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BBCFCC7A-0D76-47E1-AB11-B74B1EBA14BC}" xr6:coauthVersionLast="47" xr6:coauthVersionMax="47" xr10:uidLastSave="{00000000-0000-0000-0000-000000000000}"/>
  <bookViews>
    <workbookView xWindow="-120" yWindow="-120" windowWidth="29040" windowHeight="17640" tabRatio="507" firstSheet="3" activeTab="8" xr2:uid="{00000000-000D-0000-FFFF-FFFF00000000}"/>
  </bookViews>
  <sheets>
    <sheet name="Lists" sheetId="80" state="hidden" r:id="rId1"/>
    <sheet name="Cover" sheetId="317" state="hidden" r:id="rId2"/>
    <sheet name="SelectCompany" sheetId="79" state="hidden" r:id="rId3"/>
    <sheet name="Section 1 &gt;&gt;" sheetId="201" r:id="rId4"/>
    <sheet name="1A SBB" sheetId="202" r:id="rId5"/>
    <sheet name="1B SBB" sheetId="203" r:id="rId6"/>
    <sheet name="1C SBB" sheetId="204" r:id="rId7"/>
    <sheet name="1D SBB" sheetId="205" r:id="rId8"/>
    <sheet name="1E SBB" sheetId="206" r:id="rId9"/>
    <sheet name="1F" sheetId="305" state="hidden" r:id="rId10"/>
    <sheet name="Section 2 &gt;&gt; " sheetId="208" state="hidden" r:id="rId11"/>
    <sheet name="2A" sheetId="209" state="hidden" r:id="rId12"/>
    <sheet name="2B" sheetId="210" state="hidden" r:id="rId13"/>
    <sheet name="2C" sheetId="211" state="hidden" r:id="rId14"/>
    <sheet name="2D" sheetId="212" state="hidden" r:id="rId15"/>
    <sheet name="2E" sheetId="213" state="hidden" r:id="rId16"/>
    <sheet name="2F" sheetId="214" state="hidden" r:id="rId17"/>
    <sheet name="2G" sheetId="262" state="hidden" r:id="rId18"/>
    <sheet name="2H" sheetId="263" state="hidden" r:id="rId19"/>
    <sheet name="2I" sheetId="215" state="hidden" r:id="rId20"/>
    <sheet name="2J" sheetId="216" state="hidden" r:id="rId21"/>
    <sheet name="2K" sheetId="217" state="hidden" r:id="rId22"/>
    <sheet name="2L" sheetId="218" state="hidden" r:id="rId23"/>
    <sheet name="2M" sheetId="219" state="hidden" r:id="rId24"/>
    <sheet name="2N" sheetId="338" state="hidden" r:id="rId25"/>
    <sheet name="2O" sheetId="221" state="hidden" r:id="rId26"/>
    <sheet name="Section 4 &gt;&gt;" sheetId="222" r:id="rId27"/>
    <sheet name="4A" sheetId="223" state="hidden" r:id="rId28"/>
    <sheet name="4B" sheetId="293" state="hidden" r:id="rId29"/>
    <sheet name="4C SBB" sheetId="225" r:id="rId30"/>
    <sheet name="4D" sheetId="226" state="hidden" r:id="rId31"/>
    <sheet name="4E" sheetId="227" state="hidden" r:id="rId32"/>
    <sheet name="4F" sheetId="228" state="hidden" r:id="rId33"/>
    <sheet name="4G" sheetId="229" state="hidden" r:id="rId34"/>
    <sheet name="4H SBB" sheetId="230" r:id="rId35"/>
    <sheet name="4I" sheetId="231" state="hidden" r:id="rId36"/>
    <sheet name="4K" sheetId="233" state="hidden" r:id="rId37"/>
    <sheet name="4M" sheetId="329" state="hidden" r:id="rId38"/>
    <sheet name="4J" sheetId="232" state="hidden" r:id="rId39"/>
    <sheet name="4L" sheetId="328" state="hidden" r:id="rId40"/>
    <sheet name="4N" sheetId="236" state="hidden" r:id="rId41"/>
    <sheet name="4P" sheetId="238" state="hidden" r:id="rId42"/>
    <sheet name="4O" sheetId="237" state="hidden" r:id="rId43"/>
    <sheet name="4R" sheetId="240" state="hidden" r:id="rId44"/>
    <sheet name="4Q" sheetId="239" state="hidden" r:id="rId45"/>
    <sheet name="4S" sheetId="279" state="hidden" r:id="rId46"/>
    <sheet name="4T" sheetId="280" state="hidden" r:id="rId47"/>
    <sheet name="4U" sheetId="281" state="hidden" r:id="rId48"/>
    <sheet name="4V" sheetId="314" state="hidden" r:id="rId49"/>
    <sheet name="4W" sheetId="313" state="hidden" r:id="rId50"/>
    <sheet name="4X" sheetId="330" state="hidden" r:id="rId51"/>
    <sheet name="4Y" sheetId="331" state="hidden" r:id="rId52"/>
    <sheet name="4Z" sheetId="352" state="hidden" r:id="rId53"/>
    <sheet name="Section 5 &gt;&gt;" sheetId="241" state="hidden" r:id="rId54"/>
    <sheet name="5A" sheetId="242" state="hidden" r:id="rId55"/>
    <sheet name="5B" sheetId="243" state="hidden" r:id="rId56"/>
    <sheet name="Section 6 &gt;&gt;" sheetId="244" state="hidden" r:id="rId57"/>
    <sheet name="6A" sheetId="245" state="hidden" r:id="rId58"/>
    <sheet name="6B" sheetId="246" state="hidden" r:id="rId59"/>
    <sheet name="6C" sheetId="247" state="hidden" r:id="rId60"/>
    <sheet name="6D" sheetId="248" state="hidden" r:id="rId61"/>
    <sheet name="6F" sheetId="285" state="hidden" r:id="rId62"/>
    <sheet name="Section 7 &gt;&gt;" sheetId="249" state="hidden" r:id="rId63"/>
    <sheet name="7A" sheetId="250" state="hidden" r:id="rId64"/>
    <sheet name="7B" sheetId="251" state="hidden" r:id="rId65"/>
    <sheet name="7C" sheetId="252" state="hidden" r:id="rId66"/>
    <sheet name="7D" sheetId="253" state="hidden" r:id="rId67"/>
    <sheet name="7E" sheetId="254" state="hidden" r:id="rId68"/>
    <sheet name="7F" sheetId="284" state="hidden" r:id="rId69"/>
    <sheet name="Section 8 &gt;&gt;" sheetId="255" state="hidden" r:id="rId70"/>
    <sheet name="8A" sheetId="256" state="hidden" r:id="rId71"/>
    <sheet name="8B" sheetId="257" state="hidden" r:id="rId72"/>
    <sheet name="8C" sheetId="258" state="hidden" r:id="rId73"/>
    <sheet name="8D" sheetId="259" state="hidden" r:id="rId74"/>
    <sheet name="Section 9 &gt;&gt;" sheetId="260" state="hidden" r:id="rId75"/>
    <sheet name="9A" sheetId="261" state="hidden" r:id="rId76"/>
    <sheet name="Section 10 &gt;&gt;" sheetId="286" state="hidden" r:id="rId77"/>
    <sheet name="10A" sheetId="287" state="hidden" r:id="rId78"/>
    <sheet name="10B" sheetId="288" state="hidden" r:id="rId79"/>
    <sheet name="10C" sheetId="289" state="hidden" r:id="rId80"/>
    <sheet name="10D" sheetId="290" state="hidden" r:id="rId81"/>
    <sheet name="10E" sheetId="291" state="hidden" r:id="rId82"/>
    <sheet name="10F" sheetId="344" state="hidden" r:id="rId83"/>
    <sheet name="10G" sheetId="346" state="hidden" r:id="rId84"/>
    <sheet name="10H" sheetId="345" state="hidden" r:id="rId85"/>
    <sheet name="Section 11 &gt;&gt;" sheetId="304" state="hidden" r:id="rId86"/>
    <sheet name="11A" sheetId="315" state="hidden" r:id="rId87"/>
    <sheet name="F_Outputs" sheetId="354" state="hidden" r:id="rId88"/>
    <sheet name="F_Outputs (Do not Use)" sheetId="355" state="hidden" r:id="rId89"/>
  </sheets>
  <externalReferences>
    <externalReference r:id="rId90"/>
    <externalReference r:id="rId91"/>
    <externalReference r:id="rId92"/>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87" hidden="1">F_Outputs!$A$4:$F$9965</definedName>
    <definedName name="_xlnm._FilterDatabase" localSheetId="88" hidden="1">'F_Outputs (Do not Use)'!$A$4:$K$4</definedName>
    <definedName name="_Order1">255</definedName>
    <definedName name="_Order2">255</definedName>
    <definedName name="Anglian_Water">Lists!$H$5:$H$61</definedName>
    <definedName name="APR_10A_FORECAST" localSheetId="77">'10A'!$A$1:$AE$53</definedName>
    <definedName name="APR_10B_FORECAST" localSheetId="78">'10B'!$A$1:$AY$59</definedName>
    <definedName name="APR_10C_FORECAST" localSheetId="79">'10C'!$A$1:$AT$36</definedName>
    <definedName name="APR_10D_FORECAST" localSheetId="80">'10D'!$A$1:$Z$18</definedName>
    <definedName name="APR_10E_FORECAST" localSheetId="81">'10E'!$A$1:$AB$186</definedName>
    <definedName name="APR_10F_FORECAST" localSheetId="82">'10F'!$A$1:$AE$73</definedName>
    <definedName name="APR_10G_FORECAST" localSheetId="83">'10G'!$A$1:$AE$84</definedName>
    <definedName name="APR_10H_FORECAST" localSheetId="84">'10H'!$A$1:$R$305</definedName>
    <definedName name="APR_11A_FORECAST" localSheetId="86">'11A'!$A$1:$X$91</definedName>
    <definedName name="APR_1ASBB_FORECAST" localSheetId="4">'1A SBB'!$A$1:$AD$35</definedName>
    <definedName name="APR_1BSBB_FORECAST" localSheetId="5">'1B SBB'!$A$1:$AE$12</definedName>
    <definedName name="APR_1CSBB_FORECAST" localSheetId="6">'1C SBB'!$A$1:$AD$53</definedName>
    <definedName name="APR_1DSBB_FORECAST" localSheetId="7">'1D SBB'!$A$1:$AD$39</definedName>
    <definedName name="APR_1ESBB_FORECAST" localSheetId="8">'1E SBB'!$A$1:$AD$37</definedName>
    <definedName name="APR_1F_FORECAST" localSheetId="9">'1F'!$A$1:$BA$59</definedName>
    <definedName name="APR_2A_FORECAST" localSheetId="11">'2A'!$A$1:$AM$27</definedName>
    <definedName name="APR_2B_FORECAST" localSheetId="12">'2B'!$A$1:$AJ$47</definedName>
    <definedName name="APR_2C_FORECAST" localSheetId="13">'2C'!$A$1:$W$48</definedName>
    <definedName name="APR_2D_FORECAST" localSheetId="14">'2D'!$A$1:$AL$33</definedName>
    <definedName name="APR_2E_FORECAST" localSheetId="15">'2E'!$A$1:$AA$61</definedName>
    <definedName name="APR_2F_FORECAST" localSheetId="16">'2F'!$A$1:$U$33</definedName>
    <definedName name="APR_2G_FORECAST" localSheetId="17">'2G'!$A$1:$AR$29</definedName>
    <definedName name="APR_2H_FORECAST" localSheetId="18">'2H'!$A$1:$AU$25</definedName>
    <definedName name="APR_2I_FORECAST" localSheetId="19">'2I'!$A$1:$AH$57</definedName>
    <definedName name="APR_2J_FORECAST" localSheetId="20">'2J'!$A$1:$U$27</definedName>
    <definedName name="APR_2K_FORECAST" localSheetId="21">'2K'!$A$1:$W$23</definedName>
    <definedName name="APR_2L_FORECAST" localSheetId="22">'2L'!$A$1:$AG$13</definedName>
    <definedName name="APR_2M_FORECAST" localSheetId="23">'2M'!$A$1:$AK$27</definedName>
    <definedName name="APR_2N_FORECAST" localSheetId="24">'2N'!$A$1:$AG$56</definedName>
    <definedName name="APR_2O_FORECAST" localSheetId="25">'2O'!$A$1:$AO$34</definedName>
    <definedName name="APR_4A_FORECAST" localSheetId="27">'4A'!$A$1:$Z$74</definedName>
    <definedName name="APR_4B_FORECAST" localSheetId="28">'4B'!$A$1:$CG$452</definedName>
    <definedName name="APR_4C_FORECAST" localSheetId="29">'4C SBB'!$A$1:$AS$51</definedName>
    <definedName name="APR_4D_FORECAST" localSheetId="30">'4D'!$A$1:$AG$53</definedName>
    <definedName name="APR_4E_FORECAST" localSheetId="31">'4E'!$A$1:$AO$51</definedName>
    <definedName name="APR_4F_FORECAST" localSheetId="32">'4F'!$A$1:$AJ$39</definedName>
    <definedName name="APR_4G_FORECAST" localSheetId="33">'4G'!$A$1:$BF$44</definedName>
    <definedName name="APR_4HSBB_FORECAST" localSheetId="34">'4H SBB'!$A$1:$V$45</definedName>
    <definedName name="APR_4I_FORECAST" localSheetId="35">'4I'!$A$1:$AS$229</definedName>
    <definedName name="APR_4J_FORECAST" localSheetId="38">'4J'!$A$1:$AF$39</definedName>
    <definedName name="APR_4K_FORECAST" localSheetId="36">'4K'!$A$1:$AS$43</definedName>
    <definedName name="APR_4L_FORECAST" localSheetId="39">'4L'!$A$1:$BR$151</definedName>
    <definedName name="APR_4M_FORECAST" localSheetId="37">'4M'!$A$1:$CJ$118</definedName>
    <definedName name="APR_4N_FORECAST" localSheetId="40">'4N'!$A$1:$AA$23</definedName>
    <definedName name="APR_4O_FORECAST" localSheetId="42">'4O'!$A$1:$AJ$32</definedName>
    <definedName name="APR_4P_FORECAST" localSheetId="41">'4P'!$A$1:$AB$29</definedName>
    <definedName name="APR_4Q_FORECAST" localSheetId="44">'4Q'!$A$1:$W$33</definedName>
    <definedName name="APR_4R_FORECAST" localSheetId="43">'4R'!$A$1:$BM$63</definedName>
    <definedName name="APR_4S_FORECAST" localSheetId="45">'4S'!$A$1:$AZ$29</definedName>
    <definedName name="APR_4T_FORECAST" localSheetId="46">'4T'!$A$1:$BS$27</definedName>
    <definedName name="APR_4U_FORECAST" localSheetId="47">'4U'!$A$1:$AS$26</definedName>
    <definedName name="APR_4V_FORECAST" localSheetId="48">'4V'!$A$1:$AL$18</definedName>
    <definedName name="APR_4W_FORECAST" localSheetId="49">'4W'!$A$1:$Y$31</definedName>
    <definedName name="APR_4X_FORECAST" localSheetId="50">'4X'!$A$1:$AZ$32</definedName>
    <definedName name="APR_4Y_FORECAST" localSheetId="51">'4Y'!$A$1:$BT$31</definedName>
    <definedName name="APR_4Z_FORECAST" localSheetId="52">'4Z'!$A$1:$AJ$146</definedName>
    <definedName name="APR_5A_FORECAST" localSheetId="54">'5A'!$A$1:$U$41</definedName>
    <definedName name="APR_5B_FORECAST" localSheetId="55">'5B'!$A$1:$AP$20</definedName>
    <definedName name="APR_6A_FORECAST" localSheetId="57">'6A'!$A$1:$AI$61</definedName>
    <definedName name="APR_6B_FORECAST" localSheetId="58">'6B'!$A$1:$W$107</definedName>
    <definedName name="APR_6C_FORECAST" localSheetId="59">'6C'!$A$1:$V$40</definedName>
    <definedName name="APR_6D_FORECAST" localSheetId="60">'6D'!$A$1:$AA$44</definedName>
    <definedName name="APR_6F_FORECAST" localSheetId="61">'6F'!$A$1:$CJ$76</definedName>
    <definedName name="APR_7A_FORECAST" localSheetId="63">'7A'!$A$1:$T$30</definedName>
    <definedName name="APR_7B_FORECAST" localSheetId="64">'7B'!$A$1:$FU$49</definedName>
    <definedName name="APR_7C_FORECAST" localSheetId="65">'7C'!$A$1:$R$52</definedName>
    <definedName name="APR_7D_FORECAST" localSheetId="66">'7D'!$A$1:$CO$42</definedName>
    <definedName name="APR_7E_FORECAST" localSheetId="67">'7E'!$A$1:$R$37</definedName>
    <definedName name="APR_7F_FORECAST" localSheetId="68">'7F'!$A$1:$BU$211</definedName>
    <definedName name="APR_8A_FORECAST" localSheetId="70">'8A'!$A$1:$R$40</definedName>
    <definedName name="APR_8B_FORECAST" localSheetId="71">'8B'!$A$1:$AP$55</definedName>
    <definedName name="APR_8C_FORECAST" localSheetId="72">'8C'!$A$1:$AM$57</definedName>
    <definedName name="APR_8D_FORECAST" localSheetId="73">'8D'!$A$1:$U$26</definedName>
    <definedName name="APR_9A_FORECAST" localSheetId="75">'9A'!$A$1:$AY$45</definedName>
    <definedName name="APR_Cover_FORECAST" localSheetId="1">Cover!$A$1:$L$43</definedName>
    <definedName name="APR_SelectCompany_FORECAST" localSheetId="2">SelectCompany!$A$1:$F$5</definedName>
    <definedName name="C_ISF" localSheetId="84">#REF!</definedName>
    <definedName name="C_ISF" localSheetId="39">#REF!</definedName>
    <definedName name="C_ISF" localSheetId="37">#REF!</definedName>
    <definedName name="C_ISF">#REF!</definedName>
    <definedName name="C_PI" localSheetId="84">#REF!</definedName>
    <definedName name="C_PI" localSheetId="39">#REF!</definedName>
    <definedName name="C_PI" localSheetId="37">#REF!</definedName>
    <definedName name="C_PI">#REF!</definedName>
    <definedName name="C_SC" localSheetId="84">#REF!</definedName>
    <definedName name="C_SC" localSheetId="39">#REF!</definedName>
    <definedName name="C_SC" localSheetId="37">#REF!</definedName>
    <definedName name="C_SC">#REF!</definedName>
    <definedName name="Classification_of_treatment_works" localSheetId="82">#REF!</definedName>
    <definedName name="Classification_of_treatment_works" localSheetId="83">#REF!</definedName>
    <definedName name="Classification_of_treatment_works" localSheetId="84">#REF!</definedName>
    <definedName name="Classification_of_treatment_works" localSheetId="24">#REF!</definedName>
    <definedName name="Classification_of_treatment_works" localSheetId="52">#REF!</definedName>
    <definedName name="Classification_of_treatment_works" localSheetId="87">[1]Lists!$S$5:$S$11</definedName>
    <definedName name="Classification_of_treatment_works" localSheetId="88">[1]Lists!$S$5:$S$11</definedName>
    <definedName name="Classification_of_treatment_works">Lists!$S$5:$S$11</definedName>
    <definedName name="Dŵr_Cymru">Lists!$P$5:$P$34</definedName>
    <definedName name="F" localSheetId="81" hidden="1">{"bal",#N/A,FALSE,"working papers";"income",#N/A,FALSE,"working papers"}</definedName>
    <definedName name="F" localSheetId="82">{"bal",#N/A,FALSE,"working papers";"income",#N/A,FALSE,"working papers"}</definedName>
    <definedName name="F" localSheetId="83">{"bal",#N/A,FALSE,"working papers";"income",#N/A,FALSE,"working papers"}</definedName>
    <definedName name="F" localSheetId="84" hidden="1">{"bal",#N/A,FALSE,"working papers";"income",#N/A,FALSE,"working papers"}</definedName>
    <definedName name="F" localSheetId="86" hidden="1">{"bal",#N/A,FALSE,"working papers";"income",#N/A,FALSE,"working papers"}</definedName>
    <definedName name="F" localSheetId="24">{"bal",#N/A,FALSE,"working papers";"income",#N/A,FALSE,"working papers"}</definedName>
    <definedName name="F" localSheetId="27">{"bal",#N/A,FALSE,"working papers";"income",#N/A,FALSE,"working papers"}</definedName>
    <definedName name="F" localSheetId="28" hidden="1">{"bal",#N/A,FALSE,"working papers";"income",#N/A,FALSE,"working papers"}</definedName>
    <definedName name="F" localSheetId="29">{"bal",#N/A,FALSE,"working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8">{"bal",#N/A,FALSE,"working papers";"income",#N/A,FALSE,"working papers"}</definedName>
    <definedName name="F" localSheetId="36">{"bal",#N/A,FALSE,"working papers";"income",#N/A,FALSE,"working papers"}</definedName>
    <definedName name="F" localSheetId="39">{"bal",#N/A,FALSE,"working papers";"income",#N/A,FALSE,"working papers"}</definedName>
    <definedName name="F" localSheetId="37">{"bal",#N/A,FALSE,"working papers";"income",#N/A,FALSE,"working papers"}</definedName>
    <definedName name="F" localSheetId="40">{"bal",#N/A,FALSE,"working papers";"income",#N/A,FALSE,"working papers"}</definedName>
    <definedName name="F" localSheetId="42">{"bal",#N/A,FALSE,"working papers";"income",#N/A,FALSE,"working papers"}</definedName>
    <definedName name="F" localSheetId="41">{"bal",#N/A,FALSE,"working papers";"income",#N/A,FALSE,"working papers"}</definedName>
    <definedName name="F" localSheetId="44">{"bal",#N/A,FALSE,"working papers";"income",#N/A,FALSE,"working papers"}</definedName>
    <definedName name="F" localSheetId="43">{"bal",#N/A,FALSE,"working papers";"income",#N/A,FALSE,"working papers"}</definedName>
    <definedName name="F" localSheetId="52">{"bal",#N/A,FALSE,"working papers";"income",#N/A,FALSE,"working papers"}</definedName>
    <definedName name="F" localSheetId="54" hidden="1">{"bal",#N/A,FALSE,"working papers";"income",#N/A,FALSE,"working papers"}</definedName>
    <definedName name="F" localSheetId="55"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5" hidden="1">{"bal",#N/A,FALSE,"working papers";"income",#N/A,FALSE,"working papers"}</definedName>
    <definedName name="F" localSheetId="87">{"bal",#N/A,FALSE,"working papers";"income",#N/A,FALSE,"working papers"}</definedName>
    <definedName name="F" localSheetId="88">{"bal",#N/A,FALSE,"working papers";"income",#N/A,FALSE,"working papers"}</definedName>
    <definedName name="F">{"bal",#N/A,FALSE,"working papers";"income",#N/A,FALSE,"working papers"}</definedName>
    <definedName name="fdraf" localSheetId="81" hidden="1">{"bal",#N/A,FALSE,"working papers";"income",#N/A,FALSE,"working papers"}</definedName>
    <definedName name="fdraf" localSheetId="82">{"bal",#N/A,FALSE,"working papers";"income",#N/A,FALSE,"working papers"}</definedName>
    <definedName name="fdraf" localSheetId="83">{"bal",#N/A,FALSE,"working papers";"income",#N/A,FALSE,"working papers"}</definedName>
    <definedName name="fdraf" localSheetId="84" hidden="1">{"bal",#N/A,FALSE,"working papers";"income",#N/A,FALSE,"working papers"}</definedName>
    <definedName name="fdraf" localSheetId="86" hidden="1">{"bal",#N/A,FALSE,"working papers";"income",#N/A,FALSE,"working papers"}</definedName>
    <definedName name="fdraf" localSheetId="24">{"bal",#N/A,FALSE,"working papers";"income",#N/A,FALSE,"working papers"}</definedName>
    <definedName name="fdraf" localSheetId="27">{"bal",#N/A,FALSE,"working papers";"income",#N/A,FALSE,"working papers"}</definedName>
    <definedName name="fdraf" localSheetId="28" hidden="1">{"bal",#N/A,FALSE,"working papers";"income",#N/A,FALSE,"working papers"}</definedName>
    <definedName name="fdraf" localSheetId="29">{"bal",#N/A,FALSE,"working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8">{"bal",#N/A,FALSE,"working papers";"income",#N/A,FALSE,"working papers"}</definedName>
    <definedName name="fdraf" localSheetId="36">{"bal",#N/A,FALSE,"working papers";"income",#N/A,FALSE,"working papers"}</definedName>
    <definedName name="fdraf" localSheetId="39">{"bal",#N/A,FALSE,"working papers";"income",#N/A,FALSE,"working papers"}</definedName>
    <definedName name="fdraf" localSheetId="37">{"bal",#N/A,FALSE,"working papers";"income",#N/A,FALSE,"working papers"}</definedName>
    <definedName name="fdraf" localSheetId="40">{"bal",#N/A,FALSE,"working papers";"income",#N/A,FALSE,"working papers"}</definedName>
    <definedName name="fdraf" localSheetId="42">{"bal",#N/A,FALSE,"working papers";"income",#N/A,FALSE,"working papers"}</definedName>
    <definedName name="fdraf" localSheetId="41">{"bal",#N/A,FALSE,"working papers";"income",#N/A,FALSE,"working papers"}</definedName>
    <definedName name="fdraf" localSheetId="44">{"bal",#N/A,FALSE,"working papers";"income",#N/A,FALSE,"working papers"}</definedName>
    <definedName name="fdraf" localSheetId="43">{"bal",#N/A,FALSE,"working papers";"income",#N/A,FALSE,"working papers"}</definedName>
    <definedName name="fdraf" localSheetId="52">{"bal",#N/A,FALSE,"working papers";"income",#N/A,FALSE,"working papers"}</definedName>
    <definedName name="fdraf" localSheetId="54" hidden="1">{"bal",#N/A,FALSE,"working papers";"income",#N/A,FALSE,"working papers"}</definedName>
    <definedName name="fdraf" localSheetId="55"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5" hidden="1">{"bal",#N/A,FALSE,"working papers";"income",#N/A,FALSE,"working papers"}</definedName>
    <definedName name="fdraf" localSheetId="87">{"bal",#N/A,FALSE,"working papers";"income",#N/A,FALSE,"working papers"}</definedName>
    <definedName name="fdraf" localSheetId="88">{"bal",#N/A,FALSE,"working papers";"income",#N/A,FALSE,"working papers"}</definedName>
    <definedName name="fdraf">{"bal",#N/A,FALSE,"working papers";"income",#N/A,FALSE,"working papers"}</definedName>
    <definedName name="Fdraft" localSheetId="81" hidden="1">{"bal",#N/A,FALSE,"working papers";"income",#N/A,FALSE,"working papers"}</definedName>
    <definedName name="Fdraft" localSheetId="82">{"bal",#N/A,FALSE,"working papers";"income",#N/A,FALSE,"working papers"}</definedName>
    <definedName name="Fdraft" localSheetId="83">{"bal",#N/A,FALSE,"working papers";"income",#N/A,FALSE,"working papers"}</definedName>
    <definedName name="Fdraft" localSheetId="84" hidden="1">{"bal",#N/A,FALSE,"working papers";"income",#N/A,FALSE,"working papers"}</definedName>
    <definedName name="Fdraft" localSheetId="86" hidden="1">{"bal",#N/A,FALSE,"working papers";"income",#N/A,FALSE,"working papers"}</definedName>
    <definedName name="Fdraft" localSheetId="24">{"bal",#N/A,FALSE,"working papers";"income",#N/A,FALSE,"working papers"}</definedName>
    <definedName name="Fdraft" localSheetId="27">{"bal",#N/A,FALSE,"working papers";"income",#N/A,FALSE,"working papers"}</definedName>
    <definedName name="Fdraft" localSheetId="28" hidden="1">{"bal",#N/A,FALSE,"working papers";"income",#N/A,FALSE,"working papers"}</definedName>
    <definedName name="Fdraft" localSheetId="29">{"bal",#N/A,FALSE,"working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8">{"bal",#N/A,FALSE,"working papers";"income",#N/A,FALSE,"working papers"}</definedName>
    <definedName name="Fdraft" localSheetId="36">{"bal",#N/A,FALSE,"working papers";"income",#N/A,FALSE,"working papers"}</definedName>
    <definedName name="Fdraft" localSheetId="39">{"bal",#N/A,FALSE,"working papers";"income",#N/A,FALSE,"working papers"}</definedName>
    <definedName name="Fdraft" localSheetId="37">{"bal",#N/A,FALSE,"working papers";"income",#N/A,FALSE,"working papers"}</definedName>
    <definedName name="Fdraft" localSheetId="40">{"bal",#N/A,FALSE,"working papers";"income",#N/A,FALSE,"working papers"}</definedName>
    <definedName name="Fdraft" localSheetId="42">{"bal",#N/A,FALSE,"working papers";"income",#N/A,FALSE,"working papers"}</definedName>
    <definedName name="Fdraft" localSheetId="41">{"bal",#N/A,FALSE,"working papers";"income",#N/A,FALSE,"working papers"}</definedName>
    <definedName name="Fdraft" localSheetId="44">{"bal",#N/A,FALSE,"working papers";"income",#N/A,FALSE,"working papers"}</definedName>
    <definedName name="Fdraft" localSheetId="43">{"bal",#N/A,FALSE,"working papers";"income",#N/A,FALSE,"working papers"}</definedName>
    <definedName name="Fdraft" localSheetId="52">{"bal",#N/A,FALSE,"working papers";"income",#N/A,FALSE,"working papers"}</definedName>
    <definedName name="Fdraft" localSheetId="54" hidden="1">{"bal",#N/A,FALSE,"working papers";"income",#N/A,FALSE,"working papers"}</definedName>
    <definedName name="Fdraft" localSheetId="55"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5" hidden="1">{"bal",#N/A,FALSE,"working papers";"income",#N/A,FALSE,"working papers"}</definedName>
    <definedName name="Fdraft" localSheetId="87">{"bal",#N/A,FALSE,"working papers";"income",#N/A,FALSE,"working papers"}</definedName>
    <definedName name="Fdraft" localSheetId="88">{"bal",#N/A,FALSE,"working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1" hidden="1">{"bal",#N/A,FALSE,"working papers";"income",#N/A,FALSE,"working papers"}</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6" hidden="1">{"bal",#N/A,FALSE,"working papers";"income",#N/A,FALSE,"working papers"}</definedName>
    <definedName name="new" localSheetId="24" hidden="1">{"bal",#N/A,FALSE,"working papers";"income",#N/A,FALSE,"working papers"}</definedName>
    <definedName name="new" localSheetId="39" hidden="1">{"bal",#N/A,FALSE,"working papers";"income",#N/A,FALSE,"working papers"}</definedName>
    <definedName name="new" localSheetId="37" hidden="1">{"bal",#N/A,FALSE,"working papers";"income",#N/A,FALSE,"working papers"}</definedName>
    <definedName name="new" localSheetId="52" hidden="1">{"bal",#N/A,FALSE,"working papers";"income",#N/A,FALSE,"working papers"}</definedName>
    <definedName name="new" localSheetId="61" hidden="1">{"bal",#N/A,FALSE,"working papers";"income",#N/A,FALSE,"working papers"}</definedName>
    <definedName name="new" localSheetId="68" hidden="1">{"bal",#N/A,FALSE,"working papers";"income",#N/A,FALSE,"working papers"}</definedName>
    <definedName name="new" localSheetId="87" hidden="1">{"bal",#N/A,FALSE,"working papers";"income",#N/A,FALSE,"working papers"}</definedName>
    <definedName name="new" localSheetId="88" hidden="1">{"bal",#N/A,FALSE,"working papers";"income",#N/A,FALSE,"working papers"}</definedName>
    <definedName name="new" hidden="1">{"bal",#N/A,FALSE,"working papers";"income",#N/A,FALSE,"working papers"}</definedName>
    <definedName name="Northumbrian_Water">Lists!$I$5:$I$30</definedName>
    <definedName name="_xlnm.Print_Area" localSheetId="77">'10A'!$B$1:$N$46</definedName>
    <definedName name="_xlnm.Print_Area" localSheetId="78">'10B'!$B$1:$T$18</definedName>
    <definedName name="_xlnm.Print_Area" localSheetId="79">'10C'!$B$1:$Q$25</definedName>
    <definedName name="_xlnm.Print_Area" localSheetId="80">'10D'!$B$1:$L$18</definedName>
    <definedName name="_xlnm.Print_Area" localSheetId="81">'10E'!$B$1:$Y$186</definedName>
    <definedName name="_xlnm.Print_Area" localSheetId="82">'10F'!$B$1:$N$66</definedName>
    <definedName name="_xlnm.Print_Area" localSheetId="83">'10G'!$B$1:$N$66</definedName>
    <definedName name="_xlnm.Print_Area" localSheetId="84">'10H'!$B$1:$O$304</definedName>
    <definedName name="_xlnm.Print_Area" localSheetId="86">'11A'!$B$1:$G$66</definedName>
    <definedName name="_xlnm.Print_Area" localSheetId="4">'1A SBB'!$B$1:$N$33</definedName>
    <definedName name="_xlnm.Print_Area" localSheetId="5">'1B SBB'!$B$1:$N$11</definedName>
    <definedName name="_xlnm.Print_Area" localSheetId="6">'1C SBB'!$B$1:$N$52</definedName>
    <definedName name="_xlnm.Print_Area" localSheetId="7">'1D SBB'!$B$1:$N$37</definedName>
    <definedName name="_xlnm.Print_Area" localSheetId="8">'1E SBB'!$B$1:$M$29</definedName>
    <definedName name="_xlnm.Print_Area" localSheetId="11">'2A'!$B$1:$O$22</definedName>
    <definedName name="_xlnm.Print_Area" localSheetId="12">'2B'!$B$1:$M$45</definedName>
    <definedName name="_xlnm.Print_Area" localSheetId="13">'2C'!$B$1:$J$41</definedName>
    <definedName name="_xlnm.Print_Area" localSheetId="14">'2D'!$B$1:$O$31</definedName>
    <definedName name="_xlnm.Print_Area" localSheetId="15">'2E'!$B$1:$K$55</definedName>
    <definedName name="_xlnm.Print_Area" localSheetId="16">'2F'!$B$1:$H$29</definedName>
    <definedName name="_xlnm.Print_Area" localSheetId="17">'2G'!$AG$1:$AR$18</definedName>
    <definedName name="_xlnm.Print_Area" localSheetId="18">'2H'!$B$1:$O$14</definedName>
    <definedName name="_xlnm.Print_Area" localSheetId="19">'2I'!$B$1:$M$29</definedName>
    <definedName name="_xlnm.Print_Area" localSheetId="20">'2J'!$B$1:$I$19</definedName>
    <definedName name="_xlnm.Print_Area" localSheetId="21">'2K'!$B$1:$J$17</definedName>
    <definedName name="_xlnm.Print_Area" localSheetId="22">'2L'!$B$1:$L$7</definedName>
    <definedName name="_xlnm.Print_Area" localSheetId="23">'2M'!$Z$1:$AG$23</definedName>
    <definedName name="_xlnm.Print_Area" localSheetId="24">'2N'!$B$1:$I$45</definedName>
    <definedName name="_xlnm.Print_Area" localSheetId="25">'2O'!$B$1:$N$32</definedName>
    <definedName name="_xlnm.Print_Area" localSheetId="27">'4A'!$B$1:$H$68</definedName>
    <definedName name="_xlnm.Print_Area" localSheetId="28">'4B'!$B$1:$CE$430</definedName>
    <definedName name="_xlnm.Print_Area" localSheetId="29">'4C SBB'!$B$1:$Q$47</definedName>
    <definedName name="_xlnm.Print_Area" localSheetId="30">'4D'!$B$1:$M$47</definedName>
    <definedName name="_xlnm.Print_Area" localSheetId="31">'4E'!$B$1:$P$46</definedName>
    <definedName name="_xlnm.Print_Area" localSheetId="32">'4F'!$B$1:$S$34</definedName>
    <definedName name="_xlnm.Print_Area" localSheetId="33">'4G'!$B$1:$Y$35</definedName>
    <definedName name="_xlnm.Print_Area" localSheetId="34">'4H SBB'!$B$1:$J$38</definedName>
    <definedName name="_xlnm.Print_Area" localSheetId="35">'4I'!$B$1:$N$49</definedName>
    <definedName name="_xlnm.Print_Area" localSheetId="38">'4J'!$B$1:$P$36</definedName>
    <definedName name="_xlnm.Print_Area" localSheetId="36">'4K'!$B$1:$P$37</definedName>
    <definedName name="_xlnm.Print_Area" localSheetId="39">'4L'!$B$1:$AA$141</definedName>
    <definedName name="_xlnm.Print_Area" localSheetId="37">'4M'!$B$1:$AG$112</definedName>
    <definedName name="_xlnm.Print_Area" localSheetId="40">'4N'!$B$1:$J$13</definedName>
    <definedName name="_xlnm.Print_Area" localSheetId="42">'4O'!$B$1:$M$14</definedName>
    <definedName name="_xlnm.Print_Area" localSheetId="41">'4P'!$B$1:$N$25</definedName>
    <definedName name="_xlnm.Print_Area" localSheetId="44">'4Q'!$B$1:$J$28</definedName>
    <definedName name="_xlnm.Print_Area" localSheetId="43">'4R'!$B$1:$W$52</definedName>
    <definedName name="_xlnm.Print_Area" localSheetId="52">'4Z'!$B$1:$L$8</definedName>
    <definedName name="_xlnm.Print_Area" localSheetId="54">'5A'!$B$1:$H$38</definedName>
    <definedName name="_xlnm.Print_Area" localSheetId="55">'5B'!$B$1:$O$19</definedName>
    <definedName name="_xlnm.Print_Area" localSheetId="57">'6A'!$B$1:$I$58</definedName>
    <definedName name="_xlnm.Print_Area" localSheetId="58">'6B'!$B$1:$H$40</definedName>
    <definedName name="_xlnm.Print_Area" localSheetId="59">'6C'!$B$1:$H$38</definedName>
    <definedName name="_xlnm.Print_Area" localSheetId="60">'6D'!$B$1:$I$39</definedName>
    <definedName name="_xlnm.Print_Area" localSheetId="61">'6F'!$B$1:$CJ$63</definedName>
    <definedName name="_xlnm.Print_Area" localSheetId="63">'7A'!$B$1:$H$26</definedName>
    <definedName name="_xlnm.Print_Area" localSheetId="64">'7B'!$B$1:$CJ$28</definedName>
    <definedName name="_xlnm.Print_Area" localSheetId="65">'7C'!$B$1:$H$30</definedName>
    <definedName name="_xlnm.Print_Area" localSheetId="66">'7D'!$B$1:$AE$36</definedName>
    <definedName name="_xlnm.Print_Area" localSheetId="67">'7E'!$B$1:$H$18</definedName>
    <definedName name="_xlnm.Print_Area" localSheetId="68">'7F'!$B$1:$BU$210</definedName>
    <definedName name="_xlnm.Print_Area" localSheetId="70">'8A'!$B$1:$H$32</definedName>
    <definedName name="_xlnm.Print_Area" localSheetId="71">'8B'!$B$1:$P$52</definedName>
    <definedName name="_xlnm.Print_Area" localSheetId="72">'8C'!$B$1:$O$32</definedName>
    <definedName name="_xlnm.Print_Area" localSheetId="73">'8D'!$B$1:$I$23</definedName>
    <definedName name="_xlnm.Print_Area" localSheetId="75">'9A'!$B$1:$S$40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BB_1A">'1A SBB'!$B$1:$N$33</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1" hidden="1">{"bal",#N/A,FALSE,"working papers";"income",#N/A,FALSE,"working papers"}</definedName>
    <definedName name="wrn.papersdraft" localSheetId="82">{"bal",#N/A,FALSE,"working papers";"income",#N/A,FALSE,"working papers"}</definedName>
    <definedName name="wrn.papersdraft" localSheetId="83">{"bal",#N/A,FALSE,"working papers";"income",#N/A,FALSE,"working papers"}</definedName>
    <definedName name="wrn.papersdraft" localSheetId="84" hidden="1">{"bal",#N/A,FALSE,"working papers";"income",#N/A,FALSE,"working papers"}</definedName>
    <definedName name="wrn.papersdraft" localSheetId="86" hidden="1">{"bal",#N/A,FALSE,"working papers";"income",#N/A,FALSE,"working papers"}</definedName>
    <definedName name="wrn.papersdraft" localSheetId="24">{"bal",#N/A,FALSE,"working papers";"income",#N/A,FALSE,"working papers"}</definedName>
    <definedName name="wrn.papersdraft" localSheetId="27">{"bal",#N/A,FALSE,"working papers";"income",#N/A,FALSE,"working papers"}</definedName>
    <definedName name="wrn.papersdraft" localSheetId="28" hidden="1">{"bal",#N/A,FALSE,"working papers";"income",#N/A,FALSE,"working papers"}</definedName>
    <definedName name="wrn.papersdraft" localSheetId="29">{"bal",#N/A,FALSE,"working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8">{"bal",#N/A,FALSE,"working papers";"income",#N/A,FALSE,"working papers"}</definedName>
    <definedName name="wrn.papersdraft" localSheetId="36">{"bal",#N/A,FALSE,"working papers";"income",#N/A,FALSE,"working papers"}</definedName>
    <definedName name="wrn.papersdraft" localSheetId="39">{"bal",#N/A,FALSE,"working papers";"income",#N/A,FALSE,"working papers"}</definedName>
    <definedName name="wrn.papersdraft" localSheetId="37">{"bal",#N/A,FALSE,"working papers";"income",#N/A,FALSE,"working papers"}</definedName>
    <definedName name="wrn.papersdraft" localSheetId="40">{"bal",#N/A,FALSE,"working papers";"income",#N/A,FALSE,"working papers"}</definedName>
    <definedName name="wrn.papersdraft" localSheetId="42">{"bal",#N/A,FALSE,"working papers";"income",#N/A,FALSE,"working papers"}</definedName>
    <definedName name="wrn.papersdraft" localSheetId="41">{"bal",#N/A,FALSE,"working papers";"income",#N/A,FALSE,"working papers"}</definedName>
    <definedName name="wrn.papersdraft" localSheetId="44">{"bal",#N/A,FALSE,"working papers";"income",#N/A,FALSE,"working papers"}</definedName>
    <definedName name="wrn.papersdraft" localSheetId="43">{"bal",#N/A,FALSE,"working papers";"income",#N/A,FALSE,"working papers"}</definedName>
    <definedName name="wrn.papersdraft" localSheetId="52">{"bal",#N/A,FALSE,"working papers";"income",#N/A,FALSE,"working papers"}</definedName>
    <definedName name="wrn.papersdraft" localSheetId="54" hidden="1">{"bal",#N/A,FALSE,"working papers";"income",#N/A,FALSE,"working papers"}</definedName>
    <definedName name="wrn.papersdraft" localSheetId="55"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5" hidden="1">{"bal",#N/A,FALSE,"working papers";"income",#N/A,FALSE,"working papers"}</definedName>
    <definedName name="wrn.papersdraft" localSheetId="87">{"bal",#N/A,FALSE,"working papers";"income",#N/A,FALSE,"working papers"}</definedName>
    <definedName name="wrn.papersdraft" localSheetId="88">{"bal",#N/A,FALSE,"working papers";"income",#N/A,FALSE,"working papers"}</definedName>
    <definedName name="wrn.papersdraft">{"bal",#N/A,FALSE,"working papers";"income",#N/A,FALSE,"working papers"}</definedName>
    <definedName name="wrn.wpapers." localSheetId="81" hidden="1">{"bal",#N/A,FALSE,"working papers";"income",#N/A,FALSE,"working papers"}</definedName>
    <definedName name="wrn.wpapers." localSheetId="82">{"bal",#N/A,FALSE,"working papers";"income",#N/A,FALSE,"working papers"}</definedName>
    <definedName name="wrn.wpapers." localSheetId="83">{"bal",#N/A,FALSE,"working papers";"income",#N/A,FALSE,"working papers"}</definedName>
    <definedName name="wrn.wpapers." localSheetId="84" hidden="1">{"bal",#N/A,FALSE,"working papers";"income",#N/A,FALSE,"working papers"}</definedName>
    <definedName name="wrn.wpapers." localSheetId="86" hidden="1">{"bal",#N/A,FALSE,"working papers";"income",#N/A,FALSE,"working papers"}</definedName>
    <definedName name="wrn.wpapers." localSheetId="4">{"bal",#N/A,FALSE,"working papers";"income",#N/A,FALSE,"working papers"}</definedName>
    <definedName name="wrn.wpapers." localSheetId="14">{"bal",#N/A,FALSE,"working papers";"income",#N/A,FALSE,"working papers"}</definedName>
    <definedName name="wrn.wpapers." localSheetId="15">{"bal",#N/A,FALSE,"working papers";"income",#N/A,FALSE,"working papers"}</definedName>
    <definedName name="wrn.wpapers." localSheetId="19">{"bal",#N/A,FALSE,"working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7">{"bal",#N/A,FALSE,"working papers";"income",#N/A,FALSE,"working papers"}</definedName>
    <definedName name="wrn.wpapers." localSheetId="28" hidden="1">{"bal",#N/A,FALSE,"working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8">{"bal",#N/A,FALSE,"working papers";"income",#N/A,FALSE,"working papers"}</definedName>
    <definedName name="wrn.wpapers." localSheetId="36">{"bal",#N/A,FALSE,"working papers";"income",#N/A,FALSE,"working papers"}</definedName>
    <definedName name="wrn.wpapers." localSheetId="39">{"bal",#N/A,FALSE,"working papers";"income",#N/A,FALSE,"working papers"}</definedName>
    <definedName name="wrn.wpapers." localSheetId="37">{"bal",#N/A,FALSE,"working papers";"income",#N/A,FALSE,"working papers"}</definedName>
    <definedName name="wrn.wpapers." localSheetId="40">{"bal",#N/A,FALSE,"working papers";"income",#N/A,FALSE,"working papers"}</definedName>
    <definedName name="wrn.wpapers." localSheetId="42">{"bal",#N/A,FALSE,"working papers";"income",#N/A,FALSE,"working papers"}</definedName>
    <definedName name="wrn.wpapers." localSheetId="41">{"bal",#N/A,FALSE,"working papers";"income",#N/A,FALSE,"working papers"}</definedName>
    <definedName name="wrn.wpapers." localSheetId="44">{"bal",#N/A,FALSE,"working papers";"income",#N/A,FALSE,"working papers"}</definedName>
    <definedName name="wrn.wpapers." localSheetId="43">{"bal",#N/A,FALSE,"working papers";"income",#N/A,FALSE,"working papers"}</definedName>
    <definedName name="wrn.wpapers." localSheetId="52">{"bal",#N/A,FALSE,"working papers";"income",#N/A,FALSE,"working papers"}</definedName>
    <definedName name="wrn.wpapers." localSheetId="54" hidden="1">{"bal",#N/A,FALSE,"working papers";"income",#N/A,FALSE,"working papers"}</definedName>
    <definedName name="wrn.wpapers." localSheetId="55"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5" hidden="1">{"bal",#N/A,FALSE,"working papers";"income",#N/A,FALSE,"working papers"}</definedName>
    <definedName name="wrn.wpapers." localSheetId="87">{"bal",#N/A,FALSE,"working papers";"income",#N/A,FALSE,"working papers"}</definedName>
    <definedName name="wrn.wpapers." localSheetId="88">{"bal",#N/A,FALSE,"working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6" hidden="1">'11A'!$B$1:$G$53</definedName>
    <definedName name="Z_1B259DF3_2D8D_4DFB_A9C4_F29F1CEBD105_.wvu.PrintArea" localSheetId="4">'1A SBB'!$B$1:$L$34</definedName>
    <definedName name="Z_1B259DF3_2D8D_4DFB_A9C4_F29F1CEBD105_.wvu.PrintArea" localSheetId="5">'1B SBB'!$B$1:$L$11</definedName>
    <definedName name="Z_1B259DF3_2D8D_4DFB_A9C4_F29F1CEBD105_.wvu.PrintArea" localSheetId="6">'1C SBB'!$B$1:$L$53</definedName>
    <definedName name="Z_1B259DF3_2D8D_4DFB_A9C4_F29F1CEBD105_.wvu.PrintArea" localSheetId="8">'1E SBB'!$B$1:$K$30</definedName>
    <definedName name="Z_1B259DF3_2D8D_4DFB_A9C4_F29F1CEBD105_.wvu.PrintArea" localSheetId="11">'2A'!#REF!</definedName>
    <definedName name="Z_1B259DF3_2D8D_4DFB_A9C4_F29F1CEBD105_.wvu.PrintArea" localSheetId="12">'2B'!$B$1:$L$45</definedName>
    <definedName name="Z_1B259DF3_2D8D_4DFB_A9C4_F29F1CEBD105_.wvu.PrintArea" localSheetId="15">'2E'!$B$1:$J$31</definedName>
    <definedName name="Z_1B259DF3_2D8D_4DFB_A9C4_F29F1CEBD105_.wvu.PrintArea" localSheetId="16">'2F'!$B$1:$F$28</definedName>
    <definedName name="Z_1B259DF3_2D8D_4DFB_A9C4_F29F1CEBD105_.wvu.PrintArea" localSheetId="17">'2G'!$AG$1:$AR$19</definedName>
    <definedName name="Z_1B259DF3_2D8D_4DFB_A9C4_F29F1CEBD105_.wvu.PrintArea" localSheetId="18">'2H'!$B$1:$O$13</definedName>
    <definedName name="Z_1B259DF3_2D8D_4DFB_A9C4_F29F1CEBD105_.wvu.PrintArea" localSheetId="19">'2I'!$B$1:$M$29</definedName>
    <definedName name="Z_1B259DF3_2D8D_4DFB_A9C4_F29F1CEBD105_.wvu.PrintArea" localSheetId="20">'2J'!$B$1:$I$20</definedName>
    <definedName name="Z_1B259DF3_2D8D_4DFB_A9C4_F29F1CEBD105_.wvu.PrintArea" localSheetId="21">'2K'!$B$1:$I$18</definedName>
    <definedName name="Z_1B259DF3_2D8D_4DFB_A9C4_F29F1CEBD105_.wvu.PrintArea" localSheetId="22">'2L'!$B$1:$K$7</definedName>
    <definedName name="Z_1B259DF3_2D8D_4DFB_A9C4_F29F1CEBD105_.wvu.PrintArea" localSheetId="23">'2M'!$Z$1:$AG$24</definedName>
    <definedName name="Z_1B259DF3_2D8D_4DFB_A9C4_F29F1CEBD105_.wvu.PrintArea" localSheetId="27">'4A'!$B$1:$G$18</definedName>
    <definedName name="Z_1B259DF3_2D8D_4DFB_A9C4_F29F1CEBD105_.wvu.PrintArea" localSheetId="29">'4C SBB'!$B$1:$M$30</definedName>
    <definedName name="Z_1B259DF3_2D8D_4DFB_A9C4_F29F1CEBD105_.wvu.PrintArea" localSheetId="30">'4D'!$B$1:$L$40</definedName>
    <definedName name="Z_1B259DF3_2D8D_4DFB_A9C4_F29F1CEBD105_.wvu.PrintArea" localSheetId="31">'4E'!$B$1:$O$46</definedName>
    <definedName name="Z_1B259DF3_2D8D_4DFB_A9C4_F29F1CEBD105_.wvu.PrintArea" localSheetId="34">'4H SBB'!$B$1:$H$38</definedName>
    <definedName name="Z_1B259DF3_2D8D_4DFB_A9C4_F29F1CEBD105_.wvu.PrintArea" localSheetId="35">'4I'!$B$1:$M$49</definedName>
    <definedName name="Z_1B259DF3_2D8D_4DFB_A9C4_F29F1CEBD105_.wvu.PrintArea" localSheetId="38">'4J'!$B$1:$L$25</definedName>
    <definedName name="Z_1B259DF3_2D8D_4DFB_A9C4_F29F1CEBD105_.wvu.PrintArea" localSheetId="36">'4K'!$B$1:$O$26</definedName>
    <definedName name="Z_1B259DF3_2D8D_4DFB_A9C4_F29F1CEBD105_.wvu.PrintArea" localSheetId="37">'4M'!$B$1:$AF$40</definedName>
    <definedName name="Z_1B259DF3_2D8D_4DFB_A9C4_F29F1CEBD105_.wvu.PrintArea" localSheetId="42">'4O'!$C$1:$L$15</definedName>
    <definedName name="Z_1B259DF3_2D8D_4DFB_A9C4_F29F1CEBD105_.wvu.PrintArea" localSheetId="41">'4P'!$B$1:$G$25</definedName>
    <definedName name="Z_1B259DF3_2D8D_4DFB_A9C4_F29F1CEBD105_.wvu.PrintArea" localSheetId="55" hidden="1">'5B'!$B$1:$N$19</definedName>
    <definedName name="Z_1B259DF3_2D8D_4DFB_A9C4_F29F1CEBD105_.wvu.PrintArea" localSheetId="63" hidden="1">'7A'!$B$1:$H$24</definedName>
    <definedName name="Z_1B259DF3_2D8D_4DFB_A9C4_F29F1CEBD105_.wvu.PrintArea" localSheetId="71" hidden="1">'8B'!$B$1:$O$52</definedName>
    <definedName name="Z_1B259DF3_2D8D_4DFB_A9C4_F29F1CEBD105_.wvu.PrintArea" localSheetId="72" hidden="1">'8C'!$B$1:$M$31</definedName>
    <definedName name="Z_650D7366_A5BD_406B_9661_ED9F5F01D420_.wvu.PrintArea" localSheetId="4">'1A SBB'!$B$1:$L$23</definedName>
    <definedName name="Z_650D7366_A5BD_406B_9661_ED9F5F01D420_.wvu.PrintArea" localSheetId="5">'1B SBB'!$B$1:$L$11</definedName>
    <definedName name="Z_650D7366_A5BD_406B_9661_ED9F5F01D420_.wvu.PrintArea" localSheetId="6">'1C SBB'!$B$1:$L$53</definedName>
    <definedName name="Z_650D7366_A5BD_406B_9661_ED9F5F01D420_.wvu.PrintArea" localSheetId="8">'1E SBB'!$B$1:$K$30</definedName>
    <definedName name="Z_650D7366_A5BD_406B_9661_ED9F5F01D420_.wvu.PrintArea" localSheetId="11">'2A'!#REF!</definedName>
    <definedName name="Z_650D7366_A5BD_406B_9661_ED9F5F01D420_.wvu.PrintArea" localSheetId="12">'2B'!$B$1:$L$45</definedName>
    <definedName name="Z_650D7366_A5BD_406B_9661_ED9F5F01D420_.wvu.PrintArea" localSheetId="15">'2E'!$B$1:$J$31</definedName>
    <definedName name="Z_650D7366_A5BD_406B_9661_ED9F5F01D420_.wvu.PrintArea" localSheetId="16">'2F'!$B$1:$F$28</definedName>
    <definedName name="Z_650D7366_A5BD_406B_9661_ED9F5F01D420_.wvu.PrintArea" localSheetId="17">'2G'!$AG$1:$AR$19</definedName>
    <definedName name="Z_650D7366_A5BD_406B_9661_ED9F5F01D420_.wvu.PrintArea" localSheetId="18">'2H'!$B$1:$O$13</definedName>
    <definedName name="Z_650D7366_A5BD_406B_9661_ED9F5F01D420_.wvu.PrintArea" localSheetId="19">'2I'!$B$1:$M$29</definedName>
    <definedName name="Z_650D7366_A5BD_406B_9661_ED9F5F01D420_.wvu.PrintArea" localSheetId="22">'2L'!$B$1:$K$7</definedName>
    <definedName name="Z_650D7366_A5BD_406B_9661_ED9F5F01D420_.wvu.PrintArea" localSheetId="23">'2M'!$Z$1:$AG$24</definedName>
    <definedName name="Z_650D7366_A5BD_406B_9661_ED9F5F01D420_.wvu.PrintArea" localSheetId="27">'4A'!$B$1:$G$18</definedName>
    <definedName name="Z_650D7366_A5BD_406B_9661_ED9F5F01D420_.wvu.PrintArea" localSheetId="29">'4C SBB'!$B$1:$M$28</definedName>
    <definedName name="Z_650D7366_A5BD_406B_9661_ED9F5F01D420_.wvu.PrintArea" localSheetId="34">'4H SBB'!$B$1:$H$38</definedName>
    <definedName name="Z_650D7366_A5BD_406B_9661_ED9F5F01D420_.wvu.PrintArea" localSheetId="35">'4I'!$B$1:$M$49</definedName>
    <definedName name="Z_69104686_4F2A_41D5_9B15_E00B9826BCA2_.wvu.PrintArea" localSheetId="28" hidden="1">'4B'!$B$3:$AP$430</definedName>
    <definedName name="Z_71BC5093_C9C1_4AA0_864A_AADBDC96B3C1_.wvu.PrintArea" localSheetId="86" hidden="1">'11A'!$B$1:$G$53</definedName>
    <definedName name="Z_71BC5093_C9C1_4AA0_864A_AADBDC96B3C1_.wvu.PrintArea" localSheetId="4">'1A SBB'!$B$1:$P$34</definedName>
    <definedName name="Z_71BC5093_C9C1_4AA0_864A_AADBDC96B3C1_.wvu.PrintArea" localSheetId="5">'1B SBB'!$B$1:$M$11</definedName>
    <definedName name="Z_71BC5093_C9C1_4AA0_864A_AADBDC96B3C1_.wvu.PrintArea" localSheetId="6">'1C SBB'!$B$1:$M$53</definedName>
    <definedName name="Z_71BC5093_C9C1_4AA0_864A_AADBDC96B3C1_.wvu.PrintArea" localSheetId="7">'1D SBB'!$B$1:$M$37</definedName>
    <definedName name="Z_71BC5093_C9C1_4AA0_864A_AADBDC96B3C1_.wvu.PrintArea" localSheetId="8">'1E SBB'!$B$1:$L$30</definedName>
    <definedName name="Z_71BC5093_C9C1_4AA0_864A_AADBDC96B3C1_.wvu.PrintArea" localSheetId="11">'2A'!$B$1:$O$22</definedName>
    <definedName name="Z_71BC5093_C9C1_4AA0_864A_AADBDC96B3C1_.wvu.PrintArea" localSheetId="12">'2B'!$B$1:$M$45</definedName>
    <definedName name="Z_71BC5093_C9C1_4AA0_864A_AADBDC96B3C1_.wvu.PrintArea" localSheetId="13">'2C'!$B$1:$J$41</definedName>
    <definedName name="Z_71BC5093_C9C1_4AA0_864A_AADBDC96B3C1_.wvu.PrintArea" localSheetId="14">'2D'!$B$1:$O$31</definedName>
    <definedName name="Z_71BC5093_C9C1_4AA0_864A_AADBDC96B3C1_.wvu.PrintArea" localSheetId="15">'2E'!$B$1:$K$55</definedName>
    <definedName name="Z_71BC5093_C9C1_4AA0_864A_AADBDC96B3C1_.wvu.PrintArea" localSheetId="16">'2F'!$B$1:$H$29</definedName>
    <definedName name="Z_71BC5093_C9C1_4AA0_864A_AADBDC96B3C1_.wvu.PrintArea" localSheetId="17">'2G'!$AG$1:$AR$18</definedName>
    <definedName name="Z_71BC5093_C9C1_4AA0_864A_AADBDC96B3C1_.wvu.PrintArea" localSheetId="18">'2H'!$B$1:$O$14</definedName>
    <definedName name="Z_71BC5093_C9C1_4AA0_864A_AADBDC96B3C1_.wvu.PrintArea" localSheetId="19">'2I'!$B$1:$M$29</definedName>
    <definedName name="Z_71BC5093_C9C1_4AA0_864A_AADBDC96B3C1_.wvu.PrintArea" localSheetId="20">'2J'!$B$1:$I$19</definedName>
    <definedName name="Z_71BC5093_C9C1_4AA0_864A_AADBDC96B3C1_.wvu.PrintArea" localSheetId="21">'2K'!$B$1:$J$17</definedName>
    <definedName name="Z_71BC5093_C9C1_4AA0_864A_AADBDC96B3C1_.wvu.PrintArea" localSheetId="22">'2L'!$B$1:$L$7</definedName>
    <definedName name="Z_71BC5093_C9C1_4AA0_864A_AADBDC96B3C1_.wvu.PrintArea" localSheetId="23">'2M'!$Z$1:$AG$23</definedName>
    <definedName name="Z_71BC5093_C9C1_4AA0_864A_AADBDC96B3C1_.wvu.PrintArea" localSheetId="24">'2N'!$B$1:$I$45</definedName>
    <definedName name="Z_71BC5093_C9C1_4AA0_864A_AADBDC96B3C1_.wvu.PrintArea" localSheetId="25">'2O'!$B$1:$N$32</definedName>
    <definedName name="Z_71BC5093_C9C1_4AA0_864A_AADBDC96B3C1_.wvu.PrintArea" localSheetId="27">'4A'!$B$1:$H$68</definedName>
    <definedName name="Z_71BC5093_C9C1_4AA0_864A_AADBDC96B3C1_.wvu.PrintArea" localSheetId="28" hidden="1">'4B'!$B$1:$CE$430</definedName>
    <definedName name="Z_71BC5093_C9C1_4AA0_864A_AADBDC96B3C1_.wvu.PrintArea" localSheetId="29">'4C SBB'!$B$1:$Q$47</definedName>
    <definedName name="Z_71BC5093_C9C1_4AA0_864A_AADBDC96B3C1_.wvu.PrintArea" localSheetId="30">'4D'!$B$1:$M$47</definedName>
    <definedName name="Z_71BC5093_C9C1_4AA0_864A_AADBDC96B3C1_.wvu.PrintArea" localSheetId="31">'4E'!$B$1:$O$46</definedName>
    <definedName name="Z_71BC5093_C9C1_4AA0_864A_AADBDC96B3C1_.wvu.PrintArea" localSheetId="32">'4F'!$B$1:$S$34</definedName>
    <definedName name="Z_71BC5093_C9C1_4AA0_864A_AADBDC96B3C1_.wvu.PrintArea" localSheetId="33">'4G'!$B$1:$Y$35</definedName>
    <definedName name="Z_71BC5093_C9C1_4AA0_864A_AADBDC96B3C1_.wvu.PrintArea" localSheetId="34">'4H SBB'!$B$1:$I$38</definedName>
    <definedName name="Z_71BC5093_C9C1_4AA0_864A_AADBDC96B3C1_.wvu.PrintArea" localSheetId="35">'4I'!$B$1:$N$49</definedName>
    <definedName name="Z_71BC5093_C9C1_4AA0_864A_AADBDC96B3C1_.wvu.PrintArea" localSheetId="38">'4J'!$B$1:$P$35</definedName>
    <definedName name="Z_71BC5093_C9C1_4AA0_864A_AADBDC96B3C1_.wvu.PrintArea" localSheetId="36">'4K'!$B$1:$P$37</definedName>
    <definedName name="Z_71BC5093_C9C1_4AA0_864A_AADBDC96B3C1_.wvu.PrintArea" localSheetId="39">'4L'!$B$1:$AA$140</definedName>
    <definedName name="Z_71BC5093_C9C1_4AA0_864A_AADBDC96B3C1_.wvu.PrintArea" localSheetId="37">'4M'!$B$1:$AG$111</definedName>
    <definedName name="Z_71BC5093_C9C1_4AA0_864A_AADBDC96B3C1_.wvu.PrintArea" localSheetId="40">'4N'!$B$1:$J$13</definedName>
    <definedName name="Z_71BC5093_C9C1_4AA0_864A_AADBDC96B3C1_.wvu.PrintArea" localSheetId="42">'4O'!$B$1:$M$14</definedName>
    <definedName name="Z_71BC5093_C9C1_4AA0_864A_AADBDC96B3C1_.wvu.PrintArea" localSheetId="41">'4P'!$B$1:$N$25</definedName>
    <definedName name="Z_71BC5093_C9C1_4AA0_864A_AADBDC96B3C1_.wvu.PrintArea" localSheetId="44">'4Q'!$B$1:$J$28</definedName>
    <definedName name="Z_71BC5093_C9C1_4AA0_864A_AADBDC96B3C1_.wvu.PrintArea" localSheetId="43">'4R'!$B$1:$W$52</definedName>
    <definedName name="Z_71BC5093_C9C1_4AA0_864A_AADBDC96B3C1_.wvu.PrintArea" localSheetId="52">'4Z'!$B$1:$L$8</definedName>
    <definedName name="Z_71BC5093_C9C1_4AA0_864A_AADBDC96B3C1_.wvu.PrintArea" localSheetId="54" hidden="1">'5A'!$B$1:$H$38</definedName>
    <definedName name="Z_71BC5093_C9C1_4AA0_864A_AADBDC96B3C1_.wvu.PrintArea" localSheetId="55" hidden="1">'5B'!$B$1:$O$19</definedName>
    <definedName name="Z_71BC5093_C9C1_4AA0_864A_AADBDC96B3C1_.wvu.PrintArea" localSheetId="57" hidden="1">'6A'!$B$1:$I$58</definedName>
    <definedName name="Z_71BC5093_C9C1_4AA0_864A_AADBDC96B3C1_.wvu.PrintArea" localSheetId="58" hidden="1">'6B'!$B$1:$H$31</definedName>
    <definedName name="Z_71BC5093_C9C1_4AA0_864A_AADBDC96B3C1_.wvu.PrintArea" localSheetId="59" hidden="1">'6C'!$B$1:$H$38</definedName>
    <definedName name="Z_71BC5093_C9C1_4AA0_864A_AADBDC96B3C1_.wvu.PrintArea" localSheetId="60" hidden="1">'6D'!$B$1:$I$39</definedName>
    <definedName name="Z_71BC5093_C9C1_4AA0_864A_AADBDC96B3C1_.wvu.PrintArea" localSheetId="63" hidden="1">'7A'!$B$1:$H$24</definedName>
    <definedName name="Z_71BC5093_C9C1_4AA0_864A_AADBDC96B3C1_.wvu.PrintArea" localSheetId="64" hidden="1">'7B'!$B$1:$CJ$28</definedName>
    <definedName name="Z_71BC5093_C9C1_4AA0_864A_AADBDC96B3C1_.wvu.PrintArea" localSheetId="65" hidden="1">'7C'!$B$1:$H$30</definedName>
    <definedName name="Z_71BC5093_C9C1_4AA0_864A_AADBDC96B3C1_.wvu.PrintArea" localSheetId="66" hidden="1">'7D'!$B$1:$AE$36</definedName>
    <definedName name="Z_71BC5093_C9C1_4AA0_864A_AADBDC96B3C1_.wvu.PrintArea" localSheetId="67">'7E'!$B$1:$H$18</definedName>
    <definedName name="Z_71BC5093_C9C1_4AA0_864A_AADBDC96B3C1_.wvu.PrintArea" localSheetId="70">'8A'!$B$1:$H$32</definedName>
    <definedName name="Z_71BC5093_C9C1_4AA0_864A_AADBDC96B3C1_.wvu.PrintArea" localSheetId="71" hidden="1">'8B'!$B$1:$P$52</definedName>
    <definedName name="Z_71BC5093_C9C1_4AA0_864A_AADBDC96B3C1_.wvu.PrintArea" localSheetId="72" hidden="1">'8C'!$B$1:$O$32</definedName>
    <definedName name="Z_71BC5093_C9C1_4AA0_864A_AADBDC96B3C1_.wvu.PrintArea" localSheetId="73">'8D'!$B$1:$I$23</definedName>
    <definedName name="Z_71BC5093_C9C1_4AA0_864A_AADBDC96B3C1_.wvu.PrintArea" localSheetId="75" hidden="1">'9A'!$B$1:$S$40</definedName>
    <definedName name="Z_71BC5093_C9C1_4AA0_864A_AADBDC96B3C1_.wvu.Rows" localSheetId="28" hidden="1">'4B'!$448:$1048576,'4B'!$60:$186,'4B'!$188:$408,'4B'!#REF!,'4B'!#REF!,'4B'!#REF!,'4B'!#REF!,'4B'!#REF!,'4B'!#REF!,'4B'!#REF!,'4B'!#REF!,'4B'!#REF!,'4B'!#REF!,'4B'!#REF!,'4B'!#REF!,'4B'!#REF!,'4B'!#REF!</definedName>
    <definedName name="Z_9D0BCB94_913C_464E_843B_7A43F508C4E7_.wvu.PrintArea" localSheetId="4">'1A SBB'!$B$1:$L$23</definedName>
    <definedName name="Z_9D0BCB94_913C_464E_843B_7A43F508C4E7_.wvu.PrintArea" localSheetId="5">'1B SBB'!$B$1:$L$11</definedName>
    <definedName name="Z_9D0BCB94_913C_464E_843B_7A43F508C4E7_.wvu.PrintArea" localSheetId="6">'1C SBB'!$B$1:$L$53</definedName>
    <definedName name="Z_9D0BCB94_913C_464E_843B_7A43F508C4E7_.wvu.PrintArea" localSheetId="8">'1E SBB'!$B$1:$K$30</definedName>
    <definedName name="Z_9D0BCB94_913C_464E_843B_7A43F508C4E7_.wvu.PrintArea" localSheetId="11">'2A'!#REF!</definedName>
    <definedName name="Z_9D0BCB94_913C_464E_843B_7A43F508C4E7_.wvu.PrintArea" localSheetId="12">'2B'!$B$1:$L$45</definedName>
    <definedName name="Z_9D0BCB94_913C_464E_843B_7A43F508C4E7_.wvu.PrintArea" localSheetId="15">'2E'!$B$1:$J$31</definedName>
    <definedName name="Z_9D0BCB94_913C_464E_843B_7A43F508C4E7_.wvu.PrintArea" localSheetId="16">'2F'!$B$1:$F$28</definedName>
    <definedName name="Z_9D0BCB94_913C_464E_843B_7A43F508C4E7_.wvu.PrintArea" localSheetId="17">'2G'!$AG$1:$AR$19</definedName>
    <definedName name="Z_9D0BCB94_913C_464E_843B_7A43F508C4E7_.wvu.PrintArea" localSheetId="18">'2H'!$B$1:$O$13</definedName>
    <definedName name="Z_9D0BCB94_913C_464E_843B_7A43F508C4E7_.wvu.PrintArea" localSheetId="19">'2I'!$B$1:$M$29</definedName>
    <definedName name="Z_9D0BCB94_913C_464E_843B_7A43F508C4E7_.wvu.PrintArea" localSheetId="22">'2L'!$B$1:$K$7</definedName>
    <definedName name="Z_9D0BCB94_913C_464E_843B_7A43F508C4E7_.wvu.PrintArea" localSheetId="23">'2M'!$Z$1:$AG$24</definedName>
    <definedName name="Z_9D0BCB94_913C_464E_843B_7A43F508C4E7_.wvu.PrintArea" localSheetId="27">'4A'!$B$1:$G$18</definedName>
    <definedName name="Z_9D0BCB94_913C_464E_843B_7A43F508C4E7_.wvu.PrintArea" localSheetId="29">'4C SBB'!$B$1:$M$28</definedName>
    <definedName name="Z_9D0BCB94_913C_464E_843B_7A43F508C4E7_.wvu.PrintArea" localSheetId="34">'4H SBB'!$B$1:$H$38</definedName>
    <definedName name="Z_9D0BCB94_913C_464E_843B_7A43F508C4E7_.wvu.PrintArea" localSheetId="35">'4I'!$B$1:$M$49</definedName>
    <definedName name="Z_A8453347_62D5_433C_AC17_73E6B4F2766F_.wvu.PrintArea" localSheetId="28" hidden="1">'4B'!$B$3:$AP$430</definedName>
    <definedName name="Z_C52B46E3_F629_4DFA_829C_FFB772C5F657_.wvu.PrintArea" localSheetId="4">'1A SBB'!$B$1:$J$23</definedName>
    <definedName name="Z_C52B46E3_F629_4DFA_829C_FFB772C5F657_.wvu.PrintArea" localSheetId="5">'1B SBB'!$B$1:$I$11</definedName>
    <definedName name="Z_C52B46E3_F629_4DFA_829C_FFB772C5F657_.wvu.PrintArea" localSheetId="6">'1C SBB'!$B$1:$I$53</definedName>
    <definedName name="Z_C52B46E3_F629_4DFA_829C_FFB772C5F657_.wvu.PrintArea" localSheetId="11">'2A'!#REF!</definedName>
    <definedName name="Z_C52B46E3_F629_4DFA_829C_FFB772C5F657_.wvu.PrintArea" localSheetId="12">'2B'!$B$1:$G$45</definedName>
    <definedName name="Z_C52B46E3_F629_4DFA_829C_FFB772C5F657_.wvu.PrintArea" localSheetId="15">'2E'!$B$1:$H$31</definedName>
    <definedName name="Z_C52B46E3_F629_4DFA_829C_FFB772C5F657_.wvu.PrintArea" localSheetId="19">'2I'!$B$1:$G$28</definedName>
    <definedName name="Z_C52B46E3_F629_4DFA_829C_FFB772C5F657_.wvu.PrintArea" localSheetId="22">'2L'!$B$1:$I$7</definedName>
    <definedName name="Z_C52B46E3_F629_4DFA_829C_FFB772C5F657_.wvu.PrintArea" localSheetId="23">'2M'!$Z$1:$AF$5</definedName>
    <definedName name="Z_C52B46E3_F629_4DFA_829C_FFB772C5F657_.wvu.PrintArea" localSheetId="29">'4C SBB'!$B$1:$E$28</definedName>
    <definedName name="Z_C52B46E3_F629_4DFA_829C_FFB772C5F657_.wvu.PrintArea" localSheetId="34">'4H SBB'!$B$1:$E$13</definedName>
    <definedName name="Z_C52B46E3_F629_4DFA_829C_FFB772C5F657_.wvu.PrintArea" localSheetId="35">'4I'!$B$1:$D$20</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7" i="225" l="1"/>
  <c r="N43" i="225"/>
  <c r="F9965" i="354" l="1"/>
  <c r="F9964" i="354"/>
  <c r="F9963" i="354"/>
  <c r="F9962" i="354"/>
  <c r="F9961" i="354"/>
  <c r="F9960" i="354"/>
  <c r="F9959" i="354"/>
  <c r="F9958" i="354"/>
  <c r="F9957" i="354"/>
  <c r="F9956" i="354"/>
  <c r="F9955" i="354"/>
  <c r="F9954" i="354"/>
  <c r="F9953" i="354"/>
  <c r="F9952" i="354"/>
  <c r="F9951" i="354"/>
  <c r="F9950" i="354"/>
  <c r="F9949" i="354"/>
  <c r="F9948" i="354"/>
  <c r="F9947" i="354"/>
  <c r="F9946" i="354"/>
  <c r="F9945" i="354"/>
  <c r="F9944" i="354"/>
  <c r="F9943" i="354"/>
  <c r="F9942" i="354"/>
  <c r="F9941" i="354"/>
  <c r="F9940" i="354"/>
  <c r="F9939" i="354"/>
  <c r="F9938" i="354"/>
  <c r="F9937" i="354"/>
  <c r="F9936" i="354"/>
  <c r="F9935" i="354"/>
  <c r="F9934" i="354"/>
  <c r="F9933" i="354"/>
  <c r="F9932" i="354"/>
  <c r="F9931" i="354"/>
  <c r="F9930" i="354"/>
  <c r="F9929" i="354"/>
  <c r="F9928" i="354"/>
  <c r="F9927" i="354"/>
  <c r="F9926" i="354"/>
  <c r="F9925" i="354"/>
  <c r="F9924" i="354"/>
  <c r="F9923" i="354"/>
  <c r="F9922" i="354"/>
  <c r="F9921" i="354"/>
  <c r="F9920" i="354"/>
  <c r="F9919" i="354"/>
  <c r="F9918" i="354"/>
  <c r="F9917" i="354"/>
  <c r="F9916" i="354"/>
  <c r="F9915" i="354"/>
  <c r="F9914" i="354"/>
  <c r="F9913" i="354"/>
  <c r="F9912" i="354"/>
  <c r="F9911" i="354"/>
  <c r="F9910" i="354"/>
  <c r="F9909" i="354"/>
  <c r="F9908" i="354"/>
  <c r="F9907" i="354"/>
  <c r="F9906" i="354"/>
  <c r="F9905" i="354"/>
  <c r="F9904" i="354"/>
  <c r="F9903" i="354"/>
  <c r="F9902" i="354"/>
  <c r="F9901" i="354"/>
  <c r="F9900" i="354"/>
  <c r="F9899" i="354"/>
  <c r="F9898" i="354"/>
  <c r="F9897" i="354"/>
  <c r="F9896" i="354"/>
  <c r="F9895" i="354"/>
  <c r="F9894" i="354"/>
  <c r="F9893" i="354"/>
  <c r="F9892" i="354"/>
  <c r="F9891" i="354"/>
  <c r="F9890" i="354"/>
  <c r="F9889" i="354"/>
  <c r="F9888" i="354"/>
  <c r="F9887" i="354"/>
  <c r="F9886" i="354"/>
  <c r="F9885" i="354"/>
  <c r="F9884" i="354"/>
  <c r="F9883" i="354"/>
  <c r="F9882" i="354"/>
  <c r="F9881" i="354"/>
  <c r="F9880" i="354"/>
  <c r="F9879" i="354"/>
  <c r="F9878" i="354"/>
  <c r="F9877" i="354"/>
  <c r="F9876" i="354"/>
  <c r="F9875" i="354"/>
  <c r="F9874" i="354"/>
  <c r="F9873" i="354"/>
  <c r="F9872" i="354"/>
  <c r="F9871" i="354"/>
  <c r="F9870" i="354"/>
  <c r="F9869" i="354"/>
  <c r="F9868" i="354"/>
  <c r="F9867" i="354"/>
  <c r="F9866" i="354"/>
  <c r="F9865" i="354"/>
  <c r="F9864" i="354"/>
  <c r="F9863" i="354"/>
  <c r="F9862" i="354"/>
  <c r="F9861" i="354"/>
  <c r="F9860" i="354"/>
  <c r="F9859" i="354"/>
  <c r="F9858" i="354"/>
  <c r="F9857" i="354"/>
  <c r="F9856" i="354"/>
  <c r="F9855" i="354"/>
  <c r="F9854" i="354"/>
  <c r="F9853" i="354"/>
  <c r="F9852" i="354"/>
  <c r="F9851" i="354"/>
  <c r="F9850" i="354"/>
  <c r="F9849" i="354"/>
  <c r="F9848" i="354"/>
  <c r="F9847" i="354"/>
  <c r="F9846" i="354"/>
  <c r="F9845" i="354"/>
  <c r="F9844" i="354"/>
  <c r="F9843" i="354"/>
  <c r="F9842" i="354"/>
  <c r="F9841" i="354"/>
  <c r="F9840" i="354"/>
  <c r="F9839" i="354"/>
  <c r="F9838" i="354"/>
  <c r="F9837" i="354"/>
  <c r="F9836" i="354"/>
  <c r="F9835" i="354"/>
  <c r="F9834" i="354"/>
  <c r="F9833" i="354"/>
  <c r="F9832" i="354"/>
  <c r="F9831" i="354"/>
  <c r="F9830" i="354"/>
  <c r="F9829" i="354"/>
  <c r="F9828" i="354"/>
  <c r="F9827" i="354"/>
  <c r="F9826" i="354"/>
  <c r="F9825" i="354"/>
  <c r="F9824" i="354"/>
  <c r="F9823" i="354"/>
  <c r="F9822" i="354"/>
  <c r="F9821" i="354"/>
  <c r="F9820" i="354"/>
  <c r="F9819" i="354"/>
  <c r="F9818" i="354"/>
  <c r="F9817" i="354"/>
  <c r="F9816" i="354"/>
  <c r="F9815" i="354"/>
  <c r="F9814" i="354"/>
  <c r="F9813" i="354"/>
  <c r="F9812" i="354"/>
  <c r="F9811" i="354"/>
  <c r="F9810" i="354"/>
  <c r="F9809" i="354"/>
  <c r="F9808" i="354"/>
  <c r="F9807" i="354"/>
  <c r="F9806" i="354"/>
  <c r="F9805" i="354"/>
  <c r="F9804" i="354"/>
  <c r="F9803" i="354"/>
  <c r="F9802" i="354"/>
  <c r="F9801" i="354"/>
  <c r="F9800" i="354"/>
  <c r="F9799" i="354"/>
  <c r="F9798" i="354"/>
  <c r="F9797" i="354"/>
  <c r="F9796" i="354"/>
  <c r="F9795" i="354"/>
  <c r="F9794" i="354"/>
  <c r="F9793" i="354"/>
  <c r="F9792" i="354"/>
  <c r="F9791" i="354"/>
  <c r="F9790" i="354"/>
  <c r="F9789" i="354"/>
  <c r="F9788" i="354"/>
  <c r="F9787" i="354"/>
  <c r="F9786" i="354"/>
  <c r="F9785" i="354"/>
  <c r="F9784" i="354"/>
  <c r="F9783" i="354"/>
  <c r="F9782" i="354"/>
  <c r="F9781" i="354"/>
  <c r="F9780" i="354"/>
  <c r="F9779" i="354"/>
  <c r="F9778" i="354"/>
  <c r="F9777" i="354"/>
  <c r="F9776" i="354"/>
  <c r="F9775" i="354"/>
  <c r="F9774" i="354"/>
  <c r="F9773" i="354"/>
  <c r="F9772" i="354"/>
  <c r="F9771" i="354"/>
  <c r="F9770" i="354"/>
  <c r="F9769" i="354"/>
  <c r="F9768" i="354"/>
  <c r="F9767" i="354"/>
  <c r="F9766" i="354"/>
  <c r="F9765" i="354"/>
  <c r="F9764" i="354"/>
  <c r="F9763" i="354"/>
  <c r="F9762" i="354"/>
  <c r="F9761" i="354"/>
  <c r="F9760" i="354"/>
  <c r="F9759" i="354"/>
  <c r="F9758" i="354"/>
  <c r="F9757" i="354"/>
  <c r="F9756" i="354"/>
  <c r="F9755" i="354"/>
  <c r="F9754" i="354"/>
  <c r="F9753" i="354"/>
  <c r="F9752" i="354"/>
  <c r="F9751" i="354"/>
  <c r="F9750" i="354"/>
  <c r="F9749" i="354"/>
  <c r="F9748" i="354"/>
  <c r="F9747" i="354"/>
  <c r="F9746" i="354"/>
  <c r="F9745" i="354"/>
  <c r="F9744" i="354"/>
  <c r="F9743" i="354"/>
  <c r="F9742" i="354"/>
  <c r="F9741" i="354"/>
  <c r="F9740" i="354"/>
  <c r="F9739" i="354"/>
  <c r="F9738" i="354"/>
  <c r="F9737" i="354"/>
  <c r="F9736" i="354"/>
  <c r="F9735" i="354"/>
  <c r="F9734" i="354"/>
  <c r="F9733" i="354"/>
  <c r="F9732" i="354"/>
  <c r="F9731" i="354"/>
  <c r="F9730" i="354"/>
  <c r="F9729" i="354"/>
  <c r="F9728" i="354"/>
  <c r="F9727" i="354"/>
  <c r="F9726" i="354"/>
  <c r="F9725" i="354"/>
  <c r="F9724" i="354"/>
  <c r="F9723" i="354"/>
  <c r="F9722" i="354"/>
  <c r="F9721" i="354"/>
  <c r="F9720" i="354"/>
  <c r="F9719" i="354"/>
  <c r="F9718" i="354"/>
  <c r="F9717" i="354"/>
  <c r="F9716" i="354"/>
  <c r="F9715" i="354"/>
  <c r="F9714" i="354"/>
  <c r="F9713" i="354"/>
  <c r="F9712" i="354"/>
  <c r="F9711" i="354"/>
  <c r="F9710" i="354"/>
  <c r="F9709" i="354"/>
  <c r="F9708" i="354"/>
  <c r="F9707" i="354"/>
  <c r="F9706" i="354"/>
  <c r="F9705" i="354"/>
  <c r="F9704" i="354"/>
  <c r="F9703" i="354"/>
  <c r="F9702" i="354"/>
  <c r="F9701" i="354"/>
  <c r="F9700" i="354"/>
  <c r="F9699" i="354"/>
  <c r="F9698" i="354"/>
  <c r="F9697" i="354"/>
  <c r="F9696" i="354"/>
  <c r="F9695" i="354"/>
  <c r="F9694" i="354"/>
  <c r="F9693" i="354"/>
  <c r="F9692" i="354"/>
  <c r="F9691" i="354"/>
  <c r="F9690" i="354"/>
  <c r="F9689" i="354"/>
  <c r="F9688" i="354"/>
  <c r="F9687" i="354"/>
  <c r="F9686" i="354"/>
  <c r="F9685" i="354"/>
  <c r="F9684" i="354"/>
  <c r="F9683" i="354"/>
  <c r="F9682" i="354"/>
  <c r="F9681" i="354"/>
  <c r="F9680" i="354"/>
  <c r="F9679" i="354"/>
  <c r="F9678" i="354"/>
  <c r="F9677" i="354"/>
  <c r="F9676" i="354"/>
  <c r="F9675" i="354"/>
  <c r="F9674" i="354"/>
  <c r="F9673" i="354"/>
  <c r="F9672" i="354"/>
  <c r="F9671" i="354"/>
  <c r="F9670" i="354"/>
  <c r="F9669" i="354"/>
  <c r="F9668" i="354"/>
  <c r="F9667" i="354"/>
  <c r="F9666" i="354"/>
  <c r="F9665" i="354"/>
  <c r="F9664" i="354"/>
  <c r="F9663" i="354"/>
  <c r="F9662" i="354"/>
  <c r="F9661" i="354"/>
  <c r="F9660" i="354"/>
  <c r="F9659" i="354"/>
  <c r="F9658" i="354"/>
  <c r="F9657" i="354"/>
  <c r="F9656" i="354"/>
  <c r="F9655" i="354"/>
  <c r="F9654" i="354"/>
  <c r="F9653" i="354"/>
  <c r="F9652" i="354"/>
  <c r="F9651" i="354"/>
  <c r="F9650" i="354"/>
  <c r="F9649" i="354"/>
  <c r="F9648" i="354"/>
  <c r="F9647" i="354"/>
  <c r="F9646" i="354"/>
  <c r="F9645" i="354"/>
  <c r="F9644" i="354"/>
  <c r="F9643" i="354"/>
  <c r="F9642" i="354"/>
  <c r="F9641" i="354"/>
  <c r="F9640" i="354"/>
  <c r="F9639" i="354"/>
  <c r="F9638" i="354"/>
  <c r="F9637" i="354"/>
  <c r="F9636" i="354"/>
  <c r="F9635" i="354"/>
  <c r="F9634" i="354"/>
  <c r="F9633" i="354"/>
  <c r="F9632" i="354"/>
  <c r="F9631" i="354"/>
  <c r="F9630" i="354"/>
  <c r="F9629" i="354"/>
  <c r="F9628" i="354"/>
  <c r="F9627" i="354"/>
  <c r="F9626" i="354"/>
  <c r="F9625" i="354"/>
  <c r="F9624" i="354"/>
  <c r="F9623" i="354"/>
  <c r="F9622" i="354"/>
  <c r="F9621" i="354"/>
  <c r="F9620" i="354"/>
  <c r="F9619" i="354"/>
  <c r="F9618" i="354"/>
  <c r="F9617" i="354"/>
  <c r="F9616" i="354"/>
  <c r="F9615" i="354"/>
  <c r="F9614" i="354"/>
  <c r="F9613" i="354"/>
  <c r="F9612" i="354"/>
  <c r="F9611" i="354"/>
  <c r="F9610" i="354"/>
  <c r="F9609" i="354"/>
  <c r="F9608" i="354"/>
  <c r="F9607" i="354"/>
  <c r="F9606" i="354"/>
  <c r="F9605" i="354"/>
  <c r="F9604" i="354"/>
  <c r="F9603" i="354"/>
  <c r="F9602" i="354"/>
  <c r="F9601" i="354"/>
  <c r="F9600" i="354"/>
  <c r="F9599" i="354"/>
  <c r="F9598" i="354"/>
  <c r="F9597" i="354"/>
  <c r="F9596" i="354"/>
  <c r="F9595" i="354"/>
  <c r="F9594" i="354"/>
  <c r="F9593" i="354"/>
  <c r="F9592" i="354"/>
  <c r="F9591" i="354"/>
  <c r="F9590" i="354"/>
  <c r="F9589" i="354"/>
  <c r="F9588" i="354"/>
  <c r="F9587" i="354"/>
  <c r="F9586" i="354"/>
  <c r="F9585" i="354"/>
  <c r="F9584" i="354"/>
  <c r="F9583" i="354"/>
  <c r="F9582" i="354"/>
  <c r="F9581" i="354"/>
  <c r="F9580" i="354"/>
  <c r="F9579" i="354"/>
  <c r="F9578" i="354"/>
  <c r="F9577" i="354"/>
  <c r="F9576" i="354"/>
  <c r="F9575" i="354"/>
  <c r="F9574" i="354"/>
  <c r="F9573" i="354"/>
  <c r="F9572" i="354"/>
  <c r="F9571" i="354"/>
  <c r="F9570" i="354"/>
  <c r="F9569" i="354"/>
  <c r="F9568" i="354"/>
  <c r="F9567" i="354"/>
  <c r="F9566" i="354"/>
  <c r="F9565" i="354"/>
  <c r="F9564" i="354"/>
  <c r="F9563" i="354"/>
  <c r="F9562" i="354"/>
  <c r="F9561" i="354"/>
  <c r="F9560" i="354"/>
  <c r="F9559" i="354"/>
  <c r="F9558" i="354"/>
  <c r="F9557" i="354"/>
  <c r="F9556" i="354"/>
  <c r="F9555" i="354"/>
  <c r="F9554" i="354"/>
  <c r="F9553" i="354"/>
  <c r="F9552" i="354"/>
  <c r="F9551" i="354"/>
  <c r="F9550" i="354"/>
  <c r="F9549" i="354"/>
  <c r="F9548" i="354"/>
  <c r="F9547" i="354"/>
  <c r="F9546" i="354"/>
  <c r="F9545" i="354"/>
  <c r="F9544" i="354"/>
  <c r="F9543" i="354"/>
  <c r="F9542" i="354"/>
  <c r="F9541" i="354"/>
  <c r="F9540" i="354"/>
  <c r="F9539" i="354"/>
  <c r="F9538" i="354"/>
  <c r="F9537" i="354"/>
  <c r="F9536" i="354"/>
  <c r="F9535" i="354"/>
  <c r="F9534" i="354"/>
  <c r="F9533" i="354"/>
  <c r="F9532" i="354"/>
  <c r="F9531" i="354"/>
  <c r="F9530" i="354"/>
  <c r="F9529" i="354"/>
  <c r="F9528" i="354"/>
  <c r="F9527" i="354"/>
  <c r="F9526" i="354"/>
  <c r="F9525" i="354"/>
  <c r="F9524" i="354"/>
  <c r="F9523" i="354"/>
  <c r="F9522" i="354"/>
  <c r="F9521" i="354"/>
  <c r="F9520" i="354"/>
  <c r="F9519" i="354"/>
  <c r="F9518" i="354"/>
  <c r="F9517" i="354"/>
  <c r="F9516" i="354"/>
  <c r="F9515" i="354"/>
  <c r="F9514" i="354"/>
  <c r="F9513" i="354"/>
  <c r="F9512" i="354"/>
  <c r="F9511" i="354"/>
  <c r="F9510" i="354"/>
  <c r="F9509" i="354"/>
  <c r="F9508" i="354"/>
  <c r="F9507" i="354"/>
  <c r="F9506" i="354"/>
  <c r="F9505" i="354"/>
  <c r="F9504" i="354"/>
  <c r="F9503" i="354"/>
  <c r="F9502" i="354"/>
  <c r="F9501" i="354"/>
  <c r="F9500" i="354"/>
  <c r="F9499" i="354"/>
  <c r="F9498" i="354"/>
  <c r="F9497" i="354"/>
  <c r="F9496" i="354"/>
  <c r="F9495" i="354"/>
  <c r="F9494" i="354"/>
  <c r="F9493" i="354"/>
  <c r="F9492" i="354"/>
  <c r="F9491" i="354"/>
  <c r="F9490" i="354"/>
  <c r="F9489" i="354"/>
  <c r="F9488" i="354"/>
  <c r="F9487" i="354"/>
  <c r="F9486" i="354"/>
  <c r="F9485" i="354"/>
  <c r="F9484" i="354"/>
  <c r="F9483" i="354"/>
  <c r="F9482" i="354"/>
  <c r="F9481" i="354"/>
  <c r="F9480" i="354"/>
  <c r="F9479" i="354"/>
  <c r="F9478" i="354"/>
  <c r="F9477" i="354"/>
  <c r="F9476" i="354"/>
  <c r="F9475" i="354"/>
  <c r="F9474" i="354"/>
  <c r="F9473" i="354"/>
  <c r="F9472" i="354"/>
  <c r="F9471" i="354"/>
  <c r="F9470" i="354"/>
  <c r="F9469" i="354"/>
  <c r="F9468" i="354"/>
  <c r="F9467" i="354"/>
  <c r="F9466" i="354"/>
  <c r="F9465" i="354"/>
  <c r="F9464" i="354"/>
  <c r="F9463" i="354"/>
  <c r="F9462" i="354"/>
  <c r="F9461" i="354"/>
  <c r="F9460" i="354"/>
  <c r="F9459" i="354"/>
  <c r="F9458" i="354"/>
  <c r="F9457" i="354"/>
  <c r="F9456" i="354"/>
  <c r="F9455" i="354"/>
  <c r="F9454" i="354"/>
  <c r="F9453" i="354"/>
  <c r="F9452" i="354"/>
  <c r="F9451" i="354"/>
  <c r="F9450" i="354"/>
  <c r="F9449" i="354"/>
  <c r="F9448" i="354"/>
  <c r="F9447" i="354"/>
  <c r="F9446" i="354"/>
  <c r="F9445" i="354"/>
  <c r="F9444" i="354"/>
  <c r="F9443" i="354"/>
  <c r="F9442" i="354"/>
  <c r="F9441" i="354"/>
  <c r="F9440" i="354"/>
  <c r="F9439" i="354"/>
  <c r="F9438" i="354"/>
  <c r="F9437" i="354"/>
  <c r="F9436" i="354"/>
  <c r="F9435" i="354"/>
  <c r="F9434" i="354"/>
  <c r="F9433" i="354"/>
  <c r="F9432" i="354"/>
  <c r="F9431" i="354"/>
  <c r="F9430" i="354"/>
  <c r="F9429" i="354"/>
  <c r="F9428" i="354"/>
  <c r="F9427" i="354"/>
  <c r="F9426" i="354"/>
  <c r="F9425" i="354"/>
  <c r="F9424" i="354"/>
  <c r="F9423" i="354"/>
  <c r="F9422" i="354"/>
  <c r="F9421" i="354"/>
  <c r="F9420" i="354"/>
  <c r="F9419" i="354"/>
  <c r="F9418" i="354"/>
  <c r="F9417" i="354"/>
  <c r="F9416" i="354"/>
  <c r="F9415" i="354"/>
  <c r="F9414" i="354"/>
  <c r="F9413" i="354"/>
  <c r="F9412" i="354"/>
  <c r="F9411" i="354"/>
  <c r="F9410" i="354"/>
  <c r="F9409" i="354"/>
  <c r="F9408" i="354"/>
  <c r="F9407" i="354"/>
  <c r="F9406" i="354"/>
  <c r="F9405" i="354"/>
  <c r="F9404" i="354"/>
  <c r="F9403" i="354"/>
  <c r="F9402" i="354"/>
  <c r="F9401" i="354"/>
  <c r="F9400" i="354"/>
  <c r="F9399" i="354"/>
  <c r="F9398" i="354"/>
  <c r="F9397" i="354"/>
  <c r="F9396" i="354"/>
  <c r="F9395" i="354"/>
  <c r="F9394" i="354"/>
  <c r="F9393" i="354"/>
  <c r="F9392" i="354"/>
  <c r="F9391" i="354"/>
  <c r="F9390" i="354"/>
  <c r="F9389" i="354"/>
  <c r="F9388" i="354"/>
  <c r="F9387" i="354"/>
  <c r="F9386" i="354"/>
  <c r="F9385" i="354"/>
  <c r="F9384" i="354"/>
  <c r="F9383" i="354"/>
  <c r="F9382" i="354"/>
  <c r="F9381" i="354"/>
  <c r="F9380" i="354"/>
  <c r="F9379" i="354"/>
  <c r="F9378" i="354"/>
  <c r="F9377" i="354"/>
  <c r="F9376" i="354"/>
  <c r="F9375" i="354"/>
  <c r="F9374" i="354"/>
  <c r="F9373" i="354"/>
  <c r="F9372" i="354"/>
  <c r="F9371" i="354"/>
  <c r="F9370" i="354"/>
  <c r="F9369" i="354"/>
  <c r="F9368" i="354"/>
  <c r="F9367" i="354"/>
  <c r="F9366" i="354"/>
  <c r="F9365" i="354"/>
  <c r="F9364" i="354"/>
  <c r="F9363" i="354"/>
  <c r="F9362" i="354"/>
  <c r="F9361" i="354"/>
  <c r="F9360" i="354"/>
  <c r="F9359" i="354"/>
  <c r="F9358" i="354"/>
  <c r="F9357" i="354"/>
  <c r="F9356" i="354"/>
  <c r="F9355" i="354"/>
  <c r="F9354" i="354"/>
  <c r="F9353" i="354"/>
  <c r="F9352" i="354"/>
  <c r="F9351" i="354"/>
  <c r="F9350" i="354"/>
  <c r="F9349" i="354"/>
  <c r="F9348" i="354"/>
  <c r="F9347" i="354"/>
  <c r="F9346" i="354"/>
  <c r="F9345" i="354"/>
  <c r="F9344" i="354"/>
  <c r="F9343" i="354"/>
  <c r="F9342" i="354"/>
  <c r="F9341" i="354"/>
  <c r="F9340" i="354"/>
  <c r="F9339" i="354"/>
  <c r="F9338" i="354"/>
  <c r="F9337" i="354"/>
  <c r="F9336" i="354"/>
  <c r="F9335" i="354"/>
  <c r="F9334" i="354"/>
  <c r="F9333" i="354"/>
  <c r="F9332" i="354"/>
  <c r="F9331" i="354"/>
  <c r="F9330" i="354"/>
  <c r="F9329" i="354"/>
  <c r="F9328" i="354"/>
  <c r="F9327" i="354"/>
  <c r="F9326" i="354"/>
  <c r="F9325" i="354"/>
  <c r="F9324" i="354"/>
  <c r="F9323" i="354"/>
  <c r="F9322" i="354"/>
  <c r="F9321" i="354"/>
  <c r="F9320" i="354"/>
  <c r="F9319" i="354"/>
  <c r="F9318" i="354"/>
  <c r="F9317" i="354"/>
  <c r="F9316" i="354"/>
  <c r="F9315" i="354"/>
  <c r="F9314" i="354"/>
  <c r="F9313" i="354"/>
  <c r="F9312" i="354"/>
  <c r="F9311" i="354"/>
  <c r="F9310" i="354"/>
  <c r="F9309" i="354"/>
  <c r="F9308" i="354"/>
  <c r="F9307" i="354"/>
  <c r="F9306" i="354"/>
  <c r="F9305" i="354"/>
  <c r="F9304" i="354"/>
  <c r="F9303" i="354"/>
  <c r="F9302" i="354"/>
  <c r="F9301" i="354"/>
  <c r="F9300" i="354"/>
  <c r="F9299" i="354"/>
  <c r="F9298" i="354"/>
  <c r="F9297" i="354"/>
  <c r="F9296" i="354"/>
  <c r="F9295" i="354"/>
  <c r="F9294" i="354"/>
  <c r="F9293" i="354"/>
  <c r="F9292" i="354"/>
  <c r="F9291" i="354"/>
  <c r="F9290" i="354"/>
  <c r="F9289" i="354"/>
  <c r="F9288" i="354"/>
  <c r="F9287" i="354"/>
  <c r="F9286" i="354"/>
  <c r="F9285" i="354"/>
  <c r="F9284" i="354"/>
  <c r="F9283" i="354"/>
  <c r="F9282" i="354"/>
  <c r="F9281" i="354"/>
  <c r="F9280" i="354"/>
  <c r="F9279" i="354"/>
  <c r="F9278" i="354"/>
  <c r="F9277" i="354"/>
  <c r="F9276" i="354"/>
  <c r="F9275" i="354"/>
  <c r="F9274" i="354"/>
  <c r="F9273" i="354"/>
  <c r="F9272" i="354"/>
  <c r="F9271" i="354"/>
  <c r="F9270" i="354"/>
  <c r="F9269" i="354"/>
  <c r="F9268" i="354"/>
  <c r="F9267" i="354"/>
  <c r="F9266" i="354"/>
  <c r="F9265" i="354"/>
  <c r="F9264" i="354"/>
  <c r="F9263" i="354"/>
  <c r="F9262" i="354"/>
  <c r="F9261" i="354"/>
  <c r="F9260" i="354"/>
  <c r="F9259" i="354"/>
  <c r="F9258" i="354"/>
  <c r="F9257" i="354"/>
  <c r="F9256" i="354"/>
  <c r="F9255" i="354"/>
  <c r="F9254" i="354"/>
  <c r="F9253" i="354"/>
  <c r="F9252" i="354"/>
  <c r="F9251" i="354"/>
  <c r="F9250" i="354"/>
  <c r="F9249" i="354"/>
  <c r="F9248" i="354"/>
  <c r="F9247" i="354"/>
  <c r="F9246" i="354"/>
  <c r="F9245" i="354"/>
  <c r="F9244" i="354"/>
  <c r="F9243" i="354"/>
  <c r="F9242" i="354"/>
  <c r="F9241" i="354"/>
  <c r="F9240" i="354"/>
  <c r="F9239" i="354"/>
  <c r="F9238" i="354"/>
  <c r="F9237" i="354"/>
  <c r="F9236" i="354"/>
  <c r="F9235" i="354"/>
  <c r="F9234" i="354"/>
  <c r="F9233" i="354"/>
  <c r="F9232" i="354"/>
  <c r="F9231" i="354"/>
  <c r="F9230" i="354"/>
  <c r="F9229" i="354"/>
  <c r="F9228" i="354"/>
  <c r="F9227" i="354"/>
  <c r="F9226" i="354"/>
  <c r="F9225" i="354"/>
  <c r="F9224" i="354"/>
  <c r="F9223" i="354"/>
  <c r="F9222" i="354"/>
  <c r="F9221" i="354"/>
  <c r="F9220" i="354"/>
  <c r="F9219" i="354"/>
  <c r="F9218" i="354"/>
  <c r="F9217" i="354"/>
  <c r="F9216" i="354"/>
  <c r="F9215" i="354"/>
  <c r="F9214" i="354"/>
  <c r="F9213" i="354"/>
  <c r="F9212" i="354"/>
  <c r="F9211" i="354"/>
  <c r="F9210" i="354"/>
  <c r="F9209" i="354"/>
  <c r="F9208" i="354"/>
  <c r="F9207" i="354"/>
  <c r="F9206" i="354"/>
  <c r="F9205" i="354"/>
  <c r="F9204" i="354"/>
  <c r="F9203" i="354"/>
  <c r="F9202" i="354"/>
  <c r="F9201" i="354"/>
  <c r="F9200" i="354"/>
  <c r="F9199" i="354"/>
  <c r="F9198" i="354"/>
  <c r="F9197" i="354"/>
  <c r="F9196" i="354"/>
  <c r="F9195" i="354"/>
  <c r="F9194" i="354"/>
  <c r="F9193" i="354"/>
  <c r="F9192" i="354"/>
  <c r="F9191" i="354"/>
  <c r="F9190" i="354"/>
  <c r="F9189" i="354"/>
  <c r="F9188" i="354"/>
  <c r="F9187" i="354"/>
  <c r="F9186" i="354"/>
  <c r="F9185" i="354"/>
  <c r="F9184" i="354"/>
  <c r="F9183" i="354"/>
  <c r="F9182" i="354"/>
  <c r="F9181" i="354"/>
  <c r="F9180" i="354"/>
  <c r="F9179" i="354"/>
  <c r="F9178" i="354"/>
  <c r="F9177" i="354"/>
  <c r="F9176" i="354"/>
  <c r="F9175" i="354"/>
  <c r="F9174" i="354"/>
  <c r="F9173" i="354"/>
  <c r="F9172" i="354"/>
  <c r="F9171" i="354"/>
  <c r="F9170" i="354"/>
  <c r="F9169" i="354"/>
  <c r="F9168" i="354"/>
  <c r="F9167" i="354"/>
  <c r="F9166" i="354"/>
  <c r="F9165" i="354"/>
  <c r="F9164" i="354"/>
  <c r="F9163" i="354"/>
  <c r="F9162" i="354"/>
  <c r="F9161" i="354"/>
  <c r="F9160" i="354"/>
  <c r="F9159" i="354"/>
  <c r="F9158" i="354"/>
  <c r="F9157" i="354"/>
  <c r="F9156" i="354"/>
  <c r="F9155" i="354"/>
  <c r="F9154" i="354"/>
  <c r="F9153" i="354"/>
  <c r="F9152" i="354"/>
  <c r="F9151" i="354"/>
  <c r="F9150" i="354"/>
  <c r="F9149" i="354"/>
  <c r="F9148" i="354"/>
  <c r="F9147" i="354"/>
  <c r="F9146" i="354"/>
  <c r="F9145" i="354"/>
  <c r="F9144" i="354"/>
  <c r="F9143" i="354"/>
  <c r="F9142" i="354"/>
  <c r="F9141" i="354"/>
  <c r="F9140" i="354"/>
  <c r="F9139" i="354"/>
  <c r="F9138" i="354"/>
  <c r="F9137" i="354"/>
  <c r="F9136" i="354"/>
  <c r="F9135" i="354"/>
  <c r="F9134" i="354"/>
  <c r="F9133" i="354"/>
  <c r="F9132" i="354"/>
  <c r="F9131" i="354"/>
  <c r="F9130" i="354"/>
  <c r="F9129" i="354"/>
  <c r="F9128" i="354"/>
  <c r="F9127" i="354"/>
  <c r="F9126" i="354"/>
  <c r="F9125" i="354"/>
  <c r="F9124" i="354"/>
  <c r="F9123" i="354"/>
  <c r="F9122" i="354"/>
  <c r="F9121" i="354"/>
  <c r="F9120" i="354"/>
  <c r="F9119" i="354"/>
  <c r="F9118" i="354"/>
  <c r="F9117" i="354"/>
  <c r="F9116" i="354"/>
  <c r="F9115" i="354"/>
  <c r="F9114" i="354"/>
  <c r="F9113" i="354"/>
  <c r="F9112" i="354"/>
  <c r="F9111" i="354"/>
  <c r="F9110" i="354"/>
  <c r="F9109" i="354"/>
  <c r="F9108" i="354"/>
  <c r="F9107" i="354"/>
  <c r="F9106" i="354"/>
  <c r="F9105" i="354"/>
  <c r="F9104" i="354"/>
  <c r="F9103" i="354"/>
  <c r="F9102" i="354"/>
  <c r="F9101" i="354"/>
  <c r="F9100" i="354"/>
  <c r="F9099" i="354"/>
  <c r="F9098" i="354"/>
  <c r="F9097" i="354"/>
  <c r="F9096" i="354"/>
  <c r="F9095" i="354"/>
  <c r="F9094" i="354"/>
  <c r="F9093" i="354"/>
  <c r="F9092" i="354"/>
  <c r="F9091" i="354"/>
  <c r="F9090" i="354"/>
  <c r="F9089" i="354"/>
  <c r="F9088" i="354"/>
  <c r="F9087" i="354"/>
  <c r="F9086" i="354"/>
  <c r="F9085" i="354"/>
  <c r="F9084" i="354"/>
  <c r="F9083" i="354"/>
  <c r="F9082" i="354"/>
  <c r="F9081" i="354"/>
  <c r="F9080" i="354"/>
  <c r="F9079" i="354"/>
  <c r="F9078" i="354"/>
  <c r="F9077" i="354"/>
  <c r="F9076" i="354"/>
  <c r="F9075" i="354"/>
  <c r="F9074" i="354"/>
  <c r="F9073" i="354"/>
  <c r="F9072" i="354"/>
  <c r="F9071" i="354"/>
  <c r="F9070" i="354"/>
  <c r="F9069" i="354"/>
  <c r="F9068" i="354"/>
  <c r="F9067" i="354"/>
  <c r="F9066" i="354"/>
  <c r="F9065" i="354"/>
  <c r="F9064" i="354"/>
  <c r="F9063" i="354"/>
  <c r="F9062" i="354"/>
  <c r="F9061" i="354"/>
  <c r="F9060" i="354"/>
  <c r="F9059" i="354"/>
  <c r="F9058" i="354"/>
  <c r="F9057" i="354"/>
  <c r="F9056" i="354"/>
  <c r="F9055" i="354"/>
  <c r="F9054" i="354"/>
  <c r="F9053" i="354"/>
  <c r="F9052" i="354"/>
  <c r="F9051" i="354"/>
  <c r="F9050" i="354"/>
  <c r="F9049" i="354"/>
  <c r="F9048" i="354"/>
  <c r="F9047" i="354"/>
  <c r="F9046" i="354"/>
  <c r="F9045" i="354"/>
  <c r="F9044" i="354"/>
  <c r="F9043" i="354"/>
  <c r="F9042" i="354"/>
  <c r="F9041" i="354"/>
  <c r="F9040" i="354"/>
  <c r="F9039" i="354"/>
  <c r="F9038" i="354"/>
  <c r="F9037" i="354"/>
  <c r="F9036" i="354"/>
  <c r="F9035" i="354"/>
  <c r="F9034" i="354"/>
  <c r="F9033" i="354"/>
  <c r="F9032" i="354"/>
  <c r="F9031" i="354"/>
  <c r="F9030" i="354"/>
  <c r="F9029" i="354"/>
  <c r="F9028" i="354"/>
  <c r="F9027" i="354"/>
  <c r="F9026" i="354"/>
  <c r="F9025" i="354"/>
  <c r="F9024" i="354"/>
  <c r="F9023" i="354"/>
  <c r="F9022" i="354"/>
  <c r="F9021" i="354"/>
  <c r="F9020" i="354"/>
  <c r="F9019" i="354"/>
  <c r="F9018" i="354"/>
  <c r="F9017" i="354"/>
  <c r="F9016" i="354"/>
  <c r="F9015" i="354"/>
  <c r="F9014" i="354"/>
  <c r="F9013" i="354"/>
  <c r="F9012" i="354"/>
  <c r="F9011" i="354"/>
  <c r="F9010" i="354"/>
  <c r="F9009" i="354"/>
  <c r="F9008" i="354"/>
  <c r="F9007" i="354"/>
  <c r="F9006" i="354"/>
  <c r="F9005" i="354"/>
  <c r="F9004" i="354"/>
  <c r="F9003" i="354"/>
  <c r="F9002" i="354"/>
  <c r="F9001" i="354"/>
  <c r="F9000" i="354"/>
  <c r="F8999" i="354"/>
  <c r="F8998" i="354"/>
  <c r="F8997" i="354"/>
  <c r="F8996" i="354"/>
  <c r="F8995" i="354"/>
  <c r="F8994" i="354"/>
  <c r="F8993" i="354"/>
  <c r="F8992" i="354"/>
  <c r="F8991" i="354"/>
  <c r="F8990" i="354"/>
  <c r="F8989" i="354"/>
  <c r="F8988" i="354"/>
  <c r="F8987" i="354"/>
  <c r="F8986" i="354"/>
  <c r="F8985" i="354"/>
  <c r="F8984" i="354"/>
  <c r="F8983" i="354"/>
  <c r="F8982" i="354"/>
  <c r="F8981" i="354"/>
  <c r="F8980" i="354"/>
  <c r="F8979" i="354"/>
  <c r="F8978" i="354"/>
  <c r="F8977" i="354"/>
  <c r="F8976" i="354"/>
  <c r="F8975" i="354"/>
  <c r="F8974" i="354"/>
  <c r="F8973" i="354"/>
  <c r="F8972" i="354"/>
  <c r="F8971" i="354"/>
  <c r="F8970" i="354"/>
  <c r="F8969" i="354"/>
  <c r="F8968" i="354"/>
  <c r="F8967" i="354"/>
  <c r="F8966" i="354"/>
  <c r="F8965" i="354"/>
  <c r="F8964" i="354"/>
  <c r="F8963" i="354"/>
  <c r="F8962" i="354"/>
  <c r="F8961" i="354"/>
  <c r="F8960" i="354"/>
  <c r="F8959" i="354"/>
  <c r="F8958" i="354"/>
  <c r="F8957" i="354"/>
  <c r="F8956" i="354"/>
  <c r="F8955" i="354"/>
  <c r="F8954" i="354"/>
  <c r="F8953" i="354"/>
  <c r="F8952" i="354"/>
  <c r="F8951" i="354"/>
  <c r="F8950" i="354"/>
  <c r="F8949" i="354"/>
  <c r="F8948" i="354"/>
  <c r="F8947" i="354"/>
  <c r="F8946" i="354"/>
  <c r="F8945" i="354"/>
  <c r="F8944" i="354"/>
  <c r="F8943" i="354"/>
  <c r="F8942" i="354"/>
  <c r="F8941" i="354"/>
  <c r="F8940" i="354"/>
  <c r="F8939" i="354"/>
  <c r="F8938" i="354"/>
  <c r="F8937" i="354"/>
  <c r="F8936" i="354"/>
  <c r="F8935" i="354"/>
  <c r="F8934" i="354"/>
  <c r="F8933" i="354"/>
  <c r="F8932" i="354"/>
  <c r="F8931" i="354"/>
  <c r="F8930" i="354"/>
  <c r="F8929" i="354"/>
  <c r="F8928" i="354"/>
  <c r="F8927" i="354"/>
  <c r="F8926" i="354"/>
  <c r="F8925" i="354"/>
  <c r="F8924" i="354"/>
  <c r="F8923" i="354"/>
  <c r="F8922" i="354"/>
  <c r="F8921" i="354"/>
  <c r="F8920" i="354"/>
  <c r="F8919" i="354"/>
  <c r="F8918" i="354"/>
  <c r="F8917" i="354"/>
  <c r="F8916" i="354"/>
  <c r="F8915" i="354"/>
  <c r="F8914" i="354"/>
  <c r="F8913" i="354"/>
  <c r="F8912" i="354"/>
  <c r="F8911" i="354"/>
  <c r="F8910" i="354"/>
  <c r="F8909" i="354"/>
  <c r="F8908" i="354"/>
  <c r="F8907" i="354"/>
  <c r="F8906" i="354"/>
  <c r="F8905" i="354"/>
  <c r="F8904" i="354"/>
  <c r="F8903" i="354"/>
  <c r="F8902" i="354"/>
  <c r="F8901" i="354"/>
  <c r="F8900" i="354"/>
  <c r="F8899" i="354"/>
  <c r="F8898" i="354"/>
  <c r="F8897" i="354"/>
  <c r="F8896" i="354"/>
  <c r="F8895" i="354"/>
  <c r="F8894" i="354"/>
  <c r="F8893" i="354"/>
  <c r="F8892" i="354"/>
  <c r="F8891" i="354"/>
  <c r="F8890" i="354"/>
  <c r="F8889" i="354"/>
  <c r="F8888" i="354"/>
  <c r="F8887" i="354"/>
  <c r="F8886" i="354"/>
  <c r="F8885" i="354"/>
  <c r="F8884" i="354"/>
  <c r="F8883" i="354"/>
  <c r="F8882" i="354"/>
  <c r="F8881" i="354"/>
  <c r="F8880" i="354"/>
  <c r="F8879" i="354"/>
  <c r="F8878" i="354"/>
  <c r="F8877" i="354"/>
  <c r="F8876" i="354"/>
  <c r="F8875" i="354"/>
  <c r="F8874" i="354"/>
  <c r="F8873" i="354"/>
  <c r="F8872" i="354"/>
  <c r="F8871" i="354"/>
  <c r="F8870" i="354"/>
  <c r="F8869" i="354"/>
  <c r="F8868" i="354"/>
  <c r="F8867" i="354"/>
  <c r="F8866" i="354"/>
  <c r="F8865" i="354"/>
  <c r="F8864" i="354"/>
  <c r="F8863" i="354"/>
  <c r="F8862" i="354"/>
  <c r="F8861" i="354"/>
  <c r="F8860" i="354"/>
  <c r="F8859" i="354"/>
  <c r="F8858" i="354"/>
  <c r="F8857" i="354"/>
  <c r="F8856" i="354"/>
  <c r="F8855" i="354"/>
  <c r="F8854" i="354"/>
  <c r="F8853" i="354"/>
  <c r="F8852" i="354"/>
  <c r="F8851" i="354"/>
  <c r="F8850" i="354"/>
  <c r="F8849" i="354"/>
  <c r="F8848" i="354"/>
  <c r="F8847" i="354"/>
  <c r="F8846" i="354"/>
  <c r="F8845" i="354"/>
  <c r="F8844" i="354"/>
  <c r="F8843" i="354"/>
  <c r="F8842" i="354"/>
  <c r="F8841" i="354"/>
  <c r="F8840" i="354"/>
  <c r="F8839" i="354"/>
  <c r="F8838" i="354"/>
  <c r="F8837" i="354"/>
  <c r="F8836" i="354"/>
  <c r="F8835" i="354"/>
  <c r="F8834" i="354"/>
  <c r="F8833" i="354"/>
  <c r="F8832" i="354"/>
  <c r="F8831" i="354"/>
  <c r="F8830" i="354"/>
  <c r="F8829" i="354"/>
  <c r="F8828" i="354"/>
  <c r="F8827" i="354"/>
  <c r="F8826" i="354"/>
  <c r="F8825" i="354"/>
  <c r="F8824" i="354"/>
  <c r="F8823" i="354"/>
  <c r="F8822" i="354"/>
  <c r="F8821" i="354"/>
  <c r="F8820" i="354"/>
  <c r="F8819" i="354"/>
  <c r="F8818" i="354"/>
  <c r="F8817" i="354"/>
  <c r="F8816" i="354"/>
  <c r="F8815" i="354"/>
  <c r="F8814" i="354"/>
  <c r="F8813" i="354"/>
  <c r="F8812" i="354"/>
  <c r="F8811" i="354"/>
  <c r="F8810" i="354"/>
  <c r="F8809" i="354"/>
  <c r="F8808" i="354"/>
  <c r="F8807" i="354"/>
  <c r="F8806" i="354"/>
  <c r="F8805" i="354"/>
  <c r="F8804" i="354"/>
  <c r="F8803" i="354"/>
  <c r="F8802" i="354"/>
  <c r="F8801" i="354"/>
  <c r="F8800" i="354"/>
  <c r="F8799" i="354"/>
  <c r="F8798" i="354"/>
  <c r="F8797" i="354"/>
  <c r="F8796" i="354"/>
  <c r="F8795" i="354"/>
  <c r="F8794" i="354"/>
  <c r="F8793" i="354"/>
  <c r="F8792" i="354"/>
  <c r="F8791" i="354"/>
  <c r="F8790" i="354"/>
  <c r="F8789" i="354"/>
  <c r="F8788" i="354"/>
  <c r="F8787" i="354"/>
  <c r="F8786" i="354"/>
  <c r="F8785" i="354"/>
  <c r="F8784" i="354"/>
  <c r="F8783" i="354"/>
  <c r="F8782" i="354"/>
  <c r="F8781" i="354"/>
  <c r="F8780" i="354"/>
  <c r="F8779" i="354"/>
  <c r="F8778" i="354"/>
  <c r="F8777" i="354"/>
  <c r="F8776" i="354"/>
  <c r="F8775" i="354"/>
  <c r="F8774" i="354"/>
  <c r="F8773" i="354"/>
  <c r="F8772" i="354"/>
  <c r="F8771" i="354"/>
  <c r="F8770" i="354"/>
  <c r="F8769" i="354"/>
  <c r="F8768" i="354"/>
  <c r="F8767" i="354"/>
  <c r="F8766" i="354"/>
  <c r="F8765" i="354"/>
  <c r="F8764" i="354"/>
  <c r="F8763" i="354"/>
  <c r="F8762" i="354"/>
  <c r="F8761" i="354"/>
  <c r="F8760" i="354"/>
  <c r="F8759" i="354"/>
  <c r="F8758" i="354"/>
  <c r="F8757" i="354"/>
  <c r="F8756" i="354"/>
  <c r="F8755" i="354"/>
  <c r="F8754" i="354"/>
  <c r="F8753" i="354"/>
  <c r="F8752" i="354"/>
  <c r="F8751" i="354"/>
  <c r="F8750" i="354"/>
  <c r="F8749" i="354"/>
  <c r="F8748" i="354"/>
  <c r="F8747" i="354"/>
  <c r="F8746" i="354"/>
  <c r="F8745" i="354"/>
  <c r="F8744" i="354"/>
  <c r="F8743" i="354"/>
  <c r="F8742" i="354"/>
  <c r="F8741" i="354"/>
  <c r="F8740" i="354"/>
  <c r="F8739" i="354"/>
  <c r="F8738" i="354"/>
  <c r="F8737" i="354"/>
  <c r="F8736" i="354"/>
  <c r="F8735" i="354"/>
  <c r="F8734" i="354"/>
  <c r="F8733" i="354"/>
  <c r="F8732" i="354"/>
  <c r="F8731" i="354"/>
  <c r="F8730" i="354"/>
  <c r="F8729" i="354"/>
  <c r="F8728" i="354"/>
  <c r="F8727" i="354"/>
  <c r="F8726" i="354"/>
  <c r="F8725" i="354"/>
  <c r="F8724" i="354"/>
  <c r="F8723" i="354"/>
  <c r="F8722" i="354"/>
  <c r="F8721" i="354"/>
  <c r="F8720" i="354"/>
  <c r="F8719" i="354"/>
  <c r="F8718" i="354"/>
  <c r="F8717" i="354"/>
  <c r="F8716" i="354"/>
  <c r="F8715" i="354"/>
  <c r="F8714" i="354"/>
  <c r="F8713" i="354"/>
  <c r="F8712" i="354"/>
  <c r="F8711" i="354"/>
  <c r="F8710" i="354"/>
  <c r="F8709" i="354"/>
  <c r="F8708" i="354"/>
  <c r="F8707" i="354"/>
  <c r="F8706" i="354"/>
  <c r="F8705" i="354"/>
  <c r="F8704" i="354"/>
  <c r="F8703" i="354"/>
  <c r="F8702" i="354"/>
  <c r="F8701" i="354"/>
  <c r="F8700" i="354"/>
  <c r="F8699" i="354"/>
  <c r="F8698" i="354"/>
  <c r="F8697" i="354"/>
  <c r="F8696" i="354"/>
  <c r="F8695" i="354"/>
  <c r="F8694" i="354"/>
  <c r="F8693" i="354"/>
  <c r="F8692" i="354"/>
  <c r="F8691" i="354"/>
  <c r="F8690" i="354"/>
  <c r="F8689" i="354"/>
  <c r="F8688" i="354"/>
  <c r="F8687" i="354"/>
  <c r="F8686" i="354"/>
  <c r="F8685" i="354"/>
  <c r="F8684" i="354"/>
  <c r="F8683" i="354"/>
  <c r="F8682" i="354"/>
  <c r="F8681" i="354"/>
  <c r="F8680" i="354"/>
  <c r="F8679" i="354"/>
  <c r="F8678" i="354"/>
  <c r="F8677" i="354"/>
  <c r="F8676" i="354"/>
  <c r="F8675" i="354"/>
  <c r="F8674" i="354"/>
  <c r="F8673" i="354"/>
  <c r="F8672" i="354"/>
  <c r="F8671" i="354"/>
  <c r="F8670" i="354"/>
  <c r="F8669" i="354"/>
  <c r="F8668" i="354"/>
  <c r="F8667" i="354"/>
  <c r="F8666" i="354"/>
  <c r="F8665" i="354"/>
  <c r="F8664" i="354"/>
  <c r="F8663" i="354"/>
  <c r="F8662" i="354"/>
  <c r="F8661" i="354"/>
  <c r="F8660" i="354"/>
  <c r="F8659" i="354"/>
  <c r="F8658" i="354"/>
  <c r="F8657" i="354"/>
  <c r="F8656" i="354"/>
  <c r="F8655" i="354"/>
  <c r="F8654" i="354"/>
  <c r="F8653" i="354"/>
  <c r="F8652" i="354"/>
  <c r="F8651" i="354"/>
  <c r="F8650" i="354"/>
  <c r="F8649" i="354"/>
  <c r="F8648" i="354"/>
  <c r="F8647" i="354"/>
  <c r="F8646" i="354"/>
  <c r="F8645" i="354"/>
  <c r="F8644" i="354"/>
  <c r="F8643" i="354"/>
  <c r="F8642" i="354"/>
  <c r="F8641" i="354"/>
  <c r="F8640" i="354"/>
  <c r="F8639" i="354"/>
  <c r="F8638" i="354"/>
  <c r="F8637" i="354"/>
  <c r="F8636" i="354"/>
  <c r="F8635" i="354"/>
  <c r="F8634" i="354"/>
  <c r="F8633" i="354"/>
  <c r="F8632" i="354"/>
  <c r="F8631" i="354"/>
  <c r="F8630" i="354"/>
  <c r="F8629" i="354"/>
  <c r="F8628" i="354"/>
  <c r="F8627" i="354"/>
  <c r="F8626" i="354"/>
  <c r="F8625" i="354"/>
  <c r="F8624" i="354"/>
  <c r="F8623" i="354"/>
  <c r="F8622" i="354"/>
  <c r="F8621" i="354"/>
  <c r="F8620" i="354"/>
  <c r="F8619" i="354"/>
  <c r="F8618" i="354"/>
  <c r="F8617" i="354"/>
  <c r="F8616" i="354"/>
  <c r="F8615" i="354"/>
  <c r="F8614" i="354"/>
  <c r="F8613" i="354"/>
  <c r="F8612" i="354"/>
  <c r="F8611" i="354"/>
  <c r="F8610" i="354"/>
  <c r="F8609" i="354"/>
  <c r="F8608" i="354"/>
  <c r="F8607" i="354"/>
  <c r="F8606" i="354"/>
  <c r="F8605" i="354"/>
  <c r="F8604" i="354"/>
  <c r="F8603" i="354"/>
  <c r="F8602" i="354"/>
  <c r="F8601" i="354"/>
  <c r="F8600" i="354"/>
  <c r="F8599" i="354"/>
  <c r="F8598" i="354"/>
  <c r="F8597" i="354"/>
  <c r="F8596" i="354"/>
  <c r="F8595" i="354"/>
  <c r="F8594" i="354"/>
  <c r="F8593" i="354"/>
  <c r="F8592" i="354"/>
  <c r="F8591" i="354"/>
  <c r="F8590" i="354"/>
  <c r="F8589" i="354"/>
  <c r="F8588" i="354"/>
  <c r="F8587" i="354"/>
  <c r="F8586" i="354"/>
  <c r="F8585" i="354"/>
  <c r="F8584" i="354"/>
  <c r="F8583" i="354"/>
  <c r="F8582" i="354"/>
  <c r="F8581" i="354"/>
  <c r="F8580" i="354"/>
  <c r="F8579" i="354"/>
  <c r="F8578" i="354"/>
  <c r="F8577" i="354"/>
  <c r="F8576" i="354"/>
  <c r="F8575" i="354"/>
  <c r="F8574" i="354"/>
  <c r="F8573" i="354"/>
  <c r="F8572" i="354"/>
  <c r="F8571" i="354"/>
  <c r="F8570" i="354"/>
  <c r="F8569" i="354"/>
  <c r="F8568" i="354"/>
  <c r="F8567" i="354"/>
  <c r="F8566" i="354"/>
  <c r="F8565" i="354"/>
  <c r="F8564" i="354"/>
  <c r="F8563" i="354"/>
  <c r="F8562" i="354"/>
  <c r="F8561" i="354"/>
  <c r="F8560" i="354"/>
  <c r="F8559" i="354"/>
  <c r="F8558" i="354"/>
  <c r="F8557" i="354"/>
  <c r="F8556" i="354"/>
  <c r="F8555" i="354"/>
  <c r="F8554" i="354"/>
  <c r="F8553" i="354"/>
  <c r="F8552" i="354"/>
  <c r="F8551" i="354"/>
  <c r="F8550" i="354"/>
  <c r="F8549" i="354"/>
  <c r="F8548" i="354"/>
  <c r="F8547" i="354"/>
  <c r="F8546" i="354"/>
  <c r="F8545" i="354"/>
  <c r="F8544" i="354"/>
  <c r="F8543" i="354"/>
  <c r="F8542" i="354"/>
  <c r="F8541" i="354"/>
  <c r="F8540" i="354"/>
  <c r="F8539" i="354"/>
  <c r="F8538" i="354"/>
  <c r="F8537" i="354"/>
  <c r="F8536" i="354"/>
  <c r="F8535" i="354"/>
  <c r="F8534" i="354"/>
  <c r="F8533" i="354"/>
  <c r="F8532" i="354"/>
  <c r="F8531" i="354"/>
  <c r="F8530" i="354"/>
  <c r="F8529" i="354"/>
  <c r="F8528" i="354"/>
  <c r="F8527" i="354"/>
  <c r="F8526" i="354"/>
  <c r="F8525" i="354"/>
  <c r="F8524" i="354"/>
  <c r="F8523" i="354"/>
  <c r="F8522" i="354"/>
  <c r="F8521" i="354"/>
  <c r="F8520" i="354"/>
  <c r="F8519" i="354"/>
  <c r="F8518" i="354"/>
  <c r="F8517" i="354"/>
  <c r="F8516" i="354"/>
  <c r="F8515" i="354"/>
  <c r="F8514" i="354"/>
  <c r="F8513" i="354"/>
  <c r="F8512" i="354"/>
  <c r="F8511" i="354"/>
  <c r="F8510" i="354"/>
  <c r="F8509" i="354"/>
  <c r="F8508" i="354"/>
  <c r="F8507" i="354"/>
  <c r="F8506" i="354"/>
  <c r="F8505" i="354"/>
  <c r="F8504" i="354"/>
  <c r="F8503" i="354"/>
  <c r="F8502" i="354"/>
  <c r="F8501" i="354"/>
  <c r="F8500" i="354"/>
  <c r="F8499" i="354"/>
  <c r="F8498" i="354"/>
  <c r="F8497" i="354"/>
  <c r="F8496" i="354"/>
  <c r="F8495" i="354"/>
  <c r="F8494" i="354"/>
  <c r="F8493" i="354"/>
  <c r="F8492" i="354"/>
  <c r="F8491" i="354"/>
  <c r="F8490" i="354"/>
  <c r="F8489" i="354"/>
  <c r="F8488" i="354"/>
  <c r="F8487" i="354"/>
  <c r="F8486" i="354"/>
  <c r="F8485" i="354"/>
  <c r="F8484" i="354"/>
  <c r="F8483" i="354"/>
  <c r="F8482" i="354"/>
  <c r="F8481" i="354"/>
  <c r="F8480" i="354"/>
  <c r="F8479" i="354"/>
  <c r="F8478" i="354"/>
  <c r="F8477" i="354"/>
  <c r="F8476" i="354"/>
  <c r="F8475" i="354"/>
  <c r="F8474" i="354"/>
  <c r="F8473" i="354"/>
  <c r="F8472" i="354"/>
  <c r="F8471" i="354"/>
  <c r="F8470" i="354"/>
  <c r="F8469" i="354"/>
  <c r="F8468" i="354"/>
  <c r="F8467" i="354"/>
  <c r="F8466" i="354"/>
  <c r="F8465" i="354"/>
  <c r="F8464" i="354"/>
  <c r="F8463" i="354"/>
  <c r="F8462" i="354"/>
  <c r="F8461" i="354"/>
  <c r="F8460" i="354"/>
  <c r="F8459" i="354"/>
  <c r="F8458" i="354"/>
  <c r="F8457" i="354"/>
  <c r="F8456" i="354"/>
  <c r="F8455" i="354"/>
  <c r="F8454" i="354"/>
  <c r="F8453" i="354"/>
  <c r="F8452" i="354"/>
  <c r="F8451" i="354"/>
  <c r="F8450" i="354"/>
  <c r="F8449" i="354"/>
  <c r="F8448" i="354"/>
  <c r="F8447" i="354"/>
  <c r="F8446" i="354"/>
  <c r="F8445" i="354"/>
  <c r="F8444" i="354"/>
  <c r="F8443" i="354"/>
  <c r="F8442" i="354"/>
  <c r="F8441" i="354"/>
  <c r="F8440" i="354"/>
  <c r="F8439" i="354"/>
  <c r="F8438" i="354"/>
  <c r="F8437" i="354"/>
  <c r="F8436" i="354"/>
  <c r="F8435" i="354"/>
  <c r="F8434" i="354"/>
  <c r="F8433" i="354"/>
  <c r="F8432" i="354"/>
  <c r="F8431" i="354"/>
  <c r="F8430" i="354"/>
  <c r="F8429" i="354"/>
  <c r="F8428" i="354"/>
  <c r="F8427" i="354"/>
  <c r="F8426" i="354"/>
  <c r="F8425" i="354"/>
  <c r="F8424" i="354"/>
  <c r="F8423" i="354"/>
  <c r="F8422" i="354"/>
  <c r="F8421" i="354"/>
  <c r="F8420" i="354"/>
  <c r="F8419" i="354"/>
  <c r="F8418" i="354"/>
  <c r="F8417" i="354"/>
  <c r="F8416" i="354"/>
  <c r="F8415" i="354"/>
  <c r="F8414" i="354"/>
  <c r="F8413" i="354"/>
  <c r="F8412" i="354"/>
  <c r="F8411" i="354"/>
  <c r="F8410" i="354"/>
  <c r="F8409" i="354"/>
  <c r="F8408" i="354"/>
  <c r="F8407" i="354"/>
  <c r="F8406" i="354"/>
  <c r="F8405" i="354"/>
  <c r="F8404" i="354"/>
  <c r="F8403" i="354"/>
  <c r="F8402" i="354"/>
  <c r="F8401" i="354"/>
  <c r="F8400" i="354"/>
  <c r="F8399" i="354"/>
  <c r="F8398" i="354"/>
  <c r="F8397" i="354"/>
  <c r="F8396" i="354"/>
  <c r="F8395" i="354"/>
  <c r="F8394" i="354"/>
  <c r="F8393" i="354"/>
  <c r="F8392" i="354"/>
  <c r="F8391" i="354"/>
  <c r="F8390" i="354"/>
  <c r="F8389" i="354"/>
  <c r="F8388" i="354"/>
  <c r="F8387" i="354"/>
  <c r="F8386" i="354"/>
  <c r="F8385" i="354"/>
  <c r="F8384" i="354"/>
  <c r="F8383" i="354"/>
  <c r="F8382" i="354"/>
  <c r="F8381" i="354"/>
  <c r="F8380" i="354"/>
  <c r="F8379" i="354"/>
  <c r="F8378" i="354"/>
  <c r="F8377" i="354"/>
  <c r="F8376" i="354"/>
  <c r="F8375" i="354"/>
  <c r="F8374" i="354"/>
  <c r="F8373" i="354"/>
  <c r="F8372" i="354"/>
  <c r="F8371" i="354"/>
  <c r="F8370" i="354"/>
  <c r="F8369" i="354"/>
  <c r="F8368" i="354"/>
  <c r="F8367" i="354"/>
  <c r="F8366" i="354"/>
  <c r="F8365" i="354"/>
  <c r="F8364" i="354"/>
  <c r="F8363" i="354"/>
  <c r="F8362" i="354"/>
  <c r="F8361" i="354"/>
  <c r="F8360" i="354"/>
  <c r="F8359" i="354"/>
  <c r="F8358" i="354"/>
  <c r="F8357" i="354"/>
  <c r="F8356" i="354"/>
  <c r="F8355" i="354"/>
  <c r="F8354" i="354"/>
  <c r="F8353" i="354"/>
  <c r="F8352" i="354"/>
  <c r="F8351" i="354"/>
  <c r="F8350" i="354"/>
  <c r="F8349" i="354"/>
  <c r="F8348" i="354"/>
  <c r="F8347" i="354"/>
  <c r="F8346" i="354"/>
  <c r="F8345" i="354"/>
  <c r="F8344" i="354"/>
  <c r="F8343" i="354"/>
  <c r="F8342" i="354"/>
  <c r="F8341" i="354"/>
  <c r="F8340" i="354"/>
  <c r="F8339" i="354"/>
  <c r="F8338" i="354"/>
  <c r="F8337" i="354"/>
  <c r="F8336" i="354"/>
  <c r="F8335" i="354"/>
  <c r="F8334" i="354"/>
  <c r="F8333" i="354"/>
  <c r="F8332" i="354"/>
  <c r="F8331" i="354"/>
  <c r="F8330" i="354"/>
  <c r="F8329" i="354"/>
  <c r="F8328" i="354"/>
  <c r="F8327" i="354"/>
  <c r="F8326" i="354"/>
  <c r="F8325" i="354"/>
  <c r="F8324" i="354"/>
  <c r="F8323" i="354"/>
  <c r="F8322" i="354"/>
  <c r="F8321" i="354"/>
  <c r="F8320" i="354"/>
  <c r="F8319" i="354"/>
  <c r="F8318" i="354"/>
  <c r="F8317" i="354"/>
  <c r="F8316" i="354"/>
  <c r="F8315" i="354"/>
  <c r="F8314" i="354"/>
  <c r="F8313" i="354"/>
  <c r="F8312" i="354"/>
  <c r="F8311" i="354"/>
  <c r="F8310" i="354"/>
  <c r="F8309" i="354"/>
  <c r="F8308" i="354"/>
  <c r="F8307" i="354"/>
  <c r="F8306" i="354"/>
  <c r="F8305" i="354"/>
  <c r="F8304" i="354"/>
  <c r="F8303" i="354"/>
  <c r="F8302" i="354"/>
  <c r="F8301" i="354"/>
  <c r="F8300" i="354"/>
  <c r="F8299" i="354"/>
  <c r="F8298" i="354"/>
  <c r="F8297" i="354"/>
  <c r="F8296" i="354"/>
  <c r="F8295" i="354"/>
  <c r="F8294" i="354"/>
  <c r="F8293" i="354"/>
  <c r="F8292" i="354"/>
  <c r="F8291" i="354"/>
  <c r="F8290" i="354"/>
  <c r="F8289" i="354"/>
  <c r="F8288" i="354"/>
  <c r="F8287" i="354"/>
  <c r="F8286" i="354"/>
  <c r="F8285" i="354"/>
  <c r="F8284" i="354"/>
  <c r="F8283" i="354"/>
  <c r="F8282" i="354"/>
  <c r="F8281" i="354"/>
  <c r="F8280" i="354"/>
  <c r="F8279" i="354"/>
  <c r="F8278" i="354"/>
  <c r="F8277" i="354"/>
  <c r="F8276" i="354"/>
  <c r="F8275" i="354"/>
  <c r="F8274" i="354"/>
  <c r="F8273" i="354"/>
  <c r="F8272" i="354"/>
  <c r="F8271" i="354"/>
  <c r="F8270" i="354"/>
  <c r="F8269" i="354"/>
  <c r="F8268" i="354"/>
  <c r="F8267" i="354"/>
  <c r="F8266" i="354"/>
  <c r="F8265" i="354"/>
  <c r="F8264" i="354"/>
  <c r="F8263" i="354"/>
  <c r="F8262" i="354"/>
  <c r="F8261" i="354"/>
  <c r="F8260" i="354"/>
  <c r="F8259" i="354"/>
  <c r="F8258" i="354"/>
  <c r="F8257" i="354"/>
  <c r="F8256" i="354"/>
  <c r="F8255" i="354"/>
  <c r="F8254" i="354"/>
  <c r="F8253" i="354"/>
  <c r="F8252" i="354"/>
  <c r="F8251" i="354"/>
  <c r="F8250" i="354"/>
  <c r="F8249" i="354"/>
  <c r="F8248" i="354"/>
  <c r="F8247" i="354"/>
  <c r="F8246" i="354"/>
  <c r="F8245" i="354"/>
  <c r="F8244" i="354"/>
  <c r="F8243" i="354"/>
  <c r="F8242" i="354"/>
  <c r="F8241" i="354"/>
  <c r="F8240" i="354"/>
  <c r="F8239" i="354"/>
  <c r="F8238" i="354"/>
  <c r="F8237" i="354"/>
  <c r="F8236" i="354"/>
  <c r="F8235" i="354"/>
  <c r="F8234" i="354"/>
  <c r="F8233" i="354"/>
  <c r="F8232" i="354"/>
  <c r="F8231" i="354"/>
  <c r="F8230" i="354"/>
  <c r="F8229" i="354"/>
  <c r="F8228" i="354"/>
  <c r="F8227" i="354"/>
  <c r="F8226" i="354"/>
  <c r="F8225" i="354"/>
  <c r="F8224" i="354"/>
  <c r="F8223" i="354"/>
  <c r="F8222" i="354"/>
  <c r="F8221" i="354"/>
  <c r="F8220" i="354"/>
  <c r="F8219" i="354"/>
  <c r="F8218" i="354"/>
  <c r="F8217" i="354"/>
  <c r="F8216" i="354"/>
  <c r="F8215" i="354"/>
  <c r="F8214" i="354"/>
  <c r="F8213" i="354"/>
  <c r="F8212" i="354"/>
  <c r="F8211" i="354"/>
  <c r="F8210" i="354"/>
  <c r="F8209" i="354"/>
  <c r="F8208" i="354"/>
  <c r="F8207" i="354"/>
  <c r="F8206" i="354"/>
  <c r="F8205" i="354"/>
  <c r="F8204" i="354"/>
  <c r="F8203" i="354"/>
  <c r="F8202" i="354"/>
  <c r="F8201" i="354"/>
  <c r="F8200" i="354"/>
  <c r="F8199" i="354"/>
  <c r="F8198" i="354"/>
  <c r="F8197" i="354"/>
  <c r="F8196" i="354"/>
  <c r="F8195" i="354"/>
  <c r="F8194" i="354"/>
  <c r="F8193" i="354"/>
  <c r="F8192" i="354"/>
  <c r="F8191" i="354"/>
  <c r="F8190" i="354"/>
  <c r="F8189" i="354"/>
  <c r="F8188" i="354"/>
  <c r="F8187" i="354"/>
  <c r="F8186" i="354"/>
  <c r="F8185" i="354"/>
  <c r="F8184" i="354"/>
  <c r="F8183" i="354"/>
  <c r="F8182" i="354"/>
  <c r="F8181" i="354"/>
  <c r="F8180" i="354"/>
  <c r="F8179" i="354"/>
  <c r="F8178" i="354"/>
  <c r="F8177" i="354"/>
  <c r="F8176" i="354"/>
  <c r="F8175" i="354"/>
  <c r="F8174" i="354"/>
  <c r="F8173" i="354"/>
  <c r="F8172" i="354"/>
  <c r="F8171" i="354"/>
  <c r="F8170" i="354"/>
  <c r="F8169" i="354"/>
  <c r="F8168" i="354"/>
  <c r="F8167" i="354"/>
  <c r="F8166" i="354"/>
  <c r="F8165" i="354"/>
  <c r="F8164" i="354"/>
  <c r="F8163" i="354"/>
  <c r="F8162" i="354"/>
  <c r="F8161" i="354"/>
  <c r="F8160" i="354"/>
  <c r="F8159" i="354"/>
  <c r="F8158" i="354"/>
  <c r="F8157" i="354"/>
  <c r="F8156" i="354"/>
  <c r="F8155" i="354"/>
  <c r="F8154" i="354"/>
  <c r="F8153" i="354"/>
  <c r="F8152" i="354"/>
  <c r="F8151" i="354"/>
  <c r="F8150" i="354"/>
  <c r="F8149" i="354"/>
  <c r="F8148" i="354"/>
  <c r="F8147" i="354"/>
  <c r="F8146" i="354"/>
  <c r="F8145" i="354"/>
  <c r="F8144" i="354"/>
  <c r="F8143" i="354"/>
  <c r="F8142" i="354"/>
  <c r="F8141" i="354"/>
  <c r="F8140" i="354"/>
  <c r="F8139" i="354"/>
  <c r="F8138" i="354"/>
  <c r="F8137" i="354"/>
  <c r="F8136" i="354"/>
  <c r="F8135" i="354"/>
  <c r="F8134" i="354"/>
  <c r="F8133" i="354"/>
  <c r="F8132" i="354"/>
  <c r="F8131" i="354"/>
  <c r="F8130" i="354"/>
  <c r="F8129" i="354"/>
  <c r="F8128" i="354"/>
  <c r="F8127" i="354"/>
  <c r="F8126" i="354"/>
  <c r="F8125" i="354"/>
  <c r="F8124" i="354"/>
  <c r="F8123" i="354"/>
  <c r="F8122" i="354"/>
  <c r="F8121" i="354"/>
  <c r="F8120" i="354"/>
  <c r="F8119" i="354"/>
  <c r="F8118" i="354"/>
  <c r="F8117" i="354"/>
  <c r="F8116" i="354"/>
  <c r="F8115" i="354"/>
  <c r="F8114" i="354"/>
  <c r="F8113" i="354"/>
  <c r="F8112" i="354"/>
  <c r="F8111" i="354"/>
  <c r="F8110" i="354"/>
  <c r="F8109" i="354"/>
  <c r="F8108" i="354"/>
  <c r="F8107" i="354"/>
  <c r="F8106" i="354"/>
  <c r="F8105" i="354"/>
  <c r="F8104" i="354"/>
  <c r="F8103" i="354"/>
  <c r="F8102" i="354"/>
  <c r="F8101" i="354"/>
  <c r="F8100" i="354"/>
  <c r="F8099" i="354"/>
  <c r="F8098" i="354"/>
  <c r="F8097" i="354"/>
  <c r="F8096" i="354"/>
  <c r="F8095" i="354"/>
  <c r="F8094" i="354"/>
  <c r="F8093" i="354"/>
  <c r="F8092" i="354"/>
  <c r="F8091" i="354"/>
  <c r="F8090" i="354"/>
  <c r="F8089" i="354"/>
  <c r="F8088" i="354"/>
  <c r="F8087" i="354"/>
  <c r="F8086" i="354"/>
  <c r="F8085" i="354"/>
  <c r="F8084" i="354"/>
  <c r="F8083" i="354"/>
  <c r="F8082" i="354"/>
  <c r="F8081" i="354"/>
  <c r="F8080" i="354"/>
  <c r="F8079" i="354"/>
  <c r="F8078" i="354"/>
  <c r="F8077" i="354"/>
  <c r="F8076" i="354"/>
  <c r="F8075" i="354"/>
  <c r="F8074" i="354"/>
  <c r="F8073" i="354"/>
  <c r="F8072" i="354"/>
  <c r="F8071" i="354"/>
  <c r="F8070" i="354"/>
  <c r="F8069" i="354"/>
  <c r="F8068" i="354"/>
  <c r="F8067" i="354"/>
  <c r="F8066" i="354"/>
  <c r="F8065" i="354"/>
  <c r="F8064" i="354"/>
  <c r="F8063" i="354"/>
  <c r="F8062" i="354"/>
  <c r="F8061" i="354"/>
  <c r="F8060" i="354"/>
  <c r="F8059" i="354"/>
  <c r="F8058" i="354"/>
  <c r="F8057" i="354"/>
  <c r="F8056" i="354"/>
  <c r="F8055" i="354"/>
  <c r="F8054" i="354"/>
  <c r="F8053" i="354"/>
  <c r="F8052" i="354"/>
  <c r="F8051" i="354"/>
  <c r="F8050" i="354"/>
  <c r="F8049" i="354"/>
  <c r="F8048" i="354"/>
  <c r="F8047" i="354"/>
  <c r="F8046" i="354"/>
  <c r="F8045" i="354"/>
  <c r="F8044" i="354"/>
  <c r="F8043" i="354"/>
  <c r="F8042" i="354"/>
  <c r="F8041" i="354"/>
  <c r="F8040" i="354"/>
  <c r="F8039" i="354"/>
  <c r="F8038" i="354"/>
  <c r="F8037" i="354"/>
  <c r="F8036" i="354"/>
  <c r="F8035" i="354"/>
  <c r="F8034" i="354"/>
  <c r="F8033" i="354"/>
  <c r="F8032" i="354"/>
  <c r="F8031" i="354"/>
  <c r="F8030" i="354"/>
  <c r="F8029" i="354"/>
  <c r="F8028" i="354"/>
  <c r="F8027" i="354"/>
  <c r="F8026" i="354"/>
  <c r="F8025" i="354"/>
  <c r="F8024" i="354"/>
  <c r="F8023" i="354"/>
  <c r="F8022" i="354"/>
  <c r="F8021" i="354"/>
  <c r="F8020" i="354"/>
  <c r="F8019" i="354"/>
  <c r="F8018" i="354"/>
  <c r="F8017" i="354"/>
  <c r="F8016" i="354"/>
  <c r="F8015" i="354"/>
  <c r="F8014" i="354"/>
  <c r="F8013" i="354"/>
  <c r="F8012" i="354"/>
  <c r="F8011" i="354"/>
  <c r="F8010" i="354"/>
  <c r="F8009" i="354"/>
  <c r="F8008" i="354"/>
  <c r="F8007" i="354"/>
  <c r="F8006" i="354"/>
  <c r="F8005" i="354"/>
  <c r="F8004" i="354"/>
  <c r="F8003" i="354"/>
  <c r="F8002" i="354"/>
  <c r="F8001" i="354"/>
  <c r="F8000" i="354"/>
  <c r="F7999" i="354"/>
  <c r="F7998" i="354"/>
  <c r="F7997" i="354"/>
  <c r="F7996" i="354"/>
  <c r="F7995" i="354"/>
  <c r="F7994" i="354"/>
  <c r="F7993" i="354"/>
  <c r="F7992" i="354"/>
  <c r="F7991" i="354"/>
  <c r="F7990" i="354"/>
  <c r="F7989" i="354"/>
  <c r="F7988" i="354"/>
  <c r="F7987" i="354"/>
  <c r="F7986" i="354"/>
  <c r="F7985" i="354"/>
  <c r="F7984" i="354"/>
  <c r="F7983" i="354"/>
  <c r="F7982" i="354"/>
  <c r="F7981" i="354"/>
  <c r="F7980" i="354"/>
  <c r="F7979" i="354"/>
  <c r="F7978" i="354"/>
  <c r="F7977" i="354"/>
  <c r="F7976" i="354"/>
  <c r="F7975" i="354"/>
  <c r="F7974" i="354"/>
  <c r="F7973" i="354"/>
  <c r="F7972" i="354"/>
  <c r="F7971" i="354"/>
  <c r="F7970" i="354"/>
  <c r="F7969" i="354"/>
  <c r="F7968" i="354"/>
  <c r="F7967" i="354"/>
  <c r="F7966" i="354"/>
  <c r="F7965" i="354"/>
  <c r="F7964" i="354"/>
  <c r="F7963" i="354"/>
  <c r="F7962" i="354"/>
  <c r="F7961" i="354"/>
  <c r="F7960" i="354"/>
  <c r="F7959" i="354"/>
  <c r="F7958" i="354"/>
  <c r="F7957" i="354"/>
  <c r="F7956" i="354"/>
  <c r="F7955" i="354"/>
  <c r="F7954" i="354"/>
  <c r="F7953" i="354"/>
  <c r="F7952" i="354"/>
  <c r="F7951" i="354"/>
  <c r="F7950" i="354"/>
  <c r="F7949" i="354"/>
  <c r="F7948" i="354"/>
  <c r="F7947" i="354"/>
  <c r="F7946" i="354"/>
  <c r="F7945" i="354"/>
  <c r="F7944" i="354"/>
  <c r="F7943" i="354"/>
  <c r="F7942" i="354"/>
  <c r="F7941" i="354"/>
  <c r="F7940" i="354"/>
  <c r="F7939" i="354"/>
  <c r="F7938" i="354"/>
  <c r="F7937" i="354"/>
  <c r="F7936" i="354"/>
  <c r="F7935" i="354"/>
  <c r="F7934" i="354"/>
  <c r="F7933" i="354"/>
  <c r="F7932" i="354"/>
  <c r="F7931" i="354"/>
  <c r="F7930" i="354"/>
  <c r="F7929" i="354"/>
  <c r="F7928" i="354"/>
  <c r="F7927" i="354"/>
  <c r="F7926" i="354"/>
  <c r="F7925" i="354"/>
  <c r="F7924" i="354"/>
  <c r="F7923" i="354"/>
  <c r="F7922" i="354"/>
  <c r="F7921" i="354"/>
  <c r="F7920" i="354"/>
  <c r="F7919" i="354"/>
  <c r="F7918" i="354"/>
  <c r="F7917" i="354"/>
  <c r="F7916" i="354"/>
  <c r="F7915" i="354"/>
  <c r="F7914" i="354"/>
  <c r="F7913" i="354"/>
  <c r="F7912" i="354"/>
  <c r="F7911" i="354"/>
  <c r="F7910" i="354"/>
  <c r="F7909" i="354"/>
  <c r="F7908" i="354"/>
  <c r="F7907" i="354"/>
  <c r="F7906" i="354"/>
  <c r="F7905" i="354"/>
  <c r="F7904" i="354"/>
  <c r="F7903" i="354"/>
  <c r="F7902" i="354"/>
  <c r="F7901" i="354"/>
  <c r="F7900" i="354"/>
  <c r="F7899" i="354"/>
  <c r="F7898" i="354"/>
  <c r="F7897" i="354"/>
  <c r="F7896" i="354"/>
  <c r="F7895" i="354"/>
  <c r="F7894" i="354"/>
  <c r="F7893" i="354"/>
  <c r="F7892" i="354"/>
  <c r="F7891" i="354"/>
  <c r="F7890" i="354"/>
  <c r="F7889" i="354"/>
  <c r="F7888" i="354"/>
  <c r="F7887" i="354"/>
  <c r="F7886" i="354"/>
  <c r="F7885" i="354"/>
  <c r="F7884" i="354"/>
  <c r="F7883" i="354"/>
  <c r="F7882" i="354"/>
  <c r="F7881" i="354"/>
  <c r="F7880" i="354"/>
  <c r="F7879" i="354"/>
  <c r="F7878" i="354"/>
  <c r="F7877" i="354"/>
  <c r="F7876" i="354"/>
  <c r="F7875" i="354"/>
  <c r="F7874" i="354"/>
  <c r="F7873" i="354"/>
  <c r="F7872" i="354"/>
  <c r="F7871" i="354"/>
  <c r="F7870" i="354"/>
  <c r="F7869" i="354"/>
  <c r="F7868" i="354"/>
  <c r="F7867" i="354"/>
  <c r="F7866" i="354"/>
  <c r="F7865" i="354"/>
  <c r="F7864" i="354"/>
  <c r="F7863" i="354"/>
  <c r="F7862" i="354"/>
  <c r="F7861" i="354"/>
  <c r="F7860" i="354"/>
  <c r="F7859" i="354"/>
  <c r="F7858" i="354"/>
  <c r="F7857" i="354"/>
  <c r="F7856" i="354"/>
  <c r="F7855" i="354"/>
  <c r="F7854" i="354"/>
  <c r="F7853" i="354"/>
  <c r="F7852" i="354"/>
  <c r="F7851" i="354"/>
  <c r="F7850" i="354"/>
  <c r="F7849" i="354"/>
  <c r="F7848" i="354"/>
  <c r="F7847" i="354"/>
  <c r="F7846" i="354"/>
  <c r="F7845" i="354"/>
  <c r="F7844" i="354"/>
  <c r="F7843" i="354"/>
  <c r="F7842" i="354"/>
  <c r="F7841" i="354"/>
  <c r="F7840" i="354"/>
  <c r="F7839" i="354"/>
  <c r="F7838" i="354"/>
  <c r="F7837" i="354"/>
  <c r="F7836" i="354"/>
  <c r="F7835" i="354"/>
  <c r="F7834" i="354"/>
  <c r="F7833" i="354"/>
  <c r="F7832" i="354"/>
  <c r="F7831" i="354"/>
  <c r="F7830" i="354"/>
  <c r="F7829" i="354"/>
  <c r="F7828" i="354"/>
  <c r="F7827" i="354"/>
  <c r="F7826" i="354"/>
  <c r="F7825" i="354"/>
  <c r="F7824" i="354"/>
  <c r="F7823" i="354"/>
  <c r="F7822" i="354"/>
  <c r="F7821" i="354"/>
  <c r="F7820" i="354"/>
  <c r="F7819" i="354"/>
  <c r="F7818" i="354"/>
  <c r="F7817" i="354"/>
  <c r="F7816" i="354"/>
  <c r="F7815" i="354"/>
  <c r="F7814" i="354"/>
  <c r="F7813" i="354"/>
  <c r="F7812" i="354"/>
  <c r="F7811" i="354"/>
  <c r="F7810" i="354"/>
  <c r="F7809" i="354"/>
  <c r="F7808" i="354"/>
  <c r="F7807" i="354"/>
  <c r="F7806" i="354"/>
  <c r="F7805" i="354"/>
  <c r="F7804" i="354"/>
  <c r="F7803" i="354"/>
  <c r="F7802" i="354"/>
  <c r="F7801" i="354"/>
  <c r="F7800" i="354"/>
  <c r="F7799" i="354"/>
  <c r="F7798" i="354"/>
  <c r="F7797" i="354"/>
  <c r="F7796" i="354"/>
  <c r="F7795" i="354"/>
  <c r="F7794" i="354"/>
  <c r="F7793" i="354"/>
  <c r="F7792" i="354"/>
  <c r="F7791" i="354"/>
  <c r="F7790" i="354"/>
  <c r="F7789" i="354"/>
  <c r="F7788" i="354"/>
  <c r="F7787" i="354"/>
  <c r="F7786" i="354"/>
  <c r="F7785" i="354"/>
  <c r="F7784" i="354"/>
  <c r="F7783" i="354"/>
  <c r="F7782" i="354"/>
  <c r="F7781" i="354"/>
  <c r="F7780" i="354"/>
  <c r="F7779" i="354"/>
  <c r="F7778" i="354"/>
  <c r="F7777" i="354"/>
  <c r="F7776" i="354"/>
  <c r="F7775" i="354"/>
  <c r="F7774" i="354"/>
  <c r="F7773" i="354"/>
  <c r="F7772" i="354"/>
  <c r="F7771" i="354"/>
  <c r="F7770" i="354"/>
  <c r="F7769" i="354"/>
  <c r="F7768" i="354"/>
  <c r="F7767" i="354"/>
  <c r="F7766" i="354"/>
  <c r="F7765" i="354"/>
  <c r="F7764" i="354"/>
  <c r="F7763" i="354"/>
  <c r="F7762" i="354"/>
  <c r="F7761" i="354"/>
  <c r="F7760" i="354"/>
  <c r="F7759" i="354"/>
  <c r="F7758" i="354"/>
  <c r="F7757" i="354"/>
  <c r="F7756" i="354"/>
  <c r="F7755" i="354"/>
  <c r="F7754" i="354"/>
  <c r="F7753" i="354"/>
  <c r="F7752" i="354"/>
  <c r="F7751" i="354"/>
  <c r="F7750" i="354"/>
  <c r="F7749" i="354"/>
  <c r="F7748" i="354"/>
  <c r="F7747" i="354"/>
  <c r="F7746" i="354"/>
  <c r="F7745" i="354"/>
  <c r="F7744" i="354"/>
  <c r="F7743" i="354"/>
  <c r="F7742" i="354"/>
  <c r="F7741" i="354"/>
  <c r="F7740" i="354"/>
  <c r="F7739" i="354"/>
  <c r="F7738" i="354"/>
  <c r="F7737" i="354"/>
  <c r="F7736" i="354"/>
  <c r="F7735" i="354"/>
  <c r="F7734" i="354"/>
  <c r="F7733" i="354"/>
  <c r="F7732" i="354"/>
  <c r="F7731" i="354"/>
  <c r="F7730" i="354"/>
  <c r="F7729" i="354"/>
  <c r="F7728" i="354"/>
  <c r="F7727" i="354"/>
  <c r="F7726" i="354"/>
  <c r="F7725" i="354"/>
  <c r="F7724" i="354"/>
  <c r="F7723" i="354"/>
  <c r="F7722" i="354"/>
  <c r="F7721" i="354"/>
  <c r="F7720" i="354"/>
  <c r="F7719" i="354"/>
  <c r="F7718" i="354"/>
  <c r="F7717" i="354"/>
  <c r="F7716" i="354"/>
  <c r="F7715" i="354"/>
  <c r="F7714" i="354"/>
  <c r="F7713" i="354"/>
  <c r="F7712" i="354"/>
  <c r="F7711" i="354"/>
  <c r="F7710" i="354"/>
  <c r="F7709" i="354"/>
  <c r="F7708" i="354"/>
  <c r="F7707" i="354"/>
  <c r="F7706" i="354"/>
  <c r="F7705" i="354"/>
  <c r="F7704" i="354"/>
  <c r="F7703" i="354"/>
  <c r="F7702" i="354"/>
  <c r="F7701" i="354"/>
  <c r="F7700" i="354"/>
  <c r="F7699" i="354"/>
  <c r="F7698" i="354"/>
  <c r="F7697" i="354"/>
  <c r="F7696" i="354"/>
  <c r="F7695" i="354"/>
  <c r="F7694" i="354"/>
  <c r="F7693" i="354"/>
  <c r="F7692" i="354"/>
  <c r="F7691" i="354"/>
  <c r="F7690" i="354"/>
  <c r="F7689" i="354"/>
  <c r="F7688" i="354"/>
  <c r="F7687" i="354"/>
  <c r="F7686" i="354"/>
  <c r="F7685" i="354"/>
  <c r="F7684" i="354"/>
  <c r="F7683" i="354"/>
  <c r="F7682" i="354"/>
  <c r="F7681" i="354"/>
  <c r="F7680" i="354"/>
  <c r="F7679" i="354"/>
  <c r="F7678" i="354"/>
  <c r="F7677" i="354"/>
  <c r="F7676" i="354"/>
  <c r="F7675" i="354"/>
  <c r="F7674" i="354"/>
  <c r="F7673" i="354"/>
  <c r="F7672" i="354"/>
  <c r="F7671" i="354"/>
  <c r="F7670" i="354"/>
  <c r="F7669" i="354"/>
  <c r="F7668" i="354"/>
  <c r="F7667" i="354"/>
  <c r="F7666" i="354"/>
  <c r="F7665" i="354"/>
  <c r="F7664" i="354"/>
  <c r="F7663" i="354"/>
  <c r="F7662" i="354"/>
  <c r="F7661" i="354"/>
  <c r="F7660" i="354"/>
  <c r="F7659" i="354"/>
  <c r="F7658" i="354"/>
  <c r="F7657" i="354"/>
  <c r="F7656" i="354"/>
  <c r="F7655" i="354"/>
  <c r="F7654" i="354"/>
  <c r="F7653" i="354"/>
  <c r="F7652" i="354"/>
  <c r="F7651" i="354"/>
  <c r="F7650" i="354"/>
  <c r="F7649" i="354"/>
  <c r="F7648" i="354"/>
  <c r="F7647" i="354"/>
  <c r="F7646" i="354"/>
  <c r="F7645" i="354"/>
  <c r="F7644" i="354"/>
  <c r="F7643" i="354"/>
  <c r="F7642" i="354"/>
  <c r="F7641" i="354"/>
  <c r="F7640" i="354"/>
  <c r="F7639" i="354"/>
  <c r="F7638" i="354"/>
  <c r="F7637" i="354"/>
  <c r="F7636" i="354"/>
  <c r="F7635" i="354"/>
  <c r="F7634" i="354"/>
  <c r="F7633" i="354"/>
  <c r="F7632" i="354"/>
  <c r="F7631" i="354"/>
  <c r="F7630" i="354"/>
  <c r="F7629" i="354"/>
  <c r="F7628" i="354"/>
  <c r="F7627" i="354"/>
  <c r="F7626" i="354"/>
  <c r="F7625" i="354"/>
  <c r="F7624" i="354"/>
  <c r="F7623" i="354"/>
  <c r="F7622" i="354"/>
  <c r="F7621" i="354"/>
  <c r="F7620" i="354"/>
  <c r="F7619" i="354"/>
  <c r="F7618" i="354"/>
  <c r="F7617" i="354"/>
  <c r="F7616" i="354"/>
  <c r="F7615" i="354"/>
  <c r="F7614" i="354"/>
  <c r="F7613" i="354"/>
  <c r="F7612" i="354"/>
  <c r="F7611" i="354"/>
  <c r="F7610" i="354"/>
  <c r="F7609" i="354"/>
  <c r="F7608" i="354"/>
  <c r="F7607" i="354"/>
  <c r="F7606" i="354"/>
  <c r="F7605" i="354"/>
  <c r="F7604" i="354"/>
  <c r="F7603" i="354"/>
  <c r="F7602" i="354"/>
  <c r="F7601" i="354"/>
  <c r="F7600" i="354"/>
  <c r="F7599" i="354"/>
  <c r="F7598" i="354"/>
  <c r="F7597" i="354"/>
  <c r="F7596" i="354"/>
  <c r="F7595" i="354"/>
  <c r="F7594" i="354"/>
  <c r="F7593" i="354"/>
  <c r="F7592" i="354"/>
  <c r="F7591" i="354"/>
  <c r="F7590" i="354"/>
  <c r="F7589" i="354"/>
  <c r="F7588" i="354"/>
  <c r="F7587" i="354"/>
  <c r="F7586" i="354"/>
  <c r="F7585" i="354"/>
  <c r="F7584" i="354"/>
  <c r="F7583" i="354"/>
  <c r="F7582" i="354"/>
  <c r="F7581" i="354"/>
  <c r="F7580" i="354"/>
  <c r="F7579" i="354"/>
  <c r="F7578" i="354"/>
  <c r="F7577" i="354"/>
  <c r="F7576" i="354"/>
  <c r="F7575" i="354"/>
  <c r="F7574" i="354"/>
  <c r="F7573" i="354"/>
  <c r="F7572" i="354"/>
  <c r="F7571" i="354"/>
  <c r="F7570" i="354"/>
  <c r="F7569" i="354"/>
  <c r="F7568" i="354"/>
  <c r="F7567" i="354"/>
  <c r="F7566" i="354"/>
  <c r="F7565" i="354"/>
  <c r="F7564" i="354"/>
  <c r="F7563" i="354"/>
  <c r="F7562" i="354"/>
  <c r="F7561" i="354"/>
  <c r="F7560" i="354"/>
  <c r="F7559" i="354"/>
  <c r="F7558" i="354"/>
  <c r="F7557" i="354"/>
  <c r="F7556" i="354"/>
  <c r="F7555" i="354"/>
  <c r="F7554" i="354"/>
  <c r="F7553" i="354"/>
  <c r="F7552" i="354"/>
  <c r="F7551" i="354"/>
  <c r="F7550" i="354"/>
  <c r="F7549" i="354"/>
  <c r="F7548" i="354"/>
  <c r="F7547" i="354"/>
  <c r="F7546" i="354"/>
  <c r="F7545" i="354"/>
  <c r="F7544" i="354"/>
  <c r="F7543" i="354"/>
  <c r="F7542" i="354"/>
  <c r="F7541" i="354"/>
  <c r="F7540" i="354"/>
  <c r="F7539" i="354"/>
  <c r="F7538" i="354"/>
  <c r="F7537" i="354"/>
  <c r="F7536" i="354"/>
  <c r="F7535" i="354"/>
  <c r="F7534" i="354"/>
  <c r="F7533" i="354"/>
  <c r="F7532" i="354"/>
  <c r="F7531" i="354"/>
  <c r="F7530" i="354"/>
  <c r="F7529" i="354"/>
  <c r="F7528" i="354"/>
  <c r="F7527" i="354"/>
  <c r="F7526" i="354"/>
  <c r="F7525" i="354"/>
  <c r="F7524" i="354"/>
  <c r="F7523" i="354"/>
  <c r="F7522" i="354"/>
  <c r="F7521" i="354"/>
  <c r="F7520" i="354"/>
  <c r="F7519" i="354"/>
  <c r="F7518" i="354"/>
  <c r="F7517" i="354"/>
  <c r="F7516" i="354"/>
  <c r="F7515" i="354"/>
  <c r="F7514" i="354"/>
  <c r="F7513" i="354"/>
  <c r="F7512" i="354"/>
  <c r="F7511" i="354"/>
  <c r="F7510" i="354"/>
  <c r="F7509" i="354"/>
  <c r="F7508" i="354"/>
  <c r="F7507" i="354"/>
  <c r="F7506" i="354"/>
  <c r="F7505" i="354"/>
  <c r="F7504" i="354"/>
  <c r="F7503" i="354"/>
  <c r="F7502" i="354"/>
  <c r="F7501" i="354"/>
  <c r="F7500" i="354"/>
  <c r="F7499" i="354"/>
  <c r="F7498" i="354"/>
  <c r="F7497" i="354"/>
  <c r="F7496" i="354"/>
  <c r="F7495" i="354"/>
  <c r="F7494" i="354"/>
  <c r="F7493" i="354"/>
  <c r="F7492" i="354"/>
  <c r="F7491" i="354"/>
  <c r="F7490" i="354"/>
  <c r="F7489" i="354"/>
  <c r="F7488" i="354"/>
  <c r="F7487" i="354"/>
  <c r="F7486" i="354"/>
  <c r="F7485" i="354"/>
  <c r="F7484" i="354"/>
  <c r="F7483" i="354"/>
  <c r="F7482" i="354"/>
  <c r="F7481" i="354"/>
  <c r="F7480" i="354"/>
  <c r="F7479" i="354"/>
  <c r="F7478" i="354"/>
  <c r="F7477" i="354"/>
  <c r="F7476" i="354"/>
  <c r="F7475" i="354"/>
  <c r="F7474" i="354"/>
  <c r="F7473" i="354"/>
  <c r="F7472" i="354"/>
  <c r="F7471" i="354"/>
  <c r="F7470" i="354"/>
  <c r="F7469" i="354"/>
  <c r="F7468" i="354"/>
  <c r="F7467" i="354"/>
  <c r="F7466" i="354"/>
  <c r="F7465" i="354"/>
  <c r="F7464" i="354"/>
  <c r="F7463" i="354"/>
  <c r="F7462" i="354"/>
  <c r="F7461" i="354"/>
  <c r="F7460" i="354"/>
  <c r="F7459" i="354"/>
  <c r="F7458" i="354"/>
  <c r="F7457" i="354"/>
  <c r="F7456" i="354"/>
  <c r="F7455" i="354"/>
  <c r="F7454" i="354"/>
  <c r="F7453" i="354"/>
  <c r="F7452" i="354"/>
  <c r="F7451" i="354"/>
  <c r="F7450" i="354"/>
  <c r="F7449" i="354"/>
  <c r="F7448" i="354"/>
  <c r="F7447" i="354"/>
  <c r="F7446" i="354"/>
  <c r="F7445" i="354"/>
  <c r="F7444" i="354"/>
  <c r="F7443" i="354"/>
  <c r="F7442" i="354"/>
  <c r="F7441" i="354"/>
  <c r="F7440" i="354"/>
  <c r="F7439" i="354"/>
  <c r="F7438" i="354"/>
  <c r="F7437" i="354"/>
  <c r="F7436" i="354"/>
  <c r="F7435" i="354"/>
  <c r="F7434" i="354"/>
  <c r="F7433" i="354"/>
  <c r="F7432" i="354"/>
  <c r="F7431" i="354"/>
  <c r="F7430" i="354"/>
  <c r="F7429" i="354"/>
  <c r="F7428" i="354"/>
  <c r="F7427" i="354"/>
  <c r="F7426" i="354"/>
  <c r="F7425" i="354"/>
  <c r="F7424" i="354"/>
  <c r="F7423" i="354"/>
  <c r="F7422" i="354"/>
  <c r="F7421" i="354"/>
  <c r="F7420" i="354"/>
  <c r="F7419" i="354"/>
  <c r="F7418" i="354"/>
  <c r="F7417" i="354"/>
  <c r="F7416" i="354"/>
  <c r="F7415" i="354"/>
  <c r="F7414" i="354"/>
  <c r="F7413" i="354"/>
  <c r="F7412" i="354"/>
  <c r="F7411" i="354"/>
  <c r="F7410" i="354"/>
  <c r="F7409" i="354"/>
  <c r="F7408" i="354"/>
  <c r="F7407" i="354"/>
  <c r="F7406" i="354"/>
  <c r="F7405" i="354"/>
  <c r="F7404" i="354"/>
  <c r="F7403" i="354"/>
  <c r="F7402" i="354"/>
  <c r="F7401" i="354"/>
  <c r="F7400" i="354"/>
  <c r="F7399" i="354"/>
  <c r="F7398" i="354"/>
  <c r="F7397" i="354"/>
  <c r="F7396" i="354"/>
  <c r="F7395" i="354"/>
  <c r="F7394" i="354"/>
  <c r="F7393" i="354"/>
  <c r="F7392" i="354"/>
  <c r="F7391" i="354"/>
  <c r="F7390" i="354"/>
  <c r="F7389" i="354"/>
  <c r="F7388" i="354"/>
  <c r="F7387" i="354"/>
  <c r="F7386" i="354"/>
  <c r="F7385" i="354"/>
  <c r="F7384" i="354"/>
  <c r="F7383" i="354"/>
  <c r="F7382" i="354"/>
  <c r="F7381" i="354"/>
  <c r="F7380" i="354"/>
  <c r="F7379" i="354"/>
  <c r="F7378" i="354"/>
  <c r="F7377" i="354"/>
  <c r="F7376" i="354"/>
  <c r="F7375" i="354"/>
  <c r="F7374" i="354"/>
  <c r="F7373" i="354"/>
  <c r="F7372" i="354"/>
  <c r="F7371" i="354"/>
  <c r="F7370" i="354"/>
  <c r="F7369" i="354"/>
  <c r="F7368" i="354"/>
  <c r="F7367" i="354"/>
  <c r="F7366" i="354"/>
  <c r="F7365" i="354"/>
  <c r="F7364" i="354"/>
  <c r="F7363" i="354"/>
  <c r="F7362" i="354"/>
  <c r="F7361" i="354"/>
  <c r="F7360" i="354"/>
  <c r="F7359" i="354"/>
  <c r="F7358" i="354"/>
  <c r="F7357" i="354"/>
  <c r="F7356" i="354"/>
  <c r="F7355" i="354"/>
  <c r="F7354" i="354"/>
  <c r="F7353" i="354"/>
  <c r="F7352" i="354"/>
  <c r="F7351" i="354"/>
  <c r="F7350" i="354"/>
  <c r="F7349" i="354"/>
  <c r="F7348" i="354"/>
  <c r="F7347" i="354"/>
  <c r="F7346" i="354"/>
  <c r="F7345" i="354"/>
  <c r="F7344" i="354"/>
  <c r="F7343" i="354"/>
  <c r="F7342" i="354"/>
  <c r="F7341" i="354"/>
  <c r="F7340" i="354"/>
  <c r="F7339" i="354"/>
  <c r="F7338" i="354"/>
  <c r="F7337" i="354"/>
  <c r="F7336" i="354"/>
  <c r="F7335" i="354"/>
  <c r="F7334" i="354"/>
  <c r="F7333" i="354"/>
  <c r="F7332" i="354"/>
  <c r="F7331" i="354"/>
  <c r="F7330" i="354"/>
  <c r="F7329" i="354"/>
  <c r="F7328" i="354"/>
  <c r="F7327" i="354"/>
  <c r="F7326" i="354"/>
  <c r="F7325" i="354"/>
  <c r="F7324" i="354"/>
  <c r="F7323" i="354"/>
  <c r="F7322" i="354"/>
  <c r="F7321" i="354"/>
  <c r="F7320" i="354"/>
  <c r="F7319" i="354"/>
  <c r="F7318" i="354"/>
  <c r="F7317" i="354"/>
  <c r="F7316" i="354"/>
  <c r="F7315" i="354"/>
  <c r="F7314" i="354"/>
  <c r="F7313" i="354"/>
  <c r="F7312" i="354"/>
  <c r="F7311" i="354"/>
  <c r="F7310" i="354"/>
  <c r="F7309" i="354"/>
  <c r="F7308" i="354"/>
  <c r="F7307" i="354"/>
  <c r="F7306" i="354"/>
  <c r="F7305" i="354"/>
  <c r="F7304" i="354"/>
  <c r="F7303" i="354"/>
  <c r="F7302" i="354"/>
  <c r="F7301" i="354"/>
  <c r="F7300" i="354"/>
  <c r="F7299" i="354"/>
  <c r="F7298" i="354"/>
  <c r="F7297" i="354"/>
  <c r="F7296" i="354"/>
  <c r="F7295" i="354"/>
  <c r="F7294" i="354"/>
  <c r="F7293" i="354"/>
  <c r="F7292" i="354"/>
  <c r="F7291" i="354"/>
  <c r="F7290" i="354"/>
  <c r="F7289" i="354"/>
  <c r="F7288" i="354"/>
  <c r="F7287" i="354"/>
  <c r="F7286" i="354"/>
  <c r="F7285" i="354"/>
  <c r="F7284" i="354"/>
  <c r="F7283" i="354"/>
  <c r="F7282" i="354"/>
  <c r="F7281" i="354"/>
  <c r="F7280" i="354"/>
  <c r="F7279" i="354"/>
  <c r="F7278" i="354"/>
  <c r="F7277" i="354"/>
  <c r="F7276" i="354"/>
  <c r="F7275" i="354"/>
  <c r="F7274" i="354"/>
  <c r="F7273" i="354"/>
  <c r="F7272" i="354"/>
  <c r="F7271" i="354"/>
  <c r="F7270" i="354"/>
  <c r="F7269" i="354"/>
  <c r="F7268" i="354"/>
  <c r="F7267" i="354"/>
  <c r="F7266" i="354"/>
  <c r="F7265" i="354"/>
  <c r="F7264" i="354"/>
  <c r="F7263" i="354"/>
  <c r="F7262" i="354"/>
  <c r="F7261" i="354"/>
  <c r="F7260" i="354"/>
  <c r="F7259" i="354"/>
  <c r="F7258" i="354"/>
  <c r="F7257" i="354"/>
  <c r="F7256" i="354"/>
  <c r="F7255" i="354"/>
  <c r="F7254" i="354"/>
  <c r="F7253" i="354"/>
  <c r="F7252" i="354"/>
  <c r="F7251" i="354"/>
  <c r="F7250" i="354"/>
  <c r="F7249" i="354"/>
  <c r="F7248" i="354"/>
  <c r="F7247" i="354"/>
  <c r="F7246" i="354"/>
  <c r="F7245" i="354"/>
  <c r="F7244" i="354"/>
  <c r="F7243" i="354"/>
  <c r="F7242" i="354"/>
  <c r="F7241" i="354"/>
  <c r="F7240" i="354"/>
  <c r="F7239" i="354"/>
  <c r="F7238" i="354"/>
  <c r="F7237" i="354"/>
  <c r="F7236" i="354"/>
  <c r="F7235" i="354"/>
  <c r="F7234" i="354"/>
  <c r="F7233" i="354"/>
  <c r="F7232" i="354"/>
  <c r="F7231" i="354"/>
  <c r="F7230" i="354"/>
  <c r="F7229" i="354"/>
  <c r="F7228" i="354"/>
  <c r="F7227" i="354"/>
  <c r="F7226" i="354"/>
  <c r="F7225" i="354"/>
  <c r="F7224" i="354"/>
  <c r="F7223" i="354"/>
  <c r="F7222" i="354"/>
  <c r="F7221" i="354"/>
  <c r="F7220" i="354"/>
  <c r="F7219" i="354"/>
  <c r="F7218" i="354"/>
  <c r="F7217" i="354"/>
  <c r="F7216" i="354"/>
  <c r="F7215" i="354"/>
  <c r="F7214" i="354"/>
  <c r="F7213" i="354"/>
  <c r="F7212" i="354"/>
  <c r="F7211" i="354"/>
  <c r="F7210" i="354"/>
  <c r="F7209" i="354"/>
  <c r="F7208" i="354"/>
  <c r="F7207" i="354"/>
  <c r="F7206" i="354"/>
  <c r="F7205" i="354"/>
  <c r="F7204" i="354"/>
  <c r="F7203" i="354"/>
  <c r="F7202" i="354"/>
  <c r="F7201" i="354"/>
  <c r="F7200" i="354"/>
  <c r="F7199" i="354"/>
  <c r="F7198" i="354"/>
  <c r="F7197" i="354"/>
  <c r="F7196" i="354"/>
  <c r="F7195" i="354"/>
  <c r="F7194" i="354"/>
  <c r="F7193" i="354"/>
  <c r="F7192" i="354"/>
  <c r="F7191" i="354"/>
  <c r="F7190" i="354"/>
  <c r="F7189" i="354"/>
  <c r="F7188" i="354"/>
  <c r="F7187" i="354"/>
  <c r="F7186" i="354"/>
  <c r="F7185" i="354"/>
  <c r="F7184" i="354"/>
  <c r="F7183" i="354"/>
  <c r="F7182" i="354"/>
  <c r="F7181" i="354"/>
  <c r="F7180" i="354"/>
  <c r="F7179" i="354"/>
  <c r="F7178" i="354"/>
  <c r="F7177" i="354"/>
  <c r="F7176" i="354"/>
  <c r="F7175" i="354"/>
  <c r="F7174" i="354"/>
  <c r="F7173" i="354"/>
  <c r="F7172" i="354"/>
  <c r="F7171" i="354"/>
  <c r="F7170" i="354"/>
  <c r="F7169" i="354"/>
  <c r="F7168" i="354"/>
  <c r="F7167" i="354"/>
  <c r="F7166" i="354"/>
  <c r="F7165" i="354"/>
  <c r="F7164" i="354"/>
  <c r="F7163" i="354"/>
  <c r="F7162" i="354"/>
  <c r="F7161" i="354"/>
  <c r="F7160" i="354"/>
  <c r="F7159" i="354"/>
  <c r="F7158" i="354"/>
  <c r="F7157" i="354"/>
  <c r="F7156" i="354"/>
  <c r="F7155" i="354"/>
  <c r="F7154" i="354"/>
  <c r="F7153" i="354"/>
  <c r="F7152" i="354"/>
  <c r="F7151" i="354"/>
  <c r="F7150" i="354"/>
  <c r="F7149" i="354"/>
  <c r="F7148" i="354"/>
  <c r="F7147" i="354"/>
  <c r="F7146" i="354"/>
  <c r="F7145" i="354"/>
  <c r="F7144" i="354"/>
  <c r="F7143" i="354"/>
  <c r="F7142" i="354"/>
  <c r="F7141" i="354"/>
  <c r="F7140" i="354"/>
  <c r="F7139" i="354"/>
  <c r="F7138" i="354"/>
  <c r="F7137" i="354"/>
  <c r="F7136" i="354"/>
  <c r="F7135" i="354"/>
  <c r="F7134" i="354"/>
  <c r="F7133" i="354"/>
  <c r="F7132" i="354"/>
  <c r="F7131" i="354"/>
  <c r="F7130" i="354"/>
  <c r="F7129" i="354"/>
  <c r="F7128" i="354"/>
  <c r="F7127" i="354"/>
  <c r="F7126" i="354"/>
  <c r="F7125" i="354"/>
  <c r="F7124" i="354"/>
  <c r="F7123" i="354"/>
  <c r="F7122" i="354"/>
  <c r="F7121" i="354"/>
  <c r="F7120" i="354"/>
  <c r="F7119" i="354"/>
  <c r="F7118" i="354"/>
  <c r="F7117" i="354"/>
  <c r="F7116" i="354"/>
  <c r="F7115" i="354"/>
  <c r="F7114" i="354"/>
  <c r="F7113" i="354"/>
  <c r="F7112" i="354"/>
  <c r="F7111" i="354"/>
  <c r="F7110" i="354"/>
  <c r="F7109" i="354"/>
  <c r="F7108" i="354"/>
  <c r="F7107" i="354"/>
  <c r="F7106" i="354"/>
  <c r="F7105" i="354"/>
  <c r="F7104" i="354"/>
  <c r="F7103" i="354"/>
  <c r="F7102" i="354"/>
  <c r="F7101" i="354"/>
  <c r="F7100" i="354"/>
  <c r="F7099" i="354"/>
  <c r="F7098" i="354"/>
  <c r="F7097" i="354"/>
  <c r="F7096" i="354"/>
  <c r="F7095" i="354"/>
  <c r="F7094" i="354"/>
  <c r="F7093" i="354"/>
  <c r="F7092" i="354"/>
  <c r="F7091" i="354"/>
  <c r="F7090" i="354"/>
  <c r="F7089" i="354"/>
  <c r="F7088" i="354"/>
  <c r="F7087" i="354"/>
  <c r="F7086" i="354"/>
  <c r="F7085" i="354"/>
  <c r="F7084" i="354"/>
  <c r="F7083" i="354"/>
  <c r="F7082" i="354"/>
  <c r="F7081" i="354"/>
  <c r="F7080" i="354"/>
  <c r="F7079" i="354"/>
  <c r="F7078" i="354"/>
  <c r="F7077" i="354"/>
  <c r="F7076" i="354"/>
  <c r="F7075" i="354"/>
  <c r="F7074" i="354"/>
  <c r="F7073" i="354"/>
  <c r="F7072" i="354"/>
  <c r="F7071" i="354"/>
  <c r="F7070" i="354"/>
  <c r="F7069" i="354"/>
  <c r="F7068" i="354"/>
  <c r="F7067" i="354"/>
  <c r="F7066" i="354"/>
  <c r="F7065" i="354"/>
  <c r="F7064" i="354"/>
  <c r="F7063" i="354"/>
  <c r="F7062" i="354"/>
  <c r="F7061" i="354"/>
  <c r="F7060" i="354"/>
  <c r="F7059" i="354"/>
  <c r="F7058" i="354"/>
  <c r="F7057" i="354"/>
  <c r="F7056" i="354"/>
  <c r="F7055" i="354"/>
  <c r="F7054" i="354"/>
  <c r="F7053" i="354"/>
  <c r="F7052" i="354"/>
  <c r="F7051" i="354"/>
  <c r="F7050" i="354"/>
  <c r="F7049" i="354"/>
  <c r="F7048" i="354"/>
  <c r="F7047" i="354"/>
  <c r="F7046" i="354"/>
  <c r="F7045" i="354"/>
  <c r="F7044" i="354"/>
  <c r="F7043" i="354"/>
  <c r="F7042" i="354"/>
  <c r="F7041" i="354"/>
  <c r="F7040" i="354"/>
  <c r="F7039" i="354"/>
  <c r="F7038" i="354"/>
  <c r="F7037" i="354"/>
  <c r="F7036" i="354"/>
  <c r="F7035" i="354"/>
  <c r="F7034" i="354"/>
  <c r="F7033" i="354"/>
  <c r="F7032" i="354"/>
  <c r="F7031" i="354"/>
  <c r="F7030" i="354"/>
  <c r="F7029" i="354"/>
  <c r="F7028" i="354"/>
  <c r="F7027" i="354"/>
  <c r="F7026" i="354"/>
  <c r="F7025" i="354"/>
  <c r="F7024" i="354"/>
  <c r="F7023" i="354"/>
  <c r="F7022" i="354"/>
  <c r="F7021" i="354"/>
  <c r="F7020" i="354"/>
  <c r="F7019" i="354"/>
  <c r="F7018" i="354"/>
  <c r="F7017" i="354"/>
  <c r="F7016" i="354"/>
  <c r="F7015" i="354"/>
  <c r="F7014" i="354"/>
  <c r="F7013" i="354"/>
  <c r="F7012" i="354"/>
  <c r="F7011" i="354"/>
  <c r="F7010" i="354"/>
  <c r="F7009" i="354"/>
  <c r="F7008" i="354"/>
  <c r="F7007" i="354"/>
  <c r="F7006" i="354"/>
  <c r="F7005" i="354"/>
  <c r="F7004" i="354"/>
  <c r="F7003" i="354"/>
  <c r="F7002" i="354"/>
  <c r="F7001" i="354"/>
  <c r="F7000" i="354"/>
  <c r="F6999" i="354"/>
  <c r="F6998" i="354"/>
  <c r="F6997" i="354"/>
  <c r="F6996" i="354"/>
  <c r="F6995" i="354"/>
  <c r="F6994" i="354"/>
  <c r="F6993" i="354"/>
  <c r="F6992" i="354"/>
  <c r="F6991" i="354"/>
  <c r="F6990" i="354"/>
  <c r="F6989" i="354"/>
  <c r="F6988" i="354"/>
  <c r="F6987" i="354"/>
  <c r="F6986" i="354"/>
  <c r="F6985" i="354"/>
  <c r="F6984" i="354"/>
  <c r="F6983" i="354"/>
  <c r="F6982" i="354"/>
  <c r="F6981" i="354"/>
  <c r="F6980" i="354"/>
  <c r="F6979" i="354"/>
  <c r="F6978" i="354"/>
  <c r="F6977" i="354"/>
  <c r="F6976" i="354"/>
  <c r="F6975" i="354"/>
  <c r="F6974" i="354"/>
  <c r="F6973" i="354"/>
  <c r="F6972" i="354"/>
  <c r="F6971" i="354"/>
  <c r="F6970" i="354"/>
  <c r="F6969" i="354"/>
  <c r="F6968" i="354"/>
  <c r="F6967" i="354"/>
  <c r="F6966" i="354"/>
  <c r="F6965" i="354"/>
  <c r="F6964" i="354"/>
  <c r="F6963" i="354"/>
  <c r="F6962" i="354"/>
  <c r="F6961" i="354"/>
  <c r="F6960" i="354"/>
  <c r="F6959" i="354"/>
  <c r="F6958" i="354"/>
  <c r="F6957" i="354"/>
  <c r="F6956" i="354"/>
  <c r="F6955" i="354"/>
  <c r="F6954" i="354"/>
  <c r="F6953" i="354"/>
  <c r="F6952" i="354"/>
  <c r="F6951" i="354"/>
  <c r="F6950" i="354"/>
  <c r="F6949" i="354"/>
  <c r="F6948" i="354"/>
  <c r="F6947" i="354"/>
  <c r="F6946" i="354"/>
  <c r="F6945" i="354"/>
  <c r="F6944" i="354"/>
  <c r="F6943" i="354"/>
  <c r="F6942" i="354"/>
  <c r="F6941" i="354"/>
  <c r="F6940" i="354"/>
  <c r="F6939" i="354"/>
  <c r="F6938" i="354"/>
  <c r="F6937" i="354"/>
  <c r="F6936" i="354"/>
  <c r="F6935" i="354"/>
  <c r="F6934" i="354"/>
  <c r="F6933" i="354"/>
  <c r="F6932" i="354"/>
  <c r="F6931" i="354"/>
  <c r="F6930" i="354"/>
  <c r="F6929" i="354"/>
  <c r="F6928" i="354"/>
  <c r="F6927" i="354"/>
  <c r="F6926" i="354"/>
  <c r="F6925" i="354"/>
  <c r="F6924" i="354"/>
  <c r="F6923" i="354"/>
  <c r="F6922" i="354"/>
  <c r="F6921" i="354"/>
  <c r="F6920" i="354"/>
  <c r="F6919" i="354"/>
  <c r="F6918" i="354"/>
  <c r="F6917" i="354"/>
  <c r="F6916" i="354"/>
  <c r="F6915" i="354"/>
  <c r="F6914" i="354"/>
  <c r="F6913" i="354"/>
  <c r="F6912" i="354"/>
  <c r="F6911" i="354"/>
  <c r="F6910" i="354"/>
  <c r="F6909" i="354"/>
  <c r="F6908" i="354"/>
  <c r="F6907" i="354"/>
  <c r="F6906" i="354"/>
  <c r="F6905" i="354"/>
  <c r="F6904" i="354"/>
  <c r="F6903" i="354"/>
  <c r="F6902" i="354"/>
  <c r="F6901" i="354"/>
  <c r="F6900" i="354"/>
  <c r="F6899" i="354"/>
  <c r="F6898" i="354"/>
  <c r="F6897" i="354"/>
  <c r="F6896" i="354"/>
  <c r="F6895" i="354"/>
  <c r="F6894" i="354"/>
  <c r="F6893" i="354"/>
  <c r="F6892" i="354"/>
  <c r="F6891" i="354"/>
  <c r="F6890" i="354"/>
  <c r="F6889" i="354"/>
  <c r="F6888" i="354"/>
  <c r="F6887" i="354"/>
  <c r="F6886" i="354"/>
  <c r="F6885" i="354"/>
  <c r="F6884" i="354"/>
  <c r="F6883" i="354"/>
  <c r="F6882" i="354"/>
  <c r="F6881" i="354"/>
  <c r="F6880" i="354"/>
  <c r="F6879" i="354"/>
  <c r="F6878" i="354"/>
  <c r="F6877" i="354"/>
  <c r="F6876" i="354"/>
  <c r="F6875" i="354"/>
  <c r="F6874" i="354"/>
  <c r="F6873" i="354"/>
  <c r="F6872" i="354"/>
  <c r="F6871" i="354"/>
  <c r="F6870" i="354"/>
  <c r="F6869" i="354"/>
  <c r="F6868" i="354"/>
  <c r="F6867" i="354"/>
  <c r="F6866" i="354"/>
  <c r="F6865" i="354"/>
  <c r="F6864" i="354"/>
  <c r="F6863" i="354"/>
  <c r="F6862" i="354"/>
  <c r="F6861" i="354"/>
  <c r="F6860" i="354"/>
  <c r="F6859" i="354"/>
  <c r="F6858" i="354"/>
  <c r="F6857" i="354"/>
  <c r="F6856" i="354"/>
  <c r="F6855" i="354"/>
  <c r="F6854" i="354"/>
  <c r="F6853" i="354"/>
  <c r="F6852" i="354"/>
  <c r="F6851" i="354"/>
  <c r="F6850" i="354"/>
  <c r="F6849" i="354"/>
  <c r="F6848" i="354"/>
  <c r="F6847" i="354"/>
  <c r="F6846" i="354"/>
  <c r="F6845" i="354"/>
  <c r="F6844" i="354"/>
  <c r="F6843" i="354"/>
  <c r="F6842" i="354"/>
  <c r="F6841" i="354"/>
  <c r="F6840" i="354"/>
  <c r="F6839" i="354"/>
  <c r="F6838" i="354"/>
  <c r="F6837" i="354"/>
  <c r="F6836" i="354"/>
  <c r="F6835" i="354"/>
  <c r="F6834" i="354"/>
  <c r="F6833" i="354"/>
  <c r="F6832" i="354"/>
  <c r="F6831" i="354"/>
  <c r="F6830" i="354"/>
  <c r="F6829" i="354"/>
  <c r="F6828" i="354"/>
  <c r="F6827" i="354"/>
  <c r="F6826" i="354"/>
  <c r="F6825" i="354"/>
  <c r="F6824" i="354"/>
  <c r="F6823" i="354"/>
  <c r="F6822" i="354"/>
  <c r="F6821" i="354"/>
  <c r="F6820" i="354"/>
  <c r="F6819" i="354"/>
  <c r="F6818" i="354"/>
  <c r="F6817" i="354"/>
  <c r="F6816" i="354"/>
  <c r="F6815" i="354"/>
  <c r="F6814" i="354"/>
  <c r="F6813" i="354"/>
  <c r="F6812" i="354"/>
  <c r="F6811" i="354"/>
  <c r="F6810" i="354"/>
  <c r="F6809" i="354"/>
  <c r="F6808" i="354"/>
  <c r="F6807" i="354"/>
  <c r="F6806" i="354"/>
  <c r="F6805" i="354"/>
  <c r="F6804" i="354"/>
  <c r="F6803" i="354"/>
  <c r="F6802" i="354"/>
  <c r="F6801" i="354"/>
  <c r="F6800" i="354"/>
  <c r="F6799" i="354"/>
  <c r="F6798" i="354"/>
  <c r="F6797" i="354"/>
  <c r="F6796" i="354"/>
  <c r="F6795" i="354"/>
  <c r="F6794" i="354"/>
  <c r="F6793" i="354"/>
  <c r="F6792" i="354"/>
  <c r="F6791" i="354"/>
  <c r="F6790" i="354"/>
  <c r="F6789" i="354"/>
  <c r="F6788" i="354"/>
  <c r="F6787" i="354"/>
  <c r="F6786" i="354"/>
  <c r="F6785" i="354"/>
  <c r="F6784" i="354"/>
  <c r="F6783" i="354"/>
  <c r="F6782" i="354"/>
  <c r="F6781" i="354"/>
  <c r="F6780" i="354"/>
  <c r="F6779" i="354"/>
  <c r="F6778" i="354"/>
  <c r="F6777" i="354"/>
  <c r="F6776" i="354"/>
  <c r="F6775" i="354"/>
  <c r="F6774" i="354"/>
  <c r="F6773" i="354"/>
  <c r="F6772" i="354"/>
  <c r="F6771" i="354"/>
  <c r="F6770" i="354"/>
  <c r="F6769" i="354"/>
  <c r="F6768" i="354"/>
  <c r="F6767" i="354"/>
  <c r="F6766" i="354"/>
  <c r="F6765" i="354"/>
  <c r="F6764" i="354"/>
  <c r="C425" i="293" l="1"/>
  <c r="C424" i="293"/>
  <c r="Q86" i="315"/>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N86" i="315" s="1"/>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105" i="352"/>
  <c r="P106" i="352"/>
  <c r="P107" i="352"/>
  <c r="P108" i="352"/>
  <c r="P109" i="352"/>
  <c r="P110" i="352"/>
  <c r="P111" i="352"/>
  <c r="P112" i="352"/>
  <c r="P113" i="352"/>
  <c r="P114" i="352"/>
  <c r="P104" i="352"/>
  <c r="P85" i="352"/>
  <c r="P86" i="352"/>
  <c r="P87" i="352"/>
  <c r="T85" i="352"/>
  <c r="T86" i="352"/>
  <c r="T87" i="352"/>
  <c r="T105" i="352"/>
  <c r="T106" i="352"/>
  <c r="T107" i="352"/>
  <c r="T108" i="352"/>
  <c r="T109" i="352"/>
  <c r="T110" i="352"/>
  <c r="T111" i="352"/>
  <c r="T112" i="352"/>
  <c r="T113" i="352"/>
  <c r="T114" i="352"/>
  <c r="T123" i="352"/>
  <c r="T124" i="352"/>
  <c r="T125" i="352"/>
  <c r="T126" i="352"/>
  <c r="T127" i="352"/>
  <c r="T128" i="352"/>
  <c r="T129" i="352"/>
  <c r="T130" i="352"/>
  <c r="E29" i="211"/>
  <c r="E27" i="211"/>
  <c r="U11" i="293"/>
  <c r="V11" i="293"/>
  <c r="W11" i="293"/>
  <c r="AB11" i="293"/>
  <c r="AC11" i="293"/>
  <c r="AI11" i="293"/>
  <c r="AJ11" i="293"/>
  <c r="AK11" i="293"/>
  <c r="AL11" i="293"/>
  <c r="AM11" i="293"/>
  <c r="AN11" i="293"/>
  <c r="AO11" i="293"/>
  <c r="AP11" i="293"/>
  <c r="U12" i="293"/>
  <c r="V12" i="293"/>
  <c r="W12" i="293"/>
  <c r="AB12" i="293"/>
  <c r="AC12" i="293"/>
  <c r="AI12" i="293"/>
  <c r="AJ12" i="293"/>
  <c r="AK12" i="293"/>
  <c r="AL12" i="293"/>
  <c r="AM12" i="293"/>
  <c r="AN12" i="293"/>
  <c r="AO12" i="293"/>
  <c r="AP12" i="293"/>
  <c r="U13" i="293"/>
  <c r="V13" i="293"/>
  <c r="W13" i="293"/>
  <c r="AB13" i="293"/>
  <c r="AC13" i="293"/>
  <c r="AI13" i="293"/>
  <c r="AJ13" i="293"/>
  <c r="AK13" i="293"/>
  <c r="AL13" i="293"/>
  <c r="AM13" i="293"/>
  <c r="AN13" i="293"/>
  <c r="AO13" i="293"/>
  <c r="AP13" i="293"/>
  <c r="U14" i="293"/>
  <c r="V14" i="293"/>
  <c r="W14" i="293"/>
  <c r="AB14" i="293"/>
  <c r="AC14" i="293"/>
  <c r="AI14" i="293"/>
  <c r="AJ14" i="293"/>
  <c r="AK14" i="293"/>
  <c r="AL14" i="293"/>
  <c r="AM14" i="293"/>
  <c r="AN14" i="293"/>
  <c r="AO14" i="293"/>
  <c r="AP14" i="293"/>
  <c r="U15" i="293"/>
  <c r="V15" i="293"/>
  <c r="W15" i="293"/>
  <c r="AB15" i="293"/>
  <c r="AC15" i="293"/>
  <c r="AI15" i="293"/>
  <c r="AJ15" i="293"/>
  <c r="AK15" i="293"/>
  <c r="AL15" i="293"/>
  <c r="AM15" i="293"/>
  <c r="AN15" i="293"/>
  <c r="AO15" i="293"/>
  <c r="AP15" i="293"/>
  <c r="U16" i="293"/>
  <c r="V16" i="293"/>
  <c r="W16" i="293"/>
  <c r="AB16" i="293"/>
  <c r="AC16" i="293"/>
  <c r="AI16" i="293"/>
  <c r="AJ16" i="293"/>
  <c r="AK16" i="293"/>
  <c r="AL16" i="293"/>
  <c r="AM16" i="293"/>
  <c r="AN16" i="293"/>
  <c r="AO16" i="293"/>
  <c r="AP16" i="293"/>
  <c r="U17" i="293"/>
  <c r="V17" i="293"/>
  <c r="W17" i="293"/>
  <c r="AB17" i="293"/>
  <c r="AC17" i="293"/>
  <c r="AI17" i="293"/>
  <c r="AJ17" i="293"/>
  <c r="AK17" i="293"/>
  <c r="AL17" i="293"/>
  <c r="AM17" i="293"/>
  <c r="AN17" i="293"/>
  <c r="AO17" i="293"/>
  <c r="AP17" i="293"/>
  <c r="U18" i="293"/>
  <c r="V18" i="293"/>
  <c r="W18" i="293"/>
  <c r="AB18" i="293"/>
  <c r="AC18" i="293"/>
  <c r="AI18" i="293"/>
  <c r="AJ18" i="293"/>
  <c r="AK18" i="293"/>
  <c r="AL18" i="293"/>
  <c r="AM18" i="293"/>
  <c r="AN18" i="293"/>
  <c r="AO18" i="293"/>
  <c r="AP18" i="293"/>
  <c r="U19" i="293"/>
  <c r="V19" i="293"/>
  <c r="W19" i="293"/>
  <c r="AB19" i="293"/>
  <c r="AC19" i="293"/>
  <c r="AI19" i="293"/>
  <c r="AJ19" i="293"/>
  <c r="AK19" i="293"/>
  <c r="AL19" i="293"/>
  <c r="AM19" i="293"/>
  <c r="AN19" i="293"/>
  <c r="AO19" i="293"/>
  <c r="AP19" i="293"/>
  <c r="U20" i="293"/>
  <c r="V20" i="293"/>
  <c r="W20" i="293"/>
  <c r="AB20" i="293"/>
  <c r="AC20" i="293"/>
  <c r="AI20" i="293"/>
  <c r="AJ20" i="293"/>
  <c r="AK20" i="293"/>
  <c r="AL20" i="293"/>
  <c r="AM20" i="293"/>
  <c r="AN20" i="293"/>
  <c r="AO20" i="293"/>
  <c r="AP20" i="293"/>
  <c r="U21" i="293"/>
  <c r="V21" i="293"/>
  <c r="W21" i="293"/>
  <c r="AB21" i="293"/>
  <c r="AC21" i="293"/>
  <c r="AI21" i="293"/>
  <c r="AJ21" i="293"/>
  <c r="AK21" i="293"/>
  <c r="AL21" i="293"/>
  <c r="AM21" i="293"/>
  <c r="AN21" i="293"/>
  <c r="AO21" i="293"/>
  <c r="AP21" i="293"/>
  <c r="U22" i="293"/>
  <c r="V22" i="293"/>
  <c r="W22" i="293"/>
  <c r="AB22" i="293"/>
  <c r="AC22" i="293"/>
  <c r="AI22" i="293"/>
  <c r="AJ22" i="293"/>
  <c r="AK22" i="293"/>
  <c r="AL22" i="293"/>
  <c r="AM22" i="293"/>
  <c r="AN22" i="293"/>
  <c r="AO22" i="293"/>
  <c r="AP22" i="293"/>
  <c r="U23" i="293"/>
  <c r="V23" i="293"/>
  <c r="W23" i="293"/>
  <c r="AB23" i="293"/>
  <c r="AC23" i="293"/>
  <c r="AI23" i="293"/>
  <c r="AJ23" i="293"/>
  <c r="AK23" i="293"/>
  <c r="AL23" i="293"/>
  <c r="AM23" i="293"/>
  <c r="AN23" i="293"/>
  <c r="AO23" i="293"/>
  <c r="AP23" i="293"/>
  <c r="U24" i="293"/>
  <c r="V24" i="293"/>
  <c r="W24" i="293"/>
  <c r="AB24" i="293"/>
  <c r="AC24" i="293"/>
  <c r="AI24" i="293"/>
  <c r="AJ24" i="293"/>
  <c r="AK24" i="293"/>
  <c r="AL24" i="293"/>
  <c r="AM24" i="293"/>
  <c r="AN24" i="293"/>
  <c r="AO24" i="293"/>
  <c r="AP24" i="293"/>
  <c r="U25" i="293"/>
  <c r="V25" i="293"/>
  <c r="W25" i="293"/>
  <c r="AB25" i="293"/>
  <c r="AC25" i="293"/>
  <c r="AI25" i="293"/>
  <c r="AJ25" i="293"/>
  <c r="AK25" i="293"/>
  <c r="AL25" i="293"/>
  <c r="AM25" i="293"/>
  <c r="AN25" i="293"/>
  <c r="AO25" i="293"/>
  <c r="AP25" i="293"/>
  <c r="U26" i="293"/>
  <c r="V26" i="293"/>
  <c r="W26" i="293"/>
  <c r="AB26" i="293"/>
  <c r="AC26" i="293"/>
  <c r="AI26" i="293"/>
  <c r="AJ26" i="293"/>
  <c r="AK26" i="293"/>
  <c r="AL26" i="293"/>
  <c r="AM26" i="293"/>
  <c r="AN26" i="293"/>
  <c r="AO26" i="293"/>
  <c r="AP26" i="293"/>
  <c r="U27" i="293"/>
  <c r="V27" i="293"/>
  <c r="W27" i="293"/>
  <c r="AB27" i="293"/>
  <c r="AC27" i="293"/>
  <c r="AI27" i="293"/>
  <c r="AJ27" i="293"/>
  <c r="AK27" i="293"/>
  <c r="AL27" i="293"/>
  <c r="AM27" i="293"/>
  <c r="AN27" i="293"/>
  <c r="AO27" i="293"/>
  <c r="AP27" i="293"/>
  <c r="U28" i="293"/>
  <c r="V28" i="293"/>
  <c r="W28" i="293"/>
  <c r="AB28" i="293"/>
  <c r="AC28" i="293"/>
  <c r="AI28" i="293"/>
  <c r="AJ28" i="293"/>
  <c r="AK28" i="293"/>
  <c r="AL28" i="293"/>
  <c r="AM28" i="293"/>
  <c r="AN28" i="293"/>
  <c r="AO28" i="293"/>
  <c r="AP28" i="293"/>
  <c r="U29" i="293"/>
  <c r="V29" i="293"/>
  <c r="W29" i="293"/>
  <c r="AB29" i="293"/>
  <c r="AC29" i="293"/>
  <c r="AI29" i="293"/>
  <c r="AJ29" i="293"/>
  <c r="AK29" i="293"/>
  <c r="AL29" i="293"/>
  <c r="AM29" i="293"/>
  <c r="AN29" i="293"/>
  <c r="AO29" i="293"/>
  <c r="AP29" i="293"/>
  <c r="U30" i="293"/>
  <c r="V30" i="293"/>
  <c r="W30" i="293"/>
  <c r="AB30" i="293"/>
  <c r="AC30" i="293"/>
  <c r="AI30" i="293"/>
  <c r="AJ30" i="293"/>
  <c r="AK30" i="293"/>
  <c r="AL30" i="293"/>
  <c r="AM30" i="293"/>
  <c r="AN30" i="293"/>
  <c r="AO30" i="293"/>
  <c r="AP30" i="293"/>
  <c r="U31" i="293"/>
  <c r="V31" i="293"/>
  <c r="W31" i="293"/>
  <c r="AB31" i="293"/>
  <c r="AC31" i="293"/>
  <c r="AI31" i="293"/>
  <c r="AJ31" i="293"/>
  <c r="AK31" i="293"/>
  <c r="AL31" i="293"/>
  <c r="AM31" i="293"/>
  <c r="AN31" i="293"/>
  <c r="AO31" i="293"/>
  <c r="AP31" i="293"/>
  <c r="U32" i="293"/>
  <c r="V32" i="293"/>
  <c r="W32" i="293"/>
  <c r="AB32" i="293"/>
  <c r="AC32" i="293"/>
  <c r="AI32" i="293"/>
  <c r="AJ32" i="293"/>
  <c r="AK32" i="293"/>
  <c r="AL32" i="293"/>
  <c r="AM32" i="293"/>
  <c r="AN32" i="293"/>
  <c r="AO32" i="293"/>
  <c r="AP32" i="293"/>
  <c r="U33" i="293"/>
  <c r="V33" i="293"/>
  <c r="W33" i="293"/>
  <c r="AB33" i="293"/>
  <c r="AC33" i="293"/>
  <c r="AI33" i="293"/>
  <c r="AJ33" i="293"/>
  <c r="AK33" i="293"/>
  <c r="AL33" i="293"/>
  <c r="AM33" i="293"/>
  <c r="AN33" i="293"/>
  <c r="AO33" i="293"/>
  <c r="AP33" i="293"/>
  <c r="U34" i="293"/>
  <c r="V34" i="293"/>
  <c r="W34" i="293"/>
  <c r="AB34" i="293"/>
  <c r="AC34" i="293"/>
  <c r="AI34" i="293"/>
  <c r="AJ34" i="293"/>
  <c r="AK34" i="293"/>
  <c r="AL34" i="293"/>
  <c r="AM34" i="293"/>
  <c r="AN34" i="293"/>
  <c r="AO34" i="293"/>
  <c r="AP34" i="293"/>
  <c r="U35" i="293"/>
  <c r="V35" i="293"/>
  <c r="W35" i="293"/>
  <c r="AB35" i="293"/>
  <c r="AC35" i="293"/>
  <c r="AI35" i="293"/>
  <c r="AJ35" i="293"/>
  <c r="AK35" i="293"/>
  <c r="AL35" i="293"/>
  <c r="AM35" i="293"/>
  <c r="AN35" i="293"/>
  <c r="AO35" i="293"/>
  <c r="AP35" i="293"/>
  <c r="U36" i="293"/>
  <c r="V36" i="293"/>
  <c r="W36" i="293"/>
  <c r="AB36" i="293"/>
  <c r="AC36" i="293"/>
  <c r="AI36" i="293"/>
  <c r="AJ36" i="293"/>
  <c r="AK36" i="293"/>
  <c r="AL36" i="293"/>
  <c r="AM36" i="293"/>
  <c r="AN36" i="293"/>
  <c r="AO36" i="293"/>
  <c r="AP36" i="293"/>
  <c r="U37" i="293"/>
  <c r="V37" i="293"/>
  <c r="W37" i="293"/>
  <c r="AB37" i="293"/>
  <c r="AC37" i="293"/>
  <c r="AI37" i="293"/>
  <c r="AJ37" i="293"/>
  <c r="AK37" i="293"/>
  <c r="AL37" i="293"/>
  <c r="AM37" i="293"/>
  <c r="AN37" i="293"/>
  <c r="AO37" i="293"/>
  <c r="AP37" i="293"/>
  <c r="U38" i="293"/>
  <c r="V38" i="293"/>
  <c r="W38" i="293"/>
  <c r="AB38" i="293"/>
  <c r="AC38" i="293"/>
  <c r="AI38" i="293"/>
  <c r="AJ38" i="293"/>
  <c r="AK38" i="293"/>
  <c r="AL38" i="293"/>
  <c r="AM38" i="293"/>
  <c r="AN38" i="293"/>
  <c r="AO38" i="293"/>
  <c r="AP38" i="293"/>
  <c r="U39" i="293"/>
  <c r="V39" i="293"/>
  <c r="W39" i="293"/>
  <c r="AB39" i="293"/>
  <c r="AC39" i="293"/>
  <c r="AI39" i="293"/>
  <c r="AJ39" i="293"/>
  <c r="AK39" i="293"/>
  <c r="AL39" i="293"/>
  <c r="AM39" i="293"/>
  <c r="AN39" i="293"/>
  <c r="AO39" i="293"/>
  <c r="AP39" i="293"/>
  <c r="U40" i="293"/>
  <c r="V40" i="293"/>
  <c r="W40" i="293"/>
  <c r="AB40" i="293"/>
  <c r="AC40" i="293"/>
  <c r="AI40" i="293"/>
  <c r="AJ40" i="293"/>
  <c r="AK40" i="293"/>
  <c r="AL40" i="293"/>
  <c r="AM40" i="293"/>
  <c r="AN40" i="293"/>
  <c r="AO40" i="293"/>
  <c r="AP40" i="293"/>
  <c r="U41" i="293"/>
  <c r="V41" i="293"/>
  <c r="W41" i="293"/>
  <c r="AB41" i="293"/>
  <c r="AC41" i="293"/>
  <c r="AI41" i="293"/>
  <c r="AJ41" i="293"/>
  <c r="AK41" i="293"/>
  <c r="AL41" i="293"/>
  <c r="AM41" i="293"/>
  <c r="AN41" i="293"/>
  <c r="AO41" i="293"/>
  <c r="AP41" i="293"/>
  <c r="U42" i="293"/>
  <c r="V42" i="293"/>
  <c r="W42" i="293"/>
  <c r="AB42" i="293"/>
  <c r="AC42" i="293"/>
  <c r="AI42" i="293"/>
  <c r="AJ42" i="293"/>
  <c r="AK42" i="293"/>
  <c r="AL42" i="293"/>
  <c r="AM42" i="293"/>
  <c r="AN42" i="293"/>
  <c r="AO42" i="293"/>
  <c r="AP42" i="293"/>
  <c r="U43" i="293"/>
  <c r="V43" i="293"/>
  <c r="W43" i="293"/>
  <c r="AB43" i="293"/>
  <c r="AC43" i="293"/>
  <c r="AI43" i="293"/>
  <c r="AJ43" i="293"/>
  <c r="AK43" i="293"/>
  <c r="AL43" i="293"/>
  <c r="AM43" i="293"/>
  <c r="AN43" i="293"/>
  <c r="AO43" i="293"/>
  <c r="AP43" i="293"/>
  <c r="U44" i="293"/>
  <c r="V44" i="293"/>
  <c r="W44" i="293"/>
  <c r="AB44" i="293"/>
  <c r="AC44" i="293"/>
  <c r="AI44" i="293"/>
  <c r="AJ44" i="293"/>
  <c r="AK44" i="293"/>
  <c r="AL44" i="293"/>
  <c r="AM44" i="293"/>
  <c r="AN44" i="293"/>
  <c r="AO44" i="293"/>
  <c r="AP44" i="293"/>
  <c r="U45" i="293"/>
  <c r="V45" i="293"/>
  <c r="W45" i="293"/>
  <c r="AB45" i="293"/>
  <c r="AC45" i="293"/>
  <c r="AI45" i="293"/>
  <c r="AJ45" i="293"/>
  <c r="AK45" i="293"/>
  <c r="AL45" i="293"/>
  <c r="AM45" i="293"/>
  <c r="AN45" i="293"/>
  <c r="AO45" i="293"/>
  <c r="AP45" i="293"/>
  <c r="U46" i="293"/>
  <c r="V46" i="293"/>
  <c r="W46" i="293"/>
  <c r="AB46" i="293"/>
  <c r="AC46" i="293"/>
  <c r="AI46" i="293"/>
  <c r="AJ46" i="293"/>
  <c r="AK46" i="293"/>
  <c r="AL46" i="293"/>
  <c r="AM46" i="293"/>
  <c r="AN46" i="293"/>
  <c r="AO46" i="293"/>
  <c r="AP46" i="293"/>
  <c r="U47" i="293"/>
  <c r="V47" i="293"/>
  <c r="W47" i="293"/>
  <c r="AB47" i="293"/>
  <c r="AC47" i="293"/>
  <c r="AI47" i="293"/>
  <c r="AJ47" i="293"/>
  <c r="AK47" i="293"/>
  <c r="AL47" i="293"/>
  <c r="AM47" i="293"/>
  <c r="AN47" i="293"/>
  <c r="AO47" i="293"/>
  <c r="AP47" i="293"/>
  <c r="U48" i="293"/>
  <c r="V48" i="293"/>
  <c r="W48" i="293"/>
  <c r="AB48" i="293"/>
  <c r="AC48" i="293"/>
  <c r="AI48" i="293"/>
  <c r="AJ48" i="293"/>
  <c r="AK48" i="293"/>
  <c r="AL48" i="293"/>
  <c r="AM48" i="293"/>
  <c r="AN48" i="293"/>
  <c r="AO48" i="293"/>
  <c r="AP48" i="293"/>
  <c r="U49" i="293"/>
  <c r="V49" i="293"/>
  <c r="W49" i="293"/>
  <c r="AB49" i="293"/>
  <c r="AC49" i="293"/>
  <c r="AI49" i="293"/>
  <c r="AJ49" i="293"/>
  <c r="AK49" i="293"/>
  <c r="AL49" i="293"/>
  <c r="AM49" i="293"/>
  <c r="AN49" i="293"/>
  <c r="AO49" i="293"/>
  <c r="AP49" i="293"/>
  <c r="U50" i="293"/>
  <c r="V50" i="293"/>
  <c r="W50" i="293"/>
  <c r="AB50" i="293"/>
  <c r="AC50" i="293"/>
  <c r="AI50" i="293"/>
  <c r="AJ50" i="293"/>
  <c r="AK50" i="293"/>
  <c r="AL50" i="293"/>
  <c r="AM50" i="293"/>
  <c r="AN50" i="293"/>
  <c r="AO50" i="293"/>
  <c r="AP50" i="293"/>
  <c r="U51" i="293"/>
  <c r="V51" i="293"/>
  <c r="W51" i="293"/>
  <c r="AB51" i="293"/>
  <c r="AC51" i="293"/>
  <c r="AI51" i="293"/>
  <c r="AJ51" i="293"/>
  <c r="AK51" i="293"/>
  <c r="AL51" i="293"/>
  <c r="AM51" i="293"/>
  <c r="AN51" i="293"/>
  <c r="AO51" i="293"/>
  <c r="AP51" i="293"/>
  <c r="U52" i="293"/>
  <c r="V52" i="293"/>
  <c r="W52" i="293"/>
  <c r="AB52" i="293"/>
  <c r="AC52" i="293"/>
  <c r="AI52" i="293"/>
  <c r="AJ52" i="293"/>
  <c r="AK52" i="293"/>
  <c r="AL52" i="293"/>
  <c r="AM52" i="293"/>
  <c r="AN52" i="293"/>
  <c r="AO52" i="293"/>
  <c r="AP52" i="293"/>
  <c r="U53" i="293"/>
  <c r="V53" i="293"/>
  <c r="W53" i="293"/>
  <c r="AB53" i="293"/>
  <c r="AC53" i="293"/>
  <c r="AI53" i="293"/>
  <c r="AJ53" i="293"/>
  <c r="AK53" i="293"/>
  <c r="AL53" i="293"/>
  <c r="AM53" i="293"/>
  <c r="AN53" i="293"/>
  <c r="AO53" i="293"/>
  <c r="AP53" i="293"/>
  <c r="U54" i="293"/>
  <c r="V54" i="293"/>
  <c r="W54" i="293"/>
  <c r="AB54" i="293"/>
  <c r="AC54" i="293"/>
  <c r="AI54" i="293"/>
  <c r="AJ54" i="293"/>
  <c r="AK54" i="293"/>
  <c r="AL54" i="293"/>
  <c r="AM54" i="293"/>
  <c r="AN54" i="293"/>
  <c r="AO54" i="293"/>
  <c r="AP54" i="293"/>
  <c r="U55" i="293"/>
  <c r="V55" i="293"/>
  <c r="W55" i="293"/>
  <c r="AB55" i="293"/>
  <c r="AC55" i="293"/>
  <c r="AI55" i="293"/>
  <c r="AJ55" i="293"/>
  <c r="AK55" i="293"/>
  <c r="AL55" i="293"/>
  <c r="AM55" i="293"/>
  <c r="AN55" i="293"/>
  <c r="AO55" i="293"/>
  <c r="AP55" i="293"/>
  <c r="U56" i="293"/>
  <c r="V56" i="293"/>
  <c r="W56" i="293"/>
  <c r="AB56" i="293"/>
  <c r="AC56" i="293"/>
  <c r="AI56" i="293"/>
  <c r="AJ56" i="293"/>
  <c r="AK56" i="293"/>
  <c r="AL56" i="293"/>
  <c r="AM56" i="293"/>
  <c r="AN56" i="293"/>
  <c r="AO56" i="293"/>
  <c r="AP56" i="293"/>
  <c r="U57" i="293"/>
  <c r="V57" i="293"/>
  <c r="W57" i="293"/>
  <c r="AB57" i="293"/>
  <c r="AC57" i="293"/>
  <c r="AI57" i="293"/>
  <c r="AJ57" i="293"/>
  <c r="AK57" i="293"/>
  <c r="AL57" i="293"/>
  <c r="AM57" i="293"/>
  <c r="AN57" i="293"/>
  <c r="AO57" i="293"/>
  <c r="AP57" i="293"/>
  <c r="U58" i="293"/>
  <c r="V58" i="293"/>
  <c r="W58" i="293"/>
  <c r="AB58" i="293"/>
  <c r="AC58" i="293"/>
  <c r="AI58" i="293"/>
  <c r="AJ58" i="293"/>
  <c r="AK58" i="293"/>
  <c r="AL58" i="293"/>
  <c r="AM58" i="293"/>
  <c r="AN58" i="293"/>
  <c r="AO58" i="293"/>
  <c r="AP58" i="293"/>
  <c r="U59" i="293"/>
  <c r="V59" i="293"/>
  <c r="W59" i="293"/>
  <c r="AB59" i="293"/>
  <c r="AC59" i="293"/>
  <c r="AI59" i="293"/>
  <c r="AJ59" i="293"/>
  <c r="AK59" i="293"/>
  <c r="AL59" i="293"/>
  <c r="AM59" i="293"/>
  <c r="AN59" i="293"/>
  <c r="AO59" i="293"/>
  <c r="AP59" i="293"/>
  <c r="U60" i="293"/>
  <c r="V60" i="293"/>
  <c r="W60" i="293"/>
  <c r="AB60" i="293"/>
  <c r="AC60" i="293"/>
  <c r="AI60" i="293"/>
  <c r="AJ60" i="293"/>
  <c r="AK60" i="293"/>
  <c r="AL60" i="293"/>
  <c r="AM60" i="293"/>
  <c r="AN60" i="293"/>
  <c r="AO60" i="293"/>
  <c r="AP60" i="293"/>
  <c r="U61" i="293"/>
  <c r="V61" i="293"/>
  <c r="W61" i="293"/>
  <c r="AB61" i="293"/>
  <c r="AC61" i="293"/>
  <c r="AI61" i="293"/>
  <c r="AJ61" i="293"/>
  <c r="AK61" i="293"/>
  <c r="AL61" i="293"/>
  <c r="AM61" i="293"/>
  <c r="AN61" i="293"/>
  <c r="AO61" i="293"/>
  <c r="AP61" i="293"/>
  <c r="U62" i="293"/>
  <c r="V62" i="293"/>
  <c r="W62" i="293"/>
  <c r="AB62" i="293"/>
  <c r="AC62" i="293"/>
  <c r="AI62" i="293"/>
  <c r="AJ62" i="293"/>
  <c r="AK62" i="293"/>
  <c r="AL62" i="293"/>
  <c r="AM62" i="293"/>
  <c r="AN62" i="293"/>
  <c r="AO62" i="293"/>
  <c r="AP62" i="293"/>
  <c r="U63" i="293"/>
  <c r="V63" i="293"/>
  <c r="W63" i="293"/>
  <c r="AB63" i="293"/>
  <c r="AC63" i="293"/>
  <c r="AI63" i="293"/>
  <c r="AJ63" i="293"/>
  <c r="AK63" i="293"/>
  <c r="AL63" i="293"/>
  <c r="AM63" i="293"/>
  <c r="AN63" i="293"/>
  <c r="AO63" i="293"/>
  <c r="AP63" i="293"/>
  <c r="U64" i="293"/>
  <c r="V64" i="293"/>
  <c r="W64" i="293"/>
  <c r="AB64" i="293"/>
  <c r="AC64" i="293"/>
  <c r="AI64" i="293"/>
  <c r="AJ64" i="293"/>
  <c r="AK64" i="293"/>
  <c r="AL64" i="293"/>
  <c r="AM64" i="293"/>
  <c r="AN64" i="293"/>
  <c r="AO64" i="293"/>
  <c r="AP64" i="293"/>
  <c r="U65" i="293"/>
  <c r="V65" i="293"/>
  <c r="W65" i="293"/>
  <c r="AB65" i="293"/>
  <c r="AC65" i="293"/>
  <c r="AI65" i="293"/>
  <c r="AJ65" i="293"/>
  <c r="AK65" i="293"/>
  <c r="AL65" i="293"/>
  <c r="AM65" i="293"/>
  <c r="AN65" i="293"/>
  <c r="AO65" i="293"/>
  <c r="AP65" i="293"/>
  <c r="U66" i="293"/>
  <c r="V66" i="293"/>
  <c r="W66" i="293"/>
  <c r="AB66" i="293"/>
  <c r="AC66" i="293"/>
  <c r="AI66" i="293"/>
  <c r="AJ66" i="293"/>
  <c r="AK66" i="293"/>
  <c r="AL66" i="293"/>
  <c r="AM66" i="293"/>
  <c r="AN66" i="293"/>
  <c r="AO66" i="293"/>
  <c r="AP66" i="293"/>
  <c r="U67" i="293"/>
  <c r="V67" i="293"/>
  <c r="W67" i="293"/>
  <c r="AB67" i="293"/>
  <c r="AC67" i="293"/>
  <c r="AI67" i="293"/>
  <c r="AJ67" i="293"/>
  <c r="AK67" i="293"/>
  <c r="AL67" i="293"/>
  <c r="AM67" i="293"/>
  <c r="AN67" i="293"/>
  <c r="AO67" i="293"/>
  <c r="AP67" i="293"/>
  <c r="U68" i="293"/>
  <c r="V68" i="293"/>
  <c r="W68" i="293"/>
  <c r="AB68" i="293"/>
  <c r="AC68" i="293"/>
  <c r="AI68" i="293"/>
  <c r="AJ68" i="293"/>
  <c r="AK68" i="293"/>
  <c r="AL68" i="293"/>
  <c r="AM68" i="293"/>
  <c r="AN68" i="293"/>
  <c r="AO68" i="293"/>
  <c r="AP68" i="293"/>
  <c r="U69" i="293"/>
  <c r="V69" i="293"/>
  <c r="W69" i="293"/>
  <c r="AB69" i="293"/>
  <c r="AC69" i="293"/>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B73" i="293"/>
  <c r="AC73" i="293"/>
  <c r="AI73" i="293"/>
  <c r="AJ73" i="293"/>
  <c r="AK73" i="293"/>
  <c r="AL73" i="293"/>
  <c r="AM73" i="293"/>
  <c r="AN73" i="293"/>
  <c r="AO73" i="293"/>
  <c r="AP73" i="293"/>
  <c r="U74" i="293"/>
  <c r="V74" i="293"/>
  <c r="W74" i="293"/>
  <c r="AB74" i="293"/>
  <c r="AC74" i="293"/>
  <c r="AI74" i="293"/>
  <c r="AJ74" i="293"/>
  <c r="AK74" i="293"/>
  <c r="AL74" i="293"/>
  <c r="AM74" i="293"/>
  <c r="AN74" i="293"/>
  <c r="AO74" i="293"/>
  <c r="AP74" i="293"/>
  <c r="U75" i="293"/>
  <c r="V75" i="293"/>
  <c r="W75" i="293"/>
  <c r="AB75" i="293"/>
  <c r="AC75" i="293"/>
  <c r="AI75" i="293"/>
  <c r="AJ75" i="293"/>
  <c r="AK75" i="293"/>
  <c r="AL75" i="293"/>
  <c r="AM75" i="293"/>
  <c r="AN75" i="293"/>
  <c r="AO75" i="293"/>
  <c r="AP75" i="293"/>
  <c r="U76" i="293"/>
  <c r="V76" i="293"/>
  <c r="W76" i="293"/>
  <c r="AB76" i="293"/>
  <c r="AC76" i="293"/>
  <c r="AI76" i="293"/>
  <c r="AJ76" i="293"/>
  <c r="AK76" i="293"/>
  <c r="AL76" i="293"/>
  <c r="AM76" i="293"/>
  <c r="AN76" i="293"/>
  <c r="AO76" i="293"/>
  <c r="AP76" i="293"/>
  <c r="U77" i="293"/>
  <c r="V77" i="293"/>
  <c r="W77" i="293"/>
  <c r="AB77" i="293"/>
  <c r="AC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W79" i="293"/>
  <c r="AB79" i="293"/>
  <c r="AC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c r="AI94" i="293"/>
  <c r="AJ94" i="293"/>
  <c r="AK94" i="293"/>
  <c r="AL94" i="293"/>
  <c r="AM94" i="293"/>
  <c r="AN94" i="293"/>
  <c r="AO94" i="293"/>
  <c r="AP94" i="293"/>
  <c r="U95" i="293"/>
  <c r="V95" i="293"/>
  <c r="W95" i="293"/>
  <c r="AB95" i="293"/>
  <c r="AC95" i="293"/>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c r="AI102" i="293"/>
  <c r="AJ102" i="293"/>
  <c r="AK102" i="293"/>
  <c r="AL102" i="293"/>
  <c r="AM102" i="293"/>
  <c r="AN102" i="293"/>
  <c r="AO102" i="293"/>
  <c r="AP102" i="293"/>
  <c r="U103" i="293"/>
  <c r="V103" i="293"/>
  <c r="W103" i="293"/>
  <c r="AB103" i="293"/>
  <c r="AC103" i="293"/>
  <c r="AI103" i="293"/>
  <c r="AJ103" i="293"/>
  <c r="AK103" i="293"/>
  <c r="AL103" i="293"/>
  <c r="AM103" i="293"/>
  <c r="AN103" i="293"/>
  <c r="AO103" i="293"/>
  <c r="AP103" i="293"/>
  <c r="U104" i="293"/>
  <c r="V104" i="293"/>
  <c r="W104" i="293"/>
  <c r="AB104" i="293"/>
  <c r="AC104" i="293"/>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B119" i="293"/>
  <c r="AC119" i="293"/>
  <c r="AI119" i="293"/>
  <c r="AJ119" i="293"/>
  <c r="AK119" i="293"/>
  <c r="AL119" i="293"/>
  <c r="AM119" i="293"/>
  <c r="AN119" i="293"/>
  <c r="AO119" i="293"/>
  <c r="AP119" i="293"/>
  <c r="U120" i="293"/>
  <c r="V120" i="293"/>
  <c r="W120" i="293"/>
  <c r="AB120" i="293"/>
  <c r="AC120" i="293"/>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B124" i="293"/>
  <c r="AC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c r="AI126" i="293"/>
  <c r="AJ126" i="293"/>
  <c r="AK126" i="293"/>
  <c r="AL126" i="293"/>
  <c r="AM126" i="293"/>
  <c r="AN126" i="293"/>
  <c r="AO126" i="293"/>
  <c r="AP126" i="293"/>
  <c r="U127" i="293"/>
  <c r="V127" i="293"/>
  <c r="W127" i="293"/>
  <c r="AB127" i="293"/>
  <c r="AC127" i="293"/>
  <c r="AI127" i="293"/>
  <c r="AJ127" i="293"/>
  <c r="AK127" i="293"/>
  <c r="AL127" i="293"/>
  <c r="AM127" i="293"/>
  <c r="AN127" i="293"/>
  <c r="AO127" i="293"/>
  <c r="AP127" i="293"/>
  <c r="U128" i="293"/>
  <c r="V128" i="293"/>
  <c r="W128" i="293"/>
  <c r="AB128" i="293"/>
  <c r="AC128" i="293"/>
  <c r="AI128" i="293"/>
  <c r="AJ128" i="293"/>
  <c r="AK128" i="293"/>
  <c r="AL128" i="293"/>
  <c r="AM128" i="293"/>
  <c r="AN128" i="293"/>
  <c r="AO128" i="293"/>
  <c r="AP128" i="293"/>
  <c r="U129" i="293"/>
  <c r="V129" i="293"/>
  <c r="W129" i="293"/>
  <c r="AB129" i="293"/>
  <c r="AC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W136" i="293"/>
  <c r="AB136" i="293"/>
  <c r="AC136" i="293"/>
  <c r="AI136" i="293"/>
  <c r="AJ136" i="293"/>
  <c r="AK136" i="293"/>
  <c r="AL136" i="293"/>
  <c r="AM136" i="293"/>
  <c r="AN136" i="293"/>
  <c r="AO136" i="293"/>
  <c r="AP136" i="293"/>
  <c r="U137" i="293"/>
  <c r="V137" i="293"/>
  <c r="W137" i="293"/>
  <c r="AB137" i="293"/>
  <c r="AC137" i="293"/>
  <c r="AI137" i="293"/>
  <c r="AJ137" i="293"/>
  <c r="AK137" i="293"/>
  <c r="AL137" i="293"/>
  <c r="AM137" i="293"/>
  <c r="AN137" i="293"/>
  <c r="AO137" i="293"/>
  <c r="AP137" i="293"/>
  <c r="U138" i="293"/>
  <c r="V138" i="293"/>
  <c r="W138" i="293"/>
  <c r="AB138" i="293"/>
  <c r="AC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W141" i="293"/>
  <c r="AB141" i="293"/>
  <c r="AC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c r="AI148" i="293"/>
  <c r="AJ148" i="293"/>
  <c r="AK148" i="293"/>
  <c r="AL148" i="293"/>
  <c r="AM148" i="293"/>
  <c r="AN148" i="293"/>
  <c r="AO148" i="293"/>
  <c r="AP148" i="293"/>
  <c r="U149" i="293"/>
  <c r="V149" i="293"/>
  <c r="W149" i="293"/>
  <c r="AB149" i="293"/>
  <c r="AC149" i="293"/>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B173" i="293"/>
  <c r="AC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B175" i="293"/>
  <c r="AC175" i="293"/>
  <c r="AI175" i="293"/>
  <c r="AJ175" i="293"/>
  <c r="AK175" i="293"/>
  <c r="AL175" i="293"/>
  <c r="AM175" i="293"/>
  <c r="AN175" i="293"/>
  <c r="AO175" i="293"/>
  <c r="AP175" i="293"/>
  <c r="U176" i="293"/>
  <c r="V176" i="293"/>
  <c r="W176" i="293"/>
  <c r="AB176" i="293"/>
  <c r="AC176" i="293"/>
  <c r="AI176" i="293"/>
  <c r="AJ176" i="293"/>
  <c r="AK176" i="293"/>
  <c r="AL176" i="293"/>
  <c r="AM176" i="293"/>
  <c r="AN176" i="293"/>
  <c r="AO176" i="293"/>
  <c r="AP176" i="293"/>
  <c r="U177" i="293"/>
  <c r="V177" i="293"/>
  <c r="W177" i="293"/>
  <c r="AB177" i="293"/>
  <c r="AC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W189" i="293"/>
  <c r="AB189" i="293"/>
  <c r="AC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B196" i="293"/>
  <c r="AC196" i="293"/>
  <c r="AI196" i="293"/>
  <c r="AJ196" i="293"/>
  <c r="AK196" i="293"/>
  <c r="AL196" i="293"/>
  <c r="AM196" i="293"/>
  <c r="AN196" i="293"/>
  <c r="AO196" i="293"/>
  <c r="AP196" i="293"/>
  <c r="U197" i="293"/>
  <c r="V197" i="293"/>
  <c r="W197" i="293"/>
  <c r="AB197" i="293"/>
  <c r="AC197" i="293"/>
  <c r="AI197" i="293"/>
  <c r="AJ197" i="293"/>
  <c r="AK197" i="293"/>
  <c r="AL197" i="293"/>
  <c r="AM197" i="293"/>
  <c r="AN197" i="293"/>
  <c r="AO197" i="293"/>
  <c r="AP197" i="293"/>
  <c r="U198" i="293"/>
  <c r="V198" i="293"/>
  <c r="W198" i="293"/>
  <c r="AB198" i="293"/>
  <c r="AC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B204" i="293"/>
  <c r="AC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C10" i="293"/>
  <c r="AB10" i="293"/>
  <c r="W10" i="293"/>
  <c r="V10" i="293"/>
  <c r="U10" i="293"/>
  <c r="N58" i="315" l="1"/>
  <c r="N83" i="315"/>
  <c r="N82" i="315"/>
  <c r="G436" i="293" a="1"/>
  <c r="G436" i="293" s="1"/>
  <c r="AP9" i="293"/>
  <c r="AO9" i="293"/>
  <c r="AN9" i="293"/>
  <c r="AM9" i="293"/>
  <c r="AL9" i="293"/>
  <c r="AK9" i="293"/>
  <c r="AJ9" i="293"/>
  <c r="AI9" i="293"/>
  <c r="D436" i="293" s="1" a="1"/>
  <c r="D436" i="293" s="1"/>
  <c r="AC9" i="293"/>
  <c r="F436" i="293" a="1"/>
  <c r="F436" i="293" s="1"/>
  <c r="E436" i="293" a="1"/>
  <c r="E436" i="293" s="1"/>
  <c r="B10034" i="355"/>
  <c r="F10033" i="355"/>
  <c r="B10033" i="355"/>
  <c r="F10032" i="355"/>
  <c r="B10032" i="355"/>
  <c r="B10031" i="355"/>
  <c r="F10030" i="355"/>
  <c r="B10030" i="355"/>
  <c r="F10029" i="355"/>
  <c r="B10029" i="355"/>
  <c r="B10028" i="355"/>
  <c r="F10027" i="355"/>
  <c r="B10027" i="355"/>
  <c r="F10026" i="355"/>
  <c r="B10026" i="355"/>
  <c r="B10025" i="355"/>
  <c r="B10024" i="355"/>
  <c r="B10023" i="355"/>
  <c r="B10022" i="355"/>
  <c r="B10021" i="355"/>
  <c r="B10020" i="355"/>
  <c r="F10019" i="355"/>
  <c r="B10019" i="355"/>
  <c r="F10018" i="355"/>
  <c r="B10018" i="355"/>
  <c r="B10017" i="355"/>
  <c r="B10016" i="355"/>
  <c r="B10015" i="355"/>
  <c r="B10014" i="355"/>
  <c r="F10013" i="355"/>
  <c r="B10013" i="355"/>
  <c r="F10012" i="355"/>
  <c r="B10012" i="355"/>
  <c r="B10011" i="355"/>
  <c r="F10010" i="355"/>
  <c r="B10010" i="355"/>
  <c r="F10009" i="355"/>
  <c r="B10009" i="355"/>
  <c r="B10008" i="355"/>
  <c r="F10007" i="355"/>
  <c r="B10007" i="355"/>
  <c r="F10006" i="355"/>
  <c r="B10006" i="355"/>
  <c r="B10005" i="355"/>
  <c r="F10004" i="355"/>
  <c r="B10004" i="355"/>
  <c r="F10003" i="355"/>
  <c r="B10003" i="355"/>
  <c r="B10002" i="355"/>
  <c r="B10001" i="355"/>
  <c r="B10000" i="355"/>
  <c r="B9999" i="355"/>
  <c r="B9998" i="355"/>
  <c r="B9997" i="355"/>
  <c r="B9996" i="355"/>
  <c r="F9995" i="355"/>
  <c r="B9995" i="355"/>
  <c r="F9994" i="355"/>
  <c r="B9994" i="355"/>
  <c r="B9993" i="355"/>
  <c r="F9992" i="355"/>
  <c r="B9992" i="355"/>
  <c r="F9991" i="355"/>
  <c r="B9991" i="355"/>
  <c r="B9990" i="355"/>
  <c r="F9989" i="355"/>
  <c r="B9989" i="355"/>
  <c r="F9988" i="355"/>
  <c r="B9988" i="355"/>
  <c r="B9987" i="355"/>
  <c r="F9986" i="355"/>
  <c r="B9986" i="355"/>
  <c r="F9985" i="355"/>
  <c r="B9985" i="355"/>
  <c r="B9984" i="355"/>
  <c r="B9983" i="355"/>
  <c r="B9982" i="355"/>
  <c r="B9981" i="355"/>
  <c r="F9980" i="355"/>
  <c r="B9980" i="355"/>
  <c r="F9979" i="355"/>
  <c r="B9979" i="355"/>
  <c r="B9978" i="355"/>
  <c r="F9977" i="355"/>
  <c r="B9977" i="355"/>
  <c r="F9976" i="355"/>
  <c r="B9976" i="355"/>
  <c r="B9975" i="355"/>
  <c r="F9974" i="355"/>
  <c r="B9974" i="355"/>
  <c r="F9973" i="355"/>
  <c r="B9973" i="355"/>
  <c r="B9972" i="355"/>
  <c r="F9971" i="355"/>
  <c r="B9971" i="355"/>
  <c r="F9970" i="355"/>
  <c r="B9970" i="355"/>
  <c r="B9969" i="355"/>
  <c r="F9968" i="355"/>
  <c r="B9968" i="355"/>
  <c r="F9967" i="355"/>
  <c r="B9967" i="355"/>
  <c r="B9966" i="355"/>
  <c r="F9965" i="355"/>
  <c r="B9965" i="355"/>
  <c r="F9964" i="355"/>
  <c r="B9964" i="355"/>
  <c r="B9963" i="355"/>
  <c r="F9962" i="355"/>
  <c r="B9962" i="355"/>
  <c r="F9961" i="355"/>
  <c r="B9961" i="355"/>
  <c r="B9960" i="355"/>
  <c r="F9959" i="355"/>
  <c r="B9959" i="355"/>
  <c r="F9958" i="355"/>
  <c r="B9958" i="355"/>
  <c r="B9957" i="355"/>
  <c r="F9956" i="355"/>
  <c r="B9956" i="355"/>
  <c r="F9955" i="355"/>
  <c r="B9955" i="355"/>
  <c r="B9954" i="355"/>
  <c r="F9953" i="355"/>
  <c r="B9953" i="355"/>
  <c r="F9952" i="355"/>
  <c r="B9952" i="355"/>
  <c r="B9951" i="355"/>
  <c r="F9950" i="355"/>
  <c r="B9950" i="355"/>
  <c r="F9949" i="355"/>
  <c r="B9949" i="355"/>
  <c r="B9948" i="355"/>
  <c r="B9947" i="355"/>
  <c r="B9946" i="355"/>
  <c r="B9945" i="355"/>
  <c r="B9944" i="355"/>
  <c r="B9943" i="355"/>
  <c r="B9942" i="355"/>
  <c r="F9941" i="355"/>
  <c r="B9941" i="355"/>
  <c r="F9940" i="355"/>
  <c r="B9940" i="355"/>
  <c r="B9939" i="355"/>
  <c r="F9938" i="355"/>
  <c r="B9938" i="355"/>
  <c r="F9937" i="355"/>
  <c r="B9937" i="355"/>
  <c r="B9936" i="355"/>
  <c r="F9935" i="355"/>
  <c r="B9935" i="355"/>
  <c r="F9934" i="355"/>
  <c r="B9934" i="355"/>
  <c r="B9933" i="355"/>
  <c r="F9932" i="355"/>
  <c r="B9932" i="355"/>
  <c r="F9931" i="355"/>
  <c r="B9931" i="355"/>
  <c r="B9930" i="355"/>
  <c r="F9929" i="355"/>
  <c r="B9929" i="355"/>
  <c r="F9928" i="355"/>
  <c r="B9928" i="355"/>
  <c r="B9927" i="355"/>
  <c r="F9926" i="355"/>
  <c r="B9926" i="355"/>
  <c r="F9925" i="355"/>
  <c r="B9925" i="355"/>
  <c r="B9924" i="355"/>
  <c r="F9923" i="355"/>
  <c r="B9923" i="355"/>
  <c r="F9922" i="355"/>
  <c r="B9922" i="355"/>
  <c r="B9921" i="355"/>
  <c r="F9920" i="355"/>
  <c r="B9920" i="355"/>
  <c r="F9919" i="355"/>
  <c r="B9919" i="355"/>
  <c r="B9918" i="355"/>
  <c r="F9917" i="355"/>
  <c r="B9917" i="355"/>
  <c r="F9916" i="355"/>
  <c r="B9916" i="355"/>
  <c r="B9915" i="355"/>
  <c r="B9914" i="355"/>
  <c r="B9913" i="355"/>
  <c r="B9912" i="355"/>
  <c r="F9911" i="355"/>
  <c r="B9911" i="355"/>
  <c r="F9910" i="355"/>
  <c r="B9910" i="355"/>
  <c r="B9909" i="355"/>
  <c r="F9908" i="355"/>
  <c r="B9908" i="355"/>
  <c r="F9907" i="355"/>
  <c r="B9907" i="355"/>
  <c r="B9906" i="355"/>
  <c r="F9905" i="355"/>
  <c r="B9905" i="355"/>
  <c r="F9904" i="355"/>
  <c r="B9904" i="355"/>
  <c r="B9903" i="355"/>
  <c r="F9902" i="355"/>
  <c r="B9902" i="355"/>
  <c r="F9901" i="355"/>
  <c r="B9901" i="355"/>
  <c r="F9900" i="355"/>
  <c r="B9900" i="355"/>
  <c r="F9899" i="355"/>
  <c r="B9899" i="355"/>
  <c r="F9898" i="355"/>
  <c r="B9898" i="355"/>
  <c r="F9897" i="355"/>
  <c r="B9897" i="355"/>
  <c r="F9896" i="355"/>
  <c r="B9896" i="355"/>
  <c r="F9895" i="355"/>
  <c r="B9895" i="355"/>
  <c r="F9894" i="355"/>
  <c r="B9894" i="355"/>
  <c r="F9893" i="355"/>
  <c r="B9893" i="355"/>
  <c r="F9892" i="355"/>
  <c r="B9892" i="355"/>
  <c r="F9891" i="355"/>
  <c r="B9891" i="355"/>
  <c r="F9890" i="355"/>
  <c r="B9890" i="355"/>
  <c r="F9889" i="355"/>
  <c r="B9889" i="355"/>
  <c r="F9888" i="355"/>
  <c r="B9888" i="355"/>
  <c r="F9887" i="355"/>
  <c r="B9887" i="355"/>
  <c r="F9886" i="355"/>
  <c r="B9886" i="355"/>
  <c r="F9885" i="355"/>
  <c r="B9885" i="355"/>
  <c r="F9884" i="355"/>
  <c r="B9884" i="355"/>
  <c r="F9883" i="355"/>
  <c r="B9883" i="355"/>
  <c r="F9882" i="355"/>
  <c r="B9882" i="355"/>
  <c r="F9881" i="355"/>
  <c r="B9881" i="355"/>
  <c r="F9880" i="355"/>
  <c r="B9880" i="355"/>
  <c r="F9879" i="355"/>
  <c r="B9879" i="355"/>
  <c r="F9878" i="355"/>
  <c r="B9878" i="355"/>
  <c r="F9877" i="355"/>
  <c r="B9877" i="355"/>
  <c r="F9876" i="355"/>
  <c r="B9876" i="355"/>
  <c r="F9875" i="355"/>
  <c r="B9875" i="355"/>
  <c r="F9874" i="355"/>
  <c r="B9874" i="355"/>
  <c r="F9873" i="355"/>
  <c r="B9873" i="355"/>
  <c r="F9872" i="355"/>
  <c r="B9872" i="355"/>
  <c r="F9871" i="355"/>
  <c r="B9871" i="355"/>
  <c r="F9870" i="355"/>
  <c r="B9870" i="355"/>
  <c r="F9869" i="355"/>
  <c r="B9869" i="355"/>
  <c r="F9868" i="355"/>
  <c r="B9868" i="355"/>
  <c r="F9867" i="355"/>
  <c r="B9867" i="355"/>
  <c r="F9866" i="355"/>
  <c r="B9866" i="355"/>
  <c r="F9865" i="355"/>
  <c r="B9865" i="355"/>
  <c r="F9864" i="355"/>
  <c r="B9864" i="355"/>
  <c r="F9863" i="355"/>
  <c r="B9863" i="355"/>
  <c r="F9862" i="355"/>
  <c r="B9862" i="355"/>
  <c r="F9861" i="355"/>
  <c r="B9861" i="355"/>
  <c r="F9860" i="355"/>
  <c r="B9860" i="355"/>
  <c r="F9859" i="355"/>
  <c r="B9859" i="355"/>
  <c r="F9858" i="355"/>
  <c r="B9858" i="355"/>
  <c r="F9857" i="355"/>
  <c r="B9857" i="355"/>
  <c r="F9856" i="355"/>
  <c r="B9856" i="355"/>
  <c r="F9855" i="355"/>
  <c r="B9855" i="355"/>
  <c r="F9854" i="355"/>
  <c r="B9854" i="355"/>
  <c r="F9853" i="355"/>
  <c r="B9853" i="355"/>
  <c r="F9852" i="355"/>
  <c r="B9852" i="355"/>
  <c r="F9851" i="355"/>
  <c r="B9851" i="355"/>
  <c r="F9850" i="355"/>
  <c r="B9850" i="355"/>
  <c r="F9849" i="355"/>
  <c r="B9849" i="355"/>
  <c r="F9848" i="355"/>
  <c r="B9848" i="355"/>
  <c r="F9847" i="355"/>
  <c r="B9847" i="355"/>
  <c r="F9846" i="355"/>
  <c r="B9846" i="355"/>
  <c r="F9845" i="355"/>
  <c r="B9845" i="355"/>
  <c r="F9844" i="355"/>
  <c r="B9844" i="355"/>
  <c r="F9843" i="355"/>
  <c r="B9843" i="355"/>
  <c r="F9842" i="355"/>
  <c r="B9842" i="355"/>
  <c r="F9841" i="355"/>
  <c r="B9841" i="355"/>
  <c r="F9840" i="355"/>
  <c r="B9840" i="355"/>
  <c r="F9839" i="355"/>
  <c r="B9839" i="355"/>
  <c r="F9838" i="355"/>
  <c r="B9838" i="355"/>
  <c r="F9837" i="355"/>
  <c r="B9837" i="355"/>
  <c r="F9836" i="355"/>
  <c r="B9836" i="355"/>
  <c r="F9835" i="355"/>
  <c r="B9835" i="355"/>
  <c r="F9834" i="355"/>
  <c r="B9834" i="355"/>
  <c r="F9833" i="355"/>
  <c r="B9833" i="355"/>
  <c r="F9832" i="355"/>
  <c r="B9832" i="355"/>
  <c r="F9831" i="355"/>
  <c r="B9831" i="355"/>
  <c r="F9830" i="355"/>
  <c r="B9830" i="355"/>
  <c r="F9829" i="355"/>
  <c r="B9829" i="355"/>
  <c r="F9828" i="355"/>
  <c r="B9828" i="355"/>
  <c r="F9827" i="355"/>
  <c r="B9827" i="355"/>
  <c r="F9826" i="355"/>
  <c r="B9826" i="355"/>
  <c r="F9825" i="355"/>
  <c r="B9825" i="355"/>
  <c r="F9824" i="355"/>
  <c r="B9824" i="355"/>
  <c r="F9823" i="355"/>
  <c r="B9823" i="355"/>
  <c r="F9822" i="355"/>
  <c r="B9822" i="355"/>
  <c r="F9821" i="355"/>
  <c r="B9821" i="355"/>
  <c r="F9820" i="355"/>
  <c r="B9820" i="355"/>
  <c r="F9819" i="355"/>
  <c r="B9819" i="355"/>
  <c r="F9818" i="355"/>
  <c r="B9818" i="355"/>
  <c r="F9817" i="355"/>
  <c r="B9817" i="355"/>
  <c r="F9816" i="355"/>
  <c r="B9816" i="355"/>
  <c r="F9815" i="355"/>
  <c r="B9815" i="355"/>
  <c r="F9814" i="355"/>
  <c r="B9814" i="355"/>
  <c r="F9813" i="355"/>
  <c r="B9813" i="355"/>
  <c r="F9812" i="355"/>
  <c r="B9812" i="355"/>
  <c r="F9811" i="355"/>
  <c r="B9811" i="355"/>
  <c r="F9810" i="355"/>
  <c r="B9810" i="355"/>
  <c r="F9809" i="355"/>
  <c r="B9809" i="355"/>
  <c r="F9808" i="355"/>
  <c r="B9808" i="355"/>
  <c r="F9807" i="355"/>
  <c r="B9807" i="355"/>
  <c r="F9806" i="355"/>
  <c r="B9806" i="355"/>
  <c r="F9805" i="355"/>
  <c r="B9805" i="355"/>
  <c r="F9804" i="355"/>
  <c r="B9804" i="355"/>
  <c r="F9803" i="355"/>
  <c r="B9803" i="355"/>
  <c r="F9802" i="355"/>
  <c r="B9802" i="355"/>
  <c r="F9801" i="355"/>
  <c r="B9801" i="355"/>
  <c r="F9800" i="355"/>
  <c r="B9800" i="355"/>
  <c r="F9799" i="355"/>
  <c r="B9799" i="355"/>
  <c r="F9798" i="355"/>
  <c r="B9798" i="355"/>
  <c r="F9797" i="355"/>
  <c r="B9797" i="355"/>
  <c r="F9796" i="355"/>
  <c r="B9796" i="355"/>
  <c r="F9795" i="355"/>
  <c r="B9795" i="355"/>
  <c r="F9794" i="355"/>
  <c r="B9794" i="355"/>
  <c r="F9793" i="355"/>
  <c r="B9793" i="355"/>
  <c r="F9792" i="355"/>
  <c r="B9792" i="355"/>
  <c r="F9791" i="355"/>
  <c r="B9791" i="355"/>
  <c r="F9790" i="355"/>
  <c r="B9790" i="355"/>
  <c r="F9789" i="355"/>
  <c r="B9789" i="355"/>
  <c r="F9788" i="355"/>
  <c r="B9788" i="355"/>
  <c r="F9787" i="355"/>
  <c r="B9787" i="355"/>
  <c r="F9786" i="355"/>
  <c r="B9786" i="355"/>
  <c r="F9785" i="355"/>
  <c r="B9785" i="355"/>
  <c r="F9784" i="355"/>
  <c r="B9784" i="355"/>
  <c r="F9783" i="355"/>
  <c r="B9783" i="355"/>
  <c r="F9782" i="355"/>
  <c r="B9782" i="355"/>
  <c r="F9781" i="355"/>
  <c r="B9781" i="355"/>
  <c r="F9780" i="355"/>
  <c r="B9780" i="355"/>
  <c r="F9779" i="355"/>
  <c r="B9779" i="355"/>
  <c r="F9778" i="355"/>
  <c r="B9778" i="355"/>
  <c r="F9777" i="355"/>
  <c r="B9777" i="355"/>
  <c r="F9776" i="355"/>
  <c r="B9776" i="355"/>
  <c r="F9775" i="355"/>
  <c r="B9775" i="355"/>
  <c r="F9774" i="355"/>
  <c r="B9774" i="355"/>
  <c r="F9773" i="355"/>
  <c r="B9773" i="355"/>
  <c r="F9772" i="355"/>
  <c r="B9772" i="355"/>
  <c r="F9771" i="355"/>
  <c r="B9771" i="355"/>
  <c r="F9770" i="355"/>
  <c r="B9770" i="355"/>
  <c r="F9769" i="355"/>
  <c r="B9769" i="355"/>
  <c r="F9768" i="355"/>
  <c r="B9768" i="355"/>
  <c r="F9767" i="355"/>
  <c r="B9767" i="355"/>
  <c r="F9766" i="355"/>
  <c r="B9766" i="355"/>
  <c r="F9765" i="355"/>
  <c r="B9765" i="355"/>
  <c r="F9764" i="355"/>
  <c r="B9764" i="355"/>
  <c r="F9763" i="355"/>
  <c r="B9763" i="355"/>
  <c r="F9762" i="355"/>
  <c r="B9762" i="355"/>
  <c r="F9761" i="355"/>
  <c r="B9761" i="355"/>
  <c r="F9760" i="355"/>
  <c r="B9760" i="355"/>
  <c r="F9759" i="355"/>
  <c r="B9759" i="355"/>
  <c r="F9758" i="355"/>
  <c r="B9758" i="355"/>
  <c r="F9757" i="355"/>
  <c r="B9757" i="355"/>
  <c r="F9756" i="355"/>
  <c r="B9756" i="355"/>
  <c r="F9755" i="355"/>
  <c r="B9755" i="355"/>
  <c r="F9754" i="355"/>
  <c r="B9754" i="355"/>
  <c r="F9753" i="355"/>
  <c r="B9753" i="355"/>
  <c r="F9752" i="355"/>
  <c r="B9752" i="355"/>
  <c r="F9751" i="355"/>
  <c r="B9751" i="355"/>
  <c r="F9750" i="355"/>
  <c r="B9750" i="355"/>
  <c r="F9749" i="355"/>
  <c r="B9749" i="355"/>
  <c r="F9748" i="355"/>
  <c r="B9748" i="355"/>
  <c r="F9747" i="355"/>
  <c r="B9747" i="355"/>
  <c r="F9746" i="355"/>
  <c r="B9746" i="355"/>
  <c r="F9745" i="355"/>
  <c r="B9745" i="355"/>
  <c r="F9744" i="355"/>
  <c r="B9744" i="355"/>
  <c r="F9743" i="355"/>
  <c r="B9743" i="355"/>
  <c r="F9742" i="355"/>
  <c r="B9742" i="355"/>
  <c r="F9741" i="355"/>
  <c r="B9741" i="355"/>
  <c r="F9740" i="355"/>
  <c r="B9740" i="355"/>
  <c r="F9739" i="355"/>
  <c r="B9739" i="355"/>
  <c r="F9738" i="355"/>
  <c r="B9738" i="355"/>
  <c r="F9737" i="355"/>
  <c r="B9737" i="355"/>
  <c r="F9736" i="355"/>
  <c r="B9736" i="355"/>
  <c r="F9735" i="355"/>
  <c r="B9735" i="355"/>
  <c r="F9734" i="355"/>
  <c r="B9734" i="355"/>
  <c r="F9733" i="355"/>
  <c r="B9733" i="355"/>
  <c r="F9732" i="355"/>
  <c r="B9732" i="355"/>
  <c r="F9731" i="355"/>
  <c r="B9731" i="355"/>
  <c r="F9730" i="355"/>
  <c r="B9730" i="355"/>
  <c r="F9729" i="355"/>
  <c r="B9729" i="355"/>
  <c r="F9728" i="355"/>
  <c r="B9728" i="355"/>
  <c r="F9727" i="355"/>
  <c r="B9727" i="355"/>
  <c r="F9726" i="355"/>
  <c r="B9726" i="355"/>
  <c r="F9725" i="355"/>
  <c r="B9725" i="355"/>
  <c r="F9724" i="355"/>
  <c r="B9724" i="355"/>
  <c r="F9723" i="355"/>
  <c r="B9723" i="355"/>
  <c r="F9722" i="355"/>
  <c r="B9722" i="355"/>
  <c r="F9721" i="355"/>
  <c r="B9721" i="355"/>
  <c r="F9720" i="355"/>
  <c r="B9720" i="355"/>
  <c r="F9719" i="355"/>
  <c r="B9719" i="355"/>
  <c r="F9718" i="355"/>
  <c r="B9718" i="355"/>
  <c r="F9717" i="355"/>
  <c r="B9717" i="355"/>
  <c r="F9716" i="355"/>
  <c r="B9716" i="355"/>
  <c r="F9715" i="355"/>
  <c r="B9715" i="355"/>
  <c r="F9714" i="355"/>
  <c r="B9714" i="355"/>
  <c r="F9713" i="355"/>
  <c r="B9713" i="355"/>
  <c r="F9712" i="355"/>
  <c r="B9712" i="355"/>
  <c r="F9711" i="355"/>
  <c r="B9711" i="355"/>
  <c r="F9710" i="355"/>
  <c r="B9710" i="355"/>
  <c r="F9709" i="355"/>
  <c r="B9709" i="355"/>
  <c r="F9708" i="355"/>
  <c r="B9708" i="355"/>
  <c r="F9707" i="355"/>
  <c r="B9707" i="355"/>
  <c r="F9706" i="355"/>
  <c r="B9706" i="355"/>
  <c r="F9705" i="355"/>
  <c r="B9705" i="355"/>
  <c r="F9704" i="355"/>
  <c r="B9704" i="355"/>
  <c r="F9703" i="355"/>
  <c r="B9703" i="355"/>
  <c r="F9702" i="355"/>
  <c r="B9702" i="355"/>
  <c r="F9701" i="355"/>
  <c r="B9701" i="355"/>
  <c r="F9700" i="355"/>
  <c r="B9700" i="355"/>
  <c r="F9699" i="355"/>
  <c r="B9699" i="355"/>
  <c r="F9698" i="355"/>
  <c r="B9698" i="355"/>
  <c r="F9697" i="355"/>
  <c r="B9697" i="355"/>
  <c r="F9696" i="355"/>
  <c r="B9696" i="355"/>
  <c r="F9695" i="355"/>
  <c r="B9695" i="355"/>
  <c r="F9694" i="355"/>
  <c r="B9694" i="355"/>
  <c r="F9693" i="355"/>
  <c r="B9693" i="355"/>
  <c r="F9692" i="355"/>
  <c r="B9692" i="355"/>
  <c r="F9691" i="355"/>
  <c r="B9691" i="355"/>
  <c r="F9690" i="355"/>
  <c r="B9690" i="355"/>
  <c r="F9689" i="355"/>
  <c r="B9689" i="355"/>
  <c r="F9688" i="355"/>
  <c r="B9688" i="355"/>
  <c r="F9687" i="355"/>
  <c r="B9687" i="355"/>
  <c r="F9686" i="355"/>
  <c r="B9686" i="355"/>
  <c r="F9685" i="355"/>
  <c r="B9685" i="355"/>
  <c r="F9684" i="355"/>
  <c r="B9684" i="355"/>
  <c r="F9683" i="355"/>
  <c r="B9683" i="355"/>
  <c r="F9682" i="355"/>
  <c r="B9682" i="355"/>
  <c r="F9681" i="355"/>
  <c r="B9681" i="355"/>
  <c r="F9680" i="355"/>
  <c r="B9680" i="355"/>
  <c r="F9679" i="355"/>
  <c r="B9679" i="355"/>
  <c r="F9678" i="355"/>
  <c r="B9678" i="355"/>
  <c r="F9677" i="355"/>
  <c r="B9677" i="355"/>
  <c r="F9676" i="355"/>
  <c r="B9676" i="355"/>
  <c r="F9675" i="355"/>
  <c r="B9675" i="355"/>
  <c r="F9674" i="355"/>
  <c r="B9674" i="355"/>
  <c r="F9673" i="355"/>
  <c r="B9673" i="355"/>
  <c r="F9672" i="355"/>
  <c r="B9672" i="355"/>
  <c r="F9671" i="355"/>
  <c r="B9671" i="355"/>
  <c r="F9670" i="355"/>
  <c r="B9670" i="355"/>
  <c r="F9669" i="355"/>
  <c r="B9669" i="355"/>
  <c r="F9668" i="355"/>
  <c r="B9668" i="355"/>
  <c r="F9667" i="355"/>
  <c r="B9667" i="355"/>
  <c r="F9666" i="355"/>
  <c r="B9666" i="355"/>
  <c r="F9665" i="355"/>
  <c r="B9665" i="355"/>
  <c r="F9664" i="355"/>
  <c r="B9664" i="355"/>
  <c r="F9663" i="355"/>
  <c r="B9663" i="355"/>
  <c r="F9662" i="355"/>
  <c r="B9662" i="355"/>
  <c r="F9661" i="355"/>
  <c r="B9661" i="355"/>
  <c r="F9660" i="355"/>
  <c r="B9660" i="355"/>
  <c r="F9659" i="355"/>
  <c r="B9659" i="355"/>
  <c r="F9658" i="355"/>
  <c r="B9658" i="355"/>
  <c r="F9657" i="355"/>
  <c r="B9657" i="355"/>
  <c r="F9656" i="355"/>
  <c r="B9656" i="355"/>
  <c r="F9655" i="355"/>
  <c r="B9655" i="355"/>
  <c r="F9654" i="355"/>
  <c r="B9654" i="355"/>
  <c r="F9653" i="355"/>
  <c r="B9653" i="355"/>
  <c r="F9652" i="355"/>
  <c r="B9652" i="355"/>
  <c r="F9651" i="355"/>
  <c r="B9651" i="355"/>
  <c r="F9650" i="355"/>
  <c r="B9650" i="355"/>
  <c r="F9649" i="355"/>
  <c r="B9649" i="355"/>
  <c r="F9648" i="355"/>
  <c r="B9648" i="355"/>
  <c r="F9647" i="355"/>
  <c r="B9647" i="355"/>
  <c r="F9646" i="355"/>
  <c r="B9646" i="355"/>
  <c r="F9645" i="355"/>
  <c r="B9645" i="355"/>
  <c r="F9644" i="355"/>
  <c r="B9644" i="355"/>
  <c r="F9643" i="355"/>
  <c r="B9643" i="355"/>
  <c r="F9642" i="355"/>
  <c r="B9642" i="355"/>
  <c r="F9641" i="355"/>
  <c r="B9641" i="355"/>
  <c r="F9640" i="355"/>
  <c r="B9640" i="355"/>
  <c r="F9639" i="355"/>
  <c r="B9639" i="355"/>
  <c r="F9638" i="355"/>
  <c r="B9638" i="355"/>
  <c r="F9637" i="355"/>
  <c r="B9637" i="355"/>
  <c r="F9636" i="355"/>
  <c r="B9636" i="355"/>
  <c r="F9635" i="355"/>
  <c r="B9635" i="355"/>
  <c r="F9634" i="355"/>
  <c r="B9634" i="355"/>
  <c r="F9633" i="355"/>
  <c r="B9633" i="355"/>
  <c r="F9632" i="355"/>
  <c r="B9632" i="355"/>
  <c r="F9631" i="355"/>
  <c r="B9631" i="355"/>
  <c r="F9630" i="355"/>
  <c r="B9630" i="355"/>
  <c r="F9629" i="355"/>
  <c r="B9629" i="355"/>
  <c r="F9628" i="355"/>
  <c r="B9628" i="355"/>
  <c r="F9627" i="355"/>
  <c r="B9627" i="355"/>
  <c r="F9626" i="355"/>
  <c r="B9626" i="355"/>
  <c r="F9625" i="355"/>
  <c r="B9625" i="355"/>
  <c r="F9624" i="355"/>
  <c r="B9624" i="355"/>
  <c r="F9623" i="355"/>
  <c r="B9623" i="355"/>
  <c r="F9622" i="355"/>
  <c r="B9622" i="355"/>
  <c r="F9621" i="355"/>
  <c r="B9621" i="355"/>
  <c r="F9620" i="355"/>
  <c r="B9620" i="355"/>
  <c r="F9619" i="355"/>
  <c r="B9619" i="355"/>
  <c r="F9618" i="355"/>
  <c r="B9618" i="355"/>
  <c r="F9617" i="355"/>
  <c r="B9617" i="355"/>
  <c r="F9616" i="355"/>
  <c r="B9616" i="355"/>
  <c r="F9615" i="355"/>
  <c r="B9615" i="355"/>
  <c r="F9614" i="355"/>
  <c r="B9614" i="355"/>
  <c r="F9613" i="355"/>
  <c r="B9613" i="355"/>
  <c r="F9612" i="355"/>
  <c r="B9612" i="355"/>
  <c r="F9611" i="355"/>
  <c r="B9611" i="355"/>
  <c r="F9610" i="355"/>
  <c r="B9610" i="355"/>
  <c r="F9609" i="355"/>
  <c r="B9609" i="355"/>
  <c r="F9608" i="355"/>
  <c r="B9608" i="355"/>
  <c r="F9607" i="355"/>
  <c r="B9607" i="355"/>
  <c r="F9606" i="355"/>
  <c r="B9606" i="355"/>
  <c r="F9605" i="355"/>
  <c r="B9605" i="355"/>
  <c r="F9604" i="355"/>
  <c r="B9604" i="355"/>
  <c r="F9603" i="355"/>
  <c r="B9603" i="355"/>
  <c r="F9602" i="355"/>
  <c r="B9602" i="355"/>
  <c r="F9601" i="355"/>
  <c r="B9601" i="355"/>
  <c r="F9600" i="355"/>
  <c r="B9600" i="355"/>
  <c r="F9599" i="355"/>
  <c r="B9599" i="355"/>
  <c r="F9598" i="355"/>
  <c r="B9598" i="355"/>
  <c r="F9597" i="355"/>
  <c r="B9597" i="355"/>
  <c r="F9596" i="355"/>
  <c r="B9596" i="355"/>
  <c r="F9595" i="355"/>
  <c r="B9595" i="355"/>
  <c r="F9594" i="355"/>
  <c r="B9594" i="355"/>
  <c r="F9593" i="355"/>
  <c r="B9593" i="355"/>
  <c r="F9592" i="355"/>
  <c r="B9592" i="355"/>
  <c r="F9591" i="355"/>
  <c r="B9591" i="355"/>
  <c r="F9590" i="355"/>
  <c r="B9590" i="355"/>
  <c r="F9589" i="355"/>
  <c r="B9589" i="355"/>
  <c r="F9588" i="355"/>
  <c r="B9588" i="355"/>
  <c r="F9587" i="355"/>
  <c r="B9587" i="355"/>
  <c r="F9586" i="355"/>
  <c r="B9586" i="355"/>
  <c r="F9585" i="355"/>
  <c r="B9585" i="355"/>
  <c r="F9584" i="355"/>
  <c r="B9584" i="355"/>
  <c r="F9583" i="355"/>
  <c r="B9583" i="355"/>
  <c r="F9582" i="355"/>
  <c r="B9582" i="355"/>
  <c r="F9581" i="355"/>
  <c r="B9581" i="355"/>
  <c r="F9580" i="355"/>
  <c r="B9580" i="355"/>
  <c r="F9579" i="355"/>
  <c r="B9579" i="355"/>
  <c r="F9578" i="355"/>
  <c r="B9578" i="355"/>
  <c r="F9577" i="355"/>
  <c r="B9577" i="355"/>
  <c r="F9576" i="355"/>
  <c r="B9576" i="355"/>
  <c r="F9575" i="355"/>
  <c r="B9575" i="355"/>
  <c r="F9574" i="355"/>
  <c r="B9574" i="355"/>
  <c r="F9573" i="355"/>
  <c r="B9573" i="355"/>
  <c r="F9572" i="355"/>
  <c r="B9572" i="355"/>
  <c r="F9571" i="355"/>
  <c r="B9571" i="355"/>
  <c r="F9570" i="355"/>
  <c r="B9570" i="355"/>
  <c r="F9569" i="355"/>
  <c r="B9569" i="355"/>
  <c r="F9568" i="355"/>
  <c r="B9568" i="355"/>
  <c r="F9567" i="355"/>
  <c r="B9567" i="355"/>
  <c r="F9566" i="355"/>
  <c r="B9566" i="355"/>
  <c r="F9565" i="355"/>
  <c r="B9565" i="355"/>
  <c r="F9564" i="355"/>
  <c r="B9564" i="355"/>
  <c r="F9563" i="355"/>
  <c r="B9563" i="355"/>
  <c r="F9562" i="355"/>
  <c r="B9562" i="355"/>
  <c r="F9561" i="355"/>
  <c r="B9561" i="355"/>
  <c r="F9560" i="355"/>
  <c r="B9560" i="355"/>
  <c r="F9559" i="355"/>
  <c r="B9559" i="355"/>
  <c r="F9558" i="355"/>
  <c r="B9558" i="355"/>
  <c r="F9557" i="355"/>
  <c r="B9557" i="355"/>
  <c r="F9556" i="355"/>
  <c r="B9556" i="355"/>
  <c r="F9555" i="355"/>
  <c r="B9555" i="355"/>
  <c r="F9554" i="355"/>
  <c r="B9554" i="355"/>
  <c r="F9553" i="355"/>
  <c r="B9553" i="355"/>
  <c r="F9552" i="355"/>
  <c r="B9552" i="355"/>
  <c r="F9551" i="355"/>
  <c r="B9551" i="355"/>
  <c r="F9550" i="355"/>
  <c r="B9550" i="355"/>
  <c r="F9549" i="355"/>
  <c r="B9549" i="355"/>
  <c r="F9548" i="355"/>
  <c r="B9548" i="355"/>
  <c r="F9547" i="355"/>
  <c r="B9547" i="355"/>
  <c r="F9546" i="355"/>
  <c r="B9546" i="355"/>
  <c r="F9545" i="355"/>
  <c r="B9545" i="355"/>
  <c r="F9544" i="355"/>
  <c r="B9544" i="355"/>
  <c r="F9543" i="355"/>
  <c r="B9543" i="355"/>
  <c r="F9542" i="355"/>
  <c r="B9542" i="355"/>
  <c r="F9541" i="355"/>
  <c r="B9541" i="355"/>
  <c r="F9540" i="355"/>
  <c r="B9540" i="355"/>
  <c r="F9539" i="355"/>
  <c r="B9539" i="355"/>
  <c r="F9538" i="355"/>
  <c r="B9538" i="355"/>
  <c r="F9537" i="355"/>
  <c r="B9537" i="355"/>
  <c r="F9536" i="355"/>
  <c r="B9536" i="355"/>
  <c r="F9535" i="355"/>
  <c r="B9535" i="355"/>
  <c r="F9534" i="355"/>
  <c r="B9534" i="355"/>
  <c r="F9533" i="355"/>
  <c r="B9533" i="355"/>
  <c r="F9532" i="355"/>
  <c r="B9532" i="355"/>
  <c r="F9531" i="355"/>
  <c r="B9531" i="355"/>
  <c r="F9530" i="355"/>
  <c r="B9530" i="355"/>
  <c r="F9529" i="355"/>
  <c r="B9529" i="355"/>
  <c r="F9528" i="355"/>
  <c r="B9528" i="355"/>
  <c r="F9527" i="355"/>
  <c r="B9527" i="355"/>
  <c r="F9526" i="355"/>
  <c r="B9526" i="355"/>
  <c r="F9525" i="355"/>
  <c r="B9525" i="355"/>
  <c r="F9524" i="355"/>
  <c r="B9524" i="355"/>
  <c r="F9523" i="355"/>
  <c r="B9523" i="355"/>
  <c r="F9522" i="355"/>
  <c r="B9522" i="355"/>
  <c r="F9521" i="355"/>
  <c r="B9521" i="355"/>
  <c r="F9520" i="355"/>
  <c r="B9520" i="355"/>
  <c r="F9519" i="355"/>
  <c r="B9519" i="355"/>
  <c r="F9518" i="355"/>
  <c r="B9518" i="355"/>
  <c r="F9517" i="355"/>
  <c r="B9517" i="355"/>
  <c r="F9516" i="355"/>
  <c r="B9516" i="355"/>
  <c r="F9515" i="355"/>
  <c r="B9515" i="355"/>
  <c r="F9514" i="355"/>
  <c r="B9514" i="355"/>
  <c r="F9513" i="355"/>
  <c r="B9513" i="355"/>
  <c r="F9512" i="355"/>
  <c r="B9512" i="355"/>
  <c r="F9511" i="355"/>
  <c r="B9511" i="355"/>
  <c r="F9510" i="355"/>
  <c r="B9510" i="355"/>
  <c r="F9509" i="355"/>
  <c r="B9509" i="355"/>
  <c r="F9508" i="355"/>
  <c r="B9508" i="355"/>
  <c r="F9507" i="355"/>
  <c r="B9507" i="355"/>
  <c r="F9506" i="355"/>
  <c r="B9506" i="355"/>
  <c r="F9505" i="355"/>
  <c r="B9505" i="355"/>
  <c r="F9504" i="355"/>
  <c r="B9504" i="355"/>
  <c r="F9503" i="355"/>
  <c r="B9503" i="355"/>
  <c r="F9502" i="355"/>
  <c r="B9502" i="355"/>
  <c r="F9501" i="355"/>
  <c r="B9501" i="355"/>
  <c r="F9500" i="355"/>
  <c r="B9500" i="355"/>
  <c r="F9499" i="355"/>
  <c r="B9499" i="355"/>
  <c r="F9498" i="355"/>
  <c r="B9498" i="355"/>
  <c r="F9497" i="355"/>
  <c r="B9497" i="355"/>
  <c r="F9496" i="355"/>
  <c r="B9496" i="355"/>
  <c r="F9495" i="355"/>
  <c r="B9495" i="355"/>
  <c r="F9494" i="355"/>
  <c r="B9494" i="355"/>
  <c r="F9493" i="355"/>
  <c r="B9493" i="355"/>
  <c r="F9492" i="355"/>
  <c r="B9492" i="355"/>
  <c r="F9491" i="355"/>
  <c r="B9491" i="355"/>
  <c r="F9490" i="355"/>
  <c r="B9490" i="355"/>
  <c r="F9489" i="355"/>
  <c r="B9489" i="355"/>
  <c r="F9488" i="355"/>
  <c r="B9488" i="355"/>
  <c r="F9487" i="355"/>
  <c r="B9487" i="355"/>
  <c r="F9486" i="355"/>
  <c r="B9486" i="355"/>
  <c r="F9485" i="355"/>
  <c r="B9485" i="355"/>
  <c r="F9484" i="355"/>
  <c r="B9484" i="355"/>
  <c r="F9483" i="355"/>
  <c r="B9483" i="355"/>
  <c r="F9482" i="355"/>
  <c r="B9482" i="355"/>
  <c r="F9481" i="355"/>
  <c r="B9481" i="355"/>
  <c r="F9480" i="355"/>
  <c r="B9480" i="355"/>
  <c r="F9479" i="355"/>
  <c r="B9479" i="355"/>
  <c r="F9478" i="355"/>
  <c r="B9478" i="355"/>
  <c r="F9477" i="355"/>
  <c r="B9477" i="355"/>
  <c r="F9476" i="355"/>
  <c r="B9476" i="355"/>
  <c r="F9475" i="355"/>
  <c r="B9475" i="355"/>
  <c r="F9474" i="355"/>
  <c r="B9474" i="355"/>
  <c r="F9473" i="355"/>
  <c r="B9473" i="355"/>
  <c r="F9472" i="355"/>
  <c r="B9472" i="355"/>
  <c r="F9471" i="355"/>
  <c r="B9471" i="355"/>
  <c r="F9470" i="355"/>
  <c r="B9470" i="355"/>
  <c r="F9469" i="355"/>
  <c r="B9469" i="355"/>
  <c r="F9468" i="355"/>
  <c r="B9468" i="355"/>
  <c r="F9467" i="355"/>
  <c r="B9467" i="355"/>
  <c r="F9466" i="355"/>
  <c r="B9466" i="355"/>
  <c r="F9465" i="355"/>
  <c r="B9465" i="355"/>
  <c r="F9464" i="355"/>
  <c r="B9464" i="355"/>
  <c r="F9463" i="355"/>
  <c r="B9463" i="355"/>
  <c r="F9462" i="355"/>
  <c r="B9462" i="355"/>
  <c r="F9461" i="355"/>
  <c r="B9461" i="355"/>
  <c r="F9460" i="355"/>
  <c r="B9460" i="355"/>
  <c r="F9459" i="355"/>
  <c r="B9459" i="355"/>
  <c r="F9458" i="355"/>
  <c r="B9458" i="355"/>
  <c r="F9457" i="355"/>
  <c r="B9457" i="355"/>
  <c r="F9456" i="355"/>
  <c r="B9456" i="355"/>
  <c r="F9455" i="355"/>
  <c r="B9455" i="355"/>
  <c r="F9454" i="355"/>
  <c r="B9454" i="355"/>
  <c r="F9453" i="355"/>
  <c r="B9453" i="355"/>
  <c r="F9452" i="355"/>
  <c r="B9452" i="355"/>
  <c r="F9451" i="355"/>
  <c r="B9451" i="355"/>
  <c r="F9450" i="355"/>
  <c r="B9450" i="355"/>
  <c r="F9449" i="355"/>
  <c r="B9449" i="355"/>
  <c r="F9448" i="355"/>
  <c r="B9448" i="355"/>
  <c r="F9447" i="355"/>
  <c r="B9447" i="355"/>
  <c r="F9446" i="355"/>
  <c r="B9446" i="355"/>
  <c r="F9445" i="355"/>
  <c r="B9445" i="355"/>
  <c r="F9444" i="355"/>
  <c r="B9444" i="355"/>
  <c r="F9443" i="355"/>
  <c r="B9443" i="355"/>
  <c r="F9442" i="355"/>
  <c r="B9442" i="355"/>
  <c r="F9441" i="355"/>
  <c r="B9441" i="355"/>
  <c r="F9440" i="355"/>
  <c r="B9440" i="355"/>
  <c r="F9439" i="355"/>
  <c r="B9439" i="355"/>
  <c r="F9438" i="355"/>
  <c r="B9438" i="355"/>
  <c r="F9437" i="355"/>
  <c r="B9437" i="355"/>
  <c r="F9436" i="355"/>
  <c r="B9436" i="355"/>
  <c r="F9435" i="355"/>
  <c r="B9435" i="355"/>
  <c r="F9434" i="355"/>
  <c r="B9434" i="355"/>
  <c r="F9433" i="355"/>
  <c r="B9433" i="355"/>
  <c r="F9432" i="355"/>
  <c r="B9432" i="355"/>
  <c r="F9431" i="355"/>
  <c r="B9431" i="355"/>
  <c r="F9430" i="355"/>
  <c r="B9430" i="355"/>
  <c r="F9429" i="355"/>
  <c r="B9429" i="355"/>
  <c r="F9428" i="355"/>
  <c r="B9428" i="355"/>
  <c r="F9427" i="355"/>
  <c r="B9427" i="355"/>
  <c r="F9426" i="355"/>
  <c r="B9426" i="355"/>
  <c r="F9425" i="355"/>
  <c r="B9425" i="355"/>
  <c r="F9424" i="355"/>
  <c r="B9424" i="355"/>
  <c r="F9423" i="355"/>
  <c r="B9423" i="355"/>
  <c r="F9422" i="355"/>
  <c r="B9422" i="355"/>
  <c r="F9421" i="355"/>
  <c r="B9421" i="355"/>
  <c r="F9420" i="355"/>
  <c r="B9420" i="355"/>
  <c r="F9419" i="355"/>
  <c r="B9419" i="355"/>
  <c r="F9418" i="355"/>
  <c r="B9418" i="355"/>
  <c r="F9417" i="355"/>
  <c r="B9417" i="355"/>
  <c r="F9416" i="355"/>
  <c r="B9416" i="355"/>
  <c r="F9415" i="355"/>
  <c r="B9415" i="355"/>
  <c r="F9414" i="355"/>
  <c r="B9414" i="355"/>
  <c r="F9413" i="355"/>
  <c r="B9413" i="355"/>
  <c r="F9412" i="355"/>
  <c r="B9412" i="355"/>
  <c r="F9411" i="355"/>
  <c r="B9411" i="355"/>
  <c r="F9410" i="355"/>
  <c r="B9410" i="355"/>
  <c r="F9409" i="355"/>
  <c r="B9409" i="355"/>
  <c r="F9408" i="355"/>
  <c r="B9408" i="355"/>
  <c r="F9407" i="355"/>
  <c r="B9407" i="355"/>
  <c r="F9406" i="355"/>
  <c r="B9406" i="355"/>
  <c r="F9405" i="355"/>
  <c r="B9405" i="355"/>
  <c r="F9404" i="355"/>
  <c r="B9404" i="355"/>
  <c r="F9403" i="355"/>
  <c r="B9403" i="355"/>
  <c r="F9402" i="355"/>
  <c r="B9402" i="355"/>
  <c r="F9401" i="355"/>
  <c r="B9401" i="355"/>
  <c r="F9400" i="355"/>
  <c r="B9400" i="355"/>
  <c r="F9399" i="355"/>
  <c r="B9399" i="355"/>
  <c r="F9398" i="355"/>
  <c r="B9398" i="355"/>
  <c r="F9397" i="355"/>
  <c r="B9397" i="355"/>
  <c r="F9396" i="355"/>
  <c r="B9396" i="355"/>
  <c r="F9395" i="355"/>
  <c r="B9395" i="355"/>
  <c r="F9394" i="355"/>
  <c r="B9394" i="355"/>
  <c r="F9393" i="355"/>
  <c r="B9393" i="355"/>
  <c r="F9392" i="355"/>
  <c r="B9392" i="355"/>
  <c r="F9391" i="355"/>
  <c r="B9391" i="355"/>
  <c r="F9390" i="355"/>
  <c r="B9390" i="355"/>
  <c r="F9389" i="355"/>
  <c r="B9389" i="355"/>
  <c r="F9388" i="355"/>
  <c r="B9388" i="355"/>
  <c r="F9387" i="355"/>
  <c r="B9387" i="355"/>
  <c r="F9386" i="355"/>
  <c r="B9386" i="355"/>
  <c r="F9385" i="355"/>
  <c r="B9385" i="355"/>
  <c r="F9384" i="355"/>
  <c r="B9384" i="355"/>
  <c r="F9383" i="355"/>
  <c r="B9383" i="355"/>
  <c r="F9382" i="355"/>
  <c r="B9382" i="355"/>
  <c r="F9381" i="355"/>
  <c r="B9381" i="355"/>
  <c r="F9380" i="355"/>
  <c r="B9380" i="355"/>
  <c r="F9379" i="355"/>
  <c r="B9379" i="355"/>
  <c r="F9378" i="355"/>
  <c r="B9378" i="355"/>
  <c r="F9377" i="355"/>
  <c r="B9377" i="355"/>
  <c r="F9376" i="355"/>
  <c r="B9376" i="355"/>
  <c r="F9375" i="355"/>
  <c r="B9375" i="355"/>
  <c r="F9374" i="355"/>
  <c r="B9374" i="355"/>
  <c r="F9373" i="355"/>
  <c r="B9373" i="355"/>
  <c r="F9372" i="355"/>
  <c r="B9372" i="355"/>
  <c r="F9371" i="355"/>
  <c r="B9371" i="355"/>
  <c r="F9370" i="355"/>
  <c r="B9370" i="355"/>
  <c r="F9369" i="355"/>
  <c r="B9369" i="355"/>
  <c r="F9368" i="355"/>
  <c r="B9368" i="355"/>
  <c r="F9367" i="355"/>
  <c r="B9367" i="355"/>
  <c r="F9366" i="355"/>
  <c r="B9366" i="355"/>
  <c r="F9365" i="355"/>
  <c r="B9365" i="355"/>
  <c r="F9364" i="355"/>
  <c r="B9364" i="355"/>
  <c r="F9363" i="355"/>
  <c r="B9363" i="355"/>
  <c r="F9362" i="355"/>
  <c r="B9362" i="355"/>
  <c r="F9361" i="355"/>
  <c r="B9361" i="355"/>
  <c r="F9360" i="355"/>
  <c r="B9360" i="355"/>
  <c r="F9359" i="355"/>
  <c r="B9359" i="355"/>
  <c r="F9358" i="355"/>
  <c r="B9358" i="355"/>
  <c r="F9357" i="355"/>
  <c r="B9357" i="355"/>
  <c r="F9356" i="355"/>
  <c r="B9356" i="355"/>
  <c r="F9355" i="355"/>
  <c r="B9355" i="355"/>
  <c r="F9354" i="355"/>
  <c r="B9354" i="355"/>
  <c r="F9353" i="355"/>
  <c r="B9353" i="355"/>
  <c r="F9352" i="355"/>
  <c r="B9352" i="355"/>
  <c r="F9351" i="355"/>
  <c r="B9351" i="355"/>
  <c r="F9350" i="355"/>
  <c r="B9350" i="355"/>
  <c r="F9349" i="355"/>
  <c r="B9349" i="355"/>
  <c r="F9348" i="355"/>
  <c r="B9348" i="355"/>
  <c r="F9347" i="355"/>
  <c r="B9347" i="355"/>
  <c r="F9346" i="355"/>
  <c r="B9346" i="355"/>
  <c r="F9345" i="355"/>
  <c r="B9345" i="355"/>
  <c r="F9344" i="355"/>
  <c r="B9344" i="355"/>
  <c r="F9343" i="355"/>
  <c r="B9343" i="355"/>
  <c r="F9342" i="355"/>
  <c r="B9342" i="355"/>
  <c r="F9341" i="355"/>
  <c r="B9341" i="355"/>
  <c r="F9340" i="355"/>
  <c r="B9340" i="355"/>
  <c r="F9339" i="355"/>
  <c r="B9339" i="355"/>
  <c r="F9338" i="355"/>
  <c r="B9338" i="355"/>
  <c r="F9337" i="355"/>
  <c r="B9337" i="355"/>
  <c r="F9336" i="355"/>
  <c r="B9336" i="355"/>
  <c r="F9335" i="355"/>
  <c r="B9335" i="355"/>
  <c r="F9334" i="355"/>
  <c r="B9334" i="355"/>
  <c r="F9333" i="355"/>
  <c r="B9333" i="355"/>
  <c r="F9332" i="355"/>
  <c r="B9332" i="355"/>
  <c r="F9331" i="355"/>
  <c r="B9331" i="355"/>
  <c r="F9330" i="355"/>
  <c r="B9330" i="355"/>
  <c r="F9329" i="355"/>
  <c r="B9329" i="355"/>
  <c r="F9328" i="355"/>
  <c r="B9328" i="355"/>
  <c r="F9327" i="355"/>
  <c r="B9327" i="355"/>
  <c r="F9326" i="355"/>
  <c r="B9326" i="355"/>
  <c r="F9325" i="355"/>
  <c r="B9325" i="355"/>
  <c r="F9324" i="355"/>
  <c r="B9324" i="355"/>
  <c r="F9323" i="355"/>
  <c r="B9323" i="355"/>
  <c r="F9322" i="355"/>
  <c r="B9322" i="355"/>
  <c r="F9321" i="355"/>
  <c r="B9321" i="355"/>
  <c r="F9320" i="355"/>
  <c r="B9320" i="355"/>
  <c r="F9319" i="355"/>
  <c r="B9319" i="355"/>
  <c r="F9318" i="355"/>
  <c r="B9318" i="355"/>
  <c r="F9317" i="355"/>
  <c r="B9317" i="355"/>
  <c r="F9316" i="355"/>
  <c r="B9316" i="355"/>
  <c r="F9315" i="355"/>
  <c r="B9315" i="355"/>
  <c r="F9314" i="355"/>
  <c r="B9314" i="355"/>
  <c r="F9313" i="355"/>
  <c r="B9313" i="355"/>
  <c r="F9312" i="355"/>
  <c r="B9312" i="355"/>
  <c r="F9311" i="355"/>
  <c r="B9311" i="355"/>
  <c r="F9310" i="355"/>
  <c r="B9310" i="355"/>
  <c r="F9309" i="355"/>
  <c r="B9309" i="355"/>
  <c r="F9308" i="355"/>
  <c r="B9308" i="355"/>
  <c r="F9307" i="355"/>
  <c r="B9307" i="355"/>
  <c r="F9306" i="355"/>
  <c r="B9306" i="355"/>
  <c r="F9305" i="355"/>
  <c r="B9305" i="355"/>
  <c r="F9304" i="355"/>
  <c r="B9304" i="355"/>
  <c r="F9303" i="355"/>
  <c r="B9303" i="355"/>
  <c r="F9302" i="355"/>
  <c r="B9302" i="355"/>
  <c r="F9301" i="355"/>
  <c r="B9301" i="355"/>
  <c r="F9300" i="355"/>
  <c r="B9300" i="355"/>
  <c r="F9299" i="355"/>
  <c r="B9299" i="355"/>
  <c r="F9298" i="355"/>
  <c r="B9298" i="355"/>
  <c r="F9297" i="355"/>
  <c r="B9297" i="355"/>
  <c r="F9296" i="355"/>
  <c r="B9296" i="355"/>
  <c r="F9295" i="355"/>
  <c r="B9295" i="355"/>
  <c r="F9294" i="355"/>
  <c r="B9294" i="355"/>
  <c r="F9293" i="355"/>
  <c r="B9293" i="355"/>
  <c r="F9292" i="355"/>
  <c r="B9292" i="355"/>
  <c r="F9291" i="355"/>
  <c r="B9291" i="355"/>
  <c r="F9290" i="355"/>
  <c r="B9290" i="355"/>
  <c r="F9289" i="355"/>
  <c r="B9289" i="355"/>
  <c r="F9288" i="355"/>
  <c r="B9288" i="355"/>
  <c r="F9287" i="355"/>
  <c r="B9287" i="355"/>
  <c r="F9286" i="355"/>
  <c r="B9286" i="355"/>
  <c r="F9285" i="355"/>
  <c r="B9285" i="355"/>
  <c r="F9284" i="355"/>
  <c r="B9284" i="355"/>
  <c r="F9283" i="355"/>
  <c r="B9283" i="355"/>
  <c r="F9282" i="355"/>
  <c r="B9282" i="355"/>
  <c r="F9281" i="355"/>
  <c r="B9281" i="355"/>
  <c r="F9280" i="355"/>
  <c r="B9280" i="355"/>
  <c r="F9279" i="355"/>
  <c r="B9279" i="355"/>
  <c r="F9278" i="355"/>
  <c r="B9278" i="355"/>
  <c r="F9277" i="355"/>
  <c r="B9277" i="355"/>
  <c r="F9276" i="355"/>
  <c r="B9276" i="355"/>
  <c r="F9275" i="355"/>
  <c r="B9275" i="355"/>
  <c r="F9274" i="355"/>
  <c r="B9274" i="355"/>
  <c r="F9273" i="355"/>
  <c r="B9273" i="355"/>
  <c r="F9272" i="355"/>
  <c r="B9272" i="355"/>
  <c r="F9271" i="355"/>
  <c r="B9271" i="355"/>
  <c r="F9270" i="355"/>
  <c r="B9270" i="355"/>
  <c r="F9269" i="355"/>
  <c r="B9269" i="355"/>
  <c r="F9268" i="355"/>
  <c r="B9268" i="355"/>
  <c r="F9267" i="355"/>
  <c r="B9267" i="355"/>
  <c r="F9266" i="355"/>
  <c r="B9266" i="355"/>
  <c r="F9265" i="355"/>
  <c r="B9265" i="355"/>
  <c r="F9264" i="355"/>
  <c r="B9264" i="355"/>
  <c r="F9263" i="355"/>
  <c r="B9263" i="355"/>
  <c r="F9262" i="355"/>
  <c r="B9262" i="355"/>
  <c r="F9261" i="355"/>
  <c r="B9261" i="355"/>
  <c r="F9260" i="355"/>
  <c r="B9260" i="355"/>
  <c r="F9259" i="355"/>
  <c r="B9259" i="355"/>
  <c r="F9258" i="355"/>
  <c r="B9258" i="355"/>
  <c r="F9257" i="355"/>
  <c r="B9257" i="355"/>
  <c r="F9256" i="355"/>
  <c r="B9256" i="355"/>
  <c r="F9255" i="355"/>
  <c r="B9255" i="355"/>
  <c r="F9254" i="355"/>
  <c r="B9254" i="355"/>
  <c r="F9253" i="355"/>
  <c r="B9253" i="355"/>
  <c r="F9252" i="355"/>
  <c r="B9252" i="355"/>
  <c r="F9251" i="355"/>
  <c r="B9251" i="355"/>
  <c r="F9250" i="355"/>
  <c r="B9250" i="355"/>
  <c r="F9249" i="355"/>
  <c r="B9249" i="355"/>
  <c r="F9248" i="355"/>
  <c r="B9248" i="355"/>
  <c r="F9247" i="355"/>
  <c r="B9247" i="355"/>
  <c r="F9246" i="355"/>
  <c r="B9246" i="355"/>
  <c r="F9245" i="355"/>
  <c r="B9245" i="355"/>
  <c r="F9244" i="355"/>
  <c r="B9244" i="355"/>
  <c r="F9243" i="355"/>
  <c r="B9243" i="355"/>
  <c r="F9242" i="355"/>
  <c r="B9242" i="355"/>
  <c r="F9241" i="355"/>
  <c r="B9241" i="355"/>
  <c r="F9240" i="355"/>
  <c r="B9240" i="355"/>
  <c r="F9239" i="355"/>
  <c r="B9239" i="355"/>
  <c r="F9238" i="355"/>
  <c r="B9238" i="355"/>
  <c r="F9237" i="355"/>
  <c r="B9237" i="355"/>
  <c r="F9236" i="355"/>
  <c r="B9236" i="355"/>
  <c r="F9235" i="355"/>
  <c r="B9235" i="355"/>
  <c r="F9234" i="355"/>
  <c r="B9234" i="355"/>
  <c r="F9233" i="355"/>
  <c r="B9233" i="355"/>
  <c r="F9232" i="355"/>
  <c r="B9232" i="355"/>
  <c r="F9231" i="355"/>
  <c r="B9231" i="355"/>
  <c r="F9230" i="355"/>
  <c r="B9230" i="355"/>
  <c r="F9229" i="355"/>
  <c r="B9229" i="355"/>
  <c r="F9228" i="355"/>
  <c r="B9228" i="355"/>
  <c r="F9227" i="355"/>
  <c r="B9227" i="355"/>
  <c r="F9226" i="355"/>
  <c r="B9226" i="355"/>
  <c r="F9225" i="355"/>
  <c r="B9225" i="355"/>
  <c r="F9224" i="355"/>
  <c r="B9224" i="355"/>
  <c r="F9223" i="355"/>
  <c r="B9223" i="355"/>
  <c r="F9222" i="355"/>
  <c r="B9222" i="355"/>
  <c r="F9221" i="355"/>
  <c r="B9221" i="355"/>
  <c r="F9220" i="355"/>
  <c r="B9220" i="355"/>
  <c r="F9219" i="355"/>
  <c r="B9219" i="355"/>
  <c r="F9218" i="355"/>
  <c r="B9218" i="355"/>
  <c r="F9217" i="355"/>
  <c r="B9217" i="355"/>
  <c r="F9216" i="355"/>
  <c r="B9216" i="355"/>
  <c r="F9215" i="355"/>
  <c r="B9215" i="355"/>
  <c r="F9214" i="355"/>
  <c r="B9214" i="355"/>
  <c r="F9213" i="355"/>
  <c r="B9213" i="355"/>
  <c r="F9212" i="355"/>
  <c r="B9212" i="355"/>
  <c r="F9211" i="355"/>
  <c r="B9211" i="355"/>
  <c r="F9210" i="355"/>
  <c r="B9210" i="355"/>
  <c r="F9209" i="355"/>
  <c r="B9209" i="355"/>
  <c r="F9208" i="355"/>
  <c r="B9208" i="355"/>
  <c r="F9207" i="355"/>
  <c r="B9207" i="355"/>
  <c r="F9206" i="355"/>
  <c r="B9206" i="355"/>
  <c r="F9205" i="355"/>
  <c r="B9205" i="355"/>
  <c r="F9204" i="355"/>
  <c r="B9204" i="355"/>
  <c r="F9203" i="355"/>
  <c r="B9203" i="355"/>
  <c r="F9202" i="355"/>
  <c r="B9202" i="355"/>
  <c r="F9201" i="355"/>
  <c r="B9201" i="355"/>
  <c r="F9200" i="355"/>
  <c r="B9200" i="355"/>
  <c r="F9199" i="355"/>
  <c r="B9199" i="355"/>
  <c r="F9198" i="355"/>
  <c r="B9198" i="355"/>
  <c r="F9197" i="355"/>
  <c r="B9197" i="355"/>
  <c r="F9196" i="355"/>
  <c r="B9196" i="355"/>
  <c r="F9195" i="355"/>
  <c r="B9195" i="355"/>
  <c r="F9194" i="355"/>
  <c r="B9194" i="355"/>
  <c r="F9193" i="355"/>
  <c r="B9193" i="355"/>
  <c r="F9192" i="355"/>
  <c r="B9192" i="355"/>
  <c r="F9191" i="355"/>
  <c r="B9191" i="355"/>
  <c r="F9190" i="355"/>
  <c r="B9190" i="355"/>
  <c r="F9189" i="355"/>
  <c r="B9189" i="355"/>
  <c r="F9188" i="355"/>
  <c r="B9188" i="355"/>
  <c r="F9187" i="355"/>
  <c r="B9187" i="355"/>
  <c r="F9186" i="355"/>
  <c r="B9186" i="355"/>
  <c r="F9185" i="355"/>
  <c r="B9185" i="355"/>
  <c r="F9184" i="355"/>
  <c r="B9184" i="355"/>
  <c r="F9183" i="355"/>
  <c r="B9183" i="355"/>
  <c r="F9182" i="355"/>
  <c r="B9182" i="355"/>
  <c r="F9181" i="355"/>
  <c r="B9181" i="355"/>
  <c r="F9180" i="355"/>
  <c r="B9180" i="355"/>
  <c r="F9179" i="355"/>
  <c r="B9179" i="355"/>
  <c r="F9178" i="355"/>
  <c r="B9178" i="355"/>
  <c r="F9177" i="355"/>
  <c r="B9177" i="355"/>
  <c r="F9176" i="355"/>
  <c r="B9176" i="355"/>
  <c r="F9175" i="355"/>
  <c r="B9175" i="355"/>
  <c r="F9174" i="355"/>
  <c r="B9174" i="355"/>
  <c r="F9173" i="355"/>
  <c r="B9173" i="355"/>
  <c r="F9172" i="355"/>
  <c r="B9172" i="355"/>
  <c r="F9171" i="355"/>
  <c r="B9171" i="355"/>
  <c r="F9170" i="355"/>
  <c r="B9170" i="355"/>
  <c r="F9169" i="355"/>
  <c r="B9169" i="355"/>
  <c r="F9168" i="355"/>
  <c r="B9168" i="355"/>
  <c r="F9167" i="355"/>
  <c r="B9167" i="355"/>
  <c r="F9166" i="355"/>
  <c r="B9166" i="355"/>
  <c r="F9165" i="355"/>
  <c r="B9165" i="355"/>
  <c r="F9164" i="355"/>
  <c r="B9164" i="355"/>
  <c r="F9163" i="355"/>
  <c r="B9163" i="355"/>
  <c r="F9162" i="355"/>
  <c r="B9162" i="355"/>
  <c r="F9161" i="355"/>
  <c r="B9161" i="355"/>
  <c r="F9160" i="355"/>
  <c r="B9160" i="355"/>
  <c r="F9159" i="355"/>
  <c r="B9159" i="355"/>
  <c r="F9158" i="355"/>
  <c r="B9158" i="355"/>
  <c r="F9157" i="355"/>
  <c r="B9157" i="355"/>
  <c r="F9156" i="355"/>
  <c r="B9156" i="355"/>
  <c r="F9155" i="355"/>
  <c r="B9155" i="355"/>
  <c r="F9154" i="355"/>
  <c r="B9154" i="355"/>
  <c r="F9153" i="355"/>
  <c r="B9153" i="355"/>
  <c r="F9152" i="355"/>
  <c r="B9152" i="355"/>
  <c r="F9151" i="355"/>
  <c r="B9151" i="355"/>
  <c r="F9150" i="355"/>
  <c r="B9150" i="355"/>
  <c r="F9149" i="355"/>
  <c r="B9149" i="355"/>
  <c r="F9148" i="355"/>
  <c r="B9148" i="355"/>
  <c r="F9147" i="355"/>
  <c r="B9147" i="355"/>
  <c r="F9146" i="355"/>
  <c r="B9146" i="355"/>
  <c r="F9145" i="355"/>
  <c r="B9145" i="355"/>
  <c r="F9144" i="355"/>
  <c r="B9144" i="355"/>
  <c r="F9143" i="355"/>
  <c r="B9143" i="355"/>
  <c r="F9142" i="355"/>
  <c r="B9142" i="355"/>
  <c r="F9141" i="355"/>
  <c r="B9141" i="355"/>
  <c r="F9140" i="355"/>
  <c r="B9140" i="355"/>
  <c r="F9139" i="355"/>
  <c r="B9139" i="355"/>
  <c r="F9138" i="355"/>
  <c r="B9138" i="355"/>
  <c r="F9137" i="355"/>
  <c r="B9137" i="355"/>
  <c r="F9136" i="355"/>
  <c r="B9136" i="355"/>
  <c r="F9135" i="355"/>
  <c r="B9135" i="355"/>
  <c r="F9134" i="355"/>
  <c r="B9134" i="355"/>
  <c r="F9133" i="355"/>
  <c r="B9133" i="355"/>
  <c r="F9132" i="355"/>
  <c r="B9132" i="355"/>
  <c r="F9131" i="355"/>
  <c r="B9131" i="355"/>
  <c r="F9130" i="355"/>
  <c r="B9130" i="355"/>
  <c r="F9129" i="355"/>
  <c r="B9129" i="355"/>
  <c r="F9128" i="355"/>
  <c r="B9128" i="355"/>
  <c r="F9127" i="355"/>
  <c r="B9127" i="355"/>
  <c r="F9126" i="355"/>
  <c r="B9126" i="355"/>
  <c r="F9125" i="355"/>
  <c r="B9125" i="355"/>
  <c r="F9124" i="355"/>
  <c r="B9124" i="355"/>
  <c r="F9123" i="355"/>
  <c r="B9123" i="355"/>
  <c r="F9122" i="355"/>
  <c r="B9122" i="355"/>
  <c r="F9121" i="355"/>
  <c r="B9121" i="355"/>
  <c r="F9120" i="355"/>
  <c r="B9120" i="355"/>
  <c r="F9119" i="355"/>
  <c r="B9119" i="355"/>
  <c r="F9118" i="355"/>
  <c r="B9118" i="355"/>
  <c r="F9117" i="355"/>
  <c r="B9117" i="355"/>
  <c r="F9116" i="355"/>
  <c r="B9116" i="355"/>
  <c r="F9115" i="355"/>
  <c r="B9115" i="355"/>
  <c r="F9114" i="355"/>
  <c r="B9114" i="355"/>
  <c r="F9113" i="355"/>
  <c r="B9113" i="355"/>
  <c r="F9112" i="355"/>
  <c r="B9112" i="355"/>
  <c r="F9111" i="355"/>
  <c r="B9111" i="355"/>
  <c r="F9110" i="355"/>
  <c r="B9110" i="355"/>
  <c r="F9109" i="355"/>
  <c r="B9109" i="355"/>
  <c r="F9108" i="355"/>
  <c r="B9108" i="355"/>
  <c r="F9107" i="355"/>
  <c r="B9107" i="355"/>
  <c r="F9106" i="355"/>
  <c r="B9106" i="355"/>
  <c r="F9105" i="355"/>
  <c r="B9105" i="355"/>
  <c r="F9104" i="355"/>
  <c r="B9104" i="355"/>
  <c r="F9103" i="355"/>
  <c r="B9103" i="355"/>
  <c r="F9102" i="355"/>
  <c r="B9102" i="355"/>
  <c r="F9101" i="355"/>
  <c r="B9101" i="355"/>
  <c r="F9100" i="355"/>
  <c r="B9100" i="355"/>
  <c r="F9099" i="355"/>
  <c r="B9099" i="355"/>
  <c r="F9098" i="355"/>
  <c r="B9098" i="355"/>
  <c r="F9097" i="355"/>
  <c r="B9097" i="355"/>
  <c r="F9096" i="355"/>
  <c r="B9096" i="355"/>
  <c r="F9095" i="355"/>
  <c r="B9095" i="355"/>
  <c r="F9094" i="355"/>
  <c r="B9094" i="355"/>
  <c r="F9093" i="355"/>
  <c r="B9093" i="355"/>
  <c r="F9092" i="355"/>
  <c r="B9092" i="355"/>
  <c r="F9091" i="355"/>
  <c r="B9091" i="355"/>
  <c r="F9090" i="355"/>
  <c r="B9090" i="355"/>
  <c r="F9089" i="355"/>
  <c r="B9089" i="355"/>
  <c r="F9088" i="355"/>
  <c r="B9088" i="355"/>
  <c r="F9087" i="355"/>
  <c r="B9087" i="355"/>
  <c r="F9086" i="355"/>
  <c r="B9086" i="355"/>
  <c r="F9085" i="355"/>
  <c r="B9085" i="355"/>
  <c r="F9084" i="355"/>
  <c r="B9084" i="355"/>
  <c r="F9083" i="355"/>
  <c r="B9083" i="355"/>
  <c r="F9082" i="355"/>
  <c r="B9082" i="355"/>
  <c r="F9081" i="355"/>
  <c r="B9081" i="355"/>
  <c r="F9080" i="355"/>
  <c r="B9080" i="355"/>
  <c r="F9079" i="355"/>
  <c r="B9079" i="355"/>
  <c r="F9078" i="355"/>
  <c r="B9078" i="355"/>
  <c r="F9077" i="355"/>
  <c r="B9077" i="355"/>
  <c r="F9076" i="355"/>
  <c r="B9076" i="355"/>
  <c r="F9075" i="355"/>
  <c r="B9075" i="355"/>
  <c r="F9074" i="355"/>
  <c r="B9074" i="355"/>
  <c r="F9073" i="355"/>
  <c r="B9073" i="355"/>
  <c r="F9072" i="355"/>
  <c r="B9072" i="355"/>
  <c r="F9071" i="355"/>
  <c r="B9071" i="355"/>
  <c r="F9070" i="355"/>
  <c r="B9070" i="355"/>
  <c r="F9069" i="355"/>
  <c r="B9069" i="355"/>
  <c r="F9068" i="355"/>
  <c r="B9068" i="355"/>
  <c r="F9067" i="355"/>
  <c r="B9067" i="355"/>
  <c r="F9066" i="355"/>
  <c r="B9066" i="355"/>
  <c r="F9065" i="355"/>
  <c r="B9065" i="355"/>
  <c r="F9064" i="355"/>
  <c r="B9064" i="355"/>
  <c r="F9063" i="355"/>
  <c r="B9063" i="355"/>
  <c r="F9062" i="355"/>
  <c r="B9062" i="355"/>
  <c r="F9061" i="355"/>
  <c r="B9061" i="355"/>
  <c r="F9060" i="355"/>
  <c r="B9060" i="355"/>
  <c r="F9059" i="355"/>
  <c r="B9059" i="355"/>
  <c r="F9058" i="355"/>
  <c r="B9058" i="355"/>
  <c r="F9057" i="355"/>
  <c r="B9057" i="355"/>
  <c r="F9056" i="355"/>
  <c r="B9056" i="355"/>
  <c r="F9055" i="355"/>
  <c r="B9055" i="355"/>
  <c r="F9054" i="355"/>
  <c r="B9054" i="355"/>
  <c r="F9053" i="355"/>
  <c r="B9053" i="355"/>
  <c r="F9052" i="355"/>
  <c r="B9052" i="355"/>
  <c r="F9051" i="355"/>
  <c r="B9051" i="355"/>
  <c r="F9050" i="355"/>
  <c r="B9050" i="355"/>
  <c r="F9049" i="355"/>
  <c r="B9049" i="355"/>
  <c r="F9048" i="355"/>
  <c r="B9048" i="355"/>
  <c r="F9047" i="355"/>
  <c r="B9047" i="355"/>
  <c r="F9046" i="355"/>
  <c r="B9046" i="355"/>
  <c r="F9045" i="355"/>
  <c r="B9045" i="355"/>
  <c r="F9044" i="355"/>
  <c r="B9044" i="355"/>
  <c r="F9043" i="355"/>
  <c r="B9043" i="355"/>
  <c r="F9042" i="355"/>
  <c r="B9042" i="355"/>
  <c r="F9041" i="355"/>
  <c r="B9041" i="355"/>
  <c r="F9040" i="355"/>
  <c r="B9040" i="355"/>
  <c r="F9039" i="355"/>
  <c r="B9039" i="355"/>
  <c r="F9038" i="355"/>
  <c r="B9038" i="355"/>
  <c r="F9037" i="355"/>
  <c r="B9037" i="355"/>
  <c r="F9036" i="355"/>
  <c r="B9036" i="355"/>
  <c r="F9035" i="355"/>
  <c r="B9035" i="355"/>
  <c r="F9034" i="355"/>
  <c r="B9034" i="355"/>
  <c r="F9033" i="355"/>
  <c r="B9033" i="355"/>
  <c r="F9032" i="355"/>
  <c r="B9032" i="355"/>
  <c r="F9031" i="355"/>
  <c r="B9031" i="355"/>
  <c r="F9030" i="355"/>
  <c r="B9030" i="355"/>
  <c r="F9029" i="355"/>
  <c r="B9029" i="355"/>
  <c r="F9028" i="355"/>
  <c r="B9028" i="355"/>
  <c r="F9027" i="355"/>
  <c r="B9027" i="355"/>
  <c r="F9026" i="355"/>
  <c r="B9026" i="355"/>
  <c r="F9025" i="355"/>
  <c r="B9025" i="355"/>
  <c r="F9024" i="355"/>
  <c r="B9024" i="355"/>
  <c r="F9023" i="355"/>
  <c r="B9023" i="355"/>
  <c r="F9022" i="355"/>
  <c r="B9022" i="355"/>
  <c r="F9021" i="355"/>
  <c r="B9021" i="355"/>
  <c r="F9020" i="355"/>
  <c r="B9020" i="355"/>
  <c r="F9019" i="355"/>
  <c r="B9019" i="355"/>
  <c r="F9018" i="355"/>
  <c r="B9018" i="355"/>
  <c r="F9017" i="355"/>
  <c r="B9017" i="355"/>
  <c r="F9016" i="355"/>
  <c r="B9016" i="355"/>
  <c r="F9015" i="355"/>
  <c r="B9015" i="355"/>
  <c r="F9014" i="355"/>
  <c r="B9014" i="355"/>
  <c r="F9013" i="355"/>
  <c r="B9013" i="355"/>
  <c r="F9012" i="355"/>
  <c r="B9012" i="355"/>
  <c r="F9011" i="355"/>
  <c r="B9011" i="355"/>
  <c r="F9010" i="355"/>
  <c r="B9010" i="355"/>
  <c r="F9009" i="355"/>
  <c r="B9009" i="355"/>
  <c r="F9008" i="355"/>
  <c r="B9008" i="355"/>
  <c r="F9007" i="355"/>
  <c r="B9007" i="355"/>
  <c r="F9006" i="355"/>
  <c r="B9006" i="355"/>
  <c r="F9005" i="355"/>
  <c r="B9005" i="355"/>
  <c r="F9004" i="355"/>
  <c r="B9004" i="355"/>
  <c r="F9003" i="355"/>
  <c r="B9003" i="355"/>
  <c r="F9002" i="355"/>
  <c r="B9002" i="355"/>
  <c r="F9001" i="355"/>
  <c r="B9001" i="355"/>
  <c r="F9000" i="355"/>
  <c r="B9000" i="355"/>
  <c r="F8999" i="355"/>
  <c r="B8999" i="355"/>
  <c r="F8998" i="355"/>
  <c r="B8998" i="355"/>
  <c r="F8997" i="355"/>
  <c r="B8997" i="355"/>
  <c r="F8996" i="355"/>
  <c r="B8996" i="355"/>
  <c r="F8995" i="355"/>
  <c r="B8995" i="355"/>
  <c r="F8994" i="355"/>
  <c r="B8994" i="355"/>
  <c r="F8993" i="355"/>
  <c r="B8993" i="355"/>
  <c r="F8992" i="355"/>
  <c r="B8992" i="355"/>
  <c r="F8991" i="355"/>
  <c r="B8991" i="355"/>
  <c r="F8990" i="355"/>
  <c r="B8990" i="355"/>
  <c r="F8989" i="355"/>
  <c r="B8989" i="355"/>
  <c r="F8988" i="355"/>
  <c r="B8988" i="355"/>
  <c r="F8987" i="355"/>
  <c r="B8987" i="355"/>
  <c r="F8986" i="355"/>
  <c r="B8986" i="355"/>
  <c r="F8985" i="355"/>
  <c r="B8985" i="355"/>
  <c r="F8984" i="355"/>
  <c r="B8984" i="355"/>
  <c r="F8983" i="355"/>
  <c r="B8983" i="355"/>
  <c r="F8982" i="355"/>
  <c r="B8982" i="355"/>
  <c r="F8981" i="355"/>
  <c r="B8981" i="355"/>
  <c r="F8980" i="355"/>
  <c r="B8980" i="355"/>
  <c r="F8979" i="355"/>
  <c r="B8979" i="355"/>
  <c r="F8978" i="355"/>
  <c r="B8978" i="355"/>
  <c r="F8977" i="355"/>
  <c r="B8977" i="355"/>
  <c r="F8976" i="355"/>
  <c r="B8976" i="355"/>
  <c r="F8975" i="355"/>
  <c r="B8975" i="355"/>
  <c r="F8974" i="355"/>
  <c r="B8974" i="355"/>
  <c r="F8973" i="355"/>
  <c r="B8973" i="355"/>
  <c r="F8972" i="355"/>
  <c r="B8972" i="355"/>
  <c r="F8971" i="355"/>
  <c r="B8971" i="355"/>
  <c r="F8970" i="355"/>
  <c r="B8970" i="355"/>
  <c r="F8969" i="355"/>
  <c r="B8969" i="355"/>
  <c r="F8968" i="355"/>
  <c r="B8968" i="355"/>
  <c r="F8967" i="355"/>
  <c r="B8967" i="355"/>
  <c r="F8966" i="355"/>
  <c r="B8966" i="355"/>
  <c r="F8965" i="355"/>
  <c r="B8965" i="355"/>
  <c r="F8964" i="355"/>
  <c r="B8964" i="355"/>
  <c r="F8963" i="355"/>
  <c r="B8963" i="355"/>
  <c r="F8962" i="355"/>
  <c r="B8962" i="355"/>
  <c r="F8961" i="355"/>
  <c r="B8961" i="355"/>
  <c r="F8960" i="355"/>
  <c r="B8960" i="355"/>
  <c r="F8959" i="355"/>
  <c r="B8959" i="355"/>
  <c r="F8958" i="355"/>
  <c r="B8958" i="355"/>
  <c r="F8957" i="355"/>
  <c r="B8957" i="355"/>
  <c r="F8956" i="355"/>
  <c r="B8956" i="355"/>
  <c r="F8955" i="355"/>
  <c r="B8955" i="355"/>
  <c r="F8954" i="355"/>
  <c r="B8954" i="355"/>
  <c r="F8953" i="355"/>
  <c r="B8953" i="355"/>
  <c r="F8952" i="355"/>
  <c r="B8952" i="355"/>
  <c r="F8951" i="355"/>
  <c r="B8951" i="355"/>
  <c r="F8950" i="355"/>
  <c r="B8950" i="355"/>
  <c r="F8949" i="355"/>
  <c r="B8949" i="355"/>
  <c r="F8948" i="355"/>
  <c r="B8948" i="355"/>
  <c r="F8947" i="355"/>
  <c r="B8947" i="355"/>
  <c r="F8946" i="355"/>
  <c r="B8946" i="355"/>
  <c r="F8945" i="355"/>
  <c r="B8945" i="355"/>
  <c r="F8944" i="355"/>
  <c r="B8944" i="355"/>
  <c r="F8943" i="355"/>
  <c r="B8943" i="355"/>
  <c r="F8942" i="355"/>
  <c r="B8942" i="355"/>
  <c r="F8941" i="355"/>
  <c r="B8941" i="355"/>
  <c r="F8940" i="355"/>
  <c r="B8940" i="355"/>
  <c r="F8939" i="355"/>
  <c r="B8939" i="355"/>
  <c r="F8938" i="355"/>
  <c r="B8938" i="355"/>
  <c r="F8937" i="355"/>
  <c r="B8937" i="355"/>
  <c r="F8936" i="355"/>
  <c r="B8936" i="355"/>
  <c r="F8935" i="355"/>
  <c r="B8935" i="355"/>
  <c r="F8934" i="355"/>
  <c r="B8934" i="355"/>
  <c r="F8933" i="355"/>
  <c r="B8933" i="355"/>
  <c r="F8932" i="355"/>
  <c r="B8932" i="355"/>
  <c r="F8931" i="355"/>
  <c r="B8931" i="355"/>
  <c r="F8930" i="355"/>
  <c r="B8930" i="355"/>
  <c r="F8929" i="355"/>
  <c r="B8929" i="355"/>
  <c r="F8928" i="355"/>
  <c r="B8928" i="355"/>
  <c r="F8927" i="355"/>
  <c r="B8927" i="355"/>
  <c r="F8926" i="355"/>
  <c r="B8926" i="355"/>
  <c r="F8925" i="355"/>
  <c r="B8925" i="355"/>
  <c r="F8924" i="355"/>
  <c r="B8924" i="355"/>
  <c r="F8923" i="355"/>
  <c r="B8923" i="355"/>
  <c r="F8922" i="355"/>
  <c r="B8922" i="355"/>
  <c r="F8921" i="355"/>
  <c r="B8921" i="355"/>
  <c r="F8920" i="355"/>
  <c r="B8920" i="355"/>
  <c r="F8919" i="355"/>
  <c r="B8919" i="355"/>
  <c r="F8918" i="355"/>
  <c r="B8918" i="355"/>
  <c r="F8917" i="355"/>
  <c r="B8917" i="355"/>
  <c r="F8916" i="355"/>
  <c r="B8916" i="355"/>
  <c r="F8915" i="355"/>
  <c r="B8915" i="355"/>
  <c r="F8914" i="355"/>
  <c r="B8914" i="355"/>
  <c r="F8913" i="355"/>
  <c r="B8913" i="355"/>
  <c r="F8912" i="355"/>
  <c r="B8912" i="355"/>
  <c r="F8911" i="355"/>
  <c r="B8911" i="355"/>
  <c r="F8910" i="355"/>
  <c r="B8910" i="355"/>
  <c r="F8909" i="355"/>
  <c r="B8909" i="355"/>
  <c r="F8908" i="355"/>
  <c r="B8908" i="355"/>
  <c r="F8907" i="355"/>
  <c r="B8907" i="355"/>
  <c r="F8906" i="355"/>
  <c r="B8906" i="355"/>
  <c r="F8905" i="355"/>
  <c r="B8905" i="355"/>
  <c r="F8904" i="355"/>
  <c r="B8904" i="355"/>
  <c r="F8903" i="355"/>
  <c r="B8903" i="355"/>
  <c r="F8902" i="355"/>
  <c r="B8902" i="355"/>
  <c r="F8901" i="355"/>
  <c r="B8901" i="355"/>
  <c r="F8900" i="355"/>
  <c r="B8900" i="355"/>
  <c r="F8899" i="355"/>
  <c r="B8899" i="355"/>
  <c r="F8898" i="355"/>
  <c r="B8898" i="355"/>
  <c r="F8897" i="355"/>
  <c r="B8897" i="355"/>
  <c r="F8896" i="355"/>
  <c r="B8896" i="355"/>
  <c r="F8895" i="355"/>
  <c r="B8895" i="355"/>
  <c r="F8894" i="355"/>
  <c r="B8894" i="355"/>
  <c r="F8893" i="355"/>
  <c r="B8893" i="355"/>
  <c r="F8892" i="355"/>
  <c r="B8892" i="355"/>
  <c r="F8891" i="355"/>
  <c r="B8891" i="355"/>
  <c r="F8890" i="355"/>
  <c r="B8890" i="355"/>
  <c r="F8889" i="355"/>
  <c r="B8889" i="355"/>
  <c r="F8888" i="355"/>
  <c r="B8888" i="355"/>
  <c r="F8887" i="355"/>
  <c r="B8887" i="355"/>
  <c r="F8886" i="355"/>
  <c r="B8886" i="355"/>
  <c r="F8885" i="355"/>
  <c r="B8885" i="355"/>
  <c r="F8884" i="355"/>
  <c r="B8884" i="355"/>
  <c r="F8883" i="355"/>
  <c r="B8883" i="355"/>
  <c r="F8882" i="355"/>
  <c r="B8882" i="355"/>
  <c r="F8881" i="355"/>
  <c r="B8881" i="355"/>
  <c r="F8880" i="355"/>
  <c r="B8880" i="355"/>
  <c r="F8879" i="355"/>
  <c r="B8879" i="355"/>
  <c r="F8878" i="355"/>
  <c r="B8878" i="355"/>
  <c r="F8877" i="355"/>
  <c r="B8877" i="355"/>
  <c r="F8876" i="355"/>
  <c r="B8876" i="355"/>
  <c r="F8875" i="355"/>
  <c r="B8875" i="355"/>
  <c r="F8874" i="355"/>
  <c r="B8874" i="355"/>
  <c r="F8873" i="355"/>
  <c r="B8873" i="355"/>
  <c r="F8872" i="355"/>
  <c r="B8872" i="355"/>
  <c r="F8871" i="355"/>
  <c r="B8871" i="355"/>
  <c r="F8870" i="355"/>
  <c r="B8870" i="355"/>
  <c r="F8869" i="355"/>
  <c r="B8869" i="355"/>
  <c r="F8868" i="355"/>
  <c r="B8868" i="355"/>
  <c r="F8867" i="355"/>
  <c r="B8867" i="355"/>
  <c r="F8866" i="355"/>
  <c r="B8866" i="355"/>
  <c r="F8865" i="355"/>
  <c r="B8865" i="355"/>
  <c r="F8864" i="355"/>
  <c r="B8864" i="355"/>
  <c r="F8863" i="355"/>
  <c r="B8863" i="355"/>
  <c r="F8862" i="355"/>
  <c r="B8862" i="355"/>
  <c r="F8861" i="355"/>
  <c r="B8861" i="355"/>
  <c r="F8860" i="355"/>
  <c r="B8860" i="355"/>
  <c r="F8859" i="355"/>
  <c r="B8859" i="355"/>
  <c r="F8858" i="355"/>
  <c r="B8858" i="355"/>
  <c r="F8857" i="355"/>
  <c r="B8857" i="355"/>
  <c r="F8856" i="355"/>
  <c r="B8856" i="355"/>
  <c r="F8855" i="355"/>
  <c r="B8855" i="355"/>
  <c r="F8854" i="355"/>
  <c r="B8854" i="355"/>
  <c r="F8853" i="355"/>
  <c r="B8853" i="355"/>
  <c r="F8852" i="355"/>
  <c r="B8852" i="355"/>
  <c r="F8851" i="355"/>
  <c r="B8851" i="355"/>
  <c r="F8850" i="355"/>
  <c r="B8850" i="355"/>
  <c r="F8849" i="355"/>
  <c r="B8849" i="355"/>
  <c r="F8848" i="355"/>
  <c r="B8848" i="355"/>
  <c r="F8847" i="355"/>
  <c r="B8847" i="355"/>
  <c r="F8846" i="355"/>
  <c r="B8846" i="355"/>
  <c r="F8845" i="355"/>
  <c r="B8845" i="355"/>
  <c r="F8844" i="355"/>
  <c r="B8844" i="355"/>
  <c r="F8843" i="355"/>
  <c r="B8843" i="355"/>
  <c r="F8842" i="355"/>
  <c r="B8842" i="355"/>
  <c r="F8841" i="355"/>
  <c r="B8841" i="355"/>
  <c r="F8840" i="355"/>
  <c r="B8840" i="355"/>
  <c r="F8839" i="355"/>
  <c r="B8839" i="355"/>
  <c r="F8838" i="355"/>
  <c r="B8838" i="355"/>
  <c r="F8837" i="355"/>
  <c r="B8837" i="355"/>
  <c r="F8836" i="355"/>
  <c r="B8836" i="355"/>
  <c r="F8835" i="355"/>
  <c r="B8835" i="355"/>
  <c r="F8834" i="355"/>
  <c r="B8834" i="355"/>
  <c r="F8833" i="355"/>
  <c r="B8833" i="355"/>
  <c r="F8832" i="355"/>
  <c r="B8832" i="355"/>
  <c r="F8831" i="355"/>
  <c r="B8831" i="355"/>
  <c r="F8830" i="355"/>
  <c r="B8830" i="355"/>
  <c r="F8829" i="355"/>
  <c r="B8829" i="355"/>
  <c r="F8828" i="355"/>
  <c r="B8828" i="355"/>
  <c r="F8827" i="355"/>
  <c r="B8827" i="355"/>
  <c r="F8826" i="355"/>
  <c r="B8826" i="355"/>
  <c r="F8825" i="355"/>
  <c r="B8825" i="355"/>
  <c r="F8824" i="355"/>
  <c r="B8824" i="355"/>
  <c r="F8823" i="355"/>
  <c r="B8823" i="355"/>
  <c r="F8822" i="355"/>
  <c r="B8822" i="355"/>
  <c r="F8821" i="355"/>
  <c r="B8821" i="355"/>
  <c r="F8820" i="355"/>
  <c r="B8820" i="355"/>
  <c r="F8819" i="355"/>
  <c r="B8819" i="355"/>
  <c r="F8818" i="355"/>
  <c r="B8818" i="355"/>
  <c r="F8817" i="355"/>
  <c r="B8817" i="355"/>
  <c r="F8816" i="355"/>
  <c r="B8816" i="355"/>
  <c r="F8815" i="355"/>
  <c r="B8815" i="355"/>
  <c r="F8814" i="355"/>
  <c r="B8814" i="355"/>
  <c r="F8813" i="355"/>
  <c r="B8813" i="355"/>
  <c r="F8812" i="355"/>
  <c r="B8812" i="355"/>
  <c r="F8811" i="355"/>
  <c r="B8811" i="355"/>
  <c r="F8810" i="355"/>
  <c r="B8810" i="355"/>
  <c r="F8809" i="355"/>
  <c r="B8809" i="355"/>
  <c r="F8808" i="355"/>
  <c r="B8808" i="355"/>
  <c r="F8807" i="355"/>
  <c r="B8807" i="355"/>
  <c r="F8806" i="355"/>
  <c r="B8806" i="355"/>
  <c r="F8805" i="355"/>
  <c r="B8805" i="355"/>
  <c r="F8804" i="355"/>
  <c r="B8804" i="355"/>
  <c r="F8803" i="355"/>
  <c r="B8803" i="355"/>
  <c r="F8802" i="355"/>
  <c r="B8802" i="355"/>
  <c r="F8801" i="355"/>
  <c r="B8801" i="355"/>
  <c r="F8800" i="355"/>
  <c r="B8800" i="355"/>
  <c r="F8799" i="355"/>
  <c r="B8799" i="355"/>
  <c r="F8798" i="355"/>
  <c r="B8798" i="355"/>
  <c r="F8797" i="355"/>
  <c r="B8797" i="355"/>
  <c r="F8796" i="355"/>
  <c r="B8796" i="355"/>
  <c r="F8795" i="355"/>
  <c r="B8795" i="355"/>
  <c r="F8794" i="355"/>
  <c r="B8794" i="355"/>
  <c r="F8793" i="355"/>
  <c r="B8793" i="355"/>
  <c r="F8792" i="355"/>
  <c r="B8792" i="355"/>
  <c r="F8791" i="355"/>
  <c r="B8791" i="355"/>
  <c r="F8790" i="355"/>
  <c r="B8790" i="355"/>
  <c r="F8789" i="355"/>
  <c r="B8789" i="355"/>
  <c r="F8788" i="355"/>
  <c r="B8788" i="355"/>
  <c r="F8787" i="355"/>
  <c r="B8787" i="355"/>
  <c r="F8786" i="355"/>
  <c r="B8786" i="355"/>
  <c r="F8785" i="355"/>
  <c r="B8785" i="355"/>
  <c r="F8784" i="355"/>
  <c r="B8784" i="355"/>
  <c r="F8783" i="355"/>
  <c r="B8783" i="355"/>
  <c r="F8782" i="355"/>
  <c r="B8782" i="355"/>
  <c r="F8781" i="355"/>
  <c r="B8781" i="355"/>
  <c r="F8780" i="355"/>
  <c r="B8780" i="355"/>
  <c r="F8779" i="355"/>
  <c r="B8779" i="355"/>
  <c r="F8778" i="355"/>
  <c r="B8778" i="355"/>
  <c r="F8777" i="355"/>
  <c r="B8777" i="355"/>
  <c r="F8776" i="355"/>
  <c r="B8776" i="355"/>
  <c r="F8775" i="355"/>
  <c r="B8775" i="355"/>
  <c r="F8774" i="355"/>
  <c r="B8774" i="355"/>
  <c r="F8773" i="355"/>
  <c r="B8773" i="355"/>
  <c r="F8772" i="355"/>
  <c r="B8772" i="355"/>
  <c r="F8771" i="355"/>
  <c r="B8771" i="355"/>
  <c r="F8770" i="355"/>
  <c r="B8770" i="355"/>
  <c r="F8769" i="355"/>
  <c r="B8769" i="355"/>
  <c r="F8768" i="355"/>
  <c r="B8768" i="355"/>
  <c r="F8767" i="355"/>
  <c r="B8767" i="355"/>
  <c r="F8766" i="355"/>
  <c r="B8766" i="355"/>
  <c r="F8765" i="355"/>
  <c r="B8765" i="355"/>
  <c r="F8764" i="355"/>
  <c r="B8764" i="355"/>
  <c r="F8763" i="355"/>
  <c r="B8763" i="355"/>
  <c r="F8762" i="355"/>
  <c r="B8762" i="355"/>
  <c r="F8761" i="355"/>
  <c r="B8761" i="355"/>
  <c r="F8760" i="355"/>
  <c r="B8760" i="355"/>
  <c r="F8759" i="355"/>
  <c r="B8759" i="355"/>
  <c r="F8758" i="355"/>
  <c r="B8758" i="355"/>
  <c r="F8757" i="355"/>
  <c r="B8757" i="355"/>
  <c r="F8756" i="355"/>
  <c r="B8756" i="355"/>
  <c r="F8755" i="355"/>
  <c r="B8755" i="355"/>
  <c r="F8754" i="355"/>
  <c r="B8754" i="355"/>
  <c r="F8753" i="355"/>
  <c r="B8753" i="355"/>
  <c r="F8752" i="355"/>
  <c r="B8752" i="355"/>
  <c r="F8751" i="355"/>
  <c r="B8751" i="355"/>
  <c r="F8750" i="355"/>
  <c r="B8750" i="355"/>
  <c r="F8749" i="355"/>
  <c r="B8749" i="355"/>
  <c r="F8748" i="355"/>
  <c r="B8748" i="355"/>
  <c r="F8747" i="355"/>
  <c r="B8747" i="355"/>
  <c r="F8746" i="355"/>
  <c r="B8746" i="355"/>
  <c r="F8745" i="355"/>
  <c r="B8745" i="355"/>
  <c r="F8744" i="355"/>
  <c r="B8744" i="355"/>
  <c r="F8743" i="355"/>
  <c r="B8743" i="355"/>
  <c r="F8742" i="355"/>
  <c r="B8742" i="355"/>
  <c r="F8741" i="355"/>
  <c r="B8741" i="355"/>
  <c r="F8740" i="355"/>
  <c r="B8740" i="355"/>
  <c r="F8739" i="355"/>
  <c r="B8739" i="355"/>
  <c r="F8738" i="355"/>
  <c r="B8738" i="355"/>
  <c r="F8737" i="355"/>
  <c r="B8737" i="355"/>
  <c r="F8736" i="355"/>
  <c r="B8736" i="355"/>
  <c r="F8735" i="355"/>
  <c r="B8735" i="355"/>
  <c r="F8734" i="355"/>
  <c r="B8734" i="355"/>
  <c r="F8733" i="355"/>
  <c r="B8733" i="355"/>
  <c r="F8732" i="355"/>
  <c r="B8732" i="355"/>
  <c r="F8731" i="355"/>
  <c r="B8731" i="355"/>
  <c r="F8730" i="355"/>
  <c r="B8730" i="355"/>
  <c r="F8729" i="355"/>
  <c r="B8729" i="355"/>
  <c r="F8728" i="355"/>
  <c r="B8728" i="355"/>
  <c r="F8727" i="355"/>
  <c r="B8727" i="355"/>
  <c r="F8726" i="355"/>
  <c r="B8726" i="355"/>
  <c r="F8725" i="355"/>
  <c r="B8725" i="355"/>
  <c r="F8724" i="355"/>
  <c r="B8724" i="355"/>
  <c r="F8723" i="355"/>
  <c r="B8723" i="355"/>
  <c r="F8722" i="355"/>
  <c r="B8722" i="355"/>
  <c r="F8721" i="355"/>
  <c r="B8721" i="355"/>
  <c r="F8720" i="355"/>
  <c r="B8720" i="355"/>
  <c r="F8719" i="355"/>
  <c r="B8719" i="355"/>
  <c r="F8718" i="355"/>
  <c r="B8718" i="355"/>
  <c r="F8717" i="355"/>
  <c r="B8717" i="355"/>
  <c r="F8716" i="355"/>
  <c r="B8716" i="355"/>
  <c r="F8715" i="355"/>
  <c r="B8715" i="355"/>
  <c r="F8714" i="355"/>
  <c r="B8714" i="355"/>
  <c r="F8713" i="355"/>
  <c r="B8713" i="355"/>
  <c r="F8712" i="355"/>
  <c r="B8712" i="355"/>
  <c r="F8711" i="355"/>
  <c r="B8711" i="355"/>
  <c r="F8710" i="355"/>
  <c r="B8710" i="355"/>
  <c r="F8709" i="355"/>
  <c r="B8709" i="355"/>
  <c r="F8708" i="355"/>
  <c r="B8708" i="355"/>
  <c r="F8707" i="355"/>
  <c r="B8707" i="355"/>
  <c r="F8706" i="355"/>
  <c r="B8706" i="355"/>
  <c r="F8705" i="355"/>
  <c r="B8705" i="355"/>
  <c r="F8704" i="355"/>
  <c r="B8704" i="355"/>
  <c r="F8703" i="355"/>
  <c r="B8703" i="355"/>
  <c r="F8702" i="355"/>
  <c r="B8702" i="355"/>
  <c r="F8701" i="355"/>
  <c r="B8701" i="355"/>
  <c r="F8700" i="355"/>
  <c r="B8700" i="355"/>
  <c r="F8699" i="355"/>
  <c r="B8699" i="355"/>
  <c r="F8698" i="355"/>
  <c r="B8698" i="355"/>
  <c r="F8697" i="355"/>
  <c r="B8697" i="355"/>
  <c r="F8696" i="355"/>
  <c r="B8696" i="355"/>
  <c r="F8695" i="355"/>
  <c r="B8695" i="355"/>
  <c r="F8694" i="355"/>
  <c r="B8694" i="355"/>
  <c r="F8693" i="355"/>
  <c r="B8693" i="355"/>
  <c r="F8692" i="355"/>
  <c r="B8692" i="355"/>
  <c r="F8691" i="355"/>
  <c r="B8691" i="355"/>
  <c r="F8690" i="355"/>
  <c r="B8690" i="355"/>
  <c r="F8689" i="355"/>
  <c r="B8689" i="355"/>
  <c r="F8688" i="355"/>
  <c r="B8688" i="355"/>
  <c r="F8687" i="355"/>
  <c r="B8687" i="355"/>
  <c r="F8686" i="355"/>
  <c r="B8686" i="355"/>
  <c r="F8685" i="355"/>
  <c r="B8685" i="355"/>
  <c r="F8684" i="355"/>
  <c r="B8684" i="355"/>
  <c r="F8683" i="355"/>
  <c r="B8683" i="355"/>
  <c r="F8682" i="355"/>
  <c r="B8682" i="355"/>
  <c r="F8681" i="355"/>
  <c r="B8681" i="355"/>
  <c r="F8680" i="355"/>
  <c r="B8680" i="355"/>
  <c r="F8679" i="355"/>
  <c r="B8679" i="355"/>
  <c r="F8678" i="355"/>
  <c r="B8678" i="355"/>
  <c r="F8677" i="355"/>
  <c r="B8677" i="355"/>
  <c r="F8676" i="355"/>
  <c r="B8676" i="355"/>
  <c r="F8675" i="355"/>
  <c r="B8675" i="355"/>
  <c r="F8674" i="355"/>
  <c r="B8674" i="355"/>
  <c r="F8673" i="355"/>
  <c r="B8673" i="355"/>
  <c r="F8672" i="355"/>
  <c r="B8672" i="355"/>
  <c r="F8671" i="355"/>
  <c r="B8671" i="355"/>
  <c r="F8670" i="355"/>
  <c r="B8670" i="355"/>
  <c r="F8669" i="355"/>
  <c r="B8669" i="355"/>
  <c r="F8668" i="355"/>
  <c r="B8668" i="355"/>
  <c r="F8667" i="355"/>
  <c r="B8667" i="355"/>
  <c r="F8666" i="355"/>
  <c r="B8666" i="355"/>
  <c r="F8665" i="355"/>
  <c r="B8665" i="355"/>
  <c r="F8664" i="355"/>
  <c r="B8664" i="355"/>
  <c r="F8663" i="355"/>
  <c r="B8663" i="355"/>
  <c r="F8662" i="355"/>
  <c r="B8662" i="355"/>
  <c r="F8661" i="355"/>
  <c r="B8661" i="355"/>
  <c r="F8660" i="355"/>
  <c r="B8660" i="355"/>
  <c r="F8659" i="355"/>
  <c r="B8659" i="355"/>
  <c r="F8658" i="355"/>
  <c r="B8658" i="355"/>
  <c r="F8657" i="355"/>
  <c r="B8657" i="355"/>
  <c r="F8656" i="355"/>
  <c r="B8656" i="355"/>
  <c r="F8655" i="355"/>
  <c r="B8655" i="355"/>
  <c r="F8654" i="355"/>
  <c r="B8654" i="355"/>
  <c r="F8653" i="355"/>
  <c r="B8653" i="355"/>
  <c r="F8652" i="355"/>
  <c r="B8652" i="355"/>
  <c r="F8651" i="355"/>
  <c r="B8651" i="355"/>
  <c r="F8650" i="355"/>
  <c r="B8650" i="355"/>
  <c r="F8649" i="355"/>
  <c r="B8649" i="355"/>
  <c r="F8648" i="355"/>
  <c r="B8648" i="355"/>
  <c r="F8647" i="355"/>
  <c r="B8647" i="355"/>
  <c r="F8646" i="355"/>
  <c r="B8646" i="355"/>
  <c r="F8645" i="355"/>
  <c r="B8645" i="355"/>
  <c r="F8644" i="355"/>
  <c r="B8644" i="355"/>
  <c r="F8643" i="355"/>
  <c r="B8643" i="355"/>
  <c r="F8642" i="355"/>
  <c r="B8642" i="355"/>
  <c r="F8641" i="355"/>
  <c r="B8641" i="355"/>
  <c r="F8640" i="355"/>
  <c r="B8640" i="355"/>
  <c r="F8639" i="355"/>
  <c r="B8639" i="355"/>
  <c r="F8638" i="355"/>
  <c r="B8638" i="355"/>
  <c r="F8637" i="355"/>
  <c r="B8637" i="355"/>
  <c r="F8636" i="355"/>
  <c r="B8636" i="355"/>
  <c r="F8635" i="355"/>
  <c r="B8635" i="355"/>
  <c r="F8634" i="355"/>
  <c r="B8634" i="355"/>
  <c r="F8633" i="355"/>
  <c r="B8633" i="355"/>
  <c r="F8632" i="355"/>
  <c r="B8632" i="355"/>
  <c r="F8631" i="355"/>
  <c r="B8631" i="355"/>
  <c r="F8630" i="355"/>
  <c r="B8630" i="355"/>
  <c r="F8629" i="355"/>
  <c r="B8629" i="355"/>
  <c r="F8628" i="355"/>
  <c r="B8628" i="355"/>
  <c r="F8627" i="355"/>
  <c r="B8627" i="355"/>
  <c r="F8626" i="355"/>
  <c r="B8626" i="355"/>
  <c r="F8625" i="355"/>
  <c r="B8625" i="355"/>
  <c r="F8624" i="355"/>
  <c r="B8624" i="355"/>
  <c r="F8623" i="355"/>
  <c r="B8623" i="355"/>
  <c r="F8622" i="355"/>
  <c r="B8622" i="355"/>
  <c r="F8621" i="355"/>
  <c r="B8621" i="355"/>
  <c r="F8620" i="355"/>
  <c r="B8620" i="355"/>
  <c r="F8619" i="355"/>
  <c r="B8619" i="355"/>
  <c r="F8618" i="355"/>
  <c r="B8618" i="355"/>
  <c r="F8617" i="355"/>
  <c r="B8617" i="355"/>
  <c r="F8616" i="355"/>
  <c r="B8616" i="355"/>
  <c r="F8615" i="355"/>
  <c r="B8615" i="355"/>
  <c r="F8614" i="355"/>
  <c r="B8614" i="355"/>
  <c r="F8613" i="355"/>
  <c r="B8613" i="355"/>
  <c r="F8612" i="355"/>
  <c r="B8612" i="355"/>
  <c r="F8611" i="355"/>
  <c r="B8611" i="355"/>
  <c r="F8610" i="355"/>
  <c r="B8610" i="355"/>
  <c r="F8609" i="355"/>
  <c r="B8609" i="355"/>
  <c r="F8608" i="355"/>
  <c r="B8608" i="355"/>
  <c r="F8607" i="355"/>
  <c r="B8607" i="355"/>
  <c r="F8606" i="355"/>
  <c r="B8606" i="355"/>
  <c r="F8605" i="355"/>
  <c r="B8605" i="355"/>
  <c r="F8604" i="355"/>
  <c r="B8604" i="355"/>
  <c r="F8603" i="355"/>
  <c r="B8603" i="355"/>
  <c r="F8602" i="355"/>
  <c r="B8602" i="355"/>
  <c r="F8601" i="355"/>
  <c r="B8601" i="355"/>
  <c r="F8600" i="355"/>
  <c r="B8600" i="355"/>
  <c r="F8599" i="355"/>
  <c r="B8599" i="355"/>
  <c r="F8598" i="355"/>
  <c r="B8598" i="355"/>
  <c r="F8597" i="355"/>
  <c r="B8597" i="355"/>
  <c r="F8596" i="355"/>
  <c r="B8596" i="355"/>
  <c r="F8595" i="355"/>
  <c r="B8595" i="355"/>
  <c r="F8594" i="355"/>
  <c r="B8594" i="355"/>
  <c r="F8593" i="355"/>
  <c r="B8593" i="355"/>
  <c r="F8592" i="355"/>
  <c r="B8592" i="355"/>
  <c r="F8591" i="355"/>
  <c r="B8591" i="355"/>
  <c r="F8590" i="355"/>
  <c r="B8590" i="355"/>
  <c r="F8589" i="355"/>
  <c r="B8589" i="355"/>
  <c r="F8588" i="355"/>
  <c r="B8588" i="355"/>
  <c r="F8587" i="355"/>
  <c r="B8587" i="355"/>
  <c r="F8586" i="355"/>
  <c r="B8586" i="355"/>
  <c r="F8585" i="355"/>
  <c r="B8585" i="355"/>
  <c r="F8584" i="355"/>
  <c r="B8584" i="355"/>
  <c r="F8583" i="355"/>
  <c r="B8583" i="355"/>
  <c r="F8582" i="355"/>
  <c r="B8582" i="355"/>
  <c r="F8581" i="355"/>
  <c r="B8581" i="355"/>
  <c r="F8580" i="355"/>
  <c r="B8580" i="355"/>
  <c r="F8579" i="355"/>
  <c r="B8579" i="355"/>
  <c r="F8578" i="355"/>
  <c r="B8578" i="355"/>
  <c r="F8577" i="355"/>
  <c r="B8577" i="355"/>
  <c r="F8576" i="355"/>
  <c r="B8576" i="355"/>
  <c r="F8575" i="355"/>
  <c r="B8575" i="355"/>
  <c r="F8574" i="355"/>
  <c r="B8574" i="355"/>
  <c r="F8573" i="355"/>
  <c r="B8573" i="355"/>
  <c r="F8572" i="355"/>
  <c r="B8572" i="355"/>
  <c r="F8571" i="355"/>
  <c r="B8571" i="355"/>
  <c r="F8570" i="355"/>
  <c r="B8570" i="355"/>
  <c r="F8569" i="355"/>
  <c r="B8569" i="355"/>
  <c r="F8568" i="355"/>
  <c r="B8568" i="355"/>
  <c r="F8567" i="355"/>
  <c r="B8567" i="355"/>
  <c r="F8566" i="355"/>
  <c r="B8566" i="355"/>
  <c r="F8565" i="355"/>
  <c r="B8565" i="355"/>
  <c r="F8564" i="355"/>
  <c r="B8564" i="355"/>
  <c r="F8563" i="355"/>
  <c r="B8563" i="355"/>
  <c r="F8562" i="355"/>
  <c r="B8562" i="355"/>
  <c r="F8561" i="355"/>
  <c r="B8561" i="355"/>
  <c r="F8560" i="355"/>
  <c r="B8560" i="355"/>
  <c r="F8559" i="355"/>
  <c r="B8559" i="355"/>
  <c r="F8558" i="355"/>
  <c r="B8558" i="355"/>
  <c r="F8557" i="355"/>
  <c r="B8557" i="355"/>
  <c r="F8556" i="355"/>
  <c r="B8556" i="355"/>
  <c r="F8555" i="355"/>
  <c r="B8555" i="355"/>
  <c r="F8554" i="355"/>
  <c r="B8554" i="355"/>
  <c r="F8553" i="355"/>
  <c r="B8553" i="355"/>
  <c r="F8552" i="355"/>
  <c r="B8552" i="355"/>
  <c r="F8551" i="355"/>
  <c r="B8551" i="355"/>
  <c r="F8550" i="355"/>
  <c r="B8550" i="355"/>
  <c r="F8549" i="355"/>
  <c r="B8549" i="355"/>
  <c r="F8548" i="355"/>
  <c r="B8548" i="355"/>
  <c r="F8547" i="355"/>
  <c r="B8547" i="355"/>
  <c r="F8546" i="355"/>
  <c r="B8546" i="355"/>
  <c r="F8545" i="355"/>
  <c r="B8545" i="355"/>
  <c r="F8544" i="355"/>
  <c r="B8544" i="355"/>
  <c r="F8543" i="355"/>
  <c r="B8543" i="355"/>
  <c r="F8542" i="355"/>
  <c r="B8542" i="355"/>
  <c r="F8541" i="355"/>
  <c r="B8541" i="355"/>
  <c r="F8540" i="355"/>
  <c r="B8540" i="355"/>
  <c r="F8539" i="355"/>
  <c r="B8539" i="355"/>
  <c r="F8538" i="355"/>
  <c r="B8538" i="355"/>
  <c r="F8537" i="355"/>
  <c r="B8537" i="355"/>
  <c r="F8536" i="355"/>
  <c r="B8536" i="355"/>
  <c r="F8535" i="355"/>
  <c r="B8535" i="355"/>
  <c r="F8534" i="355"/>
  <c r="B8534" i="355"/>
  <c r="F8533" i="355"/>
  <c r="B8533" i="355"/>
  <c r="F8532" i="355"/>
  <c r="B8532" i="355"/>
  <c r="F8531" i="355"/>
  <c r="B8531" i="355"/>
  <c r="F8530" i="355"/>
  <c r="B8530" i="355"/>
  <c r="F8529" i="355"/>
  <c r="B8529" i="355"/>
  <c r="F8528" i="355"/>
  <c r="B8528" i="355"/>
  <c r="F8527" i="355"/>
  <c r="B8527" i="355"/>
  <c r="F8526" i="355"/>
  <c r="B8526" i="355"/>
  <c r="F8525" i="355"/>
  <c r="B8525" i="355"/>
  <c r="F8524" i="355"/>
  <c r="B8524" i="355"/>
  <c r="F8523" i="355"/>
  <c r="B8523" i="355"/>
  <c r="F8522" i="355"/>
  <c r="B8522" i="355"/>
  <c r="F8521" i="355"/>
  <c r="B8521" i="355"/>
  <c r="F8520" i="355"/>
  <c r="B8520" i="355"/>
  <c r="F8519" i="355"/>
  <c r="B8519" i="355"/>
  <c r="F8518" i="355"/>
  <c r="B8518" i="355"/>
  <c r="F8517" i="355"/>
  <c r="B8517" i="355"/>
  <c r="F8516" i="355"/>
  <c r="B8516" i="355"/>
  <c r="F8515" i="355"/>
  <c r="B8515" i="355"/>
  <c r="F8514" i="355"/>
  <c r="B8514" i="355"/>
  <c r="F8513" i="355"/>
  <c r="B8513" i="355"/>
  <c r="F8512" i="355"/>
  <c r="B8512" i="355"/>
  <c r="F8511" i="355"/>
  <c r="B8511" i="355"/>
  <c r="F8510" i="355"/>
  <c r="B8510" i="355"/>
  <c r="F8509" i="355"/>
  <c r="B8509" i="355"/>
  <c r="F8508" i="355"/>
  <c r="B8508" i="355"/>
  <c r="F8507" i="355"/>
  <c r="B8507" i="355"/>
  <c r="F8506" i="355"/>
  <c r="B8506" i="355"/>
  <c r="F8505" i="355"/>
  <c r="B8505" i="355"/>
  <c r="F8504" i="355"/>
  <c r="B8504" i="355"/>
  <c r="F8503" i="355"/>
  <c r="B8503" i="355"/>
  <c r="F8502" i="355"/>
  <c r="B8502" i="355"/>
  <c r="F8501" i="355"/>
  <c r="B8501" i="355"/>
  <c r="F8500" i="355"/>
  <c r="B8500" i="355"/>
  <c r="F8499" i="355"/>
  <c r="B8499" i="355"/>
  <c r="F8498" i="355"/>
  <c r="B8498" i="355"/>
  <c r="F8497" i="355"/>
  <c r="B8497" i="355"/>
  <c r="F8496" i="355"/>
  <c r="B8496" i="355"/>
  <c r="F8495" i="355"/>
  <c r="B8495" i="355"/>
  <c r="F8494" i="355"/>
  <c r="B8494" i="355"/>
  <c r="F8493" i="355"/>
  <c r="B8493" i="355"/>
  <c r="F8492" i="355"/>
  <c r="B8492" i="355"/>
  <c r="F8491" i="355"/>
  <c r="B8491" i="355"/>
  <c r="F8490" i="355"/>
  <c r="B8490" i="355"/>
  <c r="F8489" i="355"/>
  <c r="B8489" i="355"/>
  <c r="F8488" i="355"/>
  <c r="B8488" i="355"/>
  <c r="F8487" i="355"/>
  <c r="B8487" i="355"/>
  <c r="F8486" i="355"/>
  <c r="B8486" i="355"/>
  <c r="F8485" i="355"/>
  <c r="B8485" i="355"/>
  <c r="F8484" i="355"/>
  <c r="B8484" i="355"/>
  <c r="F8483" i="355"/>
  <c r="B8483" i="355"/>
  <c r="F8482" i="355"/>
  <c r="B8482" i="355"/>
  <c r="F8481" i="355"/>
  <c r="B8481" i="355"/>
  <c r="F8480" i="355"/>
  <c r="B8480" i="355"/>
  <c r="F8479" i="355"/>
  <c r="B8479" i="355"/>
  <c r="F8478" i="355"/>
  <c r="B8478" i="355"/>
  <c r="F8477" i="355"/>
  <c r="B8477" i="355"/>
  <c r="F8476" i="355"/>
  <c r="B8476" i="355"/>
  <c r="F8475" i="355"/>
  <c r="B8475" i="355"/>
  <c r="F8474" i="355"/>
  <c r="B8474" i="355"/>
  <c r="F8473" i="355"/>
  <c r="B8473" i="355"/>
  <c r="F8472" i="355"/>
  <c r="B8472" i="355"/>
  <c r="F8471" i="355"/>
  <c r="B8471" i="355"/>
  <c r="F8470" i="355"/>
  <c r="B8470" i="355"/>
  <c r="F8469" i="355"/>
  <c r="B8469" i="355"/>
  <c r="F8468" i="355"/>
  <c r="B8468" i="355"/>
  <c r="F8467" i="355"/>
  <c r="B8467" i="355"/>
  <c r="F8466" i="355"/>
  <c r="B8466" i="355"/>
  <c r="F8465" i="355"/>
  <c r="B8465" i="355"/>
  <c r="F8464" i="355"/>
  <c r="B8464" i="355"/>
  <c r="F8463" i="355"/>
  <c r="B8463" i="355"/>
  <c r="F8462" i="355"/>
  <c r="B8462" i="355"/>
  <c r="F8461" i="355"/>
  <c r="B8461" i="355"/>
  <c r="F8460" i="355"/>
  <c r="B8460" i="355"/>
  <c r="F8459" i="355"/>
  <c r="B8459" i="355"/>
  <c r="F8458" i="355"/>
  <c r="B8458" i="355"/>
  <c r="F8457" i="355"/>
  <c r="B8457" i="355"/>
  <c r="F8456" i="355"/>
  <c r="B8456" i="355"/>
  <c r="F8455" i="355"/>
  <c r="B8455" i="355"/>
  <c r="F8454" i="355"/>
  <c r="B8454" i="355"/>
  <c r="F8453" i="355"/>
  <c r="B8453" i="355"/>
  <c r="F8452" i="355"/>
  <c r="B8452" i="355"/>
  <c r="F8451" i="355"/>
  <c r="B8451" i="355"/>
  <c r="F8450" i="355"/>
  <c r="B8450" i="355"/>
  <c r="F8449" i="355"/>
  <c r="B8449" i="355"/>
  <c r="F8448" i="355"/>
  <c r="B8448" i="355"/>
  <c r="F8447" i="355"/>
  <c r="B8447" i="355"/>
  <c r="F8446" i="355"/>
  <c r="B8446" i="355"/>
  <c r="F8445" i="355"/>
  <c r="B8445" i="355"/>
  <c r="F8444" i="355"/>
  <c r="B8444" i="355"/>
  <c r="F8443" i="355"/>
  <c r="B8443" i="355"/>
  <c r="F8442" i="355"/>
  <c r="B8442" i="355"/>
  <c r="F8441" i="355"/>
  <c r="B8441" i="355"/>
  <c r="F8440" i="355"/>
  <c r="B8440" i="355"/>
  <c r="F8439" i="355"/>
  <c r="B8439" i="355"/>
  <c r="F8438" i="355"/>
  <c r="B8438" i="355"/>
  <c r="F8437" i="355"/>
  <c r="B8437" i="355"/>
  <c r="F8436" i="355"/>
  <c r="B8436" i="355"/>
  <c r="F8435" i="355"/>
  <c r="B8435" i="355"/>
  <c r="F8434" i="355"/>
  <c r="B8434" i="355"/>
  <c r="F8433" i="355"/>
  <c r="B8433" i="355"/>
  <c r="F8432" i="355"/>
  <c r="B8432" i="355"/>
  <c r="F8431" i="355"/>
  <c r="B8431" i="355"/>
  <c r="F8430" i="355"/>
  <c r="B8430" i="355"/>
  <c r="F8429" i="355"/>
  <c r="B8429" i="355"/>
  <c r="F8428" i="355"/>
  <c r="B8428" i="355"/>
  <c r="F8427" i="355"/>
  <c r="B8427" i="355"/>
  <c r="F8426" i="355"/>
  <c r="B8426" i="355"/>
  <c r="F8425" i="355"/>
  <c r="B8425" i="355"/>
  <c r="F8424" i="355"/>
  <c r="B8424" i="355"/>
  <c r="F8423" i="355"/>
  <c r="B8423" i="355"/>
  <c r="F8422" i="355"/>
  <c r="B8422" i="355"/>
  <c r="F8421" i="355"/>
  <c r="B8421" i="355"/>
  <c r="F8420" i="355"/>
  <c r="B8420" i="355"/>
  <c r="F8419" i="355"/>
  <c r="B8419" i="355"/>
  <c r="F8418" i="355"/>
  <c r="B8418" i="355"/>
  <c r="F8417" i="355"/>
  <c r="B8417" i="355"/>
  <c r="F8416" i="355"/>
  <c r="B8416" i="355"/>
  <c r="F8415" i="355"/>
  <c r="B8415" i="355"/>
  <c r="F8414" i="355"/>
  <c r="B8414" i="355"/>
  <c r="F8413" i="355"/>
  <c r="B8413" i="355"/>
  <c r="F8412" i="355"/>
  <c r="B8412" i="355"/>
  <c r="F8411" i="355"/>
  <c r="B8411" i="355"/>
  <c r="F8410" i="355"/>
  <c r="B8410" i="355"/>
  <c r="F8409" i="355"/>
  <c r="B8409" i="355"/>
  <c r="F8408" i="355"/>
  <c r="B8408" i="355"/>
  <c r="F8407" i="355"/>
  <c r="B8407" i="355"/>
  <c r="F8406" i="355"/>
  <c r="B8406" i="355"/>
  <c r="F8405" i="355"/>
  <c r="B8405" i="355"/>
  <c r="F8404" i="355"/>
  <c r="B8404" i="355"/>
  <c r="F8403" i="355"/>
  <c r="B8403" i="355"/>
  <c r="F8402" i="355"/>
  <c r="B8402" i="355"/>
  <c r="F8401" i="355"/>
  <c r="B8401" i="355"/>
  <c r="F8400" i="355"/>
  <c r="B8400" i="355"/>
  <c r="F8399" i="355"/>
  <c r="B8399" i="355"/>
  <c r="F8398" i="355"/>
  <c r="B8398" i="355"/>
  <c r="F8397" i="355"/>
  <c r="B8397" i="355"/>
  <c r="F8396" i="355"/>
  <c r="B8396" i="355"/>
  <c r="F8395" i="355"/>
  <c r="B8395" i="355"/>
  <c r="F8394" i="355"/>
  <c r="B8394" i="355"/>
  <c r="F8393" i="355"/>
  <c r="B8393" i="355"/>
  <c r="F8392" i="355"/>
  <c r="B8392" i="355"/>
  <c r="F8391" i="355"/>
  <c r="B8391" i="355"/>
  <c r="F8390" i="355"/>
  <c r="B8390" i="355"/>
  <c r="F8389" i="355"/>
  <c r="B8389" i="355"/>
  <c r="F8388" i="355"/>
  <c r="B8388" i="355"/>
  <c r="F8387" i="355"/>
  <c r="B8387" i="355"/>
  <c r="F8386" i="355"/>
  <c r="B8386" i="355"/>
  <c r="F8385" i="355"/>
  <c r="B8385" i="355"/>
  <c r="F8384" i="355"/>
  <c r="B8384" i="355"/>
  <c r="F8383" i="355"/>
  <c r="B8383" i="355"/>
  <c r="F8382" i="355"/>
  <c r="B8382" i="355"/>
  <c r="F8381" i="355"/>
  <c r="B8381" i="355"/>
  <c r="F8380" i="355"/>
  <c r="B8380" i="355"/>
  <c r="F8379" i="355"/>
  <c r="B8379" i="355"/>
  <c r="F8378" i="355"/>
  <c r="B8378" i="355"/>
  <c r="F8377" i="355"/>
  <c r="B8377" i="355"/>
  <c r="F8376" i="355"/>
  <c r="B8376" i="355"/>
  <c r="F8375" i="355"/>
  <c r="B8375" i="355"/>
  <c r="F8374" i="355"/>
  <c r="B8374" i="355"/>
  <c r="F8373" i="355"/>
  <c r="B8373" i="355"/>
  <c r="F8372" i="355"/>
  <c r="B8372" i="355"/>
  <c r="F8371" i="355"/>
  <c r="B8371" i="355"/>
  <c r="F8370" i="355"/>
  <c r="B8370" i="355"/>
  <c r="F8369" i="355"/>
  <c r="B8369" i="355"/>
  <c r="F8368" i="355"/>
  <c r="B8368" i="355"/>
  <c r="F8367" i="355"/>
  <c r="B8367" i="355"/>
  <c r="F8366" i="355"/>
  <c r="B8366" i="355"/>
  <c r="F8365" i="355"/>
  <c r="B8365" i="355"/>
  <c r="F8364" i="355"/>
  <c r="B8364" i="355"/>
  <c r="F8363" i="355"/>
  <c r="B8363" i="355"/>
  <c r="F8362" i="355"/>
  <c r="B8362" i="355"/>
  <c r="F8361" i="355"/>
  <c r="B8361" i="355"/>
  <c r="F8360" i="355"/>
  <c r="B8360" i="355"/>
  <c r="F8359" i="355"/>
  <c r="B8359" i="355"/>
  <c r="F8358" i="355"/>
  <c r="B8358" i="355"/>
  <c r="F8357" i="355"/>
  <c r="B8357" i="355"/>
  <c r="F8356" i="355"/>
  <c r="B8356" i="355"/>
  <c r="F8355" i="355"/>
  <c r="B8355" i="355"/>
  <c r="F8354" i="355"/>
  <c r="B8354" i="355"/>
  <c r="F8353" i="355"/>
  <c r="B8353" i="355"/>
  <c r="F8352" i="355"/>
  <c r="B8352" i="355"/>
  <c r="F8351" i="355"/>
  <c r="B8351" i="355"/>
  <c r="F8350" i="355"/>
  <c r="B8350" i="355"/>
  <c r="F8349" i="355"/>
  <c r="B8349" i="355"/>
  <c r="F8348" i="355"/>
  <c r="B8348" i="355"/>
  <c r="F8347" i="355"/>
  <c r="B8347" i="355"/>
  <c r="F8346" i="355"/>
  <c r="B8346" i="355"/>
  <c r="F8345" i="355"/>
  <c r="B8345" i="355"/>
  <c r="F8344" i="355"/>
  <c r="B8344" i="355"/>
  <c r="F8343" i="355"/>
  <c r="B8343" i="355"/>
  <c r="F8342" i="355"/>
  <c r="B8342" i="355"/>
  <c r="F8341" i="355"/>
  <c r="B8341" i="355"/>
  <c r="F8340" i="355"/>
  <c r="B8340" i="355"/>
  <c r="F8339" i="355"/>
  <c r="B8339" i="355"/>
  <c r="F8338" i="355"/>
  <c r="B8338" i="355"/>
  <c r="F8337" i="355"/>
  <c r="B8337" i="355"/>
  <c r="F8336" i="355"/>
  <c r="B8336" i="355"/>
  <c r="F8335" i="355"/>
  <c r="B8335" i="355"/>
  <c r="F8334" i="355"/>
  <c r="B8334" i="355"/>
  <c r="F8333" i="355"/>
  <c r="B8333" i="355"/>
  <c r="F8332" i="355"/>
  <c r="B8332" i="355"/>
  <c r="F8331" i="355"/>
  <c r="B8331" i="355"/>
  <c r="F8330" i="355"/>
  <c r="B8330" i="355"/>
  <c r="F8329" i="355"/>
  <c r="B8329" i="355"/>
  <c r="F8328" i="355"/>
  <c r="B8328" i="355"/>
  <c r="F8327" i="355"/>
  <c r="B8327" i="355"/>
  <c r="F8326" i="355"/>
  <c r="B8326" i="355"/>
  <c r="F8325" i="355"/>
  <c r="B8325" i="355"/>
  <c r="F8324" i="355"/>
  <c r="B8324" i="355"/>
  <c r="F8323" i="355"/>
  <c r="B8323" i="355"/>
  <c r="F8322" i="355"/>
  <c r="B8322" i="355"/>
  <c r="F8321" i="355"/>
  <c r="B8321" i="355"/>
  <c r="F8320" i="355"/>
  <c r="B8320" i="355"/>
  <c r="F8319" i="355"/>
  <c r="B8319" i="355"/>
  <c r="F8318" i="355"/>
  <c r="B8318" i="355"/>
  <c r="F8317" i="355"/>
  <c r="B8317" i="355"/>
  <c r="F8316" i="355"/>
  <c r="B8316" i="355"/>
  <c r="F8315" i="355"/>
  <c r="B8315" i="355"/>
  <c r="F8314" i="355"/>
  <c r="B8314" i="355"/>
  <c r="B8313" i="355"/>
  <c r="B8312" i="355"/>
  <c r="B8311" i="355"/>
  <c r="B8310" i="355"/>
  <c r="B8309" i="355"/>
  <c r="B8308" i="355"/>
  <c r="B8307" i="355"/>
  <c r="B8306" i="355"/>
  <c r="B8305" i="355"/>
  <c r="B8304" i="355"/>
  <c r="B8303" i="355"/>
  <c r="B8302" i="355"/>
  <c r="B8301" i="355"/>
  <c r="B8300" i="355"/>
  <c r="B8299" i="355"/>
  <c r="B8298" i="355"/>
  <c r="B8297" i="355"/>
  <c r="B8296" i="355"/>
  <c r="B8295" i="355"/>
  <c r="B8294" i="355"/>
  <c r="B8293" i="355"/>
  <c r="B8292" i="355"/>
  <c r="B8291" i="355"/>
  <c r="B8290" i="355"/>
  <c r="B8289" i="355"/>
  <c r="B8288" i="355"/>
  <c r="B8287" i="355"/>
  <c r="B8286" i="355"/>
  <c r="B8285" i="355"/>
  <c r="B8284" i="355"/>
  <c r="B8283" i="355"/>
  <c r="B8282" i="355"/>
  <c r="B8281" i="355"/>
  <c r="B8280" i="355"/>
  <c r="B8279" i="355"/>
  <c r="B8278" i="355"/>
  <c r="B8277" i="355"/>
  <c r="B8276" i="355"/>
  <c r="B8275" i="355"/>
  <c r="B8274" i="355"/>
  <c r="B8273" i="355"/>
  <c r="B8272" i="355"/>
  <c r="B8271" i="355"/>
  <c r="B8270" i="355"/>
  <c r="B8269" i="355"/>
  <c r="B8268" i="355"/>
  <c r="B8267" i="355"/>
  <c r="B8266" i="355"/>
  <c r="B8265" i="355"/>
  <c r="B8264" i="355"/>
  <c r="B8263" i="355"/>
  <c r="B8262" i="355"/>
  <c r="B8261" i="355"/>
  <c r="B8260" i="355"/>
  <c r="B8259" i="355"/>
  <c r="B8258" i="355"/>
  <c r="B8257" i="355"/>
  <c r="B8256" i="355"/>
  <c r="B8255" i="355"/>
  <c r="B8254" i="355"/>
  <c r="B8253" i="355"/>
  <c r="B8252" i="355"/>
  <c r="B8251" i="355"/>
  <c r="B8250" i="355"/>
  <c r="B8249" i="355"/>
  <c r="B8248" i="355"/>
  <c r="B8247" i="355"/>
  <c r="B8246" i="355"/>
  <c r="B8245" i="355"/>
  <c r="B8244" i="355"/>
  <c r="B8243" i="355"/>
  <c r="B8242" i="355"/>
  <c r="B8241" i="355"/>
  <c r="F8240" i="355"/>
  <c r="B8240" i="355"/>
  <c r="F8239" i="355"/>
  <c r="B8239" i="355"/>
  <c r="F8238" i="355"/>
  <c r="B8238" i="355"/>
  <c r="F8237" i="355"/>
  <c r="B8237" i="355"/>
  <c r="F8236" i="355"/>
  <c r="B8236" i="355"/>
  <c r="F8235" i="355"/>
  <c r="B8235" i="355"/>
  <c r="F8234" i="355"/>
  <c r="B8234" i="355"/>
  <c r="F8233" i="355"/>
  <c r="B8233" i="355"/>
  <c r="B8232" i="355"/>
  <c r="F8231" i="355"/>
  <c r="B8231" i="355"/>
  <c r="F8230" i="355"/>
  <c r="B8230" i="355"/>
  <c r="F8229" i="355"/>
  <c r="B8229" i="355"/>
  <c r="F8228" i="355"/>
  <c r="B8228" i="355"/>
  <c r="F8227" i="355"/>
  <c r="B8227" i="355"/>
  <c r="F8226" i="355"/>
  <c r="B8226" i="355"/>
  <c r="F8225" i="355"/>
  <c r="B8225" i="355"/>
  <c r="F8224" i="355"/>
  <c r="B8224" i="355"/>
  <c r="B8223" i="355"/>
  <c r="F8222" i="355"/>
  <c r="B8222" i="355"/>
  <c r="F8221" i="355"/>
  <c r="B8221" i="355"/>
  <c r="F8220" i="355"/>
  <c r="B8220" i="355"/>
  <c r="F8219" i="355"/>
  <c r="B8219" i="355"/>
  <c r="F8218" i="355"/>
  <c r="B8218" i="355"/>
  <c r="F8217" i="355"/>
  <c r="B8217" i="355"/>
  <c r="F8216" i="355"/>
  <c r="B8216" i="355"/>
  <c r="F8215" i="355"/>
  <c r="B8215" i="355"/>
  <c r="B8214" i="355"/>
  <c r="F8213" i="355"/>
  <c r="B8213" i="355"/>
  <c r="F8212" i="355"/>
  <c r="B8212" i="355"/>
  <c r="F8211" i="355"/>
  <c r="B8211" i="355"/>
  <c r="F8210" i="355"/>
  <c r="B8210" i="355"/>
  <c r="F8209" i="355"/>
  <c r="B8209" i="355"/>
  <c r="F8208" i="355"/>
  <c r="B8208" i="355"/>
  <c r="F8207" i="355"/>
  <c r="B8207" i="355"/>
  <c r="F8206" i="355"/>
  <c r="B8206" i="355"/>
  <c r="B8205" i="355"/>
  <c r="B8204" i="355"/>
  <c r="B8203" i="355"/>
  <c r="B8202" i="355"/>
  <c r="B8201" i="355"/>
  <c r="B8200" i="355"/>
  <c r="B8199" i="355"/>
  <c r="B8198" i="355"/>
  <c r="B8197" i="355"/>
  <c r="B8196" i="355"/>
  <c r="B8195" i="355"/>
  <c r="B8194" i="355"/>
  <c r="B8193" i="355"/>
  <c r="B8192" i="355"/>
  <c r="B8191" i="355"/>
  <c r="B8190" i="355"/>
  <c r="B8189" i="355"/>
  <c r="B8188" i="355"/>
  <c r="B8187" i="355"/>
  <c r="F8186" i="355"/>
  <c r="B8186" i="355"/>
  <c r="F8185" i="355"/>
  <c r="B8185" i="355"/>
  <c r="F8184" i="355"/>
  <c r="B8184" i="355"/>
  <c r="F8183" i="355"/>
  <c r="B8183" i="355"/>
  <c r="F8182" i="355"/>
  <c r="B8182" i="355"/>
  <c r="F8181" i="355"/>
  <c r="B8181" i="355"/>
  <c r="F8180" i="355"/>
  <c r="B8180" i="355"/>
  <c r="F8179" i="355"/>
  <c r="B8179" i="355"/>
  <c r="B8178" i="355"/>
  <c r="F8177" i="355"/>
  <c r="B8177" i="355"/>
  <c r="F8176" i="355"/>
  <c r="B8176" i="355"/>
  <c r="F8175" i="355"/>
  <c r="B8175" i="355"/>
  <c r="F8174" i="355"/>
  <c r="B8174" i="355"/>
  <c r="F8173" i="355"/>
  <c r="B8173" i="355"/>
  <c r="F8172" i="355"/>
  <c r="B8172" i="355"/>
  <c r="F8171" i="355"/>
  <c r="B8171" i="355"/>
  <c r="F8170" i="355"/>
  <c r="B8170" i="355"/>
  <c r="B8169" i="355"/>
  <c r="F8168" i="355"/>
  <c r="B8168" i="355"/>
  <c r="F8167" i="355"/>
  <c r="B8167" i="355"/>
  <c r="F8166" i="355"/>
  <c r="B8166" i="355"/>
  <c r="F8165" i="355"/>
  <c r="B8165" i="355"/>
  <c r="F8164" i="355"/>
  <c r="B8164" i="355"/>
  <c r="F8163" i="355"/>
  <c r="B8163" i="355"/>
  <c r="F8162" i="355"/>
  <c r="B8162" i="355"/>
  <c r="F8161" i="355"/>
  <c r="B8161" i="355"/>
  <c r="B8160" i="355"/>
  <c r="F8159" i="355"/>
  <c r="B8159" i="355"/>
  <c r="F8158" i="355"/>
  <c r="B8158" i="355"/>
  <c r="F8157" i="355"/>
  <c r="B8157" i="355"/>
  <c r="F8156" i="355"/>
  <c r="B8156" i="355"/>
  <c r="F8155" i="355"/>
  <c r="B8155" i="355"/>
  <c r="F8154" i="355"/>
  <c r="B8154" i="355"/>
  <c r="F8153" i="355"/>
  <c r="B8153" i="355"/>
  <c r="F8152" i="355"/>
  <c r="B8152" i="355"/>
  <c r="B8151" i="355"/>
  <c r="B8150" i="355"/>
  <c r="B8149" i="355"/>
  <c r="B8148" i="355"/>
  <c r="B8147" i="355"/>
  <c r="B8146" i="355"/>
  <c r="B8145" i="355"/>
  <c r="B8144" i="355"/>
  <c r="B8143" i="355"/>
  <c r="B8142" i="355"/>
  <c r="B8141" i="355"/>
  <c r="B8140" i="355"/>
  <c r="B8139" i="355"/>
  <c r="B8138" i="355"/>
  <c r="B8137" i="355"/>
  <c r="B8136" i="355"/>
  <c r="B8135" i="355"/>
  <c r="B8134" i="355"/>
  <c r="B8133" i="355"/>
  <c r="F8132" i="355"/>
  <c r="B8132" i="355"/>
  <c r="F8131" i="355"/>
  <c r="B8131" i="355"/>
  <c r="F8130" i="355"/>
  <c r="B8130" i="355"/>
  <c r="F8129" i="355"/>
  <c r="B8129" i="355"/>
  <c r="F8128" i="355"/>
  <c r="B8128" i="355"/>
  <c r="F8127" i="355"/>
  <c r="B8127" i="355"/>
  <c r="F8126" i="355"/>
  <c r="B8126" i="355"/>
  <c r="F8125" i="355"/>
  <c r="B8125" i="355"/>
  <c r="B8124" i="355"/>
  <c r="F8123" i="355"/>
  <c r="B8123" i="355"/>
  <c r="F8122" i="355"/>
  <c r="B8122" i="355"/>
  <c r="F8121" i="355"/>
  <c r="B8121" i="355"/>
  <c r="F8120" i="355"/>
  <c r="B8120" i="355"/>
  <c r="F8119" i="355"/>
  <c r="B8119" i="355"/>
  <c r="F8118" i="355"/>
  <c r="B8118" i="355"/>
  <c r="F8117" i="355"/>
  <c r="B8117" i="355"/>
  <c r="F8116" i="355"/>
  <c r="B8116" i="355"/>
  <c r="B8115" i="355"/>
  <c r="F8114" i="355"/>
  <c r="B8114" i="355"/>
  <c r="F8113" i="355"/>
  <c r="B8113" i="355"/>
  <c r="F8112" i="355"/>
  <c r="B8112" i="355"/>
  <c r="F8111" i="355"/>
  <c r="B8111" i="355"/>
  <c r="F8110" i="355"/>
  <c r="B8110" i="355"/>
  <c r="F8109" i="355"/>
  <c r="B8109" i="355"/>
  <c r="F8108" i="355"/>
  <c r="B8108" i="355"/>
  <c r="F8107" i="355"/>
  <c r="B8107" i="355"/>
  <c r="B8106" i="355"/>
  <c r="F8105" i="355"/>
  <c r="B8105" i="355"/>
  <c r="F8104" i="355"/>
  <c r="B8104" i="355"/>
  <c r="F8103" i="355"/>
  <c r="B8103" i="355"/>
  <c r="F8102" i="355"/>
  <c r="B8102" i="355"/>
  <c r="F8101" i="355"/>
  <c r="B8101" i="355"/>
  <c r="F8100" i="355"/>
  <c r="B8100" i="355"/>
  <c r="F8099" i="355"/>
  <c r="B8099" i="355"/>
  <c r="F8098" i="355"/>
  <c r="B8098" i="355"/>
  <c r="B8097" i="355"/>
  <c r="B8096" i="355"/>
  <c r="B8095" i="355"/>
  <c r="B8094" i="355"/>
  <c r="B8093" i="355"/>
  <c r="B8092" i="355"/>
  <c r="B8091" i="355"/>
  <c r="B8090" i="355"/>
  <c r="B8089" i="355"/>
  <c r="B8088" i="355"/>
  <c r="B8087" i="355"/>
  <c r="B8086" i="355"/>
  <c r="B8085" i="355"/>
  <c r="B8084" i="355"/>
  <c r="B8083" i="355"/>
  <c r="B8082" i="355"/>
  <c r="B8081" i="355"/>
  <c r="B8080" i="355"/>
  <c r="B8079" i="355"/>
  <c r="F8078" i="355"/>
  <c r="B8078" i="355"/>
  <c r="F8077" i="355"/>
  <c r="B8077" i="355"/>
  <c r="F8076" i="355"/>
  <c r="B8076" i="355"/>
  <c r="F8075" i="355"/>
  <c r="B8075" i="355"/>
  <c r="F8074" i="355"/>
  <c r="B8074" i="355"/>
  <c r="F8073" i="355"/>
  <c r="B8073" i="355"/>
  <c r="F8072" i="355"/>
  <c r="B8072" i="355"/>
  <c r="F8071" i="355"/>
  <c r="B8071" i="355"/>
  <c r="B8070" i="355"/>
  <c r="F8069" i="355"/>
  <c r="B8069" i="355"/>
  <c r="F8068" i="355"/>
  <c r="B8068" i="355"/>
  <c r="F8067" i="355"/>
  <c r="B8067" i="355"/>
  <c r="F8066" i="355"/>
  <c r="B8066" i="355"/>
  <c r="F8065" i="355"/>
  <c r="B8065" i="355"/>
  <c r="F8064" i="355"/>
  <c r="B8064" i="355"/>
  <c r="F8063" i="355"/>
  <c r="B8063" i="355"/>
  <c r="F8062" i="355"/>
  <c r="B8062" i="355"/>
  <c r="B8061" i="355"/>
  <c r="F8060" i="355"/>
  <c r="B8060" i="355"/>
  <c r="F8059" i="355"/>
  <c r="B8059" i="355"/>
  <c r="F8058" i="355"/>
  <c r="B8058" i="355"/>
  <c r="F8057" i="355"/>
  <c r="B8057" i="355"/>
  <c r="F8056" i="355"/>
  <c r="B8056" i="355"/>
  <c r="F8055" i="355"/>
  <c r="B8055" i="355"/>
  <c r="F8054" i="355"/>
  <c r="B8054" i="355"/>
  <c r="F8053" i="355"/>
  <c r="B8053" i="355"/>
  <c r="B8052" i="355"/>
  <c r="F8051" i="355"/>
  <c r="B8051" i="355"/>
  <c r="F8050" i="355"/>
  <c r="B8050" i="355"/>
  <c r="F8049" i="355"/>
  <c r="B8049" i="355"/>
  <c r="F8048" i="355"/>
  <c r="B8048" i="355"/>
  <c r="F8047" i="355"/>
  <c r="B8047" i="355"/>
  <c r="F8046" i="355"/>
  <c r="B8046" i="355"/>
  <c r="F8045" i="355"/>
  <c r="B8045" i="355"/>
  <c r="F8044" i="355"/>
  <c r="B8044" i="355"/>
  <c r="B8043" i="355"/>
  <c r="B8042" i="355"/>
  <c r="B8041" i="355"/>
  <c r="B8040" i="355"/>
  <c r="B8039" i="355"/>
  <c r="B8038" i="355"/>
  <c r="B8037" i="355"/>
  <c r="B8036" i="355"/>
  <c r="B8035" i="355"/>
  <c r="B8034" i="355"/>
  <c r="B8033" i="355"/>
  <c r="B8032" i="355"/>
  <c r="B8031" i="355"/>
  <c r="B8030" i="355"/>
  <c r="B8029" i="355"/>
  <c r="B8028" i="355"/>
  <c r="B8027" i="355"/>
  <c r="B8026" i="355"/>
  <c r="B8025" i="355"/>
  <c r="F8024" i="355"/>
  <c r="B8024" i="355"/>
  <c r="F8023" i="355"/>
  <c r="B8023" i="355"/>
  <c r="F8022" i="355"/>
  <c r="B8022" i="355"/>
  <c r="F8021" i="355"/>
  <c r="B8021" i="355"/>
  <c r="F8020" i="355"/>
  <c r="B8020" i="355"/>
  <c r="F8019" i="355"/>
  <c r="B8019" i="355"/>
  <c r="F8018" i="355"/>
  <c r="B8018" i="355"/>
  <c r="F8017" i="355"/>
  <c r="B8017" i="355"/>
  <c r="B8016" i="355"/>
  <c r="F8015" i="355"/>
  <c r="B8015" i="355"/>
  <c r="F8014" i="355"/>
  <c r="B8014" i="355"/>
  <c r="F8013" i="355"/>
  <c r="B8013" i="355"/>
  <c r="F8012" i="355"/>
  <c r="B8012" i="355"/>
  <c r="F8011" i="355"/>
  <c r="B8011" i="355"/>
  <c r="F8010" i="355"/>
  <c r="B8010" i="355"/>
  <c r="F8009" i="355"/>
  <c r="B8009" i="355"/>
  <c r="F8008" i="355"/>
  <c r="B8008" i="355"/>
  <c r="B8007" i="355"/>
  <c r="F8006" i="355"/>
  <c r="B8006" i="355"/>
  <c r="F8005" i="355"/>
  <c r="B8005" i="355"/>
  <c r="F8004" i="355"/>
  <c r="B8004" i="355"/>
  <c r="F8003" i="355"/>
  <c r="B8003" i="355"/>
  <c r="F8002" i="355"/>
  <c r="B8002" i="355"/>
  <c r="F8001" i="355"/>
  <c r="B8001" i="355"/>
  <c r="F8000" i="355"/>
  <c r="B8000" i="355"/>
  <c r="F7999" i="355"/>
  <c r="B7999" i="355"/>
  <c r="B7998" i="355"/>
  <c r="F7997" i="355"/>
  <c r="B7997" i="355"/>
  <c r="F7996" i="355"/>
  <c r="B7996" i="355"/>
  <c r="F7995" i="355"/>
  <c r="B7995" i="355"/>
  <c r="F7994" i="355"/>
  <c r="B7994" i="355"/>
  <c r="F7993" i="355"/>
  <c r="B7993" i="355"/>
  <c r="F7992" i="355"/>
  <c r="B7992" i="355"/>
  <c r="F7991" i="355"/>
  <c r="B7991" i="355"/>
  <c r="F7990" i="355"/>
  <c r="B7990" i="355"/>
  <c r="F7989" i="355"/>
  <c r="B7989" i="355"/>
  <c r="F7988" i="355"/>
  <c r="B7988" i="355"/>
  <c r="F7987" i="355"/>
  <c r="B7987" i="355"/>
  <c r="F7986" i="355"/>
  <c r="B7986" i="355"/>
  <c r="F7985" i="355"/>
  <c r="B7985" i="355"/>
  <c r="F7984" i="355"/>
  <c r="B7984" i="355"/>
  <c r="F7983" i="355"/>
  <c r="B7983" i="355"/>
  <c r="F7982" i="355"/>
  <c r="B7982" i="355"/>
  <c r="F7981" i="355"/>
  <c r="B7981" i="355"/>
  <c r="F7980" i="355"/>
  <c r="B7980" i="355"/>
  <c r="F7979" i="355"/>
  <c r="B7979" i="355"/>
  <c r="F7978" i="355"/>
  <c r="B7978" i="355"/>
  <c r="F7977" i="355"/>
  <c r="B7977" i="355"/>
  <c r="F7976" i="355"/>
  <c r="B7976" i="355"/>
  <c r="F7975" i="355"/>
  <c r="B7975" i="355"/>
  <c r="F7974" i="355"/>
  <c r="B7974" i="355"/>
  <c r="F7973" i="355"/>
  <c r="B7973" i="355"/>
  <c r="F7972" i="355"/>
  <c r="B7972" i="355"/>
  <c r="F7971" i="355"/>
  <c r="B7971" i="355"/>
  <c r="F7970" i="355"/>
  <c r="B7970" i="355"/>
  <c r="F7969" i="355"/>
  <c r="B7969" i="355"/>
  <c r="F7968" i="355"/>
  <c r="B7968" i="355"/>
  <c r="F7967" i="355"/>
  <c r="B7967" i="355"/>
  <c r="F7966" i="355"/>
  <c r="B7966" i="355"/>
  <c r="F7965" i="355"/>
  <c r="B7965" i="355"/>
  <c r="F7964" i="355"/>
  <c r="B7964" i="355"/>
  <c r="F7963" i="355"/>
  <c r="B7963" i="355"/>
  <c r="F7962" i="355"/>
  <c r="B7962" i="355"/>
  <c r="F7961" i="355"/>
  <c r="B7961" i="355"/>
  <c r="F7960" i="355"/>
  <c r="B7960" i="355"/>
  <c r="F7959" i="355"/>
  <c r="B7959" i="355"/>
  <c r="F7958" i="355"/>
  <c r="B7958" i="355"/>
  <c r="F7957" i="355"/>
  <c r="B7957" i="355"/>
  <c r="F7956" i="355"/>
  <c r="B7956" i="355"/>
  <c r="F7955" i="355"/>
  <c r="B7955" i="355"/>
  <c r="F7954" i="355"/>
  <c r="B7954" i="355"/>
  <c r="F7953" i="355"/>
  <c r="B7953" i="355"/>
  <c r="F7952" i="355"/>
  <c r="B7952" i="355"/>
  <c r="F7951" i="355"/>
  <c r="B7951" i="355"/>
  <c r="F7950" i="355"/>
  <c r="B7950" i="355"/>
  <c r="F7949" i="355"/>
  <c r="B7949" i="355"/>
  <c r="F7948" i="355"/>
  <c r="B7948" i="355"/>
  <c r="F7947" i="355"/>
  <c r="B7947" i="355"/>
  <c r="F7946" i="355"/>
  <c r="B7946" i="355"/>
  <c r="F7945" i="355"/>
  <c r="B7945" i="355"/>
  <c r="F7944" i="355"/>
  <c r="B7944" i="355"/>
  <c r="F7943" i="355"/>
  <c r="B7943" i="355"/>
  <c r="F7942" i="355"/>
  <c r="B7942" i="355"/>
  <c r="F7941" i="355"/>
  <c r="B7941" i="355"/>
  <c r="F7940" i="355"/>
  <c r="B7940" i="355"/>
  <c r="F7939" i="355"/>
  <c r="B7939" i="355"/>
  <c r="F7938" i="355"/>
  <c r="B7938" i="355"/>
  <c r="F7937" i="355"/>
  <c r="B7937" i="355"/>
  <c r="F7936" i="355"/>
  <c r="B7936" i="355"/>
  <c r="F7935" i="355"/>
  <c r="B7935" i="355"/>
  <c r="F7934" i="355"/>
  <c r="B7934" i="355"/>
  <c r="F7933" i="355"/>
  <c r="B7933" i="355"/>
  <c r="F7932" i="355"/>
  <c r="B7932" i="355"/>
  <c r="F7931" i="355"/>
  <c r="B7931" i="355"/>
  <c r="F7930" i="355"/>
  <c r="B7930" i="355"/>
  <c r="F7929" i="355"/>
  <c r="B7929" i="355"/>
  <c r="F7928" i="355"/>
  <c r="B7928" i="355"/>
  <c r="F7927" i="355"/>
  <c r="B7927" i="355"/>
  <c r="F7926" i="355"/>
  <c r="B7926" i="355"/>
  <c r="F7925" i="355"/>
  <c r="B7925" i="355"/>
  <c r="F7924" i="355"/>
  <c r="B7924" i="355"/>
  <c r="F7923" i="355"/>
  <c r="B7923" i="355"/>
  <c r="F7922" i="355"/>
  <c r="B7922" i="355"/>
  <c r="F7921" i="355"/>
  <c r="B7921" i="355"/>
  <c r="F7920" i="355"/>
  <c r="B7920" i="355"/>
  <c r="F7919" i="355"/>
  <c r="B7919" i="355"/>
  <c r="F7918" i="355"/>
  <c r="B7918" i="355"/>
  <c r="F7917" i="355"/>
  <c r="B7917" i="355"/>
  <c r="F7916" i="355"/>
  <c r="B7916" i="355"/>
  <c r="F7915" i="355"/>
  <c r="B7915" i="355"/>
  <c r="F7914" i="355"/>
  <c r="B7914" i="355"/>
  <c r="F7913" i="355"/>
  <c r="B7913" i="355"/>
  <c r="F7912" i="355"/>
  <c r="B7912" i="355"/>
  <c r="F7911" i="355"/>
  <c r="B7911" i="355"/>
  <c r="F7910" i="355"/>
  <c r="B7910" i="355"/>
  <c r="F7909" i="355"/>
  <c r="B7909" i="355"/>
  <c r="F7908" i="355"/>
  <c r="B7908" i="355"/>
  <c r="F7907" i="355"/>
  <c r="B7907" i="355"/>
  <c r="F7906" i="355"/>
  <c r="B7906" i="355"/>
  <c r="F7905" i="355"/>
  <c r="B7905" i="355"/>
  <c r="F7904" i="355"/>
  <c r="B7904" i="355"/>
  <c r="F7903" i="355"/>
  <c r="B7903" i="355"/>
  <c r="F7902" i="355"/>
  <c r="B7902" i="355"/>
  <c r="F7901" i="355"/>
  <c r="B7901" i="355"/>
  <c r="F7900" i="355"/>
  <c r="B7900" i="355"/>
  <c r="F7899" i="355"/>
  <c r="B7899" i="355"/>
  <c r="F7898" i="355"/>
  <c r="B7898" i="355"/>
  <c r="F7897" i="355"/>
  <c r="B7897" i="355"/>
  <c r="F7896" i="355"/>
  <c r="B7896" i="355"/>
  <c r="F7895" i="355"/>
  <c r="B7895" i="355"/>
  <c r="F7894" i="355"/>
  <c r="B7894" i="355"/>
  <c r="F7893" i="355"/>
  <c r="B7893" i="355"/>
  <c r="F7892" i="355"/>
  <c r="B7892" i="355"/>
  <c r="F7891" i="355"/>
  <c r="B7891" i="355"/>
  <c r="F7890" i="355"/>
  <c r="B7890" i="355"/>
  <c r="F7889" i="355"/>
  <c r="B7889" i="355"/>
  <c r="F7888" i="355"/>
  <c r="B7888" i="355"/>
  <c r="F7887" i="355"/>
  <c r="B7887" i="355"/>
  <c r="F7886" i="355"/>
  <c r="B7886" i="355"/>
  <c r="F7885" i="355"/>
  <c r="B7885" i="355"/>
  <c r="F7884" i="355"/>
  <c r="B7884" i="355"/>
  <c r="F7883" i="355"/>
  <c r="B7883" i="355"/>
  <c r="F7882" i="355"/>
  <c r="B7882" i="355"/>
  <c r="F7881" i="355"/>
  <c r="B7881" i="355"/>
  <c r="F7880" i="355"/>
  <c r="B7880" i="355"/>
  <c r="F7879" i="355"/>
  <c r="B7879" i="355"/>
  <c r="F7878" i="355"/>
  <c r="B7878" i="355"/>
  <c r="F7877" i="355"/>
  <c r="B7877" i="355"/>
  <c r="F7876" i="355"/>
  <c r="B7876" i="355"/>
  <c r="F7875" i="355"/>
  <c r="B7875" i="355"/>
  <c r="F7874" i="355"/>
  <c r="B7874" i="355"/>
  <c r="F7873" i="355"/>
  <c r="B7873" i="355"/>
  <c r="F7872" i="355"/>
  <c r="B7872" i="355"/>
  <c r="F7871" i="355"/>
  <c r="B7871" i="355"/>
  <c r="F7870" i="355"/>
  <c r="B7870" i="355"/>
  <c r="F7869" i="355"/>
  <c r="B7869" i="355"/>
  <c r="F7868" i="355"/>
  <c r="B7868" i="355"/>
  <c r="F7867" i="355"/>
  <c r="B7867" i="355"/>
  <c r="F7866" i="355"/>
  <c r="B7866" i="355"/>
  <c r="F7865" i="355"/>
  <c r="B7865" i="355"/>
  <c r="F7864" i="355"/>
  <c r="B7864" i="355"/>
  <c r="F7863" i="355"/>
  <c r="B7863" i="355"/>
  <c r="F7862" i="355"/>
  <c r="B7862" i="355"/>
  <c r="F7861" i="355"/>
  <c r="B7861" i="355"/>
  <c r="F7860" i="355"/>
  <c r="B7860" i="355"/>
  <c r="F7859" i="355"/>
  <c r="B7859" i="355"/>
  <c r="F7858" i="355"/>
  <c r="B7858" i="355"/>
  <c r="F7857" i="355"/>
  <c r="B7857" i="355"/>
  <c r="F7856" i="355"/>
  <c r="B7856" i="355"/>
  <c r="F7855" i="355"/>
  <c r="B7855" i="355"/>
  <c r="F7854" i="355"/>
  <c r="B7854" i="355"/>
  <c r="F7853" i="355"/>
  <c r="B7853" i="355"/>
  <c r="F7852" i="355"/>
  <c r="B7852" i="355"/>
  <c r="F7851" i="355"/>
  <c r="B7851" i="355"/>
  <c r="F7850" i="355"/>
  <c r="B7850" i="355"/>
  <c r="F7849" i="355"/>
  <c r="B7849" i="355"/>
  <c r="F7848" i="355"/>
  <c r="B7848" i="355"/>
  <c r="F7847" i="355"/>
  <c r="B7847" i="355"/>
  <c r="F7846" i="355"/>
  <c r="B7846" i="355"/>
  <c r="F7845" i="355"/>
  <c r="B7845" i="355"/>
  <c r="F7844" i="355"/>
  <c r="B7844" i="355"/>
  <c r="F7843" i="355"/>
  <c r="B7843" i="355"/>
  <c r="F7842" i="355"/>
  <c r="B7842" i="355"/>
  <c r="F7841" i="355"/>
  <c r="B7841" i="355"/>
  <c r="F7840" i="355"/>
  <c r="B7840" i="355"/>
  <c r="F7839" i="355"/>
  <c r="B7839" i="355"/>
  <c r="F7838" i="355"/>
  <c r="B7838" i="355"/>
  <c r="F7837" i="355"/>
  <c r="B7837" i="355"/>
  <c r="F7836" i="355"/>
  <c r="B7836" i="355"/>
  <c r="F7835" i="355"/>
  <c r="B7835" i="355"/>
  <c r="F7834" i="355"/>
  <c r="B7834" i="355"/>
  <c r="F7833" i="355"/>
  <c r="B7833" i="355"/>
  <c r="F7832" i="355"/>
  <c r="B7832" i="355"/>
  <c r="F7831" i="355"/>
  <c r="B7831" i="355"/>
  <c r="F7830" i="355"/>
  <c r="B7830" i="355"/>
  <c r="F7829" i="355"/>
  <c r="B7829" i="355"/>
  <c r="F7828" i="355"/>
  <c r="B7828" i="355"/>
  <c r="F7827" i="355"/>
  <c r="B7827" i="355"/>
  <c r="F7826" i="355"/>
  <c r="B7826" i="355"/>
  <c r="F7825" i="355"/>
  <c r="B7825" i="355"/>
  <c r="F7824" i="355"/>
  <c r="B7824" i="355"/>
  <c r="F7823" i="355"/>
  <c r="B7823" i="355"/>
  <c r="F7822" i="355"/>
  <c r="B7822" i="355"/>
  <c r="F7821" i="355"/>
  <c r="B7821" i="355"/>
  <c r="F7820" i="355"/>
  <c r="B7820" i="355"/>
  <c r="F7819" i="355"/>
  <c r="B7819" i="355"/>
  <c r="F7818" i="355"/>
  <c r="B7818" i="355"/>
  <c r="F7817" i="355"/>
  <c r="B7817" i="355"/>
  <c r="F7816" i="355"/>
  <c r="B7816" i="355"/>
  <c r="F7815" i="355"/>
  <c r="B7815" i="355"/>
  <c r="F7814" i="355"/>
  <c r="B7814" i="355"/>
  <c r="F7813" i="355"/>
  <c r="B7813" i="355"/>
  <c r="F7812" i="355"/>
  <c r="B7812" i="355"/>
  <c r="F7811" i="355"/>
  <c r="B7811" i="355"/>
  <c r="F7810" i="355"/>
  <c r="B7810" i="355"/>
  <c r="F7809" i="355"/>
  <c r="B7809" i="355"/>
  <c r="F7808" i="355"/>
  <c r="B7808" i="355"/>
  <c r="F7807" i="355"/>
  <c r="B7807" i="355"/>
  <c r="F7806" i="355"/>
  <c r="B7806" i="355"/>
  <c r="F7805" i="355"/>
  <c r="B7805" i="355"/>
  <c r="F7804" i="355"/>
  <c r="B7804" i="355"/>
  <c r="F7803" i="355"/>
  <c r="B7803" i="355"/>
  <c r="F7802" i="355"/>
  <c r="B7802" i="355"/>
  <c r="F7801" i="355"/>
  <c r="B7801" i="355"/>
  <c r="F7800" i="355"/>
  <c r="B7800" i="355"/>
  <c r="F7799" i="355"/>
  <c r="B7799" i="355"/>
  <c r="F7798" i="355"/>
  <c r="B7798" i="355"/>
  <c r="F7797" i="355"/>
  <c r="B7797" i="355"/>
  <c r="F7796" i="355"/>
  <c r="B7796" i="355"/>
  <c r="F7795" i="355"/>
  <c r="B7795" i="355"/>
  <c r="F7794" i="355"/>
  <c r="B7794" i="355"/>
  <c r="F7793" i="355"/>
  <c r="B7793" i="355"/>
  <c r="F7792" i="355"/>
  <c r="B7792" i="355"/>
  <c r="F7791" i="355"/>
  <c r="B7791" i="355"/>
  <c r="F7790" i="355"/>
  <c r="B7790" i="355"/>
  <c r="F7789" i="355"/>
  <c r="B7789" i="355"/>
  <c r="F7788" i="355"/>
  <c r="B7788" i="355"/>
  <c r="F7787" i="355"/>
  <c r="B7787" i="355"/>
  <c r="F7786" i="355"/>
  <c r="B7786" i="355"/>
  <c r="F7785" i="355"/>
  <c r="B7785" i="355"/>
  <c r="F7784" i="355"/>
  <c r="B7784" i="355"/>
  <c r="F7783" i="355"/>
  <c r="B7783" i="355"/>
  <c r="F7782" i="355"/>
  <c r="B7782" i="355"/>
  <c r="F7781" i="355"/>
  <c r="B7781" i="355"/>
  <c r="F7780" i="355"/>
  <c r="B7780" i="355"/>
  <c r="F7779" i="355"/>
  <c r="B7779" i="355"/>
  <c r="F7778" i="355"/>
  <c r="B7778" i="355"/>
  <c r="F7777" i="355"/>
  <c r="B7777" i="355"/>
  <c r="F7776" i="355"/>
  <c r="B7776" i="355"/>
  <c r="F7775" i="355"/>
  <c r="B7775" i="355"/>
  <c r="F7774" i="355"/>
  <c r="B7774" i="355"/>
  <c r="F7773" i="355"/>
  <c r="B7773" i="355"/>
  <c r="F7772" i="355"/>
  <c r="B7772" i="355"/>
  <c r="F7771" i="355"/>
  <c r="B7771" i="355"/>
  <c r="F7770" i="355"/>
  <c r="B7770" i="355"/>
  <c r="F7769" i="355"/>
  <c r="B7769" i="355"/>
  <c r="F7768" i="355"/>
  <c r="B7768" i="355"/>
  <c r="F7767" i="355"/>
  <c r="B7767" i="355"/>
  <c r="F7766" i="355"/>
  <c r="B7766" i="355"/>
  <c r="F7765" i="355"/>
  <c r="B7765" i="355"/>
  <c r="F7764" i="355"/>
  <c r="B7764" i="355"/>
  <c r="F7763" i="355"/>
  <c r="B7763" i="355"/>
  <c r="F7762" i="355"/>
  <c r="B7762" i="355"/>
  <c r="F7761" i="355"/>
  <c r="B7761" i="355"/>
  <c r="F7760" i="355"/>
  <c r="B7760" i="355"/>
  <c r="F7759" i="355"/>
  <c r="B7759" i="355"/>
  <c r="F7758" i="355"/>
  <c r="B7758" i="355"/>
  <c r="F7757" i="355"/>
  <c r="B7757" i="355"/>
  <c r="F7756" i="355"/>
  <c r="B7756" i="355"/>
  <c r="F7755" i="355"/>
  <c r="B7755" i="355"/>
  <c r="F7754" i="355"/>
  <c r="B7754" i="355"/>
  <c r="F7753" i="355"/>
  <c r="B7753" i="355"/>
  <c r="F7752" i="355"/>
  <c r="B7752" i="355"/>
  <c r="F7751" i="355"/>
  <c r="B7751" i="355"/>
  <c r="F7750" i="355"/>
  <c r="B7750" i="355"/>
  <c r="F7749" i="355"/>
  <c r="B7749" i="355"/>
  <c r="F7748" i="355"/>
  <c r="B7748" i="355"/>
  <c r="F7747" i="355"/>
  <c r="B7747" i="355"/>
  <c r="F7746" i="355"/>
  <c r="B7746" i="355"/>
  <c r="F7745" i="355"/>
  <c r="B7745" i="355"/>
  <c r="F7744" i="355"/>
  <c r="B7744" i="355"/>
  <c r="F7743" i="355"/>
  <c r="B7743" i="355"/>
  <c r="F7742" i="355"/>
  <c r="B7742" i="355"/>
  <c r="F7741" i="355"/>
  <c r="B7741" i="355"/>
  <c r="F7740" i="355"/>
  <c r="B7740" i="355"/>
  <c r="F7739" i="355"/>
  <c r="B7739" i="355"/>
  <c r="F7738" i="355"/>
  <c r="B7738" i="355"/>
  <c r="F7737" i="355"/>
  <c r="B7737" i="355"/>
  <c r="F7736" i="355"/>
  <c r="B7736" i="355"/>
  <c r="F7735" i="355"/>
  <c r="B7735" i="355"/>
  <c r="F7734" i="355"/>
  <c r="B7734" i="355"/>
  <c r="F7733" i="355"/>
  <c r="B7733" i="355"/>
  <c r="F7732" i="355"/>
  <c r="B7732" i="355"/>
  <c r="F7731" i="355"/>
  <c r="B7731" i="355"/>
  <c r="F7730" i="355"/>
  <c r="B7730" i="355"/>
  <c r="F7729" i="355"/>
  <c r="B7729" i="355"/>
  <c r="F7728" i="355"/>
  <c r="B7728" i="355"/>
  <c r="F7727" i="355"/>
  <c r="B7727" i="355"/>
  <c r="F7726" i="355"/>
  <c r="B7726" i="355"/>
  <c r="F7725" i="355"/>
  <c r="B7725" i="355"/>
  <c r="F7724" i="355"/>
  <c r="B7724" i="355"/>
  <c r="F7723" i="355"/>
  <c r="B7723" i="355"/>
  <c r="F7722" i="355"/>
  <c r="B7722" i="355"/>
  <c r="F7721" i="355"/>
  <c r="B7721" i="355"/>
  <c r="F7720" i="355"/>
  <c r="B7720" i="355"/>
  <c r="F7719" i="355"/>
  <c r="B7719" i="355"/>
  <c r="F7718" i="355"/>
  <c r="B7718" i="355"/>
  <c r="F7717" i="355"/>
  <c r="B7717" i="355"/>
  <c r="F7716" i="355"/>
  <c r="B7716" i="355"/>
  <c r="F7715" i="355"/>
  <c r="B7715" i="355"/>
  <c r="F7714" i="355"/>
  <c r="B7714" i="355"/>
  <c r="F7713" i="355"/>
  <c r="B7713" i="355"/>
  <c r="F7712" i="355"/>
  <c r="B7712" i="355"/>
  <c r="F7711" i="355"/>
  <c r="B7711" i="355"/>
  <c r="F7710" i="355"/>
  <c r="B7710" i="355"/>
  <c r="F7709" i="355"/>
  <c r="B7709" i="355"/>
  <c r="F7708" i="355"/>
  <c r="B7708" i="355"/>
  <c r="F7707" i="355"/>
  <c r="B7707" i="355"/>
  <c r="F7706" i="355"/>
  <c r="B7706" i="355"/>
  <c r="F7705" i="355"/>
  <c r="B7705" i="355"/>
  <c r="F7704" i="355"/>
  <c r="B7704" i="355"/>
  <c r="F7703" i="355"/>
  <c r="B7703" i="355"/>
  <c r="F7702" i="355"/>
  <c r="B7702" i="355"/>
  <c r="F7701" i="355"/>
  <c r="B7701" i="355"/>
  <c r="F7700" i="355"/>
  <c r="B7700" i="355"/>
  <c r="F7699" i="355"/>
  <c r="B7699" i="355"/>
  <c r="F7698" i="355"/>
  <c r="B7698" i="355"/>
  <c r="F7697" i="355"/>
  <c r="B7697" i="355"/>
  <c r="F7696" i="355"/>
  <c r="B7696" i="355"/>
  <c r="F7695" i="355"/>
  <c r="B7695" i="355"/>
  <c r="F7694" i="355"/>
  <c r="B7694" i="355"/>
  <c r="F7693" i="355"/>
  <c r="B7693" i="355"/>
  <c r="F7692" i="355"/>
  <c r="B7692" i="355"/>
  <c r="F7691" i="355"/>
  <c r="B7691" i="355"/>
  <c r="F7690" i="355"/>
  <c r="B7690" i="355"/>
  <c r="F7689" i="355"/>
  <c r="B7689" i="355"/>
  <c r="F7688" i="355"/>
  <c r="B7688" i="355"/>
  <c r="F7687" i="355"/>
  <c r="B7687" i="355"/>
  <c r="F7686" i="355"/>
  <c r="B7686" i="355"/>
  <c r="F7685" i="355"/>
  <c r="B7685" i="355"/>
  <c r="F7684" i="355"/>
  <c r="B7684" i="355"/>
  <c r="F7683" i="355"/>
  <c r="B7683" i="355"/>
  <c r="F7682" i="355"/>
  <c r="B7682" i="355"/>
  <c r="F7681" i="355"/>
  <c r="B7681" i="355"/>
  <c r="F7680" i="355"/>
  <c r="B7680" i="355"/>
  <c r="F7679" i="355"/>
  <c r="B7679" i="355"/>
  <c r="F7678" i="355"/>
  <c r="B7678" i="355"/>
  <c r="F7677" i="355"/>
  <c r="B7677" i="355"/>
  <c r="F7676" i="355"/>
  <c r="B7676" i="355"/>
  <c r="F7675" i="355"/>
  <c r="B7675" i="355"/>
  <c r="F7674" i="355"/>
  <c r="B7674" i="355"/>
  <c r="F7673" i="355"/>
  <c r="B7673" i="355"/>
  <c r="F7672" i="355"/>
  <c r="B7672" i="355"/>
  <c r="F7671" i="355"/>
  <c r="B7671" i="355"/>
  <c r="F7670" i="355"/>
  <c r="B7670" i="355"/>
  <c r="F7669" i="355"/>
  <c r="B7669" i="355"/>
  <c r="F7668" i="355"/>
  <c r="B7668" i="355"/>
  <c r="F7667" i="355"/>
  <c r="B7667" i="355"/>
  <c r="F7666" i="355"/>
  <c r="B7666" i="355"/>
  <c r="F7665" i="355"/>
  <c r="B7665" i="355"/>
  <c r="F7664" i="355"/>
  <c r="B7664" i="355"/>
  <c r="F7663" i="355"/>
  <c r="B7663" i="355"/>
  <c r="F7662" i="355"/>
  <c r="B7662" i="355"/>
  <c r="F7661" i="355"/>
  <c r="B7661" i="355"/>
  <c r="F7660" i="355"/>
  <c r="B7660" i="355"/>
  <c r="F7659" i="355"/>
  <c r="B7659" i="355"/>
  <c r="F7658" i="355"/>
  <c r="B7658" i="355"/>
  <c r="F7657" i="355"/>
  <c r="B7657" i="355"/>
  <c r="F7656" i="355"/>
  <c r="B7656" i="355"/>
  <c r="F7655" i="355"/>
  <c r="B7655" i="355"/>
  <c r="F7654" i="355"/>
  <c r="B7654" i="355"/>
  <c r="F7653" i="355"/>
  <c r="B7653" i="355"/>
  <c r="F7652" i="355"/>
  <c r="B7652" i="355"/>
  <c r="F7651" i="355"/>
  <c r="B7651" i="355"/>
  <c r="F7650" i="355"/>
  <c r="B7650" i="355"/>
  <c r="F7649" i="355"/>
  <c r="B7649" i="355"/>
  <c r="F7648" i="355"/>
  <c r="B7648" i="355"/>
  <c r="F7647" i="355"/>
  <c r="B7647" i="355"/>
  <c r="F7646" i="355"/>
  <c r="B7646" i="355"/>
  <c r="F7645" i="355"/>
  <c r="B7645" i="355"/>
  <c r="F7644" i="355"/>
  <c r="B7644" i="355"/>
  <c r="F7643" i="355"/>
  <c r="B7643" i="355"/>
  <c r="F7642" i="355"/>
  <c r="B7642" i="355"/>
  <c r="F7641" i="355"/>
  <c r="B7641" i="355"/>
  <c r="F7640" i="355"/>
  <c r="B7640" i="355"/>
  <c r="F7639" i="355"/>
  <c r="B7639" i="355"/>
  <c r="F7638" i="355"/>
  <c r="B7638" i="355"/>
  <c r="F7637" i="355"/>
  <c r="B7637" i="355"/>
  <c r="F7636" i="355"/>
  <c r="B7636" i="355"/>
  <c r="F7635" i="355"/>
  <c r="B7635" i="355"/>
  <c r="F7634" i="355"/>
  <c r="B7634" i="355"/>
  <c r="F7633" i="355"/>
  <c r="B7633" i="355"/>
  <c r="F7632" i="355"/>
  <c r="B7632" i="355"/>
  <c r="F7631" i="355"/>
  <c r="B7631" i="355"/>
  <c r="F7630" i="355"/>
  <c r="B7630" i="355"/>
  <c r="F7629" i="355"/>
  <c r="B7629" i="355"/>
  <c r="F7628" i="355"/>
  <c r="B7628" i="355"/>
  <c r="F7627" i="355"/>
  <c r="B7627" i="355"/>
  <c r="F7626" i="355"/>
  <c r="B7626" i="355"/>
  <c r="F7625" i="355"/>
  <c r="B7625" i="355"/>
  <c r="F7624" i="355"/>
  <c r="B7624" i="355"/>
  <c r="F7623" i="355"/>
  <c r="B7623" i="355"/>
  <c r="F7622" i="355"/>
  <c r="B7622" i="355"/>
  <c r="F7621" i="355"/>
  <c r="B7621" i="355"/>
  <c r="F7620" i="355"/>
  <c r="B7620" i="355"/>
  <c r="F7619" i="355"/>
  <c r="B7619" i="355"/>
  <c r="F7618" i="355"/>
  <c r="B7618" i="355"/>
  <c r="F7617" i="355"/>
  <c r="B7617" i="355"/>
  <c r="F7616" i="355"/>
  <c r="B7616" i="355"/>
  <c r="F7615" i="355"/>
  <c r="B7615" i="355"/>
  <c r="F7614" i="355"/>
  <c r="B7614" i="355"/>
  <c r="F7613" i="355"/>
  <c r="B7613" i="355"/>
  <c r="F7612" i="355"/>
  <c r="B7612" i="355"/>
  <c r="F7611" i="355"/>
  <c r="B7611" i="355"/>
  <c r="F7610" i="355"/>
  <c r="B7610" i="355"/>
  <c r="F7609" i="355"/>
  <c r="B7609" i="355"/>
  <c r="F7608" i="355"/>
  <c r="B7608" i="355"/>
  <c r="F7607" i="355"/>
  <c r="B7607" i="355"/>
  <c r="F7606" i="355"/>
  <c r="B7606" i="355"/>
  <c r="F7605" i="355"/>
  <c r="B7605" i="355"/>
  <c r="F7604" i="355"/>
  <c r="B7604" i="355"/>
  <c r="F7603" i="355"/>
  <c r="B7603" i="355"/>
  <c r="F7602" i="355"/>
  <c r="B7602" i="355"/>
  <c r="F7601" i="355"/>
  <c r="B7601" i="355"/>
  <c r="F7600" i="355"/>
  <c r="B7600" i="355"/>
  <c r="F7599" i="355"/>
  <c r="B7599" i="355"/>
  <c r="F7598" i="355"/>
  <c r="B7598" i="355"/>
  <c r="F7597" i="355"/>
  <c r="B7597" i="355"/>
  <c r="F7596" i="355"/>
  <c r="B7596" i="355"/>
  <c r="F7595" i="355"/>
  <c r="B7595" i="355"/>
  <c r="F7594" i="355"/>
  <c r="B7594" i="355"/>
  <c r="F7593" i="355"/>
  <c r="B7593" i="355"/>
  <c r="F7592" i="355"/>
  <c r="B7592" i="355"/>
  <c r="F7591" i="355"/>
  <c r="B7591" i="355"/>
  <c r="F7590" i="355"/>
  <c r="B7590" i="355"/>
  <c r="F7589" i="355"/>
  <c r="B7589" i="355"/>
  <c r="F7588" i="355"/>
  <c r="B7588" i="355"/>
  <c r="F7587" i="355"/>
  <c r="B7587" i="355"/>
  <c r="F7586" i="355"/>
  <c r="B7586" i="355"/>
  <c r="F7585" i="355"/>
  <c r="B7585" i="355"/>
  <c r="F7584" i="355"/>
  <c r="B7584" i="355"/>
  <c r="F7583" i="355"/>
  <c r="B7583" i="355"/>
  <c r="F7582" i="355"/>
  <c r="B7582" i="355"/>
  <c r="F7581" i="355"/>
  <c r="B7581" i="355"/>
  <c r="F7580" i="355"/>
  <c r="B7580" i="355"/>
  <c r="F7579" i="355"/>
  <c r="B7579" i="355"/>
  <c r="F7578" i="355"/>
  <c r="B7578" i="355"/>
  <c r="F7577" i="355"/>
  <c r="B7577" i="355"/>
  <c r="F7576" i="355"/>
  <c r="B7576" i="355"/>
  <c r="F7575" i="355"/>
  <c r="B7575" i="355"/>
  <c r="F7574" i="355"/>
  <c r="B7574" i="355"/>
  <c r="F7573" i="355"/>
  <c r="B7573" i="355"/>
  <c r="F7572" i="355"/>
  <c r="B7572" i="355"/>
  <c r="F7571" i="355"/>
  <c r="B7571" i="355"/>
  <c r="F7570" i="355"/>
  <c r="B7570" i="355"/>
  <c r="F7569" i="355"/>
  <c r="B7569" i="355"/>
  <c r="F7568" i="355"/>
  <c r="B7568" i="355"/>
  <c r="F7567" i="355"/>
  <c r="B7567" i="355"/>
  <c r="F7566" i="355"/>
  <c r="B7566" i="355"/>
  <c r="F7565" i="355"/>
  <c r="B7565" i="355"/>
  <c r="F7564" i="355"/>
  <c r="B7564" i="355"/>
  <c r="F7563" i="355"/>
  <c r="B7563" i="355"/>
  <c r="F7562" i="355"/>
  <c r="B7562" i="355"/>
  <c r="F7561" i="355"/>
  <c r="B7561" i="355"/>
  <c r="F7560" i="355"/>
  <c r="B7560" i="355"/>
  <c r="F7559" i="355"/>
  <c r="B7559" i="355"/>
  <c r="F7558" i="355"/>
  <c r="B7558" i="355"/>
  <c r="F7557" i="355"/>
  <c r="B7557" i="355"/>
  <c r="F7556" i="355"/>
  <c r="B7556" i="355"/>
  <c r="F7555" i="355"/>
  <c r="B7555" i="355"/>
  <c r="F7554" i="355"/>
  <c r="B7554" i="355"/>
  <c r="F7553" i="355"/>
  <c r="B7553" i="355"/>
  <c r="F7552" i="355"/>
  <c r="B7552" i="355"/>
  <c r="F7551" i="355"/>
  <c r="B7551" i="355"/>
  <c r="F7550" i="355"/>
  <c r="B7550" i="355"/>
  <c r="F7549" i="355"/>
  <c r="B7549" i="355"/>
  <c r="F7548" i="355"/>
  <c r="B7548" i="355"/>
  <c r="F7547" i="355"/>
  <c r="B7547" i="355"/>
  <c r="F7546" i="355"/>
  <c r="B7546" i="355"/>
  <c r="F7545" i="355"/>
  <c r="B7545" i="355"/>
  <c r="F7544" i="355"/>
  <c r="B7544" i="355"/>
  <c r="F7543" i="355"/>
  <c r="B7543" i="355"/>
  <c r="F7542" i="355"/>
  <c r="B7542" i="355"/>
  <c r="F7541" i="355"/>
  <c r="B7541" i="355"/>
  <c r="F7540" i="355"/>
  <c r="B7540" i="355"/>
  <c r="F7539" i="355"/>
  <c r="B7539" i="355"/>
  <c r="F7538" i="355"/>
  <c r="B7538" i="355"/>
  <c r="F7537" i="355"/>
  <c r="B7537" i="355"/>
  <c r="F7536" i="355"/>
  <c r="B7536" i="355"/>
  <c r="F7535" i="355"/>
  <c r="B7535" i="355"/>
  <c r="F7534" i="355"/>
  <c r="B7534" i="355"/>
  <c r="F7533" i="355"/>
  <c r="B7533" i="355"/>
  <c r="F7532" i="355"/>
  <c r="B7532" i="355"/>
  <c r="F7531" i="355"/>
  <c r="B7531" i="355"/>
  <c r="F7530" i="355"/>
  <c r="B7530" i="355"/>
  <c r="F7529" i="355"/>
  <c r="B7529" i="355"/>
  <c r="F7528" i="355"/>
  <c r="B7528" i="355"/>
  <c r="F7527" i="355"/>
  <c r="B7527" i="355"/>
  <c r="F7526" i="355"/>
  <c r="B7526" i="355"/>
  <c r="F7525" i="355"/>
  <c r="B7525" i="355"/>
  <c r="F7524" i="355"/>
  <c r="B7524" i="355"/>
  <c r="F7523" i="355"/>
  <c r="B7523" i="355"/>
  <c r="F7522" i="355"/>
  <c r="B7522" i="355"/>
  <c r="F7521" i="355"/>
  <c r="B7521" i="355"/>
  <c r="F7520" i="355"/>
  <c r="B7520" i="355"/>
  <c r="F7519" i="355"/>
  <c r="B7519" i="355"/>
  <c r="F7518" i="355"/>
  <c r="B7518" i="355"/>
  <c r="F7517" i="355"/>
  <c r="B7517" i="355"/>
  <c r="F7516" i="355"/>
  <c r="B7516" i="355"/>
  <c r="F7515" i="355"/>
  <c r="B7515" i="355"/>
  <c r="F7514" i="355"/>
  <c r="B7514" i="355"/>
  <c r="F7513" i="355"/>
  <c r="B7513" i="355"/>
  <c r="F7512" i="355"/>
  <c r="B7512" i="355"/>
  <c r="F7511" i="355"/>
  <c r="B7511" i="355"/>
  <c r="F7510" i="355"/>
  <c r="B7510" i="355"/>
  <c r="F7509" i="355"/>
  <c r="B7509" i="355"/>
  <c r="F7508" i="355"/>
  <c r="B7508" i="355"/>
  <c r="F7507" i="355"/>
  <c r="B7507" i="355"/>
  <c r="F7506" i="355"/>
  <c r="B7506" i="355"/>
  <c r="F7505" i="355"/>
  <c r="B7505" i="355"/>
  <c r="F7504" i="355"/>
  <c r="B7504" i="355"/>
  <c r="F7503" i="355"/>
  <c r="B7503" i="355"/>
  <c r="F7502" i="355"/>
  <c r="B7502" i="355"/>
  <c r="F7501" i="355"/>
  <c r="B7501" i="355"/>
  <c r="F7500" i="355"/>
  <c r="B7500" i="355"/>
  <c r="F7499" i="355"/>
  <c r="B7499" i="355"/>
  <c r="F7498" i="355"/>
  <c r="B7498" i="355"/>
  <c r="F7497" i="355"/>
  <c r="B7497" i="355"/>
  <c r="F7496" i="355"/>
  <c r="B7496" i="355"/>
  <c r="F7495" i="355"/>
  <c r="B7495" i="355"/>
  <c r="F7494" i="355"/>
  <c r="B7494" i="355"/>
  <c r="F7493" i="355"/>
  <c r="B7493" i="355"/>
  <c r="F7492" i="355"/>
  <c r="B7492" i="355"/>
  <c r="F7491" i="355"/>
  <c r="B7491" i="355"/>
  <c r="F7490" i="355"/>
  <c r="B7490" i="355"/>
  <c r="F7489" i="355"/>
  <c r="B7489" i="355"/>
  <c r="F7488" i="355"/>
  <c r="B7488" i="355"/>
  <c r="F7487" i="355"/>
  <c r="B7487" i="355"/>
  <c r="F7486" i="355"/>
  <c r="B7486" i="355"/>
  <c r="F7485" i="355"/>
  <c r="B7485" i="355"/>
  <c r="F7484" i="355"/>
  <c r="B7484" i="355"/>
  <c r="F7483" i="355"/>
  <c r="B7483" i="355"/>
  <c r="F7482" i="355"/>
  <c r="B7482" i="355"/>
  <c r="F7481" i="355"/>
  <c r="B7481" i="355"/>
  <c r="F7480" i="355"/>
  <c r="B7480" i="355"/>
  <c r="F7479" i="355"/>
  <c r="B7479" i="355"/>
  <c r="F7478" i="355"/>
  <c r="B7478" i="355"/>
  <c r="F7477" i="355"/>
  <c r="B7477" i="355"/>
  <c r="F7476" i="355"/>
  <c r="B7476" i="355"/>
  <c r="F7475" i="355"/>
  <c r="B7475" i="355"/>
  <c r="F7474" i="355"/>
  <c r="B7474" i="355"/>
  <c r="F7473" i="355"/>
  <c r="B7473" i="355"/>
  <c r="F7472" i="355"/>
  <c r="B7472" i="355"/>
  <c r="F7471" i="355"/>
  <c r="B7471" i="355"/>
  <c r="F7470" i="355"/>
  <c r="B7470" i="355"/>
  <c r="F7469" i="355"/>
  <c r="B7469" i="355"/>
  <c r="F7468" i="355"/>
  <c r="B7468" i="355"/>
  <c r="F7467" i="355"/>
  <c r="B7467" i="355"/>
  <c r="F7466" i="355"/>
  <c r="B7466" i="355"/>
  <c r="F7465" i="355"/>
  <c r="B7465" i="355"/>
  <c r="F7464" i="355"/>
  <c r="B7464" i="355"/>
  <c r="F7463" i="355"/>
  <c r="B7463" i="355"/>
  <c r="F7462" i="355"/>
  <c r="B7462" i="355"/>
  <c r="F7461" i="355"/>
  <c r="B7461" i="355"/>
  <c r="F7460" i="355"/>
  <c r="B7460" i="355"/>
  <c r="F7459" i="355"/>
  <c r="B7459" i="355"/>
  <c r="F7458" i="355"/>
  <c r="B7458" i="355"/>
  <c r="F7457" i="355"/>
  <c r="B7457" i="355"/>
  <c r="F7456" i="355"/>
  <c r="B7456" i="355"/>
  <c r="F7455" i="355"/>
  <c r="B7455" i="355"/>
  <c r="F7454" i="355"/>
  <c r="B7454" i="355"/>
  <c r="F7453" i="355"/>
  <c r="B7453" i="355"/>
  <c r="F7452" i="355"/>
  <c r="B7452" i="355"/>
  <c r="F7451" i="355"/>
  <c r="B7451" i="355"/>
  <c r="F7450" i="355"/>
  <c r="B7450" i="355"/>
  <c r="F7449" i="355"/>
  <c r="B7449" i="355"/>
  <c r="F7448" i="355"/>
  <c r="B7448" i="355"/>
  <c r="F7447" i="355"/>
  <c r="B7447" i="355"/>
  <c r="F7446" i="355"/>
  <c r="B7446" i="355"/>
  <c r="F7445" i="355"/>
  <c r="B7445" i="355"/>
  <c r="F7444" i="355"/>
  <c r="B7444" i="355"/>
  <c r="F7443" i="355"/>
  <c r="B7443" i="355"/>
  <c r="F7442" i="355"/>
  <c r="B7442" i="355"/>
  <c r="F7441" i="355"/>
  <c r="B7441" i="355"/>
  <c r="F7440" i="355"/>
  <c r="B7440" i="355"/>
  <c r="F7439" i="355"/>
  <c r="B7439" i="355"/>
  <c r="F7438" i="355"/>
  <c r="B7438" i="355"/>
  <c r="F7437" i="355"/>
  <c r="B7437" i="355"/>
  <c r="F7436" i="355"/>
  <c r="B7436" i="355"/>
  <c r="F7435" i="355"/>
  <c r="B7435" i="355"/>
  <c r="F7434" i="355"/>
  <c r="B7434" i="355"/>
  <c r="F7433" i="355"/>
  <c r="B7433" i="355"/>
  <c r="F7432" i="355"/>
  <c r="B7432" i="355"/>
  <c r="F7431" i="355"/>
  <c r="B7431" i="355"/>
  <c r="F7430" i="355"/>
  <c r="B7430" i="355"/>
  <c r="F7429" i="355"/>
  <c r="B7429" i="355"/>
  <c r="F7428" i="355"/>
  <c r="B7428" i="355"/>
  <c r="F7427" i="355"/>
  <c r="B7427" i="355"/>
  <c r="F7426" i="355"/>
  <c r="B7426" i="355"/>
  <c r="F7425" i="355"/>
  <c r="B7425" i="355"/>
  <c r="F7424" i="355"/>
  <c r="B7424" i="355"/>
  <c r="F7423" i="355"/>
  <c r="B7423" i="355"/>
  <c r="F7422" i="355"/>
  <c r="B7422" i="355"/>
  <c r="F7421" i="355"/>
  <c r="B7421" i="355"/>
  <c r="F7420" i="355"/>
  <c r="B7420" i="355"/>
  <c r="F7419" i="355"/>
  <c r="B7419" i="355"/>
  <c r="F7418" i="355"/>
  <c r="B7418" i="355"/>
  <c r="F7417" i="355"/>
  <c r="B7417" i="355"/>
  <c r="F7416" i="355"/>
  <c r="B7416" i="355"/>
  <c r="F7415" i="355"/>
  <c r="B7415" i="355"/>
  <c r="F7414" i="355"/>
  <c r="B7414" i="355"/>
  <c r="F7413" i="355"/>
  <c r="B7413" i="355"/>
  <c r="F7412" i="355"/>
  <c r="B7412" i="355"/>
  <c r="F7411" i="355"/>
  <c r="B7411" i="355"/>
  <c r="F7410" i="355"/>
  <c r="B7410" i="355"/>
  <c r="F7409" i="355"/>
  <c r="B7409" i="355"/>
  <c r="F7408" i="355"/>
  <c r="B7408" i="355"/>
  <c r="F7407" i="355"/>
  <c r="B7407" i="355"/>
  <c r="F7406" i="355"/>
  <c r="B7406" i="355"/>
  <c r="F7405" i="355"/>
  <c r="B7405" i="355"/>
  <c r="F7404" i="355"/>
  <c r="B7404" i="355"/>
  <c r="F7403" i="355"/>
  <c r="B7403" i="355"/>
  <c r="F7402" i="355"/>
  <c r="B7402" i="355"/>
  <c r="F7401" i="355"/>
  <c r="B7401" i="355"/>
  <c r="F7400" i="355"/>
  <c r="B7400" i="355"/>
  <c r="F7399" i="355"/>
  <c r="B7399" i="355"/>
  <c r="F7398" i="355"/>
  <c r="B7398" i="355"/>
  <c r="F7397" i="355"/>
  <c r="B7397" i="355"/>
  <c r="F7396" i="355"/>
  <c r="B7396" i="355"/>
  <c r="F7395" i="355"/>
  <c r="B7395" i="355"/>
  <c r="F7394" i="355"/>
  <c r="B7394" i="355"/>
  <c r="F7393" i="355"/>
  <c r="B7393" i="355"/>
  <c r="F7392" i="355"/>
  <c r="B7392" i="355"/>
  <c r="F7391" i="355"/>
  <c r="B7391" i="355"/>
  <c r="F7390" i="355"/>
  <c r="B7390" i="355"/>
  <c r="F7389" i="355"/>
  <c r="B7389" i="355"/>
  <c r="F7388" i="355"/>
  <c r="B7388" i="355"/>
  <c r="F7387" i="355"/>
  <c r="B7387" i="355"/>
  <c r="F7386" i="355"/>
  <c r="B7386" i="355"/>
  <c r="F7385" i="355"/>
  <c r="B7385" i="355"/>
  <c r="F7384" i="355"/>
  <c r="B7384" i="355"/>
  <c r="F7383" i="355"/>
  <c r="B7383" i="355"/>
  <c r="F7382" i="355"/>
  <c r="B7382" i="355"/>
  <c r="F7381" i="355"/>
  <c r="B7381" i="355"/>
  <c r="F7380" i="355"/>
  <c r="B7380" i="355"/>
  <c r="F7379" i="355"/>
  <c r="B7379" i="355"/>
  <c r="F7378" i="355"/>
  <c r="B7378" i="355"/>
  <c r="F7377" i="355"/>
  <c r="B7377" i="355"/>
  <c r="F7376" i="355"/>
  <c r="B7376" i="355"/>
  <c r="F7375" i="355"/>
  <c r="B7375" i="355"/>
  <c r="F7374" i="355"/>
  <c r="B7374" i="355"/>
  <c r="F7373" i="355"/>
  <c r="B7373" i="355"/>
  <c r="F7372" i="355"/>
  <c r="B7372" i="355"/>
  <c r="F7371" i="355"/>
  <c r="B7371" i="355"/>
  <c r="F7370" i="355"/>
  <c r="B7370" i="355"/>
  <c r="F7369" i="355"/>
  <c r="B7369" i="355"/>
  <c r="F7368" i="355"/>
  <c r="B7368" i="355"/>
  <c r="F7367" i="355"/>
  <c r="B7367" i="355"/>
  <c r="F7366" i="355"/>
  <c r="B7366" i="355"/>
  <c r="F7365" i="355"/>
  <c r="B7365" i="355"/>
  <c r="F7364" i="355"/>
  <c r="B7364" i="355"/>
  <c r="F7363" i="355"/>
  <c r="B7363" i="355"/>
  <c r="F7362" i="355"/>
  <c r="B7362" i="355"/>
  <c r="F7361" i="355"/>
  <c r="B7361" i="355"/>
  <c r="F7360" i="355"/>
  <c r="B7360" i="355"/>
  <c r="F7359" i="355"/>
  <c r="B7359" i="355"/>
  <c r="F7358" i="355"/>
  <c r="B7358" i="355"/>
  <c r="F7357" i="355"/>
  <c r="B7357" i="355"/>
  <c r="F7356" i="355"/>
  <c r="B7356" i="355"/>
  <c r="F7355" i="355"/>
  <c r="B7355" i="355"/>
  <c r="F7354" i="355"/>
  <c r="B7354" i="355"/>
  <c r="F7353" i="355"/>
  <c r="B7353" i="355"/>
  <c r="F7352" i="355"/>
  <c r="B7352" i="355"/>
  <c r="F7351" i="355"/>
  <c r="B7351" i="355"/>
  <c r="F7350" i="355"/>
  <c r="B7350" i="355"/>
  <c r="F7349" i="355"/>
  <c r="B7349" i="355"/>
  <c r="F7348" i="355"/>
  <c r="B7348" i="355"/>
  <c r="F7347" i="355"/>
  <c r="B7347" i="355"/>
  <c r="F7346" i="355"/>
  <c r="B7346" i="355"/>
  <c r="F7345" i="355"/>
  <c r="B7345" i="355"/>
  <c r="F7344" i="355"/>
  <c r="B7344" i="355"/>
  <c r="F7343" i="355"/>
  <c r="B7343" i="355"/>
  <c r="F7342" i="355"/>
  <c r="B7342" i="355"/>
  <c r="F7341" i="355"/>
  <c r="B7341" i="355"/>
  <c r="F7340" i="355"/>
  <c r="B7340" i="355"/>
  <c r="F7339" i="355"/>
  <c r="B7339" i="355"/>
  <c r="F7338" i="355"/>
  <c r="B7338" i="355"/>
  <c r="F7337" i="355"/>
  <c r="B7337" i="355"/>
  <c r="F7336" i="355"/>
  <c r="B7336" i="355"/>
  <c r="F7335" i="355"/>
  <c r="B7335" i="355"/>
  <c r="F7334" i="355"/>
  <c r="B7334" i="355"/>
  <c r="F7333" i="355"/>
  <c r="B7333" i="355"/>
  <c r="F7332" i="355"/>
  <c r="B7332" i="355"/>
  <c r="F7331" i="355"/>
  <c r="B7331" i="355"/>
  <c r="F7330" i="355"/>
  <c r="B7330" i="355"/>
  <c r="F7329" i="355"/>
  <c r="B7329" i="355"/>
  <c r="F7328" i="355"/>
  <c r="B7328" i="355"/>
  <c r="F7327" i="355"/>
  <c r="B7327" i="355"/>
  <c r="F7326" i="355"/>
  <c r="B7326" i="355"/>
  <c r="F7325" i="355"/>
  <c r="B7325" i="355"/>
  <c r="F7324" i="355"/>
  <c r="B7324" i="355"/>
  <c r="F7323" i="355"/>
  <c r="B7323" i="355"/>
  <c r="F7322" i="355"/>
  <c r="B7322" i="355"/>
  <c r="F7321" i="355"/>
  <c r="B7321" i="355"/>
  <c r="F7320" i="355"/>
  <c r="B7320" i="355"/>
  <c r="F7319" i="355"/>
  <c r="B7319" i="355"/>
  <c r="F7318" i="355"/>
  <c r="B7318" i="355"/>
  <c r="F7317" i="355"/>
  <c r="B7317" i="355"/>
  <c r="F7316" i="355"/>
  <c r="B7316" i="355"/>
  <c r="F7315" i="355"/>
  <c r="B7315" i="355"/>
  <c r="F7314" i="355"/>
  <c r="B7314" i="355"/>
  <c r="F7313" i="355"/>
  <c r="B7313" i="355"/>
  <c r="F7312" i="355"/>
  <c r="B7312" i="355"/>
  <c r="F7311" i="355"/>
  <c r="B7311" i="355"/>
  <c r="F7310" i="355"/>
  <c r="B7310" i="355"/>
  <c r="F7309" i="355"/>
  <c r="B7309" i="355"/>
  <c r="F7308" i="355"/>
  <c r="B7308" i="355"/>
  <c r="F7307" i="355"/>
  <c r="B7307" i="355"/>
  <c r="F7306" i="355"/>
  <c r="B7306" i="355"/>
  <c r="F7305" i="355"/>
  <c r="B7305" i="355"/>
  <c r="F7304" i="355"/>
  <c r="B7304" i="355"/>
  <c r="F7303" i="355"/>
  <c r="B7303" i="355"/>
  <c r="F7302" i="355"/>
  <c r="B7302" i="355"/>
  <c r="F7301" i="355"/>
  <c r="B7301" i="355"/>
  <c r="F7300" i="355"/>
  <c r="B7300" i="355"/>
  <c r="F7299" i="355"/>
  <c r="B7299" i="355"/>
  <c r="F7298" i="355"/>
  <c r="B7298" i="355"/>
  <c r="F7297" i="355"/>
  <c r="B7297" i="355"/>
  <c r="F7296" i="355"/>
  <c r="B7296" i="355"/>
  <c r="F7295" i="355"/>
  <c r="B7295" i="355"/>
  <c r="F7294" i="355"/>
  <c r="B7294" i="355"/>
  <c r="F7293" i="355"/>
  <c r="B7293" i="355"/>
  <c r="F7292" i="355"/>
  <c r="B7292" i="355"/>
  <c r="F7291" i="355"/>
  <c r="B7291" i="355"/>
  <c r="F7290" i="355"/>
  <c r="B7290" i="355"/>
  <c r="F7289" i="355"/>
  <c r="B7289" i="355"/>
  <c r="F7288" i="355"/>
  <c r="B7288" i="355"/>
  <c r="F7287" i="355"/>
  <c r="B7287" i="355"/>
  <c r="F7286" i="355"/>
  <c r="B7286" i="355"/>
  <c r="F7285" i="355"/>
  <c r="B7285" i="355"/>
  <c r="F7284" i="355"/>
  <c r="B7284" i="355"/>
  <c r="F7283" i="355"/>
  <c r="B7283" i="355"/>
  <c r="F7282" i="355"/>
  <c r="B7282" i="355"/>
  <c r="F7281" i="355"/>
  <c r="B7281" i="355"/>
  <c r="F7280" i="355"/>
  <c r="B7280" i="355"/>
  <c r="F7279" i="355"/>
  <c r="B7279" i="355"/>
  <c r="F7278" i="355"/>
  <c r="B7278" i="355"/>
  <c r="F7277" i="355"/>
  <c r="B7277" i="355"/>
  <c r="F7276" i="355"/>
  <c r="B7276" i="355"/>
  <c r="F7275" i="355"/>
  <c r="B7275" i="355"/>
  <c r="F7274" i="355"/>
  <c r="B7274" i="355"/>
  <c r="F7273" i="355"/>
  <c r="B7273" i="355"/>
  <c r="F7272" i="355"/>
  <c r="B7272" i="355"/>
  <c r="F7271" i="355"/>
  <c r="B7271" i="355"/>
  <c r="F7270" i="355"/>
  <c r="B7270" i="355"/>
  <c r="F7269" i="355"/>
  <c r="B7269" i="355"/>
  <c r="F7268" i="355"/>
  <c r="B7268" i="355"/>
  <c r="F7267" i="355"/>
  <c r="B7267" i="355"/>
  <c r="F7266" i="355"/>
  <c r="B7266" i="355"/>
  <c r="F7265" i="355"/>
  <c r="B7265" i="355"/>
  <c r="F7264" i="355"/>
  <c r="B7264" i="355"/>
  <c r="F7263" i="355"/>
  <c r="B7263" i="355"/>
  <c r="F7262" i="355"/>
  <c r="B7262" i="355"/>
  <c r="F7261" i="355"/>
  <c r="B7261" i="355"/>
  <c r="F7260" i="355"/>
  <c r="B7260" i="355"/>
  <c r="F7259" i="355"/>
  <c r="B7259" i="355"/>
  <c r="F7258" i="355"/>
  <c r="B7258" i="355"/>
  <c r="F7257" i="355"/>
  <c r="B7257" i="355"/>
  <c r="F7256" i="355"/>
  <c r="B7256" i="355"/>
  <c r="F7255" i="355"/>
  <c r="B7255" i="355"/>
  <c r="F7254" i="355"/>
  <c r="B7254" i="355"/>
  <c r="F7253" i="355"/>
  <c r="B7253" i="355"/>
  <c r="F7252" i="355"/>
  <c r="B7252" i="355"/>
  <c r="F7251" i="355"/>
  <c r="B7251" i="355"/>
  <c r="F7250" i="355"/>
  <c r="B7250" i="355"/>
  <c r="F7249" i="355"/>
  <c r="B7249" i="355"/>
  <c r="F7248" i="355"/>
  <c r="B7248" i="355"/>
  <c r="F7247" i="355"/>
  <c r="B7247" i="355"/>
  <c r="F7246" i="355"/>
  <c r="B7246" i="355"/>
  <c r="F7245" i="355"/>
  <c r="B7245" i="355"/>
  <c r="F7244" i="355"/>
  <c r="B7244" i="355"/>
  <c r="F7243" i="355"/>
  <c r="B7243" i="355"/>
  <c r="F7242" i="355"/>
  <c r="B7242" i="355"/>
  <c r="F7241" i="355"/>
  <c r="B7241" i="355"/>
  <c r="F7240" i="355"/>
  <c r="B7240" i="355"/>
  <c r="F7239" i="355"/>
  <c r="B7239" i="355"/>
  <c r="F7238" i="355"/>
  <c r="B7238" i="355"/>
  <c r="F7237" i="355"/>
  <c r="B7237" i="355"/>
  <c r="F7236" i="355"/>
  <c r="B7236" i="355"/>
  <c r="F7235" i="355"/>
  <c r="B7235" i="355"/>
  <c r="F7234" i="355"/>
  <c r="B7234" i="355"/>
  <c r="F7233" i="355"/>
  <c r="B7233" i="355"/>
  <c r="F7232" i="355"/>
  <c r="B7232" i="355"/>
  <c r="F7231" i="355"/>
  <c r="B7231" i="355"/>
  <c r="F7230" i="355"/>
  <c r="B7230" i="355"/>
  <c r="F7229" i="355"/>
  <c r="B7229" i="355"/>
  <c r="F7228" i="355"/>
  <c r="B7228" i="355"/>
  <c r="F7227" i="355"/>
  <c r="B7227" i="355"/>
  <c r="F7226" i="355"/>
  <c r="B7226" i="355"/>
  <c r="F7225" i="355"/>
  <c r="B7225" i="355"/>
  <c r="F7224" i="355"/>
  <c r="B7224" i="355"/>
  <c r="F7223" i="355"/>
  <c r="B7223" i="355"/>
  <c r="F7222" i="355"/>
  <c r="B7222" i="355"/>
  <c r="F7221" i="355"/>
  <c r="B7221" i="355"/>
  <c r="F7220" i="355"/>
  <c r="B7220" i="355"/>
  <c r="F7219" i="355"/>
  <c r="B7219" i="355"/>
  <c r="F7218" i="355"/>
  <c r="B7218" i="355"/>
  <c r="F7217" i="355"/>
  <c r="B7217" i="355"/>
  <c r="F7216" i="355"/>
  <c r="B7216" i="355"/>
  <c r="F7215" i="355"/>
  <c r="B7215" i="355"/>
  <c r="F7214" i="355"/>
  <c r="B7214" i="355"/>
  <c r="F7213" i="355"/>
  <c r="B7213" i="355"/>
  <c r="F7212" i="355"/>
  <c r="B7212" i="355"/>
  <c r="F7211" i="355"/>
  <c r="B7211" i="355"/>
  <c r="F7210" i="355"/>
  <c r="B7210" i="355"/>
  <c r="F7209" i="355"/>
  <c r="B7209" i="355"/>
  <c r="F7208" i="355"/>
  <c r="B7208" i="355"/>
  <c r="F7207" i="355"/>
  <c r="B7207" i="355"/>
  <c r="F7206" i="355"/>
  <c r="B7206" i="355"/>
  <c r="F7205" i="355"/>
  <c r="B7205" i="355"/>
  <c r="F7204" i="355"/>
  <c r="B7204" i="355"/>
  <c r="F7203" i="355"/>
  <c r="B7203" i="355"/>
  <c r="F7202" i="355"/>
  <c r="B7202" i="355"/>
  <c r="F7201" i="355"/>
  <c r="B7201" i="355"/>
  <c r="F7200" i="355"/>
  <c r="B7200" i="355"/>
  <c r="F7199" i="355"/>
  <c r="B7199" i="355"/>
  <c r="F7198" i="355"/>
  <c r="B7198" i="355"/>
  <c r="F7197" i="355"/>
  <c r="B7197" i="355"/>
  <c r="F7196" i="355"/>
  <c r="B7196" i="355"/>
  <c r="F7195" i="355"/>
  <c r="B7195" i="355"/>
  <c r="F7194" i="355"/>
  <c r="B7194" i="355"/>
  <c r="F7193" i="355"/>
  <c r="B7193" i="355"/>
  <c r="F7192" i="355"/>
  <c r="B7192" i="355"/>
  <c r="F7191" i="355"/>
  <c r="B7191" i="355"/>
  <c r="F7190" i="355"/>
  <c r="B7190" i="355"/>
  <c r="F7189" i="355"/>
  <c r="B7189" i="355"/>
  <c r="F7188" i="355"/>
  <c r="B7188" i="355"/>
  <c r="F7187" i="355"/>
  <c r="B7187" i="355"/>
  <c r="F7186" i="355"/>
  <c r="B7186" i="355"/>
  <c r="F7185" i="355"/>
  <c r="B7185" i="355"/>
  <c r="F7184" i="355"/>
  <c r="B7184" i="355"/>
  <c r="F7183" i="355"/>
  <c r="B7183" i="355"/>
  <c r="F7182" i="355"/>
  <c r="B7182" i="355"/>
  <c r="F7181" i="355"/>
  <c r="B7181" i="355"/>
  <c r="F7180" i="355"/>
  <c r="B7180" i="355"/>
  <c r="F7179" i="355"/>
  <c r="B7179" i="355"/>
  <c r="F7178" i="355"/>
  <c r="B7178" i="355"/>
  <c r="F7177" i="355"/>
  <c r="B7177" i="355"/>
  <c r="F7176" i="355"/>
  <c r="B7176" i="355"/>
  <c r="F7175" i="355"/>
  <c r="B7175" i="355"/>
  <c r="F7174" i="355"/>
  <c r="B7174" i="355"/>
  <c r="F7173" i="355"/>
  <c r="B7173" i="355"/>
  <c r="F7172" i="355"/>
  <c r="B7172" i="355"/>
  <c r="F7171" i="355"/>
  <c r="B7171" i="355"/>
  <c r="F7170" i="355"/>
  <c r="B7170" i="355"/>
  <c r="F7169" i="355"/>
  <c r="B7169" i="355"/>
  <c r="F7168" i="355"/>
  <c r="B7168" i="355"/>
  <c r="F7167" i="355"/>
  <c r="B7167" i="355"/>
  <c r="F7166" i="355"/>
  <c r="B7166" i="355"/>
  <c r="F7165" i="355"/>
  <c r="B7165" i="355"/>
  <c r="F7164" i="355"/>
  <c r="B7164" i="355"/>
  <c r="F7163" i="355"/>
  <c r="B7163" i="355"/>
  <c r="F7162" i="355"/>
  <c r="B7162" i="355"/>
  <c r="F7161" i="355"/>
  <c r="B7161" i="355"/>
  <c r="F7160" i="355"/>
  <c r="B7160" i="355"/>
  <c r="F7159" i="355"/>
  <c r="B7159" i="355"/>
  <c r="F7158" i="355"/>
  <c r="B7158" i="355"/>
  <c r="F7157" i="355"/>
  <c r="B7157" i="355"/>
  <c r="F7156" i="355"/>
  <c r="B7156" i="355"/>
  <c r="F7155" i="355"/>
  <c r="B7155" i="355"/>
  <c r="F7154" i="355"/>
  <c r="B7154" i="355"/>
  <c r="F7153" i="355"/>
  <c r="B7153" i="355"/>
  <c r="F7152" i="355"/>
  <c r="B7152" i="355"/>
  <c r="F7151" i="355"/>
  <c r="B7151" i="355"/>
  <c r="F7150" i="355"/>
  <c r="B7150" i="355"/>
  <c r="F7149" i="355"/>
  <c r="B7149" i="355"/>
  <c r="F7148" i="355"/>
  <c r="B7148" i="355"/>
  <c r="F7147" i="355"/>
  <c r="B7147" i="355"/>
  <c r="F7146" i="355"/>
  <c r="B7146" i="355"/>
  <c r="F7145" i="355"/>
  <c r="B7145" i="355"/>
  <c r="F7144" i="355"/>
  <c r="B7144" i="355"/>
  <c r="F7143" i="355"/>
  <c r="B7143" i="355"/>
  <c r="F7142" i="355"/>
  <c r="B7142" i="355"/>
  <c r="F7141" i="355"/>
  <c r="B7141" i="355"/>
  <c r="F7140" i="355"/>
  <c r="B7140" i="355"/>
  <c r="F7139" i="355"/>
  <c r="B7139" i="355"/>
  <c r="F7138" i="355"/>
  <c r="B7138" i="355"/>
  <c r="F7137" i="355"/>
  <c r="B7137" i="355"/>
  <c r="F7136" i="355"/>
  <c r="B7136" i="355"/>
  <c r="F7135" i="355"/>
  <c r="B7135" i="355"/>
  <c r="F7134" i="355"/>
  <c r="B7134" i="355"/>
  <c r="F7133" i="355"/>
  <c r="B7133" i="355"/>
  <c r="F7132" i="355"/>
  <c r="B7132" i="355"/>
  <c r="F7131" i="355"/>
  <c r="B7131" i="355"/>
  <c r="F7130" i="355"/>
  <c r="B7130" i="355"/>
  <c r="F7129" i="355"/>
  <c r="B7129" i="355"/>
  <c r="F7128" i="355"/>
  <c r="B7128" i="355"/>
  <c r="F7127" i="355"/>
  <c r="B7127" i="355"/>
  <c r="F7126" i="355"/>
  <c r="B7126" i="355"/>
  <c r="F7125" i="355"/>
  <c r="B7125" i="355"/>
  <c r="F7124" i="355"/>
  <c r="B7124" i="355"/>
  <c r="F7123" i="355"/>
  <c r="B7123" i="355"/>
  <c r="F7122" i="355"/>
  <c r="B7122" i="355"/>
  <c r="F7121" i="355"/>
  <c r="B7121" i="355"/>
  <c r="F7120" i="355"/>
  <c r="B7120" i="355"/>
  <c r="F7119" i="355"/>
  <c r="B7119" i="355"/>
  <c r="F7118" i="355"/>
  <c r="B7118" i="355"/>
  <c r="F7117" i="355"/>
  <c r="B7117" i="355"/>
  <c r="F7116" i="355"/>
  <c r="B7116" i="355"/>
  <c r="F7115" i="355"/>
  <c r="B7115" i="355"/>
  <c r="F7114" i="355"/>
  <c r="B7114" i="355"/>
  <c r="F7113" i="355"/>
  <c r="B7113" i="355"/>
  <c r="F7112" i="355"/>
  <c r="B7112" i="355"/>
  <c r="F7111" i="355"/>
  <c r="B7111" i="355"/>
  <c r="F7110" i="355"/>
  <c r="B7110" i="355"/>
  <c r="F7109" i="355"/>
  <c r="B7109" i="355"/>
  <c r="F7108" i="355"/>
  <c r="B7108" i="355"/>
  <c r="F7107" i="355"/>
  <c r="B7107" i="355"/>
  <c r="F7106" i="355"/>
  <c r="B7106" i="355"/>
  <c r="F7105" i="355"/>
  <c r="B7105" i="355"/>
  <c r="F7104" i="355"/>
  <c r="B7104" i="355"/>
  <c r="F7103" i="355"/>
  <c r="B7103" i="355"/>
  <c r="F7102" i="355"/>
  <c r="B7102" i="355"/>
  <c r="F7101" i="355"/>
  <c r="B7101" i="355"/>
  <c r="F7100" i="355"/>
  <c r="B7100" i="355"/>
  <c r="F7099" i="355"/>
  <c r="B7099" i="355"/>
  <c r="F7098" i="355"/>
  <c r="B7098" i="355"/>
  <c r="F7097" i="355"/>
  <c r="B7097" i="355"/>
  <c r="F7096" i="355"/>
  <c r="B7096" i="355"/>
  <c r="F7095" i="355"/>
  <c r="B7095" i="355"/>
  <c r="F7094" i="355"/>
  <c r="B7094" i="355"/>
  <c r="F7093" i="355"/>
  <c r="B7093" i="355"/>
  <c r="F7092" i="355"/>
  <c r="B7092" i="355"/>
  <c r="F7091" i="355"/>
  <c r="B7091" i="355"/>
  <c r="F7090" i="355"/>
  <c r="B7090" i="355"/>
  <c r="F7089" i="355"/>
  <c r="B7089" i="355"/>
  <c r="F7088" i="355"/>
  <c r="B7088" i="355"/>
  <c r="F7087" i="355"/>
  <c r="B7087" i="355"/>
  <c r="F7086" i="355"/>
  <c r="B7086" i="355"/>
  <c r="F7085" i="355"/>
  <c r="B7085" i="355"/>
  <c r="F7084" i="355"/>
  <c r="B7084" i="355"/>
  <c r="F7083" i="355"/>
  <c r="B7083" i="355"/>
  <c r="F7082" i="355"/>
  <c r="B7082" i="355"/>
  <c r="F7081" i="355"/>
  <c r="B7081" i="355"/>
  <c r="F7080" i="355"/>
  <c r="B7080" i="355"/>
  <c r="F7079" i="355"/>
  <c r="B7079" i="355"/>
  <c r="F7078" i="355"/>
  <c r="B7078" i="355"/>
  <c r="F7077" i="355"/>
  <c r="B7077" i="355"/>
  <c r="F7076" i="355"/>
  <c r="B7076" i="355"/>
  <c r="F7075" i="355"/>
  <c r="B7075" i="355"/>
  <c r="F7074" i="355"/>
  <c r="B7074" i="355"/>
  <c r="F7073" i="355"/>
  <c r="B7073" i="355"/>
  <c r="F7072" i="355"/>
  <c r="B7072" i="355"/>
  <c r="F7071" i="355"/>
  <c r="B7071" i="355"/>
  <c r="F7070" i="355"/>
  <c r="B7070" i="355"/>
  <c r="F7069" i="355"/>
  <c r="B7069" i="355"/>
  <c r="F7068" i="355"/>
  <c r="B7068" i="355"/>
  <c r="F7067" i="355"/>
  <c r="B7067" i="355"/>
  <c r="F7066" i="355"/>
  <c r="B7066" i="355"/>
  <c r="F7065" i="355"/>
  <c r="B7065" i="355"/>
  <c r="F7064" i="355"/>
  <c r="B7064" i="355"/>
  <c r="F7063" i="355"/>
  <c r="B7063" i="355"/>
  <c r="F7062" i="355"/>
  <c r="B7062" i="355"/>
  <c r="F7061" i="355"/>
  <c r="B7061" i="355"/>
  <c r="F7060" i="355"/>
  <c r="B7060" i="355"/>
  <c r="F7059" i="355"/>
  <c r="B7059" i="355"/>
  <c r="F7058" i="355"/>
  <c r="B7058" i="355"/>
  <c r="F7057" i="355"/>
  <c r="B7057" i="355"/>
  <c r="F7056" i="355"/>
  <c r="B7056" i="355"/>
  <c r="F7055" i="355"/>
  <c r="B7055" i="355"/>
  <c r="F7054" i="355"/>
  <c r="B7054" i="355"/>
  <c r="F7053" i="355"/>
  <c r="B7053" i="355"/>
  <c r="F7052" i="355"/>
  <c r="B7052" i="355"/>
  <c r="F7051" i="355"/>
  <c r="B7051" i="355"/>
  <c r="F7050" i="355"/>
  <c r="B7050" i="355"/>
  <c r="F7049" i="355"/>
  <c r="B7049" i="355"/>
  <c r="F7048" i="355"/>
  <c r="B7048" i="355"/>
  <c r="F7047" i="355"/>
  <c r="B7047" i="355"/>
  <c r="F7046" i="355"/>
  <c r="B7046" i="355"/>
  <c r="F7045" i="355"/>
  <c r="B7045" i="355"/>
  <c r="F7044" i="355"/>
  <c r="B7044" i="355"/>
  <c r="F7043" i="355"/>
  <c r="B7043" i="355"/>
  <c r="F7042" i="355"/>
  <c r="B7042" i="355"/>
  <c r="F7041" i="355"/>
  <c r="B7041" i="355"/>
  <c r="F7040" i="355"/>
  <c r="B7040" i="355"/>
  <c r="F7039" i="355"/>
  <c r="B7039" i="355"/>
  <c r="F7038" i="355"/>
  <c r="B7038" i="355"/>
  <c r="F7037" i="355"/>
  <c r="B7037" i="355"/>
  <c r="F7036" i="355"/>
  <c r="B7036" i="355"/>
  <c r="F7035" i="355"/>
  <c r="B7035" i="355"/>
  <c r="F7034" i="355"/>
  <c r="B7034" i="355"/>
  <c r="F7033" i="355"/>
  <c r="B7033" i="355"/>
  <c r="F7032" i="355"/>
  <c r="B7032" i="355"/>
  <c r="F7031" i="355"/>
  <c r="B7031" i="355"/>
  <c r="F7030" i="355"/>
  <c r="B7030" i="355"/>
  <c r="F7029" i="355"/>
  <c r="B7029" i="355"/>
  <c r="F7028" i="355"/>
  <c r="B7028" i="355"/>
  <c r="F7027" i="355"/>
  <c r="B7027" i="355"/>
  <c r="F7026" i="355"/>
  <c r="B7026" i="355"/>
  <c r="F7025" i="355"/>
  <c r="B7025" i="355"/>
  <c r="F7024" i="355"/>
  <c r="B7024" i="355"/>
  <c r="F7023" i="355"/>
  <c r="B7023" i="355"/>
  <c r="F7022" i="355"/>
  <c r="B7022" i="355"/>
  <c r="F7021" i="355"/>
  <c r="B7021" i="355"/>
  <c r="F7020" i="355"/>
  <c r="B7020" i="355"/>
  <c r="F7019" i="355"/>
  <c r="B7019" i="355"/>
  <c r="F7018" i="355"/>
  <c r="B7018" i="355"/>
  <c r="F7017" i="355"/>
  <c r="B7017" i="355"/>
  <c r="F7016" i="355"/>
  <c r="B7016" i="355"/>
  <c r="F7015" i="355"/>
  <c r="B7015" i="355"/>
  <c r="F7014" i="355"/>
  <c r="B7014" i="355"/>
  <c r="F7013" i="355"/>
  <c r="B7013" i="355"/>
  <c r="F7012" i="355"/>
  <c r="B7012" i="355"/>
  <c r="F7011" i="355"/>
  <c r="B7011" i="355"/>
  <c r="F7010" i="355"/>
  <c r="B7010" i="355"/>
  <c r="F7009" i="355"/>
  <c r="B7009" i="355"/>
  <c r="F7008" i="355"/>
  <c r="B7008" i="355"/>
  <c r="F7007" i="355"/>
  <c r="B7007" i="355"/>
  <c r="F7006" i="355"/>
  <c r="B7006" i="355"/>
  <c r="F7005" i="355"/>
  <c r="B7005" i="355"/>
  <c r="F7004" i="355"/>
  <c r="B7004" i="355"/>
  <c r="F7003" i="355"/>
  <c r="B7003" i="355"/>
  <c r="F7002" i="355"/>
  <c r="B7002" i="355"/>
  <c r="F7001" i="355"/>
  <c r="B7001" i="355"/>
  <c r="F7000" i="355"/>
  <c r="B7000" i="355"/>
  <c r="F6999" i="355"/>
  <c r="B6999" i="355"/>
  <c r="F6998" i="355"/>
  <c r="B6998" i="355"/>
  <c r="F6997" i="355"/>
  <c r="B6997" i="355"/>
  <c r="F6996" i="355"/>
  <c r="B6996" i="355"/>
  <c r="F6995" i="355"/>
  <c r="B6995" i="355"/>
  <c r="F6994" i="355"/>
  <c r="B6994" i="355"/>
  <c r="F6993" i="355"/>
  <c r="B6993" i="355"/>
  <c r="F6992" i="355"/>
  <c r="B6992" i="355"/>
  <c r="F6991" i="355"/>
  <c r="B6991" i="355"/>
  <c r="F6990" i="355"/>
  <c r="B6990" i="355"/>
  <c r="F6989" i="355"/>
  <c r="B6989" i="355"/>
  <c r="F6988" i="355"/>
  <c r="B6988" i="355"/>
  <c r="F6987" i="355"/>
  <c r="B6987" i="355"/>
  <c r="F6986" i="355"/>
  <c r="B6986" i="355"/>
  <c r="F6985" i="355"/>
  <c r="B6985" i="355"/>
  <c r="F6984" i="355"/>
  <c r="B6984" i="355"/>
  <c r="F6983" i="355"/>
  <c r="B6983" i="355"/>
  <c r="F6982" i="355"/>
  <c r="B6982" i="355"/>
  <c r="F6981" i="355"/>
  <c r="B6981" i="355"/>
  <c r="F6980" i="355"/>
  <c r="B6980" i="355"/>
  <c r="F6979" i="355"/>
  <c r="B6979" i="355"/>
  <c r="F6978" i="355"/>
  <c r="B6978" i="355"/>
  <c r="F6977" i="355"/>
  <c r="B6977" i="355"/>
  <c r="F6976" i="355"/>
  <c r="B6976" i="355"/>
  <c r="F6975" i="355"/>
  <c r="B6975" i="355"/>
  <c r="F6974" i="355"/>
  <c r="B6974" i="355"/>
  <c r="F6973" i="355"/>
  <c r="B6973" i="355"/>
  <c r="F6972" i="355"/>
  <c r="B6972" i="355"/>
  <c r="F6971" i="355"/>
  <c r="B6971" i="355"/>
  <c r="F6970" i="355"/>
  <c r="B6970" i="355"/>
  <c r="F6969" i="355"/>
  <c r="B6969" i="355"/>
  <c r="F6968" i="355"/>
  <c r="B6968" i="355"/>
  <c r="F6967" i="355"/>
  <c r="B6967" i="355"/>
  <c r="F6966" i="355"/>
  <c r="B6966" i="355"/>
  <c r="F6965" i="355"/>
  <c r="B6965" i="355"/>
  <c r="F6964" i="355"/>
  <c r="B6964" i="355"/>
  <c r="F6963" i="355"/>
  <c r="B6963" i="355"/>
  <c r="F6962" i="355"/>
  <c r="B6962" i="355"/>
  <c r="F6961" i="355"/>
  <c r="B6961" i="355"/>
  <c r="F6960" i="355"/>
  <c r="B6960" i="355"/>
  <c r="F6959" i="355"/>
  <c r="B6959" i="355"/>
  <c r="F6958" i="355"/>
  <c r="B6958" i="355"/>
  <c r="F6957" i="355"/>
  <c r="B6957" i="355"/>
  <c r="F6956" i="355"/>
  <c r="B6956" i="355"/>
  <c r="F6955" i="355"/>
  <c r="B6955" i="355"/>
  <c r="F6954" i="355"/>
  <c r="B6954" i="355"/>
  <c r="F6953" i="355"/>
  <c r="B6953" i="355"/>
  <c r="F6952" i="355"/>
  <c r="B6952" i="355"/>
  <c r="F6951" i="355"/>
  <c r="B6951" i="355"/>
  <c r="F6950" i="355"/>
  <c r="B6950" i="355"/>
  <c r="F6949" i="355"/>
  <c r="B6949" i="355"/>
  <c r="F6948" i="355"/>
  <c r="B6948" i="355"/>
  <c r="F6947" i="355"/>
  <c r="B6947" i="355"/>
  <c r="F6946" i="355"/>
  <c r="B6946" i="355"/>
  <c r="F6945" i="355"/>
  <c r="B6945" i="355"/>
  <c r="F6944" i="355"/>
  <c r="B6944" i="355"/>
  <c r="F6943" i="355"/>
  <c r="B6943" i="355"/>
  <c r="F6942" i="355"/>
  <c r="B6942" i="355"/>
  <c r="F6941" i="355"/>
  <c r="B6941" i="355"/>
  <c r="F6940" i="355"/>
  <c r="B6940" i="355"/>
  <c r="F6939" i="355"/>
  <c r="B6939" i="355"/>
  <c r="F6938" i="355"/>
  <c r="B6938" i="355"/>
  <c r="F6937" i="355"/>
  <c r="B6937" i="355"/>
  <c r="F6936" i="355"/>
  <c r="B6936" i="355"/>
  <c r="F6935" i="355"/>
  <c r="B6935" i="355"/>
  <c r="F6934" i="355"/>
  <c r="B6934" i="355"/>
  <c r="F6933" i="355"/>
  <c r="B6933" i="355"/>
  <c r="F6932" i="355"/>
  <c r="B6932" i="355"/>
  <c r="F6931" i="355"/>
  <c r="B6931" i="355"/>
  <c r="F6930" i="355"/>
  <c r="B6930" i="355"/>
  <c r="F6929" i="355"/>
  <c r="B6929" i="355"/>
  <c r="F6928" i="355"/>
  <c r="B6928" i="355"/>
  <c r="F6927" i="355"/>
  <c r="B6927" i="355"/>
  <c r="F6926" i="355"/>
  <c r="B6926" i="355"/>
  <c r="F6925" i="355"/>
  <c r="B6925" i="355"/>
  <c r="F6924" i="355"/>
  <c r="B6924" i="355"/>
  <c r="F6923" i="355"/>
  <c r="B6923" i="355"/>
  <c r="F6922" i="355"/>
  <c r="B6922" i="355"/>
  <c r="F6921" i="355"/>
  <c r="B6921" i="355"/>
  <c r="F6920" i="355"/>
  <c r="B6920" i="355"/>
  <c r="F6919" i="355"/>
  <c r="B6919" i="355"/>
  <c r="F6918" i="355"/>
  <c r="B6918" i="355"/>
  <c r="F6917" i="355"/>
  <c r="B6917" i="355"/>
  <c r="F6916" i="355"/>
  <c r="B6916" i="355"/>
  <c r="F6915" i="355"/>
  <c r="B6915" i="355"/>
  <c r="F6914" i="355"/>
  <c r="B6914" i="355"/>
  <c r="F6913" i="355"/>
  <c r="B6913" i="355"/>
  <c r="F6912" i="355"/>
  <c r="B6912" i="355"/>
  <c r="F6911" i="355"/>
  <c r="B6911" i="355"/>
  <c r="F6910" i="355"/>
  <c r="B6910" i="355"/>
  <c r="F6909" i="355"/>
  <c r="B6909" i="355"/>
  <c r="F6908" i="355"/>
  <c r="B6908" i="355"/>
  <c r="F6907" i="355"/>
  <c r="B6907" i="355"/>
  <c r="F6906" i="355"/>
  <c r="B6906" i="355"/>
  <c r="F6905" i="355"/>
  <c r="B6905" i="355"/>
  <c r="F6904" i="355"/>
  <c r="B6904" i="355"/>
  <c r="F6903" i="355"/>
  <c r="B6903" i="355"/>
  <c r="F6902" i="355"/>
  <c r="B6902" i="355"/>
  <c r="F6901" i="355"/>
  <c r="B6901" i="355"/>
  <c r="F6900" i="355"/>
  <c r="B6900" i="355"/>
  <c r="F6899" i="355"/>
  <c r="B6899" i="355"/>
  <c r="F6898" i="355"/>
  <c r="B6898" i="355"/>
  <c r="F6897" i="355"/>
  <c r="B6897" i="355"/>
  <c r="F6896" i="355"/>
  <c r="B6896" i="355"/>
  <c r="F6895" i="355"/>
  <c r="B6895" i="355"/>
  <c r="F6894" i="355"/>
  <c r="B6894" i="355"/>
  <c r="F6893" i="355"/>
  <c r="B6893" i="355"/>
  <c r="F6892" i="355"/>
  <c r="B6892" i="355"/>
  <c r="F6891" i="355"/>
  <c r="B6891" i="355"/>
  <c r="F6890" i="355"/>
  <c r="B6890" i="355"/>
  <c r="F6889" i="355"/>
  <c r="B6889" i="355"/>
  <c r="F6888" i="355"/>
  <c r="B6888" i="355"/>
  <c r="F6887" i="355"/>
  <c r="B6887" i="355"/>
  <c r="F6886" i="355"/>
  <c r="B6886" i="355"/>
  <c r="F6885" i="355"/>
  <c r="B6885" i="355"/>
  <c r="F6884" i="355"/>
  <c r="B6884" i="355"/>
  <c r="F6883" i="355"/>
  <c r="B6883" i="355"/>
  <c r="F6882" i="355"/>
  <c r="B6882" i="355"/>
  <c r="F6881" i="355"/>
  <c r="B6881" i="355"/>
  <c r="F6880" i="355"/>
  <c r="B6880" i="355"/>
  <c r="F6879" i="355"/>
  <c r="B6879" i="355"/>
  <c r="F6878" i="355"/>
  <c r="B6878" i="355"/>
  <c r="F6877" i="355"/>
  <c r="B6877" i="355"/>
  <c r="F6876" i="355"/>
  <c r="B6876" i="355"/>
  <c r="F6875" i="355"/>
  <c r="B6875" i="355"/>
  <c r="F6874" i="355"/>
  <c r="B6874" i="355"/>
  <c r="F6873" i="355"/>
  <c r="B6873" i="355"/>
  <c r="F6872" i="355"/>
  <c r="B6872" i="355"/>
  <c r="F6871" i="355"/>
  <c r="B6871" i="355"/>
  <c r="F6870" i="355"/>
  <c r="B6870" i="355"/>
  <c r="F6869" i="355"/>
  <c r="B6869" i="355"/>
  <c r="F6868" i="355"/>
  <c r="B6868" i="355"/>
  <c r="F6867" i="355"/>
  <c r="B6867" i="355"/>
  <c r="F6866" i="355"/>
  <c r="B6866" i="355"/>
  <c r="F6865" i="355"/>
  <c r="B6865" i="355"/>
  <c r="F6864" i="355"/>
  <c r="B6864" i="355"/>
  <c r="F6863" i="355"/>
  <c r="B6863" i="355"/>
  <c r="F6862" i="355"/>
  <c r="B6862" i="355"/>
  <c r="F6861" i="355"/>
  <c r="B6861" i="355"/>
  <c r="F6860" i="355"/>
  <c r="B6860" i="355"/>
  <c r="F6859" i="355"/>
  <c r="B6859" i="355"/>
  <c r="F6858" i="355"/>
  <c r="B6858" i="355"/>
  <c r="F6857" i="355"/>
  <c r="B6857" i="355"/>
  <c r="F6856" i="355"/>
  <c r="B6856" i="355"/>
  <c r="F6855" i="355"/>
  <c r="B6855" i="355"/>
  <c r="F6854" i="355"/>
  <c r="B6854" i="355"/>
  <c r="F6853" i="355"/>
  <c r="B6853" i="355"/>
  <c r="F6852" i="355"/>
  <c r="B6852" i="355"/>
  <c r="F6851" i="355"/>
  <c r="B6851" i="355"/>
  <c r="F6850" i="355"/>
  <c r="B6850" i="355"/>
  <c r="F6849" i="355"/>
  <c r="B6849" i="355"/>
  <c r="F6848" i="355"/>
  <c r="B6848" i="355"/>
  <c r="F6847" i="355"/>
  <c r="B6847" i="355"/>
  <c r="F6846" i="355"/>
  <c r="B6846" i="355"/>
  <c r="F6845" i="355"/>
  <c r="B6845" i="355"/>
  <c r="F6844" i="355"/>
  <c r="B6844" i="355"/>
  <c r="F6843" i="355"/>
  <c r="B6843" i="355"/>
  <c r="F6842" i="355"/>
  <c r="B6842" i="355"/>
  <c r="F6841" i="355"/>
  <c r="B6841" i="355"/>
  <c r="F6840" i="355"/>
  <c r="B6840" i="355"/>
  <c r="F6839" i="355"/>
  <c r="B6839" i="355"/>
  <c r="F6838" i="355"/>
  <c r="B6838" i="355"/>
  <c r="F6837" i="355"/>
  <c r="B6837" i="355"/>
  <c r="F6836" i="355"/>
  <c r="B6836" i="355"/>
  <c r="F6835" i="355"/>
  <c r="B6835" i="355"/>
  <c r="F6834" i="355"/>
  <c r="B6834" i="355"/>
  <c r="F6833" i="355"/>
  <c r="B6833" i="355"/>
  <c r="F6832" i="355"/>
  <c r="B6832" i="355"/>
  <c r="F6831" i="355"/>
  <c r="B6831" i="355"/>
  <c r="F6830" i="355"/>
  <c r="B6830" i="355"/>
  <c r="F6829" i="355"/>
  <c r="B6829" i="355"/>
  <c r="F6828" i="355"/>
  <c r="B6828" i="355"/>
  <c r="F6827" i="355"/>
  <c r="B6827" i="355"/>
  <c r="F6826" i="355"/>
  <c r="B6826" i="355"/>
  <c r="F6825" i="355"/>
  <c r="B6825" i="355"/>
  <c r="F6824" i="355"/>
  <c r="B6824" i="355"/>
  <c r="F6823" i="355"/>
  <c r="B6823" i="355"/>
  <c r="F6822" i="355"/>
  <c r="B6822" i="355"/>
  <c r="F6821" i="355"/>
  <c r="B6821" i="355"/>
  <c r="F6820" i="355"/>
  <c r="B6820" i="355"/>
  <c r="F6819" i="355"/>
  <c r="B6819" i="355"/>
  <c r="F6818" i="355"/>
  <c r="B6818" i="355"/>
  <c r="F6817" i="355"/>
  <c r="B6817" i="355"/>
  <c r="F6816" i="355"/>
  <c r="B6816" i="355"/>
  <c r="F6815" i="355"/>
  <c r="B6815" i="355"/>
  <c r="F6814" i="355"/>
  <c r="B6814" i="355"/>
  <c r="F6813" i="355"/>
  <c r="B6813" i="355"/>
  <c r="F6812" i="355"/>
  <c r="B6812" i="355"/>
  <c r="F6811" i="355"/>
  <c r="B6811" i="355"/>
  <c r="F6810" i="355"/>
  <c r="B6810" i="355"/>
  <c r="F6809" i="355"/>
  <c r="B6809" i="355"/>
  <c r="F6808" i="355"/>
  <c r="B6808" i="355"/>
  <c r="F6807" i="355"/>
  <c r="B6807" i="355"/>
  <c r="F6806" i="355"/>
  <c r="B6806" i="355"/>
  <c r="F6805" i="355"/>
  <c r="B6805" i="355"/>
  <c r="F6804" i="355"/>
  <c r="B6804" i="355"/>
  <c r="F6803" i="355"/>
  <c r="B6803" i="355"/>
  <c r="F6802" i="355"/>
  <c r="B6802" i="355"/>
  <c r="F6801" i="355"/>
  <c r="B6801" i="355"/>
  <c r="F6800" i="355"/>
  <c r="B6800" i="355"/>
  <c r="F6799" i="355"/>
  <c r="B6799" i="355"/>
  <c r="F6798" i="355"/>
  <c r="B6798" i="355"/>
  <c r="F6797" i="355"/>
  <c r="B6797" i="355"/>
  <c r="F6796" i="355"/>
  <c r="B6796" i="355"/>
  <c r="F6795" i="355"/>
  <c r="B6795" i="355"/>
  <c r="F6794" i="355"/>
  <c r="B6794" i="355"/>
  <c r="F6793" i="355"/>
  <c r="B6793" i="355"/>
  <c r="F6792" i="355"/>
  <c r="B6792" i="355"/>
  <c r="F6791" i="355"/>
  <c r="B6791" i="355"/>
  <c r="F6790" i="355"/>
  <c r="B6790" i="355"/>
  <c r="F6789" i="355"/>
  <c r="B6789" i="355"/>
  <c r="F6788" i="355"/>
  <c r="B6788" i="355"/>
  <c r="F6787" i="355"/>
  <c r="B6787" i="355"/>
  <c r="B6786" i="355"/>
  <c r="B6785" i="355"/>
  <c r="B6784" i="355"/>
  <c r="B6783" i="355"/>
  <c r="B6782" i="355"/>
  <c r="B6781" i="355"/>
  <c r="B6780" i="355"/>
  <c r="B6779" i="355"/>
  <c r="B6778" i="355"/>
  <c r="B6777" i="355"/>
  <c r="B6776" i="355"/>
  <c r="B6775" i="355"/>
  <c r="B6774" i="355"/>
  <c r="B6773" i="355"/>
  <c r="B6772" i="355"/>
  <c r="B6771" i="355"/>
  <c r="B6770" i="355"/>
  <c r="B6769" i="355"/>
  <c r="B6768" i="355"/>
  <c r="B6767" i="355"/>
  <c r="B6766" i="355"/>
  <c r="B6765" i="355"/>
  <c r="B6764" i="355"/>
  <c r="B6763" i="355"/>
  <c r="B6762" i="355"/>
  <c r="B6761" i="355"/>
  <c r="B6760" i="355"/>
  <c r="B6759" i="355"/>
  <c r="B6758" i="355"/>
  <c r="B6757" i="355"/>
  <c r="B6756" i="355"/>
  <c r="B6755" i="355"/>
  <c r="B6754" i="355"/>
  <c r="B6753" i="355"/>
  <c r="B6752" i="355"/>
  <c r="B6751" i="355"/>
  <c r="B6750" i="355"/>
  <c r="B6749" i="355"/>
  <c r="B6748" i="355"/>
  <c r="B6747" i="355"/>
  <c r="B6746" i="355"/>
  <c r="B6745" i="355"/>
  <c r="B6744" i="355"/>
  <c r="B6743" i="355"/>
  <c r="B6742" i="355"/>
  <c r="B6741" i="355"/>
  <c r="F6740" i="355"/>
  <c r="B6740" i="355"/>
  <c r="F6739" i="355"/>
  <c r="B6739" i="355"/>
  <c r="F6738" i="355"/>
  <c r="B6738" i="355"/>
  <c r="B6737" i="355"/>
  <c r="B6736" i="355"/>
  <c r="F6735" i="355"/>
  <c r="B6735" i="355"/>
  <c r="F6734" i="355"/>
  <c r="B6734" i="355"/>
  <c r="B6733" i="355"/>
  <c r="F6732" i="355"/>
  <c r="B6732" i="355"/>
  <c r="F6731" i="355"/>
  <c r="B6731" i="355"/>
  <c r="F6730" i="355"/>
  <c r="B6730" i="355"/>
  <c r="F6729" i="355"/>
  <c r="B6729" i="355"/>
  <c r="F6728" i="355"/>
  <c r="B6728" i="355"/>
  <c r="F6727" i="355"/>
  <c r="B6727" i="355"/>
  <c r="F6726" i="355"/>
  <c r="B6726" i="355"/>
  <c r="F6725" i="355"/>
  <c r="B6725" i="355"/>
  <c r="B6724" i="355"/>
  <c r="B6723" i="355"/>
  <c r="F6722" i="355"/>
  <c r="B6722" i="355"/>
  <c r="F6721" i="355"/>
  <c r="B6721" i="355"/>
  <c r="B6720" i="355"/>
  <c r="F6719" i="355"/>
  <c r="B6719" i="355"/>
  <c r="F6718" i="355"/>
  <c r="B6718" i="355"/>
  <c r="F6717" i="355"/>
  <c r="B6717" i="355"/>
  <c r="F6716" i="355"/>
  <c r="B6716" i="355"/>
  <c r="F6715" i="355"/>
  <c r="B6715" i="355"/>
  <c r="F6714" i="355"/>
  <c r="B6714" i="355"/>
  <c r="F6713" i="355"/>
  <c r="B6713" i="355"/>
  <c r="F6712" i="355"/>
  <c r="B6712" i="355"/>
  <c r="B6711" i="355"/>
  <c r="B6710" i="355"/>
  <c r="F6709" i="355"/>
  <c r="B6709" i="355"/>
  <c r="F6708" i="355"/>
  <c r="B6708" i="355"/>
  <c r="B6707" i="355"/>
  <c r="F6706" i="355"/>
  <c r="B6706" i="355"/>
  <c r="F6705" i="355"/>
  <c r="B6705" i="355"/>
  <c r="F6704" i="355"/>
  <c r="B6704" i="355"/>
  <c r="F6703" i="355"/>
  <c r="B6703" i="355"/>
  <c r="F6702" i="355"/>
  <c r="B6702" i="355"/>
  <c r="F6701" i="355"/>
  <c r="B6701" i="355"/>
  <c r="F6700" i="355"/>
  <c r="B6700" i="355"/>
  <c r="F6699" i="355"/>
  <c r="B6699" i="355"/>
  <c r="B6698" i="355"/>
  <c r="B6697" i="355"/>
  <c r="F6696" i="355"/>
  <c r="B6696" i="355"/>
  <c r="F6695" i="355"/>
  <c r="B6695" i="355"/>
  <c r="B6694" i="355"/>
  <c r="F6693" i="355"/>
  <c r="B6693" i="355"/>
  <c r="F6692" i="355"/>
  <c r="B6692" i="355"/>
  <c r="F6691" i="355"/>
  <c r="B6691" i="355"/>
  <c r="F6690" i="355"/>
  <c r="B6690" i="355"/>
  <c r="F6689" i="355"/>
  <c r="B6689" i="355"/>
  <c r="F6688" i="355"/>
  <c r="B6688" i="355"/>
  <c r="F6687" i="355"/>
  <c r="B6687" i="355"/>
  <c r="F6686" i="355"/>
  <c r="B6686" i="355"/>
  <c r="B6685" i="355"/>
  <c r="B6684" i="355"/>
  <c r="F6683" i="355"/>
  <c r="B6683" i="355"/>
  <c r="F6682" i="355"/>
  <c r="B6682" i="355"/>
  <c r="B6681" i="355"/>
  <c r="F6680" i="355"/>
  <c r="B6680" i="355"/>
  <c r="F6679" i="355"/>
  <c r="B6679" i="355"/>
  <c r="F6678" i="355"/>
  <c r="B6678" i="355"/>
  <c r="F6677" i="355"/>
  <c r="B6677" i="355"/>
  <c r="F6676" i="355"/>
  <c r="B6676" i="355"/>
  <c r="F6675" i="355"/>
  <c r="B6675" i="355"/>
  <c r="F6674" i="355"/>
  <c r="B6674" i="355"/>
  <c r="F6673" i="355"/>
  <c r="B6673" i="355"/>
  <c r="B6672" i="355"/>
  <c r="B6671" i="355"/>
  <c r="F6670" i="355"/>
  <c r="B6670" i="355"/>
  <c r="F6669" i="355"/>
  <c r="B6669" i="355"/>
  <c r="B6668" i="355"/>
  <c r="F6667" i="355"/>
  <c r="B6667" i="355"/>
  <c r="F6666" i="355"/>
  <c r="B6666" i="355"/>
  <c r="F6665" i="355"/>
  <c r="B6665" i="355"/>
  <c r="F6664" i="355"/>
  <c r="B6664" i="355"/>
  <c r="F6663" i="355"/>
  <c r="B6663" i="355"/>
  <c r="F6662" i="355"/>
  <c r="B6662" i="355"/>
  <c r="F6661" i="355"/>
  <c r="B6661" i="355"/>
  <c r="F6660" i="355"/>
  <c r="B6660" i="355"/>
  <c r="B6659" i="355"/>
  <c r="B6658" i="355"/>
  <c r="F6657" i="355"/>
  <c r="B6657" i="355"/>
  <c r="F6656" i="355"/>
  <c r="B6656" i="355"/>
  <c r="B6655" i="355"/>
  <c r="F6654" i="355"/>
  <c r="B6654" i="355"/>
  <c r="F6653" i="355"/>
  <c r="B6653" i="355"/>
  <c r="F6652" i="355"/>
  <c r="B6652" i="355"/>
  <c r="F6651" i="355"/>
  <c r="B6651" i="355"/>
  <c r="F6650" i="355"/>
  <c r="B6650" i="355"/>
  <c r="F6649" i="355"/>
  <c r="B6649" i="355"/>
  <c r="F6648" i="355"/>
  <c r="B6648" i="355"/>
  <c r="F6647" i="355"/>
  <c r="B6647" i="355"/>
  <c r="B6646" i="355"/>
  <c r="B6645" i="355"/>
  <c r="F6644" i="355"/>
  <c r="B6644" i="355"/>
  <c r="F6643" i="355"/>
  <c r="B6643" i="355"/>
  <c r="B6642" i="355"/>
  <c r="F6641" i="355"/>
  <c r="B6641" i="355"/>
  <c r="F6640" i="355"/>
  <c r="B6640" i="355"/>
  <c r="F6639" i="355"/>
  <c r="B6639" i="355"/>
  <c r="F6638" i="355"/>
  <c r="B6638" i="355"/>
  <c r="F6637" i="355"/>
  <c r="B6637" i="355"/>
  <c r="F6636" i="355"/>
  <c r="B6636" i="355"/>
  <c r="F6635" i="355"/>
  <c r="B6635" i="355"/>
  <c r="F6634" i="355"/>
  <c r="B6634" i="355"/>
  <c r="B6633" i="355"/>
  <c r="B6632" i="355"/>
  <c r="F6631" i="355"/>
  <c r="B6631" i="355"/>
  <c r="F6630" i="355"/>
  <c r="B6630" i="355"/>
  <c r="B6629" i="355"/>
  <c r="F6628" i="355"/>
  <c r="B6628" i="355"/>
  <c r="F6627" i="355"/>
  <c r="B6627" i="355"/>
  <c r="F6626" i="355"/>
  <c r="B6626" i="355"/>
  <c r="F6625" i="355"/>
  <c r="B6625" i="355"/>
  <c r="F6624" i="355"/>
  <c r="B6624" i="355"/>
  <c r="F6623" i="355"/>
  <c r="B6623" i="355"/>
  <c r="F6622" i="355"/>
  <c r="B6622" i="355"/>
  <c r="F6621" i="355"/>
  <c r="B6621" i="355"/>
  <c r="B6620" i="355"/>
  <c r="B6619" i="355"/>
  <c r="F6618" i="355"/>
  <c r="B6618" i="355"/>
  <c r="F6617" i="355"/>
  <c r="B6617" i="355"/>
  <c r="B6616" i="355"/>
  <c r="F6615" i="355"/>
  <c r="B6615" i="355"/>
  <c r="F6614" i="355"/>
  <c r="B6614" i="355"/>
  <c r="F6613" i="355"/>
  <c r="B6613" i="355"/>
  <c r="F6612" i="355"/>
  <c r="B6612" i="355"/>
  <c r="F6611" i="355"/>
  <c r="B6611" i="355"/>
  <c r="F6610" i="355"/>
  <c r="B6610" i="355"/>
  <c r="F6609" i="355"/>
  <c r="B6609" i="355"/>
  <c r="F6608" i="355"/>
  <c r="B6608" i="355"/>
  <c r="B6607" i="355"/>
  <c r="B6606" i="355"/>
  <c r="F6605" i="355"/>
  <c r="B6605" i="355"/>
  <c r="F6604" i="355"/>
  <c r="B6604" i="355"/>
  <c r="B6603" i="355"/>
  <c r="F6602" i="355"/>
  <c r="B6602" i="355"/>
  <c r="F6601" i="355"/>
  <c r="B6601" i="355"/>
  <c r="F6600" i="355"/>
  <c r="B6600" i="355"/>
  <c r="F6599" i="355"/>
  <c r="B6599" i="355"/>
  <c r="F6598" i="355"/>
  <c r="B6598" i="355"/>
  <c r="F6597" i="355"/>
  <c r="B6597" i="355"/>
  <c r="F6596" i="355"/>
  <c r="B6596" i="355"/>
  <c r="F6595" i="355"/>
  <c r="B6595" i="355"/>
  <c r="B6594" i="355"/>
  <c r="B6593" i="355"/>
  <c r="F6592" i="355"/>
  <c r="B6592" i="355"/>
  <c r="F6591" i="355"/>
  <c r="B6591" i="355"/>
  <c r="B6590" i="355"/>
  <c r="F6589" i="355"/>
  <c r="B6589" i="355"/>
  <c r="F6588" i="355"/>
  <c r="B6588" i="355"/>
  <c r="F6587" i="355"/>
  <c r="B6587" i="355"/>
  <c r="F6586" i="355"/>
  <c r="B6586" i="355"/>
  <c r="F6585" i="355"/>
  <c r="B6585" i="355"/>
  <c r="F6584" i="355"/>
  <c r="B6584" i="355"/>
  <c r="F6583" i="355"/>
  <c r="B6583" i="355"/>
  <c r="F6582" i="355"/>
  <c r="B6582" i="355"/>
  <c r="B6581" i="355"/>
  <c r="B6580" i="355"/>
  <c r="F6579" i="355"/>
  <c r="B6579" i="355"/>
  <c r="F6578" i="355"/>
  <c r="B6578" i="355"/>
  <c r="B6577" i="355"/>
  <c r="F6576" i="355"/>
  <c r="B6576" i="355"/>
  <c r="F6575" i="355"/>
  <c r="B6575" i="355"/>
  <c r="F6574" i="355"/>
  <c r="B6574" i="355"/>
  <c r="F6573" i="355"/>
  <c r="B6573" i="355"/>
  <c r="F6572" i="355"/>
  <c r="B6572" i="355"/>
  <c r="F6571" i="355"/>
  <c r="B6571" i="355"/>
  <c r="F6570" i="355"/>
  <c r="B6570" i="355"/>
  <c r="F6569" i="355"/>
  <c r="B6569" i="355"/>
  <c r="B6568" i="355"/>
  <c r="B6567" i="355"/>
  <c r="F6566" i="355"/>
  <c r="B6566" i="355"/>
  <c r="F6565" i="355"/>
  <c r="B6565" i="355"/>
  <c r="B6564" i="355"/>
  <c r="F6563" i="355"/>
  <c r="B6563" i="355"/>
  <c r="F6562" i="355"/>
  <c r="B6562" i="355"/>
  <c r="F6561" i="355"/>
  <c r="B6561" i="355"/>
  <c r="F6560" i="355"/>
  <c r="B6560" i="355"/>
  <c r="F6559" i="355"/>
  <c r="B6559" i="355"/>
  <c r="F6558" i="355"/>
  <c r="B6558" i="355"/>
  <c r="F6557" i="355"/>
  <c r="B6557" i="355"/>
  <c r="F6556" i="355"/>
  <c r="B6556" i="355"/>
  <c r="B6555" i="355"/>
  <c r="B6554" i="355"/>
  <c r="F6553" i="355"/>
  <c r="B6553" i="355"/>
  <c r="F6552" i="355"/>
  <c r="B6552" i="355"/>
  <c r="B6551" i="355"/>
  <c r="F6550" i="355"/>
  <c r="B6550" i="355"/>
  <c r="F6549" i="355"/>
  <c r="B6549" i="355"/>
  <c r="F6548" i="355"/>
  <c r="B6548" i="355"/>
  <c r="F6547" i="355"/>
  <c r="B6547" i="355"/>
  <c r="F6546" i="355"/>
  <c r="B6546" i="355"/>
  <c r="F6545" i="355"/>
  <c r="B6545" i="355"/>
  <c r="F6544" i="355"/>
  <c r="B6544" i="355"/>
  <c r="F6543" i="355"/>
  <c r="B6543" i="355"/>
  <c r="B6542" i="355"/>
  <c r="B6541" i="355"/>
  <c r="F6540" i="355"/>
  <c r="B6540" i="355"/>
  <c r="F6539" i="355"/>
  <c r="B6539" i="355"/>
  <c r="B6538" i="355"/>
  <c r="F6537" i="355"/>
  <c r="B6537" i="355"/>
  <c r="F6536" i="355"/>
  <c r="B6536" i="355"/>
  <c r="F6535" i="355"/>
  <c r="B6535" i="355"/>
  <c r="F6534" i="355"/>
  <c r="B6534" i="355"/>
  <c r="F6533" i="355"/>
  <c r="B6533" i="355"/>
  <c r="F6532" i="355"/>
  <c r="B6532" i="355"/>
  <c r="F6531" i="355"/>
  <c r="B6531" i="355"/>
  <c r="F6530" i="355"/>
  <c r="B6530" i="355"/>
  <c r="B6529" i="355"/>
  <c r="B6528" i="355"/>
  <c r="F6527" i="355"/>
  <c r="B6527" i="355"/>
  <c r="F6526" i="355"/>
  <c r="B6526" i="355"/>
  <c r="B6525" i="355"/>
  <c r="F6524" i="355"/>
  <c r="B6524" i="355"/>
  <c r="F6523" i="355"/>
  <c r="B6523" i="355"/>
  <c r="F6522" i="355"/>
  <c r="B6522" i="355"/>
  <c r="F6521" i="355"/>
  <c r="B6521" i="355"/>
  <c r="F6520" i="355"/>
  <c r="B6520" i="355"/>
  <c r="F6519" i="355"/>
  <c r="B6519" i="355"/>
  <c r="F6518" i="355"/>
  <c r="B6518" i="355"/>
  <c r="F6517" i="355"/>
  <c r="B6517" i="355"/>
  <c r="B6516" i="355"/>
  <c r="B6515" i="355"/>
  <c r="F6514" i="355"/>
  <c r="B6514" i="355"/>
  <c r="F6513" i="355"/>
  <c r="B6513" i="355"/>
  <c r="B6512" i="355"/>
  <c r="F6511" i="355"/>
  <c r="B6511" i="355"/>
  <c r="F6510" i="355"/>
  <c r="B6510" i="355"/>
  <c r="F6509" i="355"/>
  <c r="B6509" i="355"/>
  <c r="F6508" i="355"/>
  <c r="B6508" i="355"/>
  <c r="F6507" i="355"/>
  <c r="B6507" i="355"/>
  <c r="F6506" i="355"/>
  <c r="B6506" i="355"/>
  <c r="F6505" i="355"/>
  <c r="B6505" i="355"/>
  <c r="F6504" i="355"/>
  <c r="B6504" i="355"/>
  <c r="B6503" i="355"/>
  <c r="B6502" i="355"/>
  <c r="F6501" i="355"/>
  <c r="B6501" i="355"/>
  <c r="F6500" i="355"/>
  <c r="B6500" i="355"/>
  <c r="B6499" i="355"/>
  <c r="F6498" i="355"/>
  <c r="B6498" i="355"/>
  <c r="F6497" i="355"/>
  <c r="B6497" i="355"/>
  <c r="F6496" i="355"/>
  <c r="B6496" i="355"/>
  <c r="F6495" i="355"/>
  <c r="B6495" i="355"/>
  <c r="F6494" i="355"/>
  <c r="B6494" i="355"/>
  <c r="F6493" i="355"/>
  <c r="B6493" i="355"/>
  <c r="F6492" i="355"/>
  <c r="B6492" i="355"/>
  <c r="F6491" i="355"/>
  <c r="B6491" i="355"/>
  <c r="B6490" i="355"/>
  <c r="B6489" i="355"/>
  <c r="F6488" i="355"/>
  <c r="B6488" i="355"/>
  <c r="F6487" i="355"/>
  <c r="B6487" i="355"/>
  <c r="B6486" i="355"/>
  <c r="F6485" i="355"/>
  <c r="B6485" i="355"/>
  <c r="F6484" i="355"/>
  <c r="B6484" i="355"/>
  <c r="F6483" i="355"/>
  <c r="B6483" i="355"/>
  <c r="F6482" i="355"/>
  <c r="B6482" i="355"/>
  <c r="F6481" i="355"/>
  <c r="B6481" i="355"/>
  <c r="F6480" i="355"/>
  <c r="B6480" i="355"/>
  <c r="F6479" i="355"/>
  <c r="B6479" i="355"/>
  <c r="F6478" i="355"/>
  <c r="B6478" i="355"/>
  <c r="B6477" i="355"/>
  <c r="B6476" i="355"/>
  <c r="B6475" i="355"/>
  <c r="B6474" i="355"/>
  <c r="B6473" i="355"/>
  <c r="B6472" i="355"/>
  <c r="B6471" i="355"/>
  <c r="B6470" i="355"/>
  <c r="B6469" i="355"/>
  <c r="B6468" i="355"/>
  <c r="B6467" i="355"/>
  <c r="B6466" i="355"/>
  <c r="F6465" i="355"/>
  <c r="B6465" i="355"/>
  <c r="F6464" i="355"/>
  <c r="B6464" i="355"/>
  <c r="B6463" i="355"/>
  <c r="F6462" i="355"/>
  <c r="B6462" i="355"/>
  <c r="F6461" i="355"/>
  <c r="B6461" i="355"/>
  <c r="F6460" i="355"/>
  <c r="B6460" i="355"/>
  <c r="F6459" i="355"/>
  <c r="B6459" i="355"/>
  <c r="F6458" i="355"/>
  <c r="B6458" i="355"/>
  <c r="B6457" i="355"/>
  <c r="B6456" i="355"/>
  <c r="F6455" i="355"/>
  <c r="B6455" i="355"/>
  <c r="F6454" i="355"/>
  <c r="B6454" i="355"/>
  <c r="B6453" i="355"/>
  <c r="F6452" i="355"/>
  <c r="B6452" i="355"/>
  <c r="F6451" i="355"/>
  <c r="B6451" i="355"/>
  <c r="F6450" i="355"/>
  <c r="B6450" i="355"/>
  <c r="F6449" i="355"/>
  <c r="B6449" i="355"/>
  <c r="F6448" i="355"/>
  <c r="B6448" i="355"/>
  <c r="F6447" i="355"/>
  <c r="B6447" i="355"/>
  <c r="F6446" i="355"/>
  <c r="B6446" i="355"/>
  <c r="F6445" i="355"/>
  <c r="B6445" i="355"/>
  <c r="B6444" i="355"/>
  <c r="B6443" i="355"/>
  <c r="B6442" i="355"/>
  <c r="B6441" i="355"/>
  <c r="B6440" i="355"/>
  <c r="B6439" i="355"/>
  <c r="B6438" i="355"/>
  <c r="B6437" i="355"/>
  <c r="B6436" i="355"/>
  <c r="B6435" i="355"/>
  <c r="B6434" i="355"/>
  <c r="B6433" i="355"/>
  <c r="F6432" i="355"/>
  <c r="B6432" i="355"/>
  <c r="F6431" i="355"/>
  <c r="B6431" i="355"/>
  <c r="B6430" i="355"/>
  <c r="F6429" i="355"/>
  <c r="B6429" i="355"/>
  <c r="F6428" i="355"/>
  <c r="B6428" i="355"/>
  <c r="F6427" i="355"/>
  <c r="B6427" i="355"/>
  <c r="F6426" i="355"/>
  <c r="B6426" i="355"/>
  <c r="F6425" i="355"/>
  <c r="B6425" i="355"/>
  <c r="B6424" i="355"/>
  <c r="B6423" i="355"/>
  <c r="F6422" i="355"/>
  <c r="B6422" i="355"/>
  <c r="F6421" i="355"/>
  <c r="B6421" i="355"/>
  <c r="B6420" i="355"/>
  <c r="F6419" i="355"/>
  <c r="B6419" i="355"/>
  <c r="F6418" i="355"/>
  <c r="B6418" i="355"/>
  <c r="F6417" i="355"/>
  <c r="B6417" i="355"/>
  <c r="F6416" i="355"/>
  <c r="B6416" i="355"/>
  <c r="F6415" i="355"/>
  <c r="B6415" i="355"/>
  <c r="F6414" i="355"/>
  <c r="B6414" i="355"/>
  <c r="F6413" i="355"/>
  <c r="B6413" i="355"/>
  <c r="F6412" i="355"/>
  <c r="B6412" i="355"/>
  <c r="B6411" i="355"/>
  <c r="B6410" i="355"/>
  <c r="B6409" i="355"/>
  <c r="B6408" i="355"/>
  <c r="B6407" i="355"/>
  <c r="B6406" i="355"/>
  <c r="B6405" i="355"/>
  <c r="B6404" i="355"/>
  <c r="B6403" i="355"/>
  <c r="B6402" i="355"/>
  <c r="B6401" i="355"/>
  <c r="B6400" i="355"/>
  <c r="B6399" i="355"/>
  <c r="B6398" i="355"/>
  <c r="B6397" i="355"/>
  <c r="B6396" i="355"/>
  <c r="B6395" i="355"/>
  <c r="B6394" i="355"/>
  <c r="B6393" i="355"/>
  <c r="B6392" i="355"/>
  <c r="B6391" i="355"/>
  <c r="B6390" i="355"/>
  <c r="B6389" i="355"/>
  <c r="B6388" i="355"/>
  <c r="B6387" i="355"/>
  <c r="B6386" i="355"/>
  <c r="B6385" i="355"/>
  <c r="B6384" i="355"/>
  <c r="B6383" i="355"/>
  <c r="B6382" i="355"/>
  <c r="F6381" i="355"/>
  <c r="B6381" i="355"/>
  <c r="F6380" i="355"/>
  <c r="B6380" i="355"/>
  <c r="F6379" i="355"/>
  <c r="B6379" i="355"/>
  <c r="B6378" i="355"/>
  <c r="B6377" i="355"/>
  <c r="B6376" i="355"/>
  <c r="B6375" i="355"/>
  <c r="B6374" i="355"/>
  <c r="B6373" i="355"/>
  <c r="B6372" i="355"/>
  <c r="B6371" i="355"/>
  <c r="B6370" i="355"/>
  <c r="B6369" i="355"/>
  <c r="B6368" i="355"/>
  <c r="B6367" i="355"/>
  <c r="F6366" i="355"/>
  <c r="B6366" i="355"/>
  <c r="F6365" i="355"/>
  <c r="B6365" i="355"/>
  <c r="B6364" i="355"/>
  <c r="F6363" i="355"/>
  <c r="B6363" i="355"/>
  <c r="F6362" i="355"/>
  <c r="B6362" i="355"/>
  <c r="F6361" i="355"/>
  <c r="B6361" i="355"/>
  <c r="F6360" i="355"/>
  <c r="B6360" i="355"/>
  <c r="F6359" i="355"/>
  <c r="B6359" i="355"/>
  <c r="B6358" i="355"/>
  <c r="B6357" i="355"/>
  <c r="F6356" i="355"/>
  <c r="B6356" i="355"/>
  <c r="F6355" i="355"/>
  <c r="B6355" i="355"/>
  <c r="B6354" i="355"/>
  <c r="F6353" i="355"/>
  <c r="B6353" i="355"/>
  <c r="F6352" i="355"/>
  <c r="B6352" i="355"/>
  <c r="F6351" i="355"/>
  <c r="B6351" i="355"/>
  <c r="F6350" i="355"/>
  <c r="B6350" i="355"/>
  <c r="F6349" i="355"/>
  <c r="B6349" i="355"/>
  <c r="F6348" i="355"/>
  <c r="B6348" i="355"/>
  <c r="F6347" i="355"/>
  <c r="B6347" i="355"/>
  <c r="F6346" i="355"/>
  <c r="B6346" i="355"/>
  <c r="B6345" i="355"/>
  <c r="B6344" i="355"/>
  <c r="B6343" i="355"/>
  <c r="B6342" i="355"/>
  <c r="B6341" i="355"/>
  <c r="B6340" i="355"/>
  <c r="B6339" i="355"/>
  <c r="B6338" i="355"/>
  <c r="B6337" i="355"/>
  <c r="B6336" i="355"/>
  <c r="B6335" i="355"/>
  <c r="B6334" i="355"/>
  <c r="F6333" i="355"/>
  <c r="B6333" i="355"/>
  <c r="F6332" i="355"/>
  <c r="B6332" i="355"/>
  <c r="B6331" i="355"/>
  <c r="F6330" i="355"/>
  <c r="B6330" i="355"/>
  <c r="F6329" i="355"/>
  <c r="B6329" i="355"/>
  <c r="F6328" i="355"/>
  <c r="B6328" i="355"/>
  <c r="F6327" i="355"/>
  <c r="B6327" i="355"/>
  <c r="F6326" i="355"/>
  <c r="B6326" i="355"/>
  <c r="B6325" i="355"/>
  <c r="B6324" i="355"/>
  <c r="F6323" i="355"/>
  <c r="B6323" i="355"/>
  <c r="F6322" i="355"/>
  <c r="B6322" i="355"/>
  <c r="B6321" i="355"/>
  <c r="F6320" i="355"/>
  <c r="B6320" i="355"/>
  <c r="F6319" i="355"/>
  <c r="B6319" i="355"/>
  <c r="F6318" i="355"/>
  <c r="B6318" i="355"/>
  <c r="F6317" i="355"/>
  <c r="B6317" i="355"/>
  <c r="F6316" i="355"/>
  <c r="B6316" i="355"/>
  <c r="F6315" i="355"/>
  <c r="B6315" i="355"/>
  <c r="F6314" i="355"/>
  <c r="B6314" i="355"/>
  <c r="F6313" i="355"/>
  <c r="B6313" i="355"/>
  <c r="B6312" i="355"/>
  <c r="B6311" i="355"/>
  <c r="B6310" i="355"/>
  <c r="B6309" i="355"/>
  <c r="B6308" i="355"/>
  <c r="B6307" i="355"/>
  <c r="B6306" i="355"/>
  <c r="B6305" i="355"/>
  <c r="B6304" i="355"/>
  <c r="B6303" i="355"/>
  <c r="B6302" i="355"/>
  <c r="B6301" i="355"/>
  <c r="F6300" i="355"/>
  <c r="B6300" i="355"/>
  <c r="F6299" i="355"/>
  <c r="B6299" i="355"/>
  <c r="B6298" i="355"/>
  <c r="F6297" i="355"/>
  <c r="B6297" i="355"/>
  <c r="F6296" i="355"/>
  <c r="B6296" i="355"/>
  <c r="F6295" i="355"/>
  <c r="B6295" i="355"/>
  <c r="F6294" i="355"/>
  <c r="B6294" i="355"/>
  <c r="F6293" i="355"/>
  <c r="B6293" i="355"/>
  <c r="B6292" i="355"/>
  <c r="B6291" i="355"/>
  <c r="F6290" i="355"/>
  <c r="B6290" i="355"/>
  <c r="F6289" i="355"/>
  <c r="B6289" i="355"/>
  <c r="B6288" i="355"/>
  <c r="F6287" i="355"/>
  <c r="B6287" i="355"/>
  <c r="F6286" i="355"/>
  <c r="B6286" i="355"/>
  <c r="F6285" i="355"/>
  <c r="B6285" i="355"/>
  <c r="F6284" i="355"/>
  <c r="B6284" i="355"/>
  <c r="F6283" i="355"/>
  <c r="B6283" i="355"/>
  <c r="F6282" i="355"/>
  <c r="B6282" i="355"/>
  <c r="F6281" i="355"/>
  <c r="B6281" i="355"/>
  <c r="F6280" i="355"/>
  <c r="B6280" i="355"/>
  <c r="B6279" i="355"/>
  <c r="B6278" i="355"/>
  <c r="B6277" i="355"/>
  <c r="B6276" i="355"/>
  <c r="B6275" i="355"/>
  <c r="B6274" i="355"/>
  <c r="B6273" i="355"/>
  <c r="B6272" i="355"/>
  <c r="B6271" i="355"/>
  <c r="B6270" i="355"/>
  <c r="B6269" i="355"/>
  <c r="B6268" i="355"/>
  <c r="F6267" i="355"/>
  <c r="B6267" i="355"/>
  <c r="F6266" i="355"/>
  <c r="B6266" i="355"/>
  <c r="B6265" i="355"/>
  <c r="F6264" i="355"/>
  <c r="B6264" i="355"/>
  <c r="F6263" i="355"/>
  <c r="B6263" i="355"/>
  <c r="F6262" i="355"/>
  <c r="B6262" i="355"/>
  <c r="F6261" i="355"/>
  <c r="B6261" i="355"/>
  <c r="F6260" i="355"/>
  <c r="B6260" i="355"/>
  <c r="B6259" i="355"/>
  <c r="B6258" i="355"/>
  <c r="F6257" i="355"/>
  <c r="B6257" i="355"/>
  <c r="F6256" i="355"/>
  <c r="B6256" i="355"/>
  <c r="B6255" i="355"/>
  <c r="F6254" i="355"/>
  <c r="B6254" i="355"/>
  <c r="F6253" i="355"/>
  <c r="B6253" i="355"/>
  <c r="F6252" i="355"/>
  <c r="B6252" i="355"/>
  <c r="F6251" i="355"/>
  <c r="B6251" i="355"/>
  <c r="F6250" i="355"/>
  <c r="B6250" i="355"/>
  <c r="F6249" i="355"/>
  <c r="B6249" i="355"/>
  <c r="F6248" i="355"/>
  <c r="B6248" i="355"/>
  <c r="F6247" i="355"/>
  <c r="B6247" i="355"/>
  <c r="B6246" i="355"/>
  <c r="B6245" i="355"/>
  <c r="B6244" i="355"/>
  <c r="B6243" i="355"/>
  <c r="B6242" i="355"/>
  <c r="B6241" i="355"/>
  <c r="B6240" i="355"/>
  <c r="B6239" i="355"/>
  <c r="B6238" i="355"/>
  <c r="B6237" i="355"/>
  <c r="B6236" i="355"/>
  <c r="B6235" i="355"/>
  <c r="F6234" i="355"/>
  <c r="B6234" i="355"/>
  <c r="F6233" i="355"/>
  <c r="B6233" i="355"/>
  <c r="B6232" i="355"/>
  <c r="F6231" i="355"/>
  <c r="B6231" i="355"/>
  <c r="F6230" i="355"/>
  <c r="B6230" i="355"/>
  <c r="F6229" i="355"/>
  <c r="B6229" i="355"/>
  <c r="F6228" i="355"/>
  <c r="B6228" i="355"/>
  <c r="F6227" i="355"/>
  <c r="B6227" i="355"/>
  <c r="B6226" i="355"/>
  <c r="B6225" i="355"/>
  <c r="F6224" i="355"/>
  <c r="B6224" i="355"/>
  <c r="F6223" i="355"/>
  <c r="B6223" i="355"/>
  <c r="B6222" i="355"/>
  <c r="F6221" i="355"/>
  <c r="B6221" i="355"/>
  <c r="F6220" i="355"/>
  <c r="B6220" i="355"/>
  <c r="F6219" i="355"/>
  <c r="B6219" i="355"/>
  <c r="F6218" i="355"/>
  <c r="B6218" i="355"/>
  <c r="F6217" i="355"/>
  <c r="B6217" i="355"/>
  <c r="F6216" i="355"/>
  <c r="B6216" i="355"/>
  <c r="F6215" i="355"/>
  <c r="B6215" i="355"/>
  <c r="F6214" i="355"/>
  <c r="B6214" i="355"/>
  <c r="B6213" i="355"/>
  <c r="B6212" i="355"/>
  <c r="B6211" i="355"/>
  <c r="B6210" i="355"/>
  <c r="B6209" i="355"/>
  <c r="B6208" i="355"/>
  <c r="B6207" i="355"/>
  <c r="B6206" i="355"/>
  <c r="B6205" i="355"/>
  <c r="B6204" i="355"/>
  <c r="B6203" i="355"/>
  <c r="B6202" i="355"/>
  <c r="B6201" i="355"/>
  <c r="B6200" i="355"/>
  <c r="B6199" i="355"/>
  <c r="B6198" i="355"/>
  <c r="B6197" i="355"/>
  <c r="F6196" i="355"/>
  <c r="B6196" i="355"/>
  <c r="F6195" i="355"/>
  <c r="B6195" i="355"/>
  <c r="F6194" i="355"/>
  <c r="B6194" i="355"/>
  <c r="F6193" i="355"/>
  <c r="B6193" i="355"/>
  <c r="F6192" i="355"/>
  <c r="B6192" i="355"/>
  <c r="B6191" i="355"/>
  <c r="B6190" i="355"/>
  <c r="B6189" i="355"/>
  <c r="B6188" i="355"/>
  <c r="B6187" i="355"/>
  <c r="B6186" i="355"/>
  <c r="B6185" i="355"/>
  <c r="B6184" i="355"/>
  <c r="B6183" i="355"/>
  <c r="B6182" i="355"/>
  <c r="B6181" i="355"/>
  <c r="F6180" i="355"/>
  <c r="B6180" i="355"/>
  <c r="F6179" i="355"/>
  <c r="B6179" i="355"/>
  <c r="F6178" i="355"/>
  <c r="B6178" i="355"/>
  <c r="F6177" i="355"/>
  <c r="B6177" i="355"/>
  <c r="F6176" i="355"/>
  <c r="B6176" i="355"/>
  <c r="B6175" i="355"/>
  <c r="B6174" i="355"/>
  <c r="B6173" i="355"/>
  <c r="B6172" i="355"/>
  <c r="B6171" i="355"/>
  <c r="B6170" i="355"/>
  <c r="B6169" i="355"/>
  <c r="B6168" i="355"/>
  <c r="B6167" i="355"/>
  <c r="B6166" i="355"/>
  <c r="F6165" i="355"/>
  <c r="B6165" i="355"/>
  <c r="F6164" i="355"/>
  <c r="B6164" i="355"/>
  <c r="F6163" i="355"/>
  <c r="B6163" i="355"/>
  <c r="B6162" i="355"/>
  <c r="B6161" i="355"/>
  <c r="B6160" i="355"/>
  <c r="B6159" i="355"/>
  <c r="B6158" i="355"/>
  <c r="B6157" i="355"/>
  <c r="B6156" i="355"/>
  <c r="B6155" i="355"/>
  <c r="B6154" i="355"/>
  <c r="B6153" i="355"/>
  <c r="B6152" i="355"/>
  <c r="B6151" i="355"/>
  <c r="B6150" i="355"/>
  <c r="B6149" i="355"/>
  <c r="B6148" i="355"/>
  <c r="B6147" i="355"/>
  <c r="B6146" i="355"/>
  <c r="F6145" i="355"/>
  <c r="B6145" i="355"/>
  <c r="F6144" i="355"/>
  <c r="B6144" i="355"/>
  <c r="F6143" i="355"/>
  <c r="B6143" i="355"/>
  <c r="F6142" i="355"/>
  <c r="B6142" i="355"/>
  <c r="F6141" i="355"/>
  <c r="B6141" i="355"/>
  <c r="B6140" i="355"/>
  <c r="B6139" i="355"/>
  <c r="F6138" i="355"/>
  <c r="B6138" i="355"/>
  <c r="F6137" i="355"/>
  <c r="B6137" i="355"/>
  <c r="B6136" i="355"/>
  <c r="F6135" i="355"/>
  <c r="B6135" i="355"/>
  <c r="F6134" i="355"/>
  <c r="B6134" i="355"/>
  <c r="F6133" i="355"/>
  <c r="B6133" i="355"/>
  <c r="F6132" i="355"/>
  <c r="B6132" i="355"/>
  <c r="F6131" i="355"/>
  <c r="B6131" i="355"/>
  <c r="B6130" i="355"/>
  <c r="F6129" i="355"/>
  <c r="B6129" i="355"/>
  <c r="F6128" i="355"/>
  <c r="B6128" i="355"/>
  <c r="F6127" i="355"/>
  <c r="B6127" i="355"/>
  <c r="F6126" i="355"/>
  <c r="B6126" i="355"/>
  <c r="F6125" i="355"/>
  <c r="B6125" i="355"/>
  <c r="B6124" i="355"/>
  <c r="B6123" i="355"/>
  <c r="F6122" i="355"/>
  <c r="B6122" i="355"/>
  <c r="F6121" i="355"/>
  <c r="B6121" i="355"/>
  <c r="B6120" i="355"/>
  <c r="F6119" i="355"/>
  <c r="B6119" i="355"/>
  <c r="F6118" i="355"/>
  <c r="B6118" i="355"/>
  <c r="F6117" i="355"/>
  <c r="B6117" i="355"/>
  <c r="F6116" i="355"/>
  <c r="B6116" i="355"/>
  <c r="F6115" i="355"/>
  <c r="B6115" i="355"/>
  <c r="F6114" i="355"/>
  <c r="B6114" i="355"/>
  <c r="F6113" i="355"/>
  <c r="B6113" i="355"/>
  <c r="F6112" i="355"/>
  <c r="B6112" i="355"/>
  <c r="B6111" i="355"/>
  <c r="B6110" i="355"/>
  <c r="B6109" i="355"/>
  <c r="B6108" i="355"/>
  <c r="B6107" i="355"/>
  <c r="B6106" i="355"/>
  <c r="B6105" i="355"/>
  <c r="B6104" i="355"/>
  <c r="B6103" i="355"/>
  <c r="B6102" i="355"/>
  <c r="B6101" i="355"/>
  <c r="B6100" i="355"/>
  <c r="B6099" i="355"/>
  <c r="B6098" i="355"/>
  <c r="B6097" i="355"/>
  <c r="B6096" i="355"/>
  <c r="B6095" i="355"/>
  <c r="F6094" i="355"/>
  <c r="B6094" i="355"/>
  <c r="F6093" i="355"/>
  <c r="B6093" i="355"/>
  <c r="F6092" i="355"/>
  <c r="B6092" i="355"/>
  <c r="F6091" i="355"/>
  <c r="B6091" i="355"/>
  <c r="F6090" i="355"/>
  <c r="B6090" i="355"/>
  <c r="B6089" i="355"/>
  <c r="B6088" i="355"/>
  <c r="F6087" i="355"/>
  <c r="B6087" i="355"/>
  <c r="F6086" i="355"/>
  <c r="B6086" i="355"/>
  <c r="B6085" i="355"/>
  <c r="F6084" i="355"/>
  <c r="B6084" i="355"/>
  <c r="F6083" i="355"/>
  <c r="B6083" i="355"/>
  <c r="F6082" i="355"/>
  <c r="B6082" i="355"/>
  <c r="F6081" i="355"/>
  <c r="B6081" i="355"/>
  <c r="F6080" i="355"/>
  <c r="B6080" i="355"/>
  <c r="B6079" i="355"/>
  <c r="F6078" i="355"/>
  <c r="B6078" i="355"/>
  <c r="F6077" i="355"/>
  <c r="B6077" i="355"/>
  <c r="F6076" i="355"/>
  <c r="B6076" i="355"/>
  <c r="F6075" i="355"/>
  <c r="B6075" i="355"/>
  <c r="F6074" i="355"/>
  <c r="B6074" i="355"/>
  <c r="B6073" i="355"/>
  <c r="B6072" i="355"/>
  <c r="F6071" i="355"/>
  <c r="B6071" i="355"/>
  <c r="F6070" i="355"/>
  <c r="B6070" i="355"/>
  <c r="B6069" i="355"/>
  <c r="F6068" i="355"/>
  <c r="B6068" i="355"/>
  <c r="F6067" i="355"/>
  <c r="B6067" i="355"/>
  <c r="F6066" i="355"/>
  <c r="B6066" i="355"/>
  <c r="F6065" i="355"/>
  <c r="B6065" i="355"/>
  <c r="F6064" i="355"/>
  <c r="B6064" i="355"/>
  <c r="F6063" i="355"/>
  <c r="B6063" i="355"/>
  <c r="F6062" i="355"/>
  <c r="B6062" i="355"/>
  <c r="F6061" i="355"/>
  <c r="B6061" i="355"/>
  <c r="B6060" i="355"/>
  <c r="B6059" i="355"/>
  <c r="B6058" i="355"/>
  <c r="B6057" i="355"/>
  <c r="B6056" i="355"/>
  <c r="B6055" i="355"/>
  <c r="B6054" i="355"/>
  <c r="B6053" i="355"/>
  <c r="B6052" i="355"/>
  <c r="B6051" i="355"/>
  <c r="B6050" i="355"/>
  <c r="B6049" i="355"/>
  <c r="F6048" i="355"/>
  <c r="B6048" i="355"/>
  <c r="F6047" i="355"/>
  <c r="B6047" i="355"/>
  <c r="B6046" i="355"/>
  <c r="F6045" i="355"/>
  <c r="B6045" i="355"/>
  <c r="F6044" i="355"/>
  <c r="B6044" i="355"/>
  <c r="F6043" i="355"/>
  <c r="B6043" i="355"/>
  <c r="F6042" i="355"/>
  <c r="B6042" i="355"/>
  <c r="F6041" i="355"/>
  <c r="B6041" i="355"/>
  <c r="B6040" i="355"/>
  <c r="B6039" i="355"/>
  <c r="F6038" i="355"/>
  <c r="B6038" i="355"/>
  <c r="F6037" i="355"/>
  <c r="B6037" i="355"/>
  <c r="B6036" i="355"/>
  <c r="F6035" i="355"/>
  <c r="B6035" i="355"/>
  <c r="F6034" i="355"/>
  <c r="B6034" i="355"/>
  <c r="F6033" i="355"/>
  <c r="B6033" i="355"/>
  <c r="F6032" i="355"/>
  <c r="B6032" i="355"/>
  <c r="F6031" i="355"/>
  <c r="B6031" i="355"/>
  <c r="F6030" i="355"/>
  <c r="B6030" i="355"/>
  <c r="F6029" i="355"/>
  <c r="B6029" i="355"/>
  <c r="F6028" i="355"/>
  <c r="B6028" i="355"/>
  <c r="B6027" i="355"/>
  <c r="B6026" i="355"/>
  <c r="B6025" i="355"/>
  <c r="B6024" i="355"/>
  <c r="B6023" i="355"/>
  <c r="B6022" i="355"/>
  <c r="B6021" i="355"/>
  <c r="B6020" i="355"/>
  <c r="B6019" i="355"/>
  <c r="B6018" i="355"/>
  <c r="B6017" i="355"/>
  <c r="B6016" i="355"/>
  <c r="B6015" i="355"/>
  <c r="B6014" i="355"/>
  <c r="F6013" i="355"/>
  <c r="B6013" i="355"/>
  <c r="F6012" i="355"/>
  <c r="B6012" i="355"/>
  <c r="B6011" i="355"/>
  <c r="F6010" i="355"/>
  <c r="B6010" i="355"/>
  <c r="B6009" i="355"/>
  <c r="B6008" i="355"/>
  <c r="F6007" i="355"/>
  <c r="B6007" i="355"/>
  <c r="F6006" i="355"/>
  <c r="B6006" i="355"/>
  <c r="B6005" i="355"/>
  <c r="F6004" i="355"/>
  <c r="B6004" i="355"/>
  <c r="B6003" i="355"/>
  <c r="B6002" i="355"/>
  <c r="B6001" i="355"/>
  <c r="B6000" i="355"/>
  <c r="B5999" i="355"/>
  <c r="B5998" i="355"/>
  <c r="B5997" i="355"/>
  <c r="B5996" i="355"/>
  <c r="F5995" i="355"/>
  <c r="B5995" i="355"/>
  <c r="F5994" i="355"/>
  <c r="B5994" i="355"/>
  <c r="B5993" i="355"/>
  <c r="F5992" i="355"/>
  <c r="B5992" i="355"/>
  <c r="B5991" i="355"/>
  <c r="B5990" i="355"/>
  <c r="F5989" i="355"/>
  <c r="B5989" i="355"/>
  <c r="F5988" i="355"/>
  <c r="B5988" i="355"/>
  <c r="B5987" i="355"/>
  <c r="F5986" i="355"/>
  <c r="B5986" i="355"/>
  <c r="B5985" i="355"/>
  <c r="B5984" i="355"/>
  <c r="B5983" i="355"/>
  <c r="B5982" i="355"/>
  <c r="B5981" i="355"/>
  <c r="B5980" i="355"/>
  <c r="B5979" i="355"/>
  <c r="B5978" i="355"/>
  <c r="F5977" i="355"/>
  <c r="B5977" i="355"/>
  <c r="F5976" i="355"/>
  <c r="B5976" i="355"/>
  <c r="B5975" i="355"/>
  <c r="F5974" i="355"/>
  <c r="B5974" i="355"/>
  <c r="B5973" i="355"/>
  <c r="B5972" i="355"/>
  <c r="F5971" i="355"/>
  <c r="B5971" i="355"/>
  <c r="F5970" i="355"/>
  <c r="B5970" i="355"/>
  <c r="B5969" i="355"/>
  <c r="F5968" i="355"/>
  <c r="B5968" i="355"/>
  <c r="B5967" i="355"/>
  <c r="B5966" i="355"/>
  <c r="B5965" i="355"/>
  <c r="B5964" i="355"/>
  <c r="B5963" i="355"/>
  <c r="B5962" i="355"/>
  <c r="B5961" i="355"/>
  <c r="B5960" i="355"/>
  <c r="F5959" i="355"/>
  <c r="B5959" i="355"/>
  <c r="F5958" i="355"/>
  <c r="B5958" i="355"/>
  <c r="B5957" i="355"/>
  <c r="F5956" i="355"/>
  <c r="B5956" i="355"/>
  <c r="B5955" i="355"/>
  <c r="B5954" i="355"/>
  <c r="F5953" i="355"/>
  <c r="B5953" i="355"/>
  <c r="F5952" i="355"/>
  <c r="B5952" i="355"/>
  <c r="B5951" i="355"/>
  <c r="F5950" i="355"/>
  <c r="B5950" i="355"/>
  <c r="B5949" i="355"/>
  <c r="B5948" i="355"/>
  <c r="B5947" i="355"/>
  <c r="B5946" i="355"/>
  <c r="B5945" i="355"/>
  <c r="B5944" i="355"/>
  <c r="B5943" i="355"/>
  <c r="B5942" i="355"/>
  <c r="F5941" i="355"/>
  <c r="B5941" i="355"/>
  <c r="F5940" i="355"/>
  <c r="B5940" i="355"/>
  <c r="B5939" i="355"/>
  <c r="F5938" i="355"/>
  <c r="B5938" i="355"/>
  <c r="B5937" i="355"/>
  <c r="B5936" i="355"/>
  <c r="F5935" i="355"/>
  <c r="B5935" i="355"/>
  <c r="F5934" i="355"/>
  <c r="B5934" i="355"/>
  <c r="B5933" i="355"/>
  <c r="F5932" i="355"/>
  <c r="B5932" i="355"/>
  <c r="B5931" i="355"/>
  <c r="B5930" i="355"/>
  <c r="B5929" i="355"/>
  <c r="B5928" i="355"/>
  <c r="B5927" i="355"/>
  <c r="B5926" i="355"/>
  <c r="B5925" i="355"/>
  <c r="B5924" i="355"/>
  <c r="F5923" i="355"/>
  <c r="B5923" i="355"/>
  <c r="F5922" i="355"/>
  <c r="B5922" i="355"/>
  <c r="B5921" i="355"/>
  <c r="F5920" i="355"/>
  <c r="B5920" i="355"/>
  <c r="B5919" i="355"/>
  <c r="B5918" i="355"/>
  <c r="F5917" i="355"/>
  <c r="B5917" i="355"/>
  <c r="F5916" i="355"/>
  <c r="B5916" i="355"/>
  <c r="B5915" i="355"/>
  <c r="F5914" i="355"/>
  <c r="B5914" i="355"/>
  <c r="B5913" i="355"/>
  <c r="B5912" i="355"/>
  <c r="B5911" i="355"/>
  <c r="B5910" i="355"/>
  <c r="B5909" i="355"/>
  <c r="B5908" i="355"/>
  <c r="B5907" i="355"/>
  <c r="B5906" i="355"/>
  <c r="F5905" i="355"/>
  <c r="B5905" i="355"/>
  <c r="F5904" i="355"/>
  <c r="B5904" i="355"/>
  <c r="B5903" i="355"/>
  <c r="F5902" i="355"/>
  <c r="B5902" i="355"/>
  <c r="B5901" i="355"/>
  <c r="B5900" i="355"/>
  <c r="F5899" i="355"/>
  <c r="B5899" i="355"/>
  <c r="F5898" i="355"/>
  <c r="B5898" i="355"/>
  <c r="B5897" i="355"/>
  <c r="F5896" i="355"/>
  <c r="B5896" i="355"/>
  <c r="B5895" i="355"/>
  <c r="B5894" i="355"/>
  <c r="B5893" i="355"/>
  <c r="B5892" i="355"/>
  <c r="B5891" i="355"/>
  <c r="B5890" i="355"/>
  <c r="B5889" i="355"/>
  <c r="B5888" i="355"/>
  <c r="F5887" i="355"/>
  <c r="B5887" i="355"/>
  <c r="F5886" i="355"/>
  <c r="B5886" i="355"/>
  <c r="B5885" i="355"/>
  <c r="F5884" i="355"/>
  <c r="B5884" i="355"/>
  <c r="B5883" i="355"/>
  <c r="B5882" i="355"/>
  <c r="F5881" i="355"/>
  <c r="B5881" i="355"/>
  <c r="F5880" i="355"/>
  <c r="B5880" i="355"/>
  <c r="B5879" i="355"/>
  <c r="F5878" i="355"/>
  <c r="B5878" i="355"/>
  <c r="B5877" i="355"/>
  <c r="B5876" i="355"/>
  <c r="B5875" i="355"/>
  <c r="B5874" i="355"/>
  <c r="B5873" i="355"/>
  <c r="B5872" i="355"/>
  <c r="B5871" i="355"/>
  <c r="B5870" i="355"/>
  <c r="B5869" i="355"/>
  <c r="B5868" i="355"/>
  <c r="B5867" i="355"/>
  <c r="B5866" i="355"/>
  <c r="B5865" i="355"/>
  <c r="F5864" i="355"/>
  <c r="B5864" i="355"/>
  <c r="F5863" i="355"/>
  <c r="B5863" i="355"/>
  <c r="F5862" i="355"/>
  <c r="B5862" i="355"/>
  <c r="B5861" i="355"/>
  <c r="B5860" i="355"/>
  <c r="B5859" i="355"/>
  <c r="B5858" i="355"/>
  <c r="B5857" i="355"/>
  <c r="B5856" i="355"/>
  <c r="B5855" i="355"/>
  <c r="B5854" i="355"/>
  <c r="B5853" i="355"/>
  <c r="B5852" i="355"/>
  <c r="B5851" i="355"/>
  <c r="B5850" i="355"/>
  <c r="F5849" i="355"/>
  <c r="B5849" i="355"/>
  <c r="F5848" i="355"/>
  <c r="B5848" i="355"/>
  <c r="B5847" i="355"/>
  <c r="F5846" i="355"/>
  <c r="B5846" i="355"/>
  <c r="F5845" i="355"/>
  <c r="B5845" i="355"/>
  <c r="F5844" i="355"/>
  <c r="B5844" i="355"/>
  <c r="F5843" i="355"/>
  <c r="B5843" i="355"/>
  <c r="F5842" i="355"/>
  <c r="B5842" i="355"/>
  <c r="B5841" i="355"/>
  <c r="B5840" i="355"/>
  <c r="F5839" i="355"/>
  <c r="B5839" i="355"/>
  <c r="F5838" i="355"/>
  <c r="B5838" i="355"/>
  <c r="B5837" i="355"/>
  <c r="F5836" i="355"/>
  <c r="B5836" i="355"/>
  <c r="F5835" i="355"/>
  <c r="B5835" i="355"/>
  <c r="F5834" i="355"/>
  <c r="B5834" i="355"/>
  <c r="F5833" i="355"/>
  <c r="B5833" i="355"/>
  <c r="F5832" i="355"/>
  <c r="B5832" i="355"/>
  <c r="F5831" i="355"/>
  <c r="B5831" i="355"/>
  <c r="F5830" i="355"/>
  <c r="B5830" i="355"/>
  <c r="F5829" i="355"/>
  <c r="B5829" i="355"/>
  <c r="B5828" i="355"/>
  <c r="B5827" i="355"/>
  <c r="B5826" i="355"/>
  <c r="B5825" i="355"/>
  <c r="B5824" i="355"/>
  <c r="B5823" i="355"/>
  <c r="B5822" i="355"/>
  <c r="B5821" i="355"/>
  <c r="B5820" i="355"/>
  <c r="B5819" i="355"/>
  <c r="B5818" i="355"/>
  <c r="B5817" i="355"/>
  <c r="F5816" i="355"/>
  <c r="B5816" i="355"/>
  <c r="F5815" i="355"/>
  <c r="B5815" i="355"/>
  <c r="B5814" i="355"/>
  <c r="F5813" i="355"/>
  <c r="B5813" i="355"/>
  <c r="F5812" i="355"/>
  <c r="B5812" i="355"/>
  <c r="F5811" i="355"/>
  <c r="B5811" i="355"/>
  <c r="F5810" i="355"/>
  <c r="B5810" i="355"/>
  <c r="F5809" i="355"/>
  <c r="B5809" i="355"/>
  <c r="B5808" i="355"/>
  <c r="B5807" i="355"/>
  <c r="F5806" i="355"/>
  <c r="B5806" i="355"/>
  <c r="F5805" i="355"/>
  <c r="B5805" i="355"/>
  <c r="B5804" i="355"/>
  <c r="F5803" i="355"/>
  <c r="B5803" i="355"/>
  <c r="F5802" i="355"/>
  <c r="B5802" i="355"/>
  <c r="F5801" i="355"/>
  <c r="B5801" i="355"/>
  <c r="F5800" i="355"/>
  <c r="B5800" i="355"/>
  <c r="F5799" i="355"/>
  <c r="B5799" i="355"/>
  <c r="F5798" i="355"/>
  <c r="B5798" i="355"/>
  <c r="F5797" i="355"/>
  <c r="B5797" i="355"/>
  <c r="F5796" i="355"/>
  <c r="B5796" i="355"/>
  <c r="B5795" i="355"/>
  <c r="B5794" i="355"/>
  <c r="B5793" i="355"/>
  <c r="B5792" i="355"/>
  <c r="B5791" i="355"/>
  <c r="B5790" i="355"/>
  <c r="B5789" i="355"/>
  <c r="B5788" i="355"/>
  <c r="B5787" i="355"/>
  <c r="B5786" i="355"/>
  <c r="B5785" i="355"/>
  <c r="B5784" i="355"/>
  <c r="F5783" i="355"/>
  <c r="B5783" i="355"/>
  <c r="F5782" i="355"/>
  <c r="B5782" i="355"/>
  <c r="B5781" i="355"/>
  <c r="F5780" i="355"/>
  <c r="B5780" i="355"/>
  <c r="F5779" i="355"/>
  <c r="B5779" i="355"/>
  <c r="F5778" i="355"/>
  <c r="B5778" i="355"/>
  <c r="F5777" i="355"/>
  <c r="B5777" i="355"/>
  <c r="F5776" i="355"/>
  <c r="B5776" i="355"/>
  <c r="B5775" i="355"/>
  <c r="B5774" i="355"/>
  <c r="F5773" i="355"/>
  <c r="B5773" i="355"/>
  <c r="F5772" i="355"/>
  <c r="B5772" i="355"/>
  <c r="B5771" i="355"/>
  <c r="F5770" i="355"/>
  <c r="B5770" i="355"/>
  <c r="F5769" i="355"/>
  <c r="B5769" i="355"/>
  <c r="F5768" i="355"/>
  <c r="B5768" i="355"/>
  <c r="F5767" i="355"/>
  <c r="B5767" i="355"/>
  <c r="F5766" i="355"/>
  <c r="B5766" i="355"/>
  <c r="F5765" i="355"/>
  <c r="B5765" i="355"/>
  <c r="F5764" i="355"/>
  <c r="B5764" i="355"/>
  <c r="F5763" i="355"/>
  <c r="B5763" i="355"/>
  <c r="B5762" i="355"/>
  <c r="B5761" i="355"/>
  <c r="B5760" i="355"/>
  <c r="B5759" i="355"/>
  <c r="B5758" i="355"/>
  <c r="B5757" i="355"/>
  <c r="B5756" i="355"/>
  <c r="B5755" i="355"/>
  <c r="B5754" i="355"/>
  <c r="B5753" i="355"/>
  <c r="B5752" i="355"/>
  <c r="B5751" i="355"/>
  <c r="B5750" i="355"/>
  <c r="B5749" i="355"/>
  <c r="B5748" i="355"/>
  <c r="B5747" i="355"/>
  <c r="B5746" i="355"/>
  <c r="F5745" i="355"/>
  <c r="B5745" i="355"/>
  <c r="F5744" i="355"/>
  <c r="B5744" i="355"/>
  <c r="F5743" i="355"/>
  <c r="B5743" i="355"/>
  <c r="F5742" i="355"/>
  <c r="B5742" i="355"/>
  <c r="F5741" i="355"/>
  <c r="B5741" i="355"/>
  <c r="B5740" i="355"/>
  <c r="B5739" i="355"/>
  <c r="F5738" i="355"/>
  <c r="B5738" i="355"/>
  <c r="F5737" i="355"/>
  <c r="B5737" i="355"/>
  <c r="B5736" i="355"/>
  <c r="F5735" i="355"/>
  <c r="B5735" i="355"/>
  <c r="F5734" i="355"/>
  <c r="B5734" i="355"/>
  <c r="F5733" i="355"/>
  <c r="B5733" i="355"/>
  <c r="F5732" i="355"/>
  <c r="B5732" i="355"/>
  <c r="F5731" i="355"/>
  <c r="B5731" i="355"/>
  <c r="B5730" i="355"/>
  <c r="F5729" i="355"/>
  <c r="B5729" i="355"/>
  <c r="F5728" i="355"/>
  <c r="B5728" i="355"/>
  <c r="F5727" i="355"/>
  <c r="B5727" i="355"/>
  <c r="F5726" i="355"/>
  <c r="B5726" i="355"/>
  <c r="F5725" i="355"/>
  <c r="B5725" i="355"/>
  <c r="B5724" i="355"/>
  <c r="B5723" i="355"/>
  <c r="F5722" i="355"/>
  <c r="B5722" i="355"/>
  <c r="F5721" i="355"/>
  <c r="B5721" i="355"/>
  <c r="B5720" i="355"/>
  <c r="F5719" i="355"/>
  <c r="B5719" i="355"/>
  <c r="F5718" i="355"/>
  <c r="B5718" i="355"/>
  <c r="F5717" i="355"/>
  <c r="B5717" i="355"/>
  <c r="F5716" i="355"/>
  <c r="B5716" i="355"/>
  <c r="F5715" i="355"/>
  <c r="B5715" i="355"/>
  <c r="F5714" i="355"/>
  <c r="B5714" i="355"/>
  <c r="F5713" i="355"/>
  <c r="B5713" i="355"/>
  <c r="F5712" i="355"/>
  <c r="B5712" i="355"/>
  <c r="B5711" i="355"/>
  <c r="B5710" i="355"/>
  <c r="B5709" i="355"/>
  <c r="B5708" i="355"/>
  <c r="B5707" i="355"/>
  <c r="B5706" i="355"/>
  <c r="B5705" i="355"/>
  <c r="B5704" i="355"/>
  <c r="B5703" i="355"/>
  <c r="B5702" i="355"/>
  <c r="B5701" i="355"/>
  <c r="B5700" i="355"/>
  <c r="F5699" i="355"/>
  <c r="B5699" i="355"/>
  <c r="F5698" i="355"/>
  <c r="B5698" i="355"/>
  <c r="B5697" i="355"/>
  <c r="F5696" i="355"/>
  <c r="B5696" i="355"/>
  <c r="F5695" i="355"/>
  <c r="B5695" i="355"/>
  <c r="F5694" i="355"/>
  <c r="B5694" i="355"/>
  <c r="F5693" i="355"/>
  <c r="B5693" i="355"/>
  <c r="F5692" i="355"/>
  <c r="B5692" i="355"/>
  <c r="B5691" i="355"/>
  <c r="B5690" i="355"/>
  <c r="F5689" i="355"/>
  <c r="B5689" i="355"/>
  <c r="F5688" i="355"/>
  <c r="B5688" i="355"/>
  <c r="B5687" i="355"/>
  <c r="F5686" i="355"/>
  <c r="B5686" i="355"/>
  <c r="F5685" i="355"/>
  <c r="B5685" i="355"/>
  <c r="F5684" i="355"/>
  <c r="B5684" i="355"/>
  <c r="F5683" i="355"/>
  <c r="B5683" i="355"/>
  <c r="F5682" i="355"/>
  <c r="B5682" i="355"/>
  <c r="F5681" i="355"/>
  <c r="B5681" i="355"/>
  <c r="F5680" i="355"/>
  <c r="B5680" i="355"/>
  <c r="F5679" i="355"/>
  <c r="B5679" i="355"/>
  <c r="B5678" i="355"/>
  <c r="B5677" i="355"/>
  <c r="B5676" i="355"/>
  <c r="B5675" i="355"/>
  <c r="B5674" i="355"/>
  <c r="B5673" i="355"/>
  <c r="B5672" i="355"/>
  <c r="B5671" i="355"/>
  <c r="B5670" i="355"/>
  <c r="B5669" i="355"/>
  <c r="B5668" i="355"/>
  <c r="B5667" i="355"/>
  <c r="B5666" i="355"/>
  <c r="B5665" i="355"/>
  <c r="B5664" i="355"/>
  <c r="B5663" i="355"/>
  <c r="B5662" i="355"/>
  <c r="F5661" i="355"/>
  <c r="B5661" i="355"/>
  <c r="F5660" i="355"/>
  <c r="B5660" i="355"/>
  <c r="F5659" i="355"/>
  <c r="B5659" i="355"/>
  <c r="F5658" i="355"/>
  <c r="B5658" i="355"/>
  <c r="F5657" i="355"/>
  <c r="B5657" i="355"/>
  <c r="B5656" i="355"/>
  <c r="B5655" i="355"/>
  <c r="F5654" i="355"/>
  <c r="B5654" i="355"/>
  <c r="F5653" i="355"/>
  <c r="B5653" i="355"/>
  <c r="B5652" i="355"/>
  <c r="F5651" i="355"/>
  <c r="B5651" i="355"/>
  <c r="F5650" i="355"/>
  <c r="B5650" i="355"/>
  <c r="F5649" i="355"/>
  <c r="B5649" i="355"/>
  <c r="F5648" i="355"/>
  <c r="B5648" i="355"/>
  <c r="F5647" i="355"/>
  <c r="B5647" i="355"/>
  <c r="B5646" i="355"/>
  <c r="F5645" i="355"/>
  <c r="B5645" i="355"/>
  <c r="F5644" i="355"/>
  <c r="B5644" i="355"/>
  <c r="F5643" i="355"/>
  <c r="B5643" i="355"/>
  <c r="F5642" i="355"/>
  <c r="B5642" i="355"/>
  <c r="F5641" i="355"/>
  <c r="B5641" i="355"/>
  <c r="B5640" i="355"/>
  <c r="B5639" i="355"/>
  <c r="F5638" i="355"/>
  <c r="B5638" i="355"/>
  <c r="F5637" i="355"/>
  <c r="B5637" i="355"/>
  <c r="B5636" i="355"/>
  <c r="F5635" i="355"/>
  <c r="B5635" i="355"/>
  <c r="F5634" i="355"/>
  <c r="B5634" i="355"/>
  <c r="F5633" i="355"/>
  <c r="B5633" i="355"/>
  <c r="F5632" i="355"/>
  <c r="B5632" i="355"/>
  <c r="F5631" i="355"/>
  <c r="B5631" i="355"/>
  <c r="B5630" i="355"/>
  <c r="B5629" i="355"/>
  <c r="B5628" i="355"/>
  <c r="B5627" i="355"/>
  <c r="B5626" i="355"/>
  <c r="B5625" i="355"/>
  <c r="B5624" i="355"/>
  <c r="B5623" i="355"/>
  <c r="B5622" i="355"/>
  <c r="B5621" i="355"/>
  <c r="B5620" i="355"/>
  <c r="B5619" i="355"/>
  <c r="B5618" i="355"/>
  <c r="F5617" i="355"/>
  <c r="B5617" i="355"/>
  <c r="F5616" i="355"/>
  <c r="B5616" i="355"/>
  <c r="F5615" i="355"/>
  <c r="B5615" i="355"/>
  <c r="B5614" i="355"/>
  <c r="B5613" i="355"/>
  <c r="B5612" i="355"/>
  <c r="B5611" i="355"/>
  <c r="B5610" i="355"/>
  <c r="B5609" i="355"/>
  <c r="B5608" i="355"/>
  <c r="B5607" i="355"/>
  <c r="B5606" i="355"/>
  <c r="B5605" i="355"/>
  <c r="B5604" i="355"/>
  <c r="B5603" i="355"/>
  <c r="B5602" i="355"/>
  <c r="B5601" i="355"/>
  <c r="B5600" i="355"/>
  <c r="B5599" i="355"/>
  <c r="B5598" i="355"/>
  <c r="F5597" i="355"/>
  <c r="B5597" i="355"/>
  <c r="F5596" i="355"/>
  <c r="B5596" i="355"/>
  <c r="F5595" i="355"/>
  <c r="B5595" i="355"/>
  <c r="F5594" i="355"/>
  <c r="B5594" i="355"/>
  <c r="F5593" i="355"/>
  <c r="B5593" i="355"/>
  <c r="B5592" i="355"/>
  <c r="B5591" i="355"/>
  <c r="F5590" i="355"/>
  <c r="B5590" i="355"/>
  <c r="F5589" i="355"/>
  <c r="B5589" i="355"/>
  <c r="B5588" i="355"/>
  <c r="F5587" i="355"/>
  <c r="B5587" i="355"/>
  <c r="F5586" i="355"/>
  <c r="B5586" i="355"/>
  <c r="F5585" i="355"/>
  <c r="B5585" i="355"/>
  <c r="F5584" i="355"/>
  <c r="B5584" i="355"/>
  <c r="F5583" i="355"/>
  <c r="B5583" i="355"/>
  <c r="B5582" i="355"/>
  <c r="F5581" i="355"/>
  <c r="B5581" i="355"/>
  <c r="F5580" i="355"/>
  <c r="B5580" i="355"/>
  <c r="F5579" i="355"/>
  <c r="B5579" i="355"/>
  <c r="F5578" i="355"/>
  <c r="B5578" i="355"/>
  <c r="F5577" i="355"/>
  <c r="B5577" i="355"/>
  <c r="B5576" i="355"/>
  <c r="B5575" i="355"/>
  <c r="F5574" i="355"/>
  <c r="B5574" i="355"/>
  <c r="F5573" i="355"/>
  <c r="B5573" i="355"/>
  <c r="B5572" i="355"/>
  <c r="F5571" i="355"/>
  <c r="B5571" i="355"/>
  <c r="F5570" i="355"/>
  <c r="B5570" i="355"/>
  <c r="F5569" i="355"/>
  <c r="B5569" i="355"/>
  <c r="F5568" i="355"/>
  <c r="B5568" i="355"/>
  <c r="F5567" i="355"/>
  <c r="B5567" i="355"/>
  <c r="F5566" i="355"/>
  <c r="B5566" i="355"/>
  <c r="F5565" i="355"/>
  <c r="B5565" i="355"/>
  <c r="F5564" i="355"/>
  <c r="B5564" i="355"/>
  <c r="B5563" i="355"/>
  <c r="B5562" i="355"/>
  <c r="B5561" i="355"/>
  <c r="B5560" i="355"/>
  <c r="B5559" i="355"/>
  <c r="B5558" i="355"/>
  <c r="B5557" i="355"/>
  <c r="B5556" i="355"/>
  <c r="B5555" i="355"/>
  <c r="B5554" i="355"/>
  <c r="B5553" i="355"/>
  <c r="B5552" i="355"/>
  <c r="F5551" i="355"/>
  <c r="B5551" i="355"/>
  <c r="F5550" i="355"/>
  <c r="B5550" i="355"/>
  <c r="B5549" i="355"/>
  <c r="F5548" i="355"/>
  <c r="B5548" i="355"/>
  <c r="F5547" i="355"/>
  <c r="B5547" i="355"/>
  <c r="F5546" i="355"/>
  <c r="B5546" i="355"/>
  <c r="F5545" i="355"/>
  <c r="B5545" i="355"/>
  <c r="F5544" i="355"/>
  <c r="B5544" i="355"/>
  <c r="B5543" i="355"/>
  <c r="B5542" i="355"/>
  <c r="F5541" i="355"/>
  <c r="B5541" i="355"/>
  <c r="F5540" i="355"/>
  <c r="B5540" i="355"/>
  <c r="B5539" i="355"/>
  <c r="F5538" i="355"/>
  <c r="B5538" i="355"/>
  <c r="F5537" i="355"/>
  <c r="B5537" i="355"/>
  <c r="F5536" i="355"/>
  <c r="B5536" i="355"/>
  <c r="F5535" i="355"/>
  <c r="B5535" i="355"/>
  <c r="F5534" i="355"/>
  <c r="B5534" i="355"/>
  <c r="F5533" i="355"/>
  <c r="B5533" i="355"/>
  <c r="F5532" i="355"/>
  <c r="B5532" i="355"/>
  <c r="F5531" i="355"/>
  <c r="B5531" i="355"/>
  <c r="B5530" i="355"/>
  <c r="B5529" i="355"/>
  <c r="B5528" i="355"/>
  <c r="B5527" i="355"/>
  <c r="B5526" i="355"/>
  <c r="B5525" i="355"/>
  <c r="B5524" i="355"/>
  <c r="B5523" i="355"/>
  <c r="B5522" i="355"/>
  <c r="B5521" i="355"/>
  <c r="B5520" i="355"/>
  <c r="B5519" i="355"/>
  <c r="F5518" i="355"/>
  <c r="B5518" i="355"/>
  <c r="F5517" i="355"/>
  <c r="B5517" i="355"/>
  <c r="B5516" i="355"/>
  <c r="F5515" i="355"/>
  <c r="B5515" i="355"/>
  <c r="F5514" i="355"/>
  <c r="B5514" i="355"/>
  <c r="F5513" i="355"/>
  <c r="B5513" i="355"/>
  <c r="F5512" i="355"/>
  <c r="B5512" i="355"/>
  <c r="F5511" i="355"/>
  <c r="B5511" i="355"/>
  <c r="B5510" i="355"/>
  <c r="B5509" i="355"/>
  <c r="F5508" i="355"/>
  <c r="B5508" i="355"/>
  <c r="F5507" i="355"/>
  <c r="B5507" i="355"/>
  <c r="B5506" i="355"/>
  <c r="F5505" i="355"/>
  <c r="B5505" i="355"/>
  <c r="F5504" i="355"/>
  <c r="B5504" i="355"/>
  <c r="F5503" i="355"/>
  <c r="B5503" i="355"/>
  <c r="F5502" i="355"/>
  <c r="B5502" i="355"/>
  <c r="F5501" i="355"/>
  <c r="B5501" i="355"/>
  <c r="F5500" i="355"/>
  <c r="B5500" i="355"/>
  <c r="F5499" i="355"/>
  <c r="B5499" i="355"/>
  <c r="F5498" i="355"/>
  <c r="B5498" i="355"/>
  <c r="B5497" i="355"/>
  <c r="B5496" i="355"/>
  <c r="B5495" i="355"/>
  <c r="B5494" i="355"/>
  <c r="B5493" i="355"/>
  <c r="B5492" i="355"/>
  <c r="B5491" i="355"/>
  <c r="B5490" i="355"/>
  <c r="B5489" i="355"/>
  <c r="B5488" i="355"/>
  <c r="B5487" i="355"/>
  <c r="B5486" i="355"/>
  <c r="F5485" i="355"/>
  <c r="B5485" i="355"/>
  <c r="F5484" i="355"/>
  <c r="B5484" i="355"/>
  <c r="B5483" i="355"/>
  <c r="F5482" i="355"/>
  <c r="B5482" i="355"/>
  <c r="F5481" i="355"/>
  <c r="B5481" i="355"/>
  <c r="F5480" i="355"/>
  <c r="B5480" i="355"/>
  <c r="F5479" i="355"/>
  <c r="B5479" i="355"/>
  <c r="F5478" i="355"/>
  <c r="B5478" i="355"/>
  <c r="B5477" i="355"/>
  <c r="B5476" i="355"/>
  <c r="F5475" i="355"/>
  <c r="B5475" i="355"/>
  <c r="F5474" i="355"/>
  <c r="B5474" i="355"/>
  <c r="B5473" i="355"/>
  <c r="F5472" i="355"/>
  <c r="B5472" i="355"/>
  <c r="F5471" i="355"/>
  <c r="B5471" i="355"/>
  <c r="F5470" i="355"/>
  <c r="B5470" i="355"/>
  <c r="F5469" i="355"/>
  <c r="B5469" i="355"/>
  <c r="F5468" i="355"/>
  <c r="B5468" i="355"/>
  <c r="F5467" i="355"/>
  <c r="B5467" i="355"/>
  <c r="F5466" i="355"/>
  <c r="B5466" i="355"/>
  <c r="F5465" i="355"/>
  <c r="B5465" i="355"/>
  <c r="B5464" i="355"/>
  <c r="B5463" i="355"/>
  <c r="B5462" i="355"/>
  <c r="B5461" i="355"/>
  <c r="B5460" i="355"/>
  <c r="B5459" i="355"/>
  <c r="B5458" i="355"/>
  <c r="B5457" i="355"/>
  <c r="B5456" i="355"/>
  <c r="B5455" i="355"/>
  <c r="B5454" i="355"/>
  <c r="B5453" i="355"/>
  <c r="F5452" i="355"/>
  <c r="B5452" i="355"/>
  <c r="F5451" i="355"/>
  <c r="B5451" i="355"/>
  <c r="B5450" i="355"/>
  <c r="F5449" i="355"/>
  <c r="B5449" i="355"/>
  <c r="F5448" i="355"/>
  <c r="B5448" i="355"/>
  <c r="F5447" i="355"/>
  <c r="B5447" i="355"/>
  <c r="F5446" i="355"/>
  <c r="B5446" i="355"/>
  <c r="F5445" i="355"/>
  <c r="B5445" i="355"/>
  <c r="B5444" i="355"/>
  <c r="B5443" i="355"/>
  <c r="F5442" i="355"/>
  <c r="B5442" i="355"/>
  <c r="F5441" i="355"/>
  <c r="B5441" i="355"/>
  <c r="B5440" i="355"/>
  <c r="F5439" i="355"/>
  <c r="B5439" i="355"/>
  <c r="F5438" i="355"/>
  <c r="B5438" i="355"/>
  <c r="F5437" i="355"/>
  <c r="B5437" i="355"/>
  <c r="F5436" i="355"/>
  <c r="B5436" i="355"/>
  <c r="F5435" i="355"/>
  <c r="B5435" i="355"/>
  <c r="F5434" i="355"/>
  <c r="B5434" i="355"/>
  <c r="F5433" i="355"/>
  <c r="B5433" i="355"/>
  <c r="F5432" i="355"/>
  <c r="B5432" i="355"/>
  <c r="B5431" i="355"/>
  <c r="B5430" i="355"/>
  <c r="B5429" i="355"/>
  <c r="B5428" i="355"/>
  <c r="B5427" i="355"/>
  <c r="B5426" i="355"/>
  <c r="B5425" i="355"/>
  <c r="B5424" i="355"/>
  <c r="B5423" i="355"/>
  <c r="B5422" i="355"/>
  <c r="B5421" i="355"/>
  <c r="B5420" i="355"/>
  <c r="F5419" i="355"/>
  <c r="B5419" i="355"/>
  <c r="F5418" i="355"/>
  <c r="B5418" i="355"/>
  <c r="B5417" i="355"/>
  <c r="F5416" i="355"/>
  <c r="B5416" i="355"/>
  <c r="F5415" i="355"/>
  <c r="B5415" i="355"/>
  <c r="F5414" i="355"/>
  <c r="B5414" i="355"/>
  <c r="F5413" i="355"/>
  <c r="B5413" i="355"/>
  <c r="F5412" i="355"/>
  <c r="B5412" i="355"/>
  <c r="B5411" i="355"/>
  <c r="B5410" i="355"/>
  <c r="F5409" i="355"/>
  <c r="B5409" i="355"/>
  <c r="F5408" i="355"/>
  <c r="B5408" i="355"/>
  <c r="B5407" i="355"/>
  <c r="F5406" i="355"/>
  <c r="B5406" i="355"/>
  <c r="F5405" i="355"/>
  <c r="B5405" i="355"/>
  <c r="F5404" i="355"/>
  <c r="B5404" i="355"/>
  <c r="F5403" i="355"/>
  <c r="B5403" i="355"/>
  <c r="F5402" i="355"/>
  <c r="B5402" i="355"/>
  <c r="F5401" i="355"/>
  <c r="B5401" i="355"/>
  <c r="F5400" i="355"/>
  <c r="B5400" i="355"/>
  <c r="F5399" i="355"/>
  <c r="B5399" i="355"/>
  <c r="F5398" i="355"/>
  <c r="B5398" i="355"/>
  <c r="F5397" i="355"/>
  <c r="B5397" i="355"/>
  <c r="F5396" i="355"/>
  <c r="B5396" i="355"/>
  <c r="F5395" i="355"/>
  <c r="B5395" i="355"/>
  <c r="F5394" i="355"/>
  <c r="B5394" i="355"/>
  <c r="F5393" i="355"/>
  <c r="B5393" i="355"/>
  <c r="F5392" i="355"/>
  <c r="B5392" i="355"/>
  <c r="F5391" i="355"/>
  <c r="B5391" i="355"/>
  <c r="F5390" i="355"/>
  <c r="B5390" i="355"/>
  <c r="F5389" i="355"/>
  <c r="B5389" i="355"/>
  <c r="F5388" i="355"/>
  <c r="B5388" i="355"/>
  <c r="F5387" i="355"/>
  <c r="B5387" i="355"/>
  <c r="F5386" i="355"/>
  <c r="B5386" i="355"/>
  <c r="F5385" i="355"/>
  <c r="B5385" i="355"/>
  <c r="F5384" i="355"/>
  <c r="B5384" i="355"/>
  <c r="F5383" i="355"/>
  <c r="B5383" i="355"/>
  <c r="F5382" i="355"/>
  <c r="B5382" i="355"/>
  <c r="F5381" i="355"/>
  <c r="B5381" i="355"/>
  <c r="F5380" i="355"/>
  <c r="B5380" i="355"/>
  <c r="F5379" i="355"/>
  <c r="B5379" i="355"/>
  <c r="F5378" i="355"/>
  <c r="B5378" i="355"/>
  <c r="F5377" i="355"/>
  <c r="B5377" i="355"/>
  <c r="F5376" i="355"/>
  <c r="B5376" i="355"/>
  <c r="F5375" i="355"/>
  <c r="B5375" i="355"/>
  <c r="F5374" i="355"/>
  <c r="B5374" i="355"/>
  <c r="F5373" i="355"/>
  <c r="B5373" i="355"/>
  <c r="F5372" i="355"/>
  <c r="B5372" i="355"/>
  <c r="F5371" i="355"/>
  <c r="B5371" i="355"/>
  <c r="F5370" i="355"/>
  <c r="B5370" i="355"/>
  <c r="F5369" i="355"/>
  <c r="B5369" i="355"/>
  <c r="F5368" i="355"/>
  <c r="B5368" i="355"/>
  <c r="F5367" i="355"/>
  <c r="B5367" i="355"/>
  <c r="F5366" i="355"/>
  <c r="B5366" i="355"/>
  <c r="F5365" i="355"/>
  <c r="B5365" i="355"/>
  <c r="F5364" i="355"/>
  <c r="B5364" i="355"/>
  <c r="F5363" i="355"/>
  <c r="B5363" i="355"/>
  <c r="F5362" i="355"/>
  <c r="B5362" i="355"/>
  <c r="F5361" i="355"/>
  <c r="B5361" i="355"/>
  <c r="F5360" i="355"/>
  <c r="B5360" i="355"/>
  <c r="F5359" i="355"/>
  <c r="B5359" i="355"/>
  <c r="F5358" i="355"/>
  <c r="B5358" i="355"/>
  <c r="F5357" i="355"/>
  <c r="B5357" i="355"/>
  <c r="F5356" i="355"/>
  <c r="B5356" i="355"/>
  <c r="F5355" i="355"/>
  <c r="B5355" i="355"/>
  <c r="F5354" i="355"/>
  <c r="B5354" i="355"/>
  <c r="F5353" i="355"/>
  <c r="B5353" i="355"/>
  <c r="F5352" i="355"/>
  <c r="B5352" i="355"/>
  <c r="F5351" i="355"/>
  <c r="B5351" i="355"/>
  <c r="F5350" i="355"/>
  <c r="B5350" i="355"/>
  <c r="F5349" i="355"/>
  <c r="B5349" i="355"/>
  <c r="F5348" i="355"/>
  <c r="B5348" i="355"/>
  <c r="F5347" i="355"/>
  <c r="B5347" i="355"/>
  <c r="F5346" i="355"/>
  <c r="B5346" i="355"/>
  <c r="F5345" i="355"/>
  <c r="B5345" i="355"/>
  <c r="F5344" i="355"/>
  <c r="B5344" i="355"/>
  <c r="F5343" i="355"/>
  <c r="B5343" i="355"/>
  <c r="F5342" i="355"/>
  <c r="B5342" i="355"/>
  <c r="F5341" i="355"/>
  <c r="B5341" i="355"/>
  <c r="F5340" i="355"/>
  <c r="B5340" i="355"/>
  <c r="F5339" i="355"/>
  <c r="B5339" i="355"/>
  <c r="F5338" i="355"/>
  <c r="B5338" i="355"/>
  <c r="F5337" i="355"/>
  <c r="B5337" i="355"/>
  <c r="F5336" i="355"/>
  <c r="B5336" i="355"/>
  <c r="F5335" i="355"/>
  <c r="B5335" i="355"/>
  <c r="F5334" i="355"/>
  <c r="B5334" i="355"/>
  <c r="F5333" i="355"/>
  <c r="B5333" i="355"/>
  <c r="F5332" i="355"/>
  <c r="B5332" i="355"/>
  <c r="F5331" i="355"/>
  <c r="B5331" i="355"/>
  <c r="F5330" i="355"/>
  <c r="B5330" i="355"/>
  <c r="F5329" i="355"/>
  <c r="B5329" i="355"/>
  <c r="F5328" i="355"/>
  <c r="B5328" i="355"/>
  <c r="F5327" i="355"/>
  <c r="B5327" i="355"/>
  <c r="F5326" i="355"/>
  <c r="B5326" i="355"/>
  <c r="F5325" i="355"/>
  <c r="B5325" i="355"/>
  <c r="F5324" i="355"/>
  <c r="B5324" i="355"/>
  <c r="F5323" i="355"/>
  <c r="B5323" i="355"/>
  <c r="F5322" i="355"/>
  <c r="B5322" i="355"/>
  <c r="F5321" i="355"/>
  <c r="B5321" i="355"/>
  <c r="F5320" i="355"/>
  <c r="B5320" i="355"/>
  <c r="F5319" i="355"/>
  <c r="B5319" i="355"/>
  <c r="F5318" i="355"/>
  <c r="B5318" i="355"/>
  <c r="F5317" i="355"/>
  <c r="B5317" i="355"/>
  <c r="F5316" i="355"/>
  <c r="B5316" i="355"/>
  <c r="F5315" i="355"/>
  <c r="B5315" i="355"/>
  <c r="F5314" i="355"/>
  <c r="B5314" i="355"/>
  <c r="F5313" i="355"/>
  <c r="B5313" i="355"/>
  <c r="F5312" i="355"/>
  <c r="B5312" i="355"/>
  <c r="F5311" i="355"/>
  <c r="B5311" i="355"/>
  <c r="F5310" i="355"/>
  <c r="B5310" i="355"/>
  <c r="F5309" i="355"/>
  <c r="B5309" i="355"/>
  <c r="F5308" i="355"/>
  <c r="B5308" i="355"/>
  <c r="F5307" i="355"/>
  <c r="B5307" i="355"/>
  <c r="F5306" i="355"/>
  <c r="B5306" i="355"/>
  <c r="F5305" i="355"/>
  <c r="B5305" i="355"/>
  <c r="F5304" i="355"/>
  <c r="B5304" i="355"/>
  <c r="F5303" i="355"/>
  <c r="B5303" i="355"/>
  <c r="F5302" i="355"/>
  <c r="B5302" i="355"/>
  <c r="F5301" i="355"/>
  <c r="B5301" i="355"/>
  <c r="F5300" i="355"/>
  <c r="B5300" i="355"/>
  <c r="F5299" i="355"/>
  <c r="B5299" i="355"/>
  <c r="F5298" i="355"/>
  <c r="B5298" i="355"/>
  <c r="F5297" i="355"/>
  <c r="B5297" i="355"/>
  <c r="F5296" i="355"/>
  <c r="B5296" i="355"/>
  <c r="F5295" i="355"/>
  <c r="B5295" i="355"/>
  <c r="F5294" i="355"/>
  <c r="B5294" i="355"/>
  <c r="F5293" i="355"/>
  <c r="B5293" i="355"/>
  <c r="F5292" i="355"/>
  <c r="B5292" i="355"/>
  <c r="F5291" i="355"/>
  <c r="B5291" i="355"/>
  <c r="F5290" i="355"/>
  <c r="B5290" i="355"/>
  <c r="F5289" i="355"/>
  <c r="B5289" i="355"/>
  <c r="F5288" i="355"/>
  <c r="B5288" i="355"/>
  <c r="F5287" i="355"/>
  <c r="B5287" i="355"/>
  <c r="F5286" i="355"/>
  <c r="B5286" i="355"/>
  <c r="F5285" i="355"/>
  <c r="B5285" i="355"/>
  <c r="F5284" i="355"/>
  <c r="B5284" i="355"/>
  <c r="F5283" i="355"/>
  <c r="B5283" i="355"/>
  <c r="F5282" i="355"/>
  <c r="B5282" i="355"/>
  <c r="F5281" i="355"/>
  <c r="B5281" i="355"/>
  <c r="F5280" i="355"/>
  <c r="B5280" i="355"/>
  <c r="F5279" i="355"/>
  <c r="B5279" i="355"/>
  <c r="F5278" i="355"/>
  <c r="B5278" i="355"/>
  <c r="F5277" i="355"/>
  <c r="B5277" i="355"/>
  <c r="F5276" i="355"/>
  <c r="B5276" i="355"/>
  <c r="F5275" i="355"/>
  <c r="B5275" i="355"/>
  <c r="F5274" i="355"/>
  <c r="B5274" i="355"/>
  <c r="F5273" i="355"/>
  <c r="B5273" i="355"/>
  <c r="F5272" i="355"/>
  <c r="B5272" i="355"/>
  <c r="F5271" i="355"/>
  <c r="B5271" i="355"/>
  <c r="F5270" i="355"/>
  <c r="B5270" i="355"/>
  <c r="F5269" i="355"/>
  <c r="B5269" i="355"/>
  <c r="F5268" i="355"/>
  <c r="B5268" i="355"/>
  <c r="F5267" i="355"/>
  <c r="B5267" i="355"/>
  <c r="F5266" i="355"/>
  <c r="B5266" i="355"/>
  <c r="F5265" i="355"/>
  <c r="B5265" i="355"/>
  <c r="F5264" i="355"/>
  <c r="B5264" i="355"/>
  <c r="F5263" i="355"/>
  <c r="B5263" i="355"/>
  <c r="F5262" i="355"/>
  <c r="B5262" i="355"/>
  <c r="F5261" i="355"/>
  <c r="B5261" i="355"/>
  <c r="F5260" i="355"/>
  <c r="B5260" i="355"/>
  <c r="F5259" i="355"/>
  <c r="B5259" i="355"/>
  <c r="F5258" i="355"/>
  <c r="B5258" i="355"/>
  <c r="F5257" i="355"/>
  <c r="B5257" i="355"/>
  <c r="F5256" i="355"/>
  <c r="B5256" i="355"/>
  <c r="F5255" i="355"/>
  <c r="B5255" i="355"/>
  <c r="F5254" i="355"/>
  <c r="B5254" i="355"/>
  <c r="F5253" i="355"/>
  <c r="B5253" i="355"/>
  <c r="F5252" i="355"/>
  <c r="B5252" i="355"/>
  <c r="F5251" i="355"/>
  <c r="B5251" i="355"/>
  <c r="F5250" i="355"/>
  <c r="B5250" i="355"/>
  <c r="F5249" i="355"/>
  <c r="B5249" i="355"/>
  <c r="F5248" i="355"/>
  <c r="B5248" i="355"/>
  <c r="F5247" i="355"/>
  <c r="B5247" i="355"/>
  <c r="F5246" i="355"/>
  <c r="B5246" i="355"/>
  <c r="F5245" i="355"/>
  <c r="B5245" i="355"/>
  <c r="F5244" i="355"/>
  <c r="B5244" i="355"/>
  <c r="F5243" i="355"/>
  <c r="B5243" i="355"/>
  <c r="F5242" i="355"/>
  <c r="B5242" i="355"/>
  <c r="F5241" i="355"/>
  <c r="B5241" i="355"/>
  <c r="F5240" i="355"/>
  <c r="B5240" i="355"/>
  <c r="F5239" i="355"/>
  <c r="B5239" i="355"/>
  <c r="F5238" i="355"/>
  <c r="B5238" i="355"/>
  <c r="F5237" i="355"/>
  <c r="B5237" i="355"/>
  <c r="F5236" i="355"/>
  <c r="B5236" i="355"/>
  <c r="F5235" i="355"/>
  <c r="B5235" i="355"/>
  <c r="F5234" i="355"/>
  <c r="B5234" i="355"/>
  <c r="F5233" i="355"/>
  <c r="B5233" i="355"/>
  <c r="F5232" i="355"/>
  <c r="B5232" i="355"/>
  <c r="F5231" i="355"/>
  <c r="B5231" i="355"/>
  <c r="F5230" i="355"/>
  <c r="B5230" i="355"/>
  <c r="F5229" i="355"/>
  <c r="B5229" i="355"/>
  <c r="F5228" i="355"/>
  <c r="B5228" i="355"/>
  <c r="F5227" i="355"/>
  <c r="B5227" i="355"/>
  <c r="F5226" i="355"/>
  <c r="B5226" i="355"/>
  <c r="F5225" i="355"/>
  <c r="B5225" i="355"/>
  <c r="F5224" i="355"/>
  <c r="B5224" i="355"/>
  <c r="F5223" i="355"/>
  <c r="B5223" i="355"/>
  <c r="F5222" i="355"/>
  <c r="B5222" i="355"/>
  <c r="F5221" i="355"/>
  <c r="B5221" i="355"/>
  <c r="F5220" i="355"/>
  <c r="B5220" i="355"/>
  <c r="F5219" i="355"/>
  <c r="B5219" i="355"/>
  <c r="F5218" i="355"/>
  <c r="B5218" i="355"/>
  <c r="F5217" i="355"/>
  <c r="B5217" i="355"/>
  <c r="F5216" i="355"/>
  <c r="B5216" i="355"/>
  <c r="F5215" i="355"/>
  <c r="B5215" i="355"/>
  <c r="F5214" i="355"/>
  <c r="B5214" i="355"/>
  <c r="F5213" i="355"/>
  <c r="B5213" i="355"/>
  <c r="F5212" i="355"/>
  <c r="B5212" i="355"/>
  <c r="F5211" i="355"/>
  <c r="B5211" i="355"/>
  <c r="F5210" i="355"/>
  <c r="B5210" i="355"/>
  <c r="F5209" i="355"/>
  <c r="B5209" i="355"/>
  <c r="F5208" i="355"/>
  <c r="B5208" i="355"/>
  <c r="F5207" i="355"/>
  <c r="B5207" i="355"/>
  <c r="F5206" i="355"/>
  <c r="B5206" i="355"/>
  <c r="F5205" i="355"/>
  <c r="B5205" i="355"/>
  <c r="F5204" i="355"/>
  <c r="B5204" i="355"/>
  <c r="F5203" i="355"/>
  <c r="B5203" i="355"/>
  <c r="F5202" i="355"/>
  <c r="B5202" i="355"/>
  <c r="F5201" i="355"/>
  <c r="B5201" i="355"/>
  <c r="F5200" i="355"/>
  <c r="B5200" i="355"/>
  <c r="F5199" i="355"/>
  <c r="B5199" i="355"/>
  <c r="F5198" i="355"/>
  <c r="B5198" i="355"/>
  <c r="F5197" i="355"/>
  <c r="B5197" i="355"/>
  <c r="F5196" i="355"/>
  <c r="B5196" i="355"/>
  <c r="F5195" i="355"/>
  <c r="B5195" i="355"/>
  <c r="F5194" i="355"/>
  <c r="B5194" i="355"/>
  <c r="F5193" i="355"/>
  <c r="B5193" i="355"/>
  <c r="F5192" i="355"/>
  <c r="B5192" i="355"/>
  <c r="F5191" i="355"/>
  <c r="B5191" i="355"/>
  <c r="F5190" i="355"/>
  <c r="B5190" i="355"/>
  <c r="F5189" i="355"/>
  <c r="B5189" i="355"/>
  <c r="F5188" i="355"/>
  <c r="B5188" i="355"/>
  <c r="F5187" i="355"/>
  <c r="B5187" i="355"/>
  <c r="F5186" i="355"/>
  <c r="B5186" i="355"/>
  <c r="F5185" i="355"/>
  <c r="B5185" i="355"/>
  <c r="F5184" i="355"/>
  <c r="B5184" i="355"/>
  <c r="F5183" i="355"/>
  <c r="B5183" i="355"/>
  <c r="F5182" i="355"/>
  <c r="B5182" i="355"/>
  <c r="F5181" i="355"/>
  <c r="B5181" i="355"/>
  <c r="F5180" i="355"/>
  <c r="B5180" i="355"/>
  <c r="F5179" i="355"/>
  <c r="B5179" i="355"/>
  <c r="F5178" i="355"/>
  <c r="B5178" i="355"/>
  <c r="F5177" i="355"/>
  <c r="B5177" i="355"/>
  <c r="F5176" i="355"/>
  <c r="B5176" i="355"/>
  <c r="F5175" i="355"/>
  <c r="B5175" i="355"/>
  <c r="F5174" i="355"/>
  <c r="B5174" i="355"/>
  <c r="F5173" i="355"/>
  <c r="B5173" i="355"/>
  <c r="F5172" i="355"/>
  <c r="B5172" i="355"/>
  <c r="F5171" i="355"/>
  <c r="B5171" i="355"/>
  <c r="F5170" i="355"/>
  <c r="B5170" i="355"/>
  <c r="F5169" i="355"/>
  <c r="B5169" i="355"/>
  <c r="F5168" i="355"/>
  <c r="B5168" i="355"/>
  <c r="F5167" i="355"/>
  <c r="B5167" i="355"/>
  <c r="F5166" i="355"/>
  <c r="B5166" i="355"/>
  <c r="F5165" i="355"/>
  <c r="B5165" i="355"/>
  <c r="F5164" i="355"/>
  <c r="B5164" i="355"/>
  <c r="F5163" i="355"/>
  <c r="B5163" i="355"/>
  <c r="F5162" i="355"/>
  <c r="B5162" i="355"/>
  <c r="F5161" i="355"/>
  <c r="B5161" i="355"/>
  <c r="F5160" i="355"/>
  <c r="B5160" i="355"/>
  <c r="F5159" i="355"/>
  <c r="B5159" i="355"/>
  <c r="F5158" i="355"/>
  <c r="B5158" i="355"/>
  <c r="F5157" i="355"/>
  <c r="B5157" i="355"/>
  <c r="F5156" i="355"/>
  <c r="B5156" i="355"/>
  <c r="F5155" i="355"/>
  <c r="B5155" i="355"/>
  <c r="F5154" i="355"/>
  <c r="B5154" i="355"/>
  <c r="F5153" i="355"/>
  <c r="B5153" i="355"/>
  <c r="F5152" i="355"/>
  <c r="B5152" i="355"/>
  <c r="F5151" i="355"/>
  <c r="B5151" i="355"/>
  <c r="F5150" i="355"/>
  <c r="B5150" i="355"/>
  <c r="F5149" i="355"/>
  <c r="B5149" i="355"/>
  <c r="F5148" i="355"/>
  <c r="B5148" i="355"/>
  <c r="F5147" i="355"/>
  <c r="B5147" i="355"/>
  <c r="F5146" i="355"/>
  <c r="B5146" i="355"/>
  <c r="F5145" i="355"/>
  <c r="B5145" i="355"/>
  <c r="F5144" i="355"/>
  <c r="B5144" i="355"/>
  <c r="F5143" i="355"/>
  <c r="B5143" i="355"/>
  <c r="F5142" i="355"/>
  <c r="B5142" i="355"/>
  <c r="F5141" i="355"/>
  <c r="B5141" i="355"/>
  <c r="F5140" i="355"/>
  <c r="B5140" i="355"/>
  <c r="F5139" i="355"/>
  <c r="B5139" i="355"/>
  <c r="F5138" i="355"/>
  <c r="B5138" i="355"/>
  <c r="F5137" i="355"/>
  <c r="B5137" i="355"/>
  <c r="F5136" i="355"/>
  <c r="B5136" i="355"/>
  <c r="F5135" i="355"/>
  <c r="B5135" i="355"/>
  <c r="F5134" i="355"/>
  <c r="B5134" i="355"/>
  <c r="F5133" i="355"/>
  <c r="B5133" i="355"/>
  <c r="F5132" i="355"/>
  <c r="B5132" i="355"/>
  <c r="F5131" i="355"/>
  <c r="B5131" i="355"/>
  <c r="F5130" i="355"/>
  <c r="B5130" i="355"/>
  <c r="F5129" i="355"/>
  <c r="B5129" i="355"/>
  <c r="F5128" i="355"/>
  <c r="B5128" i="355"/>
  <c r="F5127" i="355"/>
  <c r="B5127" i="355"/>
  <c r="F5126" i="355"/>
  <c r="B5126" i="355"/>
  <c r="F5125" i="355"/>
  <c r="B5125" i="355"/>
  <c r="F5124" i="355"/>
  <c r="B5124" i="355"/>
  <c r="F5123" i="355"/>
  <c r="B5123" i="355"/>
  <c r="F5122" i="355"/>
  <c r="B5122" i="355"/>
  <c r="F5121" i="355"/>
  <c r="B5121" i="355"/>
  <c r="F5120" i="355"/>
  <c r="B5120" i="355"/>
  <c r="F5119" i="355"/>
  <c r="B5119" i="355"/>
  <c r="F5118" i="355"/>
  <c r="B5118" i="355"/>
  <c r="F5117" i="355"/>
  <c r="B5117" i="355"/>
  <c r="F5116" i="355"/>
  <c r="B5116" i="355"/>
  <c r="F5115" i="355"/>
  <c r="B5115" i="355"/>
  <c r="F5114" i="355"/>
  <c r="B5114" i="355"/>
  <c r="F5113" i="355"/>
  <c r="B5113" i="355"/>
  <c r="F5112" i="355"/>
  <c r="B5112" i="355"/>
  <c r="F5111" i="355"/>
  <c r="B5111" i="355"/>
  <c r="F5110" i="355"/>
  <c r="B5110" i="355"/>
  <c r="F5109" i="355"/>
  <c r="B5109" i="355"/>
  <c r="F5108" i="355"/>
  <c r="B5108" i="355"/>
  <c r="F5107" i="355"/>
  <c r="B5107" i="355"/>
  <c r="F5106" i="355"/>
  <c r="B5106" i="355"/>
  <c r="F5105" i="355"/>
  <c r="B5105" i="355"/>
  <c r="F5104" i="355"/>
  <c r="B5104" i="355"/>
  <c r="F5103" i="355"/>
  <c r="B5103" i="355"/>
  <c r="F5102" i="355"/>
  <c r="B5102" i="355"/>
  <c r="F5101" i="355"/>
  <c r="B5101" i="355"/>
  <c r="F5100" i="355"/>
  <c r="B5100" i="355"/>
  <c r="F5099" i="355"/>
  <c r="B5099" i="355"/>
  <c r="F5098" i="355"/>
  <c r="B5098" i="355"/>
  <c r="F5097" i="355"/>
  <c r="B5097" i="355"/>
  <c r="F5096" i="355"/>
  <c r="B5096" i="355"/>
  <c r="F5095" i="355"/>
  <c r="B5095" i="355"/>
  <c r="F5094" i="355"/>
  <c r="B5094" i="355"/>
  <c r="F5093" i="355"/>
  <c r="B5093" i="355"/>
  <c r="F5092" i="355"/>
  <c r="B5092" i="355"/>
  <c r="F5091" i="355"/>
  <c r="B5091" i="355"/>
  <c r="F5090" i="355"/>
  <c r="B5090" i="355"/>
  <c r="F5089" i="355"/>
  <c r="B5089" i="355"/>
  <c r="F5088" i="355"/>
  <c r="B5088" i="355"/>
  <c r="F5087" i="355"/>
  <c r="B5087" i="355"/>
  <c r="F5086" i="355"/>
  <c r="B5086" i="355"/>
  <c r="F5085" i="355"/>
  <c r="B5085" i="355"/>
  <c r="F5084" i="355"/>
  <c r="B5084" i="355"/>
  <c r="F5083" i="355"/>
  <c r="B5083" i="355"/>
  <c r="F5082" i="355"/>
  <c r="B5082" i="355"/>
  <c r="F5081" i="355"/>
  <c r="B5081" i="355"/>
  <c r="F5080" i="355"/>
  <c r="B5080" i="355"/>
  <c r="F5079" i="355"/>
  <c r="B5079" i="355"/>
  <c r="F5078" i="355"/>
  <c r="B5078" i="355"/>
  <c r="F5077" i="355"/>
  <c r="B5077" i="355"/>
  <c r="F5076" i="355"/>
  <c r="B5076" i="355"/>
  <c r="F5075" i="355"/>
  <c r="B5075" i="355"/>
  <c r="F5074" i="355"/>
  <c r="B5074" i="355"/>
  <c r="F5073" i="355"/>
  <c r="B5073" i="355"/>
  <c r="F5072" i="355"/>
  <c r="B5072" i="355"/>
  <c r="F5071" i="355"/>
  <c r="B5071" i="355"/>
  <c r="F5070" i="355"/>
  <c r="B5070" i="355"/>
  <c r="F5069" i="355"/>
  <c r="B5069" i="355"/>
  <c r="F5068" i="355"/>
  <c r="B5068" i="355"/>
  <c r="F5067" i="355"/>
  <c r="B5067" i="355"/>
  <c r="F5066" i="355"/>
  <c r="B5066" i="355"/>
  <c r="F5065" i="355"/>
  <c r="B5065" i="355"/>
  <c r="F5064" i="355"/>
  <c r="B5064" i="355"/>
  <c r="F5063" i="355"/>
  <c r="B5063" i="355"/>
  <c r="F5062" i="355"/>
  <c r="B5062" i="355"/>
  <c r="F5061" i="355"/>
  <c r="B5061" i="355"/>
  <c r="F5060" i="355"/>
  <c r="B5060" i="355"/>
  <c r="F5059" i="355"/>
  <c r="B5059" i="355"/>
  <c r="F5058" i="355"/>
  <c r="B5058" i="355"/>
  <c r="F5057" i="355"/>
  <c r="B5057" i="355"/>
  <c r="F5056" i="355"/>
  <c r="B5056" i="355"/>
  <c r="F5055" i="355"/>
  <c r="B5055" i="355"/>
  <c r="F5054" i="355"/>
  <c r="B5054" i="355"/>
  <c r="F5053" i="355"/>
  <c r="B5053" i="355"/>
  <c r="F5052" i="355"/>
  <c r="B5052" i="355"/>
  <c r="F5051" i="355"/>
  <c r="B5051" i="355"/>
  <c r="F5050" i="355"/>
  <c r="B5050" i="355"/>
  <c r="F5049" i="355"/>
  <c r="B5049" i="355"/>
  <c r="F5048" i="355"/>
  <c r="B5048" i="355"/>
  <c r="F5047" i="355"/>
  <c r="B5047" i="355"/>
  <c r="F5046" i="355"/>
  <c r="B5046" i="355"/>
  <c r="F5045" i="355"/>
  <c r="B5045" i="355"/>
  <c r="F5044" i="355"/>
  <c r="B5044" i="355"/>
  <c r="F5043" i="355"/>
  <c r="B5043" i="355"/>
  <c r="F5042" i="355"/>
  <c r="B5042" i="355"/>
  <c r="F5041" i="355"/>
  <c r="B5041" i="355"/>
  <c r="F5040" i="355"/>
  <c r="B5040" i="355"/>
  <c r="F5039" i="355"/>
  <c r="B5039" i="355"/>
  <c r="F5038" i="355"/>
  <c r="B5038" i="355"/>
  <c r="F5037" i="355"/>
  <c r="B5037" i="355"/>
  <c r="F5036" i="355"/>
  <c r="B5036" i="355"/>
  <c r="F5035" i="355"/>
  <c r="B5035" i="355"/>
  <c r="F5034" i="355"/>
  <c r="B5034" i="355"/>
  <c r="F5033" i="355"/>
  <c r="B5033" i="355"/>
  <c r="F5032" i="355"/>
  <c r="B5032" i="355"/>
  <c r="F5031" i="355"/>
  <c r="B5031" i="355"/>
  <c r="F5030" i="355"/>
  <c r="B5030" i="355"/>
  <c r="F5029" i="355"/>
  <c r="B5029" i="355"/>
  <c r="F5028" i="355"/>
  <c r="B5028" i="355"/>
  <c r="F5027" i="355"/>
  <c r="B5027" i="355"/>
  <c r="F5026" i="355"/>
  <c r="B5026" i="355"/>
  <c r="F5025" i="355"/>
  <c r="B5025" i="355"/>
  <c r="F5024" i="355"/>
  <c r="B5024" i="355"/>
  <c r="F5023" i="355"/>
  <c r="B5023" i="355"/>
  <c r="F5022" i="355"/>
  <c r="B5022" i="355"/>
  <c r="F5021" i="355"/>
  <c r="B5021" i="355"/>
  <c r="F5020" i="355"/>
  <c r="B5020" i="355"/>
  <c r="F5019" i="355"/>
  <c r="B5019" i="355"/>
  <c r="F5018" i="355"/>
  <c r="B5018" i="355"/>
  <c r="F5017" i="355"/>
  <c r="B5017" i="355"/>
  <c r="F5016" i="355"/>
  <c r="B5016" i="355"/>
  <c r="F5015" i="355"/>
  <c r="B5015" i="355"/>
  <c r="F5014" i="355"/>
  <c r="B5014" i="355"/>
  <c r="F5013" i="355"/>
  <c r="B5013" i="355"/>
  <c r="F5012" i="355"/>
  <c r="B5012" i="355"/>
  <c r="F5011" i="355"/>
  <c r="B5011" i="355"/>
  <c r="F5010" i="355"/>
  <c r="B5010" i="355"/>
  <c r="F5009" i="355"/>
  <c r="B5009" i="355"/>
  <c r="F5008" i="355"/>
  <c r="B5008" i="355"/>
  <c r="F5007" i="355"/>
  <c r="B5007" i="355"/>
  <c r="F5006" i="355"/>
  <c r="B5006" i="355"/>
  <c r="F5005" i="355"/>
  <c r="B5005" i="355"/>
  <c r="F5004" i="355"/>
  <c r="B5004" i="355"/>
  <c r="F5003" i="355"/>
  <c r="B5003" i="355"/>
  <c r="F5002" i="355"/>
  <c r="B5002" i="355"/>
  <c r="F5001" i="355"/>
  <c r="B5001" i="355"/>
  <c r="F5000" i="355"/>
  <c r="B5000" i="355"/>
  <c r="F4999" i="355"/>
  <c r="B4999" i="355"/>
  <c r="F4998" i="355"/>
  <c r="B4998" i="355"/>
  <c r="F4997" i="355"/>
  <c r="B4997" i="355"/>
  <c r="F4996" i="355"/>
  <c r="B4996" i="355"/>
  <c r="F4995" i="355"/>
  <c r="B4995" i="355"/>
  <c r="F4994" i="355"/>
  <c r="B4994" i="355"/>
  <c r="F4993" i="355"/>
  <c r="B4993" i="355"/>
  <c r="F4992" i="355"/>
  <c r="B4992" i="355"/>
  <c r="F4991" i="355"/>
  <c r="B4991" i="355"/>
  <c r="F4990" i="355"/>
  <c r="B4990" i="355"/>
  <c r="F4989" i="355"/>
  <c r="B4989" i="355"/>
  <c r="F4988" i="355"/>
  <c r="B4988" i="355"/>
  <c r="F4987" i="355"/>
  <c r="B4987" i="355"/>
  <c r="F4986" i="355"/>
  <c r="B4986" i="355"/>
  <c r="F4985" i="355"/>
  <c r="B4985" i="355"/>
  <c r="F4984" i="355"/>
  <c r="B4984" i="355"/>
  <c r="F4983" i="355"/>
  <c r="B4983" i="355"/>
  <c r="F4982" i="355"/>
  <c r="B4982" i="355"/>
  <c r="F4981" i="355"/>
  <c r="B4981" i="355"/>
  <c r="F4980" i="355"/>
  <c r="B4980" i="355"/>
  <c r="F4979" i="355"/>
  <c r="B4979" i="355"/>
  <c r="F4978" i="355"/>
  <c r="B4978" i="355"/>
  <c r="F4977" i="355"/>
  <c r="B4977" i="355"/>
  <c r="F4976" i="355"/>
  <c r="B4976" i="355"/>
  <c r="F4975" i="355"/>
  <c r="B4975" i="355"/>
  <c r="F4974" i="355"/>
  <c r="B4974" i="355"/>
  <c r="F4973" i="355"/>
  <c r="B4973" i="355"/>
  <c r="F4972" i="355"/>
  <c r="B4972" i="355"/>
  <c r="F4971" i="355"/>
  <c r="B4971" i="355"/>
  <c r="F4970" i="355"/>
  <c r="B4970" i="355"/>
  <c r="F4969" i="355"/>
  <c r="B4969" i="355"/>
  <c r="F4968" i="355"/>
  <c r="B4968" i="355"/>
  <c r="F4967" i="355"/>
  <c r="B4967" i="355"/>
  <c r="F4966" i="355"/>
  <c r="B4966" i="355"/>
  <c r="F4965" i="355"/>
  <c r="B4965" i="355"/>
  <c r="F4964" i="355"/>
  <c r="B4964" i="355"/>
  <c r="F4963" i="355"/>
  <c r="B4963" i="355"/>
  <c r="F4962" i="355"/>
  <c r="B4962" i="355"/>
  <c r="F4961" i="355"/>
  <c r="B4961" i="355"/>
  <c r="F4960" i="355"/>
  <c r="B4960" i="355"/>
  <c r="F4959" i="355"/>
  <c r="B4959" i="355"/>
  <c r="F4958" i="355"/>
  <c r="B4958" i="355"/>
  <c r="F4957" i="355"/>
  <c r="B4957" i="355"/>
  <c r="F4956" i="355"/>
  <c r="B4956" i="355"/>
  <c r="F4955" i="355"/>
  <c r="B4955" i="355"/>
  <c r="F4954" i="355"/>
  <c r="B4954" i="355"/>
  <c r="F4953" i="355"/>
  <c r="B4953" i="355"/>
  <c r="F4952" i="355"/>
  <c r="B4952" i="355"/>
  <c r="F4951" i="355"/>
  <c r="B4951" i="355"/>
  <c r="F4950" i="355"/>
  <c r="B4950" i="355"/>
  <c r="F4949" i="355"/>
  <c r="B4949" i="355"/>
  <c r="F4948" i="355"/>
  <c r="B4948" i="355"/>
  <c r="F4947" i="355"/>
  <c r="B4947" i="355"/>
  <c r="F4946" i="355"/>
  <c r="B4946" i="355"/>
  <c r="F4945" i="355"/>
  <c r="B4945" i="355"/>
  <c r="F4944" i="355"/>
  <c r="B4944" i="355"/>
  <c r="F4943" i="355"/>
  <c r="B4943" i="355"/>
  <c r="F4942" i="355"/>
  <c r="B4942" i="355"/>
  <c r="F4941" i="355"/>
  <c r="B4941" i="355"/>
  <c r="F4940" i="355"/>
  <c r="B4940" i="355"/>
  <c r="F4939" i="355"/>
  <c r="B4939" i="355"/>
  <c r="F4938" i="355"/>
  <c r="B4938" i="355"/>
  <c r="F4937" i="355"/>
  <c r="B4937" i="355"/>
  <c r="F4936" i="355"/>
  <c r="B4936" i="355"/>
  <c r="F4935" i="355"/>
  <c r="B4935" i="355"/>
  <c r="F4934" i="355"/>
  <c r="B4934" i="355"/>
  <c r="F4933" i="355"/>
  <c r="B4933" i="355"/>
  <c r="F4932" i="355"/>
  <c r="B4932" i="355"/>
  <c r="F4931" i="355"/>
  <c r="B4931" i="355"/>
  <c r="F4930" i="355"/>
  <c r="B4930" i="355"/>
  <c r="F4929" i="355"/>
  <c r="B4929" i="355"/>
  <c r="F4928" i="355"/>
  <c r="B4928" i="355"/>
  <c r="F4927" i="355"/>
  <c r="B4927" i="355"/>
  <c r="F4926" i="355"/>
  <c r="B4926" i="355"/>
  <c r="F4925" i="355"/>
  <c r="B4925" i="355"/>
  <c r="F4924" i="355"/>
  <c r="B4924" i="355"/>
  <c r="F4923" i="355"/>
  <c r="B4923" i="355"/>
  <c r="F4922" i="355"/>
  <c r="B4922" i="355"/>
  <c r="F4921" i="355"/>
  <c r="B4921" i="355"/>
  <c r="F4920" i="355"/>
  <c r="B4920" i="355"/>
  <c r="F4919" i="355"/>
  <c r="B4919" i="355"/>
  <c r="F4918" i="355"/>
  <c r="B4918" i="355"/>
  <c r="F4917" i="355"/>
  <c r="B4917" i="355"/>
  <c r="F4916" i="355"/>
  <c r="B4916" i="355"/>
  <c r="F4915" i="355"/>
  <c r="B4915" i="355"/>
  <c r="F4914" i="355"/>
  <c r="B4914" i="355"/>
  <c r="F4913" i="355"/>
  <c r="B4913" i="355"/>
  <c r="F4912" i="355"/>
  <c r="B4912" i="355"/>
  <c r="F4911" i="355"/>
  <c r="B4911" i="355"/>
  <c r="F4910" i="355"/>
  <c r="B4910" i="355"/>
  <c r="F4909" i="355"/>
  <c r="B4909" i="355"/>
  <c r="F4908" i="355"/>
  <c r="B4908" i="355"/>
  <c r="F4907" i="355"/>
  <c r="B4907" i="355"/>
  <c r="F4906" i="355"/>
  <c r="B4906" i="355"/>
  <c r="F4905" i="355"/>
  <c r="B4905" i="355"/>
  <c r="F4904" i="355"/>
  <c r="B4904" i="355"/>
  <c r="F4903" i="355"/>
  <c r="B4903" i="355"/>
  <c r="F4902" i="355"/>
  <c r="B4902" i="355"/>
  <c r="F4901" i="355"/>
  <c r="B4901" i="355"/>
  <c r="F4900" i="355"/>
  <c r="B4900" i="355"/>
  <c r="F4899" i="355"/>
  <c r="B4899" i="355"/>
  <c r="F4898" i="355"/>
  <c r="B4898" i="355"/>
  <c r="F4897" i="355"/>
  <c r="B4897" i="355"/>
  <c r="F4896" i="355"/>
  <c r="B4896" i="355"/>
  <c r="F4895" i="355"/>
  <c r="B4895" i="355"/>
  <c r="F4894" i="355"/>
  <c r="B4894" i="355"/>
  <c r="F4893" i="355"/>
  <c r="B4893" i="355"/>
  <c r="F4892" i="355"/>
  <c r="B4892" i="355"/>
  <c r="F4891" i="355"/>
  <c r="B4891" i="355"/>
  <c r="F4890" i="355"/>
  <c r="B4890" i="355"/>
  <c r="F4889" i="355"/>
  <c r="B4889" i="355"/>
  <c r="F4888" i="355"/>
  <c r="B4888" i="355"/>
  <c r="F4887" i="355"/>
  <c r="B4887" i="355"/>
  <c r="F4886" i="355"/>
  <c r="B4886" i="355"/>
  <c r="F4885" i="355"/>
  <c r="B4885" i="355"/>
  <c r="F4884" i="355"/>
  <c r="B4884" i="355"/>
  <c r="F4883" i="355"/>
  <c r="B4883" i="355"/>
  <c r="F4882" i="355"/>
  <c r="B4882" i="355"/>
  <c r="F4881" i="355"/>
  <c r="B4881" i="355"/>
  <c r="F4880" i="355"/>
  <c r="B4880" i="355"/>
  <c r="F4879" i="355"/>
  <c r="B4879" i="355"/>
  <c r="F4878" i="355"/>
  <c r="B4878" i="355"/>
  <c r="F4877" i="355"/>
  <c r="B4877" i="355"/>
  <c r="F4876" i="355"/>
  <c r="B4876" i="355"/>
  <c r="F4875" i="355"/>
  <c r="B4875" i="355"/>
  <c r="F4874" i="355"/>
  <c r="B4874" i="355"/>
  <c r="F4873" i="355"/>
  <c r="B4873" i="355"/>
  <c r="F4872" i="355"/>
  <c r="B4872" i="355"/>
  <c r="F4871" i="355"/>
  <c r="B4871" i="355"/>
  <c r="F4870" i="355"/>
  <c r="B4870" i="355"/>
  <c r="F4869" i="355"/>
  <c r="B4869" i="355"/>
  <c r="F4868" i="355"/>
  <c r="B4868" i="355"/>
  <c r="F4867" i="355"/>
  <c r="B4867" i="355"/>
  <c r="F4866" i="355"/>
  <c r="B4866" i="355"/>
  <c r="F4865" i="355"/>
  <c r="B4865" i="355"/>
  <c r="F4864" i="355"/>
  <c r="B4864" i="355"/>
  <c r="F4863" i="355"/>
  <c r="B4863" i="355"/>
  <c r="F4862" i="355"/>
  <c r="B4862" i="355"/>
  <c r="F4861" i="355"/>
  <c r="B4861" i="355"/>
  <c r="F4860" i="355"/>
  <c r="B4860" i="355"/>
  <c r="F4859" i="355"/>
  <c r="B4859" i="355"/>
  <c r="F4858" i="355"/>
  <c r="B4858" i="355"/>
  <c r="F4857" i="355"/>
  <c r="B4857" i="355"/>
  <c r="F4856" i="355"/>
  <c r="B4856" i="355"/>
  <c r="F4855" i="355"/>
  <c r="B4855" i="355"/>
  <c r="F4854" i="355"/>
  <c r="B4854" i="355"/>
  <c r="F4853" i="355"/>
  <c r="B4853" i="355"/>
  <c r="F4852" i="355"/>
  <c r="B4852" i="355"/>
  <c r="F4851" i="355"/>
  <c r="B4851" i="355"/>
  <c r="F4850" i="355"/>
  <c r="B4850" i="355"/>
  <c r="F4849" i="355"/>
  <c r="B4849" i="355"/>
  <c r="F4848" i="355"/>
  <c r="B4848" i="355"/>
  <c r="F4847" i="355"/>
  <c r="B4847" i="355"/>
  <c r="F4846" i="355"/>
  <c r="B4846" i="355"/>
  <c r="F4845" i="355"/>
  <c r="B4845" i="355"/>
  <c r="F4844" i="355"/>
  <c r="B4844" i="355"/>
  <c r="F4843" i="355"/>
  <c r="B4843" i="355"/>
  <c r="F4842" i="355"/>
  <c r="B4842" i="355"/>
  <c r="F4841" i="355"/>
  <c r="B4841" i="355"/>
  <c r="F4840" i="355"/>
  <c r="B4840" i="355"/>
  <c r="F4839" i="355"/>
  <c r="B4839" i="355"/>
  <c r="F4838" i="355"/>
  <c r="B4838" i="355"/>
  <c r="F4837" i="355"/>
  <c r="B4837" i="355"/>
  <c r="F4836" i="355"/>
  <c r="B4836" i="355"/>
  <c r="F4835" i="355"/>
  <c r="B4835" i="355"/>
  <c r="F4834" i="355"/>
  <c r="B4834" i="355"/>
  <c r="F4833" i="355"/>
  <c r="B4833" i="355"/>
  <c r="F4832" i="355"/>
  <c r="B4832" i="355"/>
  <c r="F4831" i="355"/>
  <c r="B4831" i="355"/>
  <c r="F4830" i="355"/>
  <c r="B4830" i="355"/>
  <c r="F4829" i="355"/>
  <c r="B4829" i="355"/>
  <c r="F4828" i="355"/>
  <c r="B4828" i="355"/>
  <c r="F4827" i="355"/>
  <c r="B4827" i="355"/>
  <c r="F4826" i="355"/>
  <c r="B4826" i="355"/>
  <c r="F4825" i="355"/>
  <c r="B4825" i="355"/>
  <c r="F4824" i="355"/>
  <c r="B4824" i="355"/>
  <c r="F4823" i="355"/>
  <c r="B4823" i="355"/>
  <c r="F4822" i="355"/>
  <c r="B4822" i="355"/>
  <c r="F4821" i="355"/>
  <c r="B4821" i="355"/>
  <c r="F4820" i="355"/>
  <c r="B4820" i="355"/>
  <c r="F4819" i="355"/>
  <c r="B4819" i="355"/>
  <c r="F4818" i="355"/>
  <c r="B4818" i="355"/>
  <c r="F4817" i="355"/>
  <c r="B4817" i="355"/>
  <c r="F4816" i="355"/>
  <c r="B4816" i="355"/>
  <c r="F4815" i="355"/>
  <c r="B4815" i="355"/>
  <c r="F4814" i="355"/>
  <c r="B4814" i="355"/>
  <c r="F4813" i="355"/>
  <c r="B4813" i="355"/>
  <c r="F4812" i="355"/>
  <c r="B4812" i="355"/>
  <c r="F4811" i="355"/>
  <c r="B4811" i="355"/>
  <c r="F4810" i="355"/>
  <c r="B4810" i="355"/>
  <c r="F4809" i="355"/>
  <c r="B4809" i="355"/>
  <c r="F4808" i="355"/>
  <c r="B4808" i="355"/>
  <c r="F4807" i="355"/>
  <c r="B4807" i="355"/>
  <c r="F4806" i="355"/>
  <c r="B4806" i="355"/>
  <c r="F4805" i="355"/>
  <c r="B4805" i="355"/>
  <c r="F4804" i="355"/>
  <c r="B4804" i="355"/>
  <c r="F4803" i="355"/>
  <c r="B4803" i="355"/>
  <c r="F4802" i="355"/>
  <c r="B4802" i="355"/>
  <c r="F4801" i="355"/>
  <c r="B4801" i="355"/>
  <c r="F4800" i="355"/>
  <c r="B4800" i="355"/>
  <c r="F4799" i="355"/>
  <c r="B4799" i="355"/>
  <c r="F4798" i="355"/>
  <c r="B4798" i="355"/>
  <c r="F4797" i="355"/>
  <c r="B4797" i="355"/>
  <c r="F4796" i="355"/>
  <c r="B4796" i="355"/>
  <c r="F4795" i="355"/>
  <c r="B4795" i="355"/>
  <c r="F4794" i="355"/>
  <c r="B4794" i="355"/>
  <c r="F4793" i="355"/>
  <c r="B4793" i="355"/>
  <c r="F4792" i="355"/>
  <c r="B4792" i="355"/>
  <c r="F4791" i="355"/>
  <c r="B4791" i="355"/>
  <c r="F4790" i="355"/>
  <c r="B4790" i="355"/>
  <c r="F4789" i="355"/>
  <c r="B4789" i="355"/>
  <c r="F4788" i="355"/>
  <c r="B4788" i="355"/>
  <c r="F4787" i="355"/>
  <c r="B4787" i="355"/>
  <c r="F4786" i="355"/>
  <c r="B4786" i="355"/>
  <c r="F4785" i="355"/>
  <c r="B4785" i="355"/>
  <c r="F4784" i="355"/>
  <c r="B4784" i="355"/>
  <c r="F4783" i="355"/>
  <c r="B4783" i="355"/>
  <c r="F4782" i="355"/>
  <c r="B4782" i="355"/>
  <c r="F4781" i="355"/>
  <c r="B4781" i="355"/>
  <c r="F4780" i="355"/>
  <c r="B4780" i="355"/>
  <c r="F4779" i="355"/>
  <c r="B4779" i="355"/>
  <c r="F4778" i="355"/>
  <c r="B4778" i="355"/>
  <c r="F4777" i="355"/>
  <c r="B4777" i="355"/>
  <c r="F4776" i="355"/>
  <c r="B4776" i="355"/>
  <c r="F4775" i="355"/>
  <c r="B4775" i="355"/>
  <c r="F4774" i="355"/>
  <c r="B4774" i="355"/>
  <c r="F4773" i="355"/>
  <c r="B4773" i="355"/>
  <c r="F4772" i="355"/>
  <c r="B4772" i="355"/>
  <c r="F4771" i="355"/>
  <c r="B4771" i="355"/>
  <c r="F4770" i="355"/>
  <c r="B4770" i="355"/>
  <c r="F4769" i="355"/>
  <c r="B4769" i="355"/>
  <c r="F4768" i="355"/>
  <c r="B4768" i="355"/>
  <c r="F4767" i="355"/>
  <c r="B4767" i="355"/>
  <c r="F4766" i="355"/>
  <c r="B4766" i="355"/>
  <c r="F4765" i="355"/>
  <c r="B4765" i="355"/>
  <c r="F4764" i="355"/>
  <c r="B4764" i="355"/>
  <c r="F4763" i="355"/>
  <c r="B4763" i="355"/>
  <c r="F4762" i="355"/>
  <c r="B4762" i="355"/>
  <c r="F4761" i="355"/>
  <c r="B4761" i="355"/>
  <c r="F4760" i="355"/>
  <c r="B4760" i="355"/>
  <c r="F4759" i="355"/>
  <c r="B4759" i="355"/>
  <c r="F4758" i="355"/>
  <c r="B4758" i="355"/>
  <c r="F4757" i="355"/>
  <c r="B4757" i="355"/>
  <c r="F4756" i="355"/>
  <c r="B4756" i="355"/>
  <c r="F4755" i="355"/>
  <c r="B4755" i="355"/>
  <c r="F4754" i="355"/>
  <c r="B4754" i="355"/>
  <c r="F4753" i="355"/>
  <c r="B4753" i="355"/>
  <c r="F4752" i="355"/>
  <c r="B4752" i="355"/>
  <c r="F4751" i="355"/>
  <c r="B4751" i="355"/>
  <c r="F4750" i="355"/>
  <c r="B4750" i="355"/>
  <c r="F4749" i="355"/>
  <c r="B4749" i="355"/>
  <c r="F4748" i="355"/>
  <c r="B4748" i="355"/>
  <c r="F4747" i="355"/>
  <c r="B4747" i="355"/>
  <c r="F4746" i="355"/>
  <c r="B4746" i="355"/>
  <c r="F4745" i="355"/>
  <c r="B4745" i="355"/>
  <c r="F4744" i="355"/>
  <c r="B4744" i="355"/>
  <c r="F4743" i="355"/>
  <c r="B4743" i="355"/>
  <c r="F4742" i="355"/>
  <c r="B4742" i="355"/>
  <c r="F4741" i="355"/>
  <c r="B4741" i="355"/>
  <c r="F4740" i="355"/>
  <c r="B4740" i="355"/>
  <c r="F4739" i="355"/>
  <c r="B4739" i="355"/>
  <c r="F4738" i="355"/>
  <c r="B4738" i="355"/>
  <c r="F4737" i="355"/>
  <c r="B4737" i="355"/>
  <c r="F4736" i="355"/>
  <c r="B4736" i="355"/>
  <c r="F4735" i="355"/>
  <c r="B4735" i="355"/>
  <c r="F4734" i="355"/>
  <c r="B4734" i="355"/>
  <c r="F4733" i="355"/>
  <c r="B4733" i="355"/>
  <c r="F4732" i="355"/>
  <c r="B4732" i="355"/>
  <c r="F4731" i="355"/>
  <c r="B4731" i="355"/>
  <c r="F4730" i="355"/>
  <c r="B4730" i="355"/>
  <c r="F4729" i="355"/>
  <c r="B4729" i="355"/>
  <c r="F4728" i="355"/>
  <c r="B4728" i="355"/>
  <c r="F4727" i="355"/>
  <c r="B4727" i="355"/>
  <c r="F4726" i="355"/>
  <c r="B4726" i="355"/>
  <c r="F4725" i="355"/>
  <c r="B4725" i="355"/>
  <c r="F4724" i="355"/>
  <c r="B4724" i="355"/>
  <c r="F4723" i="355"/>
  <c r="B4723" i="355"/>
  <c r="F4722" i="355"/>
  <c r="B4722" i="355"/>
  <c r="F4721" i="355"/>
  <c r="B4721" i="355"/>
  <c r="F4720" i="355"/>
  <c r="B4720" i="355"/>
  <c r="F4719" i="355"/>
  <c r="B4719" i="355"/>
  <c r="F4718" i="355"/>
  <c r="B4718" i="355"/>
  <c r="F4717" i="355"/>
  <c r="B4717" i="355"/>
  <c r="F4716" i="355"/>
  <c r="B4716" i="355"/>
  <c r="F4715" i="355"/>
  <c r="B4715" i="355"/>
  <c r="F4714" i="355"/>
  <c r="B4714" i="355"/>
  <c r="F4713" i="355"/>
  <c r="B4713" i="355"/>
  <c r="F4712" i="355"/>
  <c r="B4712" i="355"/>
  <c r="F4711" i="355"/>
  <c r="B4711" i="355"/>
  <c r="F4710" i="355"/>
  <c r="B4710" i="355"/>
  <c r="F4709" i="355"/>
  <c r="B4709" i="355"/>
  <c r="F4708" i="355"/>
  <c r="B4708" i="355"/>
  <c r="F4707" i="355"/>
  <c r="B4707" i="355"/>
  <c r="F4706" i="355"/>
  <c r="B4706" i="355"/>
  <c r="F4705" i="355"/>
  <c r="B4705" i="355"/>
  <c r="F4704" i="355"/>
  <c r="B4704" i="355"/>
  <c r="F4703" i="355"/>
  <c r="B4703" i="355"/>
  <c r="F4702" i="355"/>
  <c r="B4702" i="355"/>
  <c r="F4701" i="355"/>
  <c r="B4701" i="355"/>
  <c r="F4700" i="355"/>
  <c r="B4700" i="355"/>
  <c r="F4699" i="355"/>
  <c r="B4699" i="355"/>
  <c r="F4698" i="355"/>
  <c r="B4698" i="355"/>
  <c r="F4697" i="355"/>
  <c r="B4697" i="355"/>
  <c r="F4696" i="355"/>
  <c r="B4696" i="355"/>
  <c r="F4695" i="355"/>
  <c r="B4695" i="355"/>
  <c r="F4694" i="355"/>
  <c r="B4694" i="355"/>
  <c r="F4693" i="355"/>
  <c r="B4693" i="355"/>
  <c r="F4692" i="355"/>
  <c r="B4692" i="355"/>
  <c r="F4691" i="355"/>
  <c r="B4691" i="355"/>
  <c r="F4690" i="355"/>
  <c r="B4690" i="355"/>
  <c r="F4689" i="355"/>
  <c r="B4689" i="355"/>
  <c r="F4688" i="355"/>
  <c r="B4688" i="355"/>
  <c r="F4687" i="355"/>
  <c r="B4687" i="355"/>
  <c r="F4686" i="355"/>
  <c r="B4686" i="355"/>
  <c r="F4685" i="355"/>
  <c r="B4685" i="355"/>
  <c r="F4684" i="355"/>
  <c r="B4684" i="355"/>
  <c r="F4683" i="355"/>
  <c r="B4683" i="355"/>
  <c r="F4682" i="355"/>
  <c r="B4682" i="355"/>
  <c r="F4681" i="355"/>
  <c r="B4681" i="355"/>
  <c r="F4680" i="355"/>
  <c r="B4680" i="355"/>
  <c r="F4679" i="355"/>
  <c r="B4679" i="355"/>
  <c r="F4678" i="355"/>
  <c r="B4678" i="355"/>
  <c r="F4677" i="355"/>
  <c r="B4677" i="355"/>
  <c r="F4676" i="355"/>
  <c r="B4676" i="355"/>
  <c r="F4675" i="355"/>
  <c r="B4675" i="355"/>
  <c r="F4674" i="355"/>
  <c r="B4674" i="355"/>
  <c r="F4673" i="355"/>
  <c r="B4673" i="355"/>
  <c r="F4672" i="355"/>
  <c r="B4672" i="355"/>
  <c r="F4671" i="355"/>
  <c r="B4671" i="355"/>
  <c r="F4670" i="355"/>
  <c r="B4670" i="355"/>
  <c r="F4669" i="355"/>
  <c r="B4669" i="355"/>
  <c r="F4668" i="355"/>
  <c r="B4668" i="355"/>
  <c r="F4667" i="355"/>
  <c r="B4667" i="355"/>
  <c r="F4666" i="355"/>
  <c r="B4666" i="355"/>
  <c r="F4665" i="355"/>
  <c r="B4665" i="355"/>
  <c r="F4664" i="355"/>
  <c r="B4664" i="355"/>
  <c r="F4663" i="355"/>
  <c r="B4663" i="355"/>
  <c r="F4662" i="355"/>
  <c r="B4662" i="355"/>
  <c r="F4661" i="355"/>
  <c r="B4661" i="355"/>
  <c r="F4660" i="355"/>
  <c r="B4660" i="355"/>
  <c r="F4659" i="355"/>
  <c r="B4659" i="355"/>
  <c r="F4658" i="355"/>
  <c r="B4658" i="355"/>
  <c r="F4657" i="355"/>
  <c r="B4657" i="355"/>
  <c r="F4656" i="355"/>
  <c r="B4656" i="355"/>
  <c r="F4655" i="355"/>
  <c r="B4655" i="355"/>
  <c r="F4654" i="355"/>
  <c r="B4654" i="355"/>
  <c r="F4653" i="355"/>
  <c r="B4653" i="355"/>
  <c r="F4652" i="355"/>
  <c r="B4652" i="355"/>
  <c r="F4651" i="355"/>
  <c r="B4651" i="355"/>
  <c r="F4650" i="355"/>
  <c r="B4650" i="355"/>
  <c r="F4649" i="355"/>
  <c r="B4649" i="355"/>
  <c r="F4648" i="355"/>
  <c r="B4648" i="355"/>
  <c r="F4647" i="355"/>
  <c r="B4647" i="355"/>
  <c r="F4646" i="355"/>
  <c r="B4646" i="355"/>
  <c r="F4645" i="355"/>
  <c r="B4645" i="355"/>
  <c r="F4644" i="355"/>
  <c r="B4644" i="355"/>
  <c r="F4643" i="355"/>
  <c r="B4643" i="355"/>
  <c r="F4642" i="355"/>
  <c r="B4642" i="355"/>
  <c r="F4641" i="355"/>
  <c r="B4641" i="355"/>
  <c r="F4640" i="355"/>
  <c r="B4640" i="355"/>
  <c r="F4639" i="355"/>
  <c r="B4639" i="355"/>
  <c r="F4638" i="355"/>
  <c r="B4638" i="355"/>
  <c r="F4637" i="355"/>
  <c r="B4637" i="355"/>
  <c r="F4636" i="355"/>
  <c r="B4636" i="355"/>
  <c r="F4635" i="355"/>
  <c r="B4635" i="355"/>
  <c r="F4634" i="355"/>
  <c r="B4634" i="355"/>
  <c r="F4633" i="355"/>
  <c r="B4633" i="355"/>
  <c r="F4632" i="355"/>
  <c r="B4632" i="355"/>
  <c r="F4631" i="355"/>
  <c r="B4631" i="355"/>
  <c r="F4630" i="355"/>
  <c r="B4630" i="355"/>
  <c r="F4629" i="355"/>
  <c r="B4629" i="355"/>
  <c r="F4628" i="355"/>
  <c r="B4628" i="355"/>
  <c r="F4627" i="355"/>
  <c r="B4627" i="355"/>
  <c r="F4626" i="355"/>
  <c r="B4626" i="355"/>
  <c r="F4625" i="355"/>
  <c r="B4625" i="355"/>
  <c r="F4624" i="355"/>
  <c r="B4624" i="355"/>
  <c r="F4623" i="355"/>
  <c r="B4623" i="355"/>
  <c r="F4622" i="355"/>
  <c r="B4622" i="355"/>
  <c r="F4621" i="355"/>
  <c r="B4621" i="355"/>
  <c r="F4620" i="355"/>
  <c r="B4620" i="355"/>
  <c r="F4619" i="355"/>
  <c r="B4619" i="355"/>
  <c r="F4618" i="355"/>
  <c r="B4618" i="355"/>
  <c r="F4617" i="355"/>
  <c r="B4617" i="355"/>
  <c r="F4616" i="355"/>
  <c r="B4616" i="355"/>
  <c r="F4615" i="355"/>
  <c r="B4615" i="355"/>
  <c r="F4614" i="355"/>
  <c r="B4614" i="355"/>
  <c r="F4613" i="355"/>
  <c r="B4613" i="355"/>
  <c r="F4612" i="355"/>
  <c r="B4612" i="355"/>
  <c r="F4611" i="355"/>
  <c r="B4611" i="355"/>
  <c r="F4610" i="355"/>
  <c r="B4610" i="355"/>
  <c r="F4609" i="355"/>
  <c r="B4609" i="355"/>
  <c r="F4608" i="355"/>
  <c r="B4608" i="355"/>
  <c r="F4607" i="355"/>
  <c r="B4607" i="355"/>
  <c r="F4606" i="355"/>
  <c r="B4606" i="355"/>
  <c r="F4605" i="355"/>
  <c r="B4605" i="355"/>
  <c r="F4604" i="355"/>
  <c r="B4604" i="355"/>
  <c r="F4603" i="355"/>
  <c r="B4603" i="355"/>
  <c r="F4602" i="355"/>
  <c r="B4602" i="355"/>
  <c r="F4601" i="355"/>
  <c r="B4601" i="355"/>
  <c r="F4600" i="355"/>
  <c r="B4600" i="355"/>
  <c r="F4599" i="355"/>
  <c r="B4599" i="355"/>
  <c r="F4598" i="355"/>
  <c r="B4598" i="355"/>
  <c r="F4597" i="355"/>
  <c r="B4597" i="355"/>
  <c r="F4596" i="355"/>
  <c r="B4596" i="355"/>
  <c r="F4595" i="355"/>
  <c r="B4595" i="355"/>
  <c r="F4594" i="355"/>
  <c r="B4594" i="355"/>
  <c r="F4593" i="355"/>
  <c r="B4593" i="355"/>
  <c r="F4592" i="355"/>
  <c r="B4592" i="355"/>
  <c r="F4591" i="355"/>
  <c r="B4591" i="355"/>
  <c r="F4590" i="355"/>
  <c r="B4590" i="355"/>
  <c r="F4589" i="355"/>
  <c r="B4589" i="355"/>
  <c r="F4588" i="355"/>
  <c r="B4588" i="355"/>
  <c r="F4587" i="355"/>
  <c r="B4587" i="355"/>
  <c r="F4586" i="355"/>
  <c r="B4586" i="355"/>
  <c r="F4585" i="355"/>
  <c r="B4585" i="355"/>
  <c r="F4584" i="355"/>
  <c r="B4584" i="355"/>
  <c r="F4583" i="355"/>
  <c r="B4583" i="355"/>
  <c r="F4582" i="355"/>
  <c r="B4582" i="355"/>
  <c r="F4581" i="355"/>
  <c r="B4581" i="355"/>
  <c r="F4580" i="355"/>
  <c r="B4580" i="355"/>
  <c r="F4579" i="355"/>
  <c r="B4579" i="355"/>
  <c r="F4578" i="355"/>
  <c r="B4578" i="355"/>
  <c r="F4577" i="355"/>
  <c r="B4577" i="355"/>
  <c r="F4576" i="355"/>
  <c r="B4576" i="355"/>
  <c r="F4575" i="355"/>
  <c r="B4575" i="355"/>
  <c r="F4574" i="355"/>
  <c r="B4574" i="355"/>
  <c r="F4573" i="355"/>
  <c r="B4573" i="355"/>
  <c r="F4572" i="355"/>
  <c r="B4572" i="355"/>
  <c r="F4571" i="355"/>
  <c r="B4571" i="355"/>
  <c r="F4570" i="355"/>
  <c r="B4570" i="355"/>
  <c r="F4569" i="355"/>
  <c r="B4569" i="355"/>
  <c r="F4568" i="355"/>
  <c r="B4568" i="355"/>
  <c r="F4567" i="355"/>
  <c r="B4567" i="355"/>
  <c r="F4566" i="355"/>
  <c r="B4566" i="355"/>
  <c r="F4565" i="355"/>
  <c r="B4565" i="355"/>
  <c r="F4564" i="355"/>
  <c r="B4564" i="355"/>
  <c r="F4563" i="355"/>
  <c r="B4563" i="355"/>
  <c r="F4562" i="355"/>
  <c r="B4562" i="355"/>
  <c r="F4561" i="355"/>
  <c r="B4561" i="355"/>
  <c r="F4560" i="355"/>
  <c r="B4560" i="355"/>
  <c r="F4559" i="355"/>
  <c r="B4559" i="355"/>
  <c r="F4558" i="355"/>
  <c r="B4558" i="355"/>
  <c r="F4557" i="355"/>
  <c r="B4557" i="355"/>
  <c r="F4556" i="355"/>
  <c r="B4556" i="355"/>
  <c r="F4555" i="355"/>
  <c r="B4555" i="355"/>
  <c r="F4554" i="355"/>
  <c r="B4554" i="355"/>
  <c r="F4553" i="355"/>
  <c r="B4553" i="355"/>
  <c r="F4552" i="355"/>
  <c r="B4552" i="355"/>
  <c r="F4551" i="355"/>
  <c r="B4551" i="355"/>
  <c r="F4550" i="355"/>
  <c r="B4550" i="355"/>
  <c r="F4549" i="355"/>
  <c r="B4549" i="355"/>
  <c r="F4548" i="355"/>
  <c r="B4548" i="355"/>
  <c r="F4547" i="355"/>
  <c r="B4547" i="355"/>
  <c r="F4546" i="355"/>
  <c r="B4546" i="355"/>
  <c r="F4545" i="355"/>
  <c r="B4545" i="355"/>
  <c r="F4544" i="355"/>
  <c r="B4544" i="355"/>
  <c r="F4543" i="355"/>
  <c r="B4543" i="355"/>
  <c r="F4542" i="355"/>
  <c r="B4542" i="355"/>
  <c r="F4541" i="355"/>
  <c r="B4541" i="355"/>
  <c r="F4540" i="355"/>
  <c r="B4540" i="355"/>
  <c r="F4539" i="355"/>
  <c r="B4539" i="355"/>
  <c r="F4538" i="355"/>
  <c r="B4538" i="355"/>
  <c r="F4537" i="355"/>
  <c r="B4537" i="355"/>
  <c r="F4536" i="355"/>
  <c r="B4536" i="355"/>
  <c r="F4535" i="355"/>
  <c r="B4535" i="355"/>
  <c r="F4534" i="355"/>
  <c r="B4534" i="355"/>
  <c r="F4533" i="355"/>
  <c r="B4533" i="355"/>
  <c r="F4532" i="355"/>
  <c r="B4532" i="355"/>
  <c r="F4531" i="355"/>
  <c r="B4531" i="355"/>
  <c r="F4530" i="355"/>
  <c r="B4530" i="355"/>
  <c r="F4529" i="355"/>
  <c r="B4529" i="355"/>
  <c r="F4528" i="355"/>
  <c r="B4528" i="355"/>
  <c r="F4527" i="355"/>
  <c r="B4527" i="355"/>
  <c r="F4526" i="355"/>
  <c r="B4526" i="355"/>
  <c r="F4525" i="355"/>
  <c r="B4525" i="355"/>
  <c r="F4524" i="355"/>
  <c r="B4524" i="355"/>
  <c r="F4523" i="355"/>
  <c r="B4523" i="355"/>
  <c r="F4522" i="355"/>
  <c r="B4522" i="355"/>
  <c r="F4521" i="355"/>
  <c r="B4521" i="355"/>
  <c r="F4520" i="355"/>
  <c r="B4520" i="355"/>
  <c r="F4519" i="355"/>
  <c r="B4519" i="355"/>
  <c r="F4518" i="355"/>
  <c r="B4518" i="355"/>
  <c r="F4517" i="355"/>
  <c r="B4517" i="355"/>
  <c r="F4516" i="355"/>
  <c r="B4516" i="355"/>
  <c r="F4515" i="355"/>
  <c r="B4515" i="355"/>
  <c r="F4514" i="355"/>
  <c r="B4514" i="355"/>
  <c r="F4513" i="355"/>
  <c r="B4513" i="355"/>
  <c r="F4512" i="355"/>
  <c r="B4512" i="355"/>
  <c r="F4511" i="355"/>
  <c r="B4511" i="355"/>
  <c r="F4510" i="355"/>
  <c r="B4510" i="355"/>
  <c r="F4509" i="355"/>
  <c r="B4509" i="355"/>
  <c r="F4508" i="355"/>
  <c r="B4508" i="355"/>
  <c r="F4507" i="355"/>
  <c r="B4507" i="355"/>
  <c r="F4506" i="355"/>
  <c r="B4506" i="355"/>
  <c r="F4505" i="355"/>
  <c r="B4505" i="355"/>
  <c r="F4504" i="355"/>
  <c r="B4504" i="355"/>
  <c r="F4503" i="355"/>
  <c r="B4503" i="355"/>
  <c r="F4502" i="355"/>
  <c r="B4502" i="355"/>
  <c r="F4501" i="355"/>
  <c r="B4501" i="355"/>
  <c r="F4500" i="355"/>
  <c r="B4500" i="355"/>
  <c r="F4499" i="355"/>
  <c r="B4499" i="355"/>
  <c r="F4498" i="355"/>
  <c r="B4498" i="355"/>
  <c r="F4497" i="355"/>
  <c r="B4497" i="355"/>
  <c r="F4496" i="355"/>
  <c r="B4496" i="355"/>
  <c r="F4495" i="355"/>
  <c r="B4495" i="355"/>
  <c r="F4494" i="355"/>
  <c r="B4494" i="355"/>
  <c r="F4493" i="355"/>
  <c r="B4493" i="355"/>
  <c r="F4492" i="355"/>
  <c r="B4492" i="355"/>
  <c r="F4491" i="355"/>
  <c r="B4491" i="355"/>
  <c r="F4490" i="355"/>
  <c r="B4490" i="355"/>
  <c r="F4489" i="355"/>
  <c r="B4489" i="355"/>
  <c r="F4488" i="355"/>
  <c r="B4488" i="355"/>
  <c r="F4487" i="355"/>
  <c r="B4487" i="355"/>
  <c r="F4486" i="355"/>
  <c r="B4486" i="355"/>
  <c r="F4485" i="355"/>
  <c r="B4485" i="355"/>
  <c r="F4484" i="355"/>
  <c r="B4484" i="355"/>
  <c r="F4483" i="355"/>
  <c r="B4483" i="355"/>
  <c r="F4482" i="355"/>
  <c r="B4482" i="355"/>
  <c r="F4481" i="355"/>
  <c r="B4481" i="355"/>
  <c r="F4480" i="355"/>
  <c r="B4480" i="355"/>
  <c r="F4479" i="355"/>
  <c r="B4479" i="355"/>
  <c r="F4478" i="355"/>
  <c r="B4478" i="355"/>
  <c r="F4477" i="355"/>
  <c r="B4477" i="355"/>
  <c r="F4476" i="355"/>
  <c r="B4476" i="355"/>
  <c r="F4475" i="355"/>
  <c r="B4475" i="355"/>
  <c r="F4474" i="355"/>
  <c r="B4474" i="355"/>
  <c r="F4473" i="355"/>
  <c r="B4473" i="355"/>
  <c r="F4472" i="355"/>
  <c r="B4472" i="355"/>
  <c r="F4471" i="355"/>
  <c r="B4471" i="355"/>
  <c r="F4470" i="355"/>
  <c r="B4470" i="355"/>
  <c r="F4469" i="355"/>
  <c r="B4469" i="355"/>
  <c r="F4468" i="355"/>
  <c r="B4468" i="355"/>
  <c r="F4467" i="355"/>
  <c r="B4467" i="355"/>
  <c r="F4466" i="355"/>
  <c r="B4466" i="355"/>
  <c r="F4465" i="355"/>
  <c r="B4465" i="355"/>
  <c r="F4464" i="355"/>
  <c r="B4464" i="355"/>
  <c r="F4463" i="355"/>
  <c r="B4463" i="355"/>
  <c r="F4462" i="355"/>
  <c r="B4462" i="355"/>
  <c r="F4461" i="355"/>
  <c r="B4461" i="355"/>
  <c r="F4460" i="355"/>
  <c r="B4460" i="355"/>
  <c r="F4459" i="355"/>
  <c r="B4459" i="355"/>
  <c r="F4458" i="355"/>
  <c r="B4458" i="355"/>
  <c r="F4457" i="355"/>
  <c r="B4457" i="355"/>
  <c r="F4456" i="355"/>
  <c r="B4456" i="355"/>
  <c r="F4455" i="355"/>
  <c r="B4455" i="355"/>
  <c r="F4454" i="355"/>
  <c r="B4454" i="355"/>
  <c r="F4453" i="355"/>
  <c r="B4453" i="355"/>
  <c r="F4452" i="355"/>
  <c r="B4452" i="355"/>
  <c r="F4451" i="355"/>
  <c r="B4451" i="355"/>
  <c r="F4450" i="355"/>
  <c r="B4450" i="355"/>
  <c r="F4449" i="355"/>
  <c r="B4449" i="355"/>
  <c r="F4448" i="355"/>
  <c r="B4448" i="355"/>
  <c r="F4447" i="355"/>
  <c r="B4447" i="355"/>
  <c r="F4446" i="355"/>
  <c r="B4446" i="355"/>
  <c r="F4445" i="355"/>
  <c r="B4445" i="355"/>
  <c r="F4444" i="355"/>
  <c r="B4444" i="355"/>
  <c r="F4443" i="355"/>
  <c r="B4443" i="355"/>
  <c r="F4442" i="355"/>
  <c r="B4442" i="355"/>
  <c r="F4441" i="355"/>
  <c r="B4441" i="355"/>
  <c r="F4440" i="355"/>
  <c r="B4440" i="355"/>
  <c r="F4439" i="355"/>
  <c r="B4439" i="355"/>
  <c r="F4438" i="355"/>
  <c r="B4438" i="355"/>
  <c r="F4437" i="355"/>
  <c r="B4437" i="355"/>
  <c r="F4436" i="355"/>
  <c r="B4436" i="355"/>
  <c r="F4435" i="355"/>
  <c r="B4435" i="355"/>
  <c r="F4434" i="355"/>
  <c r="B4434" i="355"/>
  <c r="F4433" i="355"/>
  <c r="B4433" i="355"/>
  <c r="F4432" i="355"/>
  <c r="B4432" i="355"/>
  <c r="F4431" i="355"/>
  <c r="B4431" i="355"/>
  <c r="F4430" i="355"/>
  <c r="B4430" i="355"/>
  <c r="F4429" i="355"/>
  <c r="B4429" i="355"/>
  <c r="F4428" i="355"/>
  <c r="B4428" i="355"/>
  <c r="F4427" i="355"/>
  <c r="B4427" i="355"/>
  <c r="F4426" i="355"/>
  <c r="B4426" i="355"/>
  <c r="F4425" i="355"/>
  <c r="B4425" i="355"/>
  <c r="F4424" i="355"/>
  <c r="B4424" i="355"/>
  <c r="F4423" i="355"/>
  <c r="B4423" i="355"/>
  <c r="F4422" i="355"/>
  <c r="B4422" i="355"/>
  <c r="F4421" i="355"/>
  <c r="B4421" i="355"/>
  <c r="F4420" i="355"/>
  <c r="B4420" i="355"/>
  <c r="F4419" i="355"/>
  <c r="B4419" i="355"/>
  <c r="F4418" i="355"/>
  <c r="B4418" i="355"/>
  <c r="F4417" i="355"/>
  <c r="B4417" i="355"/>
  <c r="F4416" i="355"/>
  <c r="B4416" i="355"/>
  <c r="F4415" i="355"/>
  <c r="B4415" i="355"/>
  <c r="F4414" i="355"/>
  <c r="B4414" i="355"/>
  <c r="F4413" i="355"/>
  <c r="B4413" i="355"/>
  <c r="F4412" i="355"/>
  <c r="B4412" i="355"/>
  <c r="F4411" i="355"/>
  <c r="B4411" i="355"/>
  <c r="F4410" i="355"/>
  <c r="B4410" i="355"/>
  <c r="F4409" i="355"/>
  <c r="B4409" i="355"/>
  <c r="F4408" i="355"/>
  <c r="B4408" i="355"/>
  <c r="F4407" i="355"/>
  <c r="B4407" i="355"/>
  <c r="F4406" i="355"/>
  <c r="B4406" i="355"/>
  <c r="F4405" i="355"/>
  <c r="B4405" i="355"/>
  <c r="F4404" i="355"/>
  <c r="B4404" i="355"/>
  <c r="F4403" i="355"/>
  <c r="B4403" i="355"/>
  <c r="F4402" i="355"/>
  <c r="B4402" i="355"/>
  <c r="F4401" i="355"/>
  <c r="B4401" i="355"/>
  <c r="F4400" i="355"/>
  <c r="B4400" i="355"/>
  <c r="F4399" i="355"/>
  <c r="B4399" i="355"/>
  <c r="F4398" i="355"/>
  <c r="B4398" i="355"/>
  <c r="F4397" i="355"/>
  <c r="B4397" i="355"/>
  <c r="F4396" i="355"/>
  <c r="B4396" i="355"/>
  <c r="F4395" i="355"/>
  <c r="B4395" i="355"/>
  <c r="F4394" i="355"/>
  <c r="B4394" i="355"/>
  <c r="F4393" i="355"/>
  <c r="B4393" i="355"/>
  <c r="F4392" i="355"/>
  <c r="B4392" i="355"/>
  <c r="F4391" i="355"/>
  <c r="B4391" i="355"/>
  <c r="F4390" i="355"/>
  <c r="B4390" i="355"/>
  <c r="F4389" i="355"/>
  <c r="B4389" i="355"/>
  <c r="F4388" i="355"/>
  <c r="B4388" i="355"/>
  <c r="F4387" i="355"/>
  <c r="B4387" i="355"/>
  <c r="F4386" i="355"/>
  <c r="B4386" i="355"/>
  <c r="F4385" i="355"/>
  <c r="B4385" i="355"/>
  <c r="F4384" i="355"/>
  <c r="B4384" i="355"/>
  <c r="F4383" i="355"/>
  <c r="B4383" i="355"/>
  <c r="F4382" i="355"/>
  <c r="B4382" i="355"/>
  <c r="F4381" i="355"/>
  <c r="B4381" i="355"/>
  <c r="F4380" i="355"/>
  <c r="B4380" i="355"/>
  <c r="F4379" i="355"/>
  <c r="B4379" i="355"/>
  <c r="F4378" i="355"/>
  <c r="B4378" i="355"/>
  <c r="F4377" i="355"/>
  <c r="B4377" i="355"/>
  <c r="F4376" i="355"/>
  <c r="B4376" i="355"/>
  <c r="F4375" i="355"/>
  <c r="B4375" i="355"/>
  <c r="F4374" i="355"/>
  <c r="B4374" i="355"/>
  <c r="F4373" i="355"/>
  <c r="B4373" i="355"/>
  <c r="F4372" i="355"/>
  <c r="B4372" i="355"/>
  <c r="F4371" i="355"/>
  <c r="B4371" i="355"/>
  <c r="F4370" i="355"/>
  <c r="B4370" i="355"/>
  <c r="F4369" i="355"/>
  <c r="B4369" i="355"/>
  <c r="F4368" i="355"/>
  <c r="B4368" i="355"/>
  <c r="F4367" i="355"/>
  <c r="B4367" i="355"/>
  <c r="F4366" i="355"/>
  <c r="B4366" i="355"/>
  <c r="F4365" i="355"/>
  <c r="B4365" i="355"/>
  <c r="F4364" i="355"/>
  <c r="B4364" i="355"/>
  <c r="F4363" i="355"/>
  <c r="B4363" i="355"/>
  <c r="F4362" i="355"/>
  <c r="B4362" i="355"/>
  <c r="F4361" i="355"/>
  <c r="B4361" i="355"/>
  <c r="F4360" i="355"/>
  <c r="B4360" i="355"/>
  <c r="F4359" i="355"/>
  <c r="B4359" i="355"/>
  <c r="F4358" i="355"/>
  <c r="B4358" i="355"/>
  <c r="F4357" i="355"/>
  <c r="B4357" i="355"/>
  <c r="F4356" i="355"/>
  <c r="B4356" i="355"/>
  <c r="F4355" i="355"/>
  <c r="B4355" i="355"/>
  <c r="F4354" i="355"/>
  <c r="B4354" i="355"/>
  <c r="F4353" i="355"/>
  <c r="B4353" i="355"/>
  <c r="F4352" i="355"/>
  <c r="B4352" i="355"/>
  <c r="F4351" i="355"/>
  <c r="B4351" i="355"/>
  <c r="F4350" i="355"/>
  <c r="B4350" i="355"/>
  <c r="F4349" i="355"/>
  <c r="B4349" i="355"/>
  <c r="F4348" i="355"/>
  <c r="B4348" i="355"/>
  <c r="F4347" i="355"/>
  <c r="B4347" i="355"/>
  <c r="F4346" i="355"/>
  <c r="B4346" i="355"/>
  <c r="F4345" i="355"/>
  <c r="B4345" i="355"/>
  <c r="F4344" i="355"/>
  <c r="B4344" i="355"/>
  <c r="F4343" i="355"/>
  <c r="B4343" i="355"/>
  <c r="F4342" i="355"/>
  <c r="B4342" i="355"/>
  <c r="F4341" i="355"/>
  <c r="B4341" i="355"/>
  <c r="F4340" i="355"/>
  <c r="B4340" i="355"/>
  <c r="F4339" i="355"/>
  <c r="B4339" i="355"/>
  <c r="F4338" i="355"/>
  <c r="B4338" i="355"/>
  <c r="F4337" i="355"/>
  <c r="B4337" i="355"/>
  <c r="F4336" i="355"/>
  <c r="B4336" i="355"/>
  <c r="F4335" i="355"/>
  <c r="B4335" i="355"/>
  <c r="F4334" i="355"/>
  <c r="B4334" i="355"/>
  <c r="F4333" i="355"/>
  <c r="B4333" i="355"/>
  <c r="F4332" i="355"/>
  <c r="B4332" i="355"/>
  <c r="F4331" i="355"/>
  <c r="B4331" i="355"/>
  <c r="F4330" i="355"/>
  <c r="B4330" i="355"/>
  <c r="F4329" i="355"/>
  <c r="B4329" i="355"/>
  <c r="F4328" i="355"/>
  <c r="B4328" i="355"/>
  <c r="F4327" i="355"/>
  <c r="B4327" i="355"/>
  <c r="F4326" i="355"/>
  <c r="B4326" i="355"/>
  <c r="F4325" i="355"/>
  <c r="B4325" i="355"/>
  <c r="F4324" i="355"/>
  <c r="B4324" i="355"/>
  <c r="F4323" i="355"/>
  <c r="B4323" i="355"/>
  <c r="F4322" i="355"/>
  <c r="B4322" i="355"/>
  <c r="F4321" i="355"/>
  <c r="B4321" i="355"/>
  <c r="F4320" i="355"/>
  <c r="B4320" i="355"/>
  <c r="F4319" i="355"/>
  <c r="B4319" i="355"/>
  <c r="F4318" i="355"/>
  <c r="B4318" i="355"/>
  <c r="F4317" i="355"/>
  <c r="B4317" i="355"/>
  <c r="F4316" i="355"/>
  <c r="B4316" i="355"/>
  <c r="F4315" i="355"/>
  <c r="B4315" i="355"/>
  <c r="F4314" i="355"/>
  <c r="B4314" i="355"/>
  <c r="F4313" i="355"/>
  <c r="B4313" i="355"/>
  <c r="F4312" i="355"/>
  <c r="B4312" i="355"/>
  <c r="F4311" i="355"/>
  <c r="B4311" i="355"/>
  <c r="F4310" i="355"/>
  <c r="B4310" i="355"/>
  <c r="F4309" i="355"/>
  <c r="B4309" i="355"/>
  <c r="F4308" i="355"/>
  <c r="B4308" i="355"/>
  <c r="F4307" i="355"/>
  <c r="B4307" i="355"/>
  <c r="F4306" i="355"/>
  <c r="B4306" i="355"/>
  <c r="F4305" i="355"/>
  <c r="B4305" i="355"/>
  <c r="F4304" i="355"/>
  <c r="B4304" i="355"/>
  <c r="F4303" i="355"/>
  <c r="B4303" i="355"/>
  <c r="F4302" i="355"/>
  <c r="B4302" i="355"/>
  <c r="F4301" i="355"/>
  <c r="B4301" i="355"/>
  <c r="F4300" i="355"/>
  <c r="B4300" i="355"/>
  <c r="F4299" i="355"/>
  <c r="B4299" i="355"/>
  <c r="F4298" i="355"/>
  <c r="B4298" i="355"/>
  <c r="F4297" i="355"/>
  <c r="B4297" i="355"/>
  <c r="F4296" i="355"/>
  <c r="B4296" i="355"/>
  <c r="F4295" i="355"/>
  <c r="B4295" i="355"/>
  <c r="F4294" i="355"/>
  <c r="B4294" i="355"/>
  <c r="F4293" i="355"/>
  <c r="B4293" i="355"/>
  <c r="F4292" i="355"/>
  <c r="B4292" i="355"/>
  <c r="F4291" i="355"/>
  <c r="B4291" i="355"/>
  <c r="F4290" i="355"/>
  <c r="B4290" i="355"/>
  <c r="F4289" i="355"/>
  <c r="B4289" i="355"/>
  <c r="F4288" i="355"/>
  <c r="B4288" i="355"/>
  <c r="F4287" i="355"/>
  <c r="B4287" i="355"/>
  <c r="F4286" i="355"/>
  <c r="B4286" i="355"/>
  <c r="F4285" i="355"/>
  <c r="B4285" i="355"/>
  <c r="F4284" i="355"/>
  <c r="B4284" i="355"/>
  <c r="F4283" i="355"/>
  <c r="B4283" i="355"/>
  <c r="F4282" i="355"/>
  <c r="B4282" i="355"/>
  <c r="F4281" i="355"/>
  <c r="B4281" i="355"/>
  <c r="F4280" i="355"/>
  <c r="B4280" i="355"/>
  <c r="F4279" i="355"/>
  <c r="B4279" i="355"/>
  <c r="F4278" i="355"/>
  <c r="B4278" i="355"/>
  <c r="F4277" i="355"/>
  <c r="B4277" i="355"/>
  <c r="F4276" i="355"/>
  <c r="B4276" i="355"/>
  <c r="F4275" i="355"/>
  <c r="B4275" i="355"/>
  <c r="F4274" i="355"/>
  <c r="B4274" i="355"/>
  <c r="F4273" i="355"/>
  <c r="B4273" i="355"/>
  <c r="F4272" i="355"/>
  <c r="B4272" i="355"/>
  <c r="F4271" i="355"/>
  <c r="B4271" i="355"/>
  <c r="F4270" i="355"/>
  <c r="B4270" i="355"/>
  <c r="F4269" i="355"/>
  <c r="B4269" i="355"/>
  <c r="F4268" i="355"/>
  <c r="B4268" i="355"/>
  <c r="F4267" i="355"/>
  <c r="B4267" i="355"/>
  <c r="F4266" i="355"/>
  <c r="B4266" i="355"/>
  <c r="F4265" i="355"/>
  <c r="B4265" i="355"/>
  <c r="F4264" i="355"/>
  <c r="B4264" i="355"/>
  <c r="F4263" i="355"/>
  <c r="B4263" i="355"/>
  <c r="F4262" i="355"/>
  <c r="B4262" i="355"/>
  <c r="F4261" i="355"/>
  <c r="B4261" i="355"/>
  <c r="F4260" i="355"/>
  <c r="B4260" i="355"/>
  <c r="F4259" i="355"/>
  <c r="B4259" i="355"/>
  <c r="F4258" i="355"/>
  <c r="B4258" i="355"/>
  <c r="F4257" i="355"/>
  <c r="B4257" i="355"/>
  <c r="F4256" i="355"/>
  <c r="B4256" i="355"/>
  <c r="F4255" i="355"/>
  <c r="B4255" i="355"/>
  <c r="F4254" i="355"/>
  <c r="B4254" i="355"/>
  <c r="F4253" i="355"/>
  <c r="B4253" i="355"/>
  <c r="F4252" i="355"/>
  <c r="B4252" i="355"/>
  <c r="F4251" i="355"/>
  <c r="B4251" i="355"/>
  <c r="F4250" i="355"/>
  <c r="B4250" i="355"/>
  <c r="F4249" i="355"/>
  <c r="B4249" i="355"/>
  <c r="F4248" i="355"/>
  <c r="B4248" i="355"/>
  <c r="F4247" i="355"/>
  <c r="B4247" i="355"/>
  <c r="F4246" i="355"/>
  <c r="B4246" i="355"/>
  <c r="F4245" i="355"/>
  <c r="B4245" i="355"/>
  <c r="F4244" i="355"/>
  <c r="B4244" i="355"/>
  <c r="F4243" i="355"/>
  <c r="B4243" i="355"/>
  <c r="F4242" i="355"/>
  <c r="B4242" i="355"/>
  <c r="F4241" i="355"/>
  <c r="B4241" i="355"/>
  <c r="F4240" i="355"/>
  <c r="B4240" i="355"/>
  <c r="F4239" i="355"/>
  <c r="B4239" i="355"/>
  <c r="F4238" i="355"/>
  <c r="B4238" i="355"/>
  <c r="F4237" i="355"/>
  <c r="B4237" i="355"/>
  <c r="F4236" i="355"/>
  <c r="B4236" i="355"/>
  <c r="F4235" i="355"/>
  <c r="B4235" i="355"/>
  <c r="F4234" i="355"/>
  <c r="B4234" i="355"/>
  <c r="F4233" i="355"/>
  <c r="B4233" i="355"/>
  <c r="F4232" i="355"/>
  <c r="B4232" i="355"/>
  <c r="F4231" i="355"/>
  <c r="B4231" i="355"/>
  <c r="F4230" i="355"/>
  <c r="B4230" i="355"/>
  <c r="F4229" i="355"/>
  <c r="B4229" i="355"/>
  <c r="F4228" i="355"/>
  <c r="B4228" i="355"/>
  <c r="F4227" i="355"/>
  <c r="B4227" i="355"/>
  <c r="F4226" i="355"/>
  <c r="B4226" i="355"/>
  <c r="F4225" i="355"/>
  <c r="B4225" i="355"/>
  <c r="F4224" i="355"/>
  <c r="B4224" i="355"/>
  <c r="F4223" i="355"/>
  <c r="B4223" i="355"/>
  <c r="F4222" i="355"/>
  <c r="B4222" i="355"/>
  <c r="F4221" i="355"/>
  <c r="B4221" i="355"/>
  <c r="F4220" i="355"/>
  <c r="B4220" i="355"/>
  <c r="F4219" i="355"/>
  <c r="B4219" i="355"/>
  <c r="F4218" i="355"/>
  <c r="B4218" i="355"/>
  <c r="F4217" i="355"/>
  <c r="B4217" i="355"/>
  <c r="F4216" i="355"/>
  <c r="B4216" i="355"/>
  <c r="F4215" i="355"/>
  <c r="B4215" i="355"/>
  <c r="F4214" i="355"/>
  <c r="B4214" i="355"/>
  <c r="F4213" i="355"/>
  <c r="B4213" i="355"/>
  <c r="F4212" i="355"/>
  <c r="B4212" i="355"/>
  <c r="F4211" i="355"/>
  <c r="B4211" i="355"/>
  <c r="F4210" i="355"/>
  <c r="B4210" i="355"/>
  <c r="F4209" i="355"/>
  <c r="B4209" i="355"/>
  <c r="F4208" i="355"/>
  <c r="B4208" i="355"/>
  <c r="F4207" i="355"/>
  <c r="B4207" i="355"/>
  <c r="F4206" i="355"/>
  <c r="B4206" i="355"/>
  <c r="F4205" i="355"/>
  <c r="B4205" i="355"/>
  <c r="F4204" i="355"/>
  <c r="B4204" i="355"/>
  <c r="F4203" i="355"/>
  <c r="B4203" i="355"/>
  <c r="F4202" i="355"/>
  <c r="B4202" i="355"/>
  <c r="F4201" i="355"/>
  <c r="B4201" i="355"/>
  <c r="F4200" i="355"/>
  <c r="B4200" i="355"/>
  <c r="F4199" i="355"/>
  <c r="B4199" i="355"/>
  <c r="F4198" i="355"/>
  <c r="B4198" i="355"/>
  <c r="F4197" i="355"/>
  <c r="B4197" i="355"/>
  <c r="F4196" i="355"/>
  <c r="B4196" i="355"/>
  <c r="F4195" i="355"/>
  <c r="B4195" i="355"/>
  <c r="F4194" i="355"/>
  <c r="B4194" i="355"/>
  <c r="F4193" i="355"/>
  <c r="B4193" i="355"/>
  <c r="F4192" i="355"/>
  <c r="B4192" i="355"/>
  <c r="F4191" i="355"/>
  <c r="B4191" i="355"/>
  <c r="F4190" i="355"/>
  <c r="B4190" i="355"/>
  <c r="F4189" i="355"/>
  <c r="B4189" i="355"/>
  <c r="F4188" i="355"/>
  <c r="B4188" i="355"/>
  <c r="F4187" i="355"/>
  <c r="B4187" i="355"/>
  <c r="F4186" i="355"/>
  <c r="B4186" i="355"/>
  <c r="F4185" i="355"/>
  <c r="B4185" i="355"/>
  <c r="F4184" i="355"/>
  <c r="B4184" i="355"/>
  <c r="F4183" i="355"/>
  <c r="B4183" i="355"/>
  <c r="F4182" i="355"/>
  <c r="B4182" i="355"/>
  <c r="F4181" i="355"/>
  <c r="B4181" i="355"/>
  <c r="F4180" i="355"/>
  <c r="B4180" i="355"/>
  <c r="F4179" i="355"/>
  <c r="B4179" i="355"/>
  <c r="F4178" i="355"/>
  <c r="B4178" i="355"/>
  <c r="F4177" i="355"/>
  <c r="B4177" i="355"/>
  <c r="F4176" i="355"/>
  <c r="B4176" i="355"/>
  <c r="F4175" i="355"/>
  <c r="B4175" i="355"/>
  <c r="F4174" i="355"/>
  <c r="B4174" i="355"/>
  <c r="F4173" i="355"/>
  <c r="B4173" i="355"/>
  <c r="F4172" i="355"/>
  <c r="B4172" i="355"/>
  <c r="F4171" i="355"/>
  <c r="B4171" i="355"/>
  <c r="F4170" i="355"/>
  <c r="B4170" i="355"/>
  <c r="F4169" i="355"/>
  <c r="B4169" i="355"/>
  <c r="F4168" i="355"/>
  <c r="B4168" i="355"/>
  <c r="F4167" i="355"/>
  <c r="B4167" i="355"/>
  <c r="F4166" i="355"/>
  <c r="B4166" i="355"/>
  <c r="F4165" i="355"/>
  <c r="B4165" i="355"/>
  <c r="F4164" i="355"/>
  <c r="B4164" i="355"/>
  <c r="F4163" i="355"/>
  <c r="B4163" i="355"/>
  <c r="F4162" i="355"/>
  <c r="B4162" i="355"/>
  <c r="F4161" i="355"/>
  <c r="B4161" i="355"/>
  <c r="F4160" i="355"/>
  <c r="B4160" i="355"/>
  <c r="F4159" i="355"/>
  <c r="B4159" i="355"/>
  <c r="F4158" i="355"/>
  <c r="B4158" i="355"/>
  <c r="F4157" i="355"/>
  <c r="B4157" i="355"/>
  <c r="F4156" i="355"/>
  <c r="B4156" i="355"/>
  <c r="F4155" i="355"/>
  <c r="B4155" i="355"/>
  <c r="F4154" i="355"/>
  <c r="B4154" i="355"/>
  <c r="F4153" i="355"/>
  <c r="B4153" i="355"/>
  <c r="F4152" i="355"/>
  <c r="B4152" i="355"/>
  <c r="F4151" i="355"/>
  <c r="B4151" i="355"/>
  <c r="F4150" i="355"/>
  <c r="B4150" i="355"/>
  <c r="F4149" i="355"/>
  <c r="B4149" i="355"/>
  <c r="F4148" i="355"/>
  <c r="B4148" i="355"/>
  <c r="F4147" i="355"/>
  <c r="B4147" i="355"/>
  <c r="F4146" i="355"/>
  <c r="B4146" i="355"/>
  <c r="F4145" i="355"/>
  <c r="B4145" i="355"/>
  <c r="F4144" i="355"/>
  <c r="B4144" i="355"/>
  <c r="F4143" i="355"/>
  <c r="B4143" i="355"/>
  <c r="F4142" i="355"/>
  <c r="B4142" i="355"/>
  <c r="F4141" i="355"/>
  <c r="B4141" i="355"/>
  <c r="F4140" i="355"/>
  <c r="B4140" i="355"/>
  <c r="F4139" i="355"/>
  <c r="B4139" i="355"/>
  <c r="F4138" i="355"/>
  <c r="B4138" i="355"/>
  <c r="F4137" i="355"/>
  <c r="B4137" i="355"/>
  <c r="F4136" i="355"/>
  <c r="B4136" i="355"/>
  <c r="F4135" i="355"/>
  <c r="B4135" i="355"/>
  <c r="F4134" i="355"/>
  <c r="B4134" i="355"/>
  <c r="F4133" i="355"/>
  <c r="B4133" i="355"/>
  <c r="F4132" i="355"/>
  <c r="B4132" i="355"/>
  <c r="F4131" i="355"/>
  <c r="B4131" i="355"/>
  <c r="F4130" i="355"/>
  <c r="B4130" i="355"/>
  <c r="F4129" i="355"/>
  <c r="B4129" i="355"/>
  <c r="F4128" i="355"/>
  <c r="B4128" i="355"/>
  <c r="F4127" i="355"/>
  <c r="B4127" i="355"/>
  <c r="F4126" i="355"/>
  <c r="B4126" i="355"/>
  <c r="F4125" i="355"/>
  <c r="B4125" i="355"/>
  <c r="F4124" i="355"/>
  <c r="B4124" i="355"/>
  <c r="F4123" i="355"/>
  <c r="B4123" i="355"/>
  <c r="F4122" i="355"/>
  <c r="B4122" i="355"/>
  <c r="F4121" i="355"/>
  <c r="B4121" i="355"/>
  <c r="F4120" i="355"/>
  <c r="B4120" i="355"/>
  <c r="F4119" i="355"/>
  <c r="B4119" i="355"/>
  <c r="F4118" i="355"/>
  <c r="B4118" i="355"/>
  <c r="F4117" i="355"/>
  <c r="B4117" i="355"/>
  <c r="F4116" i="355"/>
  <c r="B4116" i="355"/>
  <c r="F4115" i="355"/>
  <c r="B4115" i="355"/>
  <c r="F4114" i="355"/>
  <c r="B4114" i="355"/>
  <c r="F4113" i="355"/>
  <c r="B4113" i="355"/>
  <c r="F4112" i="355"/>
  <c r="B4112" i="355"/>
  <c r="F4111" i="355"/>
  <c r="B4111" i="355"/>
  <c r="F4110" i="355"/>
  <c r="B4110" i="355"/>
  <c r="F4109" i="355"/>
  <c r="B4109" i="355"/>
  <c r="F4108" i="355"/>
  <c r="B4108" i="355"/>
  <c r="F4107" i="355"/>
  <c r="B4107" i="355"/>
  <c r="F4106" i="355"/>
  <c r="B4106" i="355"/>
  <c r="F4105" i="355"/>
  <c r="B4105" i="355"/>
  <c r="F4104" i="355"/>
  <c r="B4104" i="355"/>
  <c r="F4103" i="355"/>
  <c r="B4103" i="355"/>
  <c r="F4102" i="355"/>
  <c r="B4102" i="355"/>
  <c r="F4101" i="355"/>
  <c r="B4101" i="355"/>
  <c r="F4100" i="355"/>
  <c r="B4100" i="355"/>
  <c r="F4099" i="355"/>
  <c r="B4099" i="355"/>
  <c r="F4098" i="355"/>
  <c r="B4098" i="355"/>
  <c r="F4097" i="355"/>
  <c r="B4097" i="355"/>
  <c r="F4096" i="355"/>
  <c r="B4096" i="355"/>
  <c r="F4095" i="355"/>
  <c r="B4095" i="355"/>
  <c r="F4094" i="355"/>
  <c r="B4094" i="355"/>
  <c r="F4093" i="355"/>
  <c r="B4093" i="355"/>
  <c r="F4092" i="355"/>
  <c r="B4092" i="355"/>
  <c r="F4091" i="355"/>
  <c r="B4091" i="355"/>
  <c r="F4090" i="355"/>
  <c r="B4090" i="355"/>
  <c r="F4089" i="355"/>
  <c r="B4089" i="355"/>
  <c r="F4088" i="355"/>
  <c r="B4088" i="355"/>
  <c r="F4087" i="355"/>
  <c r="B4087" i="355"/>
  <c r="F4086" i="355"/>
  <c r="B4086" i="355"/>
  <c r="F4085" i="355"/>
  <c r="B4085" i="355"/>
  <c r="F4084" i="355"/>
  <c r="B4084" i="355"/>
  <c r="F4083" i="355"/>
  <c r="B4083" i="355"/>
  <c r="F4082" i="355"/>
  <c r="B4082" i="355"/>
  <c r="F4081" i="355"/>
  <c r="B4081" i="355"/>
  <c r="F4080" i="355"/>
  <c r="B4080" i="355"/>
  <c r="F4079" i="355"/>
  <c r="B4079" i="355"/>
  <c r="F4078" i="355"/>
  <c r="B4078" i="355"/>
  <c r="F4077" i="355"/>
  <c r="B4077" i="355"/>
  <c r="F4076" i="355"/>
  <c r="B4076" i="355"/>
  <c r="F4075" i="355"/>
  <c r="B4075" i="355"/>
  <c r="F4074" i="355"/>
  <c r="B4074" i="355"/>
  <c r="F4073" i="355"/>
  <c r="B4073" i="355"/>
  <c r="F4072" i="355"/>
  <c r="B4072" i="355"/>
  <c r="F4071" i="355"/>
  <c r="B4071" i="355"/>
  <c r="F4070" i="355"/>
  <c r="B4070" i="355"/>
  <c r="F4069" i="355"/>
  <c r="B4069" i="355"/>
  <c r="F4068" i="355"/>
  <c r="B4068" i="355"/>
  <c r="F4067" i="355"/>
  <c r="B4067" i="355"/>
  <c r="F4066" i="355"/>
  <c r="B4066" i="355"/>
  <c r="F4065" i="355"/>
  <c r="B4065" i="355"/>
  <c r="F4064" i="355"/>
  <c r="B4064" i="355"/>
  <c r="F4063" i="355"/>
  <c r="B4063" i="355"/>
  <c r="F4062" i="355"/>
  <c r="B4062" i="355"/>
  <c r="F4061" i="355"/>
  <c r="B4061" i="355"/>
  <c r="F4060" i="355"/>
  <c r="B4060" i="355"/>
  <c r="F4059" i="355"/>
  <c r="B4059" i="355"/>
  <c r="F4058" i="355"/>
  <c r="B4058" i="355"/>
  <c r="F4057" i="355"/>
  <c r="B4057" i="355"/>
  <c r="F4056" i="355"/>
  <c r="B4056" i="355"/>
  <c r="F4055" i="355"/>
  <c r="B4055" i="355"/>
  <c r="F4054" i="355"/>
  <c r="B4054" i="355"/>
  <c r="F4053" i="355"/>
  <c r="B4053" i="355"/>
  <c r="F4052" i="355"/>
  <c r="B4052" i="355"/>
  <c r="F4051" i="355"/>
  <c r="B4051" i="355"/>
  <c r="F4050" i="355"/>
  <c r="B4050" i="355"/>
  <c r="F4049" i="355"/>
  <c r="B4049" i="355"/>
  <c r="F4048" i="355"/>
  <c r="B4048" i="355"/>
  <c r="F4047" i="355"/>
  <c r="B4047" i="355"/>
  <c r="F4046" i="355"/>
  <c r="B4046" i="355"/>
  <c r="F4045" i="355"/>
  <c r="B4045" i="355"/>
  <c r="F4044" i="355"/>
  <c r="B4044" i="355"/>
  <c r="F4043" i="355"/>
  <c r="B4043" i="355"/>
  <c r="F4042" i="355"/>
  <c r="B4042" i="355"/>
  <c r="F4041" i="355"/>
  <c r="B4041" i="355"/>
  <c r="F4040" i="355"/>
  <c r="B4040" i="355"/>
  <c r="F4039" i="355"/>
  <c r="B4039" i="355"/>
  <c r="F4038" i="355"/>
  <c r="B4038" i="355"/>
  <c r="F4037" i="355"/>
  <c r="B4037" i="355"/>
  <c r="F4036" i="355"/>
  <c r="B4036" i="355"/>
  <c r="F4035" i="355"/>
  <c r="B4035" i="355"/>
  <c r="F4034" i="355"/>
  <c r="B4034" i="355"/>
  <c r="F4033" i="355"/>
  <c r="B4033" i="355"/>
  <c r="F4032" i="355"/>
  <c r="B4032" i="355"/>
  <c r="F4031" i="355"/>
  <c r="B4031" i="355"/>
  <c r="F4030" i="355"/>
  <c r="B4030" i="355"/>
  <c r="F4029" i="355"/>
  <c r="B4029" i="355"/>
  <c r="F4028" i="355"/>
  <c r="B4028" i="355"/>
  <c r="F4027" i="355"/>
  <c r="B4027" i="355"/>
  <c r="F4026" i="355"/>
  <c r="B4026" i="355"/>
  <c r="F4025" i="355"/>
  <c r="B4025" i="355"/>
  <c r="F4024" i="355"/>
  <c r="B4024" i="355"/>
  <c r="F4023" i="355"/>
  <c r="B4023" i="355"/>
  <c r="F4022" i="355"/>
  <c r="B4022" i="355"/>
  <c r="F4021" i="355"/>
  <c r="B4021" i="355"/>
  <c r="F4020" i="355"/>
  <c r="B4020" i="355"/>
  <c r="F4019" i="355"/>
  <c r="B4019" i="355"/>
  <c r="F4018" i="355"/>
  <c r="B4018" i="355"/>
  <c r="F4017" i="355"/>
  <c r="B4017" i="355"/>
  <c r="F4016" i="355"/>
  <c r="B4016" i="355"/>
  <c r="F4015" i="355"/>
  <c r="B4015" i="355"/>
  <c r="F4014" i="355"/>
  <c r="B4014" i="355"/>
  <c r="F4013" i="355"/>
  <c r="B4013" i="355"/>
  <c r="F4012" i="355"/>
  <c r="B4012" i="355"/>
  <c r="F4011" i="355"/>
  <c r="B4011" i="355"/>
  <c r="F4010" i="355"/>
  <c r="B4010" i="355"/>
  <c r="F4009" i="355"/>
  <c r="B4009" i="355"/>
  <c r="F4008" i="355"/>
  <c r="B4008" i="355"/>
  <c r="F4007" i="355"/>
  <c r="B4007" i="355"/>
  <c r="F4006" i="355"/>
  <c r="B4006" i="355"/>
  <c r="F4005" i="355"/>
  <c r="B4005" i="355"/>
  <c r="F4004" i="355"/>
  <c r="B4004" i="355"/>
  <c r="F4003" i="355"/>
  <c r="B4003" i="355"/>
  <c r="F4002" i="355"/>
  <c r="B4002" i="355"/>
  <c r="F4001" i="355"/>
  <c r="B4001" i="355"/>
  <c r="F4000" i="355"/>
  <c r="B4000" i="355"/>
  <c r="F3999" i="355"/>
  <c r="B3999" i="355"/>
  <c r="F3998" i="355"/>
  <c r="B3998" i="355"/>
  <c r="F3997" i="355"/>
  <c r="B3997" i="355"/>
  <c r="F3996" i="355"/>
  <c r="B3996" i="355"/>
  <c r="F3995" i="355"/>
  <c r="B3995" i="355"/>
  <c r="F3994" i="355"/>
  <c r="B3994" i="355"/>
  <c r="F3993" i="355"/>
  <c r="B3993" i="355"/>
  <c r="F3992" i="355"/>
  <c r="B3992" i="355"/>
  <c r="F3991" i="355"/>
  <c r="B3991" i="355"/>
  <c r="F3990" i="355"/>
  <c r="B3990" i="355"/>
  <c r="F3989" i="355"/>
  <c r="B3989" i="355"/>
  <c r="F3988" i="355"/>
  <c r="B3988" i="355"/>
  <c r="F3987" i="355"/>
  <c r="B3987" i="355"/>
  <c r="F3986" i="355"/>
  <c r="B3986" i="355"/>
  <c r="F3985" i="355"/>
  <c r="B3985" i="355"/>
  <c r="F3984" i="355"/>
  <c r="B3984" i="355"/>
  <c r="F3983" i="355"/>
  <c r="B3983" i="355"/>
  <c r="F3982" i="355"/>
  <c r="B3982" i="355"/>
  <c r="F3981" i="355"/>
  <c r="B3981" i="355"/>
  <c r="F3980" i="355"/>
  <c r="B3980" i="355"/>
  <c r="F3979" i="355"/>
  <c r="B3979" i="355"/>
  <c r="F3978" i="355"/>
  <c r="B3978" i="355"/>
  <c r="F3977" i="355"/>
  <c r="B3977" i="355"/>
  <c r="F3976" i="355"/>
  <c r="B3976" i="355"/>
  <c r="F3975" i="355"/>
  <c r="B3975" i="355"/>
  <c r="F3974" i="355"/>
  <c r="B3974" i="355"/>
  <c r="F3973" i="355"/>
  <c r="B3973" i="355"/>
  <c r="F3972" i="355"/>
  <c r="B3972" i="355"/>
  <c r="F3971" i="355"/>
  <c r="B3971" i="355"/>
  <c r="F3970" i="355"/>
  <c r="B3970" i="355"/>
  <c r="F3969" i="355"/>
  <c r="B3969" i="355"/>
  <c r="F3968" i="355"/>
  <c r="B3968" i="355"/>
  <c r="F3967" i="355"/>
  <c r="B3967" i="355"/>
  <c r="F3966" i="355"/>
  <c r="B3966" i="355"/>
  <c r="F3965" i="355"/>
  <c r="B3965" i="355"/>
  <c r="F3964" i="355"/>
  <c r="B3964" i="355"/>
  <c r="F3963" i="355"/>
  <c r="B3963" i="355"/>
  <c r="F3962" i="355"/>
  <c r="B3962" i="355"/>
  <c r="F3961" i="355"/>
  <c r="B3961" i="355"/>
  <c r="F3960" i="355"/>
  <c r="B3960" i="355"/>
  <c r="F3959" i="355"/>
  <c r="B3959" i="355"/>
  <c r="F3958" i="355"/>
  <c r="B3958" i="355"/>
  <c r="F3957" i="355"/>
  <c r="B3957" i="355"/>
  <c r="F3956" i="355"/>
  <c r="B3956" i="355"/>
  <c r="F3955" i="355"/>
  <c r="B3955" i="355"/>
  <c r="F3954" i="355"/>
  <c r="B3954" i="355"/>
  <c r="F3953" i="355"/>
  <c r="B3953" i="355"/>
  <c r="F3952" i="355"/>
  <c r="B3952" i="355"/>
  <c r="F3951" i="355"/>
  <c r="B3951" i="355"/>
  <c r="F3950" i="355"/>
  <c r="B3950" i="355"/>
  <c r="F3949" i="355"/>
  <c r="B3949" i="355"/>
  <c r="F3948" i="355"/>
  <c r="B3948" i="355"/>
  <c r="F3947" i="355"/>
  <c r="B3947" i="355"/>
  <c r="F3946" i="355"/>
  <c r="B3946" i="355"/>
  <c r="F3945" i="355"/>
  <c r="B3945" i="355"/>
  <c r="F3944" i="355"/>
  <c r="B3944" i="355"/>
  <c r="F3943" i="355"/>
  <c r="B3943" i="355"/>
  <c r="F3942" i="355"/>
  <c r="B3942" i="355"/>
  <c r="F3941" i="355"/>
  <c r="B3941" i="355"/>
  <c r="F3940" i="355"/>
  <c r="B3940" i="355"/>
  <c r="F3939" i="355"/>
  <c r="B3939" i="355"/>
  <c r="F3938" i="355"/>
  <c r="B3938" i="355"/>
  <c r="F3937" i="355"/>
  <c r="B3937" i="355"/>
  <c r="F3936" i="355"/>
  <c r="B3936" i="355"/>
  <c r="F3935" i="355"/>
  <c r="B3935" i="355"/>
  <c r="F3934" i="355"/>
  <c r="B3934" i="355"/>
  <c r="F3933" i="355"/>
  <c r="B3933" i="355"/>
  <c r="F3932" i="355"/>
  <c r="B3932" i="355"/>
  <c r="F3931" i="355"/>
  <c r="B3931" i="355"/>
  <c r="F3930" i="355"/>
  <c r="B3930" i="355"/>
  <c r="F3929" i="355"/>
  <c r="B3929" i="355"/>
  <c r="F3928" i="355"/>
  <c r="B3928" i="355"/>
  <c r="F3927" i="355"/>
  <c r="B3927" i="355"/>
  <c r="F3926" i="355"/>
  <c r="B3926" i="355"/>
  <c r="F3925" i="355"/>
  <c r="B3925" i="355"/>
  <c r="F3924" i="355"/>
  <c r="B3924" i="355"/>
  <c r="F3923" i="355"/>
  <c r="B3923" i="355"/>
  <c r="F3922" i="355"/>
  <c r="B3922" i="355"/>
  <c r="F3921" i="355"/>
  <c r="B3921" i="355"/>
  <c r="F3920" i="355"/>
  <c r="B3920" i="355"/>
  <c r="F3919" i="355"/>
  <c r="B3919" i="355"/>
  <c r="F3918" i="355"/>
  <c r="B3918" i="355"/>
  <c r="F3917" i="355"/>
  <c r="B3917" i="355"/>
  <c r="F3916" i="355"/>
  <c r="B3916" i="355"/>
  <c r="F3915" i="355"/>
  <c r="B3915" i="355"/>
  <c r="F3914" i="355"/>
  <c r="B3914" i="355"/>
  <c r="F3913" i="355"/>
  <c r="B3913" i="355"/>
  <c r="F3912" i="355"/>
  <c r="B3912" i="355"/>
  <c r="F3911" i="355"/>
  <c r="B3911" i="355"/>
  <c r="F3910" i="355"/>
  <c r="B3910" i="355"/>
  <c r="F3909" i="355"/>
  <c r="B3909" i="355"/>
  <c r="F3908" i="355"/>
  <c r="B3908" i="355"/>
  <c r="F3907" i="355"/>
  <c r="B3907" i="355"/>
  <c r="F3906" i="355"/>
  <c r="B3906" i="355"/>
  <c r="F3905" i="355"/>
  <c r="B3905" i="355"/>
  <c r="F3904" i="355"/>
  <c r="B3904" i="355"/>
  <c r="F3903" i="355"/>
  <c r="B3903" i="355"/>
  <c r="F3902" i="355"/>
  <c r="B3902" i="355"/>
  <c r="F3901" i="355"/>
  <c r="B3901" i="355"/>
  <c r="F3900" i="355"/>
  <c r="B3900" i="355"/>
  <c r="F3899" i="355"/>
  <c r="B3899" i="355"/>
  <c r="F3898" i="355"/>
  <c r="B3898" i="355"/>
  <c r="F3897" i="355"/>
  <c r="B3897" i="355"/>
  <c r="F3896" i="355"/>
  <c r="B3896" i="355"/>
  <c r="F3895" i="355"/>
  <c r="B3895" i="355"/>
  <c r="F3894" i="355"/>
  <c r="B3894" i="355"/>
  <c r="F3893" i="355"/>
  <c r="B3893" i="355"/>
  <c r="F3892" i="355"/>
  <c r="B3892" i="355"/>
  <c r="F3891" i="355"/>
  <c r="B3891" i="355"/>
  <c r="F3890" i="355"/>
  <c r="B3890" i="355"/>
  <c r="F3889" i="355"/>
  <c r="B3889" i="355"/>
  <c r="F3888" i="355"/>
  <c r="B3888" i="355"/>
  <c r="F3887" i="355"/>
  <c r="B3887" i="355"/>
  <c r="F3886" i="355"/>
  <c r="B3886" i="355"/>
  <c r="F3885" i="355"/>
  <c r="B3885" i="355"/>
  <c r="F3884" i="355"/>
  <c r="B3884" i="355"/>
  <c r="F3883" i="355"/>
  <c r="B3883" i="355"/>
  <c r="F3882" i="355"/>
  <c r="B3882" i="355"/>
  <c r="F3881" i="355"/>
  <c r="B3881" i="355"/>
  <c r="F3880" i="355"/>
  <c r="B3880" i="355"/>
  <c r="F3879" i="355"/>
  <c r="B3879" i="355"/>
  <c r="F3878" i="355"/>
  <c r="B3878" i="355"/>
  <c r="F3877" i="355"/>
  <c r="B3877" i="355"/>
  <c r="F3876" i="355"/>
  <c r="B3876" i="355"/>
  <c r="F3875" i="355"/>
  <c r="B3875" i="355"/>
  <c r="F3874" i="355"/>
  <c r="B3874" i="355"/>
  <c r="F3873" i="355"/>
  <c r="B3873" i="355"/>
  <c r="F3872" i="355"/>
  <c r="B3872" i="355"/>
  <c r="F3871" i="355"/>
  <c r="B3871" i="355"/>
  <c r="F3870" i="355"/>
  <c r="B3870" i="355"/>
  <c r="F3869" i="355"/>
  <c r="B3869" i="355"/>
  <c r="F3868" i="355"/>
  <c r="B3868" i="355"/>
  <c r="F3867" i="355"/>
  <c r="B3867" i="355"/>
  <c r="F3866" i="355"/>
  <c r="B3866" i="355"/>
  <c r="F3865" i="355"/>
  <c r="B3865" i="355"/>
  <c r="F3864" i="355"/>
  <c r="B3864" i="355"/>
  <c r="F3863" i="355"/>
  <c r="B3863" i="355"/>
  <c r="F3862" i="355"/>
  <c r="B3862" i="355"/>
  <c r="F3861" i="355"/>
  <c r="B3861" i="355"/>
  <c r="F3860" i="355"/>
  <c r="B3860" i="355"/>
  <c r="F3859" i="355"/>
  <c r="B3859" i="355"/>
  <c r="F3858" i="355"/>
  <c r="B3858" i="355"/>
  <c r="F3857" i="355"/>
  <c r="B3857" i="355"/>
  <c r="F3856" i="355"/>
  <c r="B3856" i="355"/>
  <c r="F3855" i="355"/>
  <c r="B3855" i="355"/>
  <c r="F3854" i="355"/>
  <c r="B3854" i="355"/>
  <c r="F3853" i="355"/>
  <c r="B3853" i="355"/>
  <c r="F3852" i="355"/>
  <c r="B3852" i="355"/>
  <c r="F3851" i="355"/>
  <c r="B3851" i="355"/>
  <c r="F3850" i="355"/>
  <c r="B3850" i="355"/>
  <c r="F3849" i="355"/>
  <c r="B3849" i="355"/>
  <c r="F3848" i="355"/>
  <c r="B3848" i="355"/>
  <c r="F3847" i="355"/>
  <c r="B3847" i="355"/>
  <c r="F3846" i="355"/>
  <c r="B3846" i="355"/>
  <c r="F3845" i="355"/>
  <c r="B3845" i="355"/>
  <c r="F3844" i="355"/>
  <c r="B3844" i="355"/>
  <c r="F3843" i="355"/>
  <c r="B3843" i="355"/>
  <c r="F3842" i="355"/>
  <c r="B3842" i="355"/>
  <c r="F3841" i="355"/>
  <c r="B3841" i="355"/>
  <c r="F3840" i="355"/>
  <c r="B3840" i="355"/>
  <c r="F3839" i="355"/>
  <c r="B3839" i="355"/>
  <c r="F3838" i="355"/>
  <c r="B3838" i="355"/>
  <c r="F3837" i="355"/>
  <c r="B3837" i="355"/>
  <c r="F3836" i="355"/>
  <c r="B3836" i="355"/>
  <c r="F3835" i="355"/>
  <c r="B3835" i="355"/>
  <c r="F3834" i="355"/>
  <c r="B3834" i="355"/>
  <c r="F3833" i="355"/>
  <c r="B3833" i="355"/>
  <c r="F3832" i="355"/>
  <c r="B3832" i="355"/>
  <c r="F3831" i="355"/>
  <c r="B3831" i="355"/>
  <c r="F3830" i="355"/>
  <c r="B3830" i="355"/>
  <c r="F3829" i="355"/>
  <c r="B3829" i="355"/>
  <c r="F3828" i="355"/>
  <c r="B3828" i="355"/>
  <c r="F3827" i="355"/>
  <c r="B3827" i="355"/>
  <c r="F3826" i="355"/>
  <c r="B3826" i="355"/>
  <c r="F3825" i="355"/>
  <c r="B3825" i="355"/>
  <c r="F3824" i="355"/>
  <c r="B3824" i="355"/>
  <c r="F3823" i="355"/>
  <c r="B3823" i="355"/>
  <c r="F3822" i="355"/>
  <c r="B3822" i="355"/>
  <c r="F3821" i="355"/>
  <c r="B3821" i="355"/>
  <c r="F3820" i="355"/>
  <c r="B3820" i="355"/>
  <c r="F3819" i="355"/>
  <c r="B3819" i="355"/>
  <c r="F3818" i="355"/>
  <c r="B3818" i="355"/>
  <c r="F3817" i="355"/>
  <c r="B3817" i="355"/>
  <c r="F3816" i="355"/>
  <c r="B3816" i="355"/>
  <c r="F3815" i="355"/>
  <c r="B3815" i="355"/>
  <c r="F3814" i="355"/>
  <c r="B3814" i="355"/>
  <c r="F3813" i="355"/>
  <c r="B3813" i="355"/>
  <c r="F3812" i="355"/>
  <c r="B3812" i="355"/>
  <c r="F3811" i="355"/>
  <c r="B3811" i="355"/>
  <c r="F3810" i="355"/>
  <c r="B3810" i="355"/>
  <c r="F3809" i="355"/>
  <c r="B3809" i="355"/>
  <c r="F3808" i="355"/>
  <c r="B3808" i="355"/>
  <c r="F3807" i="355"/>
  <c r="B3807" i="355"/>
  <c r="F3806" i="355"/>
  <c r="B3806" i="355"/>
  <c r="F3805" i="355"/>
  <c r="B3805" i="355"/>
  <c r="F3804" i="355"/>
  <c r="B3804" i="355"/>
  <c r="F3803" i="355"/>
  <c r="B3803" i="355"/>
  <c r="F3802" i="355"/>
  <c r="B3802" i="355"/>
  <c r="F3801" i="355"/>
  <c r="B3801" i="355"/>
  <c r="F3800" i="355"/>
  <c r="B3800" i="355"/>
  <c r="F3799" i="355"/>
  <c r="B3799" i="355"/>
  <c r="F3798" i="355"/>
  <c r="B3798" i="355"/>
  <c r="F3797" i="355"/>
  <c r="B3797" i="355"/>
  <c r="F3796" i="355"/>
  <c r="B3796" i="355"/>
  <c r="F3795" i="355"/>
  <c r="B3795" i="355"/>
  <c r="F3794" i="355"/>
  <c r="B3794" i="355"/>
  <c r="F3793" i="355"/>
  <c r="B3793" i="355"/>
  <c r="F3792" i="355"/>
  <c r="B3792" i="355"/>
  <c r="F3791" i="355"/>
  <c r="B3791" i="355"/>
  <c r="F3790" i="355"/>
  <c r="B3790" i="355"/>
  <c r="F3789" i="355"/>
  <c r="B3789" i="355"/>
  <c r="F3788" i="355"/>
  <c r="B3788" i="355"/>
  <c r="F3787" i="355"/>
  <c r="B3787" i="355"/>
  <c r="F3786" i="355"/>
  <c r="B3786" i="355"/>
  <c r="F3785" i="355"/>
  <c r="B3785" i="355"/>
  <c r="F3784" i="355"/>
  <c r="B3784" i="355"/>
  <c r="F3783" i="355"/>
  <c r="B3783" i="355"/>
  <c r="F3782" i="355"/>
  <c r="B3782" i="355"/>
  <c r="F3781" i="355"/>
  <c r="B3781" i="355"/>
  <c r="F3780" i="355"/>
  <c r="B3780" i="355"/>
  <c r="F3779" i="355"/>
  <c r="B3779" i="355"/>
  <c r="F3778" i="355"/>
  <c r="B3778" i="355"/>
  <c r="F3777" i="355"/>
  <c r="B3777" i="355"/>
  <c r="F3776" i="355"/>
  <c r="B3776" i="355"/>
  <c r="F3775" i="355"/>
  <c r="B3775" i="355"/>
  <c r="F3774" i="355"/>
  <c r="B3774" i="355"/>
  <c r="F3773" i="355"/>
  <c r="B3773" i="355"/>
  <c r="F3772" i="355"/>
  <c r="B3772" i="355"/>
  <c r="F3771" i="355"/>
  <c r="B3771" i="355"/>
  <c r="F3770" i="355"/>
  <c r="B3770" i="355"/>
  <c r="F3769" i="355"/>
  <c r="B3769" i="355"/>
  <c r="F3768" i="355"/>
  <c r="B3768" i="355"/>
  <c r="F3767" i="355"/>
  <c r="B3767" i="355"/>
  <c r="F3766" i="355"/>
  <c r="B3766" i="355"/>
  <c r="F3765" i="355"/>
  <c r="B3765" i="355"/>
  <c r="F3764" i="355"/>
  <c r="B3764" i="355"/>
  <c r="F3763" i="355"/>
  <c r="B3763" i="355"/>
  <c r="F3762" i="355"/>
  <c r="B3762" i="355"/>
  <c r="F3761" i="355"/>
  <c r="B3761" i="355"/>
  <c r="F3760" i="355"/>
  <c r="B3760" i="355"/>
  <c r="F3759" i="355"/>
  <c r="B3759" i="355"/>
  <c r="F3758" i="355"/>
  <c r="B3758" i="355"/>
  <c r="F3757" i="355"/>
  <c r="B3757" i="355"/>
  <c r="F3756" i="355"/>
  <c r="B3756" i="355"/>
  <c r="F3755" i="355"/>
  <c r="B3755" i="355"/>
  <c r="F3754" i="355"/>
  <c r="B3754" i="355"/>
  <c r="F3753" i="355"/>
  <c r="B3753" i="355"/>
  <c r="F3752" i="355"/>
  <c r="B3752" i="355"/>
  <c r="F3751" i="355"/>
  <c r="B3751" i="355"/>
  <c r="F3750" i="355"/>
  <c r="B3750" i="355"/>
  <c r="F3749" i="355"/>
  <c r="B3749" i="355"/>
  <c r="F3748" i="355"/>
  <c r="B3748" i="355"/>
  <c r="F3747" i="355"/>
  <c r="B3747" i="355"/>
  <c r="F3746" i="355"/>
  <c r="B3746" i="355"/>
  <c r="F3745" i="355"/>
  <c r="B3745" i="355"/>
  <c r="F3744" i="355"/>
  <c r="B3744" i="355"/>
  <c r="F3743" i="355"/>
  <c r="B3743" i="355"/>
  <c r="F3742" i="355"/>
  <c r="B3742" i="355"/>
  <c r="F3741" i="355"/>
  <c r="B3741" i="355"/>
  <c r="F3740" i="355"/>
  <c r="B3740" i="355"/>
  <c r="F3739" i="355"/>
  <c r="B3739" i="355"/>
  <c r="F3738" i="355"/>
  <c r="B3738" i="355"/>
  <c r="F3737" i="355"/>
  <c r="B3737" i="355"/>
  <c r="F3736" i="355"/>
  <c r="B3736" i="355"/>
  <c r="F3735" i="355"/>
  <c r="B3735" i="355"/>
  <c r="F3734" i="355"/>
  <c r="B3734" i="355"/>
  <c r="F3733" i="355"/>
  <c r="B3733" i="355"/>
  <c r="F3732" i="355"/>
  <c r="B3732" i="355"/>
  <c r="F3731" i="355"/>
  <c r="B3731" i="355"/>
  <c r="F3730" i="355"/>
  <c r="B3730" i="355"/>
  <c r="F3729" i="355"/>
  <c r="B3729" i="355"/>
  <c r="F3728" i="355"/>
  <c r="B3728" i="355"/>
  <c r="F3727" i="355"/>
  <c r="B3727" i="355"/>
  <c r="F3726" i="355"/>
  <c r="B3726" i="355"/>
  <c r="F3725" i="355"/>
  <c r="B3725" i="355"/>
  <c r="F3724" i="355"/>
  <c r="B3724" i="355"/>
  <c r="F3723" i="355"/>
  <c r="B3723" i="355"/>
  <c r="F3722" i="355"/>
  <c r="B3722" i="355"/>
  <c r="F3721" i="355"/>
  <c r="B3721" i="355"/>
  <c r="F3720" i="355"/>
  <c r="B3720" i="355"/>
  <c r="F3719" i="355"/>
  <c r="B3719" i="355"/>
  <c r="F3718" i="355"/>
  <c r="B3718" i="355"/>
  <c r="F3717" i="355"/>
  <c r="B3717" i="355"/>
  <c r="F3716" i="355"/>
  <c r="B3716" i="355"/>
  <c r="F3715" i="355"/>
  <c r="B3715" i="355"/>
  <c r="F3714" i="355"/>
  <c r="B3714" i="355"/>
  <c r="F3713" i="355"/>
  <c r="B3713" i="355"/>
  <c r="F3712" i="355"/>
  <c r="B3712" i="355"/>
  <c r="F3711" i="355"/>
  <c r="B3711" i="355"/>
  <c r="F3710" i="355"/>
  <c r="B3710" i="355"/>
  <c r="F3709" i="355"/>
  <c r="B3709" i="355"/>
  <c r="F3708" i="355"/>
  <c r="B3708" i="355"/>
  <c r="F3707" i="355"/>
  <c r="B3707" i="355"/>
  <c r="F3706" i="355"/>
  <c r="B3706" i="355"/>
  <c r="F3705" i="355"/>
  <c r="B3705" i="355"/>
  <c r="F3704" i="355"/>
  <c r="B3704" i="355"/>
  <c r="F3703" i="355"/>
  <c r="B3703" i="355"/>
  <c r="F3702" i="355"/>
  <c r="B3702" i="355"/>
  <c r="F3701" i="355"/>
  <c r="B3701" i="355"/>
  <c r="F3700" i="355"/>
  <c r="B3700" i="355"/>
  <c r="F3699" i="355"/>
  <c r="B3699" i="355"/>
  <c r="F3698" i="355"/>
  <c r="B3698" i="355"/>
  <c r="F3697" i="355"/>
  <c r="B3697" i="355"/>
  <c r="F3696" i="355"/>
  <c r="B3696" i="355"/>
  <c r="F3695" i="355"/>
  <c r="B3695" i="355"/>
  <c r="F3694" i="355"/>
  <c r="B3694" i="355"/>
  <c r="F3693" i="355"/>
  <c r="B3693" i="355"/>
  <c r="F3692" i="355"/>
  <c r="B3692" i="355"/>
  <c r="F3691" i="355"/>
  <c r="B3691" i="355"/>
  <c r="F3690" i="355"/>
  <c r="B3690" i="355"/>
  <c r="F3689" i="355"/>
  <c r="B3689" i="355"/>
  <c r="F3688" i="355"/>
  <c r="B3688" i="355"/>
  <c r="F3687" i="355"/>
  <c r="B3687" i="355"/>
  <c r="F3686" i="355"/>
  <c r="B3686" i="355"/>
  <c r="F3685" i="355"/>
  <c r="B3685" i="355"/>
  <c r="F3684" i="355"/>
  <c r="B3684" i="355"/>
  <c r="F3683" i="355"/>
  <c r="B3683" i="355"/>
  <c r="F3682" i="355"/>
  <c r="B3682" i="355"/>
  <c r="F3681" i="355"/>
  <c r="B3681" i="355"/>
  <c r="F3680" i="355"/>
  <c r="B3680" i="355"/>
  <c r="F3679" i="355"/>
  <c r="B3679" i="355"/>
  <c r="F3678" i="355"/>
  <c r="B3678" i="355"/>
  <c r="F3677" i="355"/>
  <c r="B3677" i="355"/>
  <c r="F3676" i="355"/>
  <c r="B3676" i="355"/>
  <c r="F3675" i="355"/>
  <c r="B3675" i="355"/>
  <c r="F3674" i="355"/>
  <c r="B3674" i="355"/>
  <c r="F3673" i="355"/>
  <c r="B3673" i="355"/>
  <c r="F3672" i="355"/>
  <c r="B3672" i="355"/>
  <c r="F3671" i="355"/>
  <c r="B3671" i="355"/>
  <c r="F3670" i="355"/>
  <c r="B3670" i="355"/>
  <c r="F3669" i="355"/>
  <c r="B3669" i="355"/>
  <c r="F3668" i="355"/>
  <c r="B3668" i="355"/>
  <c r="F3667" i="355"/>
  <c r="B3667" i="355"/>
  <c r="F3666" i="355"/>
  <c r="B3666" i="355"/>
  <c r="F3665" i="355"/>
  <c r="B3665" i="355"/>
  <c r="F3664" i="355"/>
  <c r="B3664" i="355"/>
  <c r="F3663" i="355"/>
  <c r="B3663" i="355"/>
  <c r="F3662" i="355"/>
  <c r="B3662" i="355"/>
  <c r="F3661" i="355"/>
  <c r="B3661" i="355"/>
  <c r="F3660" i="355"/>
  <c r="B3660" i="355"/>
  <c r="F3659" i="355"/>
  <c r="B3659" i="355"/>
  <c r="F3658" i="355"/>
  <c r="B3658" i="355"/>
  <c r="F3657" i="355"/>
  <c r="B3657" i="355"/>
  <c r="F3656" i="355"/>
  <c r="B3656" i="355"/>
  <c r="F3655" i="355"/>
  <c r="B3655" i="355"/>
  <c r="F3654" i="355"/>
  <c r="B3654" i="355"/>
  <c r="F3653" i="355"/>
  <c r="B3653" i="355"/>
  <c r="F3652" i="355"/>
  <c r="B3652" i="355"/>
  <c r="F3651" i="355"/>
  <c r="B3651" i="355"/>
  <c r="F3650" i="355"/>
  <c r="B3650" i="355"/>
  <c r="F3649" i="355"/>
  <c r="B3649" i="355"/>
  <c r="F3648" i="355"/>
  <c r="B3648" i="355"/>
  <c r="F3647" i="355"/>
  <c r="B3647" i="355"/>
  <c r="F3646" i="355"/>
  <c r="B3646" i="355"/>
  <c r="F3645" i="355"/>
  <c r="B3645" i="355"/>
  <c r="F3644" i="355"/>
  <c r="B3644" i="355"/>
  <c r="F3643" i="355"/>
  <c r="B3643" i="355"/>
  <c r="F3642" i="355"/>
  <c r="B3642" i="355"/>
  <c r="F3641" i="355"/>
  <c r="B3641" i="355"/>
  <c r="F3640" i="355"/>
  <c r="B3640" i="355"/>
  <c r="F3639" i="355"/>
  <c r="B3639" i="355"/>
  <c r="F3638" i="355"/>
  <c r="B3638" i="355"/>
  <c r="F3637" i="355"/>
  <c r="B3637" i="355"/>
  <c r="F3636" i="355"/>
  <c r="B3636" i="355"/>
  <c r="F3635" i="355"/>
  <c r="B3635" i="355"/>
  <c r="F3634" i="355"/>
  <c r="B3634" i="355"/>
  <c r="F3633" i="355"/>
  <c r="B3633" i="355"/>
  <c r="F3632" i="355"/>
  <c r="B3632" i="355"/>
  <c r="F3631" i="355"/>
  <c r="B3631" i="355"/>
  <c r="F3630" i="355"/>
  <c r="B3630" i="355"/>
  <c r="F3629" i="355"/>
  <c r="B3629" i="355"/>
  <c r="F3628" i="355"/>
  <c r="B3628" i="355"/>
  <c r="F3627" i="355"/>
  <c r="B3627" i="355"/>
  <c r="F3626" i="355"/>
  <c r="B3626" i="355"/>
  <c r="F3625" i="355"/>
  <c r="B3625" i="355"/>
  <c r="F3624" i="355"/>
  <c r="B3624" i="355"/>
  <c r="F3623" i="355"/>
  <c r="B3623" i="355"/>
  <c r="F3622" i="355"/>
  <c r="B3622" i="355"/>
  <c r="F3621" i="355"/>
  <c r="B3621" i="355"/>
  <c r="F3620" i="355"/>
  <c r="B3620" i="355"/>
  <c r="F3619" i="355"/>
  <c r="B3619" i="355"/>
  <c r="F3618" i="355"/>
  <c r="B3618" i="355"/>
  <c r="F3617" i="355"/>
  <c r="B3617" i="355"/>
  <c r="F3616" i="355"/>
  <c r="B3616" i="355"/>
  <c r="F3615" i="355"/>
  <c r="B3615" i="355"/>
  <c r="F3614" i="355"/>
  <c r="B3614" i="355"/>
  <c r="F3613" i="355"/>
  <c r="B3613" i="355"/>
  <c r="F3612" i="355"/>
  <c r="B3612" i="355"/>
  <c r="F3611" i="355"/>
  <c r="B3611" i="355"/>
  <c r="F3610" i="355"/>
  <c r="B3610" i="355"/>
  <c r="F3609" i="355"/>
  <c r="B3609" i="355"/>
  <c r="F3608" i="355"/>
  <c r="B3608" i="355"/>
  <c r="F3607" i="355"/>
  <c r="B3607" i="355"/>
  <c r="F3606" i="355"/>
  <c r="B3606" i="355"/>
  <c r="F3605" i="355"/>
  <c r="B3605" i="355"/>
  <c r="F3604" i="355"/>
  <c r="B3604" i="355"/>
  <c r="F3603" i="355"/>
  <c r="B3603" i="355"/>
  <c r="F3602" i="355"/>
  <c r="B3602" i="355"/>
  <c r="F3601" i="355"/>
  <c r="B3601" i="355"/>
  <c r="F3600" i="355"/>
  <c r="B3600" i="355"/>
  <c r="F3599" i="355"/>
  <c r="B3599" i="355"/>
  <c r="F3598" i="355"/>
  <c r="B3598" i="355"/>
  <c r="F3597" i="355"/>
  <c r="B3597" i="355"/>
  <c r="F3596" i="355"/>
  <c r="B3596" i="355"/>
  <c r="F3595" i="355"/>
  <c r="B3595" i="355"/>
  <c r="F3594" i="355"/>
  <c r="B3594" i="355"/>
  <c r="F3593" i="355"/>
  <c r="B3593" i="355"/>
  <c r="F3592" i="355"/>
  <c r="B3592" i="355"/>
  <c r="F3591" i="355"/>
  <c r="B3591" i="355"/>
  <c r="F3590" i="355"/>
  <c r="B3590" i="355"/>
  <c r="F3589" i="355"/>
  <c r="B3589" i="355"/>
  <c r="F3588" i="355"/>
  <c r="B3588" i="355"/>
  <c r="F3587" i="355"/>
  <c r="B3587" i="355"/>
  <c r="F3586" i="355"/>
  <c r="B3586" i="355"/>
  <c r="F3585" i="355"/>
  <c r="B3585" i="355"/>
  <c r="F3584" i="355"/>
  <c r="B3584" i="355"/>
  <c r="F3583" i="355"/>
  <c r="B3583" i="355"/>
  <c r="F3582" i="355"/>
  <c r="B3582" i="355"/>
  <c r="F3581" i="355"/>
  <c r="B3581" i="355"/>
  <c r="F3580" i="355"/>
  <c r="B3580" i="355"/>
  <c r="F3579" i="355"/>
  <c r="B3579" i="355"/>
  <c r="F3578" i="355"/>
  <c r="B3578" i="355"/>
  <c r="F3577" i="355"/>
  <c r="B3577" i="355"/>
  <c r="F3576" i="355"/>
  <c r="B3576" i="355"/>
  <c r="F3575" i="355"/>
  <c r="B3575" i="355"/>
  <c r="F3574" i="355"/>
  <c r="B3574" i="355"/>
  <c r="F3573" i="355"/>
  <c r="B3573" i="355"/>
  <c r="F3572" i="355"/>
  <c r="B3572" i="355"/>
  <c r="F3571" i="355"/>
  <c r="B3571" i="355"/>
  <c r="F3570" i="355"/>
  <c r="B3570" i="355"/>
  <c r="F3569" i="355"/>
  <c r="B3569" i="355"/>
  <c r="F3568" i="355"/>
  <c r="B3568" i="355"/>
  <c r="F3567" i="355"/>
  <c r="B3567" i="355"/>
  <c r="F3566" i="355"/>
  <c r="B3566" i="355"/>
  <c r="F3565" i="355"/>
  <c r="B3565" i="355"/>
  <c r="F3564" i="355"/>
  <c r="B3564" i="355"/>
  <c r="F3563" i="355"/>
  <c r="B3563" i="355"/>
  <c r="F3562" i="355"/>
  <c r="B3562" i="355"/>
  <c r="F3561" i="355"/>
  <c r="B3561" i="355"/>
  <c r="F3560" i="355"/>
  <c r="B3560" i="355"/>
  <c r="F3559" i="355"/>
  <c r="B3559" i="355"/>
  <c r="F3558" i="355"/>
  <c r="B3558" i="355"/>
  <c r="F3557" i="355"/>
  <c r="B3557" i="355"/>
  <c r="F3556" i="355"/>
  <c r="B3556" i="355"/>
  <c r="F3555" i="355"/>
  <c r="B3555" i="355"/>
  <c r="F3554" i="355"/>
  <c r="B3554" i="355"/>
  <c r="F3553" i="355"/>
  <c r="B3553" i="355"/>
  <c r="F3552" i="355"/>
  <c r="B3552" i="355"/>
  <c r="F3551" i="355"/>
  <c r="B3551" i="355"/>
  <c r="F3550" i="355"/>
  <c r="B3550" i="355"/>
  <c r="F3549" i="355"/>
  <c r="B3549" i="355"/>
  <c r="F3548" i="355"/>
  <c r="B3548" i="355"/>
  <c r="F3547" i="355"/>
  <c r="B3547" i="355"/>
  <c r="F3546" i="355"/>
  <c r="B3546" i="355"/>
  <c r="F3545" i="355"/>
  <c r="B3545" i="355"/>
  <c r="F3544" i="355"/>
  <c r="B3544" i="355"/>
  <c r="F3543" i="355"/>
  <c r="B3543" i="355"/>
  <c r="F3542" i="355"/>
  <c r="B3542" i="355"/>
  <c r="F3541" i="355"/>
  <c r="B3541" i="355"/>
  <c r="F3540" i="355"/>
  <c r="B3540" i="355"/>
  <c r="F3539" i="355"/>
  <c r="B3539" i="355"/>
  <c r="F3538" i="355"/>
  <c r="B3538" i="355"/>
  <c r="F3537" i="355"/>
  <c r="B3537" i="355"/>
  <c r="F3536" i="355"/>
  <c r="B3536" i="355"/>
  <c r="F3535" i="355"/>
  <c r="B3535" i="355"/>
  <c r="F3534" i="355"/>
  <c r="B3534" i="355"/>
  <c r="F3533" i="355"/>
  <c r="B3533" i="355"/>
  <c r="F3532" i="355"/>
  <c r="B3532" i="355"/>
  <c r="F3531" i="355"/>
  <c r="B3531" i="355"/>
  <c r="F3530" i="355"/>
  <c r="B3530" i="355"/>
  <c r="F3529" i="355"/>
  <c r="B3529" i="355"/>
  <c r="F3528" i="355"/>
  <c r="B3528" i="355"/>
  <c r="F3527" i="355"/>
  <c r="B3527" i="355"/>
  <c r="F3526" i="355"/>
  <c r="B3526" i="355"/>
  <c r="F3525" i="355"/>
  <c r="B3525" i="355"/>
  <c r="F3524" i="355"/>
  <c r="B3524" i="355"/>
  <c r="F3523" i="355"/>
  <c r="B3523" i="355"/>
  <c r="F3522" i="355"/>
  <c r="B3522" i="355"/>
  <c r="F3521" i="355"/>
  <c r="B3521" i="355"/>
  <c r="F3520" i="355"/>
  <c r="B3520" i="355"/>
  <c r="F3519" i="355"/>
  <c r="B3519" i="355"/>
  <c r="F3518" i="355"/>
  <c r="B3518" i="355"/>
  <c r="F3517" i="355"/>
  <c r="B3517" i="355"/>
  <c r="F3516" i="355"/>
  <c r="B3516" i="355"/>
  <c r="F3515" i="355"/>
  <c r="B3515" i="355"/>
  <c r="F3514" i="355"/>
  <c r="B3514" i="355"/>
  <c r="F3513" i="355"/>
  <c r="B3513" i="355"/>
  <c r="F3512" i="355"/>
  <c r="B3512" i="355"/>
  <c r="F3511" i="355"/>
  <c r="B3511" i="355"/>
  <c r="F3510" i="355"/>
  <c r="B3510" i="355"/>
  <c r="F3509" i="355"/>
  <c r="B3509" i="355"/>
  <c r="F3508" i="355"/>
  <c r="B3508" i="355"/>
  <c r="F3507" i="355"/>
  <c r="B3507" i="355"/>
  <c r="F3506" i="355"/>
  <c r="B3506" i="355"/>
  <c r="F3505" i="355"/>
  <c r="B3505" i="355"/>
  <c r="F3504" i="355"/>
  <c r="B3504" i="355"/>
  <c r="F3503" i="355"/>
  <c r="B3503" i="355"/>
  <c r="F3502" i="355"/>
  <c r="B3502" i="355"/>
  <c r="F3501" i="355"/>
  <c r="B3501" i="355"/>
  <c r="F3500" i="355"/>
  <c r="B3500" i="355"/>
  <c r="F3499" i="355"/>
  <c r="B3499" i="355"/>
  <c r="F3498" i="355"/>
  <c r="B3498" i="355"/>
  <c r="F3497" i="355"/>
  <c r="B3497" i="355"/>
  <c r="F3496" i="355"/>
  <c r="B3496" i="355"/>
  <c r="F3495" i="355"/>
  <c r="B3495" i="355"/>
  <c r="F3494" i="355"/>
  <c r="B3494" i="355"/>
  <c r="F3493" i="355"/>
  <c r="B3493" i="355"/>
  <c r="F3492" i="355"/>
  <c r="B3492" i="355"/>
  <c r="F3491" i="355"/>
  <c r="B3491" i="355"/>
  <c r="F3490" i="355"/>
  <c r="B3490" i="355"/>
  <c r="F3489" i="355"/>
  <c r="B3489" i="355"/>
  <c r="F3488" i="355"/>
  <c r="B3488" i="355"/>
  <c r="F3487" i="355"/>
  <c r="B3487" i="355"/>
  <c r="F3486" i="355"/>
  <c r="B3486" i="355"/>
  <c r="F3485" i="355"/>
  <c r="B3485" i="355"/>
  <c r="F3484" i="355"/>
  <c r="B3484" i="355"/>
  <c r="F3483" i="355"/>
  <c r="B3483" i="355"/>
  <c r="F3482" i="355"/>
  <c r="B3482" i="355"/>
  <c r="F3481" i="355"/>
  <c r="B3481" i="355"/>
  <c r="F3480" i="355"/>
  <c r="B3480" i="355"/>
  <c r="F3479" i="355"/>
  <c r="B3479" i="355"/>
  <c r="F3478" i="355"/>
  <c r="B3478" i="355"/>
  <c r="F3477" i="355"/>
  <c r="B3477" i="355"/>
  <c r="F3476" i="355"/>
  <c r="B3476" i="355"/>
  <c r="F3475" i="355"/>
  <c r="B3475" i="355"/>
  <c r="F3474" i="355"/>
  <c r="B3474" i="355"/>
  <c r="F3473" i="355"/>
  <c r="B3473" i="355"/>
  <c r="F3472" i="355"/>
  <c r="B3472" i="355"/>
  <c r="F3471" i="355"/>
  <c r="B3471" i="355"/>
  <c r="F3470" i="355"/>
  <c r="B3470" i="355"/>
  <c r="F3469" i="355"/>
  <c r="B3469" i="355"/>
  <c r="F3468" i="355"/>
  <c r="B3468" i="355"/>
  <c r="F3467" i="355"/>
  <c r="B3467" i="355"/>
  <c r="F3466" i="355"/>
  <c r="B3466" i="355"/>
  <c r="F3465" i="355"/>
  <c r="B3465" i="355"/>
  <c r="F3464" i="355"/>
  <c r="B3464" i="355"/>
  <c r="F3463" i="355"/>
  <c r="B3463" i="355"/>
  <c r="F3462" i="355"/>
  <c r="B3462" i="355"/>
  <c r="F3461" i="355"/>
  <c r="B3461" i="355"/>
  <c r="F3460" i="355"/>
  <c r="B3460" i="355"/>
  <c r="F3459" i="355"/>
  <c r="B3459" i="355"/>
  <c r="F3458" i="355"/>
  <c r="B3458" i="355"/>
  <c r="F3457" i="355"/>
  <c r="B3457" i="355"/>
  <c r="F3456" i="355"/>
  <c r="B3456" i="355"/>
  <c r="F3455" i="355"/>
  <c r="B3455" i="355"/>
  <c r="F3454" i="355"/>
  <c r="B3454" i="355"/>
  <c r="F3453" i="355"/>
  <c r="B3453" i="355"/>
  <c r="F3452" i="355"/>
  <c r="B3452" i="355"/>
  <c r="F3451" i="355"/>
  <c r="B3451" i="355"/>
  <c r="F3450" i="355"/>
  <c r="B3450" i="355"/>
  <c r="F3449" i="355"/>
  <c r="B3449" i="355"/>
  <c r="F3448" i="355"/>
  <c r="B3448" i="355"/>
  <c r="F3447" i="355"/>
  <c r="B3447" i="355"/>
  <c r="F3446" i="355"/>
  <c r="B3446" i="355"/>
  <c r="F3445" i="355"/>
  <c r="B3445" i="355"/>
  <c r="F3444" i="355"/>
  <c r="B3444" i="355"/>
  <c r="F3443" i="355"/>
  <c r="B3443" i="355"/>
  <c r="F3442" i="355"/>
  <c r="B3442" i="355"/>
  <c r="F3441" i="355"/>
  <c r="B3441" i="355"/>
  <c r="F3440" i="355"/>
  <c r="B3440" i="355"/>
  <c r="F3439" i="355"/>
  <c r="B3439" i="355"/>
  <c r="F3438" i="355"/>
  <c r="B3438" i="355"/>
  <c r="F3437" i="355"/>
  <c r="B3437" i="355"/>
  <c r="F3436" i="355"/>
  <c r="B3436" i="355"/>
  <c r="F3435" i="355"/>
  <c r="B3435" i="355"/>
  <c r="F3434" i="355"/>
  <c r="B3434" i="355"/>
  <c r="F3433" i="355"/>
  <c r="B3433" i="355"/>
  <c r="F3432" i="355"/>
  <c r="B3432" i="355"/>
  <c r="F3431" i="355"/>
  <c r="B3431" i="355"/>
  <c r="F3430" i="355"/>
  <c r="B3430" i="355"/>
  <c r="F3429" i="355"/>
  <c r="B3429" i="355"/>
  <c r="F3428" i="355"/>
  <c r="B3428" i="355"/>
  <c r="F3427" i="355"/>
  <c r="B3427" i="355"/>
  <c r="F3426" i="355"/>
  <c r="B3426" i="355"/>
  <c r="F3425" i="355"/>
  <c r="B3425" i="355"/>
  <c r="F3424" i="355"/>
  <c r="B3424" i="355"/>
  <c r="F3423" i="355"/>
  <c r="B3423" i="355"/>
  <c r="F3422" i="355"/>
  <c r="B3422" i="355"/>
  <c r="F3421" i="355"/>
  <c r="B3421" i="355"/>
  <c r="F3420" i="355"/>
  <c r="B3420" i="355"/>
  <c r="F3419" i="355"/>
  <c r="B3419" i="355"/>
  <c r="F3418" i="355"/>
  <c r="B3418" i="355"/>
  <c r="F3417" i="355"/>
  <c r="B3417" i="355"/>
  <c r="F3416" i="355"/>
  <c r="B3416" i="355"/>
  <c r="F3415" i="355"/>
  <c r="B3415" i="355"/>
  <c r="F3414" i="355"/>
  <c r="B3414" i="355"/>
  <c r="F3413" i="355"/>
  <c r="B3413" i="355"/>
  <c r="F3412" i="355"/>
  <c r="B3412" i="355"/>
  <c r="F3411" i="355"/>
  <c r="B3411" i="355"/>
  <c r="F3410" i="355"/>
  <c r="B3410" i="355"/>
  <c r="F3409" i="355"/>
  <c r="B3409" i="355"/>
  <c r="F3408" i="355"/>
  <c r="B3408" i="355"/>
  <c r="F3407" i="355"/>
  <c r="B3407" i="355"/>
  <c r="F3406" i="355"/>
  <c r="B3406" i="355"/>
  <c r="F3405" i="355"/>
  <c r="B3405" i="355"/>
  <c r="F3404" i="355"/>
  <c r="B3404" i="355"/>
  <c r="F3403" i="355"/>
  <c r="B3403" i="355"/>
  <c r="F3402" i="355"/>
  <c r="B3402" i="355"/>
  <c r="F3401" i="355"/>
  <c r="B3401" i="355"/>
  <c r="F3400" i="355"/>
  <c r="B3400" i="355"/>
  <c r="F3399" i="355"/>
  <c r="B3399" i="355"/>
  <c r="F3398" i="355"/>
  <c r="B3398" i="355"/>
  <c r="F3397" i="355"/>
  <c r="B3397" i="355"/>
  <c r="F3396" i="355"/>
  <c r="B3396" i="355"/>
  <c r="F3395" i="355"/>
  <c r="B3395" i="355"/>
  <c r="F3394" i="355"/>
  <c r="B3394" i="355"/>
  <c r="F3393" i="355"/>
  <c r="B3393" i="355"/>
  <c r="F3392" i="355"/>
  <c r="B3392" i="355"/>
  <c r="F3391" i="355"/>
  <c r="B3391" i="355"/>
  <c r="F3390" i="355"/>
  <c r="B3390" i="355"/>
  <c r="F3389" i="355"/>
  <c r="B3389" i="355"/>
  <c r="F3388" i="355"/>
  <c r="B3388" i="355"/>
  <c r="F3387" i="355"/>
  <c r="B3387" i="355"/>
  <c r="F3386" i="355"/>
  <c r="B3386" i="355"/>
  <c r="F3385" i="355"/>
  <c r="B3385" i="355"/>
  <c r="F3384" i="355"/>
  <c r="B3384" i="355"/>
  <c r="F3383" i="355"/>
  <c r="B3383" i="355"/>
  <c r="F3382" i="355"/>
  <c r="B3382" i="355"/>
  <c r="F3381" i="355"/>
  <c r="B3381" i="355"/>
  <c r="F3380" i="355"/>
  <c r="B3380" i="355"/>
  <c r="F3379" i="355"/>
  <c r="B3379" i="355"/>
  <c r="F3378" i="355"/>
  <c r="B3378" i="355"/>
  <c r="F3377" i="355"/>
  <c r="B3377" i="355"/>
  <c r="F3376" i="355"/>
  <c r="B3376" i="355"/>
  <c r="F3375" i="355"/>
  <c r="B3375" i="355"/>
  <c r="F3374" i="355"/>
  <c r="B3374" i="355"/>
  <c r="F3373" i="355"/>
  <c r="B3373" i="355"/>
  <c r="F3372" i="355"/>
  <c r="B3372" i="355"/>
  <c r="F3371" i="355"/>
  <c r="B3371" i="355"/>
  <c r="F3370" i="355"/>
  <c r="B3370" i="355"/>
  <c r="F3369" i="355"/>
  <c r="B3369" i="355"/>
  <c r="F3368" i="355"/>
  <c r="B3368" i="355"/>
  <c r="F3367" i="355"/>
  <c r="B3367" i="355"/>
  <c r="F3366" i="355"/>
  <c r="B3366" i="355"/>
  <c r="F3365" i="355"/>
  <c r="B3365" i="355"/>
  <c r="F3364" i="355"/>
  <c r="B3364" i="355"/>
  <c r="F3363" i="355"/>
  <c r="B3363" i="355"/>
  <c r="F3362" i="355"/>
  <c r="B3362" i="355"/>
  <c r="F3361" i="355"/>
  <c r="B3361" i="355"/>
  <c r="F3360" i="355"/>
  <c r="B3360" i="355"/>
  <c r="F3359" i="355"/>
  <c r="B3359" i="355"/>
  <c r="F3358" i="355"/>
  <c r="B3358" i="355"/>
  <c r="F3357" i="355"/>
  <c r="B3357" i="355"/>
  <c r="F3356" i="355"/>
  <c r="B3356" i="355"/>
  <c r="F3355" i="355"/>
  <c r="B3355" i="355"/>
  <c r="F3354" i="355"/>
  <c r="B3354" i="355"/>
  <c r="F3353" i="355"/>
  <c r="B3353" i="355"/>
  <c r="F3352" i="355"/>
  <c r="B3352" i="355"/>
  <c r="F3351" i="355"/>
  <c r="B3351" i="355"/>
  <c r="F3350" i="355"/>
  <c r="B3350" i="355"/>
  <c r="F3349" i="355"/>
  <c r="B3349" i="355"/>
  <c r="F3348" i="355"/>
  <c r="B3348" i="355"/>
  <c r="F3347" i="355"/>
  <c r="B3347" i="355"/>
  <c r="F3346" i="355"/>
  <c r="B3346" i="355"/>
  <c r="F3345" i="355"/>
  <c r="B3345" i="355"/>
  <c r="F3344" i="355"/>
  <c r="B3344" i="355"/>
  <c r="F3343" i="355"/>
  <c r="B3343" i="355"/>
  <c r="F3342" i="355"/>
  <c r="B3342" i="355"/>
  <c r="F3341" i="355"/>
  <c r="B3341" i="355"/>
  <c r="F3340" i="355"/>
  <c r="B3340" i="355"/>
  <c r="F3339" i="355"/>
  <c r="B3339" i="355"/>
  <c r="F3338" i="355"/>
  <c r="B3338" i="355"/>
  <c r="F3337" i="355"/>
  <c r="B3337" i="355"/>
  <c r="F3336" i="355"/>
  <c r="B3336" i="355"/>
  <c r="F3335" i="355"/>
  <c r="B3335" i="355"/>
  <c r="F3334" i="355"/>
  <c r="B3334" i="355"/>
  <c r="F3333" i="355"/>
  <c r="B3333" i="355"/>
  <c r="F3332" i="355"/>
  <c r="B3332" i="355"/>
  <c r="F3331" i="355"/>
  <c r="B3331" i="355"/>
  <c r="F3330" i="355"/>
  <c r="B3330" i="355"/>
  <c r="F3329" i="355"/>
  <c r="B3329" i="355"/>
  <c r="F3328" i="355"/>
  <c r="B3328" i="355"/>
  <c r="F3327" i="355"/>
  <c r="B3327" i="355"/>
  <c r="F3326" i="355"/>
  <c r="B3326" i="355"/>
  <c r="F3325" i="355"/>
  <c r="B3325" i="355"/>
  <c r="F3324" i="355"/>
  <c r="B3324" i="355"/>
  <c r="F3323" i="355"/>
  <c r="B3323" i="355"/>
  <c r="F3322" i="355"/>
  <c r="B3322" i="355"/>
  <c r="F3321" i="355"/>
  <c r="B3321" i="355"/>
  <c r="F3320" i="355"/>
  <c r="B3320" i="355"/>
  <c r="F3319" i="355"/>
  <c r="B3319" i="355"/>
  <c r="F3318" i="355"/>
  <c r="B3318" i="355"/>
  <c r="F3317" i="355"/>
  <c r="B3317" i="355"/>
  <c r="F3316" i="355"/>
  <c r="B3316" i="355"/>
  <c r="F3315" i="355"/>
  <c r="B3315" i="355"/>
  <c r="F3314" i="355"/>
  <c r="B3314" i="355"/>
  <c r="F3313" i="355"/>
  <c r="B3313" i="355"/>
  <c r="F3312" i="355"/>
  <c r="B3312" i="355"/>
  <c r="F3311" i="355"/>
  <c r="B3311" i="355"/>
  <c r="F3310" i="355"/>
  <c r="B3310" i="355"/>
  <c r="F3309" i="355"/>
  <c r="B3309" i="355"/>
  <c r="F3308" i="355"/>
  <c r="B3308" i="355"/>
  <c r="F3307" i="355"/>
  <c r="B3307" i="355"/>
  <c r="F3306" i="355"/>
  <c r="B3306" i="355"/>
  <c r="F3305" i="355"/>
  <c r="B3305" i="355"/>
  <c r="F3304" i="355"/>
  <c r="B3304" i="355"/>
  <c r="F3303" i="355"/>
  <c r="B3303" i="355"/>
  <c r="F3302" i="355"/>
  <c r="B3302" i="355"/>
  <c r="F3301" i="355"/>
  <c r="B3301" i="355"/>
  <c r="F3300" i="355"/>
  <c r="B3300" i="355"/>
  <c r="F3299" i="355"/>
  <c r="B3299" i="355"/>
  <c r="F3298" i="355"/>
  <c r="B3298" i="355"/>
  <c r="F3297" i="355"/>
  <c r="B3297" i="355"/>
  <c r="F3296" i="355"/>
  <c r="B3296" i="355"/>
  <c r="F3295" i="355"/>
  <c r="B3295" i="355"/>
  <c r="F3294" i="355"/>
  <c r="B3294" i="355"/>
  <c r="F3293" i="355"/>
  <c r="B3293" i="355"/>
  <c r="F3292" i="355"/>
  <c r="B3292" i="355"/>
  <c r="F3291" i="355"/>
  <c r="B3291" i="355"/>
  <c r="F3290" i="355"/>
  <c r="B3290" i="355"/>
  <c r="F3289" i="355"/>
  <c r="B3289" i="355"/>
  <c r="F3288" i="355"/>
  <c r="B3288" i="355"/>
  <c r="F3287" i="355"/>
  <c r="B3287" i="355"/>
  <c r="F3286" i="355"/>
  <c r="B3286" i="355"/>
  <c r="F3285" i="355"/>
  <c r="B3285" i="355"/>
  <c r="F3284" i="355"/>
  <c r="B3284" i="355"/>
  <c r="F3283" i="355"/>
  <c r="B3283" i="355"/>
  <c r="F3282" i="355"/>
  <c r="B3282" i="355"/>
  <c r="F3281" i="355"/>
  <c r="B3281" i="355"/>
  <c r="F3280" i="355"/>
  <c r="B3280" i="355"/>
  <c r="F3279" i="355"/>
  <c r="B3279" i="355"/>
  <c r="F3278" i="355"/>
  <c r="B3278" i="355"/>
  <c r="F3277" i="355"/>
  <c r="B3277" i="355"/>
  <c r="F3276" i="355"/>
  <c r="B3276" i="355"/>
  <c r="F3275" i="355"/>
  <c r="B3275" i="355"/>
  <c r="F3274" i="355"/>
  <c r="B3274" i="355"/>
  <c r="F3273" i="355"/>
  <c r="B3273" i="355"/>
  <c r="F3272" i="355"/>
  <c r="B3272" i="355"/>
  <c r="F3271" i="355"/>
  <c r="B3271" i="355"/>
  <c r="F3270" i="355"/>
  <c r="B3270" i="355"/>
  <c r="F3269" i="355"/>
  <c r="B3269" i="355"/>
  <c r="F3268" i="355"/>
  <c r="B3268" i="355"/>
  <c r="F3267" i="355"/>
  <c r="B3267" i="355"/>
  <c r="F3266" i="355"/>
  <c r="B3266" i="355"/>
  <c r="F3265" i="355"/>
  <c r="B3265" i="355"/>
  <c r="F3264" i="355"/>
  <c r="B3264" i="355"/>
  <c r="F3263" i="355"/>
  <c r="B3263" i="355"/>
  <c r="F3262" i="355"/>
  <c r="B3262" i="355"/>
  <c r="F3261" i="355"/>
  <c r="B3261" i="355"/>
  <c r="F3260" i="355"/>
  <c r="B3260" i="355"/>
  <c r="F3259" i="355"/>
  <c r="B3259" i="355"/>
  <c r="F3258" i="355"/>
  <c r="B3258" i="355"/>
  <c r="F3257" i="355"/>
  <c r="B3257" i="355"/>
  <c r="F3256" i="355"/>
  <c r="B3256" i="355"/>
  <c r="F3255" i="355"/>
  <c r="B3255" i="355"/>
  <c r="F3254" i="355"/>
  <c r="B3254" i="355"/>
  <c r="F3253" i="355"/>
  <c r="B3253" i="355"/>
  <c r="F3252" i="355"/>
  <c r="B3252" i="355"/>
  <c r="F3251" i="355"/>
  <c r="B3251" i="355"/>
  <c r="F3250" i="355"/>
  <c r="B3250" i="355"/>
  <c r="F3249" i="355"/>
  <c r="B3249" i="355"/>
  <c r="F3248" i="355"/>
  <c r="B3248" i="355"/>
  <c r="F3247" i="355"/>
  <c r="B3247" i="355"/>
  <c r="F3246" i="355"/>
  <c r="B3246" i="355"/>
  <c r="F3245" i="355"/>
  <c r="B3245" i="355"/>
  <c r="F3244" i="355"/>
  <c r="B3244" i="355"/>
  <c r="F3243" i="355"/>
  <c r="B3243" i="355"/>
  <c r="F3242" i="355"/>
  <c r="B3242" i="355"/>
  <c r="F3241" i="355"/>
  <c r="B3241" i="355"/>
  <c r="F3240" i="355"/>
  <c r="B3240" i="355"/>
  <c r="F3239" i="355"/>
  <c r="B3239" i="355"/>
  <c r="F3238" i="355"/>
  <c r="B3238" i="355"/>
  <c r="F3237" i="355"/>
  <c r="B3237" i="355"/>
  <c r="F3236" i="355"/>
  <c r="B3236" i="355"/>
  <c r="F3235" i="355"/>
  <c r="B3235" i="355"/>
  <c r="F3234" i="355"/>
  <c r="B3234" i="355"/>
  <c r="F3233" i="355"/>
  <c r="B3233" i="355"/>
  <c r="F3232" i="355"/>
  <c r="B3232" i="355"/>
  <c r="F3231" i="355"/>
  <c r="B3231" i="355"/>
  <c r="F3230" i="355"/>
  <c r="B3230" i="355"/>
  <c r="F3229" i="355"/>
  <c r="B3229" i="355"/>
  <c r="F3228" i="355"/>
  <c r="B3228" i="355"/>
  <c r="F3227" i="355"/>
  <c r="B3227" i="355"/>
  <c r="F3226" i="355"/>
  <c r="B3226" i="355"/>
  <c r="F3225" i="355"/>
  <c r="B3225" i="355"/>
  <c r="F3224" i="355"/>
  <c r="B3224" i="355"/>
  <c r="F3223" i="355"/>
  <c r="B3223" i="355"/>
  <c r="F3222" i="355"/>
  <c r="B3222" i="355"/>
  <c r="F3221" i="355"/>
  <c r="B3221" i="355"/>
  <c r="F3220" i="355"/>
  <c r="B3220" i="355"/>
  <c r="F3219" i="355"/>
  <c r="B3219" i="355"/>
  <c r="F3218" i="355"/>
  <c r="B3218" i="355"/>
  <c r="F3217" i="355"/>
  <c r="B3217" i="355"/>
  <c r="F3216" i="355"/>
  <c r="B3216" i="355"/>
  <c r="F3215" i="355"/>
  <c r="B3215" i="355"/>
  <c r="F3214" i="355"/>
  <c r="B3214" i="355"/>
  <c r="F3213" i="355"/>
  <c r="B3213" i="355"/>
  <c r="F3212" i="355"/>
  <c r="B3212" i="355"/>
  <c r="F3211" i="355"/>
  <c r="B3211" i="355"/>
  <c r="F3210" i="355"/>
  <c r="B3210" i="355"/>
  <c r="F3209" i="355"/>
  <c r="B3209" i="355"/>
  <c r="F3208" i="355"/>
  <c r="B3208" i="355"/>
  <c r="F3207" i="355"/>
  <c r="B3207" i="355"/>
  <c r="F3206" i="355"/>
  <c r="B3206" i="355"/>
  <c r="F3205" i="355"/>
  <c r="B3205" i="355"/>
  <c r="F3204" i="355"/>
  <c r="B3204" i="355"/>
  <c r="F3203" i="355"/>
  <c r="B3203" i="355"/>
  <c r="F3202" i="355"/>
  <c r="B3202" i="355"/>
  <c r="F3201" i="355"/>
  <c r="B3201" i="355"/>
  <c r="F3200" i="355"/>
  <c r="B3200" i="355"/>
  <c r="F3199" i="355"/>
  <c r="B3199" i="355"/>
  <c r="F3198" i="355"/>
  <c r="B3198" i="355"/>
  <c r="F3197" i="355"/>
  <c r="B3197" i="355"/>
  <c r="F3196" i="355"/>
  <c r="B3196" i="355"/>
  <c r="F3195" i="355"/>
  <c r="B3195" i="355"/>
  <c r="F3194" i="355"/>
  <c r="B3194" i="355"/>
  <c r="F3193" i="355"/>
  <c r="B3193" i="355"/>
  <c r="F3192" i="355"/>
  <c r="B3192" i="355"/>
  <c r="F3191" i="355"/>
  <c r="B3191" i="355"/>
  <c r="F3190" i="355"/>
  <c r="B3190" i="355"/>
  <c r="F3189" i="355"/>
  <c r="B3189" i="355"/>
  <c r="F3188" i="355"/>
  <c r="B3188" i="355"/>
  <c r="F3187" i="355"/>
  <c r="B3187" i="355"/>
  <c r="F3186" i="355"/>
  <c r="B3186" i="355"/>
  <c r="F3185" i="355"/>
  <c r="B3185" i="355"/>
  <c r="F3184" i="355"/>
  <c r="B3184" i="355"/>
  <c r="F3183" i="355"/>
  <c r="B3183" i="355"/>
  <c r="F3182" i="355"/>
  <c r="B3182" i="355"/>
  <c r="F3181" i="355"/>
  <c r="B3181" i="355"/>
  <c r="F3180" i="355"/>
  <c r="B3180" i="355"/>
  <c r="F3179" i="355"/>
  <c r="B3179" i="355"/>
  <c r="F3178" i="355"/>
  <c r="B3178" i="355"/>
  <c r="F3177" i="355"/>
  <c r="B3177" i="355"/>
  <c r="F3176" i="355"/>
  <c r="B3176" i="355"/>
  <c r="F3175" i="355"/>
  <c r="B3175" i="355"/>
  <c r="F3174" i="355"/>
  <c r="B3174" i="355"/>
  <c r="F3173" i="355"/>
  <c r="B3173" i="355"/>
  <c r="F3172" i="355"/>
  <c r="B3172" i="355"/>
  <c r="F3171" i="355"/>
  <c r="B3171" i="355"/>
  <c r="F3170" i="355"/>
  <c r="B3170" i="355"/>
  <c r="F3169" i="355"/>
  <c r="B3169" i="355"/>
  <c r="F3168" i="355"/>
  <c r="B3168" i="355"/>
  <c r="F3167" i="355"/>
  <c r="B3167" i="355"/>
  <c r="F3166" i="355"/>
  <c r="B3166" i="355"/>
  <c r="F3165" i="355"/>
  <c r="B3165" i="355"/>
  <c r="F3164" i="355"/>
  <c r="B3164" i="355"/>
  <c r="F3163" i="355"/>
  <c r="B3163" i="355"/>
  <c r="F3162" i="355"/>
  <c r="B3162" i="355"/>
  <c r="F3161" i="355"/>
  <c r="B3161" i="355"/>
  <c r="F3160" i="355"/>
  <c r="B3160" i="355"/>
  <c r="F3159" i="355"/>
  <c r="B3159" i="355"/>
  <c r="F3158" i="355"/>
  <c r="B3158" i="355"/>
  <c r="F3157" i="355"/>
  <c r="B3157" i="355"/>
  <c r="F3156" i="355"/>
  <c r="B3156" i="355"/>
  <c r="F3155" i="355"/>
  <c r="B3155" i="355"/>
  <c r="F3154" i="355"/>
  <c r="B3154" i="355"/>
  <c r="F3153" i="355"/>
  <c r="B3153" i="355"/>
  <c r="F3152" i="355"/>
  <c r="B3152" i="355"/>
  <c r="F3151" i="355"/>
  <c r="B3151" i="355"/>
  <c r="F3150" i="355"/>
  <c r="B3150" i="355"/>
  <c r="F3149" i="355"/>
  <c r="B3149" i="355"/>
  <c r="F3148" i="355"/>
  <c r="B3148" i="355"/>
  <c r="F3147" i="355"/>
  <c r="B3147" i="355"/>
  <c r="F3146" i="355"/>
  <c r="B3146" i="355"/>
  <c r="F3145" i="355"/>
  <c r="B3145" i="355"/>
  <c r="F3144" i="355"/>
  <c r="B3144" i="355"/>
  <c r="F3143" i="355"/>
  <c r="B3143" i="355"/>
  <c r="F3142" i="355"/>
  <c r="B3142" i="355"/>
  <c r="F3141" i="355"/>
  <c r="B3141" i="355"/>
  <c r="F3140" i="355"/>
  <c r="B3140" i="355"/>
  <c r="F3139" i="355"/>
  <c r="B3139" i="355"/>
  <c r="F3138" i="355"/>
  <c r="B3138" i="355"/>
  <c r="F3137" i="355"/>
  <c r="B3137" i="355"/>
  <c r="F3136" i="355"/>
  <c r="B3136" i="355"/>
  <c r="F3135" i="355"/>
  <c r="B3135" i="355"/>
  <c r="F3134" i="355"/>
  <c r="B3134" i="355"/>
  <c r="F3133" i="355"/>
  <c r="B3133" i="355"/>
  <c r="F3132" i="355"/>
  <c r="B3132" i="355"/>
  <c r="F3131" i="355"/>
  <c r="B3131" i="355"/>
  <c r="F3130" i="355"/>
  <c r="B3130" i="355"/>
  <c r="F3129" i="355"/>
  <c r="B3129" i="355"/>
  <c r="F3128" i="355"/>
  <c r="B3128" i="355"/>
  <c r="F3127" i="355"/>
  <c r="B3127" i="355"/>
  <c r="F3126" i="355"/>
  <c r="B3126" i="355"/>
  <c r="F3125" i="355"/>
  <c r="B3125" i="355"/>
  <c r="F3124" i="355"/>
  <c r="B3124" i="355"/>
  <c r="F3123" i="355"/>
  <c r="B3123" i="355"/>
  <c r="F3122" i="355"/>
  <c r="B3122" i="355"/>
  <c r="F3121" i="355"/>
  <c r="B3121" i="355"/>
  <c r="F3120" i="355"/>
  <c r="B3120" i="355"/>
  <c r="F3119" i="355"/>
  <c r="B3119" i="355"/>
  <c r="F3118" i="355"/>
  <c r="B3118" i="355"/>
  <c r="F3117" i="355"/>
  <c r="B3117" i="355"/>
  <c r="F3116" i="355"/>
  <c r="B3116" i="355"/>
  <c r="F3115" i="355"/>
  <c r="B3115" i="355"/>
  <c r="F3114" i="355"/>
  <c r="B3114" i="355"/>
  <c r="F3113" i="355"/>
  <c r="B3113" i="355"/>
  <c r="F3112" i="355"/>
  <c r="B3112" i="355"/>
  <c r="F3111" i="355"/>
  <c r="B3111" i="355"/>
  <c r="F3110" i="355"/>
  <c r="B3110" i="355"/>
  <c r="F3109" i="355"/>
  <c r="B3109" i="355"/>
  <c r="F3108" i="355"/>
  <c r="B3108" i="355"/>
  <c r="F3107" i="355"/>
  <c r="B3107" i="355"/>
  <c r="F3106" i="355"/>
  <c r="B3106" i="355"/>
  <c r="F3105" i="355"/>
  <c r="B3105" i="355"/>
  <c r="F3104" i="355"/>
  <c r="B3104" i="355"/>
  <c r="F3103" i="355"/>
  <c r="B3103" i="355"/>
  <c r="F3102" i="355"/>
  <c r="B3102" i="355"/>
  <c r="F3101" i="355"/>
  <c r="B3101" i="355"/>
  <c r="F3100" i="355"/>
  <c r="B3100" i="355"/>
  <c r="F3099" i="355"/>
  <c r="B3099" i="355"/>
  <c r="F3098" i="355"/>
  <c r="B3098" i="355"/>
  <c r="F3097" i="355"/>
  <c r="B3097" i="355"/>
  <c r="F3096" i="355"/>
  <c r="B3096" i="355"/>
  <c r="F3095" i="355"/>
  <c r="B3095" i="355"/>
  <c r="F3094" i="355"/>
  <c r="B3094" i="355"/>
  <c r="F3093" i="355"/>
  <c r="B3093" i="355"/>
  <c r="F3092" i="355"/>
  <c r="B3092" i="355"/>
  <c r="F3091" i="355"/>
  <c r="B3091" i="355"/>
  <c r="F3090" i="355"/>
  <c r="B3090" i="355"/>
  <c r="F3089" i="355"/>
  <c r="B3089" i="355"/>
  <c r="F3088" i="355"/>
  <c r="B3088" i="355"/>
  <c r="F3087" i="355"/>
  <c r="B3087" i="355"/>
  <c r="F3086" i="355"/>
  <c r="B3086" i="355"/>
  <c r="F3085" i="355"/>
  <c r="B3085" i="355"/>
  <c r="F3084" i="355"/>
  <c r="B3084" i="355"/>
  <c r="F3083" i="355"/>
  <c r="B3083" i="355"/>
  <c r="F3082" i="355"/>
  <c r="B3082" i="355"/>
  <c r="F3081" i="355"/>
  <c r="B3081" i="355"/>
  <c r="F3080" i="355"/>
  <c r="B3080" i="355"/>
  <c r="F3079" i="355"/>
  <c r="B3079" i="355"/>
  <c r="F3078" i="355"/>
  <c r="B3078" i="355"/>
  <c r="F3077" i="355"/>
  <c r="B3077" i="355"/>
  <c r="F3076" i="355"/>
  <c r="B3076" i="355"/>
  <c r="F3075" i="355"/>
  <c r="B3075" i="355"/>
  <c r="F3074" i="355"/>
  <c r="B3074" i="355"/>
  <c r="F3073" i="355"/>
  <c r="B3073" i="355"/>
  <c r="F3072" i="355"/>
  <c r="B3072" i="355"/>
  <c r="F3071" i="355"/>
  <c r="B3071" i="355"/>
  <c r="F3070" i="355"/>
  <c r="B3070" i="355"/>
  <c r="F3069" i="355"/>
  <c r="B3069" i="355"/>
  <c r="F3068" i="355"/>
  <c r="B3068" i="355"/>
  <c r="F3067" i="355"/>
  <c r="B3067" i="355"/>
  <c r="F3066" i="355"/>
  <c r="B3066" i="355"/>
  <c r="F3065" i="355"/>
  <c r="B3065" i="355"/>
  <c r="F3064" i="355"/>
  <c r="B3064" i="355"/>
  <c r="F3063" i="355"/>
  <c r="B3063" i="355"/>
  <c r="F3062" i="355"/>
  <c r="B3062" i="355"/>
  <c r="F3061" i="355"/>
  <c r="B3061" i="355"/>
  <c r="F3060" i="355"/>
  <c r="B3060" i="355"/>
  <c r="F3059" i="355"/>
  <c r="B3059" i="355"/>
  <c r="F3058" i="355"/>
  <c r="B3058" i="355"/>
  <c r="F3057" i="355"/>
  <c r="B3057" i="355"/>
  <c r="F3056" i="355"/>
  <c r="B3056" i="355"/>
  <c r="F3055" i="355"/>
  <c r="B3055" i="355"/>
  <c r="F3054" i="355"/>
  <c r="B3054" i="355"/>
  <c r="F3053" i="355"/>
  <c r="B3053" i="355"/>
  <c r="F3052" i="355"/>
  <c r="B3052" i="355"/>
  <c r="F3051" i="355"/>
  <c r="B3051" i="355"/>
  <c r="F3050" i="355"/>
  <c r="B3050" i="355"/>
  <c r="F3049" i="355"/>
  <c r="B3049" i="355"/>
  <c r="F3048" i="355"/>
  <c r="B3048" i="355"/>
  <c r="F3047" i="355"/>
  <c r="B3047" i="355"/>
  <c r="F3046" i="355"/>
  <c r="B3046" i="355"/>
  <c r="F3045" i="355"/>
  <c r="B3045" i="355"/>
  <c r="F3044" i="355"/>
  <c r="B3044" i="355"/>
  <c r="F3043" i="355"/>
  <c r="B3043" i="355"/>
  <c r="F3042" i="355"/>
  <c r="B3042" i="355"/>
  <c r="F3041" i="355"/>
  <c r="B3041" i="355"/>
  <c r="F3040" i="355"/>
  <c r="B3040" i="355"/>
  <c r="F3039" i="355"/>
  <c r="B3039" i="355"/>
  <c r="F3038" i="355"/>
  <c r="B3038" i="355"/>
  <c r="F3037" i="355"/>
  <c r="B3037" i="355"/>
  <c r="F3036" i="355"/>
  <c r="B3036" i="355"/>
  <c r="F3035" i="355"/>
  <c r="B3035" i="355"/>
  <c r="F3034" i="355"/>
  <c r="B3034" i="355"/>
  <c r="F3033" i="355"/>
  <c r="B3033" i="355"/>
  <c r="F3032" i="355"/>
  <c r="B3032" i="355"/>
  <c r="F3031" i="355"/>
  <c r="B3031" i="355"/>
  <c r="F3030" i="355"/>
  <c r="B3030" i="355"/>
  <c r="F3029" i="355"/>
  <c r="B3029" i="355"/>
  <c r="F3028" i="355"/>
  <c r="B3028" i="355"/>
  <c r="F3027" i="355"/>
  <c r="B3027" i="355"/>
  <c r="F3026" i="355"/>
  <c r="B3026" i="355"/>
  <c r="F3025" i="355"/>
  <c r="B3025" i="355"/>
  <c r="F3024" i="355"/>
  <c r="B3024" i="355"/>
  <c r="F3023" i="355"/>
  <c r="B3023" i="355"/>
  <c r="F3022" i="355"/>
  <c r="B3022" i="355"/>
  <c r="F3021" i="355"/>
  <c r="B3021" i="355"/>
  <c r="F3020" i="355"/>
  <c r="B3020" i="355"/>
  <c r="F3019" i="355"/>
  <c r="B3019" i="355"/>
  <c r="F3018" i="355"/>
  <c r="B3018" i="355"/>
  <c r="F3017" i="355"/>
  <c r="B3017" i="355"/>
  <c r="F3016" i="355"/>
  <c r="B3016" i="355"/>
  <c r="F3015" i="355"/>
  <c r="B3015" i="355"/>
  <c r="F3014" i="355"/>
  <c r="B3014" i="355"/>
  <c r="F3013" i="355"/>
  <c r="B3013" i="355"/>
  <c r="F3012" i="355"/>
  <c r="B3012" i="355"/>
  <c r="F3011" i="355"/>
  <c r="B3011" i="355"/>
  <c r="F3010" i="355"/>
  <c r="B3010" i="355"/>
  <c r="F3009" i="355"/>
  <c r="B3009" i="355"/>
  <c r="F3008" i="355"/>
  <c r="B3008" i="355"/>
  <c r="F3007" i="355"/>
  <c r="B3007" i="355"/>
  <c r="F3006" i="355"/>
  <c r="B3006" i="355"/>
  <c r="F3005" i="355"/>
  <c r="B3005" i="355"/>
  <c r="F3004" i="355"/>
  <c r="B3004" i="355"/>
  <c r="F3003" i="355"/>
  <c r="B3003" i="355"/>
  <c r="F3002" i="355"/>
  <c r="B3002" i="355"/>
  <c r="F3001" i="355"/>
  <c r="B3001" i="355"/>
  <c r="F3000" i="355"/>
  <c r="B3000" i="355"/>
  <c r="F2999" i="355"/>
  <c r="B2999" i="355"/>
  <c r="F2998" i="355"/>
  <c r="B2998" i="355"/>
  <c r="F2997" i="355"/>
  <c r="B2997" i="355"/>
  <c r="F2996" i="355"/>
  <c r="B2996" i="355"/>
  <c r="F2995" i="355"/>
  <c r="B2995" i="355"/>
  <c r="F2994" i="355"/>
  <c r="B2994" i="355"/>
  <c r="F2993" i="355"/>
  <c r="B2993" i="355"/>
  <c r="F2992" i="355"/>
  <c r="B2992" i="355"/>
  <c r="F2991" i="355"/>
  <c r="B2991" i="355"/>
  <c r="F2990" i="355"/>
  <c r="B2990" i="355"/>
  <c r="F2989" i="355"/>
  <c r="B2989" i="355"/>
  <c r="F2988" i="355"/>
  <c r="B2988" i="355"/>
  <c r="F2987" i="355"/>
  <c r="B2987" i="355"/>
  <c r="F2986" i="355"/>
  <c r="B2986" i="355"/>
  <c r="F2985" i="355"/>
  <c r="B2985" i="355"/>
  <c r="F2984" i="355"/>
  <c r="B2984" i="355"/>
  <c r="F2983" i="355"/>
  <c r="B2983" i="355"/>
  <c r="F2982" i="355"/>
  <c r="B2982" i="355"/>
  <c r="F2981" i="355"/>
  <c r="B2981" i="355"/>
  <c r="F2980" i="355"/>
  <c r="B2980" i="355"/>
  <c r="F2979" i="355"/>
  <c r="B2979" i="355"/>
  <c r="F2978" i="355"/>
  <c r="B2978" i="355"/>
  <c r="F2977" i="355"/>
  <c r="B2977" i="355"/>
  <c r="F2976" i="355"/>
  <c r="B2976" i="355"/>
  <c r="F2975" i="355"/>
  <c r="B2975" i="355"/>
  <c r="F2974" i="355"/>
  <c r="B2974" i="355"/>
  <c r="F2973" i="355"/>
  <c r="B2973" i="355"/>
  <c r="F2972" i="355"/>
  <c r="B2972" i="355"/>
  <c r="F2971" i="355"/>
  <c r="B2971" i="355"/>
  <c r="F2970" i="355"/>
  <c r="B2970" i="355"/>
  <c r="F2969" i="355"/>
  <c r="B2969" i="355"/>
  <c r="F2968" i="355"/>
  <c r="B2968" i="355"/>
  <c r="F2967" i="355"/>
  <c r="B2967" i="355"/>
  <c r="F2966" i="355"/>
  <c r="B2966" i="355"/>
  <c r="F2965" i="355"/>
  <c r="B2965" i="355"/>
  <c r="F2964" i="355"/>
  <c r="B2964" i="355"/>
  <c r="F2963" i="355"/>
  <c r="B2963" i="355"/>
  <c r="F2962" i="355"/>
  <c r="B2962" i="355"/>
  <c r="F2961" i="355"/>
  <c r="B2961" i="355"/>
  <c r="F2960" i="355"/>
  <c r="B2960" i="355"/>
  <c r="F2959" i="355"/>
  <c r="B2959" i="355"/>
  <c r="F2958" i="355"/>
  <c r="B2958" i="355"/>
  <c r="F2957" i="355"/>
  <c r="B2957" i="355"/>
  <c r="F2956" i="355"/>
  <c r="B2956" i="355"/>
  <c r="F2955" i="355"/>
  <c r="B2955" i="355"/>
  <c r="F2954" i="355"/>
  <c r="B2954" i="355"/>
  <c r="F2953" i="355"/>
  <c r="B2953" i="355"/>
  <c r="F2952" i="355"/>
  <c r="B2952" i="355"/>
  <c r="F2951" i="355"/>
  <c r="B2951" i="355"/>
  <c r="F2950" i="355"/>
  <c r="B2950" i="355"/>
  <c r="F2949" i="355"/>
  <c r="B2949" i="355"/>
  <c r="F2948" i="355"/>
  <c r="B2948" i="355"/>
  <c r="F2947" i="355"/>
  <c r="B2947" i="355"/>
  <c r="F2946" i="355"/>
  <c r="B2946" i="355"/>
  <c r="F2945" i="355"/>
  <c r="B2945" i="355"/>
  <c r="F2944" i="355"/>
  <c r="B2944" i="355"/>
  <c r="F2943" i="355"/>
  <c r="B2943" i="355"/>
  <c r="F2942" i="355"/>
  <c r="B2942" i="355"/>
  <c r="F2941" i="355"/>
  <c r="B2941" i="355"/>
  <c r="F2940" i="355"/>
  <c r="B2940" i="355"/>
  <c r="F2939" i="355"/>
  <c r="B2939" i="355"/>
  <c r="F2938" i="355"/>
  <c r="B2938" i="355"/>
  <c r="F2937" i="355"/>
  <c r="B2937" i="355"/>
  <c r="F2936" i="355"/>
  <c r="B2936" i="355"/>
  <c r="F2935" i="355"/>
  <c r="B2935" i="355"/>
  <c r="F2934" i="355"/>
  <c r="B2934" i="355"/>
  <c r="F2933" i="355"/>
  <c r="B2933" i="355"/>
  <c r="F2932" i="355"/>
  <c r="B2932" i="355"/>
  <c r="F2931" i="355"/>
  <c r="B2931" i="355"/>
  <c r="F2930" i="355"/>
  <c r="B2930" i="355"/>
  <c r="F2929" i="355"/>
  <c r="B2929" i="355"/>
  <c r="F2928" i="355"/>
  <c r="B2928" i="355"/>
  <c r="F2927" i="355"/>
  <c r="B2927" i="355"/>
  <c r="F2926" i="355"/>
  <c r="B2926" i="355"/>
  <c r="F2925" i="355"/>
  <c r="B2925" i="355"/>
  <c r="F2924" i="355"/>
  <c r="B2924" i="355"/>
  <c r="F2923" i="355"/>
  <c r="B2923" i="355"/>
  <c r="F2922" i="355"/>
  <c r="B2922" i="355"/>
  <c r="F2921" i="355"/>
  <c r="B2921" i="355"/>
  <c r="F2920" i="355"/>
  <c r="B2920" i="355"/>
  <c r="F2919" i="355"/>
  <c r="B2919" i="355"/>
  <c r="F2918" i="355"/>
  <c r="B2918" i="355"/>
  <c r="F2917" i="355"/>
  <c r="B2917" i="355"/>
  <c r="F2916" i="355"/>
  <c r="B2916" i="355"/>
  <c r="F2915" i="355"/>
  <c r="B2915" i="355"/>
  <c r="F2914" i="355"/>
  <c r="B2914" i="355"/>
  <c r="F2913" i="355"/>
  <c r="B2913" i="355"/>
  <c r="F2912" i="355"/>
  <c r="B2912" i="355"/>
  <c r="F2911" i="355"/>
  <c r="B2911" i="355"/>
  <c r="F2910" i="355"/>
  <c r="B2910" i="355"/>
  <c r="F2909" i="355"/>
  <c r="B2909" i="355"/>
  <c r="F2908" i="355"/>
  <c r="B2908" i="355"/>
  <c r="F2907" i="355"/>
  <c r="B2907" i="355"/>
  <c r="F2906" i="355"/>
  <c r="B2906" i="355"/>
  <c r="F2905" i="355"/>
  <c r="B2905" i="355"/>
  <c r="F2904" i="355"/>
  <c r="B2904" i="355"/>
  <c r="F2903" i="355"/>
  <c r="B2903" i="355"/>
  <c r="F2902" i="355"/>
  <c r="B2902" i="355"/>
  <c r="F2901" i="355"/>
  <c r="B2901" i="355"/>
  <c r="F2900" i="355"/>
  <c r="B2900" i="355"/>
  <c r="F2899" i="355"/>
  <c r="B2899" i="355"/>
  <c r="F2898" i="355"/>
  <c r="B2898" i="355"/>
  <c r="F2897" i="355"/>
  <c r="B2897" i="355"/>
  <c r="F2896" i="355"/>
  <c r="B2896" i="355"/>
  <c r="F2895" i="355"/>
  <c r="B2895" i="355"/>
  <c r="F2894" i="355"/>
  <c r="B2894" i="355"/>
  <c r="F2893" i="355"/>
  <c r="B2893" i="355"/>
  <c r="F2892" i="355"/>
  <c r="B2892" i="355"/>
  <c r="F2891" i="355"/>
  <c r="B2891" i="355"/>
  <c r="F2890" i="355"/>
  <c r="B2890" i="355"/>
  <c r="F2889" i="355"/>
  <c r="B2889" i="355"/>
  <c r="F2888" i="355"/>
  <c r="B2888" i="355"/>
  <c r="F2887" i="355"/>
  <c r="B2887" i="355"/>
  <c r="F2886" i="355"/>
  <c r="B2886" i="355"/>
  <c r="F2885" i="355"/>
  <c r="B2885" i="355"/>
  <c r="F2884" i="355"/>
  <c r="B2884" i="355"/>
  <c r="F2883" i="355"/>
  <c r="B2883" i="355"/>
  <c r="F2882" i="355"/>
  <c r="B2882" i="355"/>
  <c r="F2881" i="355"/>
  <c r="B2881" i="355"/>
  <c r="F2880" i="355"/>
  <c r="B2880" i="355"/>
  <c r="F2879" i="355"/>
  <c r="B2879" i="355"/>
  <c r="F2878" i="355"/>
  <c r="B2878" i="355"/>
  <c r="F2877" i="355"/>
  <c r="B2877" i="355"/>
  <c r="F2876" i="355"/>
  <c r="B2876" i="355"/>
  <c r="F2875" i="355"/>
  <c r="B2875" i="355"/>
  <c r="F2874" i="355"/>
  <c r="B2874" i="355"/>
  <c r="F2873" i="355"/>
  <c r="B2873" i="355"/>
  <c r="F2872" i="355"/>
  <c r="B2872" i="355"/>
  <c r="F2871" i="355"/>
  <c r="B2871" i="355"/>
  <c r="F2870" i="355"/>
  <c r="B2870" i="355"/>
  <c r="F2869" i="355"/>
  <c r="B2869" i="355"/>
  <c r="F2868" i="355"/>
  <c r="B2868" i="355"/>
  <c r="F2867" i="355"/>
  <c r="B2867" i="355"/>
  <c r="F2866" i="355"/>
  <c r="B2866" i="355"/>
  <c r="F2865" i="355"/>
  <c r="B2865" i="355"/>
  <c r="F2864" i="355"/>
  <c r="B2864" i="355"/>
  <c r="F2863" i="355"/>
  <c r="B2863" i="355"/>
  <c r="F2862" i="355"/>
  <c r="B2862" i="355"/>
  <c r="F2861" i="355"/>
  <c r="B2861" i="355"/>
  <c r="F2860" i="355"/>
  <c r="B2860" i="355"/>
  <c r="F2859" i="355"/>
  <c r="B2859" i="355"/>
  <c r="F2858" i="355"/>
  <c r="B2858" i="355"/>
  <c r="F2857" i="355"/>
  <c r="B2857" i="355"/>
  <c r="F2856" i="355"/>
  <c r="B2856" i="355"/>
  <c r="F2855" i="355"/>
  <c r="B2855" i="355"/>
  <c r="F2854" i="355"/>
  <c r="B2854" i="355"/>
  <c r="F2853" i="355"/>
  <c r="B2853" i="355"/>
  <c r="F2852" i="355"/>
  <c r="B2852" i="355"/>
  <c r="F2851" i="355"/>
  <c r="B2851" i="355"/>
  <c r="F2850" i="355"/>
  <c r="B2850" i="355"/>
  <c r="F2849" i="355"/>
  <c r="B2849" i="355"/>
  <c r="F2848" i="355"/>
  <c r="B2848" i="355"/>
  <c r="F2847" i="355"/>
  <c r="B2847" i="355"/>
  <c r="F2846" i="355"/>
  <c r="B2846" i="355"/>
  <c r="F2845" i="355"/>
  <c r="B2845" i="355"/>
  <c r="F2844" i="355"/>
  <c r="B2844" i="355"/>
  <c r="F2843" i="355"/>
  <c r="B2843" i="355"/>
  <c r="F2842" i="355"/>
  <c r="B2842" i="355"/>
  <c r="F2841" i="355"/>
  <c r="B2841" i="355"/>
  <c r="F2840" i="355"/>
  <c r="B2840" i="355"/>
  <c r="F2839" i="355"/>
  <c r="B2839" i="355"/>
  <c r="F2838" i="355"/>
  <c r="B2838" i="355"/>
  <c r="F2837" i="355"/>
  <c r="B2837" i="355"/>
  <c r="F2836" i="355"/>
  <c r="B2836" i="355"/>
  <c r="F2835" i="355"/>
  <c r="B2835" i="355"/>
  <c r="F2834" i="355"/>
  <c r="B2834" i="355"/>
  <c r="F2833" i="355"/>
  <c r="B2833" i="355"/>
  <c r="F2832" i="355"/>
  <c r="B2832" i="355"/>
  <c r="F2831" i="355"/>
  <c r="B2831" i="355"/>
  <c r="F2830" i="355"/>
  <c r="B2830" i="355"/>
  <c r="F2829" i="355"/>
  <c r="B2829" i="355"/>
  <c r="F2828" i="355"/>
  <c r="B2828" i="355"/>
  <c r="F2827" i="355"/>
  <c r="B2827" i="355"/>
  <c r="F2826" i="355"/>
  <c r="B2826" i="355"/>
  <c r="F2825" i="355"/>
  <c r="B2825" i="355"/>
  <c r="F2824" i="355"/>
  <c r="B2824" i="355"/>
  <c r="F2823" i="355"/>
  <c r="B2823" i="355"/>
  <c r="F2822" i="355"/>
  <c r="B2822" i="355"/>
  <c r="F2821" i="355"/>
  <c r="B2821" i="355"/>
  <c r="F2820" i="355"/>
  <c r="B2820" i="355"/>
  <c r="F2819" i="355"/>
  <c r="B2819" i="355"/>
  <c r="F2818" i="355"/>
  <c r="B2818" i="355"/>
  <c r="F2817" i="355"/>
  <c r="B2817" i="355"/>
  <c r="F2816" i="355"/>
  <c r="B2816" i="355"/>
  <c r="F2815" i="355"/>
  <c r="B2815" i="355"/>
  <c r="F2814" i="355"/>
  <c r="B2814" i="355"/>
  <c r="F2813" i="355"/>
  <c r="B2813" i="355"/>
  <c r="F2812" i="355"/>
  <c r="B2812" i="355"/>
  <c r="F2811" i="355"/>
  <c r="B2811" i="355"/>
  <c r="F2810" i="355"/>
  <c r="B2810" i="355"/>
  <c r="F2809" i="355"/>
  <c r="B2809" i="355"/>
  <c r="F2808" i="355"/>
  <c r="B2808" i="355"/>
  <c r="F2807" i="355"/>
  <c r="B2807" i="355"/>
  <c r="F2806" i="355"/>
  <c r="B2806" i="355"/>
  <c r="F2805" i="355"/>
  <c r="B2805" i="355"/>
  <c r="F2804" i="355"/>
  <c r="B2804" i="355"/>
  <c r="F2803" i="355"/>
  <c r="B2803" i="355"/>
  <c r="F2802" i="355"/>
  <c r="B2802" i="355"/>
  <c r="F2801" i="355"/>
  <c r="B2801" i="355"/>
  <c r="F2800" i="355"/>
  <c r="B2800" i="355"/>
  <c r="F2799" i="355"/>
  <c r="B2799" i="355"/>
  <c r="F2798" i="355"/>
  <c r="B2798" i="355"/>
  <c r="F2797" i="355"/>
  <c r="B2797" i="355"/>
  <c r="F2796" i="355"/>
  <c r="B2796" i="355"/>
  <c r="F2795" i="355"/>
  <c r="B2795" i="355"/>
  <c r="F2794" i="355"/>
  <c r="B2794" i="355"/>
  <c r="F2793" i="355"/>
  <c r="B2793" i="355"/>
  <c r="F2792" i="355"/>
  <c r="B2792" i="355"/>
  <c r="F2791" i="355"/>
  <c r="B2791" i="355"/>
  <c r="F2790" i="355"/>
  <c r="B2790" i="355"/>
  <c r="F2789" i="355"/>
  <c r="B2789" i="355"/>
  <c r="F2788" i="355"/>
  <c r="B2788" i="355"/>
  <c r="F2787" i="355"/>
  <c r="B2787" i="355"/>
  <c r="F2786" i="355"/>
  <c r="B2786" i="355"/>
  <c r="F2785" i="355"/>
  <c r="B2785" i="355"/>
  <c r="F2784" i="355"/>
  <c r="B2784" i="355"/>
  <c r="F2783" i="355"/>
  <c r="B2783" i="355"/>
  <c r="F2782" i="355"/>
  <c r="B2782" i="355"/>
  <c r="F2781" i="355"/>
  <c r="B2781" i="355"/>
  <c r="F2780" i="355"/>
  <c r="B2780" i="355"/>
  <c r="F2779" i="355"/>
  <c r="B2779" i="355"/>
  <c r="F2778" i="355"/>
  <c r="B2778" i="355"/>
  <c r="F2777" i="355"/>
  <c r="B2777" i="355"/>
  <c r="F2776" i="355"/>
  <c r="B2776" i="355"/>
  <c r="F2775" i="355"/>
  <c r="B2775" i="355"/>
  <c r="F2774" i="355"/>
  <c r="B2774" i="355"/>
  <c r="F2773" i="355"/>
  <c r="B2773" i="355"/>
  <c r="F2772" i="355"/>
  <c r="B2772" i="355"/>
  <c r="F2771" i="355"/>
  <c r="B2771" i="355"/>
  <c r="F2770" i="355"/>
  <c r="B2770" i="355"/>
  <c r="F2769" i="355"/>
  <c r="B2769" i="355"/>
  <c r="F2768" i="355"/>
  <c r="B2768" i="355"/>
  <c r="F2767" i="355"/>
  <c r="B2767" i="355"/>
  <c r="F2766" i="355"/>
  <c r="B2766" i="355"/>
  <c r="F2765" i="355"/>
  <c r="B2765" i="355"/>
  <c r="F2764" i="355"/>
  <c r="B2764" i="355"/>
  <c r="F2763" i="355"/>
  <c r="B2763" i="355"/>
  <c r="F2762" i="355"/>
  <c r="B2762" i="355"/>
  <c r="F2761" i="355"/>
  <c r="B2761" i="355"/>
  <c r="F2760" i="355"/>
  <c r="B2760" i="355"/>
  <c r="F2759" i="355"/>
  <c r="B2759" i="355"/>
  <c r="F2758" i="355"/>
  <c r="B2758" i="355"/>
  <c r="F2757" i="355"/>
  <c r="B2757" i="355"/>
  <c r="F2756" i="355"/>
  <c r="B2756" i="355"/>
  <c r="F2755" i="355"/>
  <c r="B2755" i="355"/>
  <c r="F2754" i="355"/>
  <c r="B2754" i="355"/>
  <c r="F2753" i="355"/>
  <c r="B2753" i="355"/>
  <c r="F2752" i="355"/>
  <c r="B2752" i="355"/>
  <c r="F2751" i="355"/>
  <c r="B2751" i="355"/>
  <c r="F2750" i="355"/>
  <c r="B2750" i="355"/>
  <c r="F2749" i="355"/>
  <c r="B2749" i="355"/>
  <c r="F2748" i="355"/>
  <c r="B2748" i="355"/>
  <c r="F2747" i="355"/>
  <c r="B2747" i="355"/>
  <c r="F2746" i="355"/>
  <c r="B2746" i="355"/>
  <c r="F2745" i="355"/>
  <c r="B2745" i="355"/>
  <c r="F2744" i="355"/>
  <c r="B2744" i="355"/>
  <c r="F2743" i="355"/>
  <c r="B2743" i="355"/>
  <c r="F2742" i="355"/>
  <c r="B2742" i="355"/>
  <c r="F2741" i="355"/>
  <c r="B2741" i="355"/>
  <c r="F2740" i="355"/>
  <c r="B2740" i="355"/>
  <c r="F2739" i="355"/>
  <c r="B2739" i="355"/>
  <c r="F2738" i="355"/>
  <c r="B2738" i="355"/>
  <c r="F2737" i="355"/>
  <c r="B2737" i="355"/>
  <c r="F2736" i="355"/>
  <c r="B2736" i="355"/>
  <c r="F2735" i="355"/>
  <c r="B2735" i="355"/>
  <c r="F2734" i="355"/>
  <c r="B2734" i="355"/>
  <c r="F2733" i="355"/>
  <c r="B2733" i="355"/>
  <c r="F2732" i="355"/>
  <c r="B2732" i="355"/>
  <c r="F2731" i="355"/>
  <c r="B2731" i="355"/>
  <c r="F2730" i="355"/>
  <c r="B2730" i="355"/>
  <c r="F2729" i="355"/>
  <c r="B2729" i="355"/>
  <c r="F2728" i="355"/>
  <c r="B2728" i="355"/>
  <c r="F2727" i="355"/>
  <c r="B2727" i="355"/>
  <c r="F2726" i="355"/>
  <c r="B2726" i="355"/>
  <c r="F2725" i="355"/>
  <c r="B2725" i="355"/>
  <c r="F2724" i="355"/>
  <c r="B2724" i="355"/>
  <c r="F2723" i="355"/>
  <c r="B2723" i="355"/>
  <c r="F2722" i="355"/>
  <c r="B2722" i="355"/>
  <c r="F2721" i="355"/>
  <c r="B2721" i="355"/>
  <c r="F2720" i="355"/>
  <c r="B2720" i="355"/>
  <c r="F2719" i="355"/>
  <c r="B2719" i="355"/>
  <c r="F2718" i="355"/>
  <c r="B2718" i="355"/>
  <c r="F2717" i="355"/>
  <c r="B2717" i="355"/>
  <c r="F2716" i="355"/>
  <c r="B2716" i="355"/>
  <c r="F2715" i="355"/>
  <c r="B2715" i="355"/>
  <c r="F2714" i="355"/>
  <c r="B2714" i="355"/>
  <c r="F2713" i="355"/>
  <c r="B2713" i="355"/>
  <c r="F2712" i="355"/>
  <c r="B2712" i="355"/>
  <c r="F2711" i="355"/>
  <c r="B2711" i="355"/>
  <c r="F2710" i="355"/>
  <c r="B2710" i="355"/>
  <c r="F2709" i="355"/>
  <c r="B2709" i="355"/>
  <c r="F2708" i="355"/>
  <c r="B2708" i="355"/>
  <c r="F2707" i="355"/>
  <c r="B2707" i="355"/>
  <c r="F2706" i="355"/>
  <c r="B2706" i="355"/>
  <c r="F2705" i="355"/>
  <c r="B2705" i="355"/>
  <c r="F2704" i="355"/>
  <c r="B2704" i="355"/>
  <c r="F2703" i="355"/>
  <c r="B2703" i="355"/>
  <c r="F2702" i="355"/>
  <c r="B2702" i="355"/>
  <c r="F2701" i="355"/>
  <c r="B2701" i="355"/>
  <c r="F2700" i="355"/>
  <c r="B2700" i="355"/>
  <c r="F2699" i="355"/>
  <c r="B2699" i="355"/>
  <c r="F2698" i="355"/>
  <c r="B2698" i="355"/>
  <c r="F2697" i="355"/>
  <c r="B2697" i="355"/>
  <c r="F2696" i="355"/>
  <c r="B2696" i="355"/>
  <c r="F2695" i="355"/>
  <c r="B2695" i="355"/>
  <c r="F2694" i="355"/>
  <c r="B2694" i="355"/>
  <c r="F2693" i="355"/>
  <c r="B2693" i="355"/>
  <c r="F2692" i="355"/>
  <c r="B2692" i="355"/>
  <c r="F2691" i="355"/>
  <c r="B2691" i="355"/>
  <c r="F2690" i="355"/>
  <c r="B2690" i="355"/>
  <c r="F2689" i="355"/>
  <c r="B2689" i="355"/>
  <c r="F2688" i="355"/>
  <c r="B2688" i="355"/>
  <c r="F2687" i="355"/>
  <c r="B2687" i="355"/>
  <c r="F2686" i="355"/>
  <c r="B2686" i="355"/>
  <c r="F2685" i="355"/>
  <c r="B2685" i="355"/>
  <c r="F2684" i="355"/>
  <c r="B2684" i="355"/>
  <c r="F2683" i="355"/>
  <c r="B2683" i="355"/>
  <c r="F2682" i="355"/>
  <c r="B2682" i="355"/>
  <c r="F2681" i="355"/>
  <c r="B2681" i="355"/>
  <c r="F2680" i="355"/>
  <c r="B2680" i="355"/>
  <c r="F2679" i="355"/>
  <c r="B2679" i="355"/>
  <c r="F2678" i="355"/>
  <c r="B2678" i="355"/>
  <c r="F2677" i="355"/>
  <c r="B2677" i="355"/>
  <c r="F2676" i="355"/>
  <c r="B2676" i="355"/>
  <c r="F2675" i="355"/>
  <c r="B2675" i="355"/>
  <c r="F2674" i="355"/>
  <c r="B2674" i="355"/>
  <c r="F2673" i="355"/>
  <c r="B2673" i="355"/>
  <c r="F2672" i="355"/>
  <c r="B2672" i="355"/>
  <c r="F2671" i="355"/>
  <c r="B2671" i="355"/>
  <c r="F2670" i="355"/>
  <c r="B2670" i="355"/>
  <c r="F2669" i="355"/>
  <c r="B2669" i="355"/>
  <c r="F2668" i="355"/>
  <c r="B2668" i="355"/>
  <c r="F2667" i="355"/>
  <c r="B2667" i="355"/>
  <c r="F2666" i="355"/>
  <c r="B2666" i="355"/>
  <c r="F2665" i="355"/>
  <c r="B2665" i="355"/>
  <c r="F2664" i="355"/>
  <c r="B2664" i="355"/>
  <c r="F2663" i="355"/>
  <c r="B2663" i="355"/>
  <c r="F2662" i="355"/>
  <c r="B2662" i="355"/>
  <c r="F2661" i="355"/>
  <c r="B2661" i="355"/>
  <c r="F2660" i="355"/>
  <c r="B2660" i="355"/>
  <c r="F2659" i="355"/>
  <c r="B2659" i="355"/>
  <c r="F2658" i="355"/>
  <c r="B2658" i="355"/>
  <c r="F2657" i="355"/>
  <c r="B2657" i="355"/>
  <c r="F2656" i="355"/>
  <c r="B2656" i="355"/>
  <c r="F2655" i="355"/>
  <c r="B2655" i="355"/>
  <c r="F2654" i="355"/>
  <c r="B2654" i="355"/>
  <c r="F2653" i="355"/>
  <c r="B2653" i="355"/>
  <c r="F2652" i="355"/>
  <c r="B2652" i="355"/>
  <c r="F2651" i="355"/>
  <c r="B2651" i="355"/>
  <c r="F2650" i="355"/>
  <c r="B2650" i="355"/>
  <c r="F2649" i="355"/>
  <c r="B2649" i="355"/>
  <c r="F2648" i="355"/>
  <c r="B2648" i="355"/>
  <c r="F2647" i="355"/>
  <c r="B2647" i="355"/>
  <c r="F2646" i="355"/>
  <c r="B2646" i="355"/>
  <c r="F2645" i="355"/>
  <c r="B2645" i="355"/>
  <c r="F2644" i="355"/>
  <c r="B2644" i="355"/>
  <c r="F2643" i="355"/>
  <c r="B2643" i="355"/>
  <c r="F2642" i="355"/>
  <c r="B2642" i="355"/>
  <c r="F2641" i="355"/>
  <c r="B2641" i="355"/>
  <c r="F2640" i="355"/>
  <c r="B2640" i="355"/>
  <c r="F2639" i="355"/>
  <c r="B2639" i="355"/>
  <c r="F2638" i="355"/>
  <c r="B2638" i="355"/>
  <c r="F2637" i="355"/>
  <c r="B2637" i="355"/>
  <c r="F2636" i="355"/>
  <c r="B2636" i="355"/>
  <c r="F2635" i="355"/>
  <c r="B2635" i="355"/>
  <c r="F2634" i="355"/>
  <c r="B2634" i="355"/>
  <c r="F2633" i="355"/>
  <c r="B2633" i="355"/>
  <c r="F2632" i="355"/>
  <c r="B2632" i="355"/>
  <c r="F2631" i="355"/>
  <c r="B2631" i="355"/>
  <c r="F2630" i="355"/>
  <c r="B2630" i="355"/>
  <c r="F2629" i="355"/>
  <c r="B2629" i="355"/>
  <c r="F2628" i="355"/>
  <c r="B2628" i="355"/>
  <c r="F2627" i="355"/>
  <c r="B2627" i="355"/>
  <c r="F2626" i="355"/>
  <c r="B2626" i="355"/>
  <c r="F2625" i="355"/>
  <c r="B2625" i="355"/>
  <c r="F2624" i="355"/>
  <c r="B2624" i="355"/>
  <c r="F2623" i="355"/>
  <c r="B2623" i="355"/>
  <c r="F2622" i="355"/>
  <c r="B2622" i="355"/>
  <c r="F2621" i="355"/>
  <c r="B2621" i="355"/>
  <c r="F2620" i="355"/>
  <c r="B2620" i="355"/>
  <c r="F2619" i="355"/>
  <c r="B2619" i="355"/>
  <c r="F2618" i="355"/>
  <c r="B2618" i="355"/>
  <c r="F2617" i="355"/>
  <c r="B2617" i="355"/>
  <c r="F2616" i="355"/>
  <c r="B2616" i="355"/>
  <c r="F2615" i="355"/>
  <c r="B2615" i="355"/>
  <c r="F2614" i="355"/>
  <c r="B2614" i="355"/>
  <c r="F2613" i="355"/>
  <c r="B2613" i="355"/>
  <c r="F2612" i="355"/>
  <c r="B2612" i="355"/>
  <c r="F2611" i="355"/>
  <c r="B2611" i="355"/>
  <c r="F2610" i="355"/>
  <c r="B2610" i="355"/>
  <c r="F2609" i="355"/>
  <c r="B2609" i="355"/>
  <c r="F2608" i="355"/>
  <c r="B2608" i="355"/>
  <c r="F2607" i="355"/>
  <c r="B2607" i="355"/>
  <c r="F2606" i="355"/>
  <c r="B2606" i="355"/>
  <c r="F2605" i="355"/>
  <c r="B2605" i="355"/>
  <c r="F2604" i="355"/>
  <c r="B2604" i="355"/>
  <c r="F2603" i="355"/>
  <c r="B2603" i="355"/>
  <c r="F2602" i="355"/>
  <c r="B2602" i="355"/>
  <c r="F2601" i="355"/>
  <c r="B2601" i="355"/>
  <c r="F2600" i="355"/>
  <c r="B2600" i="355"/>
  <c r="F2599" i="355"/>
  <c r="B2599" i="355"/>
  <c r="F2598" i="355"/>
  <c r="B2598" i="355"/>
  <c r="F2597" i="355"/>
  <c r="B2597" i="355"/>
  <c r="F2596" i="355"/>
  <c r="B2596" i="355"/>
  <c r="F2595" i="355"/>
  <c r="B2595" i="355"/>
  <c r="F2594" i="355"/>
  <c r="B2594" i="355"/>
  <c r="F2593" i="355"/>
  <c r="B2593" i="355"/>
  <c r="F2592" i="355"/>
  <c r="B2592" i="355"/>
  <c r="F2591" i="355"/>
  <c r="B2591" i="355"/>
  <c r="F2590" i="355"/>
  <c r="B2590" i="355"/>
  <c r="F2589" i="355"/>
  <c r="B2589" i="355"/>
  <c r="F2588" i="355"/>
  <c r="B2588" i="355"/>
  <c r="F2587" i="355"/>
  <c r="B2587" i="355"/>
  <c r="F2586" i="355"/>
  <c r="B2586" i="355"/>
  <c r="F2585" i="355"/>
  <c r="B2585" i="355"/>
  <c r="F2584" i="355"/>
  <c r="B2584" i="355"/>
  <c r="F2583" i="355"/>
  <c r="B2583" i="355"/>
  <c r="F2582" i="355"/>
  <c r="B2582" i="355"/>
  <c r="F2581" i="355"/>
  <c r="B2581" i="355"/>
  <c r="F2580" i="355"/>
  <c r="B2580" i="355"/>
  <c r="F2579" i="355"/>
  <c r="B2579" i="355"/>
  <c r="F2578" i="355"/>
  <c r="B2578" i="355"/>
  <c r="F2577" i="355"/>
  <c r="B2577" i="355"/>
  <c r="F2576" i="355"/>
  <c r="B2576" i="355"/>
  <c r="F2575" i="355"/>
  <c r="B2575" i="355"/>
  <c r="F2574" i="355"/>
  <c r="B2574" i="355"/>
  <c r="F2573" i="355"/>
  <c r="B2573" i="355"/>
  <c r="F2572" i="355"/>
  <c r="B2572" i="355"/>
  <c r="F2571" i="355"/>
  <c r="B2571" i="355"/>
  <c r="F2570" i="355"/>
  <c r="B2570" i="355"/>
  <c r="F2569" i="355"/>
  <c r="B2569" i="355"/>
  <c r="F2568" i="355"/>
  <c r="B2568" i="355"/>
  <c r="F2567" i="355"/>
  <c r="B2567" i="355"/>
  <c r="F2566" i="355"/>
  <c r="B2566" i="355"/>
  <c r="F2565" i="355"/>
  <c r="B2565" i="355"/>
  <c r="F2564" i="355"/>
  <c r="B2564" i="355"/>
  <c r="F2563" i="355"/>
  <c r="B2563" i="355"/>
  <c r="F2562" i="355"/>
  <c r="B2562" i="355"/>
  <c r="F2561" i="355"/>
  <c r="B2561" i="355"/>
  <c r="F2560" i="355"/>
  <c r="B2560" i="355"/>
  <c r="F2559" i="355"/>
  <c r="B2559" i="355"/>
  <c r="F2558" i="355"/>
  <c r="B2558" i="355"/>
  <c r="F2557" i="355"/>
  <c r="B2557" i="355"/>
  <c r="F2556" i="355"/>
  <c r="B2556" i="355"/>
  <c r="F2555" i="355"/>
  <c r="B2555" i="355"/>
  <c r="F2554" i="355"/>
  <c r="B2554" i="355"/>
  <c r="F2553" i="355"/>
  <c r="B2553" i="355"/>
  <c r="F2552" i="355"/>
  <c r="B2552" i="355"/>
  <c r="F2551" i="355"/>
  <c r="B2551" i="355"/>
  <c r="F2550" i="355"/>
  <c r="B2550" i="355"/>
  <c r="F2549" i="355"/>
  <c r="B2549" i="355"/>
  <c r="F2548" i="355"/>
  <c r="B2548" i="355"/>
  <c r="F2547" i="355"/>
  <c r="B2547" i="355"/>
  <c r="F2546" i="355"/>
  <c r="B2546" i="355"/>
  <c r="F2545" i="355"/>
  <c r="B2545" i="355"/>
  <c r="F2544" i="355"/>
  <c r="B2544" i="355"/>
  <c r="F2543" i="355"/>
  <c r="B2543" i="355"/>
  <c r="F2542" i="355"/>
  <c r="B2542" i="355"/>
  <c r="F2541" i="355"/>
  <c r="B2541" i="355"/>
  <c r="F2540" i="355"/>
  <c r="B2540" i="355"/>
  <c r="F2539" i="355"/>
  <c r="B2539" i="355"/>
  <c r="F2538" i="355"/>
  <c r="B2538" i="355"/>
  <c r="F2537" i="355"/>
  <c r="B2537" i="355"/>
  <c r="F2536" i="355"/>
  <c r="B2536" i="355"/>
  <c r="F2535" i="355"/>
  <c r="B2535" i="355"/>
  <c r="F2534" i="355"/>
  <c r="B2534" i="355"/>
  <c r="F2533" i="355"/>
  <c r="B2533" i="355"/>
  <c r="F2532" i="355"/>
  <c r="B2532" i="355"/>
  <c r="F2531" i="355"/>
  <c r="B2531" i="355"/>
  <c r="F2530" i="355"/>
  <c r="B2530" i="355"/>
  <c r="F2529" i="355"/>
  <c r="B2529" i="355"/>
  <c r="F2528" i="355"/>
  <c r="B2528" i="355"/>
  <c r="F2527" i="355"/>
  <c r="B2527" i="355"/>
  <c r="F2526" i="355"/>
  <c r="B2526" i="355"/>
  <c r="F2525" i="355"/>
  <c r="B2525" i="355"/>
  <c r="F2524" i="355"/>
  <c r="B2524" i="355"/>
  <c r="F2523" i="355"/>
  <c r="B2523" i="355"/>
  <c r="F2522" i="355"/>
  <c r="B2522" i="355"/>
  <c r="F2521" i="355"/>
  <c r="B2521" i="355"/>
  <c r="F2520" i="355"/>
  <c r="B2520" i="355"/>
  <c r="F2519" i="355"/>
  <c r="B2519" i="355"/>
  <c r="F2518" i="355"/>
  <c r="B2518" i="355"/>
  <c r="F2517" i="355"/>
  <c r="B2517" i="355"/>
  <c r="F2516" i="355"/>
  <c r="B2516" i="355"/>
  <c r="F2515" i="355"/>
  <c r="B2515" i="355"/>
  <c r="F2514" i="355"/>
  <c r="B2514" i="355"/>
  <c r="F2513" i="355"/>
  <c r="B2513" i="355"/>
  <c r="F2512" i="355"/>
  <c r="B2512" i="355"/>
  <c r="F2511" i="355"/>
  <c r="B2511" i="355"/>
  <c r="F2510" i="355"/>
  <c r="B2510" i="355"/>
  <c r="F2509" i="355"/>
  <c r="B2509" i="355"/>
  <c r="F2508" i="355"/>
  <c r="B2508" i="355"/>
  <c r="F2507" i="355"/>
  <c r="B2507" i="355"/>
  <c r="F2506" i="355"/>
  <c r="B2506" i="355"/>
  <c r="F2505" i="355"/>
  <c r="B2505" i="355"/>
  <c r="F2504" i="355"/>
  <c r="B2504" i="355"/>
  <c r="F2503" i="355"/>
  <c r="B2503" i="355"/>
  <c r="F2502" i="355"/>
  <c r="B2502" i="355"/>
  <c r="F2501" i="355"/>
  <c r="B2501" i="355"/>
  <c r="F2500" i="355"/>
  <c r="B2500" i="355"/>
  <c r="F2499" i="355"/>
  <c r="B2499" i="355"/>
  <c r="F2498" i="355"/>
  <c r="B2498" i="355"/>
  <c r="F2497" i="355"/>
  <c r="B2497" i="355"/>
  <c r="F2496" i="355"/>
  <c r="B2496" i="355"/>
  <c r="F2495" i="355"/>
  <c r="B2495" i="355"/>
  <c r="F2494" i="355"/>
  <c r="B2494" i="355"/>
  <c r="F2493" i="355"/>
  <c r="B2493" i="355"/>
  <c r="F2492" i="355"/>
  <c r="B2492" i="355"/>
  <c r="F2491" i="355"/>
  <c r="B2491" i="355"/>
  <c r="F2490" i="355"/>
  <c r="B2490" i="355"/>
  <c r="F2489" i="355"/>
  <c r="B2489" i="355"/>
  <c r="F2488" i="355"/>
  <c r="B2488" i="355"/>
  <c r="F2487" i="355"/>
  <c r="B2487" i="355"/>
  <c r="F2486" i="355"/>
  <c r="B2486" i="355"/>
  <c r="F2485" i="355"/>
  <c r="B2485" i="355"/>
  <c r="F2484" i="355"/>
  <c r="B2484" i="355"/>
  <c r="F2483" i="355"/>
  <c r="B2483" i="355"/>
  <c r="F2482" i="355"/>
  <c r="B2482" i="355"/>
  <c r="F2481" i="355"/>
  <c r="B2481" i="355"/>
  <c r="F2480" i="355"/>
  <c r="B2480" i="355"/>
  <c r="F2479" i="355"/>
  <c r="B2479" i="355"/>
  <c r="F2478" i="355"/>
  <c r="B2478" i="355"/>
  <c r="F2477" i="355"/>
  <c r="B2477" i="355"/>
  <c r="F2476" i="355"/>
  <c r="B2476" i="355"/>
  <c r="F2475" i="355"/>
  <c r="B2475" i="355"/>
  <c r="F2474" i="355"/>
  <c r="B2474" i="355"/>
  <c r="F2473" i="355"/>
  <c r="B2473" i="355"/>
  <c r="F2472" i="355"/>
  <c r="B2472" i="355"/>
  <c r="F2471" i="355"/>
  <c r="B2471" i="355"/>
  <c r="F2470" i="355"/>
  <c r="B2470" i="355"/>
  <c r="F2469" i="355"/>
  <c r="B2469" i="355"/>
  <c r="F2468" i="355"/>
  <c r="B2468" i="355"/>
  <c r="F2467" i="355"/>
  <c r="B2467" i="355"/>
  <c r="F2466" i="355"/>
  <c r="B2466" i="355"/>
  <c r="F2465" i="355"/>
  <c r="B2465" i="355"/>
  <c r="F2464" i="355"/>
  <c r="B2464" i="355"/>
  <c r="F2463" i="355"/>
  <c r="B2463" i="355"/>
  <c r="F2462" i="355"/>
  <c r="B2462" i="355"/>
  <c r="F2461" i="355"/>
  <c r="B2461" i="355"/>
  <c r="F2460" i="355"/>
  <c r="B2460" i="355"/>
  <c r="F2459" i="355"/>
  <c r="B2459" i="355"/>
  <c r="F2458" i="355"/>
  <c r="B2458" i="355"/>
  <c r="F2457" i="355"/>
  <c r="B2457" i="355"/>
  <c r="F2456" i="355"/>
  <c r="B2456" i="355"/>
  <c r="F2455" i="355"/>
  <c r="B2455" i="355"/>
  <c r="F2454" i="355"/>
  <c r="B2454" i="355"/>
  <c r="F2453" i="355"/>
  <c r="B2453" i="355"/>
  <c r="F2452" i="355"/>
  <c r="B2452" i="355"/>
  <c r="F2451" i="355"/>
  <c r="B2451" i="355"/>
  <c r="F2450" i="355"/>
  <c r="B2450" i="355"/>
  <c r="F2449" i="355"/>
  <c r="B2449" i="355"/>
  <c r="F2448" i="355"/>
  <c r="B2448" i="355"/>
  <c r="F2447" i="355"/>
  <c r="B2447" i="355"/>
  <c r="F2446" i="355"/>
  <c r="B2446" i="355"/>
  <c r="F2445" i="355"/>
  <c r="B2445" i="355"/>
  <c r="F2444" i="355"/>
  <c r="B2444" i="355"/>
  <c r="F2443" i="355"/>
  <c r="B2443" i="355"/>
  <c r="F2442" i="355"/>
  <c r="B2442" i="355"/>
  <c r="F2441" i="355"/>
  <c r="B2441" i="355"/>
  <c r="F2440" i="355"/>
  <c r="B2440" i="355"/>
  <c r="F2439" i="355"/>
  <c r="B2439" i="355"/>
  <c r="F2438" i="355"/>
  <c r="B2438" i="355"/>
  <c r="F2437" i="355"/>
  <c r="B2437" i="355"/>
  <c r="F2436" i="355"/>
  <c r="B2436" i="355"/>
  <c r="F2435" i="355"/>
  <c r="B2435" i="355"/>
  <c r="F2434" i="355"/>
  <c r="B2434" i="355"/>
  <c r="F2433" i="355"/>
  <c r="B2433" i="355"/>
  <c r="F2432" i="355"/>
  <c r="B2432" i="355"/>
  <c r="F2431" i="355"/>
  <c r="B2431" i="355"/>
  <c r="F2430" i="355"/>
  <c r="B2430" i="355"/>
  <c r="F2429" i="355"/>
  <c r="B2429" i="355"/>
  <c r="F2428" i="355"/>
  <c r="B2428" i="355"/>
  <c r="F2427" i="355"/>
  <c r="B2427" i="355"/>
  <c r="F2426" i="355"/>
  <c r="B2426" i="355"/>
  <c r="F2425" i="355"/>
  <c r="B2425" i="355"/>
  <c r="F2424" i="355"/>
  <c r="B2424" i="355"/>
  <c r="F2423" i="355"/>
  <c r="B2423" i="355"/>
  <c r="F2422" i="355"/>
  <c r="B2422" i="355"/>
  <c r="F2421" i="355"/>
  <c r="B2421" i="355"/>
  <c r="F2420" i="355"/>
  <c r="B2420" i="355"/>
  <c r="F2419" i="355"/>
  <c r="B2419" i="355"/>
  <c r="F2418" i="355"/>
  <c r="B2418" i="355"/>
  <c r="F2417" i="355"/>
  <c r="B2417" i="355"/>
  <c r="F2416" i="355"/>
  <c r="B2416" i="355"/>
  <c r="F2415" i="355"/>
  <c r="B2415" i="355"/>
  <c r="F2414" i="355"/>
  <c r="B2414" i="355"/>
  <c r="F2413" i="355"/>
  <c r="B2413" i="355"/>
  <c r="F2412" i="355"/>
  <c r="B2412" i="355"/>
  <c r="F2411" i="355"/>
  <c r="B2411" i="355"/>
  <c r="F2410" i="355"/>
  <c r="B2410" i="355"/>
  <c r="F2409" i="355"/>
  <c r="B2409" i="355"/>
  <c r="F2408" i="355"/>
  <c r="B2408" i="355"/>
  <c r="F2407" i="355"/>
  <c r="B2407" i="355"/>
  <c r="F2406" i="355"/>
  <c r="B2406" i="355"/>
  <c r="F2405" i="355"/>
  <c r="B2405" i="355"/>
  <c r="F2404" i="355"/>
  <c r="B2404" i="355"/>
  <c r="F2403" i="355"/>
  <c r="B2403" i="355"/>
  <c r="F2402" i="355"/>
  <c r="B2402" i="355"/>
  <c r="F2401" i="355"/>
  <c r="B2401" i="355"/>
  <c r="F2400" i="355"/>
  <c r="B2400" i="355"/>
  <c r="F2399" i="355"/>
  <c r="B2399" i="355"/>
  <c r="F2398" i="355"/>
  <c r="B2398" i="355"/>
  <c r="F2397" i="355"/>
  <c r="B2397" i="355"/>
  <c r="F2396" i="355"/>
  <c r="B2396" i="355"/>
  <c r="F2395" i="355"/>
  <c r="B2395" i="355"/>
  <c r="F2394" i="355"/>
  <c r="B2394" i="355"/>
  <c r="F2393" i="355"/>
  <c r="B2393" i="355"/>
  <c r="F2392" i="355"/>
  <c r="B2392" i="355"/>
  <c r="F2391" i="355"/>
  <c r="B2391" i="355"/>
  <c r="F2390" i="355"/>
  <c r="B2390" i="355"/>
  <c r="F2389" i="355"/>
  <c r="B2389" i="355"/>
  <c r="F2388" i="355"/>
  <c r="B2388" i="355"/>
  <c r="F2387" i="355"/>
  <c r="B2387" i="355"/>
  <c r="F2386" i="355"/>
  <c r="B2386" i="355"/>
  <c r="F2385" i="355"/>
  <c r="B2385" i="355"/>
  <c r="F2384" i="355"/>
  <c r="B2384" i="355"/>
  <c r="F2383" i="355"/>
  <c r="B2383" i="355"/>
  <c r="F2382" i="355"/>
  <c r="B2382" i="355"/>
  <c r="F2381" i="355"/>
  <c r="B2381" i="355"/>
  <c r="F2380" i="355"/>
  <c r="B2380" i="355"/>
  <c r="F2379" i="355"/>
  <c r="B2379" i="355"/>
  <c r="F2378" i="355"/>
  <c r="B2378" i="355"/>
  <c r="F2377" i="355"/>
  <c r="B2377" i="355"/>
  <c r="F2376" i="355"/>
  <c r="B2376" i="355"/>
  <c r="F2375" i="355"/>
  <c r="B2375" i="355"/>
  <c r="F2374" i="355"/>
  <c r="B2374" i="355"/>
  <c r="F2373" i="355"/>
  <c r="B2373" i="355"/>
  <c r="F2372" i="355"/>
  <c r="B2372" i="355"/>
  <c r="F2371" i="355"/>
  <c r="B2371" i="355"/>
  <c r="F2370" i="355"/>
  <c r="B2370" i="355"/>
  <c r="F2369" i="355"/>
  <c r="B2369" i="355"/>
  <c r="F2368" i="355"/>
  <c r="B2368" i="355"/>
  <c r="F2367" i="355"/>
  <c r="B2367" i="355"/>
  <c r="F2366" i="355"/>
  <c r="B2366" i="355"/>
  <c r="F2365" i="355"/>
  <c r="B2365" i="355"/>
  <c r="F2364" i="355"/>
  <c r="B2364" i="355"/>
  <c r="F2363" i="355"/>
  <c r="B2363" i="355"/>
  <c r="F2362" i="355"/>
  <c r="B2362" i="355"/>
  <c r="F2361" i="355"/>
  <c r="B2361" i="355"/>
  <c r="F2360" i="355"/>
  <c r="B2360" i="355"/>
  <c r="F2359" i="355"/>
  <c r="B2359" i="355"/>
  <c r="F2358" i="355"/>
  <c r="B2358" i="355"/>
  <c r="F2357" i="355"/>
  <c r="B2357" i="355"/>
  <c r="F2356" i="355"/>
  <c r="B2356" i="355"/>
  <c r="F2355" i="355"/>
  <c r="B2355" i="355"/>
  <c r="F2354" i="355"/>
  <c r="B2354" i="355"/>
  <c r="F2353" i="355"/>
  <c r="B2353" i="355"/>
  <c r="F2352" i="355"/>
  <c r="B2352" i="355"/>
  <c r="F2351" i="355"/>
  <c r="B2351" i="355"/>
  <c r="F2350" i="355"/>
  <c r="B2350" i="355"/>
  <c r="F2349" i="355"/>
  <c r="B2349" i="355"/>
  <c r="F2348" i="355"/>
  <c r="B2348" i="355"/>
  <c r="F2347" i="355"/>
  <c r="B2347" i="355"/>
  <c r="F2346" i="355"/>
  <c r="B2346" i="355"/>
  <c r="F2345" i="355"/>
  <c r="B2345" i="355"/>
  <c r="F2344" i="355"/>
  <c r="B2344" i="355"/>
  <c r="F2343" i="355"/>
  <c r="B2343" i="355"/>
  <c r="F2342" i="355"/>
  <c r="B2342" i="355"/>
  <c r="F2341" i="355"/>
  <c r="B2341" i="355"/>
  <c r="F2340" i="355"/>
  <c r="B2340" i="355"/>
  <c r="F2339" i="355"/>
  <c r="B2339" i="355"/>
  <c r="F2338" i="355"/>
  <c r="B2338" i="355"/>
  <c r="F2337" i="355"/>
  <c r="B2337" i="355"/>
  <c r="F2336" i="355"/>
  <c r="B2336" i="355"/>
  <c r="F2335" i="355"/>
  <c r="B2335" i="355"/>
  <c r="F2334" i="355"/>
  <c r="B2334" i="355"/>
  <c r="F2333" i="355"/>
  <c r="B2333" i="355"/>
  <c r="F2332" i="355"/>
  <c r="B2332" i="355"/>
  <c r="F2331" i="355"/>
  <c r="B2331" i="355"/>
  <c r="F2330" i="355"/>
  <c r="B2330" i="355"/>
  <c r="F2329" i="355"/>
  <c r="B2329" i="355"/>
  <c r="F2328" i="355"/>
  <c r="B2328" i="355"/>
  <c r="F2327" i="355"/>
  <c r="B2327" i="355"/>
  <c r="F2326" i="355"/>
  <c r="B2326" i="355"/>
  <c r="F2325" i="355"/>
  <c r="B2325" i="355"/>
  <c r="F2324" i="355"/>
  <c r="B2324" i="355"/>
  <c r="F2323" i="355"/>
  <c r="B2323" i="355"/>
  <c r="F2322" i="355"/>
  <c r="B2322" i="355"/>
  <c r="F2321" i="355"/>
  <c r="B2321" i="355"/>
  <c r="F2320" i="355"/>
  <c r="B2320" i="355"/>
  <c r="F2319" i="355"/>
  <c r="B2319" i="355"/>
  <c r="F2318" i="355"/>
  <c r="B2318" i="355"/>
  <c r="F2317" i="355"/>
  <c r="B2317" i="355"/>
  <c r="F2316" i="355"/>
  <c r="B2316" i="355"/>
  <c r="F2315" i="355"/>
  <c r="B2315" i="355"/>
  <c r="F2314" i="355"/>
  <c r="B2314" i="355"/>
  <c r="F2313" i="355"/>
  <c r="B2313" i="355"/>
  <c r="F2312" i="355"/>
  <c r="B2312" i="355"/>
  <c r="F2311" i="355"/>
  <c r="B2311" i="355"/>
  <c r="F2310" i="355"/>
  <c r="B2310" i="355"/>
  <c r="F2309" i="355"/>
  <c r="B2309" i="355"/>
  <c r="F2308" i="355"/>
  <c r="B2308" i="355"/>
  <c r="F2307" i="355"/>
  <c r="B2307" i="355"/>
  <c r="F2306" i="355"/>
  <c r="B2306" i="355"/>
  <c r="F2305" i="355"/>
  <c r="B2305" i="355"/>
  <c r="F2304" i="355"/>
  <c r="B2304" i="355"/>
  <c r="F2303" i="355"/>
  <c r="B2303" i="355"/>
  <c r="F2302" i="355"/>
  <c r="B2302" i="355"/>
  <c r="F2301" i="355"/>
  <c r="B2301" i="355"/>
  <c r="F2300" i="355"/>
  <c r="B2300" i="355"/>
  <c r="F2299" i="355"/>
  <c r="B2299" i="355"/>
  <c r="F2298" i="355"/>
  <c r="B2298" i="355"/>
  <c r="F2297" i="355"/>
  <c r="B2297" i="355"/>
  <c r="F2296" i="355"/>
  <c r="B2296" i="355"/>
  <c r="F2295" i="355"/>
  <c r="B2295" i="355"/>
  <c r="F2294" i="355"/>
  <c r="B2294" i="355"/>
  <c r="F2293" i="355"/>
  <c r="B2293" i="355"/>
  <c r="F2292" i="355"/>
  <c r="B2292" i="355"/>
  <c r="F2291" i="355"/>
  <c r="B2291" i="355"/>
  <c r="F2290" i="355"/>
  <c r="B2290" i="355"/>
  <c r="F2289" i="355"/>
  <c r="B2289" i="355"/>
  <c r="F2288" i="355"/>
  <c r="B2288" i="355"/>
  <c r="F2287" i="355"/>
  <c r="B2287" i="355"/>
  <c r="F2286" i="355"/>
  <c r="B2286" i="355"/>
  <c r="F2285" i="355"/>
  <c r="B2285" i="355"/>
  <c r="F2284" i="355"/>
  <c r="B2284" i="355"/>
  <c r="F2283" i="355"/>
  <c r="B2283" i="355"/>
  <c r="F2282" i="355"/>
  <c r="B2282" i="355"/>
  <c r="F2281" i="355"/>
  <c r="B2281" i="355"/>
  <c r="F2280" i="355"/>
  <c r="B2280" i="355"/>
  <c r="F2279" i="355"/>
  <c r="B2279" i="355"/>
  <c r="F2278" i="355"/>
  <c r="B2278" i="355"/>
  <c r="F2277" i="355"/>
  <c r="B2277" i="355"/>
  <c r="F2276" i="355"/>
  <c r="B2276" i="355"/>
  <c r="F2275" i="355"/>
  <c r="B2275" i="355"/>
  <c r="F2274" i="355"/>
  <c r="B2274" i="355"/>
  <c r="F2273" i="355"/>
  <c r="B2273" i="355"/>
  <c r="F2272" i="355"/>
  <c r="B2272" i="355"/>
  <c r="F2271" i="355"/>
  <c r="B2271" i="355"/>
  <c r="F2270" i="355"/>
  <c r="B2270" i="355"/>
  <c r="F2269" i="355"/>
  <c r="B2269" i="355"/>
  <c r="F2268" i="355"/>
  <c r="B2268" i="355"/>
  <c r="F2267" i="355"/>
  <c r="B2267" i="355"/>
  <c r="F2266" i="355"/>
  <c r="B2266" i="355"/>
  <c r="F2265" i="355"/>
  <c r="B2265" i="355"/>
  <c r="F2264" i="355"/>
  <c r="B2264" i="355"/>
  <c r="F2263" i="355"/>
  <c r="B2263" i="355"/>
  <c r="F2262" i="355"/>
  <c r="B2262" i="355"/>
  <c r="F2261" i="355"/>
  <c r="B2261" i="355"/>
  <c r="F2260" i="355"/>
  <c r="B2260" i="355"/>
  <c r="F2259" i="355"/>
  <c r="B2259" i="355"/>
  <c r="F2258" i="355"/>
  <c r="B2258" i="355"/>
  <c r="F2257" i="355"/>
  <c r="B2257" i="355"/>
  <c r="F2256" i="355"/>
  <c r="B2256" i="355"/>
  <c r="F2255" i="355"/>
  <c r="B2255" i="355"/>
  <c r="F2254" i="355"/>
  <c r="B2254" i="355"/>
  <c r="F2253" i="355"/>
  <c r="B2253" i="355"/>
  <c r="F2252" i="355"/>
  <c r="B2252" i="355"/>
  <c r="F2251" i="355"/>
  <c r="B2251" i="355"/>
  <c r="F2250" i="355"/>
  <c r="B2250" i="355"/>
  <c r="F2249" i="355"/>
  <c r="B2249" i="355"/>
  <c r="F2248" i="355"/>
  <c r="B2248" i="355"/>
  <c r="F2247" i="355"/>
  <c r="B2247" i="355"/>
  <c r="F2246" i="355"/>
  <c r="B2246" i="355"/>
  <c r="F2245" i="355"/>
  <c r="B2245" i="355"/>
  <c r="F2244" i="355"/>
  <c r="B2244" i="355"/>
  <c r="F2243" i="355"/>
  <c r="B2243" i="355"/>
  <c r="F2242" i="355"/>
  <c r="B2242" i="355"/>
  <c r="B2241" i="355"/>
  <c r="B2240" i="355"/>
  <c r="B2239" i="355"/>
  <c r="B2238" i="355"/>
  <c r="B2237" i="355"/>
  <c r="B2236" i="355"/>
  <c r="B2235" i="355"/>
  <c r="F2234" i="355"/>
  <c r="B2234" i="355"/>
  <c r="F2233" i="355"/>
  <c r="B2233" i="355"/>
  <c r="B2232" i="355"/>
  <c r="B2231" i="355"/>
  <c r="F2230" i="355"/>
  <c r="B2230" i="355"/>
  <c r="F2229" i="355"/>
  <c r="B2229" i="355"/>
  <c r="F2228" i="355"/>
  <c r="B2228" i="355"/>
  <c r="F2227" i="355"/>
  <c r="B2227" i="355"/>
  <c r="F2226" i="355"/>
  <c r="B2226" i="355"/>
  <c r="B2225" i="355"/>
  <c r="B2224" i="355"/>
  <c r="F2223" i="355"/>
  <c r="B2223" i="355"/>
  <c r="B2222" i="355"/>
  <c r="B2221" i="355"/>
  <c r="F2220" i="355"/>
  <c r="B2220" i="355"/>
  <c r="F2219" i="355"/>
  <c r="B2219" i="355"/>
  <c r="F2218" i="355"/>
  <c r="B2218" i="355"/>
  <c r="F2217" i="355"/>
  <c r="B2217" i="355"/>
  <c r="F2216" i="355"/>
  <c r="B2216" i="355"/>
  <c r="F2215" i="355"/>
  <c r="B2215" i="355"/>
  <c r="F2214" i="355"/>
  <c r="B2214" i="355"/>
  <c r="F2213" i="355"/>
  <c r="B2213" i="355"/>
  <c r="F2212" i="355"/>
  <c r="B2212" i="355"/>
  <c r="F2211" i="355"/>
  <c r="B2211" i="355"/>
  <c r="F2210" i="355"/>
  <c r="B2210" i="355"/>
  <c r="F2209" i="355"/>
  <c r="B2209" i="355"/>
  <c r="F2208" i="355"/>
  <c r="B2208" i="355"/>
  <c r="F2207" i="355"/>
  <c r="B2207" i="355"/>
  <c r="F2206" i="355"/>
  <c r="B2206" i="355"/>
  <c r="F2205" i="355"/>
  <c r="B2205" i="355"/>
  <c r="F2204" i="355"/>
  <c r="B2204" i="355"/>
  <c r="F2203" i="355"/>
  <c r="B2203" i="355"/>
  <c r="F2202" i="355"/>
  <c r="B2202" i="355"/>
  <c r="F2201" i="355"/>
  <c r="B2201" i="355"/>
  <c r="F2200" i="355"/>
  <c r="B2200" i="355"/>
  <c r="F2199" i="355"/>
  <c r="B2199" i="355"/>
  <c r="F2198" i="355"/>
  <c r="B2198" i="355"/>
  <c r="F2197" i="355"/>
  <c r="B2197" i="355"/>
  <c r="F2196" i="355"/>
  <c r="B2196" i="355"/>
  <c r="F2195" i="355"/>
  <c r="B2195" i="355"/>
  <c r="F2194" i="355"/>
  <c r="B2194" i="355"/>
  <c r="F2193" i="355"/>
  <c r="B2193" i="355"/>
  <c r="F2192" i="355"/>
  <c r="B2192" i="355"/>
  <c r="F2191" i="355"/>
  <c r="B2191" i="355"/>
  <c r="F2190" i="355"/>
  <c r="B2190" i="355"/>
  <c r="F2189" i="355"/>
  <c r="B2189" i="355"/>
  <c r="F2188" i="355"/>
  <c r="B2188" i="355"/>
  <c r="F2187" i="355"/>
  <c r="B2187" i="355"/>
  <c r="F2186" i="355"/>
  <c r="B2186" i="355"/>
  <c r="F2185" i="355"/>
  <c r="B2185" i="355"/>
  <c r="F2184" i="355"/>
  <c r="B2184" i="355"/>
  <c r="F2183" i="355"/>
  <c r="B2183" i="355"/>
  <c r="F2182" i="355"/>
  <c r="B2182" i="355"/>
  <c r="F2181" i="355"/>
  <c r="B2181" i="355"/>
  <c r="F2180" i="355"/>
  <c r="B2180" i="355"/>
  <c r="F2179" i="355"/>
  <c r="B2179" i="355"/>
  <c r="F2178" i="355"/>
  <c r="B2178" i="355"/>
  <c r="F2177" i="355"/>
  <c r="B2177" i="355"/>
  <c r="F2176" i="355"/>
  <c r="B2176" i="355"/>
  <c r="F2175" i="355"/>
  <c r="B2175" i="355"/>
  <c r="F2174" i="355"/>
  <c r="B2174" i="355"/>
  <c r="F2173" i="355"/>
  <c r="B2173" i="355"/>
  <c r="F2172" i="355"/>
  <c r="B2172" i="355"/>
  <c r="F2171" i="355"/>
  <c r="B2171" i="355"/>
  <c r="F2170" i="355"/>
  <c r="B2170" i="355"/>
  <c r="F2169" i="355"/>
  <c r="B2169" i="355"/>
  <c r="F2168" i="355"/>
  <c r="B2168" i="355"/>
  <c r="F2167" i="355"/>
  <c r="B2167" i="355"/>
  <c r="F2166" i="355"/>
  <c r="B2166" i="355"/>
  <c r="F2165" i="355"/>
  <c r="B2165" i="355"/>
  <c r="F2164" i="355"/>
  <c r="B2164" i="355"/>
  <c r="F2163" i="355"/>
  <c r="B2163" i="355"/>
  <c r="F2162" i="355"/>
  <c r="B2162" i="355"/>
  <c r="F2161" i="355"/>
  <c r="B2161" i="355"/>
  <c r="F2160" i="355"/>
  <c r="B2160" i="355"/>
  <c r="F2159" i="355"/>
  <c r="B2159" i="355"/>
  <c r="F2158" i="355"/>
  <c r="B2158" i="355"/>
  <c r="F2157" i="355"/>
  <c r="B2157" i="355"/>
  <c r="F2156" i="355"/>
  <c r="B2156" i="355"/>
  <c r="F2155" i="355"/>
  <c r="B2155" i="355"/>
  <c r="F2154" i="355"/>
  <c r="B2154" i="355"/>
  <c r="F2153" i="355"/>
  <c r="B2153" i="355"/>
  <c r="F2152" i="355"/>
  <c r="B2152" i="355"/>
  <c r="F2151" i="355"/>
  <c r="B2151" i="355"/>
  <c r="F2150" i="355"/>
  <c r="B2150" i="355"/>
  <c r="F2149" i="355"/>
  <c r="B2149" i="355"/>
  <c r="F2148" i="355"/>
  <c r="B2148" i="355"/>
  <c r="F2147" i="355"/>
  <c r="B2147" i="355"/>
  <c r="F2146" i="355"/>
  <c r="B2146" i="355"/>
  <c r="F2145" i="355"/>
  <c r="B2145" i="355"/>
  <c r="F2144" i="355"/>
  <c r="B2144" i="355"/>
  <c r="F2143" i="355"/>
  <c r="B2143" i="355"/>
  <c r="F2142" i="355"/>
  <c r="B2142" i="355"/>
  <c r="F2141" i="355"/>
  <c r="B2141" i="355"/>
  <c r="F2140" i="355"/>
  <c r="B2140" i="355"/>
  <c r="F2139" i="355"/>
  <c r="B2139" i="355"/>
  <c r="F2138" i="355"/>
  <c r="B2138" i="355"/>
  <c r="F2137" i="355"/>
  <c r="B2137" i="355"/>
  <c r="F2136" i="355"/>
  <c r="B2136" i="355"/>
  <c r="F2135" i="355"/>
  <c r="B2135" i="355"/>
  <c r="F2134" i="355"/>
  <c r="B2134" i="355"/>
  <c r="F2133" i="355"/>
  <c r="B2133" i="355"/>
  <c r="F2132" i="355"/>
  <c r="B2132" i="355"/>
  <c r="F2131" i="355"/>
  <c r="B2131" i="355"/>
  <c r="F2130" i="355"/>
  <c r="B2130" i="355"/>
  <c r="F2129" i="355"/>
  <c r="B2129" i="355"/>
  <c r="F2128" i="355"/>
  <c r="B2128" i="355"/>
  <c r="F2127" i="355"/>
  <c r="B2127" i="355"/>
  <c r="F2126" i="355"/>
  <c r="B2126" i="355"/>
  <c r="F2125" i="355"/>
  <c r="B2125" i="355"/>
  <c r="F2124" i="355"/>
  <c r="B2124" i="355"/>
  <c r="F2123" i="355"/>
  <c r="B2123" i="355"/>
  <c r="F2122" i="355"/>
  <c r="B2122" i="355"/>
  <c r="F2121" i="355"/>
  <c r="B2121" i="355"/>
  <c r="F2120" i="355"/>
  <c r="B2120" i="355"/>
  <c r="F2119" i="355"/>
  <c r="B2119" i="355"/>
  <c r="F2118" i="355"/>
  <c r="B2118" i="355"/>
  <c r="F2117" i="355"/>
  <c r="B2117" i="355"/>
  <c r="F2116" i="355"/>
  <c r="B2116" i="355"/>
  <c r="F2115" i="355"/>
  <c r="B2115" i="355"/>
  <c r="F2114" i="355"/>
  <c r="B2114" i="355"/>
  <c r="F2113" i="355"/>
  <c r="B2113" i="355"/>
  <c r="F2112" i="355"/>
  <c r="B2112" i="355"/>
  <c r="F2111" i="355"/>
  <c r="B2111" i="355"/>
  <c r="F2110" i="355"/>
  <c r="B2110" i="355"/>
  <c r="F2109" i="355"/>
  <c r="B2109" i="355"/>
  <c r="F2108" i="355"/>
  <c r="B2108" i="355"/>
  <c r="F2107" i="355"/>
  <c r="B2107" i="355"/>
  <c r="F2106" i="355"/>
  <c r="B2106" i="355"/>
  <c r="F2105" i="355"/>
  <c r="B2105" i="355"/>
  <c r="F2104" i="355"/>
  <c r="B2104" i="355"/>
  <c r="F2103" i="355"/>
  <c r="B2103" i="355"/>
  <c r="F2102" i="355"/>
  <c r="B2102" i="355"/>
  <c r="F2101" i="355"/>
  <c r="B2101" i="355"/>
  <c r="F2100" i="355"/>
  <c r="B2100" i="355"/>
  <c r="F2099" i="355"/>
  <c r="B2099" i="355"/>
  <c r="F2098" i="355"/>
  <c r="B2098" i="355"/>
  <c r="F2097" i="355"/>
  <c r="B2097" i="355"/>
  <c r="F2096" i="355"/>
  <c r="B2096" i="355"/>
  <c r="F2095" i="355"/>
  <c r="B2095" i="355"/>
  <c r="F2094" i="355"/>
  <c r="B2094" i="355"/>
  <c r="F2093" i="355"/>
  <c r="B2093" i="355"/>
  <c r="F2092" i="355"/>
  <c r="B2092" i="355"/>
  <c r="F2091" i="355"/>
  <c r="B2091" i="355"/>
  <c r="F2090" i="355"/>
  <c r="B2090" i="355"/>
  <c r="F2089" i="355"/>
  <c r="B2089" i="355"/>
  <c r="F2088" i="355"/>
  <c r="B2088" i="355"/>
  <c r="F2087" i="355"/>
  <c r="B2087" i="355"/>
  <c r="F2086" i="355"/>
  <c r="B2086" i="355"/>
  <c r="F2085" i="355"/>
  <c r="B2085" i="355"/>
  <c r="F2084" i="355"/>
  <c r="B2084" i="355"/>
  <c r="F2083" i="355"/>
  <c r="B2083" i="355"/>
  <c r="F2082" i="355"/>
  <c r="B2082" i="355"/>
  <c r="F2081" i="355"/>
  <c r="B2081" i="355"/>
  <c r="F2080" i="355"/>
  <c r="B2080" i="355"/>
  <c r="F2079" i="355"/>
  <c r="B2079" i="355"/>
  <c r="F2078" i="355"/>
  <c r="B2078" i="355"/>
  <c r="F2077" i="355"/>
  <c r="B2077" i="355"/>
  <c r="F2076" i="355"/>
  <c r="B2076" i="355"/>
  <c r="F2075" i="355"/>
  <c r="B2075" i="355"/>
  <c r="F2074" i="355"/>
  <c r="B2074" i="355"/>
  <c r="F2073" i="355"/>
  <c r="B2073" i="355"/>
  <c r="F2072" i="355"/>
  <c r="B2072" i="355"/>
  <c r="F2071" i="355"/>
  <c r="B2071" i="355"/>
  <c r="F2070" i="355"/>
  <c r="B2070" i="355"/>
  <c r="F2069" i="355"/>
  <c r="B2069" i="355"/>
  <c r="F2068" i="355"/>
  <c r="B2068" i="355"/>
  <c r="F2067" i="355"/>
  <c r="B2067" i="355"/>
  <c r="F2066" i="355"/>
  <c r="B2066" i="355"/>
  <c r="F2065" i="355"/>
  <c r="B2065" i="355"/>
  <c r="F2064" i="355"/>
  <c r="B2064" i="355"/>
  <c r="F2063" i="355"/>
  <c r="B2063" i="355"/>
  <c r="F2062" i="355"/>
  <c r="B2062" i="355"/>
  <c r="F2061" i="355"/>
  <c r="B2061" i="355"/>
  <c r="F2060" i="355"/>
  <c r="B2060" i="355"/>
  <c r="F2059" i="355"/>
  <c r="B2059" i="355"/>
  <c r="F2058" i="355"/>
  <c r="B2058" i="355"/>
  <c r="F2057" i="355"/>
  <c r="B2057" i="355"/>
  <c r="F2056" i="355"/>
  <c r="B2056" i="355"/>
  <c r="F2055" i="355"/>
  <c r="B2055" i="355"/>
  <c r="F2054" i="355"/>
  <c r="B2054" i="355"/>
  <c r="F2053" i="355"/>
  <c r="B2053" i="355"/>
  <c r="F2052" i="355"/>
  <c r="B2052" i="355"/>
  <c r="F2051" i="355"/>
  <c r="B2051" i="355"/>
  <c r="F2050" i="355"/>
  <c r="B2050" i="355"/>
  <c r="F2049" i="355"/>
  <c r="B2049" i="355"/>
  <c r="F2048" i="355"/>
  <c r="B2048" i="355"/>
  <c r="F2047" i="355"/>
  <c r="B2047" i="355"/>
  <c r="F2046" i="355"/>
  <c r="B2046" i="355"/>
  <c r="F2045" i="355"/>
  <c r="B2045" i="355"/>
  <c r="F2044" i="355"/>
  <c r="B2044" i="355"/>
  <c r="F2043" i="355"/>
  <c r="B2043" i="355"/>
  <c r="F2042" i="355"/>
  <c r="B2042" i="355"/>
  <c r="F2041" i="355"/>
  <c r="B2041" i="355"/>
  <c r="F2040" i="355"/>
  <c r="B2040" i="355"/>
  <c r="F2039" i="355"/>
  <c r="B2039" i="355"/>
  <c r="F2038" i="355"/>
  <c r="B2038" i="355"/>
  <c r="F2037" i="355"/>
  <c r="B2037" i="355"/>
  <c r="F2036" i="355"/>
  <c r="B2036" i="355"/>
  <c r="F2035" i="355"/>
  <c r="B2035" i="355"/>
  <c r="F2034" i="355"/>
  <c r="B2034" i="355"/>
  <c r="F2033" i="355"/>
  <c r="B2033" i="355"/>
  <c r="F2032" i="355"/>
  <c r="B2032" i="355"/>
  <c r="F2031" i="355"/>
  <c r="B2031" i="355"/>
  <c r="F2030" i="355"/>
  <c r="B2030" i="355"/>
  <c r="F2029" i="355"/>
  <c r="B2029" i="355"/>
  <c r="F2028" i="355"/>
  <c r="B2028" i="355"/>
  <c r="F2027" i="355"/>
  <c r="B2027" i="355"/>
  <c r="F2026" i="355"/>
  <c r="B2026" i="355"/>
  <c r="F2025" i="355"/>
  <c r="B2025" i="355"/>
  <c r="F2024" i="355"/>
  <c r="B2024" i="355"/>
  <c r="F2023" i="355"/>
  <c r="B2023" i="355"/>
  <c r="F2022" i="355"/>
  <c r="B2022" i="355"/>
  <c r="F2021" i="355"/>
  <c r="B2021" i="355"/>
  <c r="F2020" i="355"/>
  <c r="B2020" i="355"/>
  <c r="F2019" i="355"/>
  <c r="B2019" i="355"/>
  <c r="F2018" i="355"/>
  <c r="B2018" i="355"/>
  <c r="F2017" i="355"/>
  <c r="B2017" i="355"/>
  <c r="F2016" i="355"/>
  <c r="B2016" i="355"/>
  <c r="F2015" i="355"/>
  <c r="B2015" i="355"/>
  <c r="F2014" i="355"/>
  <c r="B2014" i="355"/>
  <c r="F2013" i="355"/>
  <c r="B2013" i="355"/>
  <c r="F2012" i="355"/>
  <c r="B2012" i="355"/>
  <c r="F2011" i="355"/>
  <c r="B2011" i="355"/>
  <c r="F2010" i="355"/>
  <c r="B2010" i="355"/>
  <c r="F2009" i="355"/>
  <c r="B2009" i="355"/>
  <c r="F2008" i="355"/>
  <c r="B2008" i="355"/>
  <c r="F2007" i="355"/>
  <c r="B2007" i="355"/>
  <c r="F2006" i="355"/>
  <c r="B2006" i="355"/>
  <c r="F2005" i="355"/>
  <c r="B2005" i="355"/>
  <c r="F2004" i="355"/>
  <c r="B2004" i="355"/>
  <c r="F2003" i="355"/>
  <c r="B2003" i="355"/>
  <c r="F2002" i="355"/>
  <c r="B2002" i="355"/>
  <c r="F2001" i="355"/>
  <c r="B2001" i="355"/>
  <c r="F2000" i="355"/>
  <c r="B2000" i="355"/>
  <c r="F1999" i="355"/>
  <c r="B1999" i="355"/>
  <c r="F1998" i="355"/>
  <c r="B1998" i="355"/>
  <c r="F1997" i="355"/>
  <c r="B1997" i="355"/>
  <c r="F1996" i="355"/>
  <c r="B1996" i="355"/>
  <c r="F1995" i="355"/>
  <c r="B1995" i="355"/>
  <c r="F1994" i="355"/>
  <c r="B1994" i="355"/>
  <c r="F1993" i="355"/>
  <c r="B1993" i="355"/>
  <c r="F1992" i="355"/>
  <c r="B1992" i="355"/>
  <c r="F1991" i="355"/>
  <c r="B1991" i="355"/>
  <c r="F1990" i="355"/>
  <c r="B1990" i="355"/>
  <c r="F1989" i="355"/>
  <c r="B1989" i="355"/>
  <c r="F1988" i="355"/>
  <c r="B1988" i="355"/>
  <c r="F1987" i="355"/>
  <c r="B1987" i="355"/>
  <c r="F1986" i="355"/>
  <c r="B1986" i="355"/>
  <c r="F1985" i="355"/>
  <c r="B1985" i="355"/>
  <c r="F1984" i="355"/>
  <c r="B1984" i="355"/>
  <c r="F1983" i="355"/>
  <c r="B1983" i="355"/>
  <c r="F1982" i="355"/>
  <c r="B1982" i="355"/>
  <c r="F1981" i="355"/>
  <c r="B1981" i="355"/>
  <c r="F1980" i="355"/>
  <c r="B1980" i="355"/>
  <c r="F1979" i="355"/>
  <c r="B1979" i="355"/>
  <c r="F1978" i="355"/>
  <c r="B1978" i="355"/>
  <c r="F1977" i="355"/>
  <c r="B1977" i="355"/>
  <c r="F1976" i="355"/>
  <c r="B1976" i="355"/>
  <c r="F1975" i="355"/>
  <c r="B1975" i="355"/>
  <c r="F1974" i="355"/>
  <c r="B1974" i="355"/>
  <c r="F1973" i="355"/>
  <c r="B1973" i="355"/>
  <c r="F1972" i="355"/>
  <c r="B1972" i="355"/>
  <c r="F1971" i="355"/>
  <c r="B1971" i="355"/>
  <c r="F1970" i="355"/>
  <c r="B1970" i="355"/>
  <c r="F1969" i="355"/>
  <c r="B1969" i="355"/>
  <c r="F1968" i="355"/>
  <c r="B1968" i="355"/>
  <c r="F1967" i="355"/>
  <c r="B1967" i="355"/>
  <c r="F1966" i="355"/>
  <c r="B1966" i="355"/>
  <c r="F1965" i="355"/>
  <c r="B1965" i="355"/>
  <c r="F1964" i="355"/>
  <c r="B1964" i="355"/>
  <c r="F1963" i="355"/>
  <c r="B1963" i="355"/>
  <c r="F1962" i="355"/>
  <c r="B1962" i="355"/>
  <c r="F1961" i="355"/>
  <c r="B1961" i="355"/>
  <c r="F1960" i="355"/>
  <c r="B1960" i="355"/>
  <c r="F1959" i="355"/>
  <c r="B1959" i="355"/>
  <c r="F1958" i="355"/>
  <c r="B1958" i="355"/>
  <c r="F1957" i="355"/>
  <c r="B1957" i="355"/>
  <c r="F1956" i="355"/>
  <c r="B1956" i="355"/>
  <c r="F1955" i="355"/>
  <c r="B1955" i="355"/>
  <c r="F1954" i="355"/>
  <c r="B1954" i="355"/>
  <c r="F1953" i="355"/>
  <c r="B1953" i="355"/>
  <c r="F1952" i="355"/>
  <c r="B1952" i="355"/>
  <c r="F1951" i="355"/>
  <c r="B1951" i="355"/>
  <c r="F1950" i="355"/>
  <c r="B1950" i="355"/>
  <c r="F1949" i="355"/>
  <c r="B1949" i="355"/>
  <c r="F1948" i="355"/>
  <c r="B1948" i="355"/>
  <c r="F1947" i="355"/>
  <c r="B1947" i="355"/>
  <c r="F1946" i="355"/>
  <c r="B1946" i="355"/>
  <c r="F1945" i="355"/>
  <c r="B1945" i="355"/>
  <c r="F1944" i="355"/>
  <c r="B1944" i="355"/>
  <c r="F1943" i="355"/>
  <c r="B1943" i="355"/>
  <c r="F1942" i="355"/>
  <c r="B1942" i="355"/>
  <c r="F1941" i="355"/>
  <c r="B1941" i="355"/>
  <c r="F1940" i="355"/>
  <c r="B1940" i="355"/>
  <c r="F1939" i="355"/>
  <c r="B1939" i="355"/>
  <c r="F1938" i="355"/>
  <c r="B1938" i="355"/>
  <c r="F1937" i="355"/>
  <c r="B1937" i="355"/>
  <c r="F1936" i="355"/>
  <c r="B1936" i="355"/>
  <c r="F1935" i="355"/>
  <c r="B1935" i="355"/>
  <c r="F1934" i="355"/>
  <c r="B1934" i="355"/>
  <c r="F1933" i="355"/>
  <c r="B1933" i="355"/>
  <c r="F1932" i="355"/>
  <c r="B1932" i="355"/>
  <c r="F1931" i="355"/>
  <c r="B1931" i="355"/>
  <c r="F1930" i="355"/>
  <c r="B1930" i="355"/>
  <c r="F1929" i="355"/>
  <c r="B1929" i="355"/>
  <c r="F1928" i="355"/>
  <c r="B1928" i="355"/>
  <c r="F1927" i="355"/>
  <c r="B1927" i="355"/>
  <c r="F1926" i="355"/>
  <c r="B1926" i="355"/>
  <c r="F1925" i="355"/>
  <c r="B1925" i="355"/>
  <c r="F1924" i="355"/>
  <c r="B1924" i="355"/>
  <c r="F1923" i="355"/>
  <c r="B1923" i="355"/>
  <c r="F1922" i="355"/>
  <c r="B1922" i="355"/>
  <c r="F1921" i="355"/>
  <c r="B1921" i="355"/>
  <c r="F1920" i="355"/>
  <c r="B1920" i="355"/>
  <c r="F1919" i="355"/>
  <c r="B1919" i="355"/>
  <c r="F1918" i="355"/>
  <c r="B1918" i="355"/>
  <c r="F1917" i="355"/>
  <c r="B1917" i="355"/>
  <c r="F1916" i="355"/>
  <c r="B1916" i="355"/>
  <c r="F1915" i="355"/>
  <c r="B1915" i="355"/>
  <c r="F1914" i="355"/>
  <c r="B1914" i="355"/>
  <c r="F1913" i="355"/>
  <c r="B1913" i="355"/>
  <c r="F1912" i="355"/>
  <c r="B1912" i="355"/>
  <c r="F1911" i="355"/>
  <c r="B1911" i="355"/>
  <c r="F1910" i="355"/>
  <c r="B1910" i="355"/>
  <c r="F1909" i="355"/>
  <c r="B1909" i="355"/>
  <c r="F1908" i="355"/>
  <c r="B1908" i="355"/>
  <c r="F1907" i="355"/>
  <c r="B1907" i="355"/>
  <c r="F1906" i="355"/>
  <c r="B1906" i="355"/>
  <c r="F1905" i="355"/>
  <c r="B1905" i="355"/>
  <c r="F1904" i="355"/>
  <c r="B1904" i="355"/>
  <c r="F1903" i="355"/>
  <c r="B1903" i="355"/>
  <c r="F1902" i="355"/>
  <c r="B1902" i="355"/>
  <c r="F1901" i="355"/>
  <c r="B1901" i="355"/>
  <c r="F1900" i="355"/>
  <c r="B1900" i="355"/>
  <c r="F1899" i="355"/>
  <c r="B1899" i="355"/>
  <c r="F1898" i="355"/>
  <c r="B1898" i="355"/>
  <c r="F1897" i="355"/>
  <c r="B1897" i="355"/>
  <c r="F1896" i="355"/>
  <c r="B1896" i="355"/>
  <c r="F1895" i="355"/>
  <c r="B1895" i="355"/>
  <c r="F1894" i="355"/>
  <c r="B1894" i="355"/>
  <c r="F1893" i="355"/>
  <c r="B1893" i="355"/>
  <c r="F1892" i="355"/>
  <c r="B1892" i="355"/>
  <c r="F1891" i="355"/>
  <c r="B1891" i="355"/>
  <c r="F1890" i="355"/>
  <c r="B1890" i="355"/>
  <c r="F1889" i="355"/>
  <c r="B1889" i="355"/>
  <c r="F1888" i="355"/>
  <c r="B1888" i="355"/>
  <c r="F1887" i="355"/>
  <c r="B1887" i="355"/>
  <c r="B1886" i="355"/>
  <c r="B1885" i="355"/>
  <c r="B1884" i="355"/>
  <c r="B1883" i="355"/>
  <c r="B1882" i="355"/>
  <c r="F1881" i="355"/>
  <c r="B1881" i="355"/>
  <c r="F1880" i="355"/>
  <c r="B1880" i="355"/>
  <c r="F1879" i="355"/>
  <c r="B1879" i="355"/>
  <c r="F1878" i="355"/>
  <c r="B1878" i="355"/>
  <c r="F1877" i="355"/>
  <c r="B1877" i="355"/>
  <c r="F1876" i="355"/>
  <c r="B1876" i="355"/>
  <c r="F1875" i="355"/>
  <c r="B1875" i="355"/>
  <c r="F1874" i="355"/>
  <c r="B1874" i="355"/>
  <c r="F1873" i="355"/>
  <c r="B1873" i="355"/>
  <c r="F1872" i="355"/>
  <c r="B1872" i="355"/>
  <c r="B1871" i="355"/>
  <c r="B1870" i="355"/>
  <c r="B1869" i="355"/>
  <c r="B1868" i="355"/>
  <c r="B1867" i="355"/>
  <c r="B1866" i="355"/>
  <c r="B1865" i="355"/>
  <c r="B1864" i="355"/>
  <c r="B1863" i="355"/>
  <c r="B1862" i="355"/>
  <c r="F1861" i="355"/>
  <c r="B1861" i="355"/>
  <c r="F1860" i="355"/>
  <c r="B1860" i="355"/>
  <c r="F1859" i="355"/>
  <c r="B1859" i="355"/>
  <c r="F1858" i="355"/>
  <c r="B1858" i="355"/>
  <c r="F1857" i="355"/>
  <c r="B1857" i="355"/>
  <c r="F1856" i="355"/>
  <c r="B1856" i="355"/>
  <c r="F1855" i="355"/>
  <c r="B1855" i="355"/>
  <c r="F1854" i="355"/>
  <c r="B1854" i="355"/>
  <c r="F1853" i="355"/>
  <c r="B1853" i="355"/>
  <c r="F1852" i="355"/>
  <c r="B1852" i="355"/>
  <c r="B1851" i="355"/>
  <c r="B1850" i="355"/>
  <c r="B1849" i="355"/>
  <c r="B1848" i="355"/>
  <c r="B1847" i="355"/>
  <c r="B1846" i="355"/>
  <c r="B1845" i="355"/>
  <c r="B1844" i="355"/>
  <c r="B1843" i="355"/>
  <c r="B1842" i="355"/>
  <c r="B1841" i="355"/>
  <c r="B1840" i="355"/>
  <c r="B1839" i="355"/>
  <c r="B1838" i="355"/>
  <c r="B1837" i="355"/>
  <c r="B1836" i="355"/>
  <c r="B1835" i="355"/>
  <c r="B1834" i="355"/>
  <c r="B1833" i="355"/>
  <c r="B1832" i="355"/>
  <c r="F1831" i="355"/>
  <c r="B1831" i="355"/>
  <c r="F1830" i="355"/>
  <c r="B1830" i="355"/>
  <c r="F1829" i="355"/>
  <c r="B1829" i="355"/>
  <c r="F1828" i="355"/>
  <c r="B1828" i="355"/>
  <c r="F1827" i="355"/>
  <c r="B1827" i="355"/>
  <c r="F1826" i="355"/>
  <c r="B1826" i="355"/>
  <c r="F1825" i="355"/>
  <c r="B1825" i="355"/>
  <c r="F1824" i="355"/>
  <c r="B1824" i="355"/>
  <c r="F1823" i="355"/>
  <c r="B1823" i="355"/>
  <c r="F1822" i="355"/>
  <c r="B1822" i="355"/>
  <c r="F1821" i="355"/>
  <c r="B1821" i="355"/>
  <c r="F1820" i="355"/>
  <c r="B1820" i="355"/>
  <c r="F1819" i="355"/>
  <c r="B1819" i="355"/>
  <c r="F1818" i="355"/>
  <c r="B1818" i="355"/>
  <c r="F1817" i="355"/>
  <c r="B1817" i="355"/>
  <c r="F1816" i="355"/>
  <c r="B1816" i="355"/>
  <c r="F1815" i="355"/>
  <c r="B1815" i="355"/>
  <c r="F1814" i="355"/>
  <c r="B1814" i="355"/>
  <c r="F1813" i="355"/>
  <c r="B1813" i="355"/>
  <c r="F1812" i="355"/>
  <c r="B1812" i="355"/>
  <c r="B1811" i="355"/>
  <c r="B1810" i="355"/>
  <c r="B1809" i="355"/>
  <c r="B1808" i="355"/>
  <c r="B1807" i="355"/>
  <c r="B1806" i="355"/>
  <c r="B1805" i="355"/>
  <c r="B1804" i="355"/>
  <c r="B1803" i="355"/>
  <c r="B1802" i="355"/>
  <c r="B1801" i="355"/>
  <c r="B1800" i="355"/>
  <c r="B1799" i="355"/>
  <c r="B1798" i="355"/>
  <c r="B1797" i="355"/>
  <c r="B1796" i="355"/>
  <c r="B1795" i="355"/>
  <c r="B1794" i="355"/>
  <c r="B1793" i="355"/>
  <c r="B1792" i="355"/>
  <c r="F1791" i="355"/>
  <c r="B1791" i="355"/>
  <c r="F1790" i="355"/>
  <c r="B1790" i="355"/>
  <c r="F1789" i="355"/>
  <c r="B1789" i="355"/>
  <c r="F1788" i="355"/>
  <c r="B1788" i="355"/>
  <c r="F1787" i="355"/>
  <c r="B1787" i="355"/>
  <c r="F1786" i="355"/>
  <c r="B1786" i="355"/>
  <c r="F1785" i="355"/>
  <c r="B1785" i="355"/>
  <c r="F1784" i="355"/>
  <c r="B1784" i="355"/>
  <c r="F1783" i="355"/>
  <c r="B1783" i="355"/>
  <c r="F1782" i="355"/>
  <c r="B1782" i="355"/>
  <c r="F1781" i="355"/>
  <c r="B1781" i="355"/>
  <c r="F1780" i="355"/>
  <c r="B1780" i="355"/>
  <c r="F1779" i="355"/>
  <c r="B1779" i="355"/>
  <c r="F1778" i="355"/>
  <c r="B1778" i="355"/>
  <c r="F1777" i="355"/>
  <c r="B1777" i="355"/>
  <c r="F1776" i="355"/>
  <c r="B1776" i="355"/>
  <c r="F1775" i="355"/>
  <c r="B1775" i="355"/>
  <c r="F1774" i="355"/>
  <c r="B1774" i="355"/>
  <c r="F1773" i="355"/>
  <c r="B1773" i="355"/>
  <c r="F1772" i="355"/>
  <c r="B1772" i="355"/>
  <c r="B1771" i="355"/>
  <c r="B1770" i="355"/>
  <c r="B1769" i="355"/>
  <c r="B1768" i="355"/>
  <c r="B1767" i="355"/>
  <c r="B1766" i="355"/>
  <c r="B1765" i="355"/>
  <c r="B1764" i="355"/>
  <c r="B1763" i="355"/>
  <c r="B1762" i="355"/>
  <c r="F1761" i="355"/>
  <c r="B1761" i="355"/>
  <c r="F1760" i="355"/>
  <c r="B1760" i="355"/>
  <c r="F1759" i="355"/>
  <c r="B1759" i="355"/>
  <c r="F1758" i="355"/>
  <c r="B1758" i="355"/>
  <c r="F1757" i="355"/>
  <c r="B1757" i="355"/>
  <c r="F1756" i="355"/>
  <c r="B1756" i="355"/>
  <c r="F1755" i="355"/>
  <c r="B1755" i="355"/>
  <c r="F1754" i="355"/>
  <c r="B1754" i="355"/>
  <c r="F1753" i="355"/>
  <c r="B1753" i="355"/>
  <c r="F1752" i="355"/>
  <c r="B1752" i="355"/>
  <c r="F1751" i="355"/>
  <c r="B1751" i="355"/>
  <c r="F1750" i="355"/>
  <c r="B1750" i="355"/>
  <c r="F1749" i="355"/>
  <c r="B1749" i="355"/>
  <c r="F1748" i="355"/>
  <c r="B1748" i="355"/>
  <c r="F1747" i="355"/>
  <c r="B1747" i="355"/>
  <c r="F1746" i="355"/>
  <c r="B1746" i="355"/>
  <c r="F1745" i="355"/>
  <c r="B1745" i="355"/>
  <c r="F1744" i="355"/>
  <c r="B1744" i="355"/>
  <c r="F1743" i="355"/>
  <c r="B1743" i="355"/>
  <c r="F1742" i="355"/>
  <c r="B1742" i="355"/>
  <c r="B1741" i="355"/>
  <c r="B1740" i="355"/>
  <c r="B1739" i="355"/>
  <c r="B1738" i="355"/>
  <c r="B1737" i="355"/>
  <c r="B1736" i="355"/>
  <c r="B1735" i="355"/>
  <c r="B1734" i="355"/>
  <c r="B1733" i="355"/>
  <c r="B1732" i="355"/>
  <c r="B1731" i="355"/>
  <c r="B1730" i="355"/>
  <c r="B1729" i="355"/>
  <c r="B1728" i="355"/>
  <c r="B1727" i="355"/>
  <c r="B1726" i="355"/>
  <c r="B1725" i="355"/>
  <c r="B1724" i="355"/>
  <c r="B1723" i="355"/>
  <c r="B1722" i="355"/>
  <c r="B1721" i="355"/>
  <c r="B1720" i="355"/>
  <c r="B1719" i="355"/>
  <c r="B1718" i="355"/>
  <c r="B1717" i="355"/>
  <c r="B1716" i="355"/>
  <c r="B1715" i="355"/>
  <c r="B1714" i="355"/>
  <c r="B1713" i="355"/>
  <c r="B1712" i="355"/>
  <c r="B1711" i="355"/>
  <c r="B1710" i="355"/>
  <c r="B1709" i="355"/>
  <c r="B1708" i="355"/>
  <c r="B1707" i="355"/>
  <c r="B1706" i="355"/>
  <c r="B1705" i="355"/>
  <c r="B1704" i="355"/>
  <c r="B1703" i="355"/>
  <c r="B1702" i="355"/>
  <c r="F1701" i="355"/>
  <c r="B1701" i="355"/>
  <c r="F1700" i="355"/>
  <c r="B1700" i="355"/>
  <c r="F1699" i="355"/>
  <c r="B1699" i="355"/>
  <c r="F1698" i="355"/>
  <c r="B1698" i="355"/>
  <c r="F1697" i="355"/>
  <c r="B1697" i="355"/>
  <c r="F1696" i="355"/>
  <c r="B1696" i="355"/>
  <c r="F1695" i="355"/>
  <c r="B1695" i="355"/>
  <c r="F1694" i="355"/>
  <c r="B1694" i="355"/>
  <c r="F1693" i="355"/>
  <c r="B1693" i="355"/>
  <c r="F1692" i="355"/>
  <c r="B1692" i="355"/>
  <c r="F1691" i="355"/>
  <c r="B1691" i="355"/>
  <c r="F1690" i="355"/>
  <c r="B1690" i="355"/>
  <c r="F1689" i="355"/>
  <c r="B1689" i="355"/>
  <c r="F1688" i="355"/>
  <c r="B1688" i="355"/>
  <c r="F1687" i="355"/>
  <c r="B1687" i="355"/>
  <c r="F1686" i="355"/>
  <c r="B1686" i="355"/>
  <c r="F1685" i="355"/>
  <c r="B1685" i="355"/>
  <c r="F1684" i="355"/>
  <c r="B1684" i="355"/>
  <c r="F1683" i="355"/>
  <c r="B1683" i="355"/>
  <c r="F1682" i="355"/>
  <c r="B1682" i="355"/>
  <c r="B1681" i="355"/>
  <c r="B1680" i="355"/>
  <c r="B1679" i="355"/>
  <c r="B1678" i="355"/>
  <c r="B1677" i="355"/>
  <c r="B1676" i="355"/>
  <c r="B1675" i="355"/>
  <c r="B1674" i="355"/>
  <c r="B1673" i="355"/>
  <c r="B1672" i="355"/>
  <c r="F1671" i="355"/>
  <c r="B1671" i="355"/>
  <c r="F1670" i="355"/>
  <c r="B1670" i="355"/>
  <c r="F1669" i="355"/>
  <c r="B1669" i="355"/>
  <c r="F1668" i="355"/>
  <c r="B1668" i="355"/>
  <c r="F1667" i="355"/>
  <c r="B1667" i="355"/>
  <c r="F1666" i="355"/>
  <c r="B1666" i="355"/>
  <c r="F1665" i="355"/>
  <c r="B1665" i="355"/>
  <c r="F1664" i="355"/>
  <c r="B1664" i="355"/>
  <c r="F1663" i="355"/>
  <c r="B1663" i="355"/>
  <c r="F1662" i="355"/>
  <c r="B1662" i="355"/>
  <c r="B1661" i="355"/>
  <c r="B1660" i="355"/>
  <c r="B1659" i="355"/>
  <c r="B1658" i="355"/>
  <c r="B1657" i="355"/>
  <c r="B1656" i="355"/>
  <c r="B1655" i="355"/>
  <c r="B1654" i="355"/>
  <c r="B1653" i="355"/>
  <c r="B1652" i="355"/>
  <c r="B1651" i="355"/>
  <c r="B1650" i="355"/>
  <c r="B1649" i="355"/>
  <c r="B1648" i="355"/>
  <c r="B1647" i="355"/>
  <c r="B1646" i="355"/>
  <c r="B1645" i="355"/>
  <c r="B1644" i="355"/>
  <c r="B1643" i="355"/>
  <c r="B1642" i="355"/>
  <c r="F1641" i="355"/>
  <c r="B1641" i="355"/>
  <c r="F1640" i="355"/>
  <c r="B1640" i="355"/>
  <c r="F1639" i="355"/>
  <c r="B1639" i="355"/>
  <c r="F1638" i="355"/>
  <c r="B1638" i="355"/>
  <c r="F1637" i="355"/>
  <c r="B1637" i="355"/>
  <c r="F1636" i="355"/>
  <c r="B1636" i="355"/>
  <c r="F1635" i="355"/>
  <c r="B1635" i="355"/>
  <c r="F1634" i="355"/>
  <c r="B1634" i="355"/>
  <c r="F1633" i="355"/>
  <c r="B1633" i="355"/>
  <c r="F1632" i="355"/>
  <c r="B1632" i="355"/>
  <c r="F1631" i="355"/>
  <c r="B1631" i="355"/>
  <c r="F1630" i="355"/>
  <c r="B1630" i="355"/>
  <c r="F1629" i="355"/>
  <c r="B1629" i="355"/>
  <c r="F1628" i="355"/>
  <c r="B1628" i="355"/>
  <c r="F1627" i="355"/>
  <c r="B1627" i="355"/>
  <c r="F1626" i="355"/>
  <c r="B1626" i="355"/>
  <c r="F1625" i="355"/>
  <c r="B1625" i="355"/>
  <c r="F1624" i="355"/>
  <c r="B1624" i="355"/>
  <c r="F1623" i="355"/>
  <c r="B1623" i="355"/>
  <c r="F1622" i="355"/>
  <c r="B1622" i="355"/>
  <c r="F1621" i="355"/>
  <c r="B1621" i="355"/>
  <c r="F1620" i="355"/>
  <c r="B1620" i="355"/>
  <c r="F1619" i="355"/>
  <c r="B1619" i="355"/>
  <c r="F1618" i="355"/>
  <c r="B1618" i="355"/>
  <c r="F1617" i="355"/>
  <c r="B1617" i="355"/>
  <c r="F1616" i="355"/>
  <c r="B1616" i="355"/>
  <c r="F1615" i="355"/>
  <c r="B1615" i="355"/>
  <c r="F1614" i="355"/>
  <c r="B1614" i="355"/>
  <c r="F1613" i="355"/>
  <c r="B1613" i="355"/>
  <c r="F1612" i="355"/>
  <c r="B1612" i="355"/>
  <c r="F1611" i="355"/>
  <c r="B1611" i="355"/>
  <c r="F1610" i="355"/>
  <c r="B1610" i="355"/>
  <c r="F1609" i="355"/>
  <c r="B1609" i="355"/>
  <c r="F1608" i="355"/>
  <c r="B1608" i="355"/>
  <c r="F1607" i="355"/>
  <c r="B1607" i="355"/>
  <c r="F1606" i="355"/>
  <c r="B1606" i="355"/>
  <c r="F1605" i="355"/>
  <c r="B1605" i="355"/>
  <c r="F1604" i="355"/>
  <c r="B1604" i="355"/>
  <c r="F1603" i="355"/>
  <c r="B1603" i="355"/>
  <c r="F1602" i="355"/>
  <c r="B1602" i="355"/>
  <c r="F1601" i="355"/>
  <c r="B1601" i="355"/>
  <c r="F1600" i="355"/>
  <c r="B1600" i="355"/>
  <c r="F1599" i="355"/>
  <c r="B1599" i="355"/>
  <c r="F1598" i="355"/>
  <c r="B1598" i="355"/>
  <c r="F1597" i="355"/>
  <c r="B1597" i="355"/>
  <c r="F1596" i="355"/>
  <c r="B1596" i="355"/>
  <c r="F1595" i="355"/>
  <c r="B1595" i="355"/>
  <c r="F1594" i="355"/>
  <c r="B1594" i="355"/>
  <c r="F1593" i="355"/>
  <c r="B1593" i="355"/>
  <c r="F1592" i="355"/>
  <c r="B1592" i="355"/>
  <c r="F1591" i="355"/>
  <c r="B1591" i="355"/>
  <c r="F1590" i="355"/>
  <c r="B1590" i="355"/>
  <c r="F1589" i="355"/>
  <c r="B1589" i="355"/>
  <c r="F1588" i="355"/>
  <c r="B1588" i="355"/>
  <c r="F1587" i="355"/>
  <c r="B1587" i="355"/>
  <c r="F1586" i="355"/>
  <c r="B1586" i="355"/>
  <c r="F1585" i="355"/>
  <c r="B1585" i="355"/>
  <c r="F1584" i="355"/>
  <c r="B1584" i="355"/>
  <c r="F1583" i="355"/>
  <c r="B1583" i="355"/>
  <c r="F1582" i="355"/>
  <c r="B1582" i="355"/>
  <c r="F1581" i="355"/>
  <c r="B1581" i="355"/>
  <c r="F1580" i="355"/>
  <c r="B1580" i="355"/>
  <c r="F1579" i="355"/>
  <c r="B1579" i="355"/>
  <c r="F1578" i="355"/>
  <c r="B1578" i="355"/>
  <c r="F1577" i="355"/>
  <c r="B1577" i="355"/>
  <c r="F1576" i="355"/>
  <c r="B1576" i="355"/>
  <c r="F1575" i="355"/>
  <c r="B1575" i="355"/>
  <c r="F1574" i="355"/>
  <c r="B1574" i="355"/>
  <c r="F1573" i="355"/>
  <c r="B1573" i="355"/>
  <c r="F1572" i="355"/>
  <c r="B1572" i="355"/>
  <c r="F1571" i="355"/>
  <c r="B1571" i="355"/>
  <c r="F1570" i="355"/>
  <c r="B1570" i="355"/>
  <c r="F1569" i="355"/>
  <c r="B1569" i="355"/>
  <c r="F1568" i="355"/>
  <c r="B1568" i="355"/>
  <c r="F1567" i="355"/>
  <c r="B1567" i="355"/>
  <c r="F1566" i="355"/>
  <c r="B1566" i="355"/>
  <c r="F1565" i="355"/>
  <c r="B1565" i="355"/>
  <c r="F1564" i="355"/>
  <c r="B1564" i="355"/>
  <c r="F1563" i="355"/>
  <c r="B1563" i="355"/>
  <c r="F1562" i="355"/>
  <c r="B1562" i="355"/>
  <c r="F1561" i="355"/>
  <c r="B1561" i="355"/>
  <c r="F1560" i="355"/>
  <c r="B1560" i="355"/>
  <c r="F1559" i="355"/>
  <c r="B1559" i="355"/>
  <c r="F1558" i="355"/>
  <c r="B1558" i="355"/>
  <c r="F1557" i="355"/>
  <c r="B1557" i="355"/>
  <c r="F1556" i="355"/>
  <c r="B1556" i="355"/>
  <c r="F1555" i="355"/>
  <c r="B1555" i="355"/>
  <c r="F1554" i="355"/>
  <c r="B1554" i="355"/>
  <c r="F1553" i="355"/>
  <c r="B1553" i="355"/>
  <c r="F1552" i="355"/>
  <c r="B1552" i="355"/>
  <c r="F1551" i="355"/>
  <c r="B1551" i="355"/>
  <c r="F1550" i="355"/>
  <c r="B1550" i="355"/>
  <c r="F1549" i="355"/>
  <c r="B1549" i="355"/>
  <c r="F1548" i="355"/>
  <c r="B1548" i="355"/>
  <c r="F1547" i="355"/>
  <c r="B1547" i="355"/>
  <c r="F1546" i="355"/>
  <c r="B1546" i="355"/>
  <c r="F1545" i="355"/>
  <c r="B1545" i="355"/>
  <c r="F1544" i="355"/>
  <c r="B1544" i="355"/>
  <c r="F1543" i="355"/>
  <c r="B1543" i="355"/>
  <c r="F1542" i="355"/>
  <c r="B1542" i="355"/>
  <c r="F1541" i="355"/>
  <c r="B1541" i="355"/>
  <c r="F1540" i="355"/>
  <c r="B1540" i="355"/>
  <c r="F1539" i="355"/>
  <c r="B1539" i="355"/>
  <c r="F1538" i="355"/>
  <c r="B1538" i="355"/>
  <c r="F1537" i="355"/>
  <c r="B1537" i="355"/>
  <c r="F1536" i="355"/>
  <c r="B1536" i="355"/>
  <c r="F1535" i="355"/>
  <c r="B1535" i="355"/>
  <c r="F1534" i="355"/>
  <c r="B1534" i="355"/>
  <c r="F1533" i="355"/>
  <c r="B1533" i="355"/>
  <c r="F1532" i="355"/>
  <c r="B1532" i="355"/>
  <c r="F1531" i="355"/>
  <c r="B1531" i="355"/>
  <c r="F1530" i="355"/>
  <c r="B1530" i="355"/>
  <c r="F1529" i="355"/>
  <c r="B1529" i="355"/>
  <c r="F1528" i="355"/>
  <c r="B1528" i="355"/>
  <c r="F1527" i="355"/>
  <c r="B1527" i="355"/>
  <c r="F1526" i="355"/>
  <c r="B1526" i="355"/>
  <c r="F1525" i="355"/>
  <c r="B1525" i="355"/>
  <c r="F1524" i="355"/>
  <c r="B1524" i="355"/>
  <c r="F1523" i="355"/>
  <c r="B1523" i="355"/>
  <c r="F1522" i="355"/>
  <c r="B1522" i="355"/>
  <c r="F1521" i="355"/>
  <c r="B1521" i="355"/>
  <c r="F1520" i="355"/>
  <c r="B1520" i="355"/>
  <c r="F1519" i="355"/>
  <c r="B1519" i="355"/>
  <c r="F1518" i="355"/>
  <c r="B1518" i="355"/>
  <c r="F1517" i="355"/>
  <c r="B1517" i="355"/>
  <c r="F1516" i="355"/>
  <c r="B1516" i="355"/>
  <c r="F1515" i="355"/>
  <c r="B1515" i="355"/>
  <c r="F1514" i="355"/>
  <c r="B1514" i="355"/>
  <c r="F1513" i="355"/>
  <c r="B1513" i="355"/>
  <c r="F1512" i="355"/>
  <c r="B1512" i="355"/>
  <c r="F1511" i="355"/>
  <c r="B1511" i="355"/>
  <c r="F1510" i="355"/>
  <c r="B1510" i="355"/>
  <c r="F1509" i="355"/>
  <c r="B1509" i="355"/>
  <c r="F1508" i="355"/>
  <c r="B1508" i="355"/>
  <c r="F1507" i="355"/>
  <c r="B1507" i="355"/>
  <c r="F1506" i="355"/>
  <c r="B1506" i="355"/>
  <c r="F1505" i="355"/>
  <c r="B1505" i="355"/>
  <c r="F1504" i="355"/>
  <c r="B1504" i="355"/>
  <c r="F1503" i="355"/>
  <c r="B1503" i="355"/>
  <c r="F1502" i="355"/>
  <c r="B1502" i="355"/>
  <c r="F1501" i="355"/>
  <c r="B1501" i="355"/>
  <c r="F1500" i="355"/>
  <c r="B1500" i="355"/>
  <c r="F1499" i="355"/>
  <c r="B1499" i="355"/>
  <c r="F1498" i="355"/>
  <c r="B1498" i="355"/>
  <c r="F1497" i="355"/>
  <c r="B1497" i="355"/>
  <c r="F1496" i="355"/>
  <c r="B1496" i="355"/>
  <c r="F1495" i="355"/>
  <c r="B1495" i="355"/>
  <c r="F1494" i="355"/>
  <c r="B1494" i="355"/>
  <c r="F1493" i="355"/>
  <c r="B1493" i="355"/>
  <c r="F1492" i="355"/>
  <c r="B1492" i="355"/>
  <c r="F1491" i="355"/>
  <c r="B1491" i="355"/>
  <c r="F1490" i="355"/>
  <c r="B1490" i="355"/>
  <c r="F1489" i="355"/>
  <c r="B1489" i="355"/>
  <c r="F1488" i="355"/>
  <c r="B1488" i="355"/>
  <c r="F1487" i="355"/>
  <c r="B1487" i="355"/>
  <c r="F1486" i="355"/>
  <c r="B1486" i="355"/>
  <c r="F1485" i="355"/>
  <c r="B1485" i="355"/>
  <c r="F1484" i="355"/>
  <c r="B1484" i="355"/>
  <c r="F1483" i="355"/>
  <c r="B1483" i="355"/>
  <c r="F1482" i="355"/>
  <c r="B1482" i="355"/>
  <c r="F1481" i="355"/>
  <c r="B1481" i="355"/>
  <c r="F1480" i="355"/>
  <c r="B1480" i="355"/>
  <c r="F1479" i="355"/>
  <c r="B1479" i="355"/>
  <c r="F1478" i="355"/>
  <c r="B1478" i="355"/>
  <c r="F1477" i="355"/>
  <c r="B1477" i="355"/>
  <c r="F1476" i="355"/>
  <c r="B1476" i="355"/>
  <c r="F1475" i="355"/>
  <c r="B1475" i="355"/>
  <c r="F1474" i="355"/>
  <c r="B1474" i="355"/>
  <c r="B1473" i="355"/>
  <c r="F1472" i="355"/>
  <c r="B1472" i="355"/>
  <c r="F1471" i="355"/>
  <c r="B1471" i="355"/>
  <c r="F1470" i="355"/>
  <c r="B1470" i="355"/>
  <c r="F1469" i="355"/>
  <c r="B1469" i="355"/>
  <c r="B1468" i="355"/>
  <c r="B1467" i="355"/>
  <c r="B1466" i="355"/>
  <c r="F1465" i="355"/>
  <c r="B1465" i="355"/>
  <c r="F1464" i="355"/>
  <c r="B1464" i="355"/>
  <c r="F1463" i="355"/>
  <c r="B1463" i="355"/>
  <c r="B1462" i="355"/>
  <c r="B1461" i="355"/>
  <c r="B1460" i="355"/>
  <c r="F1459" i="355"/>
  <c r="B1459" i="355"/>
  <c r="F1458" i="355"/>
  <c r="B1458" i="355"/>
  <c r="F1457" i="355"/>
  <c r="B1457" i="355"/>
  <c r="B1456" i="355"/>
  <c r="B1455" i="355"/>
  <c r="B1454" i="355"/>
  <c r="F1453" i="355"/>
  <c r="B1453" i="355"/>
  <c r="F1452" i="355"/>
  <c r="B1452" i="355"/>
  <c r="F1451" i="355"/>
  <c r="B1451" i="355"/>
  <c r="F1450" i="355"/>
  <c r="B1450" i="355"/>
  <c r="F1449" i="355"/>
  <c r="B1449" i="355"/>
  <c r="F1448" i="355"/>
  <c r="B1448" i="355"/>
  <c r="F1447" i="355"/>
  <c r="B1447" i="355"/>
  <c r="F1446" i="355"/>
  <c r="B1446" i="355"/>
  <c r="F1445" i="355"/>
  <c r="B1445" i="355"/>
  <c r="F1444" i="355"/>
  <c r="B1444" i="355"/>
  <c r="F1443" i="355"/>
  <c r="B1443" i="355"/>
  <c r="F1442" i="355"/>
  <c r="B1442" i="355"/>
  <c r="F1441" i="355"/>
  <c r="B1441" i="355"/>
  <c r="F1440" i="355"/>
  <c r="B1440" i="355"/>
  <c r="F1439" i="355"/>
  <c r="B1439" i="355"/>
  <c r="F1438" i="355"/>
  <c r="B1438" i="355"/>
  <c r="F1437" i="355"/>
  <c r="B1437" i="355"/>
  <c r="F1436" i="355"/>
  <c r="B1436" i="355"/>
  <c r="F1435" i="355"/>
  <c r="B1435" i="355"/>
  <c r="F1434" i="355"/>
  <c r="B1434" i="355"/>
  <c r="F1433" i="355"/>
  <c r="B1433" i="355"/>
  <c r="F1432" i="355"/>
  <c r="B1432" i="355"/>
  <c r="F1431" i="355"/>
  <c r="B1431" i="355"/>
  <c r="F1430" i="355"/>
  <c r="B1430" i="355"/>
  <c r="F1429" i="355"/>
  <c r="B1429" i="355"/>
  <c r="F1428" i="355"/>
  <c r="B1428" i="355"/>
  <c r="F1427" i="355"/>
  <c r="B1427" i="355"/>
  <c r="F1426" i="355"/>
  <c r="B1426" i="355"/>
  <c r="F1425" i="355"/>
  <c r="B1425" i="355"/>
  <c r="F1424" i="355"/>
  <c r="B1424" i="355"/>
  <c r="F1423" i="355"/>
  <c r="B1423" i="355"/>
  <c r="F1422" i="355"/>
  <c r="B1422" i="355"/>
  <c r="F1421" i="355"/>
  <c r="B1421" i="355"/>
  <c r="F1420" i="355"/>
  <c r="B1420" i="355"/>
  <c r="F1419" i="355"/>
  <c r="B1419" i="355"/>
  <c r="F1418" i="355"/>
  <c r="B1418" i="355"/>
  <c r="F1417" i="355"/>
  <c r="B1417" i="355"/>
  <c r="F1416" i="355"/>
  <c r="B1416" i="355"/>
  <c r="F1415" i="355"/>
  <c r="B1415" i="355"/>
  <c r="F1414" i="355"/>
  <c r="B1414" i="355"/>
  <c r="F1413" i="355"/>
  <c r="B1413" i="355"/>
  <c r="F1412" i="355"/>
  <c r="B1412" i="355"/>
  <c r="F1411" i="355"/>
  <c r="B1411" i="355"/>
  <c r="F1410" i="355"/>
  <c r="B1410" i="355"/>
  <c r="F1409" i="355"/>
  <c r="B1409" i="355"/>
  <c r="F1408" i="355"/>
  <c r="B1408" i="355"/>
  <c r="F1407" i="355"/>
  <c r="B1407" i="355"/>
  <c r="F1406" i="355"/>
  <c r="B1406" i="355"/>
  <c r="F1405" i="355"/>
  <c r="B1405" i="355"/>
  <c r="F1404" i="355"/>
  <c r="B1404" i="355"/>
  <c r="F1403" i="355"/>
  <c r="B1403" i="355"/>
  <c r="F1402" i="355"/>
  <c r="B1402" i="355"/>
  <c r="F1401" i="355"/>
  <c r="B1401" i="355"/>
  <c r="F1400" i="355"/>
  <c r="B1400" i="355"/>
  <c r="F1399" i="355"/>
  <c r="B1399" i="355"/>
  <c r="F1398" i="355"/>
  <c r="B1398" i="355"/>
  <c r="F1397" i="355"/>
  <c r="B1397" i="355"/>
  <c r="F1396" i="355"/>
  <c r="B1396" i="355"/>
  <c r="F1395" i="355"/>
  <c r="B1395" i="355"/>
  <c r="F1394" i="355"/>
  <c r="B1394" i="355"/>
  <c r="F1393" i="355"/>
  <c r="B1393" i="355"/>
  <c r="F1392" i="355"/>
  <c r="B1392" i="355"/>
  <c r="F1391" i="355"/>
  <c r="B1391" i="355"/>
  <c r="F1390" i="355"/>
  <c r="B1390" i="355"/>
  <c r="F1389" i="355"/>
  <c r="B1389" i="355"/>
  <c r="F1388" i="355"/>
  <c r="B1388" i="355"/>
  <c r="F1387" i="355"/>
  <c r="B1387" i="355"/>
  <c r="F1386" i="355"/>
  <c r="B1386" i="355"/>
  <c r="F1385" i="355"/>
  <c r="B1385" i="355"/>
  <c r="F1384" i="355"/>
  <c r="B1384" i="355"/>
  <c r="F1383" i="355"/>
  <c r="B1383" i="355"/>
  <c r="F1382" i="355"/>
  <c r="B1382" i="355"/>
  <c r="F1381" i="355"/>
  <c r="B1381" i="355"/>
  <c r="F1380" i="355"/>
  <c r="B1380" i="355"/>
  <c r="F1379" i="355"/>
  <c r="B1379" i="355"/>
  <c r="F1378" i="355"/>
  <c r="B1378" i="355"/>
  <c r="F1377" i="355"/>
  <c r="B1377" i="355"/>
  <c r="F1376" i="355"/>
  <c r="B1376" i="355"/>
  <c r="F1375" i="355"/>
  <c r="B1375" i="355"/>
  <c r="F1374" i="355"/>
  <c r="B1374" i="355"/>
  <c r="F1373" i="355"/>
  <c r="B1373" i="355"/>
  <c r="F1372" i="355"/>
  <c r="B1372" i="355"/>
  <c r="F1371" i="355"/>
  <c r="B1371" i="355"/>
  <c r="F1370" i="355"/>
  <c r="B1370" i="355"/>
  <c r="F1369" i="355"/>
  <c r="B1369" i="355"/>
  <c r="F1368" i="355"/>
  <c r="B1368" i="355"/>
  <c r="F1367" i="355"/>
  <c r="B1367" i="355"/>
  <c r="F1366" i="355"/>
  <c r="B1366" i="355"/>
  <c r="F1365" i="355"/>
  <c r="B1365" i="355"/>
  <c r="F1364" i="355"/>
  <c r="B1364" i="355"/>
  <c r="F1363" i="355"/>
  <c r="B1363" i="355"/>
  <c r="F1362" i="355"/>
  <c r="B1362" i="355"/>
  <c r="F1361" i="355"/>
  <c r="B1361" i="355"/>
  <c r="F1360" i="355"/>
  <c r="B1360" i="355"/>
  <c r="F1359" i="355"/>
  <c r="B1359" i="355"/>
  <c r="F1358" i="355"/>
  <c r="B1358" i="355"/>
  <c r="F1357" i="355"/>
  <c r="B1357" i="355"/>
  <c r="F1356" i="355"/>
  <c r="B1356" i="355"/>
  <c r="F1355" i="355"/>
  <c r="B1355" i="355"/>
  <c r="F1354" i="355"/>
  <c r="B1354" i="355"/>
  <c r="F1353" i="355"/>
  <c r="B1353" i="355"/>
  <c r="F1352" i="355"/>
  <c r="B1352" i="355"/>
  <c r="F1351" i="355"/>
  <c r="B1351" i="355"/>
  <c r="F1350" i="355"/>
  <c r="B1350" i="355"/>
  <c r="F1349" i="355"/>
  <c r="B1349" i="355"/>
  <c r="F1348" i="355"/>
  <c r="B1348" i="355"/>
  <c r="F1347" i="355"/>
  <c r="B1347" i="355"/>
  <c r="F1346" i="355"/>
  <c r="B1346" i="355"/>
  <c r="F1345" i="355"/>
  <c r="B1345" i="355"/>
  <c r="F1344" i="355"/>
  <c r="B1344" i="355"/>
  <c r="F1343" i="355"/>
  <c r="B1343" i="355"/>
  <c r="F1342" i="355"/>
  <c r="B1342" i="355"/>
  <c r="F1341" i="355"/>
  <c r="B1341" i="355"/>
  <c r="F1340" i="355"/>
  <c r="B1340" i="355"/>
  <c r="F1339" i="355"/>
  <c r="B1339" i="355"/>
  <c r="F1338" i="355"/>
  <c r="B1338" i="355"/>
  <c r="F1337" i="355"/>
  <c r="B1337" i="355"/>
  <c r="F1336" i="355"/>
  <c r="B1336" i="355"/>
  <c r="F1335" i="355"/>
  <c r="B1335" i="355"/>
  <c r="F1334" i="355"/>
  <c r="B1334" i="355"/>
  <c r="F1333" i="355"/>
  <c r="B1333" i="355"/>
  <c r="F1332" i="355"/>
  <c r="B1332" i="355"/>
  <c r="F1331" i="355"/>
  <c r="B1331" i="355"/>
  <c r="F1330" i="355"/>
  <c r="B1330" i="355"/>
  <c r="F1329" i="355"/>
  <c r="B1329" i="355"/>
  <c r="F1328" i="355"/>
  <c r="B1328" i="355"/>
  <c r="F1327" i="355"/>
  <c r="B1327" i="355"/>
  <c r="F1326" i="355"/>
  <c r="B1326" i="355"/>
  <c r="F1325" i="355"/>
  <c r="B1325" i="355"/>
  <c r="F1324" i="355"/>
  <c r="B1324" i="355"/>
  <c r="F1323" i="355"/>
  <c r="B1323" i="355"/>
  <c r="F1322" i="355"/>
  <c r="B1322" i="355"/>
  <c r="F1321" i="355"/>
  <c r="B1321" i="355"/>
  <c r="F1320" i="355"/>
  <c r="B1320" i="355"/>
  <c r="F1319" i="355"/>
  <c r="B1319" i="355"/>
  <c r="F1318" i="355"/>
  <c r="B1318" i="355"/>
  <c r="F1317" i="355"/>
  <c r="B1317" i="355"/>
  <c r="F1316" i="355"/>
  <c r="B1316" i="355"/>
  <c r="F1315" i="355"/>
  <c r="B1315" i="355"/>
  <c r="F1314" i="355"/>
  <c r="B1314" i="355"/>
  <c r="F1313" i="355"/>
  <c r="B1313" i="355"/>
  <c r="F1312" i="355"/>
  <c r="B1312" i="355"/>
  <c r="F1311" i="355"/>
  <c r="B1311" i="355"/>
  <c r="F1310" i="355"/>
  <c r="B1310" i="355"/>
  <c r="F1309" i="355"/>
  <c r="B1309" i="355"/>
  <c r="F1308" i="355"/>
  <c r="B1308" i="355"/>
  <c r="F1307" i="355"/>
  <c r="B1307" i="355"/>
  <c r="F1306" i="355"/>
  <c r="B1306" i="355"/>
  <c r="F1305" i="355"/>
  <c r="B1305" i="355"/>
  <c r="F1304" i="355"/>
  <c r="B1304" i="355"/>
  <c r="F1303" i="355"/>
  <c r="B1303" i="355"/>
  <c r="F1302" i="355"/>
  <c r="B1302" i="355"/>
  <c r="F1301" i="355"/>
  <c r="B1301" i="355"/>
  <c r="F1300" i="355"/>
  <c r="B1300" i="355"/>
  <c r="F1299" i="355"/>
  <c r="B1299" i="355"/>
  <c r="F1298" i="355"/>
  <c r="B1298" i="355"/>
  <c r="F1297" i="355"/>
  <c r="B1297" i="355"/>
  <c r="F1296" i="355"/>
  <c r="B1296" i="355"/>
  <c r="F1295" i="355"/>
  <c r="B1295" i="355"/>
  <c r="F1294" i="355"/>
  <c r="B1294" i="355"/>
  <c r="F1293" i="355"/>
  <c r="B1293" i="355"/>
  <c r="F1292" i="355"/>
  <c r="B1292" i="355"/>
  <c r="F1291" i="355"/>
  <c r="B1291" i="355"/>
  <c r="F1290" i="355"/>
  <c r="B1290" i="355"/>
  <c r="F1289" i="355"/>
  <c r="B1289" i="355"/>
  <c r="F1288" i="355"/>
  <c r="B1288" i="355"/>
  <c r="F1287" i="355"/>
  <c r="B1287" i="355"/>
  <c r="F1286" i="355"/>
  <c r="B1286" i="355"/>
  <c r="F1285" i="355"/>
  <c r="B1285" i="355"/>
  <c r="F1284" i="355"/>
  <c r="B1284" i="355"/>
  <c r="F1283" i="355"/>
  <c r="B1283" i="355"/>
  <c r="F1282" i="355"/>
  <c r="B1282" i="355"/>
  <c r="F1281" i="355"/>
  <c r="B1281" i="355"/>
  <c r="F1280" i="355"/>
  <c r="B1280" i="355"/>
  <c r="F1279" i="355"/>
  <c r="B1279" i="355"/>
  <c r="F1278" i="355"/>
  <c r="B1278" i="355"/>
  <c r="F1277" i="355"/>
  <c r="B1277" i="355"/>
  <c r="F1276" i="355"/>
  <c r="B1276" i="355"/>
  <c r="F1275" i="355"/>
  <c r="B1275" i="355"/>
  <c r="F1274" i="355"/>
  <c r="B1274" i="355"/>
  <c r="F1273" i="355"/>
  <c r="B1273" i="355"/>
  <c r="F1272" i="355"/>
  <c r="B1272" i="355"/>
  <c r="F1271" i="355"/>
  <c r="B1271" i="355"/>
  <c r="F1270" i="355"/>
  <c r="B1270" i="355"/>
  <c r="F1269" i="355"/>
  <c r="B1269" i="355"/>
  <c r="F1268" i="355"/>
  <c r="B1268" i="355"/>
  <c r="F1267" i="355"/>
  <c r="B1267" i="355"/>
  <c r="F1266" i="355"/>
  <c r="B1266" i="355"/>
  <c r="F1265" i="355"/>
  <c r="B1265" i="355"/>
  <c r="F1264" i="355"/>
  <c r="B1264" i="355"/>
  <c r="F1263" i="355"/>
  <c r="B1263" i="355"/>
  <c r="F1262" i="355"/>
  <c r="B1262" i="355"/>
  <c r="F1261" i="355"/>
  <c r="B1261" i="355"/>
  <c r="F1260" i="355"/>
  <c r="B1260" i="355"/>
  <c r="F1259" i="355"/>
  <c r="B1259" i="355"/>
  <c r="F1258" i="355"/>
  <c r="B1258" i="355"/>
  <c r="F1257" i="355"/>
  <c r="B1257" i="355"/>
  <c r="F1256" i="355"/>
  <c r="B1256" i="355"/>
  <c r="F1255" i="355"/>
  <c r="B1255" i="355"/>
  <c r="F1254" i="355"/>
  <c r="B1254" i="355"/>
  <c r="F1253" i="355"/>
  <c r="B1253" i="355"/>
  <c r="F1252" i="355"/>
  <c r="B1252" i="355"/>
  <c r="F1251" i="355"/>
  <c r="B1251" i="355"/>
  <c r="F1250" i="355"/>
  <c r="B1250" i="355"/>
  <c r="F1249" i="355"/>
  <c r="B1249" i="355"/>
  <c r="F1248" i="355"/>
  <c r="B1248" i="355"/>
  <c r="F1247" i="355"/>
  <c r="B1247" i="355"/>
  <c r="F1246" i="355"/>
  <c r="B1246" i="355"/>
  <c r="F1245" i="355"/>
  <c r="B1245" i="355"/>
  <c r="F1244" i="355"/>
  <c r="B1244" i="355"/>
  <c r="F1243" i="355"/>
  <c r="B1243" i="355"/>
  <c r="F1242" i="355"/>
  <c r="B1242" i="355"/>
  <c r="F1241" i="355"/>
  <c r="B1241" i="355"/>
  <c r="F1240" i="355"/>
  <c r="B1240" i="355"/>
  <c r="F1239" i="355"/>
  <c r="B1239" i="355"/>
  <c r="F1238" i="355"/>
  <c r="B1238" i="355"/>
  <c r="F1237" i="355"/>
  <c r="B1237" i="355"/>
  <c r="F1236" i="355"/>
  <c r="B1236" i="355"/>
  <c r="F1235" i="355"/>
  <c r="B1235" i="355"/>
  <c r="F1234" i="355"/>
  <c r="B1234" i="355"/>
  <c r="F1233" i="355"/>
  <c r="B1233" i="355"/>
  <c r="F1232" i="355"/>
  <c r="B1232" i="355"/>
  <c r="F1231" i="355"/>
  <c r="B1231" i="355"/>
  <c r="F1230" i="355"/>
  <c r="B1230" i="355"/>
  <c r="F1229" i="355"/>
  <c r="B1229" i="355"/>
  <c r="F1228" i="355"/>
  <c r="B1228" i="355"/>
  <c r="F1227" i="355"/>
  <c r="B1227" i="355"/>
  <c r="F1226" i="355"/>
  <c r="B1226" i="355"/>
  <c r="F1225" i="355"/>
  <c r="B1225" i="355"/>
  <c r="F1224" i="355"/>
  <c r="B1224" i="355"/>
  <c r="F1223" i="355"/>
  <c r="B1223" i="355"/>
  <c r="F1222" i="355"/>
  <c r="B1222" i="355"/>
  <c r="F1221" i="355"/>
  <c r="B1221" i="355"/>
  <c r="F1220" i="355"/>
  <c r="B1220" i="355"/>
  <c r="F1219" i="355"/>
  <c r="B1219" i="355"/>
  <c r="F1218" i="355"/>
  <c r="B1218" i="355"/>
  <c r="F1217" i="355"/>
  <c r="B1217" i="355"/>
  <c r="F1216" i="355"/>
  <c r="B1216" i="355"/>
  <c r="F1215" i="355"/>
  <c r="B1215" i="355"/>
  <c r="F1214" i="355"/>
  <c r="B1214" i="355"/>
  <c r="F1213" i="355"/>
  <c r="B1213" i="355"/>
  <c r="F1212" i="355"/>
  <c r="B1212" i="355"/>
  <c r="F1211" i="355"/>
  <c r="B1211" i="355"/>
  <c r="F1210" i="355"/>
  <c r="B1210" i="355"/>
  <c r="F1209" i="355"/>
  <c r="B1209" i="355"/>
  <c r="F1208" i="355"/>
  <c r="B1208" i="355"/>
  <c r="F1207" i="355"/>
  <c r="B1207" i="355"/>
  <c r="F1206" i="355"/>
  <c r="B1206" i="355"/>
  <c r="F1205" i="355"/>
  <c r="B1205" i="355"/>
  <c r="F1204" i="355"/>
  <c r="B1204" i="355"/>
  <c r="F1203" i="355"/>
  <c r="B1203" i="355"/>
  <c r="F1202" i="355"/>
  <c r="B1202" i="355"/>
  <c r="F1201" i="355"/>
  <c r="B1201" i="355"/>
  <c r="F1200" i="355"/>
  <c r="B1200" i="355"/>
  <c r="F1199" i="355"/>
  <c r="B1199" i="355"/>
  <c r="F1198" i="355"/>
  <c r="B1198" i="355"/>
  <c r="F1197" i="355"/>
  <c r="B1197" i="355"/>
  <c r="F1196" i="355"/>
  <c r="B1196" i="355"/>
  <c r="F1195" i="355"/>
  <c r="B1195" i="355"/>
  <c r="F1194" i="355"/>
  <c r="B1194" i="355"/>
  <c r="F1193" i="355"/>
  <c r="B1193" i="355"/>
  <c r="F1192" i="355"/>
  <c r="B1192" i="355"/>
  <c r="F1191" i="355"/>
  <c r="B1191" i="355"/>
  <c r="F1190" i="355"/>
  <c r="B1190" i="355"/>
  <c r="F1189" i="355"/>
  <c r="B1189" i="355"/>
  <c r="F1188" i="355"/>
  <c r="B1188" i="355"/>
  <c r="F1187" i="355"/>
  <c r="B1187" i="355"/>
  <c r="F1186" i="355"/>
  <c r="B1186" i="355"/>
  <c r="F1185" i="355"/>
  <c r="B1185" i="355"/>
  <c r="F1184" i="355"/>
  <c r="B1184" i="355"/>
  <c r="F1183" i="355"/>
  <c r="B1183" i="355"/>
  <c r="F1182" i="355"/>
  <c r="B1182" i="355"/>
  <c r="F1181" i="355"/>
  <c r="B1181" i="355"/>
  <c r="F1180" i="355"/>
  <c r="B1180" i="355"/>
  <c r="F1179" i="355"/>
  <c r="B1179" i="355"/>
  <c r="F1178" i="355"/>
  <c r="B1178" i="355"/>
  <c r="F1177" i="355"/>
  <c r="B1177" i="355"/>
  <c r="F1176" i="355"/>
  <c r="B1176" i="355"/>
  <c r="F1175" i="355"/>
  <c r="B1175" i="355"/>
  <c r="F1174" i="355"/>
  <c r="B1174" i="355"/>
  <c r="F1173" i="355"/>
  <c r="B1173" i="355"/>
  <c r="F1172" i="355"/>
  <c r="B1172" i="355"/>
  <c r="F1171" i="355"/>
  <c r="B1171" i="355"/>
  <c r="F1170" i="355"/>
  <c r="B1170" i="355"/>
  <c r="F1169" i="355"/>
  <c r="B1169" i="355"/>
  <c r="F1168" i="355"/>
  <c r="B1168" i="355"/>
  <c r="F1167" i="355"/>
  <c r="B1167" i="355"/>
  <c r="F1166" i="355"/>
  <c r="B1166" i="355"/>
  <c r="F1165" i="355"/>
  <c r="B1165" i="355"/>
  <c r="F1164" i="355"/>
  <c r="B1164" i="355"/>
  <c r="F1163" i="355"/>
  <c r="B1163" i="355"/>
  <c r="F1162" i="355"/>
  <c r="B1162" i="355"/>
  <c r="F1161" i="355"/>
  <c r="B1161" i="355"/>
  <c r="F1160" i="355"/>
  <c r="B1160" i="355"/>
  <c r="F1159" i="355"/>
  <c r="B1159" i="355"/>
  <c r="F1158" i="355"/>
  <c r="B1158" i="355"/>
  <c r="F1157" i="355"/>
  <c r="B1157" i="355"/>
  <c r="F1156" i="355"/>
  <c r="B1156" i="355"/>
  <c r="F1155" i="355"/>
  <c r="B1155" i="355"/>
  <c r="F1154" i="355"/>
  <c r="B1154" i="355"/>
  <c r="F1153" i="355"/>
  <c r="B1153" i="355"/>
  <c r="F1152" i="355"/>
  <c r="B1152" i="355"/>
  <c r="F1151" i="355"/>
  <c r="B1151" i="355"/>
  <c r="F1150" i="355"/>
  <c r="B1150" i="355"/>
  <c r="F1149" i="355"/>
  <c r="B1149" i="355"/>
  <c r="F1148" i="355"/>
  <c r="B1148" i="355"/>
  <c r="F1147" i="355"/>
  <c r="B1147" i="355"/>
  <c r="F1146" i="355"/>
  <c r="B1146" i="355"/>
  <c r="F1145" i="355"/>
  <c r="B1145" i="355"/>
  <c r="F1144" i="355"/>
  <c r="B1144" i="355"/>
  <c r="F1143" i="355"/>
  <c r="B1143" i="355"/>
  <c r="F1142" i="355"/>
  <c r="B1142" i="355"/>
  <c r="F1141" i="355"/>
  <c r="B1141" i="355"/>
  <c r="F1140" i="355"/>
  <c r="B1140" i="355"/>
  <c r="F1139" i="355"/>
  <c r="B1139" i="355"/>
  <c r="F1138" i="355"/>
  <c r="B1138" i="355"/>
  <c r="F1137" i="355"/>
  <c r="B1137" i="355"/>
  <c r="F1136" i="355"/>
  <c r="B1136" i="355"/>
  <c r="F1135" i="355"/>
  <c r="B1135" i="355"/>
  <c r="F1134" i="355"/>
  <c r="B1134" i="355"/>
  <c r="F1133" i="355"/>
  <c r="B1133" i="355"/>
  <c r="F1132" i="355"/>
  <c r="B1132" i="355"/>
  <c r="F1131" i="355"/>
  <c r="B1131" i="355"/>
  <c r="F1130" i="355"/>
  <c r="B1130" i="355"/>
  <c r="F1129" i="355"/>
  <c r="B1129" i="355"/>
  <c r="F1128" i="355"/>
  <c r="B1128" i="355"/>
  <c r="F1127" i="355"/>
  <c r="B1127" i="355"/>
  <c r="F1126" i="355"/>
  <c r="B1126" i="355"/>
  <c r="F1125" i="355"/>
  <c r="B1125" i="355"/>
  <c r="F1124" i="355"/>
  <c r="B1124" i="355"/>
  <c r="F1123" i="355"/>
  <c r="B1123" i="355"/>
  <c r="F1122" i="355"/>
  <c r="B1122" i="355"/>
  <c r="F1121" i="355"/>
  <c r="B1121" i="355"/>
  <c r="F1120" i="355"/>
  <c r="B1120" i="355"/>
  <c r="F1119" i="355"/>
  <c r="B1119" i="355"/>
  <c r="F1118" i="355"/>
  <c r="B1118" i="355"/>
  <c r="F1117" i="355"/>
  <c r="B1117" i="355"/>
  <c r="F1116" i="355"/>
  <c r="B1116" i="355"/>
  <c r="F1115" i="355"/>
  <c r="B1115" i="355"/>
  <c r="F1114" i="355"/>
  <c r="B1114" i="355"/>
  <c r="F1113" i="355"/>
  <c r="B1113" i="355"/>
  <c r="F1112" i="355"/>
  <c r="B1112" i="355"/>
  <c r="F1111" i="355"/>
  <c r="B1111" i="355"/>
  <c r="F1110" i="355"/>
  <c r="B1110" i="355"/>
  <c r="F1109" i="355"/>
  <c r="B1109" i="355"/>
  <c r="F1108" i="355"/>
  <c r="B1108" i="355"/>
  <c r="F1107" i="355"/>
  <c r="B1107" i="355"/>
  <c r="F1106" i="355"/>
  <c r="B1106" i="355"/>
  <c r="F1105" i="355"/>
  <c r="B1105" i="355"/>
  <c r="F1104" i="355"/>
  <c r="B1104" i="355"/>
  <c r="F1103" i="355"/>
  <c r="B1103" i="355"/>
  <c r="F1102" i="355"/>
  <c r="B1102" i="355"/>
  <c r="F1101" i="355"/>
  <c r="B1101" i="355"/>
  <c r="F1100" i="355"/>
  <c r="B1100" i="355"/>
  <c r="F1099" i="355"/>
  <c r="B1099" i="355"/>
  <c r="F1098" i="355"/>
  <c r="B1098" i="355"/>
  <c r="F1097" i="355"/>
  <c r="B1097" i="355"/>
  <c r="F1096" i="355"/>
  <c r="B1096" i="355"/>
  <c r="F1095" i="355"/>
  <c r="B1095" i="355"/>
  <c r="F1094" i="355"/>
  <c r="B1094" i="355"/>
  <c r="F1093" i="355"/>
  <c r="B1093" i="355"/>
  <c r="F1092" i="355"/>
  <c r="B1092" i="355"/>
  <c r="F1091" i="355"/>
  <c r="B1091" i="355"/>
  <c r="F1090" i="355"/>
  <c r="B1090" i="355"/>
  <c r="F1089" i="355"/>
  <c r="B1089" i="355"/>
  <c r="F1088" i="355"/>
  <c r="B1088" i="355"/>
  <c r="F1087" i="355"/>
  <c r="B1087" i="355"/>
  <c r="F1086" i="355"/>
  <c r="B1086" i="355"/>
  <c r="F1085" i="355"/>
  <c r="B1085" i="355"/>
  <c r="F1084" i="355"/>
  <c r="B1084" i="355"/>
  <c r="F1083" i="355"/>
  <c r="B1083" i="355"/>
  <c r="F1082" i="355"/>
  <c r="B1082" i="355"/>
  <c r="F1081" i="355"/>
  <c r="B1081" i="355"/>
  <c r="F1080" i="355"/>
  <c r="B1080" i="355"/>
  <c r="F1079" i="355"/>
  <c r="B1079" i="355"/>
  <c r="F1078" i="355"/>
  <c r="B1078" i="355"/>
  <c r="F1077" i="355"/>
  <c r="B1077" i="355"/>
  <c r="F1076" i="355"/>
  <c r="B1076" i="355"/>
  <c r="F1075" i="355"/>
  <c r="B1075" i="355"/>
  <c r="F1074" i="355"/>
  <c r="B1074" i="355"/>
  <c r="F1073" i="355"/>
  <c r="B1073" i="355"/>
  <c r="F1072" i="355"/>
  <c r="B1072" i="355"/>
  <c r="F1071" i="355"/>
  <c r="B1071" i="355"/>
  <c r="F1070" i="355"/>
  <c r="B1070" i="355"/>
  <c r="F1069" i="355"/>
  <c r="B1069" i="355"/>
  <c r="F1068" i="355"/>
  <c r="B1068" i="355"/>
  <c r="F1067" i="355"/>
  <c r="B1067" i="355"/>
  <c r="F1066" i="355"/>
  <c r="B1066" i="355"/>
  <c r="F1065" i="355"/>
  <c r="B1065" i="355"/>
  <c r="F1064" i="355"/>
  <c r="B1064" i="355"/>
  <c r="F1063" i="355"/>
  <c r="B1063" i="355"/>
  <c r="F1062" i="355"/>
  <c r="B1062" i="355"/>
  <c r="F1061" i="355"/>
  <c r="B1061" i="355"/>
  <c r="F1060" i="355"/>
  <c r="B1060" i="355"/>
  <c r="F1059" i="355"/>
  <c r="B1059" i="355"/>
  <c r="F1058" i="355"/>
  <c r="B1058" i="355"/>
  <c r="F1057" i="355"/>
  <c r="B1057" i="355"/>
  <c r="F1056" i="355"/>
  <c r="B1056" i="355"/>
  <c r="F1055" i="355"/>
  <c r="B1055" i="355"/>
  <c r="F1054" i="355"/>
  <c r="B1054" i="355"/>
  <c r="F1053" i="355"/>
  <c r="B1053" i="355"/>
  <c r="F1052" i="355"/>
  <c r="B1052" i="355"/>
  <c r="F1051" i="355"/>
  <c r="B1051" i="355"/>
  <c r="F1050" i="355"/>
  <c r="B1050" i="355"/>
  <c r="F1049" i="355"/>
  <c r="B1049" i="355"/>
  <c r="F1048" i="355"/>
  <c r="B1048" i="355"/>
  <c r="F1047" i="355"/>
  <c r="B1047" i="355"/>
  <c r="F1046" i="355"/>
  <c r="B1046" i="355"/>
  <c r="F1045" i="355"/>
  <c r="B1045" i="355"/>
  <c r="F1044" i="355"/>
  <c r="B1044" i="355"/>
  <c r="F1043" i="355"/>
  <c r="B1043" i="355"/>
  <c r="F1042" i="355"/>
  <c r="B1042" i="355"/>
  <c r="F1041" i="355"/>
  <c r="B1041" i="355"/>
  <c r="F1040" i="355"/>
  <c r="B1040" i="355"/>
  <c r="F1039" i="355"/>
  <c r="B1039" i="355"/>
  <c r="F1038" i="355"/>
  <c r="B1038" i="355"/>
  <c r="F1037" i="355"/>
  <c r="B1037" i="355"/>
  <c r="F1036" i="355"/>
  <c r="B1036" i="355"/>
  <c r="F1035" i="355"/>
  <c r="B1035" i="355"/>
  <c r="F1034" i="355"/>
  <c r="B1034" i="355"/>
  <c r="F1033" i="355"/>
  <c r="B1033" i="355"/>
  <c r="F1032" i="355"/>
  <c r="B1032" i="355"/>
  <c r="F1031" i="355"/>
  <c r="B1031" i="355"/>
  <c r="F1030" i="355"/>
  <c r="B1030" i="355"/>
  <c r="F1029" i="355"/>
  <c r="B1029" i="355"/>
  <c r="F1028" i="355"/>
  <c r="B1028" i="355"/>
  <c r="F1027" i="355"/>
  <c r="B1027" i="355"/>
  <c r="F1026" i="355"/>
  <c r="B1026" i="355"/>
  <c r="F1025" i="355"/>
  <c r="B1025" i="355"/>
  <c r="F1024" i="355"/>
  <c r="B1024" i="355"/>
  <c r="F1023" i="355"/>
  <c r="B1023" i="355"/>
  <c r="F1022" i="355"/>
  <c r="B1022" i="355"/>
  <c r="F1021" i="355"/>
  <c r="B1021" i="355"/>
  <c r="F1020" i="355"/>
  <c r="B1020" i="355"/>
  <c r="F1019" i="355"/>
  <c r="B1019" i="355"/>
  <c r="F1018" i="355"/>
  <c r="B1018" i="355"/>
  <c r="F1017" i="355"/>
  <c r="B1017" i="355"/>
  <c r="F1016" i="355"/>
  <c r="B1016" i="355"/>
  <c r="F1015" i="355"/>
  <c r="B1015" i="355"/>
  <c r="F1014" i="355"/>
  <c r="B1014" i="355"/>
  <c r="F1013" i="355"/>
  <c r="B1013" i="355"/>
  <c r="F1012" i="355"/>
  <c r="B1012" i="355"/>
  <c r="F1011" i="355"/>
  <c r="B1011" i="355"/>
  <c r="F1010" i="355"/>
  <c r="B1010" i="355"/>
  <c r="F1009" i="355"/>
  <c r="B1009" i="355"/>
  <c r="F1008" i="355"/>
  <c r="B1008" i="355"/>
  <c r="F1007" i="355"/>
  <c r="B1007" i="355"/>
  <c r="F1006" i="355"/>
  <c r="B1006" i="355"/>
  <c r="F1005" i="355"/>
  <c r="B1005" i="355"/>
  <c r="F1004" i="355"/>
  <c r="B1004" i="355"/>
  <c r="F1003" i="355"/>
  <c r="B1003" i="355"/>
  <c r="F1002" i="355"/>
  <c r="B1002" i="355"/>
  <c r="F1001" i="355"/>
  <c r="B1001" i="355"/>
  <c r="F1000" i="355"/>
  <c r="B1000" i="355"/>
  <c r="F999" i="355"/>
  <c r="B999" i="355"/>
  <c r="F998" i="355"/>
  <c r="B998" i="355"/>
  <c r="F997" i="355"/>
  <c r="B997" i="355"/>
  <c r="F996" i="355"/>
  <c r="B996" i="355"/>
  <c r="F995" i="355"/>
  <c r="B995" i="355"/>
  <c r="F994" i="355"/>
  <c r="B994" i="355"/>
  <c r="F993" i="355"/>
  <c r="B993" i="355"/>
  <c r="F992" i="355"/>
  <c r="B992" i="355"/>
  <c r="F991" i="355"/>
  <c r="B991" i="355"/>
  <c r="F990" i="355"/>
  <c r="B990" i="355"/>
  <c r="F989" i="355"/>
  <c r="B989" i="355"/>
  <c r="F988" i="355"/>
  <c r="B988" i="355"/>
  <c r="F987" i="355"/>
  <c r="B987" i="355"/>
  <c r="F986" i="355"/>
  <c r="B986" i="355"/>
  <c r="F985" i="355"/>
  <c r="B985" i="355"/>
  <c r="F984" i="355"/>
  <c r="B984" i="355"/>
  <c r="F983" i="355"/>
  <c r="B983" i="355"/>
  <c r="F982" i="355"/>
  <c r="B982" i="355"/>
  <c r="F981" i="355"/>
  <c r="B981" i="355"/>
  <c r="F980" i="355"/>
  <c r="B980" i="355"/>
  <c r="F979" i="355"/>
  <c r="B979" i="355"/>
  <c r="F978" i="355"/>
  <c r="B978" i="355"/>
  <c r="F977" i="355"/>
  <c r="B977" i="355"/>
  <c r="F976" i="355"/>
  <c r="B976" i="355"/>
  <c r="F975" i="355"/>
  <c r="B975" i="355"/>
  <c r="F974" i="355"/>
  <c r="B974" i="355"/>
  <c r="F973" i="355"/>
  <c r="B973" i="355"/>
  <c r="F972" i="355"/>
  <c r="B972" i="355"/>
  <c r="F971" i="355"/>
  <c r="B971" i="355"/>
  <c r="F970" i="355"/>
  <c r="B970" i="355"/>
  <c r="F969" i="355"/>
  <c r="B969" i="355"/>
  <c r="F968" i="355"/>
  <c r="B968" i="355"/>
  <c r="F967" i="355"/>
  <c r="B967" i="355"/>
  <c r="F966" i="355"/>
  <c r="B966" i="355"/>
  <c r="F965" i="355"/>
  <c r="B965" i="355"/>
  <c r="F964" i="355"/>
  <c r="B964" i="355"/>
  <c r="F963" i="355"/>
  <c r="B963" i="355"/>
  <c r="F962" i="355"/>
  <c r="B962" i="355"/>
  <c r="F961" i="355"/>
  <c r="B961" i="355"/>
  <c r="F960" i="355"/>
  <c r="B960" i="355"/>
  <c r="F959" i="355"/>
  <c r="B959" i="355"/>
  <c r="F958" i="355"/>
  <c r="B958" i="355"/>
  <c r="F957" i="355"/>
  <c r="B957" i="355"/>
  <c r="F956" i="355"/>
  <c r="B956" i="355"/>
  <c r="F955" i="355"/>
  <c r="B955" i="355"/>
  <c r="F954" i="355"/>
  <c r="B954" i="355"/>
  <c r="F953" i="355"/>
  <c r="B953" i="355"/>
  <c r="F952" i="355"/>
  <c r="B952" i="355"/>
  <c r="F951" i="355"/>
  <c r="B951" i="355"/>
  <c r="F950" i="355"/>
  <c r="B950" i="355"/>
  <c r="F949" i="355"/>
  <c r="B949" i="355"/>
  <c r="F948" i="355"/>
  <c r="B948" i="355"/>
  <c r="F947" i="355"/>
  <c r="B947" i="355"/>
  <c r="F946" i="355"/>
  <c r="B946" i="355"/>
  <c r="F945" i="355"/>
  <c r="B945" i="355"/>
  <c r="F944" i="355"/>
  <c r="B944" i="355"/>
  <c r="F943" i="355"/>
  <c r="B943" i="355"/>
  <c r="F942" i="355"/>
  <c r="B942" i="355"/>
  <c r="F941" i="355"/>
  <c r="B941" i="355"/>
  <c r="F940" i="355"/>
  <c r="B940" i="355"/>
  <c r="F939" i="355"/>
  <c r="B939" i="355"/>
  <c r="F938" i="355"/>
  <c r="B938" i="355"/>
  <c r="F937" i="355"/>
  <c r="B937" i="355"/>
  <c r="F936" i="355"/>
  <c r="B936" i="355"/>
  <c r="F935" i="355"/>
  <c r="B935" i="355"/>
  <c r="F934" i="355"/>
  <c r="B934" i="355"/>
  <c r="F933" i="355"/>
  <c r="B933" i="355"/>
  <c r="F932" i="355"/>
  <c r="B932" i="355"/>
  <c r="F931" i="355"/>
  <c r="B931" i="355"/>
  <c r="F930" i="355"/>
  <c r="B930" i="355"/>
  <c r="F929" i="355"/>
  <c r="B929" i="355"/>
  <c r="F928" i="355"/>
  <c r="B928" i="355"/>
  <c r="F927" i="355"/>
  <c r="B927" i="355"/>
  <c r="F926" i="355"/>
  <c r="B926" i="355"/>
  <c r="F925" i="355"/>
  <c r="B925" i="355"/>
  <c r="F924" i="355"/>
  <c r="B924" i="355"/>
  <c r="F923" i="355"/>
  <c r="B923" i="355"/>
  <c r="F922" i="355"/>
  <c r="B922" i="355"/>
  <c r="F921" i="355"/>
  <c r="B921" i="355"/>
  <c r="F920" i="355"/>
  <c r="B920" i="355"/>
  <c r="F919" i="355"/>
  <c r="B919" i="355"/>
  <c r="F918" i="355"/>
  <c r="B918" i="355"/>
  <c r="F917" i="355"/>
  <c r="B917" i="355"/>
  <c r="F916" i="355"/>
  <c r="B916" i="355"/>
  <c r="F915" i="355"/>
  <c r="B915" i="355"/>
  <c r="F914" i="355"/>
  <c r="B914" i="355"/>
  <c r="F913" i="355"/>
  <c r="B913" i="355"/>
  <c r="F912" i="355"/>
  <c r="B912" i="355"/>
  <c r="F911" i="355"/>
  <c r="B911" i="355"/>
  <c r="F910" i="355"/>
  <c r="B910" i="355"/>
  <c r="F909" i="355"/>
  <c r="B909" i="355"/>
  <c r="F908" i="355"/>
  <c r="B908" i="355"/>
  <c r="F907" i="355"/>
  <c r="B907" i="355"/>
  <c r="F906" i="355"/>
  <c r="B906" i="355"/>
  <c r="F905" i="355"/>
  <c r="B905" i="355"/>
  <c r="F904" i="355"/>
  <c r="B904" i="355"/>
  <c r="F903" i="355"/>
  <c r="B903" i="355"/>
  <c r="F902" i="355"/>
  <c r="B902" i="355"/>
  <c r="F901" i="355"/>
  <c r="B901" i="355"/>
  <c r="F900" i="355"/>
  <c r="B900" i="355"/>
  <c r="F899" i="355"/>
  <c r="B899" i="355"/>
  <c r="F898" i="355"/>
  <c r="B898" i="355"/>
  <c r="F897" i="355"/>
  <c r="B897" i="355"/>
  <c r="F896" i="355"/>
  <c r="B896" i="355"/>
  <c r="F895" i="355"/>
  <c r="B895" i="355"/>
  <c r="F894" i="355"/>
  <c r="B894" i="355"/>
  <c r="F893" i="355"/>
  <c r="B893" i="355"/>
  <c r="F892" i="355"/>
  <c r="B892" i="355"/>
  <c r="F891" i="355"/>
  <c r="B891" i="355"/>
  <c r="F890" i="355"/>
  <c r="B890" i="355"/>
  <c r="F889" i="355"/>
  <c r="B889" i="355"/>
  <c r="F888" i="355"/>
  <c r="B888" i="355"/>
  <c r="F887" i="355"/>
  <c r="B887" i="355"/>
  <c r="F886" i="355"/>
  <c r="B886" i="355"/>
  <c r="F885" i="355"/>
  <c r="B885" i="355"/>
  <c r="F884" i="355"/>
  <c r="B884" i="355"/>
  <c r="F883" i="355"/>
  <c r="B883" i="355"/>
  <c r="B882" i="355"/>
  <c r="F881" i="355"/>
  <c r="B881" i="355"/>
  <c r="B880" i="355"/>
  <c r="F879" i="355"/>
  <c r="B879" i="355"/>
  <c r="F878" i="355"/>
  <c r="B878" i="355"/>
  <c r="F877" i="355"/>
  <c r="B877" i="355"/>
  <c r="F876" i="355"/>
  <c r="B876" i="355"/>
  <c r="F875" i="355"/>
  <c r="B875" i="355"/>
  <c r="F874" i="355"/>
  <c r="B874" i="355"/>
  <c r="B873" i="355"/>
  <c r="F872" i="355"/>
  <c r="B872" i="355"/>
  <c r="B871" i="355"/>
  <c r="F870" i="355"/>
  <c r="B870" i="355"/>
  <c r="F869" i="355"/>
  <c r="B869" i="355"/>
  <c r="F868" i="355"/>
  <c r="B868" i="355"/>
  <c r="F867" i="355"/>
  <c r="B867" i="355"/>
  <c r="F866" i="355"/>
  <c r="B866" i="355"/>
  <c r="F865" i="355"/>
  <c r="B865" i="355"/>
  <c r="F864" i="355"/>
  <c r="B864" i="355"/>
  <c r="F863" i="355"/>
  <c r="B863" i="355"/>
  <c r="F862" i="355"/>
  <c r="B862" i="355"/>
  <c r="F861" i="355"/>
  <c r="B861" i="355"/>
  <c r="F860" i="355"/>
  <c r="B860" i="355"/>
  <c r="F859" i="355"/>
  <c r="B859" i="355"/>
  <c r="F858" i="355"/>
  <c r="B858" i="355"/>
  <c r="F857" i="355"/>
  <c r="B857" i="355"/>
  <c r="F856" i="355"/>
  <c r="B856" i="355"/>
  <c r="F855" i="355"/>
  <c r="B855" i="355"/>
  <c r="F854" i="355"/>
  <c r="B854" i="355"/>
  <c r="F853" i="355"/>
  <c r="B853" i="355"/>
  <c r="F852" i="355"/>
  <c r="B852" i="355"/>
  <c r="F851" i="355"/>
  <c r="B851" i="355"/>
  <c r="F850" i="355"/>
  <c r="B850" i="355"/>
  <c r="F849" i="355"/>
  <c r="B849" i="355"/>
  <c r="F848" i="355"/>
  <c r="B848" i="355"/>
  <c r="F847" i="355"/>
  <c r="B847" i="355"/>
  <c r="F846" i="355"/>
  <c r="B846" i="355"/>
  <c r="F845" i="355"/>
  <c r="B845" i="355"/>
  <c r="F844" i="355"/>
  <c r="B844" i="355"/>
  <c r="F843" i="355"/>
  <c r="B843" i="355"/>
  <c r="F842" i="355"/>
  <c r="B842" i="355"/>
  <c r="F841" i="355"/>
  <c r="B841" i="355"/>
  <c r="F840" i="355"/>
  <c r="B840" i="355"/>
  <c r="F839" i="355"/>
  <c r="B839" i="355"/>
  <c r="F838" i="355"/>
  <c r="B838" i="355"/>
  <c r="F837" i="355"/>
  <c r="B837" i="355"/>
  <c r="F836" i="355"/>
  <c r="B836" i="355"/>
  <c r="F835" i="355"/>
  <c r="B835" i="355"/>
  <c r="F834" i="355"/>
  <c r="B834" i="355"/>
  <c r="F833" i="355"/>
  <c r="B833" i="355"/>
  <c r="F832" i="355"/>
  <c r="B832" i="355"/>
  <c r="F831" i="355"/>
  <c r="B831" i="355"/>
  <c r="F830" i="355"/>
  <c r="B830" i="355"/>
  <c r="F829" i="355"/>
  <c r="B829" i="355"/>
  <c r="F828" i="355"/>
  <c r="B828" i="355"/>
  <c r="F827" i="355"/>
  <c r="B827" i="355"/>
  <c r="F826" i="355"/>
  <c r="B826" i="355"/>
  <c r="F825" i="355"/>
  <c r="B825" i="355"/>
  <c r="F824" i="355"/>
  <c r="B824" i="355"/>
  <c r="F823" i="355"/>
  <c r="B823" i="355"/>
  <c r="F822" i="355"/>
  <c r="B822" i="355"/>
  <c r="F821" i="355"/>
  <c r="B821" i="355"/>
  <c r="F820" i="355"/>
  <c r="B820" i="355"/>
  <c r="F819" i="355"/>
  <c r="B819" i="355"/>
  <c r="F818" i="355"/>
  <c r="B818" i="355"/>
  <c r="F817" i="355"/>
  <c r="B817" i="355"/>
  <c r="F816" i="355"/>
  <c r="B816" i="355"/>
  <c r="F815" i="355"/>
  <c r="B815" i="355"/>
  <c r="F814" i="355"/>
  <c r="B814" i="355"/>
  <c r="F813" i="355"/>
  <c r="B813" i="355"/>
  <c r="F812" i="355"/>
  <c r="B812" i="355"/>
  <c r="F811" i="355"/>
  <c r="B811" i="355"/>
  <c r="F810" i="355"/>
  <c r="B810" i="355"/>
  <c r="F809" i="355"/>
  <c r="B809" i="355"/>
  <c r="F808" i="355"/>
  <c r="B808" i="355"/>
  <c r="F807" i="355"/>
  <c r="B807" i="355"/>
  <c r="F806" i="355"/>
  <c r="B806" i="355"/>
  <c r="F805" i="355"/>
  <c r="B805" i="355"/>
  <c r="F804" i="355"/>
  <c r="B804" i="355"/>
  <c r="F803" i="355"/>
  <c r="B803" i="355"/>
  <c r="F802" i="355"/>
  <c r="B802" i="355"/>
  <c r="F801" i="355"/>
  <c r="B801" i="355"/>
  <c r="F800" i="355"/>
  <c r="B800" i="355"/>
  <c r="F799" i="355"/>
  <c r="B799" i="355"/>
  <c r="F798" i="355"/>
  <c r="B798" i="355"/>
  <c r="F797" i="355"/>
  <c r="B797" i="355"/>
  <c r="F796" i="355"/>
  <c r="B796" i="355"/>
  <c r="F795" i="355"/>
  <c r="B795" i="355"/>
  <c r="F794" i="355"/>
  <c r="B794" i="355"/>
  <c r="F793" i="355"/>
  <c r="B793" i="355"/>
  <c r="F792" i="355"/>
  <c r="B792" i="355"/>
  <c r="F791" i="355"/>
  <c r="B791" i="355"/>
  <c r="F790" i="355"/>
  <c r="B790" i="355"/>
  <c r="F789" i="355"/>
  <c r="B789" i="355"/>
  <c r="F788" i="355"/>
  <c r="B788" i="355"/>
  <c r="F787" i="355"/>
  <c r="B787" i="355"/>
  <c r="F786" i="355"/>
  <c r="B786" i="355"/>
  <c r="F785" i="355"/>
  <c r="B785" i="355"/>
  <c r="F784" i="355"/>
  <c r="B784" i="355"/>
  <c r="F783" i="355"/>
  <c r="B783" i="355"/>
  <c r="F782" i="355"/>
  <c r="B782" i="355"/>
  <c r="F781" i="355"/>
  <c r="B781" i="355"/>
  <c r="F780" i="355"/>
  <c r="B780" i="355"/>
  <c r="F779" i="355"/>
  <c r="B779" i="355"/>
  <c r="F778" i="355"/>
  <c r="B778" i="355"/>
  <c r="F777" i="355"/>
  <c r="B777" i="355"/>
  <c r="F776" i="355"/>
  <c r="B776" i="355"/>
  <c r="F775" i="355"/>
  <c r="B775" i="355"/>
  <c r="F774" i="355"/>
  <c r="B774" i="355"/>
  <c r="F773" i="355"/>
  <c r="B773" i="355"/>
  <c r="F772" i="355"/>
  <c r="B772" i="355"/>
  <c r="F771" i="355"/>
  <c r="B771" i="355"/>
  <c r="F770" i="355"/>
  <c r="B770" i="355"/>
  <c r="F769" i="355"/>
  <c r="B769" i="355"/>
  <c r="F768" i="355"/>
  <c r="B768" i="355"/>
  <c r="F767" i="355"/>
  <c r="B767" i="355"/>
  <c r="F766" i="355"/>
  <c r="B766" i="355"/>
  <c r="F765" i="355"/>
  <c r="B765" i="355"/>
  <c r="F764" i="355"/>
  <c r="B764" i="355"/>
  <c r="F763" i="355"/>
  <c r="B763" i="355"/>
  <c r="F762" i="355"/>
  <c r="B762" i="355"/>
  <c r="F761" i="355"/>
  <c r="B761" i="355"/>
  <c r="F760" i="355"/>
  <c r="B760" i="355"/>
  <c r="F759" i="355"/>
  <c r="B759" i="355"/>
  <c r="F758" i="355"/>
  <c r="B758" i="355"/>
  <c r="F757" i="355"/>
  <c r="B757" i="355"/>
  <c r="F756" i="355"/>
  <c r="B756" i="355"/>
  <c r="F755" i="355"/>
  <c r="B755" i="355"/>
  <c r="F754" i="355"/>
  <c r="B754" i="355"/>
  <c r="F753" i="355"/>
  <c r="B753" i="355"/>
  <c r="F752" i="355"/>
  <c r="B752" i="355"/>
  <c r="F751" i="355"/>
  <c r="B751" i="355"/>
  <c r="F750" i="355"/>
  <c r="B750" i="355"/>
  <c r="F749" i="355"/>
  <c r="B749" i="355"/>
  <c r="F748" i="355"/>
  <c r="B748" i="355"/>
  <c r="F747" i="355"/>
  <c r="B747" i="355"/>
  <c r="F746" i="355"/>
  <c r="B746" i="355"/>
  <c r="F745" i="355"/>
  <c r="B745" i="355"/>
  <c r="F744" i="355"/>
  <c r="B744" i="355"/>
  <c r="F743" i="355"/>
  <c r="B743" i="355"/>
  <c r="F742" i="355"/>
  <c r="B742" i="355"/>
  <c r="F741" i="355"/>
  <c r="B741" i="355"/>
  <c r="F740" i="355"/>
  <c r="B740" i="355"/>
  <c r="F739" i="355"/>
  <c r="B739" i="355"/>
  <c r="F738" i="355"/>
  <c r="B738" i="355"/>
  <c r="F737" i="355"/>
  <c r="B737" i="355"/>
  <c r="F736" i="355"/>
  <c r="B736" i="355"/>
  <c r="F735" i="355"/>
  <c r="B735" i="355"/>
  <c r="F734" i="355"/>
  <c r="B734" i="355"/>
  <c r="F733" i="355"/>
  <c r="B733" i="355"/>
  <c r="F732" i="355"/>
  <c r="B732" i="355"/>
  <c r="F731" i="355"/>
  <c r="B731" i="355"/>
  <c r="F730" i="355"/>
  <c r="B730" i="355"/>
  <c r="F729" i="355"/>
  <c r="B729" i="355"/>
  <c r="F728" i="355"/>
  <c r="B728" i="355"/>
  <c r="F727" i="355"/>
  <c r="B727" i="355"/>
  <c r="F726" i="355"/>
  <c r="B726" i="355"/>
  <c r="F725" i="355"/>
  <c r="B725" i="355"/>
  <c r="F724" i="355"/>
  <c r="B724" i="355"/>
  <c r="F723" i="355"/>
  <c r="B723" i="355"/>
  <c r="F722" i="355"/>
  <c r="B722" i="355"/>
  <c r="F721" i="355"/>
  <c r="B721" i="355"/>
  <c r="F720" i="355"/>
  <c r="B720" i="355"/>
  <c r="F719" i="355"/>
  <c r="B719" i="355"/>
  <c r="F718" i="355"/>
  <c r="B718" i="355"/>
  <c r="F717" i="355"/>
  <c r="B717" i="355"/>
  <c r="F716" i="355"/>
  <c r="B716" i="355"/>
  <c r="F715" i="355"/>
  <c r="B715" i="355"/>
  <c r="F714" i="355"/>
  <c r="B714" i="355"/>
  <c r="F713" i="355"/>
  <c r="B713" i="355"/>
  <c r="F712" i="355"/>
  <c r="B712" i="355"/>
  <c r="F711" i="355"/>
  <c r="B711" i="355"/>
  <c r="F710" i="355"/>
  <c r="B710" i="355"/>
  <c r="F709" i="355"/>
  <c r="B709" i="355"/>
  <c r="F708" i="355"/>
  <c r="B708" i="355"/>
  <c r="F707" i="355"/>
  <c r="B707" i="355"/>
  <c r="F706" i="355"/>
  <c r="B706" i="355"/>
  <c r="F705" i="355"/>
  <c r="B705" i="355"/>
  <c r="F704" i="355"/>
  <c r="B704" i="355"/>
  <c r="F703" i="355"/>
  <c r="B703" i="355"/>
  <c r="F702" i="355"/>
  <c r="B702" i="355"/>
  <c r="F701" i="355"/>
  <c r="B701" i="355"/>
  <c r="F700" i="355"/>
  <c r="B700" i="355"/>
  <c r="F699" i="355"/>
  <c r="B699" i="355"/>
  <c r="F698" i="355"/>
  <c r="B698" i="355"/>
  <c r="F697" i="355"/>
  <c r="B697" i="355"/>
  <c r="F696" i="355"/>
  <c r="B696" i="355"/>
  <c r="F695" i="355"/>
  <c r="B695" i="355"/>
  <c r="F694" i="355"/>
  <c r="B694" i="355"/>
  <c r="F693" i="355"/>
  <c r="B693" i="355"/>
  <c r="F692" i="355"/>
  <c r="B692" i="355"/>
  <c r="F691" i="355"/>
  <c r="B691" i="355"/>
  <c r="F690" i="355"/>
  <c r="B690" i="355"/>
  <c r="F689" i="355"/>
  <c r="B689" i="355"/>
  <c r="F688" i="355"/>
  <c r="B688" i="355"/>
  <c r="F687" i="355"/>
  <c r="B687" i="355"/>
  <c r="F686" i="355"/>
  <c r="B686" i="355"/>
  <c r="F685" i="355"/>
  <c r="B685" i="355"/>
  <c r="F684" i="355"/>
  <c r="B684" i="355"/>
  <c r="F683" i="355"/>
  <c r="B683" i="355"/>
  <c r="B682" i="355"/>
  <c r="F681" i="355"/>
  <c r="B681" i="355"/>
  <c r="F680" i="355"/>
  <c r="B680" i="355"/>
  <c r="F679" i="355"/>
  <c r="B679" i="355"/>
  <c r="F678" i="355"/>
  <c r="B678" i="355"/>
  <c r="F677" i="355"/>
  <c r="B677" i="355"/>
  <c r="F676" i="355"/>
  <c r="B676" i="355"/>
  <c r="B675" i="355"/>
  <c r="F674" i="355"/>
  <c r="B674" i="355"/>
  <c r="F673" i="355"/>
  <c r="B673" i="355"/>
  <c r="F672" i="355"/>
  <c r="B672" i="355"/>
  <c r="F671" i="355"/>
  <c r="B671" i="355"/>
  <c r="F670" i="355"/>
  <c r="B670" i="355"/>
  <c r="F669" i="355"/>
  <c r="B669" i="355"/>
  <c r="F668" i="355"/>
  <c r="B668" i="355"/>
  <c r="F667" i="355"/>
  <c r="B667" i="355"/>
  <c r="F666" i="355"/>
  <c r="B666" i="355"/>
  <c r="F665" i="355"/>
  <c r="B665" i="355"/>
  <c r="B664" i="355"/>
  <c r="F663" i="355"/>
  <c r="B663" i="355"/>
  <c r="F662" i="355"/>
  <c r="B662" i="355"/>
  <c r="F661" i="355"/>
  <c r="B661" i="355"/>
  <c r="F660" i="355"/>
  <c r="B660" i="355"/>
  <c r="F659" i="355"/>
  <c r="B659" i="355"/>
  <c r="F658" i="355"/>
  <c r="B658" i="355"/>
  <c r="B657" i="355"/>
  <c r="B656" i="355"/>
  <c r="F655" i="355"/>
  <c r="B655" i="355"/>
  <c r="F654" i="355"/>
  <c r="B654" i="355"/>
  <c r="F653" i="355"/>
  <c r="B653" i="355"/>
  <c r="F652" i="355"/>
  <c r="B652" i="355"/>
  <c r="F651" i="355"/>
  <c r="B651" i="355"/>
  <c r="F650" i="355"/>
  <c r="B650" i="355"/>
  <c r="B649" i="355"/>
  <c r="F648" i="355"/>
  <c r="B648" i="355"/>
  <c r="F647" i="355"/>
  <c r="B647" i="355"/>
  <c r="F646" i="355"/>
  <c r="B646" i="355"/>
  <c r="F645" i="355"/>
  <c r="B645" i="355"/>
  <c r="F644" i="355"/>
  <c r="B644" i="355"/>
  <c r="F643" i="355"/>
  <c r="B643" i="355"/>
  <c r="F642" i="355"/>
  <c r="B642" i="355"/>
  <c r="F641" i="355"/>
  <c r="B641" i="355"/>
  <c r="F640" i="355"/>
  <c r="B640" i="355"/>
  <c r="F639" i="355"/>
  <c r="B639" i="355"/>
  <c r="F638" i="355"/>
  <c r="B638" i="355"/>
  <c r="F637" i="355"/>
  <c r="B637" i="355"/>
  <c r="F636" i="355"/>
  <c r="B636" i="355"/>
  <c r="F635" i="355"/>
  <c r="B635" i="355"/>
  <c r="F634" i="355"/>
  <c r="B634" i="355"/>
  <c r="F633" i="355"/>
  <c r="B633" i="355"/>
  <c r="F632" i="355"/>
  <c r="B632" i="355"/>
  <c r="F631" i="355"/>
  <c r="B631" i="355"/>
  <c r="F630" i="355"/>
  <c r="B630" i="355"/>
  <c r="F629" i="355"/>
  <c r="B629" i="355"/>
  <c r="F628" i="355"/>
  <c r="B628" i="355"/>
  <c r="F627" i="355"/>
  <c r="B627" i="355"/>
  <c r="F626" i="355"/>
  <c r="B626" i="355"/>
  <c r="F625" i="355"/>
  <c r="B625" i="355"/>
  <c r="F624" i="355"/>
  <c r="B624" i="355"/>
  <c r="F623" i="355"/>
  <c r="B623" i="355"/>
  <c r="F622" i="355"/>
  <c r="B622" i="355"/>
  <c r="F621" i="355"/>
  <c r="B621" i="355"/>
  <c r="F620" i="355"/>
  <c r="B620" i="355"/>
  <c r="F619" i="355"/>
  <c r="B619" i="355"/>
  <c r="F618" i="355"/>
  <c r="B618" i="355"/>
  <c r="F617" i="355"/>
  <c r="B617" i="355"/>
  <c r="F616" i="355"/>
  <c r="B616" i="355"/>
  <c r="F615" i="355"/>
  <c r="B615" i="355"/>
  <c r="F614" i="355"/>
  <c r="B614" i="355"/>
  <c r="F613" i="355"/>
  <c r="B613" i="355"/>
  <c r="F612" i="355"/>
  <c r="B612" i="355"/>
  <c r="F611" i="355"/>
  <c r="B611" i="355"/>
  <c r="F610" i="355"/>
  <c r="B610" i="355"/>
  <c r="F609" i="355"/>
  <c r="B609" i="355"/>
  <c r="F608" i="355"/>
  <c r="B608" i="355"/>
  <c r="F607" i="355"/>
  <c r="B607" i="355"/>
  <c r="F606" i="355"/>
  <c r="B606" i="355"/>
  <c r="F605" i="355"/>
  <c r="B605" i="355"/>
  <c r="F604" i="355"/>
  <c r="B604" i="355"/>
  <c r="F603" i="355"/>
  <c r="B603" i="355"/>
  <c r="F602" i="355"/>
  <c r="B602" i="355"/>
  <c r="F601" i="355"/>
  <c r="B601" i="355"/>
  <c r="F600" i="355"/>
  <c r="B600" i="355"/>
  <c r="F599" i="355"/>
  <c r="B599" i="355"/>
  <c r="F598" i="355"/>
  <c r="B598" i="355"/>
  <c r="F597" i="355"/>
  <c r="B597" i="355"/>
  <c r="F596" i="355"/>
  <c r="B596" i="355"/>
  <c r="F595" i="355"/>
  <c r="B595" i="355"/>
  <c r="F594" i="355"/>
  <c r="B594" i="355"/>
  <c r="F593" i="355"/>
  <c r="B593" i="355"/>
  <c r="F592" i="355"/>
  <c r="B592" i="355"/>
  <c r="F591" i="355"/>
  <c r="B591" i="355"/>
  <c r="F590" i="355"/>
  <c r="B590" i="355"/>
  <c r="F589" i="355"/>
  <c r="B589" i="355"/>
  <c r="F588" i="355"/>
  <c r="B588" i="355"/>
  <c r="F587" i="355"/>
  <c r="B587" i="355"/>
  <c r="F586" i="355"/>
  <c r="B586" i="355"/>
  <c r="F585" i="355"/>
  <c r="B585" i="355"/>
  <c r="F584" i="355"/>
  <c r="B584" i="355"/>
  <c r="F583" i="355"/>
  <c r="B583" i="355"/>
  <c r="F582" i="355"/>
  <c r="B582" i="355"/>
  <c r="F581" i="355"/>
  <c r="B581" i="355"/>
  <c r="F580" i="355"/>
  <c r="B580" i="355"/>
  <c r="F579" i="355"/>
  <c r="B579" i="355"/>
  <c r="F578" i="355"/>
  <c r="B578" i="355"/>
  <c r="F577" i="355"/>
  <c r="B577" i="355"/>
  <c r="F576" i="355"/>
  <c r="B576" i="355"/>
  <c r="F575" i="355"/>
  <c r="B575" i="355"/>
  <c r="F574" i="355"/>
  <c r="B574" i="355"/>
  <c r="F573" i="355"/>
  <c r="B573" i="355"/>
  <c r="F572" i="355"/>
  <c r="B572" i="355"/>
  <c r="F571" i="355"/>
  <c r="B571" i="355"/>
  <c r="F570" i="355"/>
  <c r="B570" i="355"/>
  <c r="F569" i="355"/>
  <c r="B569" i="355"/>
  <c r="F568" i="355"/>
  <c r="B568" i="355"/>
  <c r="F567" i="355"/>
  <c r="B567" i="355"/>
  <c r="F566" i="355"/>
  <c r="B566" i="355"/>
  <c r="F565" i="355"/>
  <c r="B565" i="355"/>
  <c r="F564" i="355"/>
  <c r="B564" i="355"/>
  <c r="F563" i="355"/>
  <c r="B563" i="355"/>
  <c r="F562" i="355"/>
  <c r="B562" i="355"/>
  <c r="F561" i="355"/>
  <c r="B561" i="355"/>
  <c r="F560" i="355"/>
  <c r="B560" i="355"/>
  <c r="F559" i="355"/>
  <c r="B559" i="355"/>
  <c r="F558" i="355"/>
  <c r="B558" i="355"/>
  <c r="F557" i="355"/>
  <c r="B557" i="355"/>
  <c r="F556" i="355"/>
  <c r="B556" i="355"/>
  <c r="F555" i="355"/>
  <c r="B555" i="355"/>
  <c r="F554" i="355"/>
  <c r="B554" i="355"/>
  <c r="F553" i="355"/>
  <c r="B553" i="355"/>
  <c r="F552" i="355"/>
  <c r="B552" i="355"/>
  <c r="F551" i="355"/>
  <c r="B551" i="355"/>
  <c r="F550" i="355"/>
  <c r="B550" i="355"/>
  <c r="F549" i="355"/>
  <c r="B549" i="355"/>
  <c r="F548" i="355"/>
  <c r="B548" i="355"/>
  <c r="F547" i="355"/>
  <c r="B547" i="355"/>
  <c r="F546" i="355"/>
  <c r="B546" i="355"/>
  <c r="F545" i="355"/>
  <c r="B545" i="355"/>
  <c r="F544" i="355"/>
  <c r="B544" i="355"/>
  <c r="F543" i="355"/>
  <c r="B543" i="355"/>
  <c r="F542" i="355"/>
  <c r="B542" i="355"/>
  <c r="F541" i="355"/>
  <c r="B541" i="355"/>
  <c r="F540" i="355"/>
  <c r="B540" i="355"/>
  <c r="F539" i="355"/>
  <c r="B539" i="355"/>
  <c r="F538" i="355"/>
  <c r="B538" i="355"/>
  <c r="F537" i="355"/>
  <c r="B537" i="355"/>
  <c r="F536" i="355"/>
  <c r="B536" i="355"/>
  <c r="F535" i="355"/>
  <c r="B535" i="355"/>
  <c r="F534" i="355"/>
  <c r="B534" i="355"/>
  <c r="F533" i="355"/>
  <c r="B533" i="355"/>
  <c r="F532" i="355"/>
  <c r="B532" i="355"/>
  <c r="F531" i="355"/>
  <c r="B531" i="355"/>
  <c r="F530" i="355"/>
  <c r="B530" i="355"/>
  <c r="F529" i="355"/>
  <c r="B529" i="355"/>
  <c r="F528" i="355"/>
  <c r="B528" i="355"/>
  <c r="F527" i="355"/>
  <c r="B527" i="355"/>
  <c r="F526" i="355"/>
  <c r="B526" i="355"/>
  <c r="F525" i="355"/>
  <c r="B525" i="355"/>
  <c r="F524" i="355"/>
  <c r="B524" i="355"/>
  <c r="F523" i="355"/>
  <c r="B523" i="355"/>
  <c r="F522" i="355"/>
  <c r="B522" i="355"/>
  <c r="F521" i="355"/>
  <c r="B521" i="355"/>
  <c r="F520" i="355"/>
  <c r="B520" i="355"/>
  <c r="F519" i="355"/>
  <c r="B519" i="355"/>
  <c r="F518" i="355"/>
  <c r="B518" i="355"/>
  <c r="F517" i="355"/>
  <c r="B517" i="355"/>
  <c r="F516" i="355"/>
  <c r="B516" i="355"/>
  <c r="F515" i="355"/>
  <c r="B515" i="355"/>
  <c r="F514" i="355"/>
  <c r="B514" i="355"/>
  <c r="F513" i="355"/>
  <c r="B513" i="355"/>
  <c r="F512" i="355"/>
  <c r="B512" i="355"/>
  <c r="F511" i="355"/>
  <c r="B511" i="355"/>
  <c r="F510" i="355"/>
  <c r="B510" i="355"/>
  <c r="F509" i="355"/>
  <c r="B509" i="355"/>
  <c r="F508" i="355"/>
  <c r="B508" i="355"/>
  <c r="F507" i="355"/>
  <c r="B507" i="355"/>
  <c r="F506" i="355"/>
  <c r="B506" i="355"/>
  <c r="F505" i="355"/>
  <c r="B505" i="355"/>
  <c r="F504" i="355"/>
  <c r="B504" i="355"/>
  <c r="F503" i="355"/>
  <c r="B503" i="355"/>
  <c r="F502" i="355"/>
  <c r="B502" i="355"/>
  <c r="F501" i="355"/>
  <c r="B501" i="355"/>
  <c r="F500" i="355"/>
  <c r="B500" i="355"/>
  <c r="F499" i="355"/>
  <c r="B499" i="355"/>
  <c r="F498" i="355"/>
  <c r="B498" i="355"/>
  <c r="F497" i="355"/>
  <c r="B497" i="355"/>
  <c r="F496" i="355"/>
  <c r="B496" i="355"/>
  <c r="F495" i="355"/>
  <c r="B495" i="355"/>
  <c r="F494" i="355"/>
  <c r="B494" i="355"/>
  <c r="F493" i="355"/>
  <c r="B493" i="355"/>
  <c r="F492" i="355"/>
  <c r="B492" i="355"/>
  <c r="F491" i="355"/>
  <c r="B491" i="355"/>
  <c r="F490" i="355"/>
  <c r="B490" i="355"/>
  <c r="F489" i="355"/>
  <c r="B489" i="355"/>
  <c r="F488" i="355"/>
  <c r="B488" i="355"/>
  <c r="F487" i="355"/>
  <c r="B487" i="355"/>
  <c r="F486" i="355"/>
  <c r="B486" i="355"/>
  <c r="F485" i="355"/>
  <c r="B485" i="355"/>
  <c r="F484" i="355"/>
  <c r="B484" i="355"/>
  <c r="F483" i="355"/>
  <c r="B483" i="355"/>
  <c r="F482" i="355"/>
  <c r="B482" i="355"/>
  <c r="F481" i="355"/>
  <c r="B481" i="355"/>
  <c r="F480" i="355"/>
  <c r="B480" i="355"/>
  <c r="F479" i="355"/>
  <c r="B479" i="355"/>
  <c r="F478" i="355"/>
  <c r="B478" i="355"/>
  <c r="F477" i="355"/>
  <c r="B477" i="355"/>
  <c r="F476" i="355"/>
  <c r="B476" i="355"/>
  <c r="F475" i="355"/>
  <c r="B475" i="355"/>
  <c r="F474" i="355"/>
  <c r="B474" i="355"/>
  <c r="F473" i="355"/>
  <c r="B473" i="355"/>
  <c r="F472" i="355"/>
  <c r="B472" i="355"/>
  <c r="F471" i="355"/>
  <c r="B471" i="355"/>
  <c r="F470" i="355"/>
  <c r="B470" i="355"/>
  <c r="F469" i="355"/>
  <c r="B469" i="355"/>
  <c r="F468" i="355"/>
  <c r="B468" i="355"/>
  <c r="F467" i="355"/>
  <c r="B467" i="355"/>
  <c r="F466" i="355"/>
  <c r="B466" i="355"/>
  <c r="F465" i="355"/>
  <c r="B465" i="355"/>
  <c r="F464" i="355"/>
  <c r="B464" i="355"/>
  <c r="F463" i="355"/>
  <c r="B463" i="355"/>
  <c r="F462" i="355"/>
  <c r="B462" i="355"/>
  <c r="F461" i="355"/>
  <c r="B461" i="355"/>
  <c r="F460" i="355"/>
  <c r="B460" i="355"/>
  <c r="F459" i="355"/>
  <c r="B459" i="355"/>
  <c r="F458" i="355"/>
  <c r="B458" i="355"/>
  <c r="F457" i="355"/>
  <c r="B457" i="355"/>
  <c r="F456" i="355"/>
  <c r="B456" i="355"/>
  <c r="F455" i="355"/>
  <c r="B455" i="355"/>
  <c r="F454" i="355"/>
  <c r="B454" i="355"/>
  <c r="F453" i="355"/>
  <c r="B453" i="355"/>
  <c r="F452" i="355"/>
  <c r="B452" i="355"/>
  <c r="F451" i="355"/>
  <c r="B451" i="355"/>
  <c r="F450" i="355"/>
  <c r="B450" i="355"/>
  <c r="F449" i="355"/>
  <c r="B449" i="355"/>
  <c r="F448" i="355"/>
  <c r="B448" i="355"/>
  <c r="F447" i="355"/>
  <c r="B447" i="355"/>
  <c r="F446" i="355"/>
  <c r="B446" i="355"/>
  <c r="F445" i="355"/>
  <c r="B445" i="355"/>
  <c r="F444" i="355"/>
  <c r="B444" i="355"/>
  <c r="F443" i="355"/>
  <c r="B443" i="355"/>
  <c r="F442" i="355"/>
  <c r="B442" i="355"/>
  <c r="F441" i="355"/>
  <c r="B441" i="355"/>
  <c r="F440" i="355"/>
  <c r="B440" i="355"/>
  <c r="F439" i="355"/>
  <c r="B439" i="355"/>
  <c r="F438" i="355"/>
  <c r="B438" i="355"/>
  <c r="F437" i="355"/>
  <c r="B437" i="355"/>
  <c r="F436" i="355"/>
  <c r="B436" i="355"/>
  <c r="F435" i="355"/>
  <c r="B435" i="355"/>
  <c r="F434" i="355"/>
  <c r="B434" i="355"/>
  <c r="F433" i="355"/>
  <c r="B433" i="355"/>
  <c r="F432" i="355"/>
  <c r="B432" i="355"/>
  <c r="F431" i="355"/>
  <c r="B431" i="355"/>
  <c r="B430" i="355"/>
  <c r="B429" i="355"/>
  <c r="B428" i="355"/>
  <c r="B427" i="355"/>
  <c r="B426" i="355"/>
  <c r="B425" i="355"/>
  <c r="B424" i="355"/>
  <c r="B423" i="355"/>
  <c r="B422" i="355"/>
  <c r="B421" i="355"/>
  <c r="B420" i="355"/>
  <c r="F419" i="355"/>
  <c r="B419" i="355"/>
  <c r="F418" i="355"/>
  <c r="B418" i="355"/>
  <c r="F417" i="355"/>
  <c r="B417" i="355"/>
  <c r="F416" i="355"/>
  <c r="B416" i="355"/>
  <c r="B415" i="355"/>
  <c r="F414" i="355"/>
  <c r="B414" i="355"/>
  <c r="F413" i="355"/>
  <c r="B413" i="355"/>
  <c r="F412" i="355"/>
  <c r="B412" i="355"/>
  <c r="F411" i="355"/>
  <c r="B411" i="355"/>
  <c r="F410" i="355"/>
  <c r="B410" i="355"/>
  <c r="B409" i="355"/>
  <c r="B408" i="355"/>
  <c r="F407" i="355"/>
  <c r="B407" i="355"/>
  <c r="F406" i="355"/>
  <c r="B406" i="355"/>
  <c r="B405" i="355"/>
  <c r="B404" i="355"/>
  <c r="B403" i="355"/>
  <c r="B402" i="355"/>
  <c r="B401" i="355"/>
  <c r="B400" i="355"/>
  <c r="B399" i="355"/>
  <c r="B398" i="355"/>
  <c r="F397" i="355"/>
  <c r="B397" i="355"/>
  <c r="F396" i="355"/>
  <c r="B396" i="355"/>
  <c r="F395" i="355"/>
  <c r="B395" i="355"/>
  <c r="F394" i="355"/>
  <c r="B394" i="355"/>
  <c r="B393" i="355"/>
  <c r="B392" i="355"/>
  <c r="B391" i="355"/>
  <c r="B390" i="355"/>
  <c r="B389" i="355"/>
  <c r="B388" i="355"/>
  <c r="B387" i="355"/>
  <c r="B386" i="355"/>
  <c r="B385" i="355"/>
  <c r="B384" i="355"/>
  <c r="B383" i="355"/>
  <c r="B382" i="355"/>
  <c r="F381" i="355"/>
  <c r="B381" i="355"/>
  <c r="F380" i="355"/>
  <c r="B380" i="355"/>
  <c r="F379" i="355"/>
  <c r="B379" i="355"/>
  <c r="B378" i="355"/>
  <c r="B377" i="355"/>
  <c r="F376" i="355"/>
  <c r="B376" i="355"/>
  <c r="F375" i="355"/>
  <c r="B375" i="355"/>
  <c r="F374" i="355"/>
  <c r="B374" i="355"/>
  <c r="B373" i="355"/>
  <c r="B372" i="355"/>
  <c r="F371" i="355"/>
  <c r="B371" i="355"/>
  <c r="F370" i="355"/>
  <c r="B370" i="355"/>
  <c r="F369" i="355"/>
  <c r="B369" i="355"/>
  <c r="B368" i="355"/>
  <c r="B367" i="355"/>
  <c r="B366" i="355"/>
  <c r="B365" i="355"/>
  <c r="B364" i="355"/>
  <c r="B363" i="355"/>
  <c r="B362" i="355"/>
  <c r="B361" i="355"/>
  <c r="B360" i="355"/>
  <c r="B359" i="355"/>
  <c r="B358" i="355"/>
  <c r="B357" i="355"/>
  <c r="F356" i="355"/>
  <c r="B356" i="355"/>
  <c r="F355" i="355"/>
  <c r="B355" i="355"/>
  <c r="F354" i="355"/>
  <c r="B354" i="355"/>
  <c r="B353" i="355"/>
  <c r="B352" i="355"/>
  <c r="F351" i="355"/>
  <c r="B351" i="355"/>
  <c r="F350" i="355"/>
  <c r="B350" i="355"/>
  <c r="F349" i="355"/>
  <c r="B349" i="355"/>
  <c r="B348" i="355"/>
  <c r="B347" i="355"/>
  <c r="F346" i="355"/>
  <c r="B346" i="355"/>
  <c r="F345" i="355"/>
  <c r="B345" i="355"/>
  <c r="F344" i="355"/>
  <c r="B344" i="355"/>
  <c r="B343" i="355"/>
  <c r="B342" i="355"/>
  <c r="F341" i="355"/>
  <c r="B341" i="355"/>
  <c r="F340" i="355"/>
  <c r="B340" i="355"/>
  <c r="F339" i="355"/>
  <c r="B339" i="355"/>
  <c r="B338" i="355"/>
  <c r="B337" i="355"/>
  <c r="B336" i="355"/>
  <c r="B335" i="355"/>
  <c r="B334" i="355"/>
  <c r="B333" i="355"/>
  <c r="B332" i="355"/>
  <c r="F331" i="355"/>
  <c r="B331" i="355"/>
  <c r="F330" i="355"/>
  <c r="B330" i="355"/>
  <c r="F329" i="355"/>
  <c r="B329" i="355"/>
  <c r="B328" i="355"/>
  <c r="B327" i="355"/>
  <c r="F326" i="355"/>
  <c r="B326" i="355"/>
  <c r="F325" i="355"/>
  <c r="B325" i="355"/>
  <c r="F324" i="355"/>
  <c r="B324" i="355"/>
  <c r="B323" i="355"/>
  <c r="B322" i="355"/>
  <c r="B321" i="355"/>
  <c r="B320" i="355"/>
  <c r="B319" i="355"/>
  <c r="B318" i="355"/>
  <c r="B317" i="355"/>
  <c r="F316" i="355"/>
  <c r="B316" i="355"/>
  <c r="F315" i="355"/>
  <c r="B315" i="355"/>
  <c r="F314" i="355"/>
  <c r="B314" i="355"/>
  <c r="B313" i="355"/>
  <c r="B312" i="355"/>
  <c r="F311" i="355"/>
  <c r="B311" i="355"/>
  <c r="F310" i="355"/>
  <c r="B310" i="355"/>
  <c r="F309" i="355"/>
  <c r="B309" i="355"/>
  <c r="B308" i="355"/>
  <c r="B307" i="355"/>
  <c r="F306" i="355"/>
  <c r="B306" i="355"/>
  <c r="F305" i="355"/>
  <c r="B305" i="355"/>
  <c r="F304" i="355"/>
  <c r="B304" i="355"/>
  <c r="B303" i="355"/>
  <c r="B302" i="355"/>
  <c r="F301" i="355"/>
  <c r="B301" i="355"/>
  <c r="F300" i="355"/>
  <c r="B300" i="355"/>
  <c r="F299" i="355"/>
  <c r="B299" i="355"/>
  <c r="B298" i="355"/>
  <c r="B297" i="355"/>
  <c r="F296" i="355"/>
  <c r="B296" i="355"/>
  <c r="F295" i="355"/>
  <c r="B295" i="355"/>
  <c r="F294" i="355"/>
  <c r="B294" i="355"/>
  <c r="B293" i="355"/>
  <c r="B292" i="355"/>
  <c r="F291" i="355"/>
  <c r="B291" i="355"/>
  <c r="F290" i="355"/>
  <c r="B290" i="355"/>
  <c r="F289" i="355"/>
  <c r="B289" i="355"/>
  <c r="B288" i="355"/>
  <c r="B287" i="355"/>
  <c r="F286" i="355"/>
  <c r="B286" i="355"/>
  <c r="F285" i="355"/>
  <c r="B285" i="355"/>
  <c r="F284" i="355"/>
  <c r="B284" i="355"/>
  <c r="B283" i="355"/>
  <c r="B282" i="355"/>
  <c r="B281" i="355"/>
  <c r="B280" i="355"/>
  <c r="B279" i="355"/>
  <c r="B278" i="355"/>
  <c r="B277" i="355"/>
  <c r="B276" i="355"/>
  <c r="B275" i="355"/>
  <c r="F274" i="355"/>
  <c r="B274" i="355"/>
  <c r="F273" i="355"/>
  <c r="B273" i="355"/>
  <c r="F272" i="355"/>
  <c r="B272" i="355"/>
  <c r="B271" i="355"/>
  <c r="B270" i="355"/>
  <c r="F269" i="355"/>
  <c r="B269" i="355"/>
  <c r="F268" i="355"/>
  <c r="B268" i="355"/>
  <c r="F267" i="355"/>
  <c r="B267" i="355"/>
  <c r="B266" i="355"/>
  <c r="B265" i="355"/>
  <c r="B264" i="355"/>
  <c r="B263" i="355"/>
  <c r="B262" i="355"/>
  <c r="B261" i="355"/>
  <c r="B260" i="355"/>
  <c r="B259" i="355"/>
  <c r="B258" i="355"/>
  <c r="B257" i="355"/>
  <c r="B256" i="355"/>
  <c r="B255" i="355"/>
  <c r="F254" i="355"/>
  <c r="B254" i="355"/>
  <c r="F253" i="355"/>
  <c r="B253" i="355"/>
  <c r="F252" i="355"/>
  <c r="B252" i="355"/>
  <c r="B251" i="355"/>
  <c r="B250" i="355"/>
  <c r="F249" i="355"/>
  <c r="B249" i="355"/>
  <c r="F248" i="355"/>
  <c r="B248" i="355"/>
  <c r="F247" i="355"/>
  <c r="B247" i="355"/>
  <c r="B246" i="355"/>
  <c r="B245" i="355"/>
  <c r="F244" i="355"/>
  <c r="B244" i="355"/>
  <c r="F243" i="355"/>
  <c r="B243" i="355"/>
  <c r="F242" i="355"/>
  <c r="B242" i="355"/>
  <c r="B241" i="355"/>
  <c r="B240" i="355"/>
  <c r="F239" i="355"/>
  <c r="B239" i="355"/>
  <c r="F238" i="355"/>
  <c r="B238" i="355"/>
  <c r="F237" i="355"/>
  <c r="B237" i="355"/>
  <c r="B236" i="355"/>
  <c r="B235" i="355"/>
  <c r="F234" i="355"/>
  <c r="B234" i="355"/>
  <c r="F233" i="355"/>
  <c r="B233" i="355"/>
  <c r="F232" i="355"/>
  <c r="B232" i="355"/>
  <c r="B231" i="355"/>
  <c r="B230" i="355"/>
  <c r="F229" i="355"/>
  <c r="B229" i="355"/>
  <c r="F228" i="355"/>
  <c r="B228" i="355"/>
  <c r="F227" i="355"/>
  <c r="B227" i="355"/>
  <c r="B226" i="355"/>
  <c r="B225" i="355"/>
  <c r="F224" i="355"/>
  <c r="B224" i="355"/>
  <c r="F223" i="355"/>
  <c r="B223" i="355"/>
  <c r="F222" i="355"/>
  <c r="B222" i="355"/>
  <c r="B221" i="355"/>
  <c r="B220" i="355"/>
  <c r="F219" i="355"/>
  <c r="B219" i="355"/>
  <c r="F218" i="355"/>
  <c r="B218" i="355"/>
  <c r="F217" i="355"/>
  <c r="B217" i="355"/>
  <c r="B216" i="355"/>
  <c r="B215" i="355"/>
  <c r="F214" i="355"/>
  <c r="B214" i="355"/>
  <c r="F213" i="355"/>
  <c r="B213" i="355"/>
  <c r="F212" i="355"/>
  <c r="B212" i="355"/>
  <c r="B211" i="355"/>
  <c r="B210" i="355"/>
  <c r="B209" i="355"/>
  <c r="B208" i="355"/>
  <c r="B207" i="355"/>
  <c r="B206" i="355"/>
  <c r="B205" i="355"/>
  <c r="B204" i="355"/>
  <c r="B203" i="355"/>
  <c r="B202" i="355"/>
  <c r="B201" i="355"/>
  <c r="B200" i="355"/>
  <c r="F199" i="355"/>
  <c r="B199" i="355"/>
  <c r="F198" i="355"/>
  <c r="B198" i="355"/>
  <c r="F197" i="355"/>
  <c r="B197" i="355"/>
  <c r="B196" i="355"/>
  <c r="B195" i="355"/>
  <c r="F194" i="355"/>
  <c r="B194" i="355"/>
  <c r="F193" i="355"/>
  <c r="B193" i="355"/>
  <c r="F192" i="355"/>
  <c r="B192" i="355"/>
  <c r="B191" i="355"/>
  <c r="B190" i="355"/>
  <c r="F189" i="355"/>
  <c r="B189" i="355"/>
  <c r="F188" i="355"/>
  <c r="B188" i="355"/>
  <c r="F187" i="355"/>
  <c r="B187" i="355"/>
  <c r="B186" i="355"/>
  <c r="B185" i="355"/>
  <c r="F184" i="355"/>
  <c r="B184" i="355"/>
  <c r="F183" i="355"/>
  <c r="B183" i="355"/>
  <c r="F182" i="355"/>
  <c r="B182" i="355"/>
  <c r="B181" i="355"/>
  <c r="B180" i="355"/>
  <c r="F179" i="355"/>
  <c r="B179" i="355"/>
  <c r="F178" i="355"/>
  <c r="B178" i="355"/>
  <c r="F177" i="355"/>
  <c r="B177" i="355"/>
  <c r="B176" i="355"/>
  <c r="B175" i="355"/>
  <c r="F174" i="355"/>
  <c r="B174" i="355"/>
  <c r="F173" i="355"/>
  <c r="B173" i="355"/>
  <c r="F172" i="355"/>
  <c r="B172" i="355"/>
  <c r="B171" i="355"/>
  <c r="B170" i="355"/>
  <c r="F169" i="355"/>
  <c r="B169" i="355"/>
  <c r="F168" i="355"/>
  <c r="B168" i="355"/>
  <c r="F167" i="355"/>
  <c r="B167" i="355"/>
  <c r="B166" i="355"/>
  <c r="B165" i="355"/>
  <c r="F164" i="355"/>
  <c r="B164" i="355"/>
  <c r="F163" i="355"/>
  <c r="B163" i="355"/>
  <c r="F162" i="355"/>
  <c r="B162" i="355"/>
  <c r="B161" i="355"/>
  <c r="B160" i="355"/>
  <c r="F159" i="355"/>
  <c r="B159" i="355"/>
  <c r="F158" i="355"/>
  <c r="B158" i="355"/>
  <c r="F157" i="355"/>
  <c r="B157" i="355"/>
  <c r="B156" i="355"/>
  <c r="B155" i="355"/>
  <c r="F154" i="355"/>
  <c r="B154" i="355"/>
  <c r="F153" i="355"/>
  <c r="B153" i="355"/>
  <c r="F152" i="355"/>
  <c r="B152" i="355"/>
  <c r="B151" i="355"/>
  <c r="B150" i="355"/>
  <c r="F149" i="355"/>
  <c r="B149" i="355"/>
  <c r="F148" i="355"/>
  <c r="B148" i="355"/>
  <c r="F147" i="355"/>
  <c r="B147" i="355"/>
  <c r="B146" i="355"/>
  <c r="B145" i="355"/>
  <c r="B144" i="355"/>
  <c r="B143" i="355"/>
  <c r="B142" i="355"/>
  <c r="B141" i="355"/>
  <c r="B140" i="355"/>
  <c r="F139" i="355"/>
  <c r="B139" i="355"/>
  <c r="F138" i="355"/>
  <c r="B138" i="355"/>
  <c r="F137" i="355"/>
  <c r="B137" i="355"/>
  <c r="B136" i="355"/>
  <c r="B135" i="355"/>
  <c r="F134" i="355"/>
  <c r="B134" i="355"/>
  <c r="F133" i="355"/>
  <c r="B133" i="355"/>
  <c r="F132" i="355"/>
  <c r="B132" i="355"/>
  <c r="B131" i="355"/>
  <c r="B130" i="355"/>
  <c r="F129" i="355"/>
  <c r="B129" i="355"/>
  <c r="F128" i="355"/>
  <c r="B128" i="355"/>
  <c r="F127" i="355"/>
  <c r="B127" i="355"/>
  <c r="B126" i="355"/>
  <c r="B125" i="355"/>
  <c r="F124" i="355"/>
  <c r="B124" i="355"/>
  <c r="F123" i="355"/>
  <c r="B123" i="355"/>
  <c r="F122" i="355"/>
  <c r="B122" i="355"/>
  <c r="B121" i="355"/>
  <c r="B120" i="355"/>
  <c r="F119" i="355"/>
  <c r="B119" i="355"/>
  <c r="F118" i="355"/>
  <c r="B118" i="355"/>
  <c r="F117" i="355"/>
  <c r="B117" i="355"/>
  <c r="B116" i="355"/>
  <c r="B115" i="355"/>
  <c r="F114" i="355"/>
  <c r="B114" i="355"/>
  <c r="F113" i="355"/>
  <c r="B113" i="355"/>
  <c r="F112" i="355"/>
  <c r="B112" i="355"/>
  <c r="B111" i="355"/>
  <c r="B110" i="355"/>
  <c r="B109" i="355"/>
  <c r="B108" i="355"/>
  <c r="B107" i="355"/>
  <c r="B106" i="355"/>
  <c r="B105" i="355"/>
  <c r="F104" i="355"/>
  <c r="B104" i="355"/>
  <c r="F103" i="355"/>
  <c r="B103" i="355"/>
  <c r="F102" i="355"/>
  <c r="B102" i="355"/>
  <c r="B101" i="355"/>
  <c r="B100" i="355"/>
  <c r="F99" i="355"/>
  <c r="B99" i="355"/>
  <c r="F98" i="355"/>
  <c r="B98" i="355"/>
  <c r="F97" i="355"/>
  <c r="B97" i="355"/>
  <c r="B96" i="355"/>
  <c r="B95" i="355"/>
  <c r="B94" i="355"/>
  <c r="F93" i="355"/>
  <c r="B93" i="355"/>
  <c r="F92" i="355"/>
  <c r="B92" i="355"/>
  <c r="F91" i="355"/>
  <c r="B91" i="355"/>
  <c r="B90" i="355"/>
  <c r="B89" i="355"/>
  <c r="B88" i="355"/>
  <c r="B87" i="355"/>
  <c r="B86" i="355"/>
  <c r="B85" i="355"/>
  <c r="B84" i="355"/>
  <c r="F83" i="355"/>
  <c r="B83" i="355"/>
  <c r="F82" i="355"/>
  <c r="B82" i="355"/>
  <c r="F81" i="355"/>
  <c r="B81" i="355"/>
  <c r="B80" i="355"/>
  <c r="B79" i="355"/>
  <c r="F78" i="355"/>
  <c r="B78" i="355"/>
  <c r="F77" i="355"/>
  <c r="B77" i="355"/>
  <c r="F76" i="355"/>
  <c r="B76" i="355"/>
  <c r="B75" i="355"/>
  <c r="B74" i="355"/>
  <c r="F73" i="355"/>
  <c r="B73" i="355"/>
  <c r="F72" i="355"/>
  <c r="B72" i="355"/>
  <c r="F71" i="355"/>
  <c r="B71" i="355"/>
  <c r="B70" i="355"/>
  <c r="B69" i="355"/>
  <c r="B68" i="355"/>
  <c r="B67" i="355"/>
  <c r="B66" i="355"/>
  <c r="B65" i="355"/>
  <c r="B64" i="355"/>
  <c r="F63" i="355"/>
  <c r="B63" i="355"/>
  <c r="F62" i="355"/>
  <c r="B62" i="355"/>
  <c r="F61" i="355"/>
  <c r="B61" i="355"/>
  <c r="B60" i="355"/>
  <c r="B59" i="355"/>
  <c r="B58" i="355"/>
  <c r="B57" i="355"/>
  <c r="B56" i="355"/>
  <c r="B55" i="355"/>
  <c r="B54" i="355"/>
  <c r="B53" i="355"/>
  <c r="B52" i="355"/>
  <c r="F51" i="355"/>
  <c r="B51" i="355"/>
  <c r="F50" i="355"/>
  <c r="B50" i="355"/>
  <c r="F49" i="355"/>
  <c r="B49" i="355"/>
  <c r="B48" i="355"/>
  <c r="B47" i="355"/>
  <c r="B46" i="355"/>
  <c r="B45" i="355"/>
  <c r="B44" i="355"/>
  <c r="B43" i="355"/>
  <c r="B42" i="355"/>
  <c r="F41" i="355"/>
  <c r="B41" i="355"/>
  <c r="F40" i="355"/>
  <c r="B40" i="355"/>
  <c r="F39" i="355"/>
  <c r="B39" i="355"/>
  <c r="B38" i="355"/>
  <c r="B37" i="355"/>
  <c r="F36" i="355"/>
  <c r="B36" i="355"/>
  <c r="F35" i="355"/>
  <c r="B35" i="355"/>
  <c r="F34" i="355"/>
  <c r="B34" i="355"/>
  <c r="B33" i="355"/>
  <c r="B32" i="355"/>
  <c r="F31" i="355"/>
  <c r="B31" i="355"/>
  <c r="F30" i="355"/>
  <c r="B30" i="355"/>
  <c r="F29" i="355"/>
  <c r="B29" i="355"/>
  <c r="B28" i="355"/>
  <c r="B27" i="355"/>
  <c r="F26" i="355"/>
  <c r="B26" i="355"/>
  <c r="F25" i="355"/>
  <c r="B25" i="355"/>
  <c r="F24" i="355"/>
  <c r="B24" i="355"/>
  <c r="B23" i="355"/>
  <c r="B22" i="355"/>
  <c r="B21" i="355"/>
  <c r="B20" i="355"/>
  <c r="B19" i="355"/>
  <c r="B18" i="355"/>
  <c r="B17" i="355"/>
  <c r="F16" i="355"/>
  <c r="B16" i="355"/>
  <c r="F15" i="355"/>
  <c r="B15" i="355"/>
  <c r="F14" i="355"/>
  <c r="B14" i="355"/>
  <c r="B13" i="355"/>
  <c r="B12" i="355"/>
  <c r="F11" i="355"/>
  <c r="B11" i="355"/>
  <c r="F10" i="355"/>
  <c r="B10" i="355"/>
  <c r="F9" i="355"/>
  <c r="B9" i="355"/>
  <c r="B8" i="355"/>
  <c r="B7" i="355"/>
  <c r="F6" i="355"/>
  <c r="B6" i="355"/>
  <c r="F5" i="355"/>
  <c r="B5" i="355"/>
  <c r="F4" i="355"/>
  <c r="B4" i="355"/>
  <c r="B6763" i="354"/>
  <c r="F6762" i="354"/>
  <c r="B6762" i="354"/>
  <c r="F6761" i="354"/>
  <c r="B6761" i="354"/>
  <c r="B6760" i="354"/>
  <c r="F6759" i="354"/>
  <c r="B6759" i="354"/>
  <c r="F6758" i="354"/>
  <c r="B6758" i="354"/>
  <c r="B6757" i="354"/>
  <c r="F6756" i="354"/>
  <c r="B6756" i="354"/>
  <c r="F6755" i="354"/>
  <c r="B6755" i="354"/>
  <c r="B6754" i="354"/>
  <c r="B6753" i="354"/>
  <c r="B6752" i="354"/>
  <c r="B6751" i="354"/>
  <c r="B6750" i="354"/>
  <c r="B6749" i="354"/>
  <c r="F6748" i="354"/>
  <c r="B6748" i="354"/>
  <c r="F6747" i="354"/>
  <c r="B6747" i="354"/>
  <c r="B6746" i="354"/>
  <c r="B6745" i="354"/>
  <c r="B6744" i="354"/>
  <c r="B6743" i="354"/>
  <c r="F6742" i="354"/>
  <c r="B6742" i="354"/>
  <c r="F6741" i="354"/>
  <c r="B6741" i="354"/>
  <c r="B6740" i="354"/>
  <c r="F6739" i="354"/>
  <c r="B6739" i="354"/>
  <c r="F6738" i="354"/>
  <c r="B6738" i="354"/>
  <c r="B6737" i="354"/>
  <c r="F6736" i="354"/>
  <c r="B6736" i="354"/>
  <c r="F6735" i="354"/>
  <c r="B6735" i="354"/>
  <c r="B6734" i="354"/>
  <c r="F6733" i="354"/>
  <c r="B6733" i="354"/>
  <c r="F6732" i="354"/>
  <c r="B6732" i="354"/>
  <c r="B6731" i="354"/>
  <c r="B6730" i="354"/>
  <c r="B6729" i="354"/>
  <c r="B6728" i="354"/>
  <c r="B6727" i="354"/>
  <c r="B6726" i="354"/>
  <c r="B6725" i="354"/>
  <c r="F6724" i="354"/>
  <c r="B6724" i="354"/>
  <c r="F6723" i="354"/>
  <c r="B6723" i="354"/>
  <c r="B6722" i="354"/>
  <c r="F6721" i="354"/>
  <c r="B6721" i="354"/>
  <c r="F6720" i="354"/>
  <c r="B6720" i="354"/>
  <c r="B6719" i="354"/>
  <c r="F6718" i="354"/>
  <c r="B6718" i="354"/>
  <c r="F6717" i="354"/>
  <c r="B6717" i="354"/>
  <c r="B6716" i="354"/>
  <c r="F6715" i="354"/>
  <c r="B6715" i="354"/>
  <c r="F6714" i="354"/>
  <c r="B6714" i="354"/>
  <c r="B6713" i="354"/>
  <c r="B6712" i="354"/>
  <c r="B6711" i="354"/>
  <c r="B6710" i="354"/>
  <c r="F6709" i="354"/>
  <c r="B6709" i="354"/>
  <c r="F6708" i="354"/>
  <c r="B6708" i="354"/>
  <c r="B6707" i="354"/>
  <c r="F6706" i="354"/>
  <c r="B6706" i="354"/>
  <c r="F6705" i="354"/>
  <c r="B6705" i="354"/>
  <c r="B6704" i="354"/>
  <c r="F6703" i="354"/>
  <c r="B6703" i="354"/>
  <c r="F6702" i="354"/>
  <c r="B6702" i="354"/>
  <c r="B6701" i="354"/>
  <c r="F6700" i="354"/>
  <c r="B6700" i="354"/>
  <c r="F6699" i="354"/>
  <c r="B6699" i="354"/>
  <c r="B6698" i="354"/>
  <c r="F6697" i="354"/>
  <c r="B6697" i="354"/>
  <c r="F6696" i="354"/>
  <c r="B6696" i="354"/>
  <c r="B6695" i="354"/>
  <c r="F6694" i="354"/>
  <c r="B6694" i="354"/>
  <c r="F6693" i="354"/>
  <c r="B6693" i="354"/>
  <c r="B6692" i="354"/>
  <c r="F6691" i="354"/>
  <c r="B6691" i="354"/>
  <c r="F6690" i="354"/>
  <c r="B6690" i="354"/>
  <c r="B6689" i="354"/>
  <c r="F6688" i="354"/>
  <c r="B6688" i="354"/>
  <c r="F6687" i="354"/>
  <c r="B6687" i="354"/>
  <c r="B6686" i="354"/>
  <c r="F6685" i="354"/>
  <c r="B6685" i="354"/>
  <c r="F6684" i="354"/>
  <c r="B6684" i="354"/>
  <c r="B6683" i="354"/>
  <c r="F6682" i="354"/>
  <c r="B6682" i="354"/>
  <c r="F6681" i="354"/>
  <c r="B6681" i="354"/>
  <c r="B6680" i="354"/>
  <c r="F6679" i="354"/>
  <c r="B6679" i="354"/>
  <c r="F6678" i="354"/>
  <c r="B6678" i="354"/>
  <c r="B6677" i="354"/>
  <c r="B6676" i="354"/>
  <c r="B6675" i="354"/>
  <c r="B6674" i="354"/>
  <c r="B6673" i="354"/>
  <c r="B6672" i="354"/>
  <c r="B6671" i="354"/>
  <c r="F6670" i="354"/>
  <c r="B6670" i="354"/>
  <c r="F6669" i="354"/>
  <c r="B6669" i="354"/>
  <c r="B6668" i="354"/>
  <c r="F6667" i="354"/>
  <c r="B6667" i="354"/>
  <c r="F6666" i="354"/>
  <c r="B6666" i="354"/>
  <c r="B6665" i="354"/>
  <c r="F6664" i="354"/>
  <c r="B6664" i="354"/>
  <c r="F6663" i="354"/>
  <c r="B6663" i="354"/>
  <c r="B6662" i="354"/>
  <c r="F6661" i="354"/>
  <c r="B6661" i="354"/>
  <c r="F6660" i="354"/>
  <c r="B6660" i="354"/>
  <c r="B6659" i="354"/>
  <c r="F6658" i="354"/>
  <c r="B6658" i="354"/>
  <c r="F6657" i="354"/>
  <c r="B6657" i="354"/>
  <c r="B6656" i="354"/>
  <c r="F6655" i="354"/>
  <c r="B6655" i="354"/>
  <c r="F6654" i="354"/>
  <c r="B6654" i="354"/>
  <c r="B6653" i="354"/>
  <c r="F6652" i="354"/>
  <c r="B6652" i="354"/>
  <c r="F6651" i="354"/>
  <c r="B6651" i="354"/>
  <c r="B6650" i="354"/>
  <c r="F6649" i="354"/>
  <c r="B6649" i="354"/>
  <c r="F6648" i="354"/>
  <c r="B6648" i="354"/>
  <c r="B6647" i="354"/>
  <c r="F6646" i="354"/>
  <c r="B6646" i="354"/>
  <c r="F6645" i="354"/>
  <c r="B6645" i="354"/>
  <c r="B6644" i="354"/>
  <c r="B6643" i="354"/>
  <c r="B6642" i="354"/>
  <c r="B6641" i="354"/>
  <c r="F6640" i="354"/>
  <c r="B6640" i="354"/>
  <c r="F6639" i="354"/>
  <c r="B6639" i="354"/>
  <c r="B6638" i="354"/>
  <c r="F6637" i="354"/>
  <c r="B6637" i="354"/>
  <c r="F6636" i="354"/>
  <c r="B6636" i="354"/>
  <c r="B6635" i="354"/>
  <c r="F6634" i="354"/>
  <c r="B6634" i="354"/>
  <c r="F6633" i="354"/>
  <c r="B6633" i="354"/>
  <c r="B6632" i="354"/>
  <c r="F6631" i="354"/>
  <c r="B6631" i="354"/>
  <c r="F6630" i="354"/>
  <c r="B6630" i="354"/>
  <c r="F6629" i="354"/>
  <c r="B6629" i="354"/>
  <c r="F6628" i="354"/>
  <c r="B6628" i="354"/>
  <c r="F6627" i="354"/>
  <c r="B6627" i="354"/>
  <c r="F6626" i="354"/>
  <c r="B6626" i="354"/>
  <c r="F6625" i="354"/>
  <c r="B6625" i="354"/>
  <c r="F6624" i="354"/>
  <c r="B6624" i="354"/>
  <c r="F6623" i="354"/>
  <c r="B6623" i="354"/>
  <c r="F6622" i="354"/>
  <c r="B6622" i="354"/>
  <c r="F6621" i="354"/>
  <c r="B6621" i="354"/>
  <c r="F6620" i="354"/>
  <c r="B6620" i="354"/>
  <c r="F6619" i="354"/>
  <c r="B6619" i="354"/>
  <c r="F6618" i="354"/>
  <c r="B6618" i="354"/>
  <c r="F6617" i="354"/>
  <c r="B6617" i="354"/>
  <c r="F6616" i="354"/>
  <c r="B6616" i="354"/>
  <c r="F6615" i="354"/>
  <c r="B6615" i="354"/>
  <c r="F6614" i="354"/>
  <c r="B6614" i="354"/>
  <c r="F6613" i="354"/>
  <c r="B6613" i="354"/>
  <c r="F6612" i="354"/>
  <c r="B6612" i="354"/>
  <c r="F6611" i="354"/>
  <c r="B6611" i="354"/>
  <c r="F6610" i="354"/>
  <c r="B6610" i="354"/>
  <c r="F6609" i="354"/>
  <c r="B6609" i="354"/>
  <c r="F6608" i="354"/>
  <c r="B6608" i="354"/>
  <c r="F6607" i="354"/>
  <c r="B6607" i="354"/>
  <c r="F6606" i="354"/>
  <c r="B6606" i="354"/>
  <c r="F6605" i="354"/>
  <c r="B6605" i="354"/>
  <c r="F6604" i="354"/>
  <c r="B6604" i="354"/>
  <c r="F6603" i="354"/>
  <c r="B6603" i="354"/>
  <c r="F6602" i="354"/>
  <c r="B6602" i="354"/>
  <c r="F6601" i="354"/>
  <c r="B6601" i="354"/>
  <c r="F6600" i="354"/>
  <c r="B6600" i="354"/>
  <c r="F6599" i="354"/>
  <c r="B6599" i="354"/>
  <c r="F6598" i="354"/>
  <c r="B6598" i="354"/>
  <c r="F6597" i="354"/>
  <c r="B6597" i="354"/>
  <c r="F6596" i="354"/>
  <c r="B6596" i="354"/>
  <c r="F6595" i="354"/>
  <c r="B6595" i="354"/>
  <c r="F6594" i="354"/>
  <c r="B6594" i="354"/>
  <c r="F6593" i="354"/>
  <c r="B6593" i="354"/>
  <c r="F6592" i="354"/>
  <c r="B6592" i="354"/>
  <c r="F6591" i="354"/>
  <c r="B6591" i="354"/>
  <c r="F6590" i="354"/>
  <c r="B6590" i="354"/>
  <c r="F6589" i="354"/>
  <c r="B6589" i="354"/>
  <c r="F6588" i="354"/>
  <c r="B6588" i="354"/>
  <c r="F6587" i="354"/>
  <c r="B6587" i="354"/>
  <c r="F6586" i="354"/>
  <c r="B6586" i="354"/>
  <c r="F6585" i="354"/>
  <c r="B6585" i="354"/>
  <c r="F6584" i="354"/>
  <c r="B6584" i="354"/>
  <c r="F6583" i="354"/>
  <c r="B6583" i="354"/>
  <c r="F6582" i="354"/>
  <c r="B6582" i="354"/>
  <c r="F6581" i="354"/>
  <c r="B6581" i="354"/>
  <c r="F6580" i="354"/>
  <c r="B6580" i="354"/>
  <c r="F6579" i="354"/>
  <c r="B6579" i="354"/>
  <c r="F6578" i="354"/>
  <c r="B6578" i="354"/>
  <c r="F6577" i="354"/>
  <c r="B6577" i="354"/>
  <c r="F6576" i="354"/>
  <c r="B6576" i="354"/>
  <c r="F6575" i="354"/>
  <c r="B6575" i="354"/>
  <c r="F6574" i="354"/>
  <c r="B6574" i="354"/>
  <c r="F6573" i="354"/>
  <c r="B6573" i="354"/>
  <c r="F6572" i="354"/>
  <c r="B6572" i="354"/>
  <c r="F6571" i="354"/>
  <c r="B6571" i="354"/>
  <c r="F6570" i="354"/>
  <c r="B6570" i="354"/>
  <c r="F6569" i="354"/>
  <c r="B6569" i="354"/>
  <c r="F6568" i="354"/>
  <c r="B6568" i="354"/>
  <c r="F6567" i="354"/>
  <c r="B6567" i="354"/>
  <c r="F6566" i="354"/>
  <c r="B6566" i="354"/>
  <c r="F6565" i="354"/>
  <c r="B6565" i="354"/>
  <c r="F6564" i="354"/>
  <c r="B6564" i="354"/>
  <c r="F6563" i="354"/>
  <c r="B6563" i="354"/>
  <c r="F6562" i="354"/>
  <c r="B6562" i="354"/>
  <c r="F6561" i="354"/>
  <c r="B6561" i="354"/>
  <c r="F6560" i="354"/>
  <c r="B6560" i="354"/>
  <c r="F6559" i="354"/>
  <c r="B6559" i="354"/>
  <c r="F6558" i="354"/>
  <c r="B6558" i="354"/>
  <c r="F6557" i="354"/>
  <c r="B6557" i="354"/>
  <c r="F6556" i="354"/>
  <c r="B6556" i="354"/>
  <c r="F6555" i="354"/>
  <c r="B6555" i="354"/>
  <c r="F6554" i="354"/>
  <c r="B6554" i="354"/>
  <c r="F6553" i="354"/>
  <c r="B6553" i="354"/>
  <c r="F6552" i="354"/>
  <c r="B6552" i="354"/>
  <c r="F6551" i="354"/>
  <c r="B6551" i="354"/>
  <c r="F6550" i="354"/>
  <c r="B6550" i="354"/>
  <c r="F6549" i="354"/>
  <c r="B6549" i="354"/>
  <c r="F6548" i="354"/>
  <c r="B6548" i="354"/>
  <c r="F6547" i="354"/>
  <c r="B6547" i="354"/>
  <c r="F6546" i="354"/>
  <c r="B6546" i="354"/>
  <c r="F6545" i="354"/>
  <c r="B6545" i="354"/>
  <c r="F6544" i="354"/>
  <c r="B6544" i="354"/>
  <c r="F6543" i="354"/>
  <c r="B6543" i="354"/>
  <c r="F6542" i="354"/>
  <c r="B6542" i="354"/>
  <c r="F6541" i="354"/>
  <c r="B6541" i="354"/>
  <c r="F6540" i="354"/>
  <c r="B6540" i="354"/>
  <c r="F6539" i="354"/>
  <c r="B6539" i="354"/>
  <c r="F6538" i="354"/>
  <c r="B6538" i="354"/>
  <c r="F6537" i="354"/>
  <c r="B6537" i="354"/>
  <c r="F6536" i="354"/>
  <c r="B6536" i="354"/>
  <c r="F6535" i="354"/>
  <c r="B6535" i="354"/>
  <c r="F6534" i="354"/>
  <c r="B6534" i="354"/>
  <c r="F6533" i="354"/>
  <c r="B6533" i="354"/>
  <c r="F6532" i="354"/>
  <c r="B6532" i="354"/>
  <c r="F6531" i="354"/>
  <c r="B6531" i="354"/>
  <c r="F6530" i="354"/>
  <c r="B6530" i="354"/>
  <c r="F6529" i="354"/>
  <c r="B6529" i="354"/>
  <c r="F6528" i="354"/>
  <c r="B6528" i="354"/>
  <c r="F6527" i="354"/>
  <c r="B6527" i="354"/>
  <c r="F6526" i="354"/>
  <c r="B6526" i="354"/>
  <c r="F6525" i="354"/>
  <c r="B6525" i="354"/>
  <c r="F6524" i="354"/>
  <c r="B6524" i="354"/>
  <c r="F6523" i="354"/>
  <c r="B6523" i="354"/>
  <c r="F6522" i="354"/>
  <c r="B6522" i="354"/>
  <c r="F6521" i="354"/>
  <c r="B6521" i="354"/>
  <c r="F6520" i="354"/>
  <c r="B6520" i="354"/>
  <c r="F6519" i="354"/>
  <c r="B6519" i="354"/>
  <c r="F6518" i="354"/>
  <c r="B6518" i="354"/>
  <c r="F6517" i="354"/>
  <c r="B6517" i="354"/>
  <c r="F6516" i="354"/>
  <c r="B6516" i="354"/>
  <c r="F6515" i="354"/>
  <c r="B6515" i="354"/>
  <c r="F6514" i="354"/>
  <c r="B6514" i="354"/>
  <c r="F6513" i="354"/>
  <c r="B6513" i="354"/>
  <c r="F6512" i="354"/>
  <c r="B6512" i="354"/>
  <c r="F6511" i="354"/>
  <c r="B6511" i="354"/>
  <c r="F6510" i="354"/>
  <c r="B6510" i="354"/>
  <c r="F6509" i="354"/>
  <c r="B6509" i="354"/>
  <c r="F6508" i="354"/>
  <c r="B6508" i="354"/>
  <c r="F6507" i="354"/>
  <c r="B6507" i="354"/>
  <c r="F6506" i="354"/>
  <c r="B6506" i="354"/>
  <c r="F6505" i="354"/>
  <c r="B6505" i="354"/>
  <c r="F6504" i="354"/>
  <c r="B6504" i="354"/>
  <c r="F6503" i="354"/>
  <c r="B6503" i="354"/>
  <c r="F6502" i="354"/>
  <c r="B6502" i="354"/>
  <c r="F6501" i="354"/>
  <c r="B6501" i="354"/>
  <c r="F6500" i="354"/>
  <c r="B6500" i="354"/>
  <c r="F6499" i="354"/>
  <c r="B6499" i="354"/>
  <c r="F6498" i="354"/>
  <c r="B6498" i="354"/>
  <c r="F6497" i="354"/>
  <c r="B6497" i="354"/>
  <c r="F6496" i="354"/>
  <c r="B6496" i="354"/>
  <c r="F6495" i="354"/>
  <c r="B6495" i="354"/>
  <c r="F6494" i="354"/>
  <c r="B6494" i="354"/>
  <c r="F6493" i="354"/>
  <c r="B6493" i="354"/>
  <c r="F6492" i="354"/>
  <c r="B6492" i="354"/>
  <c r="F6491" i="354"/>
  <c r="B6491" i="354"/>
  <c r="F6490" i="354"/>
  <c r="B6490" i="354"/>
  <c r="F6489" i="354"/>
  <c r="B6489" i="354"/>
  <c r="F6488" i="354"/>
  <c r="B6488" i="354"/>
  <c r="F6487" i="354"/>
  <c r="B6487" i="354"/>
  <c r="F6486" i="354"/>
  <c r="B6486" i="354"/>
  <c r="F6485" i="354"/>
  <c r="B6485" i="354"/>
  <c r="F6484" i="354"/>
  <c r="B6484" i="354"/>
  <c r="F6483" i="354"/>
  <c r="B6483" i="354"/>
  <c r="F6482" i="354"/>
  <c r="B6482" i="354"/>
  <c r="F6481" i="354"/>
  <c r="B6481" i="354"/>
  <c r="F6480" i="354"/>
  <c r="B6480" i="354"/>
  <c r="F6479" i="354"/>
  <c r="B6479" i="354"/>
  <c r="F6478" i="354"/>
  <c r="B6478" i="354"/>
  <c r="F6477" i="354"/>
  <c r="B6477" i="354"/>
  <c r="F6476" i="354"/>
  <c r="B6476" i="354"/>
  <c r="F6475" i="354"/>
  <c r="B6475" i="354"/>
  <c r="F6474" i="354"/>
  <c r="B6474" i="354"/>
  <c r="F6473" i="354"/>
  <c r="B6473" i="354"/>
  <c r="F6472" i="354"/>
  <c r="B6472" i="354"/>
  <c r="F6471" i="354"/>
  <c r="B6471" i="354"/>
  <c r="F6470" i="354"/>
  <c r="B6470" i="354"/>
  <c r="F6469" i="354"/>
  <c r="B6469" i="354"/>
  <c r="F6468" i="354"/>
  <c r="B6468" i="354"/>
  <c r="F6467" i="354"/>
  <c r="B6467" i="354"/>
  <c r="F6466" i="354"/>
  <c r="B6466" i="354"/>
  <c r="F6465" i="354"/>
  <c r="B6465" i="354"/>
  <c r="F6464" i="354"/>
  <c r="B6464" i="354"/>
  <c r="F6463" i="354"/>
  <c r="B6463" i="354"/>
  <c r="F6462" i="354"/>
  <c r="B6462" i="354"/>
  <c r="F6461" i="354"/>
  <c r="B6461" i="354"/>
  <c r="F6460" i="354"/>
  <c r="B6460" i="354"/>
  <c r="F6459" i="354"/>
  <c r="B6459" i="354"/>
  <c r="F6458" i="354"/>
  <c r="B6458" i="354"/>
  <c r="F6457" i="354"/>
  <c r="B6457" i="354"/>
  <c r="F6456" i="354"/>
  <c r="B6456" i="354"/>
  <c r="F6455" i="354"/>
  <c r="B6455" i="354"/>
  <c r="F6454" i="354"/>
  <c r="B6454" i="354"/>
  <c r="F6453" i="354"/>
  <c r="B6453" i="354"/>
  <c r="F6452" i="354"/>
  <c r="B6452" i="354"/>
  <c r="F6451" i="354"/>
  <c r="B6451" i="354"/>
  <c r="F6450" i="354"/>
  <c r="B6450" i="354"/>
  <c r="F6449" i="354"/>
  <c r="B6449" i="354"/>
  <c r="F6448" i="354"/>
  <c r="B6448" i="354"/>
  <c r="F6447" i="354"/>
  <c r="B6447" i="354"/>
  <c r="F6446" i="354"/>
  <c r="B6446" i="354"/>
  <c r="F6445" i="354"/>
  <c r="B6445" i="354"/>
  <c r="F6444" i="354"/>
  <c r="B6444" i="354"/>
  <c r="F6443" i="354"/>
  <c r="B6443" i="354"/>
  <c r="F6442" i="354"/>
  <c r="B6442" i="354"/>
  <c r="F6441" i="354"/>
  <c r="B6441" i="354"/>
  <c r="F6440" i="354"/>
  <c r="B6440" i="354"/>
  <c r="F6439" i="354"/>
  <c r="B6439" i="354"/>
  <c r="F6438" i="354"/>
  <c r="B6438" i="354"/>
  <c r="F6437" i="354"/>
  <c r="B6437" i="354"/>
  <c r="F6436" i="354"/>
  <c r="B6436" i="354"/>
  <c r="F6435" i="354"/>
  <c r="B6435" i="354"/>
  <c r="F6434" i="354"/>
  <c r="B6434" i="354"/>
  <c r="F6433" i="354"/>
  <c r="B6433" i="354"/>
  <c r="F6432" i="354"/>
  <c r="B6432" i="354"/>
  <c r="F6431" i="354"/>
  <c r="B6431" i="354"/>
  <c r="F6430" i="354"/>
  <c r="B6430" i="354"/>
  <c r="F6429" i="354"/>
  <c r="B6429" i="354"/>
  <c r="F6428" i="354"/>
  <c r="B6428" i="354"/>
  <c r="F6427" i="354"/>
  <c r="B6427" i="354"/>
  <c r="F6426" i="354"/>
  <c r="B6426" i="354"/>
  <c r="F6425" i="354"/>
  <c r="B6425" i="354"/>
  <c r="F6424" i="354"/>
  <c r="B6424" i="354"/>
  <c r="F6423" i="354"/>
  <c r="B6423" i="354"/>
  <c r="F6422" i="354"/>
  <c r="B6422" i="354"/>
  <c r="F6421" i="354"/>
  <c r="B6421" i="354"/>
  <c r="F6420" i="354"/>
  <c r="B6420" i="354"/>
  <c r="F6419" i="354"/>
  <c r="B6419" i="354"/>
  <c r="F6418" i="354"/>
  <c r="B6418" i="354"/>
  <c r="F6417" i="354"/>
  <c r="B6417" i="354"/>
  <c r="F6416" i="354"/>
  <c r="B6416" i="354"/>
  <c r="F6415" i="354"/>
  <c r="B6415" i="354"/>
  <c r="F6414" i="354"/>
  <c r="B6414" i="354"/>
  <c r="F6413" i="354"/>
  <c r="B6413" i="354"/>
  <c r="F6412" i="354"/>
  <c r="B6412" i="354"/>
  <c r="F6411" i="354"/>
  <c r="B6411" i="354"/>
  <c r="F6410" i="354"/>
  <c r="B6410" i="354"/>
  <c r="F6409" i="354"/>
  <c r="B6409" i="354"/>
  <c r="F6408" i="354"/>
  <c r="B6408" i="354"/>
  <c r="F6407" i="354"/>
  <c r="B6407" i="354"/>
  <c r="F6406" i="354"/>
  <c r="B6406" i="354"/>
  <c r="F6405" i="354"/>
  <c r="B6405" i="354"/>
  <c r="F6404" i="354"/>
  <c r="B6404" i="354"/>
  <c r="F6403" i="354"/>
  <c r="B6403" i="354"/>
  <c r="F6402" i="354"/>
  <c r="B6402" i="354"/>
  <c r="F6401" i="354"/>
  <c r="B6401" i="354"/>
  <c r="F6400" i="354"/>
  <c r="B6400" i="354"/>
  <c r="F6399" i="354"/>
  <c r="B6399" i="354"/>
  <c r="F6398" i="354"/>
  <c r="B6398" i="354"/>
  <c r="F6397" i="354"/>
  <c r="B6397" i="354"/>
  <c r="F6396" i="354"/>
  <c r="B6396" i="354"/>
  <c r="F6395" i="354"/>
  <c r="B6395" i="354"/>
  <c r="F6394" i="354"/>
  <c r="B6394" i="354"/>
  <c r="F6393" i="354"/>
  <c r="B6393" i="354"/>
  <c r="F6392" i="354"/>
  <c r="B6392" i="354"/>
  <c r="F6391" i="354"/>
  <c r="B6391" i="354"/>
  <c r="F6390" i="354"/>
  <c r="B6390" i="354"/>
  <c r="F6389" i="354"/>
  <c r="B6389" i="354"/>
  <c r="F6388" i="354"/>
  <c r="B6388" i="354"/>
  <c r="F6387" i="354"/>
  <c r="B6387" i="354"/>
  <c r="F6386" i="354"/>
  <c r="B6386" i="354"/>
  <c r="F6385" i="354"/>
  <c r="B6385" i="354"/>
  <c r="F6384" i="354"/>
  <c r="B6384" i="354"/>
  <c r="F6383" i="354"/>
  <c r="B6383" i="354"/>
  <c r="F6382" i="354"/>
  <c r="B6382" i="354"/>
  <c r="F6381" i="354"/>
  <c r="B6381" i="354"/>
  <c r="F6380" i="354"/>
  <c r="B6380" i="354"/>
  <c r="F6379" i="354"/>
  <c r="B6379" i="354"/>
  <c r="F6378" i="354"/>
  <c r="B6378" i="354"/>
  <c r="F6377" i="354"/>
  <c r="B6377" i="354"/>
  <c r="F6376" i="354"/>
  <c r="B6376" i="354"/>
  <c r="F6375" i="354"/>
  <c r="B6375" i="354"/>
  <c r="F6374" i="354"/>
  <c r="B6374" i="354"/>
  <c r="F6373" i="354"/>
  <c r="B6373" i="354"/>
  <c r="F6372" i="354"/>
  <c r="B6372" i="354"/>
  <c r="F6371" i="354"/>
  <c r="B6371" i="354"/>
  <c r="F6370" i="354"/>
  <c r="B6370" i="354"/>
  <c r="F6369" i="354"/>
  <c r="B6369" i="354"/>
  <c r="F6368" i="354"/>
  <c r="B6368" i="354"/>
  <c r="F6367" i="354"/>
  <c r="B6367" i="354"/>
  <c r="F6366" i="354"/>
  <c r="B6366" i="354"/>
  <c r="F6365" i="354"/>
  <c r="B6365" i="354"/>
  <c r="F6364" i="354"/>
  <c r="B6364" i="354"/>
  <c r="F6363" i="354"/>
  <c r="B6363" i="354"/>
  <c r="F6362" i="354"/>
  <c r="B6362" i="354"/>
  <c r="F6361" i="354"/>
  <c r="B6361" i="354"/>
  <c r="F6360" i="354"/>
  <c r="B6360" i="354"/>
  <c r="F6359" i="354"/>
  <c r="B6359" i="354"/>
  <c r="F6358" i="354"/>
  <c r="B6358" i="354"/>
  <c r="F6357" i="354"/>
  <c r="B6357" i="354"/>
  <c r="F6356" i="354"/>
  <c r="B6356" i="354"/>
  <c r="F6355" i="354"/>
  <c r="B6355" i="354"/>
  <c r="F6354" i="354"/>
  <c r="B6354" i="354"/>
  <c r="F6353" i="354"/>
  <c r="B6353" i="354"/>
  <c r="F6352" i="354"/>
  <c r="B6352" i="354"/>
  <c r="F6351" i="354"/>
  <c r="B6351" i="354"/>
  <c r="F6350" i="354"/>
  <c r="B6350" i="354"/>
  <c r="F6349" i="354"/>
  <c r="B6349" i="354"/>
  <c r="F6348" i="354"/>
  <c r="B6348" i="354"/>
  <c r="F6347" i="354"/>
  <c r="B6347" i="354"/>
  <c r="F6346" i="354"/>
  <c r="B6346" i="354"/>
  <c r="F6345" i="354"/>
  <c r="B6345" i="354"/>
  <c r="F6344" i="354"/>
  <c r="B6344" i="354"/>
  <c r="F6343" i="354"/>
  <c r="B6343" i="354"/>
  <c r="F6342" i="354"/>
  <c r="B6342" i="354"/>
  <c r="F6341" i="354"/>
  <c r="B6341" i="354"/>
  <c r="F6340" i="354"/>
  <c r="B6340" i="354"/>
  <c r="F6339" i="354"/>
  <c r="B6339" i="354"/>
  <c r="F6338" i="354"/>
  <c r="B6338" i="354"/>
  <c r="F6337" i="354"/>
  <c r="B6337" i="354"/>
  <c r="F6336" i="354"/>
  <c r="B6336" i="354"/>
  <c r="F6335" i="354"/>
  <c r="B6335" i="354"/>
  <c r="F6334" i="354"/>
  <c r="B6334" i="354"/>
  <c r="F6333" i="354"/>
  <c r="B6333" i="354"/>
  <c r="F6332" i="354"/>
  <c r="B6332" i="354"/>
  <c r="F6331" i="354"/>
  <c r="B6331" i="354"/>
  <c r="F6330" i="354"/>
  <c r="B6330" i="354"/>
  <c r="F6329" i="354"/>
  <c r="B6329" i="354"/>
  <c r="F6328" i="354"/>
  <c r="B6328" i="354"/>
  <c r="F6327" i="354"/>
  <c r="B6327" i="354"/>
  <c r="F6326" i="354"/>
  <c r="B6326" i="354"/>
  <c r="F6325" i="354"/>
  <c r="B6325" i="354"/>
  <c r="F6324" i="354"/>
  <c r="B6324" i="354"/>
  <c r="F6323" i="354"/>
  <c r="B6323" i="354"/>
  <c r="F6322" i="354"/>
  <c r="B6322" i="354"/>
  <c r="F6321" i="354"/>
  <c r="B6321" i="354"/>
  <c r="F6320" i="354"/>
  <c r="B6320" i="354"/>
  <c r="F6319" i="354"/>
  <c r="B6319" i="354"/>
  <c r="F6318" i="354"/>
  <c r="B6318" i="354"/>
  <c r="F6317" i="354"/>
  <c r="B6317" i="354"/>
  <c r="F6316" i="354"/>
  <c r="B6316" i="354"/>
  <c r="F6315" i="354"/>
  <c r="B6315" i="354"/>
  <c r="F6314" i="354"/>
  <c r="B6314" i="354"/>
  <c r="F6313" i="354"/>
  <c r="B6313" i="354"/>
  <c r="F6312" i="354"/>
  <c r="B6312" i="354"/>
  <c r="F6311" i="354"/>
  <c r="B6311" i="354"/>
  <c r="F6310" i="354"/>
  <c r="B6310" i="354"/>
  <c r="F6309" i="354"/>
  <c r="B6309" i="354"/>
  <c r="F6308" i="354"/>
  <c r="B6308" i="354"/>
  <c r="F6307" i="354"/>
  <c r="B6307" i="354"/>
  <c r="F6306" i="354"/>
  <c r="B6306" i="354"/>
  <c r="F6305" i="354"/>
  <c r="B6305" i="354"/>
  <c r="F6304" i="354"/>
  <c r="B6304" i="354"/>
  <c r="F6303" i="354"/>
  <c r="B6303" i="354"/>
  <c r="F6302" i="354"/>
  <c r="B6302" i="354"/>
  <c r="F6301" i="354"/>
  <c r="B6301" i="354"/>
  <c r="F6300" i="354"/>
  <c r="B6300" i="354"/>
  <c r="F6299" i="354"/>
  <c r="B6299" i="354"/>
  <c r="F6298" i="354"/>
  <c r="B6298" i="354"/>
  <c r="F6297" i="354"/>
  <c r="B6297" i="354"/>
  <c r="F6296" i="354"/>
  <c r="B6296" i="354"/>
  <c r="F6295" i="354"/>
  <c r="B6295" i="354"/>
  <c r="F6294" i="354"/>
  <c r="B6294" i="354"/>
  <c r="F6293" i="354"/>
  <c r="B6293" i="354"/>
  <c r="F6292" i="354"/>
  <c r="B6292" i="354"/>
  <c r="F6291" i="354"/>
  <c r="B6291" i="354"/>
  <c r="F6290" i="354"/>
  <c r="B6290" i="354"/>
  <c r="F6289" i="354"/>
  <c r="B6289" i="354"/>
  <c r="F6288" i="354"/>
  <c r="B6288" i="354"/>
  <c r="F6287" i="354"/>
  <c r="B6287" i="354"/>
  <c r="F6286" i="354"/>
  <c r="B6286" i="354"/>
  <c r="F6285" i="354"/>
  <c r="B6285" i="354"/>
  <c r="F6284" i="354"/>
  <c r="B6284" i="354"/>
  <c r="F6283" i="354"/>
  <c r="B6283" i="354"/>
  <c r="F6282" i="354"/>
  <c r="B6282" i="354"/>
  <c r="F6281" i="354"/>
  <c r="B6281" i="354"/>
  <c r="F6280" i="354"/>
  <c r="B6280" i="354"/>
  <c r="F6279" i="354"/>
  <c r="B6279" i="354"/>
  <c r="F6278" i="354"/>
  <c r="B6278" i="354"/>
  <c r="F6277" i="354"/>
  <c r="B6277" i="354"/>
  <c r="F6276" i="354"/>
  <c r="B6276" i="354"/>
  <c r="F6275" i="354"/>
  <c r="B6275" i="354"/>
  <c r="F6274" i="354"/>
  <c r="B6274" i="354"/>
  <c r="F6273" i="354"/>
  <c r="B6273" i="354"/>
  <c r="F6272" i="354"/>
  <c r="B6272" i="354"/>
  <c r="F6271" i="354"/>
  <c r="B6271" i="354"/>
  <c r="F6270" i="354"/>
  <c r="B6270" i="354"/>
  <c r="F6269" i="354"/>
  <c r="B6269" i="354"/>
  <c r="F6268" i="354"/>
  <c r="B6268" i="354"/>
  <c r="F6267" i="354"/>
  <c r="B6267" i="354"/>
  <c r="F6266" i="354"/>
  <c r="B6266" i="354"/>
  <c r="F6265" i="354"/>
  <c r="B6265" i="354"/>
  <c r="F6264" i="354"/>
  <c r="B6264" i="354"/>
  <c r="F6263" i="354"/>
  <c r="B6263" i="354"/>
  <c r="F6262" i="354"/>
  <c r="B6262" i="354"/>
  <c r="F6261" i="354"/>
  <c r="B6261" i="354"/>
  <c r="F6260" i="354"/>
  <c r="B6260" i="354"/>
  <c r="F6259" i="354"/>
  <c r="B6259" i="354"/>
  <c r="F6258" i="354"/>
  <c r="B6258" i="354"/>
  <c r="F6257" i="354"/>
  <c r="B6257" i="354"/>
  <c r="F6256" i="354"/>
  <c r="B6256" i="354"/>
  <c r="F6255" i="354"/>
  <c r="B6255" i="354"/>
  <c r="F6254" i="354"/>
  <c r="B6254" i="354"/>
  <c r="F6253" i="354"/>
  <c r="B6253" i="354"/>
  <c r="F6252" i="354"/>
  <c r="B6252" i="354"/>
  <c r="F6251" i="354"/>
  <c r="B6251" i="354"/>
  <c r="F6250" i="354"/>
  <c r="B6250" i="354"/>
  <c r="F6249" i="354"/>
  <c r="B6249" i="354"/>
  <c r="F6248" i="354"/>
  <c r="B6248" i="354"/>
  <c r="F6247" i="354"/>
  <c r="B6247" i="354"/>
  <c r="F6246" i="354"/>
  <c r="B6246" i="354"/>
  <c r="F6245" i="354"/>
  <c r="B6245" i="354"/>
  <c r="F6244" i="354"/>
  <c r="B6244" i="354"/>
  <c r="F6243" i="354"/>
  <c r="B6243" i="354"/>
  <c r="F6242" i="354"/>
  <c r="B6242" i="354"/>
  <c r="F6241" i="354"/>
  <c r="B6241" i="354"/>
  <c r="F6240" i="354"/>
  <c r="B6240" i="354"/>
  <c r="F6239" i="354"/>
  <c r="B6239" i="354"/>
  <c r="F6238" i="354"/>
  <c r="B6238" i="354"/>
  <c r="F6237" i="354"/>
  <c r="B6237" i="354"/>
  <c r="F6236" i="354"/>
  <c r="B6236" i="354"/>
  <c r="F6235" i="354"/>
  <c r="B6235" i="354"/>
  <c r="F6234" i="354"/>
  <c r="B6234" i="354"/>
  <c r="F6233" i="354"/>
  <c r="B6233" i="354"/>
  <c r="F6232" i="354"/>
  <c r="B6232" i="354"/>
  <c r="F6231" i="354"/>
  <c r="B6231" i="354"/>
  <c r="F6230" i="354"/>
  <c r="B6230" i="354"/>
  <c r="F6229" i="354"/>
  <c r="B6229" i="354"/>
  <c r="F6228" i="354"/>
  <c r="B6228" i="354"/>
  <c r="F6227" i="354"/>
  <c r="B6227" i="354"/>
  <c r="F6226" i="354"/>
  <c r="B6226" i="354"/>
  <c r="F6225" i="354"/>
  <c r="B6225" i="354"/>
  <c r="F6224" i="354"/>
  <c r="B6224" i="354"/>
  <c r="F6223" i="354"/>
  <c r="B6223" i="354"/>
  <c r="F6222" i="354"/>
  <c r="B6222" i="354"/>
  <c r="F6221" i="354"/>
  <c r="B6221" i="354"/>
  <c r="F6220" i="354"/>
  <c r="B6220" i="354"/>
  <c r="F6219" i="354"/>
  <c r="B6219" i="354"/>
  <c r="F6218" i="354"/>
  <c r="B6218" i="354"/>
  <c r="F6217" i="354"/>
  <c r="B6217" i="354"/>
  <c r="F6216" i="354"/>
  <c r="B6216" i="354"/>
  <c r="F6215" i="354"/>
  <c r="B6215" i="354"/>
  <c r="F6214" i="354"/>
  <c r="B6214" i="354"/>
  <c r="F6213" i="354"/>
  <c r="B6213" i="354"/>
  <c r="F6212" i="354"/>
  <c r="B6212" i="354"/>
  <c r="F6211" i="354"/>
  <c r="B6211" i="354"/>
  <c r="F6210" i="354"/>
  <c r="B6210" i="354"/>
  <c r="F6209" i="354"/>
  <c r="B6209" i="354"/>
  <c r="F6208" i="354"/>
  <c r="B6208" i="354"/>
  <c r="F6207" i="354"/>
  <c r="B6207" i="354"/>
  <c r="F6206" i="354"/>
  <c r="B6206" i="354"/>
  <c r="F6205" i="354"/>
  <c r="B6205" i="354"/>
  <c r="F6204" i="354"/>
  <c r="B6204" i="354"/>
  <c r="F6203" i="354"/>
  <c r="B6203" i="354"/>
  <c r="F6202" i="354"/>
  <c r="B6202" i="354"/>
  <c r="F6201" i="354"/>
  <c r="B6201" i="354"/>
  <c r="F6200" i="354"/>
  <c r="B6200" i="354"/>
  <c r="F6199" i="354"/>
  <c r="B6199" i="354"/>
  <c r="F6198" i="354"/>
  <c r="B6198" i="354"/>
  <c r="F6197" i="354"/>
  <c r="B6197" i="354"/>
  <c r="F6196" i="354"/>
  <c r="B6196" i="354"/>
  <c r="F6195" i="354"/>
  <c r="B6195" i="354"/>
  <c r="F6194" i="354"/>
  <c r="B6194" i="354"/>
  <c r="F6193" i="354"/>
  <c r="B6193" i="354"/>
  <c r="F6192" i="354"/>
  <c r="B6192" i="354"/>
  <c r="F6191" i="354"/>
  <c r="B6191" i="354"/>
  <c r="F6190" i="354"/>
  <c r="B6190" i="354"/>
  <c r="F6189" i="354"/>
  <c r="B6189" i="354"/>
  <c r="F6188" i="354"/>
  <c r="B6188" i="354"/>
  <c r="F6187" i="354"/>
  <c r="B6187" i="354"/>
  <c r="F6186" i="354"/>
  <c r="B6186" i="354"/>
  <c r="F6185" i="354"/>
  <c r="B6185" i="354"/>
  <c r="F6184" i="354"/>
  <c r="B6184" i="354"/>
  <c r="F6183" i="354"/>
  <c r="B6183" i="354"/>
  <c r="F6182" i="354"/>
  <c r="B6182" i="354"/>
  <c r="F6181" i="354"/>
  <c r="B6181" i="354"/>
  <c r="F6180" i="354"/>
  <c r="B6180" i="354"/>
  <c r="F6179" i="354"/>
  <c r="B6179" i="354"/>
  <c r="F6178" i="354"/>
  <c r="B6178" i="354"/>
  <c r="F6177" i="354"/>
  <c r="B6177" i="354"/>
  <c r="F6176" i="354"/>
  <c r="B6176" i="354"/>
  <c r="F6175" i="354"/>
  <c r="B6175" i="354"/>
  <c r="F6174" i="354"/>
  <c r="B6174" i="354"/>
  <c r="F6173" i="354"/>
  <c r="B6173" i="354"/>
  <c r="F6172" i="354"/>
  <c r="B6172" i="354"/>
  <c r="F6171" i="354"/>
  <c r="B6171" i="354"/>
  <c r="F6170" i="354"/>
  <c r="B6170" i="354"/>
  <c r="F6169" i="354"/>
  <c r="B6169" i="354"/>
  <c r="F6168" i="354"/>
  <c r="B6168" i="354"/>
  <c r="F6167" i="354"/>
  <c r="B6167" i="354"/>
  <c r="F6166" i="354"/>
  <c r="B6166" i="354"/>
  <c r="F6165" i="354"/>
  <c r="B6165" i="354"/>
  <c r="F6164" i="354"/>
  <c r="B6164" i="354"/>
  <c r="F6163" i="354"/>
  <c r="B6163" i="354"/>
  <c r="F6162" i="354"/>
  <c r="B6162" i="354"/>
  <c r="F6161" i="354"/>
  <c r="B6161" i="354"/>
  <c r="F6160" i="354"/>
  <c r="B6160" i="354"/>
  <c r="F6159" i="354"/>
  <c r="B6159" i="354"/>
  <c r="F6158" i="354"/>
  <c r="B6158" i="354"/>
  <c r="F6157" i="354"/>
  <c r="B6157" i="354"/>
  <c r="F6156" i="354"/>
  <c r="B6156" i="354"/>
  <c r="F6155" i="354"/>
  <c r="B6155" i="354"/>
  <c r="F6154" i="354"/>
  <c r="B6154" i="354"/>
  <c r="F6153" i="354"/>
  <c r="B6153" i="354"/>
  <c r="F6152" i="354"/>
  <c r="B6152" i="354"/>
  <c r="F6151" i="354"/>
  <c r="B6151" i="354"/>
  <c r="F6150" i="354"/>
  <c r="B6150" i="354"/>
  <c r="F6149" i="354"/>
  <c r="B6149" i="354"/>
  <c r="F6148" i="354"/>
  <c r="B6148" i="354"/>
  <c r="F6147" i="354"/>
  <c r="B6147" i="354"/>
  <c r="F6146" i="354"/>
  <c r="B6146" i="354"/>
  <c r="F6145" i="354"/>
  <c r="B6145" i="354"/>
  <c r="F6144" i="354"/>
  <c r="B6144" i="354"/>
  <c r="F6143" i="354"/>
  <c r="B6143" i="354"/>
  <c r="F6142" i="354"/>
  <c r="B6142" i="354"/>
  <c r="F6141" i="354"/>
  <c r="B6141" i="354"/>
  <c r="F6140" i="354"/>
  <c r="B6140" i="354"/>
  <c r="F6139" i="354"/>
  <c r="B6139" i="354"/>
  <c r="F6138" i="354"/>
  <c r="B6138" i="354"/>
  <c r="F6137" i="354"/>
  <c r="B6137" i="354"/>
  <c r="F6136" i="354"/>
  <c r="B6136" i="354"/>
  <c r="F6135" i="354"/>
  <c r="B6135" i="354"/>
  <c r="F6134" i="354"/>
  <c r="B6134" i="354"/>
  <c r="F6133" i="354"/>
  <c r="B6133" i="354"/>
  <c r="F6132" i="354"/>
  <c r="B6132" i="354"/>
  <c r="F6131" i="354"/>
  <c r="B6131" i="354"/>
  <c r="F6130" i="354"/>
  <c r="B6130" i="354"/>
  <c r="F6129" i="354"/>
  <c r="B6129" i="354"/>
  <c r="F6128" i="354"/>
  <c r="B6128" i="354"/>
  <c r="F6127" i="354"/>
  <c r="B6127" i="354"/>
  <c r="F6126" i="354"/>
  <c r="B6126" i="354"/>
  <c r="F6125" i="354"/>
  <c r="B6125" i="354"/>
  <c r="F6124" i="354"/>
  <c r="B6124" i="354"/>
  <c r="F6123" i="354"/>
  <c r="B6123" i="354"/>
  <c r="F6122" i="354"/>
  <c r="B6122" i="354"/>
  <c r="F6121" i="354"/>
  <c r="B6121" i="354"/>
  <c r="F6120" i="354"/>
  <c r="B6120" i="354"/>
  <c r="F6119" i="354"/>
  <c r="B6119" i="354"/>
  <c r="F6118" i="354"/>
  <c r="B6118" i="354"/>
  <c r="F6117" i="354"/>
  <c r="B6117" i="354"/>
  <c r="F6116" i="354"/>
  <c r="B6116" i="354"/>
  <c r="F6115" i="354"/>
  <c r="B6115" i="354"/>
  <c r="F6114" i="354"/>
  <c r="B6114" i="354"/>
  <c r="F6113" i="354"/>
  <c r="B6113" i="354"/>
  <c r="F6112" i="354"/>
  <c r="B6112" i="354"/>
  <c r="F6111" i="354"/>
  <c r="B6111" i="354"/>
  <c r="F6110" i="354"/>
  <c r="B6110" i="354"/>
  <c r="F6109" i="354"/>
  <c r="B6109" i="354"/>
  <c r="F6108" i="354"/>
  <c r="B6108" i="354"/>
  <c r="F6107" i="354"/>
  <c r="B6107" i="354"/>
  <c r="F6106" i="354"/>
  <c r="B6106" i="354"/>
  <c r="F6105" i="354"/>
  <c r="B6105" i="354"/>
  <c r="F6104" i="354"/>
  <c r="B6104" i="354"/>
  <c r="F6103" i="354"/>
  <c r="B6103" i="354"/>
  <c r="F6102" i="354"/>
  <c r="B6102" i="354"/>
  <c r="F6101" i="354"/>
  <c r="B6101" i="354"/>
  <c r="F6100" i="354"/>
  <c r="B6100" i="354"/>
  <c r="F6099" i="354"/>
  <c r="B6099" i="354"/>
  <c r="F6098" i="354"/>
  <c r="B6098" i="354"/>
  <c r="F6097" i="354"/>
  <c r="B6097" i="354"/>
  <c r="F6096" i="354"/>
  <c r="B6096" i="354"/>
  <c r="F6095" i="354"/>
  <c r="B6095" i="354"/>
  <c r="F6094" i="354"/>
  <c r="B6094" i="354"/>
  <c r="F6093" i="354"/>
  <c r="B6093" i="354"/>
  <c r="F6092" i="354"/>
  <c r="B6092" i="354"/>
  <c r="F6091" i="354"/>
  <c r="B6091" i="354"/>
  <c r="F6090" i="354"/>
  <c r="B6090" i="354"/>
  <c r="F6089" i="354"/>
  <c r="B6089" i="354"/>
  <c r="F6088" i="354"/>
  <c r="B6088" i="354"/>
  <c r="F6087" i="354"/>
  <c r="B6087" i="354"/>
  <c r="F6086" i="354"/>
  <c r="B6086" i="354"/>
  <c r="F6085" i="354"/>
  <c r="B6085" i="354"/>
  <c r="F6084" i="354"/>
  <c r="B6084" i="354"/>
  <c r="F6083" i="354"/>
  <c r="B6083" i="354"/>
  <c r="F6082" i="354"/>
  <c r="B6082" i="354"/>
  <c r="F6081" i="354"/>
  <c r="B6081" i="354"/>
  <c r="F6080" i="354"/>
  <c r="B6080" i="354"/>
  <c r="F6079" i="354"/>
  <c r="B6079" i="354"/>
  <c r="F6078" i="354"/>
  <c r="B6078" i="354"/>
  <c r="F6077" i="354"/>
  <c r="B6077" i="354"/>
  <c r="F6076" i="354"/>
  <c r="B6076" i="354"/>
  <c r="F6075" i="354"/>
  <c r="B6075" i="354"/>
  <c r="F6074" i="354"/>
  <c r="B6074" i="354"/>
  <c r="F6073" i="354"/>
  <c r="B6073" i="354"/>
  <c r="F6072" i="354"/>
  <c r="B6072" i="354"/>
  <c r="F6071" i="354"/>
  <c r="B6071" i="354"/>
  <c r="F6070" i="354"/>
  <c r="B6070" i="354"/>
  <c r="F6069" i="354"/>
  <c r="B6069" i="354"/>
  <c r="F6068" i="354"/>
  <c r="B6068" i="354"/>
  <c r="F6067" i="354"/>
  <c r="B6067" i="354"/>
  <c r="F6066" i="354"/>
  <c r="B6066" i="354"/>
  <c r="F6065" i="354"/>
  <c r="B6065" i="354"/>
  <c r="F6064" i="354"/>
  <c r="B6064" i="354"/>
  <c r="F6063" i="354"/>
  <c r="B6063" i="354"/>
  <c r="F6062" i="354"/>
  <c r="B6062" i="354"/>
  <c r="F6061" i="354"/>
  <c r="B6061" i="354"/>
  <c r="F6060" i="354"/>
  <c r="B6060" i="354"/>
  <c r="F6059" i="354"/>
  <c r="B6059" i="354"/>
  <c r="F6058" i="354"/>
  <c r="B6058" i="354"/>
  <c r="F6057" i="354"/>
  <c r="B6057" i="354"/>
  <c r="F6056" i="354"/>
  <c r="B6056" i="354"/>
  <c r="F6055" i="354"/>
  <c r="B6055" i="354"/>
  <c r="F6054" i="354"/>
  <c r="B6054" i="354"/>
  <c r="F6053" i="354"/>
  <c r="B6053" i="354"/>
  <c r="F6052" i="354"/>
  <c r="B6052" i="354"/>
  <c r="F6051" i="354"/>
  <c r="B6051" i="354"/>
  <c r="F6050" i="354"/>
  <c r="B6050" i="354"/>
  <c r="F6049" i="354"/>
  <c r="B6049" i="354"/>
  <c r="F6048" i="354"/>
  <c r="B6048" i="354"/>
  <c r="F6047" i="354"/>
  <c r="B6047" i="354"/>
  <c r="F6046" i="354"/>
  <c r="B6046" i="354"/>
  <c r="F6045" i="354"/>
  <c r="B6045" i="354"/>
  <c r="F6044" i="354"/>
  <c r="B6044" i="354"/>
  <c r="F6043" i="354"/>
  <c r="B6043" i="354"/>
  <c r="F6042" i="354"/>
  <c r="B6042" i="354"/>
  <c r="F6041" i="354"/>
  <c r="B6041" i="354"/>
  <c r="F6040" i="354"/>
  <c r="B6040" i="354"/>
  <c r="F6039" i="354"/>
  <c r="B6039" i="354"/>
  <c r="F6038" i="354"/>
  <c r="B6038" i="354"/>
  <c r="F6037" i="354"/>
  <c r="B6037" i="354"/>
  <c r="F6036" i="354"/>
  <c r="B6036" i="354"/>
  <c r="F6035" i="354"/>
  <c r="B6035" i="354"/>
  <c r="F6034" i="354"/>
  <c r="B6034" i="354"/>
  <c r="F6033" i="354"/>
  <c r="B6033" i="354"/>
  <c r="F6032" i="354"/>
  <c r="B6032" i="354"/>
  <c r="F6031" i="354"/>
  <c r="B6031" i="354"/>
  <c r="F6030" i="354"/>
  <c r="B6030" i="354"/>
  <c r="F6029" i="354"/>
  <c r="B6029" i="354"/>
  <c r="F6028" i="354"/>
  <c r="B6028" i="354"/>
  <c r="F6027" i="354"/>
  <c r="B6027" i="354"/>
  <c r="F6026" i="354"/>
  <c r="B6026" i="354"/>
  <c r="F6025" i="354"/>
  <c r="B6025" i="354"/>
  <c r="F6024" i="354"/>
  <c r="B6024" i="354"/>
  <c r="F6023" i="354"/>
  <c r="B6023" i="354"/>
  <c r="F6022" i="354"/>
  <c r="B6022" i="354"/>
  <c r="F6021" i="354"/>
  <c r="B6021" i="354"/>
  <c r="F6020" i="354"/>
  <c r="B6020" i="354"/>
  <c r="F6019" i="354"/>
  <c r="B6019" i="354"/>
  <c r="F6018" i="354"/>
  <c r="B6018" i="354"/>
  <c r="F6017" i="354"/>
  <c r="B6017" i="354"/>
  <c r="F6016" i="354"/>
  <c r="B6016" i="354"/>
  <c r="F6015" i="354"/>
  <c r="B6015" i="354"/>
  <c r="F6014" i="354"/>
  <c r="B6014" i="354"/>
  <c r="F6013" i="354"/>
  <c r="B6013" i="354"/>
  <c r="F6012" i="354"/>
  <c r="B6012" i="354"/>
  <c r="F6011" i="354"/>
  <c r="B6011" i="354"/>
  <c r="F6010" i="354"/>
  <c r="B6010" i="354"/>
  <c r="F6009" i="354"/>
  <c r="B6009" i="354"/>
  <c r="F6008" i="354"/>
  <c r="B6008" i="354"/>
  <c r="F6007" i="354"/>
  <c r="B6007" i="354"/>
  <c r="F6006" i="354"/>
  <c r="B6006" i="354"/>
  <c r="F6005" i="354"/>
  <c r="B6005" i="354"/>
  <c r="F6004" i="354"/>
  <c r="B6004" i="354"/>
  <c r="F6003" i="354"/>
  <c r="B6003" i="354"/>
  <c r="F6002" i="354"/>
  <c r="B6002" i="354"/>
  <c r="F6001" i="354"/>
  <c r="B6001" i="354"/>
  <c r="F6000" i="354"/>
  <c r="B6000" i="354"/>
  <c r="F5999" i="354"/>
  <c r="B5999" i="354"/>
  <c r="F5998" i="354"/>
  <c r="B5998" i="354"/>
  <c r="F5997" i="354"/>
  <c r="B5997" i="354"/>
  <c r="F5996" i="354"/>
  <c r="B5996" i="354"/>
  <c r="F5995" i="354"/>
  <c r="B5995" i="354"/>
  <c r="F5994" i="354"/>
  <c r="B5994" i="354"/>
  <c r="F5993" i="354"/>
  <c r="B5993" i="354"/>
  <c r="F5992" i="354"/>
  <c r="B5992" i="354"/>
  <c r="F5991" i="354"/>
  <c r="B5991" i="354"/>
  <c r="F5990" i="354"/>
  <c r="B5990" i="354"/>
  <c r="F5989" i="354"/>
  <c r="B5989" i="354"/>
  <c r="F5988" i="354"/>
  <c r="B5988" i="354"/>
  <c r="F5987" i="354"/>
  <c r="B5987" i="354"/>
  <c r="F5986" i="354"/>
  <c r="B5986" i="354"/>
  <c r="F5985" i="354"/>
  <c r="B5985" i="354"/>
  <c r="F5984" i="354"/>
  <c r="B5984" i="354"/>
  <c r="F5983" i="354"/>
  <c r="B5983" i="354"/>
  <c r="F5982" i="354"/>
  <c r="B5982" i="354"/>
  <c r="F5981" i="354"/>
  <c r="B5981" i="354"/>
  <c r="F5980" i="354"/>
  <c r="B5980" i="354"/>
  <c r="F5979" i="354"/>
  <c r="B5979" i="354"/>
  <c r="F5978" i="354"/>
  <c r="B5978" i="354"/>
  <c r="F5977" i="354"/>
  <c r="B5977" i="354"/>
  <c r="F5976" i="354"/>
  <c r="B5976" i="354"/>
  <c r="F5975" i="354"/>
  <c r="B5975" i="354"/>
  <c r="F5974" i="354"/>
  <c r="B5974" i="354"/>
  <c r="F5973" i="354"/>
  <c r="B5973" i="354"/>
  <c r="F5972" i="354"/>
  <c r="B5972" i="354"/>
  <c r="F5971" i="354"/>
  <c r="B5971" i="354"/>
  <c r="F5970" i="354"/>
  <c r="B5970" i="354"/>
  <c r="F5969" i="354"/>
  <c r="B5969" i="354"/>
  <c r="F5968" i="354"/>
  <c r="B5968" i="354"/>
  <c r="F5967" i="354"/>
  <c r="B5967" i="354"/>
  <c r="F5966" i="354"/>
  <c r="B5966" i="354"/>
  <c r="F5965" i="354"/>
  <c r="B5965" i="354"/>
  <c r="F5964" i="354"/>
  <c r="B5964" i="354"/>
  <c r="F5963" i="354"/>
  <c r="B5963" i="354"/>
  <c r="F5962" i="354"/>
  <c r="B5962" i="354"/>
  <c r="F5961" i="354"/>
  <c r="B5961" i="354"/>
  <c r="F5960" i="354"/>
  <c r="B5960" i="354"/>
  <c r="F5959" i="354"/>
  <c r="B5959" i="354"/>
  <c r="F5958" i="354"/>
  <c r="B5958" i="354"/>
  <c r="F5957" i="354"/>
  <c r="B5957" i="354"/>
  <c r="F5956" i="354"/>
  <c r="B5956" i="354"/>
  <c r="F5955" i="354"/>
  <c r="B5955" i="354"/>
  <c r="F5954" i="354"/>
  <c r="B5954" i="354"/>
  <c r="F5953" i="354"/>
  <c r="B5953" i="354"/>
  <c r="F5952" i="354"/>
  <c r="B5952" i="354"/>
  <c r="F5951" i="354"/>
  <c r="B5951" i="354"/>
  <c r="F5950" i="354"/>
  <c r="B5950" i="354"/>
  <c r="F5949" i="354"/>
  <c r="B5949" i="354"/>
  <c r="F5948" i="354"/>
  <c r="B5948" i="354"/>
  <c r="F5947" i="354"/>
  <c r="B5947" i="354"/>
  <c r="F5946" i="354"/>
  <c r="B5946" i="354"/>
  <c r="F5945" i="354"/>
  <c r="B5945" i="354"/>
  <c r="F5944" i="354"/>
  <c r="B5944" i="354"/>
  <c r="F5943" i="354"/>
  <c r="B5943" i="354"/>
  <c r="F5942" i="354"/>
  <c r="B5942" i="354"/>
  <c r="F5941" i="354"/>
  <c r="B5941" i="354"/>
  <c r="F5940" i="354"/>
  <c r="B5940" i="354"/>
  <c r="F5939" i="354"/>
  <c r="B5939" i="354"/>
  <c r="F5938" i="354"/>
  <c r="B5938" i="354"/>
  <c r="F5937" i="354"/>
  <c r="B5937" i="354"/>
  <c r="F5936" i="354"/>
  <c r="B5936" i="354"/>
  <c r="F5935" i="354"/>
  <c r="B5935" i="354"/>
  <c r="F5934" i="354"/>
  <c r="B5934" i="354"/>
  <c r="F5933" i="354"/>
  <c r="B5933" i="354"/>
  <c r="F5932" i="354"/>
  <c r="B5932" i="354"/>
  <c r="F5931" i="354"/>
  <c r="B5931" i="354"/>
  <c r="F5930" i="354"/>
  <c r="B5930" i="354"/>
  <c r="F5929" i="354"/>
  <c r="B5929" i="354"/>
  <c r="F5928" i="354"/>
  <c r="B5928" i="354"/>
  <c r="F5927" i="354"/>
  <c r="B5927" i="354"/>
  <c r="F5926" i="354"/>
  <c r="B5926" i="354"/>
  <c r="F5925" i="354"/>
  <c r="B5925" i="354"/>
  <c r="F5924" i="354"/>
  <c r="B5924" i="354"/>
  <c r="F5923" i="354"/>
  <c r="B5923" i="354"/>
  <c r="F5922" i="354"/>
  <c r="B5922" i="354"/>
  <c r="F5921" i="354"/>
  <c r="B5921" i="354"/>
  <c r="F5920" i="354"/>
  <c r="B5920" i="354"/>
  <c r="F5919" i="354"/>
  <c r="B5919" i="354"/>
  <c r="F5918" i="354"/>
  <c r="B5918" i="354"/>
  <c r="F5917" i="354"/>
  <c r="B5917" i="354"/>
  <c r="F5916" i="354"/>
  <c r="B5916" i="354"/>
  <c r="F5915" i="354"/>
  <c r="B5915" i="354"/>
  <c r="F5914" i="354"/>
  <c r="B5914" i="354"/>
  <c r="F5913" i="354"/>
  <c r="B5913" i="354"/>
  <c r="F5912" i="354"/>
  <c r="B5912" i="354"/>
  <c r="F5911" i="354"/>
  <c r="B5911" i="354"/>
  <c r="F5910" i="354"/>
  <c r="B5910" i="354"/>
  <c r="F5909" i="354"/>
  <c r="B5909" i="354"/>
  <c r="F5908" i="354"/>
  <c r="B5908" i="354"/>
  <c r="F5907" i="354"/>
  <c r="B5907" i="354"/>
  <c r="F5906" i="354"/>
  <c r="B5906" i="354"/>
  <c r="F5905" i="354"/>
  <c r="B5905" i="354"/>
  <c r="F5904" i="354"/>
  <c r="B5904" i="354"/>
  <c r="F5903" i="354"/>
  <c r="B5903" i="354"/>
  <c r="F5902" i="354"/>
  <c r="B5902" i="354"/>
  <c r="F5901" i="354"/>
  <c r="B5901" i="354"/>
  <c r="F5900" i="354"/>
  <c r="B5900" i="354"/>
  <c r="F5899" i="354"/>
  <c r="B5899" i="354"/>
  <c r="F5898" i="354"/>
  <c r="B5898" i="354"/>
  <c r="F5897" i="354"/>
  <c r="B5897" i="354"/>
  <c r="F5896" i="354"/>
  <c r="B5896" i="354"/>
  <c r="F5895" i="354"/>
  <c r="B5895" i="354"/>
  <c r="F5894" i="354"/>
  <c r="B5894" i="354"/>
  <c r="F5893" i="354"/>
  <c r="B5893" i="354"/>
  <c r="F5892" i="354"/>
  <c r="B5892" i="354"/>
  <c r="F5891" i="354"/>
  <c r="B5891" i="354"/>
  <c r="F5890" i="354"/>
  <c r="B5890" i="354"/>
  <c r="F5889" i="354"/>
  <c r="B5889" i="354"/>
  <c r="F5888" i="354"/>
  <c r="B5888" i="354"/>
  <c r="F5887" i="354"/>
  <c r="B5887" i="354"/>
  <c r="F5886" i="354"/>
  <c r="B5886" i="354"/>
  <c r="F5885" i="354"/>
  <c r="B5885" i="354"/>
  <c r="F5884" i="354"/>
  <c r="B5884" i="354"/>
  <c r="F5883" i="354"/>
  <c r="B5883" i="354"/>
  <c r="F5882" i="354"/>
  <c r="B5882" i="354"/>
  <c r="F5881" i="354"/>
  <c r="B5881" i="354"/>
  <c r="F5880" i="354"/>
  <c r="B5880" i="354"/>
  <c r="F5879" i="354"/>
  <c r="B5879" i="354"/>
  <c r="F5878" i="354"/>
  <c r="B5878" i="354"/>
  <c r="F5877" i="354"/>
  <c r="B5877" i="354"/>
  <c r="F5876" i="354"/>
  <c r="B5876" i="354"/>
  <c r="F5875" i="354"/>
  <c r="B5875" i="354"/>
  <c r="F5874" i="354"/>
  <c r="B5874" i="354"/>
  <c r="F5873" i="354"/>
  <c r="B5873" i="354"/>
  <c r="F5872" i="354"/>
  <c r="B5872" i="354"/>
  <c r="F5871" i="354"/>
  <c r="B5871" i="354"/>
  <c r="F5870" i="354"/>
  <c r="B5870" i="354"/>
  <c r="F5869" i="354"/>
  <c r="B5869" i="354"/>
  <c r="F5868" i="354"/>
  <c r="B5868" i="354"/>
  <c r="F5867" i="354"/>
  <c r="B5867" i="354"/>
  <c r="F5866" i="354"/>
  <c r="B5866" i="354"/>
  <c r="F5865" i="354"/>
  <c r="B5865" i="354"/>
  <c r="F5864" i="354"/>
  <c r="B5864" i="354"/>
  <c r="F5863" i="354"/>
  <c r="B5863" i="354"/>
  <c r="F5862" i="354"/>
  <c r="B5862" i="354"/>
  <c r="F5861" i="354"/>
  <c r="B5861" i="354"/>
  <c r="F5860" i="354"/>
  <c r="B5860" i="354"/>
  <c r="F5859" i="354"/>
  <c r="B5859" i="354"/>
  <c r="F5858" i="354"/>
  <c r="B5858" i="354"/>
  <c r="F5857" i="354"/>
  <c r="B5857" i="354"/>
  <c r="F5856" i="354"/>
  <c r="B5856" i="354"/>
  <c r="F5855" i="354"/>
  <c r="B5855" i="354"/>
  <c r="F5854" i="354"/>
  <c r="B5854" i="354"/>
  <c r="F5853" i="354"/>
  <c r="B5853" i="354"/>
  <c r="F5852" i="354"/>
  <c r="B5852" i="354"/>
  <c r="F5851" i="354"/>
  <c r="B5851" i="354"/>
  <c r="F5850" i="354"/>
  <c r="B5850" i="354"/>
  <c r="F5849" i="354"/>
  <c r="B5849" i="354"/>
  <c r="F5848" i="354"/>
  <c r="B5848" i="354"/>
  <c r="F5847" i="354"/>
  <c r="B5847" i="354"/>
  <c r="F5846" i="354"/>
  <c r="B5846" i="354"/>
  <c r="F5845" i="354"/>
  <c r="B5845" i="354"/>
  <c r="F5844" i="354"/>
  <c r="B5844" i="354"/>
  <c r="F5843" i="354"/>
  <c r="B5843" i="354"/>
  <c r="F5842" i="354"/>
  <c r="B5842" i="354"/>
  <c r="F5841" i="354"/>
  <c r="B5841" i="354"/>
  <c r="F5840" i="354"/>
  <c r="B5840" i="354"/>
  <c r="F5839" i="354"/>
  <c r="B5839" i="354"/>
  <c r="F5838" i="354"/>
  <c r="B5838" i="354"/>
  <c r="F5837" i="354"/>
  <c r="B5837" i="354"/>
  <c r="F5836" i="354"/>
  <c r="B5836" i="354"/>
  <c r="F5835" i="354"/>
  <c r="B5835" i="354"/>
  <c r="F5834" i="354"/>
  <c r="B5834" i="354"/>
  <c r="F5833" i="354"/>
  <c r="B5833" i="354"/>
  <c r="F5832" i="354"/>
  <c r="B5832" i="354"/>
  <c r="F5831" i="354"/>
  <c r="B5831" i="354"/>
  <c r="F5830" i="354"/>
  <c r="B5830" i="354"/>
  <c r="F5829" i="354"/>
  <c r="B5829" i="354"/>
  <c r="F5828" i="354"/>
  <c r="B5828" i="354"/>
  <c r="F5827" i="354"/>
  <c r="B5827" i="354"/>
  <c r="F5826" i="354"/>
  <c r="B5826" i="354"/>
  <c r="F5825" i="354"/>
  <c r="B5825" i="354"/>
  <c r="F5824" i="354"/>
  <c r="B5824" i="354"/>
  <c r="F5823" i="354"/>
  <c r="B5823" i="354"/>
  <c r="F5822" i="354"/>
  <c r="B5822" i="354"/>
  <c r="F5821" i="354"/>
  <c r="B5821" i="354"/>
  <c r="F5820" i="354"/>
  <c r="B5820" i="354"/>
  <c r="F5819" i="354"/>
  <c r="B5819" i="354"/>
  <c r="F5818" i="354"/>
  <c r="B5818" i="354"/>
  <c r="F5817" i="354"/>
  <c r="B5817" i="354"/>
  <c r="F5816" i="354"/>
  <c r="B5816" i="354"/>
  <c r="F5815" i="354"/>
  <c r="B5815" i="354"/>
  <c r="F5814" i="354"/>
  <c r="B5814" i="354"/>
  <c r="F5813" i="354"/>
  <c r="B5813" i="354"/>
  <c r="F5812" i="354"/>
  <c r="B5812" i="354"/>
  <c r="F5811" i="354"/>
  <c r="B5811" i="354"/>
  <c r="F5810" i="354"/>
  <c r="B5810" i="354"/>
  <c r="F5809" i="354"/>
  <c r="B5809" i="354"/>
  <c r="F5808" i="354"/>
  <c r="B5808" i="354"/>
  <c r="F5807" i="354"/>
  <c r="B5807" i="354"/>
  <c r="F5806" i="354"/>
  <c r="B5806" i="354"/>
  <c r="F5805" i="354"/>
  <c r="B5805" i="354"/>
  <c r="F5804" i="354"/>
  <c r="B5804" i="354"/>
  <c r="F5803" i="354"/>
  <c r="B5803" i="354"/>
  <c r="F5802" i="354"/>
  <c r="B5802" i="354"/>
  <c r="F5801" i="354"/>
  <c r="B5801" i="354"/>
  <c r="F5800" i="354"/>
  <c r="B5800" i="354"/>
  <c r="F5799" i="354"/>
  <c r="B5799" i="354"/>
  <c r="F5798" i="354"/>
  <c r="B5798" i="354"/>
  <c r="F5797" i="354"/>
  <c r="B5797" i="354"/>
  <c r="F5796" i="354"/>
  <c r="B5796" i="354"/>
  <c r="F5795" i="354"/>
  <c r="B5795" i="354"/>
  <c r="F5794" i="354"/>
  <c r="B5794" i="354"/>
  <c r="F5793" i="354"/>
  <c r="B5793" i="354"/>
  <c r="F5792" i="354"/>
  <c r="B5792" i="354"/>
  <c r="F5791" i="354"/>
  <c r="B5791" i="354"/>
  <c r="F5790" i="354"/>
  <c r="B5790" i="354"/>
  <c r="F5789" i="354"/>
  <c r="B5789" i="354"/>
  <c r="F5788" i="354"/>
  <c r="B5788" i="354"/>
  <c r="F5787" i="354"/>
  <c r="B5787" i="354"/>
  <c r="F5786" i="354"/>
  <c r="B5786" i="354"/>
  <c r="F5785" i="354"/>
  <c r="B5785" i="354"/>
  <c r="F5784" i="354"/>
  <c r="B5784" i="354"/>
  <c r="F5783" i="354"/>
  <c r="B5783" i="354"/>
  <c r="F5782" i="354"/>
  <c r="B5782" i="354"/>
  <c r="F5781" i="354"/>
  <c r="B5781" i="354"/>
  <c r="F5780" i="354"/>
  <c r="B5780" i="354"/>
  <c r="F5779" i="354"/>
  <c r="B5779" i="354"/>
  <c r="F5778" i="354"/>
  <c r="B5778" i="354"/>
  <c r="F5777" i="354"/>
  <c r="B5777" i="354"/>
  <c r="F5776" i="354"/>
  <c r="B5776" i="354"/>
  <c r="F5775" i="354"/>
  <c r="B5775" i="354"/>
  <c r="F5774" i="354"/>
  <c r="B5774" i="354"/>
  <c r="F5773" i="354"/>
  <c r="B5773" i="354"/>
  <c r="F5772" i="354"/>
  <c r="B5772" i="354"/>
  <c r="F5771" i="354"/>
  <c r="B5771" i="354"/>
  <c r="F5770" i="354"/>
  <c r="B5770" i="354"/>
  <c r="F5769" i="354"/>
  <c r="B5769" i="354"/>
  <c r="F5768" i="354"/>
  <c r="B5768" i="354"/>
  <c r="F5767" i="354"/>
  <c r="B5767" i="354"/>
  <c r="F5766" i="354"/>
  <c r="B5766" i="354"/>
  <c r="F5765" i="354"/>
  <c r="B5765" i="354"/>
  <c r="F5764" i="354"/>
  <c r="B5764" i="354"/>
  <c r="F5763" i="354"/>
  <c r="B5763" i="354"/>
  <c r="F5762" i="354"/>
  <c r="B5762" i="354"/>
  <c r="F5761" i="354"/>
  <c r="B5761" i="354"/>
  <c r="F5760" i="354"/>
  <c r="B5760" i="354"/>
  <c r="F5759" i="354"/>
  <c r="B5759" i="354"/>
  <c r="F5758" i="354"/>
  <c r="B5758" i="354"/>
  <c r="F5757" i="354"/>
  <c r="B5757" i="354"/>
  <c r="F5756" i="354"/>
  <c r="B5756" i="354"/>
  <c r="F5755" i="354"/>
  <c r="B5755" i="354"/>
  <c r="F5754" i="354"/>
  <c r="B5754" i="354"/>
  <c r="F5753" i="354"/>
  <c r="B5753" i="354"/>
  <c r="F5752" i="354"/>
  <c r="B5752" i="354"/>
  <c r="F5751" i="354"/>
  <c r="B5751" i="354"/>
  <c r="F5750" i="354"/>
  <c r="B5750" i="354"/>
  <c r="F5749" i="354"/>
  <c r="B5749" i="354"/>
  <c r="F5748" i="354"/>
  <c r="B5748" i="354"/>
  <c r="F5747" i="354"/>
  <c r="B5747" i="354"/>
  <c r="F5746" i="354"/>
  <c r="B5746" i="354"/>
  <c r="F5745" i="354"/>
  <c r="B5745" i="354"/>
  <c r="F5744" i="354"/>
  <c r="B5744" i="354"/>
  <c r="F5743" i="354"/>
  <c r="B5743" i="354"/>
  <c r="F5742" i="354"/>
  <c r="B5742" i="354"/>
  <c r="F5741" i="354"/>
  <c r="B5741" i="354"/>
  <c r="F5740" i="354"/>
  <c r="B5740" i="354"/>
  <c r="F5739" i="354"/>
  <c r="B5739" i="354"/>
  <c r="F5738" i="354"/>
  <c r="B5738" i="354"/>
  <c r="F5737" i="354"/>
  <c r="B5737" i="354"/>
  <c r="F5736" i="354"/>
  <c r="B5736" i="354"/>
  <c r="F5735" i="354"/>
  <c r="B5735" i="354"/>
  <c r="F5734" i="354"/>
  <c r="B5734" i="354"/>
  <c r="F5733" i="354"/>
  <c r="B5733" i="354"/>
  <c r="F5732" i="354"/>
  <c r="B5732" i="354"/>
  <c r="F5731" i="354"/>
  <c r="B5731" i="354"/>
  <c r="F5730" i="354"/>
  <c r="B5730" i="354"/>
  <c r="F5729" i="354"/>
  <c r="B5729" i="354"/>
  <c r="F5728" i="354"/>
  <c r="B5728" i="354"/>
  <c r="F5727" i="354"/>
  <c r="B5727" i="354"/>
  <c r="F5726" i="354"/>
  <c r="B5726" i="354"/>
  <c r="F5725" i="354"/>
  <c r="B5725" i="354"/>
  <c r="F5724" i="354"/>
  <c r="B5724" i="354"/>
  <c r="F5723" i="354"/>
  <c r="B5723" i="354"/>
  <c r="F5722" i="354"/>
  <c r="B5722" i="354"/>
  <c r="F5721" i="354"/>
  <c r="B5721" i="354"/>
  <c r="F5720" i="354"/>
  <c r="B5720" i="354"/>
  <c r="F5719" i="354"/>
  <c r="B5719" i="354"/>
  <c r="F5718" i="354"/>
  <c r="B5718" i="354"/>
  <c r="F5717" i="354"/>
  <c r="B5717" i="354"/>
  <c r="F5716" i="354"/>
  <c r="B5716" i="354"/>
  <c r="F5715" i="354"/>
  <c r="B5715" i="354"/>
  <c r="F5714" i="354"/>
  <c r="B5714" i="354"/>
  <c r="F5713" i="354"/>
  <c r="B5713" i="354"/>
  <c r="F5712" i="354"/>
  <c r="B5712" i="354"/>
  <c r="F5711" i="354"/>
  <c r="B5711" i="354"/>
  <c r="F5710" i="354"/>
  <c r="B5710" i="354"/>
  <c r="F5709" i="354"/>
  <c r="B5709" i="354"/>
  <c r="F5708" i="354"/>
  <c r="B5708" i="354"/>
  <c r="F5707" i="354"/>
  <c r="B5707" i="354"/>
  <c r="F5706" i="354"/>
  <c r="B5706" i="354"/>
  <c r="F5705" i="354"/>
  <c r="B5705" i="354"/>
  <c r="F5704" i="354"/>
  <c r="B5704" i="354"/>
  <c r="F5703" i="354"/>
  <c r="B5703" i="354"/>
  <c r="F5702" i="354"/>
  <c r="B5702" i="354"/>
  <c r="F5701" i="354"/>
  <c r="B5701" i="354"/>
  <c r="F5700" i="354"/>
  <c r="B5700" i="354"/>
  <c r="F5699" i="354"/>
  <c r="B5699" i="354"/>
  <c r="F5698" i="354"/>
  <c r="B5698" i="354"/>
  <c r="F5697" i="354"/>
  <c r="B5697" i="354"/>
  <c r="F5696" i="354"/>
  <c r="B5696" i="354"/>
  <c r="F5695" i="354"/>
  <c r="B5695" i="354"/>
  <c r="F5694" i="354"/>
  <c r="B5694" i="354"/>
  <c r="F5693" i="354"/>
  <c r="B5693" i="354"/>
  <c r="F5692" i="354"/>
  <c r="B5692" i="354"/>
  <c r="F5691" i="354"/>
  <c r="B5691" i="354"/>
  <c r="F5690" i="354"/>
  <c r="B5690" i="354"/>
  <c r="F5689" i="354"/>
  <c r="B5689" i="354"/>
  <c r="F5688" i="354"/>
  <c r="B5688" i="354"/>
  <c r="F5687" i="354"/>
  <c r="B5687" i="354"/>
  <c r="F5686" i="354"/>
  <c r="B5686" i="354"/>
  <c r="F5685" i="354"/>
  <c r="B5685" i="354"/>
  <c r="F5684" i="354"/>
  <c r="B5684" i="354"/>
  <c r="F5683" i="354"/>
  <c r="B5683" i="354"/>
  <c r="F5682" i="354"/>
  <c r="B5682" i="354"/>
  <c r="F5681" i="354"/>
  <c r="B5681" i="354"/>
  <c r="F5680" i="354"/>
  <c r="B5680" i="354"/>
  <c r="F5679" i="354"/>
  <c r="B5679" i="354"/>
  <c r="F5678" i="354"/>
  <c r="B5678" i="354"/>
  <c r="F5677" i="354"/>
  <c r="B5677" i="354"/>
  <c r="F5676" i="354"/>
  <c r="B5676" i="354"/>
  <c r="F5675" i="354"/>
  <c r="B5675" i="354"/>
  <c r="F5674" i="354"/>
  <c r="B5674" i="354"/>
  <c r="F5673" i="354"/>
  <c r="B5673" i="354"/>
  <c r="F5672" i="354"/>
  <c r="B5672" i="354"/>
  <c r="F5671" i="354"/>
  <c r="B5671" i="354"/>
  <c r="F5670" i="354"/>
  <c r="B5670" i="354"/>
  <c r="F5669" i="354"/>
  <c r="B5669" i="354"/>
  <c r="F5668" i="354"/>
  <c r="B5668" i="354"/>
  <c r="F5667" i="354"/>
  <c r="B5667" i="354"/>
  <c r="F5666" i="354"/>
  <c r="B5666" i="354"/>
  <c r="F5665" i="354"/>
  <c r="B5665" i="354"/>
  <c r="F5664" i="354"/>
  <c r="B5664" i="354"/>
  <c r="F5663" i="354"/>
  <c r="B5663" i="354"/>
  <c r="F5662" i="354"/>
  <c r="B5662" i="354"/>
  <c r="F5661" i="354"/>
  <c r="B5661" i="354"/>
  <c r="F5660" i="354"/>
  <c r="B5660" i="354"/>
  <c r="F5659" i="354"/>
  <c r="B5659" i="354"/>
  <c r="F5658" i="354"/>
  <c r="B5658" i="354"/>
  <c r="F5657" i="354"/>
  <c r="B5657" i="354"/>
  <c r="F5656" i="354"/>
  <c r="B5656" i="354"/>
  <c r="F5655" i="354"/>
  <c r="B5655" i="354"/>
  <c r="F5654" i="354"/>
  <c r="B5654" i="354"/>
  <c r="F5653" i="354"/>
  <c r="B5653" i="354"/>
  <c r="F5652" i="354"/>
  <c r="B5652" i="354"/>
  <c r="F5651" i="354"/>
  <c r="B5651" i="354"/>
  <c r="F5650" i="354"/>
  <c r="B5650" i="354"/>
  <c r="F5649" i="354"/>
  <c r="B5649" i="354"/>
  <c r="F5648" i="354"/>
  <c r="B5648" i="354"/>
  <c r="F5647" i="354"/>
  <c r="B5647" i="354"/>
  <c r="F5646" i="354"/>
  <c r="B5646" i="354"/>
  <c r="F5645" i="354"/>
  <c r="B5645" i="354"/>
  <c r="F5644" i="354"/>
  <c r="B5644" i="354"/>
  <c r="F5643" i="354"/>
  <c r="B5643" i="354"/>
  <c r="F5642" i="354"/>
  <c r="B5642" i="354"/>
  <c r="F5641" i="354"/>
  <c r="B5641" i="354"/>
  <c r="F5640" i="354"/>
  <c r="B5640" i="354"/>
  <c r="F5639" i="354"/>
  <c r="B5639" i="354"/>
  <c r="F5638" i="354"/>
  <c r="B5638" i="354"/>
  <c r="F5637" i="354"/>
  <c r="B5637" i="354"/>
  <c r="F5636" i="354"/>
  <c r="B5636" i="354"/>
  <c r="F5635" i="354"/>
  <c r="B5635" i="354"/>
  <c r="F5634" i="354"/>
  <c r="B5634" i="354"/>
  <c r="F5633" i="354"/>
  <c r="B5633" i="354"/>
  <c r="F5632" i="354"/>
  <c r="B5632" i="354"/>
  <c r="F5631" i="354"/>
  <c r="B5631" i="354"/>
  <c r="F5630" i="354"/>
  <c r="B5630" i="354"/>
  <c r="F5629" i="354"/>
  <c r="B5629" i="354"/>
  <c r="F5628" i="354"/>
  <c r="B5628" i="354"/>
  <c r="F5627" i="354"/>
  <c r="B5627" i="354"/>
  <c r="F5626" i="354"/>
  <c r="B5626" i="354"/>
  <c r="F5625" i="354"/>
  <c r="B5625" i="354"/>
  <c r="F5624" i="354"/>
  <c r="B5624" i="354"/>
  <c r="F5623" i="354"/>
  <c r="B5623" i="354"/>
  <c r="F5622" i="354"/>
  <c r="B5622" i="354"/>
  <c r="F5621" i="354"/>
  <c r="B5621" i="354"/>
  <c r="F5620" i="354"/>
  <c r="B5620" i="354"/>
  <c r="F5619" i="354"/>
  <c r="B5619" i="354"/>
  <c r="F5618" i="354"/>
  <c r="B5618" i="354"/>
  <c r="F5617" i="354"/>
  <c r="B5617" i="354"/>
  <c r="F5616" i="354"/>
  <c r="B5616" i="354"/>
  <c r="F5615" i="354"/>
  <c r="B5615" i="354"/>
  <c r="F5614" i="354"/>
  <c r="B5614" i="354"/>
  <c r="F5613" i="354"/>
  <c r="B5613" i="354"/>
  <c r="F5612" i="354"/>
  <c r="B5612" i="354"/>
  <c r="F5611" i="354"/>
  <c r="B5611" i="354"/>
  <c r="F5610" i="354"/>
  <c r="B5610" i="354"/>
  <c r="F5609" i="354"/>
  <c r="B5609" i="354"/>
  <c r="F5608" i="354"/>
  <c r="B5608" i="354"/>
  <c r="F5607" i="354"/>
  <c r="B5607" i="354"/>
  <c r="F5606" i="354"/>
  <c r="B5606" i="354"/>
  <c r="F5605" i="354"/>
  <c r="B5605" i="354"/>
  <c r="F5604" i="354"/>
  <c r="B5604" i="354"/>
  <c r="F5603" i="354"/>
  <c r="B5603" i="354"/>
  <c r="F5602" i="354"/>
  <c r="B5602" i="354"/>
  <c r="F5601" i="354"/>
  <c r="B5601" i="354"/>
  <c r="F5600" i="354"/>
  <c r="B5600" i="354"/>
  <c r="F5599" i="354"/>
  <c r="B5599" i="354"/>
  <c r="F5598" i="354"/>
  <c r="B5598" i="354"/>
  <c r="F5597" i="354"/>
  <c r="B5597" i="354"/>
  <c r="F5596" i="354"/>
  <c r="B5596" i="354"/>
  <c r="F5595" i="354"/>
  <c r="B5595" i="354"/>
  <c r="F5594" i="354"/>
  <c r="B5594" i="354"/>
  <c r="F5593" i="354"/>
  <c r="B5593" i="354"/>
  <c r="F5592" i="354"/>
  <c r="B5592" i="354"/>
  <c r="F5591" i="354"/>
  <c r="B5591" i="354"/>
  <c r="F5590" i="354"/>
  <c r="B5590" i="354"/>
  <c r="F5589" i="354"/>
  <c r="B5589" i="354"/>
  <c r="F5588" i="354"/>
  <c r="B5588" i="354"/>
  <c r="F5587" i="354"/>
  <c r="B5587" i="354"/>
  <c r="F5586" i="354"/>
  <c r="B5586" i="354"/>
  <c r="F5585" i="354"/>
  <c r="B5585" i="354"/>
  <c r="F5584" i="354"/>
  <c r="B5584" i="354"/>
  <c r="F5583" i="354"/>
  <c r="B5583" i="354"/>
  <c r="F5582" i="354"/>
  <c r="B5582" i="354"/>
  <c r="F5581" i="354"/>
  <c r="B5581" i="354"/>
  <c r="F5580" i="354"/>
  <c r="B5580" i="354"/>
  <c r="F5579" i="354"/>
  <c r="B5579" i="354"/>
  <c r="F5578" i="354"/>
  <c r="B5578" i="354"/>
  <c r="F5577" i="354"/>
  <c r="B5577" i="354"/>
  <c r="F5576" i="354"/>
  <c r="B5576" i="354"/>
  <c r="F5575" i="354"/>
  <c r="B5575" i="354"/>
  <c r="F5574" i="354"/>
  <c r="B5574" i="354"/>
  <c r="F5573" i="354"/>
  <c r="B5573" i="354"/>
  <c r="F5572" i="354"/>
  <c r="B5572" i="354"/>
  <c r="F5571" i="354"/>
  <c r="B5571" i="354"/>
  <c r="F5570" i="354"/>
  <c r="B5570" i="354"/>
  <c r="F5569" i="354"/>
  <c r="B5569" i="354"/>
  <c r="F5568" i="354"/>
  <c r="B5568" i="354"/>
  <c r="F5567" i="354"/>
  <c r="B5567" i="354"/>
  <c r="F5566" i="354"/>
  <c r="B5566" i="354"/>
  <c r="F5565" i="354"/>
  <c r="B5565" i="354"/>
  <c r="F5564" i="354"/>
  <c r="B5564" i="354"/>
  <c r="F5563" i="354"/>
  <c r="B5563" i="354"/>
  <c r="F5562" i="354"/>
  <c r="B5562" i="354"/>
  <c r="F5561" i="354"/>
  <c r="B5561" i="354"/>
  <c r="F5560" i="354"/>
  <c r="B5560" i="354"/>
  <c r="F5559" i="354"/>
  <c r="B5559" i="354"/>
  <c r="F5558" i="354"/>
  <c r="B5558" i="354"/>
  <c r="F5557" i="354"/>
  <c r="B5557" i="354"/>
  <c r="F5556" i="354"/>
  <c r="B5556" i="354"/>
  <c r="F5555" i="354"/>
  <c r="B5555" i="354"/>
  <c r="F5554" i="354"/>
  <c r="B5554" i="354"/>
  <c r="F5553" i="354"/>
  <c r="B5553" i="354"/>
  <c r="F5552" i="354"/>
  <c r="B5552" i="354"/>
  <c r="F5551" i="354"/>
  <c r="B5551" i="354"/>
  <c r="F5550" i="354"/>
  <c r="B5550" i="354"/>
  <c r="F5549" i="354"/>
  <c r="B5549" i="354"/>
  <c r="F5548" i="354"/>
  <c r="B5548" i="354"/>
  <c r="F5547" i="354"/>
  <c r="B5547" i="354"/>
  <c r="F5546" i="354"/>
  <c r="B5546" i="354"/>
  <c r="F5545" i="354"/>
  <c r="B5545" i="354"/>
  <c r="F5544" i="354"/>
  <c r="B5544" i="354"/>
  <c r="F5543" i="354"/>
  <c r="B5543" i="354"/>
  <c r="F5542" i="354"/>
  <c r="B5542" i="354"/>
  <c r="F5541" i="354"/>
  <c r="B5541" i="354"/>
  <c r="F5540" i="354"/>
  <c r="B5540" i="354"/>
  <c r="F5539" i="354"/>
  <c r="B5539" i="354"/>
  <c r="F5538" i="354"/>
  <c r="B5538" i="354"/>
  <c r="F5537" i="354"/>
  <c r="B5537" i="354"/>
  <c r="F5536" i="354"/>
  <c r="B5536" i="354"/>
  <c r="F5535" i="354"/>
  <c r="B5535" i="354"/>
  <c r="F5534" i="354"/>
  <c r="B5534" i="354"/>
  <c r="F5533" i="354"/>
  <c r="B5533" i="354"/>
  <c r="F5532" i="354"/>
  <c r="B5532" i="354"/>
  <c r="F5531" i="354"/>
  <c r="B5531" i="354"/>
  <c r="F5530" i="354"/>
  <c r="B5530" i="354"/>
  <c r="F5529" i="354"/>
  <c r="B5529" i="354"/>
  <c r="F5528" i="354"/>
  <c r="B5528" i="354"/>
  <c r="F5527" i="354"/>
  <c r="B5527" i="354"/>
  <c r="F5526" i="354"/>
  <c r="B5526" i="354"/>
  <c r="F5525" i="354"/>
  <c r="B5525" i="354"/>
  <c r="F5524" i="354"/>
  <c r="B5524" i="354"/>
  <c r="F5523" i="354"/>
  <c r="B5523" i="354"/>
  <c r="F5522" i="354"/>
  <c r="B5522" i="354"/>
  <c r="F5521" i="354"/>
  <c r="B5521" i="354"/>
  <c r="F5520" i="354"/>
  <c r="B5520" i="354"/>
  <c r="F5519" i="354"/>
  <c r="B5519" i="354"/>
  <c r="F5518" i="354"/>
  <c r="B5518" i="354"/>
  <c r="F5517" i="354"/>
  <c r="B5517" i="354"/>
  <c r="F5516" i="354"/>
  <c r="B5516" i="354"/>
  <c r="F5515" i="354"/>
  <c r="B5515" i="354"/>
  <c r="F5514" i="354"/>
  <c r="B5514" i="354"/>
  <c r="F5513" i="354"/>
  <c r="B5513" i="354"/>
  <c r="F5512" i="354"/>
  <c r="B5512" i="354"/>
  <c r="F5511" i="354"/>
  <c r="B5511" i="354"/>
  <c r="F5510" i="354"/>
  <c r="B5510" i="354"/>
  <c r="F5509" i="354"/>
  <c r="B5509" i="354"/>
  <c r="F5508" i="354"/>
  <c r="B5508" i="354"/>
  <c r="F5507" i="354"/>
  <c r="B5507" i="354"/>
  <c r="F5506" i="354"/>
  <c r="B5506" i="354"/>
  <c r="F5505" i="354"/>
  <c r="B5505" i="354"/>
  <c r="F5504" i="354"/>
  <c r="B5504" i="354"/>
  <c r="F5503" i="354"/>
  <c r="B5503" i="354"/>
  <c r="F5502" i="354"/>
  <c r="B5502" i="354"/>
  <c r="F5501" i="354"/>
  <c r="B5501" i="354"/>
  <c r="F5500" i="354"/>
  <c r="B5500" i="354"/>
  <c r="F5499" i="354"/>
  <c r="B5499" i="354"/>
  <c r="F5498" i="354"/>
  <c r="B5498" i="354"/>
  <c r="F5497" i="354"/>
  <c r="B5497" i="354"/>
  <c r="F5496" i="354"/>
  <c r="B5496" i="354"/>
  <c r="F5495" i="354"/>
  <c r="B5495" i="354"/>
  <c r="F5494" i="354"/>
  <c r="B5494" i="354"/>
  <c r="F5493" i="354"/>
  <c r="B5493" i="354"/>
  <c r="F5492" i="354"/>
  <c r="B5492" i="354"/>
  <c r="F5491" i="354"/>
  <c r="B5491" i="354"/>
  <c r="F5490" i="354"/>
  <c r="B5490" i="354"/>
  <c r="F5489" i="354"/>
  <c r="B5489" i="354"/>
  <c r="F5488" i="354"/>
  <c r="B5488" i="354"/>
  <c r="F5487" i="354"/>
  <c r="B5487" i="354"/>
  <c r="F5486" i="354"/>
  <c r="B5486" i="354"/>
  <c r="F5485" i="354"/>
  <c r="B5485" i="354"/>
  <c r="F5484" i="354"/>
  <c r="B5484" i="354"/>
  <c r="F5483" i="354"/>
  <c r="B5483" i="354"/>
  <c r="F5482" i="354"/>
  <c r="B5482" i="354"/>
  <c r="F5481" i="354"/>
  <c r="B5481" i="354"/>
  <c r="F5480" i="354"/>
  <c r="B5480" i="354"/>
  <c r="F5479" i="354"/>
  <c r="B5479" i="354"/>
  <c r="F5478" i="354"/>
  <c r="B5478" i="354"/>
  <c r="F5477" i="354"/>
  <c r="B5477" i="354"/>
  <c r="F5476" i="354"/>
  <c r="B5476" i="354"/>
  <c r="F5475" i="354"/>
  <c r="B5475" i="354"/>
  <c r="F5474" i="354"/>
  <c r="B5474" i="354"/>
  <c r="F5473" i="354"/>
  <c r="B5473" i="354"/>
  <c r="F5472" i="354"/>
  <c r="B5472" i="354"/>
  <c r="F5471" i="354"/>
  <c r="B5471" i="354"/>
  <c r="F5470" i="354"/>
  <c r="B5470" i="354"/>
  <c r="F5469" i="354"/>
  <c r="B5469" i="354"/>
  <c r="F5468" i="354"/>
  <c r="B5468" i="354"/>
  <c r="F5467" i="354"/>
  <c r="B5467" i="354"/>
  <c r="F5466" i="354"/>
  <c r="B5466" i="354"/>
  <c r="F5465" i="354"/>
  <c r="B5465" i="354"/>
  <c r="F5464" i="354"/>
  <c r="B5464" i="354"/>
  <c r="F5463" i="354"/>
  <c r="B5463" i="354"/>
  <c r="F5462" i="354"/>
  <c r="B5462" i="354"/>
  <c r="F5461" i="354"/>
  <c r="B5461" i="354"/>
  <c r="F5460" i="354"/>
  <c r="B5460" i="354"/>
  <c r="F5459" i="354"/>
  <c r="B5459" i="354"/>
  <c r="F5458" i="354"/>
  <c r="B5458" i="354"/>
  <c r="F5457" i="354"/>
  <c r="B5457" i="354"/>
  <c r="F5456" i="354"/>
  <c r="B5456" i="354"/>
  <c r="F5455" i="354"/>
  <c r="B5455" i="354"/>
  <c r="F5454" i="354"/>
  <c r="B5454" i="354"/>
  <c r="F5453" i="354"/>
  <c r="B5453" i="354"/>
  <c r="F5452" i="354"/>
  <c r="B5452" i="354"/>
  <c r="F5451" i="354"/>
  <c r="B5451" i="354"/>
  <c r="F5450" i="354"/>
  <c r="B5450" i="354"/>
  <c r="F5449" i="354"/>
  <c r="B5449" i="354"/>
  <c r="F5448" i="354"/>
  <c r="B5448" i="354"/>
  <c r="F5447" i="354"/>
  <c r="B5447" i="354"/>
  <c r="F5446" i="354"/>
  <c r="B5446" i="354"/>
  <c r="F5445" i="354"/>
  <c r="B5445" i="354"/>
  <c r="F5444" i="354"/>
  <c r="B5444" i="354"/>
  <c r="F5443" i="354"/>
  <c r="B5443" i="354"/>
  <c r="F5442" i="354"/>
  <c r="B5442" i="354"/>
  <c r="F5441" i="354"/>
  <c r="B5441" i="354"/>
  <c r="F5440" i="354"/>
  <c r="B5440" i="354"/>
  <c r="F5439" i="354"/>
  <c r="B5439" i="354"/>
  <c r="F5438" i="354"/>
  <c r="B5438" i="354"/>
  <c r="F5437" i="354"/>
  <c r="B5437" i="354"/>
  <c r="F5436" i="354"/>
  <c r="B5436" i="354"/>
  <c r="F5435" i="354"/>
  <c r="B5435" i="354"/>
  <c r="F5434" i="354"/>
  <c r="B5434" i="354"/>
  <c r="F5433" i="354"/>
  <c r="B5433" i="354"/>
  <c r="F5432" i="354"/>
  <c r="B5432" i="354"/>
  <c r="F5431" i="354"/>
  <c r="B5431" i="354"/>
  <c r="F5430" i="354"/>
  <c r="B5430" i="354"/>
  <c r="F5429" i="354"/>
  <c r="B5429" i="354"/>
  <c r="F5428" i="354"/>
  <c r="B5428" i="354"/>
  <c r="F5427" i="354"/>
  <c r="B5427" i="354"/>
  <c r="F5426" i="354"/>
  <c r="B5426" i="354"/>
  <c r="F5425" i="354"/>
  <c r="B5425" i="354"/>
  <c r="F5424" i="354"/>
  <c r="B5424" i="354"/>
  <c r="F5423" i="354"/>
  <c r="B5423" i="354"/>
  <c r="F5422" i="354"/>
  <c r="B5422" i="354"/>
  <c r="F5421" i="354"/>
  <c r="B5421" i="354"/>
  <c r="F5420" i="354"/>
  <c r="B5420" i="354"/>
  <c r="F5419" i="354"/>
  <c r="B5419" i="354"/>
  <c r="F5418" i="354"/>
  <c r="B5418" i="354"/>
  <c r="F5417" i="354"/>
  <c r="B5417" i="354"/>
  <c r="F5416" i="354"/>
  <c r="B5416" i="354"/>
  <c r="F5415" i="354"/>
  <c r="B5415" i="354"/>
  <c r="F5414" i="354"/>
  <c r="B5414" i="354"/>
  <c r="F5413" i="354"/>
  <c r="B5413" i="354"/>
  <c r="F5412" i="354"/>
  <c r="B5412" i="354"/>
  <c r="F5411" i="354"/>
  <c r="B5411" i="354"/>
  <c r="F5410" i="354"/>
  <c r="B5410" i="354"/>
  <c r="F5409" i="354"/>
  <c r="B5409" i="354"/>
  <c r="F5408" i="354"/>
  <c r="B5408" i="354"/>
  <c r="F5407" i="354"/>
  <c r="B5407" i="354"/>
  <c r="F5406" i="354"/>
  <c r="B5406" i="354"/>
  <c r="F5405" i="354"/>
  <c r="B5405" i="354"/>
  <c r="F5404" i="354"/>
  <c r="B5404" i="354"/>
  <c r="F5403" i="354"/>
  <c r="B5403" i="354"/>
  <c r="F5402" i="354"/>
  <c r="B5402" i="354"/>
  <c r="F5401" i="354"/>
  <c r="B5401" i="354"/>
  <c r="F5400" i="354"/>
  <c r="B5400" i="354"/>
  <c r="F5399" i="354"/>
  <c r="B5399" i="354"/>
  <c r="F5398" i="354"/>
  <c r="B5398" i="354"/>
  <c r="F5397" i="354"/>
  <c r="B5397" i="354"/>
  <c r="F5396" i="354"/>
  <c r="B5396" i="354"/>
  <c r="F5395" i="354"/>
  <c r="B5395" i="354"/>
  <c r="F5394" i="354"/>
  <c r="B5394" i="354"/>
  <c r="F5393" i="354"/>
  <c r="B5393" i="354"/>
  <c r="F5392" i="354"/>
  <c r="B5392" i="354"/>
  <c r="F5391" i="354"/>
  <c r="B5391" i="354"/>
  <c r="F5390" i="354"/>
  <c r="B5390" i="354"/>
  <c r="F5389" i="354"/>
  <c r="B5389" i="354"/>
  <c r="F5388" i="354"/>
  <c r="B5388" i="354"/>
  <c r="F5387" i="354"/>
  <c r="B5387" i="354"/>
  <c r="F5386" i="354"/>
  <c r="B5386" i="354"/>
  <c r="F5385" i="354"/>
  <c r="B5385" i="354"/>
  <c r="F5384" i="354"/>
  <c r="B5384" i="354"/>
  <c r="F5383" i="354"/>
  <c r="B5383" i="354"/>
  <c r="F5382" i="354"/>
  <c r="B5382" i="354"/>
  <c r="F5381" i="354"/>
  <c r="B5381" i="354"/>
  <c r="F5380" i="354"/>
  <c r="B5380" i="354"/>
  <c r="F5379" i="354"/>
  <c r="B5379" i="354"/>
  <c r="F5378" i="354"/>
  <c r="B5378" i="354"/>
  <c r="F5377" i="354"/>
  <c r="B5377" i="354"/>
  <c r="F5376" i="354"/>
  <c r="B5376" i="354"/>
  <c r="F5375" i="354"/>
  <c r="B5375" i="354"/>
  <c r="F5374" i="354"/>
  <c r="B5374" i="354"/>
  <c r="F5373" i="354"/>
  <c r="B5373" i="354"/>
  <c r="F5372" i="354"/>
  <c r="B5372" i="354"/>
  <c r="F5371" i="354"/>
  <c r="B5371" i="354"/>
  <c r="F5370" i="354"/>
  <c r="B5370" i="354"/>
  <c r="F5369" i="354"/>
  <c r="B5369" i="354"/>
  <c r="F5368" i="354"/>
  <c r="B5368" i="354"/>
  <c r="F5367" i="354"/>
  <c r="B5367" i="354"/>
  <c r="F5366" i="354"/>
  <c r="B5366" i="354"/>
  <c r="F5365" i="354"/>
  <c r="B5365" i="354"/>
  <c r="F5364" i="354"/>
  <c r="B5364" i="354"/>
  <c r="F5363" i="354"/>
  <c r="B5363" i="354"/>
  <c r="F5362" i="354"/>
  <c r="B5362" i="354"/>
  <c r="F5361" i="354"/>
  <c r="B5361" i="354"/>
  <c r="F5360" i="354"/>
  <c r="B5360" i="354"/>
  <c r="F5359" i="354"/>
  <c r="B5359" i="354"/>
  <c r="F5358" i="354"/>
  <c r="B5358" i="354"/>
  <c r="F5357" i="354"/>
  <c r="B5357" i="354"/>
  <c r="F5356" i="354"/>
  <c r="B5356" i="354"/>
  <c r="F5355" i="354"/>
  <c r="B5355" i="354"/>
  <c r="F5354" i="354"/>
  <c r="B5354" i="354"/>
  <c r="F5353" i="354"/>
  <c r="B5353" i="354"/>
  <c r="F5352" i="354"/>
  <c r="B5352" i="354"/>
  <c r="F5351" i="354"/>
  <c r="B5351" i="354"/>
  <c r="F5350" i="354"/>
  <c r="B5350" i="354"/>
  <c r="F5349" i="354"/>
  <c r="B5349" i="354"/>
  <c r="F5348" i="354"/>
  <c r="B5348" i="354"/>
  <c r="F5347" i="354"/>
  <c r="B5347" i="354"/>
  <c r="F5346" i="354"/>
  <c r="B5346" i="354"/>
  <c r="F5345" i="354"/>
  <c r="B5345" i="354"/>
  <c r="F5344" i="354"/>
  <c r="B5344" i="354"/>
  <c r="F5343" i="354"/>
  <c r="B5343" i="354"/>
  <c r="F5342" i="354"/>
  <c r="B5342" i="354"/>
  <c r="F5341" i="354"/>
  <c r="B5341" i="354"/>
  <c r="F5340" i="354"/>
  <c r="B5340" i="354"/>
  <c r="F5339" i="354"/>
  <c r="B5339" i="354"/>
  <c r="F5338" i="354"/>
  <c r="B5338" i="354"/>
  <c r="F5337" i="354"/>
  <c r="B5337" i="354"/>
  <c r="F5336" i="354"/>
  <c r="B5336" i="354"/>
  <c r="F5335" i="354"/>
  <c r="B5335" i="354"/>
  <c r="F5334" i="354"/>
  <c r="B5334" i="354"/>
  <c r="F5333" i="354"/>
  <c r="B5333" i="354"/>
  <c r="F5332" i="354"/>
  <c r="B5332" i="354"/>
  <c r="F5331" i="354"/>
  <c r="B5331" i="354"/>
  <c r="F5330" i="354"/>
  <c r="B5330" i="354"/>
  <c r="F5329" i="354"/>
  <c r="B5329" i="354"/>
  <c r="F5328" i="354"/>
  <c r="B5328" i="354"/>
  <c r="F5327" i="354"/>
  <c r="B5327" i="354"/>
  <c r="F5326" i="354"/>
  <c r="B5326" i="354"/>
  <c r="F5325" i="354"/>
  <c r="B5325" i="354"/>
  <c r="F5324" i="354"/>
  <c r="B5324" i="354"/>
  <c r="F5323" i="354"/>
  <c r="B5323" i="354"/>
  <c r="F5322" i="354"/>
  <c r="B5322" i="354"/>
  <c r="F5321" i="354"/>
  <c r="B5321" i="354"/>
  <c r="F5320" i="354"/>
  <c r="B5320" i="354"/>
  <c r="F5319" i="354"/>
  <c r="B5319" i="354"/>
  <c r="F5318" i="354"/>
  <c r="B5318" i="354"/>
  <c r="F5317" i="354"/>
  <c r="B5317" i="354"/>
  <c r="F5316" i="354"/>
  <c r="B5316" i="354"/>
  <c r="F5315" i="354"/>
  <c r="B5315" i="354"/>
  <c r="F5314" i="354"/>
  <c r="B5314" i="354"/>
  <c r="F5313" i="354"/>
  <c r="B5313" i="354"/>
  <c r="F5312" i="354"/>
  <c r="B5312" i="354"/>
  <c r="F5311" i="354"/>
  <c r="B5311" i="354"/>
  <c r="F5310" i="354"/>
  <c r="B5310" i="354"/>
  <c r="F5309" i="354"/>
  <c r="B5309" i="354"/>
  <c r="F5308" i="354"/>
  <c r="B5308" i="354"/>
  <c r="F5307" i="354"/>
  <c r="B5307" i="354"/>
  <c r="F5306" i="354"/>
  <c r="B5306" i="354"/>
  <c r="F5305" i="354"/>
  <c r="B5305" i="354"/>
  <c r="F5304" i="354"/>
  <c r="B5304" i="354"/>
  <c r="F5303" i="354"/>
  <c r="B5303" i="354"/>
  <c r="F5302" i="354"/>
  <c r="B5302" i="354"/>
  <c r="F5301" i="354"/>
  <c r="B5301" i="354"/>
  <c r="F5300" i="354"/>
  <c r="B5300" i="354"/>
  <c r="F5299" i="354"/>
  <c r="B5299" i="354"/>
  <c r="F5298" i="354"/>
  <c r="B5298" i="354"/>
  <c r="F5297" i="354"/>
  <c r="B5297" i="354"/>
  <c r="F5296" i="354"/>
  <c r="B5296" i="354"/>
  <c r="F5295" i="354"/>
  <c r="B5295" i="354"/>
  <c r="F5294" i="354"/>
  <c r="B5294" i="354"/>
  <c r="F5293" i="354"/>
  <c r="B5293" i="354"/>
  <c r="F5292" i="354"/>
  <c r="B5292" i="354"/>
  <c r="F5291" i="354"/>
  <c r="B5291" i="354"/>
  <c r="F5290" i="354"/>
  <c r="B5290" i="354"/>
  <c r="F5289" i="354"/>
  <c r="B5289" i="354"/>
  <c r="F5288" i="354"/>
  <c r="B5288" i="354"/>
  <c r="F5287" i="354"/>
  <c r="B5287" i="354"/>
  <c r="F5286" i="354"/>
  <c r="B5286" i="354"/>
  <c r="F5285" i="354"/>
  <c r="B5285" i="354"/>
  <c r="F5284" i="354"/>
  <c r="B5284" i="354"/>
  <c r="F5283" i="354"/>
  <c r="B5283" i="354"/>
  <c r="F5282" i="354"/>
  <c r="B5282" i="354"/>
  <c r="F5281" i="354"/>
  <c r="B5281" i="354"/>
  <c r="F5280" i="354"/>
  <c r="B5280" i="354"/>
  <c r="F5279" i="354"/>
  <c r="B5279" i="354"/>
  <c r="F5278" i="354"/>
  <c r="B5278" i="354"/>
  <c r="F5277" i="354"/>
  <c r="B5277" i="354"/>
  <c r="F5276" i="354"/>
  <c r="B5276" i="354"/>
  <c r="F5275" i="354"/>
  <c r="B5275" i="354"/>
  <c r="F5274" i="354"/>
  <c r="B5274" i="354"/>
  <c r="F5273" i="354"/>
  <c r="B5273" i="354"/>
  <c r="F5272" i="354"/>
  <c r="B5272" i="354"/>
  <c r="F5271" i="354"/>
  <c r="B5271" i="354"/>
  <c r="F5270" i="354"/>
  <c r="B5270" i="354"/>
  <c r="F5269" i="354"/>
  <c r="B5269" i="354"/>
  <c r="F5268" i="354"/>
  <c r="B5268" i="354"/>
  <c r="F5267" i="354"/>
  <c r="B5267" i="354"/>
  <c r="F5266" i="354"/>
  <c r="B5266" i="354"/>
  <c r="F5265" i="354"/>
  <c r="B5265" i="354"/>
  <c r="F5264" i="354"/>
  <c r="B5264" i="354"/>
  <c r="F5263" i="354"/>
  <c r="B5263" i="354"/>
  <c r="F5262" i="354"/>
  <c r="B5262" i="354"/>
  <c r="F5261" i="354"/>
  <c r="B5261" i="354"/>
  <c r="F5260" i="354"/>
  <c r="B5260" i="354"/>
  <c r="F5259" i="354"/>
  <c r="B5259" i="354"/>
  <c r="F5258" i="354"/>
  <c r="B5258" i="354"/>
  <c r="F5257" i="354"/>
  <c r="B5257" i="354"/>
  <c r="F5256" i="354"/>
  <c r="B5256" i="354"/>
  <c r="F5255" i="354"/>
  <c r="B5255" i="354"/>
  <c r="F5254" i="354"/>
  <c r="B5254" i="354"/>
  <c r="F5253" i="354"/>
  <c r="B5253" i="354"/>
  <c r="F5252" i="354"/>
  <c r="B5252" i="354"/>
  <c r="F5251" i="354"/>
  <c r="B5251" i="354"/>
  <c r="F5250" i="354"/>
  <c r="B5250" i="354"/>
  <c r="F5249" i="354"/>
  <c r="B5249" i="354"/>
  <c r="F5248" i="354"/>
  <c r="B5248" i="354"/>
  <c r="F5247" i="354"/>
  <c r="B5247" i="354"/>
  <c r="F5246" i="354"/>
  <c r="B5246" i="354"/>
  <c r="F5245" i="354"/>
  <c r="B5245" i="354"/>
  <c r="F5244" i="354"/>
  <c r="B5244" i="354"/>
  <c r="F5243" i="354"/>
  <c r="B5243" i="354"/>
  <c r="F5242" i="354"/>
  <c r="B5242" i="354"/>
  <c r="F5241" i="354"/>
  <c r="B5241" i="354"/>
  <c r="F5240" i="354"/>
  <c r="B5240" i="354"/>
  <c r="F5239" i="354"/>
  <c r="B5239" i="354"/>
  <c r="F5238" i="354"/>
  <c r="B5238" i="354"/>
  <c r="F5237" i="354"/>
  <c r="B5237" i="354"/>
  <c r="F5236" i="354"/>
  <c r="B5236" i="354"/>
  <c r="F5235" i="354"/>
  <c r="B5235" i="354"/>
  <c r="F5234" i="354"/>
  <c r="B5234" i="354"/>
  <c r="F5233" i="354"/>
  <c r="B5233" i="354"/>
  <c r="F5232" i="354"/>
  <c r="B5232" i="354"/>
  <c r="F5231" i="354"/>
  <c r="B5231" i="354"/>
  <c r="F5230" i="354"/>
  <c r="B5230" i="354"/>
  <c r="F5229" i="354"/>
  <c r="B5229" i="354"/>
  <c r="F5228" i="354"/>
  <c r="B5228" i="354"/>
  <c r="F5227" i="354"/>
  <c r="B5227" i="354"/>
  <c r="F5226" i="354"/>
  <c r="B5226" i="354"/>
  <c r="F5225" i="354"/>
  <c r="B5225" i="354"/>
  <c r="F5224" i="354"/>
  <c r="B5224" i="354"/>
  <c r="F5223" i="354"/>
  <c r="B5223" i="354"/>
  <c r="F5222" i="354"/>
  <c r="B5222" i="354"/>
  <c r="F5221" i="354"/>
  <c r="B5221" i="354"/>
  <c r="F5220" i="354"/>
  <c r="B5220" i="354"/>
  <c r="F5219" i="354"/>
  <c r="B5219" i="354"/>
  <c r="F5218" i="354"/>
  <c r="B5218" i="354"/>
  <c r="F5217" i="354"/>
  <c r="B5217" i="354"/>
  <c r="F5216" i="354"/>
  <c r="B5216" i="354"/>
  <c r="F5215" i="354"/>
  <c r="B5215" i="354"/>
  <c r="F5214" i="354"/>
  <c r="B5214" i="354"/>
  <c r="F5213" i="354"/>
  <c r="B5213" i="354"/>
  <c r="F5212" i="354"/>
  <c r="B5212" i="354"/>
  <c r="F5211" i="354"/>
  <c r="B5211" i="354"/>
  <c r="F5210" i="354"/>
  <c r="B5210" i="354"/>
  <c r="F5209" i="354"/>
  <c r="B5209" i="354"/>
  <c r="F5208" i="354"/>
  <c r="B5208" i="354"/>
  <c r="F5207" i="354"/>
  <c r="B5207" i="354"/>
  <c r="F5206" i="354"/>
  <c r="B5206" i="354"/>
  <c r="F5205" i="354"/>
  <c r="B5205" i="354"/>
  <c r="F5204" i="354"/>
  <c r="B5204" i="354"/>
  <c r="F5203" i="354"/>
  <c r="B5203" i="354"/>
  <c r="F5202" i="354"/>
  <c r="B5202" i="354"/>
  <c r="F5201" i="354"/>
  <c r="B5201" i="354"/>
  <c r="F5200" i="354"/>
  <c r="B5200" i="354"/>
  <c r="F5199" i="354"/>
  <c r="B5199" i="354"/>
  <c r="F5198" i="354"/>
  <c r="B5198" i="354"/>
  <c r="F5197" i="354"/>
  <c r="B5197" i="354"/>
  <c r="F5196" i="354"/>
  <c r="B5196" i="354"/>
  <c r="F5195" i="354"/>
  <c r="B5195" i="354"/>
  <c r="F5194" i="354"/>
  <c r="B5194" i="354"/>
  <c r="F5193" i="354"/>
  <c r="B5193" i="354"/>
  <c r="F5192" i="354"/>
  <c r="B5192" i="354"/>
  <c r="F5191" i="354"/>
  <c r="B5191" i="354"/>
  <c r="F5190" i="354"/>
  <c r="B5190" i="354"/>
  <c r="F5189" i="354"/>
  <c r="B5189" i="354"/>
  <c r="F5188" i="354"/>
  <c r="B5188" i="354"/>
  <c r="F5187" i="354"/>
  <c r="B5187" i="354"/>
  <c r="F5186" i="354"/>
  <c r="B5186" i="354"/>
  <c r="F5185" i="354"/>
  <c r="B5185" i="354"/>
  <c r="F5184" i="354"/>
  <c r="B5184" i="354"/>
  <c r="F5183" i="354"/>
  <c r="B5183" i="354"/>
  <c r="F5182" i="354"/>
  <c r="B5182" i="354"/>
  <c r="F5181" i="354"/>
  <c r="B5181" i="354"/>
  <c r="F5180" i="354"/>
  <c r="B5180" i="354"/>
  <c r="F5179" i="354"/>
  <c r="B5179" i="354"/>
  <c r="F5178" i="354"/>
  <c r="B5178" i="354"/>
  <c r="F5177" i="354"/>
  <c r="B5177" i="354"/>
  <c r="F5176" i="354"/>
  <c r="B5176" i="354"/>
  <c r="F5175" i="354"/>
  <c r="B5175" i="354"/>
  <c r="F5174" i="354"/>
  <c r="B5174" i="354"/>
  <c r="F5173" i="354"/>
  <c r="B5173" i="354"/>
  <c r="F5172" i="354"/>
  <c r="B5172" i="354"/>
  <c r="F5171" i="354"/>
  <c r="B5171" i="354"/>
  <c r="F5170" i="354"/>
  <c r="B5170" i="354"/>
  <c r="F5169" i="354"/>
  <c r="B5169" i="354"/>
  <c r="F5168" i="354"/>
  <c r="B5168" i="354"/>
  <c r="F5167" i="354"/>
  <c r="B5167" i="354"/>
  <c r="F5166" i="354"/>
  <c r="B5166" i="354"/>
  <c r="F5165" i="354"/>
  <c r="B5165" i="354"/>
  <c r="F5164" i="354"/>
  <c r="B5164" i="354"/>
  <c r="F5163" i="354"/>
  <c r="B5163" i="354"/>
  <c r="F5162" i="354"/>
  <c r="B5162" i="354"/>
  <c r="F5161" i="354"/>
  <c r="B5161" i="354"/>
  <c r="F5160" i="354"/>
  <c r="B5160" i="354"/>
  <c r="F5159" i="354"/>
  <c r="B5159" i="354"/>
  <c r="F5158" i="354"/>
  <c r="B5158" i="354"/>
  <c r="F5157" i="354"/>
  <c r="B5157" i="354"/>
  <c r="F5156" i="354"/>
  <c r="B5156" i="354"/>
  <c r="F5155" i="354"/>
  <c r="B5155" i="354"/>
  <c r="F5154" i="354"/>
  <c r="B5154" i="354"/>
  <c r="F5153" i="354"/>
  <c r="B5153" i="354"/>
  <c r="F5152" i="354"/>
  <c r="B5152" i="354"/>
  <c r="F5151" i="354"/>
  <c r="B5151" i="354"/>
  <c r="F5150" i="354"/>
  <c r="B5150" i="354"/>
  <c r="F5149" i="354"/>
  <c r="B5149" i="354"/>
  <c r="F5148" i="354"/>
  <c r="B5148" i="354"/>
  <c r="F5147" i="354"/>
  <c r="B5147" i="354"/>
  <c r="F5146" i="354"/>
  <c r="B5146" i="354"/>
  <c r="F5145" i="354"/>
  <c r="B5145" i="354"/>
  <c r="F5144" i="354"/>
  <c r="B5144" i="354"/>
  <c r="F5143" i="354"/>
  <c r="B5143" i="354"/>
  <c r="F5142" i="354"/>
  <c r="B5142" i="354"/>
  <c r="F5141" i="354"/>
  <c r="B5141" i="354"/>
  <c r="F5140" i="354"/>
  <c r="B5140" i="354"/>
  <c r="F5139" i="354"/>
  <c r="B5139" i="354"/>
  <c r="F5138" i="354"/>
  <c r="B5138" i="354"/>
  <c r="F5137" i="354"/>
  <c r="B5137" i="354"/>
  <c r="F5136" i="354"/>
  <c r="B5136" i="354"/>
  <c r="F5135" i="354"/>
  <c r="B5135" i="354"/>
  <c r="F5134" i="354"/>
  <c r="B5134" i="354"/>
  <c r="F5133" i="354"/>
  <c r="B5133" i="354"/>
  <c r="F5132" i="354"/>
  <c r="B5132" i="354"/>
  <c r="F5131" i="354"/>
  <c r="B5131" i="354"/>
  <c r="F5130" i="354"/>
  <c r="B5130" i="354"/>
  <c r="F5129" i="354"/>
  <c r="B5129" i="354"/>
  <c r="F5128" i="354"/>
  <c r="B5128" i="354"/>
  <c r="F5127" i="354"/>
  <c r="B5127" i="354"/>
  <c r="F5126" i="354"/>
  <c r="B5126" i="354"/>
  <c r="F5125" i="354"/>
  <c r="B5125" i="354"/>
  <c r="F5124" i="354"/>
  <c r="B5124" i="354"/>
  <c r="F5123" i="354"/>
  <c r="B5123" i="354"/>
  <c r="F5122" i="354"/>
  <c r="B5122" i="354"/>
  <c r="F5121" i="354"/>
  <c r="B5121" i="354"/>
  <c r="F5120" i="354"/>
  <c r="B5120" i="354"/>
  <c r="F5119" i="354"/>
  <c r="B5119" i="354"/>
  <c r="F5118" i="354"/>
  <c r="B5118" i="354"/>
  <c r="F5117" i="354"/>
  <c r="B5117" i="354"/>
  <c r="F5116" i="354"/>
  <c r="B5116" i="354"/>
  <c r="F5115" i="354"/>
  <c r="B5115" i="354"/>
  <c r="F5114" i="354"/>
  <c r="B5114" i="354"/>
  <c r="F5113" i="354"/>
  <c r="B5113" i="354"/>
  <c r="F5112" i="354"/>
  <c r="B5112" i="354"/>
  <c r="F5111" i="354"/>
  <c r="B5111" i="354"/>
  <c r="F5110" i="354"/>
  <c r="B5110" i="354"/>
  <c r="F5109" i="354"/>
  <c r="B5109" i="354"/>
  <c r="F5108" i="354"/>
  <c r="B5108" i="354"/>
  <c r="F5107" i="354"/>
  <c r="B5107" i="354"/>
  <c r="F5106" i="354"/>
  <c r="B5106" i="354"/>
  <c r="F5105" i="354"/>
  <c r="B5105" i="354"/>
  <c r="F5104" i="354"/>
  <c r="B5104" i="354"/>
  <c r="F5103" i="354"/>
  <c r="B5103" i="354"/>
  <c r="F5102" i="354"/>
  <c r="B5102" i="354"/>
  <c r="F5101" i="354"/>
  <c r="B5101" i="354"/>
  <c r="F5100" i="354"/>
  <c r="B5100" i="354"/>
  <c r="F5099" i="354"/>
  <c r="B5099" i="354"/>
  <c r="F5098" i="354"/>
  <c r="B5098" i="354"/>
  <c r="F5097" i="354"/>
  <c r="B5097" i="354"/>
  <c r="F5096" i="354"/>
  <c r="B5096" i="354"/>
  <c r="F5095" i="354"/>
  <c r="B5095" i="354"/>
  <c r="F5094" i="354"/>
  <c r="B5094" i="354"/>
  <c r="F5093" i="354"/>
  <c r="B5093" i="354"/>
  <c r="F5092" i="354"/>
  <c r="B5092" i="354"/>
  <c r="F5091" i="354"/>
  <c r="B5091" i="354"/>
  <c r="F5090" i="354"/>
  <c r="B5090" i="354"/>
  <c r="F5089" i="354"/>
  <c r="B5089" i="354"/>
  <c r="F5088" i="354"/>
  <c r="B5088" i="354"/>
  <c r="F5087" i="354"/>
  <c r="B5087" i="354"/>
  <c r="F5086" i="354"/>
  <c r="B5086" i="354"/>
  <c r="F5085" i="354"/>
  <c r="B5085" i="354"/>
  <c r="F5084" i="354"/>
  <c r="B5084" i="354"/>
  <c r="F5083" i="354"/>
  <c r="B5083" i="354"/>
  <c r="F5082" i="354"/>
  <c r="B5082" i="354"/>
  <c r="F5081" i="354"/>
  <c r="B5081" i="354"/>
  <c r="F5080" i="354"/>
  <c r="B5080" i="354"/>
  <c r="F5079" i="354"/>
  <c r="B5079" i="354"/>
  <c r="F5078" i="354"/>
  <c r="B5078" i="354"/>
  <c r="F5077" i="354"/>
  <c r="B5077" i="354"/>
  <c r="F5076" i="354"/>
  <c r="B5076" i="354"/>
  <c r="F5075" i="354"/>
  <c r="B5075" i="354"/>
  <c r="F5074" i="354"/>
  <c r="B5074" i="354"/>
  <c r="F5073" i="354"/>
  <c r="B5073" i="354"/>
  <c r="F5072" i="354"/>
  <c r="B5072" i="354"/>
  <c r="F5071" i="354"/>
  <c r="B5071" i="354"/>
  <c r="F5070" i="354"/>
  <c r="B5070" i="354"/>
  <c r="F5069" i="354"/>
  <c r="B5069" i="354"/>
  <c r="F5068" i="354"/>
  <c r="B5068" i="354"/>
  <c r="F5067" i="354"/>
  <c r="B5067" i="354"/>
  <c r="F5066" i="354"/>
  <c r="B5066" i="354"/>
  <c r="F5065" i="354"/>
  <c r="B5065" i="354"/>
  <c r="F5064" i="354"/>
  <c r="B5064" i="354"/>
  <c r="F5063" i="354"/>
  <c r="B5063" i="354"/>
  <c r="F5062" i="354"/>
  <c r="B5062" i="354"/>
  <c r="F5061" i="354"/>
  <c r="B5061" i="354"/>
  <c r="F5060" i="354"/>
  <c r="B5060" i="354"/>
  <c r="F5059" i="354"/>
  <c r="B5059" i="354"/>
  <c r="F5058" i="354"/>
  <c r="B5058" i="354"/>
  <c r="F5057" i="354"/>
  <c r="B5057" i="354"/>
  <c r="F5056" i="354"/>
  <c r="B5056" i="354"/>
  <c r="F5055" i="354"/>
  <c r="B5055" i="354"/>
  <c r="B5054" i="354"/>
  <c r="B5053" i="354"/>
  <c r="B5052" i="354"/>
  <c r="B5051" i="354"/>
  <c r="B5050" i="354"/>
  <c r="B5049" i="354"/>
  <c r="B5048" i="354"/>
  <c r="B5047" i="354"/>
  <c r="B5046" i="354"/>
  <c r="B5045" i="354"/>
  <c r="B5044" i="354"/>
  <c r="B5043" i="354"/>
  <c r="B5042" i="354"/>
  <c r="B5041" i="354"/>
  <c r="B5040" i="354"/>
  <c r="B5039" i="354"/>
  <c r="B5038" i="354"/>
  <c r="B5037" i="354"/>
  <c r="B5036" i="354"/>
  <c r="B5035" i="354"/>
  <c r="B5034" i="354"/>
  <c r="B5033" i="354"/>
  <c r="B5032" i="354"/>
  <c r="B5031" i="354"/>
  <c r="B5030" i="354"/>
  <c r="B5029" i="354"/>
  <c r="B5028" i="354"/>
  <c r="B5027" i="354"/>
  <c r="B5026" i="354"/>
  <c r="B5025" i="354"/>
  <c r="B5024" i="354"/>
  <c r="B5023" i="354"/>
  <c r="B5022" i="354"/>
  <c r="B5021" i="354"/>
  <c r="B5020" i="354"/>
  <c r="B5019" i="354"/>
  <c r="B5018" i="354"/>
  <c r="B5017" i="354"/>
  <c r="B5016" i="354"/>
  <c r="B5015" i="354"/>
  <c r="B5014" i="354"/>
  <c r="B5013" i="354"/>
  <c r="B5012" i="354"/>
  <c r="B5011" i="354"/>
  <c r="B5010" i="354"/>
  <c r="B5009" i="354"/>
  <c r="B5008" i="354"/>
  <c r="B5007" i="354"/>
  <c r="B5006" i="354"/>
  <c r="B5005" i="354"/>
  <c r="B5004" i="354"/>
  <c r="B5003" i="354"/>
  <c r="B5002" i="354"/>
  <c r="B5001" i="354"/>
  <c r="B5000" i="354"/>
  <c r="B4999" i="354"/>
  <c r="B4998" i="354"/>
  <c r="B4997" i="354"/>
  <c r="B4996" i="354"/>
  <c r="B4995" i="354"/>
  <c r="B4994" i="354"/>
  <c r="B4993" i="354"/>
  <c r="B4992" i="354"/>
  <c r="B4991" i="354"/>
  <c r="B4990" i="354"/>
  <c r="B4989" i="354"/>
  <c r="B4988" i="354"/>
  <c r="B4987" i="354"/>
  <c r="B4986" i="354"/>
  <c r="B4985" i="354"/>
  <c r="B4984" i="354"/>
  <c r="B4983" i="354"/>
  <c r="B4982" i="354"/>
  <c r="F4981" i="354"/>
  <c r="B4981" i="354"/>
  <c r="F4980" i="354"/>
  <c r="B4980" i="354"/>
  <c r="F4979" i="354"/>
  <c r="B4979" i="354"/>
  <c r="F4978" i="354"/>
  <c r="B4978" i="354"/>
  <c r="F4977" i="354"/>
  <c r="B4977" i="354"/>
  <c r="F4976" i="354"/>
  <c r="B4976" i="354"/>
  <c r="F4975" i="354"/>
  <c r="B4975" i="354"/>
  <c r="F4974" i="354"/>
  <c r="B4974" i="354"/>
  <c r="B4973" i="354"/>
  <c r="F4972" i="354"/>
  <c r="B4972" i="354"/>
  <c r="F4971" i="354"/>
  <c r="B4971" i="354"/>
  <c r="F4970" i="354"/>
  <c r="B4970" i="354"/>
  <c r="F4969" i="354"/>
  <c r="B4969" i="354"/>
  <c r="F4968" i="354"/>
  <c r="B4968" i="354"/>
  <c r="F4967" i="354"/>
  <c r="B4967" i="354"/>
  <c r="F4966" i="354"/>
  <c r="B4966" i="354"/>
  <c r="F4965" i="354"/>
  <c r="B4965" i="354"/>
  <c r="B4964" i="354"/>
  <c r="F4963" i="354"/>
  <c r="B4963" i="354"/>
  <c r="F4962" i="354"/>
  <c r="B4962" i="354"/>
  <c r="F4961" i="354"/>
  <c r="B4961" i="354"/>
  <c r="F4960" i="354"/>
  <c r="B4960" i="354"/>
  <c r="F4959" i="354"/>
  <c r="B4959" i="354"/>
  <c r="F4958" i="354"/>
  <c r="B4958" i="354"/>
  <c r="F4957" i="354"/>
  <c r="B4957" i="354"/>
  <c r="F4956" i="354"/>
  <c r="B4956" i="354"/>
  <c r="B4955" i="354"/>
  <c r="F4954" i="354"/>
  <c r="B4954" i="354"/>
  <c r="F4953" i="354"/>
  <c r="B4953" i="354"/>
  <c r="F4952" i="354"/>
  <c r="B4952" i="354"/>
  <c r="F4951" i="354"/>
  <c r="B4951" i="354"/>
  <c r="F4950" i="354"/>
  <c r="B4950" i="354"/>
  <c r="F4949" i="354"/>
  <c r="B4949" i="354"/>
  <c r="F4948" i="354"/>
  <c r="B4948" i="354"/>
  <c r="F4947" i="354"/>
  <c r="B4947" i="354"/>
  <c r="B4946" i="354"/>
  <c r="B4945" i="354"/>
  <c r="B4944" i="354"/>
  <c r="B4943" i="354"/>
  <c r="B4942" i="354"/>
  <c r="B4941" i="354"/>
  <c r="B4940" i="354"/>
  <c r="B4939" i="354"/>
  <c r="B4938" i="354"/>
  <c r="B4937" i="354"/>
  <c r="B4936" i="354"/>
  <c r="B4935" i="354"/>
  <c r="B4934" i="354"/>
  <c r="B4933" i="354"/>
  <c r="B4932" i="354"/>
  <c r="B4931" i="354"/>
  <c r="B4930" i="354"/>
  <c r="B4929" i="354"/>
  <c r="B4928" i="354"/>
  <c r="F4927" i="354"/>
  <c r="B4927" i="354"/>
  <c r="F4926" i="354"/>
  <c r="B4926" i="354"/>
  <c r="F4925" i="354"/>
  <c r="B4925" i="354"/>
  <c r="F4924" i="354"/>
  <c r="B4924" i="354"/>
  <c r="F4923" i="354"/>
  <c r="B4923" i="354"/>
  <c r="F4922" i="354"/>
  <c r="B4922" i="354"/>
  <c r="F4921" i="354"/>
  <c r="B4921" i="354"/>
  <c r="F4920" i="354"/>
  <c r="B4920" i="354"/>
  <c r="B4919" i="354"/>
  <c r="F4918" i="354"/>
  <c r="B4918" i="354"/>
  <c r="F4917" i="354"/>
  <c r="B4917" i="354"/>
  <c r="F4916" i="354"/>
  <c r="B4916" i="354"/>
  <c r="F4915" i="354"/>
  <c r="B4915" i="354"/>
  <c r="F4914" i="354"/>
  <c r="B4914" i="354"/>
  <c r="F4913" i="354"/>
  <c r="B4913" i="354"/>
  <c r="F4912" i="354"/>
  <c r="B4912" i="354"/>
  <c r="F4911" i="354"/>
  <c r="B4911" i="354"/>
  <c r="B4910" i="354"/>
  <c r="F4909" i="354"/>
  <c r="B4909" i="354"/>
  <c r="F4908" i="354"/>
  <c r="B4908" i="354"/>
  <c r="F4907" i="354"/>
  <c r="B4907" i="354"/>
  <c r="F4906" i="354"/>
  <c r="B4906" i="354"/>
  <c r="F4905" i="354"/>
  <c r="B4905" i="354"/>
  <c r="F4904" i="354"/>
  <c r="B4904" i="354"/>
  <c r="F4903" i="354"/>
  <c r="B4903" i="354"/>
  <c r="F4902" i="354"/>
  <c r="B4902" i="354"/>
  <c r="B4901" i="354"/>
  <c r="F4900" i="354"/>
  <c r="B4900" i="354"/>
  <c r="F4899" i="354"/>
  <c r="B4899" i="354"/>
  <c r="F4898" i="354"/>
  <c r="B4898" i="354"/>
  <c r="F4897" i="354"/>
  <c r="B4897" i="354"/>
  <c r="F4896" i="354"/>
  <c r="B4896" i="354"/>
  <c r="F4895" i="354"/>
  <c r="B4895" i="354"/>
  <c r="F4894" i="354"/>
  <c r="B4894" i="354"/>
  <c r="F4893" i="354"/>
  <c r="B4893" i="354"/>
  <c r="B4892" i="354"/>
  <c r="B4891" i="354"/>
  <c r="B4890" i="354"/>
  <c r="B4889" i="354"/>
  <c r="B4888" i="354"/>
  <c r="B4887" i="354"/>
  <c r="B4886" i="354"/>
  <c r="B4885" i="354"/>
  <c r="B4884" i="354"/>
  <c r="B4883" i="354"/>
  <c r="B4882" i="354"/>
  <c r="B4881" i="354"/>
  <c r="B4880" i="354"/>
  <c r="B4879" i="354"/>
  <c r="B4878" i="354"/>
  <c r="B4877" i="354"/>
  <c r="B4876" i="354"/>
  <c r="B4875" i="354"/>
  <c r="B4874" i="354"/>
  <c r="F4873" i="354"/>
  <c r="B4873" i="354"/>
  <c r="F4872" i="354"/>
  <c r="B4872" i="354"/>
  <c r="F4871" i="354"/>
  <c r="B4871" i="354"/>
  <c r="F4870" i="354"/>
  <c r="B4870" i="354"/>
  <c r="F4869" i="354"/>
  <c r="B4869" i="354"/>
  <c r="F4868" i="354"/>
  <c r="B4868" i="354"/>
  <c r="F4867" i="354"/>
  <c r="B4867" i="354"/>
  <c r="F4866" i="354"/>
  <c r="B4866" i="354"/>
  <c r="B4865" i="354"/>
  <c r="F4864" i="354"/>
  <c r="B4864" i="354"/>
  <c r="F4863" i="354"/>
  <c r="B4863" i="354"/>
  <c r="F4862" i="354"/>
  <c r="B4862" i="354"/>
  <c r="F4861" i="354"/>
  <c r="B4861" i="354"/>
  <c r="F4860" i="354"/>
  <c r="B4860" i="354"/>
  <c r="F4859" i="354"/>
  <c r="B4859" i="354"/>
  <c r="F4858" i="354"/>
  <c r="B4858" i="354"/>
  <c r="F4857" i="354"/>
  <c r="B4857" i="354"/>
  <c r="B4856" i="354"/>
  <c r="F4855" i="354"/>
  <c r="B4855" i="354"/>
  <c r="F4854" i="354"/>
  <c r="B4854" i="354"/>
  <c r="F4853" i="354"/>
  <c r="B4853" i="354"/>
  <c r="F4852" i="354"/>
  <c r="B4852" i="354"/>
  <c r="F4851" i="354"/>
  <c r="B4851" i="354"/>
  <c r="F4850" i="354"/>
  <c r="B4850" i="354"/>
  <c r="F4849" i="354"/>
  <c r="B4849" i="354"/>
  <c r="F4848" i="354"/>
  <c r="B4848" i="354"/>
  <c r="B4847" i="354"/>
  <c r="F4846" i="354"/>
  <c r="B4846" i="354"/>
  <c r="F4845" i="354"/>
  <c r="B4845" i="354"/>
  <c r="F4844" i="354"/>
  <c r="B4844" i="354"/>
  <c r="F4843" i="354"/>
  <c r="B4843" i="354"/>
  <c r="F4842" i="354"/>
  <c r="B4842" i="354"/>
  <c r="F4841" i="354"/>
  <c r="B4841" i="354"/>
  <c r="F4840" i="354"/>
  <c r="B4840" i="354"/>
  <c r="F4839" i="354"/>
  <c r="B4839" i="354"/>
  <c r="B4838" i="354"/>
  <c r="B4837" i="354"/>
  <c r="B4836" i="354"/>
  <c r="B4835" i="354"/>
  <c r="B4834" i="354"/>
  <c r="B4833" i="354"/>
  <c r="B4832" i="354"/>
  <c r="B4831" i="354"/>
  <c r="B4830" i="354"/>
  <c r="B4829" i="354"/>
  <c r="B4828" i="354"/>
  <c r="B4827" i="354"/>
  <c r="B4826" i="354"/>
  <c r="B4825" i="354"/>
  <c r="B4824" i="354"/>
  <c r="B4823" i="354"/>
  <c r="B4822" i="354"/>
  <c r="B4821" i="354"/>
  <c r="B4820" i="354"/>
  <c r="F4819" i="354"/>
  <c r="B4819" i="354"/>
  <c r="F4818" i="354"/>
  <c r="B4818" i="354"/>
  <c r="F4817" i="354"/>
  <c r="B4817" i="354"/>
  <c r="F4816" i="354"/>
  <c r="B4816" i="354"/>
  <c r="F4815" i="354"/>
  <c r="B4815" i="354"/>
  <c r="F4814" i="354"/>
  <c r="B4814" i="354"/>
  <c r="F4813" i="354"/>
  <c r="B4813" i="354"/>
  <c r="F4812" i="354"/>
  <c r="B4812" i="354"/>
  <c r="B4811" i="354"/>
  <c r="F4810" i="354"/>
  <c r="B4810" i="354"/>
  <c r="F4809" i="354"/>
  <c r="B4809" i="354"/>
  <c r="F4808" i="354"/>
  <c r="B4808" i="354"/>
  <c r="F4807" i="354"/>
  <c r="B4807" i="354"/>
  <c r="F4806" i="354"/>
  <c r="B4806" i="354"/>
  <c r="F4805" i="354"/>
  <c r="B4805" i="354"/>
  <c r="F4804" i="354"/>
  <c r="B4804" i="354"/>
  <c r="F4803" i="354"/>
  <c r="B4803" i="354"/>
  <c r="B4802" i="354"/>
  <c r="F4801" i="354"/>
  <c r="B4801" i="354"/>
  <c r="F4800" i="354"/>
  <c r="B4800" i="354"/>
  <c r="F4799" i="354"/>
  <c r="B4799" i="354"/>
  <c r="F4798" i="354"/>
  <c r="B4798" i="354"/>
  <c r="F4797" i="354"/>
  <c r="B4797" i="354"/>
  <c r="F4796" i="354"/>
  <c r="B4796" i="354"/>
  <c r="F4795" i="354"/>
  <c r="B4795" i="354"/>
  <c r="F4794" i="354"/>
  <c r="B4794" i="354"/>
  <c r="B4793" i="354"/>
  <c r="F4792" i="354"/>
  <c r="B4792" i="354"/>
  <c r="F4791" i="354"/>
  <c r="B4791" i="354"/>
  <c r="F4790" i="354"/>
  <c r="B4790" i="354"/>
  <c r="F4789" i="354"/>
  <c r="B4789" i="354"/>
  <c r="F4788" i="354"/>
  <c r="B4788" i="354"/>
  <c r="F4787" i="354"/>
  <c r="B4787" i="354"/>
  <c r="F4786" i="354"/>
  <c r="B4786" i="354"/>
  <c r="F4785" i="354"/>
  <c r="B4785" i="354"/>
  <c r="B4784" i="354"/>
  <c r="B4783" i="354"/>
  <c r="B4782" i="354"/>
  <c r="B4781" i="354"/>
  <c r="B4780" i="354"/>
  <c r="B4779" i="354"/>
  <c r="B4778" i="354"/>
  <c r="B4777" i="354"/>
  <c r="B4776" i="354"/>
  <c r="B4775" i="354"/>
  <c r="B4774" i="354"/>
  <c r="B4773" i="354"/>
  <c r="B4772" i="354"/>
  <c r="B4771" i="354"/>
  <c r="B4770" i="354"/>
  <c r="B4769" i="354"/>
  <c r="B4768" i="354"/>
  <c r="B4767" i="354"/>
  <c r="B4766" i="354"/>
  <c r="F4765" i="354"/>
  <c r="B4765" i="354"/>
  <c r="F4764" i="354"/>
  <c r="B4764" i="354"/>
  <c r="F4763" i="354"/>
  <c r="B4763" i="354"/>
  <c r="F4762" i="354"/>
  <c r="B4762" i="354"/>
  <c r="F4761" i="354"/>
  <c r="B4761" i="354"/>
  <c r="F4760" i="354"/>
  <c r="B4760" i="354"/>
  <c r="F4759" i="354"/>
  <c r="B4759" i="354"/>
  <c r="F4758" i="354"/>
  <c r="B4758" i="354"/>
  <c r="B4757" i="354"/>
  <c r="F4756" i="354"/>
  <c r="B4756" i="354"/>
  <c r="F4755" i="354"/>
  <c r="B4755" i="354"/>
  <c r="F4754" i="354"/>
  <c r="B4754" i="354"/>
  <c r="F4753" i="354"/>
  <c r="B4753" i="354"/>
  <c r="F4752" i="354"/>
  <c r="B4752" i="354"/>
  <c r="F4751" i="354"/>
  <c r="B4751" i="354"/>
  <c r="F4750" i="354"/>
  <c r="B4750" i="354"/>
  <c r="F4749" i="354"/>
  <c r="B4749" i="354"/>
  <c r="B4748" i="354"/>
  <c r="F4747" i="354"/>
  <c r="B4747" i="354"/>
  <c r="F4746" i="354"/>
  <c r="B4746" i="354"/>
  <c r="F4745" i="354"/>
  <c r="B4745" i="354"/>
  <c r="F4744" i="354"/>
  <c r="B4744" i="354"/>
  <c r="F4743" i="354"/>
  <c r="B4743" i="354"/>
  <c r="F4742" i="354"/>
  <c r="B4742" i="354"/>
  <c r="F4741" i="354"/>
  <c r="B4741" i="354"/>
  <c r="F4740" i="354"/>
  <c r="B4740" i="354"/>
  <c r="B4739" i="354"/>
  <c r="F4738" i="354"/>
  <c r="B4738" i="354"/>
  <c r="F4737" i="354"/>
  <c r="B4737" i="354"/>
  <c r="F4736" i="354"/>
  <c r="B4736" i="354"/>
  <c r="F4735" i="354"/>
  <c r="B4735" i="354"/>
  <c r="F4734" i="354"/>
  <c r="B4734" i="354"/>
  <c r="F4733" i="354"/>
  <c r="B4733" i="354"/>
  <c r="F4732" i="354"/>
  <c r="B4732" i="354"/>
  <c r="F4731" i="354"/>
  <c r="B4731" i="354"/>
  <c r="F4730" i="354"/>
  <c r="B4730" i="354"/>
  <c r="F4729" i="354"/>
  <c r="B4729" i="354"/>
  <c r="F4728" i="354"/>
  <c r="B4728" i="354"/>
  <c r="F4727" i="354"/>
  <c r="B4727" i="354"/>
  <c r="F4726" i="354"/>
  <c r="B4726" i="354"/>
  <c r="F4725" i="354"/>
  <c r="B4725" i="354"/>
  <c r="F4724" i="354"/>
  <c r="B4724" i="354"/>
  <c r="F4723" i="354"/>
  <c r="B4723" i="354"/>
  <c r="F4722" i="354"/>
  <c r="B4722" i="354"/>
  <c r="F4721" i="354"/>
  <c r="B4721" i="354"/>
  <c r="F4720" i="354"/>
  <c r="B4720" i="354"/>
  <c r="F4719" i="354"/>
  <c r="B4719" i="354"/>
  <c r="F4718" i="354"/>
  <c r="B4718" i="354"/>
  <c r="F4717" i="354"/>
  <c r="B4717" i="354"/>
  <c r="F4716" i="354"/>
  <c r="B4716" i="354"/>
  <c r="F4715" i="354"/>
  <c r="B4715" i="354"/>
  <c r="F4714" i="354"/>
  <c r="B4714" i="354"/>
  <c r="F4713" i="354"/>
  <c r="B4713" i="354"/>
  <c r="F4712" i="354"/>
  <c r="B4712" i="354"/>
  <c r="F4711" i="354"/>
  <c r="B4711" i="354"/>
  <c r="F4710" i="354"/>
  <c r="B4710" i="354"/>
  <c r="F4709" i="354"/>
  <c r="B4709" i="354"/>
  <c r="F4708" i="354"/>
  <c r="B4708" i="354"/>
  <c r="F4707" i="354"/>
  <c r="B4707" i="354"/>
  <c r="F4706" i="354"/>
  <c r="B4706" i="354"/>
  <c r="F4705" i="354"/>
  <c r="B4705" i="354"/>
  <c r="F4704" i="354"/>
  <c r="B4704" i="354"/>
  <c r="F4703" i="354"/>
  <c r="B4703" i="354"/>
  <c r="F4702" i="354"/>
  <c r="B4702" i="354"/>
  <c r="F4701" i="354"/>
  <c r="B4701" i="354"/>
  <c r="F4700" i="354"/>
  <c r="B4700" i="354"/>
  <c r="F4699" i="354"/>
  <c r="B4699" i="354"/>
  <c r="F4698" i="354"/>
  <c r="B4698" i="354"/>
  <c r="F4697" i="354"/>
  <c r="B4697" i="354"/>
  <c r="F4696" i="354"/>
  <c r="B4696" i="354"/>
  <c r="F4695" i="354"/>
  <c r="B4695" i="354"/>
  <c r="F4694" i="354"/>
  <c r="B4694" i="354"/>
  <c r="F4693" i="354"/>
  <c r="B4693" i="354"/>
  <c r="F4692" i="354"/>
  <c r="B4692" i="354"/>
  <c r="F4691" i="354"/>
  <c r="B4691" i="354"/>
  <c r="F4690" i="354"/>
  <c r="B4690" i="354"/>
  <c r="F4689" i="354"/>
  <c r="B4689" i="354"/>
  <c r="F4688" i="354"/>
  <c r="B4688" i="354"/>
  <c r="F4687" i="354"/>
  <c r="B4687" i="354"/>
  <c r="F4686" i="354"/>
  <c r="B4686" i="354"/>
  <c r="F4685" i="354"/>
  <c r="B4685" i="354"/>
  <c r="F4684" i="354"/>
  <c r="B4684" i="354"/>
  <c r="F4683" i="354"/>
  <c r="B4683" i="354"/>
  <c r="F4682" i="354"/>
  <c r="B4682" i="354"/>
  <c r="F4681" i="354"/>
  <c r="B4681" i="354"/>
  <c r="F4680" i="354"/>
  <c r="B4680" i="354"/>
  <c r="F4679" i="354"/>
  <c r="B4679" i="354"/>
  <c r="F4678" i="354"/>
  <c r="B4678" i="354"/>
  <c r="F4677" i="354"/>
  <c r="B4677" i="354"/>
  <c r="F4676" i="354"/>
  <c r="B4676" i="354"/>
  <c r="F4675" i="354"/>
  <c r="B4675" i="354"/>
  <c r="F4674" i="354"/>
  <c r="B4674" i="354"/>
  <c r="F4673" i="354"/>
  <c r="B4673" i="354"/>
  <c r="F4672" i="354"/>
  <c r="B4672" i="354"/>
  <c r="F4671" i="354"/>
  <c r="B4671" i="354"/>
  <c r="F4670" i="354"/>
  <c r="B4670" i="354"/>
  <c r="F4669" i="354"/>
  <c r="B4669" i="354"/>
  <c r="F4668" i="354"/>
  <c r="B4668" i="354"/>
  <c r="F4667" i="354"/>
  <c r="B4667" i="354"/>
  <c r="F4666" i="354"/>
  <c r="B4666" i="354"/>
  <c r="F4665" i="354"/>
  <c r="B4665" i="354"/>
  <c r="F4664" i="354"/>
  <c r="B4664" i="354"/>
  <c r="F4663" i="354"/>
  <c r="B4663" i="354"/>
  <c r="F4662" i="354"/>
  <c r="B4662" i="354"/>
  <c r="F4661" i="354"/>
  <c r="B4661" i="354"/>
  <c r="F4660" i="354"/>
  <c r="B4660" i="354"/>
  <c r="F4659" i="354"/>
  <c r="B4659" i="354"/>
  <c r="F4658" i="354"/>
  <c r="B4658" i="354"/>
  <c r="F4657" i="354"/>
  <c r="B4657" i="354"/>
  <c r="F4656" i="354"/>
  <c r="B4656" i="354"/>
  <c r="F4655" i="354"/>
  <c r="B4655" i="354"/>
  <c r="F4654" i="354"/>
  <c r="B4654" i="354"/>
  <c r="F4653" i="354"/>
  <c r="B4653" i="354"/>
  <c r="F4652" i="354"/>
  <c r="B4652" i="354"/>
  <c r="F4651" i="354"/>
  <c r="B4651" i="354"/>
  <c r="F4650" i="354"/>
  <c r="B4650" i="354"/>
  <c r="F4649" i="354"/>
  <c r="B4649" i="354"/>
  <c r="F4648" i="354"/>
  <c r="B4648" i="354"/>
  <c r="F4647" i="354"/>
  <c r="B4647" i="354"/>
  <c r="F4646" i="354"/>
  <c r="B4646" i="354"/>
  <c r="F4645" i="354"/>
  <c r="B4645" i="354"/>
  <c r="F4644" i="354"/>
  <c r="B4644" i="354"/>
  <c r="F4643" i="354"/>
  <c r="B4643" i="354"/>
  <c r="F4642" i="354"/>
  <c r="B4642" i="354"/>
  <c r="F4641" i="354"/>
  <c r="B4641" i="354"/>
  <c r="F4640" i="354"/>
  <c r="B4640" i="354"/>
  <c r="F4639" i="354"/>
  <c r="B4639" i="354"/>
  <c r="F4638" i="354"/>
  <c r="B4638" i="354"/>
  <c r="F4637" i="354"/>
  <c r="B4637" i="354"/>
  <c r="F4636" i="354"/>
  <c r="B4636" i="354"/>
  <c r="F4635" i="354"/>
  <c r="B4635" i="354"/>
  <c r="F4634" i="354"/>
  <c r="B4634" i="354"/>
  <c r="F4633" i="354"/>
  <c r="B4633" i="354"/>
  <c r="F4632" i="354"/>
  <c r="B4632" i="354"/>
  <c r="F4631" i="354"/>
  <c r="B4631" i="354"/>
  <c r="F4630" i="354"/>
  <c r="B4630" i="354"/>
  <c r="F4629" i="354"/>
  <c r="B4629" i="354"/>
  <c r="F4628" i="354"/>
  <c r="B4628" i="354"/>
  <c r="F4627" i="354"/>
  <c r="B4627" i="354"/>
  <c r="F4626" i="354"/>
  <c r="B4626" i="354"/>
  <c r="F4625" i="354"/>
  <c r="B4625" i="354"/>
  <c r="F4624" i="354"/>
  <c r="B4624" i="354"/>
  <c r="F4623" i="354"/>
  <c r="B4623" i="354"/>
  <c r="F4622" i="354"/>
  <c r="B4622" i="354"/>
  <c r="F4621" i="354"/>
  <c r="B4621" i="354"/>
  <c r="F4620" i="354"/>
  <c r="B4620" i="354"/>
  <c r="F4619" i="354"/>
  <c r="B4619" i="354"/>
  <c r="F4618" i="354"/>
  <c r="B4618" i="354"/>
  <c r="F4617" i="354"/>
  <c r="B4617" i="354"/>
  <c r="F4616" i="354"/>
  <c r="B4616" i="354"/>
  <c r="F4615" i="354"/>
  <c r="B4615" i="354"/>
  <c r="F4614" i="354"/>
  <c r="B4614" i="354"/>
  <c r="F4613" i="354"/>
  <c r="B4613" i="354"/>
  <c r="F4612" i="354"/>
  <c r="B4612" i="354"/>
  <c r="F4611" i="354"/>
  <c r="B4611" i="354"/>
  <c r="F4610" i="354"/>
  <c r="B4610" i="354"/>
  <c r="F4609" i="354"/>
  <c r="B4609" i="354"/>
  <c r="F4608" i="354"/>
  <c r="B4608" i="354"/>
  <c r="F4607" i="354"/>
  <c r="B4607" i="354"/>
  <c r="F4606" i="354"/>
  <c r="B4606" i="354"/>
  <c r="F4605" i="354"/>
  <c r="B4605" i="354"/>
  <c r="F4604" i="354"/>
  <c r="B4604" i="354"/>
  <c r="F4603" i="354"/>
  <c r="B4603" i="354"/>
  <c r="F4602" i="354"/>
  <c r="B4602" i="354"/>
  <c r="F4601" i="354"/>
  <c r="B4601" i="354"/>
  <c r="F4600" i="354"/>
  <c r="B4600" i="354"/>
  <c r="F4599" i="354"/>
  <c r="B4599" i="354"/>
  <c r="F4598" i="354"/>
  <c r="B4598" i="354"/>
  <c r="F4597" i="354"/>
  <c r="B4597" i="354"/>
  <c r="F4596" i="354"/>
  <c r="B4596" i="354"/>
  <c r="F4595" i="354"/>
  <c r="B4595" i="354"/>
  <c r="F4594" i="354"/>
  <c r="B4594" i="354"/>
  <c r="F4593" i="354"/>
  <c r="B4593" i="354"/>
  <c r="F4592" i="354"/>
  <c r="B4592" i="354"/>
  <c r="F4591" i="354"/>
  <c r="B4591" i="354"/>
  <c r="F4590" i="354"/>
  <c r="B4590" i="354"/>
  <c r="F4589" i="354"/>
  <c r="B4589" i="354"/>
  <c r="F4588" i="354"/>
  <c r="B4588" i="354"/>
  <c r="F4587" i="354"/>
  <c r="B4587" i="354"/>
  <c r="F4586" i="354"/>
  <c r="B4586" i="354"/>
  <c r="F4585" i="354"/>
  <c r="B4585" i="354"/>
  <c r="F4584" i="354"/>
  <c r="B4584" i="354"/>
  <c r="F4583" i="354"/>
  <c r="B4583" i="354"/>
  <c r="F4582" i="354"/>
  <c r="B4582" i="354"/>
  <c r="F4581" i="354"/>
  <c r="B4581" i="354"/>
  <c r="F4580" i="354"/>
  <c r="B4580" i="354"/>
  <c r="F4579" i="354"/>
  <c r="B4579" i="354"/>
  <c r="F4578" i="354"/>
  <c r="B4578" i="354"/>
  <c r="F4577" i="354"/>
  <c r="B4577" i="354"/>
  <c r="F4576" i="354"/>
  <c r="B4576" i="354"/>
  <c r="F4575" i="354"/>
  <c r="B4575" i="354"/>
  <c r="F4574" i="354"/>
  <c r="B4574" i="354"/>
  <c r="F4573" i="354"/>
  <c r="B4573" i="354"/>
  <c r="F4572" i="354"/>
  <c r="B4572" i="354"/>
  <c r="F4571" i="354"/>
  <c r="B4571" i="354"/>
  <c r="F4570" i="354"/>
  <c r="B4570" i="354"/>
  <c r="F4569" i="354"/>
  <c r="B4569" i="354"/>
  <c r="F4568" i="354"/>
  <c r="B4568" i="354"/>
  <c r="F4567" i="354"/>
  <c r="B4567" i="354"/>
  <c r="F4566" i="354"/>
  <c r="B4566" i="354"/>
  <c r="F4565" i="354"/>
  <c r="B4565" i="354"/>
  <c r="F4564" i="354"/>
  <c r="B4564" i="354"/>
  <c r="F4563" i="354"/>
  <c r="B4563" i="354"/>
  <c r="F4562" i="354"/>
  <c r="B4562" i="354"/>
  <c r="F4561" i="354"/>
  <c r="B4561" i="354"/>
  <c r="F4560" i="354"/>
  <c r="B4560" i="354"/>
  <c r="F4559" i="354"/>
  <c r="B4559" i="354"/>
  <c r="F4558" i="354"/>
  <c r="B4558" i="354"/>
  <c r="F4557" i="354"/>
  <c r="B4557" i="354"/>
  <c r="F4556" i="354"/>
  <c r="B4556" i="354"/>
  <c r="F4555" i="354"/>
  <c r="B4555" i="354"/>
  <c r="F4554" i="354"/>
  <c r="B4554" i="354"/>
  <c r="F4553" i="354"/>
  <c r="B4553" i="354"/>
  <c r="F4552" i="354"/>
  <c r="B4552" i="354"/>
  <c r="F4551" i="354"/>
  <c r="B4551" i="354"/>
  <c r="F4550" i="354"/>
  <c r="B4550" i="354"/>
  <c r="F4549" i="354"/>
  <c r="B4549" i="354"/>
  <c r="F4548" i="354"/>
  <c r="B4548" i="354"/>
  <c r="F4547" i="354"/>
  <c r="B4547" i="354"/>
  <c r="F4546" i="354"/>
  <c r="B4546" i="354"/>
  <c r="F4545" i="354"/>
  <c r="B4545" i="354"/>
  <c r="F4544" i="354"/>
  <c r="B4544" i="354"/>
  <c r="F4543" i="354"/>
  <c r="B4543" i="354"/>
  <c r="F4542" i="354"/>
  <c r="B4542" i="354"/>
  <c r="F4541" i="354"/>
  <c r="B4541" i="354"/>
  <c r="F4540" i="354"/>
  <c r="B4540" i="354"/>
  <c r="F4539" i="354"/>
  <c r="B4539" i="354"/>
  <c r="F4538" i="354"/>
  <c r="B4538" i="354"/>
  <c r="F4537" i="354"/>
  <c r="B4537" i="354"/>
  <c r="F4536" i="354"/>
  <c r="B4536" i="354"/>
  <c r="F4535" i="354"/>
  <c r="B4535" i="354"/>
  <c r="F4534" i="354"/>
  <c r="B4534" i="354"/>
  <c r="F4533" i="354"/>
  <c r="B4533" i="354"/>
  <c r="F4532" i="354"/>
  <c r="B4532" i="354"/>
  <c r="F4531" i="354"/>
  <c r="B4531" i="354"/>
  <c r="F4530" i="354"/>
  <c r="B4530" i="354"/>
  <c r="F4529" i="354"/>
  <c r="B4529" i="354"/>
  <c r="F4528" i="354"/>
  <c r="B4528" i="354"/>
  <c r="F4527" i="354"/>
  <c r="B4527" i="354"/>
  <c r="F4526" i="354"/>
  <c r="B4526" i="354"/>
  <c r="F4525" i="354"/>
  <c r="B4525" i="354"/>
  <c r="F4524" i="354"/>
  <c r="B4524" i="354"/>
  <c r="F4523" i="354"/>
  <c r="B4523" i="354"/>
  <c r="F4522" i="354"/>
  <c r="B4522" i="354"/>
  <c r="F4521" i="354"/>
  <c r="B4521" i="354"/>
  <c r="F4520" i="354"/>
  <c r="B4520" i="354"/>
  <c r="F4519" i="354"/>
  <c r="B4519" i="354"/>
  <c r="F4518" i="354"/>
  <c r="B4518" i="354"/>
  <c r="F4517" i="354"/>
  <c r="B4517" i="354"/>
  <c r="F4516" i="354"/>
  <c r="B4516" i="354"/>
  <c r="F4515" i="354"/>
  <c r="B4515" i="354"/>
  <c r="F4514" i="354"/>
  <c r="B4514" i="354"/>
  <c r="F4513" i="354"/>
  <c r="B4513" i="354"/>
  <c r="F4512" i="354"/>
  <c r="B4512" i="354"/>
  <c r="F4511" i="354"/>
  <c r="B4511" i="354"/>
  <c r="F4510" i="354"/>
  <c r="B4510" i="354"/>
  <c r="F4509" i="354"/>
  <c r="B4509" i="354"/>
  <c r="F4508" i="354"/>
  <c r="B4508" i="354"/>
  <c r="F4507" i="354"/>
  <c r="B4507" i="354"/>
  <c r="F4506" i="354"/>
  <c r="B4506" i="354"/>
  <c r="F4505" i="354"/>
  <c r="B4505" i="354"/>
  <c r="F4504" i="354"/>
  <c r="B4504" i="354"/>
  <c r="F4503" i="354"/>
  <c r="B4503" i="354"/>
  <c r="F4502" i="354"/>
  <c r="B4502" i="354"/>
  <c r="F4501" i="354"/>
  <c r="B4501" i="354"/>
  <c r="F4500" i="354"/>
  <c r="B4500" i="354"/>
  <c r="F4499" i="354"/>
  <c r="B4499" i="354"/>
  <c r="F4498" i="354"/>
  <c r="B4498" i="354"/>
  <c r="F4497" i="354"/>
  <c r="B4497" i="354"/>
  <c r="F4496" i="354"/>
  <c r="B4496" i="354"/>
  <c r="F4495" i="354"/>
  <c r="B4495" i="354"/>
  <c r="F4494" i="354"/>
  <c r="B4494" i="354"/>
  <c r="F4493" i="354"/>
  <c r="B4493" i="354"/>
  <c r="F4492" i="354"/>
  <c r="B4492" i="354"/>
  <c r="F4491" i="354"/>
  <c r="B4491" i="354"/>
  <c r="F4490" i="354"/>
  <c r="B4490" i="354"/>
  <c r="F4489" i="354"/>
  <c r="B4489" i="354"/>
  <c r="F4488" i="354"/>
  <c r="B4488" i="354"/>
  <c r="F4487" i="354"/>
  <c r="B4487" i="354"/>
  <c r="F4486" i="354"/>
  <c r="B4486" i="354"/>
  <c r="F4485" i="354"/>
  <c r="B4485" i="354"/>
  <c r="F4484" i="354"/>
  <c r="B4484" i="354"/>
  <c r="F4483" i="354"/>
  <c r="B4483" i="354"/>
  <c r="F4482" i="354"/>
  <c r="B4482" i="354"/>
  <c r="F4481" i="354"/>
  <c r="B4481" i="354"/>
  <c r="F4480" i="354"/>
  <c r="B4480" i="354"/>
  <c r="F4479" i="354"/>
  <c r="B4479" i="354"/>
  <c r="F4478" i="354"/>
  <c r="B4478" i="354"/>
  <c r="F4477" i="354"/>
  <c r="B4477" i="354"/>
  <c r="F4476" i="354"/>
  <c r="B4476" i="354"/>
  <c r="F4475" i="354"/>
  <c r="B4475" i="354"/>
  <c r="F4474" i="354"/>
  <c r="B4474" i="354"/>
  <c r="F4473" i="354"/>
  <c r="B4473" i="354"/>
  <c r="F4472" i="354"/>
  <c r="B4472" i="354"/>
  <c r="F4471" i="354"/>
  <c r="B4471" i="354"/>
  <c r="F4470" i="354"/>
  <c r="B4470" i="354"/>
  <c r="F4469" i="354"/>
  <c r="B4469" i="354"/>
  <c r="F4468" i="354"/>
  <c r="B4468" i="354"/>
  <c r="F4467" i="354"/>
  <c r="B4467" i="354"/>
  <c r="F4466" i="354"/>
  <c r="B4466" i="354"/>
  <c r="F4465" i="354"/>
  <c r="B4465" i="354"/>
  <c r="F4464" i="354"/>
  <c r="B4464" i="354"/>
  <c r="F4463" i="354"/>
  <c r="B4463" i="354"/>
  <c r="F4462" i="354"/>
  <c r="B4462" i="354"/>
  <c r="F4461" i="354"/>
  <c r="B4461" i="354"/>
  <c r="F4460" i="354"/>
  <c r="B4460" i="354"/>
  <c r="F4459" i="354"/>
  <c r="B4459" i="354"/>
  <c r="F4458" i="354"/>
  <c r="B4458" i="354"/>
  <c r="F4457" i="354"/>
  <c r="B4457" i="354"/>
  <c r="F4456" i="354"/>
  <c r="B4456" i="354"/>
  <c r="F4455" i="354"/>
  <c r="B4455" i="354"/>
  <c r="F4454" i="354"/>
  <c r="B4454" i="354"/>
  <c r="F4453" i="354"/>
  <c r="B4453" i="354"/>
  <c r="F4452" i="354"/>
  <c r="B4452" i="354"/>
  <c r="F4451" i="354"/>
  <c r="B4451" i="354"/>
  <c r="F4450" i="354"/>
  <c r="B4450" i="354"/>
  <c r="F4449" i="354"/>
  <c r="B4449" i="354"/>
  <c r="F4448" i="354"/>
  <c r="B4448" i="354"/>
  <c r="F4447" i="354"/>
  <c r="B4447" i="354"/>
  <c r="F4446" i="354"/>
  <c r="B4446" i="354"/>
  <c r="F4445" i="354"/>
  <c r="B4445" i="354"/>
  <c r="F4444" i="354"/>
  <c r="B4444" i="354"/>
  <c r="F4443" i="354"/>
  <c r="B4443" i="354"/>
  <c r="F4442" i="354"/>
  <c r="B4442" i="354"/>
  <c r="F4441" i="354"/>
  <c r="B4441" i="354"/>
  <c r="F4440" i="354"/>
  <c r="B4440" i="354"/>
  <c r="F4439" i="354"/>
  <c r="B4439" i="354"/>
  <c r="F4438" i="354"/>
  <c r="B4438" i="354"/>
  <c r="F4437" i="354"/>
  <c r="B4437" i="354"/>
  <c r="F4436" i="354"/>
  <c r="B4436" i="354"/>
  <c r="F4435" i="354"/>
  <c r="B4435" i="354"/>
  <c r="F4434" i="354"/>
  <c r="B4434" i="354"/>
  <c r="F4433" i="354"/>
  <c r="B4433" i="354"/>
  <c r="F4432" i="354"/>
  <c r="B4432" i="354"/>
  <c r="F4431" i="354"/>
  <c r="B4431" i="354"/>
  <c r="F4430" i="354"/>
  <c r="B4430" i="354"/>
  <c r="F4429" i="354"/>
  <c r="B4429" i="354"/>
  <c r="F4428" i="354"/>
  <c r="B4428" i="354"/>
  <c r="F4427" i="354"/>
  <c r="B4427" i="354"/>
  <c r="F4426" i="354"/>
  <c r="B4426" i="354"/>
  <c r="F4425" i="354"/>
  <c r="B4425" i="354"/>
  <c r="F4424" i="354"/>
  <c r="B4424" i="354"/>
  <c r="F4423" i="354"/>
  <c r="B4423" i="354"/>
  <c r="F4422" i="354"/>
  <c r="B4422" i="354"/>
  <c r="F4421" i="354"/>
  <c r="B4421" i="354"/>
  <c r="F4420" i="354"/>
  <c r="B4420" i="354"/>
  <c r="F4419" i="354"/>
  <c r="B4419" i="354"/>
  <c r="F4418" i="354"/>
  <c r="B4418" i="354"/>
  <c r="F4417" i="354"/>
  <c r="B4417" i="354"/>
  <c r="F4416" i="354"/>
  <c r="B4416" i="354"/>
  <c r="F4415" i="354"/>
  <c r="B4415" i="354"/>
  <c r="F4414" i="354"/>
  <c r="B4414" i="354"/>
  <c r="F4413" i="354"/>
  <c r="B4413" i="354"/>
  <c r="F4412" i="354"/>
  <c r="B4412" i="354"/>
  <c r="F4411" i="354"/>
  <c r="B4411" i="354"/>
  <c r="F4410" i="354"/>
  <c r="B4410" i="354"/>
  <c r="F4409" i="354"/>
  <c r="B4409" i="354"/>
  <c r="F4408" i="354"/>
  <c r="B4408" i="354"/>
  <c r="F4407" i="354"/>
  <c r="B4407" i="354"/>
  <c r="F4406" i="354"/>
  <c r="B4406" i="354"/>
  <c r="F4405" i="354"/>
  <c r="B4405" i="354"/>
  <c r="F4404" i="354"/>
  <c r="B4404" i="354"/>
  <c r="F4403" i="354"/>
  <c r="B4403" i="354"/>
  <c r="F4402" i="354"/>
  <c r="B4402" i="354"/>
  <c r="F4401" i="354"/>
  <c r="B4401" i="354"/>
  <c r="F4400" i="354"/>
  <c r="B4400" i="354"/>
  <c r="F4399" i="354"/>
  <c r="B4399" i="354"/>
  <c r="F4398" i="354"/>
  <c r="B4398" i="354"/>
  <c r="F4397" i="354"/>
  <c r="B4397" i="354"/>
  <c r="F4396" i="354"/>
  <c r="B4396" i="354"/>
  <c r="F4395" i="354"/>
  <c r="B4395" i="354"/>
  <c r="F4394" i="354"/>
  <c r="B4394" i="354"/>
  <c r="F4393" i="354"/>
  <c r="B4393" i="354"/>
  <c r="F4392" i="354"/>
  <c r="B4392" i="354"/>
  <c r="F4391" i="354"/>
  <c r="B4391" i="354"/>
  <c r="F4390" i="354"/>
  <c r="B4390" i="354"/>
  <c r="F4389" i="354"/>
  <c r="B4389" i="354"/>
  <c r="F4388" i="354"/>
  <c r="B4388" i="354"/>
  <c r="F4387" i="354"/>
  <c r="B4387" i="354"/>
  <c r="F4386" i="354"/>
  <c r="B4386" i="354"/>
  <c r="F4385" i="354"/>
  <c r="B4385" i="354"/>
  <c r="F4384" i="354"/>
  <c r="B4384" i="354"/>
  <c r="F4383" i="354"/>
  <c r="B4383" i="354"/>
  <c r="F4382" i="354"/>
  <c r="B4382" i="354"/>
  <c r="F4381" i="354"/>
  <c r="B4381" i="354"/>
  <c r="F4380" i="354"/>
  <c r="B4380" i="354"/>
  <c r="F4379" i="354"/>
  <c r="B4379" i="354"/>
  <c r="F4378" i="354"/>
  <c r="B4378" i="354"/>
  <c r="F4377" i="354"/>
  <c r="B4377" i="354"/>
  <c r="F4376" i="354"/>
  <c r="B4376" i="354"/>
  <c r="F4375" i="354"/>
  <c r="B4375" i="354"/>
  <c r="F4374" i="354"/>
  <c r="B4374" i="354"/>
  <c r="F4373" i="354"/>
  <c r="B4373" i="354"/>
  <c r="F4372" i="354"/>
  <c r="B4372" i="354"/>
  <c r="F4371" i="354"/>
  <c r="B4371" i="354"/>
  <c r="F4370" i="354"/>
  <c r="B4370" i="354"/>
  <c r="F4369" i="354"/>
  <c r="B4369" i="354"/>
  <c r="F4368" i="354"/>
  <c r="B4368" i="354"/>
  <c r="F4367" i="354"/>
  <c r="B4367" i="354"/>
  <c r="F4366" i="354"/>
  <c r="B4366" i="354"/>
  <c r="F4365" i="354"/>
  <c r="B4365" i="354"/>
  <c r="F4364" i="354"/>
  <c r="B4364" i="354"/>
  <c r="F4363" i="354"/>
  <c r="B4363" i="354"/>
  <c r="F4362" i="354"/>
  <c r="B4362" i="354"/>
  <c r="F4361" i="354"/>
  <c r="B4361" i="354"/>
  <c r="F4360" i="354"/>
  <c r="B4360" i="354"/>
  <c r="F4359" i="354"/>
  <c r="B4359" i="354"/>
  <c r="F4358" i="354"/>
  <c r="B4358" i="354"/>
  <c r="F4357" i="354"/>
  <c r="B4357" i="354"/>
  <c r="F4356" i="354"/>
  <c r="B4356" i="354"/>
  <c r="F4355" i="354"/>
  <c r="B4355" i="354"/>
  <c r="F4354" i="354"/>
  <c r="B4354" i="354"/>
  <c r="F4353" i="354"/>
  <c r="B4353" i="354"/>
  <c r="F4352" i="354"/>
  <c r="B4352" i="354"/>
  <c r="F4351" i="354"/>
  <c r="B4351" i="354"/>
  <c r="F4350" i="354"/>
  <c r="B4350" i="354"/>
  <c r="F4349" i="354"/>
  <c r="B4349" i="354"/>
  <c r="F4348" i="354"/>
  <c r="B4348" i="354"/>
  <c r="F4347" i="354"/>
  <c r="B4347" i="354"/>
  <c r="F4346" i="354"/>
  <c r="B4346" i="354"/>
  <c r="F4345" i="354"/>
  <c r="B4345" i="354"/>
  <c r="F4344" i="354"/>
  <c r="B4344" i="354"/>
  <c r="F4343" i="354"/>
  <c r="B4343" i="354"/>
  <c r="F4342" i="354"/>
  <c r="B4342" i="354"/>
  <c r="F4341" i="354"/>
  <c r="B4341" i="354"/>
  <c r="F4340" i="354"/>
  <c r="B4340" i="354"/>
  <c r="F4339" i="354"/>
  <c r="B4339" i="354"/>
  <c r="F4338" i="354"/>
  <c r="B4338" i="354"/>
  <c r="F4337" i="354"/>
  <c r="B4337" i="354"/>
  <c r="F4336" i="354"/>
  <c r="B4336" i="354"/>
  <c r="F4335" i="354"/>
  <c r="B4335" i="354"/>
  <c r="F4334" i="354"/>
  <c r="B4334" i="354"/>
  <c r="F4333" i="354"/>
  <c r="B4333" i="354"/>
  <c r="F4332" i="354"/>
  <c r="B4332" i="354"/>
  <c r="F4331" i="354"/>
  <c r="B4331" i="354"/>
  <c r="F4330" i="354"/>
  <c r="B4330" i="354"/>
  <c r="F4329" i="354"/>
  <c r="B4329" i="354"/>
  <c r="F4328" i="354"/>
  <c r="B4328" i="354"/>
  <c r="F4327" i="354"/>
  <c r="B4327" i="354"/>
  <c r="F4326" i="354"/>
  <c r="B4326" i="354"/>
  <c r="F4325" i="354"/>
  <c r="B4325" i="354"/>
  <c r="F4324" i="354"/>
  <c r="B4324" i="354"/>
  <c r="F4323" i="354"/>
  <c r="B4323" i="354"/>
  <c r="F4322" i="354"/>
  <c r="B4322" i="354"/>
  <c r="F4321" i="354"/>
  <c r="B4321" i="354"/>
  <c r="F4320" i="354"/>
  <c r="B4320" i="354"/>
  <c r="F4319" i="354"/>
  <c r="B4319" i="354"/>
  <c r="F4318" i="354"/>
  <c r="B4318" i="354"/>
  <c r="F4317" i="354"/>
  <c r="B4317" i="354"/>
  <c r="F4316" i="354"/>
  <c r="B4316" i="354"/>
  <c r="F4315" i="354"/>
  <c r="B4315" i="354"/>
  <c r="F4314" i="354"/>
  <c r="B4314" i="354"/>
  <c r="F4313" i="354"/>
  <c r="B4313" i="354"/>
  <c r="F4312" i="354"/>
  <c r="B4312" i="354"/>
  <c r="F4311" i="354"/>
  <c r="B4311" i="354"/>
  <c r="F4310" i="354"/>
  <c r="B4310" i="354"/>
  <c r="F4309" i="354"/>
  <c r="B4309" i="354"/>
  <c r="F4308" i="354"/>
  <c r="B4308" i="354"/>
  <c r="F4307" i="354"/>
  <c r="B4307" i="354"/>
  <c r="F4306" i="354"/>
  <c r="B4306" i="354"/>
  <c r="F4305" i="354"/>
  <c r="B4305" i="354"/>
  <c r="F4304" i="354"/>
  <c r="B4304" i="354"/>
  <c r="F4303" i="354"/>
  <c r="B4303" i="354"/>
  <c r="F4302" i="354"/>
  <c r="B4302" i="354"/>
  <c r="F4301" i="354"/>
  <c r="B4301" i="354"/>
  <c r="F4300" i="354"/>
  <c r="B4300" i="354"/>
  <c r="F4299" i="354"/>
  <c r="B4299" i="354"/>
  <c r="F4298" i="354"/>
  <c r="B4298" i="354"/>
  <c r="F4297" i="354"/>
  <c r="B4297" i="354"/>
  <c r="F4296" i="354"/>
  <c r="B4296" i="354"/>
  <c r="F4295" i="354"/>
  <c r="B4295" i="354"/>
  <c r="F4294" i="354"/>
  <c r="B4294" i="354"/>
  <c r="F4293" i="354"/>
  <c r="B4293" i="354"/>
  <c r="F4292" i="354"/>
  <c r="B4292" i="354"/>
  <c r="F4291" i="354"/>
  <c r="B4291" i="354"/>
  <c r="F4290" i="354"/>
  <c r="B4290" i="354"/>
  <c r="F4289" i="354"/>
  <c r="B4289" i="354"/>
  <c r="F4288" i="354"/>
  <c r="B4288" i="354"/>
  <c r="F4287" i="354"/>
  <c r="B4287" i="354"/>
  <c r="F4286" i="354"/>
  <c r="B4286" i="354"/>
  <c r="F4285" i="354"/>
  <c r="B4285" i="354"/>
  <c r="F4284" i="354"/>
  <c r="B4284" i="354"/>
  <c r="F4283" i="354"/>
  <c r="B4283" i="354"/>
  <c r="F4282" i="354"/>
  <c r="B4282" i="354"/>
  <c r="F4281" i="354"/>
  <c r="B4281" i="354"/>
  <c r="F4280" i="354"/>
  <c r="B4280" i="354"/>
  <c r="F4279" i="354"/>
  <c r="B4279" i="354"/>
  <c r="F4278" i="354"/>
  <c r="B4278" i="354"/>
  <c r="F4277" i="354"/>
  <c r="B4277" i="354"/>
  <c r="F4276" i="354"/>
  <c r="B4276" i="354"/>
  <c r="F4275" i="354"/>
  <c r="B4275" i="354"/>
  <c r="F4274" i="354"/>
  <c r="B4274" i="354"/>
  <c r="F4273" i="354"/>
  <c r="B4273" i="354"/>
  <c r="F4272" i="354"/>
  <c r="B4272" i="354"/>
  <c r="F4271" i="354"/>
  <c r="B4271" i="354"/>
  <c r="F4270" i="354"/>
  <c r="B4270" i="354"/>
  <c r="F4269" i="354"/>
  <c r="B4269" i="354"/>
  <c r="F4268" i="354"/>
  <c r="B4268" i="354"/>
  <c r="F4267" i="354"/>
  <c r="B4267" i="354"/>
  <c r="F4266" i="354"/>
  <c r="B4266" i="354"/>
  <c r="F4265" i="354"/>
  <c r="B4265" i="354"/>
  <c r="F4264" i="354"/>
  <c r="B4264" i="354"/>
  <c r="F4263" i="354"/>
  <c r="B4263" i="354"/>
  <c r="F4262" i="354"/>
  <c r="B4262" i="354"/>
  <c r="F4261" i="354"/>
  <c r="B4261" i="354"/>
  <c r="F4260" i="354"/>
  <c r="B4260" i="354"/>
  <c r="F4259" i="354"/>
  <c r="B4259" i="354"/>
  <c r="F4258" i="354"/>
  <c r="B4258" i="354"/>
  <c r="F4257" i="354"/>
  <c r="B4257" i="354"/>
  <c r="F4256" i="354"/>
  <c r="B4256" i="354"/>
  <c r="F4255" i="354"/>
  <c r="B4255" i="354"/>
  <c r="F4254" i="354"/>
  <c r="B4254" i="354"/>
  <c r="F4253" i="354"/>
  <c r="B4253" i="354"/>
  <c r="F4252" i="354"/>
  <c r="B4252" i="354"/>
  <c r="F4251" i="354"/>
  <c r="B4251" i="354"/>
  <c r="F4250" i="354"/>
  <c r="B4250" i="354"/>
  <c r="F4249" i="354"/>
  <c r="B4249" i="354"/>
  <c r="F4248" i="354"/>
  <c r="B4248" i="354"/>
  <c r="F4247" i="354"/>
  <c r="B4247" i="354"/>
  <c r="F4246" i="354"/>
  <c r="B4246" i="354"/>
  <c r="F4245" i="354"/>
  <c r="B4245" i="354"/>
  <c r="F4244" i="354"/>
  <c r="B4244" i="354"/>
  <c r="F4243" i="354"/>
  <c r="B4243" i="354"/>
  <c r="F4242" i="354"/>
  <c r="B4242" i="354"/>
  <c r="F4241" i="354"/>
  <c r="B4241" i="354"/>
  <c r="F4240" i="354"/>
  <c r="B4240" i="354"/>
  <c r="F4239" i="354"/>
  <c r="B4239" i="354"/>
  <c r="F4238" i="354"/>
  <c r="B4238" i="354"/>
  <c r="F4237" i="354"/>
  <c r="B4237" i="354"/>
  <c r="F4236" i="354"/>
  <c r="B4236" i="354"/>
  <c r="F4235" i="354"/>
  <c r="B4235" i="354"/>
  <c r="F4234" i="354"/>
  <c r="B4234" i="354"/>
  <c r="F4233" i="354"/>
  <c r="B4233" i="354"/>
  <c r="F4232" i="354"/>
  <c r="B4232" i="354"/>
  <c r="F4231" i="354"/>
  <c r="B4231" i="354"/>
  <c r="F4230" i="354"/>
  <c r="B4230" i="354"/>
  <c r="F4229" i="354"/>
  <c r="B4229" i="354"/>
  <c r="F4228" i="354"/>
  <c r="B4228" i="354"/>
  <c r="F4227" i="354"/>
  <c r="B4227" i="354"/>
  <c r="F4226" i="354"/>
  <c r="B4226" i="354"/>
  <c r="F4225" i="354"/>
  <c r="B4225" i="354"/>
  <c r="F4224" i="354"/>
  <c r="B4224" i="354"/>
  <c r="F4223" i="354"/>
  <c r="B4223" i="354"/>
  <c r="F4222" i="354"/>
  <c r="B4222" i="354"/>
  <c r="F4221" i="354"/>
  <c r="B4221" i="354"/>
  <c r="F4220" i="354"/>
  <c r="B4220" i="354"/>
  <c r="F4219" i="354"/>
  <c r="B4219" i="354"/>
  <c r="F4218" i="354"/>
  <c r="B4218" i="354"/>
  <c r="F4217" i="354"/>
  <c r="B4217" i="354"/>
  <c r="F4216" i="354"/>
  <c r="B4216" i="354"/>
  <c r="F4215" i="354"/>
  <c r="B4215" i="354"/>
  <c r="F4214" i="354"/>
  <c r="B4214" i="354"/>
  <c r="F4213" i="354"/>
  <c r="B4213" i="354"/>
  <c r="F4212" i="354"/>
  <c r="B4212" i="354"/>
  <c r="F4211" i="354"/>
  <c r="B4211" i="354"/>
  <c r="F4210" i="354"/>
  <c r="B4210" i="354"/>
  <c r="F4209" i="354"/>
  <c r="B4209" i="354"/>
  <c r="F4208" i="354"/>
  <c r="B4208" i="354"/>
  <c r="F4207" i="354"/>
  <c r="B4207" i="354"/>
  <c r="F4206" i="354"/>
  <c r="B4206" i="354"/>
  <c r="F4205" i="354"/>
  <c r="B4205" i="354"/>
  <c r="F4204" i="354"/>
  <c r="B4204" i="354"/>
  <c r="F4203" i="354"/>
  <c r="B4203" i="354"/>
  <c r="F4202" i="354"/>
  <c r="B4202" i="354"/>
  <c r="F4201" i="354"/>
  <c r="B4201" i="354"/>
  <c r="F4200" i="354"/>
  <c r="B4200" i="354"/>
  <c r="F4199" i="354"/>
  <c r="B4199" i="354"/>
  <c r="F4198" i="354"/>
  <c r="B4198" i="354"/>
  <c r="F4197" i="354"/>
  <c r="B4197" i="354"/>
  <c r="F4196" i="354"/>
  <c r="B4196" i="354"/>
  <c r="F4195" i="354"/>
  <c r="B4195" i="354"/>
  <c r="F4194" i="354"/>
  <c r="B4194" i="354"/>
  <c r="F4193" i="354"/>
  <c r="B4193" i="354"/>
  <c r="F4192" i="354"/>
  <c r="B4192" i="354"/>
  <c r="F4191" i="354"/>
  <c r="B4191" i="354"/>
  <c r="F4190" i="354"/>
  <c r="B4190" i="354"/>
  <c r="F4189" i="354"/>
  <c r="B4189" i="354"/>
  <c r="F4188" i="354"/>
  <c r="B4188" i="354"/>
  <c r="F4187" i="354"/>
  <c r="B4187" i="354"/>
  <c r="F4186" i="354"/>
  <c r="B4186" i="354"/>
  <c r="F4185" i="354"/>
  <c r="B4185" i="354"/>
  <c r="F4184" i="354"/>
  <c r="B4184" i="354"/>
  <c r="F4183" i="354"/>
  <c r="B4183" i="354"/>
  <c r="F4182" i="354"/>
  <c r="B4182" i="354"/>
  <c r="F4181" i="354"/>
  <c r="B4181" i="354"/>
  <c r="F4180" i="354"/>
  <c r="B4180" i="354"/>
  <c r="F4179" i="354"/>
  <c r="B4179" i="354"/>
  <c r="F4178" i="354"/>
  <c r="B4178" i="354"/>
  <c r="F4177" i="354"/>
  <c r="B4177" i="354"/>
  <c r="F4176" i="354"/>
  <c r="B4176" i="354"/>
  <c r="F4175" i="354"/>
  <c r="B4175" i="354"/>
  <c r="F4174" i="354"/>
  <c r="B4174" i="354"/>
  <c r="F4173" i="354"/>
  <c r="B4173" i="354"/>
  <c r="F4172" i="354"/>
  <c r="B4172" i="354"/>
  <c r="F4171" i="354"/>
  <c r="B4171" i="354"/>
  <c r="F4170" i="354"/>
  <c r="B4170" i="354"/>
  <c r="F4169" i="354"/>
  <c r="B4169" i="354"/>
  <c r="F4168" i="354"/>
  <c r="B4168" i="354"/>
  <c r="F4167" i="354"/>
  <c r="B4167" i="354"/>
  <c r="F4166" i="354"/>
  <c r="B4166" i="354"/>
  <c r="F4165" i="354"/>
  <c r="B4165" i="354"/>
  <c r="F4164" i="354"/>
  <c r="B4164" i="354"/>
  <c r="F4163" i="354"/>
  <c r="B4163" i="354"/>
  <c r="F4162" i="354"/>
  <c r="B4162" i="354"/>
  <c r="F4161" i="354"/>
  <c r="B4161" i="354"/>
  <c r="F4160" i="354"/>
  <c r="B4160" i="354"/>
  <c r="F4159" i="354"/>
  <c r="B4159" i="354"/>
  <c r="F4158" i="354"/>
  <c r="B4158" i="354"/>
  <c r="F4157" i="354"/>
  <c r="B4157" i="354"/>
  <c r="F4156" i="354"/>
  <c r="B4156" i="354"/>
  <c r="F4155" i="354"/>
  <c r="B4155" i="354"/>
  <c r="F4154" i="354"/>
  <c r="B4154" i="354"/>
  <c r="F4153" i="354"/>
  <c r="B4153" i="354"/>
  <c r="F4152" i="354"/>
  <c r="B4152" i="354"/>
  <c r="F4151" i="354"/>
  <c r="B4151" i="354"/>
  <c r="F4150" i="354"/>
  <c r="B4150" i="354"/>
  <c r="F4149" i="354"/>
  <c r="B4149" i="354"/>
  <c r="F4148" i="354"/>
  <c r="B4148" i="354"/>
  <c r="F4147" i="354"/>
  <c r="B4147" i="354"/>
  <c r="F4146" i="354"/>
  <c r="B4146" i="354"/>
  <c r="F4145" i="354"/>
  <c r="B4145" i="354"/>
  <c r="F4144" i="354"/>
  <c r="B4144" i="354"/>
  <c r="F4143" i="354"/>
  <c r="B4143" i="354"/>
  <c r="F4142" i="354"/>
  <c r="B4142" i="354"/>
  <c r="F4141" i="354"/>
  <c r="B4141" i="354"/>
  <c r="F4140" i="354"/>
  <c r="B4140" i="354"/>
  <c r="F4139" i="354"/>
  <c r="B4139" i="354"/>
  <c r="F4138" i="354"/>
  <c r="B4138" i="354"/>
  <c r="F4137" i="354"/>
  <c r="B4137" i="354"/>
  <c r="F4136" i="354"/>
  <c r="B4136" i="354"/>
  <c r="F4135" i="354"/>
  <c r="B4135" i="354"/>
  <c r="F4134" i="354"/>
  <c r="B4134" i="354"/>
  <c r="F4133" i="354"/>
  <c r="B4133" i="354"/>
  <c r="F4132" i="354"/>
  <c r="B4132" i="354"/>
  <c r="F4131" i="354"/>
  <c r="B4131" i="354"/>
  <c r="F4130" i="354"/>
  <c r="B4130" i="354"/>
  <c r="F4129" i="354"/>
  <c r="B4129" i="354"/>
  <c r="F4128" i="354"/>
  <c r="B4128" i="354"/>
  <c r="F4127" i="354"/>
  <c r="B4127" i="354"/>
  <c r="F4126" i="354"/>
  <c r="B4126" i="354"/>
  <c r="F4125" i="354"/>
  <c r="B4125" i="354"/>
  <c r="F4124" i="354"/>
  <c r="B4124" i="354"/>
  <c r="F4123" i="354"/>
  <c r="B4123" i="354"/>
  <c r="F4122" i="354"/>
  <c r="B4122" i="354"/>
  <c r="F4121" i="354"/>
  <c r="B4121" i="354"/>
  <c r="F4120" i="354"/>
  <c r="B4120" i="354"/>
  <c r="F4119" i="354"/>
  <c r="B4119" i="354"/>
  <c r="F4118" i="354"/>
  <c r="B4118" i="354"/>
  <c r="F4117" i="354"/>
  <c r="B4117" i="354"/>
  <c r="F4116" i="354"/>
  <c r="B4116" i="354"/>
  <c r="F4115" i="354"/>
  <c r="B4115" i="354"/>
  <c r="F4114" i="354"/>
  <c r="B4114" i="354"/>
  <c r="F4113" i="354"/>
  <c r="B4113" i="354"/>
  <c r="F4112" i="354"/>
  <c r="B4112" i="354"/>
  <c r="F4111" i="354"/>
  <c r="B4111" i="354"/>
  <c r="F4110" i="354"/>
  <c r="B4110" i="354"/>
  <c r="F4109" i="354"/>
  <c r="B4109" i="354"/>
  <c r="F4108" i="354"/>
  <c r="B4108" i="354"/>
  <c r="F4107" i="354"/>
  <c r="B4107" i="354"/>
  <c r="F4106" i="354"/>
  <c r="B4106" i="354"/>
  <c r="F4105" i="354"/>
  <c r="B4105" i="354"/>
  <c r="F4104" i="354"/>
  <c r="B4104" i="354"/>
  <c r="F4103" i="354"/>
  <c r="B4103" i="354"/>
  <c r="F4102" i="354"/>
  <c r="B4102" i="354"/>
  <c r="F4101" i="354"/>
  <c r="B4101" i="354"/>
  <c r="F4100" i="354"/>
  <c r="B4100" i="354"/>
  <c r="F4099" i="354"/>
  <c r="B4099" i="354"/>
  <c r="F4098" i="354"/>
  <c r="B4098" i="354"/>
  <c r="F4097" i="354"/>
  <c r="B4097" i="354"/>
  <c r="F4096" i="354"/>
  <c r="B4096" i="354"/>
  <c r="F4095" i="354"/>
  <c r="B4095" i="354"/>
  <c r="F4094" i="354"/>
  <c r="B4094" i="354"/>
  <c r="F4093" i="354"/>
  <c r="B4093" i="354"/>
  <c r="F4092" i="354"/>
  <c r="B4092" i="354"/>
  <c r="F4091" i="354"/>
  <c r="B4091" i="354"/>
  <c r="F4090" i="354"/>
  <c r="B4090" i="354"/>
  <c r="F4089" i="354"/>
  <c r="B4089" i="354"/>
  <c r="F4088" i="354"/>
  <c r="B4088" i="354"/>
  <c r="F4087" i="354"/>
  <c r="B4087" i="354"/>
  <c r="F4086" i="354"/>
  <c r="B4086" i="354"/>
  <c r="F4085" i="354"/>
  <c r="B4085" i="354"/>
  <c r="F4084" i="354"/>
  <c r="B4084" i="354"/>
  <c r="F4083" i="354"/>
  <c r="B4083" i="354"/>
  <c r="F4082" i="354"/>
  <c r="B4082" i="354"/>
  <c r="F4081" i="354"/>
  <c r="B4081" i="354"/>
  <c r="F4080" i="354"/>
  <c r="B4080" i="354"/>
  <c r="F4079" i="354"/>
  <c r="B4079" i="354"/>
  <c r="F4078" i="354"/>
  <c r="B4078" i="354"/>
  <c r="F4077" i="354"/>
  <c r="B4077" i="354"/>
  <c r="F4076" i="354"/>
  <c r="B4076" i="354"/>
  <c r="F4075" i="354"/>
  <c r="B4075" i="354"/>
  <c r="F4074" i="354"/>
  <c r="B4074" i="354"/>
  <c r="F4073" i="354"/>
  <c r="B4073" i="354"/>
  <c r="F4072" i="354"/>
  <c r="B4072" i="354"/>
  <c r="F4071" i="354"/>
  <c r="B4071" i="354"/>
  <c r="F4070" i="354"/>
  <c r="B4070" i="354"/>
  <c r="F4069" i="354"/>
  <c r="B4069" i="354"/>
  <c r="F4068" i="354"/>
  <c r="B4068" i="354"/>
  <c r="F4067" i="354"/>
  <c r="B4067" i="354"/>
  <c r="F4066" i="354"/>
  <c r="B4066" i="354"/>
  <c r="F4065" i="354"/>
  <c r="B4065" i="354"/>
  <c r="F4064" i="354"/>
  <c r="B4064" i="354"/>
  <c r="F4063" i="354"/>
  <c r="B4063" i="354"/>
  <c r="F4062" i="354"/>
  <c r="B4062" i="354"/>
  <c r="F4061" i="354"/>
  <c r="B4061" i="354"/>
  <c r="F4060" i="354"/>
  <c r="B4060" i="354"/>
  <c r="F4059" i="354"/>
  <c r="B4059" i="354"/>
  <c r="F4058" i="354"/>
  <c r="B4058" i="354"/>
  <c r="F4057" i="354"/>
  <c r="B4057" i="354"/>
  <c r="F4056" i="354"/>
  <c r="B4056" i="354"/>
  <c r="F4055" i="354"/>
  <c r="B4055" i="354"/>
  <c r="F4054" i="354"/>
  <c r="B4054" i="354"/>
  <c r="F4053" i="354"/>
  <c r="B4053" i="354"/>
  <c r="F4052" i="354"/>
  <c r="B4052" i="354"/>
  <c r="F4051" i="354"/>
  <c r="B4051" i="354"/>
  <c r="F4050" i="354"/>
  <c r="B4050" i="354"/>
  <c r="F4049" i="354"/>
  <c r="B4049" i="354"/>
  <c r="F4048" i="354"/>
  <c r="B4048" i="354"/>
  <c r="F4047" i="354"/>
  <c r="B4047" i="354"/>
  <c r="F4046" i="354"/>
  <c r="B4046" i="354"/>
  <c r="F4045" i="354"/>
  <c r="B4045" i="354"/>
  <c r="F4044" i="354"/>
  <c r="B4044" i="354"/>
  <c r="F4043" i="354"/>
  <c r="B4043" i="354"/>
  <c r="F4042" i="354"/>
  <c r="B4042" i="354"/>
  <c r="F4041" i="354"/>
  <c r="B4041" i="354"/>
  <c r="F4040" i="354"/>
  <c r="B4040" i="354"/>
  <c r="F4039" i="354"/>
  <c r="B4039" i="354"/>
  <c r="F4038" i="354"/>
  <c r="B4038" i="354"/>
  <c r="F4037" i="354"/>
  <c r="B4037" i="354"/>
  <c r="F4036" i="354"/>
  <c r="B4036" i="354"/>
  <c r="F4035" i="354"/>
  <c r="B4035" i="354"/>
  <c r="F4034" i="354"/>
  <c r="B4034" i="354"/>
  <c r="F4033" i="354"/>
  <c r="B4033" i="354"/>
  <c r="F4032" i="354"/>
  <c r="B4032" i="354"/>
  <c r="F4031" i="354"/>
  <c r="B4031" i="354"/>
  <c r="F4030" i="354"/>
  <c r="B4030" i="354"/>
  <c r="F4029" i="354"/>
  <c r="B4029" i="354"/>
  <c r="F4028" i="354"/>
  <c r="B4028" i="354"/>
  <c r="F4027" i="354"/>
  <c r="B4027" i="354"/>
  <c r="F4026" i="354"/>
  <c r="B4026" i="354"/>
  <c r="F4025" i="354"/>
  <c r="B4025" i="354"/>
  <c r="F4024" i="354"/>
  <c r="B4024" i="354"/>
  <c r="F4023" i="354"/>
  <c r="B4023" i="354"/>
  <c r="F4022" i="354"/>
  <c r="B4022" i="354"/>
  <c r="F4021" i="354"/>
  <c r="B4021" i="354"/>
  <c r="F4020" i="354"/>
  <c r="B4020" i="354"/>
  <c r="F4019" i="354"/>
  <c r="B4019" i="354"/>
  <c r="F4018" i="354"/>
  <c r="B4018" i="354"/>
  <c r="F4017" i="354"/>
  <c r="B4017" i="354"/>
  <c r="F4016" i="354"/>
  <c r="B4016" i="354"/>
  <c r="F4015" i="354"/>
  <c r="B4015" i="354"/>
  <c r="F4014" i="354"/>
  <c r="B4014" i="354"/>
  <c r="F4013" i="354"/>
  <c r="B4013" i="354"/>
  <c r="F4012" i="354"/>
  <c r="B4012" i="354"/>
  <c r="F4011" i="354"/>
  <c r="B4011" i="354"/>
  <c r="F4010" i="354"/>
  <c r="B4010" i="354"/>
  <c r="F4009" i="354"/>
  <c r="B4009" i="354"/>
  <c r="F4008" i="354"/>
  <c r="B4008" i="354"/>
  <c r="F4007" i="354"/>
  <c r="B4007" i="354"/>
  <c r="F4006" i="354"/>
  <c r="B4006" i="354"/>
  <c r="F4005" i="354"/>
  <c r="B4005" i="354"/>
  <c r="F4004" i="354"/>
  <c r="B4004" i="354"/>
  <c r="F4003" i="354"/>
  <c r="B4003" i="354"/>
  <c r="F4002" i="354"/>
  <c r="B4002" i="354"/>
  <c r="F4001" i="354"/>
  <c r="B4001" i="354"/>
  <c r="F4000" i="354"/>
  <c r="B4000" i="354"/>
  <c r="F3999" i="354"/>
  <c r="B3999" i="354"/>
  <c r="F3998" i="354"/>
  <c r="B3998" i="354"/>
  <c r="F3997" i="354"/>
  <c r="B3997" i="354"/>
  <c r="F3996" i="354"/>
  <c r="B3996" i="354"/>
  <c r="F3995" i="354"/>
  <c r="B3995" i="354"/>
  <c r="F3994" i="354"/>
  <c r="B3994" i="354"/>
  <c r="F3993" i="354"/>
  <c r="B3993" i="354"/>
  <c r="F3992" i="354"/>
  <c r="B3992" i="354"/>
  <c r="F3991" i="354"/>
  <c r="B3991" i="354"/>
  <c r="F3990" i="354"/>
  <c r="B3990" i="354"/>
  <c r="F3989" i="354"/>
  <c r="B3989" i="354"/>
  <c r="F3988" i="354"/>
  <c r="B3988" i="354"/>
  <c r="F3987" i="354"/>
  <c r="B3987" i="354"/>
  <c r="F3986" i="354"/>
  <c r="B3986" i="354"/>
  <c r="F3985" i="354"/>
  <c r="B3985" i="354"/>
  <c r="F3984" i="354"/>
  <c r="B3984" i="354"/>
  <c r="F3983" i="354"/>
  <c r="B3983" i="354"/>
  <c r="F3982" i="354"/>
  <c r="B3982" i="354"/>
  <c r="F3981" i="354"/>
  <c r="B3981" i="354"/>
  <c r="F3980" i="354"/>
  <c r="B3980" i="354"/>
  <c r="F3979" i="354"/>
  <c r="B3979" i="354"/>
  <c r="F3978" i="354"/>
  <c r="B3978" i="354"/>
  <c r="F3977" i="354"/>
  <c r="B3977" i="354"/>
  <c r="F3976" i="354"/>
  <c r="B3976" i="354"/>
  <c r="F3975" i="354"/>
  <c r="B3975" i="354"/>
  <c r="F3974" i="354"/>
  <c r="B3974" i="354"/>
  <c r="F3973" i="354"/>
  <c r="B3973" i="354"/>
  <c r="F3972" i="354"/>
  <c r="B3972" i="354"/>
  <c r="F3971" i="354"/>
  <c r="B3971" i="354"/>
  <c r="F3970" i="354"/>
  <c r="B3970" i="354"/>
  <c r="F3969" i="354"/>
  <c r="B3969" i="354"/>
  <c r="F3968" i="354"/>
  <c r="B3968" i="354"/>
  <c r="F3967" i="354"/>
  <c r="B3967" i="354"/>
  <c r="F3966" i="354"/>
  <c r="B3966" i="354"/>
  <c r="F3965" i="354"/>
  <c r="B3965" i="354"/>
  <c r="F3964" i="354"/>
  <c r="B3964" i="354"/>
  <c r="F3963" i="354"/>
  <c r="B3963" i="354"/>
  <c r="F3962" i="354"/>
  <c r="B3962" i="354"/>
  <c r="F3961" i="354"/>
  <c r="B3961" i="354"/>
  <c r="F3960" i="354"/>
  <c r="B3960" i="354"/>
  <c r="F3959" i="354"/>
  <c r="B3959" i="354"/>
  <c r="F3958" i="354"/>
  <c r="B3958" i="354"/>
  <c r="F3957" i="354"/>
  <c r="B3957" i="354"/>
  <c r="F3956" i="354"/>
  <c r="B3956" i="354"/>
  <c r="F3955" i="354"/>
  <c r="B3955" i="354"/>
  <c r="F3954" i="354"/>
  <c r="B3954" i="354"/>
  <c r="F3953" i="354"/>
  <c r="B3953" i="354"/>
  <c r="F3952" i="354"/>
  <c r="B3952" i="354"/>
  <c r="F3951" i="354"/>
  <c r="B3951" i="354"/>
  <c r="F3950" i="354"/>
  <c r="B3950" i="354"/>
  <c r="F3949" i="354"/>
  <c r="B3949" i="354"/>
  <c r="F3948" i="354"/>
  <c r="B3948" i="354"/>
  <c r="F3947" i="354"/>
  <c r="B3947" i="354"/>
  <c r="F3946" i="354"/>
  <c r="B3946" i="354"/>
  <c r="F3945" i="354"/>
  <c r="B3945" i="354"/>
  <c r="F3944" i="354"/>
  <c r="B3944" i="354"/>
  <c r="F3943" i="354"/>
  <c r="B3943" i="354"/>
  <c r="F3942" i="354"/>
  <c r="B3942" i="354"/>
  <c r="F3941" i="354"/>
  <c r="B3941" i="354"/>
  <c r="F3940" i="354"/>
  <c r="B3940" i="354"/>
  <c r="F3939" i="354"/>
  <c r="B3939" i="354"/>
  <c r="F3938" i="354"/>
  <c r="B3938" i="354"/>
  <c r="F3937" i="354"/>
  <c r="B3937" i="354"/>
  <c r="F3936" i="354"/>
  <c r="B3936" i="354"/>
  <c r="F3935" i="354"/>
  <c r="B3935" i="354"/>
  <c r="F3934" i="354"/>
  <c r="B3934" i="354"/>
  <c r="F3933" i="354"/>
  <c r="B3933" i="354"/>
  <c r="F3932" i="354"/>
  <c r="B3932" i="354"/>
  <c r="F3931" i="354"/>
  <c r="B3931" i="354"/>
  <c r="F3930" i="354"/>
  <c r="B3930" i="354"/>
  <c r="F3929" i="354"/>
  <c r="B3929" i="354"/>
  <c r="F3928" i="354"/>
  <c r="B3928" i="354"/>
  <c r="F3927" i="354"/>
  <c r="B3927" i="354"/>
  <c r="F3926" i="354"/>
  <c r="B3926" i="354"/>
  <c r="F3925" i="354"/>
  <c r="B3925" i="354"/>
  <c r="F3924" i="354"/>
  <c r="B3924" i="354"/>
  <c r="F3923" i="354"/>
  <c r="B3923" i="354"/>
  <c r="F3922" i="354"/>
  <c r="B3922" i="354"/>
  <c r="F3921" i="354"/>
  <c r="B3921" i="354"/>
  <c r="F3920" i="354"/>
  <c r="B3920" i="354"/>
  <c r="F3919" i="354"/>
  <c r="B3919" i="354"/>
  <c r="F3918" i="354"/>
  <c r="B3918" i="354"/>
  <c r="F3917" i="354"/>
  <c r="B3917" i="354"/>
  <c r="F3916" i="354"/>
  <c r="B3916" i="354"/>
  <c r="F3915" i="354"/>
  <c r="B3915" i="354"/>
  <c r="F3914" i="354"/>
  <c r="B3914" i="354"/>
  <c r="F3913" i="354"/>
  <c r="B3913" i="354"/>
  <c r="F3912" i="354"/>
  <c r="B3912" i="354"/>
  <c r="F3911" i="354"/>
  <c r="B3911" i="354"/>
  <c r="F3910" i="354"/>
  <c r="B3910" i="354"/>
  <c r="F3909" i="354"/>
  <c r="B3909" i="354"/>
  <c r="F3908" i="354"/>
  <c r="B3908" i="354"/>
  <c r="F3907" i="354"/>
  <c r="B3907" i="354"/>
  <c r="F3906" i="354"/>
  <c r="B3906" i="354"/>
  <c r="F3905" i="354"/>
  <c r="B3905" i="354"/>
  <c r="F3904" i="354"/>
  <c r="B3904" i="354"/>
  <c r="F3903" i="354"/>
  <c r="B3903" i="354"/>
  <c r="F3902" i="354"/>
  <c r="B3902" i="354"/>
  <c r="F3901" i="354"/>
  <c r="B3901" i="354"/>
  <c r="F3900" i="354"/>
  <c r="B3900" i="354"/>
  <c r="F3899" i="354"/>
  <c r="B3899" i="354"/>
  <c r="F3898" i="354"/>
  <c r="B3898" i="354"/>
  <c r="F3897" i="354"/>
  <c r="B3897" i="354"/>
  <c r="F3896" i="354"/>
  <c r="B3896" i="354"/>
  <c r="F3895" i="354"/>
  <c r="B3895" i="354"/>
  <c r="F3894" i="354"/>
  <c r="B3894" i="354"/>
  <c r="F3893" i="354"/>
  <c r="B3893" i="354"/>
  <c r="F3892" i="354"/>
  <c r="B3892" i="354"/>
  <c r="F3891" i="354"/>
  <c r="B3891" i="354"/>
  <c r="F3890" i="354"/>
  <c r="B3890" i="354"/>
  <c r="F3889" i="354"/>
  <c r="B3889" i="354"/>
  <c r="F3888" i="354"/>
  <c r="B3888" i="354"/>
  <c r="F3887" i="354"/>
  <c r="B3887" i="354"/>
  <c r="F3886" i="354"/>
  <c r="B3886" i="354"/>
  <c r="F3885" i="354"/>
  <c r="B3885" i="354"/>
  <c r="F3884" i="354"/>
  <c r="B3884" i="354"/>
  <c r="F3883" i="354"/>
  <c r="B3883" i="354"/>
  <c r="F3882" i="354"/>
  <c r="B3882" i="354"/>
  <c r="F3881" i="354"/>
  <c r="B3881" i="354"/>
  <c r="F3880" i="354"/>
  <c r="B3880" i="354"/>
  <c r="F3879" i="354"/>
  <c r="B3879" i="354"/>
  <c r="F3878" i="354"/>
  <c r="B3878" i="354"/>
  <c r="F3877" i="354"/>
  <c r="B3877" i="354"/>
  <c r="F3876" i="354"/>
  <c r="B3876" i="354"/>
  <c r="F3875" i="354"/>
  <c r="B3875" i="354"/>
  <c r="F3874" i="354"/>
  <c r="B3874" i="354"/>
  <c r="F3873" i="354"/>
  <c r="B3873" i="354"/>
  <c r="F3872" i="354"/>
  <c r="B3872" i="354"/>
  <c r="F3871" i="354"/>
  <c r="B3871" i="354"/>
  <c r="F3870" i="354"/>
  <c r="B3870" i="354"/>
  <c r="F3869" i="354"/>
  <c r="B3869" i="354"/>
  <c r="F3868" i="354"/>
  <c r="B3868" i="354"/>
  <c r="F3867" i="354"/>
  <c r="B3867" i="354"/>
  <c r="F3866" i="354"/>
  <c r="B3866" i="354"/>
  <c r="F3865" i="354"/>
  <c r="B3865" i="354"/>
  <c r="F3864" i="354"/>
  <c r="B3864" i="354"/>
  <c r="F3863" i="354"/>
  <c r="B3863" i="354"/>
  <c r="F3862" i="354"/>
  <c r="B3862" i="354"/>
  <c r="F3861" i="354"/>
  <c r="B3861" i="354"/>
  <c r="F3860" i="354"/>
  <c r="B3860" i="354"/>
  <c r="F3859" i="354"/>
  <c r="B3859" i="354"/>
  <c r="F3858" i="354"/>
  <c r="B3858" i="354"/>
  <c r="F3857" i="354"/>
  <c r="B3857" i="354"/>
  <c r="F3856" i="354"/>
  <c r="B3856" i="354"/>
  <c r="F3855" i="354"/>
  <c r="B3855" i="354"/>
  <c r="F3854" i="354"/>
  <c r="B3854" i="354"/>
  <c r="F3853" i="354"/>
  <c r="B3853" i="354"/>
  <c r="F3852" i="354"/>
  <c r="B3852" i="354"/>
  <c r="F3851" i="354"/>
  <c r="B3851" i="354"/>
  <c r="F3850" i="354"/>
  <c r="B3850" i="354"/>
  <c r="F3849" i="354"/>
  <c r="B3849" i="354"/>
  <c r="F3848" i="354"/>
  <c r="B3848" i="354"/>
  <c r="F3847" i="354"/>
  <c r="B3847" i="354"/>
  <c r="F3846" i="354"/>
  <c r="B3846" i="354"/>
  <c r="F3845" i="354"/>
  <c r="B3845" i="354"/>
  <c r="F3844" i="354"/>
  <c r="B3844" i="354"/>
  <c r="F3843" i="354"/>
  <c r="B3843" i="354"/>
  <c r="F3842" i="354"/>
  <c r="B3842" i="354"/>
  <c r="F3841" i="354"/>
  <c r="B3841" i="354"/>
  <c r="F3840" i="354"/>
  <c r="B3840" i="354"/>
  <c r="F3839" i="354"/>
  <c r="B3839" i="354"/>
  <c r="F3838" i="354"/>
  <c r="B3838" i="354"/>
  <c r="F3837" i="354"/>
  <c r="B3837" i="354"/>
  <c r="F3836" i="354"/>
  <c r="B3836" i="354"/>
  <c r="F3835" i="354"/>
  <c r="B3835" i="354"/>
  <c r="F3834" i="354"/>
  <c r="B3834" i="354"/>
  <c r="F3833" i="354"/>
  <c r="B3833" i="354"/>
  <c r="F3832" i="354"/>
  <c r="B3832" i="354"/>
  <c r="F3831" i="354"/>
  <c r="B3831" i="354"/>
  <c r="F3830" i="354"/>
  <c r="B3830" i="354"/>
  <c r="F3829" i="354"/>
  <c r="B3829" i="354"/>
  <c r="F3828" i="354"/>
  <c r="B3828" i="354"/>
  <c r="F3827" i="354"/>
  <c r="B3827" i="354"/>
  <c r="F3826" i="354"/>
  <c r="B3826" i="354"/>
  <c r="F3825" i="354"/>
  <c r="B3825" i="354"/>
  <c r="F3824" i="354"/>
  <c r="B3824" i="354"/>
  <c r="F3823" i="354"/>
  <c r="B3823" i="354"/>
  <c r="F3822" i="354"/>
  <c r="B3822" i="354"/>
  <c r="F3821" i="354"/>
  <c r="B3821" i="354"/>
  <c r="F3820" i="354"/>
  <c r="B3820" i="354"/>
  <c r="F3819" i="354"/>
  <c r="B3819" i="354"/>
  <c r="F3818" i="354"/>
  <c r="B3818" i="354"/>
  <c r="F3817" i="354"/>
  <c r="B3817" i="354"/>
  <c r="F3816" i="354"/>
  <c r="B3816" i="354"/>
  <c r="F3815" i="354"/>
  <c r="B3815" i="354"/>
  <c r="F3814" i="354"/>
  <c r="B3814" i="354"/>
  <c r="F3813" i="354"/>
  <c r="B3813" i="354"/>
  <c r="F3812" i="354"/>
  <c r="B3812" i="354"/>
  <c r="F3811" i="354"/>
  <c r="B3811" i="354"/>
  <c r="F3810" i="354"/>
  <c r="B3810" i="354"/>
  <c r="F3809" i="354"/>
  <c r="B3809" i="354"/>
  <c r="F3808" i="354"/>
  <c r="B3808" i="354"/>
  <c r="F3807" i="354"/>
  <c r="B3807" i="354"/>
  <c r="F3806" i="354"/>
  <c r="B3806" i="354"/>
  <c r="F3805" i="354"/>
  <c r="B3805" i="354"/>
  <c r="F3804" i="354"/>
  <c r="B3804" i="354"/>
  <c r="F3803" i="354"/>
  <c r="B3803" i="354"/>
  <c r="F3802" i="354"/>
  <c r="B3802" i="354"/>
  <c r="F3801" i="354"/>
  <c r="B3801" i="354"/>
  <c r="F3800" i="354"/>
  <c r="B3800" i="354"/>
  <c r="F3799" i="354"/>
  <c r="B3799" i="354"/>
  <c r="F3798" i="354"/>
  <c r="B3798" i="354"/>
  <c r="F3797" i="354"/>
  <c r="B3797" i="354"/>
  <c r="F3796" i="354"/>
  <c r="B3796" i="354"/>
  <c r="F3795" i="354"/>
  <c r="B3795" i="354"/>
  <c r="F3794" i="354"/>
  <c r="B3794" i="354"/>
  <c r="F3793" i="354"/>
  <c r="B3793" i="354"/>
  <c r="F3792" i="354"/>
  <c r="B3792" i="354"/>
  <c r="F3791" i="354"/>
  <c r="B3791" i="354"/>
  <c r="F3790" i="354"/>
  <c r="B3790" i="354"/>
  <c r="F3789" i="354"/>
  <c r="B3789" i="354"/>
  <c r="F3788" i="354"/>
  <c r="B3788" i="354"/>
  <c r="F3787" i="354"/>
  <c r="B3787" i="354"/>
  <c r="F3786" i="354"/>
  <c r="B3786" i="354"/>
  <c r="F3785" i="354"/>
  <c r="B3785" i="354"/>
  <c r="F3784" i="354"/>
  <c r="B3784" i="354"/>
  <c r="F3783" i="354"/>
  <c r="B3783" i="354"/>
  <c r="F3782" i="354"/>
  <c r="B3782" i="354"/>
  <c r="F3781" i="354"/>
  <c r="B3781" i="354"/>
  <c r="F3780" i="354"/>
  <c r="B3780" i="354"/>
  <c r="F3779" i="354"/>
  <c r="B3779" i="354"/>
  <c r="F3778" i="354"/>
  <c r="B3778" i="354"/>
  <c r="F3777" i="354"/>
  <c r="B3777" i="354"/>
  <c r="F3776" i="354"/>
  <c r="B3776" i="354"/>
  <c r="F3775" i="354"/>
  <c r="B3775" i="354"/>
  <c r="F3774" i="354"/>
  <c r="B3774" i="354"/>
  <c r="F3773" i="354"/>
  <c r="B3773" i="354"/>
  <c r="F3772" i="354"/>
  <c r="B3772" i="354"/>
  <c r="F3771" i="354"/>
  <c r="B3771" i="354"/>
  <c r="F3770" i="354"/>
  <c r="B3770" i="354"/>
  <c r="F3769" i="354"/>
  <c r="B3769" i="354"/>
  <c r="F3768" i="354"/>
  <c r="B3768" i="354"/>
  <c r="F3767" i="354"/>
  <c r="B3767" i="354"/>
  <c r="F3766" i="354"/>
  <c r="B3766" i="354"/>
  <c r="F3765" i="354"/>
  <c r="B3765" i="354"/>
  <c r="F3764" i="354"/>
  <c r="B3764" i="354"/>
  <c r="F3763" i="354"/>
  <c r="B3763" i="354"/>
  <c r="F3762" i="354"/>
  <c r="B3762" i="354"/>
  <c r="F3761" i="354"/>
  <c r="B3761" i="354"/>
  <c r="F3760" i="354"/>
  <c r="B3760" i="354"/>
  <c r="F3759" i="354"/>
  <c r="B3759" i="354"/>
  <c r="F3758" i="354"/>
  <c r="B3758" i="354"/>
  <c r="F3757" i="354"/>
  <c r="B3757" i="354"/>
  <c r="F3756" i="354"/>
  <c r="B3756" i="354"/>
  <c r="F3755" i="354"/>
  <c r="B3755" i="354"/>
  <c r="F3754" i="354"/>
  <c r="B3754" i="354"/>
  <c r="F3753" i="354"/>
  <c r="B3753" i="354"/>
  <c r="F3752" i="354"/>
  <c r="B3752" i="354"/>
  <c r="F3751" i="354"/>
  <c r="B3751" i="354"/>
  <c r="F3750" i="354"/>
  <c r="B3750" i="354"/>
  <c r="F3749" i="354"/>
  <c r="B3749" i="354"/>
  <c r="F3748" i="354"/>
  <c r="B3748" i="354"/>
  <c r="F3747" i="354"/>
  <c r="B3747" i="354"/>
  <c r="F3746" i="354"/>
  <c r="B3746" i="354"/>
  <c r="F3745" i="354"/>
  <c r="B3745" i="354"/>
  <c r="F3744" i="354"/>
  <c r="B3744" i="354"/>
  <c r="F3743" i="354"/>
  <c r="B3743" i="354"/>
  <c r="F3742" i="354"/>
  <c r="B3742" i="354"/>
  <c r="F3741" i="354"/>
  <c r="B3741" i="354"/>
  <c r="F3740" i="354"/>
  <c r="B3740" i="354"/>
  <c r="F3739" i="354"/>
  <c r="B3739" i="354"/>
  <c r="F3738" i="354"/>
  <c r="B3738" i="354"/>
  <c r="F3737" i="354"/>
  <c r="B3737" i="354"/>
  <c r="F3736" i="354"/>
  <c r="B3736" i="354"/>
  <c r="F3735" i="354"/>
  <c r="B3735" i="354"/>
  <c r="F3734" i="354"/>
  <c r="B3734" i="354"/>
  <c r="F3733" i="354"/>
  <c r="B3733" i="354"/>
  <c r="F3732" i="354"/>
  <c r="B3732" i="354"/>
  <c r="F3731" i="354"/>
  <c r="B3731" i="354"/>
  <c r="F3730" i="354"/>
  <c r="B3730" i="354"/>
  <c r="F3729" i="354"/>
  <c r="B3729" i="354"/>
  <c r="F3728" i="354"/>
  <c r="B3728" i="354"/>
  <c r="F3727" i="354"/>
  <c r="B3727" i="354"/>
  <c r="F3726" i="354"/>
  <c r="B3726" i="354"/>
  <c r="F3725" i="354"/>
  <c r="B3725" i="354"/>
  <c r="F3724" i="354"/>
  <c r="B3724" i="354"/>
  <c r="F3723" i="354"/>
  <c r="B3723" i="354"/>
  <c r="F3722" i="354"/>
  <c r="B3722" i="354"/>
  <c r="F3721" i="354"/>
  <c r="B3721" i="354"/>
  <c r="F3720" i="354"/>
  <c r="B3720" i="354"/>
  <c r="F3719" i="354"/>
  <c r="B3719" i="354"/>
  <c r="F3718" i="354"/>
  <c r="B3718" i="354"/>
  <c r="F3717" i="354"/>
  <c r="B3717" i="354"/>
  <c r="F3716" i="354"/>
  <c r="B3716" i="354"/>
  <c r="F3715" i="354"/>
  <c r="B3715" i="354"/>
  <c r="F3714" i="354"/>
  <c r="B3714" i="354"/>
  <c r="F3713" i="354"/>
  <c r="B3713" i="354"/>
  <c r="F3712" i="354"/>
  <c r="B3712" i="354"/>
  <c r="F3711" i="354"/>
  <c r="B3711" i="354"/>
  <c r="F3710" i="354"/>
  <c r="B3710" i="354"/>
  <c r="F3709" i="354"/>
  <c r="B3709" i="354"/>
  <c r="F3708" i="354"/>
  <c r="B3708" i="354"/>
  <c r="F3707" i="354"/>
  <c r="B3707" i="354"/>
  <c r="F3706" i="354"/>
  <c r="B3706" i="354"/>
  <c r="F3705" i="354"/>
  <c r="B3705" i="354"/>
  <c r="F3704" i="354"/>
  <c r="B3704" i="354"/>
  <c r="F3703" i="354"/>
  <c r="B3703" i="354"/>
  <c r="F3702" i="354"/>
  <c r="B3702" i="354"/>
  <c r="F3701" i="354"/>
  <c r="B3701" i="354"/>
  <c r="F3700" i="354"/>
  <c r="B3700" i="354"/>
  <c r="F3699" i="354"/>
  <c r="B3699" i="354"/>
  <c r="F3698" i="354"/>
  <c r="B3698" i="354"/>
  <c r="F3697" i="354"/>
  <c r="B3697" i="354"/>
  <c r="F3696" i="354"/>
  <c r="B3696" i="354"/>
  <c r="F3695" i="354"/>
  <c r="B3695" i="354"/>
  <c r="F3694" i="354"/>
  <c r="B3694" i="354"/>
  <c r="F3693" i="354"/>
  <c r="B3693" i="354"/>
  <c r="F3692" i="354"/>
  <c r="B3692" i="354"/>
  <c r="F3691" i="354"/>
  <c r="B3691" i="354"/>
  <c r="F3690" i="354"/>
  <c r="B3690" i="354"/>
  <c r="F3689" i="354"/>
  <c r="B3689" i="354"/>
  <c r="F3688" i="354"/>
  <c r="B3688" i="354"/>
  <c r="F3687" i="354"/>
  <c r="B3687" i="354"/>
  <c r="F3686" i="354"/>
  <c r="B3686" i="354"/>
  <c r="F3685" i="354"/>
  <c r="B3685" i="354"/>
  <c r="F3684" i="354"/>
  <c r="B3684" i="354"/>
  <c r="F3683" i="354"/>
  <c r="B3683" i="354"/>
  <c r="F3682" i="354"/>
  <c r="B3682" i="354"/>
  <c r="F3681" i="354"/>
  <c r="B3681" i="354"/>
  <c r="F3680" i="354"/>
  <c r="B3680" i="354"/>
  <c r="F3679" i="354"/>
  <c r="B3679" i="354"/>
  <c r="F3678" i="354"/>
  <c r="B3678" i="354"/>
  <c r="F3677" i="354"/>
  <c r="B3677" i="354"/>
  <c r="F3676" i="354"/>
  <c r="B3676" i="354"/>
  <c r="F3675" i="354"/>
  <c r="B3675" i="354"/>
  <c r="F3674" i="354"/>
  <c r="B3674" i="354"/>
  <c r="F3673" i="354"/>
  <c r="B3673" i="354"/>
  <c r="F3672" i="354"/>
  <c r="B3672" i="354"/>
  <c r="F3671" i="354"/>
  <c r="B3671" i="354"/>
  <c r="F3670" i="354"/>
  <c r="B3670" i="354"/>
  <c r="F3669" i="354"/>
  <c r="B3669" i="354"/>
  <c r="F3668" i="354"/>
  <c r="B3668" i="354"/>
  <c r="F3667" i="354"/>
  <c r="B3667" i="354"/>
  <c r="F3666" i="354"/>
  <c r="B3666" i="354"/>
  <c r="F3665" i="354"/>
  <c r="B3665" i="354"/>
  <c r="F3664" i="354"/>
  <c r="B3664" i="354"/>
  <c r="F3663" i="354"/>
  <c r="B3663" i="354"/>
  <c r="F3662" i="354"/>
  <c r="B3662" i="354"/>
  <c r="F3661" i="354"/>
  <c r="B3661" i="354"/>
  <c r="F3660" i="354"/>
  <c r="B3660" i="354"/>
  <c r="F3659" i="354"/>
  <c r="B3659" i="354"/>
  <c r="F3658" i="354"/>
  <c r="B3658" i="354"/>
  <c r="F3657" i="354"/>
  <c r="B3657" i="354"/>
  <c r="F3656" i="354"/>
  <c r="B3656" i="354"/>
  <c r="F3655" i="354"/>
  <c r="B3655" i="354"/>
  <c r="F3654" i="354"/>
  <c r="B3654" i="354"/>
  <c r="F3653" i="354"/>
  <c r="B3653" i="354"/>
  <c r="F3652" i="354"/>
  <c r="B3652" i="354"/>
  <c r="F3651" i="354"/>
  <c r="B3651" i="354"/>
  <c r="F3650" i="354"/>
  <c r="B3650" i="354"/>
  <c r="F3649" i="354"/>
  <c r="B3649" i="354"/>
  <c r="F3648" i="354"/>
  <c r="B3648" i="354"/>
  <c r="F3647" i="354"/>
  <c r="B3647" i="354"/>
  <c r="F3646" i="354"/>
  <c r="B3646" i="354"/>
  <c r="F3645" i="354"/>
  <c r="B3645" i="354"/>
  <c r="F3644" i="354"/>
  <c r="B3644" i="354"/>
  <c r="F3643" i="354"/>
  <c r="B3643" i="354"/>
  <c r="F3642" i="354"/>
  <c r="B3642" i="354"/>
  <c r="F3641" i="354"/>
  <c r="B3641" i="354"/>
  <c r="F3640" i="354"/>
  <c r="B3640" i="354"/>
  <c r="F3639" i="354"/>
  <c r="B3639" i="354"/>
  <c r="F3638" i="354"/>
  <c r="B3638" i="354"/>
  <c r="F3637" i="354"/>
  <c r="B3637" i="354"/>
  <c r="F3636" i="354"/>
  <c r="B3636" i="354"/>
  <c r="F3635" i="354"/>
  <c r="B3635" i="354"/>
  <c r="F3634" i="354"/>
  <c r="B3634" i="354"/>
  <c r="F3633" i="354"/>
  <c r="B3633" i="354"/>
  <c r="F3632" i="354"/>
  <c r="B3632" i="354"/>
  <c r="F3631" i="354"/>
  <c r="B3631" i="354"/>
  <c r="F3630" i="354"/>
  <c r="B3630" i="354"/>
  <c r="F3629" i="354"/>
  <c r="B3629" i="354"/>
  <c r="F3628" i="354"/>
  <c r="B3628" i="354"/>
  <c r="F3627" i="354"/>
  <c r="B3627" i="354"/>
  <c r="F3626" i="354"/>
  <c r="B3626" i="354"/>
  <c r="F3625" i="354"/>
  <c r="B3625" i="354"/>
  <c r="F3624" i="354"/>
  <c r="B3624" i="354"/>
  <c r="F3623" i="354"/>
  <c r="B3623" i="354"/>
  <c r="F3622" i="354"/>
  <c r="B3622" i="354"/>
  <c r="F3621" i="354"/>
  <c r="B3621" i="354"/>
  <c r="F3620" i="354"/>
  <c r="B3620" i="354"/>
  <c r="F3619" i="354"/>
  <c r="B3619" i="354"/>
  <c r="F3618" i="354"/>
  <c r="B3618" i="354"/>
  <c r="F3617" i="354"/>
  <c r="B3617" i="354"/>
  <c r="F3616" i="354"/>
  <c r="B3616" i="354"/>
  <c r="F3615" i="354"/>
  <c r="B3615" i="354"/>
  <c r="F3614" i="354"/>
  <c r="B3614" i="354"/>
  <c r="F3613" i="354"/>
  <c r="B3613" i="354"/>
  <c r="F3612" i="354"/>
  <c r="B3612" i="354"/>
  <c r="F3611" i="354"/>
  <c r="B3611" i="354"/>
  <c r="F3610" i="354"/>
  <c r="B3610" i="354"/>
  <c r="F3609" i="354"/>
  <c r="B3609" i="354"/>
  <c r="F3608" i="354"/>
  <c r="B3608" i="354"/>
  <c r="F3607" i="354"/>
  <c r="B3607" i="354"/>
  <c r="F3606" i="354"/>
  <c r="B3606" i="354"/>
  <c r="F3605" i="354"/>
  <c r="B3605" i="354"/>
  <c r="F3604" i="354"/>
  <c r="B3604" i="354"/>
  <c r="F3603" i="354"/>
  <c r="B3603" i="354"/>
  <c r="F3602" i="354"/>
  <c r="B3602" i="354"/>
  <c r="F3601" i="354"/>
  <c r="B3601" i="354"/>
  <c r="F3600" i="354"/>
  <c r="B3600" i="354"/>
  <c r="F3599" i="354"/>
  <c r="B3599" i="354"/>
  <c r="F3598" i="354"/>
  <c r="B3598" i="354"/>
  <c r="F3597" i="354"/>
  <c r="B3597" i="354"/>
  <c r="F3596" i="354"/>
  <c r="B3596" i="354"/>
  <c r="F3595" i="354"/>
  <c r="B3595" i="354"/>
  <c r="F3594" i="354"/>
  <c r="B3594" i="354"/>
  <c r="F3593" i="354"/>
  <c r="B3593" i="354"/>
  <c r="F3592" i="354"/>
  <c r="B3592" i="354"/>
  <c r="F3591" i="354"/>
  <c r="B3591" i="354"/>
  <c r="F3590" i="354"/>
  <c r="B3590" i="354"/>
  <c r="F3589" i="354"/>
  <c r="B3589" i="354"/>
  <c r="F3588" i="354"/>
  <c r="B3588" i="354"/>
  <c r="F3587" i="354"/>
  <c r="B3587" i="354"/>
  <c r="F3586" i="354"/>
  <c r="B3586" i="354"/>
  <c r="F3585" i="354"/>
  <c r="B3585" i="354"/>
  <c r="F3584" i="354"/>
  <c r="B3584" i="354"/>
  <c r="F3583" i="354"/>
  <c r="B3583" i="354"/>
  <c r="F3582" i="354"/>
  <c r="B3582" i="354"/>
  <c r="F3581" i="354"/>
  <c r="B3581" i="354"/>
  <c r="F3580" i="354"/>
  <c r="B3580" i="354"/>
  <c r="F3579" i="354"/>
  <c r="B3579" i="354"/>
  <c r="F3578" i="354"/>
  <c r="B3578" i="354"/>
  <c r="F3577" i="354"/>
  <c r="B3577" i="354"/>
  <c r="F3576" i="354"/>
  <c r="B3576" i="354"/>
  <c r="F3575" i="354"/>
  <c r="B3575" i="354"/>
  <c r="F3574" i="354"/>
  <c r="B3574" i="354"/>
  <c r="F3573" i="354"/>
  <c r="B3573" i="354"/>
  <c r="F3572" i="354"/>
  <c r="B3572" i="354"/>
  <c r="F3571" i="354"/>
  <c r="B3571" i="354"/>
  <c r="F3570" i="354"/>
  <c r="B3570" i="354"/>
  <c r="F3569" i="354"/>
  <c r="B3569" i="354"/>
  <c r="F3568" i="354"/>
  <c r="B3568" i="354"/>
  <c r="F3567" i="354"/>
  <c r="B3567" i="354"/>
  <c r="F3566" i="354"/>
  <c r="B3566" i="354"/>
  <c r="F3565" i="354"/>
  <c r="B3565" i="354"/>
  <c r="F3564" i="354"/>
  <c r="B3564" i="354"/>
  <c r="F3563" i="354"/>
  <c r="B3563" i="354"/>
  <c r="F3562" i="354"/>
  <c r="B3562" i="354"/>
  <c r="F3561" i="354"/>
  <c r="B3561" i="354"/>
  <c r="F3560" i="354"/>
  <c r="B3560" i="354"/>
  <c r="F3559" i="354"/>
  <c r="B3559" i="354"/>
  <c r="F3558" i="354"/>
  <c r="B3558" i="354"/>
  <c r="F3557" i="354"/>
  <c r="B3557" i="354"/>
  <c r="F3556" i="354"/>
  <c r="B3556" i="354"/>
  <c r="F3555" i="354"/>
  <c r="B3555" i="354"/>
  <c r="F3554" i="354"/>
  <c r="B3554" i="354"/>
  <c r="F3553" i="354"/>
  <c r="B3553" i="354"/>
  <c r="F3552" i="354"/>
  <c r="B3552" i="354"/>
  <c r="F3551" i="354"/>
  <c r="B3551" i="354"/>
  <c r="F3550" i="354"/>
  <c r="B3550" i="354"/>
  <c r="F3549" i="354"/>
  <c r="B3549" i="354"/>
  <c r="F3548" i="354"/>
  <c r="B3548" i="354"/>
  <c r="F3547" i="354"/>
  <c r="B3547" i="354"/>
  <c r="F3546" i="354"/>
  <c r="B3546" i="354"/>
  <c r="F3545" i="354"/>
  <c r="B3545" i="354"/>
  <c r="F3544" i="354"/>
  <c r="B3544" i="354"/>
  <c r="F3543" i="354"/>
  <c r="B3543" i="354"/>
  <c r="F3542" i="354"/>
  <c r="B3542" i="354"/>
  <c r="F3541" i="354"/>
  <c r="B3541" i="354"/>
  <c r="F3540" i="354"/>
  <c r="B3540" i="354"/>
  <c r="F3539" i="354"/>
  <c r="B3539" i="354"/>
  <c r="F3538" i="354"/>
  <c r="B3538" i="354"/>
  <c r="F3537" i="354"/>
  <c r="B3537" i="354"/>
  <c r="F3536" i="354"/>
  <c r="B3536" i="354"/>
  <c r="F3535" i="354"/>
  <c r="B3535" i="354"/>
  <c r="F3534" i="354"/>
  <c r="B3534" i="354"/>
  <c r="F3533" i="354"/>
  <c r="B3533" i="354"/>
  <c r="F3532" i="354"/>
  <c r="B3532" i="354"/>
  <c r="F3531" i="354"/>
  <c r="B3531" i="354"/>
  <c r="F3530" i="354"/>
  <c r="B3530" i="354"/>
  <c r="F3529" i="354"/>
  <c r="B3529" i="354"/>
  <c r="F3528" i="354"/>
  <c r="B3528" i="354"/>
  <c r="F3527" i="354"/>
  <c r="B3527" i="354"/>
  <c r="F3526" i="354"/>
  <c r="B3526" i="354"/>
  <c r="F3525" i="354"/>
  <c r="B3525" i="354"/>
  <c r="F3524" i="354"/>
  <c r="B3524" i="354"/>
  <c r="F3523" i="354"/>
  <c r="B3523" i="354"/>
  <c r="F3522" i="354"/>
  <c r="B3522" i="354"/>
  <c r="F3521" i="354"/>
  <c r="B3521" i="354"/>
  <c r="F3520" i="354"/>
  <c r="B3520" i="354"/>
  <c r="F3519" i="354"/>
  <c r="B3519" i="354"/>
  <c r="F3518" i="354"/>
  <c r="B3518" i="354"/>
  <c r="F3517" i="354"/>
  <c r="B3517" i="354"/>
  <c r="F3516" i="354"/>
  <c r="B3516" i="354"/>
  <c r="F3515" i="354"/>
  <c r="B3515" i="354"/>
  <c r="F3514" i="354"/>
  <c r="B3514" i="354"/>
  <c r="F3513" i="354"/>
  <c r="B3513" i="354"/>
  <c r="F3512" i="354"/>
  <c r="B3512" i="354"/>
  <c r="F3511" i="354"/>
  <c r="B3511" i="354"/>
  <c r="F3510" i="354"/>
  <c r="B3510" i="354"/>
  <c r="F3509" i="354"/>
  <c r="B3509" i="354"/>
  <c r="F3508" i="354"/>
  <c r="B3508" i="354"/>
  <c r="F3507" i="354"/>
  <c r="B3507" i="354"/>
  <c r="F3506" i="354"/>
  <c r="B3506" i="354"/>
  <c r="F3505" i="354"/>
  <c r="B3505" i="354"/>
  <c r="F3504" i="354"/>
  <c r="B3504" i="354"/>
  <c r="F3503" i="354"/>
  <c r="B3503" i="354"/>
  <c r="F3502" i="354"/>
  <c r="B3502" i="354"/>
  <c r="F3501" i="354"/>
  <c r="B3501" i="354"/>
  <c r="F3500" i="354"/>
  <c r="B3500" i="354"/>
  <c r="F3499" i="354"/>
  <c r="B3499" i="354"/>
  <c r="F3498" i="354"/>
  <c r="B3498" i="354"/>
  <c r="F3497" i="354"/>
  <c r="B3497" i="354"/>
  <c r="F3496" i="354"/>
  <c r="B3496" i="354"/>
  <c r="F3495" i="354"/>
  <c r="B3495" i="354"/>
  <c r="F3494" i="354"/>
  <c r="B3494" i="354"/>
  <c r="F3493" i="354"/>
  <c r="B3493" i="354"/>
  <c r="F3492" i="354"/>
  <c r="B3492" i="354"/>
  <c r="F3491" i="354"/>
  <c r="B3491" i="354"/>
  <c r="F3490" i="354"/>
  <c r="B3490" i="354"/>
  <c r="F3489" i="354"/>
  <c r="B3489" i="354"/>
  <c r="F3488" i="354"/>
  <c r="B3488" i="354"/>
  <c r="F3487" i="354"/>
  <c r="B3487" i="354"/>
  <c r="F3486" i="354"/>
  <c r="B3486" i="354"/>
  <c r="F3485" i="354"/>
  <c r="B3485" i="354"/>
  <c r="F3484" i="354"/>
  <c r="B3484" i="354"/>
  <c r="F3483" i="354"/>
  <c r="B3483" i="354"/>
  <c r="F3482" i="354"/>
  <c r="B3482" i="354"/>
  <c r="F3481" i="354"/>
  <c r="B3481" i="354"/>
  <c r="F3480" i="354"/>
  <c r="B3480" i="354"/>
  <c r="F3479" i="354"/>
  <c r="B3479" i="354"/>
  <c r="F3478" i="354"/>
  <c r="B3478" i="354"/>
  <c r="F3477" i="354"/>
  <c r="B3477" i="354"/>
  <c r="F3476" i="354"/>
  <c r="B3476" i="354"/>
  <c r="F3475" i="354"/>
  <c r="B3475" i="354"/>
  <c r="F3474" i="354"/>
  <c r="B3474" i="354"/>
  <c r="F3473" i="354"/>
  <c r="B3473" i="354"/>
  <c r="F3472" i="354"/>
  <c r="B3472" i="354"/>
  <c r="F3471" i="354"/>
  <c r="B3471" i="354"/>
  <c r="F3470" i="354"/>
  <c r="B3470" i="354"/>
  <c r="F3469" i="354"/>
  <c r="B3469" i="354"/>
  <c r="F3468" i="354"/>
  <c r="B3468" i="354"/>
  <c r="F3467" i="354"/>
  <c r="B3467" i="354"/>
  <c r="F3466" i="354"/>
  <c r="B3466" i="354"/>
  <c r="F3465" i="354"/>
  <c r="B3465" i="354"/>
  <c r="F3464" i="354"/>
  <c r="B3464" i="354"/>
  <c r="F3463" i="354"/>
  <c r="B3463" i="354"/>
  <c r="F3462" i="354"/>
  <c r="B3462" i="354"/>
  <c r="F3461" i="354"/>
  <c r="B3461" i="354"/>
  <c r="F3460" i="354"/>
  <c r="B3460" i="354"/>
  <c r="F3459" i="354"/>
  <c r="B3459" i="354"/>
  <c r="F3458" i="354"/>
  <c r="B3458" i="354"/>
  <c r="F3457" i="354"/>
  <c r="B3457" i="354"/>
  <c r="F3456" i="354"/>
  <c r="B3456" i="354"/>
  <c r="F3455" i="354"/>
  <c r="B3455" i="354"/>
  <c r="F3454" i="354"/>
  <c r="B3454" i="354"/>
  <c r="F3453" i="354"/>
  <c r="B3453" i="354"/>
  <c r="F3452" i="354"/>
  <c r="B3452" i="354"/>
  <c r="F3451" i="354"/>
  <c r="B3451" i="354"/>
  <c r="F3450" i="354"/>
  <c r="B3450" i="354"/>
  <c r="F3449" i="354"/>
  <c r="B3449" i="354"/>
  <c r="F3448" i="354"/>
  <c r="B3448" i="354"/>
  <c r="F3447" i="354"/>
  <c r="B3447" i="354"/>
  <c r="F3446" i="354"/>
  <c r="B3446" i="354"/>
  <c r="F3445" i="354"/>
  <c r="B3445" i="354"/>
  <c r="F3444" i="354"/>
  <c r="B3444" i="354"/>
  <c r="F3443" i="354"/>
  <c r="B3443" i="354"/>
  <c r="F3442" i="354"/>
  <c r="B3442" i="354"/>
  <c r="F3441" i="354"/>
  <c r="B3441" i="354"/>
  <c r="F3440" i="354"/>
  <c r="B3440" i="354"/>
  <c r="F3439" i="354"/>
  <c r="B3439" i="354"/>
  <c r="F3438" i="354"/>
  <c r="B3438" i="354"/>
  <c r="F3437" i="354"/>
  <c r="B3437" i="354"/>
  <c r="F3436" i="354"/>
  <c r="B3436" i="354"/>
  <c r="F3435" i="354"/>
  <c r="B3435" i="354"/>
  <c r="F3434" i="354"/>
  <c r="B3434" i="354"/>
  <c r="F3433" i="354"/>
  <c r="B3433" i="354"/>
  <c r="F3432" i="354"/>
  <c r="B3432" i="354"/>
  <c r="F3431" i="354"/>
  <c r="B3431" i="354"/>
  <c r="F3430" i="354"/>
  <c r="B3430" i="354"/>
  <c r="F3429" i="354"/>
  <c r="B3429" i="354"/>
  <c r="F3428" i="354"/>
  <c r="B3428" i="354"/>
  <c r="F3427" i="354"/>
  <c r="B3427" i="354"/>
  <c r="F3426" i="354"/>
  <c r="B3426" i="354"/>
  <c r="F3425" i="354"/>
  <c r="B3425" i="354"/>
  <c r="F3424" i="354"/>
  <c r="B3424" i="354"/>
  <c r="F3423" i="354"/>
  <c r="B3423" i="354"/>
  <c r="F3422" i="354"/>
  <c r="B3422" i="354"/>
  <c r="F3421" i="354"/>
  <c r="B3421" i="354"/>
  <c r="F3420" i="354"/>
  <c r="B3420" i="354"/>
  <c r="F3419" i="354"/>
  <c r="B3419" i="354"/>
  <c r="F3418" i="354"/>
  <c r="B3418" i="354"/>
  <c r="F3417" i="354"/>
  <c r="B3417" i="354"/>
  <c r="F3416" i="354"/>
  <c r="B3416" i="354"/>
  <c r="F3415" i="354"/>
  <c r="B3415" i="354"/>
  <c r="F3414" i="354"/>
  <c r="B3414" i="354"/>
  <c r="F3413" i="354"/>
  <c r="B3413" i="354"/>
  <c r="F3412" i="354"/>
  <c r="B3412" i="354"/>
  <c r="F3411" i="354"/>
  <c r="B3411" i="354"/>
  <c r="F3410" i="354"/>
  <c r="B3410" i="354"/>
  <c r="F3409" i="354"/>
  <c r="B3409" i="354"/>
  <c r="F3408" i="354"/>
  <c r="B3408" i="354"/>
  <c r="F3407" i="354"/>
  <c r="B3407" i="354"/>
  <c r="F3406" i="354"/>
  <c r="B3406" i="354"/>
  <c r="F3405" i="354"/>
  <c r="B3405" i="354"/>
  <c r="F3404" i="354"/>
  <c r="B3404" i="354"/>
  <c r="F3403" i="354"/>
  <c r="B3403" i="354"/>
  <c r="F3402" i="354"/>
  <c r="B3402" i="354"/>
  <c r="F3401" i="354"/>
  <c r="B3401" i="354"/>
  <c r="F3400" i="354"/>
  <c r="B3400" i="354"/>
  <c r="F3399" i="354"/>
  <c r="B3399" i="354"/>
  <c r="F3398" i="354"/>
  <c r="B3398" i="354"/>
  <c r="F3397" i="354"/>
  <c r="B3397" i="354"/>
  <c r="F3396" i="354"/>
  <c r="B3396" i="354"/>
  <c r="F3395" i="354"/>
  <c r="B3395" i="354"/>
  <c r="F3394" i="354"/>
  <c r="B3394" i="354"/>
  <c r="F3393" i="354"/>
  <c r="B3393" i="354"/>
  <c r="F3392" i="354"/>
  <c r="B3392" i="354"/>
  <c r="F3391" i="354"/>
  <c r="B3391" i="354"/>
  <c r="F3390" i="354"/>
  <c r="B3390" i="354"/>
  <c r="F3389" i="354"/>
  <c r="B3389" i="354"/>
  <c r="F3388" i="354"/>
  <c r="B3388" i="354"/>
  <c r="F3387" i="354"/>
  <c r="B3387" i="354"/>
  <c r="F3386" i="354"/>
  <c r="B3386" i="354"/>
  <c r="F3385" i="354"/>
  <c r="B3385" i="354"/>
  <c r="F3384" i="354"/>
  <c r="B3384" i="354"/>
  <c r="F3383" i="354"/>
  <c r="B3383" i="354"/>
  <c r="F3382" i="354"/>
  <c r="B3382" i="354"/>
  <c r="F3381" i="354"/>
  <c r="B3381" i="354"/>
  <c r="F3380" i="354"/>
  <c r="B3380" i="354"/>
  <c r="F3379" i="354"/>
  <c r="B3379" i="354"/>
  <c r="F3378" i="354"/>
  <c r="B3378" i="354"/>
  <c r="F3377" i="354"/>
  <c r="B3377" i="354"/>
  <c r="F3376" i="354"/>
  <c r="B3376" i="354"/>
  <c r="F3375" i="354"/>
  <c r="B3375" i="354"/>
  <c r="F3374" i="354"/>
  <c r="B3374" i="354"/>
  <c r="F3373" i="354"/>
  <c r="B3373" i="354"/>
  <c r="F3372" i="354"/>
  <c r="B3372" i="354"/>
  <c r="F3371" i="354"/>
  <c r="B3371" i="354"/>
  <c r="F3370" i="354"/>
  <c r="B3370" i="354"/>
  <c r="F3369" i="354"/>
  <c r="B3369" i="354"/>
  <c r="F3368" i="354"/>
  <c r="B3368" i="354"/>
  <c r="F3367" i="354"/>
  <c r="B3367" i="354"/>
  <c r="F3366" i="354"/>
  <c r="B3366" i="354"/>
  <c r="F3365" i="354"/>
  <c r="B3365" i="354"/>
  <c r="F3364" i="354"/>
  <c r="B3364" i="354"/>
  <c r="F3363" i="354"/>
  <c r="B3363" i="354"/>
  <c r="F3362" i="354"/>
  <c r="B3362" i="354"/>
  <c r="F3361" i="354"/>
  <c r="B3361" i="354"/>
  <c r="F3360" i="354"/>
  <c r="B3360" i="354"/>
  <c r="F3359" i="354"/>
  <c r="B3359" i="354"/>
  <c r="F3358" i="354"/>
  <c r="B3358" i="354"/>
  <c r="F3357" i="354"/>
  <c r="B3357" i="354"/>
  <c r="F3356" i="354"/>
  <c r="B3356" i="354"/>
  <c r="F3355" i="354"/>
  <c r="B3355" i="354"/>
  <c r="F3354" i="354"/>
  <c r="B3354" i="354"/>
  <c r="F3353" i="354"/>
  <c r="B3353" i="354"/>
  <c r="F3352" i="354"/>
  <c r="B3352" i="354"/>
  <c r="F3351" i="354"/>
  <c r="B3351" i="354"/>
  <c r="F3350" i="354"/>
  <c r="B3350" i="354"/>
  <c r="F3349" i="354"/>
  <c r="B3349" i="354"/>
  <c r="F3348" i="354"/>
  <c r="B3348" i="354"/>
  <c r="F3347" i="354"/>
  <c r="B3347" i="354"/>
  <c r="F3346" i="354"/>
  <c r="B3346" i="354"/>
  <c r="F3345" i="354"/>
  <c r="B3345" i="354"/>
  <c r="F3344" i="354"/>
  <c r="B3344" i="354"/>
  <c r="F3343" i="354"/>
  <c r="B3343" i="354"/>
  <c r="F3342" i="354"/>
  <c r="B3342" i="354"/>
  <c r="F3341" i="354"/>
  <c r="B3341" i="354"/>
  <c r="F3340" i="354"/>
  <c r="B3340" i="354"/>
  <c r="F3339" i="354"/>
  <c r="B3339" i="354"/>
  <c r="F3338" i="354"/>
  <c r="B3338" i="354"/>
  <c r="F3337" i="354"/>
  <c r="B3337" i="354"/>
  <c r="F3336" i="354"/>
  <c r="B3336" i="354"/>
  <c r="F3335" i="354"/>
  <c r="B3335" i="354"/>
  <c r="F3334" i="354"/>
  <c r="B3334" i="354"/>
  <c r="F3333" i="354"/>
  <c r="B3333" i="354"/>
  <c r="F3332" i="354"/>
  <c r="B3332" i="354"/>
  <c r="F3331" i="354"/>
  <c r="B3331" i="354"/>
  <c r="F3330" i="354"/>
  <c r="B3330" i="354"/>
  <c r="F3329" i="354"/>
  <c r="B3329" i="354"/>
  <c r="F3328" i="354"/>
  <c r="B3328" i="354"/>
  <c r="F3327" i="354"/>
  <c r="B3327" i="354"/>
  <c r="F3326" i="354"/>
  <c r="B3326" i="354"/>
  <c r="F3325" i="354"/>
  <c r="B3325" i="354"/>
  <c r="F3324" i="354"/>
  <c r="B3324" i="354"/>
  <c r="F3323" i="354"/>
  <c r="B3323" i="354"/>
  <c r="F3322" i="354"/>
  <c r="B3322" i="354"/>
  <c r="F3321" i="354"/>
  <c r="B3321" i="354"/>
  <c r="F3320" i="354"/>
  <c r="B3320" i="354"/>
  <c r="F3319" i="354"/>
  <c r="B3319" i="354"/>
  <c r="F3318" i="354"/>
  <c r="B3318" i="354"/>
  <c r="F3317" i="354"/>
  <c r="B3317" i="354"/>
  <c r="F3316" i="354"/>
  <c r="B3316" i="354"/>
  <c r="F3315" i="354"/>
  <c r="B3315" i="354"/>
  <c r="F3314" i="354"/>
  <c r="B3314" i="354"/>
  <c r="F3313" i="354"/>
  <c r="B3313" i="354"/>
  <c r="F3312" i="354"/>
  <c r="B3312" i="354"/>
  <c r="F3311" i="354"/>
  <c r="B3311" i="354"/>
  <c r="F3310" i="354"/>
  <c r="B3310" i="354"/>
  <c r="F3309" i="354"/>
  <c r="B3309" i="354"/>
  <c r="F3308" i="354"/>
  <c r="B3308" i="354"/>
  <c r="F3307" i="354"/>
  <c r="B3307" i="354"/>
  <c r="F3306" i="354"/>
  <c r="B3306" i="354"/>
  <c r="F3305" i="354"/>
  <c r="B3305" i="354"/>
  <c r="F3304" i="354"/>
  <c r="B3304" i="354"/>
  <c r="F3303" i="354"/>
  <c r="B3303" i="354"/>
  <c r="F3302" i="354"/>
  <c r="B3302" i="354"/>
  <c r="F3301" i="354"/>
  <c r="B3301" i="354"/>
  <c r="F3300" i="354"/>
  <c r="B3300" i="354"/>
  <c r="F3299" i="354"/>
  <c r="B3299" i="354"/>
  <c r="F3298" i="354"/>
  <c r="B3298" i="354"/>
  <c r="F3297" i="354"/>
  <c r="B3297" i="354"/>
  <c r="F3296" i="354"/>
  <c r="B3296" i="354"/>
  <c r="F3295" i="354"/>
  <c r="B3295" i="354"/>
  <c r="F3294" i="354"/>
  <c r="B3294" i="354"/>
  <c r="F3293" i="354"/>
  <c r="B3293" i="354"/>
  <c r="F3292" i="354"/>
  <c r="B3292" i="354"/>
  <c r="F3291" i="354"/>
  <c r="B3291" i="354"/>
  <c r="F3290" i="354"/>
  <c r="B3290" i="354"/>
  <c r="F3289" i="354"/>
  <c r="B3289" i="354"/>
  <c r="F3288" i="354"/>
  <c r="B3288" i="354"/>
  <c r="F3287" i="354"/>
  <c r="B3287" i="354"/>
  <c r="F3286" i="354"/>
  <c r="B3286" i="354"/>
  <c r="F3285" i="354"/>
  <c r="B3285" i="354"/>
  <c r="F3284" i="354"/>
  <c r="B3284" i="354"/>
  <c r="F3283" i="354"/>
  <c r="B3283" i="354"/>
  <c r="F3282" i="354"/>
  <c r="B3282" i="354"/>
  <c r="F3281" i="354"/>
  <c r="B3281" i="354"/>
  <c r="F3280" i="354"/>
  <c r="B3280" i="354"/>
  <c r="F3279" i="354"/>
  <c r="B3279" i="354"/>
  <c r="F3278" i="354"/>
  <c r="B3278" i="354"/>
  <c r="F3277" i="354"/>
  <c r="B3277" i="354"/>
  <c r="F3276" i="354"/>
  <c r="B3276" i="354"/>
  <c r="F3275" i="354"/>
  <c r="B3275" i="354"/>
  <c r="F3274" i="354"/>
  <c r="B3274" i="354"/>
  <c r="F3273" i="354"/>
  <c r="B3273" i="354"/>
  <c r="F3272" i="354"/>
  <c r="B3272" i="354"/>
  <c r="F3271" i="354"/>
  <c r="B3271" i="354"/>
  <c r="F3270" i="354"/>
  <c r="B3270" i="354"/>
  <c r="F3269" i="354"/>
  <c r="B3269" i="354"/>
  <c r="F3268" i="354"/>
  <c r="B3268" i="354"/>
  <c r="F3267" i="354"/>
  <c r="B3267" i="354"/>
  <c r="F3266" i="354"/>
  <c r="B3266" i="354"/>
  <c r="F3265" i="354"/>
  <c r="B3265" i="354"/>
  <c r="F3264" i="354"/>
  <c r="B3264" i="354"/>
  <c r="F3263" i="354"/>
  <c r="B3263" i="354"/>
  <c r="F3262" i="354"/>
  <c r="B3262" i="354"/>
  <c r="F3261" i="354"/>
  <c r="B3261" i="354"/>
  <c r="F3260" i="354"/>
  <c r="B3260" i="354"/>
  <c r="F3259" i="354"/>
  <c r="B3259" i="354"/>
  <c r="F3258" i="354"/>
  <c r="B3258" i="354"/>
  <c r="F3257" i="354"/>
  <c r="B3257" i="354"/>
  <c r="F3256" i="354"/>
  <c r="B3256" i="354"/>
  <c r="F3255" i="354"/>
  <c r="B3255" i="354"/>
  <c r="F3254" i="354"/>
  <c r="B3254" i="354"/>
  <c r="F3253" i="354"/>
  <c r="B3253" i="354"/>
  <c r="F3252" i="354"/>
  <c r="B3252" i="354"/>
  <c r="F3251" i="354"/>
  <c r="B3251" i="354"/>
  <c r="F3250" i="354"/>
  <c r="B3250" i="354"/>
  <c r="F3249" i="354"/>
  <c r="B3249" i="354"/>
  <c r="F3248" i="354"/>
  <c r="B3248" i="354"/>
  <c r="F3247" i="354"/>
  <c r="B3247" i="354"/>
  <c r="F3246" i="354"/>
  <c r="B3246" i="354"/>
  <c r="F3245" i="354"/>
  <c r="B3245" i="354"/>
  <c r="F3244" i="354"/>
  <c r="B3244" i="354"/>
  <c r="F3243" i="354"/>
  <c r="B3243" i="354"/>
  <c r="F3242" i="354"/>
  <c r="B3242" i="354"/>
  <c r="F3241" i="354"/>
  <c r="B3241" i="354"/>
  <c r="F3240" i="354"/>
  <c r="B3240" i="354"/>
  <c r="F3239" i="354"/>
  <c r="B3239" i="354"/>
  <c r="F3238" i="354"/>
  <c r="B3238" i="354"/>
  <c r="F3237" i="354"/>
  <c r="B3237" i="354"/>
  <c r="F3236" i="354"/>
  <c r="B3236" i="354"/>
  <c r="F3235" i="354"/>
  <c r="B3235" i="354"/>
  <c r="F3234" i="354"/>
  <c r="B3234" i="354"/>
  <c r="F3233" i="354"/>
  <c r="B3233" i="354"/>
  <c r="F3232" i="354"/>
  <c r="B3232" i="354"/>
  <c r="F3231" i="354"/>
  <c r="B3231" i="354"/>
  <c r="F3230" i="354"/>
  <c r="B3230" i="354"/>
  <c r="F3229" i="354"/>
  <c r="B3229" i="354"/>
  <c r="F3228" i="354"/>
  <c r="B3228" i="354"/>
  <c r="F3227" i="354"/>
  <c r="B3227" i="354"/>
  <c r="F3226" i="354"/>
  <c r="B3226" i="354"/>
  <c r="F3225" i="354"/>
  <c r="B3225" i="354"/>
  <c r="F3224" i="354"/>
  <c r="B3224" i="354"/>
  <c r="F3223" i="354"/>
  <c r="B3223" i="354"/>
  <c r="F3222" i="354"/>
  <c r="B3222" i="354"/>
  <c r="F3221" i="354"/>
  <c r="B3221" i="354"/>
  <c r="F3220" i="354"/>
  <c r="B3220" i="354"/>
  <c r="F3219" i="354"/>
  <c r="B3219" i="354"/>
  <c r="F3218" i="354"/>
  <c r="B3218" i="354"/>
  <c r="F3217" i="354"/>
  <c r="B3217" i="354"/>
  <c r="F3216" i="354"/>
  <c r="B3216" i="354"/>
  <c r="F3215" i="354"/>
  <c r="B3215" i="354"/>
  <c r="F3214" i="354"/>
  <c r="B3214" i="354"/>
  <c r="F3213" i="354"/>
  <c r="B3213" i="354"/>
  <c r="F3212" i="354"/>
  <c r="B3212" i="354"/>
  <c r="F3211" i="354"/>
  <c r="B3211" i="354"/>
  <c r="F3210" i="354"/>
  <c r="B3210" i="354"/>
  <c r="F3209" i="354"/>
  <c r="B3209" i="354"/>
  <c r="F3208" i="354"/>
  <c r="B3208" i="354"/>
  <c r="F3207" i="354"/>
  <c r="B3207" i="354"/>
  <c r="F3206" i="354"/>
  <c r="B3206" i="354"/>
  <c r="F3205" i="354"/>
  <c r="B3205" i="354"/>
  <c r="F3204" i="354"/>
  <c r="B3204" i="354"/>
  <c r="F3203" i="354"/>
  <c r="B3203" i="354"/>
  <c r="F3202" i="354"/>
  <c r="B3202" i="354"/>
  <c r="F3201" i="354"/>
  <c r="B3201" i="354"/>
  <c r="F3200" i="354"/>
  <c r="B3200" i="354"/>
  <c r="F3199" i="354"/>
  <c r="B3199" i="354"/>
  <c r="F3198" i="354"/>
  <c r="B3198" i="354"/>
  <c r="F3197" i="354"/>
  <c r="B3197" i="354"/>
  <c r="F3196" i="354"/>
  <c r="B3196" i="354"/>
  <c r="F3195" i="354"/>
  <c r="B3195" i="354"/>
  <c r="F3194" i="354"/>
  <c r="B3194" i="354"/>
  <c r="F3193" i="354"/>
  <c r="B3193" i="354"/>
  <c r="F3192" i="354"/>
  <c r="B3192" i="354"/>
  <c r="F3191" i="354"/>
  <c r="B3191" i="354"/>
  <c r="F3190" i="354"/>
  <c r="B3190" i="354"/>
  <c r="F3189" i="354"/>
  <c r="B3189" i="354"/>
  <c r="F3188" i="354"/>
  <c r="B3188" i="354"/>
  <c r="F3187" i="354"/>
  <c r="B3187" i="354"/>
  <c r="F3186" i="354"/>
  <c r="B3186" i="354"/>
  <c r="F3185" i="354"/>
  <c r="B3185" i="354"/>
  <c r="F3184" i="354"/>
  <c r="B3184" i="354"/>
  <c r="F3183" i="354"/>
  <c r="B3183" i="354"/>
  <c r="F3182" i="354"/>
  <c r="B3182" i="354"/>
  <c r="F3181" i="354"/>
  <c r="B3181" i="354"/>
  <c r="F3180" i="354"/>
  <c r="B3180" i="354"/>
  <c r="F3179" i="354"/>
  <c r="B3179" i="354"/>
  <c r="F3178" i="354"/>
  <c r="B3178" i="354"/>
  <c r="F3177" i="354"/>
  <c r="B3177" i="354"/>
  <c r="F3176" i="354"/>
  <c r="B3176" i="354"/>
  <c r="F3175" i="354"/>
  <c r="B3175" i="354"/>
  <c r="F3174" i="354"/>
  <c r="B3174" i="354"/>
  <c r="F3173" i="354"/>
  <c r="B3173" i="354"/>
  <c r="F3172" i="354"/>
  <c r="B3172" i="354"/>
  <c r="F3171" i="354"/>
  <c r="B3171" i="354"/>
  <c r="F3170" i="354"/>
  <c r="B3170" i="354"/>
  <c r="F3169" i="354"/>
  <c r="B3169" i="354"/>
  <c r="F3168" i="354"/>
  <c r="B3168" i="354"/>
  <c r="F3167" i="354"/>
  <c r="B3167" i="354"/>
  <c r="F3166" i="354"/>
  <c r="B3166" i="354"/>
  <c r="F3165" i="354"/>
  <c r="B3165" i="354"/>
  <c r="F3164" i="354"/>
  <c r="B3164" i="354"/>
  <c r="F3163" i="354"/>
  <c r="B3163" i="354"/>
  <c r="F3162" i="354"/>
  <c r="B3162" i="354"/>
  <c r="F3161" i="354"/>
  <c r="B3161" i="354"/>
  <c r="F3160" i="354"/>
  <c r="B3160" i="354"/>
  <c r="F3159" i="354"/>
  <c r="B3159" i="354"/>
  <c r="F3158" i="354"/>
  <c r="B3158" i="354"/>
  <c r="F3157" i="354"/>
  <c r="B3157" i="354"/>
  <c r="F3156" i="354"/>
  <c r="B3156" i="354"/>
  <c r="F3155" i="354"/>
  <c r="B3155" i="354"/>
  <c r="F3154" i="354"/>
  <c r="B3154" i="354"/>
  <c r="F3153" i="354"/>
  <c r="B3153" i="354"/>
  <c r="F3152" i="354"/>
  <c r="B3152" i="354"/>
  <c r="F3151" i="354"/>
  <c r="B3151" i="354"/>
  <c r="F3150" i="354"/>
  <c r="B3150" i="354"/>
  <c r="F3149" i="354"/>
  <c r="B3149" i="354"/>
  <c r="F3148" i="354"/>
  <c r="B3148" i="354"/>
  <c r="F3147" i="354"/>
  <c r="B3147" i="354"/>
  <c r="F3146" i="354"/>
  <c r="B3146" i="354"/>
  <c r="F3145" i="354"/>
  <c r="B3145" i="354"/>
  <c r="F3144" i="354"/>
  <c r="B3144" i="354"/>
  <c r="F3143" i="354"/>
  <c r="B3143" i="354"/>
  <c r="F3142" i="354"/>
  <c r="B3142" i="354"/>
  <c r="F3141" i="354"/>
  <c r="B3141" i="354"/>
  <c r="F3140" i="354"/>
  <c r="B3140" i="354"/>
  <c r="F3139" i="354"/>
  <c r="B3139" i="354"/>
  <c r="F3138" i="354"/>
  <c r="B3138" i="354"/>
  <c r="F3137" i="354"/>
  <c r="B3137" i="354"/>
  <c r="F3136" i="354"/>
  <c r="B3136" i="354"/>
  <c r="F3135" i="354"/>
  <c r="B3135" i="354"/>
  <c r="F3134" i="354"/>
  <c r="B3134" i="354"/>
  <c r="F3133" i="354"/>
  <c r="B3133" i="354"/>
  <c r="F3132" i="354"/>
  <c r="B3132" i="354"/>
  <c r="F3131" i="354"/>
  <c r="B3131" i="354"/>
  <c r="F3130" i="354"/>
  <c r="B3130" i="354"/>
  <c r="F3129" i="354"/>
  <c r="B3129" i="354"/>
  <c r="F3128" i="354"/>
  <c r="B3128" i="354"/>
  <c r="F3127" i="354"/>
  <c r="B3127" i="354"/>
  <c r="F3126" i="354"/>
  <c r="B3126" i="354"/>
  <c r="F3125" i="354"/>
  <c r="B3125" i="354"/>
  <c r="F3124" i="354"/>
  <c r="B3124" i="354"/>
  <c r="F3123" i="354"/>
  <c r="B3123" i="354"/>
  <c r="F3122" i="354"/>
  <c r="B3122" i="354"/>
  <c r="F3121" i="354"/>
  <c r="B3121" i="354"/>
  <c r="F3120" i="354"/>
  <c r="B3120" i="354"/>
  <c r="F3119" i="354"/>
  <c r="B3119" i="354"/>
  <c r="F3118" i="354"/>
  <c r="B3118" i="354"/>
  <c r="F3117" i="354"/>
  <c r="B3117" i="354"/>
  <c r="F3116" i="354"/>
  <c r="B3116" i="354"/>
  <c r="F3115" i="354"/>
  <c r="B3115" i="354"/>
  <c r="F3114" i="354"/>
  <c r="B3114" i="354"/>
  <c r="F3113" i="354"/>
  <c r="B3113" i="354"/>
  <c r="F3112" i="354"/>
  <c r="B3112" i="354"/>
  <c r="F3111" i="354"/>
  <c r="B3111" i="354"/>
  <c r="F3110" i="354"/>
  <c r="B3110" i="354"/>
  <c r="F3109" i="354"/>
  <c r="B3109" i="354"/>
  <c r="F3108" i="354"/>
  <c r="B3108" i="354"/>
  <c r="F3107" i="354"/>
  <c r="B3107" i="354"/>
  <c r="F3106" i="354"/>
  <c r="B3106" i="354"/>
  <c r="F3105" i="354"/>
  <c r="B3105" i="354"/>
  <c r="F3104" i="354"/>
  <c r="B3104" i="354"/>
  <c r="F3103" i="354"/>
  <c r="B3103" i="354"/>
  <c r="F3102" i="354"/>
  <c r="B3102" i="354"/>
  <c r="F3101" i="354"/>
  <c r="B3101" i="354"/>
  <c r="F3100" i="354"/>
  <c r="B3100" i="354"/>
  <c r="F3099" i="354"/>
  <c r="B3099" i="354"/>
  <c r="F3098" i="354"/>
  <c r="B3098" i="354"/>
  <c r="F3097" i="354"/>
  <c r="B3097" i="354"/>
  <c r="F3096" i="354"/>
  <c r="B3096" i="354"/>
  <c r="F3095" i="354"/>
  <c r="B3095" i="354"/>
  <c r="F3094" i="354"/>
  <c r="B3094" i="354"/>
  <c r="F3093" i="354"/>
  <c r="B3093" i="354"/>
  <c r="F3092" i="354"/>
  <c r="B3092" i="354"/>
  <c r="F3091" i="354"/>
  <c r="B3091" i="354"/>
  <c r="F3090" i="354"/>
  <c r="B3090" i="354"/>
  <c r="F3089" i="354"/>
  <c r="B3089" i="354"/>
  <c r="F3088" i="354"/>
  <c r="B3088" i="354"/>
  <c r="F3087" i="354"/>
  <c r="B3087" i="354"/>
  <c r="F3086" i="354"/>
  <c r="B3086" i="354"/>
  <c r="F3085" i="354"/>
  <c r="B3085" i="354"/>
  <c r="F3084" i="354"/>
  <c r="B3084" i="354"/>
  <c r="F3083" i="354"/>
  <c r="B3083" i="354"/>
  <c r="F3082" i="354"/>
  <c r="B3082" i="354"/>
  <c r="F3081" i="354"/>
  <c r="B3081" i="354"/>
  <c r="F3080" i="354"/>
  <c r="B3080" i="354"/>
  <c r="F3079" i="354"/>
  <c r="B3079" i="354"/>
  <c r="F3078" i="354"/>
  <c r="B3078" i="354"/>
  <c r="F3077" i="354"/>
  <c r="B3077" i="354"/>
  <c r="F3076" i="354"/>
  <c r="B3076" i="354"/>
  <c r="F3075" i="354"/>
  <c r="B3075" i="354"/>
  <c r="F3074" i="354"/>
  <c r="B3074" i="354"/>
  <c r="F3073" i="354"/>
  <c r="B3073" i="354"/>
  <c r="F3072" i="354"/>
  <c r="B3072" i="354"/>
  <c r="F3071" i="354"/>
  <c r="B3071" i="354"/>
  <c r="F3070" i="354"/>
  <c r="B3070" i="354"/>
  <c r="F3069" i="354"/>
  <c r="B3069" i="354"/>
  <c r="F3068" i="354"/>
  <c r="B3068" i="354"/>
  <c r="F3067" i="354"/>
  <c r="B3067" i="354"/>
  <c r="F3066" i="354"/>
  <c r="B3066" i="354"/>
  <c r="F3065" i="354"/>
  <c r="B3065" i="354"/>
  <c r="F3064" i="354"/>
  <c r="B3064" i="354"/>
  <c r="F3063" i="354"/>
  <c r="B3063" i="354"/>
  <c r="F3062" i="354"/>
  <c r="B3062" i="354"/>
  <c r="F3061" i="354"/>
  <c r="B3061" i="354"/>
  <c r="F3060" i="354"/>
  <c r="B3060" i="354"/>
  <c r="F3059" i="354"/>
  <c r="B3059" i="354"/>
  <c r="F3058" i="354"/>
  <c r="B3058" i="354"/>
  <c r="F3057" i="354"/>
  <c r="B3057" i="354"/>
  <c r="F3056" i="354"/>
  <c r="B3056" i="354"/>
  <c r="F3055" i="354"/>
  <c r="B3055" i="354"/>
  <c r="F3054" i="354"/>
  <c r="B3054" i="354"/>
  <c r="F3053" i="354"/>
  <c r="B3053" i="354"/>
  <c r="F3052" i="354"/>
  <c r="B3052" i="354"/>
  <c r="F3051" i="354"/>
  <c r="B3051" i="354"/>
  <c r="F3050" i="354"/>
  <c r="B3050" i="354"/>
  <c r="F3049" i="354"/>
  <c r="B3049" i="354"/>
  <c r="F3048" i="354"/>
  <c r="B3048" i="354"/>
  <c r="F3047" i="354"/>
  <c r="B3047" i="354"/>
  <c r="F3046" i="354"/>
  <c r="B3046" i="354"/>
  <c r="F3045" i="354"/>
  <c r="B3045" i="354"/>
  <c r="F3044" i="354"/>
  <c r="B3044" i="354"/>
  <c r="F3043" i="354"/>
  <c r="B3043" i="354"/>
  <c r="F3042" i="354"/>
  <c r="B3042" i="354"/>
  <c r="F3041" i="354"/>
  <c r="B3041" i="354"/>
  <c r="F3040" i="354"/>
  <c r="B3040" i="354"/>
  <c r="F3039" i="354"/>
  <c r="B3039" i="354"/>
  <c r="F3038" i="354"/>
  <c r="B3038" i="354"/>
  <c r="F3037" i="354"/>
  <c r="B3037" i="354"/>
  <c r="F3036" i="354"/>
  <c r="B3036" i="354"/>
  <c r="F3035" i="354"/>
  <c r="B3035" i="354"/>
  <c r="F3034" i="354"/>
  <c r="B3034" i="354"/>
  <c r="F3033" i="354"/>
  <c r="B3033" i="354"/>
  <c r="F3032" i="354"/>
  <c r="B3032" i="354"/>
  <c r="F3031" i="354"/>
  <c r="B3031" i="354"/>
  <c r="F3030" i="354"/>
  <c r="B3030" i="354"/>
  <c r="F3029" i="354"/>
  <c r="B3029" i="354"/>
  <c r="F3028" i="354"/>
  <c r="B3028" i="354"/>
  <c r="F3027" i="354"/>
  <c r="B3027" i="354"/>
  <c r="F3026" i="354"/>
  <c r="B3026" i="354"/>
  <c r="F3025" i="354"/>
  <c r="B3025" i="354"/>
  <c r="F3024" i="354"/>
  <c r="B3024" i="354"/>
  <c r="F3023" i="354"/>
  <c r="B3023" i="354"/>
  <c r="F3022" i="354"/>
  <c r="B3022" i="354"/>
  <c r="F3021" i="354"/>
  <c r="B3021" i="354"/>
  <c r="F3020" i="354"/>
  <c r="B3020" i="354"/>
  <c r="F3019" i="354"/>
  <c r="B3019" i="354"/>
  <c r="F3018" i="354"/>
  <c r="B3018" i="354"/>
  <c r="F3017" i="354"/>
  <c r="B3017" i="354"/>
  <c r="F3016" i="354"/>
  <c r="B3016" i="354"/>
  <c r="F3015" i="354"/>
  <c r="B3015" i="354"/>
  <c r="F3014" i="354"/>
  <c r="B3014" i="354"/>
  <c r="F3013" i="354"/>
  <c r="B3013" i="354"/>
  <c r="F3012" i="354"/>
  <c r="B3012" i="354"/>
  <c r="F3011" i="354"/>
  <c r="B3011" i="354"/>
  <c r="F3010" i="354"/>
  <c r="B3010" i="354"/>
  <c r="F3009" i="354"/>
  <c r="B3009" i="354"/>
  <c r="F3008" i="354"/>
  <c r="B3008" i="354"/>
  <c r="F3007" i="354"/>
  <c r="B3007" i="354"/>
  <c r="F3006" i="354"/>
  <c r="B3006" i="354"/>
  <c r="F3005" i="354"/>
  <c r="B3005" i="354"/>
  <c r="F3004" i="354"/>
  <c r="B3004" i="354"/>
  <c r="F3003" i="354"/>
  <c r="B3003" i="354"/>
  <c r="F3002" i="354"/>
  <c r="B3002" i="354"/>
  <c r="F3001" i="354"/>
  <c r="B3001" i="354"/>
  <c r="F3000" i="354"/>
  <c r="B3000" i="354"/>
  <c r="F2999" i="354"/>
  <c r="B2999" i="354"/>
  <c r="F2998" i="354"/>
  <c r="B2998" i="354"/>
  <c r="F2997" i="354"/>
  <c r="B2997" i="354"/>
  <c r="F2996" i="354"/>
  <c r="B2996" i="354"/>
  <c r="F2995" i="354"/>
  <c r="B2995" i="354"/>
  <c r="F2994" i="354"/>
  <c r="B2994" i="354"/>
  <c r="F2993" i="354"/>
  <c r="B2993" i="354"/>
  <c r="F2992" i="354"/>
  <c r="B2992" i="354"/>
  <c r="F2991" i="354"/>
  <c r="B2991" i="354"/>
  <c r="F2990" i="354"/>
  <c r="B2990" i="354"/>
  <c r="F2989" i="354"/>
  <c r="B2989" i="354"/>
  <c r="F2988" i="354"/>
  <c r="B2988" i="354"/>
  <c r="F2987" i="354"/>
  <c r="B2987" i="354"/>
  <c r="F2986" i="354"/>
  <c r="B2986" i="354"/>
  <c r="F2985" i="354"/>
  <c r="B2985" i="354"/>
  <c r="F2984" i="354"/>
  <c r="B2984" i="354"/>
  <c r="F2983" i="354"/>
  <c r="B2983" i="354"/>
  <c r="F2982" i="354"/>
  <c r="B2982" i="354"/>
  <c r="F2981" i="354"/>
  <c r="B2981" i="354"/>
  <c r="F2980" i="354"/>
  <c r="B2980" i="354"/>
  <c r="F2979" i="354"/>
  <c r="B2979" i="354"/>
  <c r="F2978" i="354"/>
  <c r="B2978" i="354"/>
  <c r="F2977" i="354"/>
  <c r="B2977" i="354"/>
  <c r="F2976" i="354"/>
  <c r="B2976" i="354"/>
  <c r="F2975" i="354"/>
  <c r="B2975" i="354"/>
  <c r="F2974" i="354"/>
  <c r="B2974" i="354"/>
  <c r="F2973" i="354"/>
  <c r="B2973" i="354"/>
  <c r="F2972" i="354"/>
  <c r="B2972" i="354"/>
  <c r="F2971" i="354"/>
  <c r="B2971" i="354"/>
  <c r="F2970" i="354"/>
  <c r="B2970" i="354"/>
  <c r="F2969" i="354"/>
  <c r="B2969" i="354"/>
  <c r="F2968" i="354"/>
  <c r="B2968" i="354"/>
  <c r="F2967" i="354"/>
  <c r="B2967" i="354"/>
  <c r="F2966" i="354"/>
  <c r="B2966" i="354"/>
  <c r="F2965" i="354"/>
  <c r="B2965" i="354"/>
  <c r="F2964" i="354"/>
  <c r="B2964" i="354"/>
  <c r="F2963" i="354"/>
  <c r="B2963" i="354"/>
  <c r="F2962" i="354"/>
  <c r="B2962" i="354"/>
  <c r="F2961" i="354"/>
  <c r="B2961" i="354"/>
  <c r="F2960" i="354"/>
  <c r="B2960" i="354"/>
  <c r="F2959" i="354"/>
  <c r="B2959" i="354"/>
  <c r="F2958" i="354"/>
  <c r="B2958" i="354"/>
  <c r="F2957" i="354"/>
  <c r="B2957" i="354"/>
  <c r="F2956" i="354"/>
  <c r="B2956" i="354"/>
  <c r="F2955" i="354"/>
  <c r="B2955" i="354"/>
  <c r="F2954" i="354"/>
  <c r="B2954" i="354"/>
  <c r="F2953" i="354"/>
  <c r="B2953" i="354"/>
  <c r="F2952" i="354"/>
  <c r="B2952" i="354"/>
  <c r="F2951" i="354"/>
  <c r="B2951" i="354"/>
  <c r="F2950" i="354"/>
  <c r="B2950" i="354"/>
  <c r="F2949" i="354"/>
  <c r="B2949" i="354"/>
  <c r="F2948" i="354"/>
  <c r="B2948" i="354"/>
  <c r="F2947" i="354"/>
  <c r="B2947" i="354"/>
  <c r="F2946" i="354"/>
  <c r="B2946" i="354"/>
  <c r="F2945" i="354"/>
  <c r="B2945" i="354"/>
  <c r="F2944" i="354"/>
  <c r="B2944" i="354"/>
  <c r="F2943" i="354"/>
  <c r="B2943" i="354"/>
  <c r="F2942" i="354"/>
  <c r="B2942" i="354"/>
  <c r="F2941" i="354"/>
  <c r="B2941" i="354"/>
  <c r="F2940" i="354"/>
  <c r="B2940" i="354"/>
  <c r="F2939" i="354"/>
  <c r="B2939" i="354"/>
  <c r="F2938" i="354"/>
  <c r="B2938" i="354"/>
  <c r="F2937" i="354"/>
  <c r="B2937" i="354"/>
  <c r="F2936" i="354"/>
  <c r="B2936" i="354"/>
  <c r="F2935" i="354"/>
  <c r="B2935" i="354"/>
  <c r="F2934" i="354"/>
  <c r="B2934" i="354"/>
  <c r="F2933" i="354"/>
  <c r="B2933" i="354"/>
  <c r="F2932" i="354"/>
  <c r="B2932" i="354"/>
  <c r="F2931" i="354"/>
  <c r="B2931" i="354"/>
  <c r="F2930" i="354"/>
  <c r="B2930" i="354"/>
  <c r="F2929" i="354"/>
  <c r="B2929" i="354"/>
  <c r="F2928" i="354"/>
  <c r="B2928" i="354"/>
  <c r="F2927" i="354"/>
  <c r="B2927" i="354"/>
  <c r="F2926" i="354"/>
  <c r="B2926" i="354"/>
  <c r="F2925" i="354"/>
  <c r="B2925" i="354"/>
  <c r="F2924" i="354"/>
  <c r="B2924" i="354"/>
  <c r="F2923" i="354"/>
  <c r="B2923" i="354"/>
  <c r="F2922" i="354"/>
  <c r="B2922" i="354"/>
  <c r="F2921" i="354"/>
  <c r="B2921" i="354"/>
  <c r="F2920" i="354"/>
  <c r="B2920" i="354"/>
  <c r="F2919" i="354"/>
  <c r="B2919" i="354"/>
  <c r="F2918" i="354"/>
  <c r="B2918" i="354"/>
  <c r="F2917" i="354"/>
  <c r="B2917" i="354"/>
  <c r="F2916" i="354"/>
  <c r="B2916" i="354"/>
  <c r="F2915" i="354"/>
  <c r="B2915" i="354"/>
  <c r="F2914" i="354"/>
  <c r="B2914" i="354"/>
  <c r="F2913" i="354"/>
  <c r="B2913" i="354"/>
  <c r="F2912" i="354"/>
  <c r="B2912" i="354"/>
  <c r="F2911" i="354"/>
  <c r="B2911" i="354"/>
  <c r="F2910" i="354"/>
  <c r="B2910" i="354"/>
  <c r="F2909" i="354"/>
  <c r="B2909" i="354"/>
  <c r="F2908" i="354"/>
  <c r="B2908" i="354"/>
  <c r="F2907" i="354"/>
  <c r="B2907" i="354"/>
  <c r="F2906" i="354"/>
  <c r="B2906" i="354"/>
  <c r="F2905" i="354"/>
  <c r="B2905" i="354"/>
  <c r="F2904" i="354"/>
  <c r="B2904" i="354"/>
  <c r="F2903" i="354"/>
  <c r="B2903" i="354"/>
  <c r="F2902" i="354"/>
  <c r="B2902" i="354"/>
  <c r="F2901" i="354"/>
  <c r="B2901" i="354"/>
  <c r="F2900" i="354"/>
  <c r="B2900" i="354"/>
  <c r="F2899" i="354"/>
  <c r="B2899" i="354"/>
  <c r="F2898" i="354"/>
  <c r="B2898" i="354"/>
  <c r="F2897" i="354"/>
  <c r="B2897" i="354"/>
  <c r="F2896" i="354"/>
  <c r="B2896" i="354"/>
  <c r="F2895" i="354"/>
  <c r="B2895" i="354"/>
  <c r="F2894" i="354"/>
  <c r="B2894" i="354"/>
  <c r="F2893" i="354"/>
  <c r="B2893" i="354"/>
  <c r="F2892" i="354"/>
  <c r="B2892" i="354"/>
  <c r="F2891" i="354"/>
  <c r="B2891" i="354"/>
  <c r="F2890" i="354"/>
  <c r="B2890" i="354"/>
  <c r="F2889" i="354"/>
  <c r="B2889" i="354"/>
  <c r="F2888" i="354"/>
  <c r="B2888" i="354"/>
  <c r="F2887" i="354"/>
  <c r="B2887" i="354"/>
  <c r="F2886" i="354"/>
  <c r="B2886" i="354"/>
  <c r="F2885" i="354"/>
  <c r="B2885" i="354"/>
  <c r="F2884" i="354"/>
  <c r="B2884" i="354"/>
  <c r="F2883" i="354"/>
  <c r="B2883" i="354"/>
  <c r="F2882" i="354"/>
  <c r="B2882" i="354"/>
  <c r="F2881" i="354"/>
  <c r="B2881" i="354"/>
  <c r="F2880" i="354"/>
  <c r="B2880" i="354"/>
  <c r="F2879" i="354"/>
  <c r="B2879" i="354"/>
  <c r="F2878" i="354"/>
  <c r="B2878" i="354"/>
  <c r="F2877" i="354"/>
  <c r="B2877" i="354"/>
  <c r="F2876" i="354"/>
  <c r="B2876" i="354"/>
  <c r="F2875" i="354"/>
  <c r="B2875" i="354"/>
  <c r="F2874" i="354"/>
  <c r="B2874" i="354"/>
  <c r="F2873" i="354"/>
  <c r="B2873" i="354"/>
  <c r="F2872" i="354"/>
  <c r="B2872" i="354"/>
  <c r="F2871" i="354"/>
  <c r="B2871" i="354"/>
  <c r="F2870" i="354"/>
  <c r="B2870" i="354"/>
  <c r="F2869" i="354"/>
  <c r="B2869" i="354"/>
  <c r="F2868" i="354"/>
  <c r="B2868" i="354"/>
  <c r="F2867" i="354"/>
  <c r="B2867" i="354"/>
  <c r="F2866" i="354"/>
  <c r="B2866" i="354"/>
  <c r="F2865" i="354"/>
  <c r="B2865" i="354"/>
  <c r="F2864" i="354"/>
  <c r="B2864" i="354"/>
  <c r="F2863" i="354"/>
  <c r="B2863" i="354"/>
  <c r="F2862" i="354"/>
  <c r="B2862" i="354"/>
  <c r="F2861" i="354"/>
  <c r="B2861" i="354"/>
  <c r="F2860" i="354"/>
  <c r="B2860" i="354"/>
  <c r="F2859" i="354"/>
  <c r="B2859" i="354"/>
  <c r="F2858" i="354"/>
  <c r="B2858" i="354"/>
  <c r="F2857" i="354"/>
  <c r="B2857" i="354"/>
  <c r="F2856" i="354"/>
  <c r="B2856" i="354"/>
  <c r="F2855" i="354"/>
  <c r="B2855" i="354"/>
  <c r="F2854" i="354"/>
  <c r="B2854" i="354"/>
  <c r="F2853" i="354"/>
  <c r="B2853" i="354"/>
  <c r="F2852" i="354"/>
  <c r="B2852" i="354"/>
  <c r="F2851" i="354"/>
  <c r="B2851" i="354"/>
  <c r="F2850" i="354"/>
  <c r="B2850" i="354"/>
  <c r="F2849" i="354"/>
  <c r="B2849" i="354"/>
  <c r="F2848" i="354"/>
  <c r="B2848" i="354"/>
  <c r="F2847" i="354"/>
  <c r="B2847" i="354"/>
  <c r="F2846" i="354"/>
  <c r="B2846" i="354"/>
  <c r="F2845" i="354"/>
  <c r="B2845" i="354"/>
  <c r="F2844" i="354"/>
  <c r="B2844" i="354"/>
  <c r="F2843" i="354"/>
  <c r="B2843" i="354"/>
  <c r="F2842" i="354"/>
  <c r="B2842" i="354"/>
  <c r="F2841" i="354"/>
  <c r="B2841" i="354"/>
  <c r="F2840" i="354"/>
  <c r="B2840" i="354"/>
  <c r="F2839" i="354"/>
  <c r="B2839" i="354"/>
  <c r="F2838" i="354"/>
  <c r="B2838" i="354"/>
  <c r="F2837" i="354"/>
  <c r="B2837" i="354"/>
  <c r="F2836" i="354"/>
  <c r="B2836" i="354"/>
  <c r="F2835" i="354"/>
  <c r="B2835" i="354"/>
  <c r="F2834" i="354"/>
  <c r="B2834" i="354"/>
  <c r="F2833" i="354"/>
  <c r="B2833" i="354"/>
  <c r="F2832" i="354"/>
  <c r="B2832" i="354"/>
  <c r="F2831" i="354"/>
  <c r="B2831" i="354"/>
  <c r="F2830" i="354"/>
  <c r="B2830" i="354"/>
  <c r="F2829" i="354"/>
  <c r="B2829" i="354"/>
  <c r="F2828" i="354"/>
  <c r="B2828" i="354"/>
  <c r="F2827" i="354"/>
  <c r="B2827" i="354"/>
  <c r="F2826" i="354"/>
  <c r="B2826" i="354"/>
  <c r="F2825" i="354"/>
  <c r="B2825" i="354"/>
  <c r="F2824" i="354"/>
  <c r="B2824" i="354"/>
  <c r="F2823" i="354"/>
  <c r="B2823" i="354"/>
  <c r="F2822" i="354"/>
  <c r="B2822" i="354"/>
  <c r="F2821" i="354"/>
  <c r="B2821" i="354"/>
  <c r="F2820" i="354"/>
  <c r="B2820" i="354"/>
  <c r="F2819" i="354"/>
  <c r="B2819" i="354"/>
  <c r="F2818" i="354"/>
  <c r="B2818" i="354"/>
  <c r="F2817" i="354"/>
  <c r="B2817" i="354"/>
  <c r="F2816" i="354"/>
  <c r="B2816" i="354"/>
  <c r="F2815" i="354"/>
  <c r="B2815" i="354"/>
  <c r="F2814" i="354"/>
  <c r="B2814" i="354"/>
  <c r="F2813" i="354"/>
  <c r="B2813" i="354"/>
  <c r="F2812" i="354"/>
  <c r="B2812" i="354"/>
  <c r="F2811" i="354"/>
  <c r="B2811" i="354"/>
  <c r="F2810" i="354"/>
  <c r="B2810" i="354"/>
  <c r="F2809" i="354"/>
  <c r="B2809" i="354"/>
  <c r="F2808" i="354"/>
  <c r="B2808" i="354"/>
  <c r="F2807" i="354"/>
  <c r="B2807" i="354"/>
  <c r="F2806" i="354"/>
  <c r="B2806" i="354"/>
  <c r="F2805" i="354"/>
  <c r="B2805" i="354"/>
  <c r="F2804" i="354"/>
  <c r="B2804" i="354"/>
  <c r="F2803" i="354"/>
  <c r="B2803" i="354"/>
  <c r="F2802" i="354"/>
  <c r="B2802" i="354"/>
  <c r="F2801" i="354"/>
  <c r="B2801" i="354"/>
  <c r="F2800" i="354"/>
  <c r="B2800" i="354"/>
  <c r="F2799" i="354"/>
  <c r="B2799" i="354"/>
  <c r="F2798" i="354"/>
  <c r="B2798" i="354"/>
  <c r="F2797" i="354"/>
  <c r="B2797" i="354"/>
  <c r="F2796" i="354"/>
  <c r="B2796" i="354"/>
  <c r="F2795" i="354"/>
  <c r="B2795" i="354"/>
  <c r="F2794" i="354"/>
  <c r="B2794" i="354"/>
  <c r="F2793" i="354"/>
  <c r="B2793" i="354"/>
  <c r="F2792" i="354"/>
  <c r="B2792" i="354"/>
  <c r="F2791" i="354"/>
  <c r="B2791" i="354"/>
  <c r="F2790" i="354"/>
  <c r="B2790" i="354"/>
  <c r="F2789" i="354"/>
  <c r="B2789" i="354"/>
  <c r="F2788" i="354"/>
  <c r="B2788" i="354"/>
  <c r="F2787" i="354"/>
  <c r="B2787" i="354"/>
  <c r="F2786" i="354"/>
  <c r="B2786" i="354"/>
  <c r="F2785" i="354"/>
  <c r="B2785" i="354"/>
  <c r="F2784" i="354"/>
  <c r="B2784" i="354"/>
  <c r="F2783" i="354"/>
  <c r="B2783" i="354"/>
  <c r="F2782" i="354"/>
  <c r="B2782" i="354"/>
  <c r="F2781" i="354"/>
  <c r="B2781" i="354"/>
  <c r="F2780" i="354"/>
  <c r="B2780" i="354"/>
  <c r="F2779" i="354"/>
  <c r="B2779" i="354"/>
  <c r="F2778" i="354"/>
  <c r="B2778" i="354"/>
  <c r="F2777" i="354"/>
  <c r="B2777" i="354"/>
  <c r="F2776" i="354"/>
  <c r="B2776" i="354"/>
  <c r="F2775" i="354"/>
  <c r="B2775" i="354"/>
  <c r="F2774" i="354"/>
  <c r="B2774" i="354"/>
  <c r="F2773" i="354"/>
  <c r="B2773" i="354"/>
  <c r="F2772" i="354"/>
  <c r="B2772" i="354"/>
  <c r="F2771" i="354"/>
  <c r="B2771" i="354"/>
  <c r="F2770" i="354"/>
  <c r="B2770" i="354"/>
  <c r="F2769" i="354"/>
  <c r="B2769" i="354"/>
  <c r="F2768" i="354"/>
  <c r="B2768" i="354"/>
  <c r="F2767" i="354"/>
  <c r="B2767" i="354"/>
  <c r="F2766" i="354"/>
  <c r="B2766" i="354"/>
  <c r="F2765" i="354"/>
  <c r="B2765" i="354"/>
  <c r="F2764" i="354"/>
  <c r="B2764" i="354"/>
  <c r="F2763" i="354"/>
  <c r="B2763" i="354"/>
  <c r="F2762" i="354"/>
  <c r="B2762" i="354"/>
  <c r="F2761" i="354"/>
  <c r="B2761" i="354"/>
  <c r="F2760" i="354"/>
  <c r="B2760" i="354"/>
  <c r="F2759" i="354"/>
  <c r="B2759" i="354"/>
  <c r="F2758" i="354"/>
  <c r="B2758" i="354"/>
  <c r="F2757" i="354"/>
  <c r="B2757" i="354"/>
  <c r="F2756" i="354"/>
  <c r="B2756" i="354"/>
  <c r="F2755" i="354"/>
  <c r="B2755" i="354"/>
  <c r="F2754" i="354"/>
  <c r="B2754" i="354"/>
  <c r="F2753" i="354"/>
  <c r="B2753" i="354"/>
  <c r="F2752" i="354"/>
  <c r="B2752" i="354"/>
  <c r="F2751" i="354"/>
  <c r="B2751" i="354"/>
  <c r="F2750" i="354"/>
  <c r="B2750" i="354"/>
  <c r="F2749" i="354"/>
  <c r="B2749" i="354"/>
  <c r="F2748" i="354"/>
  <c r="B2748" i="354"/>
  <c r="F2747" i="354"/>
  <c r="B2747" i="354"/>
  <c r="F2746" i="354"/>
  <c r="B2746" i="354"/>
  <c r="F2745" i="354"/>
  <c r="B2745" i="354"/>
  <c r="F2744" i="354"/>
  <c r="B2744" i="354"/>
  <c r="F2743" i="354"/>
  <c r="B2743" i="354"/>
  <c r="F2742" i="354"/>
  <c r="B2742" i="354"/>
  <c r="F2741" i="354"/>
  <c r="B2741" i="354"/>
  <c r="F2740" i="354"/>
  <c r="B2740" i="354"/>
  <c r="F2739" i="354"/>
  <c r="B2739" i="354"/>
  <c r="F2738" i="354"/>
  <c r="B2738" i="354"/>
  <c r="F2737" i="354"/>
  <c r="B2737" i="354"/>
  <c r="F2736" i="354"/>
  <c r="B2736" i="354"/>
  <c r="F2735" i="354"/>
  <c r="B2735" i="354"/>
  <c r="F2734" i="354"/>
  <c r="B2734" i="354"/>
  <c r="F2733" i="354"/>
  <c r="B2733" i="354"/>
  <c r="F2732" i="354"/>
  <c r="B2732" i="354"/>
  <c r="F2731" i="354"/>
  <c r="B2731" i="354"/>
  <c r="F2730" i="354"/>
  <c r="B2730" i="354"/>
  <c r="F2729" i="354"/>
  <c r="B2729" i="354"/>
  <c r="F2728" i="354"/>
  <c r="B2728" i="354"/>
  <c r="F2727" i="354"/>
  <c r="B2727" i="354"/>
  <c r="F2726" i="354"/>
  <c r="B2726" i="354"/>
  <c r="F2725" i="354"/>
  <c r="B2725" i="354"/>
  <c r="F2724" i="354"/>
  <c r="B2724" i="354"/>
  <c r="F2723" i="354"/>
  <c r="B2723" i="354"/>
  <c r="F2722" i="354"/>
  <c r="B2722" i="354"/>
  <c r="F2721" i="354"/>
  <c r="B2721" i="354"/>
  <c r="F2720" i="354"/>
  <c r="B2720" i="354"/>
  <c r="F2719" i="354"/>
  <c r="B2719" i="354"/>
  <c r="F2718" i="354"/>
  <c r="B2718" i="354"/>
  <c r="F2717" i="354"/>
  <c r="B2717" i="354"/>
  <c r="F2716" i="354"/>
  <c r="B2716" i="354"/>
  <c r="F2715" i="354"/>
  <c r="B2715" i="354"/>
  <c r="F2714" i="354"/>
  <c r="B2714" i="354"/>
  <c r="F2713" i="354"/>
  <c r="B2713" i="354"/>
  <c r="F2712" i="354"/>
  <c r="B2712" i="354"/>
  <c r="F2711" i="354"/>
  <c r="B2711" i="354"/>
  <c r="F2710" i="354"/>
  <c r="B2710" i="354"/>
  <c r="F2709" i="354"/>
  <c r="B2709" i="354"/>
  <c r="F2708" i="354"/>
  <c r="B2708" i="354"/>
  <c r="F2707" i="354"/>
  <c r="B2707" i="354"/>
  <c r="F2706" i="354"/>
  <c r="B2706" i="354"/>
  <c r="F2705" i="354"/>
  <c r="B2705" i="354"/>
  <c r="F2704" i="354"/>
  <c r="B2704" i="354"/>
  <c r="F2703" i="354"/>
  <c r="B2703" i="354"/>
  <c r="F2702" i="354"/>
  <c r="B2702" i="354"/>
  <c r="F2701" i="354"/>
  <c r="B2701" i="354"/>
  <c r="F2700" i="354"/>
  <c r="B2700" i="354"/>
  <c r="F2699" i="354"/>
  <c r="B2699" i="354"/>
  <c r="F2698" i="354"/>
  <c r="B2698" i="354"/>
  <c r="F2697" i="354"/>
  <c r="B2697" i="354"/>
  <c r="F2696" i="354"/>
  <c r="B2696" i="354"/>
  <c r="F2695" i="354"/>
  <c r="B2695" i="354"/>
  <c r="F2694" i="354"/>
  <c r="B2694" i="354"/>
  <c r="F2693" i="354"/>
  <c r="B2693" i="354"/>
  <c r="F2692" i="354"/>
  <c r="B2692" i="354"/>
  <c r="F2691" i="354"/>
  <c r="B2691" i="354"/>
  <c r="F2690" i="354"/>
  <c r="B2690" i="354"/>
  <c r="F2689" i="354"/>
  <c r="B2689" i="354"/>
  <c r="F2688" i="354"/>
  <c r="B2688" i="354"/>
  <c r="F2687" i="354"/>
  <c r="B2687" i="354"/>
  <c r="F2686" i="354"/>
  <c r="B2686" i="354"/>
  <c r="F2685" i="354"/>
  <c r="B2685" i="354"/>
  <c r="F2684" i="354"/>
  <c r="B2684" i="354"/>
  <c r="F2683" i="354"/>
  <c r="B2683" i="354"/>
  <c r="F2682" i="354"/>
  <c r="B2682" i="354"/>
  <c r="F2681" i="354"/>
  <c r="B2681" i="354"/>
  <c r="F2680" i="354"/>
  <c r="B2680" i="354"/>
  <c r="F2679" i="354"/>
  <c r="B2679" i="354"/>
  <c r="F2678" i="354"/>
  <c r="B2678" i="354"/>
  <c r="F2677" i="354"/>
  <c r="B2677" i="354"/>
  <c r="F2676" i="354"/>
  <c r="B2676" i="354"/>
  <c r="F2675" i="354"/>
  <c r="B2675" i="354"/>
  <c r="F2674" i="354"/>
  <c r="B2674" i="354"/>
  <c r="F2673" i="354"/>
  <c r="B2673" i="354"/>
  <c r="F2672" i="354"/>
  <c r="B2672" i="354"/>
  <c r="F2671" i="354"/>
  <c r="B2671" i="354"/>
  <c r="F2670" i="354"/>
  <c r="B2670" i="354"/>
  <c r="F2669" i="354"/>
  <c r="B2669" i="354"/>
  <c r="F2668" i="354"/>
  <c r="B2668" i="354"/>
  <c r="F2667" i="354"/>
  <c r="B2667" i="354"/>
  <c r="F2666" i="354"/>
  <c r="B2666" i="354"/>
  <c r="F2665" i="354"/>
  <c r="B2665" i="354"/>
  <c r="F2664" i="354"/>
  <c r="B2664" i="354"/>
  <c r="F2663" i="354"/>
  <c r="B2663" i="354"/>
  <c r="F2662" i="354"/>
  <c r="B2662" i="354"/>
  <c r="F2661" i="354"/>
  <c r="B2661" i="354"/>
  <c r="F2660" i="354"/>
  <c r="B2660" i="354"/>
  <c r="F2659" i="354"/>
  <c r="B2659" i="354"/>
  <c r="F2658" i="354"/>
  <c r="B2658" i="354"/>
  <c r="F2657" i="354"/>
  <c r="B2657" i="354"/>
  <c r="F2656" i="354"/>
  <c r="B2656" i="354"/>
  <c r="F2655" i="354"/>
  <c r="B2655" i="354"/>
  <c r="F2654" i="354"/>
  <c r="B2654" i="354"/>
  <c r="F2653" i="354"/>
  <c r="B2653" i="354"/>
  <c r="F2652" i="354"/>
  <c r="B2652" i="354"/>
  <c r="F2651" i="354"/>
  <c r="B2651" i="354"/>
  <c r="F2650" i="354"/>
  <c r="B2650" i="354"/>
  <c r="F2649" i="354"/>
  <c r="B2649" i="354"/>
  <c r="F2648" i="354"/>
  <c r="B2648" i="354"/>
  <c r="F2647" i="354"/>
  <c r="B2647" i="354"/>
  <c r="F2646" i="354"/>
  <c r="B2646" i="354"/>
  <c r="F2645" i="354"/>
  <c r="B2645" i="354"/>
  <c r="F2644" i="354"/>
  <c r="B2644" i="354"/>
  <c r="F2643" i="354"/>
  <c r="B2643" i="354"/>
  <c r="F2642" i="354"/>
  <c r="B2642" i="354"/>
  <c r="F2641" i="354"/>
  <c r="B2641" i="354"/>
  <c r="F2640" i="354"/>
  <c r="B2640" i="354"/>
  <c r="F2639" i="354"/>
  <c r="B2639" i="354"/>
  <c r="F2638" i="354"/>
  <c r="B2638" i="354"/>
  <c r="F2637" i="354"/>
  <c r="B2637" i="354"/>
  <c r="F2636" i="354"/>
  <c r="B2636" i="354"/>
  <c r="F2635" i="354"/>
  <c r="B2635" i="354"/>
  <c r="F2634" i="354"/>
  <c r="B2634" i="354"/>
  <c r="F2633" i="354"/>
  <c r="B2633" i="354"/>
  <c r="F2632" i="354"/>
  <c r="B2632" i="354"/>
  <c r="F2631" i="354"/>
  <c r="B2631" i="354"/>
  <c r="F2630" i="354"/>
  <c r="B2630" i="354"/>
  <c r="F2629" i="354"/>
  <c r="B2629" i="354"/>
  <c r="F2628" i="354"/>
  <c r="B2628" i="354"/>
  <c r="F2627" i="354"/>
  <c r="B2627" i="354"/>
  <c r="F2626" i="354"/>
  <c r="B2626" i="354"/>
  <c r="F2625" i="354"/>
  <c r="B2625" i="354"/>
  <c r="F2624" i="354"/>
  <c r="B2624" i="354"/>
  <c r="F2623" i="354"/>
  <c r="B2623" i="354"/>
  <c r="F2622" i="354"/>
  <c r="B2622" i="354"/>
  <c r="F2621" i="354"/>
  <c r="B2621" i="354"/>
  <c r="F2620" i="354"/>
  <c r="B2620" i="354"/>
  <c r="F2619" i="354"/>
  <c r="B2619" i="354"/>
  <c r="F2618" i="354"/>
  <c r="B2618" i="354"/>
  <c r="F2617" i="354"/>
  <c r="B2617" i="354"/>
  <c r="F2616" i="354"/>
  <c r="B2616" i="354"/>
  <c r="F2615" i="354"/>
  <c r="B2615" i="354"/>
  <c r="F2614" i="354"/>
  <c r="B2614" i="354"/>
  <c r="F2613" i="354"/>
  <c r="B2613" i="354"/>
  <c r="F2612" i="354"/>
  <c r="B2612" i="354"/>
  <c r="F2611" i="354"/>
  <c r="B2611" i="354"/>
  <c r="F2610" i="354"/>
  <c r="B2610" i="354"/>
  <c r="F2609" i="354"/>
  <c r="B2609" i="354"/>
  <c r="F2608" i="354"/>
  <c r="B2608" i="354"/>
  <c r="F2607" i="354"/>
  <c r="B2607" i="354"/>
  <c r="F2606" i="354"/>
  <c r="B2606" i="354"/>
  <c r="F2605" i="354"/>
  <c r="B2605" i="354"/>
  <c r="F2604" i="354"/>
  <c r="B2604" i="354"/>
  <c r="F2603" i="354"/>
  <c r="B2603" i="354"/>
  <c r="F2602" i="354"/>
  <c r="B2602" i="354"/>
  <c r="F2601" i="354"/>
  <c r="B2601" i="354"/>
  <c r="F2600" i="354"/>
  <c r="B2600" i="354"/>
  <c r="F2599" i="354"/>
  <c r="B2599" i="354"/>
  <c r="F2598" i="354"/>
  <c r="B2598" i="354"/>
  <c r="F2597" i="354"/>
  <c r="B2597" i="354"/>
  <c r="F2596" i="354"/>
  <c r="B2596" i="354"/>
  <c r="F2595" i="354"/>
  <c r="B2595" i="354"/>
  <c r="F2594" i="354"/>
  <c r="B2594" i="354"/>
  <c r="F2593" i="354"/>
  <c r="B2593" i="354"/>
  <c r="F2592" i="354"/>
  <c r="B2592" i="354"/>
  <c r="F2591" i="354"/>
  <c r="B2591" i="354"/>
  <c r="F2590" i="354"/>
  <c r="B2590" i="354"/>
  <c r="F2589" i="354"/>
  <c r="B2589" i="354"/>
  <c r="F2588" i="354"/>
  <c r="B2588" i="354"/>
  <c r="F2587" i="354"/>
  <c r="B2587" i="354"/>
  <c r="F2586" i="354"/>
  <c r="B2586" i="354"/>
  <c r="F2585" i="354"/>
  <c r="B2585" i="354"/>
  <c r="F2584" i="354"/>
  <c r="B2584" i="354"/>
  <c r="F2583" i="354"/>
  <c r="B2583" i="354"/>
  <c r="F2582" i="354"/>
  <c r="B2582" i="354"/>
  <c r="F2581" i="354"/>
  <c r="B2581" i="354"/>
  <c r="F2580" i="354"/>
  <c r="B2580" i="354"/>
  <c r="F2579" i="354"/>
  <c r="B2579" i="354"/>
  <c r="F2578" i="354"/>
  <c r="B2578" i="354"/>
  <c r="F2577" i="354"/>
  <c r="B2577" i="354"/>
  <c r="F2576" i="354"/>
  <c r="B2576" i="354"/>
  <c r="F2575" i="354"/>
  <c r="B2575" i="354"/>
  <c r="F2574" i="354"/>
  <c r="B2574" i="354"/>
  <c r="F2573" i="354"/>
  <c r="B2573" i="354"/>
  <c r="F2572" i="354"/>
  <c r="B2572" i="354"/>
  <c r="F2571" i="354"/>
  <c r="B2571" i="354"/>
  <c r="F2570" i="354"/>
  <c r="B2570" i="354"/>
  <c r="F2569" i="354"/>
  <c r="B2569" i="354"/>
  <c r="F2568" i="354"/>
  <c r="B2568" i="354"/>
  <c r="F2567" i="354"/>
  <c r="B2567" i="354"/>
  <c r="F2566" i="354"/>
  <c r="B2566" i="354"/>
  <c r="F2565" i="354"/>
  <c r="B2565" i="354"/>
  <c r="F2564" i="354"/>
  <c r="B2564" i="354"/>
  <c r="F2563" i="354"/>
  <c r="B2563" i="354"/>
  <c r="F2562" i="354"/>
  <c r="B2562" i="354"/>
  <c r="F2561" i="354"/>
  <c r="B2561" i="354"/>
  <c r="F2560" i="354"/>
  <c r="B2560" i="354"/>
  <c r="F2559" i="354"/>
  <c r="B2559" i="354"/>
  <c r="F2558" i="354"/>
  <c r="B2558" i="354"/>
  <c r="F2557" i="354"/>
  <c r="B2557" i="354"/>
  <c r="F2556" i="354"/>
  <c r="B2556" i="354"/>
  <c r="F2555" i="354"/>
  <c r="B2555" i="354"/>
  <c r="F2554" i="354"/>
  <c r="B2554" i="354"/>
  <c r="F2553" i="354"/>
  <c r="B2553" i="354"/>
  <c r="F2552" i="354"/>
  <c r="B2552" i="354"/>
  <c r="F2551" i="354"/>
  <c r="B2551" i="354"/>
  <c r="F2550" i="354"/>
  <c r="B2550" i="354"/>
  <c r="F2549" i="354"/>
  <c r="B2549" i="354"/>
  <c r="F2548" i="354"/>
  <c r="B2548" i="354"/>
  <c r="F2547" i="354"/>
  <c r="B2547" i="354"/>
  <c r="F2546" i="354"/>
  <c r="B2546" i="354"/>
  <c r="F2545" i="354"/>
  <c r="B2545" i="354"/>
  <c r="F2544" i="354"/>
  <c r="B2544" i="354"/>
  <c r="F2543" i="354"/>
  <c r="B2543" i="354"/>
  <c r="F2542" i="354"/>
  <c r="B2542" i="354"/>
  <c r="F2541" i="354"/>
  <c r="B2541" i="354"/>
  <c r="F2540" i="354"/>
  <c r="B2540" i="354"/>
  <c r="F2539" i="354"/>
  <c r="B2539" i="354"/>
  <c r="F2538" i="354"/>
  <c r="B2538" i="354"/>
  <c r="F2537" i="354"/>
  <c r="B2537" i="354"/>
  <c r="F2536" i="354"/>
  <c r="B2536" i="354"/>
  <c r="F2535" i="354"/>
  <c r="B2535" i="354"/>
  <c r="F2534" i="354"/>
  <c r="B2534" i="354"/>
  <c r="F2533" i="354"/>
  <c r="B2533" i="354"/>
  <c r="F2532" i="354"/>
  <c r="B2532" i="354"/>
  <c r="F2531" i="354"/>
  <c r="B2531" i="354"/>
  <c r="F2530" i="354"/>
  <c r="B2530" i="354"/>
  <c r="F2529" i="354"/>
  <c r="B2529" i="354"/>
  <c r="F2528" i="354"/>
  <c r="B2528" i="354"/>
  <c r="F2527" i="354"/>
  <c r="B2527" i="354"/>
  <c r="F2526" i="354"/>
  <c r="B2526" i="354"/>
  <c r="F2525" i="354"/>
  <c r="B2525" i="354"/>
  <c r="F2524" i="354"/>
  <c r="B2524" i="354"/>
  <c r="F2523" i="354"/>
  <c r="B2523" i="354"/>
  <c r="F2522" i="354"/>
  <c r="B2522" i="354"/>
  <c r="F2521" i="354"/>
  <c r="B2521" i="354"/>
  <c r="F2520" i="354"/>
  <c r="B2520" i="354"/>
  <c r="F2519" i="354"/>
  <c r="B2519" i="354"/>
  <c r="F2518" i="354"/>
  <c r="B2518" i="354"/>
  <c r="F2517" i="354"/>
  <c r="B2517" i="354"/>
  <c r="F2516" i="354"/>
  <c r="B2516" i="354"/>
  <c r="F2515" i="354"/>
  <c r="B2515" i="354"/>
  <c r="F2514" i="354"/>
  <c r="B2514" i="354"/>
  <c r="F2513" i="354"/>
  <c r="B2513" i="354"/>
  <c r="F2512" i="354"/>
  <c r="B2512" i="354"/>
  <c r="F2511" i="354"/>
  <c r="B2511" i="354"/>
  <c r="F2510" i="354"/>
  <c r="B2510" i="354"/>
  <c r="F2509" i="354"/>
  <c r="B2509" i="354"/>
  <c r="F2508" i="354"/>
  <c r="B2508" i="354"/>
  <c r="F2507" i="354"/>
  <c r="B2507" i="354"/>
  <c r="F2506" i="354"/>
  <c r="B2506" i="354"/>
  <c r="F2505" i="354"/>
  <c r="B2505" i="354"/>
  <c r="F2504" i="354"/>
  <c r="B2504" i="354"/>
  <c r="F2503" i="354"/>
  <c r="B2503" i="354"/>
  <c r="F2502" i="354"/>
  <c r="B2502" i="354"/>
  <c r="F2501" i="354"/>
  <c r="B2501" i="354"/>
  <c r="F2500" i="354"/>
  <c r="B2500" i="354"/>
  <c r="F2499" i="354"/>
  <c r="B2499" i="354"/>
  <c r="F2498" i="354"/>
  <c r="B2498" i="354"/>
  <c r="F2497" i="354"/>
  <c r="B2497" i="354"/>
  <c r="F2496" i="354"/>
  <c r="B2496" i="354"/>
  <c r="F2495" i="354"/>
  <c r="B2495" i="354"/>
  <c r="F2494" i="354"/>
  <c r="B2494" i="354"/>
  <c r="F2493" i="354"/>
  <c r="B2493" i="354"/>
  <c r="F2492" i="354"/>
  <c r="B2492" i="354"/>
  <c r="F2491" i="354"/>
  <c r="B2491" i="354"/>
  <c r="F2490" i="354"/>
  <c r="B2490" i="354"/>
  <c r="F2489" i="354"/>
  <c r="B2489" i="354"/>
  <c r="F2488" i="354"/>
  <c r="B2488" i="354"/>
  <c r="F2487" i="354"/>
  <c r="B2487" i="354"/>
  <c r="F2486" i="354"/>
  <c r="B2486" i="354"/>
  <c r="F2485" i="354"/>
  <c r="B2485" i="354"/>
  <c r="F2484" i="354"/>
  <c r="B2484" i="354"/>
  <c r="F2483" i="354"/>
  <c r="B2483" i="354"/>
  <c r="F2482" i="354"/>
  <c r="B2482" i="354"/>
  <c r="F2481" i="354"/>
  <c r="B2481" i="354"/>
  <c r="F2480" i="354"/>
  <c r="B2480" i="354"/>
  <c r="F2479" i="354"/>
  <c r="B2479" i="354"/>
  <c r="F2478" i="354"/>
  <c r="B2478" i="354"/>
  <c r="F2477" i="354"/>
  <c r="B2477" i="354"/>
  <c r="F2476" i="354"/>
  <c r="B2476" i="354"/>
  <c r="F2475" i="354"/>
  <c r="B2475" i="354"/>
  <c r="F2474" i="354"/>
  <c r="B2474" i="354"/>
  <c r="F2473" i="354"/>
  <c r="B2473" i="354"/>
  <c r="F2472" i="354"/>
  <c r="B2472" i="354"/>
  <c r="F2471" i="354"/>
  <c r="B2471" i="354"/>
  <c r="F2470" i="354"/>
  <c r="B2470" i="354"/>
  <c r="F2469" i="354"/>
  <c r="B2469" i="354"/>
  <c r="F2468" i="354"/>
  <c r="B2468" i="354"/>
  <c r="F2467" i="354"/>
  <c r="B2467" i="354"/>
  <c r="F2466" i="354"/>
  <c r="B2466" i="354"/>
  <c r="F2465" i="354"/>
  <c r="B2465" i="354"/>
  <c r="F2464" i="354"/>
  <c r="B2464" i="354"/>
  <c r="F2463" i="354"/>
  <c r="B2463" i="354"/>
  <c r="F2462" i="354"/>
  <c r="B2462" i="354"/>
  <c r="F2461" i="354"/>
  <c r="B2461" i="354"/>
  <c r="F2460" i="354"/>
  <c r="B2460" i="354"/>
  <c r="F2459" i="354"/>
  <c r="B2459" i="354"/>
  <c r="F2458" i="354"/>
  <c r="B2458" i="354"/>
  <c r="F2457" i="354"/>
  <c r="B2457" i="354"/>
  <c r="F2456" i="354"/>
  <c r="B2456" i="354"/>
  <c r="F2455" i="354"/>
  <c r="B2455" i="354"/>
  <c r="F2454" i="354"/>
  <c r="B2454" i="354"/>
  <c r="F2453" i="354"/>
  <c r="B2453" i="354"/>
  <c r="F2452" i="354"/>
  <c r="B2452" i="354"/>
  <c r="F2451" i="354"/>
  <c r="B2451" i="354"/>
  <c r="F2450" i="354"/>
  <c r="B2450" i="354"/>
  <c r="F2449" i="354"/>
  <c r="B2449" i="354"/>
  <c r="F2448" i="354"/>
  <c r="B2448" i="354"/>
  <c r="F2447" i="354"/>
  <c r="B2447" i="354"/>
  <c r="F2446" i="354"/>
  <c r="B2446" i="354"/>
  <c r="F2445" i="354"/>
  <c r="B2445" i="354"/>
  <c r="F2444" i="354"/>
  <c r="B2444" i="354"/>
  <c r="F2443" i="354"/>
  <c r="B2443" i="354"/>
  <c r="F2442" i="354"/>
  <c r="B2442" i="354"/>
  <c r="F2441" i="354"/>
  <c r="B2441" i="354"/>
  <c r="F2440" i="354"/>
  <c r="B2440" i="354"/>
  <c r="F2439" i="354"/>
  <c r="B2439" i="354"/>
  <c r="F2438" i="354"/>
  <c r="B2438" i="354"/>
  <c r="F2437" i="354"/>
  <c r="B2437" i="354"/>
  <c r="F2436" i="354"/>
  <c r="B2436" i="354"/>
  <c r="F2435" i="354"/>
  <c r="B2435" i="354"/>
  <c r="F2434" i="354"/>
  <c r="B2434" i="354"/>
  <c r="F2433" i="354"/>
  <c r="B2433" i="354"/>
  <c r="F2432" i="354"/>
  <c r="B2432" i="354"/>
  <c r="F2431" i="354"/>
  <c r="B2431" i="354"/>
  <c r="F2430" i="354"/>
  <c r="B2430" i="354"/>
  <c r="F2429" i="354"/>
  <c r="B2429" i="354"/>
  <c r="F2428" i="354"/>
  <c r="B2428" i="354"/>
  <c r="F2427" i="354"/>
  <c r="B2427" i="354"/>
  <c r="F2426" i="354"/>
  <c r="B2426" i="354"/>
  <c r="F2425" i="354"/>
  <c r="B2425" i="354"/>
  <c r="F2424" i="354"/>
  <c r="B2424" i="354"/>
  <c r="F2423" i="354"/>
  <c r="B2423" i="354"/>
  <c r="F2422" i="354"/>
  <c r="B2422" i="354"/>
  <c r="F2421" i="354"/>
  <c r="B2421" i="354"/>
  <c r="F2420" i="354"/>
  <c r="B2420" i="354"/>
  <c r="F2419" i="354"/>
  <c r="B2419" i="354"/>
  <c r="F2418" i="354"/>
  <c r="B2418" i="354"/>
  <c r="F2417" i="354"/>
  <c r="B2417" i="354"/>
  <c r="F2416" i="354"/>
  <c r="B2416" i="354"/>
  <c r="F2415" i="354"/>
  <c r="B2415" i="354"/>
  <c r="F2414" i="354"/>
  <c r="B2414" i="354"/>
  <c r="F2413" i="354"/>
  <c r="B2413" i="354"/>
  <c r="F2412" i="354"/>
  <c r="B2412" i="354"/>
  <c r="F2411" i="354"/>
  <c r="B2411" i="354"/>
  <c r="F2410" i="354"/>
  <c r="B2410" i="354"/>
  <c r="F2409" i="354"/>
  <c r="B2409" i="354"/>
  <c r="F2408" i="354"/>
  <c r="B2408" i="354"/>
  <c r="F2407" i="354"/>
  <c r="B2407" i="354"/>
  <c r="F2406" i="354"/>
  <c r="B2406" i="354"/>
  <c r="F2405" i="354"/>
  <c r="B2405" i="354"/>
  <c r="F2404" i="354"/>
  <c r="B2404" i="354"/>
  <c r="F2403" i="354"/>
  <c r="B2403" i="354"/>
  <c r="F2402" i="354"/>
  <c r="B2402" i="354"/>
  <c r="F2401" i="354"/>
  <c r="B2401" i="354"/>
  <c r="F2400" i="354"/>
  <c r="B2400" i="354"/>
  <c r="F2399" i="354"/>
  <c r="B2399" i="354"/>
  <c r="F2398" i="354"/>
  <c r="B2398" i="354"/>
  <c r="F2397" i="354"/>
  <c r="B2397" i="354"/>
  <c r="F2396" i="354"/>
  <c r="B2396" i="354"/>
  <c r="F2395" i="354"/>
  <c r="B2395" i="354"/>
  <c r="F2394" i="354"/>
  <c r="B2394" i="354"/>
  <c r="F2393" i="354"/>
  <c r="B2393" i="354"/>
  <c r="F2392" i="354"/>
  <c r="B2392" i="354"/>
  <c r="F2391" i="354"/>
  <c r="B2391" i="354"/>
  <c r="F2390" i="354"/>
  <c r="B2390" i="354"/>
  <c r="F2389" i="354"/>
  <c r="B2389" i="354"/>
  <c r="F2388" i="354"/>
  <c r="B2388" i="354"/>
  <c r="F2387" i="354"/>
  <c r="B2387" i="354"/>
  <c r="F2386" i="354"/>
  <c r="B2386" i="354"/>
  <c r="F2385" i="354"/>
  <c r="B2385" i="354"/>
  <c r="F2384" i="354"/>
  <c r="B2384" i="354"/>
  <c r="F2383" i="354"/>
  <c r="B2383" i="354"/>
  <c r="F2382" i="354"/>
  <c r="B2382" i="354"/>
  <c r="F2381" i="354"/>
  <c r="B2381" i="354"/>
  <c r="F2380" i="354"/>
  <c r="B2380" i="354"/>
  <c r="F2379" i="354"/>
  <c r="B2379" i="354"/>
  <c r="F2378" i="354"/>
  <c r="B2378" i="354"/>
  <c r="F2377" i="354"/>
  <c r="B2377" i="354"/>
  <c r="F2376" i="354"/>
  <c r="B2376" i="354"/>
  <c r="F2375" i="354"/>
  <c r="B2375" i="354"/>
  <c r="F2374" i="354"/>
  <c r="B2374" i="354"/>
  <c r="F2373" i="354"/>
  <c r="B2373" i="354"/>
  <c r="F2372" i="354"/>
  <c r="B2372" i="354"/>
  <c r="F2371" i="354"/>
  <c r="B2371" i="354"/>
  <c r="F2370" i="354"/>
  <c r="B2370" i="354"/>
  <c r="F2369" i="354"/>
  <c r="B2369" i="354"/>
  <c r="F2368" i="354"/>
  <c r="B2368" i="354"/>
  <c r="F2367" i="354"/>
  <c r="B2367" i="354"/>
  <c r="F2366" i="354"/>
  <c r="B2366" i="354"/>
  <c r="F2365" i="354"/>
  <c r="B2365" i="354"/>
  <c r="F2364" i="354"/>
  <c r="B2364" i="354"/>
  <c r="F2363" i="354"/>
  <c r="B2363" i="354"/>
  <c r="F2362" i="354"/>
  <c r="B2362" i="354"/>
  <c r="F2361" i="354"/>
  <c r="B2361" i="354"/>
  <c r="F2360" i="354"/>
  <c r="B2360" i="354"/>
  <c r="F2359" i="354"/>
  <c r="B2359" i="354"/>
  <c r="F2358" i="354"/>
  <c r="B2358" i="354"/>
  <c r="F2357" i="354"/>
  <c r="B2357" i="354"/>
  <c r="F2356" i="354"/>
  <c r="B2356" i="354"/>
  <c r="F2355" i="354"/>
  <c r="B2355" i="354"/>
  <c r="F2354" i="354"/>
  <c r="B2354" i="354"/>
  <c r="F2353" i="354"/>
  <c r="B2353" i="354"/>
  <c r="F2352" i="354"/>
  <c r="B2352" i="354"/>
  <c r="F2351" i="354"/>
  <c r="B2351" i="354"/>
  <c r="F2350" i="354"/>
  <c r="B2350" i="354"/>
  <c r="F2349" i="354"/>
  <c r="B2349" i="354"/>
  <c r="F2348" i="354"/>
  <c r="B2348" i="354"/>
  <c r="F2347" i="354"/>
  <c r="B2347" i="354"/>
  <c r="F2346" i="354"/>
  <c r="B2346" i="354"/>
  <c r="F2345" i="354"/>
  <c r="B2345" i="354"/>
  <c r="F2344" i="354"/>
  <c r="B2344" i="354"/>
  <c r="F2343" i="354"/>
  <c r="B2343" i="354"/>
  <c r="F2342" i="354"/>
  <c r="B2342" i="354"/>
  <c r="F2341" i="354"/>
  <c r="B2341" i="354"/>
  <c r="F2340" i="354"/>
  <c r="B2340" i="354"/>
  <c r="F2339" i="354"/>
  <c r="B2339" i="354"/>
  <c r="F2338" i="354"/>
  <c r="B2338" i="354"/>
  <c r="F2337" i="354"/>
  <c r="B2337" i="354"/>
  <c r="F2336" i="354"/>
  <c r="B2336" i="354"/>
  <c r="F2335" i="354"/>
  <c r="B2335" i="354"/>
  <c r="F2334" i="354"/>
  <c r="B2334" i="354"/>
  <c r="F2333" i="354"/>
  <c r="B2333" i="354"/>
  <c r="F2332" i="354"/>
  <c r="B2332" i="354"/>
  <c r="F2331" i="354"/>
  <c r="B2331" i="354"/>
  <c r="F2330" i="354"/>
  <c r="B2330" i="354"/>
  <c r="F2329" i="354"/>
  <c r="B2329" i="354"/>
  <c r="F2328" i="354"/>
  <c r="B2328" i="354"/>
  <c r="F2327" i="354"/>
  <c r="B2327" i="354"/>
  <c r="F2326" i="354"/>
  <c r="B2326" i="354"/>
  <c r="F2325" i="354"/>
  <c r="B2325" i="354"/>
  <c r="F2324" i="354"/>
  <c r="B2324" i="354"/>
  <c r="F2323" i="354"/>
  <c r="B2323" i="354"/>
  <c r="F2322" i="354"/>
  <c r="B2322" i="354"/>
  <c r="F2321" i="354"/>
  <c r="B2321" i="354"/>
  <c r="F2320" i="354"/>
  <c r="B2320" i="354"/>
  <c r="F2319" i="354"/>
  <c r="B2319" i="354"/>
  <c r="F2318" i="354"/>
  <c r="B2318" i="354"/>
  <c r="F2317" i="354"/>
  <c r="B2317" i="354"/>
  <c r="F2316" i="354"/>
  <c r="B2316" i="354"/>
  <c r="F2315" i="354"/>
  <c r="B2315" i="354"/>
  <c r="F2314" i="354"/>
  <c r="B2314" i="354"/>
  <c r="F2313" i="354"/>
  <c r="B2313" i="354"/>
  <c r="F2312" i="354"/>
  <c r="B2312" i="354"/>
  <c r="F2311" i="354"/>
  <c r="B2311" i="354"/>
  <c r="F2310" i="354"/>
  <c r="B2310" i="354"/>
  <c r="F2309" i="354"/>
  <c r="B2309" i="354"/>
  <c r="F2308" i="354"/>
  <c r="B2308" i="354"/>
  <c r="F2307" i="354"/>
  <c r="B2307" i="354"/>
  <c r="F2306" i="354"/>
  <c r="B2306" i="354"/>
  <c r="F2305" i="354"/>
  <c r="B2305" i="354"/>
  <c r="F2304" i="354"/>
  <c r="B2304" i="354"/>
  <c r="F2303" i="354"/>
  <c r="B2303" i="354"/>
  <c r="F2302" i="354"/>
  <c r="B2302" i="354"/>
  <c r="F2301" i="354"/>
  <c r="B2301" i="354"/>
  <c r="F2300" i="354"/>
  <c r="B2300" i="354"/>
  <c r="F2299" i="354"/>
  <c r="B2299" i="354"/>
  <c r="F2298" i="354"/>
  <c r="B2298" i="354"/>
  <c r="F2297" i="354"/>
  <c r="B2297" i="354"/>
  <c r="F2296" i="354"/>
  <c r="B2296" i="354"/>
  <c r="F2295" i="354"/>
  <c r="B2295" i="354"/>
  <c r="F2294" i="354"/>
  <c r="B2294" i="354"/>
  <c r="F2293" i="354"/>
  <c r="B2293" i="354"/>
  <c r="F2292" i="354"/>
  <c r="B2292" i="354"/>
  <c r="F2291" i="354"/>
  <c r="B2291" i="354"/>
  <c r="F2290" i="354"/>
  <c r="B2290" i="354"/>
  <c r="F2289" i="354"/>
  <c r="B2289" i="354"/>
  <c r="F2288" i="354"/>
  <c r="B2288" i="354"/>
  <c r="F2287" i="354"/>
  <c r="B2287" i="354"/>
  <c r="F2286" i="354"/>
  <c r="B2286" i="354"/>
  <c r="F2285" i="354"/>
  <c r="B2285" i="354"/>
  <c r="F2284" i="354"/>
  <c r="B2284" i="354"/>
  <c r="F2283" i="354"/>
  <c r="B2283" i="354"/>
  <c r="F2282" i="354"/>
  <c r="B2282" i="354"/>
  <c r="F2281" i="354"/>
  <c r="B2281" i="354"/>
  <c r="F2280" i="354"/>
  <c r="B2280" i="354"/>
  <c r="F2279" i="354"/>
  <c r="B2279" i="354"/>
  <c r="F2278" i="354"/>
  <c r="B2278" i="354"/>
  <c r="F2277" i="354"/>
  <c r="B2277" i="354"/>
  <c r="F2276" i="354"/>
  <c r="B2276" i="354"/>
  <c r="F2275" i="354"/>
  <c r="B2275" i="354"/>
  <c r="F2274" i="354"/>
  <c r="B2274" i="354"/>
  <c r="F2273" i="354"/>
  <c r="B2273" i="354"/>
  <c r="F2272" i="354"/>
  <c r="B2272" i="354"/>
  <c r="F2271" i="354"/>
  <c r="B2271" i="354"/>
  <c r="F2270" i="354"/>
  <c r="B2270" i="354"/>
  <c r="F2269" i="354"/>
  <c r="B2269" i="354"/>
  <c r="F2268" i="354"/>
  <c r="B2268" i="354"/>
  <c r="F2267" i="354"/>
  <c r="B2267" i="354"/>
  <c r="F2266" i="354"/>
  <c r="B2266" i="354"/>
  <c r="F2265" i="354"/>
  <c r="B2265" i="354"/>
  <c r="F2264" i="354"/>
  <c r="B2264" i="354"/>
  <c r="F2263" i="354"/>
  <c r="B2263" i="354"/>
  <c r="F2262" i="354"/>
  <c r="B2262" i="354"/>
  <c r="F2261" i="354"/>
  <c r="B2261" i="354"/>
  <c r="F2260" i="354"/>
  <c r="B2260" i="354"/>
  <c r="F2259" i="354"/>
  <c r="B2259" i="354"/>
  <c r="F2258" i="354"/>
  <c r="B2258" i="354"/>
  <c r="F2257" i="354"/>
  <c r="B2257" i="354"/>
  <c r="F2256" i="354"/>
  <c r="B2256" i="354"/>
  <c r="F2255" i="354"/>
  <c r="B2255" i="354"/>
  <c r="F2254" i="354"/>
  <c r="B2254" i="354"/>
  <c r="F2253" i="354"/>
  <c r="B2253" i="354"/>
  <c r="F2252" i="354"/>
  <c r="B2252" i="354"/>
  <c r="F2251" i="354"/>
  <c r="B2251" i="354"/>
  <c r="F2250" i="354"/>
  <c r="B2250" i="354"/>
  <c r="F2249" i="354"/>
  <c r="B2249" i="354"/>
  <c r="F2248" i="354"/>
  <c r="B2248" i="354"/>
  <c r="F2247" i="354"/>
  <c r="B2247" i="354"/>
  <c r="F2246" i="354"/>
  <c r="B2246" i="354"/>
  <c r="F2245" i="354"/>
  <c r="B2245" i="354"/>
  <c r="F2244" i="354"/>
  <c r="B2244" i="354"/>
  <c r="F2243" i="354"/>
  <c r="B2243" i="354"/>
  <c r="F2242" i="354"/>
  <c r="B2242" i="354"/>
  <c r="F2241" i="354"/>
  <c r="B2241" i="354"/>
  <c r="F2240" i="354"/>
  <c r="B2240" i="354"/>
  <c r="F2239" i="354"/>
  <c r="B2239" i="354"/>
  <c r="F2238" i="354"/>
  <c r="B2238" i="354"/>
  <c r="F2237" i="354"/>
  <c r="B2237" i="354"/>
  <c r="F2236" i="354"/>
  <c r="B2236" i="354"/>
  <c r="F2235" i="354"/>
  <c r="B2235" i="354"/>
  <c r="F2234" i="354"/>
  <c r="B2234" i="354"/>
  <c r="F2233" i="354"/>
  <c r="B2233" i="354"/>
  <c r="B2232" i="354"/>
  <c r="B2231" i="354"/>
  <c r="B2230" i="354"/>
  <c r="B2229" i="354"/>
  <c r="B2228" i="354"/>
  <c r="B2227" i="354"/>
  <c r="B2226" i="354"/>
  <c r="F2225" i="354"/>
  <c r="B2225" i="354"/>
  <c r="F2224" i="354"/>
  <c r="B2224" i="354"/>
  <c r="B2223" i="354"/>
  <c r="B2222" i="354"/>
  <c r="F2221" i="354"/>
  <c r="B2221" i="354"/>
  <c r="F2220" i="354"/>
  <c r="B2220" i="354"/>
  <c r="F2219" i="354"/>
  <c r="B2219" i="354"/>
  <c r="F2218" i="354"/>
  <c r="B2218" i="354"/>
  <c r="F2217" i="354"/>
  <c r="B2217" i="354"/>
  <c r="B2216" i="354"/>
  <c r="B2215" i="354"/>
  <c r="F2214" i="354"/>
  <c r="B2214" i="354"/>
  <c r="B2213" i="354"/>
  <c r="F2212" i="354"/>
  <c r="B2212" i="354"/>
  <c r="F2211" i="354"/>
  <c r="B2211" i="354"/>
  <c r="F2210" i="354"/>
  <c r="B2210" i="354"/>
  <c r="F2209" i="354"/>
  <c r="B2209" i="354"/>
  <c r="F2208" i="354"/>
  <c r="B2208" i="354"/>
  <c r="F2207" i="354"/>
  <c r="B2207" i="354"/>
  <c r="F2206" i="354"/>
  <c r="B2206" i="354"/>
  <c r="F2205" i="354"/>
  <c r="B2205" i="354"/>
  <c r="F2204" i="354"/>
  <c r="B2204" i="354"/>
  <c r="F2203" i="354"/>
  <c r="B2203" i="354"/>
  <c r="F2202" i="354"/>
  <c r="B2202" i="354"/>
  <c r="F2201" i="354"/>
  <c r="B2201" i="354"/>
  <c r="F2200" i="354"/>
  <c r="B2200" i="354"/>
  <c r="F2199" i="354"/>
  <c r="B2199" i="354"/>
  <c r="F2198" i="354"/>
  <c r="B2198" i="354"/>
  <c r="F2197" i="354"/>
  <c r="B2197" i="354"/>
  <c r="F2196" i="354"/>
  <c r="B2196" i="354"/>
  <c r="F2195" i="354"/>
  <c r="B2195" i="354"/>
  <c r="F2194" i="354"/>
  <c r="B2194" i="354"/>
  <c r="F2193" i="354"/>
  <c r="B2193" i="354"/>
  <c r="F2192" i="354"/>
  <c r="B2192" i="354"/>
  <c r="F2191" i="354"/>
  <c r="B2191" i="354"/>
  <c r="F2190" i="354"/>
  <c r="B2190" i="354"/>
  <c r="F2189" i="354"/>
  <c r="B2189" i="354"/>
  <c r="F2188" i="354"/>
  <c r="B2188" i="354"/>
  <c r="F2187" i="354"/>
  <c r="B2187" i="354"/>
  <c r="F2186" i="354"/>
  <c r="B2186" i="354"/>
  <c r="F2185" i="354"/>
  <c r="B2185" i="354"/>
  <c r="F2184" i="354"/>
  <c r="B2184" i="354"/>
  <c r="F2183" i="354"/>
  <c r="B2183" i="354"/>
  <c r="F2182" i="354"/>
  <c r="B2182" i="354"/>
  <c r="F2181" i="354"/>
  <c r="B2181" i="354"/>
  <c r="F2180" i="354"/>
  <c r="B2180" i="354"/>
  <c r="F2179" i="354"/>
  <c r="B2179" i="354"/>
  <c r="F2178" i="354"/>
  <c r="B2178" i="354"/>
  <c r="F2177" i="354"/>
  <c r="B2177" i="354"/>
  <c r="F2176" i="354"/>
  <c r="B2176" i="354"/>
  <c r="F2175" i="354"/>
  <c r="B2175" i="354"/>
  <c r="F2174" i="354"/>
  <c r="B2174" i="354"/>
  <c r="F2173" i="354"/>
  <c r="B2173" i="354"/>
  <c r="F2172" i="354"/>
  <c r="B2172" i="354"/>
  <c r="F2171" i="354"/>
  <c r="B2171" i="354"/>
  <c r="F2170" i="354"/>
  <c r="B2170" i="354"/>
  <c r="F2169" i="354"/>
  <c r="B2169" i="354"/>
  <c r="F2168" i="354"/>
  <c r="B2168" i="354"/>
  <c r="F2167" i="354"/>
  <c r="B2167" i="354"/>
  <c r="F2166" i="354"/>
  <c r="B2166" i="354"/>
  <c r="F2165" i="354"/>
  <c r="B2165" i="354"/>
  <c r="F2164" i="354"/>
  <c r="B2164" i="354"/>
  <c r="F2163" i="354"/>
  <c r="B2163" i="354"/>
  <c r="F2162" i="354"/>
  <c r="B2162" i="354"/>
  <c r="F2161" i="354"/>
  <c r="B2161" i="354"/>
  <c r="F2160" i="354"/>
  <c r="B2160" i="354"/>
  <c r="F2159" i="354"/>
  <c r="B2159" i="354"/>
  <c r="F2158" i="354"/>
  <c r="B2158" i="354"/>
  <c r="F2157" i="354"/>
  <c r="B2157" i="354"/>
  <c r="F2156" i="354"/>
  <c r="B2156" i="354"/>
  <c r="F2155" i="354"/>
  <c r="B2155" i="354"/>
  <c r="F2154" i="354"/>
  <c r="B2154" i="354"/>
  <c r="F2153" i="354"/>
  <c r="B2153" i="354"/>
  <c r="F2152" i="354"/>
  <c r="B2152" i="354"/>
  <c r="F2151" i="354"/>
  <c r="B2151" i="354"/>
  <c r="F2150" i="354"/>
  <c r="B2150" i="354"/>
  <c r="F2149" i="354"/>
  <c r="B2149" i="354"/>
  <c r="F2148" i="354"/>
  <c r="B2148" i="354"/>
  <c r="F2147" i="354"/>
  <c r="B2147" i="354"/>
  <c r="F2146" i="354"/>
  <c r="B2146" i="354"/>
  <c r="F2145" i="354"/>
  <c r="B2145" i="354"/>
  <c r="F2144" i="354"/>
  <c r="B2144" i="354"/>
  <c r="F2143" i="354"/>
  <c r="B2143" i="354"/>
  <c r="F2142" i="354"/>
  <c r="B2142" i="354"/>
  <c r="F2141" i="354"/>
  <c r="B2141" i="354"/>
  <c r="F2140" i="354"/>
  <c r="B2140" i="354"/>
  <c r="F2139" i="354"/>
  <c r="B2139" i="354"/>
  <c r="F2138" i="354"/>
  <c r="B2138" i="354"/>
  <c r="F2137" i="354"/>
  <c r="B2137" i="354"/>
  <c r="F2136" i="354"/>
  <c r="B2136" i="354"/>
  <c r="F2135" i="354"/>
  <c r="B2135" i="354"/>
  <c r="F2134" i="354"/>
  <c r="B2134" i="354"/>
  <c r="F2133" i="354"/>
  <c r="B2133" i="354"/>
  <c r="F2132" i="354"/>
  <c r="B2132" i="354"/>
  <c r="F2131" i="354"/>
  <c r="B2131" i="354"/>
  <c r="F2130" i="354"/>
  <c r="B2130" i="354"/>
  <c r="F2129" i="354"/>
  <c r="B2129" i="354"/>
  <c r="F2128" i="354"/>
  <c r="B2128" i="354"/>
  <c r="F2127" i="354"/>
  <c r="B2127" i="354"/>
  <c r="F2126" i="354"/>
  <c r="B2126" i="354"/>
  <c r="F2125" i="354"/>
  <c r="B2125" i="354"/>
  <c r="F2124" i="354"/>
  <c r="B2124" i="354"/>
  <c r="F2123" i="354"/>
  <c r="B2123" i="354"/>
  <c r="F2122" i="354"/>
  <c r="B2122" i="354"/>
  <c r="F2121" i="354"/>
  <c r="B2121" i="354"/>
  <c r="F2120" i="354"/>
  <c r="B2120" i="354"/>
  <c r="F2119" i="354"/>
  <c r="B2119" i="354"/>
  <c r="F2118" i="354"/>
  <c r="B2118" i="354"/>
  <c r="F2117" i="354"/>
  <c r="B2117" i="354"/>
  <c r="F2116" i="354"/>
  <c r="B2116" i="354"/>
  <c r="F2115" i="354"/>
  <c r="B2115" i="354"/>
  <c r="F2114" i="354"/>
  <c r="B2114" i="354"/>
  <c r="F2113" i="354"/>
  <c r="B2113" i="354"/>
  <c r="F2112" i="354"/>
  <c r="B2112" i="354"/>
  <c r="F2111" i="354"/>
  <c r="B2111" i="354"/>
  <c r="F2110" i="354"/>
  <c r="B2110" i="354"/>
  <c r="F2109" i="354"/>
  <c r="B2109" i="354"/>
  <c r="F2108" i="354"/>
  <c r="B2108" i="354"/>
  <c r="F2107" i="354"/>
  <c r="B2107" i="354"/>
  <c r="F2106" i="354"/>
  <c r="B2106" i="354"/>
  <c r="F2105" i="354"/>
  <c r="B2105" i="354"/>
  <c r="F2104" i="354"/>
  <c r="B2104" i="354"/>
  <c r="F2103" i="354"/>
  <c r="B2103" i="354"/>
  <c r="F2102" i="354"/>
  <c r="B2102" i="354"/>
  <c r="F2101" i="354"/>
  <c r="B2101" i="354"/>
  <c r="F2100" i="354"/>
  <c r="B2100" i="354"/>
  <c r="F2099" i="354"/>
  <c r="B2099" i="354"/>
  <c r="F2098" i="354"/>
  <c r="B2098" i="354"/>
  <c r="F2097" i="354"/>
  <c r="B2097" i="354"/>
  <c r="F2096" i="354"/>
  <c r="B2096" i="354"/>
  <c r="F2095" i="354"/>
  <c r="B2095" i="354"/>
  <c r="F2094" i="354"/>
  <c r="B2094" i="354"/>
  <c r="F2093" i="354"/>
  <c r="B2093" i="354"/>
  <c r="F2092" i="354"/>
  <c r="B2092" i="354"/>
  <c r="F2091" i="354"/>
  <c r="B2091" i="354"/>
  <c r="F2090" i="354"/>
  <c r="B2090" i="354"/>
  <c r="F2089" i="354"/>
  <c r="B2089" i="354"/>
  <c r="F2088" i="354"/>
  <c r="B2088" i="354"/>
  <c r="F2087" i="354"/>
  <c r="B2087" i="354"/>
  <c r="F2086" i="354"/>
  <c r="B2086" i="354"/>
  <c r="F2085" i="354"/>
  <c r="B2085" i="354"/>
  <c r="F2084" i="354"/>
  <c r="B2084" i="354"/>
  <c r="F2083" i="354"/>
  <c r="B2083" i="354"/>
  <c r="F2082" i="354"/>
  <c r="B2082" i="354"/>
  <c r="F2081" i="354"/>
  <c r="B2081" i="354"/>
  <c r="F2080" i="354"/>
  <c r="B2080" i="354"/>
  <c r="F2079" i="354"/>
  <c r="B2079" i="354"/>
  <c r="F2078" i="354"/>
  <c r="B2078" i="354"/>
  <c r="F2077" i="354"/>
  <c r="B2077" i="354"/>
  <c r="F2076" i="354"/>
  <c r="B2076" i="354"/>
  <c r="F2075" i="354"/>
  <c r="B2075" i="354"/>
  <c r="F2074" i="354"/>
  <c r="B2074" i="354"/>
  <c r="F2073" i="354"/>
  <c r="B2073" i="354"/>
  <c r="F2072" i="354"/>
  <c r="B2072" i="354"/>
  <c r="F2071" i="354"/>
  <c r="B2071" i="354"/>
  <c r="F2070" i="354"/>
  <c r="B2070" i="354"/>
  <c r="F2069" i="354"/>
  <c r="B2069" i="354"/>
  <c r="F2068" i="354"/>
  <c r="B2068" i="354"/>
  <c r="F2067" i="354"/>
  <c r="B2067" i="354"/>
  <c r="F2066" i="354"/>
  <c r="B2066" i="354"/>
  <c r="F2065" i="354"/>
  <c r="B2065" i="354"/>
  <c r="F2064" i="354"/>
  <c r="B2064" i="354"/>
  <c r="F2063" i="354"/>
  <c r="B2063" i="354"/>
  <c r="F2062" i="354"/>
  <c r="B2062" i="354"/>
  <c r="F2061" i="354"/>
  <c r="B2061" i="354"/>
  <c r="F2060" i="354"/>
  <c r="B2060" i="354"/>
  <c r="F2059" i="354"/>
  <c r="B2059" i="354"/>
  <c r="F2058" i="354"/>
  <c r="B2058" i="354"/>
  <c r="F2057" i="354"/>
  <c r="B2057" i="354"/>
  <c r="F2056" i="354"/>
  <c r="B2056" i="354"/>
  <c r="F2055" i="354"/>
  <c r="B2055" i="354"/>
  <c r="F2054" i="354"/>
  <c r="B2054" i="354"/>
  <c r="F2053" i="354"/>
  <c r="B2053" i="354"/>
  <c r="F2052" i="354"/>
  <c r="B2052" i="354"/>
  <c r="F2051" i="354"/>
  <c r="B2051" i="354"/>
  <c r="F2050" i="354"/>
  <c r="B2050" i="354"/>
  <c r="F2049" i="354"/>
  <c r="B2049" i="354"/>
  <c r="F2048" i="354"/>
  <c r="B2048" i="354"/>
  <c r="F2047" i="354"/>
  <c r="B2047" i="354"/>
  <c r="F2046" i="354"/>
  <c r="B2046" i="354"/>
  <c r="F2045" i="354"/>
  <c r="B2045" i="354"/>
  <c r="F2044" i="354"/>
  <c r="B2044" i="354"/>
  <c r="F2043" i="354"/>
  <c r="B2043" i="354"/>
  <c r="F2042" i="354"/>
  <c r="B2042" i="354"/>
  <c r="F2041" i="354"/>
  <c r="B2041" i="354"/>
  <c r="F2040" i="354"/>
  <c r="B2040" i="354"/>
  <c r="F2039" i="354"/>
  <c r="B2039" i="354"/>
  <c r="F2038" i="354"/>
  <c r="B2038" i="354"/>
  <c r="F2037" i="354"/>
  <c r="B2037" i="354"/>
  <c r="F2036" i="354"/>
  <c r="B2036" i="354"/>
  <c r="F2035" i="354"/>
  <c r="B2035" i="354"/>
  <c r="F2034" i="354"/>
  <c r="B2034" i="354"/>
  <c r="F2033" i="354"/>
  <c r="B2033" i="354"/>
  <c r="F2032" i="354"/>
  <c r="B2032" i="354"/>
  <c r="F2031" i="354"/>
  <c r="B2031" i="354"/>
  <c r="F2030" i="354"/>
  <c r="B2030" i="354"/>
  <c r="F2029" i="354"/>
  <c r="B2029" i="354"/>
  <c r="F2028" i="354"/>
  <c r="B2028" i="354"/>
  <c r="F2027" i="354"/>
  <c r="B2027" i="354"/>
  <c r="F2026" i="354"/>
  <c r="B2026" i="354"/>
  <c r="F2025" i="354"/>
  <c r="B2025" i="354"/>
  <c r="F2024" i="354"/>
  <c r="B2024" i="354"/>
  <c r="F2023" i="354"/>
  <c r="B2023" i="354"/>
  <c r="F2022" i="354"/>
  <c r="B2022" i="354"/>
  <c r="F2021" i="354"/>
  <c r="B2021" i="354"/>
  <c r="F2020" i="354"/>
  <c r="B2020" i="354"/>
  <c r="F2019" i="354"/>
  <c r="B2019" i="354"/>
  <c r="F2018" i="354"/>
  <c r="B2018" i="354"/>
  <c r="F2017" i="354"/>
  <c r="B2017" i="354"/>
  <c r="F2016" i="354"/>
  <c r="B2016" i="354"/>
  <c r="F2015" i="354"/>
  <c r="B2015" i="354"/>
  <c r="F2014" i="354"/>
  <c r="B2014" i="354"/>
  <c r="F2013" i="354"/>
  <c r="B2013" i="354"/>
  <c r="F2012" i="354"/>
  <c r="B2012" i="354"/>
  <c r="F2011" i="354"/>
  <c r="B2011" i="354"/>
  <c r="F2010" i="354"/>
  <c r="B2010" i="354"/>
  <c r="F2009" i="354"/>
  <c r="B2009" i="354"/>
  <c r="F2008" i="354"/>
  <c r="B2008" i="354"/>
  <c r="F2007" i="354"/>
  <c r="B2007" i="354"/>
  <c r="F2006" i="354"/>
  <c r="B2006" i="354"/>
  <c r="F2005" i="354"/>
  <c r="B2005" i="354"/>
  <c r="F2004" i="354"/>
  <c r="B2004" i="354"/>
  <c r="F2003" i="354"/>
  <c r="B2003" i="354"/>
  <c r="F2002" i="354"/>
  <c r="B2002" i="354"/>
  <c r="F2001" i="354"/>
  <c r="B2001" i="354"/>
  <c r="F2000" i="354"/>
  <c r="B2000" i="354"/>
  <c r="F1999" i="354"/>
  <c r="B1999" i="354"/>
  <c r="F1998" i="354"/>
  <c r="B1998" i="354"/>
  <c r="F1997" i="354"/>
  <c r="B1997" i="354"/>
  <c r="F1996" i="354"/>
  <c r="B1996" i="354"/>
  <c r="F1995" i="354"/>
  <c r="B1995" i="354"/>
  <c r="F1994" i="354"/>
  <c r="B1994" i="354"/>
  <c r="F1993" i="354"/>
  <c r="B1993" i="354"/>
  <c r="F1992" i="354"/>
  <c r="B1992" i="354"/>
  <c r="F1991" i="354"/>
  <c r="B1991" i="354"/>
  <c r="F1990" i="354"/>
  <c r="B1990" i="354"/>
  <c r="F1989" i="354"/>
  <c r="B1989" i="354"/>
  <c r="F1988" i="354"/>
  <c r="B1988" i="354"/>
  <c r="F1987" i="354"/>
  <c r="B1987" i="354"/>
  <c r="F1986" i="354"/>
  <c r="B1986" i="354"/>
  <c r="F1985" i="354"/>
  <c r="B1985" i="354"/>
  <c r="F1984" i="354"/>
  <c r="B1984" i="354"/>
  <c r="F1983" i="354"/>
  <c r="B1983" i="354"/>
  <c r="F1982" i="354"/>
  <c r="B1982" i="354"/>
  <c r="F1981" i="354"/>
  <c r="B1981" i="354"/>
  <c r="F1980" i="354"/>
  <c r="B1980" i="354"/>
  <c r="F1979" i="354"/>
  <c r="B1979" i="354"/>
  <c r="F1978" i="354"/>
  <c r="B1978" i="354"/>
  <c r="F1977" i="354"/>
  <c r="B1977" i="354"/>
  <c r="F1976" i="354"/>
  <c r="B1976" i="354"/>
  <c r="F1975" i="354"/>
  <c r="B1975" i="354"/>
  <c r="F1974" i="354"/>
  <c r="B1974" i="354"/>
  <c r="F1973" i="354"/>
  <c r="B1973" i="354"/>
  <c r="F1972" i="354"/>
  <c r="B1972" i="354"/>
  <c r="F1971" i="354"/>
  <c r="B1971" i="354"/>
  <c r="F1970" i="354"/>
  <c r="B1970" i="354"/>
  <c r="F1969" i="354"/>
  <c r="B1969" i="354"/>
  <c r="F1968" i="354"/>
  <c r="B1968" i="354"/>
  <c r="F1967" i="354"/>
  <c r="B1967" i="354"/>
  <c r="F1966" i="354"/>
  <c r="B1966" i="354"/>
  <c r="F1965" i="354"/>
  <c r="B1965" i="354"/>
  <c r="F1964" i="354"/>
  <c r="B1964" i="354"/>
  <c r="F1963" i="354"/>
  <c r="B1963" i="354"/>
  <c r="F1962" i="354"/>
  <c r="B1962" i="354"/>
  <c r="F1961" i="354"/>
  <c r="B1961" i="354"/>
  <c r="F1960" i="354"/>
  <c r="B1960" i="354"/>
  <c r="F1959" i="354"/>
  <c r="B1959" i="354"/>
  <c r="F1958" i="354"/>
  <c r="B1958" i="354"/>
  <c r="F1957" i="354"/>
  <c r="B1957" i="354"/>
  <c r="F1956" i="354"/>
  <c r="B1956" i="354"/>
  <c r="F1955" i="354"/>
  <c r="B1955" i="354"/>
  <c r="F1954" i="354"/>
  <c r="B1954" i="354"/>
  <c r="F1953" i="354"/>
  <c r="B1953" i="354"/>
  <c r="F1952" i="354"/>
  <c r="B1952" i="354"/>
  <c r="F1951" i="354"/>
  <c r="B1951" i="354"/>
  <c r="F1950" i="354"/>
  <c r="B1950" i="354"/>
  <c r="F1949" i="354"/>
  <c r="B1949" i="354"/>
  <c r="F1948" i="354"/>
  <c r="B1948" i="354"/>
  <c r="F1947" i="354"/>
  <c r="B1947" i="354"/>
  <c r="F1946" i="354"/>
  <c r="B1946" i="354"/>
  <c r="F1945" i="354"/>
  <c r="B1945" i="354"/>
  <c r="F1944" i="354"/>
  <c r="B1944" i="354"/>
  <c r="F1943" i="354"/>
  <c r="B1943" i="354"/>
  <c r="F1942" i="354"/>
  <c r="B1942" i="354"/>
  <c r="F1941" i="354"/>
  <c r="B1941" i="354"/>
  <c r="F1940" i="354"/>
  <c r="B1940" i="354"/>
  <c r="F1939" i="354"/>
  <c r="B1939" i="354"/>
  <c r="F1938" i="354"/>
  <c r="B1938" i="354"/>
  <c r="F1937" i="354"/>
  <c r="B1937" i="354"/>
  <c r="F1936" i="354"/>
  <c r="B1936" i="354"/>
  <c r="F1935" i="354"/>
  <c r="B1935" i="354"/>
  <c r="F1934" i="354"/>
  <c r="B1934" i="354"/>
  <c r="F1933" i="354"/>
  <c r="B1933" i="354"/>
  <c r="F1932" i="354"/>
  <c r="B1932" i="354"/>
  <c r="F1931" i="354"/>
  <c r="B1931" i="354"/>
  <c r="F1930" i="354"/>
  <c r="B1930" i="354"/>
  <c r="F1929" i="354"/>
  <c r="B1929" i="354"/>
  <c r="F1928" i="354"/>
  <c r="B1928" i="354"/>
  <c r="F1927" i="354"/>
  <c r="B1927" i="354"/>
  <c r="F1926" i="354"/>
  <c r="B1926" i="354"/>
  <c r="F1925" i="354"/>
  <c r="B1925" i="354"/>
  <c r="F1924" i="354"/>
  <c r="B1924" i="354"/>
  <c r="F1923" i="354"/>
  <c r="B1923" i="354"/>
  <c r="F1922" i="354"/>
  <c r="B1922" i="354"/>
  <c r="F1921" i="354"/>
  <c r="B1921" i="354"/>
  <c r="F1920" i="354"/>
  <c r="B1920" i="354"/>
  <c r="F1919" i="354"/>
  <c r="B1919" i="354"/>
  <c r="F1918" i="354"/>
  <c r="B1918" i="354"/>
  <c r="F1917" i="354"/>
  <c r="B1917" i="354"/>
  <c r="F1916" i="354"/>
  <c r="B1916" i="354"/>
  <c r="F1915" i="354"/>
  <c r="B1915" i="354"/>
  <c r="F1914" i="354"/>
  <c r="B1914" i="354"/>
  <c r="F1913" i="354"/>
  <c r="B1913" i="354"/>
  <c r="F1912" i="354"/>
  <c r="B1912" i="354"/>
  <c r="F1911" i="354"/>
  <c r="B1911" i="354"/>
  <c r="F1910" i="354"/>
  <c r="B1910" i="354"/>
  <c r="F1909" i="354"/>
  <c r="B1909" i="354"/>
  <c r="F1908" i="354"/>
  <c r="B1908" i="354"/>
  <c r="F1907" i="354"/>
  <c r="B1907" i="354"/>
  <c r="F1906" i="354"/>
  <c r="B1906" i="354"/>
  <c r="F1905" i="354"/>
  <c r="B1905" i="354"/>
  <c r="F1904" i="354"/>
  <c r="B1904" i="354"/>
  <c r="F1903" i="354"/>
  <c r="B1903" i="354"/>
  <c r="F1902" i="354"/>
  <c r="B1902" i="354"/>
  <c r="F1901" i="354"/>
  <c r="B1901" i="354"/>
  <c r="F1900" i="354"/>
  <c r="B1900" i="354"/>
  <c r="F1899" i="354"/>
  <c r="B1899" i="354"/>
  <c r="F1898" i="354"/>
  <c r="B1898" i="354"/>
  <c r="F1897" i="354"/>
  <c r="B1897" i="354"/>
  <c r="F1896" i="354"/>
  <c r="B1896" i="354"/>
  <c r="F1895" i="354"/>
  <c r="B1895" i="354"/>
  <c r="F1894" i="354"/>
  <c r="B1894" i="354"/>
  <c r="F1893" i="354"/>
  <c r="B1893" i="354"/>
  <c r="F1892" i="354"/>
  <c r="B1892" i="354"/>
  <c r="F1891" i="354"/>
  <c r="B1891" i="354"/>
  <c r="F1890" i="354"/>
  <c r="B1890" i="354"/>
  <c r="F1889" i="354"/>
  <c r="B1889" i="354"/>
  <c r="F1888" i="354"/>
  <c r="B1888" i="354"/>
  <c r="F1887" i="354"/>
  <c r="B1887" i="354"/>
  <c r="F1886" i="354"/>
  <c r="B1886" i="354"/>
  <c r="F1885" i="354"/>
  <c r="B1885" i="354"/>
  <c r="F1884" i="354"/>
  <c r="B1884" i="354"/>
  <c r="F1883" i="354"/>
  <c r="B1883" i="354"/>
  <c r="F1882" i="354"/>
  <c r="B1882" i="354"/>
  <c r="F1881" i="354"/>
  <c r="B1881" i="354"/>
  <c r="F1880" i="354"/>
  <c r="B1880" i="354"/>
  <c r="F1879" i="354"/>
  <c r="B1879" i="354"/>
  <c r="B1878" i="354"/>
  <c r="B1877" i="354"/>
  <c r="B1876" i="354"/>
  <c r="B1875" i="354"/>
  <c r="B1874" i="354"/>
  <c r="F1873" i="354"/>
  <c r="B1873" i="354"/>
  <c r="F1872" i="354"/>
  <c r="B1872" i="354"/>
  <c r="F1871" i="354"/>
  <c r="B1871" i="354"/>
  <c r="F1870" i="354"/>
  <c r="B1870" i="354"/>
  <c r="F1869" i="354"/>
  <c r="B1869" i="354"/>
  <c r="F1868" i="354"/>
  <c r="B1868" i="354"/>
  <c r="F1867" i="354"/>
  <c r="B1867" i="354"/>
  <c r="F1866" i="354"/>
  <c r="B1866" i="354"/>
  <c r="F1865" i="354"/>
  <c r="B1865" i="354"/>
  <c r="F1864" i="354"/>
  <c r="B1864" i="354"/>
  <c r="B1863" i="354"/>
  <c r="B1862" i="354"/>
  <c r="B1861" i="354"/>
  <c r="B1860" i="354"/>
  <c r="B1859" i="354"/>
  <c r="B1858" i="354"/>
  <c r="B1857" i="354"/>
  <c r="B1856" i="354"/>
  <c r="B1855" i="354"/>
  <c r="B1854" i="354"/>
  <c r="F1853" i="354"/>
  <c r="B1853" i="354"/>
  <c r="F1852" i="354"/>
  <c r="B1852" i="354"/>
  <c r="F1851" i="354"/>
  <c r="B1851" i="354"/>
  <c r="F1850" i="354"/>
  <c r="B1850" i="354"/>
  <c r="F1849" i="354"/>
  <c r="B1849" i="354"/>
  <c r="F1848" i="354"/>
  <c r="B1848" i="354"/>
  <c r="F1847" i="354"/>
  <c r="B1847" i="354"/>
  <c r="F1846" i="354"/>
  <c r="B1846" i="354"/>
  <c r="F1845" i="354"/>
  <c r="B1845" i="354"/>
  <c r="F1844" i="354"/>
  <c r="B1844" i="354"/>
  <c r="B1843" i="354"/>
  <c r="B1842" i="354"/>
  <c r="B1841" i="354"/>
  <c r="B1840" i="354"/>
  <c r="B1839" i="354"/>
  <c r="B1838" i="354"/>
  <c r="B1837" i="354"/>
  <c r="B1836" i="354"/>
  <c r="B1835" i="354"/>
  <c r="B1834" i="354"/>
  <c r="B1833" i="354"/>
  <c r="B1832" i="354"/>
  <c r="B1831" i="354"/>
  <c r="B1830" i="354"/>
  <c r="B1829" i="354"/>
  <c r="B1828" i="354"/>
  <c r="B1827" i="354"/>
  <c r="B1826" i="354"/>
  <c r="B1825" i="354"/>
  <c r="B1824" i="354"/>
  <c r="F1823" i="354"/>
  <c r="B1823" i="354"/>
  <c r="F1822" i="354"/>
  <c r="B1822" i="354"/>
  <c r="F1821" i="354"/>
  <c r="B1821" i="354"/>
  <c r="F1820" i="354"/>
  <c r="B1820" i="354"/>
  <c r="F1819" i="354"/>
  <c r="B1819" i="354"/>
  <c r="F1818" i="354"/>
  <c r="B1818" i="354"/>
  <c r="F1817" i="354"/>
  <c r="B1817" i="354"/>
  <c r="F1816" i="354"/>
  <c r="B1816" i="354"/>
  <c r="F1815" i="354"/>
  <c r="B1815" i="354"/>
  <c r="F1814" i="354"/>
  <c r="B1814" i="354"/>
  <c r="F1813" i="354"/>
  <c r="B1813" i="354"/>
  <c r="F1812" i="354"/>
  <c r="B1812" i="354"/>
  <c r="F1811" i="354"/>
  <c r="B1811" i="354"/>
  <c r="F1810" i="354"/>
  <c r="B1810" i="354"/>
  <c r="F1809" i="354"/>
  <c r="B1809" i="354"/>
  <c r="F1808" i="354"/>
  <c r="B1808" i="354"/>
  <c r="F1807" i="354"/>
  <c r="B1807" i="354"/>
  <c r="F1806" i="354"/>
  <c r="B1806" i="354"/>
  <c r="F1805" i="354"/>
  <c r="B1805" i="354"/>
  <c r="F1804" i="354"/>
  <c r="B1804" i="354"/>
  <c r="B1803" i="354"/>
  <c r="B1802" i="354"/>
  <c r="B1801" i="354"/>
  <c r="B1800" i="354"/>
  <c r="B1799" i="354"/>
  <c r="B1798" i="354"/>
  <c r="B1797" i="354"/>
  <c r="B1796" i="354"/>
  <c r="B1795" i="354"/>
  <c r="B1794" i="354"/>
  <c r="B1793" i="354"/>
  <c r="B1792" i="354"/>
  <c r="B1791" i="354"/>
  <c r="B1790" i="354"/>
  <c r="B1789" i="354"/>
  <c r="B1788" i="354"/>
  <c r="B1787" i="354"/>
  <c r="B1786" i="354"/>
  <c r="B1785" i="354"/>
  <c r="B1784" i="354"/>
  <c r="F1783" i="354"/>
  <c r="B1783" i="354"/>
  <c r="F1782" i="354"/>
  <c r="B1782" i="354"/>
  <c r="F1781" i="354"/>
  <c r="B1781" i="354"/>
  <c r="F1780" i="354"/>
  <c r="B1780" i="354"/>
  <c r="F1779" i="354"/>
  <c r="B1779" i="354"/>
  <c r="F1778" i="354"/>
  <c r="B1778" i="354"/>
  <c r="F1777" i="354"/>
  <c r="B1777" i="354"/>
  <c r="F1776" i="354"/>
  <c r="B1776" i="354"/>
  <c r="F1775" i="354"/>
  <c r="B1775" i="354"/>
  <c r="F1774" i="354"/>
  <c r="B1774" i="354"/>
  <c r="F1773" i="354"/>
  <c r="B1773" i="354"/>
  <c r="F1772" i="354"/>
  <c r="B1772" i="354"/>
  <c r="F1771" i="354"/>
  <c r="B1771" i="354"/>
  <c r="F1770" i="354"/>
  <c r="B1770" i="354"/>
  <c r="F1769" i="354"/>
  <c r="B1769" i="354"/>
  <c r="F1768" i="354"/>
  <c r="B1768" i="354"/>
  <c r="F1767" i="354"/>
  <c r="B1767" i="354"/>
  <c r="F1766" i="354"/>
  <c r="B1766" i="354"/>
  <c r="F1765" i="354"/>
  <c r="B1765" i="354"/>
  <c r="F1764" i="354"/>
  <c r="B1764" i="354"/>
  <c r="B1763" i="354"/>
  <c r="B1762" i="354"/>
  <c r="B1761" i="354"/>
  <c r="B1760" i="354"/>
  <c r="B1759" i="354"/>
  <c r="B1758" i="354"/>
  <c r="B1757" i="354"/>
  <c r="B1756" i="354"/>
  <c r="B1755" i="354"/>
  <c r="B1754" i="354"/>
  <c r="F1753" i="354"/>
  <c r="B1753" i="354"/>
  <c r="F1752" i="354"/>
  <c r="B1752" i="354"/>
  <c r="F1751" i="354"/>
  <c r="B1751" i="354"/>
  <c r="F1750" i="354"/>
  <c r="B1750" i="354"/>
  <c r="F1749" i="354"/>
  <c r="B1749" i="354"/>
  <c r="F1748" i="354"/>
  <c r="B1748" i="354"/>
  <c r="F1747" i="354"/>
  <c r="B1747" i="354"/>
  <c r="F1746" i="354"/>
  <c r="B1746" i="354"/>
  <c r="F1745" i="354"/>
  <c r="B1745" i="354"/>
  <c r="F1744" i="354"/>
  <c r="B1744" i="354"/>
  <c r="F1743" i="354"/>
  <c r="B1743" i="354"/>
  <c r="F1742" i="354"/>
  <c r="B1742" i="354"/>
  <c r="F1741" i="354"/>
  <c r="B1741" i="354"/>
  <c r="F1740" i="354"/>
  <c r="B1740" i="354"/>
  <c r="F1739" i="354"/>
  <c r="B1739" i="354"/>
  <c r="F1738" i="354"/>
  <c r="B1738" i="354"/>
  <c r="F1737" i="354"/>
  <c r="B1737" i="354"/>
  <c r="F1736" i="354"/>
  <c r="B1736" i="354"/>
  <c r="F1735" i="354"/>
  <c r="B1735" i="354"/>
  <c r="F1734" i="354"/>
  <c r="B1734" i="354"/>
  <c r="B1733" i="354"/>
  <c r="B1732" i="354"/>
  <c r="B1731" i="354"/>
  <c r="B1730" i="354"/>
  <c r="B1729" i="354"/>
  <c r="B1728" i="354"/>
  <c r="B1727" i="354"/>
  <c r="B1726" i="354"/>
  <c r="B1725" i="354"/>
  <c r="B1724" i="354"/>
  <c r="B1723" i="354"/>
  <c r="B1722" i="354"/>
  <c r="B1721" i="354"/>
  <c r="B1720" i="354"/>
  <c r="B1719" i="354"/>
  <c r="B1718" i="354"/>
  <c r="B1717" i="354"/>
  <c r="B1716" i="354"/>
  <c r="B1715" i="354"/>
  <c r="B1714" i="354"/>
  <c r="B1713" i="354"/>
  <c r="B1712" i="354"/>
  <c r="B1711" i="354"/>
  <c r="B1710" i="354"/>
  <c r="B1709" i="354"/>
  <c r="B1708" i="354"/>
  <c r="B1707" i="354"/>
  <c r="B1706" i="354"/>
  <c r="B1705" i="354"/>
  <c r="B1704" i="354"/>
  <c r="B1703" i="354"/>
  <c r="B1702" i="354"/>
  <c r="B1701" i="354"/>
  <c r="B1700" i="354"/>
  <c r="B1699" i="354"/>
  <c r="B1698" i="354"/>
  <c r="B1697" i="354"/>
  <c r="B1696" i="354"/>
  <c r="B1695" i="354"/>
  <c r="B1694" i="354"/>
  <c r="F1693" i="354"/>
  <c r="B1693" i="354"/>
  <c r="F1692" i="354"/>
  <c r="B1692" i="354"/>
  <c r="F1691" i="354"/>
  <c r="B1691" i="354"/>
  <c r="F1690" i="354"/>
  <c r="B1690" i="354"/>
  <c r="F1689" i="354"/>
  <c r="B1689" i="354"/>
  <c r="F1688" i="354"/>
  <c r="B1688" i="354"/>
  <c r="F1687" i="354"/>
  <c r="B1687" i="354"/>
  <c r="F1686" i="354"/>
  <c r="B1686" i="354"/>
  <c r="F1685" i="354"/>
  <c r="B1685" i="354"/>
  <c r="F1684" i="354"/>
  <c r="B1684" i="354"/>
  <c r="F1683" i="354"/>
  <c r="B1683" i="354"/>
  <c r="F1682" i="354"/>
  <c r="B1682" i="354"/>
  <c r="F1681" i="354"/>
  <c r="B1681" i="354"/>
  <c r="F1680" i="354"/>
  <c r="B1680" i="354"/>
  <c r="F1679" i="354"/>
  <c r="B1679" i="354"/>
  <c r="F1678" i="354"/>
  <c r="B1678" i="354"/>
  <c r="F1677" i="354"/>
  <c r="B1677" i="354"/>
  <c r="F1676" i="354"/>
  <c r="B1676" i="354"/>
  <c r="F1675" i="354"/>
  <c r="B1675" i="354"/>
  <c r="F1674" i="354"/>
  <c r="B1674" i="354"/>
  <c r="B1673" i="354"/>
  <c r="B1672" i="354"/>
  <c r="B1671" i="354"/>
  <c r="B1670" i="354"/>
  <c r="B1669" i="354"/>
  <c r="B1668" i="354"/>
  <c r="B1667" i="354"/>
  <c r="B1666" i="354"/>
  <c r="B1665" i="354"/>
  <c r="B1664" i="354"/>
  <c r="F1663" i="354"/>
  <c r="B1663" i="354"/>
  <c r="F1662" i="354"/>
  <c r="B1662" i="354"/>
  <c r="F1661" i="354"/>
  <c r="B1661" i="354"/>
  <c r="F1660" i="354"/>
  <c r="B1660" i="354"/>
  <c r="F1659" i="354"/>
  <c r="B1659" i="354"/>
  <c r="F1658" i="354"/>
  <c r="B1658" i="354"/>
  <c r="F1657" i="354"/>
  <c r="B1657" i="354"/>
  <c r="F1656" i="354"/>
  <c r="B1656" i="354"/>
  <c r="F1655" i="354"/>
  <c r="B1655" i="354"/>
  <c r="F1654" i="354"/>
  <c r="B1654" i="354"/>
  <c r="B1653" i="354"/>
  <c r="B1652" i="354"/>
  <c r="B1651" i="354"/>
  <c r="B1650" i="354"/>
  <c r="B1649" i="354"/>
  <c r="B1648" i="354"/>
  <c r="B1647" i="354"/>
  <c r="B1646" i="354"/>
  <c r="B1645" i="354"/>
  <c r="B1644" i="354"/>
  <c r="B1643" i="354"/>
  <c r="B1642" i="354"/>
  <c r="B1641" i="354"/>
  <c r="B1640" i="354"/>
  <c r="B1639" i="354"/>
  <c r="B1638" i="354"/>
  <c r="B1637" i="354"/>
  <c r="B1636" i="354"/>
  <c r="B1635" i="354"/>
  <c r="B1634" i="354"/>
  <c r="F1633" i="354"/>
  <c r="B1633" i="354"/>
  <c r="F1632" i="354"/>
  <c r="B1632" i="354"/>
  <c r="F1631" i="354"/>
  <c r="B1631" i="354"/>
  <c r="F1630" i="354"/>
  <c r="B1630" i="354"/>
  <c r="F1629" i="354"/>
  <c r="B1629" i="354"/>
  <c r="F1628" i="354"/>
  <c r="B1628" i="354"/>
  <c r="F1627" i="354"/>
  <c r="B1627" i="354"/>
  <c r="F1626" i="354"/>
  <c r="B1626" i="354"/>
  <c r="F1625" i="354"/>
  <c r="B1625" i="354"/>
  <c r="F1624" i="354"/>
  <c r="B1624" i="354"/>
  <c r="F1623" i="354"/>
  <c r="B1623" i="354"/>
  <c r="F1622" i="354"/>
  <c r="B1622" i="354"/>
  <c r="F1621" i="354"/>
  <c r="B1621" i="354"/>
  <c r="F1620" i="354"/>
  <c r="B1620" i="354"/>
  <c r="F1619" i="354"/>
  <c r="B1619" i="354"/>
  <c r="F1618" i="354"/>
  <c r="B1618" i="354"/>
  <c r="F1617" i="354"/>
  <c r="B1617" i="354"/>
  <c r="F1616" i="354"/>
  <c r="B1616" i="354"/>
  <c r="F1615" i="354"/>
  <c r="B1615" i="354"/>
  <c r="F1614" i="354"/>
  <c r="B1614" i="354"/>
  <c r="F1613" i="354"/>
  <c r="B1613" i="354"/>
  <c r="F1612" i="354"/>
  <c r="B1612" i="354"/>
  <c r="F1611" i="354"/>
  <c r="B1611" i="354"/>
  <c r="F1610" i="354"/>
  <c r="B1610" i="354"/>
  <c r="F1609" i="354"/>
  <c r="B1609" i="354"/>
  <c r="F1608" i="354"/>
  <c r="B1608" i="354"/>
  <c r="F1607" i="354"/>
  <c r="B1607" i="354"/>
  <c r="F1606" i="354"/>
  <c r="B1606" i="354"/>
  <c r="F1605" i="354"/>
  <c r="B1605" i="354"/>
  <c r="F1604" i="354"/>
  <c r="B1604" i="354"/>
  <c r="F1603" i="354"/>
  <c r="B1603" i="354"/>
  <c r="F1602" i="354"/>
  <c r="B1602" i="354"/>
  <c r="F1601" i="354"/>
  <c r="B1601" i="354"/>
  <c r="F1600" i="354"/>
  <c r="B1600" i="354"/>
  <c r="F1599" i="354"/>
  <c r="B1599" i="354"/>
  <c r="F1598" i="354"/>
  <c r="B1598" i="354"/>
  <c r="F1597" i="354"/>
  <c r="B1597" i="354"/>
  <c r="F1596" i="354"/>
  <c r="B1596" i="354"/>
  <c r="F1595" i="354"/>
  <c r="B1595" i="354"/>
  <c r="F1594" i="354"/>
  <c r="B1594" i="354"/>
  <c r="F1593" i="354"/>
  <c r="B1593" i="354"/>
  <c r="F1592" i="354"/>
  <c r="B1592" i="354"/>
  <c r="F1591" i="354"/>
  <c r="B1591" i="354"/>
  <c r="F1590" i="354"/>
  <c r="B1590" i="354"/>
  <c r="F1589" i="354"/>
  <c r="B1589" i="354"/>
  <c r="F1588" i="354"/>
  <c r="B1588" i="354"/>
  <c r="F1587" i="354"/>
  <c r="B1587" i="354"/>
  <c r="F1586" i="354"/>
  <c r="B1586" i="354"/>
  <c r="F1585" i="354"/>
  <c r="B1585" i="354"/>
  <c r="F1584" i="354"/>
  <c r="B1584" i="354"/>
  <c r="F1583" i="354"/>
  <c r="B1583" i="354"/>
  <c r="F1582" i="354"/>
  <c r="B1582" i="354"/>
  <c r="F1581" i="354"/>
  <c r="B1581" i="354"/>
  <c r="F1580" i="354"/>
  <c r="B1580" i="354"/>
  <c r="F1579" i="354"/>
  <c r="B1579" i="354"/>
  <c r="F1578" i="354"/>
  <c r="B1578" i="354"/>
  <c r="F1577" i="354"/>
  <c r="B1577" i="354"/>
  <c r="F1576" i="354"/>
  <c r="B1576" i="354"/>
  <c r="F1575" i="354"/>
  <c r="B1575" i="354"/>
  <c r="F1574" i="354"/>
  <c r="B1574" i="354"/>
  <c r="F1573" i="354"/>
  <c r="B1573" i="354"/>
  <c r="F1572" i="354"/>
  <c r="B1572" i="354"/>
  <c r="F1571" i="354"/>
  <c r="B1571" i="354"/>
  <c r="F1570" i="354"/>
  <c r="B1570" i="354"/>
  <c r="F1569" i="354"/>
  <c r="B1569" i="354"/>
  <c r="F1568" i="354"/>
  <c r="B1568" i="354"/>
  <c r="F1567" i="354"/>
  <c r="B1567" i="354"/>
  <c r="F1566" i="354"/>
  <c r="B1566" i="354"/>
  <c r="F1565" i="354"/>
  <c r="B1565" i="354"/>
  <c r="F1564" i="354"/>
  <c r="B1564" i="354"/>
  <c r="F1563" i="354"/>
  <c r="B1563" i="354"/>
  <c r="F1562" i="354"/>
  <c r="B1562" i="354"/>
  <c r="F1561" i="354"/>
  <c r="B1561" i="354"/>
  <c r="F1560" i="354"/>
  <c r="B1560" i="354"/>
  <c r="F1559" i="354"/>
  <c r="B1559" i="354"/>
  <c r="F1558" i="354"/>
  <c r="B1558" i="354"/>
  <c r="F1557" i="354"/>
  <c r="B1557" i="354"/>
  <c r="F1556" i="354"/>
  <c r="B1556" i="354"/>
  <c r="F1555" i="354"/>
  <c r="B1555" i="354"/>
  <c r="F1554" i="354"/>
  <c r="B1554" i="354"/>
  <c r="F1553" i="354"/>
  <c r="B1553" i="354"/>
  <c r="F1552" i="354"/>
  <c r="B1552" i="354"/>
  <c r="F1551" i="354"/>
  <c r="B1551" i="354"/>
  <c r="F1550" i="354"/>
  <c r="B1550" i="354"/>
  <c r="F1549" i="354"/>
  <c r="B1549" i="354"/>
  <c r="F1548" i="354"/>
  <c r="B1548" i="354"/>
  <c r="F1547" i="354"/>
  <c r="B1547" i="354"/>
  <c r="F1546" i="354"/>
  <c r="B1546" i="354"/>
  <c r="F1545" i="354"/>
  <c r="B1545" i="354"/>
  <c r="F1544" i="354"/>
  <c r="B1544" i="354"/>
  <c r="F1543" i="354"/>
  <c r="B1543" i="354"/>
  <c r="F1542" i="354"/>
  <c r="B1542" i="354"/>
  <c r="F1541" i="354"/>
  <c r="B1541" i="354"/>
  <c r="F1540" i="354"/>
  <c r="B1540" i="354"/>
  <c r="F1539" i="354"/>
  <c r="B1539" i="354"/>
  <c r="F1538" i="354"/>
  <c r="B1538" i="354"/>
  <c r="F1537" i="354"/>
  <c r="B1537" i="354"/>
  <c r="F1536" i="354"/>
  <c r="B1536" i="354"/>
  <c r="F1535" i="354"/>
  <c r="B1535" i="354"/>
  <c r="F1534" i="354"/>
  <c r="B1534" i="354"/>
  <c r="F1533" i="354"/>
  <c r="B1533" i="354"/>
  <c r="F1532" i="354"/>
  <c r="B1532" i="354"/>
  <c r="F1531" i="354"/>
  <c r="B1531" i="354"/>
  <c r="F1530" i="354"/>
  <c r="B1530" i="354"/>
  <c r="F1529" i="354"/>
  <c r="B1529" i="354"/>
  <c r="F1528" i="354"/>
  <c r="B1528" i="354"/>
  <c r="F1527" i="354"/>
  <c r="B1527" i="354"/>
  <c r="F1526" i="354"/>
  <c r="B1526" i="354"/>
  <c r="F1525" i="354"/>
  <c r="B1525" i="354"/>
  <c r="F1524" i="354"/>
  <c r="B1524" i="354"/>
  <c r="F1523" i="354"/>
  <c r="B1523" i="354"/>
  <c r="F1522" i="354"/>
  <c r="B1522" i="354"/>
  <c r="F1521" i="354"/>
  <c r="B1521" i="354"/>
  <c r="F1520" i="354"/>
  <c r="B1520" i="354"/>
  <c r="F1519" i="354"/>
  <c r="B1519" i="354"/>
  <c r="F1518" i="354"/>
  <c r="B1518" i="354"/>
  <c r="F1517" i="354"/>
  <c r="B1517" i="354"/>
  <c r="F1516" i="354"/>
  <c r="B1516" i="354"/>
  <c r="F1515" i="354"/>
  <c r="B1515" i="354"/>
  <c r="F1514" i="354"/>
  <c r="B1514" i="354"/>
  <c r="F1513" i="354"/>
  <c r="B1513" i="354"/>
  <c r="F1512" i="354"/>
  <c r="B1512" i="354"/>
  <c r="F1511" i="354"/>
  <c r="B1511" i="354"/>
  <c r="F1510" i="354"/>
  <c r="B1510" i="354"/>
  <c r="F1509" i="354"/>
  <c r="B1509" i="354"/>
  <c r="F1508" i="354"/>
  <c r="B1508" i="354"/>
  <c r="F1507" i="354"/>
  <c r="B1507" i="354"/>
  <c r="F1506" i="354"/>
  <c r="B1506" i="354"/>
  <c r="F1505" i="354"/>
  <c r="B1505" i="354"/>
  <c r="F1504" i="354"/>
  <c r="B1504" i="354"/>
  <c r="F1503" i="354"/>
  <c r="B1503" i="354"/>
  <c r="F1502" i="354"/>
  <c r="B1502" i="354"/>
  <c r="F1501" i="354"/>
  <c r="B1501" i="354"/>
  <c r="F1500" i="354"/>
  <c r="B1500" i="354"/>
  <c r="F1499" i="354"/>
  <c r="B1499" i="354"/>
  <c r="F1498" i="354"/>
  <c r="B1498" i="354"/>
  <c r="F1497" i="354"/>
  <c r="B1497" i="354"/>
  <c r="F1496" i="354"/>
  <c r="B1496" i="354"/>
  <c r="F1495" i="354"/>
  <c r="B1495" i="354"/>
  <c r="F1494" i="354"/>
  <c r="B1494" i="354"/>
  <c r="F1493" i="354"/>
  <c r="B1493" i="354"/>
  <c r="F1492" i="354"/>
  <c r="B1492" i="354"/>
  <c r="F1491" i="354"/>
  <c r="B1491" i="354"/>
  <c r="F1490" i="354"/>
  <c r="B1490" i="354"/>
  <c r="F1489" i="354"/>
  <c r="B1489" i="354"/>
  <c r="F1488" i="354"/>
  <c r="B1488" i="354"/>
  <c r="F1487" i="354"/>
  <c r="B1487" i="354"/>
  <c r="F1486" i="354"/>
  <c r="B1486" i="354"/>
  <c r="F1485" i="354"/>
  <c r="B1485" i="354"/>
  <c r="F1484" i="354"/>
  <c r="B1484" i="354"/>
  <c r="F1483" i="354"/>
  <c r="B1483" i="354"/>
  <c r="F1482" i="354"/>
  <c r="B1482" i="354"/>
  <c r="F1481" i="354"/>
  <c r="B1481" i="354"/>
  <c r="F1480" i="354"/>
  <c r="B1480" i="354"/>
  <c r="F1479" i="354"/>
  <c r="B1479" i="354"/>
  <c r="F1478" i="354"/>
  <c r="B1478" i="354"/>
  <c r="F1477" i="354"/>
  <c r="B1477" i="354"/>
  <c r="F1476" i="354"/>
  <c r="B1476" i="354"/>
  <c r="F1475" i="354"/>
  <c r="B1475" i="354"/>
  <c r="F1474" i="354"/>
  <c r="B1474" i="354"/>
  <c r="F1473" i="354"/>
  <c r="B1473" i="354"/>
  <c r="F1472" i="354"/>
  <c r="B1472" i="354"/>
  <c r="F1471" i="354"/>
  <c r="B1471" i="354"/>
  <c r="F1470" i="354"/>
  <c r="B1470" i="354"/>
  <c r="F1469" i="354"/>
  <c r="B1469" i="354"/>
  <c r="F1468" i="354"/>
  <c r="B1468" i="354"/>
  <c r="F1467" i="354"/>
  <c r="B1467" i="354"/>
  <c r="F1466" i="354"/>
  <c r="B1466" i="354"/>
  <c r="B1465" i="354"/>
  <c r="F1464" i="354"/>
  <c r="B1464" i="354"/>
  <c r="F1463" i="354"/>
  <c r="B1463" i="354"/>
  <c r="F1462" i="354"/>
  <c r="B1462" i="354"/>
  <c r="F1461" i="354"/>
  <c r="B1461" i="354"/>
  <c r="B1460" i="354"/>
  <c r="B1459" i="354"/>
  <c r="B1458" i="354"/>
  <c r="F1457" i="354"/>
  <c r="B1457" i="354"/>
  <c r="F1456" i="354"/>
  <c r="B1456" i="354"/>
  <c r="F1455" i="354"/>
  <c r="B1455" i="354"/>
  <c r="B1454" i="354"/>
  <c r="B1453" i="354"/>
  <c r="B1452" i="354"/>
  <c r="F1451" i="354"/>
  <c r="B1451" i="354"/>
  <c r="F1450" i="354"/>
  <c r="B1450" i="354"/>
  <c r="F1449" i="354"/>
  <c r="B1449" i="354"/>
  <c r="B1448" i="354"/>
  <c r="B1447" i="354"/>
  <c r="B1446" i="354"/>
  <c r="F1445" i="354"/>
  <c r="B1445" i="354"/>
  <c r="F1444" i="354"/>
  <c r="B1444" i="354"/>
  <c r="F1443" i="354"/>
  <c r="B1443" i="354"/>
  <c r="F1442" i="354"/>
  <c r="B1442" i="354"/>
  <c r="F1441" i="354"/>
  <c r="B1441" i="354"/>
  <c r="F1440" i="354"/>
  <c r="B1440" i="354"/>
  <c r="F1439" i="354"/>
  <c r="B1439" i="354"/>
  <c r="F1438" i="354"/>
  <c r="B1438" i="354"/>
  <c r="F1437" i="354"/>
  <c r="B1437" i="354"/>
  <c r="F1436" i="354"/>
  <c r="B1436" i="354"/>
  <c r="F1435" i="354"/>
  <c r="B1435" i="354"/>
  <c r="F1434" i="354"/>
  <c r="B1434" i="354"/>
  <c r="F1433" i="354"/>
  <c r="B1433" i="354"/>
  <c r="F1432" i="354"/>
  <c r="B1432" i="354"/>
  <c r="F1431" i="354"/>
  <c r="B1431" i="354"/>
  <c r="F1430" i="354"/>
  <c r="B1430" i="354"/>
  <c r="F1429" i="354"/>
  <c r="B1429" i="354"/>
  <c r="F1428" i="354"/>
  <c r="B1428" i="354"/>
  <c r="F1427" i="354"/>
  <c r="B1427" i="354"/>
  <c r="F1426" i="354"/>
  <c r="B1426" i="354"/>
  <c r="F1425" i="354"/>
  <c r="B1425" i="354"/>
  <c r="F1424" i="354"/>
  <c r="B1424" i="354"/>
  <c r="F1423" i="354"/>
  <c r="B1423" i="354"/>
  <c r="F1422" i="354"/>
  <c r="B1422" i="354"/>
  <c r="F1421" i="354"/>
  <c r="B1421" i="354"/>
  <c r="F1420" i="354"/>
  <c r="B1420" i="354"/>
  <c r="F1419" i="354"/>
  <c r="B1419" i="354"/>
  <c r="F1418" i="354"/>
  <c r="B1418" i="354"/>
  <c r="F1417" i="354"/>
  <c r="B1417" i="354"/>
  <c r="F1416" i="354"/>
  <c r="B1416" i="354"/>
  <c r="F1415" i="354"/>
  <c r="B1415" i="354"/>
  <c r="F1414" i="354"/>
  <c r="B1414" i="354"/>
  <c r="F1413" i="354"/>
  <c r="B1413" i="354"/>
  <c r="F1412" i="354"/>
  <c r="B1412" i="354"/>
  <c r="F1411" i="354"/>
  <c r="B1411" i="354"/>
  <c r="F1410" i="354"/>
  <c r="B1410" i="354"/>
  <c r="F1409" i="354"/>
  <c r="B1409" i="354"/>
  <c r="F1408" i="354"/>
  <c r="B1408" i="354"/>
  <c r="F1407" i="354"/>
  <c r="B1407" i="354"/>
  <c r="F1406" i="354"/>
  <c r="B1406" i="354"/>
  <c r="F1405" i="354"/>
  <c r="B1405" i="354"/>
  <c r="F1404" i="354"/>
  <c r="B1404" i="354"/>
  <c r="F1403" i="354"/>
  <c r="B1403" i="354"/>
  <c r="F1402" i="354"/>
  <c r="B1402" i="354"/>
  <c r="F1401" i="354"/>
  <c r="B1401" i="354"/>
  <c r="F1400" i="354"/>
  <c r="B1400" i="354"/>
  <c r="F1399" i="354"/>
  <c r="B1399" i="354"/>
  <c r="F1398" i="354"/>
  <c r="B1398" i="354"/>
  <c r="F1397" i="354"/>
  <c r="B1397" i="354"/>
  <c r="F1396" i="354"/>
  <c r="B1396" i="354"/>
  <c r="F1395" i="354"/>
  <c r="B1395" i="354"/>
  <c r="F1394" i="354"/>
  <c r="B1394" i="354"/>
  <c r="F1393" i="354"/>
  <c r="B1393" i="354"/>
  <c r="F1392" i="354"/>
  <c r="B1392" i="354"/>
  <c r="F1391" i="354"/>
  <c r="B1391" i="354"/>
  <c r="F1390" i="354"/>
  <c r="B1390" i="354"/>
  <c r="F1389" i="354"/>
  <c r="B1389" i="354"/>
  <c r="F1388" i="354"/>
  <c r="B1388" i="354"/>
  <c r="F1387" i="354"/>
  <c r="B1387" i="354"/>
  <c r="F1386" i="354"/>
  <c r="B1386" i="354"/>
  <c r="F1385" i="354"/>
  <c r="B1385" i="354"/>
  <c r="F1384" i="354"/>
  <c r="B1384" i="354"/>
  <c r="F1383" i="354"/>
  <c r="B1383" i="354"/>
  <c r="F1382" i="354"/>
  <c r="B1382" i="354"/>
  <c r="F1381" i="354"/>
  <c r="B1381" i="354"/>
  <c r="F1380" i="354"/>
  <c r="B1380" i="354"/>
  <c r="F1379" i="354"/>
  <c r="B1379" i="354"/>
  <c r="F1378" i="354"/>
  <c r="B1378" i="354"/>
  <c r="F1377" i="354"/>
  <c r="B1377" i="354"/>
  <c r="F1376" i="354"/>
  <c r="B1376" i="354"/>
  <c r="F1375" i="354"/>
  <c r="B1375" i="354"/>
  <c r="F1374" i="354"/>
  <c r="B1374" i="354"/>
  <c r="F1373" i="354"/>
  <c r="B1373" i="354"/>
  <c r="F1372" i="354"/>
  <c r="B1372" i="354"/>
  <c r="F1371" i="354"/>
  <c r="B1371" i="354"/>
  <c r="F1370" i="354"/>
  <c r="B1370" i="354"/>
  <c r="F1369" i="354"/>
  <c r="B1369" i="354"/>
  <c r="F1368" i="354"/>
  <c r="B1368" i="354"/>
  <c r="F1367" i="354"/>
  <c r="B1367" i="354"/>
  <c r="F1366" i="354"/>
  <c r="B1366" i="354"/>
  <c r="F1365" i="354"/>
  <c r="B1365" i="354"/>
  <c r="F1364" i="354"/>
  <c r="B1364" i="354"/>
  <c r="F1363" i="354"/>
  <c r="B1363" i="354"/>
  <c r="F1362" i="354"/>
  <c r="B1362" i="354"/>
  <c r="F1361" i="354"/>
  <c r="B1361" i="354"/>
  <c r="F1360" i="354"/>
  <c r="B1360" i="354"/>
  <c r="F1359" i="354"/>
  <c r="B1359" i="354"/>
  <c r="F1358" i="354"/>
  <c r="B1358" i="354"/>
  <c r="F1357" i="354"/>
  <c r="B1357" i="354"/>
  <c r="F1356" i="354"/>
  <c r="B1356" i="354"/>
  <c r="F1355" i="354"/>
  <c r="B1355" i="354"/>
  <c r="F1354" i="354"/>
  <c r="B1354" i="354"/>
  <c r="F1353" i="354"/>
  <c r="B1353" i="354"/>
  <c r="F1352" i="354"/>
  <c r="B1352" i="354"/>
  <c r="F1351" i="354"/>
  <c r="B1351" i="354"/>
  <c r="F1350" i="354"/>
  <c r="B1350" i="354"/>
  <c r="F1349" i="354"/>
  <c r="B1349" i="354"/>
  <c r="F1348" i="354"/>
  <c r="B1348" i="354"/>
  <c r="F1347" i="354"/>
  <c r="B1347" i="354"/>
  <c r="F1346" i="354"/>
  <c r="B1346" i="354"/>
  <c r="F1345" i="354"/>
  <c r="B1345" i="354"/>
  <c r="F1344" i="354"/>
  <c r="B1344" i="354"/>
  <c r="F1343" i="354"/>
  <c r="B1343" i="354"/>
  <c r="F1342" i="354"/>
  <c r="B1342" i="354"/>
  <c r="F1341" i="354"/>
  <c r="B1341" i="354"/>
  <c r="F1340" i="354"/>
  <c r="B1340" i="354"/>
  <c r="F1339" i="354"/>
  <c r="B1339" i="354"/>
  <c r="F1338" i="354"/>
  <c r="B1338" i="354"/>
  <c r="F1337" i="354"/>
  <c r="B1337" i="354"/>
  <c r="F1336" i="354"/>
  <c r="B1336" i="354"/>
  <c r="F1335" i="354"/>
  <c r="B1335" i="354"/>
  <c r="F1334" i="354"/>
  <c r="B1334" i="354"/>
  <c r="F1333" i="354"/>
  <c r="B1333" i="354"/>
  <c r="F1332" i="354"/>
  <c r="B1332" i="354"/>
  <c r="F1331" i="354"/>
  <c r="B1331" i="354"/>
  <c r="F1330" i="354"/>
  <c r="B1330" i="354"/>
  <c r="F1329" i="354"/>
  <c r="B1329" i="354"/>
  <c r="F1328" i="354"/>
  <c r="B1328" i="354"/>
  <c r="F1327" i="354"/>
  <c r="B1327" i="354"/>
  <c r="F1326" i="354"/>
  <c r="B1326" i="354"/>
  <c r="F1325" i="354"/>
  <c r="B1325" i="354"/>
  <c r="F1324" i="354"/>
  <c r="B1324" i="354"/>
  <c r="F1323" i="354"/>
  <c r="B1323" i="354"/>
  <c r="F1322" i="354"/>
  <c r="B1322" i="354"/>
  <c r="F1321" i="354"/>
  <c r="B1321" i="354"/>
  <c r="F1320" i="354"/>
  <c r="B1320" i="354"/>
  <c r="F1319" i="354"/>
  <c r="B1319" i="354"/>
  <c r="F1318" i="354"/>
  <c r="B1318" i="354"/>
  <c r="F1317" i="354"/>
  <c r="B1317" i="354"/>
  <c r="F1316" i="354"/>
  <c r="B1316" i="354"/>
  <c r="F1315" i="354"/>
  <c r="B1315" i="354"/>
  <c r="F1314" i="354"/>
  <c r="B1314" i="354"/>
  <c r="F1313" i="354"/>
  <c r="B1313" i="354"/>
  <c r="F1312" i="354"/>
  <c r="B1312" i="354"/>
  <c r="F1311" i="354"/>
  <c r="B1311" i="354"/>
  <c r="F1310" i="354"/>
  <c r="B1310" i="354"/>
  <c r="F1309" i="354"/>
  <c r="B1309" i="354"/>
  <c r="F1308" i="354"/>
  <c r="B1308" i="354"/>
  <c r="F1307" i="354"/>
  <c r="B1307" i="354"/>
  <c r="F1306" i="354"/>
  <c r="B1306" i="354"/>
  <c r="F1305" i="354"/>
  <c r="B1305" i="354"/>
  <c r="F1304" i="354"/>
  <c r="B1304" i="354"/>
  <c r="F1303" i="354"/>
  <c r="B1303" i="354"/>
  <c r="F1302" i="354"/>
  <c r="B1302" i="354"/>
  <c r="F1301" i="354"/>
  <c r="B1301" i="354"/>
  <c r="F1300" i="354"/>
  <c r="B1300" i="354"/>
  <c r="F1299" i="354"/>
  <c r="B1299" i="354"/>
  <c r="F1298" i="354"/>
  <c r="B1298" i="354"/>
  <c r="F1297" i="354"/>
  <c r="B1297" i="354"/>
  <c r="F1296" i="354"/>
  <c r="B1296" i="354"/>
  <c r="F1295" i="354"/>
  <c r="B1295" i="354"/>
  <c r="F1294" i="354"/>
  <c r="B1294" i="354"/>
  <c r="F1293" i="354"/>
  <c r="B1293" i="354"/>
  <c r="F1292" i="354"/>
  <c r="B1292" i="354"/>
  <c r="F1291" i="354"/>
  <c r="B1291" i="354"/>
  <c r="F1290" i="354"/>
  <c r="B1290" i="354"/>
  <c r="F1289" i="354"/>
  <c r="B1289" i="354"/>
  <c r="F1288" i="354"/>
  <c r="B1288" i="354"/>
  <c r="F1287" i="354"/>
  <c r="B1287" i="354"/>
  <c r="F1286" i="354"/>
  <c r="B1286" i="354"/>
  <c r="F1285" i="354"/>
  <c r="B1285" i="354"/>
  <c r="F1284" i="354"/>
  <c r="B1284" i="354"/>
  <c r="F1283" i="354"/>
  <c r="B1283" i="354"/>
  <c r="F1282" i="354"/>
  <c r="B1282" i="354"/>
  <c r="F1281" i="354"/>
  <c r="B1281" i="354"/>
  <c r="F1280" i="354"/>
  <c r="B1280" i="354"/>
  <c r="F1279" i="354"/>
  <c r="B1279" i="354"/>
  <c r="F1278" i="354"/>
  <c r="B1278" i="354"/>
  <c r="F1277" i="354"/>
  <c r="B1277" i="354"/>
  <c r="F1276" i="354"/>
  <c r="B1276" i="354"/>
  <c r="F1275" i="354"/>
  <c r="B1275" i="354"/>
  <c r="F1274" i="354"/>
  <c r="B1274" i="354"/>
  <c r="F1273" i="354"/>
  <c r="B1273" i="354"/>
  <c r="F1272" i="354"/>
  <c r="B1272" i="354"/>
  <c r="F1271" i="354"/>
  <c r="B1271" i="354"/>
  <c r="F1270" i="354"/>
  <c r="B1270" i="354"/>
  <c r="F1269" i="354"/>
  <c r="B1269" i="354"/>
  <c r="F1268" i="354"/>
  <c r="B1268" i="354"/>
  <c r="F1267" i="354"/>
  <c r="B1267" i="354"/>
  <c r="F1266" i="354"/>
  <c r="B1266" i="354"/>
  <c r="F1265" i="354"/>
  <c r="B1265" i="354"/>
  <c r="F1264" i="354"/>
  <c r="B1264" i="354"/>
  <c r="F1263" i="354"/>
  <c r="B1263" i="354"/>
  <c r="F1262" i="354"/>
  <c r="B1262" i="354"/>
  <c r="F1261" i="354"/>
  <c r="B1261" i="354"/>
  <c r="F1260" i="354"/>
  <c r="B1260" i="354"/>
  <c r="F1259" i="354"/>
  <c r="B1259" i="354"/>
  <c r="F1258" i="354"/>
  <c r="B1258" i="354"/>
  <c r="F1257" i="354"/>
  <c r="B1257" i="354"/>
  <c r="F1256" i="354"/>
  <c r="B1256" i="354"/>
  <c r="F1255" i="354"/>
  <c r="B1255" i="354"/>
  <c r="F1254" i="354"/>
  <c r="B1254" i="354"/>
  <c r="F1253" i="354"/>
  <c r="B1253" i="354"/>
  <c r="F1252" i="354"/>
  <c r="B1252" i="354"/>
  <c r="F1251" i="354"/>
  <c r="B1251" i="354"/>
  <c r="F1250" i="354"/>
  <c r="B1250" i="354"/>
  <c r="F1249" i="354"/>
  <c r="B1249" i="354"/>
  <c r="F1248" i="354"/>
  <c r="B1248" i="354"/>
  <c r="F1247" i="354"/>
  <c r="B1247" i="354"/>
  <c r="F1246" i="354"/>
  <c r="B1246" i="354"/>
  <c r="F1245" i="354"/>
  <c r="B1245" i="354"/>
  <c r="F1244" i="354"/>
  <c r="B1244" i="354"/>
  <c r="F1243" i="354"/>
  <c r="B1243" i="354"/>
  <c r="F1242" i="354"/>
  <c r="B1242" i="354"/>
  <c r="F1241" i="354"/>
  <c r="B1241" i="354"/>
  <c r="F1240" i="354"/>
  <c r="B1240" i="354"/>
  <c r="F1239" i="354"/>
  <c r="B1239" i="354"/>
  <c r="F1238" i="354"/>
  <c r="B1238" i="354"/>
  <c r="F1237" i="354"/>
  <c r="B1237" i="354"/>
  <c r="F1236" i="354"/>
  <c r="B1236" i="354"/>
  <c r="F1235" i="354"/>
  <c r="B1235" i="354"/>
  <c r="F1234" i="354"/>
  <c r="B1234" i="354"/>
  <c r="F1233" i="354"/>
  <c r="B1233" i="354"/>
  <c r="F1232" i="354"/>
  <c r="B1232" i="354"/>
  <c r="F1231" i="354"/>
  <c r="B1231" i="354"/>
  <c r="F1230" i="354"/>
  <c r="B1230" i="354"/>
  <c r="F1229" i="354"/>
  <c r="B1229" i="354"/>
  <c r="F1228" i="354"/>
  <c r="B1228" i="354"/>
  <c r="F1227" i="354"/>
  <c r="B1227" i="354"/>
  <c r="F1226" i="354"/>
  <c r="B1226" i="354"/>
  <c r="F1225" i="354"/>
  <c r="B1225" i="354"/>
  <c r="F1224" i="354"/>
  <c r="B1224" i="354"/>
  <c r="F1223" i="354"/>
  <c r="B1223" i="354"/>
  <c r="F1222" i="354"/>
  <c r="B1222" i="354"/>
  <c r="F1221" i="354"/>
  <c r="B1221" i="354"/>
  <c r="F1220" i="354"/>
  <c r="B1220" i="354"/>
  <c r="F1219" i="354"/>
  <c r="B1219" i="354"/>
  <c r="F1218" i="354"/>
  <c r="B1218" i="354"/>
  <c r="F1217" i="354"/>
  <c r="B1217" i="354"/>
  <c r="F1216" i="354"/>
  <c r="B1216" i="354"/>
  <c r="F1215" i="354"/>
  <c r="B1215" i="354"/>
  <c r="F1214" i="354"/>
  <c r="B1214" i="354"/>
  <c r="F1213" i="354"/>
  <c r="B1213" i="354"/>
  <c r="F1212" i="354"/>
  <c r="B1212" i="354"/>
  <c r="F1211" i="354"/>
  <c r="B1211" i="354"/>
  <c r="F1210" i="354"/>
  <c r="B1210" i="354"/>
  <c r="F1209" i="354"/>
  <c r="B1209" i="354"/>
  <c r="F1208" i="354"/>
  <c r="B1208" i="354"/>
  <c r="F1207" i="354"/>
  <c r="B1207" i="354"/>
  <c r="F1206" i="354"/>
  <c r="B1206" i="354"/>
  <c r="F1205" i="354"/>
  <c r="B1205" i="354"/>
  <c r="F1204" i="354"/>
  <c r="B1204" i="354"/>
  <c r="F1203" i="354"/>
  <c r="B1203" i="354"/>
  <c r="F1202" i="354"/>
  <c r="B1202" i="354"/>
  <c r="F1201" i="354"/>
  <c r="B1201" i="354"/>
  <c r="F1200" i="354"/>
  <c r="B1200" i="354"/>
  <c r="F1199" i="354"/>
  <c r="B1199" i="354"/>
  <c r="F1198" i="354"/>
  <c r="B1198" i="354"/>
  <c r="F1197" i="354"/>
  <c r="B1197" i="354"/>
  <c r="F1196" i="354"/>
  <c r="B1196" i="354"/>
  <c r="F1195" i="354"/>
  <c r="B1195" i="354"/>
  <c r="F1194" i="354"/>
  <c r="B1194" i="354"/>
  <c r="F1193" i="354"/>
  <c r="B1193" i="354"/>
  <c r="F1192" i="354"/>
  <c r="B1192" i="354"/>
  <c r="F1191" i="354"/>
  <c r="B1191" i="354"/>
  <c r="F1190" i="354"/>
  <c r="B1190" i="354"/>
  <c r="F1189" i="354"/>
  <c r="B1189" i="354"/>
  <c r="F1188" i="354"/>
  <c r="B1188" i="354"/>
  <c r="F1187" i="354"/>
  <c r="B1187" i="354"/>
  <c r="F1186" i="354"/>
  <c r="B1186" i="354"/>
  <c r="F1185" i="354"/>
  <c r="B1185" i="354"/>
  <c r="F1184" i="354"/>
  <c r="B1184" i="354"/>
  <c r="F1183" i="354"/>
  <c r="B1183" i="354"/>
  <c r="F1182" i="354"/>
  <c r="B1182" i="354"/>
  <c r="F1181" i="354"/>
  <c r="B1181" i="354"/>
  <c r="F1180" i="354"/>
  <c r="B1180" i="354"/>
  <c r="F1179" i="354"/>
  <c r="B1179" i="354"/>
  <c r="F1178" i="354"/>
  <c r="B1178" i="354"/>
  <c r="F1177" i="354"/>
  <c r="B1177" i="354"/>
  <c r="F1176" i="354"/>
  <c r="B1176" i="354"/>
  <c r="F1175" i="354"/>
  <c r="B1175" i="354"/>
  <c r="F1174" i="354"/>
  <c r="B1174" i="354"/>
  <c r="F1173" i="354"/>
  <c r="B1173" i="354"/>
  <c r="F1172" i="354"/>
  <c r="B1172" i="354"/>
  <c r="F1171" i="354"/>
  <c r="B1171" i="354"/>
  <c r="F1170" i="354"/>
  <c r="B1170" i="354"/>
  <c r="F1169" i="354"/>
  <c r="B1169" i="354"/>
  <c r="F1168" i="354"/>
  <c r="B1168" i="354"/>
  <c r="F1167" i="354"/>
  <c r="B1167" i="354"/>
  <c r="F1166" i="354"/>
  <c r="B1166" i="354"/>
  <c r="F1165" i="354"/>
  <c r="B1165" i="354"/>
  <c r="F1164" i="354"/>
  <c r="B1164" i="354"/>
  <c r="F1163" i="354"/>
  <c r="B1163" i="354"/>
  <c r="F1162" i="354"/>
  <c r="B1162" i="354"/>
  <c r="F1161" i="354"/>
  <c r="B1161" i="354"/>
  <c r="F1160" i="354"/>
  <c r="B1160" i="354"/>
  <c r="F1159" i="354"/>
  <c r="B1159" i="354"/>
  <c r="F1158" i="354"/>
  <c r="B1158" i="354"/>
  <c r="F1157" i="354"/>
  <c r="B1157" i="354"/>
  <c r="F1156" i="354"/>
  <c r="B1156" i="354"/>
  <c r="F1155" i="354"/>
  <c r="B1155" i="354"/>
  <c r="F1154" i="354"/>
  <c r="B1154" i="354"/>
  <c r="F1153" i="354"/>
  <c r="B1153" i="354"/>
  <c r="F1152" i="354"/>
  <c r="B1152" i="354"/>
  <c r="F1151" i="354"/>
  <c r="B1151" i="354"/>
  <c r="F1150" i="354"/>
  <c r="B1150" i="354"/>
  <c r="F1149" i="354"/>
  <c r="B1149" i="354"/>
  <c r="F1148" i="354"/>
  <c r="B1148" i="354"/>
  <c r="F1147" i="354"/>
  <c r="B1147" i="354"/>
  <c r="F1146" i="354"/>
  <c r="B1146" i="354"/>
  <c r="F1145" i="354"/>
  <c r="B1145" i="354"/>
  <c r="F1144" i="354"/>
  <c r="B1144" i="354"/>
  <c r="F1143" i="354"/>
  <c r="B1143" i="354"/>
  <c r="F1142" i="354"/>
  <c r="B1142" i="354"/>
  <c r="F1141" i="354"/>
  <c r="B1141" i="354"/>
  <c r="F1140" i="354"/>
  <c r="B1140" i="354"/>
  <c r="F1139" i="354"/>
  <c r="B1139" i="354"/>
  <c r="F1138" i="354"/>
  <c r="B1138" i="354"/>
  <c r="F1137" i="354"/>
  <c r="B1137" i="354"/>
  <c r="F1136" i="354"/>
  <c r="B1136" i="354"/>
  <c r="F1135" i="354"/>
  <c r="B1135" i="354"/>
  <c r="F1134" i="354"/>
  <c r="B1134" i="354"/>
  <c r="F1133" i="354"/>
  <c r="B1133" i="354"/>
  <c r="F1132" i="354"/>
  <c r="B1132" i="354"/>
  <c r="F1131" i="354"/>
  <c r="B1131" i="354"/>
  <c r="F1130" i="354"/>
  <c r="B1130" i="354"/>
  <c r="F1129" i="354"/>
  <c r="B1129" i="354"/>
  <c r="F1128" i="354"/>
  <c r="B1128" i="354"/>
  <c r="F1127" i="354"/>
  <c r="B1127" i="354"/>
  <c r="F1126" i="354"/>
  <c r="B1126" i="354"/>
  <c r="F1125" i="354"/>
  <c r="B1125" i="354"/>
  <c r="F1124" i="354"/>
  <c r="B1124" i="354"/>
  <c r="F1123" i="354"/>
  <c r="B1123" i="354"/>
  <c r="F1122" i="354"/>
  <c r="B1122" i="354"/>
  <c r="F1121" i="354"/>
  <c r="B1121" i="354"/>
  <c r="F1120" i="354"/>
  <c r="B1120" i="354"/>
  <c r="F1119" i="354"/>
  <c r="B1119" i="354"/>
  <c r="F1118" i="354"/>
  <c r="B1118" i="354"/>
  <c r="F1117" i="354"/>
  <c r="B1117" i="354"/>
  <c r="F1116" i="354"/>
  <c r="B1116" i="354"/>
  <c r="F1115" i="354"/>
  <c r="B1115" i="354"/>
  <c r="F1114" i="354"/>
  <c r="B1114" i="354"/>
  <c r="F1113" i="354"/>
  <c r="B1113" i="354"/>
  <c r="F1112" i="354"/>
  <c r="B1112" i="354"/>
  <c r="F1111" i="354"/>
  <c r="B1111" i="354"/>
  <c r="F1110" i="354"/>
  <c r="B1110" i="354"/>
  <c r="F1109" i="354"/>
  <c r="B1109" i="354"/>
  <c r="F1108" i="354"/>
  <c r="B1108" i="354"/>
  <c r="F1107" i="354"/>
  <c r="B1107" i="354"/>
  <c r="F1106" i="354"/>
  <c r="B1106" i="354"/>
  <c r="F1105" i="354"/>
  <c r="B1105" i="354"/>
  <c r="F1104" i="354"/>
  <c r="B1104" i="354"/>
  <c r="F1103" i="354"/>
  <c r="B1103" i="354"/>
  <c r="F1102" i="354"/>
  <c r="B1102" i="354"/>
  <c r="F1101" i="354"/>
  <c r="B1101" i="354"/>
  <c r="F1100" i="354"/>
  <c r="B1100" i="354"/>
  <c r="F1099" i="354"/>
  <c r="B1099" i="354"/>
  <c r="F1098" i="354"/>
  <c r="B1098" i="354"/>
  <c r="F1097" i="354"/>
  <c r="B1097" i="354"/>
  <c r="F1096" i="354"/>
  <c r="B1096" i="354"/>
  <c r="F1095" i="354"/>
  <c r="B1095" i="354"/>
  <c r="F1094" i="354"/>
  <c r="B1094" i="354"/>
  <c r="F1093" i="354"/>
  <c r="B1093" i="354"/>
  <c r="F1092" i="354"/>
  <c r="B1092" i="354"/>
  <c r="F1091" i="354"/>
  <c r="B1091" i="354"/>
  <c r="F1090" i="354"/>
  <c r="B1090" i="354"/>
  <c r="F1089" i="354"/>
  <c r="B1089" i="354"/>
  <c r="F1088" i="354"/>
  <c r="B1088" i="354"/>
  <c r="F1087" i="354"/>
  <c r="B1087" i="354"/>
  <c r="F1086" i="354"/>
  <c r="B1086" i="354"/>
  <c r="F1085" i="354"/>
  <c r="B1085" i="354"/>
  <c r="F1084" i="354"/>
  <c r="B1084" i="354"/>
  <c r="F1083" i="354"/>
  <c r="B1083" i="354"/>
  <c r="F1082" i="354"/>
  <c r="B1082" i="354"/>
  <c r="F1081" i="354"/>
  <c r="B1081" i="354"/>
  <c r="F1080" i="354"/>
  <c r="B1080" i="354"/>
  <c r="F1079" i="354"/>
  <c r="B1079" i="354"/>
  <c r="F1078" i="354"/>
  <c r="B1078" i="354"/>
  <c r="F1077" i="354"/>
  <c r="B1077" i="354"/>
  <c r="F1076" i="354"/>
  <c r="B1076" i="354"/>
  <c r="F1075" i="354"/>
  <c r="B1075" i="354"/>
  <c r="F1074" i="354"/>
  <c r="B1074" i="354"/>
  <c r="F1073" i="354"/>
  <c r="B1073" i="354"/>
  <c r="F1072" i="354"/>
  <c r="B1072" i="354"/>
  <c r="F1071" i="354"/>
  <c r="B1071" i="354"/>
  <c r="F1070" i="354"/>
  <c r="B1070" i="354"/>
  <c r="F1069" i="354"/>
  <c r="B1069" i="354"/>
  <c r="F1068" i="354"/>
  <c r="B1068" i="354"/>
  <c r="F1067" i="354"/>
  <c r="B1067" i="354"/>
  <c r="F1066" i="354"/>
  <c r="B1066" i="354"/>
  <c r="F1065" i="354"/>
  <c r="B1065" i="354"/>
  <c r="F1064" i="354"/>
  <c r="B1064" i="354"/>
  <c r="F1063" i="354"/>
  <c r="B1063" i="354"/>
  <c r="F1062" i="354"/>
  <c r="B1062" i="354"/>
  <c r="F1061" i="354"/>
  <c r="B1061" i="354"/>
  <c r="F1060" i="354"/>
  <c r="B1060" i="354"/>
  <c r="F1059" i="354"/>
  <c r="B1059" i="354"/>
  <c r="F1058" i="354"/>
  <c r="B1058" i="354"/>
  <c r="F1057" i="354"/>
  <c r="B1057" i="354"/>
  <c r="F1056" i="354"/>
  <c r="B1056" i="354"/>
  <c r="F1055" i="354"/>
  <c r="B1055" i="354"/>
  <c r="F1054" i="354"/>
  <c r="B1054" i="354"/>
  <c r="F1053" i="354"/>
  <c r="B1053" i="354"/>
  <c r="F1052" i="354"/>
  <c r="B1052" i="354"/>
  <c r="F1051" i="354"/>
  <c r="B1051" i="354"/>
  <c r="F1050" i="354"/>
  <c r="B1050" i="354"/>
  <c r="F1049" i="354"/>
  <c r="B1049" i="354"/>
  <c r="F1048" i="354"/>
  <c r="B1048" i="354"/>
  <c r="F1047" i="354"/>
  <c r="B1047" i="354"/>
  <c r="F1046" i="354"/>
  <c r="B1046" i="354"/>
  <c r="F1045" i="354"/>
  <c r="B1045" i="354"/>
  <c r="F1044" i="354"/>
  <c r="B1044" i="354"/>
  <c r="F1043" i="354"/>
  <c r="B1043" i="354"/>
  <c r="F1042" i="354"/>
  <c r="B1042" i="354"/>
  <c r="F1041" i="354"/>
  <c r="B1041" i="354"/>
  <c r="F1040" i="354"/>
  <c r="B1040" i="354"/>
  <c r="F1039" i="354"/>
  <c r="B1039" i="354"/>
  <c r="F1038" i="354"/>
  <c r="B1038" i="354"/>
  <c r="F1037" i="354"/>
  <c r="B1037" i="354"/>
  <c r="F1036" i="354"/>
  <c r="B1036" i="354"/>
  <c r="F1035" i="354"/>
  <c r="B1035" i="354"/>
  <c r="F1034" i="354"/>
  <c r="B1034" i="354"/>
  <c r="F1033" i="354"/>
  <c r="B1033" i="354"/>
  <c r="F1032" i="354"/>
  <c r="B1032" i="354"/>
  <c r="F1031" i="354"/>
  <c r="B1031" i="354"/>
  <c r="F1030" i="354"/>
  <c r="B1030" i="354"/>
  <c r="F1029" i="354"/>
  <c r="B1029" i="354"/>
  <c r="F1028" i="354"/>
  <c r="B1028" i="354"/>
  <c r="F1027" i="354"/>
  <c r="B1027" i="354"/>
  <c r="F1026" i="354"/>
  <c r="B1026" i="354"/>
  <c r="F1025" i="354"/>
  <c r="B1025" i="354"/>
  <c r="F1024" i="354"/>
  <c r="B1024" i="354"/>
  <c r="F1023" i="354"/>
  <c r="B1023" i="354"/>
  <c r="F1022" i="354"/>
  <c r="B1022" i="354"/>
  <c r="F1021" i="354"/>
  <c r="B1021" i="354"/>
  <c r="F1020" i="354"/>
  <c r="B1020" i="354"/>
  <c r="F1019" i="354"/>
  <c r="B1019" i="354"/>
  <c r="F1018" i="354"/>
  <c r="B1018" i="354"/>
  <c r="F1017" i="354"/>
  <c r="B1017" i="354"/>
  <c r="F1016" i="354"/>
  <c r="B1016" i="354"/>
  <c r="F1015" i="354"/>
  <c r="B1015" i="354"/>
  <c r="F1014" i="354"/>
  <c r="B1014" i="354"/>
  <c r="F1013" i="354"/>
  <c r="B1013" i="354"/>
  <c r="F1012" i="354"/>
  <c r="B1012" i="354"/>
  <c r="F1011" i="354"/>
  <c r="B1011" i="354"/>
  <c r="F1010" i="354"/>
  <c r="B1010" i="354"/>
  <c r="F1009" i="354"/>
  <c r="B1009" i="354"/>
  <c r="F1008" i="354"/>
  <c r="B1008" i="354"/>
  <c r="F1007" i="354"/>
  <c r="B1007" i="354"/>
  <c r="F1006" i="354"/>
  <c r="B1006" i="354"/>
  <c r="F1005" i="354"/>
  <c r="B1005" i="354"/>
  <c r="F1004" i="354"/>
  <c r="B1004" i="354"/>
  <c r="F1003" i="354"/>
  <c r="B1003" i="354"/>
  <c r="F1002" i="354"/>
  <c r="B1002" i="354"/>
  <c r="F1001" i="354"/>
  <c r="B1001" i="354"/>
  <c r="F1000" i="354"/>
  <c r="B1000" i="354"/>
  <c r="F999" i="354"/>
  <c r="B999" i="354"/>
  <c r="F998" i="354"/>
  <c r="B998" i="354"/>
  <c r="F997" i="354"/>
  <c r="B997" i="354"/>
  <c r="F996" i="354"/>
  <c r="B996" i="354"/>
  <c r="F995" i="354"/>
  <c r="B995" i="354"/>
  <c r="F994" i="354"/>
  <c r="B994" i="354"/>
  <c r="F993" i="354"/>
  <c r="B993" i="354"/>
  <c r="F992" i="354"/>
  <c r="B992" i="354"/>
  <c r="F991" i="354"/>
  <c r="B991" i="354"/>
  <c r="F990" i="354"/>
  <c r="B990" i="354"/>
  <c r="F989" i="354"/>
  <c r="B989" i="354"/>
  <c r="F988" i="354"/>
  <c r="B988" i="354"/>
  <c r="F987" i="354"/>
  <c r="B987" i="354"/>
  <c r="F986" i="354"/>
  <c r="B986" i="354"/>
  <c r="F985" i="354"/>
  <c r="B985" i="354"/>
  <c r="F984" i="354"/>
  <c r="B984" i="354"/>
  <c r="F983" i="354"/>
  <c r="B983" i="354"/>
  <c r="F982" i="354"/>
  <c r="B982" i="354"/>
  <c r="F981" i="354"/>
  <c r="B981" i="354"/>
  <c r="F980" i="354"/>
  <c r="B980" i="354"/>
  <c r="F979" i="354"/>
  <c r="B979" i="354"/>
  <c r="F978" i="354"/>
  <c r="B978" i="354"/>
  <c r="F977" i="354"/>
  <c r="B977" i="354"/>
  <c r="F976" i="354"/>
  <c r="B976" i="354"/>
  <c r="F975" i="354"/>
  <c r="B975" i="354"/>
  <c r="F974" i="354"/>
  <c r="B974" i="354"/>
  <c r="F973" i="354"/>
  <c r="B973" i="354"/>
  <c r="F972" i="354"/>
  <c r="B972" i="354"/>
  <c r="F971" i="354"/>
  <c r="B971" i="354"/>
  <c r="F970" i="354"/>
  <c r="B970" i="354"/>
  <c r="F969" i="354"/>
  <c r="B969" i="354"/>
  <c r="F968" i="354"/>
  <c r="B968" i="354"/>
  <c r="F967" i="354"/>
  <c r="B967" i="354"/>
  <c r="F966" i="354"/>
  <c r="B966" i="354"/>
  <c r="F965" i="354"/>
  <c r="B965" i="354"/>
  <c r="F964" i="354"/>
  <c r="B964" i="354"/>
  <c r="F963" i="354"/>
  <c r="B963" i="354"/>
  <c r="F962" i="354"/>
  <c r="B962" i="354"/>
  <c r="F961" i="354"/>
  <c r="B961" i="354"/>
  <c r="F960" i="354"/>
  <c r="B960" i="354"/>
  <c r="F959" i="354"/>
  <c r="B959" i="354"/>
  <c r="F958" i="354"/>
  <c r="B958" i="354"/>
  <c r="F957" i="354"/>
  <c r="B957" i="354"/>
  <c r="F956" i="354"/>
  <c r="B956" i="354"/>
  <c r="F955" i="354"/>
  <c r="B955" i="354"/>
  <c r="F954" i="354"/>
  <c r="B954" i="354"/>
  <c r="F953" i="354"/>
  <c r="B953" i="354"/>
  <c r="F952" i="354"/>
  <c r="B952" i="354"/>
  <c r="F951" i="354"/>
  <c r="B951" i="354"/>
  <c r="F950" i="354"/>
  <c r="B950" i="354"/>
  <c r="F949" i="354"/>
  <c r="B949" i="354"/>
  <c r="F948" i="354"/>
  <c r="B948" i="354"/>
  <c r="F947" i="354"/>
  <c r="B947" i="354"/>
  <c r="F946" i="354"/>
  <c r="B946" i="354"/>
  <c r="F945" i="354"/>
  <c r="B945" i="354"/>
  <c r="F944" i="354"/>
  <c r="B944" i="354"/>
  <c r="F943" i="354"/>
  <c r="B943" i="354"/>
  <c r="F942" i="354"/>
  <c r="B942" i="354"/>
  <c r="F941" i="354"/>
  <c r="B941" i="354"/>
  <c r="F940" i="354"/>
  <c r="B940" i="354"/>
  <c r="F939" i="354"/>
  <c r="B939" i="354"/>
  <c r="F938" i="354"/>
  <c r="B938" i="354"/>
  <c r="F937" i="354"/>
  <c r="B937" i="354"/>
  <c r="F936" i="354"/>
  <c r="B936" i="354"/>
  <c r="F935" i="354"/>
  <c r="B935" i="354"/>
  <c r="F934" i="354"/>
  <c r="B934" i="354"/>
  <c r="F933" i="354"/>
  <c r="B933" i="354"/>
  <c r="F932" i="354"/>
  <c r="B932" i="354"/>
  <c r="F931" i="354"/>
  <c r="B931" i="354"/>
  <c r="F930" i="354"/>
  <c r="B930" i="354"/>
  <c r="F929" i="354"/>
  <c r="B929" i="354"/>
  <c r="F928" i="354"/>
  <c r="B928" i="354"/>
  <c r="F927" i="354"/>
  <c r="B927" i="354"/>
  <c r="F926" i="354"/>
  <c r="B926" i="354"/>
  <c r="F925" i="354"/>
  <c r="B925" i="354"/>
  <c r="F924" i="354"/>
  <c r="B924" i="354"/>
  <c r="F923" i="354"/>
  <c r="B923" i="354"/>
  <c r="F922" i="354"/>
  <c r="B922" i="354"/>
  <c r="F921" i="354"/>
  <c r="B921" i="354"/>
  <c r="F920" i="354"/>
  <c r="B920" i="354"/>
  <c r="F919" i="354"/>
  <c r="B919" i="354"/>
  <c r="F918" i="354"/>
  <c r="B918" i="354"/>
  <c r="F917" i="354"/>
  <c r="B917" i="354"/>
  <c r="F916" i="354"/>
  <c r="B916" i="354"/>
  <c r="F915" i="354"/>
  <c r="B915" i="354"/>
  <c r="F914" i="354"/>
  <c r="B914" i="354"/>
  <c r="F913" i="354"/>
  <c r="B913" i="354"/>
  <c r="F912" i="354"/>
  <c r="B912" i="354"/>
  <c r="F911" i="354"/>
  <c r="B911" i="354"/>
  <c r="F910" i="354"/>
  <c r="B910" i="354"/>
  <c r="F909" i="354"/>
  <c r="B909" i="354"/>
  <c r="F908" i="354"/>
  <c r="B908" i="354"/>
  <c r="F907" i="354"/>
  <c r="B907" i="354"/>
  <c r="F906" i="354"/>
  <c r="B906" i="354"/>
  <c r="F905" i="354"/>
  <c r="B905" i="354"/>
  <c r="F904" i="354"/>
  <c r="B904" i="354"/>
  <c r="F903" i="354"/>
  <c r="B903" i="354"/>
  <c r="F902" i="354"/>
  <c r="B902" i="354"/>
  <c r="F901" i="354"/>
  <c r="B901" i="354"/>
  <c r="F900" i="354"/>
  <c r="B900" i="354"/>
  <c r="F899" i="354"/>
  <c r="B899" i="354"/>
  <c r="F898" i="354"/>
  <c r="B898" i="354"/>
  <c r="F897" i="354"/>
  <c r="B897" i="354"/>
  <c r="F896" i="354"/>
  <c r="B896" i="354"/>
  <c r="F895" i="354"/>
  <c r="B895" i="354"/>
  <c r="F894" i="354"/>
  <c r="B894" i="354"/>
  <c r="F893" i="354"/>
  <c r="B893" i="354"/>
  <c r="F892" i="354"/>
  <c r="B892" i="354"/>
  <c r="F891" i="354"/>
  <c r="B891" i="354"/>
  <c r="F890" i="354"/>
  <c r="B890" i="354"/>
  <c r="F889" i="354"/>
  <c r="B889" i="354"/>
  <c r="F888" i="354"/>
  <c r="B888" i="354"/>
  <c r="F887" i="354"/>
  <c r="B887" i="354"/>
  <c r="F886" i="354"/>
  <c r="B886" i="354"/>
  <c r="F885" i="354"/>
  <c r="B885" i="354"/>
  <c r="F884" i="354"/>
  <c r="B884" i="354"/>
  <c r="F883" i="354"/>
  <c r="B883" i="354"/>
  <c r="F882" i="354"/>
  <c r="B882" i="354"/>
  <c r="F881" i="354"/>
  <c r="B881" i="354"/>
  <c r="F880" i="354"/>
  <c r="B880" i="354"/>
  <c r="F879" i="354"/>
  <c r="B879" i="354"/>
  <c r="F878" i="354"/>
  <c r="B878" i="354"/>
  <c r="F877" i="354"/>
  <c r="B877" i="354"/>
  <c r="F876" i="354"/>
  <c r="B876" i="354"/>
  <c r="B875" i="354"/>
  <c r="F874" i="354"/>
  <c r="B874" i="354"/>
  <c r="B873" i="354"/>
  <c r="F872" i="354"/>
  <c r="B872" i="354"/>
  <c r="F871" i="354"/>
  <c r="B871" i="354"/>
  <c r="F870" i="354"/>
  <c r="B870" i="354"/>
  <c r="F869" i="354"/>
  <c r="B869" i="354"/>
  <c r="F868" i="354"/>
  <c r="B868" i="354"/>
  <c r="F867" i="354"/>
  <c r="B867" i="354"/>
  <c r="B866" i="354"/>
  <c r="F865" i="354"/>
  <c r="B865" i="354"/>
  <c r="B864" i="354"/>
  <c r="F863" i="354"/>
  <c r="B863" i="354"/>
  <c r="F862" i="354"/>
  <c r="B862" i="354"/>
  <c r="F861" i="354"/>
  <c r="B861" i="354"/>
  <c r="F860" i="354"/>
  <c r="B860" i="354"/>
  <c r="F859" i="354"/>
  <c r="B859" i="354"/>
  <c r="F858" i="354"/>
  <c r="B858" i="354"/>
  <c r="F857" i="354"/>
  <c r="B857" i="354"/>
  <c r="F856" i="354"/>
  <c r="B856" i="354"/>
  <c r="F855" i="354"/>
  <c r="B855" i="354"/>
  <c r="F854" i="354"/>
  <c r="B854" i="354"/>
  <c r="F853" i="354"/>
  <c r="B853" i="354"/>
  <c r="F852" i="354"/>
  <c r="B852" i="354"/>
  <c r="F851" i="354"/>
  <c r="B851" i="354"/>
  <c r="F850" i="354"/>
  <c r="B850" i="354"/>
  <c r="F849" i="354"/>
  <c r="B849" i="354"/>
  <c r="F848" i="354"/>
  <c r="B848" i="354"/>
  <c r="F847" i="354"/>
  <c r="B847" i="354"/>
  <c r="F846" i="354"/>
  <c r="B846" i="354"/>
  <c r="F845" i="354"/>
  <c r="B845" i="354"/>
  <c r="F844" i="354"/>
  <c r="B844" i="354"/>
  <c r="F843" i="354"/>
  <c r="B843" i="354"/>
  <c r="F842" i="354"/>
  <c r="B842" i="354"/>
  <c r="F841" i="354"/>
  <c r="B841" i="354"/>
  <c r="F840" i="354"/>
  <c r="B840" i="354"/>
  <c r="F839" i="354"/>
  <c r="B839" i="354"/>
  <c r="F838" i="354"/>
  <c r="B838" i="354"/>
  <c r="F837" i="354"/>
  <c r="B837" i="354"/>
  <c r="F836" i="354"/>
  <c r="B836" i="354"/>
  <c r="F835" i="354"/>
  <c r="B835" i="354"/>
  <c r="F834" i="354"/>
  <c r="B834" i="354"/>
  <c r="F833" i="354"/>
  <c r="B833" i="354"/>
  <c r="F832" i="354"/>
  <c r="B832" i="354"/>
  <c r="F831" i="354"/>
  <c r="B831" i="354"/>
  <c r="F830" i="354"/>
  <c r="B830" i="354"/>
  <c r="F829" i="354"/>
  <c r="B829" i="354"/>
  <c r="F828" i="354"/>
  <c r="B828" i="354"/>
  <c r="F827" i="354"/>
  <c r="B827" i="354"/>
  <c r="F826" i="354"/>
  <c r="B826" i="354"/>
  <c r="F825" i="354"/>
  <c r="B825" i="354"/>
  <c r="F824" i="354"/>
  <c r="B824" i="354"/>
  <c r="F823" i="354"/>
  <c r="B823" i="354"/>
  <c r="F822" i="354"/>
  <c r="B822" i="354"/>
  <c r="F821" i="354"/>
  <c r="B821" i="354"/>
  <c r="F820" i="354"/>
  <c r="B820" i="354"/>
  <c r="F819" i="354"/>
  <c r="B819" i="354"/>
  <c r="F818" i="354"/>
  <c r="B818" i="354"/>
  <c r="F817" i="354"/>
  <c r="B817" i="354"/>
  <c r="F816" i="354"/>
  <c r="B816" i="354"/>
  <c r="F815" i="354"/>
  <c r="B815" i="354"/>
  <c r="F814" i="354"/>
  <c r="B814" i="354"/>
  <c r="F813" i="354"/>
  <c r="B813" i="354"/>
  <c r="F812" i="354"/>
  <c r="B812" i="354"/>
  <c r="F811" i="354"/>
  <c r="B811" i="354"/>
  <c r="F810" i="354"/>
  <c r="B810" i="354"/>
  <c r="F809" i="354"/>
  <c r="B809" i="354"/>
  <c r="F808" i="354"/>
  <c r="B808" i="354"/>
  <c r="F807" i="354"/>
  <c r="B807" i="354"/>
  <c r="F806" i="354"/>
  <c r="B806" i="354"/>
  <c r="F805" i="354"/>
  <c r="B805" i="354"/>
  <c r="F804" i="354"/>
  <c r="B804" i="354"/>
  <c r="F803" i="354"/>
  <c r="B803" i="354"/>
  <c r="F802" i="354"/>
  <c r="B802" i="354"/>
  <c r="F801" i="354"/>
  <c r="B801" i="354"/>
  <c r="F800" i="354"/>
  <c r="B800" i="354"/>
  <c r="F799" i="354"/>
  <c r="B799" i="354"/>
  <c r="F798" i="354"/>
  <c r="B798" i="354"/>
  <c r="F797" i="354"/>
  <c r="B797" i="354"/>
  <c r="F796" i="354"/>
  <c r="B796" i="354"/>
  <c r="F795" i="354"/>
  <c r="B795" i="354"/>
  <c r="F794" i="354"/>
  <c r="B794" i="354"/>
  <c r="F793" i="354"/>
  <c r="B793" i="354"/>
  <c r="F792" i="354"/>
  <c r="B792" i="354"/>
  <c r="F791" i="354"/>
  <c r="B791" i="354"/>
  <c r="F790" i="354"/>
  <c r="B790" i="354"/>
  <c r="F789" i="354"/>
  <c r="B789" i="354"/>
  <c r="F788" i="354"/>
  <c r="B788" i="354"/>
  <c r="F787" i="354"/>
  <c r="B787" i="354"/>
  <c r="F786" i="354"/>
  <c r="B786" i="354"/>
  <c r="F785" i="354"/>
  <c r="B785" i="354"/>
  <c r="F784" i="354"/>
  <c r="B784" i="354"/>
  <c r="F783" i="354"/>
  <c r="B783" i="354"/>
  <c r="F782" i="354"/>
  <c r="B782" i="354"/>
  <c r="F781" i="354"/>
  <c r="B781" i="354"/>
  <c r="F780" i="354"/>
  <c r="B780" i="354"/>
  <c r="F779" i="354"/>
  <c r="B779" i="354"/>
  <c r="F778" i="354"/>
  <c r="B778" i="354"/>
  <c r="F777" i="354"/>
  <c r="B777" i="354"/>
  <c r="F776" i="354"/>
  <c r="B776" i="354"/>
  <c r="F775" i="354"/>
  <c r="B775" i="354"/>
  <c r="F774" i="354"/>
  <c r="B774" i="354"/>
  <c r="F773" i="354"/>
  <c r="B773" i="354"/>
  <c r="F772" i="354"/>
  <c r="B772" i="354"/>
  <c r="F771" i="354"/>
  <c r="B771" i="354"/>
  <c r="F770" i="354"/>
  <c r="B770" i="354"/>
  <c r="F769" i="354"/>
  <c r="B769" i="354"/>
  <c r="F768" i="354"/>
  <c r="B768" i="354"/>
  <c r="F767" i="354"/>
  <c r="B767" i="354"/>
  <c r="F766" i="354"/>
  <c r="B766" i="354"/>
  <c r="F765" i="354"/>
  <c r="B765" i="354"/>
  <c r="F764" i="354"/>
  <c r="B764" i="354"/>
  <c r="F763" i="354"/>
  <c r="B763" i="354"/>
  <c r="F762" i="354"/>
  <c r="B762" i="354"/>
  <c r="F761" i="354"/>
  <c r="B761" i="354"/>
  <c r="F760" i="354"/>
  <c r="B760" i="354"/>
  <c r="F759" i="354"/>
  <c r="B759" i="354"/>
  <c r="F758" i="354"/>
  <c r="B758" i="354"/>
  <c r="F757" i="354"/>
  <c r="B757" i="354"/>
  <c r="F756" i="354"/>
  <c r="B756" i="354"/>
  <c r="F755" i="354"/>
  <c r="B755" i="354"/>
  <c r="F754" i="354"/>
  <c r="B754" i="354"/>
  <c r="F753" i="354"/>
  <c r="B753" i="354"/>
  <c r="F752" i="354"/>
  <c r="B752" i="354"/>
  <c r="F751" i="354"/>
  <c r="B751" i="354"/>
  <c r="F750" i="354"/>
  <c r="B750" i="354"/>
  <c r="F749" i="354"/>
  <c r="B749" i="354"/>
  <c r="F748" i="354"/>
  <c r="B748" i="354"/>
  <c r="F747" i="354"/>
  <c r="B747" i="354"/>
  <c r="F746" i="354"/>
  <c r="B746" i="354"/>
  <c r="F745" i="354"/>
  <c r="B745" i="354"/>
  <c r="F744" i="354"/>
  <c r="B744" i="354"/>
  <c r="F743" i="354"/>
  <c r="B743" i="354"/>
  <c r="F742" i="354"/>
  <c r="B742" i="354"/>
  <c r="F741" i="354"/>
  <c r="B741" i="354"/>
  <c r="F740" i="354"/>
  <c r="B740" i="354"/>
  <c r="F739" i="354"/>
  <c r="B739" i="354"/>
  <c r="F738" i="354"/>
  <c r="B738" i="354"/>
  <c r="F737" i="354"/>
  <c r="B737" i="354"/>
  <c r="F736" i="354"/>
  <c r="B736" i="354"/>
  <c r="F735" i="354"/>
  <c r="B735" i="354"/>
  <c r="F734" i="354"/>
  <c r="B734" i="354"/>
  <c r="F733" i="354"/>
  <c r="B733" i="354"/>
  <c r="F732" i="354"/>
  <c r="B732" i="354"/>
  <c r="F731" i="354"/>
  <c r="B731" i="354"/>
  <c r="F730" i="354"/>
  <c r="B730" i="354"/>
  <c r="F729" i="354"/>
  <c r="B729" i="354"/>
  <c r="F728" i="354"/>
  <c r="B728" i="354"/>
  <c r="F727" i="354"/>
  <c r="B727" i="354"/>
  <c r="F726" i="354"/>
  <c r="B726" i="354"/>
  <c r="F725" i="354"/>
  <c r="B725" i="354"/>
  <c r="F724" i="354"/>
  <c r="B724" i="354"/>
  <c r="F723" i="354"/>
  <c r="B723" i="354"/>
  <c r="F722" i="354"/>
  <c r="B722" i="354"/>
  <c r="F721" i="354"/>
  <c r="B721" i="354"/>
  <c r="F720" i="354"/>
  <c r="B720" i="354"/>
  <c r="F719" i="354"/>
  <c r="B719" i="354"/>
  <c r="F718" i="354"/>
  <c r="B718" i="354"/>
  <c r="F717" i="354"/>
  <c r="B717" i="354"/>
  <c r="F716" i="354"/>
  <c r="B716" i="354"/>
  <c r="F715" i="354"/>
  <c r="B715" i="354"/>
  <c r="F714" i="354"/>
  <c r="B714" i="354"/>
  <c r="F713" i="354"/>
  <c r="B713" i="354"/>
  <c r="F712" i="354"/>
  <c r="B712" i="354"/>
  <c r="F711" i="354"/>
  <c r="B711" i="354"/>
  <c r="F710" i="354"/>
  <c r="B710" i="354"/>
  <c r="F709" i="354"/>
  <c r="B709" i="354"/>
  <c r="F708" i="354"/>
  <c r="B708" i="354"/>
  <c r="F707" i="354"/>
  <c r="B707" i="354"/>
  <c r="F706" i="354"/>
  <c r="B706" i="354"/>
  <c r="F705" i="354"/>
  <c r="B705" i="354"/>
  <c r="F704" i="354"/>
  <c r="B704" i="354"/>
  <c r="F703" i="354"/>
  <c r="B703" i="354"/>
  <c r="F702" i="354"/>
  <c r="B702" i="354"/>
  <c r="F701" i="354"/>
  <c r="B701" i="354"/>
  <c r="F700" i="354"/>
  <c r="B700" i="354"/>
  <c r="F699" i="354"/>
  <c r="B699" i="354"/>
  <c r="F698" i="354"/>
  <c r="B698" i="354"/>
  <c r="F697" i="354"/>
  <c r="B697" i="354"/>
  <c r="F696" i="354"/>
  <c r="B696" i="354"/>
  <c r="F695" i="354"/>
  <c r="B695" i="354"/>
  <c r="F694" i="354"/>
  <c r="B694" i="354"/>
  <c r="F693" i="354"/>
  <c r="B693" i="354"/>
  <c r="F692" i="354"/>
  <c r="B692" i="354"/>
  <c r="F691" i="354"/>
  <c r="B691" i="354"/>
  <c r="F690" i="354"/>
  <c r="B690" i="354"/>
  <c r="F689" i="354"/>
  <c r="B689" i="354"/>
  <c r="F688" i="354"/>
  <c r="B688" i="354"/>
  <c r="F687" i="354"/>
  <c r="B687" i="354"/>
  <c r="F686" i="354"/>
  <c r="B686" i="354"/>
  <c r="F685" i="354"/>
  <c r="B685" i="354"/>
  <c r="F684" i="354"/>
  <c r="B684" i="354"/>
  <c r="F683" i="354"/>
  <c r="B683" i="354"/>
  <c r="F682" i="354"/>
  <c r="B682" i="354"/>
  <c r="F681" i="354"/>
  <c r="B681" i="354"/>
  <c r="F680" i="354"/>
  <c r="B680" i="354"/>
  <c r="F679" i="354"/>
  <c r="B679" i="354"/>
  <c r="F678" i="354"/>
  <c r="B678" i="354"/>
  <c r="F677" i="354"/>
  <c r="B677" i="354"/>
  <c r="F676" i="354"/>
  <c r="B676" i="354"/>
  <c r="B675" i="354"/>
  <c r="F674" i="354"/>
  <c r="B674" i="354"/>
  <c r="F673" i="354"/>
  <c r="B673" i="354"/>
  <c r="F672" i="354"/>
  <c r="B672" i="354"/>
  <c r="F671" i="354"/>
  <c r="B671" i="354"/>
  <c r="F670" i="354"/>
  <c r="B670" i="354"/>
  <c r="F669" i="354"/>
  <c r="B669" i="354"/>
  <c r="B668" i="354"/>
  <c r="F667" i="354"/>
  <c r="B667" i="354"/>
  <c r="F666" i="354"/>
  <c r="B666" i="354"/>
  <c r="F665" i="354"/>
  <c r="B665" i="354"/>
  <c r="F664" i="354"/>
  <c r="B664" i="354"/>
  <c r="F663" i="354"/>
  <c r="B663" i="354"/>
  <c r="F662" i="354"/>
  <c r="B662" i="354"/>
  <c r="F661" i="354"/>
  <c r="B661" i="354"/>
  <c r="F660" i="354"/>
  <c r="B660" i="354"/>
  <c r="F659" i="354"/>
  <c r="B659" i="354"/>
  <c r="F658" i="354"/>
  <c r="B658" i="354"/>
  <c r="B657" i="354"/>
  <c r="F656" i="354"/>
  <c r="B656" i="354"/>
  <c r="F655" i="354"/>
  <c r="B655" i="354"/>
  <c r="F654" i="354"/>
  <c r="B654" i="354"/>
  <c r="F653" i="354"/>
  <c r="B653" i="354"/>
  <c r="F652" i="354"/>
  <c r="B652" i="354"/>
  <c r="F651" i="354"/>
  <c r="B651" i="354"/>
  <c r="B650" i="354"/>
  <c r="B649" i="354"/>
  <c r="F648" i="354"/>
  <c r="B648" i="354"/>
  <c r="F647" i="354"/>
  <c r="B647" i="354"/>
  <c r="F646" i="354"/>
  <c r="B646" i="354"/>
  <c r="F645" i="354"/>
  <c r="B645" i="354"/>
  <c r="F644" i="354"/>
  <c r="B644" i="354"/>
  <c r="F643" i="354"/>
  <c r="B643" i="354"/>
  <c r="B642" i="354"/>
  <c r="F641" i="354"/>
  <c r="B641" i="354"/>
  <c r="F640" i="354"/>
  <c r="B640" i="354"/>
  <c r="F639" i="354"/>
  <c r="B639" i="354"/>
  <c r="F638" i="354"/>
  <c r="B638" i="354"/>
  <c r="F637" i="354"/>
  <c r="B637" i="354"/>
  <c r="F636" i="354"/>
  <c r="B636" i="354"/>
  <c r="F635" i="354"/>
  <c r="B635" i="354"/>
  <c r="F634" i="354"/>
  <c r="B634" i="354"/>
  <c r="F633" i="354"/>
  <c r="B633" i="354"/>
  <c r="F632" i="354"/>
  <c r="B632" i="354"/>
  <c r="F631" i="354"/>
  <c r="B631" i="354"/>
  <c r="F630" i="354"/>
  <c r="B630" i="354"/>
  <c r="F629" i="354"/>
  <c r="B629" i="354"/>
  <c r="F628" i="354"/>
  <c r="B628" i="354"/>
  <c r="F627" i="354"/>
  <c r="B627" i="354"/>
  <c r="F626" i="354"/>
  <c r="B626" i="354"/>
  <c r="F625" i="354"/>
  <c r="B625" i="354"/>
  <c r="F624" i="354"/>
  <c r="B624" i="354"/>
  <c r="F623" i="354"/>
  <c r="B623" i="354"/>
  <c r="F622" i="354"/>
  <c r="B622" i="354"/>
  <c r="F621" i="354"/>
  <c r="B621" i="354"/>
  <c r="F620" i="354"/>
  <c r="B620" i="354"/>
  <c r="F619" i="354"/>
  <c r="B619" i="354"/>
  <c r="F618" i="354"/>
  <c r="B618" i="354"/>
  <c r="F617" i="354"/>
  <c r="B617" i="354"/>
  <c r="F616" i="354"/>
  <c r="B616" i="354"/>
  <c r="F615" i="354"/>
  <c r="B615" i="354"/>
  <c r="F614" i="354"/>
  <c r="B614" i="354"/>
  <c r="F613" i="354"/>
  <c r="B613" i="354"/>
  <c r="F612" i="354"/>
  <c r="B612" i="354"/>
  <c r="F611" i="354"/>
  <c r="B611" i="354"/>
  <c r="F610" i="354"/>
  <c r="B610" i="354"/>
  <c r="F609" i="354"/>
  <c r="B609" i="354"/>
  <c r="F608" i="354"/>
  <c r="B608" i="354"/>
  <c r="F607" i="354"/>
  <c r="B607" i="354"/>
  <c r="F606" i="354"/>
  <c r="B606" i="354"/>
  <c r="F605" i="354"/>
  <c r="B605" i="354"/>
  <c r="F604" i="354"/>
  <c r="B604" i="354"/>
  <c r="F603" i="354"/>
  <c r="B603" i="354"/>
  <c r="F602" i="354"/>
  <c r="B602" i="354"/>
  <c r="F601" i="354"/>
  <c r="B601" i="354"/>
  <c r="F600" i="354"/>
  <c r="B600" i="354"/>
  <c r="F599" i="354"/>
  <c r="B599" i="354"/>
  <c r="F598" i="354"/>
  <c r="B598" i="354"/>
  <c r="F597" i="354"/>
  <c r="B597" i="354"/>
  <c r="F596" i="354"/>
  <c r="B596" i="354"/>
  <c r="F595" i="354"/>
  <c r="B595" i="354"/>
  <c r="F594" i="354"/>
  <c r="B594" i="354"/>
  <c r="F593" i="354"/>
  <c r="B593" i="354"/>
  <c r="F592" i="354"/>
  <c r="B592" i="354"/>
  <c r="F591" i="354"/>
  <c r="B591" i="354"/>
  <c r="F590" i="354"/>
  <c r="B590" i="354"/>
  <c r="F589" i="354"/>
  <c r="B589" i="354"/>
  <c r="F588" i="354"/>
  <c r="B588" i="354"/>
  <c r="F587" i="354"/>
  <c r="B587" i="354"/>
  <c r="F586" i="354"/>
  <c r="B586" i="354"/>
  <c r="F585" i="354"/>
  <c r="B585" i="354"/>
  <c r="F584" i="354"/>
  <c r="B584" i="354"/>
  <c r="F583" i="354"/>
  <c r="B583" i="354"/>
  <c r="F582" i="354"/>
  <c r="B582" i="354"/>
  <c r="F581" i="354"/>
  <c r="B581" i="354"/>
  <c r="F580" i="354"/>
  <c r="B580" i="354"/>
  <c r="F579" i="354"/>
  <c r="B579" i="354"/>
  <c r="F578" i="354"/>
  <c r="B578" i="354"/>
  <c r="F577" i="354"/>
  <c r="B577" i="354"/>
  <c r="F576" i="354"/>
  <c r="B576" i="354"/>
  <c r="F575" i="354"/>
  <c r="B575" i="354"/>
  <c r="F574" i="354"/>
  <c r="B574" i="354"/>
  <c r="F573" i="354"/>
  <c r="B573" i="354"/>
  <c r="F572" i="354"/>
  <c r="B572" i="354"/>
  <c r="F571" i="354"/>
  <c r="B571" i="354"/>
  <c r="F570" i="354"/>
  <c r="B570" i="354"/>
  <c r="F569" i="354"/>
  <c r="B569" i="354"/>
  <c r="F568" i="354"/>
  <c r="B568" i="354"/>
  <c r="F567" i="354"/>
  <c r="B567" i="354"/>
  <c r="F566" i="354"/>
  <c r="B566" i="354"/>
  <c r="F565" i="354"/>
  <c r="B565" i="354"/>
  <c r="F564" i="354"/>
  <c r="B564" i="354"/>
  <c r="F563" i="354"/>
  <c r="B563" i="354"/>
  <c r="F562" i="354"/>
  <c r="B562" i="354"/>
  <c r="F561" i="354"/>
  <c r="B561" i="354"/>
  <c r="F560" i="354"/>
  <c r="B560" i="354"/>
  <c r="F559" i="354"/>
  <c r="B559" i="354"/>
  <c r="F558" i="354"/>
  <c r="B558" i="354"/>
  <c r="F557" i="354"/>
  <c r="B557" i="354"/>
  <c r="F556" i="354"/>
  <c r="B556" i="354"/>
  <c r="F555" i="354"/>
  <c r="B555" i="354"/>
  <c r="F554" i="354"/>
  <c r="B554" i="354"/>
  <c r="F553" i="354"/>
  <c r="B553" i="354"/>
  <c r="F552" i="354"/>
  <c r="B552" i="354"/>
  <c r="F551" i="354"/>
  <c r="B551" i="354"/>
  <c r="F550" i="354"/>
  <c r="B550" i="354"/>
  <c r="F549" i="354"/>
  <c r="B549" i="354"/>
  <c r="F548" i="354"/>
  <c r="B548" i="354"/>
  <c r="F547" i="354"/>
  <c r="B547" i="354"/>
  <c r="F546" i="354"/>
  <c r="B546" i="354"/>
  <c r="F545" i="354"/>
  <c r="B545" i="354"/>
  <c r="F544" i="354"/>
  <c r="B544" i="354"/>
  <c r="F543" i="354"/>
  <c r="B543" i="354"/>
  <c r="F542" i="354"/>
  <c r="B542" i="354"/>
  <c r="F541" i="354"/>
  <c r="B541" i="354"/>
  <c r="F540" i="354"/>
  <c r="B540" i="354"/>
  <c r="F539" i="354"/>
  <c r="B539" i="354"/>
  <c r="F538" i="354"/>
  <c r="B538" i="354"/>
  <c r="F537" i="354"/>
  <c r="B537" i="354"/>
  <c r="F536" i="354"/>
  <c r="B536" i="354"/>
  <c r="F535" i="354"/>
  <c r="B535" i="354"/>
  <c r="F534" i="354"/>
  <c r="B534" i="354"/>
  <c r="F533" i="354"/>
  <c r="B533" i="354"/>
  <c r="F532" i="354"/>
  <c r="B532" i="354"/>
  <c r="F531" i="354"/>
  <c r="B531" i="354"/>
  <c r="F530" i="354"/>
  <c r="B530" i="354"/>
  <c r="F529" i="354"/>
  <c r="B529" i="354"/>
  <c r="F528" i="354"/>
  <c r="B528" i="354"/>
  <c r="F527" i="354"/>
  <c r="B527" i="354"/>
  <c r="F526" i="354"/>
  <c r="B526" i="354"/>
  <c r="F525" i="354"/>
  <c r="B525" i="354"/>
  <c r="F524" i="354"/>
  <c r="B524" i="354"/>
  <c r="F523" i="354"/>
  <c r="B523" i="354"/>
  <c r="F522" i="354"/>
  <c r="B522" i="354"/>
  <c r="F521" i="354"/>
  <c r="B521" i="354"/>
  <c r="F520" i="354"/>
  <c r="B520" i="354"/>
  <c r="F519" i="354"/>
  <c r="B519" i="354"/>
  <c r="F518" i="354"/>
  <c r="B518" i="354"/>
  <c r="F517" i="354"/>
  <c r="B517" i="354"/>
  <c r="F516" i="354"/>
  <c r="B516" i="354"/>
  <c r="F515" i="354"/>
  <c r="B515" i="354"/>
  <c r="F514" i="354"/>
  <c r="B514" i="354"/>
  <c r="F513" i="354"/>
  <c r="B513" i="354"/>
  <c r="F512" i="354"/>
  <c r="B512" i="354"/>
  <c r="F511" i="354"/>
  <c r="B511" i="354"/>
  <c r="F510" i="354"/>
  <c r="B510" i="354"/>
  <c r="F509" i="354"/>
  <c r="B509" i="354"/>
  <c r="F508" i="354"/>
  <c r="B508" i="354"/>
  <c r="F507" i="354"/>
  <c r="B507" i="354"/>
  <c r="F506" i="354"/>
  <c r="B506" i="354"/>
  <c r="F505" i="354"/>
  <c r="B505" i="354"/>
  <c r="F504" i="354"/>
  <c r="B504" i="354"/>
  <c r="F503" i="354"/>
  <c r="B503" i="354"/>
  <c r="F502" i="354"/>
  <c r="B502" i="354"/>
  <c r="F501" i="354"/>
  <c r="B501" i="354"/>
  <c r="F500" i="354"/>
  <c r="B500" i="354"/>
  <c r="F499" i="354"/>
  <c r="B499" i="354"/>
  <c r="F498" i="354"/>
  <c r="B498" i="354"/>
  <c r="F497" i="354"/>
  <c r="B497" i="354"/>
  <c r="F496" i="354"/>
  <c r="B496" i="354"/>
  <c r="F495" i="354"/>
  <c r="B495" i="354"/>
  <c r="F494" i="354"/>
  <c r="B494" i="354"/>
  <c r="F493" i="354"/>
  <c r="B493" i="354"/>
  <c r="F492" i="354"/>
  <c r="B492" i="354"/>
  <c r="F491" i="354"/>
  <c r="B491" i="354"/>
  <c r="F490" i="354"/>
  <c r="B490" i="354"/>
  <c r="F489" i="354"/>
  <c r="B489" i="354"/>
  <c r="F488" i="354"/>
  <c r="B488" i="354"/>
  <c r="F487" i="354"/>
  <c r="B487" i="354"/>
  <c r="F486" i="354"/>
  <c r="B486" i="354"/>
  <c r="F485" i="354"/>
  <c r="B485" i="354"/>
  <c r="F484" i="354"/>
  <c r="B484" i="354"/>
  <c r="F483" i="354"/>
  <c r="B483" i="354"/>
  <c r="F482" i="354"/>
  <c r="B482" i="354"/>
  <c r="F481" i="354"/>
  <c r="B481" i="354"/>
  <c r="F480" i="354"/>
  <c r="B480" i="354"/>
  <c r="F479" i="354"/>
  <c r="B479" i="354"/>
  <c r="F478" i="354"/>
  <c r="B478" i="354"/>
  <c r="F477" i="354"/>
  <c r="B477" i="354"/>
  <c r="F476" i="354"/>
  <c r="B476" i="354"/>
  <c r="F475" i="354"/>
  <c r="B475" i="354"/>
  <c r="F474" i="354"/>
  <c r="B474" i="354"/>
  <c r="F473" i="354"/>
  <c r="B473" i="354"/>
  <c r="F472" i="354"/>
  <c r="B472" i="354"/>
  <c r="F471" i="354"/>
  <c r="B471" i="354"/>
  <c r="F470" i="354"/>
  <c r="B470" i="354"/>
  <c r="F469" i="354"/>
  <c r="B469" i="354"/>
  <c r="F468" i="354"/>
  <c r="B468" i="354"/>
  <c r="F467" i="354"/>
  <c r="B467" i="354"/>
  <c r="F466" i="354"/>
  <c r="B466" i="354"/>
  <c r="F465" i="354"/>
  <c r="B465" i="354"/>
  <c r="F464" i="354"/>
  <c r="B464" i="354"/>
  <c r="F463" i="354"/>
  <c r="B463" i="354"/>
  <c r="F462" i="354"/>
  <c r="B462" i="354"/>
  <c r="F461" i="354"/>
  <c r="B461" i="354"/>
  <c r="F460" i="354"/>
  <c r="B460" i="354"/>
  <c r="F459" i="354"/>
  <c r="B459" i="354"/>
  <c r="F458" i="354"/>
  <c r="B458" i="354"/>
  <c r="F457" i="354"/>
  <c r="B457" i="354"/>
  <c r="F456" i="354"/>
  <c r="B456" i="354"/>
  <c r="F455" i="354"/>
  <c r="B455" i="354"/>
  <c r="F454" i="354"/>
  <c r="B454" i="354"/>
  <c r="F453" i="354"/>
  <c r="B453" i="354"/>
  <c r="F452" i="354"/>
  <c r="B452" i="354"/>
  <c r="F451" i="354"/>
  <c r="B451" i="354"/>
  <c r="F450" i="354"/>
  <c r="B450" i="354"/>
  <c r="F449" i="354"/>
  <c r="B449" i="354"/>
  <c r="F448" i="354"/>
  <c r="B448" i="354"/>
  <c r="F447" i="354"/>
  <c r="B447" i="354"/>
  <c r="F446" i="354"/>
  <c r="B446" i="354"/>
  <c r="F445" i="354"/>
  <c r="B445" i="354"/>
  <c r="F444" i="354"/>
  <c r="B444" i="354"/>
  <c r="F443" i="354"/>
  <c r="B443" i="354"/>
  <c r="F442" i="354"/>
  <c r="B442" i="354"/>
  <c r="F441" i="354"/>
  <c r="B441" i="354"/>
  <c r="F440" i="354"/>
  <c r="B440" i="354"/>
  <c r="F439" i="354"/>
  <c r="B439" i="354"/>
  <c r="F438" i="354"/>
  <c r="B438" i="354"/>
  <c r="F437" i="354"/>
  <c r="B437" i="354"/>
  <c r="F436" i="354"/>
  <c r="B436" i="354"/>
  <c r="F435" i="354"/>
  <c r="B435" i="354"/>
  <c r="F434" i="354"/>
  <c r="B434" i="354"/>
  <c r="F433" i="354"/>
  <c r="B433" i="354"/>
  <c r="F432" i="354"/>
  <c r="B432" i="354"/>
  <c r="F431" i="354"/>
  <c r="B431" i="354"/>
  <c r="F430" i="354"/>
  <c r="B430" i="354"/>
  <c r="F429" i="354"/>
  <c r="B429" i="354"/>
  <c r="F428" i="354"/>
  <c r="B428" i="354"/>
  <c r="F427" i="354"/>
  <c r="B427" i="354"/>
  <c r="F426" i="354"/>
  <c r="B426" i="354"/>
  <c r="F425" i="354"/>
  <c r="B425" i="354"/>
  <c r="F424" i="354"/>
  <c r="B424" i="354"/>
  <c r="B423" i="354"/>
  <c r="B422" i="354"/>
  <c r="B421" i="354"/>
  <c r="B420" i="354"/>
  <c r="B419" i="354"/>
  <c r="B418" i="354"/>
  <c r="B417" i="354"/>
  <c r="B416" i="354"/>
  <c r="B415" i="354"/>
  <c r="B414" i="354"/>
  <c r="B413" i="354"/>
  <c r="F412" i="354"/>
  <c r="B412" i="354"/>
  <c r="F411" i="354"/>
  <c r="B411" i="354"/>
  <c r="F410" i="354"/>
  <c r="B410" i="354"/>
  <c r="F409" i="354"/>
  <c r="B409" i="354"/>
  <c r="B408" i="354"/>
  <c r="F407" i="354"/>
  <c r="B407" i="354"/>
  <c r="F406" i="354"/>
  <c r="B406" i="354"/>
  <c r="F405" i="354"/>
  <c r="B405" i="354"/>
  <c r="F404" i="354"/>
  <c r="B404" i="354"/>
  <c r="F403" i="354"/>
  <c r="B403" i="354"/>
  <c r="B402" i="354"/>
  <c r="B401" i="354"/>
  <c r="F400" i="354"/>
  <c r="B400" i="354"/>
  <c r="F399" i="354"/>
  <c r="B399" i="354"/>
  <c r="B398" i="354"/>
  <c r="B397" i="354"/>
  <c r="B396" i="354"/>
  <c r="B395" i="354"/>
  <c r="B394" i="354"/>
  <c r="B393" i="354"/>
  <c r="B392" i="354"/>
  <c r="B391" i="354"/>
  <c r="F390" i="354"/>
  <c r="B390" i="354"/>
  <c r="F389" i="354"/>
  <c r="B389" i="354"/>
  <c r="F388" i="354"/>
  <c r="B388" i="354"/>
  <c r="F387" i="354"/>
  <c r="B387" i="354"/>
  <c r="B386" i="354"/>
  <c r="B385" i="354"/>
  <c r="B384" i="354"/>
  <c r="B383" i="354"/>
  <c r="B382" i="354"/>
  <c r="B381" i="354"/>
  <c r="B380" i="354"/>
  <c r="B379" i="354"/>
  <c r="B378" i="354"/>
  <c r="B377" i="354"/>
  <c r="B376" i="354"/>
  <c r="B375" i="354"/>
  <c r="F374" i="354"/>
  <c r="B374" i="354"/>
  <c r="F373" i="354"/>
  <c r="B373" i="354"/>
  <c r="F372" i="354"/>
  <c r="B372" i="354"/>
  <c r="B371" i="354"/>
  <c r="B370" i="354"/>
  <c r="F369" i="354"/>
  <c r="B369" i="354"/>
  <c r="F368" i="354"/>
  <c r="B368" i="354"/>
  <c r="F367" i="354"/>
  <c r="B367" i="354"/>
  <c r="B366" i="354"/>
  <c r="B365" i="354"/>
  <c r="F364" i="354"/>
  <c r="B364" i="354"/>
  <c r="F363" i="354"/>
  <c r="B363" i="354"/>
  <c r="F362" i="354"/>
  <c r="B362" i="354"/>
  <c r="B361" i="354"/>
  <c r="B360" i="354"/>
  <c r="B359" i="354"/>
  <c r="B358" i="354"/>
  <c r="B357" i="354"/>
  <c r="B356" i="354"/>
  <c r="B355" i="354"/>
  <c r="B354" i="354"/>
  <c r="B353" i="354"/>
  <c r="B352" i="354"/>
  <c r="B351" i="354"/>
  <c r="B350" i="354"/>
  <c r="F349" i="354"/>
  <c r="B349" i="354"/>
  <c r="F348" i="354"/>
  <c r="B348" i="354"/>
  <c r="F347" i="354"/>
  <c r="B347" i="354"/>
  <c r="B346" i="354"/>
  <c r="B345" i="354"/>
  <c r="F344" i="354"/>
  <c r="B344" i="354"/>
  <c r="F343" i="354"/>
  <c r="B343" i="354"/>
  <c r="F342" i="354"/>
  <c r="B342" i="354"/>
  <c r="B341" i="354"/>
  <c r="B340" i="354"/>
  <c r="F339" i="354"/>
  <c r="B339" i="354"/>
  <c r="F338" i="354"/>
  <c r="B338" i="354"/>
  <c r="F337" i="354"/>
  <c r="B337" i="354"/>
  <c r="B336" i="354"/>
  <c r="B335" i="354"/>
  <c r="F334" i="354"/>
  <c r="B334" i="354"/>
  <c r="F333" i="354"/>
  <c r="B333" i="354"/>
  <c r="F332" i="354"/>
  <c r="B332" i="354"/>
  <c r="B331" i="354"/>
  <c r="B330" i="354"/>
  <c r="B329" i="354"/>
  <c r="B328" i="354"/>
  <c r="B327" i="354"/>
  <c r="B326" i="354"/>
  <c r="B325" i="354"/>
  <c r="F324" i="354"/>
  <c r="B324" i="354"/>
  <c r="F323" i="354"/>
  <c r="B323" i="354"/>
  <c r="F322" i="354"/>
  <c r="B322" i="354"/>
  <c r="B321" i="354"/>
  <c r="B320" i="354"/>
  <c r="F319" i="354"/>
  <c r="B319" i="354"/>
  <c r="F318" i="354"/>
  <c r="B318" i="354"/>
  <c r="F317" i="354"/>
  <c r="B317" i="354"/>
  <c r="B316" i="354"/>
  <c r="B315" i="354"/>
  <c r="B314" i="354"/>
  <c r="B313" i="354"/>
  <c r="B312" i="354"/>
  <c r="B311" i="354"/>
  <c r="B310" i="354"/>
  <c r="F309" i="354"/>
  <c r="B309" i="354"/>
  <c r="F308" i="354"/>
  <c r="B308" i="354"/>
  <c r="F307" i="354"/>
  <c r="B307" i="354"/>
  <c r="B306" i="354"/>
  <c r="B305" i="354"/>
  <c r="F304" i="354"/>
  <c r="B304" i="354"/>
  <c r="F303" i="354"/>
  <c r="B303" i="354"/>
  <c r="F302" i="354"/>
  <c r="B302" i="354"/>
  <c r="B301" i="354"/>
  <c r="B300" i="354"/>
  <c r="F299" i="354"/>
  <c r="B299" i="354"/>
  <c r="F298" i="354"/>
  <c r="B298" i="354"/>
  <c r="F297" i="354"/>
  <c r="B297" i="354"/>
  <c r="B296" i="354"/>
  <c r="B295" i="354"/>
  <c r="F294" i="354"/>
  <c r="B294" i="354"/>
  <c r="F293" i="354"/>
  <c r="B293" i="354"/>
  <c r="F292" i="354"/>
  <c r="B292" i="354"/>
  <c r="B291" i="354"/>
  <c r="B290" i="354"/>
  <c r="F289" i="354"/>
  <c r="B289" i="354"/>
  <c r="F288" i="354"/>
  <c r="B288" i="354"/>
  <c r="F287" i="354"/>
  <c r="B287" i="354"/>
  <c r="B286" i="354"/>
  <c r="B285" i="354"/>
  <c r="F284" i="354"/>
  <c r="B284" i="354"/>
  <c r="F283" i="354"/>
  <c r="B283" i="354"/>
  <c r="F282" i="354"/>
  <c r="B282" i="354"/>
  <c r="B281" i="354"/>
  <c r="B280" i="354"/>
  <c r="B279" i="354"/>
  <c r="B278" i="354"/>
  <c r="B277" i="354"/>
  <c r="B276" i="354"/>
  <c r="B275" i="354"/>
  <c r="B274" i="354"/>
  <c r="B273" i="354"/>
  <c r="F272" i="354"/>
  <c r="B272" i="354"/>
  <c r="F271" i="354"/>
  <c r="B271" i="354"/>
  <c r="F270" i="354"/>
  <c r="B270" i="354"/>
  <c r="B269" i="354"/>
  <c r="B268" i="354"/>
  <c r="F267" i="354"/>
  <c r="B267" i="354"/>
  <c r="F266" i="354"/>
  <c r="B266" i="354"/>
  <c r="F265" i="354"/>
  <c r="B265" i="354"/>
  <c r="B264" i="354"/>
  <c r="B263" i="354"/>
  <c r="B262" i="354"/>
  <c r="B261" i="354"/>
  <c r="B260" i="354"/>
  <c r="B259" i="354"/>
  <c r="B258" i="354"/>
  <c r="B257" i="354"/>
  <c r="B256" i="354"/>
  <c r="B255" i="354"/>
  <c r="B254" i="354"/>
  <c r="B253" i="354"/>
  <c r="F252" i="354"/>
  <c r="B252" i="354"/>
  <c r="F251" i="354"/>
  <c r="B251" i="354"/>
  <c r="F250" i="354"/>
  <c r="B250" i="354"/>
  <c r="B249" i="354"/>
  <c r="B248" i="354"/>
  <c r="F247" i="354"/>
  <c r="B247" i="354"/>
  <c r="F246" i="354"/>
  <c r="B246" i="354"/>
  <c r="F245" i="354"/>
  <c r="B245" i="354"/>
  <c r="B244" i="354"/>
  <c r="B243" i="354"/>
  <c r="F242" i="354"/>
  <c r="B242" i="354"/>
  <c r="F241" i="354"/>
  <c r="B241" i="354"/>
  <c r="F240" i="354"/>
  <c r="B240" i="354"/>
  <c r="B239" i="354"/>
  <c r="B238" i="354"/>
  <c r="F237" i="354"/>
  <c r="B237" i="354"/>
  <c r="F236" i="354"/>
  <c r="B236" i="354"/>
  <c r="F235" i="354"/>
  <c r="B235" i="354"/>
  <c r="B234" i="354"/>
  <c r="B233" i="354"/>
  <c r="F232" i="354"/>
  <c r="B232" i="354"/>
  <c r="F231" i="354"/>
  <c r="B231" i="354"/>
  <c r="F230" i="354"/>
  <c r="B230" i="354"/>
  <c r="B229" i="354"/>
  <c r="B228" i="354"/>
  <c r="F227" i="354"/>
  <c r="B227" i="354"/>
  <c r="F226" i="354"/>
  <c r="B226" i="354"/>
  <c r="F225" i="354"/>
  <c r="B225" i="354"/>
  <c r="B224" i="354"/>
  <c r="B223" i="354"/>
  <c r="F222" i="354"/>
  <c r="B222" i="354"/>
  <c r="F221" i="354"/>
  <c r="B221" i="354"/>
  <c r="F220" i="354"/>
  <c r="B220" i="354"/>
  <c r="B219" i="354"/>
  <c r="B218" i="354"/>
  <c r="F217" i="354"/>
  <c r="B217" i="354"/>
  <c r="F216" i="354"/>
  <c r="B216" i="354"/>
  <c r="F215" i="354"/>
  <c r="B215" i="354"/>
  <c r="B214" i="354"/>
  <c r="B213" i="354"/>
  <c r="F212" i="354"/>
  <c r="B212" i="354"/>
  <c r="F211" i="354"/>
  <c r="B211" i="354"/>
  <c r="F210" i="354"/>
  <c r="B210" i="354"/>
  <c r="B209" i="354"/>
  <c r="B208" i="354"/>
  <c r="B207" i="354"/>
  <c r="B206" i="354"/>
  <c r="B205" i="354"/>
  <c r="B204" i="354"/>
  <c r="B203" i="354"/>
  <c r="B202" i="354"/>
  <c r="B201" i="354"/>
  <c r="B200" i="354"/>
  <c r="B199" i="354"/>
  <c r="B198" i="354"/>
  <c r="F197" i="354"/>
  <c r="B197" i="354"/>
  <c r="F196" i="354"/>
  <c r="B196" i="354"/>
  <c r="F195" i="354"/>
  <c r="B195" i="354"/>
  <c r="B194" i="354"/>
  <c r="B193" i="354"/>
  <c r="F192" i="354"/>
  <c r="B192" i="354"/>
  <c r="F191" i="354"/>
  <c r="B191" i="354"/>
  <c r="F190" i="354"/>
  <c r="B190" i="354"/>
  <c r="B189" i="354"/>
  <c r="B188" i="354"/>
  <c r="F187" i="354"/>
  <c r="B187" i="354"/>
  <c r="F186" i="354"/>
  <c r="B186" i="354"/>
  <c r="F185" i="354"/>
  <c r="B185" i="354"/>
  <c r="B184" i="354"/>
  <c r="B183" i="354"/>
  <c r="F182" i="354"/>
  <c r="B182" i="354"/>
  <c r="F181" i="354"/>
  <c r="B181" i="354"/>
  <c r="F180" i="354"/>
  <c r="B180" i="354"/>
  <c r="B179" i="354"/>
  <c r="B178" i="354"/>
  <c r="F177" i="354"/>
  <c r="B177" i="354"/>
  <c r="F176" i="354"/>
  <c r="B176" i="354"/>
  <c r="F175" i="354"/>
  <c r="B175" i="354"/>
  <c r="B174" i="354"/>
  <c r="B173" i="354"/>
  <c r="F172" i="354"/>
  <c r="B172" i="354"/>
  <c r="F171" i="354"/>
  <c r="B171" i="354"/>
  <c r="F170" i="354"/>
  <c r="B170" i="354"/>
  <c r="B169" i="354"/>
  <c r="B168" i="354"/>
  <c r="F167" i="354"/>
  <c r="B167" i="354"/>
  <c r="F166" i="354"/>
  <c r="B166" i="354"/>
  <c r="F165" i="354"/>
  <c r="B165" i="354"/>
  <c r="B164" i="354"/>
  <c r="B163" i="354"/>
  <c r="F162" i="354"/>
  <c r="B162" i="354"/>
  <c r="F161" i="354"/>
  <c r="B161" i="354"/>
  <c r="F160" i="354"/>
  <c r="B160" i="354"/>
  <c r="B159" i="354"/>
  <c r="B158" i="354"/>
  <c r="F157" i="354"/>
  <c r="B157" i="354"/>
  <c r="F156" i="354"/>
  <c r="B156" i="354"/>
  <c r="F155" i="354"/>
  <c r="B155" i="354"/>
  <c r="B154" i="354"/>
  <c r="B153" i="354"/>
  <c r="F152" i="354"/>
  <c r="B152" i="354"/>
  <c r="F151" i="354"/>
  <c r="B151" i="354"/>
  <c r="F150" i="354"/>
  <c r="B150" i="354"/>
  <c r="B149" i="354"/>
  <c r="B148" i="354"/>
  <c r="F147" i="354"/>
  <c r="B147" i="354"/>
  <c r="F146" i="354"/>
  <c r="B146" i="354"/>
  <c r="F145" i="354"/>
  <c r="B145" i="354"/>
  <c r="B144" i="354"/>
  <c r="B143" i="354"/>
  <c r="B142" i="354"/>
  <c r="B141" i="354"/>
  <c r="B140" i="354"/>
  <c r="B139" i="354"/>
  <c r="B138" i="354"/>
  <c r="F137" i="354"/>
  <c r="B137" i="354"/>
  <c r="F136" i="354"/>
  <c r="B136" i="354"/>
  <c r="F135" i="354"/>
  <c r="B135" i="354"/>
  <c r="B134" i="354"/>
  <c r="B133" i="354"/>
  <c r="F132" i="354"/>
  <c r="B132" i="354"/>
  <c r="F131" i="354"/>
  <c r="B131" i="354"/>
  <c r="F130" i="354"/>
  <c r="B130" i="354"/>
  <c r="B129" i="354"/>
  <c r="B128" i="354"/>
  <c r="F127" i="354"/>
  <c r="B127" i="354"/>
  <c r="F126" i="354"/>
  <c r="B126" i="354"/>
  <c r="F125" i="354"/>
  <c r="B125" i="354"/>
  <c r="B124" i="354"/>
  <c r="B123" i="354"/>
  <c r="F122" i="354"/>
  <c r="B122" i="354"/>
  <c r="F121" i="354"/>
  <c r="B121" i="354"/>
  <c r="F120" i="354"/>
  <c r="B120" i="354"/>
  <c r="B119" i="354"/>
  <c r="B118" i="354"/>
  <c r="F117" i="354"/>
  <c r="B117" i="354"/>
  <c r="F116" i="354"/>
  <c r="B116" i="354"/>
  <c r="F115" i="354"/>
  <c r="B115" i="354"/>
  <c r="B114" i="354"/>
  <c r="B113" i="354"/>
  <c r="F112" i="354"/>
  <c r="B112" i="354"/>
  <c r="F111" i="354"/>
  <c r="B111" i="354"/>
  <c r="F110" i="354"/>
  <c r="B110" i="354"/>
  <c r="B109" i="354"/>
  <c r="B108" i="354"/>
  <c r="B107" i="354"/>
  <c r="B106" i="354"/>
  <c r="B105" i="354"/>
  <c r="B104" i="354"/>
  <c r="B103" i="354"/>
  <c r="F102" i="354"/>
  <c r="B102" i="354"/>
  <c r="F101" i="354"/>
  <c r="B101" i="354"/>
  <c r="F100" i="354"/>
  <c r="B100" i="354"/>
  <c r="B99" i="354"/>
  <c r="B98" i="354"/>
  <c r="F97" i="354"/>
  <c r="B97" i="354"/>
  <c r="F96" i="354"/>
  <c r="B96" i="354"/>
  <c r="F95" i="354"/>
  <c r="B95" i="354"/>
  <c r="B94" i="354"/>
  <c r="F93" i="354"/>
  <c r="B93" i="354"/>
  <c r="F92" i="354"/>
  <c r="B92" i="354"/>
  <c r="F91" i="354"/>
  <c r="B91" i="354"/>
  <c r="B90" i="354"/>
  <c r="B89" i="354"/>
  <c r="B88" i="354"/>
  <c r="B87" i="354"/>
  <c r="B86" i="354"/>
  <c r="B85" i="354"/>
  <c r="B84" i="354"/>
  <c r="F83" i="354"/>
  <c r="B83" i="354"/>
  <c r="F82" i="354"/>
  <c r="B82" i="354"/>
  <c r="F81" i="354"/>
  <c r="B81" i="354"/>
  <c r="B80" i="354"/>
  <c r="B79" i="354"/>
  <c r="F78" i="354"/>
  <c r="B78" i="354"/>
  <c r="F77" i="354"/>
  <c r="B77" i="354"/>
  <c r="F76" i="354"/>
  <c r="B76" i="354"/>
  <c r="B75" i="354"/>
  <c r="B74" i="354"/>
  <c r="F73" i="354"/>
  <c r="B73" i="354"/>
  <c r="F72" i="354"/>
  <c r="B72" i="354"/>
  <c r="F71" i="354"/>
  <c r="B71" i="354"/>
  <c r="B70" i="354"/>
  <c r="B69" i="354"/>
  <c r="B68" i="354"/>
  <c r="B67" i="354"/>
  <c r="B66" i="354"/>
  <c r="B65" i="354"/>
  <c r="B64" i="354"/>
  <c r="F63" i="354"/>
  <c r="B63" i="354"/>
  <c r="F62" i="354"/>
  <c r="B62" i="354"/>
  <c r="F61" i="354"/>
  <c r="B61" i="354"/>
  <c r="B60" i="354"/>
  <c r="B59" i="354"/>
  <c r="B58" i="354"/>
  <c r="B57" i="354"/>
  <c r="B56" i="354"/>
  <c r="B55" i="354"/>
  <c r="B54" i="354"/>
  <c r="B53" i="354"/>
  <c r="B52" i="354"/>
  <c r="F51" i="354"/>
  <c r="B51" i="354"/>
  <c r="F50" i="354"/>
  <c r="B50" i="354"/>
  <c r="F49" i="354"/>
  <c r="B49" i="354"/>
  <c r="B48" i="354"/>
  <c r="B47" i="354"/>
  <c r="B46" i="354"/>
  <c r="B45" i="354"/>
  <c r="B44" i="354"/>
  <c r="B43" i="354"/>
  <c r="B42" i="354"/>
  <c r="F41" i="354"/>
  <c r="B41" i="354"/>
  <c r="F40" i="354"/>
  <c r="B40" i="354"/>
  <c r="F39" i="354"/>
  <c r="B39" i="354"/>
  <c r="B38" i="354"/>
  <c r="B37" i="354"/>
  <c r="F36" i="354"/>
  <c r="B36" i="354"/>
  <c r="F35" i="354"/>
  <c r="B35" i="354"/>
  <c r="F34" i="354"/>
  <c r="B34" i="354"/>
  <c r="B33" i="354"/>
  <c r="B32" i="354"/>
  <c r="F31" i="354"/>
  <c r="B31" i="354"/>
  <c r="F30" i="354"/>
  <c r="B30" i="354"/>
  <c r="F29" i="354"/>
  <c r="B29" i="354"/>
  <c r="B28" i="354"/>
  <c r="B27" i="354"/>
  <c r="F26" i="354"/>
  <c r="B26" i="354"/>
  <c r="F25" i="354"/>
  <c r="B25" i="354"/>
  <c r="F24" i="354"/>
  <c r="B24" i="354"/>
  <c r="B23" i="354"/>
  <c r="B22" i="354"/>
  <c r="B21" i="354"/>
  <c r="B20" i="354"/>
  <c r="B19" i="354"/>
  <c r="B18" i="354"/>
  <c r="B17" i="354"/>
  <c r="F16" i="354"/>
  <c r="B16" i="354"/>
  <c r="F15" i="354"/>
  <c r="B15" i="354"/>
  <c r="F14" i="354"/>
  <c r="B14" i="354"/>
  <c r="B13" i="354"/>
  <c r="B12" i="354"/>
  <c r="F11" i="354"/>
  <c r="B11" i="354"/>
  <c r="F10" i="354"/>
  <c r="B10" i="354"/>
  <c r="F9" i="354"/>
  <c r="B9" i="354"/>
  <c r="B8" i="354"/>
  <c r="B7" i="354"/>
  <c r="F6" i="354"/>
  <c r="B6" i="354"/>
  <c r="F5" i="354"/>
  <c r="B5" i="354"/>
  <c r="F4" i="354"/>
  <c r="B4" i="354"/>
  <c r="G443" i="293" l="1" a="1"/>
  <c r="G443" i="293" s="1"/>
  <c r="G440" i="293"/>
  <c r="F440" i="293"/>
  <c r="E440" i="293"/>
  <c r="D440" i="293"/>
  <c r="G439" i="293"/>
  <c r="F439" i="293"/>
  <c r="E439" i="293"/>
  <c r="D439" i="293"/>
  <c r="C428" i="293" l="1"/>
  <c r="D29" i="315"/>
  <c r="D15" i="315"/>
  <c r="F82" i="315"/>
  <c r="F83" i="315"/>
  <c r="F86" i="315"/>
  <c r="D60" i="315"/>
  <c r="E44" i="315"/>
  <c r="D44" i="315"/>
  <c r="E15" i="315"/>
  <c r="T137" i="352"/>
  <c r="P137" i="352" s="1"/>
  <c r="T122" i="352"/>
  <c r="P122" i="352"/>
  <c r="T121" i="352"/>
  <c r="P121" i="352" s="1"/>
  <c r="T104" i="352"/>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c r="T19" i="352"/>
  <c r="P19" i="352" s="1"/>
  <c r="T18" i="352"/>
  <c r="P18" i="352"/>
  <c r="T17" i="352"/>
  <c r="P17" i="352" s="1"/>
  <c r="T16" i="352"/>
  <c r="P16" i="352" s="1"/>
  <c r="T15" i="352"/>
  <c r="P15" i="352" s="1"/>
  <c r="B2" i="352"/>
  <c r="F36" i="215"/>
  <c r="V185" i="291"/>
  <c r="V184" i="291"/>
  <c r="V183" i="291"/>
  <c r="V161" i="291"/>
  <c r="V160" i="291"/>
  <c r="V159" i="291"/>
  <c r="V158" i="291"/>
  <c r="V157" i="291"/>
  <c r="V147" i="291"/>
  <c r="V146" i="291"/>
  <c r="V145" i="291"/>
  <c r="V144" i="291"/>
  <c r="V143" i="291"/>
  <c r="V135" i="291"/>
  <c r="V134" i="291"/>
  <c r="V128" i="291"/>
  <c r="V127" i="291"/>
  <c r="V126" i="291"/>
  <c r="V125" i="291"/>
  <c r="V124" i="291"/>
  <c r="V123" i="291"/>
  <c r="V122" i="291"/>
  <c r="V121" i="291"/>
  <c r="V120" i="291"/>
  <c r="V119" i="291"/>
  <c r="V112" i="291"/>
  <c r="V111" i="291"/>
  <c r="V110" i="291"/>
  <c r="V109" i="291"/>
  <c r="V108" i="291"/>
  <c r="V107" i="291"/>
  <c r="V95" i="291"/>
  <c r="V94" i="291"/>
  <c r="V86" i="291"/>
  <c r="V73" i="291"/>
  <c r="V65" i="291"/>
  <c r="V64" i="291"/>
  <c r="V57" i="291"/>
  <c r="V56" i="291"/>
  <c r="V55" i="291"/>
  <c r="V48" i="291"/>
  <c r="V47" i="291"/>
  <c r="V46" i="291"/>
  <c r="V45" i="291"/>
  <c r="V44" i="291"/>
  <c r="V43" i="291"/>
  <c r="V42" i="291"/>
  <c r="V41" i="291"/>
  <c r="V40" i="291"/>
  <c r="V39" i="291"/>
  <c r="V38" i="291"/>
  <c r="V37" i="291"/>
  <c r="V28" i="291"/>
  <c r="V21" i="291"/>
  <c r="V20" i="291"/>
  <c r="V19" i="291"/>
  <c r="V18" i="291"/>
  <c r="V17" i="291"/>
  <c r="V16" i="291"/>
  <c r="V15" i="291"/>
  <c r="V14" i="291"/>
  <c r="V13" i="291"/>
  <c r="Q22" i="204"/>
  <c r="Q23" i="204"/>
  <c r="Q24" i="204"/>
  <c r="C423" i="293"/>
  <c r="F9913" i="355" l="1"/>
  <c r="F6642" i="354"/>
  <c r="F6643" i="354"/>
  <c r="F9914" i="355"/>
  <c r="F9982" i="355"/>
  <c r="F6711" i="354"/>
  <c r="F6757" i="354"/>
  <c r="F10028" i="355"/>
  <c r="F10015" i="355"/>
  <c r="F6744" i="354"/>
  <c r="F10031" i="355"/>
  <c r="F6760" i="354"/>
  <c r="F9946" i="355"/>
  <c r="F6675" i="354"/>
  <c r="F9983" i="355"/>
  <c r="F6712" i="354"/>
  <c r="F6763" i="354"/>
  <c r="F10034" i="355"/>
  <c r="U70" i="346"/>
  <c r="U71" i="346"/>
  <c r="U72" i="346"/>
  <c r="U73" i="346"/>
  <c r="U74" i="346"/>
  <c r="U75" i="346"/>
  <c r="U76" i="346"/>
  <c r="U77" i="346"/>
  <c r="U78" i="346"/>
  <c r="U79" i="346"/>
  <c r="U80" i="346"/>
  <c r="U81" i="346"/>
  <c r="U82" i="346"/>
  <c r="U83" i="346"/>
  <c r="U69" i="346"/>
  <c r="I16" i="210"/>
  <c r="J34" i="305"/>
  <c r="F45" i="204"/>
  <c r="G45" i="204"/>
  <c r="H45" i="204"/>
  <c r="F257" i="355" l="1"/>
  <c r="F255" i="354"/>
  <c r="F257" i="354"/>
  <c r="F259" i="355"/>
  <c r="F258" i="355"/>
  <c r="F256" i="354"/>
  <c r="F443" i="293" a="1"/>
  <c r="F443" i="293" s="1"/>
  <c r="E443" i="293" a="1"/>
  <c r="E443" i="293" s="1"/>
  <c r="D443" i="293" a="1"/>
  <c r="D443" i="293" s="1"/>
  <c r="F433" i="293"/>
  <c r="G433" i="293"/>
  <c r="E433" i="293"/>
  <c r="F432" i="293"/>
  <c r="G432" i="293"/>
  <c r="E432" i="293"/>
  <c r="D433" i="293"/>
  <c r="D432"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AW408" i="293" l="1"/>
  <c r="AC409" i="293"/>
  <c r="AB409" i="293"/>
  <c r="C419" i="293" s="1"/>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C426" i="293"/>
  <c r="B442" i="293"/>
  <c r="B435" i="293"/>
  <c r="F63" i="315"/>
  <c r="E60" i="315"/>
  <c r="F59" i="315"/>
  <c r="F58" i="315"/>
  <c r="F57" i="315"/>
  <c r="F56" i="315"/>
  <c r="F49" i="315"/>
  <c r="F48" i="315"/>
  <c r="F47" i="315"/>
  <c r="F46" i="315"/>
  <c r="F43" i="315"/>
  <c r="F42" i="315"/>
  <c r="F41" i="315"/>
  <c r="F40" i="315"/>
  <c r="F39" i="315"/>
  <c r="F38" i="315"/>
  <c r="F37" i="315"/>
  <c r="F34" i="315"/>
  <c r="F33" i="315"/>
  <c r="F32" i="315"/>
  <c r="F31" i="315"/>
  <c r="E29" i="315"/>
  <c r="D53" i="315"/>
  <c r="E28" i="315"/>
  <c r="D28" i="315"/>
  <c r="F27" i="315"/>
  <c r="F26" i="315"/>
  <c r="F25" i="315"/>
  <c r="F24" i="315"/>
  <c r="F23" i="315"/>
  <c r="F20" i="315"/>
  <c r="F19" i="315"/>
  <c r="F18" i="315"/>
  <c r="F17" i="315"/>
  <c r="F14" i="315"/>
  <c r="F13" i="315"/>
  <c r="F12" i="315"/>
  <c r="F11" i="315"/>
  <c r="P40" i="261"/>
  <c r="G15" i="262"/>
  <c r="M30" i="305"/>
  <c r="M31" i="305"/>
  <c r="M32" i="305"/>
  <c r="M33" i="305"/>
  <c r="M29" i="305"/>
  <c r="M28" i="305"/>
  <c r="M22" i="305"/>
  <c r="M19" i="305"/>
  <c r="M20" i="305"/>
  <c r="M21" i="305"/>
  <c r="M18" i="305"/>
  <c r="M17" i="305"/>
  <c r="F6710" i="354" l="1"/>
  <c r="F9981" i="355"/>
  <c r="F9918" i="355"/>
  <c r="F6647" i="354"/>
  <c r="F6716" i="354"/>
  <c r="F9987" i="355"/>
  <c r="F6650" i="354"/>
  <c r="F9921" i="355"/>
  <c r="F9990" i="355"/>
  <c r="F6719" i="354"/>
  <c r="F9954" i="355"/>
  <c r="F6683" i="354"/>
  <c r="F6656" i="354"/>
  <c r="F9927" i="355"/>
  <c r="F9996" i="355"/>
  <c r="F6725" i="354"/>
  <c r="F9960" i="355"/>
  <c r="F6689" i="354"/>
  <c r="F6662" i="354"/>
  <c r="F9933" i="355"/>
  <c r="F6692" i="354"/>
  <c r="F9963" i="355"/>
  <c r="F10008" i="355"/>
  <c r="F6737" i="354"/>
  <c r="F10000" i="355"/>
  <c r="F6729" i="354"/>
  <c r="E53" i="315"/>
  <c r="F53" i="315" s="1"/>
  <c r="F9947" i="355"/>
  <c r="F6676" i="354"/>
  <c r="F6680" i="354"/>
  <c r="F9951" i="355"/>
  <c r="F6722" i="354"/>
  <c r="F9993" i="355"/>
  <c r="F6686" i="354"/>
  <c r="F9957" i="355"/>
  <c r="F9930" i="355"/>
  <c r="F6659" i="354"/>
  <c r="F6734" i="354"/>
  <c r="F10005" i="355"/>
  <c r="F9936" i="355"/>
  <c r="F6665" i="354"/>
  <c r="F9966" i="355"/>
  <c r="F6695" i="354"/>
  <c r="F6740" i="354"/>
  <c r="F10011" i="355"/>
  <c r="F6668" i="354"/>
  <c r="F9939" i="355"/>
  <c r="F9924" i="355"/>
  <c r="F6653" i="354"/>
  <c r="F6698" i="354"/>
  <c r="F9969" i="355"/>
  <c r="F10014" i="355"/>
  <c r="F6743" i="354"/>
  <c r="F6632" i="354"/>
  <c r="F9903" i="355"/>
  <c r="F9942" i="355"/>
  <c r="F6671" i="354"/>
  <c r="F9972" i="355"/>
  <c r="F6701" i="354"/>
  <c r="F6745" i="354"/>
  <c r="F10016" i="355"/>
  <c r="F9912" i="355"/>
  <c r="F6641" i="354"/>
  <c r="F9906" i="355"/>
  <c r="F6635" i="354"/>
  <c r="F9943" i="355"/>
  <c r="F6672" i="354"/>
  <c r="F6704" i="354"/>
  <c r="F9975" i="355"/>
  <c r="F10020" i="355"/>
  <c r="F6749" i="354"/>
  <c r="F6638" i="354"/>
  <c r="F9909" i="355"/>
  <c r="F6673" i="354"/>
  <c r="F9944" i="355"/>
  <c r="F9978" i="355"/>
  <c r="F6707" i="354"/>
  <c r="F44" i="315"/>
  <c r="F15" i="315"/>
  <c r="C427" i="293"/>
  <c r="G442" i="293"/>
  <c r="H432" i="293"/>
  <c r="E435" i="293"/>
  <c r="F435" i="293"/>
  <c r="H439" i="293"/>
  <c r="E442" i="293"/>
  <c r="F442" i="293"/>
  <c r="G435" i="293"/>
  <c r="D442" i="293"/>
  <c r="D435" i="293"/>
  <c r="H433" i="293"/>
  <c r="H440" i="293"/>
  <c r="E441" i="293" s="1"/>
  <c r="E52" i="315"/>
  <c r="F60" i="315"/>
  <c r="F29" i="315"/>
  <c r="D52" i="315"/>
  <c r="F28" i="315"/>
  <c r="F9948" i="355" l="1"/>
  <c r="F6677" i="354"/>
  <c r="F6727" i="354"/>
  <c r="F9998" i="355"/>
  <c r="F6746" i="354"/>
  <c r="F10017" i="355"/>
  <c r="F6644" i="354"/>
  <c r="F9915" i="355"/>
  <c r="F6674" i="354"/>
  <c r="F9945" i="355"/>
  <c r="F10001" i="355"/>
  <c r="F6730" i="354"/>
  <c r="F6731" i="354"/>
  <c r="F10002" i="355"/>
  <c r="F9984" i="355"/>
  <c r="F6713" i="354"/>
  <c r="F9997" i="355"/>
  <c r="F6726" i="354"/>
  <c r="D66" i="315"/>
  <c r="E66" i="315"/>
  <c r="H442" i="293"/>
  <c r="F441" i="293"/>
  <c r="G441" i="293"/>
  <c r="H441" i="293"/>
  <c r="D441" i="293"/>
  <c r="E434" i="293"/>
  <c r="G434" i="293"/>
  <c r="H434" i="293"/>
  <c r="F434" i="293"/>
  <c r="D434" i="293"/>
  <c r="H435" i="293"/>
  <c r="F52" i="315"/>
  <c r="N65" i="346"/>
  <c r="N64" i="346"/>
  <c r="N63" i="346"/>
  <c r="N61" i="346"/>
  <c r="N57" i="346"/>
  <c r="N56" i="346"/>
  <c r="N55" i="346"/>
  <c r="N47" i="346"/>
  <c r="N48" i="346"/>
  <c r="N49" i="346"/>
  <c r="N50" i="346"/>
  <c r="N51" i="346"/>
  <c r="N46" i="346"/>
  <c r="N41" i="346"/>
  <c r="N38" i="346"/>
  <c r="N37" i="346"/>
  <c r="N27" i="346"/>
  <c r="N28" i="346"/>
  <c r="N29" i="346"/>
  <c r="N30" i="346"/>
  <c r="N31" i="346"/>
  <c r="N32" i="346"/>
  <c r="N33" i="346"/>
  <c r="N34" i="346"/>
  <c r="N22" i="346"/>
  <c r="N23" i="346"/>
  <c r="N24" i="346"/>
  <c r="N25" i="346"/>
  <c r="N26" i="346"/>
  <c r="N21" i="346"/>
  <c r="N16" i="346"/>
  <c r="N17" i="346"/>
  <c r="N18" i="346"/>
  <c r="N15" i="346"/>
  <c r="N9" i="346"/>
  <c r="N8" i="346"/>
  <c r="B2" i="345"/>
  <c r="B2" i="346"/>
  <c r="B2" i="344"/>
  <c r="F9999" i="355" l="1"/>
  <c r="F6728" i="354"/>
  <c r="F6751" i="354"/>
  <c r="F10022" i="355"/>
  <c r="E74" i="315"/>
  <c r="F10021" i="355"/>
  <c r="F6750" i="354"/>
  <c r="D73" i="315"/>
  <c r="H436" i="293"/>
  <c r="F66" i="315"/>
  <c r="L105" i="345"/>
  <c r="P65" i="346"/>
  <c r="P64" i="346"/>
  <c r="P63" i="346"/>
  <c r="P61" i="346"/>
  <c r="N60" i="346"/>
  <c r="N59" i="346"/>
  <c r="N58" i="346"/>
  <c r="P57" i="346"/>
  <c r="P56" i="346"/>
  <c r="P55" i="346"/>
  <c r="N54" i="346"/>
  <c r="N53" i="346"/>
  <c r="N52" i="346"/>
  <c r="P51" i="346"/>
  <c r="P50" i="346"/>
  <c r="P49" i="346"/>
  <c r="V48" i="346"/>
  <c r="E48" i="346"/>
  <c r="P48" i="346" s="1"/>
  <c r="P47" i="346"/>
  <c r="P46" i="346"/>
  <c r="P41" i="346"/>
  <c r="P38" i="346"/>
  <c r="P37" i="346"/>
  <c r="R34" i="346"/>
  <c r="R33" i="346"/>
  <c r="Q33" i="346"/>
  <c r="R32" i="346"/>
  <c r="R31" i="346"/>
  <c r="Q31" i="346"/>
  <c r="R30" i="346"/>
  <c r="R29" i="346"/>
  <c r="R28" i="346"/>
  <c r="R27" i="346"/>
  <c r="Q27" i="346"/>
  <c r="R26" i="346"/>
  <c r="R25" i="346"/>
  <c r="Q25" i="346"/>
  <c r="R24" i="346"/>
  <c r="R23" i="346"/>
  <c r="R22" i="346"/>
  <c r="R21" i="346"/>
  <c r="R18" i="346"/>
  <c r="R17" i="346"/>
  <c r="R16" i="346"/>
  <c r="R15" i="346"/>
  <c r="P9" i="346"/>
  <c r="P8" i="346"/>
  <c r="J21" i="226"/>
  <c r="J10" i="226"/>
  <c r="E37" i="252"/>
  <c r="P110" i="329"/>
  <c r="O110" i="329"/>
  <c r="M110" i="329"/>
  <c r="G110" i="329"/>
  <c r="H110" i="329"/>
  <c r="I110" i="329"/>
  <c r="J110" i="329"/>
  <c r="K110" i="329"/>
  <c r="L110" i="329"/>
  <c r="F110" i="329"/>
  <c r="P109" i="329"/>
  <c r="O109" i="329"/>
  <c r="G109" i="329"/>
  <c r="H109" i="329"/>
  <c r="I109" i="329"/>
  <c r="J109" i="329"/>
  <c r="K109" i="329"/>
  <c r="L109" i="329"/>
  <c r="M109" i="329"/>
  <c r="F109" i="329"/>
  <c r="V135" i="328"/>
  <c r="F6751" i="355" l="1"/>
  <c r="F6752" i="354"/>
  <c r="F10023" i="355"/>
  <c r="F10024" i="355"/>
  <c r="F6753" i="354"/>
  <c r="F10025" i="355"/>
  <c r="F6754" i="354"/>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c r="P63" i="344"/>
  <c r="N63" i="344"/>
  <c r="P61" i="344"/>
  <c r="N61" i="344"/>
  <c r="N60" i="344"/>
  <c r="N59" i="344"/>
  <c r="N58" i="344"/>
  <c r="P57" i="344"/>
  <c r="N57" i="344"/>
  <c r="P56" i="344"/>
  <c r="N56" i="344"/>
  <c r="P55" i="344"/>
  <c r="N55" i="344"/>
  <c r="N54" i="344"/>
  <c r="N53" i="344"/>
  <c r="N52" i="344"/>
  <c r="P51" i="344"/>
  <c r="N51" i="344" s="1"/>
  <c r="P50" i="344"/>
  <c r="N50" i="344" s="1"/>
  <c r="P49" i="344"/>
  <c r="N49" i="344" s="1"/>
  <c r="V48" i="344"/>
  <c r="E48" i="344"/>
  <c r="P48" i="344" s="1"/>
  <c r="N48" i="344" s="1"/>
  <c r="P47" i="344"/>
  <c r="N47" i="344"/>
  <c r="P46" i="344"/>
  <c r="N46" i="344" s="1"/>
  <c r="P41" i="344"/>
  <c r="N41" i="344" s="1"/>
  <c r="P38" i="344"/>
  <c r="N38" i="344"/>
  <c r="P37" i="344"/>
  <c r="N37" i="344"/>
  <c r="R34" i="344"/>
  <c r="N34" i="344" s="1"/>
  <c r="R33" i="344"/>
  <c r="Q33" i="344"/>
  <c r="N33" i="344" s="1"/>
  <c r="R32" i="344"/>
  <c r="N32" i="344"/>
  <c r="R31" i="344"/>
  <c r="Q31" i="344"/>
  <c r="N31" i="344"/>
  <c r="R30" i="344"/>
  <c r="N30" i="344"/>
  <c r="R29" i="344"/>
  <c r="N29" i="344"/>
  <c r="R28" i="344"/>
  <c r="N28" i="344"/>
  <c r="R27" i="344"/>
  <c r="Q27" i="344"/>
  <c r="R26" i="344"/>
  <c r="N26" i="344"/>
  <c r="R25" i="344"/>
  <c r="Q25" i="344"/>
  <c r="N25" i="344"/>
  <c r="R24" i="344"/>
  <c r="N24" i="344"/>
  <c r="R23" i="344"/>
  <c r="N23" i="344" s="1"/>
  <c r="R22" i="344"/>
  <c r="N22" i="344" s="1"/>
  <c r="R21" i="344"/>
  <c r="N21" i="344" s="1"/>
  <c r="R18" i="344"/>
  <c r="N18" i="344"/>
  <c r="R17" i="344"/>
  <c r="N17" i="344"/>
  <c r="R16" i="344"/>
  <c r="N16" i="344"/>
  <c r="R15" i="344"/>
  <c r="N15" i="344"/>
  <c r="P9" i="344"/>
  <c r="N9" i="344" s="1"/>
  <c r="P8" i="344"/>
  <c r="N8" i="344" s="1"/>
  <c r="N27" i="344" l="1"/>
  <c r="H10" i="258"/>
  <c r="H11" i="258"/>
  <c r="H12" i="258"/>
  <c r="H13" i="258"/>
  <c r="H14" i="258"/>
  <c r="H38" i="258"/>
  <c r="H39" i="258"/>
  <c r="H40" i="258"/>
  <c r="H41" i="258"/>
  <c r="H42" i="258"/>
  <c r="Q51" i="338" l="1"/>
  <c r="M51" i="338" s="1"/>
  <c r="F51" i="338"/>
  <c r="Q50" i="338"/>
  <c r="M50" i="338" s="1"/>
  <c r="Q49" i="338"/>
  <c r="M49" i="338" s="1"/>
  <c r="Q44" i="338"/>
  <c r="M44" i="338" s="1"/>
  <c r="Q43" i="338"/>
  <c r="M43" i="338" s="1"/>
  <c r="F40" i="338"/>
  <c r="F39" i="338"/>
  <c r="F38" i="338"/>
  <c r="O37" i="338"/>
  <c r="M37" i="338" s="1"/>
  <c r="O36" i="338"/>
  <c r="M36" i="338" s="1"/>
  <c r="O35" i="338"/>
  <c r="M35" i="338" s="1"/>
  <c r="F32" i="338"/>
  <c r="F31" i="338"/>
  <c r="F30" i="338"/>
  <c r="O29" i="338"/>
  <c r="M29" i="338" s="1"/>
  <c r="O28" i="338"/>
  <c r="M28" i="338" s="1"/>
  <c r="O27" i="338"/>
  <c r="M27" i="338" s="1"/>
  <c r="F24" i="338"/>
  <c r="F23" i="338"/>
  <c r="F22" i="338"/>
  <c r="P19" i="338"/>
  <c r="M19" i="338" s="1"/>
  <c r="P18" i="338"/>
  <c r="M18" i="338" s="1"/>
  <c r="P17" i="338"/>
  <c r="M17" i="338" s="1"/>
  <c r="P14" i="338"/>
  <c r="M14" i="338" s="1"/>
  <c r="P13" i="338"/>
  <c r="M13" i="338" s="1"/>
  <c r="P12" i="338"/>
  <c r="M12" i="338" s="1"/>
  <c r="B2" i="338"/>
  <c r="F1454" i="354" l="1"/>
  <c r="F1462" i="355"/>
  <c r="F1446" i="354"/>
  <c r="F1454" i="355"/>
  <c r="F1460" i="354"/>
  <c r="F1468" i="355"/>
  <c r="F1459" i="354"/>
  <c r="F1467" i="355"/>
  <c r="F1448" i="354"/>
  <c r="F1456" i="355"/>
  <c r="F1453" i="354"/>
  <c r="F1461" i="355"/>
  <c r="F1458" i="354"/>
  <c r="F1466" i="355"/>
  <c r="F1447" i="354"/>
  <c r="F1455" i="355"/>
  <c r="F1452" i="354"/>
  <c r="F1460" i="355"/>
  <c r="F1465" i="354"/>
  <c r="F1473" i="355"/>
  <c r="AK96" i="329"/>
  <c r="AK97" i="329"/>
  <c r="AK98" i="329"/>
  <c r="AK99" i="329"/>
  <c r="AK100" i="329"/>
  <c r="AK101" i="329"/>
  <c r="AK102" i="329"/>
  <c r="AK103" i="329"/>
  <c r="AK104" i="329"/>
  <c r="AK105" i="329"/>
  <c r="AK106" i="329"/>
  <c r="AD106" i="329"/>
  <c r="AC106" i="329"/>
  <c r="AB106" i="329"/>
  <c r="Q96" i="329"/>
  <c r="Q97" i="329"/>
  <c r="Q98" i="329"/>
  <c r="Q99" i="329"/>
  <c r="Q100" i="329"/>
  <c r="Q101" i="329"/>
  <c r="Q102" i="329"/>
  <c r="Q103" i="329"/>
  <c r="Q104" i="329"/>
  <c r="Q105" i="329"/>
  <c r="N96" i="329"/>
  <c r="N97" i="329"/>
  <c r="N98" i="329"/>
  <c r="N99" i="329"/>
  <c r="N100" i="329"/>
  <c r="N101" i="329"/>
  <c r="N102" i="329"/>
  <c r="N103" i="329"/>
  <c r="N104" i="329"/>
  <c r="N105" i="329"/>
  <c r="X135" i="328"/>
  <c r="W135" i="328"/>
  <c r="N125" i="328"/>
  <c r="N126" i="328"/>
  <c r="N127" i="328"/>
  <c r="N128" i="328"/>
  <c r="N129" i="328"/>
  <c r="N130" i="328"/>
  <c r="N131" i="328"/>
  <c r="N132" i="328"/>
  <c r="N133" i="328"/>
  <c r="N134" i="328"/>
  <c r="K125" i="328"/>
  <c r="K126" i="328"/>
  <c r="K127" i="328"/>
  <c r="K128" i="328"/>
  <c r="K129" i="328"/>
  <c r="K130" i="328"/>
  <c r="K131" i="328"/>
  <c r="K132" i="328"/>
  <c r="K133" i="328"/>
  <c r="K134" i="328"/>
  <c r="F6629" i="355" l="1"/>
  <c r="F6753" i="355"/>
  <c r="F6658" i="355"/>
  <c r="F6668" i="355"/>
  <c r="F6632" i="355"/>
  <c r="F6619" i="355"/>
  <c r="F6697" i="355"/>
  <c r="F6681" i="355"/>
  <c r="F6655" i="355"/>
  <c r="F6684" i="355"/>
  <c r="F6645" i="355"/>
  <c r="F6642" i="355"/>
  <c r="F6752" i="355"/>
  <c r="F6616" i="355"/>
  <c r="F6736" i="355"/>
  <c r="F6723" i="355"/>
  <c r="F6733" i="355"/>
  <c r="F6710" i="355"/>
  <c r="F6720" i="355"/>
  <c r="F6707" i="355"/>
  <c r="F6694" i="355"/>
  <c r="F6671" i="355"/>
  <c r="R103" i="329"/>
  <c r="R100" i="329"/>
  <c r="R99" i="329"/>
  <c r="R98" i="329"/>
  <c r="R97" i="329"/>
  <c r="R96" i="329"/>
  <c r="O134" i="328"/>
  <c r="O133" i="328"/>
  <c r="O132" i="328"/>
  <c r="O131" i="328"/>
  <c r="O130" i="328"/>
  <c r="O129" i="328"/>
  <c r="O128" i="328"/>
  <c r="O126" i="328"/>
  <c r="O125" i="328"/>
  <c r="R105" i="329"/>
  <c r="R104" i="329"/>
  <c r="R102" i="329"/>
  <c r="R101" i="329"/>
  <c r="O127" i="328"/>
  <c r="F6620" i="355" l="1"/>
  <c r="F6633" i="355"/>
  <c r="F6685" i="355"/>
  <c r="F6672" i="355"/>
  <c r="F6646" i="355"/>
  <c r="F6659" i="355"/>
  <c r="F6698" i="355"/>
  <c r="F6711" i="355"/>
  <c r="F6724" i="355"/>
  <c r="F6737" i="355"/>
  <c r="AA29" i="329"/>
  <c r="M85" i="329"/>
  <c r="M82" i="329"/>
  <c r="M79" i="329"/>
  <c r="M76" i="329"/>
  <c r="M73" i="329"/>
  <c r="M70" i="329"/>
  <c r="N38" i="329"/>
  <c r="N10" i="329"/>
  <c r="M67" i="329"/>
  <c r="M64" i="329"/>
  <c r="M61" i="329"/>
  <c r="M55" i="329"/>
  <c r="M52" i="329"/>
  <c r="M49" i="329"/>
  <c r="M46" i="329"/>
  <c r="M43" i="329"/>
  <c r="M40" i="329"/>
  <c r="M37" i="329"/>
  <c r="M33" i="329"/>
  <c r="M30" i="329"/>
  <c r="M27" i="329"/>
  <c r="M24" i="329"/>
  <c r="M21" i="329"/>
  <c r="M18" i="329"/>
  <c r="M15" i="329"/>
  <c r="M12" i="329"/>
  <c r="M106" i="329" l="1"/>
  <c r="W209" i="284"/>
  <c r="X209" i="284"/>
  <c r="Y209" i="284"/>
  <c r="Z209" i="284"/>
  <c r="AA209" i="284"/>
  <c r="AB209" i="284"/>
  <c r="AC209" i="284"/>
  <c r="BM206" i="284" l="1"/>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X33" i="329"/>
  <c r="BA31" i="329"/>
  <c r="X30" i="329"/>
  <c r="BA28" i="329"/>
  <c r="X27" i="329"/>
  <c r="BA26" i="329"/>
  <c r="BA25" i="329"/>
  <c r="X24" i="329"/>
  <c r="BA23" i="329"/>
  <c r="BA22" i="329"/>
  <c r="X21" i="329"/>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AU48" i="328"/>
  <c r="AU45" i="328"/>
  <c r="AU42" i="328"/>
  <c r="AU39" i="328"/>
  <c r="AU36" i="328"/>
  <c r="AU33" i="328"/>
  <c r="X28" i="328"/>
  <c r="AU27" i="328"/>
  <c r="AU24" i="328"/>
  <c r="AU21" i="328"/>
  <c r="AU18" i="328"/>
  <c r="AU15" i="328"/>
  <c r="AU12" i="328"/>
  <c r="X62" i="285"/>
  <c r="BH61" i="285"/>
  <c r="BH60" i="285"/>
  <c r="BH59" i="285"/>
  <c r="BH58" i="285"/>
  <c r="X27" i="251"/>
  <c r="FI26" i="251"/>
  <c r="EI26" i="251"/>
  <c r="DI26" i="251"/>
  <c r="BX25" i="251"/>
  <c r="BX27" i="251" s="1"/>
  <c r="AX25" i="251"/>
  <c r="AX27" i="251" s="1"/>
  <c r="BM208" i="284"/>
  <c r="BM207" i="284"/>
  <c r="P26" i="330"/>
  <c r="P25" i="330"/>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N26" i="330"/>
  <c r="M26" i="330"/>
  <c r="L26" i="330"/>
  <c r="J26" i="330"/>
  <c r="I26" i="330"/>
  <c r="H26" i="330"/>
  <c r="G26" i="330"/>
  <c r="F26" i="330"/>
  <c r="O25" i="330"/>
  <c r="N25" i="330"/>
  <c r="M25" i="330"/>
  <c r="L25" i="330"/>
  <c r="J25" i="330"/>
  <c r="I25" i="330"/>
  <c r="H25" i="330"/>
  <c r="G25" i="330"/>
  <c r="F25" i="330"/>
  <c r="P24" i="330"/>
  <c r="O24" i="330"/>
  <c r="N24" i="330"/>
  <c r="M24" i="330"/>
  <c r="L24" i="330"/>
  <c r="J24" i="330"/>
  <c r="I24" i="330"/>
  <c r="H24" i="330"/>
  <c r="G24" i="330"/>
  <c r="F24" i="330"/>
  <c r="AJ23" i="330"/>
  <c r="AI23" i="330"/>
  <c r="AH23" i="330"/>
  <c r="AG23" i="330"/>
  <c r="AF23" i="330"/>
  <c r="AD23" i="330"/>
  <c r="AC23" i="330"/>
  <c r="AB23" i="330"/>
  <c r="AA23" i="330"/>
  <c r="Z23" i="330"/>
  <c r="K23" i="330"/>
  <c r="AJ22" i="330"/>
  <c r="AI22" i="330"/>
  <c r="AH22" i="330"/>
  <c r="AG22" i="330"/>
  <c r="AF22" i="330"/>
  <c r="AD22" i="330"/>
  <c r="AC22" i="330"/>
  <c r="AB22" i="330"/>
  <c r="AA22" i="330"/>
  <c r="Z22" i="330"/>
  <c r="K22" i="330"/>
  <c r="P21" i="330"/>
  <c r="O21" i="330"/>
  <c r="N21" i="330"/>
  <c r="M21" i="330"/>
  <c r="L21" i="330"/>
  <c r="J21" i="330"/>
  <c r="I21" i="330"/>
  <c r="H21" i="330"/>
  <c r="G21" i="330"/>
  <c r="F21" i="330"/>
  <c r="AJ20" i="330"/>
  <c r="AI20" i="330"/>
  <c r="AH20" i="330"/>
  <c r="AG20" i="330"/>
  <c r="AF20" i="330"/>
  <c r="AD20" i="330"/>
  <c r="AC20" i="330"/>
  <c r="AB20" i="330"/>
  <c r="AA20" i="330"/>
  <c r="Z20" i="330"/>
  <c r="Q20" i="330"/>
  <c r="K20" i="330"/>
  <c r="AJ19" i="330"/>
  <c r="AI19" i="330"/>
  <c r="AH19" i="330"/>
  <c r="AG19" i="330"/>
  <c r="AF19" i="330"/>
  <c r="AD19" i="330"/>
  <c r="AC19" i="330"/>
  <c r="AB19" i="330"/>
  <c r="AA19" i="330"/>
  <c r="Z19" i="330"/>
  <c r="Q19" i="330"/>
  <c r="K19" i="330"/>
  <c r="P18" i="330"/>
  <c r="O18" i="330"/>
  <c r="N18" i="330"/>
  <c r="M18" i="330"/>
  <c r="L18" i="330"/>
  <c r="J18" i="330"/>
  <c r="I18" i="330"/>
  <c r="H18" i="330"/>
  <c r="G18" i="330"/>
  <c r="F18" i="330"/>
  <c r="AJ17" i="330"/>
  <c r="AI17" i="330"/>
  <c r="AH17" i="330"/>
  <c r="AG17" i="330"/>
  <c r="AF17" i="330"/>
  <c r="AD17" i="330"/>
  <c r="AC17" i="330"/>
  <c r="AB17" i="330"/>
  <c r="AA17" i="330"/>
  <c r="Z17" i="330"/>
  <c r="Q17" i="330"/>
  <c r="K17" i="330"/>
  <c r="AJ16" i="330"/>
  <c r="AI16" i="330"/>
  <c r="AH16" i="330"/>
  <c r="AG16" i="330"/>
  <c r="AF16" i="330"/>
  <c r="AD16" i="330"/>
  <c r="AC16" i="330"/>
  <c r="AB16" i="330"/>
  <c r="AA16" i="330"/>
  <c r="Z16" i="330"/>
  <c r="Q16" i="330"/>
  <c r="K16" i="330"/>
  <c r="P15" i="330"/>
  <c r="O15" i="330"/>
  <c r="N15" i="330"/>
  <c r="M15" i="330"/>
  <c r="L15" i="330"/>
  <c r="J15" i="330"/>
  <c r="I15" i="330"/>
  <c r="H15" i="330"/>
  <c r="G15" i="330"/>
  <c r="F15" i="330"/>
  <c r="AJ14" i="330"/>
  <c r="AI14" i="330"/>
  <c r="AH14" i="330"/>
  <c r="AG14" i="330"/>
  <c r="AF14" i="330"/>
  <c r="AD14" i="330"/>
  <c r="AC14" i="330"/>
  <c r="AB14" i="330"/>
  <c r="AA14" i="330"/>
  <c r="Z14" i="330"/>
  <c r="Q14" i="330"/>
  <c r="K14" i="330"/>
  <c r="AJ13" i="330"/>
  <c r="AI13" i="330"/>
  <c r="AH13" i="330"/>
  <c r="AG13" i="330"/>
  <c r="AF13" i="330"/>
  <c r="AD13" i="330"/>
  <c r="AC13" i="330"/>
  <c r="AB13" i="330"/>
  <c r="AA13" i="330"/>
  <c r="Z13" i="330"/>
  <c r="Q13" i="330"/>
  <c r="K13" i="330"/>
  <c r="P12" i="330"/>
  <c r="O12" i="330"/>
  <c r="N12" i="330"/>
  <c r="M12" i="330"/>
  <c r="L12" i="330"/>
  <c r="J12" i="330"/>
  <c r="I12" i="330"/>
  <c r="H12" i="330"/>
  <c r="G12" i="330"/>
  <c r="F12" i="330"/>
  <c r="AJ11" i="330"/>
  <c r="AI11" i="330"/>
  <c r="AH11" i="330"/>
  <c r="AG11" i="330"/>
  <c r="AF11" i="330"/>
  <c r="AD11" i="330"/>
  <c r="AC11" i="330"/>
  <c r="AB11" i="330"/>
  <c r="AA11" i="330"/>
  <c r="Z11" i="330"/>
  <c r="Q11" i="330"/>
  <c r="K11" i="330"/>
  <c r="AJ10" i="330"/>
  <c r="AI10" i="330"/>
  <c r="AH10" i="330"/>
  <c r="AG10" i="330"/>
  <c r="AF10" i="330"/>
  <c r="AD10" i="330"/>
  <c r="AC10" i="330"/>
  <c r="AB10" i="330"/>
  <c r="AA10" i="330"/>
  <c r="Z10" i="330"/>
  <c r="Q10" i="330"/>
  <c r="K10" i="330"/>
  <c r="B2" i="329"/>
  <c r="Q110" i="329"/>
  <c r="BG95" i="329"/>
  <c r="BF95" i="329"/>
  <c r="BE95" i="329"/>
  <c r="AT95" i="329"/>
  <c r="AS95" i="329"/>
  <c r="AR95" i="329"/>
  <c r="AQ95" i="329"/>
  <c r="AP95" i="329"/>
  <c r="AO95" i="329"/>
  <c r="AN95" i="329"/>
  <c r="AM95" i="329"/>
  <c r="Q95" i="329"/>
  <c r="N95" i="329"/>
  <c r="BG94" i="329"/>
  <c r="BF94" i="329"/>
  <c r="BE94" i="329"/>
  <c r="AT94" i="329"/>
  <c r="AS94" i="329"/>
  <c r="AR94" i="329"/>
  <c r="AQ94" i="329"/>
  <c r="AP94" i="329"/>
  <c r="AO94" i="329"/>
  <c r="AN94" i="329"/>
  <c r="AM94" i="329"/>
  <c r="Q94" i="329"/>
  <c r="N94" i="329"/>
  <c r="BG93" i="329"/>
  <c r="BF93" i="329"/>
  <c r="BE93" i="329"/>
  <c r="AT93" i="329"/>
  <c r="AS93" i="329"/>
  <c r="AR93" i="329"/>
  <c r="AQ93" i="329"/>
  <c r="AP93" i="329"/>
  <c r="AO93" i="329"/>
  <c r="AN93" i="329"/>
  <c r="AM93" i="329"/>
  <c r="Q93" i="329"/>
  <c r="N93" i="329"/>
  <c r="BG92" i="329"/>
  <c r="BF92" i="329"/>
  <c r="BE92" i="329"/>
  <c r="AT92" i="329"/>
  <c r="AS92" i="329"/>
  <c r="AR92" i="329"/>
  <c r="AQ92" i="329"/>
  <c r="AP92" i="329"/>
  <c r="AO92" i="329"/>
  <c r="AN92" i="329"/>
  <c r="AM92" i="329"/>
  <c r="Q92" i="329"/>
  <c r="N92" i="329"/>
  <c r="BG91" i="329"/>
  <c r="BF91" i="329"/>
  <c r="BE91" i="329"/>
  <c r="AT91" i="329"/>
  <c r="AS91" i="329"/>
  <c r="AR91" i="329"/>
  <c r="AQ91" i="329"/>
  <c r="AP91" i="329"/>
  <c r="AO91" i="329"/>
  <c r="AN91" i="329"/>
  <c r="AM91" i="329"/>
  <c r="Q91" i="329"/>
  <c r="N91" i="329"/>
  <c r="BG90" i="329"/>
  <c r="BF90" i="329"/>
  <c r="BE90" i="329"/>
  <c r="AT90" i="329"/>
  <c r="AS90" i="329"/>
  <c r="AR90" i="329"/>
  <c r="AQ90" i="329"/>
  <c r="AP90" i="329"/>
  <c r="AO90" i="329"/>
  <c r="AN90" i="329"/>
  <c r="AM90" i="329"/>
  <c r="Q90" i="329"/>
  <c r="N90" i="329"/>
  <c r="BG89" i="329"/>
  <c r="BF89" i="329"/>
  <c r="BE89" i="329"/>
  <c r="AT89" i="329"/>
  <c r="AS89" i="329"/>
  <c r="AR89" i="329"/>
  <c r="AQ89" i="329"/>
  <c r="AP89" i="329"/>
  <c r="AO89" i="329"/>
  <c r="AN89" i="329"/>
  <c r="AM89" i="329"/>
  <c r="Q89" i="329"/>
  <c r="N89" i="329"/>
  <c r="BG88" i="329"/>
  <c r="BF88" i="329"/>
  <c r="BE88" i="329"/>
  <c r="AT88" i="329"/>
  <c r="AS88" i="329"/>
  <c r="AR88" i="329"/>
  <c r="AQ88" i="329"/>
  <c r="AP88" i="329"/>
  <c r="AO88" i="329"/>
  <c r="AN88" i="329"/>
  <c r="AM88" i="329"/>
  <c r="Q88" i="329"/>
  <c r="N88" i="329"/>
  <c r="BG87" i="329"/>
  <c r="BF87" i="329"/>
  <c r="BE87" i="329"/>
  <c r="AT87" i="329"/>
  <c r="AS87" i="329"/>
  <c r="AR87" i="329"/>
  <c r="AQ87" i="329"/>
  <c r="AP87" i="329"/>
  <c r="AO87" i="329"/>
  <c r="AN87" i="329"/>
  <c r="AM87" i="329"/>
  <c r="Q87" i="329"/>
  <c r="N87" i="329"/>
  <c r="BG86" i="329"/>
  <c r="BF86" i="329"/>
  <c r="BE86" i="329"/>
  <c r="AT86" i="329"/>
  <c r="AS86" i="329"/>
  <c r="AR86" i="329"/>
  <c r="AQ86" i="329"/>
  <c r="AP86" i="329"/>
  <c r="AO86" i="329"/>
  <c r="AN86" i="329"/>
  <c r="AM86" i="329"/>
  <c r="Q86" i="329"/>
  <c r="N86" i="329"/>
  <c r="BG85" i="329"/>
  <c r="BF85" i="329"/>
  <c r="BE85" i="329"/>
  <c r="Z85" i="329"/>
  <c r="Y85" i="329"/>
  <c r="W85" i="329"/>
  <c r="V85" i="329"/>
  <c r="U85" i="329"/>
  <c r="T85" i="329"/>
  <c r="S85" i="329"/>
  <c r="P85" i="329"/>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BC83" i="329"/>
  <c r="BB83" i="329"/>
  <c r="AZ83" i="329"/>
  <c r="AY83" i="329"/>
  <c r="AX83" i="329"/>
  <c r="AW83" i="329"/>
  <c r="AV83" i="329"/>
  <c r="AT83" i="329"/>
  <c r="AS83" i="329"/>
  <c r="AR83" i="329"/>
  <c r="AQ83" i="329"/>
  <c r="AP83" i="329"/>
  <c r="AO83" i="329"/>
  <c r="AN83" i="329"/>
  <c r="AM83" i="329"/>
  <c r="AA83" i="329"/>
  <c r="Q83" i="329"/>
  <c r="N83" i="329"/>
  <c r="BG82" i="329"/>
  <c r="BF82" i="329"/>
  <c r="BE82" i="329"/>
  <c r="Z82" i="329"/>
  <c r="Y82" i="329"/>
  <c r="W82" i="329"/>
  <c r="V82" i="329"/>
  <c r="U82" i="329"/>
  <c r="T82" i="329"/>
  <c r="S82" i="329"/>
  <c r="P82" i="329"/>
  <c r="O82" i="329"/>
  <c r="L82" i="329"/>
  <c r="K82" i="329"/>
  <c r="J82" i="329"/>
  <c r="I82" i="329"/>
  <c r="H82" i="329"/>
  <c r="G82" i="329"/>
  <c r="F82" i="329"/>
  <c r="BC81" i="329"/>
  <c r="BB81" i="329"/>
  <c r="AZ81" i="329"/>
  <c r="AY81" i="329"/>
  <c r="AX81" i="329"/>
  <c r="AW81" i="329"/>
  <c r="AV81" i="329"/>
  <c r="AT81" i="329"/>
  <c r="AS81" i="329"/>
  <c r="AR81" i="329"/>
  <c r="AQ81" i="329"/>
  <c r="AP81" i="329"/>
  <c r="AO81" i="329"/>
  <c r="AN81" i="329"/>
  <c r="AM81" i="329"/>
  <c r="AA81" i="329"/>
  <c r="Q81" i="329"/>
  <c r="N81" i="329"/>
  <c r="BC80" i="329"/>
  <c r="BB80" i="329"/>
  <c r="AZ80" i="329"/>
  <c r="AY80" i="329"/>
  <c r="AX80" i="329"/>
  <c r="AW80" i="329"/>
  <c r="AV80" i="329"/>
  <c r="AT80" i="329"/>
  <c r="AS80" i="329"/>
  <c r="AR80" i="329"/>
  <c r="AQ80" i="329"/>
  <c r="AP80" i="329"/>
  <c r="AO80" i="329"/>
  <c r="AN80" i="329"/>
  <c r="AM80" i="329"/>
  <c r="AA80" i="329"/>
  <c r="Q80" i="329"/>
  <c r="N80" i="329"/>
  <c r="BG79" i="329"/>
  <c r="BF79" i="329"/>
  <c r="BE79" i="329"/>
  <c r="Z79" i="329"/>
  <c r="Y79" i="329"/>
  <c r="W79" i="329"/>
  <c r="V79" i="329"/>
  <c r="U79" i="329"/>
  <c r="T79" i="329"/>
  <c r="S79" i="329"/>
  <c r="P79" i="329"/>
  <c r="O79" i="329"/>
  <c r="L79" i="329"/>
  <c r="K79" i="329"/>
  <c r="J79" i="329"/>
  <c r="I79" i="329"/>
  <c r="H79" i="329"/>
  <c r="G79" i="329"/>
  <c r="F79" i="329"/>
  <c r="BC78" i="329"/>
  <c r="BB78" i="329"/>
  <c r="AZ78" i="329"/>
  <c r="AY78" i="329"/>
  <c r="AX78" i="329"/>
  <c r="AW78" i="329"/>
  <c r="AV78" i="329"/>
  <c r="AT78" i="329"/>
  <c r="AS78" i="329"/>
  <c r="AR78" i="329"/>
  <c r="AQ78" i="329"/>
  <c r="AP78" i="329"/>
  <c r="AO78" i="329"/>
  <c r="AN78" i="329"/>
  <c r="AM78" i="329"/>
  <c r="AA78" i="329"/>
  <c r="Q78" i="329"/>
  <c r="N78" i="329"/>
  <c r="BC77" i="329"/>
  <c r="BB77" i="329"/>
  <c r="AZ77" i="329"/>
  <c r="AY77" i="329"/>
  <c r="AX77" i="329"/>
  <c r="AW77" i="329"/>
  <c r="AV77" i="329"/>
  <c r="AT77" i="329"/>
  <c r="AS77" i="329"/>
  <c r="AR77" i="329"/>
  <c r="AQ77" i="329"/>
  <c r="AP77" i="329"/>
  <c r="AO77" i="329"/>
  <c r="AN77" i="329"/>
  <c r="AM77" i="329"/>
  <c r="AA77" i="329"/>
  <c r="Q77" i="329"/>
  <c r="N77" i="329"/>
  <c r="BG76" i="329"/>
  <c r="BF76" i="329"/>
  <c r="BE76" i="329"/>
  <c r="P76" i="329"/>
  <c r="O76" i="329"/>
  <c r="L76" i="329"/>
  <c r="K76" i="329"/>
  <c r="J76" i="329"/>
  <c r="I76" i="329"/>
  <c r="H76" i="329"/>
  <c r="G76" i="329"/>
  <c r="F76" i="329"/>
  <c r="AT75" i="329"/>
  <c r="AS75" i="329"/>
  <c r="AR75" i="329"/>
  <c r="AQ75" i="329"/>
  <c r="AP75" i="329"/>
  <c r="AO75" i="329"/>
  <c r="AN75" i="329"/>
  <c r="AM75" i="329"/>
  <c r="Q75" i="329"/>
  <c r="N75" i="329"/>
  <c r="AT74" i="329"/>
  <c r="AS74" i="329"/>
  <c r="AR74" i="329"/>
  <c r="AQ74" i="329"/>
  <c r="AP74" i="329"/>
  <c r="AO74" i="329"/>
  <c r="AN74" i="329"/>
  <c r="AM74" i="329"/>
  <c r="Q74" i="329"/>
  <c r="N74" i="329"/>
  <c r="BG73" i="329"/>
  <c r="BF73" i="329"/>
  <c r="BE73" i="329"/>
  <c r="P73" i="329"/>
  <c r="O73" i="329"/>
  <c r="L73" i="329"/>
  <c r="K73" i="329"/>
  <c r="J73" i="329"/>
  <c r="I73" i="329"/>
  <c r="H73" i="329"/>
  <c r="G73" i="329"/>
  <c r="F73" i="329"/>
  <c r="AT72" i="329"/>
  <c r="AS72" i="329"/>
  <c r="AR72" i="329"/>
  <c r="AQ72" i="329"/>
  <c r="AP72" i="329"/>
  <c r="AO72" i="329"/>
  <c r="AN72" i="329"/>
  <c r="AM72" i="329"/>
  <c r="Q72" i="329"/>
  <c r="N72" i="329"/>
  <c r="AT71" i="329"/>
  <c r="AS71" i="329"/>
  <c r="AR71" i="329"/>
  <c r="AQ71" i="329"/>
  <c r="AP71" i="329"/>
  <c r="AO71" i="329"/>
  <c r="AN71" i="329"/>
  <c r="AM71" i="329"/>
  <c r="Q71" i="329"/>
  <c r="N71" i="329"/>
  <c r="BG70" i="329"/>
  <c r="BF70" i="329"/>
  <c r="BE70" i="329"/>
  <c r="P70" i="329"/>
  <c r="O70" i="329"/>
  <c r="L70" i="329"/>
  <c r="K70" i="329"/>
  <c r="J70" i="329"/>
  <c r="I70" i="329"/>
  <c r="H70" i="329"/>
  <c r="G70" i="329"/>
  <c r="F70" i="329"/>
  <c r="AT69" i="329"/>
  <c r="AS69" i="329"/>
  <c r="AR69" i="329"/>
  <c r="AQ69" i="329"/>
  <c r="AP69" i="329"/>
  <c r="AO69" i="329"/>
  <c r="AN69" i="329"/>
  <c r="AM69" i="329"/>
  <c r="Q69" i="329"/>
  <c r="N69" i="329"/>
  <c r="AT68" i="329"/>
  <c r="AS68" i="329"/>
  <c r="AR68" i="329"/>
  <c r="AQ68" i="329"/>
  <c r="AP68" i="329"/>
  <c r="AO68" i="329"/>
  <c r="AN68" i="329"/>
  <c r="AM68" i="329"/>
  <c r="Q68" i="329"/>
  <c r="N68" i="329"/>
  <c r="BG67" i="329"/>
  <c r="BF67" i="329"/>
  <c r="BE67" i="329"/>
  <c r="Z67" i="329"/>
  <c r="Y67" i="329"/>
  <c r="W67" i="329"/>
  <c r="V67" i="329"/>
  <c r="U67" i="329"/>
  <c r="T67" i="329"/>
  <c r="S67" i="329"/>
  <c r="P67" i="329"/>
  <c r="O67" i="329"/>
  <c r="L67" i="329"/>
  <c r="K67" i="329"/>
  <c r="J67" i="329"/>
  <c r="I67" i="329"/>
  <c r="H67" i="329"/>
  <c r="G67" i="329"/>
  <c r="F67" i="329"/>
  <c r="BC66" i="329"/>
  <c r="BB66" i="329"/>
  <c r="AZ66" i="329"/>
  <c r="AY66" i="329"/>
  <c r="AX66" i="329"/>
  <c r="AW66" i="329"/>
  <c r="AV66" i="329"/>
  <c r="AT66" i="329"/>
  <c r="AS66" i="329"/>
  <c r="AR66" i="329"/>
  <c r="AQ66" i="329"/>
  <c r="AP66" i="329"/>
  <c r="AO66" i="329"/>
  <c r="AN66" i="329"/>
  <c r="AM66" i="329"/>
  <c r="AA66" i="329"/>
  <c r="Q66" i="329"/>
  <c r="N66" i="329"/>
  <c r="BC65" i="329"/>
  <c r="BB65" i="329"/>
  <c r="AZ65" i="329"/>
  <c r="AY65" i="329"/>
  <c r="AX65" i="329"/>
  <c r="AW65" i="329"/>
  <c r="AV65" i="329"/>
  <c r="AT65" i="329"/>
  <c r="AS65" i="329"/>
  <c r="AR65" i="329"/>
  <c r="AQ65" i="329"/>
  <c r="AP65" i="329"/>
  <c r="AO65" i="329"/>
  <c r="AN65" i="329"/>
  <c r="AM65" i="329"/>
  <c r="AA65" i="329"/>
  <c r="Q65" i="329"/>
  <c r="N65" i="329"/>
  <c r="Z64" i="329"/>
  <c r="Y64" i="329"/>
  <c r="W64" i="329"/>
  <c r="V64" i="329"/>
  <c r="U64" i="329"/>
  <c r="T64" i="329"/>
  <c r="S64" i="329"/>
  <c r="P64" i="329"/>
  <c r="O64" i="329"/>
  <c r="L64" i="329"/>
  <c r="K64" i="329"/>
  <c r="J64" i="329"/>
  <c r="I64" i="329"/>
  <c r="H64" i="329"/>
  <c r="G64" i="329"/>
  <c r="F64" i="329"/>
  <c r="BC63" i="329"/>
  <c r="BB63" i="329"/>
  <c r="AZ63" i="329"/>
  <c r="AY63" i="329"/>
  <c r="AX63" i="329"/>
  <c r="AW63" i="329"/>
  <c r="AV63" i="329"/>
  <c r="AT63" i="329"/>
  <c r="AS63" i="329"/>
  <c r="AR63" i="329"/>
  <c r="AQ63" i="329"/>
  <c r="AP63" i="329"/>
  <c r="AO63" i="329"/>
  <c r="AN63" i="329"/>
  <c r="AM63" i="329"/>
  <c r="AA63" i="329"/>
  <c r="Q63" i="329"/>
  <c r="N63" i="329"/>
  <c r="BC62" i="329"/>
  <c r="BB62" i="329"/>
  <c r="AZ62" i="329"/>
  <c r="AY62" i="329"/>
  <c r="AX62" i="329"/>
  <c r="AW62" i="329"/>
  <c r="AV62" i="329"/>
  <c r="AT62" i="329"/>
  <c r="AS62" i="329"/>
  <c r="AR62" i="329"/>
  <c r="AQ62" i="329"/>
  <c r="AP62" i="329"/>
  <c r="AO62" i="329"/>
  <c r="AN62" i="329"/>
  <c r="AM62" i="329"/>
  <c r="AA62" i="329"/>
  <c r="Q62" i="329"/>
  <c r="N62" i="329"/>
  <c r="Z61" i="329"/>
  <c r="Y61" i="329"/>
  <c r="W61" i="329"/>
  <c r="V61" i="329"/>
  <c r="U61" i="329"/>
  <c r="T61" i="329"/>
  <c r="S61" i="329"/>
  <c r="P61" i="329"/>
  <c r="O61" i="329"/>
  <c r="L61" i="329"/>
  <c r="K61" i="329"/>
  <c r="J61" i="329"/>
  <c r="I61" i="329"/>
  <c r="H61" i="329"/>
  <c r="G61" i="329"/>
  <c r="F61" i="329"/>
  <c r="BC60" i="329"/>
  <c r="BB60" i="329"/>
  <c r="AZ60" i="329"/>
  <c r="AY60" i="329"/>
  <c r="AX60" i="329"/>
  <c r="AW60" i="329"/>
  <c r="AV60" i="329"/>
  <c r="AT60" i="329"/>
  <c r="AS60" i="329"/>
  <c r="AR60" i="329"/>
  <c r="AQ60" i="329"/>
  <c r="AP60" i="329"/>
  <c r="AO60" i="329"/>
  <c r="AN60" i="329"/>
  <c r="AM60" i="329"/>
  <c r="AA60" i="329"/>
  <c r="Q60" i="329"/>
  <c r="N60" i="329"/>
  <c r="BC59" i="329"/>
  <c r="BB59" i="329"/>
  <c r="AZ59" i="329"/>
  <c r="AY59" i="329"/>
  <c r="AX59" i="329"/>
  <c r="AW59" i="329"/>
  <c r="AV59" i="329"/>
  <c r="AT59" i="329"/>
  <c r="AS59" i="329"/>
  <c r="AR59" i="329"/>
  <c r="AQ59" i="329"/>
  <c r="AP59" i="329"/>
  <c r="AO59" i="329"/>
  <c r="AN59" i="329"/>
  <c r="AM59" i="329"/>
  <c r="AA59" i="329"/>
  <c r="Q59" i="329"/>
  <c r="N59" i="329"/>
  <c r="AD56" i="329"/>
  <c r="AC56" i="329"/>
  <c r="AB56" i="329"/>
  <c r="BG55" i="329"/>
  <c r="AK55" i="329" s="1"/>
  <c r="BF55" i="329"/>
  <c r="BE55" i="329"/>
  <c r="P55" i="329"/>
  <c r="O55" i="329"/>
  <c r="L55" i="329"/>
  <c r="K55" i="329"/>
  <c r="J55" i="329"/>
  <c r="I55" i="329"/>
  <c r="H55" i="329"/>
  <c r="G55" i="329"/>
  <c r="F55" i="329"/>
  <c r="AT54" i="329"/>
  <c r="AS54" i="329"/>
  <c r="AR54" i="329"/>
  <c r="AQ54" i="329"/>
  <c r="AP54" i="329"/>
  <c r="AO54" i="329"/>
  <c r="AN54" i="329"/>
  <c r="AM54" i="329"/>
  <c r="Q54" i="329"/>
  <c r="N54" i="329"/>
  <c r="AT53" i="329"/>
  <c r="AS53" i="329"/>
  <c r="AR53" i="329"/>
  <c r="AQ53" i="329"/>
  <c r="AP53" i="329"/>
  <c r="AO53" i="329"/>
  <c r="AN53" i="329"/>
  <c r="AM53" i="329"/>
  <c r="Q53" i="329"/>
  <c r="N53" i="329"/>
  <c r="BG52" i="329"/>
  <c r="BF52" i="329"/>
  <c r="BE52" i="329"/>
  <c r="Z52" i="329"/>
  <c r="Y52" i="329"/>
  <c r="W52" i="329"/>
  <c r="V52" i="329"/>
  <c r="U52" i="329"/>
  <c r="T52" i="329"/>
  <c r="S52" i="329"/>
  <c r="P52" i="329"/>
  <c r="O52" i="329"/>
  <c r="L52" i="329"/>
  <c r="K52" i="329"/>
  <c r="J52" i="329"/>
  <c r="I52" i="329"/>
  <c r="H52" i="329"/>
  <c r="G52" i="329"/>
  <c r="F52" i="329"/>
  <c r="BC51" i="329"/>
  <c r="BB51" i="329"/>
  <c r="AZ51" i="329"/>
  <c r="AY51" i="329"/>
  <c r="AX51" i="329"/>
  <c r="AW51" i="329"/>
  <c r="AV51" i="329"/>
  <c r="AT51" i="329"/>
  <c r="AS51" i="329"/>
  <c r="AR51" i="329"/>
  <c r="AQ51" i="329"/>
  <c r="AP51" i="329"/>
  <c r="AO51" i="329"/>
  <c r="AN51" i="329"/>
  <c r="AM51" i="329"/>
  <c r="AA51" i="329"/>
  <c r="Q51" i="329"/>
  <c r="N51" i="329"/>
  <c r="BC50" i="329"/>
  <c r="BB50" i="329"/>
  <c r="AZ50" i="329"/>
  <c r="AY50" i="329"/>
  <c r="AX50" i="329"/>
  <c r="AW50" i="329"/>
  <c r="AV50" i="329"/>
  <c r="AT50" i="329"/>
  <c r="AS50" i="329"/>
  <c r="AR50" i="329"/>
  <c r="AQ50" i="329"/>
  <c r="AP50" i="329"/>
  <c r="AO50" i="329"/>
  <c r="AN50" i="329"/>
  <c r="AM50" i="329"/>
  <c r="AA50" i="329"/>
  <c r="Q50" i="329"/>
  <c r="N50" i="329"/>
  <c r="BG49" i="329"/>
  <c r="BF49" i="329"/>
  <c r="BE49" i="329"/>
  <c r="Z49" i="329"/>
  <c r="Y49" i="329"/>
  <c r="W49" i="329"/>
  <c r="V49" i="329"/>
  <c r="U49" i="329"/>
  <c r="T49" i="329"/>
  <c r="S49" i="329"/>
  <c r="P49" i="329"/>
  <c r="O49" i="329"/>
  <c r="L49" i="329"/>
  <c r="K49" i="329"/>
  <c r="J49" i="329"/>
  <c r="I49" i="329"/>
  <c r="H49" i="329"/>
  <c r="G49" i="329"/>
  <c r="F49" i="329"/>
  <c r="BC48" i="329"/>
  <c r="BB48" i="329"/>
  <c r="AZ48" i="329"/>
  <c r="AY48" i="329"/>
  <c r="AX48" i="329"/>
  <c r="AW48" i="329"/>
  <c r="AV48" i="329"/>
  <c r="AT48" i="329"/>
  <c r="AS48" i="329"/>
  <c r="AR48" i="329"/>
  <c r="AQ48" i="329"/>
  <c r="AP48" i="329"/>
  <c r="AO48" i="329"/>
  <c r="AN48" i="329"/>
  <c r="AM48" i="329"/>
  <c r="AA48" i="329"/>
  <c r="Q48" i="329"/>
  <c r="N48" i="329"/>
  <c r="BC47" i="329"/>
  <c r="BB47" i="329"/>
  <c r="AZ47" i="329"/>
  <c r="AY47" i="329"/>
  <c r="AX47" i="329"/>
  <c r="AW47" i="329"/>
  <c r="AV47" i="329"/>
  <c r="AT47" i="329"/>
  <c r="AS47" i="329"/>
  <c r="AR47" i="329"/>
  <c r="AQ47" i="329"/>
  <c r="AP47" i="329"/>
  <c r="AO47" i="329"/>
  <c r="AN47" i="329"/>
  <c r="AM47" i="329"/>
  <c r="AA47" i="329"/>
  <c r="Q47" i="329"/>
  <c r="N47" i="329"/>
  <c r="BG46" i="329"/>
  <c r="BF46" i="329"/>
  <c r="BE46" i="329"/>
  <c r="Z46" i="329"/>
  <c r="Y46" i="329"/>
  <c r="W46" i="329"/>
  <c r="V46" i="329"/>
  <c r="U46" i="329"/>
  <c r="T46" i="329"/>
  <c r="S46" i="329"/>
  <c r="P46" i="329"/>
  <c r="O46" i="329"/>
  <c r="L46" i="329"/>
  <c r="K46" i="329"/>
  <c r="J46" i="329"/>
  <c r="I46" i="329"/>
  <c r="H46" i="329"/>
  <c r="G46" i="329"/>
  <c r="F46" i="329"/>
  <c r="BC45" i="329"/>
  <c r="BB45" i="329"/>
  <c r="AZ45" i="329"/>
  <c r="AY45" i="329"/>
  <c r="AX45" i="329"/>
  <c r="AW45" i="329"/>
  <c r="AV45" i="329"/>
  <c r="AT45" i="329"/>
  <c r="AS45" i="329"/>
  <c r="AR45" i="329"/>
  <c r="AQ45" i="329"/>
  <c r="AP45" i="329"/>
  <c r="AO45" i="329"/>
  <c r="AN45" i="329"/>
  <c r="AM45" i="329"/>
  <c r="AA45" i="329"/>
  <c r="Q45" i="329"/>
  <c r="N45" i="329"/>
  <c r="BC44" i="329"/>
  <c r="BB44" i="329"/>
  <c r="AZ44" i="329"/>
  <c r="AY44" i="329"/>
  <c r="AX44" i="329"/>
  <c r="AW44" i="329"/>
  <c r="AV44" i="329"/>
  <c r="AT44" i="329"/>
  <c r="AS44" i="329"/>
  <c r="AR44" i="329"/>
  <c r="AQ44" i="329"/>
  <c r="AP44" i="329"/>
  <c r="AO44" i="329"/>
  <c r="AN44" i="329"/>
  <c r="AM44" i="329"/>
  <c r="AA44" i="329"/>
  <c r="Q44" i="329"/>
  <c r="N44" i="329"/>
  <c r="BG43" i="329"/>
  <c r="BF43" i="329"/>
  <c r="BE43" i="329"/>
  <c r="P43" i="329"/>
  <c r="O43" i="329"/>
  <c r="L43" i="329"/>
  <c r="K43" i="329"/>
  <c r="J43" i="329"/>
  <c r="I43" i="329"/>
  <c r="H43" i="329"/>
  <c r="G43" i="329"/>
  <c r="F43" i="329"/>
  <c r="AT42" i="329"/>
  <c r="AS42" i="329"/>
  <c r="AR42" i="329"/>
  <c r="AQ42" i="329"/>
  <c r="AP42" i="329"/>
  <c r="AO42" i="329"/>
  <c r="AN42" i="329"/>
  <c r="AM42" i="329"/>
  <c r="Q42" i="329"/>
  <c r="N42" i="329"/>
  <c r="AT41" i="329"/>
  <c r="AS41" i="329"/>
  <c r="AR41" i="329"/>
  <c r="AQ41" i="329"/>
  <c r="AP41" i="329"/>
  <c r="AO41" i="329"/>
  <c r="AN41" i="329"/>
  <c r="AM41" i="329"/>
  <c r="Q41" i="329"/>
  <c r="N41" i="329"/>
  <c r="BG40" i="329"/>
  <c r="BF40" i="329"/>
  <c r="BE40" i="329"/>
  <c r="P40" i="329"/>
  <c r="O40" i="329"/>
  <c r="L40" i="329"/>
  <c r="K40" i="329"/>
  <c r="J40" i="329"/>
  <c r="I40" i="329"/>
  <c r="H40" i="329"/>
  <c r="G40" i="329"/>
  <c r="F40" i="329"/>
  <c r="AT39" i="329"/>
  <c r="AS39" i="329"/>
  <c r="AR39" i="329"/>
  <c r="AQ39" i="329"/>
  <c r="AP39" i="329"/>
  <c r="AO39" i="329"/>
  <c r="AN39" i="329"/>
  <c r="AM39" i="329"/>
  <c r="Q39" i="329"/>
  <c r="N39" i="329"/>
  <c r="AT38" i="329"/>
  <c r="AS38" i="329"/>
  <c r="AR38" i="329"/>
  <c r="AQ38" i="329"/>
  <c r="AP38" i="329"/>
  <c r="AO38" i="329"/>
  <c r="AN38" i="329"/>
  <c r="AM38" i="329"/>
  <c r="Q38" i="329"/>
  <c r="BG37" i="329"/>
  <c r="BF37" i="329"/>
  <c r="BE37" i="329"/>
  <c r="Z37" i="329"/>
  <c r="Y37" i="329"/>
  <c r="W37" i="329"/>
  <c r="V37" i="329"/>
  <c r="U37" i="329"/>
  <c r="T37" i="329"/>
  <c r="S37" i="329"/>
  <c r="P37" i="329"/>
  <c r="O37" i="329"/>
  <c r="L37" i="329"/>
  <c r="K37" i="329"/>
  <c r="J37" i="329"/>
  <c r="I37" i="329"/>
  <c r="H37" i="329"/>
  <c r="G37" i="329"/>
  <c r="F37" i="329"/>
  <c r="BC36" i="329"/>
  <c r="BB36" i="329"/>
  <c r="AZ36" i="329"/>
  <c r="AY36" i="329"/>
  <c r="AX36" i="329"/>
  <c r="AW36" i="329"/>
  <c r="AV36" i="329"/>
  <c r="AT36" i="329"/>
  <c r="AS36" i="329"/>
  <c r="AR36" i="329"/>
  <c r="AQ36" i="329"/>
  <c r="AP36" i="329"/>
  <c r="AO36" i="329"/>
  <c r="AN36" i="329"/>
  <c r="AM36" i="329"/>
  <c r="AA36" i="329"/>
  <c r="Q36" i="329"/>
  <c r="N36" i="329"/>
  <c r="BC35" i="329"/>
  <c r="BB35" i="329"/>
  <c r="AZ35" i="329"/>
  <c r="AY35" i="329"/>
  <c r="AX35" i="329"/>
  <c r="AW35" i="329"/>
  <c r="AV35" i="329"/>
  <c r="AT35" i="329"/>
  <c r="AS35" i="329"/>
  <c r="AR35" i="329"/>
  <c r="AQ35" i="329"/>
  <c r="AP35" i="329"/>
  <c r="AO35" i="329"/>
  <c r="AN35" i="329"/>
  <c r="AM35" i="329"/>
  <c r="AA35" i="329"/>
  <c r="Q35" i="329"/>
  <c r="N35" i="329"/>
  <c r="BG34" i="329"/>
  <c r="BF34" i="329"/>
  <c r="BE34" i="329"/>
  <c r="Z33" i="329"/>
  <c r="Y33" i="329"/>
  <c r="W33" i="329"/>
  <c r="V33" i="329"/>
  <c r="U33" i="329"/>
  <c r="T33" i="329"/>
  <c r="S33" i="329"/>
  <c r="P33" i="329"/>
  <c r="O33" i="329"/>
  <c r="L33" i="329"/>
  <c r="K33" i="329"/>
  <c r="J33" i="329"/>
  <c r="I33" i="329"/>
  <c r="H33" i="329"/>
  <c r="G33" i="329"/>
  <c r="F33" i="329"/>
  <c r="AA32" i="329"/>
  <c r="Q32" i="329"/>
  <c r="N32" i="329"/>
  <c r="BC31" i="329"/>
  <c r="BB31" i="329"/>
  <c r="AZ31" i="329"/>
  <c r="AY31" i="329"/>
  <c r="AX31" i="329"/>
  <c r="AW31" i="329"/>
  <c r="AV31" i="329"/>
  <c r="AT31" i="329"/>
  <c r="AS31" i="329"/>
  <c r="AR31" i="329"/>
  <c r="AQ31" i="329"/>
  <c r="AP31" i="329"/>
  <c r="AO31" i="329"/>
  <c r="AN31" i="329"/>
  <c r="AM31" i="329"/>
  <c r="AA31" i="329"/>
  <c r="Q31" i="329"/>
  <c r="N31" i="329"/>
  <c r="Z30" i="329"/>
  <c r="Y30" i="329"/>
  <c r="W30" i="329"/>
  <c r="V30" i="329"/>
  <c r="U30" i="329"/>
  <c r="T30" i="329"/>
  <c r="S30" i="329"/>
  <c r="P30" i="329"/>
  <c r="O30" i="329"/>
  <c r="L30" i="329"/>
  <c r="K30" i="329"/>
  <c r="J30" i="329"/>
  <c r="I30" i="329"/>
  <c r="H30" i="329"/>
  <c r="G30" i="329"/>
  <c r="F30" i="329"/>
  <c r="Q29" i="329"/>
  <c r="N29" i="329"/>
  <c r="BC28" i="329"/>
  <c r="BB28" i="329"/>
  <c r="AZ28" i="329"/>
  <c r="AY28" i="329"/>
  <c r="AX28" i="329"/>
  <c r="AW28" i="329"/>
  <c r="AV28" i="329"/>
  <c r="AT28" i="329"/>
  <c r="AS28" i="329"/>
  <c r="AR28" i="329"/>
  <c r="AQ28" i="329"/>
  <c r="AP28" i="329"/>
  <c r="AO28" i="329"/>
  <c r="AN28" i="329"/>
  <c r="AM28" i="329"/>
  <c r="AA28" i="329"/>
  <c r="Q28" i="329"/>
  <c r="N28" i="329"/>
  <c r="AK27" i="329"/>
  <c r="Z27" i="329"/>
  <c r="Y27" i="329"/>
  <c r="W27" i="329"/>
  <c r="V27" i="329"/>
  <c r="U27" i="329"/>
  <c r="T27" i="329"/>
  <c r="S27" i="329"/>
  <c r="P27" i="329"/>
  <c r="O27" i="329"/>
  <c r="L27" i="329"/>
  <c r="K27" i="329"/>
  <c r="J27" i="329"/>
  <c r="I27" i="329"/>
  <c r="H27" i="329"/>
  <c r="G27" i="329"/>
  <c r="F27" i="329"/>
  <c r="BC26" i="329"/>
  <c r="BB26" i="329"/>
  <c r="AZ26" i="329"/>
  <c r="AY26" i="329"/>
  <c r="AX26" i="329"/>
  <c r="AW26" i="329"/>
  <c r="AV26" i="329"/>
  <c r="AT26" i="329"/>
  <c r="AS26" i="329"/>
  <c r="AR26" i="329"/>
  <c r="AQ26" i="329"/>
  <c r="AP26" i="329"/>
  <c r="AO26" i="329"/>
  <c r="AN26" i="329"/>
  <c r="AM26" i="329"/>
  <c r="AA26" i="329"/>
  <c r="Q26" i="329"/>
  <c r="N26" i="329"/>
  <c r="BC25" i="329"/>
  <c r="BB25" i="329"/>
  <c r="AZ25" i="329"/>
  <c r="AY25" i="329"/>
  <c r="AX25" i="329"/>
  <c r="AW25" i="329"/>
  <c r="AV25" i="329"/>
  <c r="AT25" i="329"/>
  <c r="AS25" i="329"/>
  <c r="AR25" i="329"/>
  <c r="AQ25" i="329"/>
  <c r="AP25" i="329"/>
  <c r="AO25" i="329"/>
  <c r="AN25" i="329"/>
  <c r="AM25" i="329"/>
  <c r="AA25" i="329"/>
  <c r="Q25" i="329"/>
  <c r="N25" i="329"/>
  <c r="BG24" i="329"/>
  <c r="BF24" i="329"/>
  <c r="BE24" i="329"/>
  <c r="Z24" i="329"/>
  <c r="Y24" i="329"/>
  <c r="W24" i="329"/>
  <c r="V24" i="329"/>
  <c r="U24" i="329"/>
  <c r="T24" i="329"/>
  <c r="S24" i="329"/>
  <c r="P24" i="329"/>
  <c r="O24" i="329"/>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AA23" i="329"/>
  <c r="Q23" i="329"/>
  <c r="N23" i="329"/>
  <c r="BC22" i="329"/>
  <c r="BB22" i="329"/>
  <c r="AZ22" i="329"/>
  <c r="AY22" i="329"/>
  <c r="AX22" i="329"/>
  <c r="AW22" i="329"/>
  <c r="AV22" i="329"/>
  <c r="AT22" i="329"/>
  <c r="AS22" i="329"/>
  <c r="AR22" i="329"/>
  <c r="AQ22" i="329"/>
  <c r="AP22" i="329"/>
  <c r="AO22" i="329"/>
  <c r="AN22" i="329"/>
  <c r="AM22" i="329"/>
  <c r="AA22" i="329"/>
  <c r="Q22" i="329"/>
  <c r="N22" i="329"/>
  <c r="BG21" i="329"/>
  <c r="BF21" i="329"/>
  <c r="BE21" i="329"/>
  <c r="Z21" i="329"/>
  <c r="Y21" i="329"/>
  <c r="W21" i="329"/>
  <c r="V21" i="329"/>
  <c r="U21" i="329"/>
  <c r="T21" i="329"/>
  <c r="S21" i="329"/>
  <c r="P21" i="329"/>
  <c r="O21" i="329"/>
  <c r="L21" i="329"/>
  <c r="K21" i="329"/>
  <c r="J21" i="329"/>
  <c r="I21" i="329"/>
  <c r="H21" i="329"/>
  <c r="G21" i="329"/>
  <c r="F21" i="329"/>
  <c r="BC20" i="329"/>
  <c r="BB20" i="329"/>
  <c r="AZ20" i="329"/>
  <c r="AY20" i="329"/>
  <c r="AX20" i="329"/>
  <c r="AW20" i="329"/>
  <c r="AV20" i="329"/>
  <c r="AT20" i="329"/>
  <c r="AS20" i="329"/>
  <c r="AR20" i="329"/>
  <c r="AQ20" i="329"/>
  <c r="AP20" i="329"/>
  <c r="AO20" i="329"/>
  <c r="AN20" i="329"/>
  <c r="AM20" i="329"/>
  <c r="AA20" i="329"/>
  <c r="Q20" i="329"/>
  <c r="N20" i="329"/>
  <c r="BC19" i="329"/>
  <c r="BB19" i="329"/>
  <c r="AZ19" i="329"/>
  <c r="AY19" i="329"/>
  <c r="AX19" i="329"/>
  <c r="AW19" i="329"/>
  <c r="AV19" i="329"/>
  <c r="AT19" i="329"/>
  <c r="AS19" i="329"/>
  <c r="AR19" i="329"/>
  <c r="AQ19" i="329"/>
  <c r="AP19" i="329"/>
  <c r="AO19" i="329"/>
  <c r="AN19" i="329"/>
  <c r="AM19" i="329"/>
  <c r="AA19" i="329"/>
  <c r="Q19" i="329"/>
  <c r="N19" i="329"/>
  <c r="BG18" i="329"/>
  <c r="BF18" i="329"/>
  <c r="BE18" i="329"/>
  <c r="P18" i="329"/>
  <c r="O18" i="329"/>
  <c r="L18" i="329"/>
  <c r="K18" i="329"/>
  <c r="J18" i="329"/>
  <c r="I18" i="329"/>
  <c r="H18" i="329"/>
  <c r="G18" i="329"/>
  <c r="F18" i="329"/>
  <c r="AT17" i="329"/>
  <c r="AS17" i="329"/>
  <c r="AR17" i="329"/>
  <c r="AQ17" i="329"/>
  <c r="AP17" i="329"/>
  <c r="AO17" i="329"/>
  <c r="AN17" i="329"/>
  <c r="AM17" i="329"/>
  <c r="Q17" i="329"/>
  <c r="N17" i="329"/>
  <c r="AT16" i="329"/>
  <c r="AS16" i="329"/>
  <c r="AR16" i="329"/>
  <c r="AQ16" i="329"/>
  <c r="AP16" i="329"/>
  <c r="AO16" i="329"/>
  <c r="AN16" i="329"/>
  <c r="AM16" i="329"/>
  <c r="Q16" i="329"/>
  <c r="N16" i="329"/>
  <c r="BG15" i="329"/>
  <c r="BF15" i="329"/>
  <c r="BE15" i="329"/>
  <c r="P15" i="329"/>
  <c r="O15" i="329"/>
  <c r="L15" i="329"/>
  <c r="K15" i="329"/>
  <c r="J15" i="329"/>
  <c r="I15" i="329"/>
  <c r="H15" i="329"/>
  <c r="G15" i="329"/>
  <c r="F15" i="329"/>
  <c r="AT14" i="329"/>
  <c r="AS14" i="329"/>
  <c r="AR14" i="329"/>
  <c r="AQ14" i="329"/>
  <c r="AP14" i="329"/>
  <c r="AO14" i="329"/>
  <c r="AN14" i="329"/>
  <c r="AM14" i="329"/>
  <c r="Q14" i="329"/>
  <c r="N14" i="329"/>
  <c r="AT13" i="329"/>
  <c r="AS13" i="329"/>
  <c r="AR13" i="329"/>
  <c r="AQ13" i="329"/>
  <c r="AP13" i="329"/>
  <c r="AO13" i="329"/>
  <c r="AN13" i="329"/>
  <c r="AM13" i="329"/>
  <c r="Q13" i="329"/>
  <c r="N13" i="329"/>
  <c r="BG12" i="329"/>
  <c r="BF12" i="329"/>
  <c r="BE12" i="329"/>
  <c r="P12" i="329"/>
  <c r="O12" i="329"/>
  <c r="L12" i="329"/>
  <c r="K12" i="329"/>
  <c r="J12" i="329"/>
  <c r="I12" i="329"/>
  <c r="H12" i="329"/>
  <c r="G12" i="329"/>
  <c r="F12" i="329"/>
  <c r="AT11" i="329"/>
  <c r="AS11" i="329"/>
  <c r="AR11" i="329"/>
  <c r="AQ11" i="329"/>
  <c r="AP11" i="329"/>
  <c r="AO11" i="329"/>
  <c r="AN11" i="329"/>
  <c r="AM11" i="329"/>
  <c r="Q11" i="329"/>
  <c r="N11" i="329"/>
  <c r="AT10" i="329"/>
  <c r="AS10" i="329"/>
  <c r="AR10" i="329"/>
  <c r="AQ10" i="329"/>
  <c r="AP10" i="329"/>
  <c r="AO10" i="329"/>
  <c r="AN10" i="329"/>
  <c r="AM10" i="329"/>
  <c r="Q10" i="329"/>
  <c r="B2" i="328"/>
  <c r="AT124" i="328"/>
  <c r="AS124" i="328"/>
  <c r="AK124" i="328"/>
  <c r="AJ124" i="328"/>
  <c r="AI124" i="328"/>
  <c r="AH124" i="328"/>
  <c r="AG124" i="328"/>
  <c r="N124" i="328"/>
  <c r="K124" i="328"/>
  <c r="AT123" i="328"/>
  <c r="AS123" i="328"/>
  <c r="AK123" i="328"/>
  <c r="AJ123" i="328"/>
  <c r="AI123" i="328"/>
  <c r="AH123" i="328"/>
  <c r="AG123" i="328"/>
  <c r="N123" i="328"/>
  <c r="K123" i="328"/>
  <c r="AT122" i="328"/>
  <c r="AS122" i="328"/>
  <c r="AK122" i="328"/>
  <c r="AJ122" i="328"/>
  <c r="AI122" i="328"/>
  <c r="AH122" i="328"/>
  <c r="AG122" i="328"/>
  <c r="N122" i="328"/>
  <c r="K122" i="328"/>
  <c r="AT121" i="328"/>
  <c r="AS121" i="328"/>
  <c r="AK121" i="328"/>
  <c r="AJ121" i="328"/>
  <c r="AI121" i="328"/>
  <c r="AH121" i="328"/>
  <c r="AG121" i="328"/>
  <c r="N121" i="328"/>
  <c r="K121" i="328"/>
  <c r="AT120" i="328"/>
  <c r="AS120" i="328"/>
  <c r="AK120" i="328"/>
  <c r="AJ120" i="328"/>
  <c r="AI120" i="328"/>
  <c r="AH120" i="328"/>
  <c r="AG120" i="328"/>
  <c r="N120" i="328"/>
  <c r="K120" i="328"/>
  <c r="AT119" i="328"/>
  <c r="AS119" i="328"/>
  <c r="AK119" i="328"/>
  <c r="AJ119" i="328"/>
  <c r="AI119" i="328"/>
  <c r="AH119" i="328"/>
  <c r="AG119" i="328"/>
  <c r="N119" i="328"/>
  <c r="K119" i="328"/>
  <c r="AT118" i="328"/>
  <c r="AS118" i="328"/>
  <c r="AK118" i="328"/>
  <c r="AJ118" i="328"/>
  <c r="AI118" i="328"/>
  <c r="AH118" i="328"/>
  <c r="AG118" i="328"/>
  <c r="N118" i="328"/>
  <c r="K118" i="328"/>
  <c r="AT117" i="328"/>
  <c r="AS117" i="328"/>
  <c r="AK117" i="328"/>
  <c r="AJ117" i="328"/>
  <c r="AI117" i="328"/>
  <c r="AH117" i="328"/>
  <c r="AG117" i="328"/>
  <c r="N117" i="328"/>
  <c r="K117" i="328"/>
  <c r="AT116" i="328"/>
  <c r="AS116" i="328"/>
  <c r="AK116" i="328"/>
  <c r="AJ116" i="328"/>
  <c r="AI116" i="328"/>
  <c r="AH116" i="328"/>
  <c r="AG116" i="328"/>
  <c r="N116" i="328"/>
  <c r="K116" i="328"/>
  <c r="AT115" i="328"/>
  <c r="AS115" i="328"/>
  <c r="AK115" i="328"/>
  <c r="AJ115" i="328"/>
  <c r="AI115" i="328"/>
  <c r="AH115" i="328"/>
  <c r="AG115" i="328"/>
  <c r="N115" i="328"/>
  <c r="K115" i="328"/>
  <c r="AT114" i="328"/>
  <c r="AS114" i="328"/>
  <c r="M114" i="328"/>
  <c r="L114" i="328"/>
  <c r="J114" i="328"/>
  <c r="I114" i="328"/>
  <c r="H114" i="328"/>
  <c r="G114" i="328"/>
  <c r="F114" i="328"/>
  <c r="AK113" i="328"/>
  <c r="AJ113" i="328"/>
  <c r="AI113" i="328"/>
  <c r="AH113" i="328"/>
  <c r="AG113" i="328"/>
  <c r="N113" i="328"/>
  <c r="K113" i="328"/>
  <c r="AK112" i="328"/>
  <c r="AJ112" i="328"/>
  <c r="AI112" i="328"/>
  <c r="AH112" i="328"/>
  <c r="AG112" i="328"/>
  <c r="N112" i="328"/>
  <c r="K112" i="328"/>
  <c r="AT111" i="328"/>
  <c r="AS111" i="328"/>
  <c r="M111" i="328"/>
  <c r="L111" i="328"/>
  <c r="J111" i="328"/>
  <c r="I111" i="328"/>
  <c r="H111" i="328"/>
  <c r="G111" i="328"/>
  <c r="F111" i="328"/>
  <c r="AK110" i="328"/>
  <c r="AJ110" i="328"/>
  <c r="AI110" i="328"/>
  <c r="AH110" i="328"/>
  <c r="AG110" i="328"/>
  <c r="N110" i="328"/>
  <c r="K110" i="328"/>
  <c r="AK109" i="328"/>
  <c r="AJ109" i="328"/>
  <c r="AI109" i="328"/>
  <c r="AH109" i="328"/>
  <c r="AG109" i="328"/>
  <c r="N109" i="328"/>
  <c r="K109" i="328"/>
  <c r="AT108" i="328"/>
  <c r="AS108" i="328"/>
  <c r="M107" i="328"/>
  <c r="L107" i="328"/>
  <c r="J107" i="328"/>
  <c r="I107" i="328"/>
  <c r="H107" i="328"/>
  <c r="G107" i="328"/>
  <c r="F107" i="328"/>
  <c r="M106" i="328"/>
  <c r="L106" i="328"/>
  <c r="J106" i="328"/>
  <c r="I106" i="328"/>
  <c r="H106" i="328"/>
  <c r="G106" i="328"/>
  <c r="F106" i="328"/>
  <c r="AT105" i="328"/>
  <c r="AS105" i="328"/>
  <c r="M105" i="328"/>
  <c r="L105" i="328"/>
  <c r="J105" i="328"/>
  <c r="I105" i="328"/>
  <c r="H105" i="328"/>
  <c r="G105" i="328"/>
  <c r="F105" i="328"/>
  <c r="AK104" i="328"/>
  <c r="AJ104" i="328"/>
  <c r="AI104" i="328"/>
  <c r="AH104" i="328"/>
  <c r="AG104" i="328"/>
  <c r="N104" i="328"/>
  <c r="K104" i="328"/>
  <c r="AK103" i="328"/>
  <c r="AJ103" i="328"/>
  <c r="AI103" i="328"/>
  <c r="AH103" i="328"/>
  <c r="AG103" i="328"/>
  <c r="N103" i="328"/>
  <c r="K103" i="328"/>
  <c r="M102" i="328"/>
  <c r="L102" i="328"/>
  <c r="J102" i="328"/>
  <c r="I102" i="328"/>
  <c r="H102" i="328"/>
  <c r="G102" i="328"/>
  <c r="F102" i="328"/>
  <c r="N101" i="328"/>
  <c r="K101" i="328"/>
  <c r="N100" i="328"/>
  <c r="K100" i="328"/>
  <c r="M99" i="328"/>
  <c r="L99" i="328"/>
  <c r="J99" i="328"/>
  <c r="I99" i="328"/>
  <c r="H99" i="328"/>
  <c r="G99" i="328"/>
  <c r="F99" i="328"/>
  <c r="N98" i="328"/>
  <c r="K98" i="328"/>
  <c r="N97" i="328"/>
  <c r="K97" i="328"/>
  <c r="AT96" i="328"/>
  <c r="AS96" i="328"/>
  <c r="M96" i="328"/>
  <c r="L96" i="328"/>
  <c r="J96" i="328"/>
  <c r="I96" i="328"/>
  <c r="H96" i="328"/>
  <c r="G96" i="328"/>
  <c r="F96" i="328"/>
  <c r="AK95" i="328"/>
  <c r="AJ95" i="328"/>
  <c r="AI95" i="328"/>
  <c r="AH95" i="328"/>
  <c r="AG95" i="328"/>
  <c r="N95" i="328"/>
  <c r="K95" i="328"/>
  <c r="AK94" i="328"/>
  <c r="AJ94" i="328"/>
  <c r="AI94" i="328"/>
  <c r="AH94" i="328"/>
  <c r="AG94" i="328"/>
  <c r="N94" i="328"/>
  <c r="K94" i="328"/>
  <c r="AT93" i="328"/>
  <c r="AS93" i="328"/>
  <c r="M93" i="328"/>
  <c r="L93" i="328"/>
  <c r="J93" i="328"/>
  <c r="I93" i="328"/>
  <c r="H93" i="328"/>
  <c r="G93" i="328"/>
  <c r="F93" i="328"/>
  <c r="AK92" i="328"/>
  <c r="AJ92" i="328"/>
  <c r="AI92" i="328"/>
  <c r="AH92" i="328"/>
  <c r="AG92" i="328"/>
  <c r="N92" i="328"/>
  <c r="K92" i="328"/>
  <c r="AK91" i="328"/>
  <c r="AJ91" i="328"/>
  <c r="AI91" i="328"/>
  <c r="AH91" i="328"/>
  <c r="AG91" i="328"/>
  <c r="N91" i="328"/>
  <c r="K91" i="328"/>
  <c r="AT90" i="328"/>
  <c r="AS90" i="328"/>
  <c r="T90" i="328"/>
  <c r="S90" i="328"/>
  <c r="R90" i="328"/>
  <c r="Q90" i="328"/>
  <c r="P90" i="328"/>
  <c r="U89" i="328"/>
  <c r="M89" i="328"/>
  <c r="L89" i="328"/>
  <c r="J89" i="328"/>
  <c r="I89" i="328"/>
  <c r="H89" i="328"/>
  <c r="G89" i="328"/>
  <c r="F89" i="328"/>
  <c r="U88" i="328"/>
  <c r="M88" i="328"/>
  <c r="L88" i="328"/>
  <c r="J88" i="328"/>
  <c r="I88" i="328"/>
  <c r="H88" i="328"/>
  <c r="G88" i="328"/>
  <c r="F88" i="328"/>
  <c r="AT87" i="328"/>
  <c r="AS87" i="328"/>
  <c r="T87" i="328"/>
  <c r="S87" i="328"/>
  <c r="R87" i="328"/>
  <c r="Q87" i="328"/>
  <c r="P87" i="328"/>
  <c r="M87" i="328"/>
  <c r="L87" i="328"/>
  <c r="J87" i="328"/>
  <c r="I87" i="328"/>
  <c r="H87" i="328"/>
  <c r="G87" i="328"/>
  <c r="F87" i="328"/>
  <c r="AK86" i="328"/>
  <c r="AJ86" i="328"/>
  <c r="AI86" i="328"/>
  <c r="AH86" i="328"/>
  <c r="AG86" i="328"/>
  <c r="U86" i="328"/>
  <c r="N86" i="328"/>
  <c r="K86" i="328"/>
  <c r="AK85" i="328"/>
  <c r="AJ85" i="328"/>
  <c r="AI85" i="328"/>
  <c r="AH85" i="328"/>
  <c r="AG85" i="328"/>
  <c r="U85" i="328"/>
  <c r="N85" i="328"/>
  <c r="K85" i="328"/>
  <c r="AT84" i="328"/>
  <c r="AS84" i="328"/>
  <c r="T84" i="328"/>
  <c r="S84" i="328"/>
  <c r="R84" i="328"/>
  <c r="Q84" i="328"/>
  <c r="P84" i="328"/>
  <c r="M84" i="328"/>
  <c r="L84" i="328"/>
  <c r="J84" i="328"/>
  <c r="I84" i="328"/>
  <c r="H84" i="328"/>
  <c r="G84" i="328"/>
  <c r="F84" i="328"/>
  <c r="AK83" i="328"/>
  <c r="AJ83" i="328"/>
  <c r="AI83" i="328"/>
  <c r="AH83" i="328"/>
  <c r="AG83" i="328"/>
  <c r="U83" i="328"/>
  <c r="N83" i="328"/>
  <c r="K83" i="328"/>
  <c r="AK82" i="328"/>
  <c r="AJ82" i="328"/>
  <c r="AI82" i="328"/>
  <c r="AH82" i="328"/>
  <c r="AG82" i="328"/>
  <c r="U82" i="328"/>
  <c r="N82" i="328"/>
  <c r="K82" i="328"/>
  <c r="AT81" i="328"/>
  <c r="AS81" i="328"/>
  <c r="M81" i="328"/>
  <c r="L81" i="328"/>
  <c r="J81" i="328"/>
  <c r="I81" i="328"/>
  <c r="H81" i="328"/>
  <c r="G81" i="328"/>
  <c r="F81" i="328"/>
  <c r="AK80" i="328"/>
  <c r="AJ80" i="328"/>
  <c r="AI80" i="328"/>
  <c r="AH80" i="328"/>
  <c r="AG80" i="328"/>
  <c r="N80" i="328"/>
  <c r="K80" i="328"/>
  <c r="AK79" i="328"/>
  <c r="AJ79" i="328"/>
  <c r="AI79" i="328"/>
  <c r="AH79" i="328"/>
  <c r="AG79" i="328"/>
  <c r="N79" i="328"/>
  <c r="K79" i="328"/>
  <c r="AT76" i="328"/>
  <c r="AS76" i="328"/>
  <c r="M75" i="328"/>
  <c r="L75" i="328"/>
  <c r="J75" i="328"/>
  <c r="AK74" i="328"/>
  <c r="AE74" i="328" s="1"/>
  <c r="N74" i="328"/>
  <c r="K74" i="328"/>
  <c r="AK73" i="328"/>
  <c r="AE73" i="328" s="1"/>
  <c r="N73" i="328"/>
  <c r="K73" i="328"/>
  <c r="M72" i="328"/>
  <c r="L72" i="328"/>
  <c r="J72" i="328"/>
  <c r="N71" i="328"/>
  <c r="K71" i="328"/>
  <c r="N70" i="328"/>
  <c r="K70" i="328"/>
  <c r="M69" i="328"/>
  <c r="L69" i="328"/>
  <c r="J69" i="328"/>
  <c r="AK68" i="328"/>
  <c r="AE68" i="328" s="1"/>
  <c r="N68" i="328"/>
  <c r="K68" i="328"/>
  <c r="AX67" i="328"/>
  <c r="AK67" i="328"/>
  <c r="AE67" i="328" s="1"/>
  <c r="N67" i="328"/>
  <c r="K67" i="328"/>
  <c r="M66" i="328"/>
  <c r="L66" i="328"/>
  <c r="J66" i="328"/>
  <c r="N65" i="328"/>
  <c r="K65" i="328"/>
  <c r="N64" i="328"/>
  <c r="K64" i="328"/>
  <c r="M63" i="328"/>
  <c r="L63" i="328"/>
  <c r="J63" i="328"/>
  <c r="N62" i="328"/>
  <c r="K62" i="328"/>
  <c r="N61" i="328"/>
  <c r="K61" i="328"/>
  <c r="M60" i="328"/>
  <c r="L60" i="328"/>
  <c r="J60" i="328"/>
  <c r="AK59" i="328"/>
  <c r="AE59" i="328" s="1"/>
  <c r="N59" i="328"/>
  <c r="K59" i="328"/>
  <c r="AK58" i="328"/>
  <c r="AE58" i="328" s="1"/>
  <c r="N58" i="328"/>
  <c r="K58" i="328"/>
  <c r="M57" i="328"/>
  <c r="L57" i="328"/>
  <c r="J57" i="328"/>
  <c r="AK56" i="328"/>
  <c r="AE56" i="328" s="1"/>
  <c r="N56" i="328"/>
  <c r="K56" i="328"/>
  <c r="AK55" i="328"/>
  <c r="AE55" i="328" s="1"/>
  <c r="N55" i="328"/>
  <c r="K55" i="328"/>
  <c r="M54" i="328"/>
  <c r="L54" i="328"/>
  <c r="J54" i="328"/>
  <c r="AK53" i="328"/>
  <c r="AE53" i="328" s="1"/>
  <c r="N53" i="328"/>
  <c r="K53" i="328"/>
  <c r="AK52" i="328"/>
  <c r="AE52" i="328" s="1"/>
  <c r="N52" i="328"/>
  <c r="K52" i="328"/>
  <c r="W49" i="328"/>
  <c r="V49" i="328"/>
  <c r="AT48" i="328"/>
  <c r="AS48" i="328"/>
  <c r="M48" i="328"/>
  <c r="L48" i="328"/>
  <c r="J48" i="328"/>
  <c r="I48" i="328"/>
  <c r="H48" i="328"/>
  <c r="G48" i="328"/>
  <c r="F48" i="328"/>
  <c r="AK47" i="328"/>
  <c r="AJ47" i="328"/>
  <c r="AI47" i="328"/>
  <c r="AH47" i="328"/>
  <c r="AG47" i="328"/>
  <c r="N47" i="328"/>
  <c r="K47" i="328"/>
  <c r="AK46" i="328"/>
  <c r="AJ46" i="328"/>
  <c r="AI46" i="328"/>
  <c r="AH46" i="328"/>
  <c r="AG46" i="328"/>
  <c r="N46" i="328"/>
  <c r="K46" i="328"/>
  <c r="AT45" i="328"/>
  <c r="AS45" i="328"/>
  <c r="M45" i="328"/>
  <c r="L45" i="328"/>
  <c r="J45" i="328"/>
  <c r="I45" i="328"/>
  <c r="H45" i="328"/>
  <c r="G45" i="328"/>
  <c r="F45" i="328"/>
  <c r="AK44" i="328"/>
  <c r="AJ44" i="328"/>
  <c r="AI44" i="328"/>
  <c r="AH44" i="328"/>
  <c r="AG44" i="328"/>
  <c r="N44" i="328"/>
  <c r="K44" i="328"/>
  <c r="AK43" i="328"/>
  <c r="AJ43" i="328"/>
  <c r="AI43" i="328"/>
  <c r="AH43" i="328"/>
  <c r="AG43" i="328"/>
  <c r="N43" i="328"/>
  <c r="K43" i="328"/>
  <c r="AT42" i="328"/>
  <c r="AS42" i="328"/>
  <c r="M42" i="328"/>
  <c r="L42" i="328"/>
  <c r="J42" i="328"/>
  <c r="I42" i="328"/>
  <c r="H42" i="328"/>
  <c r="G42" i="328"/>
  <c r="F42" i="328"/>
  <c r="AK41" i="328"/>
  <c r="AJ41" i="328"/>
  <c r="AI41" i="328"/>
  <c r="AH41" i="328"/>
  <c r="AG41" i="328"/>
  <c r="N41" i="328"/>
  <c r="K41" i="328"/>
  <c r="AK40" i="328"/>
  <c r="AJ40" i="328"/>
  <c r="AI40" i="328"/>
  <c r="AH40" i="328"/>
  <c r="AG40" i="328"/>
  <c r="N40" i="328"/>
  <c r="K40" i="328"/>
  <c r="AT39" i="328"/>
  <c r="AS39" i="328"/>
  <c r="T39" i="328"/>
  <c r="S39" i="328"/>
  <c r="R39" i="328"/>
  <c r="Q39" i="328"/>
  <c r="P39" i="328"/>
  <c r="M39" i="328"/>
  <c r="L39" i="328"/>
  <c r="J39" i="328"/>
  <c r="I39" i="328"/>
  <c r="H39" i="328"/>
  <c r="G39" i="328"/>
  <c r="F39" i="328"/>
  <c r="AQ38" i="328"/>
  <c r="AP38" i="328"/>
  <c r="AO38" i="328"/>
  <c r="AN38" i="328"/>
  <c r="AM38" i="328"/>
  <c r="AK38" i="328"/>
  <c r="AJ38" i="328"/>
  <c r="AI38" i="328"/>
  <c r="AH38" i="328"/>
  <c r="AG38" i="328"/>
  <c r="U38" i="328"/>
  <c r="N38" i="328"/>
  <c r="K38" i="328"/>
  <c r="AQ37" i="328"/>
  <c r="AP37" i="328"/>
  <c r="AO37" i="328"/>
  <c r="AN37" i="328"/>
  <c r="AM37" i="328"/>
  <c r="AK37" i="328"/>
  <c r="AJ37" i="328"/>
  <c r="AI37" i="328"/>
  <c r="AH37" i="328"/>
  <c r="AG37" i="328"/>
  <c r="U37" i="328"/>
  <c r="N37" i="328"/>
  <c r="K37" i="328"/>
  <c r="AT36" i="328"/>
  <c r="AS36" i="328"/>
  <c r="M36" i="328"/>
  <c r="L36" i="328"/>
  <c r="J36" i="328"/>
  <c r="I36" i="328"/>
  <c r="H36" i="328"/>
  <c r="G36" i="328"/>
  <c r="F36" i="328"/>
  <c r="AK35" i="328"/>
  <c r="AJ35" i="328"/>
  <c r="AI35" i="328"/>
  <c r="AH35" i="328"/>
  <c r="AG35" i="328"/>
  <c r="N35" i="328"/>
  <c r="K35" i="328"/>
  <c r="AK34" i="328"/>
  <c r="AJ34" i="328"/>
  <c r="AI34" i="328"/>
  <c r="AH34" i="328"/>
  <c r="AG34" i="328"/>
  <c r="N34" i="328"/>
  <c r="K34" i="328"/>
  <c r="AT33" i="328"/>
  <c r="AS33" i="328"/>
  <c r="T33" i="328"/>
  <c r="S33" i="328"/>
  <c r="R33" i="328"/>
  <c r="Q33" i="328"/>
  <c r="P33" i="328"/>
  <c r="M33" i="328"/>
  <c r="L33" i="328"/>
  <c r="J33" i="328"/>
  <c r="I33" i="328"/>
  <c r="H33" i="328"/>
  <c r="G33" i="328"/>
  <c r="F33" i="328"/>
  <c r="AK32" i="328"/>
  <c r="AJ32" i="328"/>
  <c r="AI32" i="328"/>
  <c r="AH32" i="328"/>
  <c r="AG32" i="328"/>
  <c r="U32" i="328"/>
  <c r="N32" i="328"/>
  <c r="K32" i="328"/>
  <c r="AK31" i="328"/>
  <c r="AJ31" i="328"/>
  <c r="AI31" i="328"/>
  <c r="AH31" i="328"/>
  <c r="AG31" i="328"/>
  <c r="U31" i="328"/>
  <c r="N31" i="328"/>
  <c r="K31" i="328"/>
  <c r="W28" i="328"/>
  <c r="V28" i="328"/>
  <c r="AT27" i="328"/>
  <c r="AS27" i="328"/>
  <c r="T27" i="328"/>
  <c r="S27" i="328"/>
  <c r="R27" i="328"/>
  <c r="Q27" i="328"/>
  <c r="P27" i="328"/>
  <c r="M27" i="328"/>
  <c r="L27" i="328"/>
  <c r="J27" i="328"/>
  <c r="I27" i="328"/>
  <c r="H27" i="328"/>
  <c r="G27" i="328"/>
  <c r="F27" i="328"/>
  <c r="AK26" i="328"/>
  <c r="AJ26" i="328"/>
  <c r="AI26" i="328"/>
  <c r="AH26" i="328"/>
  <c r="AG26" i="328"/>
  <c r="U26" i="328"/>
  <c r="N26" i="328"/>
  <c r="K26" i="328"/>
  <c r="AK25" i="328"/>
  <c r="AJ25" i="328"/>
  <c r="AI25" i="328"/>
  <c r="AH25" i="328"/>
  <c r="AG25" i="328"/>
  <c r="U25" i="328"/>
  <c r="N25" i="328"/>
  <c r="K25" i="328"/>
  <c r="AT24" i="328"/>
  <c r="AS24" i="328"/>
  <c r="M24" i="328"/>
  <c r="L24" i="328"/>
  <c r="J24" i="328"/>
  <c r="I24" i="328"/>
  <c r="H24" i="328"/>
  <c r="G24" i="328"/>
  <c r="F24" i="328"/>
  <c r="AK23" i="328"/>
  <c r="AJ23" i="328"/>
  <c r="AI23" i="328"/>
  <c r="AH23" i="328"/>
  <c r="AG23" i="328"/>
  <c r="N23" i="328"/>
  <c r="K23" i="328"/>
  <c r="AK22" i="328"/>
  <c r="AJ22" i="328"/>
  <c r="AI22" i="328"/>
  <c r="AH22" i="328"/>
  <c r="AG22" i="328"/>
  <c r="N22" i="328"/>
  <c r="K22" i="328"/>
  <c r="AT21" i="328"/>
  <c r="AS21" i="328"/>
  <c r="M21" i="328"/>
  <c r="L21" i="328"/>
  <c r="J21" i="328"/>
  <c r="I21" i="328"/>
  <c r="H21" i="328"/>
  <c r="G21" i="328"/>
  <c r="F21" i="328"/>
  <c r="AK20" i="328"/>
  <c r="AJ20" i="328"/>
  <c r="AI20" i="328"/>
  <c r="AH20" i="328"/>
  <c r="AG20" i="328"/>
  <c r="N20" i="328"/>
  <c r="K20" i="328"/>
  <c r="AK19" i="328"/>
  <c r="AJ19" i="328"/>
  <c r="AI19" i="328"/>
  <c r="AH19" i="328"/>
  <c r="AG19" i="328"/>
  <c r="N19" i="328"/>
  <c r="K19" i="328"/>
  <c r="AT18" i="328"/>
  <c r="AS18" i="328"/>
  <c r="M18" i="328"/>
  <c r="L18" i="328"/>
  <c r="J18" i="328"/>
  <c r="I18" i="328"/>
  <c r="H18" i="328"/>
  <c r="G18" i="328"/>
  <c r="F18" i="328"/>
  <c r="AK17" i="328"/>
  <c r="AJ17" i="328"/>
  <c r="AI17" i="328"/>
  <c r="AH17" i="328"/>
  <c r="AG17" i="328"/>
  <c r="N17" i="328"/>
  <c r="K17" i="328"/>
  <c r="AK16" i="328"/>
  <c r="AJ16" i="328"/>
  <c r="AI16" i="328"/>
  <c r="AH16" i="328"/>
  <c r="AG16" i="328"/>
  <c r="N16" i="328"/>
  <c r="K16" i="328"/>
  <c r="AT15" i="328"/>
  <c r="AS15" i="328"/>
  <c r="M15" i="328"/>
  <c r="L15" i="328"/>
  <c r="J15" i="328"/>
  <c r="I15" i="328"/>
  <c r="H15" i="328"/>
  <c r="G15" i="328"/>
  <c r="F15" i="328"/>
  <c r="AK14" i="328"/>
  <c r="AJ14" i="328"/>
  <c r="AI14" i="328"/>
  <c r="AH14" i="328"/>
  <c r="AG14" i="328"/>
  <c r="N14" i="328"/>
  <c r="K14" i="328"/>
  <c r="AK13" i="328"/>
  <c r="AJ13" i="328"/>
  <c r="AI13" i="328"/>
  <c r="AH13" i="328"/>
  <c r="AG13" i="328"/>
  <c r="N13" i="328"/>
  <c r="K13" i="328"/>
  <c r="AT12" i="328"/>
  <c r="AS12" i="328"/>
  <c r="M12" i="328"/>
  <c r="L12" i="328"/>
  <c r="J12" i="328"/>
  <c r="I12" i="328"/>
  <c r="H12" i="328"/>
  <c r="G12" i="328"/>
  <c r="F12" i="328"/>
  <c r="AK11" i="328"/>
  <c r="AJ11" i="328"/>
  <c r="AI11" i="328"/>
  <c r="AH11" i="328"/>
  <c r="AG11" i="328"/>
  <c r="N11" i="328"/>
  <c r="K11" i="328"/>
  <c r="AK10" i="328"/>
  <c r="AJ10" i="328"/>
  <c r="AI10" i="328"/>
  <c r="AH10" i="328"/>
  <c r="AG10" i="328"/>
  <c r="N10" i="328"/>
  <c r="K10" i="328"/>
  <c r="F5736" i="355" l="1"/>
  <c r="F5900" i="355"/>
  <c r="F6151" i="355"/>
  <c r="F6364" i="355"/>
  <c r="F6512" i="355"/>
  <c r="F6153" i="355"/>
  <c r="F6339" i="355"/>
  <c r="F5521" i="355"/>
  <c r="F6474" i="355"/>
  <c r="F5488" i="355"/>
  <c r="F5906" i="355"/>
  <c r="F6172" i="355"/>
  <c r="F6396" i="355"/>
  <c r="F5428" i="355"/>
  <c r="F5453" i="355"/>
  <c r="F5462" i="355"/>
  <c r="F5572" i="355"/>
  <c r="F5610" i="355"/>
  <c r="F5663" i="355"/>
  <c r="F5759" i="355"/>
  <c r="F5781" i="355"/>
  <c r="F5792" i="355"/>
  <c r="F5817" i="355"/>
  <c r="F5826" i="355"/>
  <c r="F5893" i="355"/>
  <c r="F5946" i="355"/>
  <c r="F6000" i="355"/>
  <c r="F6069" i="355"/>
  <c r="F6107" i="355"/>
  <c r="F6149" i="355"/>
  <c r="F6166" i="355"/>
  <c r="F6186" i="355"/>
  <c r="F6225" i="355"/>
  <c r="F6270" i="355"/>
  <c r="F6301" i="355"/>
  <c r="F6336" i="355"/>
  <c r="F6372" i="355"/>
  <c r="F6389" i="355"/>
  <c r="F6435" i="355"/>
  <c r="F6469" i="355"/>
  <c r="F6528" i="355"/>
  <c r="F6580" i="355"/>
  <c r="F5687" i="355"/>
  <c r="F6039" i="355"/>
  <c r="F6189" i="355"/>
  <c r="F6393" i="355"/>
  <c r="F6051" i="355"/>
  <c r="F6305" i="355"/>
  <c r="F5599" i="355"/>
  <c r="F5840" i="355"/>
  <c r="F5980" i="355"/>
  <c r="F5522" i="355"/>
  <c r="F5771" i="355"/>
  <c r="F5982" i="355"/>
  <c r="F6209" i="355"/>
  <c r="F5417" i="355"/>
  <c r="F5420" i="355"/>
  <c r="F5429" i="355"/>
  <c r="F5539" i="355"/>
  <c r="F5575" i="355"/>
  <c r="F5611" i="355"/>
  <c r="F5664" i="355"/>
  <c r="F5720" i="355"/>
  <c r="F5760" i="355"/>
  <c r="F5784" i="355"/>
  <c r="F5793" i="355"/>
  <c r="F5897" i="355"/>
  <c r="F5921" i="355"/>
  <c r="F5947" i="355"/>
  <c r="F5975" i="355"/>
  <c r="F6001" i="355"/>
  <c r="F6036" i="355"/>
  <c r="F6072" i="355"/>
  <c r="F6108" i="355"/>
  <c r="F6150" i="355"/>
  <c r="F6167" i="355"/>
  <c r="F6188" i="355"/>
  <c r="F6237" i="355"/>
  <c r="F6271" i="355"/>
  <c r="F6303" i="355"/>
  <c r="F6337" i="355"/>
  <c r="F6373" i="355"/>
  <c r="F6392" i="355"/>
  <c r="F6436" i="355"/>
  <c r="F6470" i="355"/>
  <c r="F5473" i="355"/>
  <c r="F5690" i="355"/>
  <c r="F5837" i="355"/>
  <c r="F6376" i="355"/>
  <c r="F5555" i="355"/>
  <c r="F5652" i="355"/>
  <c r="F5667" i="355"/>
  <c r="F5748" i="355"/>
  <c r="F5957" i="355"/>
  <c r="F6146" i="355"/>
  <c r="F6208" i="355"/>
  <c r="F6274" i="355"/>
  <c r="F6340" i="355"/>
  <c r="F6463" i="355"/>
  <c r="F5443" i="355"/>
  <c r="F5703" i="355"/>
  <c r="F5749" i="355"/>
  <c r="F5852" i="355"/>
  <c r="F5960" i="355"/>
  <c r="F6265" i="355"/>
  <c r="F6466" i="355"/>
  <c r="F6603" i="355"/>
  <c r="F5410" i="355"/>
  <c r="F5455" i="355"/>
  <c r="F5489" i="355"/>
  <c r="F5523" i="355"/>
  <c r="F5557" i="355"/>
  <c r="F5601" i="355"/>
  <c r="F5628" i="355"/>
  <c r="F5662" i="355"/>
  <c r="F5670" i="355"/>
  <c r="F5704" i="355"/>
  <c r="F5750" i="355"/>
  <c r="F5774" i="355"/>
  <c r="F5819" i="355"/>
  <c r="F5853" i="355"/>
  <c r="F5929" i="355"/>
  <c r="F5962" i="355"/>
  <c r="F5983" i="355"/>
  <c r="F6014" i="355"/>
  <c r="F6054" i="355"/>
  <c r="F6098" i="355"/>
  <c r="F6120" i="355"/>
  <c r="F6158" i="355"/>
  <c r="F6173" i="355"/>
  <c r="F6210" i="355"/>
  <c r="F6232" i="355"/>
  <c r="F6243" i="355"/>
  <c r="F6268" i="355"/>
  <c r="F6277" i="355"/>
  <c r="F6309" i="355"/>
  <c r="F6343" i="355"/>
  <c r="F6382" i="355"/>
  <c r="F6398" i="355"/>
  <c r="F6433" i="355"/>
  <c r="F6442" i="355"/>
  <c r="F6502" i="355"/>
  <c r="F6554" i="355"/>
  <c r="F6606" i="355"/>
  <c r="F5978" i="355"/>
  <c r="F6168" i="355"/>
  <c r="F6304" i="355"/>
  <c r="F6437" i="355"/>
  <c r="F6564" i="355"/>
  <c r="F6197" i="355"/>
  <c r="F6438" i="355"/>
  <c r="F5746" i="355"/>
  <c r="F5903" i="355"/>
  <c r="F6154" i="355"/>
  <c r="F5600" i="355"/>
  <c r="F5807" i="355"/>
  <c r="F6241" i="355"/>
  <c r="F6551" i="355"/>
  <c r="F5422" i="355"/>
  <c r="F5456" i="355"/>
  <c r="F5490" i="355"/>
  <c r="F5524" i="355"/>
  <c r="F5558" i="355"/>
  <c r="F5602" i="355"/>
  <c r="F5629" i="355"/>
  <c r="F5673" i="355"/>
  <c r="F5705" i="355"/>
  <c r="F5751" i="355"/>
  <c r="F5786" i="355"/>
  <c r="F5820" i="355"/>
  <c r="F5854" i="355"/>
  <c r="F5885" i="355"/>
  <c r="F5908" i="355"/>
  <c r="F5933" i="355"/>
  <c r="F5964" i="355"/>
  <c r="F5987" i="355"/>
  <c r="F6055" i="355"/>
  <c r="F6099" i="355"/>
  <c r="F6123" i="355"/>
  <c r="F6159" i="355"/>
  <c r="F6181" i="355"/>
  <c r="F6211" i="355"/>
  <c r="F6235" i="355"/>
  <c r="F6244" i="355"/>
  <c r="F6310" i="355"/>
  <c r="F6354" i="355"/>
  <c r="F6383" i="355"/>
  <c r="F6399" i="355"/>
  <c r="F5542" i="355"/>
  <c r="F5875" i="355"/>
  <c r="F6005" i="355"/>
  <c r="F6109" i="355"/>
  <c r="F6375" i="355"/>
  <c r="F6471" i="355"/>
  <c r="F5613" i="355"/>
  <c r="F5876" i="355"/>
  <c r="F6515" i="355"/>
  <c r="F5879" i="355"/>
  <c r="F6170" i="355"/>
  <c r="F6439" i="355"/>
  <c r="F5928" i="355"/>
  <c r="F6157" i="355"/>
  <c r="F6342" i="355"/>
  <c r="F6499" i="355"/>
  <c r="F5423" i="355"/>
  <c r="F5457" i="355"/>
  <c r="F5491" i="355"/>
  <c r="F5525" i="355"/>
  <c r="F5549" i="355"/>
  <c r="F5560" i="355"/>
  <c r="F5588" i="355"/>
  <c r="F5603" i="355"/>
  <c r="F5636" i="355"/>
  <c r="F5674" i="355"/>
  <c r="F5706" i="355"/>
  <c r="F5753" i="355"/>
  <c r="F5787" i="355"/>
  <c r="F5821" i="355"/>
  <c r="F5855" i="355"/>
  <c r="F5888" i="355"/>
  <c r="F5910" i="355"/>
  <c r="F5936" i="355"/>
  <c r="F5965" i="355"/>
  <c r="F5990" i="355"/>
  <c r="F6016" i="355"/>
  <c r="F6046" i="355"/>
  <c r="F6057" i="355"/>
  <c r="F6085" i="355"/>
  <c r="F6100" i="355"/>
  <c r="F6130" i="355"/>
  <c r="F6160" i="355"/>
  <c r="F6182" i="355"/>
  <c r="F6212" i="355"/>
  <c r="F6321" i="355"/>
  <c r="F6357" i="355"/>
  <c r="F6384" i="355"/>
  <c r="F6486" i="355"/>
  <c r="F6538" i="355"/>
  <c r="F6590" i="355"/>
  <c r="F5506" i="355"/>
  <c r="F5582" i="355"/>
  <c r="F5665" i="355"/>
  <c r="F5951" i="355"/>
  <c r="F6079" i="355"/>
  <c r="F6136" i="355"/>
  <c r="F6272" i="355"/>
  <c r="F5666" i="355"/>
  <c r="F6273" i="355"/>
  <c r="F5476" i="355"/>
  <c r="F5702" i="355"/>
  <c r="F5926" i="355"/>
  <c r="F6240" i="355"/>
  <c r="F5556" i="355"/>
  <c r="F6053" i="355"/>
  <c r="F6430" i="355"/>
  <c r="F5424" i="355"/>
  <c r="F5458" i="355"/>
  <c r="F5492" i="355"/>
  <c r="F5516" i="355"/>
  <c r="F5527" i="355"/>
  <c r="F5552" i="355"/>
  <c r="F5561" i="355"/>
  <c r="F5591" i="355"/>
  <c r="F5605" i="355"/>
  <c r="F5639" i="355"/>
  <c r="F5675" i="355"/>
  <c r="F5697" i="355"/>
  <c r="F5708" i="355"/>
  <c r="F5754" i="355"/>
  <c r="F5788" i="355"/>
  <c r="F5822" i="355"/>
  <c r="F5856" i="355"/>
  <c r="F5911" i="355"/>
  <c r="F5939" i="355"/>
  <c r="F5969" i="355"/>
  <c r="F5993" i="355"/>
  <c r="F6018" i="355"/>
  <c r="F6049" i="355"/>
  <c r="F6058" i="355"/>
  <c r="F6088" i="355"/>
  <c r="F6102" i="355"/>
  <c r="F6161" i="355"/>
  <c r="F6183" i="355"/>
  <c r="F6288" i="355"/>
  <c r="F6324" i="355"/>
  <c r="F6369" i="355"/>
  <c r="F6385" i="355"/>
  <c r="F6453" i="355"/>
  <c r="F6489" i="355"/>
  <c r="F6541" i="355"/>
  <c r="F6593" i="355"/>
  <c r="F6139" i="355"/>
  <c r="F6394" i="355"/>
  <c r="F6567" i="355"/>
  <c r="F6052" i="355"/>
  <c r="F6306" i="355"/>
  <c r="F5669" i="355"/>
  <c r="F5882" i="355"/>
  <c r="F6097" i="355"/>
  <c r="F6276" i="355"/>
  <c r="F6475" i="355"/>
  <c r="F5425" i="355"/>
  <c r="F5459" i="355"/>
  <c r="F5483" i="355"/>
  <c r="F5494" i="355"/>
  <c r="F5519" i="355"/>
  <c r="F5528" i="355"/>
  <c r="F5598" i="355"/>
  <c r="F5606" i="355"/>
  <c r="F5646" i="355"/>
  <c r="F5676" i="355"/>
  <c r="F5700" i="355"/>
  <c r="F5709" i="355"/>
  <c r="F5757" i="355"/>
  <c r="F5789" i="355"/>
  <c r="F5823" i="355"/>
  <c r="F5847" i="355"/>
  <c r="F5858" i="355"/>
  <c r="F5890" i="355"/>
  <c r="F5915" i="355"/>
  <c r="F5942" i="355"/>
  <c r="F5972" i="355"/>
  <c r="F5996" i="355"/>
  <c r="F6019" i="355"/>
  <c r="F6095" i="355"/>
  <c r="F6103" i="355"/>
  <c r="F6147" i="355"/>
  <c r="F6184" i="355"/>
  <c r="F6255" i="355"/>
  <c r="F6291" i="355"/>
  <c r="F6331" i="355"/>
  <c r="F6370" i="355"/>
  <c r="F6386" i="355"/>
  <c r="F6420" i="355"/>
  <c r="F6456" i="355"/>
  <c r="F5612" i="355"/>
  <c r="F5723" i="355"/>
  <c r="F5761" i="355"/>
  <c r="F5924" i="355"/>
  <c r="F6238" i="355"/>
  <c r="F6338" i="355"/>
  <c r="F5509" i="355"/>
  <c r="F5554" i="355"/>
  <c r="F5730" i="355"/>
  <c r="F5739" i="355"/>
  <c r="F5747" i="355"/>
  <c r="F5954" i="355"/>
  <c r="F6008" i="355"/>
  <c r="F6110" i="355"/>
  <c r="F6169" i="355"/>
  <c r="F6239" i="355"/>
  <c r="F6367" i="355"/>
  <c r="F6472" i="355"/>
  <c r="F5440" i="355"/>
  <c r="F5804" i="355"/>
  <c r="F6096" i="355"/>
  <c r="F6395" i="355"/>
  <c r="F5630" i="355"/>
  <c r="F5407" i="355"/>
  <c r="F5655" i="355"/>
  <c r="F6011" i="355"/>
  <c r="F6307" i="355"/>
  <c r="F6441" i="355"/>
  <c r="F5426" i="355"/>
  <c r="F5450" i="355"/>
  <c r="F5461" i="355"/>
  <c r="F5486" i="355"/>
  <c r="F5495" i="355"/>
  <c r="F5609" i="355"/>
  <c r="F5677" i="355"/>
  <c r="F5758" i="355"/>
  <c r="F5790" i="355"/>
  <c r="F5814" i="355"/>
  <c r="F5825" i="355"/>
  <c r="F5850" i="355"/>
  <c r="F5859" i="355"/>
  <c r="F5892" i="355"/>
  <c r="F5918" i="355"/>
  <c r="F5944" i="355"/>
  <c r="F5998" i="355"/>
  <c r="F6106" i="355"/>
  <c r="F6148" i="355"/>
  <c r="F6185" i="355"/>
  <c r="F6222" i="355"/>
  <c r="F6258" i="355"/>
  <c r="F6298" i="355"/>
  <c r="F6334" i="355"/>
  <c r="F6371" i="355"/>
  <c r="F6388" i="355"/>
  <c r="F6423" i="355"/>
  <c r="F6468" i="355"/>
  <c r="F6525" i="355"/>
  <c r="F6577" i="355"/>
  <c r="F5877" i="355"/>
  <c r="F4779" i="354"/>
  <c r="F8038" i="355"/>
  <c r="F4820" i="354"/>
  <c r="F8079" i="355"/>
  <c r="F8087" i="355"/>
  <c r="F4828" i="354"/>
  <c r="F8137" i="355"/>
  <c r="F4878" i="354"/>
  <c r="F4891" i="354"/>
  <c r="F8150" i="355"/>
  <c r="F8200" i="355"/>
  <c r="F4941" i="354"/>
  <c r="F4982" i="354"/>
  <c r="F8241" i="355"/>
  <c r="F8249" i="355"/>
  <c r="F4990" i="354"/>
  <c r="F5017" i="354"/>
  <c r="F8276" i="355"/>
  <c r="F8290" i="355"/>
  <c r="F5031" i="354"/>
  <c r="F7998" i="355"/>
  <c r="F4739" i="354"/>
  <c r="F4767" i="354"/>
  <c r="F8026" i="355"/>
  <c r="F8039" i="355"/>
  <c r="F4780" i="354"/>
  <c r="F8089" i="355"/>
  <c r="F4830" i="354"/>
  <c r="F4879" i="354"/>
  <c r="F8138" i="355"/>
  <c r="F8160" i="355"/>
  <c r="F4901" i="354"/>
  <c r="F4929" i="354"/>
  <c r="F8188" i="355"/>
  <c r="F8201" i="355"/>
  <c r="F4942" i="354"/>
  <c r="F8251" i="355"/>
  <c r="F4992" i="354"/>
  <c r="F5005" i="354"/>
  <c r="F8264" i="355"/>
  <c r="F8278" i="355"/>
  <c r="F5019" i="354"/>
  <c r="F8291" i="355"/>
  <c r="F5032" i="354"/>
  <c r="F4748" i="354"/>
  <c r="F8007" i="355"/>
  <c r="F8027" i="355"/>
  <c r="F4768" i="354"/>
  <c r="F8040" i="355"/>
  <c r="F4781" i="354"/>
  <c r="F4831" i="354"/>
  <c r="F8090" i="355"/>
  <c r="F4880" i="354"/>
  <c r="F8139" i="355"/>
  <c r="F4910" i="354"/>
  <c r="F8169" i="355"/>
  <c r="F8189" i="355"/>
  <c r="F4930" i="354"/>
  <c r="F8202" i="355"/>
  <c r="F4943" i="354"/>
  <c r="F4993" i="354"/>
  <c r="F8252" i="355"/>
  <c r="F5006" i="354"/>
  <c r="F8265" i="355"/>
  <c r="F8279" i="355"/>
  <c r="F5020" i="354"/>
  <c r="F8292" i="355"/>
  <c r="F5033" i="354"/>
  <c r="F8028" i="355"/>
  <c r="F4769" i="354"/>
  <c r="F8041" i="355"/>
  <c r="F4782" i="354"/>
  <c r="F4832" i="354"/>
  <c r="F8091" i="355"/>
  <c r="F8124" i="355"/>
  <c r="F4865" i="354"/>
  <c r="F8140" i="355"/>
  <c r="F4881" i="354"/>
  <c r="F8190" i="355"/>
  <c r="F4931" i="354"/>
  <c r="F8203" i="355"/>
  <c r="F4944" i="354"/>
  <c r="F4994" i="354"/>
  <c r="F8253" i="355"/>
  <c r="F8266" i="355"/>
  <c r="F5007" i="354"/>
  <c r="F8280" i="355"/>
  <c r="F5021" i="354"/>
  <c r="F8293" i="355"/>
  <c r="F5034" i="354"/>
  <c r="F4783" i="354"/>
  <c r="F8042" i="355"/>
  <c r="F8092" i="355"/>
  <c r="F4833" i="354"/>
  <c r="F4874" i="354"/>
  <c r="F8133" i="355"/>
  <c r="F8141" i="355"/>
  <c r="F4882" i="354"/>
  <c r="F8191" i="355"/>
  <c r="F4932" i="354"/>
  <c r="F4945" i="354"/>
  <c r="F8204" i="355"/>
  <c r="F8254" i="355"/>
  <c r="F4995" i="354"/>
  <c r="F8267" i="355"/>
  <c r="F5008" i="354"/>
  <c r="F8281" i="355"/>
  <c r="F5022" i="354"/>
  <c r="F5035" i="354"/>
  <c r="F8294" i="355"/>
  <c r="F4771" i="354"/>
  <c r="F8030" i="355"/>
  <c r="F8052" i="355"/>
  <c r="F4793" i="354"/>
  <c r="F8080" i="355"/>
  <c r="F4821" i="354"/>
  <c r="F8093" i="355"/>
  <c r="F4834" i="354"/>
  <c r="F8143" i="355"/>
  <c r="F4884" i="354"/>
  <c r="F4933" i="354"/>
  <c r="F8192" i="355"/>
  <c r="F8214" i="355"/>
  <c r="F4955" i="354"/>
  <c r="F8242" i="355"/>
  <c r="F4983" i="354"/>
  <c r="F8255" i="355"/>
  <c r="F4996" i="354"/>
  <c r="F8269" i="355"/>
  <c r="F5010" i="354"/>
  <c r="F5023" i="354"/>
  <c r="F8282" i="355"/>
  <c r="F4772" i="354"/>
  <c r="F8031" i="355"/>
  <c r="F4802" i="354"/>
  <c r="F8061" i="355"/>
  <c r="F8081" i="355"/>
  <c r="F4822" i="354"/>
  <c r="F8094" i="355"/>
  <c r="F4835" i="354"/>
  <c r="F4885" i="354"/>
  <c r="F8144" i="355"/>
  <c r="F4934" i="354"/>
  <c r="F8193" i="355"/>
  <c r="F4964" i="354"/>
  <c r="F8223" i="355"/>
  <c r="F8243" i="355"/>
  <c r="F4984" i="354"/>
  <c r="F8256" i="355"/>
  <c r="F4997" i="354"/>
  <c r="F5011" i="354"/>
  <c r="F8270" i="355"/>
  <c r="F5024" i="354"/>
  <c r="F8283" i="355"/>
  <c r="F8016" i="355"/>
  <c r="F4757" i="354"/>
  <c r="F8032" i="355"/>
  <c r="F4773" i="354"/>
  <c r="F8082" i="355"/>
  <c r="F4823" i="354"/>
  <c r="F8095" i="355"/>
  <c r="F4836" i="354"/>
  <c r="F4886" i="354"/>
  <c r="F8145" i="355"/>
  <c r="F8178" i="355"/>
  <c r="F4919" i="354"/>
  <c r="F8194" i="355"/>
  <c r="F4935" i="354"/>
  <c r="F8244" i="355"/>
  <c r="F4985" i="354"/>
  <c r="F8257" i="355"/>
  <c r="F4998" i="354"/>
  <c r="F5012" i="354"/>
  <c r="F8271" i="355"/>
  <c r="F8284" i="355"/>
  <c r="F5025" i="354"/>
  <c r="F4766" i="354"/>
  <c r="F8025" i="355"/>
  <c r="F8033" i="355"/>
  <c r="F4774" i="354"/>
  <c r="F8083" i="355"/>
  <c r="F4824" i="354"/>
  <c r="F4837" i="354"/>
  <c r="F8096" i="355"/>
  <c r="F4887" i="354"/>
  <c r="F8146" i="355"/>
  <c r="F4928" i="354"/>
  <c r="F8187" i="355"/>
  <c r="F8195" i="355"/>
  <c r="F4936" i="354"/>
  <c r="F8245" i="355"/>
  <c r="F4986" i="354"/>
  <c r="F4999" i="354"/>
  <c r="F8258" i="355"/>
  <c r="F8272" i="355"/>
  <c r="F5013" i="354"/>
  <c r="F8285" i="355"/>
  <c r="F5026" i="354"/>
  <c r="F8035" i="355"/>
  <c r="F4776" i="354"/>
  <c r="F4825" i="354"/>
  <c r="F8084" i="355"/>
  <c r="F8106" i="355"/>
  <c r="F4847" i="354"/>
  <c r="F8134" i="355"/>
  <c r="F4875" i="354"/>
  <c r="F8147" i="355"/>
  <c r="F4888" i="354"/>
  <c r="F8197" i="355"/>
  <c r="F4938" i="354"/>
  <c r="F4987" i="354"/>
  <c r="F8246" i="355"/>
  <c r="F8260" i="355"/>
  <c r="F5001" i="354"/>
  <c r="F8273" i="355"/>
  <c r="F5014" i="354"/>
  <c r="F8287" i="355"/>
  <c r="F5028" i="354"/>
  <c r="F4777" i="354"/>
  <c r="F8036" i="355"/>
  <c r="F4826" i="354"/>
  <c r="F8085" i="355"/>
  <c r="F4856" i="354"/>
  <c r="F8115" i="355"/>
  <c r="F8135" i="355"/>
  <c r="F4876" i="354"/>
  <c r="F8148" i="355"/>
  <c r="F4889" i="354"/>
  <c r="F4939" i="354"/>
  <c r="F8198" i="355"/>
  <c r="F4988" i="354"/>
  <c r="F8247" i="355"/>
  <c r="F5002" i="354"/>
  <c r="F8261" i="355"/>
  <c r="F8274" i="355"/>
  <c r="F5015" i="354"/>
  <c r="F5029" i="354"/>
  <c r="F8288" i="355"/>
  <c r="F8263" i="355"/>
  <c r="F5004" i="354"/>
  <c r="F8029" i="355"/>
  <c r="F4770" i="354"/>
  <c r="F4778" i="354"/>
  <c r="F8037" i="355"/>
  <c r="F8070" i="355"/>
  <c r="F4811" i="354"/>
  <c r="F8086" i="355"/>
  <c r="F4827" i="354"/>
  <c r="F8136" i="355"/>
  <c r="F4877" i="354"/>
  <c r="F8149" i="355"/>
  <c r="F4890" i="354"/>
  <c r="F4940" i="354"/>
  <c r="F8199" i="355"/>
  <c r="F8232" i="355"/>
  <c r="F4973" i="354"/>
  <c r="F8248" i="355"/>
  <c r="F4989" i="354"/>
  <c r="F8262" i="355"/>
  <c r="F5003" i="354"/>
  <c r="F8275" i="355"/>
  <c r="F5016" i="354"/>
  <c r="F5030" i="354"/>
  <c r="F8289" i="355"/>
  <c r="K21" i="330"/>
  <c r="K18" i="330"/>
  <c r="K15" i="330"/>
  <c r="Q12" i="330"/>
  <c r="R91" i="329"/>
  <c r="R86" i="329"/>
  <c r="R84" i="329"/>
  <c r="Q82" i="329"/>
  <c r="R53" i="329"/>
  <c r="R50" i="329"/>
  <c r="R48" i="329"/>
  <c r="R42" i="329"/>
  <c r="R38" i="329"/>
  <c r="R35" i="329"/>
  <c r="Q33" i="329"/>
  <c r="Z34" i="329"/>
  <c r="Y34" i="329"/>
  <c r="U34" i="329"/>
  <c r="P34" i="329"/>
  <c r="L34" i="329"/>
  <c r="J34" i="329"/>
  <c r="I34" i="329"/>
  <c r="R28" i="329"/>
  <c r="R22" i="329"/>
  <c r="R17" i="329"/>
  <c r="R14" i="329"/>
  <c r="R11" i="329"/>
  <c r="R10" i="329"/>
  <c r="O113" i="328"/>
  <c r="O103" i="328"/>
  <c r="O100" i="328"/>
  <c r="AK107" i="328"/>
  <c r="AG106" i="328"/>
  <c r="L139" i="328"/>
  <c r="J139" i="328"/>
  <c r="M138" i="328"/>
  <c r="J138" i="328"/>
  <c r="O80" i="328"/>
  <c r="K75" i="328"/>
  <c r="K72" i="328"/>
  <c r="K69" i="328"/>
  <c r="O67" i="328"/>
  <c r="K66" i="328"/>
  <c r="K63" i="328"/>
  <c r="K60" i="328"/>
  <c r="K57" i="328"/>
  <c r="K54" i="328"/>
  <c r="O43" i="328"/>
  <c r="O32" i="328"/>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X23" i="330"/>
  <c r="X22" i="330"/>
  <c r="Q21" i="330"/>
  <c r="L27" i="330"/>
  <c r="G27" i="330"/>
  <c r="X20" i="330"/>
  <c r="X19" i="330"/>
  <c r="Q18" i="330"/>
  <c r="X17" i="330"/>
  <c r="X16" i="330"/>
  <c r="M27" i="330"/>
  <c r="Q15" i="330"/>
  <c r="Q26" i="330"/>
  <c r="J27" i="330"/>
  <c r="X14" i="330"/>
  <c r="F27" i="330"/>
  <c r="P27" i="330"/>
  <c r="K25" i="330"/>
  <c r="X13" i="330"/>
  <c r="O27" i="330"/>
  <c r="N27" i="330"/>
  <c r="I27" i="330"/>
  <c r="H27" i="330"/>
  <c r="X11" i="330"/>
  <c r="K26" i="330"/>
  <c r="X10" i="330"/>
  <c r="K12" i="330"/>
  <c r="R89" i="329"/>
  <c r="R83" i="329"/>
  <c r="R78" i="329"/>
  <c r="R77" i="329"/>
  <c r="AK76" i="329"/>
  <c r="Q76" i="329"/>
  <c r="K106" i="329"/>
  <c r="AK73" i="329"/>
  <c r="Q73" i="329"/>
  <c r="R69" i="329"/>
  <c r="P106" i="329"/>
  <c r="AK67" i="329"/>
  <c r="F106" i="329"/>
  <c r="J106" i="329"/>
  <c r="H106" i="329"/>
  <c r="G106" i="329"/>
  <c r="O106" i="329"/>
  <c r="L106" i="329"/>
  <c r="I106" i="329"/>
  <c r="Q37" i="329"/>
  <c r="X34" i="329"/>
  <c r="Q27" i="329"/>
  <c r="R25" i="329"/>
  <c r="Q24" i="329"/>
  <c r="Q21" i="329"/>
  <c r="Q18" i="329"/>
  <c r="Q15" i="329"/>
  <c r="O123" i="328"/>
  <c r="O121" i="328"/>
  <c r="AE113" i="328"/>
  <c r="M139" i="328"/>
  <c r="F138" i="328"/>
  <c r="O94" i="328"/>
  <c r="AJ89" i="328"/>
  <c r="I139" i="328"/>
  <c r="AI89" i="328"/>
  <c r="H139" i="328"/>
  <c r="AH89" i="328"/>
  <c r="G139" i="328"/>
  <c r="AG89" i="328"/>
  <c r="F139" i="328"/>
  <c r="L90" i="328"/>
  <c r="L138" i="328"/>
  <c r="AJ88" i="328"/>
  <c r="I138" i="328"/>
  <c r="AI88" i="328"/>
  <c r="H138" i="328"/>
  <c r="AH88" i="328"/>
  <c r="G138" i="328"/>
  <c r="N66" i="328"/>
  <c r="O62" i="328"/>
  <c r="N63" i="328"/>
  <c r="AE47" i="328"/>
  <c r="O46" i="328"/>
  <c r="N42" i="328"/>
  <c r="O38" i="328"/>
  <c r="O34" i="328"/>
  <c r="V140" i="328"/>
  <c r="AE27" i="328"/>
  <c r="O20" i="328"/>
  <c r="N21" i="328"/>
  <c r="O19" i="328"/>
  <c r="AK52" i="329"/>
  <c r="AC111" i="329"/>
  <c r="N70" i="329"/>
  <c r="R80" i="329"/>
  <c r="N61" i="329"/>
  <c r="AA64" i="329"/>
  <c r="K34" i="329"/>
  <c r="Q67" i="329"/>
  <c r="R68" i="329"/>
  <c r="R41" i="329"/>
  <c r="Q64" i="329"/>
  <c r="S34" i="329"/>
  <c r="F34" i="329"/>
  <c r="R72" i="329"/>
  <c r="AK83" i="329"/>
  <c r="W34" i="329"/>
  <c r="AK71" i="329"/>
  <c r="AK14" i="329"/>
  <c r="AK53" i="329"/>
  <c r="R19" i="329"/>
  <c r="AK69" i="329"/>
  <c r="O111" i="329"/>
  <c r="G34" i="329"/>
  <c r="R29" i="329"/>
  <c r="T34" i="329"/>
  <c r="R32" i="329"/>
  <c r="AK25" i="329"/>
  <c r="AK77" i="329"/>
  <c r="R20" i="329"/>
  <c r="AK47" i="329"/>
  <c r="R88" i="329"/>
  <c r="N18" i="329"/>
  <c r="N21" i="329"/>
  <c r="AK82" i="329"/>
  <c r="R90" i="329"/>
  <c r="R63" i="329"/>
  <c r="AK17" i="329"/>
  <c r="N64" i="329"/>
  <c r="AK15" i="329"/>
  <c r="R23" i="329"/>
  <c r="AK46" i="329"/>
  <c r="R81" i="329"/>
  <c r="AK42" i="329"/>
  <c r="R74" i="329"/>
  <c r="AA27" i="329"/>
  <c r="AK37" i="329"/>
  <c r="R39" i="329"/>
  <c r="R45" i="329"/>
  <c r="AA82" i="329"/>
  <c r="R93" i="329"/>
  <c r="R16" i="329"/>
  <c r="AK21" i="329"/>
  <c r="V34" i="329"/>
  <c r="Q43" i="329"/>
  <c r="Q46" i="329"/>
  <c r="R47" i="329"/>
  <c r="AB111" i="329"/>
  <c r="R94" i="329"/>
  <c r="AK35" i="329"/>
  <c r="N109" i="329"/>
  <c r="F111" i="329"/>
  <c r="AK18" i="329"/>
  <c r="R26" i="329"/>
  <c r="G111" i="329"/>
  <c r="AK22" i="329"/>
  <c r="AK28" i="329"/>
  <c r="O34" i="329"/>
  <c r="Q30" i="329"/>
  <c r="AK31" i="329"/>
  <c r="AD111" i="329"/>
  <c r="H111" i="329"/>
  <c r="AK13" i="329"/>
  <c r="AK74" i="329"/>
  <c r="I111" i="329"/>
  <c r="AK11" i="329"/>
  <c r="AK49" i="329"/>
  <c r="R59" i="329"/>
  <c r="AK62" i="329"/>
  <c r="R71" i="329"/>
  <c r="AK79" i="329"/>
  <c r="AK10" i="329"/>
  <c r="N37" i="329"/>
  <c r="AK54" i="329"/>
  <c r="AK63" i="329"/>
  <c r="AK40" i="329"/>
  <c r="R66" i="329"/>
  <c r="AK38" i="329"/>
  <c r="N40" i="329"/>
  <c r="AK44" i="329"/>
  <c r="AK41" i="329"/>
  <c r="Q49" i="329"/>
  <c r="Q55" i="329"/>
  <c r="AK24" i="329"/>
  <c r="AK48" i="329"/>
  <c r="AA49" i="329"/>
  <c r="R62" i="329"/>
  <c r="AA67" i="329"/>
  <c r="K111" i="329"/>
  <c r="AK26" i="329"/>
  <c r="R36" i="329"/>
  <c r="AK39" i="329"/>
  <c r="AK51" i="329"/>
  <c r="AK68" i="329"/>
  <c r="AK78" i="329"/>
  <c r="AA79" i="329"/>
  <c r="AK85" i="329"/>
  <c r="R92" i="329"/>
  <c r="L111" i="329"/>
  <c r="N15" i="329"/>
  <c r="N27" i="329"/>
  <c r="AA46" i="329"/>
  <c r="AK50" i="329"/>
  <c r="R60" i="329"/>
  <c r="AK72" i="329"/>
  <c r="AK81" i="329"/>
  <c r="M111" i="329"/>
  <c r="AK12" i="329"/>
  <c r="AK19" i="329"/>
  <c r="AA37" i="329"/>
  <c r="AK43" i="329"/>
  <c r="N55" i="329"/>
  <c r="N67" i="329"/>
  <c r="Q70" i="329"/>
  <c r="R75" i="329"/>
  <c r="AK80" i="329"/>
  <c r="AA24" i="329"/>
  <c r="AK34" i="329"/>
  <c r="AA61" i="329"/>
  <c r="R65" i="329"/>
  <c r="N73" i="329"/>
  <c r="AK75" i="329"/>
  <c r="Q85" i="329"/>
  <c r="R95" i="329"/>
  <c r="P111" i="329"/>
  <c r="N12" i="329"/>
  <c r="AK16" i="329"/>
  <c r="H34" i="329"/>
  <c r="AK36" i="329"/>
  <c r="Q40" i="329"/>
  <c r="N43" i="329"/>
  <c r="N46" i="329"/>
  <c r="R51" i="329"/>
  <c r="Q52" i="329"/>
  <c r="AK60" i="329"/>
  <c r="AK70" i="329"/>
  <c r="AA85" i="329"/>
  <c r="R87" i="329"/>
  <c r="N110" i="329"/>
  <c r="J111" i="329"/>
  <c r="O40" i="328"/>
  <c r="O74" i="328"/>
  <c r="O31" i="328"/>
  <c r="O71" i="328"/>
  <c r="O97" i="328"/>
  <c r="AE44" i="328"/>
  <c r="N48" i="328"/>
  <c r="O58" i="328"/>
  <c r="O101" i="328"/>
  <c r="N45" i="328"/>
  <c r="N54" i="328"/>
  <c r="O91" i="328"/>
  <c r="O98" i="328"/>
  <c r="O118" i="328"/>
  <c r="O122" i="328"/>
  <c r="O22" i="328"/>
  <c r="O37" i="328"/>
  <c r="F49" i="328"/>
  <c r="AE22" i="328"/>
  <c r="AE41" i="328"/>
  <c r="O59" i="328"/>
  <c r="AE16" i="328"/>
  <c r="AE42" i="328"/>
  <c r="AE45" i="328"/>
  <c r="O44" i="328"/>
  <c r="O47" i="328"/>
  <c r="N57" i="328"/>
  <c r="O70" i="328"/>
  <c r="O85" i="328"/>
  <c r="O110" i="328"/>
  <c r="O116" i="328"/>
  <c r="O120" i="328"/>
  <c r="O124" i="328"/>
  <c r="AE48" i="328"/>
  <c r="K105" i="328"/>
  <c r="O73" i="328"/>
  <c r="O79" i="328"/>
  <c r="AE13" i="328"/>
  <c r="O104" i="328"/>
  <c r="N105" i="328"/>
  <c r="O17" i="328"/>
  <c r="AE10" i="328"/>
  <c r="K18" i="328"/>
  <c r="K12" i="328"/>
  <c r="K15" i="328"/>
  <c r="O23" i="328"/>
  <c r="N24" i="328"/>
  <c r="O11" i="328"/>
  <c r="O14" i="328"/>
  <c r="L76" i="328"/>
  <c r="O86" i="328"/>
  <c r="O95" i="328"/>
  <c r="N96" i="328"/>
  <c r="AE104" i="328"/>
  <c r="N93" i="328"/>
  <c r="N75" i="328"/>
  <c r="AE21" i="328"/>
  <c r="N69" i="328"/>
  <c r="AE79" i="328"/>
  <c r="K81" i="328"/>
  <c r="AE82" i="328"/>
  <c r="N87" i="328"/>
  <c r="U39" i="328"/>
  <c r="AE83" i="328"/>
  <c r="U84" i="328"/>
  <c r="O10" i="328"/>
  <c r="O13" i="328"/>
  <c r="AE18" i="328"/>
  <c r="O53" i="328"/>
  <c r="O65" i="328"/>
  <c r="O82" i="328"/>
  <c r="W140" i="328"/>
  <c r="AE11" i="328"/>
  <c r="U27" i="328"/>
  <c r="AE39" i="328"/>
  <c r="AE110" i="328"/>
  <c r="I28" i="328"/>
  <c r="AE19" i="328"/>
  <c r="J28" i="328"/>
  <c r="K36" i="328"/>
  <c r="U87" i="328"/>
  <c r="K93" i="328"/>
  <c r="K96" i="328"/>
  <c r="AE93" i="328"/>
  <c r="AE24" i="328"/>
  <c r="AE40" i="328"/>
  <c r="K42" i="328"/>
  <c r="O83" i="328"/>
  <c r="I90" i="328"/>
  <c r="AE112" i="328"/>
  <c r="K114" i="328"/>
  <c r="AE95" i="328"/>
  <c r="N18" i="328"/>
  <c r="AE43" i="328"/>
  <c r="N72" i="328"/>
  <c r="N84" i="328"/>
  <c r="AE85" i="328"/>
  <c r="K111" i="328"/>
  <c r="N99" i="328"/>
  <c r="J90" i="328"/>
  <c r="O35" i="328"/>
  <c r="N36" i="328"/>
  <c r="O56" i="328"/>
  <c r="O64" i="328"/>
  <c r="AE80" i="328"/>
  <c r="AE81" i="328"/>
  <c r="K89" i="328"/>
  <c r="AE114" i="328"/>
  <c r="O52" i="328"/>
  <c r="N102" i="328"/>
  <c r="AE105" i="328"/>
  <c r="AE31" i="328"/>
  <c r="AE96" i="328"/>
  <c r="AK88" i="328"/>
  <c r="N88" i="328"/>
  <c r="AE111" i="328"/>
  <c r="O115" i="328"/>
  <c r="O119" i="328"/>
  <c r="AE12" i="328"/>
  <c r="O112" i="328"/>
  <c r="U33" i="328"/>
  <c r="AE109" i="328"/>
  <c r="F28" i="328"/>
  <c r="K27" i="328"/>
  <c r="AE25" i="328"/>
  <c r="AE15" i="328"/>
  <c r="O16" i="328"/>
  <c r="AE32" i="328"/>
  <c r="J49" i="328"/>
  <c r="N39" i="328"/>
  <c r="O55" i="328"/>
  <c r="AG107" i="328"/>
  <c r="I49" i="328"/>
  <c r="M28" i="328"/>
  <c r="AE23" i="328"/>
  <c r="M49" i="328"/>
  <c r="AE46" i="328"/>
  <c r="M76" i="328"/>
  <c r="AE86" i="328"/>
  <c r="AE90" i="328"/>
  <c r="AE92" i="328"/>
  <c r="N15" i="328"/>
  <c r="K24" i="328"/>
  <c r="N33" i="328"/>
  <c r="G49" i="328"/>
  <c r="AE37" i="328"/>
  <c r="AE38" i="328"/>
  <c r="K48" i="328"/>
  <c r="O61" i="328"/>
  <c r="M90" i="328"/>
  <c r="M108" i="328"/>
  <c r="O109" i="328"/>
  <c r="AE108" i="328"/>
  <c r="K87" i="328"/>
  <c r="G28" i="328"/>
  <c r="AE14" i="328"/>
  <c r="F108" i="328"/>
  <c r="H28" i="328"/>
  <c r="AE17" i="328"/>
  <c r="O26" i="328"/>
  <c r="H49" i="328"/>
  <c r="AE33" i="328"/>
  <c r="AE35" i="328"/>
  <c r="AE36" i="328"/>
  <c r="U90" i="328"/>
  <c r="AE91" i="328"/>
  <c r="G108" i="328"/>
  <c r="G90" i="328"/>
  <c r="AE94" i="328"/>
  <c r="X140" i="328"/>
  <c r="AE20" i="328"/>
  <c r="AE26" i="328"/>
  <c r="N27" i="328"/>
  <c r="K45" i="328"/>
  <c r="AE84" i="328"/>
  <c r="K99" i="328"/>
  <c r="I108" i="328"/>
  <c r="N111" i="328"/>
  <c r="O117" i="328"/>
  <c r="N12" i="328"/>
  <c r="K21" i="328"/>
  <c r="O25" i="328"/>
  <c r="AE34" i="328"/>
  <c r="K39" i="328"/>
  <c r="O41" i="328"/>
  <c r="N60" i="328"/>
  <c r="O68" i="328"/>
  <c r="K84" i="328"/>
  <c r="O92" i="328"/>
  <c r="K102" i="328"/>
  <c r="AE103" i="328"/>
  <c r="J108" i="328"/>
  <c r="N114" i="328"/>
  <c r="AA30" i="329"/>
  <c r="AK59" i="329"/>
  <c r="AA21" i="329"/>
  <c r="AK45" i="329"/>
  <c r="AK84" i="329"/>
  <c r="AA52" i="329"/>
  <c r="AK66" i="329"/>
  <c r="AE87" i="328"/>
  <c r="AA33" i="329"/>
  <c r="AK65" i="329"/>
  <c r="AE76" i="328"/>
  <c r="AK23" i="329"/>
  <c r="AK20" i="329"/>
  <c r="N12" i="331"/>
  <c r="W12" i="331"/>
  <c r="N24" i="329"/>
  <c r="N49" i="329"/>
  <c r="N85" i="329"/>
  <c r="N30" i="329"/>
  <c r="N79" i="329"/>
  <c r="N33" i="329"/>
  <c r="N52" i="329"/>
  <c r="Q79" i="329"/>
  <c r="N82" i="329"/>
  <c r="Q109" i="329"/>
  <c r="Q12" i="329"/>
  <c r="R13" i="329"/>
  <c r="M34" i="329"/>
  <c r="R44" i="329"/>
  <c r="R54" i="329"/>
  <c r="Q61" i="329"/>
  <c r="N76" i="329"/>
  <c r="R31" i="329"/>
  <c r="F56" i="329"/>
  <c r="H108" i="328"/>
  <c r="N81" i="328"/>
  <c r="F90" i="328"/>
  <c r="AH106" i="328"/>
  <c r="AH107" i="328"/>
  <c r="L49" i="328"/>
  <c r="L28" i="328"/>
  <c r="K33" i="328"/>
  <c r="K106" i="328"/>
  <c r="AI106" i="328"/>
  <c r="K107" i="328"/>
  <c r="AI107" i="328"/>
  <c r="AG88" i="328"/>
  <c r="H90" i="328"/>
  <c r="AJ106" i="328"/>
  <c r="AJ107" i="328"/>
  <c r="L108" i="328"/>
  <c r="K88" i="328"/>
  <c r="AK106" i="328"/>
  <c r="J76" i="328"/>
  <c r="N106" i="328"/>
  <c r="N107" i="328"/>
  <c r="N89" i="328"/>
  <c r="AK89" i="328"/>
  <c r="F6784" i="355" l="1"/>
  <c r="F6529" i="355"/>
  <c r="F5930" i="355"/>
  <c r="F6205" i="355"/>
  <c r="F6025" i="355"/>
  <c r="F5710" i="355"/>
  <c r="F5411" i="355"/>
  <c r="F6434" i="355"/>
  <c r="F5865" i="355"/>
  <c r="F5529" i="355"/>
  <c r="F6755" i="355"/>
  <c r="F6766" i="355"/>
  <c r="F5973" i="355"/>
  <c r="F6358" i="355"/>
  <c r="F5691" i="355"/>
  <c r="F6040" i="355"/>
  <c r="F5624" i="355"/>
  <c r="F5824" i="355"/>
  <c r="F6171" i="355"/>
  <c r="F5871" i="355"/>
  <c r="F5785" i="355"/>
  <c r="F5607" i="355"/>
  <c r="F5867" i="355"/>
  <c r="F5937" i="355"/>
  <c r="F5701" i="355"/>
  <c r="F6201" i="355"/>
  <c r="F5621" i="355"/>
  <c r="F6111" i="355"/>
  <c r="F6278" i="355"/>
  <c r="F5487" i="355"/>
  <c r="F6124" i="355"/>
  <c r="F5724" i="355"/>
  <c r="F6292" i="355"/>
  <c r="F5520" i="355"/>
  <c r="F5981" i="355"/>
  <c r="F6467" i="355"/>
  <c r="F6756" i="355"/>
  <c r="F6311" i="355"/>
  <c r="F6760" i="355"/>
  <c r="F6516" i="355"/>
  <c r="F5619" i="355"/>
  <c r="F5559" i="355"/>
  <c r="F5901" i="355"/>
  <c r="F6187" i="355"/>
  <c r="F6002" i="355"/>
  <c r="F6275" i="355"/>
  <c r="F6073" i="355"/>
  <c r="F5562" i="355"/>
  <c r="F6374" i="355"/>
  <c r="F5894" i="355"/>
  <c r="F5841" i="355"/>
  <c r="F6204" i="355"/>
  <c r="F5891" i="355"/>
  <c r="F6768" i="355"/>
  <c r="F5912" i="355"/>
  <c r="F5576" i="355"/>
  <c r="F5851" i="355"/>
  <c r="F6476" i="355"/>
  <c r="F5818" i="355"/>
  <c r="F5671" i="355"/>
  <c r="F6104" i="355"/>
  <c r="F6403" i="355"/>
  <c r="F6190" i="355"/>
  <c r="F6397" i="355"/>
  <c r="F6341" i="355"/>
  <c r="F6443" i="355"/>
  <c r="F6152" i="355"/>
  <c r="F5463" i="355"/>
  <c r="F5755" i="355"/>
  <c r="F6542" i="355"/>
  <c r="F6242" i="355"/>
  <c r="F5961" i="355"/>
  <c r="F5984" i="355"/>
  <c r="F5553" i="355"/>
  <c r="F5827" i="355"/>
  <c r="F6764" i="355"/>
  <c r="F6568" i="355"/>
  <c r="F5909" i="355"/>
  <c r="F6770" i="355"/>
  <c r="F6440" i="355"/>
  <c r="F6199" i="355"/>
  <c r="F5421" i="355"/>
  <c r="F5794" i="355"/>
  <c r="F6162" i="355"/>
  <c r="F6335" i="355"/>
  <c r="F5927" i="355"/>
  <c r="F5752" i="355"/>
  <c r="F5857" i="355"/>
  <c r="F5604" i="355"/>
  <c r="F6269" i="355"/>
  <c r="F5543" i="355"/>
  <c r="F6767" i="355"/>
  <c r="F5999" i="355"/>
  <c r="F6140" i="355"/>
  <c r="F6368" i="355"/>
  <c r="F5640" i="355"/>
  <c r="F6017" i="355"/>
  <c r="F6786" i="355"/>
  <c r="F5625" i="355"/>
  <c r="F6344" i="355"/>
  <c r="F5614" i="355"/>
  <c r="F6155" i="355"/>
  <c r="F6015" i="355"/>
  <c r="F6259" i="355"/>
  <c r="F6059" i="355"/>
  <c r="F6402" i="355"/>
  <c r="F5868" i="355"/>
  <c r="F5883" i="355"/>
  <c r="F5454" i="355"/>
  <c r="F5775" i="355"/>
  <c r="F6754" i="355"/>
  <c r="F5656" i="355"/>
  <c r="F6406" i="355"/>
  <c r="F6785" i="355"/>
  <c r="F6009" i="355"/>
  <c r="F6226" i="355"/>
  <c r="F6761" i="355"/>
  <c r="F6236" i="355"/>
  <c r="F6213" i="355"/>
  <c r="F5869" i="355"/>
  <c r="F6490" i="355"/>
  <c r="F5496" i="355"/>
  <c r="F5460" i="355"/>
  <c r="F5925" i="355"/>
  <c r="F5948" i="355"/>
  <c r="F6390" i="355"/>
  <c r="F6308" i="355"/>
  <c r="F6424" i="355"/>
  <c r="F5955" i="355"/>
  <c r="F5707" i="355"/>
  <c r="F5427" i="355"/>
  <c r="F6555" i="355"/>
  <c r="F5919" i="355"/>
  <c r="F5943" i="355"/>
  <c r="F6765" i="355"/>
  <c r="F5945" i="355"/>
  <c r="F6408" i="355"/>
  <c r="F5592" i="355"/>
  <c r="F5872" i="355"/>
  <c r="F6202" i="355"/>
  <c r="F6089" i="355"/>
  <c r="F6377" i="355"/>
  <c r="F5991" i="355"/>
  <c r="F5997" i="355"/>
  <c r="F5618" i="355"/>
  <c r="F5791" i="355"/>
  <c r="F5762" i="355"/>
  <c r="F6581" i="355"/>
  <c r="F6198" i="355"/>
  <c r="F5620" i="355"/>
  <c r="F6024" i="355"/>
  <c r="F6757" i="355"/>
  <c r="F6050" i="355"/>
  <c r="F6200" i="355"/>
  <c r="F5526" i="355"/>
  <c r="F5866" i="355"/>
  <c r="F5678" i="355"/>
  <c r="F6302" i="355"/>
  <c r="F5740" i="355"/>
  <c r="F6758" i="355"/>
  <c r="F6404" i="355"/>
  <c r="F5430" i="355"/>
  <c r="F6457" i="355"/>
  <c r="F6056" i="355"/>
  <c r="F6771" i="355"/>
  <c r="F5808" i="355"/>
  <c r="F6400" i="355"/>
  <c r="F6405" i="355"/>
  <c r="F5889" i="355"/>
  <c r="F6607" i="355"/>
  <c r="F6594" i="355"/>
  <c r="F6387" i="355"/>
  <c r="F6101" i="355"/>
  <c r="F6020" i="355"/>
  <c r="F6022" i="355"/>
  <c r="F5668" i="355"/>
  <c r="F5979" i="355"/>
  <c r="F6409" i="355"/>
  <c r="F5477" i="355"/>
  <c r="F6174" i="355"/>
  <c r="F5907" i="355"/>
  <c r="F6473" i="355"/>
  <c r="F5622" i="355"/>
  <c r="F5444" i="355"/>
  <c r="F6245" i="355"/>
  <c r="F5493" i="355"/>
  <c r="F6503" i="355"/>
  <c r="F5860" i="355"/>
  <c r="F5510" i="355"/>
  <c r="F5966" i="355"/>
  <c r="F5963" i="355"/>
  <c r="F6325" i="355"/>
  <c r="F8296" i="355"/>
  <c r="F5037" i="354"/>
  <c r="F8142" i="355"/>
  <c r="F4883" i="354"/>
  <c r="F8297" i="355"/>
  <c r="F5038" i="354"/>
  <c r="F8286" i="355"/>
  <c r="F5027" i="354"/>
  <c r="F8310" i="355"/>
  <c r="F5051" i="354"/>
  <c r="F8303" i="355"/>
  <c r="F5044" i="354"/>
  <c r="F5053" i="354"/>
  <c r="F8312" i="355"/>
  <c r="F8309" i="355"/>
  <c r="F5050" i="354"/>
  <c r="F8311" i="355"/>
  <c r="F5052" i="354"/>
  <c r="F8305" i="355"/>
  <c r="F5046" i="354"/>
  <c r="F4946" i="354"/>
  <c r="F8205" i="355"/>
  <c r="F8308" i="355"/>
  <c r="F5049" i="354"/>
  <c r="F8196" i="355"/>
  <c r="F4937" i="354"/>
  <c r="F4784" i="354"/>
  <c r="F8043" i="355"/>
  <c r="F8268" i="355"/>
  <c r="F5009" i="354"/>
  <c r="F5036" i="354"/>
  <c r="F8295" i="355"/>
  <c r="F8298" i="355"/>
  <c r="F5039" i="354"/>
  <c r="F8250" i="355"/>
  <c r="F4991" i="354"/>
  <c r="F8299" i="355"/>
  <c r="F5040" i="354"/>
  <c r="F4892" i="354"/>
  <c r="F8151" i="355"/>
  <c r="F5000" i="354"/>
  <c r="F8259" i="355"/>
  <c r="F4838" i="354"/>
  <c r="F8097" i="355"/>
  <c r="F5018" i="354"/>
  <c r="F8277" i="355"/>
  <c r="F5047" i="354"/>
  <c r="F8306" i="355"/>
  <c r="F8302" i="355"/>
  <c r="F5043" i="354"/>
  <c r="F8088" i="355"/>
  <c r="F4829" i="354"/>
  <c r="F5041" i="354"/>
  <c r="F8300" i="355"/>
  <c r="F8034" i="355"/>
  <c r="F4775" i="354"/>
  <c r="F5042" i="354"/>
  <c r="F8301" i="355"/>
  <c r="F5048" i="354"/>
  <c r="F8307" i="355"/>
  <c r="Q22" i="330"/>
  <c r="R82" i="329"/>
  <c r="R76" i="329"/>
  <c r="R73" i="329"/>
  <c r="R37" i="329"/>
  <c r="P56" i="329"/>
  <c r="J56" i="329"/>
  <c r="R33" i="329"/>
  <c r="L56" i="329"/>
  <c r="O56" i="329"/>
  <c r="K56" i="329"/>
  <c r="I56" i="329"/>
  <c r="H56" i="329"/>
  <c r="G56" i="329"/>
  <c r="R27" i="329"/>
  <c r="R21" i="329"/>
  <c r="R18" i="329"/>
  <c r="R15" i="329"/>
  <c r="R110" i="329"/>
  <c r="I135" i="328"/>
  <c r="F135" i="328"/>
  <c r="O75" i="328"/>
  <c r="O72" i="328"/>
  <c r="O69" i="328"/>
  <c r="O66" i="328"/>
  <c r="O63" i="328"/>
  <c r="O60" i="328"/>
  <c r="O57" i="328"/>
  <c r="O54" i="328"/>
  <c r="K76" i="328"/>
  <c r="O48" i="328"/>
  <c r="O42" i="328"/>
  <c r="O21" i="328"/>
  <c r="N138" i="328"/>
  <c r="W27" i="331"/>
  <c r="N27" i="331"/>
  <c r="K27" i="330"/>
  <c r="R61" i="329"/>
  <c r="R24" i="329"/>
  <c r="H135" i="328"/>
  <c r="G135" i="328"/>
  <c r="J135" i="328"/>
  <c r="L135" i="328"/>
  <c r="N90" i="328"/>
  <c r="AE89" i="328"/>
  <c r="M135" i="328"/>
  <c r="R70" i="329"/>
  <c r="R64" i="329"/>
  <c r="R52" i="329"/>
  <c r="R40" i="329"/>
  <c r="AA34" i="329"/>
  <c r="Q34" i="329"/>
  <c r="R67" i="329"/>
  <c r="Q111" i="329"/>
  <c r="R30" i="329"/>
  <c r="R46" i="329"/>
  <c r="N111" i="329"/>
  <c r="R43" i="329"/>
  <c r="R55" i="329"/>
  <c r="Q106" i="329"/>
  <c r="R79" i="329"/>
  <c r="N34" i="329"/>
  <c r="M56" i="329"/>
  <c r="R85" i="329"/>
  <c r="R12" i="329"/>
  <c r="R49" i="329"/>
  <c r="R109" i="329"/>
  <c r="O105" i="328"/>
  <c r="O45" i="328"/>
  <c r="O12" i="328"/>
  <c r="O15" i="328"/>
  <c r="O114" i="328"/>
  <c r="O24" i="328"/>
  <c r="O96" i="328"/>
  <c r="O111" i="328"/>
  <c r="O81" i="328"/>
  <c r="O99" i="328"/>
  <c r="O107" i="328"/>
  <c r="K139" i="328"/>
  <c r="O87" i="328"/>
  <c r="H140" i="328"/>
  <c r="O36" i="328"/>
  <c r="N139" i="328"/>
  <c r="N76" i="328"/>
  <c r="O18" i="328"/>
  <c r="O106" i="328"/>
  <c r="L140" i="328"/>
  <c r="O93" i="328"/>
  <c r="O89" i="328"/>
  <c r="O102" i="328"/>
  <c r="K49" i="328"/>
  <c r="N28" i="328"/>
  <c r="N49" i="328"/>
  <c r="N108" i="328"/>
  <c r="O84" i="328"/>
  <c r="K108" i="328"/>
  <c r="O33" i="328"/>
  <c r="K28" i="328"/>
  <c r="AE107" i="328"/>
  <c r="J140" i="328"/>
  <c r="M140" i="328"/>
  <c r="O27" i="328"/>
  <c r="G140" i="328"/>
  <c r="O39" i="328"/>
  <c r="O88" i="328"/>
  <c r="I140" i="328"/>
  <c r="F140" i="328"/>
  <c r="AE88" i="328"/>
  <c r="N106" i="329"/>
  <c r="K138" i="328"/>
  <c r="AE106" i="328"/>
  <c r="K90" i="328"/>
  <c r="F5530" i="355" l="1"/>
  <c r="F6407" i="355"/>
  <c r="F6026" i="355"/>
  <c r="F6477" i="355"/>
  <c r="F5985" i="355"/>
  <c r="F5431" i="355"/>
  <c r="F6776" i="355"/>
  <c r="F6774" i="355"/>
  <c r="F6105" i="355"/>
  <c r="F6772" i="355"/>
  <c r="F5464" i="355"/>
  <c r="F6003" i="355"/>
  <c r="F5711" i="355"/>
  <c r="F6762" i="355"/>
  <c r="F6175" i="355"/>
  <c r="F5626" i="355"/>
  <c r="F6156" i="355"/>
  <c r="F6378" i="355"/>
  <c r="F5795" i="355"/>
  <c r="F6775" i="355"/>
  <c r="F6747" i="355"/>
  <c r="F6401" i="355"/>
  <c r="F6745" i="355"/>
  <c r="F6023" i="355"/>
  <c r="F6410" i="355"/>
  <c r="F5828" i="355"/>
  <c r="F6206" i="355"/>
  <c r="F5895" i="355"/>
  <c r="F6345" i="355"/>
  <c r="F6191" i="355"/>
  <c r="F6246" i="355"/>
  <c r="F6743" i="355"/>
  <c r="F5913" i="355"/>
  <c r="F5861" i="355"/>
  <c r="F6748" i="355"/>
  <c r="F5756" i="355"/>
  <c r="F5870" i="355"/>
  <c r="F6781" i="355"/>
  <c r="F6312" i="355"/>
  <c r="F6203" i="355"/>
  <c r="F6060" i="355"/>
  <c r="F6780" i="355"/>
  <c r="F6391" i="355"/>
  <c r="F6777" i="355"/>
  <c r="F6021" i="355"/>
  <c r="F5873" i="355"/>
  <c r="F6741" i="355"/>
  <c r="F6744" i="355"/>
  <c r="F6769" i="355"/>
  <c r="F5608" i="355"/>
  <c r="F6742" i="355"/>
  <c r="F6778" i="355"/>
  <c r="F6444" i="355"/>
  <c r="F5931" i="355"/>
  <c r="F6759" i="355"/>
  <c r="F5623" i="355"/>
  <c r="F6279" i="355"/>
  <c r="F5949" i="355"/>
  <c r="F5672" i="355"/>
  <c r="F5497" i="355"/>
  <c r="F5563" i="355"/>
  <c r="F5967" i="355"/>
  <c r="F8304" i="355"/>
  <c r="F5045" i="354"/>
  <c r="F5054" i="354"/>
  <c r="F8313" i="355"/>
  <c r="Q25" i="330"/>
  <c r="Q23" i="330"/>
  <c r="Q56" i="329"/>
  <c r="N56" i="329"/>
  <c r="O90" i="328"/>
  <c r="O76" i="328"/>
  <c r="R111" i="329"/>
  <c r="O108" i="328"/>
  <c r="O49" i="328"/>
  <c r="O139" i="328"/>
  <c r="O138" i="328"/>
  <c r="R34" i="329"/>
  <c r="R106" i="329"/>
  <c r="N140" i="328"/>
  <c r="K140" i="328"/>
  <c r="O28" i="328"/>
  <c r="K135" i="328"/>
  <c r="N135" i="328"/>
  <c r="N63" i="315"/>
  <c r="L37" i="258"/>
  <c r="L9" i="258"/>
  <c r="F6782" i="355" l="1"/>
  <c r="F5874" i="355"/>
  <c r="F6763" i="355"/>
  <c r="F6411" i="355"/>
  <c r="F6749" i="355"/>
  <c r="F6027" i="355"/>
  <c r="F6746" i="355"/>
  <c r="F6773" i="355"/>
  <c r="F6207" i="355"/>
  <c r="F5627" i="355"/>
  <c r="F6779" i="355"/>
  <c r="Q24" i="330"/>
  <c r="Q27" i="330"/>
  <c r="R56" i="329"/>
  <c r="O140" i="328"/>
  <c r="O135" i="328"/>
  <c r="E47" i="252"/>
  <c r="F6750" i="355" l="1"/>
  <c r="F6783" i="355"/>
  <c r="N14" i="315"/>
  <c r="C19" i="231" l="1"/>
  <c r="E37" i="246"/>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S23" i="248"/>
  <c r="O23" i="248" s="1"/>
  <c r="R22" i="248"/>
  <c r="O22" i="248" s="1"/>
  <c r="S22" i="248"/>
  <c r="S21" i="248"/>
  <c r="O21" i="248" s="1"/>
  <c r="S20" i="248"/>
  <c r="R20" i="248"/>
  <c r="O40" i="261"/>
  <c r="M40" i="261"/>
  <c r="F10" i="305"/>
  <c r="E23" i="313"/>
  <c r="E15" i="313"/>
  <c r="I14" i="314"/>
  <c r="H13" i="314"/>
  <c r="E14" i="314"/>
  <c r="E23" i="238"/>
  <c r="E22" i="238"/>
  <c r="E21" i="238"/>
  <c r="C78" i="231"/>
  <c r="H71" i="231"/>
  <c r="G67" i="231"/>
  <c r="C71" i="231"/>
  <c r="C64" i="231"/>
  <c r="R30" i="313"/>
  <c r="Q30" i="313"/>
  <c r="P30" i="313"/>
  <c r="R29" i="313"/>
  <c r="Q29" i="313"/>
  <c r="P29" i="313"/>
  <c r="R28" i="313"/>
  <c r="Q28" i="313"/>
  <c r="P28" i="313"/>
  <c r="R27" i="313"/>
  <c r="Q27" i="313"/>
  <c r="P27" i="313"/>
  <c r="N27" i="313" s="1"/>
  <c r="R24" i="313"/>
  <c r="Q24" i="313"/>
  <c r="P24" i="313"/>
  <c r="R22" i="313"/>
  <c r="N22" i="313" s="1"/>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N10" i="313" s="1"/>
  <c r="R9" i="313"/>
  <c r="N9" i="313" s="1"/>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N106" i="246"/>
  <c r="L106" i="246" s="1"/>
  <c r="N105" i="246"/>
  <c r="L105" i="246" s="1"/>
  <c r="N104" i="246"/>
  <c r="L104" i="246" s="1"/>
  <c r="N103" i="246"/>
  <c r="L103" i="246" s="1"/>
  <c r="N102" i="246"/>
  <c r="L102" i="246" s="1"/>
  <c r="N101" i="246"/>
  <c r="L101" i="246"/>
  <c r="N100" i="246"/>
  <c r="L100" i="246" s="1"/>
  <c r="N99" i="246"/>
  <c r="L99" i="246" s="1"/>
  <c r="N98" i="246"/>
  <c r="L98" i="246" s="1"/>
  <c r="N97" i="246"/>
  <c r="L97" i="246" s="1"/>
  <c r="N94" i="246"/>
  <c r="L94" i="246" s="1"/>
  <c r="N93" i="246"/>
  <c r="L93" i="246" s="1"/>
  <c r="N92" i="246"/>
  <c r="L92" i="246" s="1"/>
  <c r="N91" i="246"/>
  <c r="L91" i="246" s="1"/>
  <c r="N90" i="246"/>
  <c r="L90" i="246" s="1"/>
  <c r="N89" i="246"/>
  <c r="L89" i="246"/>
  <c r="N88" i="246"/>
  <c r="L88" i="246" s="1"/>
  <c r="N87" i="246"/>
  <c r="L87" i="246"/>
  <c r="N86" i="246"/>
  <c r="L86" i="246" s="1"/>
  <c r="N85" i="246"/>
  <c r="L85" i="246" s="1"/>
  <c r="N74" i="246"/>
  <c r="L74" i="246" s="1"/>
  <c r="N75" i="246"/>
  <c r="N76" i="246"/>
  <c r="L76" i="246" s="1"/>
  <c r="N77" i="246"/>
  <c r="L77" i="246" s="1"/>
  <c r="N78" i="246"/>
  <c r="L78" i="246" s="1"/>
  <c r="N79" i="246"/>
  <c r="L79" i="246"/>
  <c r="N80" i="246"/>
  <c r="L80" i="246" s="1"/>
  <c r="N81" i="246"/>
  <c r="L81" i="246" s="1"/>
  <c r="N82" i="246"/>
  <c r="L82" i="246" s="1"/>
  <c r="N73" i="246"/>
  <c r="L73" i="246" s="1"/>
  <c r="L75" i="246"/>
  <c r="N70" i="246"/>
  <c r="L70" i="246" s="1"/>
  <c r="N62" i="246"/>
  <c r="L62" i="246" s="1"/>
  <c r="N63" i="246"/>
  <c r="L63" i="246" s="1"/>
  <c r="N64" i="246"/>
  <c r="L64" i="246" s="1"/>
  <c r="N65" i="246"/>
  <c r="L65" i="246" s="1"/>
  <c r="N66" i="246"/>
  <c r="L66" i="246" s="1"/>
  <c r="N67" i="246"/>
  <c r="L67" i="246" s="1"/>
  <c r="N68" i="246"/>
  <c r="L68" i="246" s="1"/>
  <c r="N56" i="246"/>
  <c r="L56" i="246" s="1"/>
  <c r="N57" i="246"/>
  <c r="L57" i="246"/>
  <c r="N58" i="246"/>
  <c r="L58" i="246" s="1"/>
  <c r="N59" i="246"/>
  <c r="L59" i="246" s="1"/>
  <c r="N51" i="246"/>
  <c r="L51" i="246" s="1"/>
  <c r="N52" i="246"/>
  <c r="L52" i="246" s="1"/>
  <c r="N53" i="246"/>
  <c r="L53" i="246" s="1"/>
  <c r="N54" i="246"/>
  <c r="L54" i="246" s="1"/>
  <c r="N36" i="246"/>
  <c r="L36" i="246"/>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H8" i="314"/>
  <c r="L8" i="314"/>
  <c r="H9" i="314"/>
  <c r="L9" i="314"/>
  <c r="H10" i="314"/>
  <c r="L10" i="314"/>
  <c r="H11" i="314"/>
  <c r="L11" i="314"/>
  <c r="H12" i="314"/>
  <c r="L12" i="314"/>
  <c r="L13" i="314"/>
  <c r="F14" i="314"/>
  <c r="G14" i="314"/>
  <c r="J14" i="314"/>
  <c r="K14" i="314"/>
  <c r="G136" i="231"/>
  <c r="T136" i="231"/>
  <c r="U136" i="231"/>
  <c r="V136" i="231"/>
  <c r="W136" i="231"/>
  <c r="Y136" i="231"/>
  <c r="Z136" i="231"/>
  <c r="G147" i="231"/>
  <c r="T147" i="231"/>
  <c r="U147" i="231"/>
  <c r="V147" i="231"/>
  <c r="W147" i="231"/>
  <c r="Y147" i="231"/>
  <c r="Z147" i="231"/>
  <c r="AA147" i="231"/>
  <c r="R147" i="231" s="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H11" i="206"/>
  <c r="S14" i="314"/>
  <c r="S12" i="248"/>
  <c r="R12" i="248"/>
  <c r="Q12" i="248"/>
  <c r="N36" i="242"/>
  <c r="L36" i="242" s="1"/>
  <c r="N35" i="242"/>
  <c r="L35" i="242" s="1"/>
  <c r="Q49" i="245"/>
  <c r="M49" i="245" s="1"/>
  <c r="D40" i="261"/>
  <c r="N35" i="246"/>
  <c r="L35" i="246" s="1"/>
  <c r="N44" i="246"/>
  <c r="L44" i="246" s="1"/>
  <c r="N35" i="254"/>
  <c r="L35" i="254" s="1"/>
  <c r="N36" i="254"/>
  <c r="L36" i="254" s="1"/>
  <c r="N33" i="254"/>
  <c r="L33" i="254" s="1"/>
  <c r="N34" i="254"/>
  <c r="L34" i="254" s="1"/>
  <c r="N32" i="254"/>
  <c r="L32" i="254" s="1"/>
  <c r="N21" i="254"/>
  <c r="L21" i="254" s="1"/>
  <c r="N29" i="254"/>
  <c r="L29" i="254" s="1"/>
  <c r="F23" i="238"/>
  <c r="G23" i="238"/>
  <c r="F22" i="238"/>
  <c r="G22" i="238"/>
  <c r="F21" i="238"/>
  <c r="G21" i="238"/>
  <c r="G11" i="238"/>
  <c r="F11" i="238"/>
  <c r="E11" i="238"/>
  <c r="S10" i="238"/>
  <c r="R10" i="238"/>
  <c r="Q10" i="238"/>
  <c r="H10" i="238"/>
  <c r="S9" i="238"/>
  <c r="R9" i="238"/>
  <c r="Q9" i="238"/>
  <c r="H9" i="238"/>
  <c r="S8" i="238"/>
  <c r="R8" i="238"/>
  <c r="Q8" i="238"/>
  <c r="H8" i="238"/>
  <c r="G18" i="238"/>
  <c r="F18" i="238"/>
  <c r="E18" i="238"/>
  <c r="S17" i="238"/>
  <c r="R17" i="238"/>
  <c r="Q17" i="238"/>
  <c r="H17" i="238"/>
  <c r="S16" i="238"/>
  <c r="R16" i="238"/>
  <c r="Q16" i="238"/>
  <c r="H16" i="238"/>
  <c r="S15" i="238"/>
  <c r="R15" i="238"/>
  <c r="Q15" i="238"/>
  <c r="H15" i="238"/>
  <c r="R23"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W19" i="261" s="1"/>
  <c r="N13" i="305"/>
  <c r="H13" i="305"/>
  <c r="I19" i="231"/>
  <c r="H19" i="231"/>
  <c r="F19" i="231"/>
  <c r="E19" i="231"/>
  <c r="D19" i="231"/>
  <c r="I23" i="237"/>
  <c r="H23" i="237"/>
  <c r="G23" i="237"/>
  <c r="F23" i="237"/>
  <c r="E23" i="237"/>
  <c r="I15" i="237"/>
  <c r="H15" i="237"/>
  <c r="G15" i="237"/>
  <c r="F15" i="237"/>
  <c r="E15" i="237"/>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R132" i="284" s="1"/>
  <c r="AW132" i="284"/>
  <c r="AV132" i="284"/>
  <c r="AU132" i="284"/>
  <c r="AT132" i="284"/>
  <c r="AZ131" i="284"/>
  <c r="AY131" i="284"/>
  <c r="AX131" i="284"/>
  <c r="AW131" i="284"/>
  <c r="AR131" i="284" s="1"/>
  <c r="AV131" i="284"/>
  <c r="AU131" i="284"/>
  <c r="AT131" i="284"/>
  <c r="AZ130" i="284"/>
  <c r="AY130" i="284"/>
  <c r="AX130" i="284"/>
  <c r="AW130" i="284"/>
  <c r="AV130" i="284"/>
  <c r="AR130" i="284" s="1"/>
  <c r="AU130" i="284"/>
  <c r="AT130" i="284"/>
  <c r="AZ129" i="284"/>
  <c r="AY129" i="284"/>
  <c r="AX129" i="284"/>
  <c r="AW129" i="284"/>
  <c r="AV129" i="284"/>
  <c r="AU129" i="284"/>
  <c r="AR129" i="284" s="1"/>
  <c r="AT129" i="284"/>
  <c r="AZ128" i="284"/>
  <c r="AY128" i="284"/>
  <c r="AX128" i="284"/>
  <c r="AW128" i="284"/>
  <c r="AV128" i="284"/>
  <c r="AU128" i="284"/>
  <c r="AT128" i="284"/>
  <c r="AR128" i="284" s="1"/>
  <c r="AZ127" i="284"/>
  <c r="AY127" i="284"/>
  <c r="AX127" i="284"/>
  <c r="AW127" i="284"/>
  <c r="AV127" i="284"/>
  <c r="AU127" i="284"/>
  <c r="AT127" i="284"/>
  <c r="AR127" i="284" s="1"/>
  <c r="AZ126" i="284"/>
  <c r="AR126" i="284" s="1"/>
  <c r="AY126" i="284"/>
  <c r="AX126" i="284"/>
  <c r="AW126" i="284"/>
  <c r="AV126" i="284"/>
  <c r="AU126" i="284"/>
  <c r="AT126" i="284"/>
  <c r="AZ125" i="284"/>
  <c r="AY125" i="284"/>
  <c r="AR125" i="284" s="1"/>
  <c r="AX125" i="284"/>
  <c r="AW125" i="284"/>
  <c r="AV125" i="284"/>
  <c r="AU125" i="284"/>
  <c r="AT125" i="284"/>
  <c r="AZ124" i="284"/>
  <c r="AY124" i="284"/>
  <c r="AX124" i="284"/>
  <c r="AW124" i="284"/>
  <c r="AV124" i="284"/>
  <c r="AU124" i="284"/>
  <c r="AT124" i="284"/>
  <c r="AZ123" i="284"/>
  <c r="AY123" i="284"/>
  <c r="AX123" i="284"/>
  <c r="AW123" i="284"/>
  <c r="AR123" i="284" s="1"/>
  <c r="AV123" i="284"/>
  <c r="AU123" i="284"/>
  <c r="AT123" i="284"/>
  <c r="AZ122" i="284"/>
  <c r="AY122" i="284"/>
  <c r="AX122" i="284"/>
  <c r="AW122" i="284"/>
  <c r="AV122" i="284"/>
  <c r="AR122" i="284" s="1"/>
  <c r="AU122" i="284"/>
  <c r="AT122" i="284"/>
  <c r="AZ121" i="284"/>
  <c r="AY121" i="284"/>
  <c r="AX121" i="284"/>
  <c r="AW121" i="284"/>
  <c r="AV121" i="284"/>
  <c r="AU121" i="284"/>
  <c r="AR121" i="284" s="1"/>
  <c r="AT121" i="284"/>
  <c r="AZ120" i="284"/>
  <c r="AY120" i="284"/>
  <c r="AX120" i="284"/>
  <c r="AW120" i="284"/>
  <c r="AV120" i="284"/>
  <c r="AU120" i="284"/>
  <c r="AT120" i="284"/>
  <c r="AR120" i="284" s="1"/>
  <c r="AZ119" i="284"/>
  <c r="AY119" i="284"/>
  <c r="AX119" i="284"/>
  <c r="AW119" i="284"/>
  <c r="AV119" i="284"/>
  <c r="AU119" i="284"/>
  <c r="AT119" i="284"/>
  <c r="AR119" i="284" s="1"/>
  <c r="AZ118" i="284"/>
  <c r="AR118" i="284" s="1"/>
  <c r="AY118" i="284"/>
  <c r="AX118" i="284"/>
  <c r="AW118" i="284"/>
  <c r="AV118" i="284"/>
  <c r="AU118" i="284"/>
  <c r="AT118" i="284"/>
  <c r="AZ117" i="284"/>
  <c r="AY117" i="284"/>
  <c r="AR117" i="284" s="1"/>
  <c r="AX117" i="284"/>
  <c r="AW117" i="284"/>
  <c r="AV117" i="284"/>
  <c r="AU117" i="284"/>
  <c r="AT117" i="284"/>
  <c r="AZ116" i="284"/>
  <c r="AY116" i="284"/>
  <c r="AX116" i="284"/>
  <c r="AR116" i="284" s="1"/>
  <c r="AW116" i="284"/>
  <c r="AV116" i="284"/>
  <c r="AU116" i="284"/>
  <c r="AT116" i="284"/>
  <c r="AZ115" i="284"/>
  <c r="AY115" i="284"/>
  <c r="AX115" i="284"/>
  <c r="AW115" i="284"/>
  <c r="AR115" i="284" s="1"/>
  <c r="AV115" i="284"/>
  <c r="AU115" i="284"/>
  <c r="AT115" i="284"/>
  <c r="AZ114" i="284"/>
  <c r="AY114" i="284"/>
  <c r="AX114" i="284"/>
  <c r="AW114" i="284"/>
  <c r="AV114" i="284"/>
  <c r="AU114" i="284"/>
  <c r="AT114" i="284"/>
  <c r="AZ113" i="284"/>
  <c r="AY113" i="284"/>
  <c r="AX113" i="284"/>
  <c r="AW113" i="284"/>
  <c r="AV113" i="284"/>
  <c r="AU113" i="284"/>
  <c r="AR113" i="284" s="1"/>
  <c r="AT113" i="284"/>
  <c r="AZ112" i="284"/>
  <c r="AY112" i="284"/>
  <c r="AX112" i="284"/>
  <c r="AW112" i="284"/>
  <c r="AV112" i="284"/>
  <c r="AU112" i="284"/>
  <c r="AT112" i="284"/>
  <c r="AR112" i="284" s="1"/>
  <c r="AZ111" i="284"/>
  <c r="AY111" i="284"/>
  <c r="AX111" i="284"/>
  <c r="AW111" i="284"/>
  <c r="AV111" i="284"/>
  <c r="AU111" i="284"/>
  <c r="AT111" i="284"/>
  <c r="AZ110" i="284"/>
  <c r="AR110" i="284" s="1"/>
  <c r="AY110" i="284"/>
  <c r="AX110" i="284"/>
  <c r="AW110" i="284"/>
  <c r="AV110" i="284"/>
  <c r="AU110" i="284"/>
  <c r="AT110" i="284"/>
  <c r="AZ109" i="284"/>
  <c r="AY109" i="284"/>
  <c r="AR109" i="284" s="1"/>
  <c r="AX109" i="284"/>
  <c r="AW109" i="284"/>
  <c r="AV109" i="284"/>
  <c r="AU109" i="284"/>
  <c r="AT109" i="284"/>
  <c r="AZ108" i="284"/>
  <c r="AY108" i="284"/>
  <c r="AX108" i="284"/>
  <c r="AR108" i="284" s="1"/>
  <c r="AW108" i="284"/>
  <c r="AV108" i="284"/>
  <c r="AU108" i="284"/>
  <c r="AT108" i="284"/>
  <c r="AZ107" i="284"/>
  <c r="AY107" i="284"/>
  <c r="AX107" i="284"/>
  <c r="AW107" i="284"/>
  <c r="AV107" i="284"/>
  <c r="AU107" i="284"/>
  <c r="AT107" i="284"/>
  <c r="AZ106" i="284"/>
  <c r="AY106" i="284"/>
  <c r="AX106" i="284"/>
  <c r="AW106" i="284"/>
  <c r="AV106" i="284"/>
  <c r="AR106" i="284" s="1"/>
  <c r="AU106" i="284"/>
  <c r="AT106" i="284"/>
  <c r="AZ105" i="284"/>
  <c r="AY105" i="284"/>
  <c r="AX105" i="284"/>
  <c r="AW105" i="284"/>
  <c r="AV105" i="284"/>
  <c r="AU105" i="284"/>
  <c r="AT105" i="284"/>
  <c r="AZ104" i="284"/>
  <c r="AY104" i="284"/>
  <c r="AX104" i="284"/>
  <c r="AW104" i="284"/>
  <c r="AV104" i="284"/>
  <c r="AU104" i="284"/>
  <c r="AT104" i="284"/>
  <c r="AR104" i="284" s="1"/>
  <c r="AZ103" i="284"/>
  <c r="AY103" i="284"/>
  <c r="AX103" i="284"/>
  <c r="AW103" i="284"/>
  <c r="AV103" i="284"/>
  <c r="AU103" i="284"/>
  <c r="AT103" i="284"/>
  <c r="AR103" i="284" s="1"/>
  <c r="AZ102" i="284"/>
  <c r="AR102" i="284" s="1"/>
  <c r="AY102" i="284"/>
  <c r="AX102" i="284"/>
  <c r="AW102" i="284"/>
  <c r="AV102" i="284"/>
  <c r="AU102" i="284"/>
  <c r="AT102" i="284"/>
  <c r="AZ101" i="284"/>
  <c r="AY101" i="284"/>
  <c r="AR101" i="284" s="1"/>
  <c r="AX101" i="284"/>
  <c r="AW101" i="284"/>
  <c r="AV101" i="284"/>
  <c r="AU101" i="284"/>
  <c r="AT101" i="284"/>
  <c r="AZ100" i="284"/>
  <c r="AY100" i="284"/>
  <c r="AX100" i="284"/>
  <c r="AR100" i="284" s="1"/>
  <c r="AW100" i="284"/>
  <c r="AV100" i="284"/>
  <c r="AU100" i="284"/>
  <c r="AT100" i="284"/>
  <c r="AZ99" i="284"/>
  <c r="AY99" i="284"/>
  <c r="AX99" i="284"/>
  <c r="AW99" i="284"/>
  <c r="AR99" i="284" s="1"/>
  <c r="AV99" i="284"/>
  <c r="AU99" i="284"/>
  <c r="AT99" i="284"/>
  <c r="AZ98" i="284"/>
  <c r="AY98" i="284"/>
  <c r="AX98" i="284"/>
  <c r="AW98" i="284"/>
  <c r="AV98" i="284"/>
  <c r="AR98" i="284" s="1"/>
  <c r="AU98" i="284"/>
  <c r="AT98" i="284"/>
  <c r="AZ97" i="284"/>
  <c r="AY97" i="284"/>
  <c r="AX97" i="284"/>
  <c r="AW97" i="284"/>
  <c r="AV97" i="284"/>
  <c r="AU97" i="284"/>
  <c r="AR97" i="284" s="1"/>
  <c r="AT97" i="284"/>
  <c r="AZ96" i="284"/>
  <c r="AY96" i="284"/>
  <c r="AX96" i="284"/>
  <c r="AW96" i="284"/>
  <c r="AV96" i="284"/>
  <c r="AU96" i="284"/>
  <c r="AT96" i="284"/>
  <c r="AR96" i="284" s="1"/>
  <c r="AZ95" i="284"/>
  <c r="AY95" i="284"/>
  <c r="AX95" i="284"/>
  <c r="AW95" i="284"/>
  <c r="AV95" i="284"/>
  <c r="AU95" i="284"/>
  <c r="AT95" i="284"/>
  <c r="AR95" i="284" s="1"/>
  <c r="AZ94" i="284"/>
  <c r="AY94" i="284"/>
  <c r="AX94" i="284"/>
  <c r="AW94" i="284"/>
  <c r="AV94" i="284"/>
  <c r="AU94" i="284"/>
  <c r="AT94" i="284"/>
  <c r="AZ93" i="284"/>
  <c r="AY93" i="284"/>
  <c r="AR93" i="284" s="1"/>
  <c r="AX93" i="284"/>
  <c r="AW93" i="284"/>
  <c r="AV93" i="284"/>
  <c r="AU93" i="284"/>
  <c r="AT93" i="284"/>
  <c r="AZ92" i="284"/>
  <c r="AY92" i="284"/>
  <c r="AX92" i="284"/>
  <c r="AR92" i="284" s="1"/>
  <c r="AW92" i="284"/>
  <c r="AV92" i="284"/>
  <c r="AU92" i="284"/>
  <c r="AT92" i="284"/>
  <c r="AZ91" i="284"/>
  <c r="AY91" i="284"/>
  <c r="AX91" i="284"/>
  <c r="AW91" i="284"/>
  <c r="AR91" i="284" s="1"/>
  <c r="AV91" i="284"/>
  <c r="AU91" i="284"/>
  <c r="AT91" i="284"/>
  <c r="AZ90" i="284"/>
  <c r="AY90" i="284"/>
  <c r="AX90" i="284"/>
  <c r="AW90" i="284"/>
  <c r="AV90" i="284"/>
  <c r="AR90" i="284" s="1"/>
  <c r="AU90" i="284"/>
  <c r="AT90" i="284"/>
  <c r="AZ89" i="284"/>
  <c r="AY89" i="284"/>
  <c r="AX89" i="284"/>
  <c r="AW89" i="284"/>
  <c r="AV89" i="284"/>
  <c r="AU89" i="284"/>
  <c r="AR89" i="284" s="1"/>
  <c r="AT89" i="284"/>
  <c r="AZ88" i="284"/>
  <c r="AY88" i="284"/>
  <c r="AX88" i="284"/>
  <c r="AW88" i="284"/>
  <c r="AV88" i="284"/>
  <c r="AU88" i="284"/>
  <c r="AT88" i="284"/>
  <c r="AR88" i="284" s="1"/>
  <c r="AZ87" i="284"/>
  <c r="AY87" i="284"/>
  <c r="AX87" i="284"/>
  <c r="AW87" i="284"/>
  <c r="AV87" i="284"/>
  <c r="AU87" i="284"/>
  <c r="AT87" i="284"/>
  <c r="AR87" i="284" s="1"/>
  <c r="AZ86" i="284"/>
  <c r="AY86" i="284"/>
  <c r="AX86" i="284"/>
  <c r="AW86" i="284"/>
  <c r="AV86" i="284"/>
  <c r="AU86" i="284"/>
  <c r="AT86" i="284"/>
  <c r="AZ85" i="284"/>
  <c r="AY85" i="284"/>
  <c r="AR85" i="284" s="1"/>
  <c r="AX85" i="284"/>
  <c r="AW85" i="284"/>
  <c r="AV85" i="284"/>
  <c r="AU85" i="284"/>
  <c r="AT85" i="284"/>
  <c r="AZ84" i="284"/>
  <c r="AY84" i="284"/>
  <c r="AX84" i="284"/>
  <c r="AR84" i="284" s="1"/>
  <c r="AW84" i="284"/>
  <c r="AV84" i="284"/>
  <c r="AU84" i="284"/>
  <c r="AT84" i="284"/>
  <c r="AZ83" i="284"/>
  <c r="AY83" i="284"/>
  <c r="AX83" i="284"/>
  <c r="AW83" i="284"/>
  <c r="AR83" i="284" s="1"/>
  <c r="AV83" i="284"/>
  <c r="AU83" i="284"/>
  <c r="AT83" i="284"/>
  <c r="AZ82" i="284"/>
  <c r="AY82" i="284"/>
  <c r="AX82" i="284"/>
  <c r="AW82" i="284"/>
  <c r="AV82" i="284"/>
  <c r="AR82" i="284" s="1"/>
  <c r="AU82" i="284"/>
  <c r="AT82" i="284"/>
  <c r="AZ81" i="284"/>
  <c r="AY81" i="284"/>
  <c r="AX81" i="284"/>
  <c r="AW81" i="284"/>
  <c r="AV81" i="284"/>
  <c r="AU81" i="284"/>
  <c r="AR81" i="284" s="1"/>
  <c r="AT81" i="284"/>
  <c r="AZ80" i="284"/>
  <c r="AY80" i="284"/>
  <c r="AX80" i="284"/>
  <c r="AW80" i="284"/>
  <c r="AV80" i="284"/>
  <c r="AU80" i="284"/>
  <c r="AT80" i="284"/>
  <c r="AR80" i="284" s="1"/>
  <c r="AZ79" i="284"/>
  <c r="AY79" i="284"/>
  <c r="AX79" i="284"/>
  <c r="AW79" i="284"/>
  <c r="AV79" i="284"/>
  <c r="AU79" i="284"/>
  <c r="AT79" i="284"/>
  <c r="AR79" i="284" s="1"/>
  <c r="AZ78" i="284"/>
  <c r="AR78" i="284" s="1"/>
  <c r="AY78" i="284"/>
  <c r="AX78" i="284"/>
  <c r="AW78" i="284"/>
  <c r="AV78" i="284"/>
  <c r="AU78" i="284"/>
  <c r="AT78" i="284"/>
  <c r="AZ77" i="284"/>
  <c r="AY77" i="284"/>
  <c r="AR77" i="284" s="1"/>
  <c r="AX77" i="284"/>
  <c r="AW77" i="284"/>
  <c r="AV77" i="284"/>
  <c r="AU77" i="284"/>
  <c r="AT77" i="284"/>
  <c r="AZ76" i="284"/>
  <c r="AY76" i="284"/>
  <c r="AX76" i="284"/>
  <c r="AR76" i="284" s="1"/>
  <c r="AW76" i="284"/>
  <c r="AV76" i="284"/>
  <c r="AU76" i="284"/>
  <c r="AT76" i="284"/>
  <c r="AZ75" i="284"/>
  <c r="AY75" i="284"/>
  <c r="AX75" i="284"/>
  <c r="AW75" i="284"/>
  <c r="AR75" i="284" s="1"/>
  <c r="AV75" i="284"/>
  <c r="AU75" i="284"/>
  <c r="AT75" i="284"/>
  <c r="AZ74" i="284"/>
  <c r="AY74" i="284"/>
  <c r="AX74" i="284"/>
  <c r="AW74" i="284"/>
  <c r="AV74" i="284"/>
  <c r="AR74" i="284" s="1"/>
  <c r="AU74" i="284"/>
  <c r="AT74" i="284"/>
  <c r="AZ73" i="284"/>
  <c r="AY73" i="284"/>
  <c r="AX73" i="284"/>
  <c r="AW73" i="284"/>
  <c r="AV73" i="284"/>
  <c r="AU73" i="284"/>
  <c r="AR73" i="284" s="1"/>
  <c r="AT73" i="284"/>
  <c r="AZ72" i="284"/>
  <c r="AY72" i="284"/>
  <c r="AX72" i="284"/>
  <c r="AW72" i="284"/>
  <c r="AV72" i="284"/>
  <c r="AU72" i="284"/>
  <c r="AT72" i="284"/>
  <c r="AR72" i="284" s="1"/>
  <c r="AZ71" i="284"/>
  <c r="AY71" i="284"/>
  <c r="AX71" i="284"/>
  <c r="AW71" i="284"/>
  <c r="AV71" i="284"/>
  <c r="AU71" i="284"/>
  <c r="AT71" i="284"/>
  <c r="AR71" i="284" s="1"/>
  <c r="AZ70" i="284"/>
  <c r="AR70" i="284" s="1"/>
  <c r="AY70" i="284"/>
  <c r="AX70" i="284"/>
  <c r="AW70" i="284"/>
  <c r="AV70" i="284"/>
  <c r="AU70" i="284"/>
  <c r="AT70" i="284"/>
  <c r="AZ69" i="284"/>
  <c r="AY69" i="284"/>
  <c r="AR69" i="284" s="1"/>
  <c r="AX69" i="284"/>
  <c r="AW69" i="284"/>
  <c r="AV69" i="284"/>
  <c r="AU69" i="284"/>
  <c r="AT69" i="284"/>
  <c r="AZ68" i="284"/>
  <c r="AY68" i="284"/>
  <c r="AX68" i="284"/>
  <c r="AW68" i="284"/>
  <c r="AV68" i="284"/>
  <c r="AU68" i="284"/>
  <c r="AT68" i="284"/>
  <c r="AZ67" i="284"/>
  <c r="AY67" i="284"/>
  <c r="AX67" i="284"/>
  <c r="AW67" i="284"/>
  <c r="AR67" i="284" s="1"/>
  <c r="AV67" i="284"/>
  <c r="AU67" i="284"/>
  <c r="AT67" i="284"/>
  <c r="AZ66" i="284"/>
  <c r="AY66" i="284"/>
  <c r="AX66" i="284"/>
  <c r="AW66" i="284"/>
  <c r="AV66" i="284"/>
  <c r="AR66" i="284" s="1"/>
  <c r="AU66" i="284"/>
  <c r="AT66" i="284"/>
  <c r="AZ65" i="284"/>
  <c r="AY65" i="284"/>
  <c r="AX65" i="284"/>
  <c r="AW65" i="284"/>
  <c r="AV65" i="284"/>
  <c r="AU65" i="284"/>
  <c r="AT65" i="284"/>
  <c r="AZ64" i="284"/>
  <c r="AY64" i="284"/>
  <c r="AX64" i="284"/>
  <c r="AW64" i="284"/>
  <c r="AV64" i="284"/>
  <c r="AU64" i="284"/>
  <c r="AT64" i="284"/>
  <c r="AR64" i="284" s="1"/>
  <c r="AZ63" i="284"/>
  <c r="AY63" i="284"/>
  <c r="AX63" i="284"/>
  <c r="AW63" i="284"/>
  <c r="AV63" i="284"/>
  <c r="AU63" i="284"/>
  <c r="AT63" i="284"/>
  <c r="AR63" i="284" s="1"/>
  <c r="AZ62" i="284"/>
  <c r="AR62" i="284" s="1"/>
  <c r="AY62" i="284"/>
  <c r="AX62" i="284"/>
  <c r="AW62" i="284"/>
  <c r="AV62" i="284"/>
  <c r="AU62" i="284"/>
  <c r="AT62" i="284"/>
  <c r="AZ61" i="284"/>
  <c r="AY61" i="284"/>
  <c r="AR61" i="284" s="1"/>
  <c r="AX61" i="284"/>
  <c r="AW61" i="284"/>
  <c r="AV61" i="284"/>
  <c r="AU61" i="284"/>
  <c r="AT61" i="284"/>
  <c r="AZ60" i="284"/>
  <c r="AY60" i="284"/>
  <c r="AX60" i="284"/>
  <c r="AR60" i="284" s="1"/>
  <c r="AW60" i="284"/>
  <c r="AV60" i="284"/>
  <c r="AU60" i="284"/>
  <c r="AT60" i="284"/>
  <c r="AZ59" i="284"/>
  <c r="AY59" i="284"/>
  <c r="AX59" i="284"/>
  <c r="AW59" i="284"/>
  <c r="AR59" i="284" s="1"/>
  <c r="AV59" i="284"/>
  <c r="AU59" i="284"/>
  <c r="AT59" i="284"/>
  <c r="AZ58" i="284"/>
  <c r="AY58" i="284"/>
  <c r="AX58" i="284"/>
  <c r="AW58" i="284"/>
  <c r="AV58" i="284"/>
  <c r="AR58" i="284" s="1"/>
  <c r="AU58" i="284"/>
  <c r="AT58" i="284"/>
  <c r="AZ57" i="284"/>
  <c r="AY57" i="284"/>
  <c r="AX57" i="284"/>
  <c r="AW57" i="284"/>
  <c r="AV57" i="284"/>
  <c r="AU57" i="284"/>
  <c r="AT57" i="284"/>
  <c r="AR57" i="284" s="1"/>
  <c r="AZ56" i="284"/>
  <c r="AY56" i="284"/>
  <c r="AX56" i="284"/>
  <c r="AW56" i="284"/>
  <c r="AV56" i="284"/>
  <c r="AU56" i="284"/>
  <c r="AT56" i="284"/>
  <c r="AR56" i="284" s="1"/>
  <c r="AZ55" i="284"/>
  <c r="AY55" i="284"/>
  <c r="AX55" i="284"/>
  <c r="AW55" i="284"/>
  <c r="AV55" i="284"/>
  <c r="AU55" i="284"/>
  <c r="AT55" i="284"/>
  <c r="AR55" i="284" s="1"/>
  <c r="AZ54" i="284"/>
  <c r="AR54" i="284" s="1"/>
  <c r="AY54" i="284"/>
  <c r="AX54" i="284"/>
  <c r="AW54" i="284"/>
  <c r="AV54" i="284"/>
  <c r="AU54" i="284"/>
  <c r="AT54" i="284"/>
  <c r="AZ53" i="284"/>
  <c r="AY53" i="284"/>
  <c r="AR53" i="284" s="1"/>
  <c r="AX53" i="284"/>
  <c r="AW53" i="284"/>
  <c r="AV53" i="284"/>
  <c r="AU53" i="284"/>
  <c r="AT53" i="284"/>
  <c r="AZ52" i="284"/>
  <c r="AY52" i="284"/>
  <c r="AX52" i="284"/>
  <c r="AW52" i="284"/>
  <c r="AR52" i="284" s="1"/>
  <c r="AV52" i="284"/>
  <c r="AU52" i="284"/>
  <c r="AT52" i="284"/>
  <c r="AZ51" i="284"/>
  <c r="AY51" i="284"/>
  <c r="AX51" i="284"/>
  <c r="AW51" i="284"/>
  <c r="AR51" i="284" s="1"/>
  <c r="AV51" i="284"/>
  <c r="AU51" i="284"/>
  <c r="AT51" i="284"/>
  <c r="AZ50" i="284"/>
  <c r="AY50" i="284"/>
  <c r="AX50" i="284"/>
  <c r="AW50" i="284"/>
  <c r="AV50" i="284"/>
  <c r="AR50" i="284" s="1"/>
  <c r="AU50" i="284"/>
  <c r="AT50" i="284"/>
  <c r="AZ49" i="284"/>
  <c r="AY49" i="284"/>
  <c r="AX49" i="284"/>
  <c r="AW49" i="284"/>
  <c r="AV49" i="284"/>
  <c r="AU49" i="284"/>
  <c r="AT49" i="284"/>
  <c r="AR49" i="284" s="1"/>
  <c r="AZ48" i="284"/>
  <c r="AY48" i="284"/>
  <c r="AX48" i="284"/>
  <c r="AW48" i="284"/>
  <c r="AV48" i="284"/>
  <c r="AU48" i="284"/>
  <c r="AT48" i="284"/>
  <c r="AR48" i="284" s="1"/>
  <c r="AZ47" i="284"/>
  <c r="AY47" i="284"/>
  <c r="AX47" i="284"/>
  <c r="AW47" i="284"/>
  <c r="AV47" i="284"/>
  <c r="AU47" i="284"/>
  <c r="AT47" i="284"/>
  <c r="AZ46" i="284"/>
  <c r="AY46" i="284"/>
  <c r="AR46" i="284" s="1"/>
  <c r="AX46" i="284"/>
  <c r="AW46" i="284"/>
  <c r="AV46" i="284"/>
  <c r="AU46" i="284"/>
  <c r="AT46" i="284"/>
  <c r="AZ45" i="284"/>
  <c r="AY45" i="284"/>
  <c r="AX45" i="284"/>
  <c r="AR45" i="284" s="1"/>
  <c r="AW45" i="284"/>
  <c r="AV45" i="284"/>
  <c r="AU45" i="284"/>
  <c r="AT45" i="284"/>
  <c r="AZ44" i="284"/>
  <c r="AY44" i="284"/>
  <c r="AX44" i="284"/>
  <c r="AR44" i="284" s="1"/>
  <c r="AW44" i="284"/>
  <c r="AV44" i="284"/>
  <c r="AU44" i="284"/>
  <c r="AT44" i="284"/>
  <c r="AZ43" i="284"/>
  <c r="AY43" i="284"/>
  <c r="AX43" i="284"/>
  <c r="AW43" i="284"/>
  <c r="AR43" i="284" s="1"/>
  <c r="AV43" i="284"/>
  <c r="AU43" i="284"/>
  <c r="AT43" i="284"/>
  <c r="AZ42" i="284"/>
  <c r="AY42" i="284"/>
  <c r="AX42" i="284"/>
  <c r="AW42" i="284"/>
  <c r="AV42" i="284"/>
  <c r="AU42" i="284"/>
  <c r="AT42" i="284"/>
  <c r="AZ41" i="284"/>
  <c r="AY41" i="284"/>
  <c r="AX41" i="284"/>
  <c r="AW41" i="284"/>
  <c r="AV41" i="284"/>
  <c r="AU41" i="284"/>
  <c r="AR41" i="284" s="1"/>
  <c r="AT41" i="284"/>
  <c r="AZ40" i="284"/>
  <c r="AY40" i="284"/>
  <c r="AX40" i="284"/>
  <c r="AW40" i="284"/>
  <c r="AV40" i="284"/>
  <c r="AU40" i="284"/>
  <c r="AT40" i="284"/>
  <c r="AR40" i="284" s="1"/>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R36" i="284" s="1"/>
  <c r="AW36" i="284"/>
  <c r="AV36" i="284"/>
  <c r="AU36" i="284"/>
  <c r="AT36" i="284"/>
  <c r="AZ35" i="284"/>
  <c r="AY35" i="284"/>
  <c r="AX35" i="284"/>
  <c r="AW35" i="284"/>
  <c r="AR35" i="284" s="1"/>
  <c r="AV35" i="284"/>
  <c r="AU35" i="284"/>
  <c r="AT35" i="284"/>
  <c r="AZ34" i="284"/>
  <c r="AY34" i="284"/>
  <c r="AX34" i="284"/>
  <c r="AW34" i="284"/>
  <c r="AV34" i="284"/>
  <c r="AU34" i="284"/>
  <c r="AR34" i="284" s="1"/>
  <c r="AT34" i="284"/>
  <c r="AZ33" i="284"/>
  <c r="AY33" i="284"/>
  <c r="AX33" i="284"/>
  <c r="AW33" i="284"/>
  <c r="AV33" i="284"/>
  <c r="AU33" i="284"/>
  <c r="AT33" i="284"/>
  <c r="AZ32" i="284"/>
  <c r="AY32" i="284"/>
  <c r="AX32" i="284"/>
  <c r="AW32" i="284"/>
  <c r="AV32" i="284"/>
  <c r="AU32" i="284"/>
  <c r="AT32" i="284"/>
  <c r="AR32" i="284" s="1"/>
  <c r="AZ31" i="284"/>
  <c r="AY31" i="284"/>
  <c r="AX31" i="284"/>
  <c r="AW31" i="284"/>
  <c r="AV31" i="284"/>
  <c r="AU31" i="284"/>
  <c r="AT31" i="284"/>
  <c r="AR31" i="284" s="1"/>
  <c r="AZ30" i="284"/>
  <c r="AR30" i="284" s="1"/>
  <c r="AY30" i="284"/>
  <c r="AX30" i="284"/>
  <c r="AW30" i="284"/>
  <c r="AV30" i="284"/>
  <c r="AU30" i="284"/>
  <c r="AT30" i="284"/>
  <c r="AZ29" i="284"/>
  <c r="AY29" i="284"/>
  <c r="AR29" i="284" s="1"/>
  <c r="AX29" i="284"/>
  <c r="AW29" i="284"/>
  <c r="AV29" i="284"/>
  <c r="AU29" i="284"/>
  <c r="AT29" i="284"/>
  <c r="AZ28" i="284"/>
  <c r="AY28" i="284"/>
  <c r="AX28" i="284"/>
  <c r="AR28" i="284" s="1"/>
  <c r="AW28" i="284"/>
  <c r="AV28" i="284"/>
  <c r="AU28" i="284"/>
  <c r="AT28" i="284"/>
  <c r="AZ27" i="284"/>
  <c r="AY27" i="284"/>
  <c r="AX27" i="284"/>
  <c r="AW27" i="284"/>
  <c r="AR27" i="284" s="1"/>
  <c r="AV27" i="284"/>
  <c r="AU27" i="284"/>
  <c r="AT27" i="284"/>
  <c r="AZ26" i="284"/>
  <c r="AY26" i="284"/>
  <c r="AX26" i="284"/>
  <c r="AW26" i="284"/>
  <c r="AV26" i="284"/>
  <c r="AU26" i="284"/>
  <c r="AR26" i="284" s="1"/>
  <c r="AT26" i="284"/>
  <c r="AZ25" i="284"/>
  <c r="AY25" i="284"/>
  <c r="AX25" i="284"/>
  <c r="AW25" i="284"/>
  <c r="AV25" i="284"/>
  <c r="AU25" i="284"/>
  <c r="AR25" i="284" s="1"/>
  <c r="AT25" i="284"/>
  <c r="AZ24" i="284"/>
  <c r="AY24" i="284"/>
  <c r="AX24" i="284"/>
  <c r="AW24" i="284"/>
  <c r="AV24" i="284"/>
  <c r="AU24" i="284"/>
  <c r="AT24" i="284"/>
  <c r="AR24" i="284" s="1"/>
  <c r="AZ23" i="284"/>
  <c r="AY23" i="284"/>
  <c r="AX23" i="284"/>
  <c r="AW23" i="284"/>
  <c r="AV23" i="284"/>
  <c r="AU23" i="284"/>
  <c r="AT23" i="284"/>
  <c r="AR23" i="284" s="1"/>
  <c r="AZ22" i="284"/>
  <c r="AR22" i="284" s="1"/>
  <c r="AY22" i="284"/>
  <c r="AX22" i="284"/>
  <c r="AW22" i="284"/>
  <c r="AV22" i="284"/>
  <c r="AU22" i="284"/>
  <c r="AT22" i="284"/>
  <c r="AZ21" i="284"/>
  <c r="AY21" i="284"/>
  <c r="AX21" i="284"/>
  <c r="AR21" i="284" s="1"/>
  <c r="AW21" i="284"/>
  <c r="AV21" i="284"/>
  <c r="AU21" i="284"/>
  <c r="AT21" i="284"/>
  <c r="AZ20" i="284"/>
  <c r="AY20" i="284"/>
  <c r="AX20" i="284"/>
  <c r="AW20" i="284"/>
  <c r="AR20" i="284" s="1"/>
  <c r="AV20" i="284"/>
  <c r="AU20" i="284"/>
  <c r="AT20" i="284"/>
  <c r="AZ19" i="284"/>
  <c r="AY19" i="284"/>
  <c r="AX19" i="284"/>
  <c r="AW19" i="284"/>
  <c r="AV19" i="284"/>
  <c r="AR19" i="284" s="1"/>
  <c r="AU19" i="284"/>
  <c r="AT19" i="284"/>
  <c r="AZ18" i="284"/>
  <c r="AY18" i="284"/>
  <c r="AX18" i="284"/>
  <c r="AW18" i="284"/>
  <c r="AV18" i="284"/>
  <c r="AU18" i="284"/>
  <c r="AR18" i="284" s="1"/>
  <c r="AT18" i="284"/>
  <c r="AZ17" i="284"/>
  <c r="AY17" i="284"/>
  <c r="AX17" i="284"/>
  <c r="AW17" i="284"/>
  <c r="AV17" i="284"/>
  <c r="AU17" i="284"/>
  <c r="AT17" i="284"/>
  <c r="AR17" i="284" s="1"/>
  <c r="AZ16" i="284"/>
  <c r="AY16" i="284"/>
  <c r="AX16" i="284"/>
  <c r="AW16" i="284"/>
  <c r="AV16" i="284"/>
  <c r="AU16" i="284"/>
  <c r="AT16" i="284"/>
  <c r="AR16" i="284" s="1"/>
  <c r="AZ15" i="284"/>
  <c r="AY15" i="284"/>
  <c r="AX15" i="284"/>
  <c r="AW15" i="284"/>
  <c r="AV15" i="284"/>
  <c r="AU15" i="284"/>
  <c r="AT15" i="284"/>
  <c r="AR15" i="284" s="1"/>
  <c r="AZ14" i="284"/>
  <c r="AY14" i="284"/>
  <c r="AR14" i="284" s="1"/>
  <c r="AX14" i="284"/>
  <c r="AW14" i="284"/>
  <c r="AV14" i="284"/>
  <c r="AU14" i="284"/>
  <c r="AT14" i="284"/>
  <c r="AZ13" i="284"/>
  <c r="AY13" i="284"/>
  <c r="AR13" i="284" s="1"/>
  <c r="AX13" i="284"/>
  <c r="AW13" i="284"/>
  <c r="AV13" i="284"/>
  <c r="AU13" i="284"/>
  <c r="AT13" i="284"/>
  <c r="AZ12" i="284"/>
  <c r="AY12" i="284"/>
  <c r="AX12" i="284"/>
  <c r="AR12" i="284" s="1"/>
  <c r="AW12" i="284"/>
  <c r="AV12" i="284"/>
  <c r="AU12" i="284"/>
  <c r="AT12" i="284"/>
  <c r="AZ11" i="284"/>
  <c r="AY11" i="284"/>
  <c r="AX11" i="284"/>
  <c r="AW11" i="284"/>
  <c r="AR11" i="284" s="1"/>
  <c r="AV11" i="284"/>
  <c r="AU11" i="284"/>
  <c r="AT11" i="284"/>
  <c r="AZ10" i="284"/>
  <c r="AY10" i="284"/>
  <c r="AX10" i="284"/>
  <c r="AW10" i="284"/>
  <c r="AV10" i="284"/>
  <c r="AU10" i="284"/>
  <c r="AR10" i="284" s="1"/>
  <c r="AT10" i="284"/>
  <c r="AZ9" i="284"/>
  <c r="AY9" i="284"/>
  <c r="AX9" i="284"/>
  <c r="AW9" i="284"/>
  <c r="AV9" i="284"/>
  <c r="AU9" i="284"/>
  <c r="AR9" i="284" s="1"/>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G13" i="221"/>
  <c r="H13" i="221"/>
  <c r="I13" i="221"/>
  <c r="J13" i="221"/>
  <c r="K13" i="221"/>
  <c r="L16" i="221"/>
  <c r="L17" i="221"/>
  <c r="L18" i="221"/>
  <c r="L19" i="221"/>
  <c r="E20" i="22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H17" i="219"/>
  <c r="G17" i="219"/>
  <c r="F17" i="219"/>
  <c r="E17" i="219"/>
  <c r="J16" i="219"/>
  <c r="J15" i="219"/>
  <c r="J14" i="219"/>
  <c r="J13" i="219"/>
  <c r="E15" i="217"/>
  <c r="G9" i="217"/>
  <c r="G13" i="217"/>
  <c r="F18" i="216"/>
  <c r="E18" i="216"/>
  <c r="F11" i="216"/>
  <c r="E11" i="216"/>
  <c r="G8" i="215"/>
  <c r="J8" i="215"/>
  <c r="G9" i="215"/>
  <c r="J9" i="215"/>
  <c r="G10" i="215"/>
  <c r="J10" i="215"/>
  <c r="E11" i="215"/>
  <c r="F11" i="215"/>
  <c r="H11" i="215"/>
  <c r="I11" i="215"/>
  <c r="G16" i="215"/>
  <c r="J16" i="215"/>
  <c r="G17" i="215"/>
  <c r="J17" i="215"/>
  <c r="G18" i="215"/>
  <c r="J18" i="215"/>
  <c r="G19" i="215"/>
  <c r="J19" i="215"/>
  <c r="G20" i="215"/>
  <c r="J20" i="215"/>
  <c r="G21" i="215"/>
  <c r="J21" i="215"/>
  <c r="G22" i="215"/>
  <c r="J22" i="215"/>
  <c r="E23" i="215"/>
  <c r="F23" i="215"/>
  <c r="H23" i="215"/>
  <c r="I23" i="215"/>
  <c r="G26" i="215"/>
  <c r="G27" i="215"/>
  <c r="E28" i="215"/>
  <c r="F28" i="215"/>
  <c r="G33" i="215"/>
  <c r="G34" i="215"/>
  <c r="G35" i="215"/>
  <c r="E36" i="215"/>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H54" i="213"/>
  <c r="H52" i="213"/>
  <c r="H47" i="213"/>
  <c r="H44" i="213"/>
  <c r="H43" i="213"/>
  <c r="H42" i="213"/>
  <c r="H40" i="213"/>
  <c r="G39" i="213"/>
  <c r="F39" i="213"/>
  <c r="E39" i="213"/>
  <c r="H38" i="213"/>
  <c r="H37" i="213"/>
  <c r="H36" i="213"/>
  <c r="H35" i="213"/>
  <c r="H32" i="213"/>
  <c r="H29" i="213"/>
  <c r="H28" i="213"/>
  <c r="H27" i="213"/>
  <c r="H25" i="213"/>
  <c r="G24" i="213"/>
  <c r="F24" i="213"/>
  <c r="E24" i="213"/>
  <c r="H23" i="213"/>
  <c r="H22" i="213"/>
  <c r="H21" i="213"/>
  <c r="H20" i="213"/>
  <c r="H19" i="213"/>
  <c r="H16" i="213"/>
  <c r="H13" i="213"/>
  <c r="H12" i="213"/>
  <c r="H11" i="213"/>
  <c r="G10" i="213"/>
  <c r="F10" i="213"/>
  <c r="E10" i="213"/>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40" i="211"/>
  <c r="G37" i="211"/>
  <c r="G32" i="211"/>
  <c r="G31" i="211"/>
  <c r="F27" i="211"/>
  <c r="G26" i="211"/>
  <c r="G25" i="211"/>
  <c r="G24" i="211"/>
  <c r="G23" i="211"/>
  <c r="G20" i="211"/>
  <c r="G19" i="211"/>
  <c r="G18" i="211"/>
  <c r="G17" i="211"/>
  <c r="F14" i="211"/>
  <c r="E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H31" i="210"/>
  <c r="G31" i="210"/>
  <c r="F31" i="210"/>
  <c r="E31" i="210"/>
  <c r="H26" i="210"/>
  <c r="G26" i="210"/>
  <c r="F26" i="210"/>
  <c r="E26" i="210"/>
  <c r="H22" i="210"/>
  <c r="G22" i="210"/>
  <c r="F22" i="210"/>
  <c r="E22" i="210"/>
  <c r="H20" i="210"/>
  <c r="G20" i="210"/>
  <c r="F20" i="210"/>
  <c r="E20" i="210"/>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E10" i="251"/>
  <c r="P54" i="305"/>
  <c r="J54" i="305"/>
  <c r="O53" i="305"/>
  <c r="M53" i="305"/>
  <c r="I53" i="305"/>
  <c r="G53" i="305"/>
  <c r="O52" i="305"/>
  <c r="M52" i="305"/>
  <c r="I52" i="305"/>
  <c r="G52" i="305"/>
  <c r="O46" i="305"/>
  <c r="M46" i="305"/>
  <c r="I46" i="305"/>
  <c r="G46" i="305"/>
  <c r="O45" i="305"/>
  <c r="N45" i="305"/>
  <c r="M45" i="305"/>
  <c r="I45" i="305"/>
  <c r="H45" i="305"/>
  <c r="G45" i="305"/>
  <c r="O40" i="305"/>
  <c r="M40" i="305"/>
  <c r="I40" i="305"/>
  <c r="F40" i="305" s="1"/>
  <c r="G40" i="305"/>
  <c r="N38" i="305"/>
  <c r="M38" i="305"/>
  <c r="P38" i="305" s="1"/>
  <c r="L38" i="305"/>
  <c r="H38" i="305"/>
  <c r="G38" i="305"/>
  <c r="J38" i="305" s="1"/>
  <c r="F38" i="305"/>
  <c r="I38" i="305" s="1"/>
  <c r="P34" i="305"/>
  <c r="O33" i="305"/>
  <c r="I33" i="305"/>
  <c r="G33" i="305"/>
  <c r="O32" i="305"/>
  <c r="I32" i="305"/>
  <c r="G32" i="305"/>
  <c r="O31" i="305"/>
  <c r="I31" i="305"/>
  <c r="G31" i="305"/>
  <c r="O30" i="305"/>
  <c r="I30" i="305"/>
  <c r="G30" i="305"/>
  <c r="O29" i="305"/>
  <c r="I29" i="305"/>
  <c r="G29" i="305"/>
  <c r="O28" i="305"/>
  <c r="M34" i="305"/>
  <c r="I28" i="305"/>
  <c r="G28" i="305"/>
  <c r="K24" i="305"/>
  <c r="E24" i="305"/>
  <c r="G22" i="305"/>
  <c r="G21" i="305"/>
  <c r="O20" i="305"/>
  <c r="I20" i="305"/>
  <c r="G20" i="305"/>
  <c r="O19" i="305"/>
  <c r="I19" i="305"/>
  <c r="F19" i="305" s="1"/>
  <c r="G19" i="305"/>
  <c r="O18" i="305"/>
  <c r="I18" i="305"/>
  <c r="G18" i="305"/>
  <c r="G17" i="305"/>
  <c r="M13" i="305"/>
  <c r="P13" i="305" s="1"/>
  <c r="G13" i="305"/>
  <c r="J13" i="305" s="1"/>
  <c r="L10" i="305"/>
  <c r="S42" i="240"/>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62" i="285"/>
  <c r="G62" i="285"/>
  <c r="H62" i="285"/>
  <c r="I62" i="285"/>
  <c r="J62" i="285"/>
  <c r="K62" i="285"/>
  <c r="M62" i="285"/>
  <c r="N62" i="285"/>
  <c r="O62" i="285"/>
  <c r="P62" i="285"/>
  <c r="Q62" i="285"/>
  <c r="R62" i="285"/>
  <c r="T62" i="285"/>
  <c r="U62" i="285"/>
  <c r="V62" i="285"/>
  <c r="W62" i="285"/>
  <c r="Y62" i="285"/>
  <c r="AA62" i="285"/>
  <c r="AD62" i="285"/>
  <c r="AE62" i="285"/>
  <c r="K33" i="257"/>
  <c r="J33" i="257"/>
  <c r="I33" i="257"/>
  <c r="H33" i="257"/>
  <c r="Y33" i="257" s="1"/>
  <c r="G33" i="257"/>
  <c r="F33" i="257"/>
  <c r="E33" i="257"/>
  <c r="W32" i="231"/>
  <c r="V32" i="231"/>
  <c r="U32" i="231"/>
  <c r="T32" i="231"/>
  <c r="W31" i="231"/>
  <c r="V31" i="231"/>
  <c r="U31" i="231"/>
  <c r="T31" i="231"/>
  <c r="W30" i="231"/>
  <c r="V30" i="231"/>
  <c r="U30" i="231"/>
  <c r="R30" i="231" s="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W16" i="261" s="1"/>
  <c r="AA15" i="261"/>
  <c r="W15" i="261" s="1"/>
  <c r="AA14" i="261"/>
  <c r="W14" i="261" s="1"/>
  <c r="AA12" i="261"/>
  <c r="W12" i="261" s="1"/>
  <c r="AA11" i="261"/>
  <c r="W11" i="261" s="1"/>
  <c r="P21" i="259"/>
  <c r="O21" i="259"/>
  <c r="P20" i="259"/>
  <c r="M20" i="259" s="1"/>
  <c r="O20" i="259"/>
  <c r="P19" i="259"/>
  <c r="O19" i="259"/>
  <c r="P18" i="259"/>
  <c r="O18" i="259"/>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T47" i="257" s="1"/>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T15" i="257" s="1"/>
  <c r="W15" i="257"/>
  <c r="V15" i="257"/>
  <c r="X14" i="257"/>
  <c r="W14" i="257"/>
  <c r="V14" i="257"/>
  <c r="X11" i="257"/>
  <c r="W11" i="257"/>
  <c r="T11" i="257" s="1"/>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c r="Q38" i="248"/>
  <c r="O38" i="248" s="1"/>
  <c r="Q37" i="248"/>
  <c r="O37" i="248" s="1"/>
  <c r="S34" i="248"/>
  <c r="O34" i="248" s="1"/>
  <c r="R33" i="248"/>
  <c r="Q33" i="248"/>
  <c r="S30" i="248"/>
  <c r="R30" i="248"/>
  <c r="Q30" i="248"/>
  <c r="S25" i="248"/>
  <c r="R25" i="248"/>
  <c r="Q25" i="248"/>
  <c r="S24" i="248"/>
  <c r="R24" i="248"/>
  <c r="Q24" i="248"/>
  <c r="O24" i="248" s="1"/>
  <c r="S19" i="248"/>
  <c r="R19" i="248"/>
  <c r="O19" i="248" s="1"/>
  <c r="Q19" i="248"/>
  <c r="S18" i="248"/>
  <c r="R18" i="248"/>
  <c r="Q18" i="248"/>
  <c r="S17" i="248"/>
  <c r="R17" i="248"/>
  <c r="Q17" i="248"/>
  <c r="S16" i="248"/>
  <c r="R16" i="248"/>
  <c r="Q16" i="248"/>
  <c r="O16" i="248" s="1"/>
  <c r="S15" i="248"/>
  <c r="R15" i="248"/>
  <c r="O15" i="248" s="1"/>
  <c r="Q15" i="248"/>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c r="N30" i="246"/>
  <c r="L30" i="246" s="1"/>
  <c r="N29" i="246"/>
  <c r="L29" i="246" s="1"/>
  <c r="N28" i="246"/>
  <c r="L28" i="246" s="1"/>
  <c r="N27" i="246"/>
  <c r="L27" i="246" s="1"/>
  <c r="N26" i="246"/>
  <c r="L26" i="246" s="1"/>
  <c r="N25" i="246"/>
  <c r="L25" i="246" s="1"/>
  <c r="N24" i="246"/>
  <c r="L24" i="246"/>
  <c r="N23" i="246"/>
  <c r="L23" i="246"/>
  <c r="N22" i="246"/>
  <c r="L22" i="246"/>
  <c r="N21" i="246"/>
  <c r="L21" i="246" s="1"/>
  <c r="N20" i="246"/>
  <c r="L20" i="246" s="1"/>
  <c r="N19" i="246"/>
  <c r="L19" i="246" s="1"/>
  <c r="N18" i="246"/>
  <c r="L18" i="246"/>
  <c r="N17" i="246"/>
  <c r="L17" i="246"/>
  <c r="N16" i="246"/>
  <c r="L16" i="246" s="1"/>
  <c r="N15" i="246"/>
  <c r="L15" i="246" s="1"/>
  <c r="N14" i="246"/>
  <c r="L14" i="246" s="1"/>
  <c r="N13" i="246"/>
  <c r="L13" i="246" s="1"/>
  <c r="N12" i="246"/>
  <c r="L12" i="246"/>
  <c r="N11" i="246"/>
  <c r="L11" i="246"/>
  <c r="N10" i="246"/>
  <c r="L10" i="246" s="1"/>
  <c r="N9" i="246"/>
  <c r="L9" i="246" s="1"/>
  <c r="Q57" i="245"/>
  <c r="M57" i="245" s="1"/>
  <c r="Q56" i="245"/>
  <c r="M56" i="245" s="1"/>
  <c r="Q55" i="245"/>
  <c r="M55" i="245" s="1"/>
  <c r="Q54" i="245"/>
  <c r="Q53" i="245"/>
  <c r="M53" i="245" s="1"/>
  <c r="Q52" i="245"/>
  <c r="M52" i="245" s="1"/>
  <c r="Q51" i="245"/>
  <c r="Q50" i="245"/>
  <c r="Q46" i="245"/>
  <c r="M46" i="245" s="1"/>
  <c r="P43" i="245"/>
  <c r="O43" i="245"/>
  <c r="M43" i="245" s="1"/>
  <c r="P42" i="245"/>
  <c r="O42" i="245"/>
  <c r="P41" i="245"/>
  <c r="O41" i="245"/>
  <c r="P40" i="245"/>
  <c r="O40" i="245"/>
  <c r="P39" i="245"/>
  <c r="O39" i="245"/>
  <c r="P38" i="245"/>
  <c r="O38" i="245"/>
  <c r="M38" i="245"/>
  <c r="P37" i="245"/>
  <c r="O37" i="245"/>
  <c r="M37" i="245" s="1"/>
  <c r="P36" i="245"/>
  <c r="O36" i="245"/>
  <c r="R31" i="245"/>
  <c r="Q31" i="245"/>
  <c r="P31" i="245"/>
  <c r="O31" i="245"/>
  <c r="R30" i="245"/>
  <c r="Q30" i="245"/>
  <c r="P30" i="245"/>
  <c r="O30" i="245"/>
  <c r="M30" i="245" s="1"/>
  <c r="R29" i="245"/>
  <c r="Q29" i="245"/>
  <c r="P29" i="245"/>
  <c r="O29" i="245"/>
  <c r="R28" i="245"/>
  <c r="Q28" i="245"/>
  <c r="P28" i="245"/>
  <c r="O28" i="245"/>
  <c r="R27" i="245"/>
  <c r="Q27" i="245"/>
  <c r="P27" i="245"/>
  <c r="O27" i="245"/>
  <c r="R26" i="245"/>
  <c r="Q26" i="245"/>
  <c r="P26" i="245"/>
  <c r="O26" i="245"/>
  <c r="M26" i="245" s="1"/>
  <c r="R25" i="245"/>
  <c r="Q25" i="245"/>
  <c r="P25" i="245"/>
  <c r="O25" i="245"/>
  <c r="Q19" i="245"/>
  <c r="M19" i="245" s="1"/>
  <c r="Q18" i="245"/>
  <c r="M18" i="245"/>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S16" i="243" s="1"/>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S9" i="243" s="1"/>
  <c r="AA8" i="243"/>
  <c r="Z8" i="243"/>
  <c r="Y8" i="243"/>
  <c r="X8" i="243"/>
  <c r="W8" i="243"/>
  <c r="V8" i="243"/>
  <c r="N37" i="242"/>
  <c r="L37" i="242" s="1"/>
  <c r="N34" i="242"/>
  <c r="L34" i="242" s="1"/>
  <c r="N33" i="242"/>
  <c r="L33" i="242" s="1"/>
  <c r="N32" i="242"/>
  <c r="L32" i="242" s="1"/>
  <c r="N31" i="242"/>
  <c r="L31" i="242"/>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c r="N17" i="242"/>
  <c r="L17" i="242" s="1"/>
  <c r="N16" i="242"/>
  <c r="L16" i="242"/>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U22" i="281" s="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X17" i="279" s="1"/>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A56" i="240" s="1"/>
  <c r="AD55" i="240"/>
  <c r="AA55" i="240" s="1"/>
  <c r="AC55" i="240"/>
  <c r="AD51" i="240"/>
  <c r="AA51" i="240" s="1"/>
  <c r="AD50" i="240"/>
  <c r="AC50" i="240"/>
  <c r="AN43" i="240"/>
  <c r="AP42" i="240"/>
  <c r="AO42" i="240"/>
  <c r="AH43" i="240"/>
  <c r="AG41" i="240"/>
  <c r="AF41" i="240"/>
  <c r="AE41" i="240"/>
  <c r="AD41" i="240"/>
  <c r="AA41" i="240" s="1"/>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A23" i="240" s="1"/>
  <c r="AG22" i="240"/>
  <c r="AF22" i="240"/>
  <c r="AD22" i="240"/>
  <c r="AC22" i="240"/>
  <c r="AF14" i="240"/>
  <c r="AD14" i="240"/>
  <c r="AC14" i="240"/>
  <c r="AF13" i="240"/>
  <c r="AD13" i="240"/>
  <c r="AC13" i="240"/>
  <c r="AA13" i="240" s="1"/>
  <c r="AF12" i="240"/>
  <c r="AD12" i="240"/>
  <c r="AA12" i="240" s="1"/>
  <c r="AC12" i="240"/>
  <c r="AF10" i="240"/>
  <c r="AF9" i="240"/>
  <c r="AF8" i="240"/>
  <c r="AD10" i="240"/>
  <c r="AC10" i="240"/>
  <c r="AD9" i="240"/>
  <c r="AC9" i="240"/>
  <c r="AD8" i="240"/>
  <c r="P27" i="239"/>
  <c r="N27" i="239"/>
  <c r="P26" i="239"/>
  <c r="N26" i="239" s="1"/>
  <c r="P23" i="239"/>
  <c r="N23" i="239" s="1"/>
  <c r="Q19" i="239"/>
  <c r="P19" i="239"/>
  <c r="Q18" i="239"/>
  <c r="P18" i="239"/>
  <c r="Q16" i="239"/>
  <c r="P16" i="239"/>
  <c r="N16" i="239" s="1"/>
  <c r="Q15" i="239"/>
  <c r="P15" i="239"/>
  <c r="P12" i="239"/>
  <c r="N12" i="239" s="1"/>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Q18" i="237" s="1"/>
  <c r="U18" i="237"/>
  <c r="T18" i="237"/>
  <c r="S18" i="237"/>
  <c r="W14" i="237"/>
  <c r="V14" i="237"/>
  <c r="U14" i="237"/>
  <c r="T14" i="237"/>
  <c r="S14" i="237"/>
  <c r="Q14" i="237" s="1"/>
  <c r="W13" i="237"/>
  <c r="V13" i="237"/>
  <c r="Q13" i="237" s="1"/>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T24" i="233" s="1"/>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T16" i="233" s="1"/>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Q35" i="232" s="1"/>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Q19" i="232" s="1"/>
  <c r="U19" i="232"/>
  <c r="T19" i="232"/>
  <c r="S19" i="232"/>
  <c r="W18" i="232"/>
  <c r="V18" i="232"/>
  <c r="U18" i="232"/>
  <c r="T18" i="232"/>
  <c r="S18" i="232"/>
  <c r="W15" i="232"/>
  <c r="V15" i="232"/>
  <c r="U15" i="232"/>
  <c r="T15" i="232"/>
  <c r="Q15" i="232" s="1"/>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R38" i="231" s="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R32" i="231" s="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R17" i="231" s="1"/>
  <c r="Z17" i="231"/>
  <c r="Y17" i="231"/>
  <c r="AB16" i="231"/>
  <c r="AA16" i="231"/>
  <c r="Z16" i="231"/>
  <c r="Y16" i="231"/>
  <c r="AB15" i="231"/>
  <c r="AA15" i="231"/>
  <c r="Z15" i="231"/>
  <c r="Y15" i="231"/>
  <c r="AB14" i="231"/>
  <c r="AA14" i="231"/>
  <c r="R14" i="231" s="1"/>
  <c r="Z14" i="231"/>
  <c r="Y14" i="231"/>
  <c r="AB13" i="231"/>
  <c r="AA13" i="231"/>
  <c r="Z13" i="231"/>
  <c r="Y13" i="231"/>
  <c r="AB12" i="231"/>
  <c r="AA12" i="231"/>
  <c r="Z12" i="231"/>
  <c r="Y12" i="231"/>
  <c r="W18" i="231"/>
  <c r="V18" i="231"/>
  <c r="R18" i="231" s="1"/>
  <c r="U18" i="231"/>
  <c r="T18" i="231"/>
  <c r="W17" i="231"/>
  <c r="V17" i="231"/>
  <c r="U17" i="231"/>
  <c r="T17" i="231"/>
  <c r="W16" i="231"/>
  <c r="V16" i="231"/>
  <c r="U16" i="231"/>
  <c r="T16" i="231"/>
  <c r="W15" i="231"/>
  <c r="V15" i="231"/>
  <c r="U15" i="231"/>
  <c r="T15" i="231"/>
  <c r="W14" i="231"/>
  <c r="V14" i="231"/>
  <c r="U14" i="231"/>
  <c r="T14" i="231"/>
  <c r="W13" i="231"/>
  <c r="V13" i="231"/>
  <c r="U13" i="231"/>
  <c r="T13" i="231"/>
  <c r="R13" i="231" s="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C33" i="229" s="1"/>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C29" i="229" s="1"/>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C24" i="229" s="1"/>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C12" i="229" s="1"/>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T13" i="227" s="1"/>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Q34" i="226" s="1"/>
  <c r="S34" i="226"/>
  <c r="W33" i="226"/>
  <c r="V33" i="226"/>
  <c r="U33" i="226"/>
  <c r="T33" i="226"/>
  <c r="S33" i="226"/>
  <c r="W28" i="226"/>
  <c r="V28" i="226"/>
  <c r="U28" i="226"/>
  <c r="T28" i="226"/>
  <c r="S28" i="226"/>
  <c r="Q28" i="226" s="1"/>
  <c r="W24" i="226"/>
  <c r="V24" i="226"/>
  <c r="U24" i="226"/>
  <c r="T24" i="226"/>
  <c r="S24" i="226"/>
  <c r="W22" i="226"/>
  <c r="V22" i="226"/>
  <c r="U22" i="226"/>
  <c r="T22" i="226"/>
  <c r="S22" i="226"/>
  <c r="W17" i="226"/>
  <c r="V17" i="226"/>
  <c r="U17" i="226"/>
  <c r="Q17" i="226" s="1"/>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O43" i="223"/>
  <c r="L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S17" i="221" s="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V16" i="219"/>
  <c r="U16" i="219"/>
  <c r="T16" i="219"/>
  <c r="S16" i="219"/>
  <c r="W15" i="219"/>
  <c r="V15" i="219"/>
  <c r="U15" i="219"/>
  <c r="T15" i="219"/>
  <c r="S15" i="219"/>
  <c r="W14" i="219"/>
  <c r="V14" i="219"/>
  <c r="U14" i="219"/>
  <c r="T14" i="219"/>
  <c r="S14" i="219"/>
  <c r="W13" i="219"/>
  <c r="V13" i="219"/>
  <c r="U13" i="219"/>
  <c r="Q13" i="219" s="1"/>
  <c r="T13" i="219"/>
  <c r="S13" i="219"/>
  <c r="W9" i="219"/>
  <c r="V9" i="219"/>
  <c r="U7" i="218"/>
  <c r="T7" i="218"/>
  <c r="S7" i="218"/>
  <c r="Q13" i="217"/>
  <c r="P13" i="217"/>
  <c r="N13" i="217" s="1"/>
  <c r="Q9" i="217"/>
  <c r="N9" i="217" s="1"/>
  <c r="P17" i="216"/>
  <c r="O17" i="216"/>
  <c r="M17" i="216" s="1"/>
  <c r="P16" i="216"/>
  <c r="O16" i="216"/>
  <c r="P15" i="216"/>
  <c r="O15" i="216"/>
  <c r="P14" i="216"/>
  <c r="O14" i="216"/>
  <c r="P10" i="216"/>
  <c r="O10" i="216"/>
  <c r="P9" i="216"/>
  <c r="O9" i="216"/>
  <c r="P8" i="216"/>
  <c r="U44" i="215"/>
  <c r="Q44" i="215" s="1"/>
  <c r="U41" i="215"/>
  <c r="Q41" i="215" s="1"/>
  <c r="U40" i="215"/>
  <c r="Q40" i="215" s="1"/>
  <c r="U39" i="215"/>
  <c r="Q39" i="215" s="1"/>
  <c r="T35" i="215"/>
  <c r="S35" i="215"/>
  <c r="Q35" i="215" s="1"/>
  <c r="T34" i="215"/>
  <c r="S34" i="215"/>
  <c r="T33" i="215"/>
  <c r="S33" i="215"/>
  <c r="T27" i="215"/>
  <c r="S27" i="215"/>
  <c r="T26" i="215"/>
  <c r="Q26" i="215" s="1"/>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Q10" i="215" s="1"/>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N9" i="211" s="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O18" i="248"/>
  <c r="O33" i="248"/>
  <c r="M50" i="245"/>
  <c r="M51" i="245"/>
  <c r="M54" i="245"/>
  <c r="AL14" i="285"/>
  <c r="O11" i="248"/>
  <c r="O17" i="248"/>
  <c r="O25" i="248"/>
  <c r="AA39" i="240"/>
  <c r="N13" i="236"/>
  <c r="R22" i="231"/>
  <c r="W32" i="228"/>
  <c r="W13" i="228"/>
  <c r="R36" i="231"/>
  <c r="R40" i="231"/>
  <c r="O30" i="248"/>
  <c r="Q27" i="215"/>
  <c r="Q34" i="215"/>
  <c r="L11" i="223"/>
  <c r="L15" i="223"/>
  <c r="L19" i="223"/>
  <c r="L23" i="223"/>
  <c r="L27" i="223"/>
  <c r="L31" i="223"/>
  <c r="L42" i="223"/>
  <c r="L44" i="223"/>
  <c r="L46" i="223"/>
  <c r="L48" i="223"/>
  <c r="L50" i="223"/>
  <c r="L52" i="223"/>
  <c r="L54" i="223"/>
  <c r="L56" i="223"/>
  <c r="L58" i="223"/>
  <c r="L60" i="223"/>
  <c r="L62" i="223"/>
  <c r="L64" i="223"/>
  <c r="L66" i="223"/>
  <c r="Q22" i="237"/>
  <c r="CN13" i="251"/>
  <c r="CN14" i="251"/>
  <c r="CN15" i="251"/>
  <c r="CN16" i="251"/>
  <c r="CN17" i="251"/>
  <c r="CN19" i="251"/>
  <c r="CN22" i="251"/>
  <c r="CN23" i="251"/>
  <c r="CN24" i="251"/>
  <c r="CN26" i="251"/>
  <c r="T12" i="233"/>
  <c r="AA26" i="240"/>
  <c r="AA43" i="240"/>
  <c r="S15" i="243"/>
  <c r="M16" i="216"/>
  <c r="M17" i="259"/>
  <c r="M21" i="259"/>
  <c r="T34" i="257"/>
  <c r="T41" i="257"/>
  <c r="T43" i="257"/>
  <c r="Z33" i="257"/>
  <c r="T24" i="257"/>
  <c r="T42" i="257"/>
  <c r="T48" i="257"/>
  <c r="W11" i="228"/>
  <c r="W15" i="228"/>
  <c r="W17" i="228"/>
  <c r="W19" i="228"/>
  <c r="W24" i="228"/>
  <c r="W26" i="228"/>
  <c r="W28" i="228"/>
  <c r="R37" i="231"/>
  <c r="R42" i="231"/>
  <c r="W14" i="228"/>
  <c r="W18" i="228"/>
  <c r="W25" i="228"/>
  <c r="W29" i="228"/>
  <c r="R24" i="231"/>
  <c r="T15" i="233"/>
  <c r="L12" i="223"/>
  <c r="L16" i="223"/>
  <c r="L20" i="223"/>
  <c r="L24" i="223"/>
  <c r="L28" i="223"/>
  <c r="L32" i="223"/>
  <c r="R25" i="231"/>
  <c r="N12" i="236"/>
  <c r="Q20" i="237"/>
  <c r="S14" i="243"/>
  <c r="CN12" i="251"/>
  <c r="AL18" i="285"/>
  <c r="AL22" i="285"/>
  <c r="AL26" i="285"/>
  <c r="AL30" i="285"/>
  <c r="AL34" i="285"/>
  <c r="AL38" i="285"/>
  <c r="AL42" i="285"/>
  <c r="AL46" i="285"/>
  <c r="AL50" i="285"/>
  <c r="AL54" i="285"/>
  <c r="AL58" i="285"/>
  <c r="W12" i="228"/>
  <c r="W16" i="228"/>
  <c r="W23" i="228"/>
  <c r="W27" i="228"/>
  <c r="W31" i="228"/>
  <c r="N18" i="239"/>
  <c r="R29" i="231"/>
  <c r="W30" i="228"/>
  <c r="Q14" i="232"/>
  <c r="Q25" i="232"/>
  <c r="N9" i="239"/>
  <c r="M39" i="245"/>
  <c r="Q16" i="219"/>
  <c r="S19" i="221"/>
  <c r="M14" i="216"/>
  <c r="Q20" i="215"/>
  <c r="Q33" i="215"/>
  <c r="X20" i="279"/>
  <c r="AL13" i="285"/>
  <c r="AL17" i="285"/>
  <c r="AL21" i="285"/>
  <c r="AL25" i="285"/>
  <c r="AL29" i="285"/>
  <c r="AL33" i="285"/>
  <c r="AL37" i="285"/>
  <c r="AL41" i="285"/>
  <c r="AL45" i="285"/>
  <c r="AL49" i="285"/>
  <c r="AL53" i="285"/>
  <c r="AL57" i="285"/>
  <c r="AL61" i="285"/>
  <c r="AL16" i="285"/>
  <c r="AL20" i="285"/>
  <c r="AL24" i="285"/>
  <c r="AL28" i="285"/>
  <c r="AL32" i="285"/>
  <c r="AL36" i="285"/>
  <c r="AL40" i="285"/>
  <c r="AL44" i="285"/>
  <c r="AL48" i="285"/>
  <c r="AL52" i="285"/>
  <c r="AL56" i="285"/>
  <c r="AL60" i="285"/>
  <c r="AL15" i="285"/>
  <c r="AL19" i="285"/>
  <c r="AL23" i="285"/>
  <c r="AL27" i="285"/>
  <c r="AL31" i="285"/>
  <c r="AL35" i="285"/>
  <c r="AL39" i="285"/>
  <c r="AL43" i="285"/>
  <c r="AL47" i="285"/>
  <c r="AL51" i="285"/>
  <c r="AL55" i="285"/>
  <c r="AL59" i="285"/>
  <c r="T24" i="289"/>
  <c r="N11" i="290"/>
  <c r="N12" i="290"/>
  <c r="N13" i="290"/>
  <c r="S18" i="221"/>
  <c r="L14" i="223"/>
  <c r="L18" i="223"/>
  <c r="L22" i="223"/>
  <c r="L26" i="223"/>
  <c r="L30" i="223"/>
  <c r="L34" i="223"/>
  <c r="L13" i="223"/>
  <c r="L17" i="223"/>
  <c r="L21" i="223"/>
  <c r="L25" i="223"/>
  <c r="L29" i="223"/>
  <c r="L33" i="223"/>
  <c r="L45" i="223"/>
  <c r="L49" i="223"/>
  <c r="L53" i="223"/>
  <c r="L57" i="223"/>
  <c r="L61" i="223"/>
  <c r="L65" i="223"/>
  <c r="Q22" i="226"/>
  <c r="T22" i="227"/>
  <c r="I49" i="257"/>
  <c r="E13" i="225"/>
  <c r="G33" i="248"/>
  <c r="E11" i="281"/>
  <c r="K23" i="280"/>
  <c r="T23" i="280"/>
  <c r="T22" i="280"/>
  <c r="R22" i="280"/>
  <c r="F22" i="280"/>
  <c r="F21" i="280"/>
  <c r="K10" i="279"/>
  <c r="F15" i="279"/>
  <c r="F21" i="279"/>
  <c r="F23" i="279"/>
  <c r="F22" i="279"/>
  <c r="S38" i="240"/>
  <c r="P41" i="240"/>
  <c r="J41" i="240"/>
  <c r="P36" i="240"/>
  <c r="P37" i="240"/>
  <c r="P35" i="240"/>
  <c r="J36" i="240"/>
  <c r="J37" i="240"/>
  <c r="J35" i="240"/>
  <c r="J25" i="240"/>
  <c r="G25" i="240"/>
  <c r="J22" i="240"/>
  <c r="G22" i="240"/>
  <c r="T42" i="240"/>
  <c r="J44" i="240"/>
  <c r="E24" i="242"/>
  <c r="N40" i="261"/>
  <c r="L40" i="261"/>
  <c r="K40" i="261"/>
  <c r="I40" i="261"/>
  <c r="H40" i="261"/>
  <c r="F40" i="261"/>
  <c r="E40" i="261"/>
  <c r="C40" i="26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G17" i="231"/>
  <c r="G16" i="231"/>
  <c r="G15" i="231"/>
  <c r="G14" i="231"/>
  <c r="G13" i="231"/>
  <c r="G12" i="231"/>
  <c r="L42" i="258"/>
  <c r="L40" i="258"/>
  <c r="L39" i="258"/>
  <c r="L38" i="258"/>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M39" i="233"/>
  <c r="M13" i="225"/>
  <c r="H13" i="225"/>
  <c r="AO40" i="233"/>
  <c r="AN40" i="233"/>
  <c r="AM40" i="233"/>
  <c r="AL40" i="233"/>
  <c r="AK40" i="233"/>
  <c r="AJ40" i="233"/>
  <c r="AI40" i="233"/>
  <c r="AH40" i="233"/>
  <c r="AG40" i="233"/>
  <c r="AO39" i="233"/>
  <c r="AN39" i="233"/>
  <c r="AM39" i="233"/>
  <c r="AL39" i="233"/>
  <c r="AK39" i="233"/>
  <c r="AJ39" i="233"/>
  <c r="AI39" i="233"/>
  <c r="AH39" i="233"/>
  <c r="AG39" i="233"/>
  <c r="AL12" i="285"/>
  <c r="Z10" i="289"/>
  <c r="Z10" i="288"/>
  <c r="V10" i="288" s="1"/>
  <c r="P8" i="287"/>
  <c r="N8" i="287" s="1"/>
  <c r="AA8" i="261"/>
  <c r="W8" i="261" s="1"/>
  <c r="W9" i="281"/>
  <c r="P9" i="236"/>
  <c r="T12" i="231"/>
  <c r="V11" i="227"/>
  <c r="S11" i="226"/>
  <c r="W9" i="225"/>
  <c r="U8" i="221"/>
  <c r="U8" i="212"/>
  <c r="T10" i="289"/>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M157" i="291" s="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J157" i="291"/>
  <c r="S159" i="291"/>
  <c r="J159" i="291"/>
  <c r="S160" i="291"/>
  <c r="J160" i="291"/>
  <c r="M160" i="291"/>
  <c r="M159" i="291"/>
  <c r="P159" i="291"/>
  <c r="S146" i="291"/>
  <c r="M146" i="291"/>
  <c r="P160" i="291"/>
  <c r="I7" i="218"/>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56" i="240"/>
  <c r="G55" i="240"/>
  <c r="G57" i="240"/>
  <c r="J22" i="237"/>
  <c r="J21" i="237"/>
  <c r="J20" i="237"/>
  <c r="J19" i="237"/>
  <c r="J18" i="237"/>
  <c r="F14" i="236"/>
  <c r="G13" i="236"/>
  <c r="G12" i="236"/>
  <c r="G11" i="236"/>
  <c r="G10" i="236"/>
  <c r="G9" i="236"/>
  <c r="K15" i="209"/>
  <c r="J15" i="209"/>
  <c r="I15" i="209"/>
  <c r="H15" i="209"/>
  <c r="G15" i="209"/>
  <c r="F15" i="209"/>
  <c r="E15" i="209"/>
  <c r="F14" i="209"/>
  <c r="E14" i="209"/>
  <c r="K14" i="209"/>
  <c r="J14" i="209"/>
  <c r="I14" i="209"/>
  <c r="H14" i="209"/>
  <c r="G14" i="209"/>
  <c r="I10" i="202"/>
  <c r="I10" i="204"/>
  <c r="U10" i="263"/>
  <c r="U10" i="262"/>
  <c r="F22" i="259"/>
  <c r="E22" i="259"/>
  <c r="F14" i="259"/>
  <c r="E14" i="259"/>
  <c r="O8" i="259"/>
  <c r="M8" i="259" s="1"/>
  <c r="AB9" i="258"/>
  <c r="S9" i="258" s="1"/>
  <c r="E28" i="256"/>
  <c r="E21" i="256"/>
  <c r="E16" i="256"/>
  <c r="E9" i="256"/>
  <c r="N7" i="256"/>
  <c r="E17" i="254"/>
  <c r="N8" i="254"/>
  <c r="L8" i="254"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Q8" i="245"/>
  <c r="M8" i="245" s="1"/>
  <c r="U8" i="243"/>
  <c r="T43" i="240"/>
  <c r="T39" i="240"/>
  <c r="H15" i="240"/>
  <c r="F15" i="240"/>
  <c r="E15" i="240"/>
  <c r="G14" i="240"/>
  <c r="G13" i="240"/>
  <c r="G12" i="240"/>
  <c r="H11" i="240"/>
  <c r="F11" i="240"/>
  <c r="E11" i="240"/>
  <c r="G10" i="240"/>
  <c r="G9" i="240"/>
  <c r="AC8" i="240"/>
  <c r="G8" i="240"/>
  <c r="F20" i="239"/>
  <c r="E20" i="239"/>
  <c r="G19" i="239"/>
  <c r="G18" i="239"/>
  <c r="F17" i="239"/>
  <c r="E17" i="239"/>
  <c r="G16" i="239"/>
  <c r="G15" i="239"/>
  <c r="F10" i="239"/>
  <c r="E10" i="239"/>
  <c r="G9" i="239"/>
  <c r="P8" i="239"/>
  <c r="N8" i="239" s="1"/>
  <c r="G8" i="239"/>
  <c r="S10" i="237"/>
  <c r="V10" i="233"/>
  <c r="S9" i="232"/>
  <c r="O11" i="230"/>
  <c r="M11" i="230" s="1"/>
  <c r="M45" i="227"/>
  <c r="M44" i="227"/>
  <c r="M43" i="227"/>
  <c r="M42" i="227"/>
  <c r="K46" i="227"/>
  <c r="J46" i="227"/>
  <c r="G46" i="227"/>
  <c r="J45" i="226"/>
  <c r="J44" i="226"/>
  <c r="J43" i="226"/>
  <c r="J42" i="226"/>
  <c r="I46" i="226"/>
  <c r="R7" i="218"/>
  <c r="P9" i="217"/>
  <c r="O8" i="216"/>
  <c r="S8" i="215"/>
  <c r="U9" i="206"/>
  <c r="R9" i="206"/>
  <c r="S11" i="205"/>
  <c r="S9" i="203"/>
  <c r="Q9" i="203" s="1"/>
  <c r="S8" i="202"/>
  <c r="Q8" i="202" s="1"/>
  <c r="L7" i="256"/>
  <c r="L8" i="246"/>
  <c r="L25" i="251"/>
  <c r="L27" i="251"/>
  <c r="T25" i="251"/>
  <c r="T27" i="251"/>
  <c r="AB25" i="251"/>
  <c r="AB27" i="251"/>
  <c r="AJ25" i="251"/>
  <c r="AJ27" i="251"/>
  <c r="M25" i="251"/>
  <c r="M27" i="251"/>
  <c r="U25" i="251"/>
  <c r="U27" i="251"/>
  <c r="AC25" i="251"/>
  <c r="AC27" i="251"/>
  <c r="AK25" i="251"/>
  <c r="AK27" i="251"/>
  <c r="AS25" i="251"/>
  <c r="AS27" i="251"/>
  <c r="I41" i="204"/>
  <c r="BA25" i="251"/>
  <c r="BA27" i="251"/>
  <c r="AR25" i="251"/>
  <c r="AR27" i="251"/>
  <c r="F52" i="204"/>
  <c r="N13" i="225"/>
  <c r="G35" i="205"/>
  <c r="I33" i="205"/>
  <c r="J25" i="251"/>
  <c r="J27" i="251"/>
  <c r="R25" i="251"/>
  <c r="R27" i="251"/>
  <c r="Z25" i="251"/>
  <c r="Z27" i="251"/>
  <c r="AH25" i="251"/>
  <c r="AH27" i="251"/>
  <c r="AP25" i="251"/>
  <c r="AP27" i="251"/>
  <c r="BF25" i="251"/>
  <c r="BF27" i="251"/>
  <c r="E25" i="251"/>
  <c r="E27" i="251"/>
  <c r="I44" i="204"/>
  <c r="J30" i="228"/>
  <c r="I9" i="203"/>
  <c r="H15" i="204"/>
  <c r="AZ25" i="251"/>
  <c r="AZ27" i="251"/>
  <c r="I12" i="204"/>
  <c r="I14" i="204"/>
  <c r="J13" i="225"/>
  <c r="I36" i="225"/>
  <c r="I12" i="202"/>
  <c r="I10" i="205"/>
  <c r="I15" i="205"/>
  <c r="L10" i="258"/>
  <c r="P11" i="228"/>
  <c r="J17" i="228"/>
  <c r="I37" i="204"/>
  <c r="I43" i="204"/>
  <c r="I18" i="205"/>
  <c r="P31" i="228"/>
  <c r="I11" i="204"/>
  <c r="I8" i="202"/>
  <c r="I23" i="205"/>
  <c r="Q8" i="213"/>
  <c r="O8" i="213" s="1"/>
  <c r="F11" i="202"/>
  <c r="I21" i="204"/>
  <c r="I30" i="204"/>
  <c r="G11" i="202"/>
  <c r="I13" i="202"/>
  <c r="I19" i="205"/>
  <c r="H32" i="232"/>
  <c r="I25" i="205"/>
  <c r="I9" i="202"/>
  <c r="I16" i="205"/>
  <c r="I13" i="204"/>
  <c r="I25" i="204"/>
  <c r="I27" i="204"/>
  <c r="I36" i="204"/>
  <c r="F46" i="227"/>
  <c r="J27" i="225"/>
  <c r="T21" i="229"/>
  <c r="I43" i="231"/>
  <c r="I27" i="225"/>
  <c r="E14" i="236"/>
  <c r="F27" i="225"/>
  <c r="M13" i="229"/>
  <c r="BB25" i="251"/>
  <c r="BB27" i="251"/>
  <c r="F33" i="233"/>
  <c r="I27" i="232"/>
  <c r="K36" i="225"/>
  <c r="G46" i="226"/>
  <c r="F33" i="231"/>
  <c r="H25" i="251"/>
  <c r="H27" i="251"/>
  <c r="I25" i="251"/>
  <c r="I27" i="251"/>
  <c r="Q25" i="251"/>
  <c r="Q27" i="251"/>
  <c r="Y25" i="251"/>
  <c r="Y27" i="251"/>
  <c r="AG25" i="251"/>
  <c r="AG27" i="251"/>
  <c r="AO25" i="251"/>
  <c r="AO27" i="251"/>
  <c r="AW25" i="251"/>
  <c r="AW27" i="251"/>
  <c r="BE25" i="251"/>
  <c r="BE27" i="251"/>
  <c r="F15" i="204"/>
  <c r="H35" i="205"/>
  <c r="I26" i="202"/>
  <c r="G15" i="204"/>
  <c r="I20" i="204"/>
  <c r="I38" i="204"/>
  <c r="I12" i="205"/>
  <c r="I14" i="205"/>
  <c r="L8" i="209"/>
  <c r="M8" i="216"/>
  <c r="I20" i="202"/>
  <c r="I19" i="204"/>
  <c r="I26" i="204"/>
  <c r="I24" i="205"/>
  <c r="I34" i="205"/>
  <c r="H27" i="202"/>
  <c r="F31" i="204"/>
  <c r="I42" i="204"/>
  <c r="I11" i="205"/>
  <c r="I17" i="202"/>
  <c r="I13" i="205"/>
  <c r="F27" i="205"/>
  <c r="I18" i="204"/>
  <c r="K13" i="225"/>
  <c r="F46" i="226"/>
  <c r="E36" i="225"/>
  <c r="I46" i="227"/>
  <c r="P15" i="228"/>
  <c r="U21" i="229"/>
  <c r="M17" i="229"/>
  <c r="M25" i="229"/>
  <c r="E34" i="229"/>
  <c r="V25" i="229"/>
  <c r="J11" i="232"/>
  <c r="F32" i="232"/>
  <c r="H46" i="226"/>
  <c r="P19" i="228"/>
  <c r="M27" i="229"/>
  <c r="V27" i="229"/>
  <c r="M33" i="229"/>
  <c r="V33" i="229"/>
  <c r="F13" i="225"/>
  <c r="F33" i="228"/>
  <c r="P27" i="228"/>
  <c r="H26" i="231"/>
  <c r="D43" i="231"/>
  <c r="J23" i="232"/>
  <c r="L46" i="227"/>
  <c r="J24" i="228"/>
  <c r="E21" i="229"/>
  <c r="AE11" i="229"/>
  <c r="J21" i="229"/>
  <c r="H33" i="233"/>
  <c r="H27" i="225"/>
  <c r="N27" i="225"/>
  <c r="I20" i="228"/>
  <c r="V13" i="229"/>
  <c r="M19" i="229"/>
  <c r="F27" i="232"/>
  <c r="J15" i="232"/>
  <c r="J34" i="226"/>
  <c r="V24" i="229"/>
  <c r="V26" i="229"/>
  <c r="I26" i="231"/>
  <c r="I33" i="231"/>
  <c r="F36" i="225"/>
  <c r="N36" i="225"/>
  <c r="G33" i="228"/>
  <c r="P26" i="228"/>
  <c r="O21" i="229"/>
  <c r="M13" i="233"/>
  <c r="K27" i="225"/>
  <c r="M17" i="227"/>
  <c r="Q34" i="229"/>
  <c r="D26" i="231"/>
  <c r="J9" i="232"/>
  <c r="J19" i="232"/>
  <c r="E20" i="228"/>
  <c r="M20" i="229"/>
  <c r="V20" i="229"/>
  <c r="J14" i="232"/>
  <c r="J18" i="232"/>
  <c r="L33" i="233"/>
  <c r="G33" i="233"/>
  <c r="H18" i="243"/>
  <c r="J18" i="243"/>
  <c r="K18" i="243"/>
  <c r="L14" i="243"/>
  <c r="K25" i="251"/>
  <c r="K27" i="251"/>
  <c r="S25" i="251"/>
  <c r="S27" i="251"/>
  <c r="AA25" i="251"/>
  <c r="AA27" i="251"/>
  <c r="AI25" i="251"/>
  <c r="AI27" i="251"/>
  <c r="AQ25" i="251"/>
  <c r="AQ27" i="251"/>
  <c r="AY25" i="251"/>
  <c r="AY27" i="251"/>
  <c r="BG25" i="251"/>
  <c r="BG27" i="251"/>
  <c r="L10" i="243"/>
  <c r="F25" i="251"/>
  <c r="F27" i="251"/>
  <c r="N25" i="251"/>
  <c r="N27" i="251"/>
  <c r="V25" i="251"/>
  <c r="V27" i="251"/>
  <c r="AD25" i="251"/>
  <c r="AD27" i="251"/>
  <c r="AL25" i="251"/>
  <c r="AL27" i="251"/>
  <c r="E18" i="243"/>
  <c r="G25" i="251"/>
  <c r="G27" i="251"/>
  <c r="O25" i="251"/>
  <c r="O27" i="251"/>
  <c r="W25" i="251"/>
  <c r="W27" i="251"/>
  <c r="AE25" i="251"/>
  <c r="AE27" i="251"/>
  <c r="AM25" i="251"/>
  <c r="AM27" i="251"/>
  <c r="AU25" i="251"/>
  <c r="AU27" i="251"/>
  <c r="BC25" i="251"/>
  <c r="BC27" i="251"/>
  <c r="P25" i="251"/>
  <c r="P27" i="251"/>
  <c r="AF25" i="251"/>
  <c r="AF27" i="251"/>
  <c r="F18" i="243"/>
  <c r="L11" i="258"/>
  <c r="J11" i="237"/>
  <c r="H27" i="205"/>
  <c r="H11" i="202"/>
  <c r="I14" i="202"/>
  <c r="I22" i="202"/>
  <c r="F27" i="202"/>
  <c r="I10" i="203"/>
  <c r="I28" i="204"/>
  <c r="I39" i="204"/>
  <c r="I50" i="204"/>
  <c r="G52" i="204"/>
  <c r="S9" i="206"/>
  <c r="I21" i="206"/>
  <c r="U8" i="209"/>
  <c r="I15" i="202"/>
  <c r="I25" i="202"/>
  <c r="G27" i="202"/>
  <c r="I9" i="204"/>
  <c r="I29" i="204"/>
  <c r="G31" i="204"/>
  <c r="I40" i="204"/>
  <c r="I51" i="204"/>
  <c r="H52" i="204"/>
  <c r="F35" i="205"/>
  <c r="T9" i="206"/>
  <c r="I22" i="206"/>
  <c r="H31" i="204"/>
  <c r="I26" i="205"/>
  <c r="S9" i="204"/>
  <c r="N15" i="214"/>
  <c r="L15" i="214" s="1"/>
  <c r="G27" i="205"/>
  <c r="I9" i="206"/>
  <c r="I32" i="205"/>
  <c r="L17" i="209"/>
  <c r="J15" i="228"/>
  <c r="J13" i="226"/>
  <c r="F21" i="229"/>
  <c r="M21" i="229" s="1"/>
  <c r="P13" i="228"/>
  <c r="K20" i="228"/>
  <c r="P10" i="228"/>
  <c r="L20" i="228"/>
  <c r="G27" i="225"/>
  <c r="K34" i="229"/>
  <c r="I13" i="225"/>
  <c r="J41" i="226"/>
  <c r="E46" i="226"/>
  <c r="J28" i="226"/>
  <c r="H46" i="227"/>
  <c r="V17" i="229"/>
  <c r="J17" i="226"/>
  <c r="M33" i="227"/>
  <c r="J12" i="228"/>
  <c r="P18" i="228"/>
  <c r="M28" i="227"/>
  <c r="P16" i="228"/>
  <c r="I33" i="228"/>
  <c r="P25" i="228"/>
  <c r="M24" i="229"/>
  <c r="J36" i="225"/>
  <c r="Y10" i="228"/>
  <c r="J10" i="228"/>
  <c r="N20" i="228"/>
  <c r="J11" i="228"/>
  <c r="P14" i="228"/>
  <c r="P17" i="228"/>
  <c r="G20" i="228"/>
  <c r="K33" i="228"/>
  <c r="P23" i="228"/>
  <c r="J27" i="228"/>
  <c r="P28" i="228"/>
  <c r="J31" i="228"/>
  <c r="E33" i="231"/>
  <c r="M41" i="227"/>
  <c r="F20" i="228"/>
  <c r="J18" i="228"/>
  <c r="J19" i="228"/>
  <c r="M20" i="228"/>
  <c r="P24" i="228"/>
  <c r="L33" i="228"/>
  <c r="P30" i="228"/>
  <c r="M15" i="229"/>
  <c r="J30" i="232"/>
  <c r="E32" i="232"/>
  <c r="L27" i="225"/>
  <c r="O20" i="228"/>
  <c r="M33" i="228"/>
  <c r="J25" i="228"/>
  <c r="J26" i="228"/>
  <c r="O33" i="228"/>
  <c r="M12" i="229"/>
  <c r="V12" i="229"/>
  <c r="L21" i="229"/>
  <c r="H33" i="231"/>
  <c r="M16" i="233"/>
  <c r="E27" i="225"/>
  <c r="E30" i="225" s="1"/>
  <c r="M27" i="225"/>
  <c r="H20" i="228"/>
  <c r="P12" i="228"/>
  <c r="E33" i="228"/>
  <c r="N33" i="228"/>
  <c r="J32" i="228"/>
  <c r="V19" i="229"/>
  <c r="J13" i="232"/>
  <c r="J25" i="232"/>
  <c r="E33" i="233"/>
  <c r="M31" i="233"/>
  <c r="J24" i="226"/>
  <c r="E46" i="227"/>
  <c r="J16" i="228"/>
  <c r="J23" i="228"/>
  <c r="P29" i="228"/>
  <c r="M11" i="229"/>
  <c r="N21" i="229"/>
  <c r="V11" i="229"/>
  <c r="V15" i="229"/>
  <c r="H21" i="229"/>
  <c r="M28" i="229"/>
  <c r="J34" i="229"/>
  <c r="M12" i="233"/>
  <c r="J14" i="228"/>
  <c r="J29" i="228"/>
  <c r="G21" i="229"/>
  <c r="P21" i="229"/>
  <c r="K21" i="229"/>
  <c r="F34" i="229"/>
  <c r="O34" i="229"/>
  <c r="M30" i="229"/>
  <c r="V30" i="229"/>
  <c r="E26" i="231"/>
  <c r="M15" i="233"/>
  <c r="J33" i="226"/>
  <c r="M24" i="227"/>
  <c r="M34" i="227"/>
  <c r="J13" i="228"/>
  <c r="J28" i="228"/>
  <c r="Q21" i="229"/>
  <c r="M14" i="229"/>
  <c r="M18" i="229"/>
  <c r="G34" i="229"/>
  <c r="P34" i="229"/>
  <c r="R34" i="229"/>
  <c r="F26" i="231"/>
  <c r="E43" i="231"/>
  <c r="J10" i="232"/>
  <c r="J20" i="232"/>
  <c r="M11" i="233"/>
  <c r="P32" i="228"/>
  <c r="I21" i="229"/>
  <c r="V14" i="229"/>
  <c r="V18" i="229"/>
  <c r="H34" i="229"/>
  <c r="V31" i="229"/>
  <c r="S34" i="229"/>
  <c r="G27" i="232"/>
  <c r="G32" i="232"/>
  <c r="M14" i="233"/>
  <c r="R21" i="229"/>
  <c r="I34" i="229"/>
  <c r="L34" i="229"/>
  <c r="M32" i="229"/>
  <c r="V32" i="229"/>
  <c r="U34" i="229"/>
  <c r="F43" i="231"/>
  <c r="H27" i="232"/>
  <c r="J12" i="232"/>
  <c r="J24" i="232"/>
  <c r="I32" i="232"/>
  <c r="M10" i="233"/>
  <c r="I33" i="233"/>
  <c r="H33" i="228"/>
  <c r="S21" i="229"/>
  <c r="M26" i="229"/>
  <c r="J35" i="232"/>
  <c r="V28" i="229"/>
  <c r="M31" i="229"/>
  <c r="T34" i="229"/>
  <c r="H43" i="231"/>
  <c r="E27" i="232"/>
  <c r="J31" i="232"/>
  <c r="M16" i="229"/>
  <c r="M29" i="229"/>
  <c r="N34" i="229"/>
  <c r="D33" i="231"/>
  <c r="V16" i="229"/>
  <c r="V29" i="229"/>
  <c r="J33" i="233"/>
  <c r="M32" i="233"/>
  <c r="K33" i="233"/>
  <c r="M36" i="233"/>
  <c r="L16" i="243"/>
  <c r="L15" i="243"/>
  <c r="L17" i="243"/>
  <c r="J14" i="237"/>
  <c r="L11" i="243"/>
  <c r="G18" i="243"/>
  <c r="J12" i="237"/>
  <c r="I18" i="243"/>
  <c r="L9" i="243"/>
  <c r="J10" i="237"/>
  <c r="J13" i="237"/>
  <c r="AN25" i="251"/>
  <c r="AN27" i="251"/>
  <c r="AV25" i="251"/>
  <c r="AV27" i="251"/>
  <c r="BD25" i="251"/>
  <c r="BD27" i="251"/>
  <c r="L14" i="258"/>
  <c r="CG24" i="251"/>
  <c r="E19" i="250"/>
  <c r="L8" i="243"/>
  <c r="CG23" i="251"/>
  <c r="E18" i="250"/>
  <c r="E14" i="250"/>
  <c r="AT25" i="251"/>
  <c r="AT27" i="251"/>
  <c r="N8" i="250"/>
  <c r="L8" i="250" s="1"/>
  <c r="CG22" i="251"/>
  <c r="E17" i="250"/>
  <c r="E22" i="258"/>
  <c r="CG26" i="251"/>
  <c r="E21" i="250"/>
  <c r="L12" i="258"/>
  <c r="H19" i="210"/>
  <c r="J44" i="204"/>
  <c r="H30" i="210"/>
  <c r="F20" i="226"/>
  <c r="H7" i="209"/>
  <c r="G30" i="210"/>
  <c r="C25" i="214"/>
  <c r="F7" i="209"/>
  <c r="E26" i="237"/>
  <c r="F33" i="204"/>
  <c r="I45" i="204"/>
  <c r="M34" i="229"/>
  <c r="J20" i="228"/>
  <c r="CG27" i="251"/>
  <c r="E22" i="250" s="1"/>
  <c r="P33" i="228"/>
  <c r="I22" i="204"/>
  <c r="W10" i="228"/>
  <c r="P20" i="228"/>
  <c r="J33" i="228"/>
  <c r="M11" i="227"/>
  <c r="E7" i="209"/>
  <c r="CG25" i="251"/>
  <c r="E20" i="250" s="1"/>
  <c r="G19" i="210"/>
  <c r="J22" i="226"/>
  <c r="J11" i="226"/>
  <c r="M22" i="227"/>
  <c r="I3" i="80"/>
  <c r="J3" i="80"/>
  <c r="K3" i="80"/>
  <c r="L3" i="80"/>
  <c r="M3" i="80"/>
  <c r="N3" i="80"/>
  <c r="O3" i="80"/>
  <c r="P3" i="80"/>
  <c r="Q3" i="80"/>
  <c r="H3" i="80"/>
  <c r="L13" i="225"/>
  <c r="G13" i="225"/>
  <c r="H36" i="225"/>
  <c r="M36" i="225"/>
  <c r="L36" i="225"/>
  <c r="G36" i="225"/>
  <c r="P8" i="211"/>
  <c r="D67" i="223"/>
  <c r="C67" i="223"/>
  <c r="N10" i="223"/>
  <c r="L10" i="223"/>
  <c r="M20" i="233"/>
  <c r="G17" i="257"/>
  <c r="H14" i="257"/>
  <c r="F17" i="257"/>
  <c r="H15" i="257"/>
  <c r="K42" i="257"/>
  <c r="G49" i="257"/>
  <c r="F49" i="257"/>
  <c r="K47" i="257"/>
  <c r="M21" i="233"/>
  <c r="K40" i="257"/>
  <c r="E49" i="257"/>
  <c r="K43" i="257"/>
  <c r="K50" i="257"/>
  <c r="K48" i="257"/>
  <c r="M13" i="227"/>
  <c r="M24" i="233"/>
  <c r="V8" i="257"/>
  <c r="E17" i="257"/>
  <c r="H8" i="257"/>
  <c r="H11" i="257"/>
  <c r="H16" i="257"/>
  <c r="K41" i="257"/>
  <c r="M26" i="233"/>
  <c r="M19" i="233"/>
  <c r="H10" i="257"/>
  <c r="H18" i="257"/>
  <c r="L27" i="257"/>
  <c r="L26" i="257"/>
  <c r="L25" i="257"/>
  <c r="L24" i="257"/>
  <c r="L32" i="257"/>
  <c r="L31" i="257"/>
  <c r="L30" i="257"/>
  <c r="L34" i="257"/>
  <c r="J49" i="257"/>
  <c r="K46" i="257"/>
  <c r="M25" i="233"/>
  <c r="H9" i="257"/>
  <c r="H49" i="257"/>
  <c r="T8" i="257"/>
  <c r="AR188" i="284"/>
  <c r="AR156" i="284"/>
  <c r="AR124" i="284"/>
  <c r="AR205" i="284"/>
  <c r="AR141" i="284"/>
  <c r="AR207" i="284"/>
  <c r="AR203" i="284"/>
  <c r="AR175" i="284"/>
  <c r="AR171" i="284"/>
  <c r="AR143" i="284"/>
  <c r="AR139" i="284"/>
  <c r="AR111" i="284"/>
  <c r="AR107" i="284"/>
  <c r="AR169" i="284"/>
  <c r="AR105" i="284"/>
  <c r="AR65" i="284"/>
  <c r="AR198" i="284"/>
  <c r="AR134" i="284"/>
  <c r="AR47" i="284"/>
  <c r="AR39" i="284"/>
  <c r="AR86" i="284"/>
  <c r="AR33" i="284"/>
  <c r="AR38" i="284"/>
  <c r="AR68" i="284"/>
  <c r="AR202" i="284"/>
  <c r="AR138" i="284"/>
  <c r="AR42" i="284"/>
  <c r="AR114" i="284"/>
  <c r="AR37" i="284"/>
  <c r="AR94" i="284"/>
  <c r="N20" i="313"/>
  <c r="E19" i="210"/>
  <c r="U46" i="225" l="1"/>
  <c r="F1833" i="355"/>
  <c r="F1825" i="354"/>
  <c r="F1838" i="355"/>
  <c r="F1830" i="354"/>
  <c r="F1834" i="355"/>
  <c r="F1826" i="354"/>
  <c r="F1839" i="355"/>
  <c r="F1831" i="354"/>
  <c r="F1832" i="355"/>
  <c r="F1824" i="354"/>
  <c r="F1828" i="354"/>
  <c r="F1836" i="355"/>
  <c r="F1829" i="354"/>
  <c r="F1837" i="355"/>
  <c r="F1827" i="354"/>
  <c r="F1835" i="355"/>
  <c r="F1840" i="355"/>
  <c r="F1832" i="354"/>
  <c r="F1833" i="354"/>
  <c r="F1841" i="355"/>
  <c r="F1765" i="355"/>
  <c r="F1757" i="354"/>
  <c r="F1792" i="355"/>
  <c r="F1784" i="354"/>
  <c r="F1770" i="355"/>
  <c r="F1762" i="354"/>
  <c r="F1769" i="355"/>
  <c r="F1761" i="354"/>
  <c r="F1762" i="355"/>
  <c r="F1754" i="354"/>
  <c r="F1768" i="355"/>
  <c r="F1760" i="354"/>
  <c r="F1763" i="355"/>
  <c r="F1755" i="354"/>
  <c r="F1766" i="355"/>
  <c r="F1758" i="354"/>
  <c r="H30" i="225"/>
  <c r="F1764" i="355"/>
  <c r="F1756" i="354"/>
  <c r="F1771" i="355"/>
  <c r="F1763" i="354"/>
  <c r="F1767" i="355"/>
  <c r="F1759" i="354"/>
  <c r="F1637" i="354"/>
  <c r="F1645" i="355"/>
  <c r="F1636" i="354"/>
  <c r="F1644" i="355"/>
  <c r="F1648" i="355"/>
  <c r="F1640" i="354"/>
  <c r="F1639" i="354"/>
  <c r="F1647" i="355"/>
  <c r="F1642" i="354"/>
  <c r="F1650" i="355"/>
  <c r="F1635" i="354"/>
  <c r="F1643" i="355"/>
  <c r="F1641" i="354"/>
  <c r="F1649" i="355"/>
  <c r="F1643" i="354"/>
  <c r="F1651" i="355"/>
  <c r="F1638" i="354"/>
  <c r="F1646" i="355"/>
  <c r="F1642" i="355"/>
  <c r="F1634" i="354"/>
  <c r="F223" i="354"/>
  <c r="F225" i="355"/>
  <c r="F198" i="354"/>
  <c r="F200" i="355"/>
  <c r="F79" i="355"/>
  <c r="F79" i="354"/>
  <c r="F204" i="355"/>
  <c r="F202" i="354"/>
  <c r="F21" i="355"/>
  <c r="F21" i="354"/>
  <c r="F200" i="354"/>
  <c r="F202" i="355"/>
  <c r="F158" i="354"/>
  <c r="F160" i="355"/>
  <c r="F215" i="355"/>
  <c r="F213" i="354"/>
  <c r="F163" i="354"/>
  <c r="F165" i="355"/>
  <c r="F240" i="355"/>
  <c r="F238" i="354"/>
  <c r="F120" i="355"/>
  <c r="F118" i="354"/>
  <c r="F420" i="355"/>
  <c r="F413" i="354"/>
  <c r="F361" i="355"/>
  <c r="F354" i="354"/>
  <c r="F88" i="355"/>
  <c r="F88" i="354"/>
  <c r="F143" i="355"/>
  <c r="F141" i="354"/>
  <c r="F185" i="355"/>
  <c r="F183" i="354"/>
  <c r="F19" i="354"/>
  <c r="F19" i="355"/>
  <c r="F312" i="355"/>
  <c r="F305" i="354"/>
  <c r="F253" i="354"/>
  <c r="F255" i="355"/>
  <c r="F17" i="354"/>
  <c r="F17" i="355"/>
  <c r="F397" i="354"/>
  <c r="F404" i="355"/>
  <c r="F382" i="355"/>
  <c r="F375" i="354"/>
  <c r="F84" i="354"/>
  <c r="F84" i="355"/>
  <c r="F287" i="355"/>
  <c r="F280" i="354"/>
  <c r="F168" i="354"/>
  <c r="F170" i="355"/>
  <c r="F384" i="355"/>
  <c r="F377" i="354"/>
  <c r="F347" i="355"/>
  <c r="F340" i="354"/>
  <c r="F379" i="354"/>
  <c r="F386" i="355"/>
  <c r="F133" i="354"/>
  <c r="F135" i="355"/>
  <c r="F342" i="355"/>
  <c r="F335" i="354"/>
  <c r="F396" i="354"/>
  <c r="F403" i="355"/>
  <c r="F173" i="354"/>
  <c r="F175" i="355"/>
  <c r="F276" i="354"/>
  <c r="F278" i="355"/>
  <c r="F140" i="354"/>
  <c r="F142" i="355"/>
  <c r="F317" i="355"/>
  <c r="F310" i="354"/>
  <c r="F7" i="354"/>
  <c r="F7" i="355"/>
  <c r="F377" i="355"/>
  <c r="F370" i="354"/>
  <c r="F350" i="354"/>
  <c r="F357" i="355"/>
  <c r="F277" i="354"/>
  <c r="F279" i="355"/>
  <c r="F180" i="355"/>
  <c r="F178" i="354"/>
  <c r="F275" i="355"/>
  <c r="F273" i="354"/>
  <c r="F270" i="355"/>
  <c r="F268" i="354"/>
  <c r="F155" i="355"/>
  <c r="F153" i="354"/>
  <c r="F12" i="354"/>
  <c r="F12" i="355"/>
  <c r="F125" i="355"/>
  <c r="F123" i="354"/>
  <c r="F385" i="355"/>
  <c r="F378" i="354"/>
  <c r="Q10" i="203"/>
  <c r="Q39" i="204"/>
  <c r="F402" i="355"/>
  <c r="F395" i="354"/>
  <c r="F408" i="354"/>
  <c r="F415" i="355"/>
  <c r="F254" i="354"/>
  <c r="F256" i="355"/>
  <c r="F372" i="355"/>
  <c r="F365" i="354"/>
  <c r="F235" i="355"/>
  <c r="F233" i="354"/>
  <c r="F228" i="354"/>
  <c r="F230" i="355"/>
  <c r="F150" i="355"/>
  <c r="F148" i="354"/>
  <c r="F64" i="355"/>
  <c r="F64" i="354"/>
  <c r="F352" i="355"/>
  <c r="F345" i="354"/>
  <c r="F140" i="355"/>
  <c r="F138" i="354"/>
  <c r="Q12" i="205"/>
  <c r="F188" i="354"/>
  <c r="F190" i="355"/>
  <c r="F359" i="355"/>
  <c r="F352" i="354"/>
  <c r="F320" i="354"/>
  <c r="F327" i="355"/>
  <c r="F128" i="354"/>
  <c r="F130" i="355"/>
  <c r="F275" i="354"/>
  <c r="F277" i="355"/>
  <c r="F245" i="355"/>
  <c r="F243" i="354"/>
  <c r="F391" i="354"/>
  <c r="F398" i="355"/>
  <c r="F203" i="355"/>
  <c r="F201" i="354"/>
  <c r="F258" i="354"/>
  <c r="F260" i="355"/>
  <c r="F360" i="355"/>
  <c r="F353" i="354"/>
  <c r="F193" i="354"/>
  <c r="F195" i="355"/>
  <c r="F105" i="355"/>
  <c r="F103" i="354"/>
  <c r="F295" i="354"/>
  <c r="F302" i="355"/>
  <c r="F325" i="354"/>
  <c r="F332" i="355"/>
  <c r="F248" i="354"/>
  <c r="F250" i="355"/>
  <c r="F94" i="355"/>
  <c r="F94" i="354"/>
  <c r="F100" i="355"/>
  <c r="F98" i="354"/>
  <c r="F205" i="354"/>
  <c r="F207" i="355"/>
  <c r="F115" i="355"/>
  <c r="F113" i="354"/>
  <c r="F52" i="354"/>
  <c r="F52" i="355"/>
  <c r="F218" i="354"/>
  <c r="F220" i="355"/>
  <c r="F86" i="355"/>
  <c r="F86" i="354"/>
  <c r="F19" i="202"/>
  <c r="F307" i="355"/>
  <c r="F300" i="354"/>
  <c r="F87" i="354"/>
  <c r="F87" i="355"/>
  <c r="F74" i="355"/>
  <c r="F74" i="354"/>
  <c r="F292" i="355"/>
  <c r="F285" i="354"/>
  <c r="F290" i="354"/>
  <c r="F297" i="355"/>
  <c r="F20" i="355"/>
  <c r="F20" i="354"/>
  <c r="F144" i="355"/>
  <c r="F142" i="354"/>
  <c r="F42" i="355"/>
  <c r="F42" i="354"/>
  <c r="F37" i="354"/>
  <c r="F37" i="355"/>
  <c r="F32" i="354"/>
  <c r="F32" i="355"/>
  <c r="F27" i="355"/>
  <c r="F27" i="354"/>
  <c r="N16" i="290"/>
  <c r="N10" i="290"/>
  <c r="S11" i="258"/>
  <c r="S41" i="258"/>
  <c r="S14" i="258"/>
  <c r="P157" i="291"/>
  <c r="S157" i="291"/>
  <c r="V17" i="288"/>
  <c r="V15" i="288"/>
  <c r="N33" i="287"/>
  <c r="N27" i="287"/>
  <c r="M19" i="259"/>
  <c r="M9" i="259"/>
  <c r="S42" i="258"/>
  <c r="S39" i="258"/>
  <c r="S38" i="258"/>
  <c r="S10" i="258"/>
  <c r="T50" i="257"/>
  <c r="T46" i="257"/>
  <c r="J51" i="257"/>
  <c r="I51" i="257"/>
  <c r="G51" i="257"/>
  <c r="T40" i="257"/>
  <c r="F51" i="257"/>
  <c r="E51" i="257"/>
  <c r="T31" i="257"/>
  <c r="T30" i="257"/>
  <c r="T26" i="257"/>
  <c r="K35" i="257"/>
  <c r="J35" i="257"/>
  <c r="I35" i="257"/>
  <c r="H35" i="257"/>
  <c r="X33" i="257"/>
  <c r="W33" i="257"/>
  <c r="T16" i="257"/>
  <c r="T14" i="257"/>
  <c r="G19" i="257"/>
  <c r="T10" i="257"/>
  <c r="T9" i="257"/>
  <c r="F19" i="257"/>
  <c r="E19" i="257"/>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T38" i="240"/>
  <c r="P40" i="240"/>
  <c r="AA37" i="240"/>
  <c r="J40" i="240"/>
  <c r="AA36" i="240"/>
  <c r="J27" i="240"/>
  <c r="G27" i="240"/>
  <c r="AA25" i="240"/>
  <c r="J24" i="240"/>
  <c r="AA22" i="240"/>
  <c r="G24" i="240"/>
  <c r="E16" i="240"/>
  <c r="G15" i="240"/>
  <c r="AA10" i="240"/>
  <c r="AA8" i="240"/>
  <c r="G11" i="240"/>
  <c r="N19" i="239"/>
  <c r="G20" i="239"/>
  <c r="N15" i="239"/>
  <c r="G10" i="239"/>
  <c r="O15" i="238"/>
  <c r="H23" i="238"/>
  <c r="S22" i="238"/>
  <c r="O9" i="238"/>
  <c r="R22" i="238"/>
  <c r="O22" i="238" s="1"/>
  <c r="Q22" i="238"/>
  <c r="S21" i="238"/>
  <c r="H21" i="238"/>
  <c r="Q12" i="237"/>
  <c r="I26" i="237"/>
  <c r="H26" i="237"/>
  <c r="Q10" i="237"/>
  <c r="G26" i="237"/>
  <c r="N11" i="236"/>
  <c r="N10" i="236"/>
  <c r="N9" i="236"/>
  <c r="T40" i="233"/>
  <c r="T39" i="233"/>
  <c r="T36" i="233"/>
  <c r="T32" i="233"/>
  <c r="L20" i="227"/>
  <c r="L23" i="227" s="1"/>
  <c r="K20" i="227"/>
  <c r="K23" i="227" s="1"/>
  <c r="J20" i="227"/>
  <c r="J23" i="227" s="1"/>
  <c r="I20" i="227"/>
  <c r="I23" i="227" s="1"/>
  <c r="H20" i="227"/>
  <c r="H23" i="227" s="1"/>
  <c r="H25" i="227" s="1"/>
  <c r="G20" i="227"/>
  <c r="G23" i="227" s="1"/>
  <c r="T31" i="233"/>
  <c r="F20" i="227"/>
  <c r="F23" i="227" s="1"/>
  <c r="M33" i="233"/>
  <c r="E20" i="227"/>
  <c r="E23" i="227" s="1"/>
  <c r="E25" i="227" s="1"/>
  <c r="T26" i="233"/>
  <c r="T21" i="233"/>
  <c r="T20" i="233"/>
  <c r="T14" i="233"/>
  <c r="T13" i="233"/>
  <c r="T11" i="233"/>
  <c r="L9" i="227"/>
  <c r="L12" i="227" s="1"/>
  <c r="K9" i="227"/>
  <c r="K12" i="227" s="1"/>
  <c r="K14" i="227" s="1"/>
  <c r="J9" i="227"/>
  <c r="J12" i="227" s="1"/>
  <c r="I9" i="227"/>
  <c r="I12" i="227" s="1"/>
  <c r="I14" i="227" s="1"/>
  <c r="H9" i="227"/>
  <c r="H12" i="227" s="1"/>
  <c r="H14" i="227" s="1"/>
  <c r="G9" i="227"/>
  <c r="G12" i="227" s="1"/>
  <c r="G14" i="227" s="1"/>
  <c r="F9" i="227"/>
  <c r="F12" i="227" s="1"/>
  <c r="F14" i="227" s="1"/>
  <c r="T10" i="233"/>
  <c r="E9" i="227"/>
  <c r="E12" i="227" s="1"/>
  <c r="Q31" i="232"/>
  <c r="I20" i="226"/>
  <c r="H20" i="226"/>
  <c r="H23" i="226" s="1"/>
  <c r="Q30" i="232"/>
  <c r="E20" i="226"/>
  <c r="E29" i="210" s="1"/>
  <c r="Q24" i="232"/>
  <c r="Q20" i="232"/>
  <c r="Q18" i="232"/>
  <c r="Q13" i="232"/>
  <c r="Q11" i="232"/>
  <c r="Q10" i="232"/>
  <c r="I9" i="226"/>
  <c r="I12" i="226" s="1"/>
  <c r="I14" i="226" s="1"/>
  <c r="H9" i="226"/>
  <c r="H12" i="226" s="1"/>
  <c r="H14" i="226" s="1"/>
  <c r="Q9" i="232"/>
  <c r="G9" i="226"/>
  <c r="G12" i="226" s="1"/>
  <c r="G14" i="226" s="1"/>
  <c r="F9" i="226"/>
  <c r="F12" i="226" s="1"/>
  <c r="F14" i="226" s="1"/>
  <c r="E9" i="226"/>
  <c r="F228" i="231"/>
  <c r="R198" i="231"/>
  <c r="R166" i="231"/>
  <c r="E183" i="231"/>
  <c r="F183" i="231"/>
  <c r="R148" i="231"/>
  <c r="R113" i="231"/>
  <c r="F138" i="231"/>
  <c r="R74" i="231"/>
  <c r="R69" i="231"/>
  <c r="R59" i="231"/>
  <c r="H93" i="231"/>
  <c r="R41" i="231"/>
  <c r="R31" i="231"/>
  <c r="D48" i="231"/>
  <c r="T17" i="227"/>
  <c r="Q44" i="226"/>
  <c r="Q43" i="226"/>
  <c r="Q24" i="226"/>
  <c r="Q13" i="226"/>
  <c r="Q11" i="226"/>
  <c r="L30" i="225"/>
  <c r="J30" i="225"/>
  <c r="J31" i="225" s="1"/>
  <c r="F30" i="225"/>
  <c r="F31" i="225" s="1"/>
  <c r="N30" i="225"/>
  <c r="K30" i="225"/>
  <c r="I30" i="225"/>
  <c r="H31" i="225"/>
  <c r="G30" i="225"/>
  <c r="G31" i="225" s="1"/>
  <c r="U18" i="225"/>
  <c r="N14" i="225"/>
  <c r="N16" i="225" s="1"/>
  <c r="M14" i="225"/>
  <c r="L14" i="225"/>
  <c r="K14" i="225"/>
  <c r="J14" i="225"/>
  <c r="H14" i="225"/>
  <c r="G14" i="225"/>
  <c r="G16" i="225" s="1"/>
  <c r="S28" i="221"/>
  <c r="S27" i="221"/>
  <c r="S12" i="221"/>
  <c r="S10" i="221"/>
  <c r="Q15" i="219"/>
  <c r="Q14" i="219"/>
  <c r="I20" i="219"/>
  <c r="H20" i="219"/>
  <c r="G20" i="219"/>
  <c r="F20" i="219"/>
  <c r="E20" i="219"/>
  <c r="Q9" i="219"/>
  <c r="P7" i="218"/>
  <c r="F15" i="217"/>
  <c r="M10" i="216"/>
  <c r="C11" i="214"/>
  <c r="G28" i="215"/>
  <c r="Q22" i="215"/>
  <c r="J7" i="209"/>
  <c r="I7" i="209"/>
  <c r="G7" i="209"/>
  <c r="E8" i="219"/>
  <c r="Q9" i="215"/>
  <c r="F8" i="219"/>
  <c r="J11" i="215"/>
  <c r="Q8" i="215"/>
  <c r="G13" i="263"/>
  <c r="K17" i="262"/>
  <c r="I17" i="262"/>
  <c r="H17" i="262"/>
  <c r="F17" i="262"/>
  <c r="C17" i="262"/>
  <c r="E28" i="214"/>
  <c r="F8" i="217"/>
  <c r="F10" i="217" s="1"/>
  <c r="G41" i="213"/>
  <c r="F41" i="213"/>
  <c r="O29" i="213"/>
  <c r="E8" i="217"/>
  <c r="E10" i="217" s="1"/>
  <c r="G26" i="213"/>
  <c r="F26" i="213"/>
  <c r="E26" i="213"/>
  <c r="G14" i="213"/>
  <c r="F14" i="213"/>
  <c r="E14" i="213"/>
  <c r="S9" i="212"/>
  <c r="F22" i="212"/>
  <c r="N40" i="211"/>
  <c r="N37" i="211"/>
  <c r="N25" i="211"/>
  <c r="N24" i="211"/>
  <c r="F11" i="209"/>
  <c r="E11" i="209"/>
  <c r="N23" i="211"/>
  <c r="N20" i="211"/>
  <c r="N17" i="211"/>
  <c r="N13" i="211"/>
  <c r="N10" i="211"/>
  <c r="F29" i="211"/>
  <c r="I34" i="210"/>
  <c r="I21" i="210"/>
  <c r="O54" i="305"/>
  <c r="L46" i="305"/>
  <c r="K36" i="305"/>
  <c r="E36" i="305"/>
  <c r="N24" i="305"/>
  <c r="H24" i="305"/>
  <c r="H26" i="206"/>
  <c r="G26" i="206"/>
  <c r="F26" i="206"/>
  <c r="J34" i="205"/>
  <c r="J33" i="205"/>
  <c r="J32" i="205"/>
  <c r="J26" i="205"/>
  <c r="J25" i="205"/>
  <c r="J24" i="205"/>
  <c r="J23" i="205"/>
  <c r="J19" i="205"/>
  <c r="J18" i="205"/>
  <c r="J16" i="205"/>
  <c r="J15" i="205"/>
  <c r="J14" i="205"/>
  <c r="J13" i="205"/>
  <c r="J12" i="205"/>
  <c r="J11" i="205"/>
  <c r="J10" i="205"/>
  <c r="J51" i="204"/>
  <c r="J50" i="204"/>
  <c r="Q44" i="204"/>
  <c r="J43" i="204"/>
  <c r="J42" i="204"/>
  <c r="J41" i="204"/>
  <c r="J40" i="204"/>
  <c r="J39" i="204"/>
  <c r="J38" i="204"/>
  <c r="J37" i="204"/>
  <c r="J45" i="204"/>
  <c r="J36" i="204"/>
  <c r="J30" i="204"/>
  <c r="J29" i="204"/>
  <c r="J28" i="204"/>
  <c r="J27" i="204"/>
  <c r="J26" i="204"/>
  <c r="H33" i="204"/>
  <c r="G33" i="204"/>
  <c r="J25" i="204"/>
  <c r="J22" i="204"/>
  <c r="J21" i="204"/>
  <c r="J20" i="204"/>
  <c r="J19" i="204"/>
  <c r="J18" i="204"/>
  <c r="J14" i="204"/>
  <c r="J13" i="204"/>
  <c r="J12" i="204"/>
  <c r="J11" i="204"/>
  <c r="Q10" i="204"/>
  <c r="J10" i="204"/>
  <c r="J9" i="204"/>
  <c r="Q9" i="204"/>
  <c r="J10" i="203"/>
  <c r="J9" i="203"/>
  <c r="J26" i="202"/>
  <c r="H19" i="202"/>
  <c r="G19" i="202"/>
  <c r="J25" i="202"/>
  <c r="J22" i="202"/>
  <c r="J20" i="202"/>
  <c r="J17" i="202"/>
  <c r="J15" i="202"/>
  <c r="J14" i="202"/>
  <c r="J13" i="202"/>
  <c r="J12" i="202"/>
  <c r="J10" i="202"/>
  <c r="J9" i="202"/>
  <c r="H9" i="205"/>
  <c r="H17" i="205" s="1"/>
  <c r="J8" i="202"/>
  <c r="G9" i="205"/>
  <c r="G17" i="205" s="1"/>
  <c r="F9" i="205"/>
  <c r="F17" i="205" s="1"/>
  <c r="V16" i="288"/>
  <c r="J40" i="261"/>
  <c r="G40" i="261"/>
  <c r="M18" i="259"/>
  <c r="M13" i="259"/>
  <c r="M12" i="259"/>
  <c r="M10" i="259"/>
  <c r="S40" i="258"/>
  <c r="S13" i="258"/>
  <c r="S12" i="258"/>
  <c r="K49" i="257"/>
  <c r="H51" i="257"/>
  <c r="T32" i="257"/>
  <c r="T27" i="257"/>
  <c r="T25" i="257"/>
  <c r="AA33" i="257"/>
  <c r="AB33" i="257"/>
  <c r="G35" i="257"/>
  <c r="L33" i="257"/>
  <c r="F35" i="257"/>
  <c r="V33" i="257"/>
  <c r="E35" i="257"/>
  <c r="T18" i="257"/>
  <c r="H17" i="257"/>
  <c r="AK25" i="253"/>
  <c r="AK24" i="253"/>
  <c r="AK23" i="253"/>
  <c r="R26" i="253"/>
  <c r="AK22" i="253"/>
  <c r="X26" i="253"/>
  <c r="AK21" i="253"/>
  <c r="AD26" i="253"/>
  <c r="AK20" i="253"/>
  <c r="L26" i="253"/>
  <c r="AK14" i="253"/>
  <c r="AK13" i="253"/>
  <c r="R16" i="253"/>
  <c r="L16" i="253"/>
  <c r="AD16" i="253"/>
  <c r="X16" i="253"/>
  <c r="AK10" i="253"/>
  <c r="E25" i="250"/>
  <c r="O28" i="248"/>
  <c r="O20" i="248"/>
  <c r="O12" i="248"/>
  <c r="N37" i="246"/>
  <c r="L37" i="246" s="1"/>
  <c r="M36" i="245"/>
  <c r="M29" i="245"/>
  <c r="S10" i="243"/>
  <c r="L18" i="243"/>
  <c r="N24" i="313"/>
  <c r="N17" i="313"/>
  <c r="N16" i="313"/>
  <c r="S13" i="314"/>
  <c r="S12" i="314"/>
  <c r="S11" i="314"/>
  <c r="S10" i="314"/>
  <c r="L14" i="314"/>
  <c r="H14" i="314"/>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AA38" i="240"/>
  <c r="T37" i="240"/>
  <c r="T36" i="240"/>
  <c r="T35" i="240"/>
  <c r="AA35" i="240"/>
  <c r="H16" i="240"/>
  <c r="AA14" i="240"/>
  <c r="F16" i="240"/>
  <c r="AA9" i="240"/>
  <c r="F21" i="239"/>
  <c r="E21" i="239"/>
  <c r="G17" i="239"/>
  <c r="O17" i="238"/>
  <c r="O16" i="238"/>
  <c r="G24" i="238"/>
  <c r="H18" i="238"/>
  <c r="O10" i="238"/>
  <c r="Q23" i="238"/>
  <c r="O23" i="238" s="1"/>
  <c r="F24" i="238"/>
  <c r="H22" i="238"/>
  <c r="R21" i="238"/>
  <c r="O8" i="238"/>
  <c r="H11" i="238"/>
  <c r="E24" i="238"/>
  <c r="Q21" i="238"/>
  <c r="Q21" i="237"/>
  <c r="J23" i="237"/>
  <c r="Q19" i="237"/>
  <c r="F26" i="237"/>
  <c r="Q11" i="237"/>
  <c r="J15" i="237"/>
  <c r="G14" i="236"/>
  <c r="T25" i="233"/>
  <c r="T19" i="233"/>
  <c r="M28" i="233"/>
  <c r="J32" i="232"/>
  <c r="G20" i="226"/>
  <c r="G23" i="226" s="1"/>
  <c r="G25" i="226" s="1"/>
  <c r="F23" i="226"/>
  <c r="Q23" i="232"/>
  <c r="J27" i="232"/>
  <c r="Q12" i="232"/>
  <c r="R226" i="231"/>
  <c r="R222" i="231"/>
  <c r="R221" i="231"/>
  <c r="R220" i="231"/>
  <c r="R219" i="231"/>
  <c r="R218" i="231"/>
  <c r="R217" i="231"/>
  <c r="G223" i="231"/>
  <c r="R216" i="231"/>
  <c r="C228" i="231"/>
  <c r="R212" i="231"/>
  <c r="R211" i="231"/>
  <c r="R210" i="231"/>
  <c r="I228" i="231"/>
  <c r="R209" i="231"/>
  <c r="G213" i="231"/>
  <c r="R205" i="231"/>
  <c r="R204" i="231"/>
  <c r="H228" i="231"/>
  <c r="R203" i="231"/>
  <c r="E228" i="231"/>
  <c r="R202" i="231"/>
  <c r="D228" i="231"/>
  <c r="G206" i="231"/>
  <c r="R197" i="231"/>
  <c r="R196" i="231"/>
  <c r="R195" i="231"/>
  <c r="R194" i="231"/>
  <c r="R193" i="231"/>
  <c r="R192" i="231"/>
  <c r="G199" i="231"/>
  <c r="R181" i="231"/>
  <c r="R177" i="231"/>
  <c r="R176" i="231"/>
  <c r="R175" i="231"/>
  <c r="R174" i="231"/>
  <c r="R173" i="231"/>
  <c r="R172" i="231"/>
  <c r="I183" i="231"/>
  <c r="R171" i="231"/>
  <c r="G178" i="231"/>
  <c r="D183" i="231"/>
  <c r="R167" i="231"/>
  <c r="R165" i="231"/>
  <c r="G168" i="231"/>
  <c r="R164" i="231"/>
  <c r="R160" i="231"/>
  <c r="R159" i="231"/>
  <c r="R158" i="231"/>
  <c r="G161" i="231"/>
  <c r="C183" i="231"/>
  <c r="H183" i="231"/>
  <c r="R157" i="231"/>
  <c r="R153" i="231"/>
  <c r="R152" i="231"/>
  <c r="R151" i="231"/>
  <c r="R150" i="231"/>
  <c r="R149" i="231"/>
  <c r="G154" i="231"/>
  <c r="R136" i="231"/>
  <c r="R132" i="231"/>
  <c r="R131" i="231"/>
  <c r="R130" i="231"/>
  <c r="R129" i="231"/>
  <c r="R128" i="231"/>
  <c r="R127" i="231"/>
  <c r="I138" i="231"/>
  <c r="H138" i="231"/>
  <c r="G133" i="231"/>
  <c r="R126" i="231"/>
  <c r="R122" i="231"/>
  <c r="R121" i="231"/>
  <c r="R120" i="231"/>
  <c r="G123" i="231"/>
  <c r="C138" i="231"/>
  <c r="R119" i="231"/>
  <c r="R115" i="231"/>
  <c r="R114" i="231"/>
  <c r="E138" i="231"/>
  <c r="G116" i="231"/>
  <c r="R112" i="231"/>
  <c r="D138" i="231"/>
  <c r="R108" i="231"/>
  <c r="R107" i="231"/>
  <c r="R106" i="231"/>
  <c r="R105" i="231"/>
  <c r="R104" i="231"/>
  <c r="R103" i="231"/>
  <c r="G109" i="231"/>
  <c r="R102" i="231"/>
  <c r="R91" i="231"/>
  <c r="R87" i="231"/>
  <c r="R86" i="231"/>
  <c r="R85" i="231"/>
  <c r="R84" i="231"/>
  <c r="R83" i="231"/>
  <c r="R82" i="231"/>
  <c r="G88" i="231"/>
  <c r="R81" i="231"/>
  <c r="C93" i="231"/>
  <c r="R77" i="231"/>
  <c r="R76" i="231"/>
  <c r="D93" i="231"/>
  <c r="G78" i="231"/>
  <c r="R75" i="231"/>
  <c r="R70" i="231"/>
  <c r="F93" i="231"/>
  <c r="R68" i="231"/>
  <c r="I93" i="231"/>
  <c r="E93" i="231"/>
  <c r="R67" i="231"/>
  <c r="G71" i="231"/>
  <c r="R63" i="231"/>
  <c r="R62" i="231"/>
  <c r="R61" i="231"/>
  <c r="R60" i="231"/>
  <c r="R58" i="231"/>
  <c r="R57" i="231"/>
  <c r="G64" i="231"/>
  <c r="R46" i="231"/>
  <c r="F48" i="231"/>
  <c r="I48" i="231"/>
  <c r="R39" i="231"/>
  <c r="G43" i="231"/>
  <c r="G33" i="231"/>
  <c r="H48" i="231"/>
  <c r="R23" i="231"/>
  <c r="G26" i="231"/>
  <c r="E48" i="231"/>
  <c r="C48" i="231"/>
  <c r="R16" i="231"/>
  <c r="R15" i="231"/>
  <c r="R12" i="231"/>
  <c r="G19" i="231"/>
  <c r="T45" i="227"/>
  <c r="T44" i="227"/>
  <c r="T43" i="227"/>
  <c r="M46" i="227"/>
  <c r="T42" i="227"/>
  <c r="T41" i="227"/>
  <c r="T34" i="227"/>
  <c r="T33" i="227"/>
  <c r="T28" i="227"/>
  <c r="T24" i="227"/>
  <c r="T11" i="227"/>
  <c r="Q45" i="226"/>
  <c r="Q42" i="226"/>
  <c r="J46" i="226"/>
  <c r="Q41" i="226"/>
  <c r="Q33" i="226"/>
  <c r="J42" i="210"/>
  <c r="J26" i="210"/>
  <c r="U44" i="225"/>
  <c r="U42" i="225"/>
  <c r="U35" i="225"/>
  <c r="U34" i="225"/>
  <c r="U29" i="225"/>
  <c r="U28" i="225"/>
  <c r="U26" i="225"/>
  <c r="E31" i="225"/>
  <c r="M30" i="225"/>
  <c r="U25" i="225"/>
  <c r="L29" i="221"/>
  <c r="K22" i="221"/>
  <c r="L15" i="209"/>
  <c r="I22" i="221"/>
  <c r="J22" i="221"/>
  <c r="H22" i="221"/>
  <c r="G22" i="221"/>
  <c r="S16" i="221"/>
  <c r="F22" i="221"/>
  <c r="L20" i="221"/>
  <c r="E22" i="221"/>
  <c r="S11" i="221"/>
  <c r="S9" i="221"/>
  <c r="S8" i="221"/>
  <c r="L24" i="221"/>
  <c r="L13" i="221"/>
  <c r="J17" i="219"/>
  <c r="M15" i="216"/>
  <c r="M9" i="216"/>
  <c r="G36" i="215"/>
  <c r="F30" i="215"/>
  <c r="K7" i="209"/>
  <c r="L7" i="209" s="1"/>
  <c r="I8" i="219"/>
  <c r="I10" i="219" s="1"/>
  <c r="I21" i="219" s="1"/>
  <c r="I22" i="219" s="1"/>
  <c r="Q21" i="215"/>
  <c r="Q19" i="215"/>
  <c r="Q18" i="215"/>
  <c r="G23" i="215"/>
  <c r="Q17" i="215"/>
  <c r="J23" i="215"/>
  <c r="Q16" i="215"/>
  <c r="H8" i="219"/>
  <c r="H10" i="219" s="1"/>
  <c r="H21" i="219" s="1"/>
  <c r="G8" i="219"/>
  <c r="E30" i="215"/>
  <c r="G11" i="215"/>
  <c r="O52" i="213"/>
  <c r="O47" i="213"/>
  <c r="O43" i="213"/>
  <c r="O42" i="213"/>
  <c r="O38" i="213"/>
  <c r="O36" i="213"/>
  <c r="O35" i="213"/>
  <c r="O25" i="213"/>
  <c r="O23" i="213"/>
  <c r="O19" i="213"/>
  <c r="O12" i="213"/>
  <c r="S28" i="212"/>
  <c r="L29" i="212"/>
  <c r="S27" i="212"/>
  <c r="S19" i="212"/>
  <c r="S18" i="212"/>
  <c r="S17" i="212"/>
  <c r="J22" i="212"/>
  <c r="I22" i="212"/>
  <c r="H22" i="212"/>
  <c r="G22" i="212"/>
  <c r="L20" i="212"/>
  <c r="S16" i="212"/>
  <c r="S12" i="212"/>
  <c r="S11" i="212"/>
  <c r="S10" i="212"/>
  <c r="L24" i="212"/>
  <c r="S8" i="212"/>
  <c r="N32" i="211"/>
  <c r="N31" i="211"/>
  <c r="N26" i="211"/>
  <c r="N19" i="211"/>
  <c r="N12" i="211"/>
  <c r="N11" i="211"/>
  <c r="E10" i="209"/>
  <c r="S17" i="209"/>
  <c r="S10" i="209"/>
  <c r="S8" i="209"/>
  <c r="W32" i="305"/>
  <c r="W19" i="305"/>
  <c r="P29" i="206"/>
  <c r="P22" i="206"/>
  <c r="P21" i="206"/>
  <c r="P9" i="206"/>
  <c r="Q33" i="205"/>
  <c r="I35" i="205"/>
  <c r="Q32" i="205"/>
  <c r="Q26" i="205"/>
  <c r="Q25" i="205"/>
  <c r="Q24" i="205"/>
  <c r="I27" i="205"/>
  <c r="Q23" i="205"/>
  <c r="Q19" i="205"/>
  <c r="Q18" i="205"/>
  <c r="Q16" i="205"/>
  <c r="Q14" i="205"/>
  <c r="Q13" i="205"/>
  <c r="Q11" i="205"/>
  <c r="Q51" i="204"/>
  <c r="I52" i="204"/>
  <c r="Q43" i="204"/>
  <c r="Q42" i="204"/>
  <c r="Q40" i="204"/>
  <c r="Q38" i="204"/>
  <c r="Q37" i="204"/>
  <c r="Q36" i="204"/>
  <c r="Q29" i="204"/>
  <c r="Q28" i="204"/>
  <c r="Q27" i="204"/>
  <c r="Q26" i="204"/>
  <c r="I31" i="204"/>
  <c r="Q25" i="204"/>
  <c r="Q21" i="204"/>
  <c r="Q20" i="204"/>
  <c r="Q19" i="204"/>
  <c r="Q18" i="204"/>
  <c r="Q14" i="204"/>
  <c r="Q11" i="204"/>
  <c r="I15" i="204"/>
  <c r="J31" i="210"/>
  <c r="J43" i="210"/>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O27" i="213"/>
  <c r="E41" i="213"/>
  <c r="O11" i="213"/>
  <c r="H24" i="213"/>
  <c r="O21" i="213"/>
  <c r="H26" i="213"/>
  <c r="E30" i="213"/>
  <c r="O9" i="213"/>
  <c r="H10" i="213"/>
  <c r="L14" i="209"/>
  <c r="E22" i="212"/>
  <c r="K22" i="212"/>
  <c r="L13" i="212"/>
  <c r="G27" i="211"/>
  <c r="N18" i="211"/>
  <c r="F10" i="209"/>
  <c r="G14" i="211"/>
  <c r="N8" i="211"/>
  <c r="J20" i="210"/>
  <c r="G16" i="210"/>
  <c r="J33" i="210"/>
  <c r="H16" i="210"/>
  <c r="J22" i="210"/>
  <c r="J12" i="210"/>
  <c r="J14" i="210"/>
  <c r="W53" i="305"/>
  <c r="W52" i="305"/>
  <c r="W46" i="305"/>
  <c r="W38" i="305"/>
  <c r="W30" i="305"/>
  <c r="W22" i="305"/>
  <c r="W17" i="305"/>
  <c r="M54" i="305"/>
  <c r="G54" i="305"/>
  <c r="G34" i="305"/>
  <c r="Q34" i="205"/>
  <c r="Q15" i="205"/>
  <c r="Q50" i="204"/>
  <c r="Q41" i="204"/>
  <c r="Q30" i="204"/>
  <c r="Q12" i="204"/>
  <c r="Q13" i="204"/>
  <c r="F47" i="204"/>
  <c r="I27" i="202"/>
  <c r="Q26" i="202"/>
  <c r="Q25" i="202"/>
  <c r="Q22" i="202"/>
  <c r="Q20" i="202"/>
  <c r="Q17" i="202"/>
  <c r="Q14" i="202"/>
  <c r="Q15" i="202"/>
  <c r="Q13" i="202"/>
  <c r="Q12" i="202"/>
  <c r="F16" i="202"/>
  <c r="W25" i="261"/>
  <c r="W28" i="261"/>
  <c r="W31" i="261"/>
  <c r="W34" i="261"/>
  <c r="W37" i="261"/>
  <c r="G16" i="202"/>
  <c r="Q10" i="202"/>
  <c r="H16" i="202"/>
  <c r="I11" i="202"/>
  <c r="Q9" i="202"/>
  <c r="G29" i="210"/>
  <c r="J15" i="210"/>
  <c r="H29" i="210"/>
  <c r="J9" i="210"/>
  <c r="J11" i="210"/>
  <c r="J13" i="210"/>
  <c r="J8" i="210"/>
  <c r="E23" i="226"/>
  <c r="F16" i="210"/>
  <c r="J10" i="210"/>
  <c r="E16" i="210"/>
  <c r="AC19" i="229"/>
  <c r="AC31" i="229"/>
  <c r="V34" i="229"/>
  <c r="AC15" i="229"/>
  <c r="AC17" i="229"/>
  <c r="AC30" i="229"/>
  <c r="AC25" i="229"/>
  <c r="AC27" i="229"/>
  <c r="V21" i="229"/>
  <c r="AC11" i="229"/>
  <c r="AC20" i="229"/>
  <c r="AC32" i="229"/>
  <c r="AC14" i="229"/>
  <c r="AC16" i="229"/>
  <c r="AC26" i="229"/>
  <c r="AC28" i="229"/>
  <c r="AC13" i="229"/>
  <c r="J37" i="210"/>
  <c r="F14" i="217"/>
  <c r="F16" i="217" s="1"/>
  <c r="G8" i="217"/>
  <c r="G15" i="217"/>
  <c r="E14" i="217"/>
  <c r="G10" i="217"/>
  <c r="F25" i="206"/>
  <c r="G25" i="206"/>
  <c r="H25" i="206"/>
  <c r="I19" i="202"/>
  <c r="G28" i="240"/>
  <c r="J17" i="262"/>
  <c r="W20" i="305"/>
  <c r="W33" i="305"/>
  <c r="W45" i="305"/>
  <c r="W18" i="305"/>
  <c r="W31" i="305"/>
  <c r="W10" i="305"/>
  <c r="W28" i="305"/>
  <c r="I54" i="305"/>
  <c r="I34" i="305"/>
  <c r="W13" i="305"/>
  <c r="W29" i="305"/>
  <c r="F28" i="305"/>
  <c r="G24" i="305"/>
  <c r="W21" i="305"/>
  <c r="L29" i="305"/>
  <c r="J24" i="305"/>
  <c r="I13" i="305"/>
  <c r="O13" i="305"/>
  <c r="L13" i="305" s="1"/>
  <c r="P24" i="305"/>
  <c r="F20" i="305"/>
  <c r="F53" i="305"/>
  <c r="L32" i="305"/>
  <c r="F22" i="305"/>
  <c r="F21" i="305"/>
  <c r="F31" i="305"/>
  <c r="F46" i="305"/>
  <c r="F52" i="305"/>
  <c r="F45" i="305"/>
  <c r="L30" i="305"/>
  <c r="F32" i="305"/>
  <c r="M24" i="305"/>
  <c r="O34" i="305"/>
  <c r="L33" i="305"/>
  <c r="F33" i="305"/>
  <c r="F30" i="305"/>
  <c r="F29" i="305"/>
  <c r="F18" i="305"/>
  <c r="L31" i="305"/>
  <c r="N33" i="315"/>
  <c r="W27" i="261"/>
  <c r="W30" i="261"/>
  <c r="W33" i="261"/>
  <c r="W36" i="261"/>
  <c r="W39" i="261"/>
  <c r="W26" i="261"/>
  <c r="W29" i="261"/>
  <c r="W32" i="261"/>
  <c r="W35" i="261"/>
  <c r="W38" i="261"/>
  <c r="L53" i="305"/>
  <c r="L28" i="305"/>
  <c r="L22" i="305"/>
  <c r="L19" i="305"/>
  <c r="L20" i="305"/>
  <c r="L21" i="305"/>
  <c r="L18" i="305"/>
  <c r="L40" i="305"/>
  <c r="L52" i="305"/>
  <c r="L45" i="305"/>
  <c r="O38" i="305"/>
  <c r="L25" i="227"/>
  <c r="F25" i="227"/>
  <c r="H25" i="226"/>
  <c r="U17" i="225"/>
  <c r="U15" i="225"/>
  <c r="U12" i="225"/>
  <c r="I14" i="225"/>
  <c r="U11" i="225"/>
  <c r="U9" i="225"/>
  <c r="U10" i="225"/>
  <c r="E14" i="225"/>
  <c r="F14" i="225"/>
  <c r="M21" i="227"/>
  <c r="I25" i="227"/>
  <c r="E30" i="210"/>
  <c r="G25" i="227"/>
  <c r="M10" i="227"/>
  <c r="F30" i="210"/>
  <c r="I23" i="226"/>
  <c r="F19" i="210"/>
  <c r="E13" i="281"/>
  <c r="E17" i="281"/>
  <c r="N26" i="315"/>
  <c r="N31" i="315"/>
  <c r="N47" i="315"/>
  <c r="N24" i="315"/>
  <c r="N37" i="315"/>
  <c r="N23" i="315"/>
  <c r="N27" i="315"/>
  <c r="N48" i="315"/>
  <c r="N25" i="315"/>
  <c r="N46" i="315"/>
  <c r="N59" i="315"/>
  <c r="N17" i="315"/>
  <c r="N32" i="315"/>
  <c r="N38" i="315"/>
  <c r="N18" i="315"/>
  <c r="N56" i="315"/>
  <c r="N19" i="315"/>
  <c r="N57" i="315"/>
  <c r="F1803" i="355" l="1"/>
  <c r="F1795" i="354"/>
  <c r="F1800" i="355"/>
  <c r="F1792" i="354"/>
  <c r="F1794" i="355"/>
  <c r="F1786" i="354"/>
  <c r="F1799" i="355"/>
  <c r="F1791" i="354"/>
  <c r="F1802" i="355"/>
  <c r="F1794" i="354"/>
  <c r="F1805" i="355"/>
  <c r="F1797" i="354"/>
  <c r="F1796" i="355"/>
  <c r="F1788" i="354"/>
  <c r="F1804" i="355"/>
  <c r="F1796" i="354"/>
  <c r="F1807" i="355"/>
  <c r="F1799" i="354"/>
  <c r="F1798" i="355"/>
  <c r="F1790" i="354"/>
  <c r="F1795" i="355"/>
  <c r="F1787" i="354"/>
  <c r="L31" i="225"/>
  <c r="F1801" i="355"/>
  <c r="F1793" i="354"/>
  <c r="F1793" i="355"/>
  <c r="F1785" i="354"/>
  <c r="F1797" i="355"/>
  <c r="F1789" i="354"/>
  <c r="F1681" i="355"/>
  <c r="F1673" i="354"/>
  <c r="F1646" i="354"/>
  <c r="F1654" i="355"/>
  <c r="F1655" i="355"/>
  <c r="F1647" i="354"/>
  <c r="F1657" i="355"/>
  <c r="F1649" i="354"/>
  <c r="F1645" i="354"/>
  <c r="F1653" i="355"/>
  <c r="F1650" i="354"/>
  <c r="F1658" i="355"/>
  <c r="F1674" i="355"/>
  <c r="F1666" i="354"/>
  <c r="L16" i="225"/>
  <c r="L19" i="225" s="1"/>
  <c r="F1651" i="354"/>
  <c r="F1659" i="355"/>
  <c r="F1652" i="354"/>
  <c r="F1660" i="355"/>
  <c r="F1661" i="355"/>
  <c r="F1653" i="354"/>
  <c r="F1656" i="355"/>
  <c r="F1648" i="354"/>
  <c r="J16" i="225"/>
  <c r="K16" i="225"/>
  <c r="K20" i="225" s="1"/>
  <c r="M16" i="225"/>
  <c r="M22" i="225" s="1"/>
  <c r="F1652" i="355"/>
  <c r="F1644" i="354"/>
  <c r="F319" i="355"/>
  <c r="F312" i="354"/>
  <c r="F276" i="355"/>
  <c r="F274" i="354"/>
  <c r="F116" i="355"/>
  <c r="F114" i="354"/>
  <c r="F176" i="355"/>
  <c r="F174" i="354"/>
  <c r="F229" i="354"/>
  <c r="F231" i="355"/>
  <c r="F301" i="354"/>
  <c r="F308" i="355"/>
  <c r="F420" i="354"/>
  <c r="F427" i="355"/>
  <c r="F186" i="355"/>
  <c r="F184" i="354"/>
  <c r="F169" i="354"/>
  <c r="F171" i="355"/>
  <c r="F145" i="355"/>
  <c r="F143" i="354"/>
  <c r="F121" i="355"/>
  <c r="F119" i="354"/>
  <c r="F206" i="354"/>
  <c r="F208" i="355"/>
  <c r="F236" i="355"/>
  <c r="F234" i="354"/>
  <c r="F313" i="355"/>
  <c r="F306" i="354"/>
  <c r="F421" i="354"/>
  <c r="F428" i="355"/>
  <c r="F318" i="355"/>
  <c r="F311" i="354"/>
  <c r="F239" i="354"/>
  <c r="F241" i="355"/>
  <c r="F422" i="354"/>
  <c r="F429" i="355"/>
  <c r="F89" i="354"/>
  <c r="F89" i="355"/>
  <c r="F65" i="355"/>
  <c r="F65" i="354"/>
  <c r="F126" i="355"/>
  <c r="F124" i="354"/>
  <c r="F179" i="354"/>
  <c r="F181" i="355"/>
  <c r="F246" i="355"/>
  <c r="F244" i="354"/>
  <c r="F328" i="355"/>
  <c r="F321" i="354"/>
  <c r="F53" i="355"/>
  <c r="F53" i="354"/>
  <c r="F260" i="354"/>
  <c r="F262" i="355"/>
  <c r="F75" i="354"/>
  <c r="F75" i="355"/>
  <c r="F326" i="354"/>
  <c r="F333" i="355"/>
  <c r="F131" i="355"/>
  <c r="F129" i="354"/>
  <c r="F313" i="354"/>
  <c r="F320" i="355"/>
  <c r="F80" i="355"/>
  <c r="F80" i="354"/>
  <c r="F134" i="354"/>
  <c r="F136" i="355"/>
  <c r="F191" i="355"/>
  <c r="F189" i="354"/>
  <c r="F336" i="354"/>
  <c r="F343" i="355"/>
  <c r="F59" i="355"/>
  <c r="F59" i="354"/>
  <c r="F355" i="354"/>
  <c r="F362" i="355"/>
  <c r="F424" i="355"/>
  <c r="F417" i="354"/>
  <c r="F8" i="355"/>
  <c r="F8" i="354"/>
  <c r="F139" i="354"/>
  <c r="F141" i="355"/>
  <c r="F194" i="354"/>
  <c r="F196" i="355"/>
  <c r="F269" i="354"/>
  <c r="F271" i="355"/>
  <c r="F348" i="355"/>
  <c r="F341" i="354"/>
  <c r="E10" i="206"/>
  <c r="F251" i="355"/>
  <c r="F249" i="354"/>
  <c r="F314" i="354"/>
  <c r="F321" i="355"/>
  <c r="F415" i="354"/>
  <c r="F422" i="355"/>
  <c r="F22" i="355"/>
  <c r="F22" i="354"/>
  <c r="F278" i="354"/>
  <c r="F280" i="355"/>
  <c r="F13" i="354"/>
  <c r="F13" i="355"/>
  <c r="F85" i="355"/>
  <c r="F85" i="354"/>
  <c r="F156" i="355"/>
  <c r="F154" i="354"/>
  <c r="F216" i="355"/>
  <c r="F214" i="354"/>
  <c r="F288" i="355"/>
  <c r="F281" i="354"/>
  <c r="F358" i="355"/>
  <c r="F351" i="354"/>
  <c r="F416" i="354"/>
  <c r="F423" i="355"/>
  <c r="F199" i="354"/>
  <c r="F201" i="355"/>
  <c r="F353" i="355"/>
  <c r="F346" i="354"/>
  <c r="F203" i="354"/>
  <c r="F205" i="355"/>
  <c r="F18" i="354"/>
  <c r="F18" i="355"/>
  <c r="F101" i="355"/>
  <c r="F99" i="354"/>
  <c r="F161" i="355"/>
  <c r="F159" i="354"/>
  <c r="F259" i="354"/>
  <c r="F261" i="355"/>
  <c r="F293" i="355"/>
  <c r="F286" i="354"/>
  <c r="F373" i="355"/>
  <c r="F366" i="354"/>
  <c r="F209" i="355"/>
  <c r="F207" i="354"/>
  <c r="F149" i="354"/>
  <c r="F151" i="355"/>
  <c r="F380" i="354"/>
  <c r="F387" i="355"/>
  <c r="F106" i="355"/>
  <c r="F104" i="354"/>
  <c r="F164" i="354"/>
  <c r="F166" i="355"/>
  <c r="F221" i="355"/>
  <c r="F219" i="354"/>
  <c r="F291" i="354"/>
  <c r="F298" i="355"/>
  <c r="F378" i="355"/>
  <c r="F371" i="354"/>
  <c r="F224" i="354"/>
  <c r="F226" i="355"/>
  <c r="F296" i="354"/>
  <c r="F303" i="355"/>
  <c r="F383" i="355"/>
  <c r="F376" i="354"/>
  <c r="F43" i="355"/>
  <c r="F43" i="354"/>
  <c r="F38" i="354"/>
  <c r="F38" i="355"/>
  <c r="F33" i="355"/>
  <c r="F33" i="354"/>
  <c r="F46" i="355"/>
  <c r="F46" i="354"/>
  <c r="I16" i="202"/>
  <c r="J16" i="202" s="1"/>
  <c r="F45" i="355"/>
  <c r="F45" i="354"/>
  <c r="F28" i="355"/>
  <c r="F28" i="354"/>
  <c r="F44" i="355"/>
  <c r="F44" i="354"/>
  <c r="F871" i="355"/>
  <c r="F864" i="354"/>
  <c r="F649" i="355"/>
  <c r="F642" i="354"/>
  <c r="K51" i="257"/>
  <c r="H19" i="257"/>
  <c r="N19" i="281"/>
  <c r="L23" i="281"/>
  <c r="L18" i="281"/>
  <c r="L19" i="281"/>
  <c r="K19" i="281"/>
  <c r="J19" i="281"/>
  <c r="I18" i="281"/>
  <c r="I19" i="281"/>
  <c r="G19" i="281"/>
  <c r="F19" i="281"/>
  <c r="E21" i="281"/>
  <c r="T44" i="240"/>
  <c r="P45" i="240"/>
  <c r="J45" i="240"/>
  <c r="T40" i="240"/>
  <c r="J28" i="240"/>
  <c r="G16" i="240"/>
  <c r="G21" i="239"/>
  <c r="J25" i="227"/>
  <c r="M20" i="227"/>
  <c r="J14" i="227"/>
  <c r="J30" i="227" s="1"/>
  <c r="M9" i="227"/>
  <c r="E14" i="227"/>
  <c r="E32" i="210"/>
  <c r="J9" i="226"/>
  <c r="E12" i="226"/>
  <c r="N31" i="225"/>
  <c r="M31" i="225"/>
  <c r="K31" i="225"/>
  <c r="I31" i="225"/>
  <c r="M21" i="225"/>
  <c r="H16" i="225"/>
  <c r="H19" i="225" s="1"/>
  <c r="N19" i="225"/>
  <c r="N20" i="225"/>
  <c r="I16" i="225"/>
  <c r="J20" i="219"/>
  <c r="H22" i="219"/>
  <c r="E15" i="230"/>
  <c r="C10" i="214"/>
  <c r="C12" i="214" s="1"/>
  <c r="G30" i="215"/>
  <c r="G17" i="262"/>
  <c r="E17" i="262"/>
  <c r="G45" i="213"/>
  <c r="F45" i="213"/>
  <c r="G30" i="213"/>
  <c r="F30" i="213"/>
  <c r="F9" i="219"/>
  <c r="F10" i="219" s="1"/>
  <c r="H14" i="213"/>
  <c r="E53" i="213"/>
  <c r="E9" i="219"/>
  <c r="E10" i="219" s="1"/>
  <c r="E14" i="230"/>
  <c r="G29" i="211"/>
  <c r="E34" i="211"/>
  <c r="F34" i="211"/>
  <c r="I23" i="210"/>
  <c r="K42" i="305"/>
  <c r="E42" i="305"/>
  <c r="M36" i="305"/>
  <c r="P36" i="305"/>
  <c r="N36" i="305"/>
  <c r="J36" i="305"/>
  <c r="H36" i="305"/>
  <c r="U25" i="206"/>
  <c r="U26" i="206"/>
  <c r="T26" i="206"/>
  <c r="T25" i="206"/>
  <c r="S26" i="206"/>
  <c r="S25" i="206"/>
  <c r="J35" i="205"/>
  <c r="J27" i="205"/>
  <c r="J52" i="204"/>
  <c r="E11" i="206"/>
  <c r="I10" i="206"/>
  <c r="H47" i="204"/>
  <c r="I47" i="204" s="1"/>
  <c r="G47" i="204"/>
  <c r="I33" i="204"/>
  <c r="J31" i="204"/>
  <c r="J15" i="204"/>
  <c r="J27" i="202"/>
  <c r="H20" i="205"/>
  <c r="H18" i="202"/>
  <c r="H21" i="202" s="1"/>
  <c r="I17" i="205"/>
  <c r="G18" i="202"/>
  <c r="I9" i="205"/>
  <c r="F282" i="355" s="1"/>
  <c r="J11" i="202"/>
  <c r="G20" i="205"/>
  <c r="F18" i="202"/>
  <c r="F20" i="205"/>
  <c r="T33" i="257"/>
  <c r="L35" i="257"/>
  <c r="I21" i="281"/>
  <c r="N21" i="281"/>
  <c r="N18" i="281"/>
  <c r="K21" i="281"/>
  <c r="K18" i="281"/>
  <c r="J21" i="281"/>
  <c r="J18" i="281"/>
  <c r="G21" i="281"/>
  <c r="G18" i="281"/>
  <c r="F21" i="281"/>
  <c r="F18" i="281"/>
  <c r="W24" i="280"/>
  <c r="N24" i="280"/>
  <c r="K24" i="279"/>
  <c r="Q24" i="279"/>
  <c r="H24" i="238"/>
  <c r="O21" i="238"/>
  <c r="J26" i="237"/>
  <c r="H32" i="210"/>
  <c r="H34" i="210" s="1"/>
  <c r="G32" i="210"/>
  <c r="M12" i="227"/>
  <c r="H21" i="210"/>
  <c r="G21" i="210"/>
  <c r="J20" i="226"/>
  <c r="F29" i="210"/>
  <c r="F25" i="226"/>
  <c r="E25" i="226"/>
  <c r="G228" i="231"/>
  <c r="G183" i="231"/>
  <c r="G138" i="231"/>
  <c r="G93" i="231"/>
  <c r="G48" i="231"/>
  <c r="J23" i="226"/>
  <c r="J19" i="210"/>
  <c r="L22" i="221"/>
  <c r="J8" i="219"/>
  <c r="L22" i="212"/>
  <c r="E12" i="209"/>
  <c r="F12" i="209"/>
  <c r="J19" i="202"/>
  <c r="E45" i="213"/>
  <c r="H41" i="213"/>
  <c r="L10" i="209"/>
  <c r="J16" i="210"/>
  <c r="E21" i="210"/>
  <c r="G36" i="305"/>
  <c r="E16" i="217"/>
  <c r="G14" i="217"/>
  <c r="H443" i="293"/>
  <c r="O17" i="305"/>
  <c r="F34" i="305"/>
  <c r="F54" i="305"/>
  <c r="F13" i="305"/>
  <c r="I17" i="305"/>
  <c r="L54" i="305"/>
  <c r="L34" i="305"/>
  <c r="L17" i="305"/>
  <c r="E30" i="227"/>
  <c r="E34" i="210"/>
  <c r="H30" i="226"/>
  <c r="F16" i="225"/>
  <c r="E16" i="225"/>
  <c r="G19" i="225"/>
  <c r="G20" i="225"/>
  <c r="K25" i="227"/>
  <c r="I30" i="227"/>
  <c r="M23" i="227"/>
  <c r="J30" i="210"/>
  <c r="H30" i="227"/>
  <c r="F30" i="227"/>
  <c r="G30" i="227"/>
  <c r="L14" i="227"/>
  <c r="I25" i="226"/>
  <c r="F21" i="210"/>
  <c r="G30" i="226"/>
  <c r="E18" i="281"/>
  <c r="E19" i="281"/>
  <c r="M19" i="225" l="1"/>
  <c r="M20" i="225"/>
  <c r="H20" i="225"/>
  <c r="F1809" i="355"/>
  <c r="F1801" i="354"/>
  <c r="F1806" i="355"/>
  <c r="F1798" i="354"/>
  <c r="F1808" i="355"/>
  <c r="F1800" i="354"/>
  <c r="F1810" i="355"/>
  <c r="F1802" i="354"/>
  <c r="F1811" i="355"/>
  <c r="F1803" i="354"/>
  <c r="J20" i="225"/>
  <c r="F1669" i="354"/>
  <c r="F1677" i="355"/>
  <c r="F1718" i="355"/>
  <c r="F1710" i="354"/>
  <c r="F1701" i="354"/>
  <c r="F1709" i="355"/>
  <c r="F1705" i="355"/>
  <c r="F1697" i="354"/>
  <c r="J19" i="225"/>
  <c r="F1713" i="354"/>
  <c r="F1721" i="355"/>
  <c r="F1710" i="355"/>
  <c r="F1702" i="354"/>
  <c r="F1711" i="355"/>
  <c r="F1703" i="354"/>
  <c r="F1706" i="354"/>
  <c r="F1714" i="355"/>
  <c r="F1675" i="355"/>
  <c r="F1667" i="354"/>
  <c r="F1673" i="355"/>
  <c r="F1665" i="354"/>
  <c r="F1704" i="355"/>
  <c r="F1696" i="354"/>
  <c r="F1730" i="355"/>
  <c r="F1722" i="354"/>
  <c r="L20" i="225"/>
  <c r="L38" i="225" s="1"/>
  <c r="F1679" i="355"/>
  <c r="F1671" i="354"/>
  <c r="F1712" i="354"/>
  <c r="F1720" i="355"/>
  <c r="F1680" i="355"/>
  <c r="F1672" i="354"/>
  <c r="F1707" i="354"/>
  <c r="F1715" i="355"/>
  <c r="H22" i="225"/>
  <c r="I19" i="225"/>
  <c r="I21" i="225" s="1"/>
  <c r="F1676" i="355"/>
  <c r="F1668" i="354"/>
  <c r="F1732" i="354"/>
  <c r="F1740" i="355"/>
  <c r="K19" i="225"/>
  <c r="F1670" i="354"/>
  <c r="F1678" i="355"/>
  <c r="F1664" i="354"/>
  <c r="F1672" i="355"/>
  <c r="F263" i="354"/>
  <c r="F265" i="355"/>
  <c r="F23" i="354"/>
  <c r="F23" i="355"/>
  <c r="F400" i="355"/>
  <c r="F393" i="354"/>
  <c r="F60" i="355"/>
  <c r="F60" i="354"/>
  <c r="F281" i="355"/>
  <c r="F279" i="354"/>
  <c r="F401" i="355"/>
  <c r="F394" i="354"/>
  <c r="J17" i="205"/>
  <c r="F322" i="355"/>
  <c r="F315" i="354"/>
  <c r="F356" i="354"/>
  <c r="F363" i="355"/>
  <c r="F388" i="355"/>
  <c r="F381" i="354"/>
  <c r="F264" i="355"/>
  <c r="F262" i="354"/>
  <c r="F90" i="354"/>
  <c r="F90" i="355"/>
  <c r="F146" i="355"/>
  <c r="F144" i="354"/>
  <c r="F335" i="355"/>
  <c r="F328" i="354"/>
  <c r="F336" i="355"/>
  <c r="F329" i="354"/>
  <c r="F204" i="354"/>
  <c r="F206" i="355"/>
  <c r="F334" i="355"/>
  <c r="F327" i="354"/>
  <c r="J33" i="204"/>
  <c r="F210" i="355"/>
  <c r="F208" i="354"/>
  <c r="H29" i="205"/>
  <c r="F263" i="355"/>
  <c r="F261" i="354"/>
  <c r="F392" i="354"/>
  <c r="F399" i="355"/>
  <c r="F68" i="355"/>
  <c r="F68" i="354"/>
  <c r="F56" i="354"/>
  <c r="F56" i="355"/>
  <c r="I18" i="202"/>
  <c r="J18" i="202" s="1"/>
  <c r="F55" i="355"/>
  <c r="F55" i="354"/>
  <c r="F47" i="355"/>
  <c r="F47" i="354"/>
  <c r="F54" i="355"/>
  <c r="F54" i="354"/>
  <c r="F48" i="355"/>
  <c r="F48" i="354"/>
  <c r="F650" i="354"/>
  <c r="F657" i="355"/>
  <c r="F866" i="354"/>
  <c r="F873" i="355"/>
  <c r="F873" i="354"/>
  <c r="F880" i="355"/>
  <c r="F2216" i="354"/>
  <c r="F2225" i="355"/>
  <c r="E26" i="206"/>
  <c r="N23" i="281"/>
  <c r="K23" i="281"/>
  <c r="J23" i="281"/>
  <c r="I23" i="281"/>
  <c r="G23" i="281"/>
  <c r="F23" i="281"/>
  <c r="T45" i="240"/>
  <c r="E14" i="226"/>
  <c r="J12" i="226"/>
  <c r="G34" i="210"/>
  <c r="G23" i="210"/>
  <c r="I12" i="209" s="1"/>
  <c r="F30" i="226"/>
  <c r="F35" i="226" s="1"/>
  <c r="H21" i="225"/>
  <c r="M38" i="225"/>
  <c r="N21" i="225"/>
  <c r="N22" i="225"/>
  <c r="N38" i="225"/>
  <c r="L21" i="225"/>
  <c r="K22" i="225"/>
  <c r="I20" i="225"/>
  <c r="F19" i="225"/>
  <c r="G46" i="215"/>
  <c r="G53" i="213"/>
  <c r="G55" i="213" s="1"/>
  <c r="G9" i="219"/>
  <c r="G10" i="219" s="1"/>
  <c r="J10" i="219" s="1"/>
  <c r="H45" i="213"/>
  <c r="G16" i="217"/>
  <c r="H30" i="213"/>
  <c r="F53" i="213"/>
  <c r="F55" i="213" s="1"/>
  <c r="F21" i="219"/>
  <c r="F22" i="219" s="1"/>
  <c r="E55" i="213"/>
  <c r="G34" i="211"/>
  <c r="E19" i="209"/>
  <c r="K12" i="209"/>
  <c r="I39" i="210"/>
  <c r="M42" i="305"/>
  <c r="K48" i="305"/>
  <c r="E48" i="305"/>
  <c r="P42" i="305"/>
  <c r="M48" i="305"/>
  <c r="O24" i="305"/>
  <c r="N42" i="305"/>
  <c r="G42" i="305"/>
  <c r="J42" i="305"/>
  <c r="I24" i="305"/>
  <c r="H42" i="305"/>
  <c r="I11" i="206"/>
  <c r="E25" i="206"/>
  <c r="J47" i="204"/>
  <c r="G29" i="205"/>
  <c r="I20" i="205"/>
  <c r="J9" i="205"/>
  <c r="F283" i="355" s="1"/>
  <c r="G21" i="202"/>
  <c r="F29" i="205"/>
  <c r="F21" i="202"/>
  <c r="J35" i="227"/>
  <c r="H23" i="210"/>
  <c r="M14" i="227"/>
  <c r="I35" i="227"/>
  <c r="E35" i="227"/>
  <c r="F32" i="210"/>
  <c r="J29" i="210"/>
  <c r="J14" i="226"/>
  <c r="E30" i="226"/>
  <c r="E23" i="210"/>
  <c r="F19" i="209"/>
  <c r="H8" i="203"/>
  <c r="H11" i="203" s="1"/>
  <c r="J9" i="219"/>
  <c r="E21" i="219"/>
  <c r="J21" i="210"/>
  <c r="F17" i="305"/>
  <c r="H37" i="205"/>
  <c r="L24" i="305"/>
  <c r="F23" i="210"/>
  <c r="H35" i="226"/>
  <c r="I30" i="226"/>
  <c r="M25" i="227"/>
  <c r="G38" i="225"/>
  <c r="G21" i="225"/>
  <c r="F20" i="225"/>
  <c r="H38" i="225"/>
  <c r="G22" i="225"/>
  <c r="E19" i="225"/>
  <c r="E20" i="225"/>
  <c r="J25" i="226"/>
  <c r="K30" i="227"/>
  <c r="F35" i="227"/>
  <c r="L30" i="227"/>
  <c r="G35" i="227"/>
  <c r="H35" i="227"/>
  <c r="G35" i="226"/>
  <c r="E23" i="281"/>
  <c r="F1849" i="355" l="1"/>
  <c r="F1841" i="354"/>
  <c r="L41" i="225"/>
  <c r="J38" i="225"/>
  <c r="F1707" i="355"/>
  <c r="F1699" i="354"/>
  <c r="F1851" i="355"/>
  <c r="F1843" i="354"/>
  <c r="F1726" i="355"/>
  <c r="F1718" i="354"/>
  <c r="F1700" i="354"/>
  <c r="F1708" i="355"/>
  <c r="K21" i="225"/>
  <c r="F1731" i="355"/>
  <c r="F1723" i="354"/>
  <c r="F1725" i="355"/>
  <c r="F1717" i="354"/>
  <c r="F1719" i="355"/>
  <c r="F1711" i="354"/>
  <c r="L22" i="225"/>
  <c r="F1729" i="355"/>
  <c r="F1721" i="354"/>
  <c r="F1741" i="355"/>
  <c r="F1733" i="354"/>
  <c r="F1703" i="355"/>
  <c r="F1695" i="354"/>
  <c r="F1713" i="355"/>
  <c r="F1705" i="354"/>
  <c r="I38" i="225"/>
  <c r="I41" i="225" s="1"/>
  <c r="I43" i="225" s="1"/>
  <c r="F1716" i="355"/>
  <c r="F1708" i="354"/>
  <c r="K38" i="225"/>
  <c r="F1726" i="354"/>
  <c r="F1734" i="355"/>
  <c r="M41" i="225"/>
  <c r="M47" i="225" s="1"/>
  <c r="F1850" i="355"/>
  <c r="F1842" i="354"/>
  <c r="F1845" i="355"/>
  <c r="F1837" i="354"/>
  <c r="F1724" i="355"/>
  <c r="F1716" i="354"/>
  <c r="J21" i="225"/>
  <c r="F1706" i="355"/>
  <c r="F1698" i="354"/>
  <c r="F1844" i="355"/>
  <c r="F1836" i="354"/>
  <c r="F1735" i="355"/>
  <c r="F1727" i="354"/>
  <c r="F1738" i="355"/>
  <c r="F1730" i="354"/>
  <c r="F1717" i="355"/>
  <c r="F1709" i="354"/>
  <c r="J22" i="225"/>
  <c r="F1704" i="354"/>
  <c r="F1712" i="355"/>
  <c r="F1694" i="354"/>
  <c r="F1702" i="355"/>
  <c r="F391" i="355"/>
  <c r="F384" i="354"/>
  <c r="F330" i="354"/>
  <c r="F337" i="355"/>
  <c r="F209" i="354"/>
  <c r="F211" i="355"/>
  <c r="I29" i="205"/>
  <c r="F365" i="355"/>
  <c r="F358" i="354"/>
  <c r="F264" i="354"/>
  <c r="F266" i="355"/>
  <c r="F414" i="354"/>
  <c r="F421" i="355"/>
  <c r="F398" i="354"/>
  <c r="F405" i="355"/>
  <c r="F426" i="355"/>
  <c r="F419" i="354"/>
  <c r="F357" i="354"/>
  <c r="F364" i="355"/>
  <c r="F366" i="355"/>
  <c r="F359" i="354"/>
  <c r="F323" i="355"/>
  <c r="F316" i="354"/>
  <c r="F107" i="354"/>
  <c r="F109" i="355"/>
  <c r="F67" i="355"/>
  <c r="F67" i="354"/>
  <c r="F57" i="355"/>
  <c r="F57" i="354"/>
  <c r="F58" i="354"/>
  <c r="F58" i="355"/>
  <c r="F66" i="355"/>
  <c r="F66" i="354"/>
  <c r="F875" i="354"/>
  <c r="F882" i="355"/>
  <c r="F668" i="354"/>
  <c r="F675" i="355"/>
  <c r="E32" i="230"/>
  <c r="R26" i="206"/>
  <c r="P26" i="206" s="1"/>
  <c r="I26" i="206"/>
  <c r="R25" i="206"/>
  <c r="P25" i="206" s="1"/>
  <c r="J32" i="210"/>
  <c r="G39" i="210"/>
  <c r="G44" i="210" s="1"/>
  <c r="E39" i="210"/>
  <c r="N41" i="225"/>
  <c r="L47" i="225"/>
  <c r="I22" i="225"/>
  <c r="G21" i="219"/>
  <c r="G22" i="219" s="1"/>
  <c r="H53" i="213"/>
  <c r="H55" i="213"/>
  <c r="I44" i="210"/>
  <c r="K19" i="209"/>
  <c r="K11" i="209"/>
  <c r="P48" i="305"/>
  <c r="O36" i="305"/>
  <c r="N48" i="305"/>
  <c r="G48" i="305"/>
  <c r="J48" i="305"/>
  <c r="F24" i="305"/>
  <c r="H48" i="305"/>
  <c r="I36" i="305"/>
  <c r="I14" i="206"/>
  <c r="I17" i="206" s="1"/>
  <c r="I25" i="206"/>
  <c r="E31" i="230"/>
  <c r="E30" i="230"/>
  <c r="I21" i="202"/>
  <c r="E25" i="230"/>
  <c r="J29" i="205"/>
  <c r="G8" i="203"/>
  <c r="J20" i="205"/>
  <c r="G37" i="205"/>
  <c r="F8" i="203"/>
  <c r="F11" i="203" s="1"/>
  <c r="F37" i="205"/>
  <c r="H39" i="210"/>
  <c r="H44" i="210" s="1"/>
  <c r="J12" i="209"/>
  <c r="J11" i="209" s="1"/>
  <c r="F34" i="210"/>
  <c r="E35" i="226"/>
  <c r="J30" i="226"/>
  <c r="I11" i="209"/>
  <c r="I19" i="209"/>
  <c r="H12" i="209"/>
  <c r="G12" i="209"/>
  <c r="E22" i="219"/>
  <c r="J21" i="219"/>
  <c r="L36" i="305"/>
  <c r="J23" i="210"/>
  <c r="I35" i="226"/>
  <c r="H41" i="225"/>
  <c r="H43" i="225" s="1"/>
  <c r="G41" i="225"/>
  <c r="G43" i="225" s="1"/>
  <c r="E22" i="225"/>
  <c r="E38" i="225"/>
  <c r="E21" i="225"/>
  <c r="F22" i="225"/>
  <c r="F38" i="225"/>
  <c r="F21" i="225"/>
  <c r="K35" i="227"/>
  <c r="L35" i="227"/>
  <c r="M30" i="227"/>
  <c r="F1725" i="354" l="1"/>
  <c r="F1733" i="355"/>
  <c r="F1876" i="354"/>
  <c r="F1884" i="355"/>
  <c r="F1870" i="355"/>
  <c r="F1862" i="354"/>
  <c r="F1885" i="355"/>
  <c r="F1877" i="354"/>
  <c r="F1736" i="355"/>
  <c r="F1728" i="354"/>
  <c r="F1840" i="354"/>
  <c r="F1848" i="355"/>
  <c r="K41" i="225"/>
  <c r="F1731" i="354"/>
  <c r="F1739" i="355"/>
  <c r="F1871" i="355"/>
  <c r="F1863" i="354"/>
  <c r="F1865" i="355"/>
  <c r="F1857" i="354"/>
  <c r="F1719" i="354"/>
  <c r="F1727" i="355"/>
  <c r="F1864" i="355"/>
  <c r="F1856" i="354"/>
  <c r="F1737" i="355"/>
  <c r="F1729" i="354"/>
  <c r="F1846" i="355"/>
  <c r="F1838" i="354"/>
  <c r="F1839" i="354"/>
  <c r="F1847" i="355"/>
  <c r="J41" i="225"/>
  <c r="K47" i="225"/>
  <c r="F1869" i="355"/>
  <c r="F1861" i="354"/>
  <c r="F1835" i="354"/>
  <c r="F1843" i="355"/>
  <c r="F1858" i="354"/>
  <c r="F1866" i="355"/>
  <c r="F1723" i="355"/>
  <c r="F1715" i="354"/>
  <c r="F1720" i="354"/>
  <c r="F1728" i="355"/>
  <c r="F1834" i="354"/>
  <c r="F1842" i="355"/>
  <c r="F1722" i="355"/>
  <c r="F1714" i="354"/>
  <c r="F1724" i="354"/>
  <c r="F1732" i="355"/>
  <c r="F402" i="354"/>
  <c r="F409" i="355"/>
  <c r="F2239" i="355"/>
  <c r="F2230" i="354"/>
  <c r="F2240" i="355"/>
  <c r="F2231" i="354"/>
  <c r="F425" i="355"/>
  <c r="F418" i="354"/>
  <c r="F367" i="355"/>
  <c r="F360" i="354"/>
  <c r="F361" i="354"/>
  <c r="F368" i="355"/>
  <c r="E8" i="230"/>
  <c r="E9" i="230" s="1"/>
  <c r="F430" i="355"/>
  <c r="F423" i="354"/>
  <c r="F389" i="355"/>
  <c r="F382" i="354"/>
  <c r="F390" i="355"/>
  <c r="F383" i="354"/>
  <c r="F331" i="354"/>
  <c r="F338" i="355"/>
  <c r="F2241" i="355"/>
  <c r="F2232" i="354"/>
  <c r="F408" i="355"/>
  <c r="F401" i="354"/>
  <c r="F69" i="355"/>
  <c r="F69" i="354"/>
  <c r="J21" i="202"/>
  <c r="F70" i="355" s="1"/>
  <c r="F107" i="355"/>
  <c r="F105" i="354"/>
  <c r="F2236" i="355"/>
  <c r="F2227" i="354"/>
  <c r="F39" i="210"/>
  <c r="E44" i="210"/>
  <c r="N47" i="225"/>
  <c r="J22" i="219"/>
  <c r="O42" i="305"/>
  <c r="I42" i="305"/>
  <c r="F36" i="305"/>
  <c r="I37" i="205"/>
  <c r="E21" i="230"/>
  <c r="I8" i="203"/>
  <c r="F95" i="355" s="1"/>
  <c r="G11" i="203"/>
  <c r="J19" i="209"/>
  <c r="J34" i="210"/>
  <c r="H11" i="209"/>
  <c r="H19" i="209"/>
  <c r="L12" i="209"/>
  <c r="G11" i="209"/>
  <c r="G19" i="209"/>
  <c r="F12" i="230"/>
  <c r="L42" i="305"/>
  <c r="O48" i="305"/>
  <c r="J35" i="226"/>
  <c r="E41" i="225"/>
  <c r="E43" i="225" s="1"/>
  <c r="F41" i="225"/>
  <c r="F43" i="225" s="1"/>
  <c r="M35" i="227"/>
  <c r="E10" i="230" l="1"/>
  <c r="F2222" i="355" s="1"/>
  <c r="F1882" i="355"/>
  <c r="F1874" i="354"/>
  <c r="F1886" i="355"/>
  <c r="F1878" i="354"/>
  <c r="F1863" i="355"/>
  <c r="F1855" i="354"/>
  <c r="F1883" i="355"/>
  <c r="F1875" i="354"/>
  <c r="F1859" i="354"/>
  <c r="F1867" i="355"/>
  <c r="F1868" i="355"/>
  <c r="F1860" i="354"/>
  <c r="F1854" i="354"/>
  <c r="F1862" i="355"/>
  <c r="F385" i="354"/>
  <c r="F392" i="355"/>
  <c r="F2232" i="355"/>
  <c r="F2223" i="354"/>
  <c r="F2213" i="354"/>
  <c r="F2221" i="355"/>
  <c r="E20" i="230"/>
  <c r="F2222" i="354" s="1"/>
  <c r="F70" i="354"/>
  <c r="F106" i="354"/>
  <c r="F108" i="355"/>
  <c r="F657" i="354"/>
  <c r="F664" i="355"/>
  <c r="F44" i="210"/>
  <c r="J39" i="210"/>
  <c r="F42" i="305"/>
  <c r="E12" i="230"/>
  <c r="I48" i="305"/>
  <c r="E13" i="230"/>
  <c r="E26" i="230"/>
  <c r="E24" i="230"/>
  <c r="I11" i="203"/>
  <c r="J8" i="203"/>
  <c r="F96" i="355" s="1"/>
  <c r="J37" i="205"/>
  <c r="L19" i="209"/>
  <c r="L11" i="209"/>
  <c r="L48" i="305"/>
  <c r="F2224" i="355" l="1"/>
  <c r="F2215" i="354"/>
  <c r="F386" i="354"/>
  <c r="F393" i="355"/>
  <c r="F2228" i="354"/>
  <c r="F2237" i="355"/>
  <c r="F2226" i="354"/>
  <c r="F2235" i="355"/>
  <c r="F2231" i="355"/>
  <c r="F108" i="354"/>
  <c r="F110" i="355"/>
  <c r="F675" i="354"/>
  <c r="F682" i="355"/>
  <c r="F649" i="354"/>
  <c r="F656" i="355"/>
  <c r="J44" i="210"/>
  <c r="F48" i="305"/>
  <c r="J11" i="203"/>
  <c r="E27" i="230"/>
  <c r="C420" i="293"/>
  <c r="F2229" i="354" l="1"/>
  <c r="F2238" i="355"/>
  <c r="F111" i="355"/>
  <c r="F109" i="3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<sst xmlns="http://schemas.openxmlformats.org/spreadsheetml/2006/main" count="56454" uniqueCount="21961">
  <si>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</si>
  <si>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</si>
  <si>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</si>
  <si>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</si>
  <si>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</si>
  <si>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</si>
  <si>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</si>
  <si>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</si>
  <si>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</si>
  <si>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</si>
  <si>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</si>
  <si>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</si>
  <si>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</si>
  <si>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</si>
  <si>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</si>
  <si>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</si>
  <si>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</si>
  <si>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</si>
  <si>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</si>
  <si>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</si>
  <si>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</si>
  <si>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</si>
  <si>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</si>
  <si>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</si>
  <si>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</si>
  <si>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</si>
  <si>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</si>
  <si>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</si>
  <si>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</si>
  <si>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</si>
  <si>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</si>
  <si>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</si>
  <si>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</si>
  <si>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</si>
  <si>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</si>
  <si>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</si>
  <si>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</si>
  <si>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</si>
  <si>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</si>
  <si>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</si>
  <si>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</si>
  <si>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</si>
  <si>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</si>
  <si>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</si>
  <si>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</si>
  <si>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</si>
  <si>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</si>
  <si>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</si>
  <si>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</si>
  <si>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</si>
  <si>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</si>
  <si>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</si>
  <si>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</si>
  <si>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</si>
  <si>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</si>
  <si>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</si>
  <si>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</si>
  <si>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</si>
  <si>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</si>
  <si>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</si>
  <si>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</si>
  <si>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</si>
  <si>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</si>
  <si>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</si>
  <si>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</si>
  <si>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</si>
  <si>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</si>
  <si>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</si>
  <si>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</si>
  <si>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</si>
  <si>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</si>
  <si>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</si>
  <si>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</si>
  <si>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</si>
  <si>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</si>
  <si>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</si>
  <si>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</si>
  <si>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</si>
  <si>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</si>
  <si>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</si>
  <si>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</si>
  <si>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</si>
  <si>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</si>
  <si>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</si>
  <si>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</si>
  <si>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</si>
  <si>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</si>
  <si>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</si>
  <si>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</si>
  <si>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</si>
  <si>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</si>
  <si>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</si>
  <si>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</si>
  <si>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</si>
  <si>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</si>
  <si>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</si>
  <si>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</si>
  <si>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</si>
  <si>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</si>
  <si>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</si>
  <si>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</si>
  <si>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</si>
  <si>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</si>
  <si>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</si>
  <si>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</si>
  <si>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</si>
  <si>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</si>
  <si>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</si>
  <si>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</si>
  <si>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</si>
  <si>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</si>
  <si>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</si>
  <si>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</si>
  <si>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</si>
  <si>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</si>
  <si>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</si>
  <si>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</si>
  <si>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</si>
  <si>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</si>
  <si>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</si>
  <si>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</si>
  <si>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</si>
  <si>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</si>
  <si>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</si>
  <si>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</si>
  <si>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</si>
  <si>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</si>
  <si>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</si>
  <si>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</si>
  <si>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</si>
  <si>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</si>
  <si>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</si>
  <si>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</si>
  <si>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</si>
  <si>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</si>
  <si>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</si>
  <si>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</si>
  <si>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</si>
  <si>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</si>
  <si>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</si>
  <si>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</si>
  <si>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</si>
  <si>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</si>
  <si>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</si>
  <si>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</si>
  <si>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</si>
  <si>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</si>
  <si>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</si>
  <si>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</si>
  <si>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</si>
  <si>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</si>
  <si>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</si>
  <si>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</si>
  <si>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</si>
  <si>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</si>
  <si>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</si>
  <si>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</si>
  <si>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</si>
  <si>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</si>
  <si>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</si>
  <si>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</si>
  <si>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</si>
  <si>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</si>
  <si>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</si>
  <si>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</si>
  <si>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</si>
  <si>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</si>
  <si>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</si>
  <si>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</si>
  <si>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</si>
  <si>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</si>
  <si>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</si>
  <si>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</si>
  <si>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</si>
  <si>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</si>
  <si>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</si>
  <si>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</si>
  <si>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</si>
  <si>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</si>
  <si>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</si>
  <si>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</si>
  <si>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</si>
  <si>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</si>
  <si>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</si>
  <si>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</si>
  <si>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</si>
  <si>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</si>
  <si>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</si>
  <si>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</si>
  <si>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</si>
  <si>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</si>
  <si>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</si>
  <si>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</si>
  <si>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</si>
  <si>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</si>
  <si>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</si>
  <si>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</si>
  <si>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</si>
  <si>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</si>
  <si>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</si>
  <si>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</si>
  <si>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</si>
  <si>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</si>
  <si>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</si>
  <si>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</si>
  <si>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</si>
  <si>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</si>
  <si>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</si>
  <si>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</si>
  <si>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</si>
  <si>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</si>
  <si>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</si>
  <si>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</si>
  <si>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</si>
  <si>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</si>
  <si>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</si>
  <si>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</si>
  <si>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</si>
  <si>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</si>
  <si>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</si>
  <si>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</si>
  <si>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</si>
  <si>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</si>
  <si>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</si>
  <si>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</si>
  <si>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</si>
  <si>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</si>
  <si>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</si>
  <si>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</si>
  <si>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</si>
  <si>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</si>
  <si>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</si>
  <si>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</si>
  <si>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</si>
  <si>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</si>
  <si>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</si>
  <si>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</si>
  <si>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</si>
  <si>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</si>
  <si>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</si>
  <si>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</si>
  <si>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</si>
  <si>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</si>
  <si>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</si>
  <si>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</si>
  <si>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</si>
  <si>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</si>
  <si>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</si>
  <si>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</si>
  <si>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</si>
  <si>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</si>
  <si>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</si>
  <si>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</si>
  <si>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</si>
  <si>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</si>
  <si>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</si>
  <si>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</si>
  <si>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</si>
  <si>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</si>
  <si>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</si>
  <si>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</si>
  <si>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</si>
  <si>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</si>
  <si>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</si>
  <si>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</si>
  <si>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</si>
  <si>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</si>
  <si>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</si>
  <si>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</si>
  <si>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</si>
  <si>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</si>
  <si>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</si>
  <si>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</si>
  <si>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</si>
  <si>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</si>
  <si>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</si>
  <si>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</si>
  <si>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</si>
  <si>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</si>
  <si>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</si>
  <si>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</si>
  <si>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</si>
  <si>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</si>
  <si>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</si>
  <si>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</si>
  <si>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</si>
  <si>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</si>
  <si>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</si>
  <si>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</si>
  <si>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</si>
  <si>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</si>
  <si>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</si>
  <si>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</si>
  <si>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</si>
  <si>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</si>
  <si>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</si>
  <si>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</si>
  <si>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</si>
  <si>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</si>
  <si>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</si>
  <si>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</si>
  <si>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</si>
  <si>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</si>
  <si>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</si>
  <si>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</si>
  <si>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</si>
  <si>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</si>
  <si>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</si>
  <si>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</si>
  <si>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</si>
  <si>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</si>
  <si>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</si>
  <si>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</si>
  <si>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</si>
  <si>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</si>
  <si>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</si>
  <si>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</si>
  <si>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</si>
  <si>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</si>
  <si>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</si>
  <si>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</si>
  <si>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</si>
  <si>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</si>
  <si>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</si>
  <si>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</si>
  <si>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</si>
  <si>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</si>
  <si>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</si>
  <si>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</si>
  <si>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</si>
  <si>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</si>
  <si>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</si>
  <si>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</si>
  <si>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</si>
  <si>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</si>
  <si>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</si>
  <si>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</si>
  <si>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</si>
  <si>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</si>
  <si>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</si>
  <si>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</si>
  <si>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</si>
  <si>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</si>
  <si>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</si>
  <si>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</si>
  <si>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</si>
  <si>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</si>
  <si>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</si>
  <si>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</si>
  <si>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</si>
  <si>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</si>
  <si>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</si>
  <si>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</si>
  <si>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</si>
  <si>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</si>
  <si>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</si>
  <si>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</si>
  <si>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</si>
  <si>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</si>
  <si>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</si>
  <si>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</si>
  <si>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</si>
  <si>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</si>
  <si>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</si>
  <si>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</si>
  <si>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</si>
  <si>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</si>
  <si>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</si>
  <si>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</si>
  <si>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</si>
  <si>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</si>
  <si>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</si>
  <si>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</si>
  <si>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</si>
  <si>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</si>
  <si>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</si>
  <si>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</si>
  <si>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</si>
  <si>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</si>
  <si>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</si>
  <si>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</si>
  <si>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</si>
  <si>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</si>
  <si>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</si>
  <si>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</si>
  <si>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</si>
  <si>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</si>
  <si>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</si>
  <si>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</si>
  <si>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</si>
  <si>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</si>
  <si>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</si>
  <si>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</si>
  <si>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</si>
  <si>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</si>
  <si>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</si>
  <si>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</si>
  <si>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</si>
  <si>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</si>
  <si>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</si>
  <si>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</si>
  <si>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</si>
  <si>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</si>
  <si>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</si>
  <si>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</si>
  <si>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</si>
  <si>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</si>
  <si>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</si>
  <si>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</si>
  <si>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</si>
  <si>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</si>
  <si>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</si>
  <si>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</si>
  <si>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</si>
  <si>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</si>
  <si>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</si>
  <si>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</si>
  <si>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</si>
  <si>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</si>
  <si>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</si>
  <si>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</si>
  <si>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</si>
  <si>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</si>
  <si>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</si>
  <si>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</si>
  <si>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</si>
  <si>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</si>
  <si>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</si>
  <si>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</si>
  <si>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</si>
  <si>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</si>
  <si>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</si>
  <si>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</si>
  <si>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</si>
  <si>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</si>
  <si>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</si>
  <si>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</si>
  <si>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</si>
  <si>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</si>
  <si>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</si>
  <si>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</si>
  <si>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</si>
  <si>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</si>
  <si>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</si>
  <si>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</si>
  <si>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</si>
  <si>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</si>
  <si>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</si>
  <si>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</si>
  <si>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</si>
  <si>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</si>
  <si>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</si>
  <si>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</si>
  <si>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</si>
  <si>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</si>
  <si>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</si>
  <si>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</si>
  <si>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</si>
  <si>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</si>
  <si>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</si>
  <si>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</si>
  <si>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</si>
  <si>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</si>
  <si>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</si>
  <si>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</si>
  <si>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</si>
  <si>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</si>
  <si>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</si>
  <si>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</si>
  <si>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</si>
  <si>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</si>
  <si>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</si>
  <si>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</si>
  <si>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</si>
  <si>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</si>
  <si>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</si>
  <si>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</si>
  <si>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</si>
  <si>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</si>
  <si>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</si>
  <si>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</si>
  <si>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</si>
  <si>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</si>
  <si>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</si>
  <si>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</si>
  <si>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</si>
  <si>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</si>
  <si>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</si>
  <si>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</si>
  <si>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</si>
  <si>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</si>
  <si>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</si>
  <si>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</si>
  <si>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</si>
  <si>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</si>
  <si>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</si>
  <si>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</si>
  <si>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</si>
  <si>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</si>
  <si>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</si>
  <si>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</si>
  <si>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</si>
  <si>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</si>
  <si>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</si>
  <si>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</si>
  <si>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</si>
  <si>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</si>
  <si>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</si>
  <si>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</si>
  <si>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</si>
  <si>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</si>
  <si>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</si>
  <si>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</si>
  <si>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</si>
  <si>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</si>
  <si>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</si>
  <si>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</si>
  <si>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</si>
  <si>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</si>
  <si>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</si>
  <si>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</si>
  <si>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</si>
  <si>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</si>
  <si>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</si>
  <si>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</si>
  <si>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</si>
  <si>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</si>
  <si>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</si>
  <si>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</si>
  <si>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</si>
  <si>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</si>
  <si>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</si>
  <si>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</si>
  <si>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</si>
  <si>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</si>
  <si>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</si>
  <si>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</si>
  <si>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</si>
  <si>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</si>
  <si>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</si>
  <si>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</si>
  <si>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</si>
  <si>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</si>
  <si>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</si>
  <si>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</si>
  <si>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</si>
  <si>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</si>
  <si>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</si>
  <si>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</si>
  <si>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</si>
  <si>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</si>
  <si>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</si>
  <si>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</si>
  <si>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</si>
  <si>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</si>
  <si>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</si>
  <si>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</si>
  <si>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</si>
  <si>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</si>
  <si>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</si>
  <si>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</si>
  <si>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</si>
  <si>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</si>
  <si>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</si>
  <si>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</si>
  <si>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</si>
  <si>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</si>
  <si>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</si>
  <si>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</si>
  <si>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</si>
  <si>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</si>
  <si>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</si>
  <si>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</si>
  <si>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</si>
  <si>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</si>
  <si>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</si>
  <si>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</si>
  <si>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</si>
  <si>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</si>
  <si>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</si>
  <si>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</si>
  <si>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</si>
  <si>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</si>
  <si>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</si>
  <si>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</si>
  <si>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</si>
  <si>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</si>
  <si>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</si>
  <si>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</si>
  <si>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</si>
  <si>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</si>
  <si>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</si>
  <si>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</si>
  <si>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</si>
  <si>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</si>
  <si>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</si>
  <si>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</si>
  <si>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</si>
  <si>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</si>
  <si>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</si>
  <si>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</si>
  <si>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</si>
  <si>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</si>
  <si>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</si>
  <si>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</si>
  <si>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</si>
  <si>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</si>
  <si>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</si>
  <si>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</si>
  <si>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</si>
  <si>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</si>
  <si>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</si>
  <si>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</si>
  <si>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</si>
  <si>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</si>
  <si>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</si>
  <si>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</si>
  <si>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</si>
  <si>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</si>
  <si>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</si>
  <si>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</si>
  <si>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</si>
  <si>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</si>
  <si>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</si>
  <si>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</si>
  <si>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</si>
  <si>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</si>
  <si>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</si>
  <si>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</si>
  <si>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</si>
  <si>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</si>
  <si>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</si>
  <si>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</si>
  <si>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</si>
  <si>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</si>
  <si>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</si>
  <si>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</si>
  <si>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</si>
  <si>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</si>
  <si>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</si>
  <si>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</si>
  <si>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</si>
  <si>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</si>
  <si>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</si>
  <si>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</si>
  <si>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</si>
  <si>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</si>
  <si>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</si>
  <si>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 (is a hidden worksheet in this workbook which we use to consolidate all the data in the tables to load to our database Fountain). You can unhide this columns in each table if you also want to use these markers for your data consolidations.</t>
  </si>
  <si>
    <t>Queries</t>
  </si>
  <si>
    <t>To raise queries about this Annual performance report tables template, please email to:annual.reporting@ofwat.gov.uk</t>
  </si>
  <si>
    <t>Submissions</t>
  </si>
  <si>
    <t>Your completed spreadsheet should be uploaded to the ‘July APR 2025’ folder in your company’s area of our SharePoint DCS website. If you require any assistance with this, please contact:annual.reporting@ofwat.gov.uk</t>
  </si>
  <si>
    <t>Links to additional information / guidance</t>
  </si>
  <si>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</si>
  <si>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</si>
  <si>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</si>
  <si>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</si>
  <si>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</si>
  <si>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</si>
  <si>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</si>
  <si>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</si>
  <si>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</si>
  <si>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</si>
  <si>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</si>
  <si>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</si>
  <si>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</si>
  <si>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</si>
  <si>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</si>
  <si>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</si>
  <si>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</si>
  <si>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</si>
  <si>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</si>
  <si>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</si>
  <si>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</si>
  <si>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</si>
  <si>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</si>
  <si>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</si>
  <si>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</si>
  <si>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</si>
  <si>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</si>
  <si>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</si>
  <si>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</si>
  <si>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</si>
  <si>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</si>
  <si>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</si>
  <si>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</si>
  <si>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</si>
  <si>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</si>
  <si>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</si>
  <si>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</si>
  <si>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</si>
  <si>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</si>
  <si>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</si>
  <si>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</si>
  <si>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</si>
  <si>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</si>
  <si>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</si>
  <si>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</si>
  <si>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</si>
  <si>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</si>
  <si>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</si>
  <si>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</si>
  <si>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</si>
  <si>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</si>
  <si>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</si>
  <si>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</si>
  <si>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</si>
  <si>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</si>
  <si>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</si>
  <si>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</si>
  <si>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</si>
  <si>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</si>
  <si>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</si>
  <si>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</si>
  <si>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</si>
  <si>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</si>
  <si>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</si>
  <si>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</si>
  <si>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</si>
  <si>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</si>
  <si>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</si>
  <si>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</si>
  <si>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</si>
  <si>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</si>
  <si>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</si>
  <si>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</si>
  <si>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</si>
  <si>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</si>
  <si>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</si>
  <si>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</si>
  <si>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</si>
  <si>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</si>
  <si>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</si>
  <si>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</si>
  <si>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</si>
  <si>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</si>
  <si>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</si>
  <si>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</si>
  <si>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</si>
  <si>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</si>
  <si>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</si>
  <si>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</si>
  <si>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</si>
  <si>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</si>
  <si>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</si>
  <si>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</si>
  <si>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</si>
  <si>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</si>
  <si>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</si>
  <si>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</si>
  <si>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</si>
  <si>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</si>
  <si>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</si>
  <si>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</si>
  <si>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</si>
  <si>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</si>
  <si>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</si>
  <si>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</si>
  <si>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</si>
  <si>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</si>
  <si>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</si>
  <si>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</si>
  <si>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</si>
  <si>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</si>
  <si>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</si>
  <si>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</si>
  <si>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</si>
  <si>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</si>
  <si>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</si>
  <si>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</si>
  <si>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</si>
  <si>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</si>
  <si>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</si>
  <si>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</si>
  <si>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</si>
  <si>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</si>
  <si>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</si>
  <si>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</si>
  <si>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</si>
  <si>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</si>
  <si>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</si>
  <si>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</si>
  <si>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</si>
  <si>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</si>
  <si>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</si>
  <si>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</si>
  <si>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</si>
  <si>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</si>
  <si>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</si>
  <si>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</si>
  <si>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</si>
  <si>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</si>
  <si>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</si>
  <si>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</si>
  <si>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</si>
  <si>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</si>
  <si>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</si>
  <si>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</si>
  <si>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</si>
  <si>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</si>
  <si>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</si>
  <si>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</si>
  <si>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</si>
  <si>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</si>
  <si>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</si>
  <si>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</si>
  <si>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</si>
  <si>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</si>
  <si>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</si>
  <si>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</si>
  <si>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</si>
  <si>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</si>
  <si>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</si>
  <si>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</si>
  <si>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</si>
  <si>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</si>
  <si>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</si>
  <si>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</si>
  <si>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</si>
  <si>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</si>
  <si>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</si>
  <si>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</si>
  <si>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</si>
  <si>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</si>
  <si>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</si>
  <si>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</si>
  <si>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</si>
  <si>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</si>
  <si>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</si>
  <si>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</si>
  <si>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</si>
  <si>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</si>
  <si>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</si>
  <si>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</si>
  <si>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</si>
  <si>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</si>
  <si>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</si>
  <si>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</si>
  <si>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</si>
  <si>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</si>
  <si>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</si>
  <si>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</si>
  <si>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</si>
  <si>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</si>
  <si>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</si>
  <si>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</si>
  <si>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</si>
  <si>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</si>
  <si>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</si>
  <si>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</si>
  <si>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</si>
  <si>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</si>
  <si>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</si>
  <si>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</si>
  <si>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</si>
  <si>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</si>
  <si>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</si>
  <si>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</si>
  <si>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</si>
  <si>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</si>
  <si>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</si>
  <si>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</si>
  <si>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</si>
  <si>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</si>
  <si>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</si>
  <si>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</si>
  <si>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</si>
  <si>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</si>
  <si>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</si>
  <si>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</si>
  <si>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</si>
  <si>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</si>
  <si>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</si>
  <si>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</si>
  <si>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</si>
  <si>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</si>
  <si>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</si>
  <si>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</si>
  <si>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</si>
  <si>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</si>
  <si>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</si>
  <si>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</si>
  <si>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</si>
  <si>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</si>
  <si>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</si>
  <si>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</si>
  <si>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</si>
  <si>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</si>
  <si>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</si>
  <si>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</si>
  <si>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</si>
  <si>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</si>
  <si>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</si>
  <si>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</si>
  <si>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</si>
  <si>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</si>
  <si>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</si>
  <si>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</si>
  <si>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</si>
  <si>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</si>
  <si>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</si>
  <si>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</si>
  <si>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</si>
  <si>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</si>
  <si>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</si>
  <si>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</si>
  <si>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</si>
  <si>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</si>
  <si>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</si>
  <si>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</si>
  <si>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</si>
  <si>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</si>
  <si>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</si>
  <si>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</si>
  <si>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</si>
  <si>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</si>
  <si>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</si>
  <si>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</si>
  <si>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</si>
  <si>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</si>
  <si>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</si>
  <si>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</si>
  <si>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</si>
  <si>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</si>
  <si>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</si>
  <si>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</si>
  <si>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</si>
  <si>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</si>
  <si>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</si>
  <si>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</si>
  <si>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</si>
  <si>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</si>
  <si>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</si>
  <si>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</si>
  <si>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</si>
  <si>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</si>
  <si>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</si>
  <si>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</si>
  <si>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</si>
  <si>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</si>
  <si>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</si>
  <si>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</si>
  <si>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</si>
  <si>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</si>
  <si>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</si>
  <si>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</si>
  <si>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</si>
  <si>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</si>
  <si>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</si>
  <si>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</si>
  <si>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</si>
  <si>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</si>
  <si>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</si>
  <si>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</si>
  <si>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</si>
  <si>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</si>
  <si>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</si>
  <si>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</si>
  <si>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</si>
  <si>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</si>
  <si>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</si>
  <si>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</si>
  <si>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</si>
  <si>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</si>
  <si>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</si>
  <si>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</si>
  <si>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</si>
  <si>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</si>
  <si>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</si>
  <si>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</si>
  <si>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</si>
  <si>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</si>
  <si>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</si>
  <si>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</si>
  <si>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</si>
  <si>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</si>
  <si>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</si>
  <si>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</si>
  <si>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</si>
  <si>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</si>
  <si>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</si>
  <si>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</si>
  <si>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</si>
  <si>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</si>
  <si>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</si>
  <si>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</si>
  <si>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</si>
  <si>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</si>
  <si>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</si>
  <si>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</si>
  <si>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</si>
  <si>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</si>
  <si>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</si>
  <si>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</si>
  <si>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</si>
  <si>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</si>
  <si>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</si>
  <si>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</si>
  <si>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</si>
  <si>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</si>
  <si>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</si>
  <si>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</si>
  <si>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</si>
  <si>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</si>
  <si>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</si>
  <si>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</si>
  <si>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</si>
  <si>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</si>
  <si>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</si>
  <si>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</si>
  <si>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</si>
  <si>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</si>
  <si>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</si>
  <si>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</si>
  <si>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</si>
  <si>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</si>
  <si>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</si>
  <si>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</si>
  <si>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</si>
  <si>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</si>
  <si>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</si>
  <si>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</si>
  <si>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</si>
  <si>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</si>
  <si>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</si>
  <si>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</si>
  <si>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</si>
  <si>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</si>
  <si>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</si>
  <si>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</si>
  <si>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</si>
  <si>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</si>
  <si>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</si>
  <si>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</si>
  <si>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</si>
  <si>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</si>
  <si>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</si>
  <si>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</si>
  <si>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</si>
  <si>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</si>
  <si>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</si>
  <si>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</si>
  <si>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</si>
  <si>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</si>
  <si>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</si>
  <si>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</si>
  <si>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</si>
  <si>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</si>
  <si>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</si>
  <si>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</si>
  <si>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</si>
  <si>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</si>
  <si>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</si>
  <si>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</si>
  <si>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</si>
  <si>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</si>
  <si>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</si>
  <si>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</si>
  <si>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</si>
  <si>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</si>
  <si>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</si>
  <si>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</si>
  <si>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</si>
  <si>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</si>
  <si>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</si>
  <si>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</si>
  <si>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</si>
  <si>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</si>
  <si>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</si>
  <si>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</si>
  <si>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</si>
  <si>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</si>
  <si>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</si>
  <si>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</si>
  <si>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</si>
  <si>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</si>
  <si>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</si>
  <si>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</si>
  <si>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</si>
  <si>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</si>
  <si>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</si>
  <si>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</si>
  <si>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</si>
  <si>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</si>
  <si>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</si>
  <si>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</si>
  <si>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</si>
  <si>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</si>
  <si>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</si>
  <si>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</si>
  <si>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</si>
  <si>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</si>
  <si>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</si>
  <si>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</si>
  <si>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</si>
  <si>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</si>
  <si>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</si>
  <si>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</si>
  <si>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</si>
  <si>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</si>
  <si>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</si>
  <si>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</si>
  <si>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</si>
  <si>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</si>
  <si>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</si>
  <si>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</si>
  <si>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</si>
  <si>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</si>
  <si>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</si>
  <si>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</si>
  <si>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</si>
  <si>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</si>
  <si>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</si>
  <si>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</si>
  <si>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</si>
  <si>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</si>
  <si>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</si>
  <si>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</si>
  <si>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</si>
  <si>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</si>
  <si>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</si>
  <si>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</si>
  <si>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</si>
  <si>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</si>
  <si>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</si>
  <si>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</si>
  <si>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</si>
  <si>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</si>
  <si>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</si>
  <si>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</si>
  <si>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</si>
  <si>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</si>
  <si>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</si>
  <si>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</si>
  <si>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</si>
  <si>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</si>
  <si>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</si>
  <si>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</si>
  <si>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</si>
  <si>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</si>
  <si>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</si>
  <si>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</si>
  <si>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</si>
  <si>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</si>
  <si>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</si>
  <si>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</si>
  <si>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</si>
  <si>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</si>
  <si>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</si>
  <si>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</si>
  <si>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</si>
  <si>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</si>
  <si>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</si>
  <si>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</si>
  <si>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</si>
  <si>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</si>
  <si>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</si>
  <si>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</si>
  <si>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</si>
  <si>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</si>
  <si>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</si>
  <si>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</si>
  <si>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</si>
  <si>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</si>
  <si>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</si>
  <si>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</si>
  <si>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</si>
  <si>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</si>
  <si>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</si>
  <si>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</si>
  <si>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</si>
  <si>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</si>
  <si>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</si>
  <si>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</si>
  <si>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</si>
  <si>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</si>
  <si>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</si>
  <si>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</si>
  <si>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</si>
  <si>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</si>
  <si>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</si>
  <si>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</si>
  <si>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</si>
  <si>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</si>
  <si>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</si>
  <si>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</si>
  <si>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</si>
  <si>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</si>
  <si>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</si>
  <si>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</si>
  <si>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</si>
  <si>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</si>
  <si>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</si>
  <si>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</si>
  <si>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</si>
  <si>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</si>
  <si>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</si>
  <si>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</si>
  <si>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</si>
  <si>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</si>
  <si>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</si>
  <si>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</si>
  <si>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</si>
  <si>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</si>
  <si>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</si>
  <si>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</si>
  <si>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</si>
  <si>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</si>
  <si>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</si>
  <si>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</si>
  <si>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</si>
  <si>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</si>
  <si>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</si>
  <si>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</si>
  <si>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</si>
  <si>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</si>
  <si>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</si>
  <si>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</si>
  <si>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</si>
  <si>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</si>
  <si>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</si>
  <si>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</si>
  <si>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</si>
  <si>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</si>
  <si>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</si>
  <si>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</si>
  <si>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</si>
  <si>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</si>
  <si>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</si>
  <si>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</si>
  <si>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</si>
  <si>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</si>
  <si>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</si>
  <si>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</si>
  <si>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</si>
  <si>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</si>
  <si>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</si>
  <si>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</si>
  <si>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</si>
  <si>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</si>
  <si>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</si>
  <si>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</si>
  <si>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</si>
  <si>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</si>
  <si>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</si>
  <si>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</si>
  <si>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</si>
  <si>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</si>
  <si>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</si>
  <si>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</si>
  <si>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</si>
  <si>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</si>
  <si>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</si>
  <si>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</si>
  <si>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</si>
  <si>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</si>
  <si>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</si>
  <si>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</si>
  <si>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</si>
  <si>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</si>
  <si>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</si>
  <si>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</si>
  <si>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</si>
  <si>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</si>
  <si>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</si>
  <si>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</si>
  <si>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</si>
  <si>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</si>
  <si>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</si>
  <si>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</si>
  <si>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</si>
  <si>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</si>
  <si>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</si>
  <si>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</si>
  <si>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</si>
  <si>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</si>
  <si>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</si>
  <si>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</si>
  <si>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</si>
  <si>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</si>
  <si>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</si>
  <si>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</si>
  <si>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</si>
  <si>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</si>
  <si>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</si>
  <si>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</si>
  <si>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</si>
  <si>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</si>
  <si>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</si>
  <si>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</si>
  <si>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</si>
  <si>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</si>
  <si>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</si>
  <si>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</si>
  <si>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</si>
  <si>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</si>
  <si>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</si>
  <si>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</si>
  <si>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</si>
  <si>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</si>
  <si>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</si>
  <si>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</si>
  <si>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</si>
  <si>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</si>
  <si>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</si>
  <si>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</si>
  <si>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</si>
  <si>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</si>
  <si>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</si>
  <si>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</si>
  <si>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</si>
  <si>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</si>
  <si>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</si>
  <si>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</si>
  <si>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</si>
  <si>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</si>
  <si>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</si>
  <si>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</si>
  <si>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</si>
  <si>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</si>
  <si>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</si>
  <si>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</si>
  <si>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</si>
  <si>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</si>
  <si>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</si>
  <si>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</si>
  <si>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</si>
  <si>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</si>
  <si>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</si>
  <si>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</si>
  <si>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</si>
  <si>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</si>
  <si>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</si>
  <si>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</si>
  <si>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</si>
  <si>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</si>
  <si>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</si>
  <si>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</si>
  <si>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</si>
  <si>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</si>
  <si>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</si>
  <si>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</si>
  <si>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</si>
  <si>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</si>
  <si>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</si>
  <si>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</si>
  <si>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</si>
  <si>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</si>
  <si>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</si>
  <si>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</si>
  <si>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</si>
  <si>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</si>
  <si>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</si>
  <si>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</si>
  <si>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</si>
  <si>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</si>
  <si>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</si>
  <si>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</si>
  <si>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</si>
  <si>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</si>
  <si>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</si>
  <si>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</si>
  <si>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</si>
  <si>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</si>
  <si>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</si>
  <si>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</si>
  <si>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</si>
  <si>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</si>
  <si>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</si>
  <si>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</si>
  <si>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</si>
  <si>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</si>
  <si>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</si>
  <si>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</si>
  <si>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</si>
  <si>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</si>
  <si>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</si>
  <si>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</si>
  <si>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</si>
  <si>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</si>
  <si>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</si>
  <si>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</si>
  <si>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</si>
  <si>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</si>
  <si>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</si>
  <si>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</si>
  <si>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</si>
  <si>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</si>
  <si>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</si>
  <si>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</si>
  <si>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</si>
  <si>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</si>
  <si>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</si>
  <si>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</si>
  <si>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</si>
  <si>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</si>
  <si>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</si>
  <si>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</si>
  <si>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</si>
  <si>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</si>
  <si>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</si>
  <si>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</si>
  <si>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</si>
  <si>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</si>
  <si>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</si>
  <si>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</si>
  <si>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</si>
  <si>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</si>
  <si>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</si>
  <si>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</si>
  <si>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</si>
  <si>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</si>
  <si>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</si>
  <si>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</si>
  <si>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</si>
  <si>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</si>
  <si>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</si>
  <si>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</si>
  <si>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</si>
  <si>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</si>
  <si>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</si>
  <si>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</si>
  <si>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</si>
  <si>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</si>
  <si>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</si>
  <si>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</si>
  <si>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</si>
  <si>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</si>
  <si>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</si>
  <si>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</si>
  <si>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</si>
  <si>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</si>
  <si>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</si>
  <si>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</si>
  <si>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</si>
  <si>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</si>
  <si>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</si>
  <si>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</si>
  <si>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</si>
  <si>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</si>
  <si>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</si>
  <si>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</si>
  <si>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</si>
  <si>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</si>
  <si>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</si>
  <si>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</si>
  <si>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</si>
  <si>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</si>
  <si>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</si>
  <si>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</si>
  <si>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</si>
  <si>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</si>
  <si>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</si>
  <si>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</si>
  <si>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</si>
  <si>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</si>
  <si>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</si>
  <si>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</si>
  <si>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</si>
  <si>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</si>
  <si>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</si>
  <si>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</si>
  <si>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</si>
  <si>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</si>
  <si>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</si>
  <si>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</si>
  <si>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</si>
  <si>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</si>
  <si>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</si>
  <si>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</si>
  <si>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</si>
  <si>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</si>
  <si>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</si>
  <si>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</si>
  <si>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</si>
  <si>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</si>
  <si>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</si>
  <si>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</si>
  <si>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</si>
  <si>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</si>
  <si>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</si>
  <si>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</si>
  <si>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</si>
  <si>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</si>
  <si>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</si>
  <si>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</si>
  <si>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</si>
  <si>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</si>
  <si>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</si>
  <si>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</si>
  <si>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</si>
  <si>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</si>
  <si>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</si>
  <si>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</si>
  <si>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</si>
  <si>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</si>
  <si>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</si>
  <si>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</si>
  <si>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</si>
  <si>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</si>
  <si>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</si>
  <si>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</si>
  <si>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</si>
  <si>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</si>
  <si>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</si>
  <si>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</si>
  <si>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</si>
  <si>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</si>
  <si>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</si>
  <si>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</si>
  <si>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</si>
  <si>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</si>
  <si>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</si>
  <si>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</si>
  <si>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</si>
  <si>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</si>
  <si>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</si>
  <si>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</si>
  <si>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</si>
  <si>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</si>
  <si>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</si>
  <si>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</si>
  <si>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</si>
  <si>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</si>
  <si>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</si>
  <si>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</si>
  <si>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</si>
  <si>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</si>
  <si>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</si>
  <si>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</si>
  <si>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</si>
  <si>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</si>
  <si>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</si>
  <si>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</si>
  <si>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</si>
  <si>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</si>
  <si>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</si>
  <si>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</si>
  <si>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</si>
  <si>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</si>
  <si>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</si>
  <si>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</si>
  <si>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</si>
  <si>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</si>
  <si>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</si>
  <si>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</si>
  <si>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</si>
  <si>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</si>
  <si>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</si>
  <si>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</si>
  <si>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</si>
  <si>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</si>
  <si>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</si>
  <si>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</si>
  <si>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</si>
  <si>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</si>
  <si>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</si>
  <si>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</si>
  <si>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</si>
  <si>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</si>
  <si>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</si>
  <si>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</si>
  <si>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</si>
  <si>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</si>
  <si>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</si>
  <si>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</si>
  <si>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</si>
  <si>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</si>
  <si>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</si>
  <si>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</si>
  <si>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</si>
  <si>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</si>
  <si>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</si>
  <si>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</si>
  <si>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</si>
  <si>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</si>
  <si>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</si>
  <si>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</si>
  <si>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</si>
  <si>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</si>
  <si>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</si>
  <si>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</si>
  <si>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</si>
  <si>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</si>
  <si>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</si>
  <si>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</si>
  <si>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</si>
  <si>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</si>
  <si>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</si>
  <si>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</si>
  <si>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</si>
  <si>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</si>
  <si>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</si>
  <si>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</si>
  <si>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</si>
  <si>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</si>
  <si>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</si>
  <si>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</si>
  <si>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</si>
  <si>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</si>
  <si>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</si>
  <si>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</si>
  <si>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</si>
  <si>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</si>
  <si>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</si>
  <si>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</si>
  <si>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</si>
  <si>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</si>
  <si>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</si>
  <si>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</si>
  <si>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</si>
  <si>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</si>
  <si>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</si>
  <si>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</si>
  <si>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</si>
  <si>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</si>
  <si>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</si>
  <si>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</si>
  <si>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</si>
  <si>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</si>
  <si>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</si>
  <si>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</si>
  <si>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</si>
  <si>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</si>
  <si>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</si>
  <si>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</si>
  <si>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</si>
  <si>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</si>
  <si>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</si>
  <si>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</si>
  <si>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</si>
  <si>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</si>
  <si>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</si>
  <si>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</si>
  <si>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</si>
  <si>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</si>
  <si>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</si>
  <si>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</si>
  <si>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</si>
  <si>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</si>
  <si>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</si>
  <si>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</si>
  <si>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</si>
  <si>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</si>
  <si>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</si>
  <si>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</si>
  <si>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</si>
  <si>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</si>
  <si>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</si>
  <si>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</si>
  <si>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</si>
  <si>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</si>
  <si>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</si>
  <si>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</si>
  <si>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</si>
  <si>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</si>
  <si>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</si>
  <si>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</si>
  <si>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</si>
  <si>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</si>
  <si>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</si>
  <si>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</si>
  <si>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</si>
  <si>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</si>
  <si>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</si>
  <si>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</si>
  <si>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</si>
  <si>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</si>
  <si>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</si>
  <si>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</si>
  <si>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</si>
  <si>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</si>
  <si>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</si>
  <si>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</si>
  <si>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</si>
  <si>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</si>
  <si>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</si>
  <si>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</si>
  <si>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</si>
  <si>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</si>
  <si>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</si>
  <si>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</si>
  <si>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</si>
  <si>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</si>
  <si>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</si>
  <si>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</si>
  <si>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</si>
  <si>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</si>
  <si>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</si>
  <si>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</si>
  <si>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</si>
  <si>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</si>
  <si>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</si>
  <si>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</si>
  <si>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</si>
  <si>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</si>
  <si>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</si>
  <si>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</si>
  <si>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</si>
  <si>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</si>
  <si>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</si>
  <si>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</si>
  <si>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</si>
  <si>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</si>
  <si>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</si>
  <si>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</si>
  <si>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</si>
  <si>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</si>
  <si>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</si>
  <si>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</si>
  <si>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</si>
  <si>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</si>
  <si>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</si>
  <si>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</si>
  <si>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</si>
  <si>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</si>
  <si>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</si>
  <si>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</si>
  <si>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</si>
  <si>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</si>
  <si>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</si>
  <si>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</si>
  <si>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</si>
  <si>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</si>
  <si>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</si>
  <si>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</si>
  <si>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</si>
  <si>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</si>
  <si>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</si>
  <si>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</si>
  <si>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</si>
  <si>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</si>
  <si>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</si>
  <si>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</si>
  <si>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</si>
  <si>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</si>
  <si>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</si>
  <si>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</si>
  <si>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</si>
  <si>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</si>
  <si>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</si>
  <si>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</si>
  <si>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</si>
  <si>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</si>
  <si>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</si>
  <si>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</si>
  <si>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</si>
  <si>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</si>
  <si>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</si>
  <si>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</si>
  <si>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</si>
  <si>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</si>
  <si>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</si>
  <si>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</si>
  <si>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</si>
  <si>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</si>
  <si>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</si>
  <si>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</si>
  <si>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</si>
  <si>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</si>
  <si>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</si>
  <si>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</si>
  <si>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</si>
  <si>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</si>
  <si>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</si>
  <si>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</si>
  <si>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</si>
  <si>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</si>
  <si>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</si>
  <si>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</si>
  <si>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</si>
  <si>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</si>
  <si>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</si>
  <si>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</si>
  <si>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</si>
  <si>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</si>
  <si>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</si>
  <si>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</si>
  <si>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</si>
  <si>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</si>
  <si>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</si>
  <si>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</si>
  <si>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</si>
  <si>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</si>
  <si>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</si>
  <si>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</si>
  <si>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</si>
  <si>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</si>
  <si>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</si>
  <si>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</si>
  <si>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</si>
  <si>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</si>
  <si>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</si>
  <si>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</si>
  <si>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</si>
  <si>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</si>
  <si>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</si>
  <si>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</si>
  <si>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</si>
  <si>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</si>
  <si>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</si>
  <si>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</si>
  <si>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</si>
  <si>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</si>
  <si>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</si>
  <si>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</si>
  <si>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</si>
  <si>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</si>
  <si>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</si>
  <si>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</si>
  <si>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</si>
  <si>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</si>
  <si>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</si>
  <si>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</si>
  <si>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</si>
  <si>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</si>
  <si>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</si>
  <si>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</si>
  <si>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</si>
  <si>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</si>
  <si>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</si>
  <si>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</si>
  <si>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</si>
  <si>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</si>
  <si>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</si>
  <si>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</si>
  <si>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</si>
  <si>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</si>
  <si>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</si>
  <si>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</si>
  <si>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</si>
  <si>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</si>
  <si>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</si>
  <si>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</si>
  <si>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</si>
  <si>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</si>
  <si>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</si>
  <si>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</si>
  <si>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</si>
  <si>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</si>
  <si>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</si>
  <si>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</si>
  <si>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</si>
  <si>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</si>
  <si>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</si>
  <si>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</si>
  <si>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</si>
  <si>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</si>
  <si>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</si>
  <si>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</si>
  <si>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</si>
  <si>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</si>
  <si>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</si>
  <si>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</si>
  <si>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</si>
  <si>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</si>
  <si>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</si>
  <si>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</si>
  <si>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</si>
  <si>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</si>
  <si>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</si>
  <si>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</si>
  <si>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</si>
  <si>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</si>
  <si>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</si>
  <si>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</si>
  <si>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</si>
  <si>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</si>
  <si>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</si>
  <si>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</si>
  <si>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</si>
  <si>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</si>
  <si>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</si>
  <si>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</si>
  <si>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</si>
  <si>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</si>
  <si>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</si>
  <si>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</si>
  <si>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</si>
  <si>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</si>
  <si>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</si>
  <si>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</si>
  <si>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</si>
  <si>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</si>
  <si>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</si>
  <si>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</si>
  <si>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</si>
  <si>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</si>
  <si>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</si>
  <si>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</si>
  <si>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</si>
  <si>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</si>
  <si>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</si>
  <si>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</si>
  <si>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</si>
  <si>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</si>
  <si>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</si>
  <si>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</si>
  <si>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</si>
  <si>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</si>
  <si>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</si>
  <si>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</si>
  <si>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</si>
  <si>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</si>
  <si>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</si>
  <si>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</si>
  <si>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</si>
  <si>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</si>
  <si>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</si>
  <si>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</si>
  <si>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</si>
  <si>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</si>
  <si>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</si>
  <si>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</si>
  <si>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</si>
  <si>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</si>
  <si>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</si>
  <si>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</si>
  <si>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</si>
  <si>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</si>
  <si>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</si>
  <si>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</si>
  <si>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</si>
  <si>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</si>
  <si>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</si>
  <si>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</si>
  <si>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</si>
  <si>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</si>
  <si>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</si>
  <si>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</si>
  <si>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</si>
  <si>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</si>
  <si>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</si>
  <si>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</si>
  <si>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</si>
  <si>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</si>
  <si>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</si>
  <si>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</si>
  <si>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</si>
  <si>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</si>
  <si>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</si>
  <si>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</si>
  <si>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</si>
  <si>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</si>
  <si>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</si>
  <si>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</si>
  <si>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</si>
  <si>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</si>
  <si>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</si>
  <si>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</si>
  <si>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</si>
  <si>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</si>
  <si>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</si>
  <si>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</si>
  <si>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</si>
  <si>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</si>
  <si>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</si>
  <si>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</si>
  <si>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</si>
  <si>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</si>
  <si>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</si>
  <si>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</si>
  <si>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</si>
  <si>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</si>
  <si>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</si>
  <si>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</si>
  <si>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</si>
  <si>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</si>
  <si>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</si>
  <si>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</si>
  <si>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</si>
  <si>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</si>
  <si>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</si>
  <si>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</si>
  <si>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</si>
  <si>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</si>
  <si>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</si>
  <si>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</si>
  <si>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</si>
  <si>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</si>
  <si>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</si>
  <si>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</si>
  <si>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</si>
  <si>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</si>
  <si>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</si>
  <si>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</si>
  <si>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</si>
  <si>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</si>
  <si>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</si>
  <si>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</si>
  <si>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</si>
  <si>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</si>
  <si>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</si>
  <si>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</si>
  <si>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</si>
  <si>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</si>
  <si>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</si>
  <si>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</si>
  <si>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</si>
  <si>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</si>
  <si>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</si>
  <si>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</si>
  <si>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</si>
  <si>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</si>
  <si>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</si>
  <si>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</si>
  <si>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</si>
  <si>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</si>
  <si>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</si>
  <si>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</si>
  <si>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</si>
  <si>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</si>
  <si>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</si>
  <si>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</si>
  <si>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</si>
  <si>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</si>
  <si>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</si>
  <si>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</si>
  <si>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</si>
  <si>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</si>
  <si>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</si>
  <si>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</si>
  <si>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</si>
  <si>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</si>
  <si>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</si>
  <si>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</si>
  <si>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</si>
  <si>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</si>
  <si>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</si>
  <si>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</si>
  <si>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</si>
  <si>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</si>
  <si>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</si>
  <si>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</si>
  <si>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</si>
  <si>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</si>
  <si>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</si>
  <si>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</si>
  <si>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</si>
  <si>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</si>
  <si>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</si>
  <si>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</si>
  <si>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</si>
  <si>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</si>
  <si>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</si>
  <si>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</si>
  <si>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</si>
  <si>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</si>
  <si>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</si>
  <si>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</si>
  <si>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</si>
  <si>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</si>
  <si>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</si>
  <si>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</si>
  <si>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</si>
  <si>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</si>
  <si>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</si>
  <si>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</si>
  <si>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</si>
  <si>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</si>
  <si>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</si>
  <si>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</si>
  <si>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</si>
  <si>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</si>
  <si>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</si>
  <si>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</si>
  <si>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</si>
  <si>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</si>
  <si>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</si>
  <si>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</si>
  <si>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</si>
  <si>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</si>
  <si>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</si>
  <si>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</si>
  <si>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</si>
  <si>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</si>
  <si>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</si>
  <si>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</si>
  <si>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</si>
  <si>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</si>
  <si>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</si>
  <si>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</si>
  <si>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</si>
  <si>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</si>
  <si>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</si>
  <si>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</si>
  <si>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</si>
  <si>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</si>
  <si>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</si>
  <si>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</si>
  <si>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</si>
  <si>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</si>
  <si>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</si>
  <si>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</si>
  <si>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</si>
  <si>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</si>
  <si>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</si>
  <si>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</si>
  <si>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</si>
  <si>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</si>
  <si>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</si>
  <si>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</si>
  <si>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</si>
  <si>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</si>
  <si>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</si>
  <si>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</si>
  <si>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</si>
  <si>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</si>
  <si>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</si>
  <si>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</si>
  <si>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</si>
  <si>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</si>
  <si>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</si>
  <si>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</si>
  <si>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</si>
  <si>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</si>
  <si>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</si>
  <si>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</si>
  <si>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</si>
  <si>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</si>
  <si>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</si>
  <si>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</si>
  <si>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</si>
  <si>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</si>
  <si>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</si>
  <si>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</si>
  <si>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</si>
  <si>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</si>
  <si>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</si>
  <si>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</si>
  <si>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</si>
  <si>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</si>
  <si>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</si>
  <si>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</si>
  <si>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</si>
  <si>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</si>
  <si>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</si>
  <si>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</si>
  <si>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</si>
  <si>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</si>
  <si>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</si>
  <si>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</si>
  <si>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</si>
  <si>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</si>
  <si>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</si>
  <si>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</si>
  <si>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</si>
  <si>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</si>
  <si>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</si>
  <si>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</si>
  <si>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</si>
  <si>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</si>
  <si>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</si>
  <si>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</si>
  <si>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</si>
  <si>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</si>
  <si>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</si>
  <si>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</si>
  <si>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</si>
  <si>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</si>
  <si>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</si>
  <si>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</si>
  <si>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</si>
  <si>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</si>
  <si>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</si>
  <si>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</si>
  <si>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</si>
  <si>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</si>
  <si>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</si>
  <si>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</si>
  <si>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</si>
  <si>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</si>
  <si>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</si>
  <si>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</si>
  <si>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</si>
  <si>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</si>
  <si>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</si>
  <si>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</si>
  <si>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</si>
  <si>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</si>
  <si>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</si>
  <si>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</si>
  <si>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</si>
  <si>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</si>
  <si>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</si>
  <si>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</si>
  <si>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</si>
  <si>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</si>
  <si>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</si>
  <si>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</si>
  <si>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</si>
  <si>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</si>
  <si>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</si>
  <si>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</si>
  <si>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</si>
  <si>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</si>
  <si>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</si>
  <si>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</si>
  <si>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</si>
  <si>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</si>
  <si>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</si>
  <si>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</si>
  <si>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</si>
  <si>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</si>
  <si>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</si>
  <si>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</si>
  <si>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</si>
  <si>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</si>
  <si>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</si>
  <si>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</si>
  <si>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</si>
  <si>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</si>
  <si>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</si>
  <si>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</si>
  <si>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</si>
  <si>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</si>
  <si>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</si>
  <si>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</si>
  <si>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</si>
  <si>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</si>
  <si>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</si>
  <si>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</si>
  <si>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</si>
  <si>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</si>
  <si>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</si>
  <si>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</si>
  <si>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</si>
  <si>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</si>
  <si>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</si>
  <si>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</si>
  <si>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</si>
  <si>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</si>
  <si>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</si>
  <si>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</si>
  <si>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</si>
  <si>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</si>
  <si>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</si>
  <si>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</si>
  <si>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</si>
  <si>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</si>
  <si>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</si>
  <si>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</si>
  <si>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</si>
  <si>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</si>
  <si>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</si>
  <si>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</si>
  <si>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</si>
  <si>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</si>
  <si>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</si>
  <si>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</si>
  <si>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</si>
  <si>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</si>
  <si>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</si>
  <si>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</si>
  <si>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</si>
  <si>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</si>
  <si>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</si>
  <si>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</si>
  <si>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</si>
  <si>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</si>
  <si>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</si>
  <si>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</si>
  <si>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</si>
  <si>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</si>
  <si>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</si>
  <si>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</si>
  <si>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</si>
  <si>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</si>
  <si>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</si>
  <si>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</si>
  <si>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</si>
  <si>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</si>
  <si>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</si>
  <si>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</si>
  <si>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</si>
  <si>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</si>
  <si>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</si>
  <si>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</si>
  <si>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</si>
  <si>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</si>
  <si>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</si>
  <si>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</si>
  <si>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</si>
  <si>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</si>
  <si>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</si>
  <si>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</si>
  <si>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</si>
  <si>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</si>
  <si>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</si>
  <si>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</si>
  <si>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</si>
  <si>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</si>
  <si>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</si>
  <si>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</si>
  <si>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</si>
  <si>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</si>
  <si>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</si>
  <si>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</si>
  <si>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</si>
  <si>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</si>
  <si>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</si>
  <si>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</si>
  <si>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</si>
  <si>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</si>
  <si>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</si>
  <si>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</si>
  <si>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</si>
  <si>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</si>
  <si>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</si>
  <si>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</si>
  <si>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</si>
  <si>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</si>
  <si>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</si>
  <si>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</si>
  <si>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</si>
  <si>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</si>
  <si>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</si>
  <si>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</si>
  <si>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</si>
  <si>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</si>
  <si>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</si>
  <si>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</si>
  <si>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</si>
  <si>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</si>
  <si>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</si>
  <si>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</si>
  <si>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</si>
  <si>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</si>
  <si>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</si>
  <si>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</si>
  <si>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</si>
  <si>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</si>
  <si>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</si>
  <si>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</si>
  <si>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</si>
  <si>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</si>
  <si>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</si>
  <si>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</si>
  <si>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</si>
  <si>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</si>
  <si>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</si>
  <si>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</si>
  <si>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</si>
  <si>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</si>
  <si>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</si>
  <si>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</si>
  <si>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</si>
  <si>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</si>
  <si>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</si>
  <si>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</si>
  <si>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</si>
  <si>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</si>
  <si>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</si>
  <si>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</si>
  <si>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</si>
  <si>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</si>
  <si>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</si>
  <si>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</si>
  <si>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</si>
  <si>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</si>
  <si>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</si>
  <si>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</si>
  <si>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</si>
  <si>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</si>
  <si>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</si>
  <si>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</si>
  <si>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</si>
  <si>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</si>
  <si>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</si>
  <si>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</si>
  <si>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</si>
  <si>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</si>
  <si>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</si>
  <si>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</si>
  <si>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</si>
  <si>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</si>
  <si>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</si>
  <si>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</si>
  <si>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</si>
  <si>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</si>
  <si>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</si>
  <si>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</si>
  <si>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</si>
  <si>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</si>
  <si>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</si>
  <si>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</si>
  <si>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</si>
  <si>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</si>
  <si>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</si>
  <si>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</si>
  <si>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</si>
  <si>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</si>
  <si>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</si>
  <si>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</si>
  <si>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</si>
  <si>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</si>
  <si>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</si>
  <si>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</si>
  <si>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</si>
  <si>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</si>
  <si>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</si>
  <si>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</si>
  <si>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</si>
  <si>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</si>
  <si>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</si>
  <si>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</si>
  <si>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</si>
  <si>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</si>
  <si>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</si>
  <si>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</si>
  <si>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</si>
  <si>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</si>
  <si>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</si>
  <si>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</si>
  <si>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</si>
  <si>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</si>
  <si>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</si>
  <si>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</si>
  <si>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</si>
  <si>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</si>
  <si>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</si>
  <si>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</si>
  <si>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</si>
  <si>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</si>
  <si>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</si>
  <si>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</si>
  <si>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</si>
  <si>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</si>
  <si>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</si>
  <si>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</si>
  <si>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</si>
  <si>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</si>
  <si>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</si>
  <si>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</si>
  <si>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</si>
  <si>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</si>
  <si>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</si>
  <si>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</si>
  <si>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</si>
  <si>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</si>
  <si>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</si>
  <si>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</si>
  <si>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</si>
  <si>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</si>
  <si>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</si>
  <si>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</si>
  <si>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</si>
  <si>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</si>
  <si>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</si>
  <si>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</si>
  <si>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</si>
  <si>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</si>
  <si>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</si>
  <si>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</si>
  <si>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</si>
  <si>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</si>
  <si>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</si>
  <si>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</si>
  <si>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</si>
  <si>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</si>
  <si>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</si>
  <si>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</si>
  <si>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</si>
  <si>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</si>
  <si>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</si>
  <si>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</si>
  <si>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</si>
  <si>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</si>
  <si>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</si>
  <si>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</si>
  <si>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</si>
  <si>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</si>
  <si>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</si>
  <si>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</si>
  <si>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</si>
  <si>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</si>
  <si>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</si>
  <si>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</si>
  <si>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</si>
  <si>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</si>
  <si>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</si>
  <si>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</si>
  <si>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</si>
  <si>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</si>
  <si>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</si>
  <si>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</si>
  <si>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</si>
  <si>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</si>
  <si>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</si>
  <si>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</si>
  <si>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</si>
  <si>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</si>
  <si>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</si>
  <si>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</si>
  <si>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</si>
  <si>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</si>
  <si>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</si>
  <si>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</si>
  <si>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</si>
  <si>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</si>
  <si>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</si>
  <si>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</si>
  <si>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</si>
  <si>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</si>
  <si>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</si>
  <si>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</si>
  <si>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</si>
  <si>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</si>
  <si>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</si>
  <si>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</si>
  <si>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</si>
  <si>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</si>
  <si>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</si>
  <si>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</si>
  <si>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</si>
  <si>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</si>
  <si>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</si>
  <si>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</si>
  <si>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</si>
  <si>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</si>
  <si>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</si>
  <si>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</si>
  <si>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</si>
  <si>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</si>
  <si>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</si>
  <si>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</si>
  <si>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</si>
  <si>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</si>
  <si>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</si>
  <si>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</si>
  <si>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</si>
  <si>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</si>
  <si>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</si>
  <si>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</si>
  <si>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</si>
  <si>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</si>
  <si>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</si>
  <si>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</si>
  <si>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</si>
  <si>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</si>
  <si>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</si>
  <si>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</si>
  <si>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</si>
  <si>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</si>
  <si>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</si>
  <si>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</si>
  <si>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</si>
  <si>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</si>
  <si>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</si>
  <si>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</si>
  <si>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</si>
  <si>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</si>
  <si>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</si>
  <si>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</si>
  <si>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</si>
  <si>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</si>
  <si>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</si>
  <si>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</si>
  <si>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</si>
  <si>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</si>
  <si>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</si>
  <si>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</si>
  <si>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</si>
  <si>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</si>
  <si>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</si>
  <si>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</si>
  <si>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</si>
  <si>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</si>
  <si>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</si>
  <si>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</si>
  <si>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</si>
  <si>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</si>
  <si>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</si>
  <si>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</si>
  <si>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</si>
  <si>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</si>
  <si>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</si>
  <si>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</si>
  <si>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</si>
  <si>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</si>
  <si>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</si>
  <si>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</si>
  <si>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</si>
  <si>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</si>
  <si>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</si>
  <si>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</si>
  <si>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</si>
  <si>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</si>
  <si>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</si>
  <si>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</si>
  <si>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</si>
  <si>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</si>
  <si>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</si>
  <si>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</si>
  <si>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</si>
  <si>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</si>
  <si>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</si>
  <si>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</si>
  <si>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</si>
  <si>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</si>
  <si>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</si>
  <si>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</si>
  <si>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</si>
  <si>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</si>
  <si>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</si>
  <si>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</si>
  <si>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</si>
  <si>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</si>
  <si>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</si>
  <si>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</si>
  <si>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</si>
  <si>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</si>
  <si>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</si>
  <si>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</si>
  <si>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</si>
  <si>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</si>
  <si>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</si>
  <si>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</si>
  <si>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</si>
  <si>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</si>
  <si>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</si>
  <si>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</si>
  <si>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</si>
  <si>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</si>
  <si>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</si>
  <si>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</si>
  <si>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</si>
  <si>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</si>
  <si>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</si>
  <si>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</si>
  <si>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</si>
  <si>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</si>
  <si>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</si>
  <si>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</si>
  <si>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</si>
  <si>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</si>
  <si>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</si>
  <si>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</si>
  <si>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</si>
  <si>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</si>
  <si>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</si>
  <si>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</si>
  <si>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</si>
  <si>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</si>
  <si>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</si>
  <si>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</si>
  <si>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</si>
  <si>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</si>
  <si>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</si>
  <si>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</si>
  <si>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</si>
  <si>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</si>
  <si>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</si>
  <si>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</si>
  <si>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</si>
  <si>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</si>
  <si>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</si>
  <si>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</si>
  <si>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</si>
  <si>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</si>
  <si>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</si>
  <si>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</si>
  <si>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</si>
  <si>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</si>
  <si>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</si>
  <si>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</si>
  <si>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</si>
  <si>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</si>
  <si>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</si>
  <si>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</si>
  <si>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</si>
  <si>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</si>
  <si>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</si>
  <si>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</si>
  <si>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</si>
  <si>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</si>
  <si>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</si>
  <si>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</si>
  <si>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</si>
  <si>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</si>
  <si>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</si>
  <si>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</si>
  <si>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</si>
  <si>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</si>
  <si>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</si>
  <si>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</si>
  <si>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</si>
  <si>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</si>
  <si>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</si>
  <si>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</si>
  <si>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</si>
  <si>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</si>
  <si>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</si>
  <si>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</si>
  <si>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</si>
  <si>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</si>
  <si>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</si>
  <si>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</si>
  <si>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</si>
  <si>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</si>
  <si>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</si>
  <si>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</si>
  <si>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</si>
  <si>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</si>
  <si>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</si>
  <si>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</si>
  <si>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</si>
  <si>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</si>
  <si>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</si>
  <si>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</si>
  <si>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</si>
  <si>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</si>
  <si>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</si>
  <si>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</si>
  <si>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</si>
  <si>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</si>
  <si>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</si>
  <si>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</si>
  <si>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</si>
  <si>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</si>
  <si>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</si>
  <si>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</si>
  <si>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</si>
  <si>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</si>
  <si>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</si>
  <si>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</si>
  <si>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</si>
  <si>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</si>
  <si>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</si>
  <si>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</si>
  <si>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</si>
  <si>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</si>
  <si>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</si>
  <si>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</si>
  <si>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</si>
  <si>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</si>
  <si>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</si>
  <si>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</si>
  <si>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</si>
  <si>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</si>
  <si>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</si>
  <si>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</si>
  <si>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</si>
  <si>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</si>
  <si>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</si>
  <si>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</si>
  <si>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</si>
  <si>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</si>
  <si>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</si>
  <si>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</si>
  <si>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</si>
  <si>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</si>
  <si>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</si>
  <si>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</si>
  <si>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</si>
  <si>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</si>
  <si>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</si>
  <si>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</si>
  <si>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</si>
  <si>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</si>
  <si>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</si>
  <si>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</si>
  <si>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</si>
  <si>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</si>
  <si>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</si>
  <si>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</si>
  <si>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</si>
  <si>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</si>
  <si>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</si>
  <si>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</si>
  <si>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</si>
  <si>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</si>
  <si>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</si>
  <si>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</si>
  <si>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</si>
  <si>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</si>
  <si>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</si>
  <si>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</si>
  <si>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</si>
  <si>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</si>
  <si>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</si>
  <si>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</si>
  <si>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</si>
  <si>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</si>
  <si>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</si>
  <si>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</si>
  <si>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</si>
  <si>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</si>
  <si>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</si>
  <si>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</si>
  <si>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</si>
  <si>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</si>
  <si>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</si>
  <si>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</si>
  <si>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</si>
  <si>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</si>
  <si>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</si>
  <si>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</si>
  <si>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</si>
  <si>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</si>
  <si>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</si>
  <si>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</si>
  <si>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</si>
  <si>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</si>
  <si>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</si>
  <si>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</si>
  <si>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</si>
  <si>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</si>
  <si>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</si>
  <si>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</si>
  <si>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</si>
  <si>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</si>
  <si>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</si>
  <si>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</si>
  <si>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</si>
  <si>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</si>
  <si>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</si>
  <si>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</si>
  <si>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</si>
  <si>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</si>
  <si>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</si>
  <si>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</si>
  <si>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</si>
  <si>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</si>
  <si>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</si>
  <si>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</si>
  <si>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</si>
  <si>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</si>
  <si>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</si>
  <si>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</si>
  <si>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</si>
  <si>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</si>
  <si>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</si>
  <si>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</si>
  <si>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</si>
  <si>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</si>
  <si>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</si>
  <si>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</si>
  <si>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</si>
  <si>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</si>
  <si>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</si>
  <si>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</si>
  <si>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</si>
  <si>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</si>
  <si>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</si>
  <si>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</si>
  <si>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</si>
  <si>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</si>
  <si>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</si>
  <si>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</si>
  <si>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</si>
  <si>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</si>
  <si>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</si>
  <si>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</si>
  <si>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</si>
  <si>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</si>
  <si>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</si>
  <si>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</si>
  <si>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</si>
  <si>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</si>
  <si>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</si>
  <si>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</si>
  <si>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</si>
  <si>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</si>
  <si>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</si>
  <si>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</si>
  <si>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</si>
  <si>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</si>
  <si>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</si>
  <si>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</si>
  <si>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</si>
  <si>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</si>
  <si>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</si>
  <si>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</si>
  <si>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</si>
  <si>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</si>
  <si>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</si>
  <si>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</si>
  <si>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</si>
  <si>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</si>
  <si>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</si>
  <si>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</si>
  <si>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</si>
  <si>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</si>
  <si>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</si>
  <si>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</si>
  <si>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</si>
  <si>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</si>
  <si>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</si>
  <si>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</si>
  <si>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</si>
  <si>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</si>
  <si>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</si>
  <si>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</si>
  <si>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</si>
  <si>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</si>
  <si>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</si>
  <si>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</si>
  <si>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</si>
  <si>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</si>
  <si>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</si>
  <si>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</si>
  <si>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</si>
  <si>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</si>
  <si>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</si>
  <si>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</si>
  <si>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</si>
  <si>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</si>
  <si>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</si>
  <si>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</si>
  <si>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</si>
  <si>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</si>
  <si>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</si>
  <si>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</si>
  <si>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</si>
  <si>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</si>
  <si>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</si>
  <si>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</si>
  <si>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</si>
  <si>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</si>
  <si>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</si>
  <si>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</si>
  <si>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</si>
  <si>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</si>
  <si>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</si>
  <si>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</si>
  <si>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</si>
  <si>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</si>
  <si>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</si>
  <si>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</si>
  <si>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</si>
  <si>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</si>
  <si>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</si>
  <si>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</si>
  <si>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</si>
  <si>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</si>
  <si>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</si>
  <si>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</si>
  <si>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</si>
  <si>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</si>
  <si>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</si>
  <si>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</si>
  <si>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</si>
  <si>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</si>
  <si>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</si>
  <si>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</si>
  <si>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</si>
  <si>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</si>
  <si>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</si>
  <si>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</si>
  <si>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</si>
  <si>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</si>
  <si>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</si>
  <si>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</si>
  <si>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</si>
  <si>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</si>
  <si>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</si>
  <si>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</si>
  <si>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</si>
  <si>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</si>
  <si>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</si>
  <si>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</si>
  <si>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</si>
  <si>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</si>
  <si>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</si>
  <si>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</si>
  <si>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</si>
  <si>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</si>
  <si>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</si>
  <si>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</si>
  <si>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</si>
  <si>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</si>
  <si>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</si>
  <si>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</si>
  <si>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</si>
  <si>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</si>
  <si>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</si>
  <si>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</si>
  <si>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</si>
  <si>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</si>
  <si>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</si>
  <si>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</si>
  <si>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</si>
  <si>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</si>
  <si>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</si>
  <si>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</si>
  <si>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</si>
  <si>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</si>
  <si>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</si>
  <si>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</si>
  <si>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</si>
  <si>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</si>
  <si>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</si>
  <si>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</si>
  <si>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</si>
  <si>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</si>
  <si>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</si>
  <si>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</si>
  <si>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</si>
  <si>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</si>
  <si>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</si>
  <si>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</si>
  <si>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</si>
  <si>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</si>
  <si>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</si>
  <si>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</si>
  <si>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</si>
  <si>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</si>
  <si>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</si>
  <si>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</si>
  <si>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</si>
  <si>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</si>
  <si>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</si>
  <si>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</si>
  <si>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</si>
  <si>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</si>
  <si>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</si>
  <si>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</si>
  <si>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</si>
  <si>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</si>
  <si>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</si>
  <si>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</si>
  <si>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</si>
  <si>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</si>
  <si>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</si>
  <si>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</si>
  <si>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</si>
  <si>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</si>
  <si>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</si>
  <si>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</si>
  <si>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</si>
  <si>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</si>
  <si>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</si>
  <si>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</si>
  <si>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</si>
  <si>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</si>
  <si>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</si>
  <si>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</si>
  <si>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</si>
  <si>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</si>
  <si>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</si>
  <si>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</si>
  <si>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</si>
  <si>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</si>
  <si>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</si>
  <si>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</si>
  <si>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</si>
  <si>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</si>
  <si>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</si>
  <si>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</si>
  <si>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</si>
  <si>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</si>
  <si>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</si>
  <si>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</si>
  <si>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</si>
  <si>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</si>
  <si>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</si>
  <si>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</si>
  <si>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</si>
  <si>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</si>
  <si>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</si>
  <si>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</si>
  <si>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</si>
  <si>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</si>
  <si>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</si>
  <si>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</si>
  <si>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</si>
  <si>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</si>
  <si>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</si>
  <si>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</si>
  <si>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</si>
  <si>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</si>
  <si>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</si>
  <si>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</si>
  <si>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</si>
  <si>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</si>
  <si>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</si>
  <si>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</si>
  <si>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</si>
  <si>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</si>
  <si>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</si>
  <si>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</si>
  <si>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</si>
  <si>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</si>
  <si>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</si>
  <si>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</si>
  <si>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</si>
  <si>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</si>
  <si>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</si>
  <si>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</si>
  <si>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</si>
  <si>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</si>
  <si>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</si>
  <si>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</si>
  <si>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</si>
  <si>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</si>
  <si>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</si>
  <si>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</si>
  <si>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</si>
  <si>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</si>
  <si>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</si>
  <si>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</si>
  <si>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</si>
  <si>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</si>
  <si>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</si>
  <si>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</si>
  <si>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</si>
  <si>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</si>
  <si>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</si>
  <si>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</si>
  <si>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</si>
  <si>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</si>
  <si>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</si>
  <si>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</si>
  <si>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</si>
  <si>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</si>
  <si>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</si>
  <si>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</si>
  <si>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</si>
  <si>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</si>
  <si>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</si>
  <si>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</si>
  <si>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</si>
  <si>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</si>
  <si>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</si>
  <si>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</si>
  <si>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</si>
  <si>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</si>
  <si>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</si>
  <si>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</si>
  <si>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</si>
  <si>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</si>
  <si>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</si>
  <si>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</si>
  <si>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</si>
  <si>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</si>
  <si>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</si>
  <si>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</si>
  <si>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</si>
  <si>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</si>
  <si>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</si>
  <si>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</si>
  <si>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</si>
  <si>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</si>
  <si>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</si>
  <si>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</si>
  <si>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</si>
  <si>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</si>
  <si>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</si>
  <si>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</si>
  <si>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</si>
  <si>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</si>
  <si>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</si>
  <si>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</si>
  <si>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</si>
  <si>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</si>
  <si>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</si>
  <si>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</si>
  <si>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</si>
  <si>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</si>
  <si>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</si>
  <si>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</si>
  <si>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</si>
  <si>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</si>
  <si>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</si>
  <si>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</si>
  <si>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</si>
  <si>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</si>
  <si>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</si>
  <si>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</si>
  <si>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</si>
  <si>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</si>
  <si>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</si>
  <si>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</si>
  <si>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</si>
  <si>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</si>
  <si>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</si>
  <si>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</si>
  <si>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</si>
  <si>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</si>
  <si>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</si>
  <si>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</si>
  <si>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</si>
  <si>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</si>
  <si>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</si>
  <si>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</si>
  <si>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</si>
  <si>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</si>
  <si>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</si>
  <si>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</si>
  <si>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</si>
  <si>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</si>
  <si>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</si>
  <si>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</si>
  <si>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</si>
  <si>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</si>
  <si>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</si>
  <si>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</si>
  <si>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</si>
  <si>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</si>
  <si>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</si>
  <si>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</si>
  <si>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</si>
  <si>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</si>
  <si>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</si>
  <si>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</si>
  <si>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</si>
  <si>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</si>
  <si>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</si>
  <si>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</si>
  <si>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</si>
  <si>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</si>
  <si>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</si>
  <si>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</si>
  <si>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</si>
  <si>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</si>
  <si>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</si>
  <si>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</si>
  <si>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</si>
  <si>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</si>
  <si>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</si>
  <si>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</si>
  <si>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</si>
  <si>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</si>
  <si>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</si>
  <si>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</si>
  <si>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</si>
  <si>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</si>
  <si>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</si>
  <si>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</si>
  <si>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</si>
  <si>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</si>
  <si>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</si>
  <si>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</si>
  <si>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</si>
  <si>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</si>
  <si>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</si>
  <si>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</si>
  <si>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</si>
  <si>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</si>
  <si>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</si>
  <si>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</si>
  <si>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</si>
  <si>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</si>
  <si>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</si>
  <si>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</si>
  <si>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</si>
  <si>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</si>
  <si>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</si>
  <si>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</si>
  <si>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</si>
  <si>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</si>
  <si>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</si>
  <si>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</si>
  <si>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</si>
  <si>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</si>
  <si>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</si>
  <si>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</si>
  <si>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</si>
  <si>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</si>
  <si>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</si>
  <si>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</si>
  <si>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</si>
  <si>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</si>
  <si>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</si>
  <si>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</si>
  <si>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</si>
  <si>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</si>
  <si>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</si>
  <si>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</si>
  <si>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</si>
  <si>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</si>
  <si>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</si>
  <si>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</si>
  <si>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</si>
  <si>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</si>
  <si>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</si>
  <si>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</si>
  <si>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</si>
  <si>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</si>
  <si>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</si>
  <si>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</si>
  <si>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</si>
  <si>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</si>
  <si>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</si>
  <si>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</si>
  <si>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</si>
  <si>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</si>
  <si>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</si>
  <si>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</si>
  <si>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</si>
  <si>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</si>
  <si>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</si>
  <si>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</si>
  <si>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</si>
  <si>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</si>
  <si>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</si>
  <si>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</si>
  <si>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</si>
  <si>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</si>
  <si>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</si>
  <si>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</si>
  <si>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</si>
  <si>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</si>
  <si>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</si>
  <si>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</si>
  <si>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</si>
  <si>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</si>
  <si>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</si>
  <si>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</si>
  <si>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</si>
  <si>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</si>
  <si>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</si>
  <si>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</si>
  <si>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</si>
  <si>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</si>
  <si>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</si>
  <si>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</si>
  <si>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</si>
  <si>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</si>
  <si>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</si>
  <si>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</si>
  <si>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</si>
  <si>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</si>
  <si>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</si>
  <si>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</si>
  <si>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</si>
  <si>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</si>
  <si>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</si>
  <si>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</si>
  <si>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</si>
  <si>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</si>
  <si>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</si>
  <si>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</si>
  <si>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</si>
  <si>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</si>
  <si>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</si>
  <si>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</si>
  <si>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</si>
  <si>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</si>
  <si>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</si>
  <si>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</si>
  <si>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</si>
  <si>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</si>
  <si>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</si>
  <si>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</si>
  <si>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</si>
  <si>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</si>
  <si>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</si>
  <si>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</si>
  <si>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</si>
  <si>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</si>
  <si>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</si>
  <si>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</si>
  <si>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</si>
  <si>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</si>
  <si>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</si>
  <si>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</si>
  <si>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</si>
  <si>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</si>
  <si>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</si>
  <si>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</si>
  <si>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</si>
  <si>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</si>
  <si>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</si>
  <si>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</si>
  <si>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</si>
  <si>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</si>
  <si>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</si>
  <si>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</si>
  <si>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</si>
  <si>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</si>
  <si>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</si>
  <si>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</si>
  <si>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</si>
  <si>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</si>
  <si>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</si>
  <si>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</si>
  <si>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</si>
  <si>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</si>
  <si>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</si>
  <si>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</si>
  <si>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</si>
  <si>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</si>
  <si>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</si>
  <si>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</si>
  <si>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</si>
  <si>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</si>
  <si>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</si>
  <si>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</si>
  <si>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</si>
  <si>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</si>
  <si>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</si>
  <si>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</si>
  <si>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</si>
  <si>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</si>
  <si>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</si>
  <si>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</si>
  <si>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</si>
  <si>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</si>
  <si>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</si>
  <si>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</si>
  <si>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</si>
  <si>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</si>
  <si>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</si>
  <si>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</si>
  <si>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</si>
  <si>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</si>
  <si>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</si>
  <si>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</si>
  <si>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</si>
  <si>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</si>
  <si>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</si>
  <si>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</si>
  <si>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</si>
  <si>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</si>
  <si>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</si>
  <si>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</si>
  <si>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</si>
  <si>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</si>
  <si>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</si>
  <si>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</si>
  <si>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</si>
  <si>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</si>
  <si>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</si>
  <si>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</si>
  <si>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</si>
  <si>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</si>
  <si>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</si>
  <si>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</si>
  <si>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</si>
  <si>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</si>
  <si>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</si>
  <si>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</si>
  <si>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</si>
  <si>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</si>
  <si>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</si>
  <si>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</si>
  <si>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</si>
  <si>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</si>
  <si>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</si>
  <si>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</si>
  <si>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</si>
  <si>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</si>
  <si>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</si>
  <si>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</si>
  <si>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</si>
  <si>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</si>
  <si>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</si>
  <si>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</si>
  <si>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</si>
  <si>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</si>
  <si>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</si>
  <si>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</si>
  <si>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</si>
  <si>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</si>
  <si>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</si>
  <si>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</si>
  <si>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</si>
  <si>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</si>
  <si>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</si>
  <si>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</si>
  <si>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</si>
  <si>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</si>
  <si>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</si>
  <si>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</si>
  <si>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</si>
  <si>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</si>
  <si>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</si>
  <si>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</si>
  <si>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</si>
  <si>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</si>
  <si>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</si>
  <si>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</si>
  <si>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</si>
  <si>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</si>
  <si>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</si>
  <si>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</si>
  <si>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</si>
  <si>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</si>
  <si>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</si>
  <si>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</si>
  <si>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</si>
  <si>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</si>
  <si>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</si>
  <si>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</si>
  <si>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</si>
  <si>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</si>
  <si>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</si>
  <si>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</si>
  <si>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</si>
  <si>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</si>
  <si>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</si>
  <si>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</si>
  <si>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</si>
  <si>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</si>
  <si>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</si>
  <si>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</si>
  <si>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</si>
  <si>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</si>
  <si>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</si>
  <si>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</si>
  <si>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</si>
  <si>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</si>
  <si>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</si>
  <si>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</si>
  <si>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</si>
  <si>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</si>
  <si>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</si>
  <si>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</si>
  <si>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</si>
  <si>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</si>
  <si>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</si>
  <si>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</si>
  <si>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</si>
  <si>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</si>
  <si>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</si>
  <si>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</si>
  <si>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</si>
  <si>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</si>
  <si>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</si>
  <si>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</si>
  <si>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</si>
  <si>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</si>
  <si>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</si>
  <si>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</si>
  <si>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</si>
  <si>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</si>
  <si>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</si>
  <si>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</si>
  <si>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</si>
  <si>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</si>
  <si>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</si>
  <si>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</si>
  <si>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</si>
  <si>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</si>
  <si>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</si>
  <si>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</si>
  <si>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</si>
  <si>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</si>
  <si>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</si>
  <si>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</si>
  <si>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</si>
  <si>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</si>
  <si>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</si>
  <si>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</si>
  <si>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</si>
  <si>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</si>
  <si>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</si>
  <si>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</si>
  <si>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</si>
  <si>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</si>
  <si>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</si>
  <si>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</si>
  <si>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</si>
  <si>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</si>
  <si>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</si>
  <si>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</si>
  <si>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</si>
  <si>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</si>
  <si>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</si>
  <si>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</si>
  <si>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</si>
  <si>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</si>
  <si>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</si>
  <si>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</si>
  <si>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</si>
  <si>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</si>
  <si>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</si>
  <si>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</si>
  <si>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</si>
  <si>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</si>
  <si>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</si>
  <si>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</si>
  <si>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</si>
  <si>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</si>
  <si>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</si>
  <si>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</si>
  <si>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</si>
  <si>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</si>
  <si>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</si>
  <si>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</si>
  <si>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</si>
  <si>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</si>
  <si>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</si>
  <si>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</si>
  <si>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</si>
  <si>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</si>
  <si>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</si>
  <si>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</si>
  <si>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</si>
  <si>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</si>
  <si>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</si>
  <si>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</si>
  <si>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</si>
  <si>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</si>
  <si>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</si>
  <si>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</si>
  <si>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</si>
  <si>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</si>
  <si>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</si>
  <si>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</si>
  <si>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</si>
  <si>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</si>
  <si>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</si>
  <si>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</si>
  <si>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</si>
  <si>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</si>
  <si>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</si>
  <si>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</si>
  <si>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</si>
  <si>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</si>
  <si>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</si>
  <si>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</si>
  <si>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</si>
  <si>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</si>
  <si>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</si>
  <si>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</si>
  <si>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</si>
  <si>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</si>
  <si>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</si>
  <si>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</si>
  <si>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</si>
  <si>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</si>
  <si>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</si>
  <si>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</si>
  <si>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</si>
  <si>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</si>
  <si>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</si>
  <si>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</si>
  <si>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</si>
  <si>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</si>
  <si>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</si>
  <si>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</si>
  <si>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</si>
  <si>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</si>
  <si>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</si>
  <si>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</si>
  <si>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</si>
  <si>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</si>
  <si>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</si>
  <si>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</si>
  <si>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</si>
  <si>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</si>
  <si>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</si>
  <si>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</si>
  <si>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</si>
  <si>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</si>
  <si>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</si>
  <si>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</si>
  <si>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</si>
  <si>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</si>
  <si>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</si>
  <si>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</si>
  <si>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</si>
  <si>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</si>
  <si>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</si>
  <si>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</si>
  <si>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</si>
  <si>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</si>
  <si>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</si>
  <si>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</si>
  <si>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</si>
  <si>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</si>
  <si>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</si>
  <si>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</si>
  <si>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</si>
  <si>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</si>
  <si>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</si>
  <si>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</si>
  <si>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</si>
  <si>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</si>
  <si>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</si>
  <si>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</si>
  <si>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</si>
  <si>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</si>
  <si>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</si>
  <si>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</si>
  <si>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</si>
  <si>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</si>
  <si>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</si>
  <si>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</si>
  <si>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</si>
  <si>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</si>
  <si>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</si>
  <si>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</si>
  <si>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</si>
  <si>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</si>
  <si>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</si>
  <si>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</si>
  <si>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</si>
  <si>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</si>
  <si>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</si>
  <si>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</si>
  <si>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</si>
  <si>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</si>
  <si>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</si>
  <si>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</si>
  <si>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</si>
  <si>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</si>
  <si>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</si>
  <si>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</si>
  <si>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</si>
  <si>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</si>
  <si>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</si>
  <si>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</si>
  <si>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</si>
  <si>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</si>
  <si>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</si>
  <si>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</si>
  <si>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</si>
  <si>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</si>
  <si>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</si>
  <si>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</si>
  <si>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</si>
  <si>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</si>
  <si>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</si>
  <si>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</si>
  <si>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</si>
  <si>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</si>
  <si>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</si>
  <si>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</si>
  <si>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</si>
  <si>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</si>
  <si>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</si>
  <si>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</si>
  <si>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</si>
  <si>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</si>
  <si>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</si>
  <si>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</si>
  <si>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</si>
  <si>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</si>
  <si>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</si>
  <si>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</si>
  <si>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</si>
  <si>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</si>
  <si>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</si>
  <si>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</si>
  <si>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</si>
  <si>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</si>
  <si>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</si>
  <si>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</si>
  <si>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</si>
  <si>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</si>
  <si>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</si>
  <si>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</si>
  <si>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</si>
  <si>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</si>
  <si>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</si>
  <si>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</si>
  <si>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</si>
  <si>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</si>
  <si>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</si>
  <si>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</si>
  <si>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</si>
  <si>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</si>
  <si>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</si>
  <si>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</si>
  <si>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</si>
  <si>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</si>
  <si>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</si>
  <si>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</si>
  <si>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</si>
  <si>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</si>
  <si>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</si>
  <si>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</si>
  <si>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</si>
  <si>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</si>
  <si>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</si>
  <si>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</si>
  <si>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</si>
  <si>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</si>
  <si>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</si>
  <si>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</si>
  <si>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</si>
  <si>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</si>
  <si>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</si>
  <si>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</si>
  <si>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</si>
  <si>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</si>
  <si>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</si>
  <si>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</si>
  <si>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</si>
  <si>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</si>
  <si>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</si>
  <si>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</si>
  <si>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</si>
  <si>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</si>
  <si>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</si>
  <si>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</si>
  <si>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</si>
  <si>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</si>
  <si>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</si>
  <si>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</si>
  <si>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</si>
  <si>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</si>
  <si>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</si>
  <si>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</si>
  <si>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</si>
  <si>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</si>
  <si>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</si>
  <si>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</si>
  <si>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</si>
  <si>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</si>
  <si>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</si>
  <si>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</si>
  <si>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</si>
  <si>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</si>
  <si>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</si>
  <si>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</si>
  <si>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</si>
  <si>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</si>
  <si>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</si>
  <si>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</si>
  <si>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</si>
  <si>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</si>
  <si>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</si>
  <si>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</si>
  <si>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</si>
  <si>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</si>
  <si>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</si>
  <si>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</si>
  <si>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</si>
  <si>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</si>
  <si>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</si>
  <si>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</si>
  <si>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</si>
  <si>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</si>
  <si>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</si>
  <si>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</si>
  <si>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</si>
  <si>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</si>
  <si>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</si>
  <si>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</si>
  <si>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</si>
  <si>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</si>
  <si>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</si>
  <si>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</si>
  <si>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</si>
  <si>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</si>
  <si>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</si>
  <si>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</si>
  <si>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</si>
  <si>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</si>
  <si>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</si>
  <si>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</si>
  <si>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</si>
  <si>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</si>
  <si>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</si>
  <si>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</si>
  <si>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</si>
  <si>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</si>
  <si>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</si>
  <si>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</si>
  <si>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</si>
  <si>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</si>
  <si>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</si>
  <si>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</si>
  <si>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</si>
  <si>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</si>
  <si>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</si>
  <si>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</si>
  <si>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</si>
  <si>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</si>
  <si>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</si>
  <si>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</si>
  <si>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</si>
  <si>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</si>
  <si>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</si>
  <si>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</si>
  <si>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</si>
  <si>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</si>
  <si>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</si>
  <si>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</si>
  <si>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</si>
  <si>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</si>
  <si>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</si>
  <si>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</si>
  <si>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</si>
  <si>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</si>
  <si>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</si>
  <si>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</si>
  <si>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</si>
  <si>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</si>
  <si>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</si>
  <si>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</si>
  <si>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</si>
  <si>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</si>
  <si>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</si>
  <si>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</si>
  <si>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</si>
  <si>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</si>
  <si>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</si>
  <si>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</si>
  <si>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</si>
  <si>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</si>
  <si>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</si>
  <si>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</si>
  <si>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</si>
  <si>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</si>
  <si>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</si>
  <si>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</si>
  <si>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</si>
  <si>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</si>
  <si>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</si>
  <si>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</si>
  <si>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</si>
  <si>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</si>
  <si>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</si>
  <si>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</si>
  <si>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</si>
  <si>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</si>
  <si>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</si>
  <si>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</si>
  <si>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</si>
  <si>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</si>
  <si>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</si>
  <si>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</si>
  <si>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</si>
  <si>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</si>
  <si>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</si>
  <si>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</si>
  <si>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</si>
  <si>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</si>
  <si>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</si>
  <si>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</si>
  <si>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</si>
  <si>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</si>
  <si>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</si>
  <si>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</si>
  <si>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</si>
  <si>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</si>
  <si>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</si>
  <si>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</si>
  <si>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</si>
  <si>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</si>
  <si>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</si>
  <si>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</si>
  <si>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</si>
  <si>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</si>
  <si>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</si>
  <si>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</si>
  <si>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</si>
  <si>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</si>
  <si>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</si>
  <si>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</si>
  <si>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</si>
  <si>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</si>
  <si>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</si>
  <si>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</si>
  <si>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</si>
  <si>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</si>
  <si>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</si>
  <si>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</si>
  <si>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</si>
  <si>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</si>
  <si>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</si>
  <si>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</si>
  <si>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</si>
  <si>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</si>
  <si>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</si>
  <si>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</si>
  <si>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</si>
  <si>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</si>
  <si>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</si>
  <si>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</si>
  <si>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</si>
  <si>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</si>
  <si>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</si>
  <si>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</si>
  <si>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</si>
  <si>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</si>
  <si>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</si>
  <si>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</si>
  <si>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</si>
  <si>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</si>
  <si>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</si>
  <si>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</si>
  <si>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</si>
  <si>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</si>
  <si>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</si>
  <si>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</si>
  <si>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</si>
  <si>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</si>
  <si>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</si>
  <si>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</si>
  <si>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</si>
  <si>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</si>
  <si>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</si>
  <si>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</si>
  <si>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</si>
  <si>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</si>
  <si>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</si>
  <si>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</si>
  <si>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</si>
  <si>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</si>
  <si>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</si>
  <si>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</si>
  <si>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</si>
  <si>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</si>
  <si>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</si>
  <si>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</si>
  <si>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</si>
  <si>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</si>
  <si>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</si>
  <si>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</si>
  <si>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</si>
  <si>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</si>
  <si>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</si>
  <si>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</si>
  <si>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</si>
  <si>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</si>
  <si>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</si>
  <si>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</si>
  <si>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</si>
  <si>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</si>
  <si>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</si>
  <si>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</si>
  <si>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</si>
  <si>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</si>
  <si>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</si>
  <si>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</si>
  <si>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</si>
  <si>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</si>
  <si>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</si>
  <si>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Fixed</t>
  </si>
  <si>
    <t>Floating</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</si>
  <si>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</si>
  <si>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</si>
  <si>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</si>
  <si>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</si>
  <si>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</si>
  <si>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</si>
  <si>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</si>
  <si>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</si>
  <si>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</si>
  <si>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</si>
  <si>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</si>
  <si>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</si>
  <si>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</si>
  <si>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</si>
  <si>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</si>
  <si>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</si>
  <si>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</si>
  <si>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</si>
  <si>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</si>
  <si>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</si>
  <si>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</si>
  <si>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</si>
  <si>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</si>
  <si>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</si>
  <si>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</si>
  <si>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B0291TEO_WR</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</si>
  <si>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</si>
  <si>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</si>
  <si>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</si>
  <si>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</si>
  <si>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</si>
  <si>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</si>
  <si>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</si>
  <si>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</si>
  <si>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</si>
  <si>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</si>
  <si>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</si>
  <si>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</si>
  <si>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</si>
  <si>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</si>
  <si>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</si>
  <si>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</si>
  <si>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</si>
  <si>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</si>
  <si>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</si>
  <si>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</si>
  <si>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</si>
  <si>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</si>
  <si>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</si>
  <si>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</si>
  <si>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</si>
  <si>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</si>
  <si>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</si>
  <si>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</si>
  <si>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</si>
  <si>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</si>
  <si>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</si>
  <si>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</si>
  <si>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</si>
  <si>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</si>
  <si>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</si>
  <si>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</si>
  <si>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</si>
  <si>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</si>
  <si>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</si>
  <si>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</si>
  <si>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</si>
  <si>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</si>
  <si>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</si>
  <si>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</si>
  <si>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</si>
  <si>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</si>
  <si>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</si>
  <si>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</si>
  <si>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</si>
  <si>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</si>
  <si>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</si>
  <si>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</si>
  <si>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</si>
  <si>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</si>
  <si>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</si>
  <si>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</si>
  <si>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</si>
  <si>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</si>
  <si>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</si>
  <si>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</si>
  <si>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</si>
  <si>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</si>
  <si>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</si>
  <si>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</si>
  <si>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</si>
  <si>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</si>
  <si>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</si>
  <si>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</si>
  <si>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</si>
  <si>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</si>
  <si>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</si>
  <si>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</si>
  <si>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</si>
  <si>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</si>
  <si>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</si>
  <si>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</si>
  <si>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</si>
  <si>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</si>
  <si>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</si>
  <si>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</si>
  <si>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</si>
  <si>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</si>
  <si>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</si>
  <si>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</si>
  <si>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</si>
  <si>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</si>
  <si>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</si>
  <si>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</si>
  <si>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</si>
  <si>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</si>
  <si>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</si>
  <si>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</si>
  <si>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</si>
  <si>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</si>
  <si>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</si>
  <si>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</si>
  <si>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</si>
  <si>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</si>
  <si>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</si>
  <si>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</si>
  <si>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</si>
  <si>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</si>
  <si>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</si>
  <si>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</si>
  <si>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</si>
  <si>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</si>
  <si>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</si>
  <si>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</si>
  <si>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</si>
  <si>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</si>
  <si>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</si>
  <si>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</si>
  <si>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</si>
  <si>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</si>
  <si>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</si>
  <si>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</si>
  <si>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</si>
  <si>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</si>
  <si>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</si>
  <si>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</si>
  <si>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</si>
  <si>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</si>
  <si>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</si>
  <si>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</si>
  <si>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</si>
  <si>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</si>
  <si>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</si>
  <si>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</si>
  <si>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</si>
  <si>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</si>
  <si>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</si>
  <si>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</si>
  <si>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</si>
  <si>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</si>
  <si>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</si>
  <si>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</si>
  <si>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</si>
  <si>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</si>
  <si>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</si>
  <si>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</si>
  <si>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</si>
  <si>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</si>
  <si>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</si>
  <si>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</si>
  <si>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</si>
  <si>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</si>
  <si>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</si>
  <si>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</si>
  <si>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</si>
  <si>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</si>
  <si>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</si>
  <si>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</si>
  <si>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</si>
  <si>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</si>
  <si>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</si>
  <si>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</si>
  <si>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</si>
  <si>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</si>
  <si>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</si>
  <si>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</si>
  <si>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</si>
  <si>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</si>
  <si>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</si>
  <si>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</si>
  <si>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</si>
  <si>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</si>
  <si>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</si>
  <si>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</si>
  <si>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</si>
  <si>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</si>
  <si>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</si>
  <si>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</si>
  <si>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</si>
  <si>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</si>
  <si>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</si>
  <si>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</si>
  <si>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</si>
  <si>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</si>
  <si>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</si>
  <si>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</si>
  <si>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</si>
  <si>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</si>
  <si>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</si>
  <si>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</si>
  <si>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</si>
  <si>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</si>
  <si>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</si>
  <si>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</si>
  <si>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</si>
  <si>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</si>
  <si>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</si>
  <si>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</si>
  <si>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</si>
  <si>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</si>
  <si>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</si>
  <si>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</si>
  <si>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</si>
  <si>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</si>
  <si>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</si>
  <si>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</si>
  <si>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</si>
  <si>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</si>
  <si>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</si>
  <si>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</si>
  <si>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</si>
  <si>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</si>
  <si>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</si>
  <si>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</si>
  <si>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</si>
  <si>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</si>
  <si>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</si>
  <si>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</si>
  <si>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</si>
  <si>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</si>
  <si>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</si>
  <si>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</si>
  <si>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</si>
  <si>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</si>
  <si>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</si>
  <si>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</si>
  <si>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</si>
  <si>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</si>
  <si>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</si>
  <si>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</si>
  <si>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</si>
  <si>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</si>
  <si>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</si>
  <si>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</si>
  <si>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</si>
  <si>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</si>
  <si>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</si>
  <si>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</si>
  <si>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</si>
  <si>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</si>
  <si>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</si>
  <si>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</si>
  <si>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</si>
  <si>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</si>
  <si>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</si>
  <si>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</si>
  <si>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</si>
  <si>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</si>
  <si>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</si>
  <si>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</si>
  <si>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</si>
  <si>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</si>
  <si>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</si>
  <si>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</si>
  <si>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</si>
  <si>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</si>
  <si>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</si>
  <si>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</si>
  <si>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</si>
  <si>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</si>
  <si>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</si>
  <si>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</si>
  <si>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</si>
  <si>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</si>
  <si>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</si>
  <si>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</si>
  <si>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</si>
  <si>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</si>
  <si>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</si>
  <si>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</si>
  <si>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</si>
  <si>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</si>
  <si>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</si>
  <si>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</si>
  <si>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</si>
  <si>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</si>
  <si>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</si>
  <si>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</si>
  <si>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</si>
  <si>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</si>
  <si>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</si>
  <si>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</si>
  <si>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</si>
  <si>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</si>
  <si>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</si>
  <si>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</si>
  <si>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</si>
  <si>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</si>
  <si>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</si>
  <si>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</si>
  <si>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</si>
  <si>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</si>
  <si>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</si>
  <si>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</si>
  <si>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</si>
  <si>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</si>
  <si>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</si>
  <si>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</si>
  <si>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</si>
  <si>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</si>
  <si>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</si>
  <si>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</si>
  <si>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</si>
  <si>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</si>
  <si>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</si>
  <si>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</si>
  <si>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</si>
  <si>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</si>
  <si>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</si>
  <si>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</si>
  <si>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</si>
  <si>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</si>
  <si>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</si>
  <si>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</si>
  <si>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</si>
  <si>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</si>
  <si>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</si>
  <si>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</si>
  <si>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</si>
  <si>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</si>
  <si>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</si>
  <si>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</si>
  <si>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</si>
  <si>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</si>
  <si>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</si>
  <si>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</si>
  <si>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</si>
  <si>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</si>
  <si>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</si>
  <si>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</si>
  <si>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</si>
  <si>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</si>
  <si>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</si>
  <si>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</si>
  <si>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</si>
  <si>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</si>
  <si>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</si>
  <si>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</si>
  <si>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</si>
  <si>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</si>
  <si>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</si>
  <si>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</si>
  <si>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</si>
  <si>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</si>
  <si>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</si>
  <si>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</si>
  <si>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</si>
  <si>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</si>
  <si>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</si>
  <si>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</si>
  <si>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</si>
  <si>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</si>
  <si>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</si>
  <si>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</si>
  <si>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</si>
  <si>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</si>
  <si>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</si>
  <si>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</si>
  <si>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</si>
  <si>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</si>
  <si>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</si>
  <si>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</si>
  <si>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</si>
  <si>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</si>
  <si>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</si>
  <si>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</si>
  <si>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</si>
  <si>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</si>
  <si>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</si>
  <si>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</si>
  <si>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</si>
  <si>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</si>
  <si>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</si>
  <si>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</si>
  <si>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</si>
  <si>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</si>
  <si>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</si>
  <si>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</si>
  <si>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</si>
  <si>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</si>
  <si>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</si>
  <si>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</si>
  <si>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</si>
  <si>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</si>
  <si>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</si>
  <si>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</si>
  <si>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</si>
  <si>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</si>
  <si>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</si>
  <si>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</si>
  <si>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</si>
  <si>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</si>
  <si>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</si>
  <si>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</si>
  <si>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</si>
  <si>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</si>
  <si>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</si>
  <si>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</si>
  <si>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</si>
  <si>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</si>
  <si>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</si>
  <si>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</si>
  <si>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</si>
  <si>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</si>
  <si>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</si>
  <si>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</si>
  <si>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</si>
  <si>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</si>
  <si>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</si>
  <si>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</si>
  <si>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</si>
  <si>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</si>
  <si>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</si>
  <si>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</si>
  <si>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</si>
  <si>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</si>
  <si>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</si>
  <si>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</si>
  <si>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</si>
  <si>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</si>
  <si>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</si>
  <si>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</si>
  <si>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</si>
  <si>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</si>
  <si>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</si>
  <si>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</si>
  <si>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</si>
  <si>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</si>
  <si>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</si>
  <si>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</si>
  <si>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</si>
  <si>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</si>
  <si>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</si>
  <si>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</si>
  <si>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</si>
  <si>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</si>
  <si>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</si>
  <si>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</si>
  <si>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</si>
  <si>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</si>
  <si>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</si>
  <si>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</si>
  <si>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</si>
  <si>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</si>
  <si>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</si>
  <si>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</si>
  <si>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</si>
  <si>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</si>
  <si>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</si>
  <si>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</si>
  <si>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</si>
  <si>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</si>
  <si>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</si>
  <si>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</si>
  <si>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</si>
  <si>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</si>
  <si>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</si>
  <si>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</si>
  <si>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</si>
  <si>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</si>
  <si>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</si>
  <si>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</si>
  <si>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</si>
  <si>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</si>
  <si>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</si>
  <si>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</si>
  <si>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</si>
  <si>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</si>
  <si>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</si>
  <si>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</si>
  <si>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</si>
  <si>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</si>
  <si>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</si>
  <si>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</si>
  <si>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</si>
  <si>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</si>
  <si>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</si>
  <si>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</si>
  <si>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</si>
  <si>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</si>
  <si>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</si>
  <si>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</si>
  <si>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</si>
  <si>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</si>
  <si>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</si>
  <si>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</si>
  <si>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</si>
  <si>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</si>
  <si>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</si>
  <si>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</si>
  <si>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</si>
  <si>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</si>
  <si>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</si>
  <si>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</si>
  <si>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</si>
  <si>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</si>
  <si>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</si>
  <si>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</si>
  <si>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</si>
  <si>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</si>
  <si>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</si>
  <si>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</si>
  <si>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</si>
  <si>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</si>
  <si>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</si>
  <si>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</si>
  <si>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</si>
  <si>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</si>
  <si>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</si>
  <si>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</si>
  <si>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</si>
  <si>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</si>
  <si>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</si>
  <si>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</si>
  <si>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</si>
  <si>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</si>
  <si>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</si>
  <si>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</si>
  <si>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</si>
  <si>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</si>
  <si>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</si>
  <si>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</si>
  <si>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</si>
  <si>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</si>
  <si>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</si>
  <si>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</si>
  <si>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</si>
  <si>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</si>
  <si>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</si>
  <si>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</si>
  <si>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</si>
  <si>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</si>
  <si>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</si>
  <si>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</si>
  <si>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</si>
  <si>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</si>
  <si>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</si>
  <si>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</si>
  <si>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</si>
  <si>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</si>
  <si>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</si>
  <si>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</si>
  <si>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</si>
  <si>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</si>
  <si>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</si>
  <si>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</si>
  <si>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</si>
  <si>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</si>
  <si>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</si>
  <si>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</si>
  <si>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</si>
  <si>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</si>
  <si>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</si>
  <si>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</si>
  <si>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</si>
  <si>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</si>
  <si>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</si>
  <si>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</si>
  <si>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</si>
  <si>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</si>
  <si>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</si>
  <si>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</si>
  <si>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</si>
  <si>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</si>
  <si>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</si>
  <si>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</si>
  <si>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</si>
  <si>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</si>
  <si>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</si>
  <si>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</si>
  <si>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</si>
  <si>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</si>
  <si>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</si>
  <si>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</si>
  <si>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</si>
  <si>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</si>
  <si>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</si>
  <si>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</si>
  <si>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</si>
  <si>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</si>
  <si>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</si>
  <si>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</si>
  <si>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</si>
  <si>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</si>
  <si>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</si>
  <si>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</si>
  <si>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</si>
  <si>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</si>
  <si>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</si>
  <si>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</si>
  <si>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</si>
  <si>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</si>
  <si>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</si>
  <si>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</si>
  <si>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</si>
  <si>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</si>
  <si>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</si>
  <si>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</si>
  <si>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</si>
  <si>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</si>
  <si>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</si>
  <si>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</si>
  <si>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</si>
  <si>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</si>
  <si>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</si>
  <si>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</si>
  <si>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</si>
  <si>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</si>
  <si>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</si>
  <si>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</si>
  <si>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</si>
  <si>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</si>
  <si>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</si>
  <si>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</si>
  <si>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</si>
  <si>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</si>
  <si>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</si>
  <si>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</si>
  <si>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</si>
  <si>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</si>
  <si>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</si>
  <si>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</si>
  <si>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</si>
  <si>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</si>
  <si>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</si>
  <si>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</si>
  <si>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</si>
  <si>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</si>
  <si>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</si>
  <si>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</si>
  <si>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</si>
  <si>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</si>
  <si>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</si>
  <si>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</si>
  <si>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</si>
  <si>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</si>
  <si>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</si>
  <si>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</si>
  <si>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</si>
  <si>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</si>
  <si>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</si>
  <si>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</si>
  <si>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</si>
  <si>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</si>
  <si>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</si>
  <si>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</si>
  <si>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</si>
  <si>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</si>
  <si>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</si>
  <si>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</si>
  <si>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</si>
  <si>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</si>
  <si>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</si>
  <si>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</si>
  <si>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</si>
  <si>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</si>
  <si>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</si>
  <si>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</si>
  <si>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</si>
  <si>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</si>
  <si>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</si>
  <si>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</si>
  <si>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</si>
  <si>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</si>
  <si>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</si>
  <si>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</si>
  <si>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</si>
  <si>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</si>
  <si>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</si>
  <si>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</si>
  <si>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</si>
  <si>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</si>
  <si>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</si>
  <si>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</si>
  <si>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</si>
  <si>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</si>
  <si>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</si>
  <si>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</si>
  <si>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</si>
  <si>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</si>
  <si>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</si>
  <si>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</si>
  <si>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</si>
  <si>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</si>
  <si>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</si>
  <si>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</si>
  <si>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</si>
  <si>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</si>
  <si>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</si>
  <si>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</si>
  <si>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</si>
  <si>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</si>
  <si>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</si>
  <si>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</si>
  <si>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</si>
  <si>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</si>
  <si>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</si>
  <si>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</si>
  <si>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</si>
  <si>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</si>
  <si>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</si>
  <si>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</si>
  <si>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</si>
  <si>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</si>
  <si>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</si>
  <si>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</si>
  <si>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</si>
  <si>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</si>
  <si>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</si>
  <si>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</si>
  <si>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</si>
  <si>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</si>
  <si>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</si>
  <si>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</si>
  <si>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</si>
  <si>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</si>
  <si>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</si>
  <si>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</si>
  <si>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</si>
  <si>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</si>
  <si>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</si>
  <si>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</si>
  <si>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</si>
  <si>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</si>
  <si>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</si>
  <si>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</si>
  <si>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</si>
  <si>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</si>
  <si>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</si>
  <si>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</si>
  <si>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</si>
  <si>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</si>
  <si>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</si>
  <si>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</si>
  <si>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</si>
  <si>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</si>
  <si>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</si>
  <si>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</si>
  <si>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</si>
  <si>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</si>
  <si>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</si>
  <si>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</si>
  <si>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</si>
  <si>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</si>
  <si>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</si>
  <si>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</si>
  <si>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</si>
  <si>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</si>
  <si>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</si>
  <si>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</si>
  <si>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</si>
  <si>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</si>
  <si>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</si>
  <si>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</si>
  <si>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</si>
  <si>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</si>
  <si>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</si>
  <si>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</si>
  <si>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</si>
  <si>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</si>
  <si>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</si>
  <si>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</si>
  <si>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</si>
  <si>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</si>
  <si>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</si>
  <si>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</si>
  <si>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</si>
  <si>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</si>
  <si>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</si>
  <si>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</si>
  <si>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</si>
  <si>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</si>
  <si>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</si>
  <si>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</si>
  <si>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</si>
  <si>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</si>
  <si>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</si>
  <si>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</si>
  <si>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</si>
  <si>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</si>
  <si>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</si>
  <si>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</si>
  <si>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</si>
  <si>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</si>
  <si>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</si>
  <si>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</si>
  <si>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</si>
  <si>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</si>
  <si>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</si>
  <si>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</si>
  <si>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</si>
  <si>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</si>
  <si>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</si>
  <si>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</si>
  <si>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</si>
  <si>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</si>
  <si>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</si>
  <si>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</si>
  <si>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</si>
  <si>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</si>
  <si>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</si>
  <si>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</si>
  <si>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</si>
  <si>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</si>
  <si>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</si>
  <si>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</si>
  <si>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</si>
  <si>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</si>
  <si>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</si>
  <si>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</si>
  <si>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</si>
  <si>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</si>
  <si>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</si>
  <si>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</si>
  <si>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</si>
  <si>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</si>
  <si>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</si>
  <si>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</si>
  <si>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</si>
  <si>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</si>
  <si>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</si>
  <si>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</si>
  <si>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</si>
  <si>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</si>
  <si>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</si>
  <si>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</si>
  <si>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</si>
  <si>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</si>
  <si>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</si>
  <si>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</si>
  <si>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</si>
  <si>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</si>
  <si>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</si>
  <si>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</si>
  <si>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</si>
  <si>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</si>
  <si>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</si>
  <si>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</si>
  <si>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</si>
  <si>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</si>
  <si>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</si>
  <si>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</si>
  <si>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</si>
  <si>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</si>
  <si>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</si>
  <si>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</si>
  <si>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</si>
  <si>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</si>
  <si>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</si>
  <si>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</si>
  <si>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</si>
  <si>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</si>
  <si>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</si>
  <si>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</si>
  <si>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</si>
  <si>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</si>
  <si>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</si>
  <si>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</si>
  <si>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</si>
  <si>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</si>
  <si>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</si>
  <si>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</si>
  <si>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</si>
  <si>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</si>
  <si>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</si>
  <si>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</si>
  <si>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</si>
  <si>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</si>
  <si>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</si>
  <si>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</si>
  <si>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</si>
  <si>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</si>
  <si>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</si>
  <si>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</si>
  <si>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</si>
  <si>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</si>
  <si>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</si>
  <si>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</si>
  <si>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</si>
  <si>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</si>
  <si>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</si>
  <si>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</si>
  <si>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</si>
  <si>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</si>
  <si>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</si>
  <si>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</si>
  <si>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</si>
  <si>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</si>
  <si>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</si>
  <si>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</si>
  <si>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</si>
  <si>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</si>
  <si>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</si>
  <si>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</si>
  <si>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</si>
  <si>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</si>
  <si>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</si>
  <si>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</si>
  <si>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</si>
  <si>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</si>
  <si>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</si>
  <si>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</si>
  <si>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</si>
  <si>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</si>
  <si>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</si>
  <si>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</si>
  <si>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</si>
  <si>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</si>
  <si>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</si>
  <si>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</si>
  <si>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</si>
  <si>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</si>
  <si>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</si>
  <si>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</si>
  <si>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</si>
  <si>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</si>
  <si>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</si>
  <si>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</si>
  <si>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</si>
  <si>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</si>
  <si>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</si>
  <si>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</si>
  <si>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</si>
  <si>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</si>
  <si>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</si>
  <si>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</si>
  <si>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</si>
  <si>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</si>
  <si>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</si>
  <si>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</si>
  <si>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</si>
  <si>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</si>
  <si>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</si>
  <si>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</si>
  <si>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</si>
  <si>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</si>
  <si>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</si>
  <si>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</si>
  <si>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</si>
  <si>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</si>
  <si>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</si>
  <si>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</si>
  <si>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</si>
  <si>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</si>
  <si>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</si>
  <si>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</si>
  <si>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</si>
  <si>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</si>
  <si>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</si>
  <si>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</si>
  <si>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</si>
  <si>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</si>
  <si>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</si>
  <si>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</si>
  <si>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</si>
  <si>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</si>
  <si>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</si>
  <si>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</si>
  <si>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</si>
  <si>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</si>
  <si>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</si>
  <si>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</si>
  <si>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</si>
  <si>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</si>
  <si>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</si>
  <si>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</si>
  <si>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</si>
  <si>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</si>
  <si>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</si>
  <si>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</si>
  <si>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</si>
  <si>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</si>
  <si>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</si>
  <si>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</si>
  <si>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</si>
  <si>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</si>
  <si>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</si>
  <si>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</si>
  <si>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</si>
  <si>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</si>
  <si>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</si>
  <si>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</si>
  <si>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</si>
  <si>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</si>
  <si>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</si>
  <si>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</si>
  <si>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</si>
  <si>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</si>
  <si>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</si>
  <si>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</si>
  <si>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</si>
  <si>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</si>
  <si>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</si>
  <si>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</si>
  <si>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</si>
  <si>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</si>
  <si>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</si>
  <si>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</si>
  <si>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</si>
  <si>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</si>
  <si>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</si>
  <si>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</si>
  <si>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</si>
  <si>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</si>
  <si>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</si>
  <si>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</si>
  <si>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</si>
  <si>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</si>
  <si>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</si>
  <si>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</si>
  <si>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</si>
  <si>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</si>
  <si>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</si>
  <si>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</si>
  <si>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</si>
  <si>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</si>
  <si>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</si>
  <si>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</si>
  <si>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</si>
  <si>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</si>
  <si>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</si>
  <si>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</si>
  <si>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</si>
  <si>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</si>
  <si>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</si>
  <si>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</si>
  <si>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</si>
  <si>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</si>
  <si>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</si>
  <si>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</si>
  <si>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</si>
  <si>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</si>
  <si>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</si>
  <si>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</si>
  <si>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</si>
  <si>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</si>
  <si>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</si>
  <si>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</si>
  <si>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</si>
  <si>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</si>
  <si>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</si>
  <si>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</si>
  <si>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</si>
  <si>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</si>
  <si>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</si>
  <si>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</si>
  <si>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</si>
  <si>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</si>
  <si>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</si>
  <si>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</si>
  <si>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</si>
  <si>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</si>
  <si>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</si>
  <si>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</si>
  <si>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</si>
  <si>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</si>
  <si>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</si>
  <si>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</si>
  <si>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</si>
  <si>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</si>
  <si>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</si>
  <si>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</si>
  <si>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</si>
  <si>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</si>
  <si>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</si>
  <si>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</si>
  <si>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</si>
  <si>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</si>
  <si>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</si>
  <si>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</si>
  <si>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</si>
  <si>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</si>
  <si>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</si>
  <si>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</si>
  <si>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</si>
  <si>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</si>
  <si>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</si>
  <si>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</si>
  <si>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</si>
  <si>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</si>
  <si>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</si>
  <si>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</si>
  <si>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</si>
  <si>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</si>
  <si>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</si>
  <si>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</si>
  <si>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</si>
  <si>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</si>
  <si>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</si>
  <si>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</si>
  <si>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</si>
  <si>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</si>
  <si>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</si>
  <si>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</si>
  <si>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</si>
  <si>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</si>
  <si>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</si>
  <si>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</si>
  <si>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</si>
  <si>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</si>
  <si>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</si>
  <si>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</si>
  <si>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</si>
  <si>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</si>
  <si>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</si>
  <si>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</si>
  <si>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</si>
  <si>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</si>
  <si>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</si>
  <si>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</si>
  <si>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</si>
  <si>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</si>
  <si>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</si>
  <si>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</si>
  <si>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</si>
  <si>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</si>
  <si>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</si>
  <si>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</si>
  <si>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</si>
  <si>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</si>
  <si>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</si>
  <si>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</si>
  <si>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</si>
  <si>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</si>
  <si>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</si>
  <si>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</si>
  <si>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</si>
  <si>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</si>
  <si>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</si>
  <si>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</si>
  <si>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</si>
  <si>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</si>
  <si>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</si>
  <si>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</si>
  <si>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</si>
  <si>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</si>
  <si>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</si>
  <si>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</si>
  <si>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</si>
  <si>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</si>
  <si>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</si>
  <si>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</si>
  <si>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</si>
  <si>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</si>
  <si>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</si>
  <si>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</si>
  <si>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</si>
  <si>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</si>
  <si>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</si>
  <si>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</si>
  <si>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</si>
  <si>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</si>
  <si>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</si>
  <si>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</si>
  <si>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</si>
  <si>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</si>
  <si>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</si>
  <si>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</si>
  <si>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</si>
  <si>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</si>
  <si>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</si>
  <si>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</si>
  <si>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</si>
  <si>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</si>
  <si>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</si>
  <si>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</si>
  <si>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</si>
  <si>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</si>
  <si>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</si>
  <si>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</si>
  <si>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</si>
  <si>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</si>
  <si>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</si>
  <si>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</si>
  <si>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</si>
  <si>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</si>
  <si>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</si>
  <si>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</si>
  <si>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</si>
  <si>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</si>
  <si>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</si>
  <si>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</si>
  <si>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</si>
  <si>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</si>
  <si>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</si>
  <si>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</si>
  <si>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</si>
  <si>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</si>
  <si>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</si>
  <si>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</si>
  <si>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</si>
  <si>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</si>
  <si>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</si>
  <si>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</si>
  <si>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</si>
  <si>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</si>
  <si>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</si>
  <si>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</si>
  <si>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</si>
  <si>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</si>
  <si>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</si>
  <si>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</si>
  <si>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</si>
  <si>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</si>
  <si>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</si>
  <si>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</si>
  <si>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</si>
  <si>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</si>
  <si>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</si>
  <si>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</si>
  <si>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</si>
  <si>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</si>
  <si>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</si>
  <si>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</si>
  <si>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</si>
  <si>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</si>
  <si>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</si>
  <si>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</si>
  <si>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</si>
  <si>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</si>
  <si>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</si>
  <si>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</si>
  <si>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</si>
  <si>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</si>
  <si>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</si>
  <si>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</si>
  <si>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</si>
  <si>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</si>
  <si>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</si>
  <si>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</si>
  <si>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</si>
  <si>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</si>
  <si>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</si>
  <si>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</si>
  <si>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</si>
  <si>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</si>
  <si>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</si>
  <si>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</si>
  <si>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</si>
  <si>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</si>
  <si>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</si>
  <si>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</si>
  <si>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</si>
  <si>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</si>
  <si>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</si>
  <si>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</si>
  <si>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</si>
  <si>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</si>
  <si>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</si>
  <si>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</si>
  <si>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</si>
  <si>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</si>
  <si>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</si>
  <si>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</si>
  <si>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</si>
  <si>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</si>
  <si>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</si>
  <si>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</si>
  <si>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</si>
  <si>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</si>
  <si>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</si>
  <si>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</si>
  <si>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</si>
  <si>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</si>
  <si>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</si>
  <si>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</si>
  <si>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</si>
  <si>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</si>
  <si>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</si>
  <si>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</si>
  <si>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</si>
  <si>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</si>
  <si>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</si>
  <si>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</si>
  <si>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</si>
  <si>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</si>
  <si>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</si>
  <si>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</si>
  <si>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</si>
  <si>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</si>
  <si>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</si>
  <si>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</si>
  <si>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</si>
  <si>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</si>
  <si>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</si>
  <si>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</si>
  <si>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</si>
  <si>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</si>
  <si>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</si>
  <si>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</si>
  <si>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</si>
  <si>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</si>
  <si>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</si>
  <si>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</si>
  <si>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</si>
  <si>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</si>
  <si>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</si>
  <si>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</si>
  <si>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</si>
  <si>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</si>
  <si>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</si>
  <si>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</si>
  <si>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</si>
  <si>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</si>
  <si>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</si>
  <si>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</si>
  <si>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</si>
  <si>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</si>
  <si>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</si>
  <si>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</si>
  <si>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</si>
  <si>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</si>
  <si>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</si>
  <si>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</si>
  <si>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</si>
  <si>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</si>
  <si>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</si>
  <si>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</si>
  <si>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</si>
  <si>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</si>
  <si>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</si>
  <si>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</si>
  <si>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</si>
  <si>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</si>
  <si>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</si>
  <si>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</si>
  <si>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</si>
  <si>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</si>
  <si>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</si>
  <si>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</si>
  <si>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</si>
  <si>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</si>
  <si>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</si>
  <si>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</si>
  <si>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</si>
  <si>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</si>
  <si>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</si>
  <si>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</si>
  <si>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</si>
  <si>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</si>
  <si>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</si>
  <si>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</si>
  <si>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</si>
  <si>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</si>
  <si>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</si>
  <si>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</si>
  <si>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</si>
  <si>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</si>
  <si>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</si>
  <si>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</si>
  <si>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</si>
  <si>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</si>
  <si>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</si>
  <si>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</si>
  <si>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</si>
  <si>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</si>
  <si>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</si>
  <si>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</si>
  <si>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</si>
  <si>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</si>
  <si>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</si>
  <si>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</si>
  <si>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</si>
  <si>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</si>
  <si>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</si>
  <si>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</si>
  <si>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</si>
  <si>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</si>
  <si>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</si>
  <si>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</si>
  <si>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</si>
  <si>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</si>
  <si>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</si>
  <si>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</si>
  <si>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</si>
  <si>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</si>
  <si>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</si>
  <si>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</si>
  <si>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</si>
  <si>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</si>
  <si>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</si>
  <si>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</si>
  <si>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</si>
  <si>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</si>
  <si>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</si>
  <si>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</si>
  <si>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</si>
  <si>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</si>
  <si>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</si>
  <si>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</si>
  <si>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</si>
  <si>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</si>
  <si>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</si>
  <si>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</si>
  <si>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</si>
  <si>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</si>
  <si>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</si>
  <si>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</si>
  <si>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</si>
  <si>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</si>
  <si>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</si>
  <si>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</si>
  <si>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</si>
  <si>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</si>
  <si>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</si>
  <si>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</si>
  <si>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</si>
  <si>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</si>
  <si>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</si>
  <si>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</si>
  <si>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</si>
  <si>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</si>
  <si>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</si>
  <si>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</si>
  <si>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</si>
  <si>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</si>
  <si>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</si>
  <si>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</si>
  <si>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</si>
  <si>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</si>
  <si>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</si>
  <si>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</si>
  <si>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</si>
  <si>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</si>
  <si>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</si>
  <si>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</si>
  <si>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</si>
  <si>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</si>
  <si>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</si>
  <si>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</si>
  <si>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</si>
  <si>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</si>
  <si>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</si>
  <si>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</si>
  <si>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</si>
  <si>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</si>
  <si>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</si>
  <si>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</si>
  <si>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</si>
  <si>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</si>
  <si>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</si>
  <si>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</si>
  <si>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</si>
  <si>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</si>
  <si>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</si>
  <si>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</si>
  <si>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</si>
  <si>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</si>
  <si>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</si>
  <si>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</si>
  <si>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</si>
  <si>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</si>
  <si>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</si>
  <si>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</si>
  <si>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</si>
  <si>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</si>
  <si>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</si>
  <si>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</si>
  <si>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</si>
  <si>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</si>
  <si>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</si>
  <si>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</si>
  <si>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</si>
  <si>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</si>
  <si>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</si>
  <si>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</si>
  <si>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</si>
  <si>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</si>
  <si>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</si>
  <si>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</si>
  <si>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</si>
  <si>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</si>
  <si>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</si>
  <si>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</si>
  <si>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</si>
  <si>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</si>
  <si>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</si>
  <si>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</si>
  <si>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</si>
  <si>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</si>
  <si>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</si>
  <si>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</si>
  <si>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</si>
  <si>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</si>
  <si>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</si>
  <si>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</si>
  <si>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</si>
  <si>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</si>
  <si>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</si>
  <si>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</si>
  <si>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</si>
  <si>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</si>
  <si>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</si>
  <si>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</si>
  <si>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</si>
  <si>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</si>
  <si>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</si>
  <si>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</si>
  <si>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</si>
  <si>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</si>
  <si>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</si>
  <si>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</si>
  <si>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</si>
  <si>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</si>
  <si>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</si>
  <si>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</si>
  <si>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</si>
  <si>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</si>
  <si>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</si>
  <si>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</si>
  <si>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</si>
  <si>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</si>
  <si>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</si>
  <si>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</si>
  <si>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</si>
  <si>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</si>
  <si>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</si>
  <si>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</si>
  <si>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</si>
  <si>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</si>
  <si>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</si>
  <si>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</si>
  <si>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</si>
  <si>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</si>
  <si>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</si>
  <si>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</si>
  <si>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</si>
  <si>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</si>
  <si>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</si>
  <si>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</si>
  <si>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</si>
  <si>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</si>
  <si>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</si>
  <si>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</si>
  <si>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</si>
  <si>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</si>
  <si>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</si>
  <si>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</si>
  <si>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</si>
  <si>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</si>
  <si>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</si>
  <si>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</si>
  <si>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</si>
  <si>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</si>
  <si>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</si>
  <si>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</si>
  <si>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</si>
  <si>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</si>
  <si>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</si>
  <si>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</si>
  <si>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</si>
  <si>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</si>
  <si>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</si>
  <si>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</si>
  <si>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</si>
  <si>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</si>
  <si>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</si>
  <si>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</si>
  <si>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</si>
  <si>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</si>
  <si>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</si>
  <si>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</si>
  <si>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</si>
  <si>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</si>
  <si>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</si>
  <si>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</si>
  <si>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</si>
  <si>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</si>
  <si>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</si>
  <si>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</si>
  <si>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</si>
  <si>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</si>
  <si>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</si>
  <si>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</si>
  <si>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</si>
  <si>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</si>
  <si>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</si>
  <si>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</si>
  <si>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</si>
  <si>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</si>
  <si>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</si>
  <si>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</si>
  <si>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</si>
  <si>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</si>
  <si>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</si>
  <si>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</si>
  <si>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</si>
  <si>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</si>
  <si>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</si>
  <si>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</si>
  <si>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</si>
  <si>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</si>
  <si>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</si>
  <si>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</si>
  <si>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</si>
  <si>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</si>
  <si>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</si>
  <si>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</si>
  <si>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</si>
  <si>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</si>
  <si>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</si>
  <si>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</si>
  <si>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</si>
  <si>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</si>
  <si>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</si>
  <si>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</si>
  <si>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</si>
  <si>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</si>
  <si>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</si>
  <si>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</si>
  <si>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</si>
  <si>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</si>
  <si>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</si>
  <si>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</si>
  <si>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</si>
  <si>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</si>
  <si>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</si>
  <si>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</si>
  <si>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</si>
  <si>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</si>
  <si>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</si>
  <si>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</si>
  <si>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</si>
  <si>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</si>
  <si>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</si>
  <si>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</si>
  <si>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</si>
  <si>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</si>
  <si>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</si>
  <si>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</si>
  <si>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</si>
  <si>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</si>
  <si>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</si>
  <si>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</si>
  <si>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</si>
  <si>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</si>
  <si>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</si>
  <si>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</si>
  <si>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</si>
  <si>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</si>
  <si>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</si>
  <si>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</si>
  <si>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</si>
  <si>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</si>
  <si>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</si>
  <si>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</si>
  <si>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</si>
  <si>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</si>
  <si>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</si>
  <si>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</si>
  <si>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</si>
  <si>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</si>
  <si>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</si>
  <si>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</si>
  <si>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</si>
  <si>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</si>
  <si>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</si>
  <si>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</si>
  <si>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</si>
  <si>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</si>
  <si>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</si>
  <si>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</si>
  <si>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</si>
  <si>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</si>
  <si>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</si>
  <si>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</si>
  <si>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</si>
  <si>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</si>
  <si>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</si>
  <si>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</si>
  <si>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</si>
  <si>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</si>
  <si>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</si>
  <si>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</si>
  <si>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</si>
  <si>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</si>
  <si>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</si>
  <si>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</si>
  <si>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</si>
  <si>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</si>
  <si>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</si>
  <si>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</si>
  <si>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</si>
  <si>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</si>
  <si>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</si>
  <si>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</si>
  <si>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</si>
  <si>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</si>
  <si>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</si>
  <si>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</si>
  <si>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</si>
  <si>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</si>
  <si>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</si>
  <si>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</si>
  <si>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</si>
  <si>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</si>
  <si>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</si>
  <si>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</si>
  <si>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</si>
  <si>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</si>
  <si>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</si>
  <si>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</si>
  <si>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</si>
  <si>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</si>
  <si>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</si>
  <si>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</si>
  <si>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</si>
  <si>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</si>
  <si>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</si>
  <si>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</si>
  <si>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</si>
  <si>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</si>
  <si>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</si>
  <si>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</si>
  <si>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</si>
  <si>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</si>
  <si>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</si>
  <si>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</si>
  <si>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</si>
  <si>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</si>
  <si>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</si>
  <si>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</si>
  <si>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</si>
  <si>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</si>
  <si>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</si>
  <si>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</si>
  <si>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</si>
  <si>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</si>
  <si>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</si>
  <si>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</si>
  <si>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</si>
  <si>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</si>
  <si>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</si>
  <si>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</si>
  <si>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</si>
  <si>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</si>
  <si>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</si>
  <si>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</si>
  <si>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</si>
  <si>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</si>
  <si>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</si>
  <si>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</si>
  <si>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</si>
  <si>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</si>
  <si>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</si>
  <si>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</si>
  <si>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</si>
  <si>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</si>
  <si>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</si>
  <si>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</si>
  <si>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</si>
  <si>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</si>
  <si>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</si>
  <si>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</si>
  <si>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</si>
  <si>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</si>
  <si>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</si>
  <si>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</si>
  <si>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</si>
  <si>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</si>
  <si>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</si>
  <si>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</si>
  <si>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</si>
  <si>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</si>
  <si>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</si>
  <si>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</si>
  <si>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</si>
  <si>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</si>
  <si>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</si>
  <si>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</si>
  <si>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</si>
  <si>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</si>
  <si>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</si>
  <si>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</si>
  <si>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</si>
  <si>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</si>
  <si>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</si>
  <si>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</si>
  <si>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</si>
  <si>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</si>
  <si>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</si>
  <si>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</si>
  <si>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</si>
  <si>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</si>
  <si>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</si>
  <si>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</si>
  <si>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</si>
  <si>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</si>
  <si>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</si>
  <si>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</si>
  <si>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</si>
  <si>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</si>
  <si>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</si>
  <si>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</si>
  <si>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</si>
  <si>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</si>
  <si>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</si>
  <si>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</si>
  <si>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</si>
  <si>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</si>
  <si>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</si>
  <si>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</si>
  <si>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</si>
  <si>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</si>
  <si>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</si>
  <si>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</si>
  <si>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</si>
  <si>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</si>
  <si>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</si>
  <si>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</si>
  <si>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</si>
  <si>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</si>
  <si>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</si>
  <si>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</si>
  <si>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</si>
  <si>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</si>
  <si>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</si>
  <si>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</si>
  <si>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</si>
  <si>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</si>
  <si>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</si>
  <si>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</si>
  <si>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</si>
  <si>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</si>
  <si>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</si>
  <si>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</si>
  <si>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</si>
  <si>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</si>
  <si>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</si>
  <si>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</si>
  <si>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</si>
  <si>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</si>
  <si>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</si>
  <si>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</si>
  <si>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</si>
  <si>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</si>
  <si>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</si>
  <si>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</si>
  <si>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</si>
  <si>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</si>
  <si>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</si>
  <si>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</si>
  <si>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</si>
  <si>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</si>
  <si>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</si>
  <si>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</si>
  <si>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</si>
  <si>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</si>
  <si>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</si>
  <si>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</si>
  <si>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</si>
  <si>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</si>
  <si>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</si>
  <si>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</si>
  <si>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</si>
  <si>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</si>
  <si>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</si>
  <si>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</si>
  <si>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</si>
  <si>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</si>
  <si>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</si>
  <si>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</si>
  <si>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</si>
  <si>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</si>
  <si>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</si>
  <si>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</si>
  <si>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</si>
  <si>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</si>
  <si>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</si>
  <si>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</si>
  <si>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</si>
  <si>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</si>
  <si>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</si>
  <si>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</si>
  <si>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</si>
  <si>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</si>
  <si>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</si>
  <si>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</si>
  <si>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</si>
  <si>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</si>
  <si>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</si>
  <si>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</si>
  <si>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</si>
  <si>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</si>
  <si>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</si>
  <si>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</si>
  <si>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</si>
  <si>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</si>
  <si>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</si>
  <si>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</si>
  <si>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</si>
  <si>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Renewals expensed in year (infrastructure)</t>
  </si>
  <si>
    <t>4K.4</t>
  </si>
  <si>
    <t>WWS01005FL</t>
  </si>
  <si>
    <t>WWS01005SWD</t>
  </si>
  <si>
    <t>WWS01005HD</t>
  </si>
  <si>
    <t>WWS01005STD</t>
  </si>
  <si>
    <t>WWS01005SLT</t>
  </si>
  <si>
    <t>WWS01005STP</t>
  </si>
  <si>
    <t>WWS01005SDT</t>
  </si>
  <si>
    <t>WWS01005SDD</t>
  </si>
  <si>
    <t>WWS01005CAS</t>
  </si>
  <si>
    <t>Renewals expensed in year (non-infrastructure)</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</si>
  <si>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</si>
  <si>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</si>
  <si>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</si>
  <si>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</si>
  <si>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</si>
  <si>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</si>
  <si>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</si>
  <si>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</si>
  <si>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</si>
  <si>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</si>
  <si>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</si>
  <si>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</si>
  <si>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</si>
  <si>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</si>
  <si>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</si>
  <si>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</si>
  <si>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</si>
  <si>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</si>
  <si>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</si>
  <si>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</si>
  <si>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</si>
  <si>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</si>
  <si>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</si>
  <si>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</si>
  <si>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</si>
  <si>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</si>
  <si>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</si>
  <si>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</si>
  <si>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</si>
  <si>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</si>
  <si>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Service Charges</t>
  </si>
  <si>
    <t>Canal &amp; River Trust abstraction charges/ discharge consents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</si>
  <si>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</si>
  <si>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</si>
  <si>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</si>
  <si>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</si>
  <si>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</si>
  <si>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</si>
  <si>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</si>
  <si>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</si>
  <si>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</si>
  <si>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</si>
  <si>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</si>
  <si>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</si>
  <si>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</si>
  <si>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</si>
  <si>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</si>
  <si>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</si>
  <si>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</si>
  <si>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</si>
  <si>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</si>
  <si>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</si>
  <si>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</si>
  <si>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</si>
  <si>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</si>
  <si>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Other abstraction charges/ discharge consents</t>
  </si>
  <si>
    <t>4K.10</t>
  </si>
  <si>
    <t>Other discharge charges / permits</t>
  </si>
  <si>
    <t>WWS1102FL</t>
  </si>
  <si>
    <t>WWS1102SWD</t>
  </si>
  <si>
    <t>WWS1102HD</t>
  </si>
  <si>
    <t>WWS1102STD</t>
  </si>
  <si>
    <t>WWS1102SLT</t>
  </si>
  <si>
    <t>WWS1102STP</t>
  </si>
  <si>
    <t>WWS1102SDT</t>
  </si>
  <si>
    <t>WWS1102SDD</t>
  </si>
  <si>
    <t>WWS1102CAS</t>
  </si>
  <si>
    <t>Location specific costs &amp; obligations</t>
  </si>
  <si>
    <t>Other expenditure</t>
  </si>
  <si>
    <t>Costs associated with Traffic Management Act</t>
  </si>
  <si>
    <t>4K.11</t>
  </si>
  <si>
    <t>WWS1103FL</t>
  </si>
  <si>
    <t>WWS1103SWD</t>
  </si>
  <si>
    <t>WWS1103HD</t>
  </si>
  <si>
    <t>WWS1103STD</t>
  </si>
  <si>
    <t>WWS1103SLT</t>
  </si>
  <si>
    <t>WWS1103STP</t>
  </si>
  <si>
    <t>WWS1103SDT</t>
  </si>
  <si>
    <t>WWS1103SDD</t>
  </si>
  <si>
    <t>WWS1103CAS</t>
  </si>
  <si>
    <t>Costs associated with lane rental schemes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</si>
  <si>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</si>
  <si>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</si>
  <si>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</si>
  <si>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</si>
  <si>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</si>
  <si>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</si>
  <si>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</si>
  <si>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</si>
  <si>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</si>
  <si>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</si>
  <si>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</si>
  <si>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</si>
  <si>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</si>
  <si>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</si>
  <si>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</si>
  <si>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</si>
  <si>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</si>
  <si>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</si>
  <si>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</si>
  <si>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</si>
  <si>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</si>
  <si>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</si>
  <si>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</si>
  <si>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</si>
  <si>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Maintaining the long term capability of the assets - infra</t>
  </si>
  <si>
    <t>4K.15</t>
  </si>
  <si>
    <t>WWS1012FL</t>
  </si>
  <si>
    <t>WWS1012SWD</t>
  </si>
  <si>
    <t>WWS1012HD</t>
  </si>
  <si>
    <t>WWS1012STD</t>
  </si>
  <si>
    <t>WWS1012SLT</t>
  </si>
  <si>
    <t>WWS1012STP</t>
  </si>
  <si>
    <t>WWS1012SDT</t>
  </si>
  <si>
    <t>WWS1012SDD</t>
  </si>
  <si>
    <t>WWS1012CAS</t>
  </si>
  <si>
    <t>Maintaining the long term capability of the assets - non-infra</t>
  </si>
  <si>
    <t>4K.16</t>
  </si>
  <si>
    <t>WWS1013FL</t>
  </si>
  <si>
    <t>WWS1013SWD</t>
  </si>
  <si>
    <t>WWS1013HD</t>
  </si>
  <si>
    <t>WWS1013STD</t>
  </si>
  <si>
    <t>WWS1013SLT</t>
  </si>
  <si>
    <t>WWS1013STP</t>
  </si>
  <si>
    <t>WWS1013SDT</t>
  </si>
  <si>
    <t>WWS1013SDD</t>
  </si>
  <si>
    <t>WWS1013CAS</t>
  </si>
  <si>
    <t>Total base capital expenditure</t>
  </si>
  <si>
    <t>4K.17</t>
  </si>
  <si>
    <t>WWS1107CAS</t>
  </si>
  <si>
    <t>Traffic Management Act</t>
  </si>
  <si>
    <t>Projects incurring costs associated with Traffic Management Act</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</si>
  <si>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</si>
  <si>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</si>
  <si>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</si>
  <si>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</si>
  <si>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</si>
  <si>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</si>
  <si>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</si>
  <si>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</si>
  <si>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</si>
  <si>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</si>
  <si>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</si>
  <si>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</si>
  <si>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</si>
  <si>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4M</t>
  </si>
  <si>
    <t>Enhancement expenditure for the 12 months ended 31 March 2025 - wastewater network+ and bioresources</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</si>
  <si>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</si>
  <si>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</si>
  <si>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</si>
  <si>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</si>
  <si>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</si>
  <si>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</si>
  <si>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</si>
  <si>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</si>
  <si>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</si>
  <si>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</si>
  <si>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</si>
  <si>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Conservation drivers</t>
  </si>
  <si>
    <t>Capex</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</si>
  <si>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</si>
  <si>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</si>
  <si>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</si>
  <si>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</si>
  <si>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</si>
  <si>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</si>
  <si>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</si>
  <si>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</si>
  <si>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</si>
  <si>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</si>
  <si>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</si>
  <si>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</si>
  <si>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</si>
  <si>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</si>
  <si>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Opex</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</si>
  <si>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</si>
  <si>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</si>
  <si>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</si>
  <si>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</si>
  <si>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</si>
  <si>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</si>
  <si>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</si>
  <si>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</si>
  <si>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</si>
  <si>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</si>
  <si>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</si>
  <si>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</si>
  <si>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</si>
  <si>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</si>
  <si>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Totex</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</si>
  <si>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</si>
  <si>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</si>
  <si>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</si>
  <si>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</si>
  <si>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</si>
  <si>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</si>
  <si>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</si>
  <si>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</si>
  <si>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</si>
  <si>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</si>
  <si>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</si>
  <si>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</si>
  <si>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</si>
  <si>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</si>
  <si>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</si>
  <si>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</si>
  <si>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</si>
  <si>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</si>
  <si>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</si>
  <si>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</si>
  <si>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</si>
  <si>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</si>
  <si>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</si>
  <si>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</si>
  <si>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</si>
  <si>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</si>
  <si>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</si>
  <si>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</si>
  <si>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</si>
  <si>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</si>
  <si>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</si>
  <si>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</si>
  <si>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</si>
  <si>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</si>
  <si>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</si>
  <si>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</si>
  <si>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</si>
  <si>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</si>
  <si>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</si>
  <si>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</si>
  <si>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</si>
  <si>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</si>
  <si>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</si>
  <si>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</si>
  <si>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</si>
  <si>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</si>
  <si>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</si>
  <si>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</si>
  <si>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</si>
  <si>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</si>
  <si>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</si>
  <si>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</si>
  <si>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</si>
  <si>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</si>
  <si>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</si>
  <si>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</si>
  <si>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</si>
  <si>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</si>
  <si>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</si>
  <si>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</si>
  <si>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</si>
  <si>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</si>
  <si>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</si>
  <si>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</si>
  <si>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</si>
  <si>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</si>
  <si>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</si>
  <si>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</si>
  <si>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</si>
  <si>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</si>
  <si>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</si>
  <si>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</si>
  <si>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</si>
  <si>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</si>
  <si>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</si>
  <si>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</si>
  <si>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</si>
  <si>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</si>
  <si>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</si>
  <si>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</si>
  <si>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</si>
  <si>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</si>
  <si>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</si>
  <si>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</si>
  <si>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</si>
  <si>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</si>
  <si>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</si>
  <si>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</si>
  <si>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</si>
  <si>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</si>
  <si>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</si>
  <si>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</si>
  <si>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</si>
  <si>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</si>
  <si>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</si>
  <si>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</si>
  <si>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</si>
  <si>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</si>
  <si>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</si>
  <si>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</si>
  <si>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</si>
  <si>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</si>
  <si>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</si>
  <si>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</si>
  <si>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</si>
  <si>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</si>
  <si>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</si>
  <si>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</si>
  <si>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</si>
  <si>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</si>
  <si>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</si>
  <si>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</si>
  <si>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</si>
  <si>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</si>
  <si>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</si>
  <si>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</si>
  <si>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</si>
  <si>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</si>
  <si>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</si>
  <si>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</si>
  <si>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</si>
  <si>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</si>
  <si>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</si>
  <si>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</si>
  <si>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</si>
  <si>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</si>
  <si>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</si>
  <si>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</si>
  <si>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</si>
  <si>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</si>
  <si>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</si>
  <si>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</si>
  <si>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</si>
  <si>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</si>
  <si>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</si>
  <si>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</si>
  <si>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</si>
  <si>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</si>
  <si>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</si>
  <si>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</si>
  <si>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</si>
  <si>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</si>
  <si>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</si>
  <si>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</si>
  <si>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</si>
  <si>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</si>
  <si>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</si>
  <si>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</si>
  <si>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</si>
  <si>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</si>
  <si>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</si>
  <si>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</si>
  <si>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</si>
  <si>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</si>
  <si>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</si>
  <si>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</si>
  <si>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</si>
  <si>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</si>
  <si>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</si>
  <si>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</si>
  <si>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</si>
  <si>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</si>
  <si>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</si>
  <si>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</si>
  <si>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</si>
  <si>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</si>
  <si>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</si>
  <si>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</si>
  <si>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</si>
  <si>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</si>
  <si>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</si>
  <si>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</si>
  <si>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</si>
  <si>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</si>
  <si>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</si>
  <si>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</si>
  <si>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</si>
  <si>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</si>
  <si>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</si>
  <si>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</si>
  <si>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</si>
  <si>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</si>
  <si>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</si>
  <si>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</si>
  <si>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</si>
  <si>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</si>
  <si>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</si>
  <si>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</si>
  <si>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</si>
  <si>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</si>
  <si>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</si>
  <si>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</si>
  <si>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</si>
  <si>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</si>
  <si>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</si>
  <si>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</si>
  <si>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</si>
  <si>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</si>
  <si>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</si>
  <si>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</si>
  <si>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</si>
  <si>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</si>
  <si>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</si>
  <si>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</si>
  <si>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</si>
  <si>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</si>
  <si>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</si>
  <si>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</si>
  <si>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</si>
  <si>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</si>
  <si>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</si>
  <si>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</si>
  <si>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</si>
  <si>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</si>
  <si>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</si>
  <si>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</si>
  <si>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</si>
  <si>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</si>
  <si>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</si>
  <si>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</si>
  <si>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</si>
  <si>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</si>
  <si>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</si>
  <si>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</si>
  <si>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</si>
  <si>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</si>
  <si>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</si>
  <si>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</si>
  <si>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</si>
  <si>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</si>
  <si>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</si>
  <si>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</si>
  <si>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</si>
  <si>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</si>
  <si>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</si>
  <si>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</si>
  <si>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</si>
  <si>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</si>
  <si>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</si>
  <si>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</si>
  <si>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</si>
  <si>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</si>
  <si>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</si>
  <si>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</si>
  <si>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</si>
  <si>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</si>
  <si>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</si>
  <si>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</si>
  <si>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</si>
  <si>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</si>
  <si>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</si>
  <si>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</si>
  <si>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</si>
  <si>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</si>
  <si>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</si>
  <si>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</si>
  <si>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</si>
  <si>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</si>
  <si>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</si>
  <si>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</si>
  <si>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</si>
  <si>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</si>
  <si>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</si>
  <si>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</si>
  <si>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</si>
  <si>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</si>
  <si>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</si>
  <si>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</si>
  <si>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</si>
  <si>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</si>
  <si>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</si>
  <si>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</si>
  <si>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</si>
  <si>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</si>
  <si>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</si>
  <si>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4M.17</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</si>
  <si>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</si>
  <si>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</si>
  <si>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</si>
  <si>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</si>
  <si>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</si>
  <si>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</si>
  <si>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</si>
  <si>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</si>
  <si>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</si>
  <si>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</si>
  <si>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</si>
  <si>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</si>
  <si>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</si>
  <si>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</si>
  <si>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</si>
  <si>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</si>
  <si>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</si>
  <si>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</si>
  <si>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4M.18</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</si>
  <si>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</si>
  <si>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</si>
  <si>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</si>
  <si>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</si>
  <si>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</si>
  <si>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</si>
  <si>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</si>
  <si>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</si>
  <si>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</si>
  <si>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</si>
  <si>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</si>
  <si>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</si>
  <si>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</si>
  <si>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</si>
  <si>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</si>
  <si>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</si>
  <si>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</si>
  <si>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</si>
  <si>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Storage in the network to reduce spill frequency at CSOs etc (grey solutions)</t>
  </si>
  <si>
    <t>4M.19</t>
  </si>
  <si>
    <t>Storage in the network to reduce spill frequency at CSOs, storm tanks etc (grey solutions)</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</si>
  <si>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</si>
  <si>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</si>
  <si>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</si>
  <si>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</si>
  <si>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</si>
  <si>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</si>
  <si>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</si>
  <si>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</si>
  <si>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</si>
  <si>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</si>
  <si>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</si>
  <si>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</si>
  <si>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</si>
  <si>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</si>
  <si>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</si>
  <si>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</si>
  <si>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</si>
  <si>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</si>
  <si>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4M.20</t>
  </si>
  <si>
    <t>4M.21</t>
  </si>
  <si>
    <t>Effective storage in the network to reduce spill frequency at CSOs etc (green solutions)</t>
  </si>
  <si>
    <t>4M.22</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</si>
  <si>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</si>
  <si>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</si>
  <si>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</si>
  <si>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</si>
  <si>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</si>
  <si>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</si>
  <si>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</si>
  <si>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</si>
  <si>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</si>
  <si>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</si>
  <si>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</si>
  <si>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</si>
  <si>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</si>
  <si>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</si>
  <si>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</si>
  <si>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</si>
  <si>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</si>
  <si>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</si>
  <si>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</si>
  <si>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</si>
  <si>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</si>
  <si>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</si>
  <si>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</si>
  <si>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</si>
  <si>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</si>
  <si>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</si>
  <si>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</si>
  <si>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</si>
  <si>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</si>
  <si>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</si>
  <si>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</si>
  <si>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</si>
  <si>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</si>
  <si>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</si>
  <si>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</si>
  <si>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</si>
  <si>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</si>
  <si>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</si>
  <si>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</si>
  <si>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</si>
  <si>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</si>
  <si>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</si>
  <si>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</si>
  <si>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</si>
  <si>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</si>
  <si>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</si>
  <si>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</si>
  <si>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</si>
  <si>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</si>
  <si>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</si>
  <si>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</si>
  <si>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</si>
  <si>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</si>
  <si>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</si>
  <si>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</si>
  <si>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</si>
  <si>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</si>
  <si>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</si>
  <si>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</si>
  <si>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</si>
  <si>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</si>
  <si>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</si>
  <si>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</si>
  <si>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</si>
  <si>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</si>
  <si>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</si>
  <si>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</si>
  <si>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</si>
  <si>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</si>
  <si>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</si>
  <si>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</si>
  <si>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</si>
  <si>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</si>
  <si>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</si>
  <si>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</si>
  <si>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</si>
  <si>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</si>
  <si>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</si>
  <si>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</si>
  <si>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</si>
  <si>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</si>
  <si>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</si>
  <si>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</si>
  <si>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</si>
  <si>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</si>
  <si>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</si>
  <si>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</si>
  <si>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</si>
  <si>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</si>
  <si>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</si>
  <si>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</si>
  <si>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</si>
  <si>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</si>
  <si>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</si>
  <si>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</si>
  <si>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</si>
  <si>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</si>
  <si>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</si>
  <si>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</si>
  <si>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</si>
  <si>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</si>
  <si>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</si>
  <si>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</si>
  <si>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</si>
  <si>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</si>
  <si>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</si>
  <si>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</si>
  <si>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</si>
  <si>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</si>
  <si>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</si>
  <si>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</si>
  <si>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</si>
  <si>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</si>
  <si>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</si>
  <si>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</si>
  <si>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</si>
  <si>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</si>
  <si>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</si>
  <si>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</si>
  <si>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</si>
  <si>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</si>
  <si>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</si>
  <si>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</si>
  <si>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</si>
  <si>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</si>
  <si>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</si>
  <si>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</si>
  <si>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</si>
  <si>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</si>
  <si>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</si>
  <si>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</si>
  <si>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</si>
  <si>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</si>
  <si>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</si>
  <si>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</si>
  <si>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</si>
  <si>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</si>
  <si>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</si>
  <si>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</si>
  <si>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</si>
  <si>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</si>
  <si>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</si>
  <si>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</si>
  <si>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</si>
  <si>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</si>
  <si>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</si>
  <si>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</si>
  <si>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</si>
  <si>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</si>
  <si>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</si>
  <si>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</si>
  <si>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</si>
  <si>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</si>
  <si>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</si>
  <si>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</si>
  <si>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</si>
  <si>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</si>
  <si>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</si>
  <si>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</si>
  <si>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</si>
  <si>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</si>
  <si>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</si>
  <si>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</si>
  <si>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</si>
  <si>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</si>
  <si>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</si>
  <si>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</si>
  <si>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</si>
  <si>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</si>
  <si>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</si>
  <si>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</si>
  <si>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</si>
  <si>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</si>
  <si>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</si>
  <si>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</si>
  <si>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</si>
  <si>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</si>
  <si>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</si>
  <si>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</si>
  <si>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</si>
  <si>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</si>
  <si>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</si>
  <si>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</si>
  <si>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</si>
  <si>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</si>
  <si>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</si>
  <si>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</si>
  <si>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</si>
  <si>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</si>
  <si>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</si>
  <si>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</si>
  <si>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</si>
  <si>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</si>
  <si>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</si>
  <si>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</si>
  <si>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</si>
  <si>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</si>
  <si>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</si>
  <si>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</si>
  <si>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</si>
  <si>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</si>
  <si>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</si>
  <si>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</si>
  <si>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</si>
  <si>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</si>
  <si>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</si>
  <si>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</si>
  <si>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</si>
  <si>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</si>
  <si>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</si>
  <si>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</si>
  <si>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</si>
  <si>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</si>
  <si>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</si>
  <si>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</si>
  <si>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</si>
  <si>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</si>
  <si>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</si>
  <si>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</si>
  <si>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</si>
  <si>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</si>
  <si>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</si>
  <si>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</si>
  <si>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</si>
  <si>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</si>
  <si>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</si>
  <si>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</si>
  <si>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</si>
  <si>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</si>
  <si>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</si>
  <si>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</si>
  <si>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</si>
  <si>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</si>
  <si>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</si>
  <si>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</si>
  <si>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</si>
  <si>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</si>
  <si>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</si>
  <si>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</si>
  <si>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</si>
  <si>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</si>
  <si>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</si>
  <si>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</si>
  <si>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</si>
  <si>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</si>
  <si>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</si>
  <si>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</si>
  <si>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</si>
  <si>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</si>
  <si>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</si>
  <si>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</si>
  <si>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</si>
  <si>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</si>
  <si>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</si>
  <si>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</si>
  <si>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</si>
  <si>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</si>
  <si>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</si>
  <si>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</si>
  <si>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</si>
  <si>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</si>
  <si>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</si>
  <si>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</si>
  <si>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</si>
  <si>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</si>
  <si>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</si>
  <si>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</si>
  <si>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</si>
  <si>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</si>
  <si>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</si>
  <si>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</si>
  <si>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</si>
  <si>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</si>
  <si>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</si>
  <si>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</si>
  <si>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</si>
  <si>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</si>
  <si>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</si>
  <si>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</si>
  <si>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</si>
  <si>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</si>
  <si>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</si>
  <si>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</si>
  <si>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</si>
  <si>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</si>
  <si>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</si>
  <si>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</si>
  <si>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</si>
  <si>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</si>
  <si>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</si>
  <si>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</si>
  <si>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</si>
  <si>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</si>
  <si>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</si>
  <si>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</si>
  <si>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</si>
  <si>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</si>
  <si>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</si>
  <si>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</si>
  <si>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</si>
  <si>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</si>
  <si>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</si>
  <si>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</si>
  <si>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</si>
  <si>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</si>
  <si>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</si>
  <si>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</si>
  <si>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</si>
  <si>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</si>
  <si>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</si>
  <si>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</si>
  <si>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</si>
  <si>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</si>
  <si>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</si>
  <si>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</si>
  <si>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</si>
  <si>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</si>
  <si>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</si>
  <si>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</si>
  <si>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</si>
  <si>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</si>
  <si>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</si>
  <si>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</si>
  <si>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</si>
  <si>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</si>
  <si>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</si>
  <si>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</si>
  <si>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</si>
  <si>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</si>
  <si>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</si>
  <si>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</si>
  <si>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</si>
  <si>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</si>
  <si>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</si>
  <si>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</si>
  <si>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</si>
  <si>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</si>
  <si>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</si>
  <si>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</si>
  <si>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</si>
  <si>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</si>
  <si>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</si>
  <si>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</si>
  <si>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</si>
  <si>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</si>
  <si>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</si>
  <si>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</si>
  <si>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</si>
  <si>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</si>
  <si>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</si>
  <si>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</si>
  <si>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</si>
  <si>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</si>
  <si>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</si>
  <si>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</si>
  <si>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</si>
  <si>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</si>
  <si>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</si>
  <si>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</si>
  <si>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</si>
  <si>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</si>
  <si>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</si>
  <si>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</si>
  <si>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</si>
  <si>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</si>
  <si>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</si>
  <si>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</si>
  <si>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</si>
  <si>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</si>
  <si>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</si>
  <si>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</si>
  <si>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</si>
  <si>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</si>
  <si>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</si>
  <si>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</si>
  <si>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</si>
  <si>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</si>
  <si>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</si>
  <si>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</si>
  <si>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</si>
  <si>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</si>
  <si>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</si>
  <si>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</si>
  <si>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</si>
  <si>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</si>
  <si>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</si>
  <si>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</si>
  <si>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</si>
  <si>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</si>
  <si>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</si>
  <si>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</si>
  <si>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</si>
  <si>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</si>
  <si>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</si>
  <si>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</si>
  <si>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</si>
  <si>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</si>
  <si>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</si>
  <si>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</si>
  <si>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</si>
  <si>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</si>
  <si>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</si>
  <si>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</si>
  <si>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</si>
  <si>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</si>
  <si>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</si>
  <si>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</si>
  <si>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</si>
  <si>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</si>
  <si>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</si>
  <si>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</si>
  <si>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</si>
  <si>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</si>
  <si>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</si>
  <si>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</si>
  <si>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</si>
  <si>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</si>
  <si>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</si>
  <si>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</si>
  <si>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</si>
  <si>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</si>
  <si>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</si>
  <si>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</si>
  <si>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</si>
  <si>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</si>
  <si>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</si>
  <si>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</si>
  <si>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</si>
  <si>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</si>
  <si>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</si>
  <si>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</si>
  <si>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</si>
  <si>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Investigations</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</si>
  <si>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</si>
  <si>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</si>
  <si>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</si>
  <si>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</si>
  <si>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</si>
  <si>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</si>
  <si>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</si>
  <si>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</si>
  <si>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</si>
  <si>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</si>
  <si>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</si>
  <si>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</si>
  <si>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</si>
  <si>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</si>
  <si>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</si>
  <si>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</si>
  <si>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</si>
  <si>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</si>
  <si>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</si>
  <si>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</si>
  <si>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</si>
  <si>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</si>
  <si>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</si>
  <si>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</si>
  <si>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</si>
  <si>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</si>
  <si>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</si>
  <si>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</si>
  <si>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</si>
  <si>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</si>
  <si>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</si>
  <si>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</si>
  <si>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</si>
  <si>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</si>
  <si>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</si>
  <si>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</si>
  <si>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</si>
  <si>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</si>
  <si>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</si>
  <si>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</si>
  <si>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</si>
  <si>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</si>
  <si>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</si>
  <si>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</si>
  <si>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</si>
  <si>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 xml:space="preserve">Total environmental programme expenditure </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</si>
  <si>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</si>
  <si>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</si>
  <si>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</si>
  <si>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</si>
  <si>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</si>
  <si>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</si>
  <si>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</si>
  <si>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</si>
  <si>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</si>
  <si>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</si>
  <si>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</si>
  <si>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</si>
  <si>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</si>
  <si>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</si>
  <si>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</si>
  <si>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</si>
  <si>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</si>
  <si>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Other enhancement</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</si>
  <si>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</si>
  <si>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</si>
  <si>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</si>
  <si>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</si>
  <si>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</si>
  <si>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</si>
  <si>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</si>
  <si>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</si>
  <si>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</si>
  <si>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</si>
  <si>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</si>
  <si>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</si>
  <si>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</si>
  <si>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</si>
  <si>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</si>
  <si>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</si>
  <si>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</si>
  <si>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</si>
  <si>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</si>
  <si>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</si>
  <si>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</si>
  <si>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</si>
  <si>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</si>
  <si>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</si>
  <si>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</si>
  <si>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</si>
  <si>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</si>
  <si>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</si>
  <si>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</si>
  <si>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</si>
  <si>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</si>
  <si>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</si>
  <si>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</si>
  <si>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</si>
  <si>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</si>
  <si>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</si>
  <si>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</si>
  <si>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</si>
  <si>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</si>
  <si>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</si>
  <si>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</si>
  <si>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</si>
  <si>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</si>
  <si>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</si>
  <si>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</si>
  <si>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</si>
  <si>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</si>
  <si>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</si>
  <si>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</si>
  <si>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</si>
  <si>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</si>
  <si>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</si>
  <si>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</si>
  <si>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</si>
  <si>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</si>
  <si>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</si>
  <si>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</si>
  <si>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</si>
  <si>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</si>
  <si>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</si>
  <si>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</si>
  <si>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</si>
  <si>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</si>
  <si>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</si>
  <si>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</si>
  <si>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</si>
  <si>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</si>
  <si>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</si>
  <si>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</si>
  <si>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</si>
  <si>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</si>
  <si>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</si>
  <si>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</si>
  <si>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</si>
  <si>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</si>
  <si>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</si>
  <si>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</si>
  <si>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</si>
  <si>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</si>
  <si>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</si>
  <si>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</si>
  <si>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</si>
  <si>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</si>
  <si>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</si>
  <si>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</si>
  <si>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</si>
  <si>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</si>
  <si>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</si>
  <si>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</si>
  <si>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</si>
  <si>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</si>
  <si>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</si>
  <si>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</si>
  <si>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</si>
  <si>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</si>
  <si>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</si>
  <si>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</si>
  <si>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</si>
  <si>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</si>
  <si>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</si>
  <si>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</si>
  <si>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</si>
  <si>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</si>
  <si>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</si>
  <si>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</si>
  <si>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</si>
  <si>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</si>
  <si>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</si>
  <si>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</si>
  <si>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</si>
  <si>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</si>
  <si>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</si>
  <si>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</si>
  <si>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</si>
  <si>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</si>
  <si>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</si>
  <si>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</si>
  <si>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</si>
  <si>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</si>
  <si>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</si>
  <si>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</si>
  <si>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</si>
  <si>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</si>
  <si>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</si>
  <si>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</si>
  <si>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</si>
  <si>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</si>
  <si>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</si>
  <si>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</si>
  <si>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</si>
  <si>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</si>
  <si>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</si>
  <si>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</si>
  <si>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</si>
  <si>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</si>
  <si>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</si>
  <si>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</si>
  <si>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</si>
  <si>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</si>
  <si>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</si>
  <si>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</si>
  <si>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</si>
  <si>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</si>
  <si>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</si>
  <si>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</si>
  <si>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</si>
  <si>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</si>
  <si>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</si>
  <si>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</si>
  <si>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</si>
  <si>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</si>
  <si>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</si>
  <si>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</si>
  <si>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</si>
  <si>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</si>
  <si>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</si>
  <si>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</si>
  <si>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</si>
  <si>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</si>
  <si>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</si>
  <si>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</si>
  <si>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</si>
  <si>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</si>
  <si>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</si>
  <si>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</si>
  <si>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</si>
  <si>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</si>
  <si>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</si>
  <si>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</si>
  <si>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</si>
  <si>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</si>
  <si>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</si>
  <si>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</si>
  <si>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</si>
  <si>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</si>
  <si>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</si>
  <si>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</si>
  <si>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</si>
  <si>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</si>
  <si>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</si>
  <si>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</si>
  <si>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</si>
  <si>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</si>
  <si>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</si>
  <si>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</si>
  <si>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</si>
  <si>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</si>
  <si>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</si>
  <si>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</si>
  <si>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</si>
  <si>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</si>
  <si>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</si>
  <si>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</si>
  <si>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</si>
  <si>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</si>
  <si>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</si>
  <si>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</si>
  <si>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</si>
  <si>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</si>
  <si>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</si>
  <si>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</si>
  <si>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</si>
  <si>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</si>
  <si>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</si>
  <si>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</si>
  <si>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</si>
  <si>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</si>
  <si>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</si>
  <si>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</si>
  <si>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</si>
  <si>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</si>
  <si>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</si>
  <si>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</si>
  <si>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</si>
  <si>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</si>
  <si>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</si>
  <si>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</si>
  <si>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</si>
  <si>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</si>
  <si>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</si>
  <si>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</si>
  <si>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</si>
  <si>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</si>
  <si>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</si>
  <si>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</si>
  <si>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</si>
  <si>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</si>
  <si>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</si>
  <si>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</si>
  <si>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</si>
  <si>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</si>
  <si>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</si>
  <si>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</si>
  <si>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</si>
  <si>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</si>
  <si>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</si>
  <si>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</si>
  <si>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</si>
  <si>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</si>
  <si>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</si>
  <si>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</si>
  <si>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</si>
  <si>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</si>
  <si>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</si>
  <si>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</si>
  <si>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</si>
  <si>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</si>
  <si>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</si>
  <si>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</si>
  <si>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</si>
  <si>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</si>
  <si>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</si>
  <si>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</si>
  <si>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</si>
  <si>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</si>
  <si>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</si>
  <si>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</si>
  <si>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</si>
  <si>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</si>
  <si>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</si>
  <si>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</si>
  <si>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</si>
  <si>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</si>
  <si>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</si>
  <si>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</si>
  <si>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</si>
  <si>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</si>
  <si>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</si>
  <si>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</si>
  <si>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</si>
  <si>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</si>
  <si>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</si>
  <si>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</si>
  <si>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</si>
  <si>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</si>
  <si>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</si>
  <si>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</si>
  <si>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</si>
  <si>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</si>
  <si>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</si>
  <si>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</si>
  <si>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</si>
  <si>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</si>
  <si>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</si>
  <si>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</si>
  <si>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</si>
  <si>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</si>
  <si>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</si>
  <si>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</si>
  <si>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</si>
  <si>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</si>
  <si>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</si>
  <si>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</si>
  <si>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</si>
  <si>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</si>
  <si>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</si>
  <si>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</si>
  <si>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</si>
  <si>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</si>
  <si>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</si>
  <si>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</si>
  <si>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</si>
  <si>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</si>
  <si>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</si>
  <si>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</si>
  <si>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</si>
  <si>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</si>
  <si>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</si>
  <si>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</si>
  <si>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</si>
  <si>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</si>
  <si>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</si>
  <si>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</si>
  <si>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</si>
  <si>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</si>
  <si>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</si>
  <si>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</si>
  <si>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</si>
  <si>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</si>
  <si>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</si>
  <si>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</si>
  <si>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</si>
  <si>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</si>
  <si>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</si>
  <si>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</si>
  <si>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</si>
  <si>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</si>
  <si>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</si>
  <si>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</si>
  <si>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</si>
  <si>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</si>
  <si>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</si>
  <si>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</si>
  <si>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</si>
  <si>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</si>
  <si>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</si>
  <si>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</si>
  <si>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</si>
  <si>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</si>
  <si>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</si>
  <si>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</si>
  <si>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</si>
  <si>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</si>
  <si>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</si>
  <si>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</si>
  <si>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</si>
  <si>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</si>
  <si>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</si>
  <si>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</si>
  <si>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</si>
  <si>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</si>
  <si>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Enhancing resilience to low probability high consequence events</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</si>
  <si>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</si>
  <si>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</si>
  <si>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</si>
  <si>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</si>
  <si>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</si>
  <si>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</si>
  <si>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</si>
  <si>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</si>
  <si>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</si>
  <si>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</si>
  <si>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</si>
  <si>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</si>
  <si>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</si>
  <si>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</si>
  <si>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</si>
  <si>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</si>
  <si>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</si>
  <si>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</si>
  <si>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</si>
  <si>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</si>
  <si>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</si>
  <si>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</si>
  <si>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</si>
  <si>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</si>
  <si>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</si>
  <si>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</si>
  <si>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</si>
  <si>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</si>
  <si>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</si>
  <si>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</si>
  <si>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</si>
  <si>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</si>
  <si>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</si>
  <si>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</si>
  <si>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</si>
  <si>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</si>
  <si>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</si>
  <si>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</si>
  <si>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</si>
  <si>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</si>
  <si>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</si>
  <si>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</si>
  <si>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</si>
  <si>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</si>
  <si>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</si>
  <si>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</si>
  <si>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</si>
  <si>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</si>
  <si>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</si>
  <si>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</si>
  <si>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</si>
  <si>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</si>
  <si>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</si>
  <si>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</si>
  <si>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</si>
  <si>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</si>
  <si>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</si>
  <si>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</si>
  <si>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</si>
  <si>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</si>
  <si>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</si>
  <si>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</si>
  <si>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</si>
  <si>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</si>
  <si>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</si>
  <si>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</si>
  <si>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</si>
  <si>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</si>
  <si>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</si>
  <si>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</si>
  <si>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</si>
  <si>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</si>
  <si>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Security - SEMD</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</si>
  <si>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</si>
  <si>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</si>
  <si>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</si>
  <si>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</si>
  <si>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</si>
  <si>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</si>
  <si>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</si>
  <si>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</si>
  <si>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</si>
  <si>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</si>
  <si>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</si>
  <si>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</si>
  <si>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</si>
  <si>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</si>
  <si>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</si>
  <si>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</si>
  <si>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</si>
  <si>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</si>
  <si>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</si>
  <si>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</si>
  <si>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</si>
  <si>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</si>
  <si>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</si>
  <si>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</si>
  <si>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</si>
  <si>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</si>
  <si>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</si>
  <si>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</si>
  <si>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</si>
  <si>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</si>
  <si>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</si>
  <si>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</si>
  <si>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</si>
  <si>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</si>
  <si>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</si>
  <si>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</si>
  <si>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</si>
  <si>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</si>
  <si>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</si>
  <si>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</si>
  <si>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</si>
  <si>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</si>
  <si>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</si>
  <si>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</si>
  <si>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</si>
  <si>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</si>
  <si>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</si>
  <si>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</si>
  <si>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</si>
  <si>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</si>
  <si>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</si>
  <si>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</si>
  <si>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</si>
  <si>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</si>
  <si>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</si>
  <si>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</si>
  <si>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</si>
  <si>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</si>
  <si>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</si>
  <si>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</si>
  <si>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</si>
  <si>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</si>
  <si>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</si>
  <si>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</si>
  <si>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</si>
  <si>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</si>
  <si>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</si>
  <si>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</si>
  <si>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</si>
  <si>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</si>
  <si>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</si>
  <si>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</si>
  <si>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Security - Non-SEMD</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</si>
  <si>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</si>
  <si>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</si>
  <si>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</si>
  <si>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</si>
  <si>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</si>
  <si>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</si>
  <si>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</si>
  <si>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</si>
  <si>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</si>
  <si>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</si>
  <si>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</si>
  <si>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</si>
  <si>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</si>
  <si>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</si>
  <si>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</si>
  <si>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</si>
  <si>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</si>
  <si>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</si>
  <si>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</si>
  <si>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</si>
  <si>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</si>
  <si>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</si>
  <si>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</si>
  <si>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</si>
  <si>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</si>
  <si>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</si>
  <si>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</si>
  <si>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</si>
  <si>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</si>
  <si>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</si>
  <si>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</si>
  <si>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</si>
  <si>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</si>
  <si>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</si>
  <si>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</si>
  <si>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</si>
  <si>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</si>
  <si>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</si>
  <si>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</si>
  <si>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</si>
  <si>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</si>
  <si>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</si>
  <si>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</si>
  <si>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</si>
  <si>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</si>
  <si>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</si>
  <si>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</si>
  <si>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</si>
  <si>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</si>
  <si>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</si>
  <si>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</si>
  <si>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</si>
  <si>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</si>
  <si>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</si>
  <si>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</si>
  <si>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</si>
  <si>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</si>
  <si>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</si>
  <si>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</si>
  <si>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</si>
  <si>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</si>
  <si>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</si>
  <si>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</si>
  <si>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</si>
  <si>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</si>
  <si>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</si>
  <si>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</si>
  <si>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</si>
  <si>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</si>
  <si>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</si>
  <si>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</si>
  <si>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</si>
  <si>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 1</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</si>
  <si>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</si>
  <si>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</si>
  <si>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</si>
  <si>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</si>
  <si>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</si>
  <si>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</si>
  <si>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</si>
  <si>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</si>
  <si>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</si>
  <si>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</si>
  <si>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</si>
  <si>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</si>
  <si>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</si>
  <si>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</si>
  <si>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</si>
  <si>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</si>
  <si>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</si>
  <si>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</si>
  <si>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</si>
  <si>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</si>
  <si>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</si>
  <si>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</si>
  <si>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</si>
  <si>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</si>
  <si>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</si>
  <si>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</si>
  <si>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</si>
  <si>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</si>
  <si>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</si>
  <si>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</si>
  <si>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</si>
  <si>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</si>
  <si>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</si>
  <si>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</si>
  <si>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Additional line 2</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</si>
  <si>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</si>
  <si>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</si>
  <si>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</si>
  <si>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</si>
  <si>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</si>
  <si>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</si>
  <si>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</si>
  <si>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</si>
  <si>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</si>
  <si>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</si>
  <si>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</si>
  <si>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</si>
  <si>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</si>
  <si>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</si>
  <si>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</si>
  <si>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</si>
  <si>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</si>
  <si>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</si>
  <si>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</si>
  <si>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</si>
  <si>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</si>
  <si>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</si>
  <si>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</si>
  <si>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</si>
  <si>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</si>
  <si>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</si>
  <si>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</si>
  <si>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</si>
  <si>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</si>
  <si>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</si>
  <si>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</si>
  <si>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</si>
  <si>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</si>
  <si>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</si>
  <si>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Additional line 3</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</si>
  <si>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</si>
  <si>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</si>
  <si>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</si>
  <si>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</si>
  <si>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</si>
  <si>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</si>
  <si>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</si>
  <si>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</si>
  <si>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</si>
  <si>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</si>
  <si>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</si>
  <si>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</si>
  <si>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</si>
  <si>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</si>
  <si>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</si>
  <si>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</si>
  <si>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</si>
  <si>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</si>
  <si>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</si>
  <si>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</si>
  <si>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</si>
  <si>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</si>
  <si>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</si>
  <si>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</si>
  <si>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</si>
  <si>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</si>
  <si>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</si>
  <si>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</si>
  <si>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</si>
  <si>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</si>
  <si>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</si>
  <si>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</si>
  <si>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</si>
  <si>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</si>
  <si>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Additional line 4</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</si>
  <si>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</si>
  <si>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</si>
  <si>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</si>
  <si>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</si>
  <si>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</si>
  <si>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</si>
  <si>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</si>
  <si>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</si>
  <si>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</si>
  <si>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</si>
  <si>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</si>
  <si>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</si>
  <si>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</si>
  <si>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</si>
  <si>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</si>
  <si>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</si>
  <si>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</si>
  <si>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</si>
  <si>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</si>
  <si>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</si>
  <si>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</si>
  <si>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</si>
  <si>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</si>
  <si>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</si>
  <si>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</si>
  <si>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</si>
  <si>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</si>
  <si>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</si>
  <si>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</si>
  <si>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</si>
  <si>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</si>
  <si>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</si>
  <si>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</si>
  <si>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</si>
  <si>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Additional line 5</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</si>
  <si>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</si>
  <si>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</si>
  <si>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</si>
  <si>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</si>
  <si>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</si>
  <si>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</si>
  <si>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</si>
  <si>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</si>
  <si>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</si>
  <si>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</si>
  <si>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</si>
  <si>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</si>
  <si>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</si>
  <si>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</si>
  <si>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</si>
  <si>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</si>
  <si>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</si>
  <si>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</si>
  <si>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</si>
  <si>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</si>
  <si>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</si>
  <si>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</si>
  <si>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</si>
  <si>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</si>
  <si>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</si>
  <si>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</si>
  <si>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</si>
  <si>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</si>
  <si>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</si>
  <si>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</si>
  <si>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</si>
  <si>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</si>
  <si>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</si>
  <si>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</si>
  <si>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Additional line 6</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</si>
  <si>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</si>
  <si>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</si>
  <si>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</si>
  <si>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</si>
  <si>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</si>
  <si>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</si>
  <si>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</si>
  <si>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</si>
  <si>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</si>
  <si>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</si>
  <si>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</si>
  <si>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</si>
  <si>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</si>
  <si>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</si>
  <si>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</si>
  <si>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</si>
  <si>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</si>
  <si>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</si>
  <si>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B0369ADO_6F</t>
  </si>
  <si>
    <t>B0369ADO_6SWD</t>
  </si>
  <si>
    <t>B0369ADO_6HD</t>
  </si>
  <si>
    <t>B0369ADO_6STD</t>
  </si>
  <si>
    <t>B0369ADO_6SLT</t>
  </si>
  <si>
    <t>B0369ADO_6STP</t>
  </si>
  <si>
    <t>B0369ADO_6SDT</t>
  </si>
  <si>
    <t>B0369ADO_6SD</t>
  </si>
  <si>
    <t>B0369ADO_6TOT</t>
  </si>
  <si>
    <t>B0369ADO_6ASC</t>
  </si>
  <si>
    <t>B0369ADO_6TC</t>
  </si>
  <si>
    <t>B0369ADO_6TOT8</t>
  </si>
  <si>
    <t>B0369ADO_6TOT78</t>
  </si>
  <si>
    <t>B0410AL5O_6TE</t>
  </si>
  <si>
    <t>B0410AL5O_6TA</t>
  </si>
  <si>
    <t>B0410AL5O_6TC</t>
  </si>
  <si>
    <t>Additional line 7</t>
  </si>
  <si>
    <t>4M.87</t>
  </si>
  <si>
    <t>B0368ADC_7F</t>
  </si>
  <si>
    <t>B0368ADC_7SWD</t>
  </si>
  <si>
    <t>B0368ADC_7HD</t>
  </si>
  <si>
    <t>B0368ADC_7STD</t>
  </si>
  <si>
    <t>B0368ADC_7SLT</t>
  </si>
  <si>
    <t>B0368ADC_7STP</t>
  </si>
  <si>
    <t>B0368ADC_7SDT</t>
  </si>
  <si>
    <t>B0368ADC_7SD</t>
  </si>
  <si>
    <t>B0368ADC_7TOT</t>
  </si>
  <si>
    <t>B0368ADC_7ASC</t>
  </si>
  <si>
    <t>B0368ADC_7TC</t>
  </si>
  <si>
    <t>B0368ADC_7TOT8</t>
  </si>
  <si>
    <t>B0368ADC_7TOT78</t>
  </si>
  <si>
    <t>B0409AL5C_7TE</t>
  </si>
  <si>
    <t>B0409AL5C_7TA</t>
  </si>
  <si>
    <t>B0409AL5C_7TC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</si>
  <si>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</si>
  <si>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</si>
  <si>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</si>
  <si>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</si>
  <si>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</si>
  <si>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</si>
  <si>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</si>
  <si>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</si>
  <si>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</si>
  <si>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</si>
  <si>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</si>
  <si>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</si>
  <si>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</si>
  <si>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</si>
  <si>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</si>
  <si>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</si>
  <si>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</si>
  <si>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Additional line 8</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</si>
  <si>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</si>
  <si>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</si>
  <si>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</si>
  <si>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</si>
  <si>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</si>
  <si>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</si>
  <si>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</si>
  <si>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</si>
  <si>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</si>
  <si>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</si>
  <si>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</si>
  <si>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</si>
  <si>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</si>
  <si>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</si>
  <si>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</si>
  <si>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</si>
  <si>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</si>
  <si>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</si>
  <si>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</si>
  <si>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</si>
  <si>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</si>
  <si>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</si>
  <si>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</si>
  <si>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</si>
  <si>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</si>
  <si>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</si>
  <si>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</si>
  <si>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</si>
  <si>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</si>
  <si>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</si>
  <si>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</si>
  <si>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</si>
  <si>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</si>
  <si>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</si>
  <si>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Additional line 9</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</si>
  <si>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</si>
  <si>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</si>
  <si>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</si>
  <si>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</si>
  <si>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</si>
  <si>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</si>
  <si>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</si>
  <si>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</si>
  <si>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</si>
  <si>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</si>
  <si>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</si>
  <si>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</si>
  <si>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</si>
  <si>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</si>
  <si>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</si>
  <si>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</si>
  <si>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</si>
  <si>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</si>
  <si>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</si>
  <si>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</si>
  <si>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</si>
  <si>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</si>
  <si>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</si>
  <si>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</si>
  <si>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</si>
  <si>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</si>
  <si>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</si>
  <si>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</si>
  <si>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</si>
  <si>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</si>
  <si>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</si>
  <si>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</si>
  <si>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</si>
  <si>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</si>
  <si>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Additional line 10</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</si>
  <si>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</si>
  <si>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</si>
  <si>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</si>
  <si>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</si>
  <si>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</si>
  <si>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</si>
  <si>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</si>
  <si>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</si>
  <si>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</si>
  <si>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</si>
  <si>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</si>
  <si>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</si>
  <si>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</si>
  <si>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</si>
  <si>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</si>
  <si>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</si>
  <si>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</si>
  <si>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</si>
  <si>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</si>
  <si>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</si>
  <si>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</si>
  <si>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</si>
  <si>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</si>
  <si>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</si>
  <si>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</si>
  <si>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</si>
  <si>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</si>
  <si>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</si>
  <si>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</si>
  <si>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</si>
  <si>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</si>
  <si>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</si>
  <si>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</si>
  <si>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</si>
  <si>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Total other enhancement expenditure</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</si>
  <si>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</si>
  <si>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</si>
  <si>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</si>
  <si>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</si>
  <si>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</si>
  <si>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</si>
  <si>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</si>
  <si>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</si>
  <si>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</si>
  <si>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</si>
  <si>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</si>
  <si>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</si>
  <si>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</si>
  <si>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</si>
  <si>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</si>
  <si>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</si>
  <si>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</si>
  <si>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Total enhancement</t>
  </si>
  <si>
    <t xml:space="preserve">Total enhancement expenditure </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</si>
  <si>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</si>
  <si>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</si>
  <si>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</si>
  <si>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</si>
  <si>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</si>
  <si>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</si>
  <si>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</si>
  <si>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</si>
  <si>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</si>
  <si>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</si>
  <si>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</si>
  <si>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</si>
  <si>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</si>
  <si>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</si>
  <si>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</si>
  <si>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</si>
  <si>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</si>
  <si>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</si>
  <si>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</si>
  <si>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</si>
  <si>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</si>
  <si>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</si>
  <si>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</si>
  <si>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</si>
  <si>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</si>
  <si>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</si>
  <si>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</si>
  <si>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</si>
  <si>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</si>
  <si>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</si>
  <si>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</si>
  <si>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</si>
  <si>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</si>
  <si>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</si>
  <si>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</si>
  <si>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</si>
  <si>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</si>
  <si>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</si>
  <si>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</si>
  <si>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</si>
  <si>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</si>
  <si>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</si>
  <si>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</si>
  <si>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</si>
  <si>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</si>
  <si>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</si>
  <si>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</si>
  <si>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</si>
  <si>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</si>
  <si>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</si>
  <si>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</si>
  <si>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</si>
  <si>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</si>
  <si>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</si>
  <si>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4J.4</t>
  </si>
  <si>
    <t>WS01005WR</t>
  </si>
  <si>
    <t>WS01005RWT</t>
  </si>
  <si>
    <t>WS01005RWS0</t>
  </si>
  <si>
    <t>WS01005WT</t>
  </si>
  <si>
    <t>WS01005TWD</t>
  </si>
  <si>
    <t>WS01005CAW</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</si>
  <si>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</si>
  <si>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</si>
  <si>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</si>
  <si>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</si>
  <si>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</si>
  <si>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</si>
  <si>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</si>
  <si>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</si>
  <si>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</si>
  <si>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</si>
  <si>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</si>
  <si>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</si>
  <si>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</si>
  <si>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</si>
  <si>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</si>
  <si>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</si>
  <si>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</si>
  <si>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</si>
  <si>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</si>
  <si>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</si>
  <si>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</si>
  <si>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</si>
  <si>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</si>
  <si>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</si>
  <si>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</si>
  <si>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</si>
  <si>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</si>
  <si>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</si>
  <si>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</si>
  <si>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</si>
  <si>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</si>
  <si>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</si>
  <si>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</si>
  <si>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</si>
  <si>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</si>
  <si>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</si>
  <si>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4J.10</t>
  </si>
  <si>
    <t>W3035WR</t>
  </si>
  <si>
    <t>W3035RWD</t>
  </si>
  <si>
    <t>W3035RWS</t>
  </si>
  <si>
    <t>W3035WT</t>
  </si>
  <si>
    <t>W3035TWD</t>
  </si>
  <si>
    <t>W3035TOT</t>
  </si>
  <si>
    <t>4J.11</t>
  </si>
  <si>
    <t>W3032WR</t>
  </si>
  <si>
    <t>W3032RWD</t>
  </si>
  <si>
    <t>W3032RWS</t>
  </si>
  <si>
    <t>W3032WT</t>
  </si>
  <si>
    <t>W3032TWD</t>
  </si>
  <si>
    <t>W3032TOT</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</si>
  <si>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</si>
  <si>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</si>
  <si>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</si>
  <si>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</si>
  <si>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</si>
  <si>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</si>
  <si>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</si>
  <si>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</si>
  <si>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</si>
  <si>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</si>
  <si>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</si>
  <si>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</si>
  <si>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</si>
  <si>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</si>
  <si>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</si>
  <si>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</si>
  <si>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</si>
  <si>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</si>
  <si>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</si>
  <si>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</si>
  <si>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</si>
  <si>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</si>
  <si>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4J.15</t>
  </si>
  <si>
    <t>WS1012WR</t>
  </si>
  <si>
    <t>WS1012RWT</t>
  </si>
  <si>
    <t>WS1012RWS</t>
  </si>
  <si>
    <t>WS1012WT</t>
  </si>
  <si>
    <t>WS1012TWD</t>
  </si>
  <si>
    <t>WS1012CAW</t>
  </si>
  <si>
    <t>4J.16</t>
  </si>
  <si>
    <t>WS1013WR</t>
  </si>
  <si>
    <t>WS1013RWT</t>
  </si>
  <si>
    <t>WS1013RWS</t>
  </si>
  <si>
    <t>WS1013WT</t>
  </si>
  <si>
    <t>WS1013TWD</t>
  </si>
  <si>
    <t>WS1013CAW</t>
  </si>
  <si>
    <t>4J.17</t>
  </si>
  <si>
    <t>W3039WR</t>
  </si>
  <si>
    <t>W3039RWD</t>
  </si>
  <si>
    <t>W3039RWS</t>
  </si>
  <si>
    <t>W3039WT</t>
  </si>
  <si>
    <t>W3039TWD</t>
  </si>
  <si>
    <t>W3039TOT</t>
  </si>
  <si>
    <t>4J.18</t>
  </si>
  <si>
    <t>W3040WR</t>
  </si>
  <si>
    <t>W3040RWD</t>
  </si>
  <si>
    <t>W3040RWS</t>
  </si>
  <si>
    <t>W3040WT</t>
  </si>
  <si>
    <t>W3040TWD</t>
  </si>
  <si>
    <t>W3040TOT</t>
  </si>
  <si>
    <t>Pro forma 4L</t>
  </si>
  <si>
    <t xml:space="preserve">Enhancement expenditure for the 12 months ended 31 March 2025 - water resources and water network+ </t>
  </si>
  <si>
    <t>Ecological improvements at abstractions</t>
  </si>
  <si>
    <t>4L.1</t>
  </si>
  <si>
    <t>B0210EIC_WR</t>
  </si>
  <si>
    <t>B0210EIC_RWT</t>
  </si>
  <si>
    <t>B0210EIC_RWS</t>
  </si>
  <si>
    <t>B0210EIC_WT</t>
  </si>
  <si>
    <t>B0210EIC_TWD</t>
  </si>
  <si>
    <t>B0210EIC_TOT</t>
  </si>
  <si>
    <t>B0210EIC_ASC</t>
  </si>
  <si>
    <t>B0210EIC_TC</t>
  </si>
  <si>
    <t>B0210EIC_TOT8</t>
  </si>
  <si>
    <t>B0210EIC_TOT78</t>
  </si>
  <si>
    <t>4L.2</t>
  </si>
  <si>
    <t>B0211EIO_WR</t>
  </si>
  <si>
    <t>B0211EIO_RWT</t>
  </si>
  <si>
    <t>B0211EIO_RWS</t>
  </si>
  <si>
    <t>B0211EIO_WT</t>
  </si>
  <si>
    <t>B0211EIO_TWD</t>
  </si>
  <si>
    <t>B0211EIO_TOT</t>
  </si>
  <si>
    <t>B0211EIO_ASC</t>
  </si>
  <si>
    <t>B0211EIO_TC</t>
  </si>
  <si>
    <t>B0211EIO_TOT8</t>
  </si>
  <si>
    <t>B0211EIO_TOT78</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</si>
  <si>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</si>
  <si>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</si>
  <si>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</si>
  <si>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</si>
  <si>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</si>
  <si>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</si>
  <si>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</si>
  <si>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</si>
  <si>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</si>
  <si>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</si>
  <si>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</si>
  <si>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</si>
  <si>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</si>
  <si>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</si>
  <si>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</si>
  <si>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</si>
  <si>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</si>
  <si>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</si>
  <si>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</si>
  <si>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</si>
  <si>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</si>
  <si>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</si>
  <si>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</si>
  <si>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</si>
  <si>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</si>
  <si>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</si>
  <si>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</si>
  <si>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</si>
  <si>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</si>
  <si>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</si>
  <si>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</si>
  <si>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</si>
  <si>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</si>
  <si>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</si>
  <si>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</si>
  <si>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</si>
  <si>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</si>
  <si>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</si>
  <si>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</si>
  <si>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</si>
  <si>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</si>
  <si>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</si>
  <si>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</si>
  <si>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</si>
  <si>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</si>
  <si>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</si>
  <si>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</si>
  <si>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</si>
  <si>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</si>
  <si>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</si>
  <si>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</si>
  <si>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</si>
  <si>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</si>
  <si>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</si>
  <si>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</si>
  <si>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</si>
  <si>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</si>
  <si>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</si>
  <si>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</si>
  <si>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</si>
  <si>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</si>
  <si>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</si>
  <si>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</si>
  <si>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</si>
  <si>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</si>
  <si>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</si>
  <si>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</si>
  <si>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</si>
  <si>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</si>
  <si>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</si>
  <si>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</si>
  <si>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</si>
  <si>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</si>
  <si>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</si>
  <si>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</si>
  <si>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</si>
  <si>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</si>
  <si>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</si>
  <si>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</si>
  <si>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</si>
  <si>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</si>
  <si>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</si>
  <si>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</si>
  <si>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</si>
  <si>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</si>
  <si>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</si>
  <si>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</si>
  <si>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</si>
  <si>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</si>
  <si>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</si>
  <si>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</si>
  <si>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</si>
  <si>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</si>
  <si>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</si>
  <si>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</si>
  <si>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</si>
  <si>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</si>
  <si>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</si>
  <si>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</si>
  <si>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</si>
  <si>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</si>
  <si>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</si>
  <si>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</si>
  <si>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</si>
  <si>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</si>
  <si>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</si>
  <si>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</si>
  <si>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</si>
  <si>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</si>
  <si>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</si>
  <si>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</si>
  <si>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</si>
  <si>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</si>
  <si>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</si>
  <si>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</si>
  <si>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</si>
  <si>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</si>
  <si>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</si>
  <si>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</si>
  <si>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</si>
  <si>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</si>
  <si>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</si>
  <si>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</si>
  <si>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</si>
  <si>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</si>
  <si>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</si>
  <si>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</si>
  <si>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</si>
  <si>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</si>
  <si>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</si>
  <si>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</si>
  <si>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</si>
  <si>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</si>
  <si>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</si>
  <si>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</si>
  <si>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</si>
  <si>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</si>
  <si>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</si>
  <si>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</si>
  <si>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</si>
  <si>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</si>
  <si>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</si>
  <si>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</si>
  <si>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</si>
  <si>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</si>
  <si>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</si>
  <si>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</si>
  <si>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</si>
  <si>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</si>
  <si>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</si>
  <si>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</si>
  <si>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</si>
  <si>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</si>
  <si>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</si>
  <si>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</si>
  <si>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</si>
  <si>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</si>
  <si>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</si>
  <si>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</si>
  <si>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</si>
  <si>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</si>
  <si>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</si>
  <si>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</si>
  <si>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</si>
  <si>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</si>
  <si>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</si>
  <si>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</si>
  <si>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</si>
  <si>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</si>
  <si>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</si>
  <si>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</si>
  <si>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</si>
  <si>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</si>
  <si>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</si>
  <si>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</si>
  <si>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</si>
  <si>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</si>
  <si>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</si>
  <si>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</si>
  <si>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</si>
  <si>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</si>
  <si>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</si>
  <si>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</si>
  <si>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</si>
  <si>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</si>
  <si>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</si>
  <si>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</si>
  <si>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</si>
  <si>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</si>
  <si>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</si>
  <si>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</si>
  <si>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</si>
  <si>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</si>
  <si>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</si>
  <si>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</si>
  <si>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</si>
  <si>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</si>
  <si>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</si>
  <si>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</si>
  <si>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</si>
  <si>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</si>
  <si>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</si>
  <si>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</si>
  <si>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</si>
  <si>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</si>
  <si>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</si>
  <si>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</si>
  <si>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</si>
  <si>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</si>
  <si>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</si>
  <si>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</si>
  <si>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</si>
  <si>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</si>
  <si>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</si>
  <si>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</si>
  <si>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</si>
  <si>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</si>
  <si>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</si>
  <si>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</si>
  <si>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</si>
  <si>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</si>
  <si>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</si>
  <si>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</si>
  <si>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</si>
  <si>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</si>
  <si>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</si>
  <si>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</si>
  <si>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</si>
  <si>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</si>
  <si>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</si>
  <si>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</si>
  <si>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</si>
  <si>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</si>
  <si>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</si>
  <si>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</si>
  <si>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</si>
  <si>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</si>
  <si>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</si>
  <si>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</si>
  <si>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</si>
  <si>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</si>
  <si>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</si>
  <si>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</si>
  <si>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</si>
  <si>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</si>
  <si>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</si>
  <si>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</si>
  <si>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</si>
  <si>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</si>
  <si>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</si>
  <si>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</si>
  <si>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</si>
  <si>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</si>
  <si>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</si>
  <si>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</si>
  <si>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</si>
  <si>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</si>
  <si>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</si>
  <si>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</si>
  <si>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</si>
  <si>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</si>
  <si>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</si>
  <si>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</si>
  <si>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</si>
  <si>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t>
  </si>
  <si>
    <t>B0C230SSO_TOT</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</si>
  <si>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</si>
  <si>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</si>
  <si>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</si>
  <si>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</si>
  <si>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</si>
  <si>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</si>
  <si>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</si>
  <si>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</si>
  <si>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</si>
  <si>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</si>
  <si>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</si>
  <si>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</si>
  <si>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</si>
  <si>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</si>
  <si>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</si>
  <si>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t>
  </si>
  <si>
    <t>B0C231SST_TOT</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</si>
  <si>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</si>
  <si>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</si>
  <si>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</si>
  <si>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</si>
  <si>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</si>
  <si>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</si>
  <si>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</si>
  <si>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</si>
  <si>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</si>
  <si>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</si>
  <si>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</si>
  <si>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</si>
  <si>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</si>
  <si>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</si>
  <si>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</si>
  <si>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</si>
  <si>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</si>
  <si>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</si>
  <si>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</si>
  <si>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</si>
  <si>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</si>
  <si>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</si>
  <si>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</si>
  <si>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</si>
  <si>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</si>
  <si>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</si>
  <si>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</si>
  <si>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</si>
  <si>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</si>
  <si>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</si>
  <si>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</si>
  <si>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</si>
  <si>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</si>
  <si>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</si>
  <si>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</si>
  <si>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</si>
  <si>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</si>
  <si>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</si>
  <si>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</si>
  <si>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</si>
  <si>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</si>
  <si>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</si>
  <si>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</si>
  <si>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</si>
  <si>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</si>
  <si>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</si>
  <si>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</si>
  <si>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</si>
  <si>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</si>
  <si>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</si>
  <si>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</si>
  <si>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</si>
  <si>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</si>
  <si>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</si>
  <si>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</si>
  <si>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</si>
  <si>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</si>
  <si>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</si>
  <si>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</si>
  <si>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</si>
  <si>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</si>
  <si>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</si>
  <si>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</si>
  <si>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</si>
  <si>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</si>
  <si>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</si>
  <si>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</si>
  <si>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</si>
  <si>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</si>
  <si>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</si>
  <si>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</si>
  <si>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</si>
  <si>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</si>
  <si>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</si>
  <si>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</si>
  <si>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</si>
  <si>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</si>
  <si>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</si>
  <si>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</si>
  <si>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</si>
  <si>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</si>
  <si>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</si>
  <si>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</si>
  <si>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</si>
  <si>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</si>
  <si>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</si>
  <si>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</si>
  <si>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</si>
  <si>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</si>
  <si>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</si>
  <si>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</si>
  <si>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</si>
  <si>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</si>
  <si>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</si>
  <si>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</si>
  <si>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</si>
  <si>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</si>
  <si>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</si>
  <si>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</si>
  <si>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</si>
  <si>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</si>
  <si>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</si>
  <si>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</si>
  <si>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</si>
  <si>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</si>
  <si>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</si>
  <si>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</si>
  <si>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</si>
  <si>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</si>
  <si>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</si>
  <si>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</si>
  <si>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</si>
  <si>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</si>
  <si>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</si>
  <si>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</si>
  <si>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</si>
  <si>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</si>
  <si>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</si>
  <si>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</si>
  <si>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</si>
  <si>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</si>
  <si>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</si>
  <si>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</si>
  <si>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</si>
  <si>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</si>
  <si>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</si>
  <si>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</si>
  <si>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</si>
  <si>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</si>
  <si>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</si>
  <si>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</si>
  <si>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</si>
  <si>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</si>
  <si>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</si>
  <si>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</si>
  <si>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</si>
  <si>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</si>
  <si>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</si>
  <si>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</si>
  <si>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</si>
  <si>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</si>
  <si>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</si>
  <si>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</si>
  <si>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</si>
  <si>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</si>
  <si>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</si>
  <si>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</si>
  <si>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</si>
  <si>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</si>
  <si>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</si>
  <si>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</si>
  <si>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</si>
  <si>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</si>
  <si>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</si>
  <si>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</si>
  <si>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</si>
  <si>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</si>
  <si>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</si>
  <si>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</si>
  <si>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</si>
  <si>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</si>
  <si>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</si>
  <si>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</si>
  <si>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</si>
  <si>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</si>
  <si>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</si>
  <si>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</si>
  <si>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</si>
  <si>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</si>
  <si>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</si>
  <si>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</si>
  <si>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</si>
  <si>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</si>
  <si>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</si>
  <si>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</si>
  <si>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</si>
  <si>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</si>
  <si>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</si>
  <si>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</si>
  <si>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</si>
  <si>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</si>
  <si>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</si>
  <si>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</si>
  <si>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</si>
  <si>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</si>
  <si>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</si>
  <si>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</si>
  <si>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</si>
  <si>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</si>
  <si>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</si>
  <si>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</si>
  <si>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</si>
  <si>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</si>
  <si>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</si>
  <si>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</si>
  <si>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</si>
  <si>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</si>
  <si>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</si>
  <si>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</si>
  <si>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</si>
  <si>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</si>
  <si>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</si>
  <si>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</si>
  <si>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</si>
  <si>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</si>
  <si>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</si>
  <si>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</si>
  <si>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</si>
  <si>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</si>
  <si>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</si>
  <si>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</si>
  <si>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</si>
  <si>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</si>
  <si>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</si>
  <si>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</si>
  <si>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</si>
  <si>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</si>
  <si>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</si>
  <si>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</si>
  <si>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</si>
  <si>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</si>
  <si>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</si>
  <si>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</si>
  <si>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</si>
  <si>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</si>
  <si>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</si>
  <si>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</si>
  <si>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</si>
  <si>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</si>
  <si>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</si>
  <si>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</si>
  <si>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</si>
  <si>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</si>
  <si>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</si>
  <si>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</si>
  <si>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</si>
  <si>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</si>
  <si>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</si>
  <si>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</si>
  <si>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</si>
  <si>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</si>
  <si>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</si>
  <si>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</si>
  <si>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</si>
  <si>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</si>
  <si>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</si>
  <si>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</si>
  <si>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</si>
  <si>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</si>
  <si>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</si>
  <si>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</si>
  <si>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</si>
  <si>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</si>
  <si>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</si>
  <si>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</si>
  <si>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</si>
  <si>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</si>
  <si>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</si>
  <si>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</si>
  <si>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</si>
  <si>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</si>
  <si>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</si>
  <si>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</si>
  <si>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</si>
  <si>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</si>
  <si>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</si>
  <si>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</si>
  <si>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</si>
  <si>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</si>
  <si>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</si>
  <si>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</si>
  <si>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</si>
  <si>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</si>
  <si>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</si>
  <si>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</si>
  <si>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</si>
  <si>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</si>
  <si>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</si>
  <si>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</si>
  <si>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</si>
  <si>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</si>
  <si>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</si>
  <si>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</si>
  <si>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</si>
  <si>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</si>
  <si>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</si>
  <si>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</si>
  <si>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</si>
  <si>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</si>
  <si>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B0C230SSO_ASC</t>
  </si>
  <si>
    <t>B0C230SSO_TC</t>
  </si>
  <si>
    <t>B0C230SSO_TOT8</t>
  </si>
  <si>
    <t>B0C230SSO_TOT78</t>
  </si>
  <si>
    <t>4L.49</t>
  </si>
  <si>
    <t>B0C231SST_ASC</t>
  </si>
  <si>
    <t>B0C231SST_TC</t>
  </si>
  <si>
    <t>B0C231SST_TOT8</t>
  </si>
  <si>
    <t>B0C231SST_TOT78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</si>
  <si>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</si>
  <si>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</si>
  <si>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</si>
  <si>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</si>
  <si>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</si>
  <si>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</si>
  <si>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</si>
  <si>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</si>
  <si>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</si>
  <si>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</si>
  <si>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</si>
  <si>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</si>
  <si>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</si>
  <si>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</si>
  <si>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</si>
  <si>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</si>
  <si>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</si>
  <si>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</si>
  <si>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</si>
  <si>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</si>
  <si>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</si>
  <si>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</si>
  <si>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</si>
  <si>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</si>
  <si>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</si>
  <si>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</si>
  <si>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</si>
  <si>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</si>
  <si>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</si>
  <si>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</si>
  <si>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</si>
  <si>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</si>
  <si>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</si>
  <si>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</si>
  <si>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</si>
  <si>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</si>
  <si>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</si>
  <si>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</si>
  <si>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</si>
  <si>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</si>
  <si>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</si>
  <si>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</si>
  <si>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</si>
  <si>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</si>
  <si>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</si>
  <si>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</si>
  <si>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</si>
  <si>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</si>
  <si>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</si>
  <si>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</si>
  <si>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</si>
  <si>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</si>
  <si>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</si>
  <si>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B0C266ARTT_TWD</t>
  </si>
  <si>
    <t>B0C266ARTT_TOT</t>
  </si>
  <si>
    <t>B0C266ARTT_ASC</t>
  </si>
  <si>
    <t>B0C266ARTT_TC</t>
  </si>
  <si>
    <t>B0C266ARTT_TOT8</t>
  </si>
  <si>
    <t>B0C266ARTT_TOT78</t>
  </si>
  <si>
    <t>4L.58</t>
  </si>
  <si>
    <t>B0C264ARCN_TWD</t>
  </si>
  <si>
    <t>B0C264ARCN_TOT</t>
  </si>
  <si>
    <t>B0C264ARCN_ASC</t>
  </si>
  <si>
    <t>B0C264ARCN_TC</t>
  </si>
  <si>
    <t>B0C264ARCN_TOT8</t>
  </si>
  <si>
    <t>B0C264ARCN_TOT78</t>
  </si>
  <si>
    <t>4L.59</t>
  </si>
  <si>
    <t>B0C265ARON_TWD</t>
  </si>
  <si>
    <t>B0C265ARON_TOT</t>
  </si>
  <si>
    <t>B0C265ARON_ASC</t>
  </si>
  <si>
    <t>B0C265ARON_TC</t>
  </si>
  <si>
    <t>B0C265ARON_TOT8</t>
  </si>
  <si>
    <t>B0C265ARON_TOT78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</si>
  <si>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</si>
  <si>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</si>
  <si>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</si>
  <si>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</si>
  <si>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</si>
  <si>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</si>
  <si>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</si>
  <si>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</si>
  <si>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</si>
  <si>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</si>
  <si>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</si>
  <si>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</si>
  <si>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</si>
  <si>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</si>
  <si>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</si>
  <si>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</si>
  <si>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</si>
  <si>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</si>
  <si>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</si>
  <si>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</si>
  <si>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</si>
  <si>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</si>
  <si>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</si>
  <si>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</si>
  <si>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</si>
  <si>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</si>
  <si>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</si>
  <si>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</si>
  <si>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</si>
  <si>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</si>
  <si>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</si>
  <si>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</si>
  <si>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</si>
  <si>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</si>
  <si>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</si>
  <si>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</si>
  <si>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</si>
  <si>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</si>
  <si>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</si>
  <si>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</si>
  <si>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</si>
  <si>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</si>
  <si>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</si>
  <si>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</si>
  <si>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</si>
  <si>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</si>
  <si>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</si>
  <si>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</si>
  <si>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</si>
  <si>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</si>
  <si>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</si>
  <si>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</si>
  <si>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</si>
  <si>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</si>
  <si>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</si>
  <si>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</si>
  <si>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</si>
  <si>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</si>
  <si>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</si>
  <si>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</si>
  <si>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</si>
  <si>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</si>
  <si>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</si>
  <si>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</si>
  <si>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</si>
  <si>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</si>
  <si>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</si>
  <si>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</si>
  <si>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</si>
  <si>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</si>
  <si>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</si>
  <si>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</si>
  <si>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</si>
  <si>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</si>
  <si>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</si>
  <si>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</si>
  <si>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</si>
  <si>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</si>
  <si>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</si>
  <si>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</si>
  <si>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</si>
  <si>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</si>
  <si>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</si>
  <si>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</si>
  <si>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</si>
  <si>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</si>
  <si>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</si>
  <si>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</si>
  <si>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</si>
  <si>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</si>
  <si>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</si>
  <si>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</si>
  <si>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</si>
  <si>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</si>
  <si>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</si>
  <si>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</si>
  <si>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</si>
  <si>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</si>
  <si>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</si>
  <si>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</si>
  <si>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</si>
  <si>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</si>
  <si>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</si>
  <si>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</si>
  <si>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</si>
  <si>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</si>
  <si>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</si>
  <si>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</si>
  <si>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</si>
  <si>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</si>
  <si>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</si>
  <si>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</si>
  <si>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</si>
  <si>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</si>
  <si>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</si>
  <si>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</si>
  <si>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</si>
  <si>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</si>
  <si>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</si>
  <si>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</si>
  <si>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</si>
  <si>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</si>
  <si>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</si>
  <si>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</si>
  <si>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</si>
  <si>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</si>
  <si>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</si>
  <si>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</si>
  <si>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</si>
  <si>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</si>
  <si>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</si>
  <si>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</si>
  <si>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</si>
  <si>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</si>
  <si>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</si>
  <si>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</si>
  <si>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</si>
  <si>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</si>
  <si>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</si>
  <si>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</si>
  <si>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</si>
  <si>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</si>
  <si>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</si>
  <si>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</si>
  <si>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</si>
  <si>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</si>
  <si>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</si>
  <si>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</si>
  <si>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</si>
  <si>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</si>
  <si>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</si>
  <si>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</si>
  <si>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</si>
  <si>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</si>
  <si>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</si>
  <si>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</si>
  <si>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</si>
  <si>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</si>
  <si>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</si>
  <si>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</si>
  <si>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</si>
  <si>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</si>
  <si>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</si>
  <si>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</si>
  <si>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</si>
  <si>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</si>
  <si>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</si>
  <si>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</si>
  <si>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</si>
  <si>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</si>
  <si>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</si>
  <si>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</si>
  <si>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</si>
  <si>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</si>
  <si>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</si>
  <si>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</si>
  <si>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</si>
  <si>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</si>
  <si>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</si>
  <si>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</si>
  <si>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</si>
  <si>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</si>
  <si>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</si>
  <si>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</si>
  <si>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</si>
  <si>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</si>
  <si>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</si>
  <si>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</si>
  <si>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</si>
  <si>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</si>
  <si>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</si>
  <si>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</si>
  <si>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</si>
  <si>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</si>
  <si>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</si>
  <si>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</si>
  <si>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</si>
  <si>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</si>
  <si>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</si>
  <si>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</si>
  <si>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</si>
  <si>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</si>
  <si>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</si>
  <si>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</si>
  <si>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</si>
  <si>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</si>
  <si>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</si>
  <si>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</si>
  <si>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</si>
  <si>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</si>
  <si>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</si>
  <si>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</si>
  <si>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</si>
  <si>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</si>
  <si>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</si>
  <si>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</si>
  <si>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</si>
  <si>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</si>
  <si>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</si>
  <si>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</si>
  <si>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</si>
  <si>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</si>
  <si>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</si>
  <si>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</si>
  <si>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</si>
  <si>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</si>
  <si>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</si>
  <si>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</si>
  <si>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</si>
  <si>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</si>
  <si>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</si>
  <si>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</si>
  <si>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</si>
  <si>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</si>
  <si>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</si>
  <si>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</si>
  <si>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</si>
  <si>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</si>
  <si>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</si>
  <si>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</si>
  <si>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</si>
  <si>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</si>
  <si>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</si>
  <si>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</si>
  <si>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</si>
  <si>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</si>
  <si>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</si>
  <si>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</si>
  <si>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</si>
  <si>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</si>
  <si>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</si>
  <si>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</si>
  <si>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</si>
  <si>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</si>
  <si>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</si>
  <si>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</si>
  <si>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</si>
  <si>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</si>
  <si>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</si>
  <si>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</si>
  <si>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</si>
  <si>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</si>
  <si>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</si>
  <si>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</si>
  <si>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</si>
  <si>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</si>
  <si>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</si>
  <si>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</si>
  <si>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</si>
  <si>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</si>
  <si>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</si>
  <si>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</si>
  <si>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</si>
  <si>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</si>
  <si>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</si>
  <si>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</si>
  <si>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</si>
  <si>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</si>
  <si>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</si>
  <si>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</si>
  <si>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</si>
  <si>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</si>
  <si>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</si>
  <si>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</si>
  <si>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</si>
  <si>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</si>
  <si>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</si>
  <si>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</si>
  <si>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</si>
  <si>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</si>
  <si>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</si>
  <si>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</si>
  <si>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</si>
  <si>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</si>
  <si>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</si>
  <si>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</si>
  <si>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</si>
  <si>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</si>
  <si>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</si>
  <si>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</si>
  <si>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</si>
  <si>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</si>
  <si>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</si>
  <si>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</si>
  <si>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</si>
  <si>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</si>
  <si>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</si>
  <si>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</si>
  <si>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</si>
  <si>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</si>
  <si>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</si>
  <si>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</si>
  <si>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</si>
  <si>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</si>
  <si>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</si>
  <si>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</si>
  <si>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</si>
  <si>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</si>
  <si>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</si>
  <si>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</si>
  <si>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</si>
  <si>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</si>
  <si>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</si>
  <si>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</si>
  <si>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</si>
  <si>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</si>
  <si>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</si>
  <si>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</si>
  <si>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</si>
  <si>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</si>
  <si>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</si>
  <si>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</si>
  <si>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</si>
  <si>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</si>
  <si>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</si>
  <si>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</si>
  <si>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</si>
  <si>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</si>
  <si>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</si>
  <si>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</si>
  <si>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</si>
  <si>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</si>
  <si>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</si>
  <si>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</si>
  <si>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</si>
  <si>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</si>
  <si>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</si>
  <si>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</si>
  <si>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</si>
  <si>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</si>
  <si>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</si>
  <si>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</si>
  <si>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</si>
  <si>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</si>
  <si>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</si>
  <si>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</si>
  <si>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</si>
  <si>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</si>
  <si>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</si>
  <si>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</si>
  <si>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</si>
  <si>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</si>
  <si>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</si>
  <si>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</si>
  <si>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</si>
  <si>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</si>
  <si>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</si>
  <si>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</si>
  <si>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</si>
  <si>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</si>
  <si>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</si>
  <si>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</si>
  <si>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</si>
  <si>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</si>
  <si>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</si>
  <si>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</si>
  <si>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</si>
  <si>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</si>
  <si>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</si>
  <si>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</si>
  <si>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</si>
  <si>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</si>
  <si>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</si>
  <si>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</si>
  <si>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</si>
  <si>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</si>
  <si>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</si>
  <si>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</si>
  <si>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</si>
  <si>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</si>
  <si>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</si>
  <si>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</si>
  <si>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</si>
  <si>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</si>
  <si>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</si>
  <si>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</si>
  <si>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</si>
  <si>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</si>
  <si>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</si>
  <si>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</si>
  <si>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</si>
  <si>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</si>
  <si>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</si>
  <si>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</si>
  <si>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</si>
  <si>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</si>
  <si>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</si>
  <si>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</si>
  <si>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</si>
  <si>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</si>
  <si>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</si>
  <si>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</si>
  <si>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</si>
  <si>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</si>
  <si>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</si>
  <si>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</si>
  <si>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</si>
  <si>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</si>
  <si>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</si>
  <si>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</si>
  <si>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</si>
  <si>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</si>
  <si>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</si>
  <si>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</si>
  <si>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</si>
  <si>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</si>
  <si>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</si>
  <si>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</si>
  <si>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</si>
  <si>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</si>
  <si>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</si>
  <si>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</si>
  <si>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</si>
  <si>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</si>
  <si>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</si>
  <si>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</si>
  <si>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</si>
  <si>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</si>
  <si>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</si>
  <si>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</si>
  <si>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</si>
  <si>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</si>
  <si>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</si>
  <si>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</si>
  <si>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</si>
  <si>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</si>
  <si>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</si>
  <si>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</si>
  <si>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</si>
  <si>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</si>
  <si>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</si>
  <si>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</si>
  <si>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</si>
  <si>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</si>
  <si>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</si>
  <si>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</si>
  <si>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</si>
  <si>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</si>
  <si>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</si>
  <si>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</si>
  <si>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</si>
  <si>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</si>
  <si>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</si>
  <si>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</si>
  <si>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</si>
  <si>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</si>
  <si>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</si>
  <si>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</si>
  <si>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</si>
  <si>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</si>
  <si>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</si>
  <si>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</si>
  <si>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</si>
  <si>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</si>
  <si>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</si>
  <si>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</si>
  <si>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</si>
  <si>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</si>
  <si>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</si>
  <si>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</si>
  <si>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</si>
  <si>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</si>
  <si>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</si>
  <si>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</si>
  <si>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</si>
  <si>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</si>
  <si>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</si>
  <si>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</si>
  <si>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</si>
  <si>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</si>
  <si>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</si>
  <si>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</si>
  <si>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</si>
  <si>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</si>
  <si>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</si>
  <si>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</si>
  <si>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</si>
  <si>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</si>
  <si>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</si>
  <si>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</si>
  <si>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</si>
  <si>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</si>
  <si>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</si>
  <si>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</si>
  <si>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</si>
  <si>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</si>
  <si>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</si>
  <si>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</si>
  <si>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</si>
  <si>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</si>
  <si>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</si>
  <si>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</si>
  <si>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</si>
  <si>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</si>
  <si>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</si>
  <si>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</si>
  <si>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</si>
  <si>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</si>
  <si>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</si>
  <si>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4L.100</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</si>
  <si>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</si>
  <si>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</si>
  <si>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</si>
  <si>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</si>
  <si>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</si>
  <si>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</si>
  <si>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</si>
  <si>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</si>
  <si>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</si>
  <si>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</si>
  <si>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</si>
  <si>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</si>
  <si>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</si>
  <si>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</si>
  <si>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</si>
  <si>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</si>
  <si>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</si>
  <si>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</si>
  <si>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</si>
  <si>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</si>
  <si>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</si>
  <si>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</si>
  <si>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</si>
  <si>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</si>
  <si>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</si>
  <si>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</si>
  <si>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</si>
  <si>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4L.102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</si>
  <si>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</si>
  <si>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</si>
  <si>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</si>
  <si>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</si>
  <si>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</si>
  <si>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</si>
  <si>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</si>
  <si>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</si>
  <si>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</si>
  <si>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</si>
  <si>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</si>
  <si>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</si>
  <si>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</si>
  <si>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</si>
  <si>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</si>
  <si>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</si>
  <si>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</si>
  <si>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</si>
  <si>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</si>
  <si>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</si>
  <si>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</si>
  <si>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</si>
  <si>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</si>
  <si>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</si>
  <si>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</si>
  <si>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</si>
  <si>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</si>
  <si>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4L.104</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</si>
  <si>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</si>
  <si>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</si>
  <si>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</si>
  <si>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</si>
  <si>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</si>
  <si>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</si>
  <si>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</si>
  <si>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</si>
  <si>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</si>
  <si>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</si>
  <si>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</si>
  <si>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</si>
  <si>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</si>
  <si>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</si>
  <si>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</si>
  <si>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</si>
  <si>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</si>
  <si>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</si>
  <si>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</si>
  <si>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</si>
  <si>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</si>
  <si>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</si>
  <si>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</si>
  <si>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</si>
  <si>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</si>
  <si>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</si>
  <si>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</si>
  <si>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</si>
  <si>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</si>
  <si>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</si>
  <si>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</si>
  <si>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</si>
  <si>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</si>
  <si>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</si>
  <si>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</si>
  <si>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</si>
  <si>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</si>
  <si>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</si>
  <si>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</si>
  <si>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</si>
  <si>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</si>
  <si>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</si>
  <si>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</si>
  <si>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</si>
  <si>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</si>
  <si>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</si>
  <si>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</si>
  <si>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</si>
  <si>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</si>
  <si>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</si>
  <si>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</si>
  <si>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</si>
  <si>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</si>
  <si>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</si>
  <si>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</si>
  <si>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</si>
  <si>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</si>
  <si>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</si>
  <si>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</si>
  <si>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</si>
  <si>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</si>
  <si>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</si>
  <si>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</si>
  <si>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</si>
  <si>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</si>
  <si>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</si>
  <si>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</si>
  <si>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</si>
  <si>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</si>
  <si>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</si>
  <si>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</si>
  <si>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</si>
  <si>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</si>
  <si>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</si>
  <si>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</si>
  <si>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</si>
  <si>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</si>
  <si>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</si>
  <si>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</si>
  <si>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</si>
  <si>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</si>
  <si>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</si>
  <si>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</si>
  <si>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</si>
  <si>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</si>
  <si>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</si>
  <si>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</si>
  <si>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</si>
  <si>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</si>
  <si>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</si>
  <si>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</si>
  <si>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</si>
  <si>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</si>
  <si>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</si>
  <si>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</si>
  <si>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</si>
  <si>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</si>
  <si>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</si>
  <si>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</si>
  <si>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</si>
  <si>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</si>
  <si>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</si>
  <si>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</si>
  <si>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</si>
  <si>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</si>
  <si>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</si>
  <si>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</si>
  <si>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</si>
  <si>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</si>
  <si>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</si>
  <si>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</si>
  <si>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</si>
  <si>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</si>
  <si>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</si>
  <si>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</si>
  <si>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</si>
  <si>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</si>
  <si>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</si>
  <si>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</si>
  <si>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</si>
  <si>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</si>
  <si>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</si>
  <si>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</si>
  <si>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</si>
  <si>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</si>
  <si>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</si>
  <si>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</si>
  <si>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</si>
  <si>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</si>
  <si>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</si>
  <si>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</si>
  <si>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</si>
  <si>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</si>
  <si>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</si>
  <si>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</si>
  <si>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</si>
  <si>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</si>
  <si>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</si>
  <si>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</si>
  <si>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</si>
  <si>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</si>
  <si>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</si>
  <si>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</si>
  <si>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</si>
  <si>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</si>
  <si>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</si>
  <si>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</si>
  <si>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</si>
  <si>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</si>
  <si>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</si>
  <si>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</si>
  <si>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</si>
  <si>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</si>
  <si>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</si>
  <si>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</si>
  <si>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</si>
  <si>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</si>
  <si>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</si>
  <si>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</si>
  <si>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</si>
  <si>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</si>
  <si>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</si>
  <si>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</si>
  <si>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</si>
  <si>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</si>
  <si>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</si>
  <si>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</si>
  <si>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</si>
  <si>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</si>
  <si>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</si>
  <si>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</si>
  <si>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</si>
  <si>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</si>
  <si>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</si>
  <si>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</si>
  <si>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</si>
  <si>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</si>
  <si>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</si>
  <si>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</si>
  <si>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</si>
  <si>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</si>
  <si>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</si>
  <si>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</si>
  <si>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</si>
  <si>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</si>
  <si>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</si>
  <si>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</si>
  <si>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</si>
  <si>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</si>
  <si>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</si>
  <si>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</si>
  <si>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</si>
  <si>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</si>
  <si>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</si>
  <si>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</si>
  <si>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</si>
  <si>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</si>
  <si>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</si>
  <si>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</si>
  <si>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</si>
  <si>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</si>
  <si>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</si>
  <si>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</si>
  <si>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</si>
  <si>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</si>
  <si>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</si>
  <si>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</si>
  <si>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</si>
  <si>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</si>
  <si>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</si>
  <si>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</si>
  <si>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</si>
  <si>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</si>
  <si>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</si>
  <si>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</si>
  <si>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</si>
  <si>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</si>
  <si>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</si>
  <si>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</si>
  <si>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</si>
  <si>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</si>
  <si>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</si>
  <si>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</si>
  <si>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</si>
  <si>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</si>
  <si>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</si>
  <si>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</si>
  <si>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</si>
  <si>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</si>
  <si>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</si>
  <si>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</si>
  <si>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</si>
  <si>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</si>
  <si>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</si>
  <si>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</si>
  <si>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</si>
  <si>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</si>
  <si>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4L.121</t>
  </si>
  <si>
    <t>B0290TEC_TOT</t>
  </si>
  <si>
    <t>B0290TEC_ASC</t>
  </si>
  <si>
    <t>B0290TEC_TC</t>
  </si>
  <si>
    <t>B0290TEC_TOT8</t>
  </si>
  <si>
    <t>B0290TEC_TOT78</t>
  </si>
  <si>
    <t>4L.122</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</si>
  <si>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</si>
  <si>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</si>
  <si>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</si>
  <si>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</si>
  <si>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</si>
  <si>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</si>
  <si>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</si>
  <si>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</si>
  <si>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</si>
  <si>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</si>
  <si>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</si>
  <si>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</si>
  <si>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</si>
  <si>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</si>
  <si>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</si>
  <si>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</si>
  <si>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</si>
  <si>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</si>
  <si>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</si>
  <si>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</si>
  <si>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</si>
  <si>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</si>
  <si>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</si>
  <si>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</si>
  <si>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</si>
  <si>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</si>
  <si>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</si>
  <si>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</si>
  <si>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</si>
  <si>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</si>
  <si>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</si>
  <si>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</si>
  <si>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</si>
  <si>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</si>
  <si>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</si>
  <si>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</si>
  <si>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</si>
  <si>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</si>
  <si>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</si>
  <si>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</si>
  <si>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</si>
  <si>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</si>
  <si>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</si>
  <si>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</si>
  <si>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</si>
  <si>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</si>
  <si>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</si>
  <si>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</si>
  <si>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</si>
  <si>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</si>
  <si>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</si>
  <si>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</si>
  <si>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</si>
  <si>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</si>
  <si>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</si>
  <si>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</si>
  <si>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</si>
  <si>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</si>
  <si>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</si>
  <si>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</si>
  <si>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</si>
  <si>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</si>
  <si>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</si>
  <si>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</si>
  <si>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</si>
  <si>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</si>
  <si>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</si>
  <si>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</si>
  <si>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</si>
  <si>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</si>
  <si>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</si>
  <si>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</si>
  <si>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</si>
  <si>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</si>
  <si>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</si>
  <si>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</si>
  <si>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</si>
  <si>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</si>
  <si>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</si>
  <si>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</si>
  <si>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</si>
  <si>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</si>
  <si>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</si>
  <si>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</si>
  <si>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</si>
  <si>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</si>
  <si>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</si>
  <si>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</si>
  <si>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</si>
  <si>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</si>
  <si>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</si>
  <si>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</si>
  <si>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</si>
  <si>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</si>
  <si>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</si>
  <si>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</si>
  <si>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</si>
  <si>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</si>
  <si>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</si>
  <si>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</si>
  <si>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</si>
  <si>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</si>
  <si>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</si>
  <si>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</si>
  <si>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</si>
  <si>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</si>
  <si>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</si>
  <si>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</si>
  <si>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</si>
  <si>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</si>
  <si>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</si>
  <si>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</si>
  <si>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</si>
  <si>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</si>
  <si>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</si>
  <si>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</si>
  <si>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</si>
  <si>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</si>
  <si>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</si>
  <si>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</si>
  <si>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</si>
  <si>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</si>
  <si>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</si>
  <si>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</si>
  <si>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</si>
  <si>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</si>
  <si>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</si>
  <si>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</si>
  <si>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</si>
  <si>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</si>
  <si>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</si>
  <si>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</si>
  <si>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</si>
  <si>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</si>
  <si>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</si>
  <si>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</si>
  <si>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</si>
  <si>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</si>
  <si>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</si>
  <si>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</si>
  <si>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</si>
  <si>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</si>
  <si>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</si>
  <si>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</si>
  <si>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</si>
  <si>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</si>
  <si>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</si>
  <si>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</si>
  <si>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</si>
  <si>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</si>
  <si>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</si>
  <si>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</si>
  <si>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</si>
  <si>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</si>
  <si>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</si>
  <si>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</si>
  <si>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</si>
  <si>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</si>
  <si>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</si>
  <si>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</si>
  <si>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</si>
  <si>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</si>
  <si>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</si>
  <si>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</si>
  <si>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</si>
  <si>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</si>
  <si>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</si>
  <si>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</si>
  <si>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</si>
  <si>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</si>
  <si>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</si>
  <si>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</si>
  <si>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</si>
  <si>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</si>
  <si>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</si>
  <si>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</si>
  <si>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</si>
  <si>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</si>
  <si>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</si>
  <si>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</si>
  <si>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</si>
  <si>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</si>
  <si>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</si>
  <si>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</si>
  <si>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</si>
  <si>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</si>
  <si>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</si>
  <si>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</si>
  <si>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</si>
  <si>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</si>
  <si>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</si>
  <si>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</si>
  <si>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</si>
  <si>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</si>
  <si>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</si>
  <si>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</si>
  <si>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</si>
  <si>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</si>
  <si>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</si>
  <si>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</si>
  <si>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</si>
  <si>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</si>
  <si>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</si>
  <si>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</si>
  <si>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</si>
  <si>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</si>
  <si>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</si>
  <si>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</si>
  <si>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</si>
  <si>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</si>
  <si>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</si>
  <si>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</si>
  <si>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</si>
  <si>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</si>
  <si>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</si>
  <si>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</si>
  <si>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</si>
  <si>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</si>
  <si>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</si>
  <si>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</si>
  <si>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</si>
  <si>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</si>
  <si>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</si>
  <si>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</si>
  <si>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</si>
  <si>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</si>
  <si>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</si>
  <si>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</si>
  <si>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</si>
  <si>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</si>
  <si>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</si>
  <si>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</si>
  <si>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</si>
  <si>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</si>
  <si>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</si>
  <si>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</si>
  <si>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</si>
  <si>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</si>
  <si>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</si>
  <si>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</si>
  <si>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</si>
  <si>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</si>
  <si>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</si>
  <si>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</si>
  <si>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</si>
  <si>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</si>
  <si>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</si>
  <si>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</si>
  <si>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</si>
  <si>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</si>
  <si>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</si>
  <si>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</si>
  <si>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</si>
  <si>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</si>
  <si>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</si>
  <si>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</si>
  <si>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</si>
  <si>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</si>
  <si>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</si>
  <si>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</si>
  <si>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</si>
  <si>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</si>
  <si>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</si>
  <si>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</si>
  <si>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</si>
  <si>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</si>
  <si>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</si>
  <si>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</si>
  <si>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</si>
  <si>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</si>
  <si>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</si>
  <si>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</si>
  <si>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</si>
  <si>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</si>
  <si>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</si>
  <si>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</si>
  <si>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</si>
  <si>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</si>
  <si>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</si>
  <si>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</si>
  <si>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</si>
  <si>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</si>
  <si>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</si>
  <si>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</si>
  <si>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</si>
  <si>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</si>
  <si>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</si>
  <si>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</si>
  <si>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</si>
  <si>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</si>
  <si>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</si>
  <si>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</si>
  <si>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</si>
  <si>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</si>
  <si>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</si>
  <si>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</si>
  <si>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</si>
  <si>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</si>
  <si>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</si>
  <si>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</si>
  <si>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</si>
  <si>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</si>
  <si>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</si>
  <si>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</si>
  <si>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</si>
  <si>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</si>
  <si>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</si>
  <si>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</si>
  <si>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</si>
  <si>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</si>
  <si>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</si>
  <si>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</si>
  <si>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</si>
  <si>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</si>
  <si>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</si>
  <si>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</si>
  <si>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</si>
  <si>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</si>
  <si>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</si>
  <si>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</si>
  <si>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</si>
  <si>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</si>
  <si>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</si>
  <si>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</si>
  <si>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</si>
  <si>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</si>
  <si>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</si>
  <si>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</si>
  <si>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</si>
  <si>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</si>
  <si>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</si>
  <si>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</si>
  <si>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</si>
  <si>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</si>
  <si>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</si>
  <si>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</si>
  <si>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</si>
  <si>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</si>
  <si>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</si>
  <si>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</si>
  <si>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</si>
  <si>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</si>
  <si>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</si>
  <si>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</si>
  <si>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</si>
  <si>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</si>
  <si>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</si>
  <si>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</si>
  <si>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</si>
  <si>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</si>
  <si>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</si>
  <si>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</si>
  <si>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</si>
  <si>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</si>
  <si>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</si>
  <si>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</si>
  <si>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</si>
  <si>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</si>
  <si>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</si>
  <si>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</si>
  <si>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</si>
  <si>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</si>
  <si>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</si>
  <si>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</si>
  <si>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</si>
  <si>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</si>
  <si>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</si>
  <si>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</si>
  <si>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</si>
  <si>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</si>
  <si>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</si>
  <si>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</si>
  <si>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</si>
  <si>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</si>
  <si>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</si>
  <si>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</si>
  <si>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</si>
  <si>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</si>
  <si>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</si>
  <si>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</si>
  <si>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</si>
  <si>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</si>
  <si>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</si>
  <si>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</si>
  <si>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</si>
  <si>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</si>
  <si>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</si>
  <si>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</si>
  <si>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</si>
  <si>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</si>
  <si>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</si>
  <si>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</si>
  <si>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</si>
  <si>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</si>
  <si>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</si>
  <si>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</si>
  <si>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</si>
  <si>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</si>
  <si>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</si>
  <si>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</si>
  <si>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</si>
  <si>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</si>
  <si>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</si>
  <si>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</si>
  <si>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</si>
  <si>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</si>
  <si>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</si>
  <si>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</si>
  <si>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</si>
  <si>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</si>
  <si>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</si>
  <si>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</si>
  <si>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</si>
  <si>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</si>
  <si>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</si>
  <si>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</si>
  <si>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</si>
  <si>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</si>
  <si>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</si>
  <si>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</si>
  <si>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</si>
  <si>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</si>
  <si>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</si>
  <si>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</si>
  <si>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</si>
  <si>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</si>
  <si>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</si>
  <si>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</si>
  <si>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</si>
  <si>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</si>
  <si>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</si>
  <si>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</si>
  <si>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</si>
  <si>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</si>
  <si>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</si>
  <si>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</si>
  <si>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</si>
  <si>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</si>
  <si>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</si>
  <si>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</si>
  <si>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</si>
  <si>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</si>
  <si>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</si>
  <si>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</si>
  <si>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</si>
  <si>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</si>
  <si>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</si>
  <si>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</si>
  <si>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</si>
  <si>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</si>
  <si>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</si>
  <si>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</si>
  <si>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</si>
  <si>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</si>
  <si>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</si>
  <si>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</si>
  <si>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</si>
  <si>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</si>
  <si>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</si>
  <si>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</si>
  <si>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</si>
  <si>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</si>
  <si>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</si>
  <si>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</si>
  <si>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</si>
  <si>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</si>
  <si>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</si>
  <si>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</si>
  <si>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</si>
  <si>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</si>
  <si>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</si>
  <si>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</si>
  <si>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</si>
  <si>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</si>
  <si>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</si>
  <si>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</si>
  <si>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</si>
  <si>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</si>
  <si>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</si>
  <si>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</si>
  <si>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</si>
  <si>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</si>
  <si>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</si>
  <si>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</si>
  <si>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</si>
  <si>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</si>
  <si>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</si>
  <si>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</si>
  <si>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</si>
  <si>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</si>
  <si>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</si>
  <si>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</si>
  <si>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</si>
  <si>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</si>
  <si>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</si>
  <si>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</si>
  <si>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</si>
  <si>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</si>
  <si>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</si>
  <si>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</si>
  <si>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</si>
  <si>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</si>
  <si>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</si>
  <si>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</si>
  <si>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</si>
  <si>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</si>
  <si>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</si>
  <si>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</si>
  <si>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</si>
  <si>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</si>
  <si>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</si>
  <si>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</si>
  <si>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</si>
  <si>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</si>
  <si>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</si>
  <si>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</si>
  <si>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</si>
  <si>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</si>
  <si>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</si>
  <si>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</si>
  <si>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</si>
  <si>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</si>
  <si>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</si>
  <si>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</si>
  <si>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</si>
  <si>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</si>
  <si>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</si>
  <si>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</si>
  <si>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</si>
  <si>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</si>
  <si>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</si>
  <si>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</si>
  <si>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</si>
  <si>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</si>
  <si>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</si>
  <si>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</si>
  <si>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</si>
  <si>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</si>
  <si>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</si>
  <si>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</si>
  <si>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</si>
  <si>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</si>
  <si>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</si>
  <si>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</si>
  <si>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</si>
  <si>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</si>
  <si>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</si>
  <si>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</si>
  <si>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</si>
  <si>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</si>
  <si>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</si>
  <si>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</si>
  <si>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</si>
  <si>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</si>
  <si>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</si>
  <si>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</si>
  <si>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</si>
  <si>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</si>
  <si>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</si>
  <si>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</si>
  <si>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</si>
  <si>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</si>
  <si>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</si>
  <si>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</si>
  <si>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</si>
  <si>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</si>
  <si>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</si>
  <si>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</si>
  <si>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</si>
  <si>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</si>
  <si>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</si>
  <si>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</si>
  <si>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</si>
  <si>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</si>
  <si>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</si>
  <si>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</si>
  <si>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</si>
  <si>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</si>
  <si>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</si>
  <si>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</si>
  <si>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</si>
  <si>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</si>
  <si>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</si>
  <si>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</si>
  <si>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</si>
  <si>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</si>
  <si>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</si>
  <si>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</si>
  <si>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</si>
  <si>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</si>
  <si>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</si>
  <si>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</si>
  <si>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</si>
  <si>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</si>
  <si>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</si>
  <si>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</si>
  <si>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</si>
  <si>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</si>
  <si>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</si>
  <si>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</si>
  <si>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</si>
  <si>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</si>
  <si>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</si>
  <si>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</si>
  <si>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</si>
  <si>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</si>
  <si>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</si>
  <si>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</si>
  <si>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</si>
  <si>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</si>
  <si>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</si>
  <si>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</si>
  <si>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</si>
  <si>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</si>
  <si>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</si>
  <si>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</si>
  <si>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</si>
  <si>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</si>
  <si>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</si>
  <si>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</si>
  <si>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</si>
  <si>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</si>
  <si>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</si>
  <si>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</si>
  <si>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</si>
  <si>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</si>
  <si>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</si>
  <si>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</si>
  <si>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</si>
  <si>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</si>
  <si>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</si>
  <si>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</si>
  <si>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</si>
  <si>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</si>
  <si>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</si>
  <si>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</si>
  <si>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</si>
  <si>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</si>
  <si>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</si>
  <si>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</si>
  <si>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</si>
  <si>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</si>
  <si>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</si>
  <si>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</si>
  <si>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</si>
  <si>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</si>
  <si>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</si>
  <si>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</si>
  <si>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</si>
  <si>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</si>
  <si>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</si>
  <si>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</si>
  <si>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</si>
  <si>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</si>
  <si>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</si>
  <si>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</si>
  <si>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</si>
  <si>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</si>
  <si>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</si>
  <si>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</si>
  <si>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</si>
  <si>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</si>
  <si>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</si>
  <si>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</si>
  <si>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</si>
  <si>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</si>
  <si>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</si>
  <si>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</si>
  <si>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</si>
  <si>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</si>
  <si>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</si>
  <si>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</si>
  <si>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</si>
  <si>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</si>
  <si>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</si>
  <si>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</si>
  <si>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</si>
  <si>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</si>
  <si>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</si>
  <si>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</si>
  <si>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</si>
  <si>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</si>
  <si>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</si>
  <si>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</si>
  <si>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</si>
  <si>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</si>
  <si>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</si>
  <si>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</si>
  <si>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</si>
  <si>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</si>
  <si>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</si>
  <si>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</si>
  <si>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</si>
  <si>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</si>
  <si>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</si>
  <si>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</si>
  <si>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</si>
  <si>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</si>
  <si>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</si>
  <si>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</si>
  <si>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</si>
  <si>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</si>
  <si>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</si>
  <si>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</si>
  <si>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</si>
  <si>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</si>
  <si>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</si>
  <si>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</si>
  <si>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</si>
  <si>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</si>
  <si>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</si>
  <si>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</si>
  <si>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</si>
  <si>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</si>
  <si>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</si>
  <si>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</si>
  <si>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</si>
  <si>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</si>
  <si>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</si>
  <si>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</si>
  <si>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</si>
  <si>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</si>
  <si>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</si>
  <si>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</si>
  <si>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</si>
  <si>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</si>
  <si>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</si>
  <si>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</si>
  <si>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</si>
  <si>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</si>
  <si>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</si>
  <si>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</si>
  <si>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</si>
  <si>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</si>
  <si>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</si>
  <si>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</si>
  <si>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</si>
  <si>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</si>
  <si>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</si>
  <si>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</si>
  <si>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</si>
  <si>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</si>
  <si>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</si>
  <si>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</si>
  <si>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</si>
  <si>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</si>
  <si>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</si>
  <si>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</si>
  <si>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</si>
  <si>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</si>
  <si>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</si>
  <si>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</si>
  <si>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</si>
  <si>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</si>
  <si>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</si>
  <si>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</si>
  <si>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</si>
  <si>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</si>
  <si>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</si>
  <si>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</si>
  <si>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</si>
  <si>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</si>
  <si>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</si>
  <si>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</si>
  <si>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</si>
  <si>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</si>
  <si>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</si>
  <si>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</si>
  <si>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</si>
  <si>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</si>
  <si>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</si>
  <si>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</si>
  <si>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</si>
  <si>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</si>
  <si>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</si>
  <si>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</si>
  <si>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</si>
  <si>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</si>
  <si>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</si>
  <si>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</si>
  <si>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</si>
  <si>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</si>
  <si>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</si>
  <si>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</si>
  <si>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</si>
  <si>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</si>
  <si>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</si>
  <si>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</si>
  <si>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</si>
  <si>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</si>
  <si>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</si>
  <si>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</si>
  <si>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</si>
  <si>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</si>
  <si>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</si>
  <si>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</si>
  <si>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</si>
  <si>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</si>
  <si>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</si>
  <si>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</si>
  <si>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</si>
  <si>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</si>
  <si>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</si>
  <si>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</si>
  <si>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</si>
  <si>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</si>
  <si>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</si>
  <si>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</si>
  <si>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</si>
  <si>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</si>
  <si>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</si>
  <si>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</si>
  <si>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</si>
  <si>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</si>
  <si>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</si>
  <si>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</si>
  <si>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</si>
  <si>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</si>
  <si>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</si>
  <si>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</si>
  <si>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</si>
  <si>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</si>
  <si>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</si>
  <si>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</si>
  <si>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</si>
  <si>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</si>
  <si>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</si>
  <si>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</si>
  <si>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</si>
  <si>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</si>
  <si>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</si>
  <si>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</si>
  <si>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</si>
  <si>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</si>
  <si>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</si>
  <si>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</si>
  <si>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</si>
  <si>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</si>
  <si>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</si>
  <si>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</si>
  <si>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</si>
  <si>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</si>
  <si>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</si>
  <si>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</si>
  <si>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</si>
  <si>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</si>
  <si>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</si>
  <si>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</si>
  <si>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</si>
  <si>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</si>
  <si>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</si>
  <si>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</si>
  <si>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</si>
  <si>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</si>
  <si>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</si>
  <si>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</si>
  <si>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</si>
  <si>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</si>
  <si>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</si>
  <si>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</si>
  <si>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</si>
  <si>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</si>
  <si>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</si>
  <si>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</si>
  <si>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</si>
  <si>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</si>
  <si>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</si>
  <si>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</si>
  <si>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</si>
  <si>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</si>
  <si>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</si>
  <si>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</si>
  <si>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</si>
  <si>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</si>
  <si>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</si>
  <si>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</si>
  <si>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</si>
  <si>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</si>
  <si>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</si>
  <si>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</si>
  <si>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</si>
  <si>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</si>
  <si>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</si>
  <si>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</si>
  <si>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</si>
  <si>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</si>
  <si>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</si>
  <si>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</si>
  <si>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</si>
  <si>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</si>
  <si>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</si>
  <si>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</si>
  <si>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</si>
  <si>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</si>
  <si>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</si>
  <si>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</si>
  <si>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</si>
  <si>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</si>
  <si>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</si>
  <si>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</si>
  <si>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</si>
  <si>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</si>
  <si>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</si>
  <si>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</si>
  <si>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</si>
  <si>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</si>
  <si>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</si>
  <si>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</si>
  <si>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</si>
  <si>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</si>
  <si>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</si>
  <si>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</si>
  <si>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</si>
  <si>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</si>
  <si>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</si>
  <si>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</si>
  <si>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</si>
  <si>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</si>
  <si>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</si>
  <si>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</si>
  <si>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</si>
  <si>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</si>
  <si>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</si>
  <si>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</si>
  <si>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</si>
  <si>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</si>
  <si>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</si>
  <si>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</si>
  <si>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</si>
  <si>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</si>
  <si>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</si>
  <si>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</si>
  <si>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</si>
  <si>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</si>
  <si>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</si>
  <si>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</si>
  <si>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</si>
  <si>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</si>
  <si>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</si>
  <si>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</si>
  <si>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</si>
  <si>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</si>
  <si>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</si>
  <si>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</si>
  <si>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</si>
  <si>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</si>
  <si>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</si>
  <si>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</si>
  <si>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</si>
  <si>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</si>
  <si>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</si>
  <si>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</si>
  <si>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</si>
  <si>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</si>
  <si>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</si>
  <si>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</si>
  <si>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</si>
  <si>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</si>
  <si>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</si>
  <si>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</si>
  <si>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</si>
  <si>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</si>
  <si>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</si>
  <si>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</si>
  <si>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</si>
  <si>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</si>
  <si>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</si>
  <si>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</si>
  <si>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</si>
  <si>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</si>
  <si>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</si>
  <si>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</si>
  <si>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</si>
  <si>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</si>
  <si>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</si>
  <si>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</si>
  <si>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</si>
  <si>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</si>
  <si>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</si>
  <si>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</si>
  <si>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</si>
  <si>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</si>
  <si>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</si>
  <si>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</si>
  <si>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</si>
  <si>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</si>
  <si>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</si>
  <si>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</si>
  <si>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</si>
  <si>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</si>
  <si>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</si>
  <si>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</si>
  <si>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</si>
  <si>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</si>
  <si>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</si>
  <si>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</si>
  <si>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</si>
  <si>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</si>
  <si>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</si>
  <si>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</si>
  <si>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</si>
  <si>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</si>
  <si>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</si>
  <si>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</si>
  <si>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</si>
  <si>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</si>
  <si>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</si>
  <si>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</si>
  <si>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</si>
  <si>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</si>
  <si>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</si>
  <si>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</si>
  <si>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</si>
  <si>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</si>
  <si>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</si>
  <si>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</si>
  <si>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</si>
  <si>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</si>
  <si>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</si>
  <si>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</si>
  <si>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</si>
  <si>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</si>
  <si>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</si>
  <si>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</si>
  <si>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</si>
  <si>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</si>
  <si>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</si>
  <si>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</si>
  <si>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</si>
  <si>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</si>
  <si>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</si>
  <si>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</si>
  <si>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</si>
  <si>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</si>
  <si>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</si>
  <si>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</si>
  <si>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</si>
  <si>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</si>
  <si>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</si>
  <si>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</si>
  <si>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</si>
  <si>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</si>
  <si>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</si>
  <si>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</si>
  <si>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</si>
  <si>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</si>
  <si>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</si>
  <si>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</si>
  <si>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</si>
  <si>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</si>
  <si>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</si>
  <si>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</si>
  <si>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</si>
  <si>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</si>
  <si>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</si>
  <si>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</si>
  <si>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</si>
  <si>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</si>
  <si>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</si>
  <si>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</si>
  <si>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</si>
  <si>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</si>
  <si>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</si>
  <si>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</si>
  <si>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</si>
  <si>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</si>
  <si>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</si>
  <si>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</si>
  <si>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</si>
  <si>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</si>
  <si>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</si>
  <si>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</si>
  <si>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</si>
  <si>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</si>
  <si>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</si>
  <si>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</si>
  <si>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</si>
  <si>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</si>
  <si>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</si>
  <si>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</si>
  <si>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</si>
  <si>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</si>
  <si>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</si>
  <si>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</si>
  <si>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</si>
  <si>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</si>
  <si>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</si>
  <si>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</si>
  <si>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</si>
  <si>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</si>
  <si>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</si>
  <si>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</si>
  <si>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</si>
  <si>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</si>
  <si>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</si>
  <si>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</si>
  <si>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</si>
  <si>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</si>
  <si>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</si>
  <si>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</si>
  <si>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</si>
  <si>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</si>
  <si>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</si>
  <si>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</si>
  <si>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</si>
  <si>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</si>
  <si>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</si>
  <si>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</si>
  <si>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</si>
  <si>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</si>
  <si>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</si>
  <si>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</si>
  <si>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</si>
  <si>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</si>
  <si>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</si>
  <si>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</si>
  <si>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</si>
  <si>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</si>
  <si>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</si>
  <si>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</si>
  <si>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</si>
  <si>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</si>
  <si>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</si>
  <si>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</si>
  <si>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</si>
  <si>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</si>
  <si>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</si>
  <si>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</si>
  <si>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</si>
  <si>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</si>
  <si>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</si>
  <si>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</si>
  <si>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</si>
  <si>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</si>
  <si>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</si>
  <si>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</si>
  <si>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</si>
  <si>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</si>
  <si>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</si>
  <si>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</si>
  <si>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</si>
  <si>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</si>
  <si>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</si>
  <si>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</si>
  <si>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</si>
  <si>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</si>
  <si>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</si>
  <si>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</si>
  <si>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</si>
  <si>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</si>
  <si>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</si>
  <si>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</si>
  <si>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</si>
  <si>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</si>
  <si>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</si>
  <si>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</si>
  <si>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</si>
  <si>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</si>
  <si>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</si>
  <si>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</si>
  <si>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</si>
  <si>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</si>
  <si>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</si>
  <si>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</si>
  <si>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</si>
  <si>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</si>
  <si>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</si>
  <si>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</si>
  <si>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</si>
  <si>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</si>
  <si>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</si>
  <si>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</si>
  <si>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</si>
  <si>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</si>
  <si>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</si>
  <si>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</si>
  <si>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</si>
  <si>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</si>
  <si>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</si>
  <si>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</si>
  <si>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</si>
  <si>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</si>
  <si>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</si>
  <si>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</si>
  <si>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</si>
  <si>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</si>
  <si>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</si>
  <si>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</si>
  <si>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</si>
  <si>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</si>
  <si>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</si>
  <si>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</si>
  <si>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</si>
  <si>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</si>
  <si>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</si>
  <si>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</si>
  <si>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</si>
  <si>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</si>
  <si>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</si>
  <si>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</si>
  <si>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</si>
  <si>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</si>
  <si>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</si>
  <si>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</si>
  <si>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</si>
  <si>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</si>
  <si>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</si>
  <si>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</si>
  <si>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</si>
  <si>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</si>
  <si>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</si>
  <si>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</si>
  <si>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</si>
  <si>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</si>
  <si>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</si>
  <si>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</si>
  <si>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</si>
  <si>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</si>
  <si>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</si>
  <si>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</si>
  <si>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</si>
  <si>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</si>
  <si>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</si>
  <si>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</si>
  <si>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</si>
  <si>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</si>
  <si>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</si>
  <si>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</si>
  <si>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</si>
  <si>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</si>
  <si>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</si>
  <si>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</si>
  <si>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</si>
  <si>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</si>
  <si>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</si>
  <si>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</si>
  <si>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</si>
  <si>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</si>
  <si>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</si>
  <si>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</si>
  <si>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</si>
  <si>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</si>
  <si>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</si>
  <si>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</si>
  <si>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</si>
  <si>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</si>
  <si>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</si>
  <si>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</si>
  <si>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</si>
  <si>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</si>
  <si>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</si>
  <si>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</si>
  <si>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</si>
  <si>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</si>
  <si>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</si>
  <si>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</si>
  <si>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</si>
  <si>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</si>
  <si>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</si>
  <si>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</si>
  <si>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</si>
  <si>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</si>
  <si>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</si>
  <si>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</si>
  <si>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</si>
  <si>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</si>
  <si>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</si>
  <si>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</si>
  <si>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</si>
  <si>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</si>
  <si>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</si>
  <si>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</si>
  <si>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</si>
  <si>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</si>
  <si>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</si>
  <si>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</si>
  <si>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</si>
  <si>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</si>
  <si>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</si>
  <si>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</si>
  <si>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</si>
  <si>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</si>
  <si>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</si>
  <si>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</si>
  <si>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</si>
  <si>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</si>
  <si>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</si>
  <si>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</si>
  <si>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</si>
  <si>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</si>
  <si>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</si>
  <si>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</si>
  <si>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</si>
  <si>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</si>
  <si>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</si>
  <si>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</si>
  <si>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</si>
  <si>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</si>
  <si>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</si>
  <si>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</si>
  <si>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</si>
  <si>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</si>
  <si>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</si>
  <si>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</si>
  <si>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</si>
  <si>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</si>
  <si>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</si>
  <si>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</si>
  <si>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</si>
  <si>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</si>
  <si>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</si>
  <si>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</si>
  <si>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</si>
  <si>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</si>
  <si>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</si>
  <si>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</si>
  <si>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</si>
  <si>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</si>
  <si>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Accelerated scheme 1</t>
  </si>
  <si>
    <t>4X.1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</si>
  <si>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</si>
  <si>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</si>
  <si>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</si>
  <si>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</si>
  <si>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</si>
  <si>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</si>
  <si>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</si>
  <si>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</si>
  <si>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</si>
  <si>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</si>
  <si>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</si>
  <si>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</si>
  <si>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</si>
  <si>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</si>
  <si>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</si>
  <si>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</si>
  <si>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</si>
  <si>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</si>
  <si>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</si>
  <si>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</si>
  <si>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</si>
  <si>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</si>
  <si>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</si>
  <si>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</si>
  <si>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</si>
  <si>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</si>
  <si>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</si>
  <si>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</si>
  <si>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</si>
  <si>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</si>
  <si>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</si>
  <si>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</si>
  <si>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</si>
  <si>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</si>
  <si>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</si>
  <si>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</si>
  <si>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</si>
  <si>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</si>
  <si>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</si>
  <si>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</si>
  <si>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</si>
  <si>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</si>
  <si>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</si>
  <si>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</si>
  <si>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</si>
  <si>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</si>
  <si>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</si>
  <si>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</si>
  <si>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</si>
  <si>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</si>
  <si>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</si>
  <si>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</si>
  <si>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</si>
  <si>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</si>
  <si>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</si>
  <si>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</si>
  <si>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</si>
  <si>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</si>
  <si>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</si>
  <si>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</si>
  <si>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</si>
  <si>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</si>
  <si>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</si>
  <si>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</si>
  <si>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</si>
  <si>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</si>
  <si>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</si>
  <si>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</si>
  <si>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</si>
  <si>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</si>
  <si>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</si>
  <si>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</si>
  <si>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</si>
  <si>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</si>
  <si>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</si>
  <si>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</si>
  <si>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</si>
  <si>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</si>
  <si>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</si>
  <si>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</si>
  <si>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</si>
  <si>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</si>
  <si>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</si>
  <si>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</si>
  <si>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</si>
  <si>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</si>
  <si>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</si>
  <si>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</si>
  <si>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</si>
  <si>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</si>
  <si>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</si>
  <si>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</si>
  <si>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</si>
  <si>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</si>
  <si>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</si>
  <si>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</si>
  <si>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</si>
  <si>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</si>
  <si>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</si>
  <si>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</si>
  <si>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</si>
  <si>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</si>
  <si>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</si>
  <si>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</si>
  <si>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</si>
  <si>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</si>
  <si>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</si>
  <si>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</si>
  <si>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</si>
  <si>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</si>
  <si>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</si>
  <si>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</si>
  <si>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</si>
  <si>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</si>
  <si>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</si>
  <si>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</si>
  <si>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</si>
  <si>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</si>
  <si>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</si>
  <si>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</si>
  <si>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</si>
  <si>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</si>
  <si>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</si>
  <si>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</si>
  <si>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</si>
  <si>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</si>
  <si>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</si>
  <si>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</si>
  <si>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</si>
  <si>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</si>
  <si>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</si>
  <si>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</si>
  <si>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</si>
  <si>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</si>
  <si>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</si>
  <si>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</si>
  <si>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</si>
  <si>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</si>
  <si>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</si>
  <si>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</si>
  <si>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</si>
  <si>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</si>
  <si>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</si>
  <si>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</si>
  <si>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</si>
  <si>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</si>
  <si>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</si>
  <si>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</si>
  <si>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</si>
  <si>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</si>
  <si>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</si>
  <si>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</si>
  <si>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</si>
  <si>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</si>
  <si>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</si>
  <si>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</si>
  <si>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</si>
  <si>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</si>
  <si>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</si>
  <si>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</si>
  <si>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</si>
  <si>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</si>
  <si>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</si>
  <si>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</si>
  <si>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</si>
  <si>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</si>
  <si>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</si>
  <si>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</si>
  <si>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</si>
  <si>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</si>
  <si>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</si>
  <si>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</si>
  <si>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</si>
  <si>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</si>
  <si>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</si>
  <si>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</si>
  <si>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</si>
  <si>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</si>
  <si>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</si>
  <si>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</si>
  <si>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</si>
  <si>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</si>
  <si>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</si>
  <si>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</si>
  <si>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</si>
  <si>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</si>
  <si>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</si>
  <si>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</si>
  <si>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</si>
  <si>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</si>
  <si>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</si>
  <si>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</si>
  <si>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</si>
  <si>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</si>
  <si>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</si>
  <si>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</si>
  <si>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</si>
  <si>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</si>
  <si>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</si>
  <si>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</si>
  <si>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</si>
  <si>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</si>
  <si>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</si>
  <si>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</si>
  <si>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</si>
  <si>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</si>
  <si>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</si>
  <si>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</si>
  <si>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</si>
  <si>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</si>
  <si>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</si>
  <si>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</si>
  <si>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</si>
  <si>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</si>
  <si>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</si>
  <si>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</si>
  <si>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</si>
  <si>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</si>
  <si>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</si>
  <si>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</si>
  <si>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</si>
  <si>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</si>
  <si>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</si>
  <si>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</si>
  <si>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</si>
  <si>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</si>
  <si>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</si>
  <si>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</si>
  <si>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</si>
  <si>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</si>
  <si>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</si>
  <si>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</si>
  <si>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</si>
  <si>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</si>
  <si>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</si>
  <si>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</si>
  <si>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</si>
  <si>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</si>
  <si>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</si>
  <si>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</si>
  <si>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</si>
  <si>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</si>
  <si>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</si>
  <si>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</si>
  <si>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</si>
  <si>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</si>
  <si>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</si>
  <si>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</si>
  <si>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</si>
  <si>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</si>
  <si>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</si>
  <si>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</si>
  <si>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</si>
  <si>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</si>
  <si>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</si>
  <si>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</si>
  <si>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</si>
  <si>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</si>
  <si>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</si>
  <si>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</si>
  <si>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</si>
  <si>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</si>
  <si>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</si>
  <si>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</si>
  <si>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</si>
  <si>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</si>
  <si>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</si>
  <si>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</si>
  <si>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</si>
  <si>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</si>
  <si>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</si>
  <si>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</si>
  <si>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</si>
  <si>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</si>
  <si>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</si>
  <si>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</si>
  <si>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</si>
  <si>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</si>
  <si>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</si>
  <si>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</si>
  <si>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</si>
  <si>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</si>
  <si>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</si>
  <si>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</si>
  <si>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</si>
  <si>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</si>
  <si>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</si>
  <si>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</si>
  <si>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</si>
  <si>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</si>
  <si>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</si>
  <si>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</si>
  <si>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</si>
  <si>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</si>
  <si>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</si>
  <si>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</si>
  <si>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</si>
  <si>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</si>
  <si>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</si>
  <si>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</si>
  <si>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</si>
  <si>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</si>
  <si>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</si>
  <si>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</si>
  <si>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</si>
  <si>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</si>
  <si>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</si>
  <si>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</si>
  <si>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</si>
  <si>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</si>
  <si>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</si>
  <si>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</si>
  <si>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</si>
  <si>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</si>
  <si>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</si>
  <si>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</si>
  <si>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</si>
  <si>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</si>
  <si>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</si>
  <si>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</si>
  <si>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</si>
  <si>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</si>
  <si>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</si>
  <si>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</si>
  <si>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</si>
  <si>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</si>
  <si>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</si>
  <si>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</si>
  <si>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</si>
  <si>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</si>
  <si>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</si>
  <si>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</si>
  <si>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</si>
  <si>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</si>
  <si>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</si>
  <si>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</si>
  <si>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</si>
  <si>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</si>
  <si>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</si>
  <si>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</si>
  <si>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</si>
  <si>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</si>
  <si>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</si>
  <si>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</si>
  <si>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</si>
  <si>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</si>
  <si>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</si>
  <si>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</si>
  <si>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</si>
  <si>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</si>
  <si>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</si>
  <si>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</si>
  <si>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</si>
  <si>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</si>
  <si>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</si>
  <si>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</si>
  <si>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</si>
  <si>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</si>
  <si>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</si>
  <si>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</si>
  <si>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</si>
  <si>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</si>
  <si>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</si>
  <si>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</si>
  <si>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</si>
  <si>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</si>
  <si>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</si>
  <si>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</si>
  <si>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</si>
  <si>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</si>
  <si>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</si>
  <si>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</si>
  <si>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</si>
  <si>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</si>
  <si>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</si>
  <si>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</si>
  <si>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</si>
  <si>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</si>
  <si>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</si>
  <si>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</si>
  <si>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</si>
  <si>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</si>
  <si>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</si>
  <si>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</si>
  <si>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</si>
  <si>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</si>
  <si>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</si>
  <si>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</si>
  <si>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</si>
  <si>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</si>
  <si>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</si>
  <si>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</si>
  <si>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</si>
  <si>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</si>
  <si>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</si>
  <si>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</si>
  <si>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</si>
  <si>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</si>
  <si>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</si>
  <si>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</si>
  <si>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</si>
  <si>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</si>
  <si>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</si>
  <si>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</si>
  <si>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</si>
  <si>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</si>
  <si>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</si>
  <si>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</si>
  <si>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</si>
  <si>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</si>
  <si>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</si>
  <si>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</si>
  <si>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</si>
  <si>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</si>
  <si>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</si>
  <si>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</si>
  <si>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</si>
  <si>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</si>
  <si>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</si>
  <si>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</si>
  <si>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</si>
  <si>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</si>
  <si>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</si>
  <si>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</si>
  <si>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</si>
  <si>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</si>
  <si>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</si>
  <si>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</si>
  <si>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</si>
  <si>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</si>
  <si>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</si>
  <si>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</si>
  <si>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</si>
  <si>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</si>
  <si>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</si>
  <si>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</si>
  <si>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</si>
  <si>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</si>
  <si>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</si>
  <si>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</si>
  <si>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</si>
  <si>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</si>
  <si>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</si>
  <si>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</si>
  <si>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</si>
  <si>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</si>
  <si>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</si>
  <si>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</si>
  <si>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</si>
  <si>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</si>
  <si>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</si>
  <si>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</si>
  <si>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</si>
  <si>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</si>
  <si>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</si>
  <si>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</si>
  <si>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</si>
  <si>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</si>
  <si>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</si>
  <si>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</si>
  <si>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</si>
  <si>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</si>
  <si>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</si>
  <si>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</si>
  <si>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</si>
  <si>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</si>
  <si>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</si>
  <si>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</si>
  <si>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</si>
  <si>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</si>
  <si>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</si>
  <si>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</si>
  <si>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</si>
  <si>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</si>
  <si>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</si>
  <si>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</si>
  <si>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</si>
  <si>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</si>
  <si>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</si>
  <si>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</si>
  <si>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</si>
  <si>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</si>
  <si>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</si>
  <si>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</si>
  <si>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</si>
  <si>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</si>
  <si>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</si>
  <si>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</si>
  <si>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</si>
  <si>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</si>
  <si>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</si>
  <si>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</si>
  <si>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</si>
  <si>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</si>
  <si>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</si>
  <si>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</si>
  <si>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</si>
  <si>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</si>
  <si>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</si>
  <si>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</si>
  <si>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</si>
  <si>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</si>
  <si>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</si>
  <si>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</si>
  <si>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</si>
  <si>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</si>
  <si>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</si>
  <si>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</si>
  <si>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</si>
  <si>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</si>
  <si>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</si>
  <si>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</si>
  <si>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</si>
  <si>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</si>
  <si>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</si>
  <si>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</si>
  <si>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</si>
  <si>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</si>
  <si>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</si>
  <si>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</si>
  <si>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</si>
  <si>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</si>
  <si>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</si>
  <si>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</si>
  <si>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</si>
  <si>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</si>
  <si>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</si>
  <si>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</si>
  <si>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</si>
  <si>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</si>
  <si>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</si>
  <si>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</si>
  <si>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</si>
  <si>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</si>
  <si>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</si>
  <si>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</si>
  <si>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</si>
  <si>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</si>
  <si>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</si>
  <si>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</si>
  <si>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</si>
  <si>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</si>
  <si>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</si>
  <si>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</si>
  <si>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</si>
  <si>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</si>
  <si>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</si>
  <si>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</si>
  <si>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</si>
  <si>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</si>
  <si>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</si>
  <si>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</si>
  <si>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</si>
  <si>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</si>
  <si>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</si>
  <si>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</si>
  <si>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</si>
  <si>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</si>
  <si>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</si>
  <si>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</si>
  <si>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</si>
  <si>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</si>
  <si>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</si>
  <si>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</si>
  <si>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</si>
  <si>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</si>
  <si>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</si>
  <si>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</si>
  <si>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</si>
  <si>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</si>
  <si>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</si>
  <si>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</si>
  <si>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</si>
  <si>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</si>
  <si>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</si>
  <si>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</si>
  <si>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</si>
  <si>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</si>
  <si>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</si>
  <si>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</si>
  <si>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</si>
  <si>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</si>
  <si>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</si>
  <si>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</si>
  <si>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</si>
  <si>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</si>
  <si>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</si>
  <si>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</si>
  <si>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</si>
  <si>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</si>
  <si>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</si>
  <si>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</si>
  <si>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</si>
  <si>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</si>
  <si>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</si>
  <si>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</si>
  <si>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Name of scheme 1</t>
  </si>
  <si>
    <t>4Z.A1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</si>
  <si>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</si>
  <si>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</si>
  <si>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</si>
  <si>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</si>
  <si>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</si>
  <si>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</si>
  <si>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</si>
  <si>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</si>
  <si>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</si>
  <si>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</si>
  <si>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</si>
  <si>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</si>
  <si>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</si>
  <si>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</si>
  <si>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</si>
  <si>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</si>
  <si>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</si>
  <si>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</si>
  <si>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</si>
  <si>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</si>
  <si>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</si>
  <si>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</si>
  <si>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</si>
  <si>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</si>
  <si>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</si>
  <si>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</si>
  <si>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</si>
  <si>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</si>
  <si>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</si>
  <si>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</si>
  <si>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</si>
  <si>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</si>
  <si>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</si>
  <si>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</si>
  <si>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</si>
  <si>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</si>
  <si>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</si>
  <si>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</si>
  <si>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</si>
  <si>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</si>
  <si>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</si>
  <si>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</si>
  <si>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</si>
  <si>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</si>
  <si>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</si>
  <si>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</si>
  <si>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</si>
  <si>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</si>
  <si>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</si>
  <si>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</si>
  <si>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</si>
  <si>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</si>
  <si>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</si>
  <si>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</si>
  <si>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</si>
  <si>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</si>
  <si>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</si>
  <si>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</si>
  <si>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</si>
  <si>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</si>
  <si>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</si>
  <si>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</si>
  <si>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</si>
  <si>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</si>
  <si>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</si>
  <si>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</si>
  <si>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</si>
  <si>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</si>
  <si>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</si>
  <si>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</si>
  <si>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</si>
  <si>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</si>
  <si>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</si>
  <si>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</si>
  <si>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</si>
  <si>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</si>
  <si>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</si>
  <si>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</si>
  <si>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</si>
  <si>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</si>
  <si>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</si>
  <si>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</si>
  <si>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</si>
  <si>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</si>
  <si>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</si>
  <si>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</si>
  <si>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</si>
  <si>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</si>
  <si>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</si>
  <si>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</si>
  <si>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</si>
  <si>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</si>
  <si>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</si>
  <si>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</si>
  <si>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</si>
  <si>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</si>
  <si>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</si>
  <si>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</si>
  <si>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</si>
  <si>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</si>
  <si>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</si>
  <si>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</si>
  <si>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</si>
  <si>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</si>
  <si>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</si>
  <si>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</si>
  <si>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</si>
  <si>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</si>
  <si>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</si>
  <si>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</si>
  <si>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</si>
  <si>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</si>
  <si>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</si>
  <si>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</si>
  <si>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</si>
  <si>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</si>
  <si>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</si>
  <si>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</si>
  <si>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</si>
  <si>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</si>
  <si>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</si>
  <si>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</si>
  <si>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</si>
  <si>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</si>
  <si>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</si>
  <si>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</si>
  <si>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</si>
  <si>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</si>
  <si>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</si>
  <si>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</si>
  <si>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</si>
  <si>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</si>
  <si>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</si>
  <si>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</si>
  <si>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</si>
  <si>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</si>
  <si>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</si>
  <si>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</si>
  <si>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</si>
  <si>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</si>
  <si>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</si>
  <si>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</si>
  <si>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</si>
  <si>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</si>
  <si>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</si>
  <si>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</si>
  <si>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</si>
  <si>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</si>
  <si>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</si>
  <si>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</si>
  <si>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</si>
  <si>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</si>
  <si>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</si>
  <si>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</si>
  <si>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</si>
  <si>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</si>
  <si>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</si>
  <si>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</si>
  <si>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</si>
  <si>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</si>
  <si>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</si>
  <si>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</si>
  <si>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</si>
  <si>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</si>
  <si>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</si>
  <si>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</si>
  <si>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</si>
  <si>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</si>
  <si>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</si>
  <si>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</si>
  <si>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</si>
  <si>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</si>
  <si>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</si>
  <si>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</si>
  <si>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</si>
  <si>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</si>
  <si>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</si>
  <si>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</si>
  <si>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</si>
  <si>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</si>
  <si>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</si>
  <si>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</si>
  <si>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</si>
  <si>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</si>
  <si>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</si>
  <si>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</si>
  <si>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</si>
  <si>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</si>
  <si>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</si>
  <si>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</si>
  <si>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</si>
  <si>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</si>
  <si>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</si>
  <si>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</si>
  <si>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</si>
  <si>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</si>
  <si>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</si>
  <si>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</si>
  <si>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</si>
  <si>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</si>
  <si>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</si>
  <si>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</si>
  <si>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</si>
  <si>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</si>
  <si>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</si>
  <si>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</si>
  <si>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</si>
  <si>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</si>
  <si>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</si>
  <si>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</si>
  <si>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</si>
  <si>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</si>
  <si>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</si>
  <si>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</si>
  <si>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</si>
  <si>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</si>
  <si>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</si>
  <si>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</si>
  <si>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</si>
  <si>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</si>
  <si>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</si>
  <si>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</si>
  <si>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</si>
  <si>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</si>
  <si>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</si>
  <si>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</si>
  <si>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</si>
  <si>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</si>
  <si>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</si>
  <si>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</si>
  <si>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</si>
  <si>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</si>
  <si>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</si>
  <si>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</si>
  <si>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</si>
  <si>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</si>
  <si>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</si>
  <si>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</si>
  <si>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</si>
  <si>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</si>
  <si>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</si>
  <si>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</si>
  <si>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</si>
  <si>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</si>
  <si>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</si>
  <si>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</si>
  <si>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</si>
  <si>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</si>
  <si>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</si>
  <si>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</si>
  <si>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</si>
  <si>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</si>
  <si>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</si>
  <si>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</si>
  <si>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</si>
  <si>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</si>
  <si>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</si>
  <si>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</si>
  <si>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</si>
  <si>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</si>
  <si>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</si>
  <si>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</si>
  <si>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</si>
  <si>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</si>
  <si>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</si>
  <si>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</si>
  <si>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</si>
  <si>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</si>
  <si>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</si>
  <si>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</si>
  <si>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</si>
  <si>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</si>
  <si>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</si>
  <si>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</si>
  <si>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</si>
  <si>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</si>
  <si>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</si>
  <si>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</si>
  <si>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</si>
  <si>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</si>
  <si>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</si>
  <si>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</si>
  <si>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</si>
  <si>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</si>
  <si>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</si>
  <si>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</si>
  <si>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</si>
  <si>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</si>
  <si>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</si>
  <si>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</si>
  <si>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</si>
  <si>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</si>
  <si>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</si>
  <si>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</si>
  <si>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</si>
  <si>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</si>
  <si>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</si>
  <si>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</si>
  <si>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</si>
  <si>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</si>
  <si>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</si>
  <si>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 xml:space="preserve">Payment type_1 </t>
  </si>
  <si>
    <t>4Z.C15</t>
  </si>
  <si>
    <t>B0183GS03</t>
  </si>
  <si>
    <t>B0183GS04</t>
  </si>
  <si>
    <t xml:space="preserve">Payment type_2 </t>
  </si>
  <si>
    <t>4Z.C16</t>
  </si>
  <si>
    <t>B0184GS03</t>
  </si>
  <si>
    <t>B0184GS04</t>
  </si>
  <si>
    <t>Payment type_3</t>
  </si>
  <si>
    <t>4Z.C17</t>
  </si>
  <si>
    <t>B0185GS03</t>
  </si>
  <si>
    <t>B0185GS04</t>
  </si>
  <si>
    <t>Payment type_4</t>
  </si>
  <si>
    <t>4Z.C18</t>
  </si>
  <si>
    <t xml:space="preserve">Payment type_4 </t>
  </si>
  <si>
    <t>B0186GS03</t>
  </si>
  <si>
    <t>B0186GS04</t>
  </si>
  <si>
    <t>Payment type_5</t>
  </si>
  <si>
    <t>4Z.C19</t>
  </si>
  <si>
    <t xml:space="preserve">Payment type_5 </t>
  </si>
  <si>
    <t>B0187GS03</t>
  </si>
  <si>
    <t>B0187GS04</t>
  </si>
  <si>
    <t>Payment type_6</t>
  </si>
  <si>
    <t>4Z.C20</t>
  </si>
  <si>
    <t xml:space="preserve">Payment type_6 </t>
  </si>
  <si>
    <t>B0188GS03</t>
  </si>
  <si>
    <t>B0188GS04</t>
  </si>
  <si>
    <t>Payment type_7</t>
  </si>
  <si>
    <t>4Z.C21</t>
  </si>
  <si>
    <t xml:space="preserve">Payment type_7 </t>
  </si>
  <si>
    <t>B0189GS03</t>
  </si>
  <si>
    <t>B0189GS04</t>
  </si>
  <si>
    <t>Payment type_8</t>
  </si>
  <si>
    <t>4Z.C22</t>
  </si>
  <si>
    <t xml:space="preserve">Payment type_8 </t>
  </si>
  <si>
    <t>B0190GS03</t>
  </si>
  <si>
    <t>B0190GS04</t>
  </si>
  <si>
    <t>Payment type_9</t>
  </si>
  <si>
    <t>4Z.C23</t>
  </si>
  <si>
    <t xml:space="preserve">Payment type_9 </t>
  </si>
  <si>
    <t>B0191GS03</t>
  </si>
  <si>
    <t>B0191GS04</t>
  </si>
  <si>
    <t>Payment type_10</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</si>
  <si>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</si>
  <si>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</si>
  <si>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</si>
  <si>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</si>
  <si>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</si>
  <si>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</si>
  <si>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</si>
  <si>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</si>
  <si>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</si>
  <si>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</si>
  <si>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</si>
  <si>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</si>
  <si>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</si>
  <si>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</si>
  <si>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</si>
  <si>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</si>
  <si>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</si>
  <si>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</si>
  <si>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</si>
  <si>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</si>
  <si>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</si>
  <si>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</si>
  <si>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</si>
  <si>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</si>
  <si>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</si>
  <si>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</si>
  <si>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</si>
  <si>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</si>
  <si>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</si>
  <si>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</si>
  <si>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</si>
  <si>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</si>
  <si>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</si>
  <si>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</si>
  <si>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</si>
  <si>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</si>
  <si>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</si>
  <si>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</si>
  <si>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</si>
  <si>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</si>
  <si>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</si>
  <si>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</si>
  <si>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</si>
  <si>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</si>
  <si>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</si>
  <si>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</si>
  <si>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</si>
  <si>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</si>
  <si>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</si>
  <si>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</si>
  <si>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</si>
  <si>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</si>
  <si>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</si>
  <si>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</si>
  <si>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</si>
  <si>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</si>
  <si>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</si>
  <si>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</si>
  <si>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</si>
  <si>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</si>
  <si>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</si>
  <si>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</si>
  <si>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</si>
  <si>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</si>
  <si>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</si>
  <si>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</si>
  <si>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</si>
  <si>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</si>
  <si>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</si>
  <si>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</si>
  <si>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</si>
  <si>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</si>
  <si>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</si>
  <si>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</si>
  <si>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</si>
  <si>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</si>
  <si>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</si>
  <si>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</si>
  <si>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</si>
  <si>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</si>
  <si>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</si>
  <si>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</si>
  <si>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</si>
  <si>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</si>
  <si>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</si>
  <si>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</si>
  <si>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</si>
  <si>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</si>
  <si>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</si>
  <si>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</si>
  <si>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</si>
  <si>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</si>
  <si>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</si>
  <si>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</si>
  <si>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</si>
  <si>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</si>
  <si>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</si>
  <si>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</si>
  <si>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</si>
  <si>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</si>
  <si>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</si>
  <si>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</si>
  <si>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</si>
  <si>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</si>
  <si>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</si>
  <si>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</si>
  <si>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</si>
  <si>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</si>
  <si>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</si>
  <si>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</si>
  <si>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</si>
  <si>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</si>
  <si>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</si>
  <si>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</si>
  <si>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</si>
  <si>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</si>
  <si>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</si>
  <si>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</si>
  <si>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</si>
  <si>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</si>
  <si>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</si>
  <si>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</si>
  <si>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</si>
  <si>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</si>
  <si>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</si>
  <si>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</si>
  <si>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</si>
  <si>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</si>
  <si>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</si>
  <si>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</si>
  <si>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</si>
  <si>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</si>
  <si>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</si>
  <si>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</si>
  <si>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</si>
  <si>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</si>
  <si>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</si>
  <si>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</si>
  <si>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</si>
  <si>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</si>
  <si>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</si>
  <si>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</si>
  <si>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</si>
  <si>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</si>
  <si>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</si>
  <si>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</si>
  <si>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</si>
  <si>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</si>
  <si>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</si>
  <si>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</si>
  <si>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</si>
  <si>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</si>
  <si>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</si>
  <si>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</si>
  <si>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</si>
  <si>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</si>
  <si>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</si>
  <si>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</si>
  <si>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</si>
  <si>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</si>
  <si>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</si>
  <si>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</si>
  <si>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</si>
  <si>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</si>
  <si>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</si>
  <si>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</si>
  <si>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</si>
  <si>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</si>
  <si>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</si>
  <si>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</si>
  <si>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</si>
  <si>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</si>
  <si>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</si>
  <si>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</si>
  <si>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</si>
  <si>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</si>
  <si>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</si>
  <si>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</si>
  <si>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</si>
  <si>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</si>
  <si>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</si>
  <si>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</si>
  <si>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</si>
  <si>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</si>
  <si>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</si>
  <si>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</si>
  <si>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</si>
  <si>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</si>
  <si>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</si>
  <si>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</si>
  <si>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</si>
  <si>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</si>
  <si>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</si>
  <si>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</si>
  <si>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</si>
  <si>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</si>
  <si>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</si>
  <si>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</si>
  <si>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</si>
  <si>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</si>
  <si>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</si>
  <si>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</si>
  <si>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</si>
  <si>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</si>
  <si>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</si>
  <si>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</si>
  <si>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</si>
  <si>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</si>
  <si>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</si>
  <si>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</si>
  <si>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</si>
  <si>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</si>
  <si>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</si>
  <si>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</si>
  <si>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</si>
  <si>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</si>
  <si>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</si>
  <si>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</si>
  <si>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</si>
  <si>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</si>
  <si>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</si>
  <si>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</si>
  <si>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</si>
  <si>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</si>
  <si>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</si>
  <si>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</si>
  <si>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</si>
  <si>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</si>
  <si>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</si>
  <si>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</si>
  <si>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</si>
  <si>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</si>
  <si>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</si>
  <si>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</si>
  <si>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</si>
  <si>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</si>
  <si>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</si>
  <si>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</si>
  <si>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</si>
  <si>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</si>
  <si>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</si>
  <si>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</si>
  <si>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</si>
  <si>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</si>
  <si>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</si>
  <si>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</si>
  <si>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</si>
  <si>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</si>
  <si>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</si>
  <si>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</si>
  <si>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</si>
  <si>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</si>
  <si>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</si>
  <si>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</si>
  <si>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</si>
  <si>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</si>
  <si>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</si>
  <si>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</si>
  <si>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</si>
  <si>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</si>
  <si>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</si>
  <si>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</si>
  <si>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</si>
  <si>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</si>
  <si>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</si>
  <si>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</si>
  <si>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</si>
  <si>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</si>
  <si>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</si>
  <si>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</si>
  <si>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</si>
  <si>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</si>
  <si>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</si>
  <si>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</si>
  <si>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</si>
  <si>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</si>
  <si>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</si>
  <si>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</si>
  <si>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</si>
  <si>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</si>
  <si>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</si>
  <si>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</si>
  <si>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</si>
  <si>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</si>
  <si>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</si>
  <si>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</si>
  <si>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</si>
  <si>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</si>
  <si>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</si>
  <si>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</si>
  <si>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</si>
  <si>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</si>
  <si>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</si>
  <si>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</si>
  <si>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</si>
  <si>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</si>
  <si>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</si>
  <si>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</si>
  <si>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</si>
  <si>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</si>
  <si>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</si>
  <si>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</si>
  <si>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</si>
  <si>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</si>
  <si>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</si>
  <si>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</si>
  <si>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</si>
  <si>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</si>
  <si>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</si>
  <si>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</si>
  <si>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</si>
  <si>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</si>
  <si>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</si>
  <si>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</si>
  <si>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</si>
  <si>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</si>
  <si>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</si>
  <si>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</si>
  <si>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</si>
  <si>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</si>
  <si>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</si>
  <si>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</si>
  <si>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</si>
  <si>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</si>
  <si>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</si>
  <si>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</si>
  <si>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</si>
  <si>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</si>
  <si>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</si>
  <si>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</si>
  <si>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</si>
  <si>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</si>
  <si>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</si>
  <si>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</si>
  <si>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</si>
  <si>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</si>
  <si>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</si>
  <si>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</si>
  <si>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</si>
  <si>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</si>
  <si>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</si>
  <si>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</si>
  <si>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</si>
  <si>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</si>
  <si>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</si>
  <si>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</si>
  <si>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</si>
  <si>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</si>
  <si>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</si>
  <si>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</si>
  <si>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</si>
  <si>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</si>
  <si>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</si>
  <si>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</si>
  <si>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</si>
  <si>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</si>
  <si>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</si>
  <si>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</si>
  <si>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</si>
  <si>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</si>
  <si>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</si>
  <si>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</si>
  <si>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</si>
  <si>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</si>
  <si>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</si>
  <si>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</si>
  <si>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</si>
  <si>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</si>
  <si>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</si>
  <si>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</si>
  <si>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</si>
  <si>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</si>
  <si>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</si>
  <si>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</si>
  <si>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</si>
  <si>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</si>
  <si>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</si>
  <si>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</si>
  <si>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</si>
  <si>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</si>
  <si>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</si>
  <si>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</si>
  <si>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</si>
  <si>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</si>
  <si>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</si>
  <si>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</si>
  <si>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</si>
  <si>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</si>
  <si>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</si>
  <si>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</si>
  <si>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</si>
  <si>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</si>
  <si>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</si>
  <si>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</si>
  <si>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</si>
  <si>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</si>
  <si>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</si>
  <si>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</si>
  <si>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</si>
  <si>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</si>
  <si>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</si>
  <si>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</si>
  <si>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</si>
  <si>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</si>
  <si>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</si>
  <si>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</si>
  <si>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</si>
  <si>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</si>
  <si>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</si>
  <si>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</si>
  <si>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</si>
  <si>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</si>
  <si>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</si>
  <si>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</si>
  <si>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</si>
  <si>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</si>
  <si>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</si>
  <si>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</si>
  <si>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</si>
  <si>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</si>
  <si>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</si>
  <si>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</si>
  <si>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</si>
  <si>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</si>
  <si>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</si>
  <si>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</si>
  <si>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</si>
  <si>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</si>
  <si>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</si>
  <si>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</si>
  <si>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</si>
  <si>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</si>
  <si>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</si>
  <si>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</si>
  <si>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</si>
  <si>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</si>
  <si>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</si>
  <si>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</si>
  <si>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</si>
  <si>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</si>
  <si>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</si>
  <si>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</si>
  <si>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</si>
  <si>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</si>
  <si>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</si>
  <si>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</si>
  <si>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</si>
  <si>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</si>
  <si>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</si>
  <si>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</si>
  <si>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</si>
  <si>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</si>
  <si>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</si>
  <si>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</si>
  <si>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</si>
  <si>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</si>
  <si>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</si>
  <si>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</si>
  <si>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</si>
  <si>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</si>
  <si>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</si>
  <si>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</si>
  <si>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</si>
  <si>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</si>
  <si>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</si>
  <si>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</si>
  <si>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</si>
  <si>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</si>
  <si>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</si>
  <si>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</si>
  <si>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</si>
  <si>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</si>
  <si>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</si>
  <si>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</si>
  <si>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</si>
  <si>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</si>
  <si>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</si>
  <si>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</si>
  <si>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</si>
  <si>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</si>
  <si>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</si>
  <si>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</si>
  <si>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</si>
  <si>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</si>
  <si>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</si>
  <si>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</si>
  <si>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</si>
  <si>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</si>
  <si>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</si>
  <si>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</si>
  <si>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</si>
  <si>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</si>
  <si>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</si>
  <si>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</si>
  <si>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</si>
  <si>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</si>
  <si>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</si>
  <si>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</si>
  <si>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</si>
  <si>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</si>
  <si>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</si>
  <si>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</si>
  <si>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</si>
  <si>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</si>
  <si>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</si>
  <si>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</si>
  <si>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</si>
  <si>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</si>
  <si>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</si>
  <si>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</si>
  <si>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</si>
  <si>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</si>
  <si>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</si>
  <si>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</si>
  <si>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</si>
  <si>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</si>
  <si>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</si>
  <si>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</si>
  <si>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</si>
  <si>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</si>
  <si>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</si>
  <si>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</si>
  <si>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</si>
  <si>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</si>
  <si>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</si>
  <si>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</si>
  <si>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</si>
  <si>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</si>
  <si>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</si>
  <si>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</si>
  <si>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</si>
  <si>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</si>
  <si>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</si>
  <si>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</si>
  <si>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</si>
  <si>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</si>
  <si>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</si>
  <si>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</si>
  <si>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</si>
  <si>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</si>
  <si>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</si>
  <si>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</si>
  <si>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</si>
  <si>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</si>
  <si>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</si>
  <si>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</si>
  <si>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</si>
  <si>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</si>
  <si>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</si>
  <si>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</si>
  <si>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</si>
  <si>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</si>
  <si>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</si>
  <si>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</si>
  <si>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</si>
  <si>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</si>
  <si>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</si>
  <si>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</si>
  <si>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</si>
  <si>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</si>
  <si>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</si>
  <si>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</si>
  <si>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</si>
  <si>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</si>
  <si>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</si>
  <si>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</si>
  <si>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</si>
  <si>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</si>
  <si>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</si>
  <si>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</si>
  <si>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</si>
  <si>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</si>
  <si>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</si>
  <si>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</si>
  <si>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</si>
  <si>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</si>
  <si>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</si>
  <si>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</si>
  <si>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</si>
  <si>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</si>
  <si>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</si>
  <si>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</si>
  <si>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</si>
  <si>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</si>
  <si>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</si>
  <si>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</si>
  <si>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</si>
  <si>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</si>
  <si>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</si>
  <si>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</si>
  <si>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</si>
  <si>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</si>
  <si>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</si>
  <si>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</si>
  <si>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</si>
  <si>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</si>
  <si>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</si>
  <si>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</si>
  <si>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</si>
  <si>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</si>
  <si>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</si>
  <si>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</si>
  <si>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</si>
  <si>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</si>
  <si>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</si>
  <si>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</si>
  <si>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</si>
  <si>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</si>
  <si>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</si>
  <si>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</si>
  <si>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</si>
  <si>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</si>
  <si>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</si>
  <si>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</si>
  <si>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</si>
  <si>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</si>
  <si>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</si>
  <si>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</si>
  <si>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</si>
  <si>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</si>
  <si>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</si>
  <si>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</si>
  <si>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</si>
  <si>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</si>
  <si>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</si>
  <si>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</si>
  <si>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</si>
  <si>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</si>
  <si>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</si>
  <si>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</si>
  <si>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</si>
  <si>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</si>
  <si>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</si>
  <si>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</si>
  <si>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</si>
  <si>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</si>
  <si>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</si>
  <si>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</si>
  <si>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</si>
  <si>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</si>
  <si>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</si>
  <si>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</si>
  <si>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</si>
  <si>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</si>
  <si>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</si>
  <si>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</si>
  <si>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</si>
  <si>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</si>
  <si>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</si>
  <si>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</si>
  <si>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</si>
  <si>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</si>
  <si>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</si>
  <si>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</si>
  <si>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</si>
  <si>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</si>
  <si>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</si>
  <si>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</si>
  <si>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</si>
  <si>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</si>
  <si>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</si>
  <si>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</si>
  <si>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</si>
  <si>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</si>
  <si>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</si>
  <si>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</si>
  <si>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</si>
  <si>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</si>
  <si>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</si>
  <si>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</si>
  <si>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</si>
  <si>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</si>
  <si>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</si>
  <si>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</si>
  <si>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</si>
  <si>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</si>
  <si>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</si>
  <si>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</si>
  <si>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</si>
  <si>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</si>
  <si>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</si>
  <si>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</si>
  <si>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</si>
  <si>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</si>
  <si>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</si>
  <si>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</si>
  <si>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</si>
  <si>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</si>
  <si>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</si>
  <si>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</si>
  <si>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</si>
  <si>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</si>
  <si>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</si>
  <si>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</si>
  <si>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</si>
  <si>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</si>
  <si>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</si>
  <si>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</si>
  <si>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</si>
  <si>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</si>
  <si>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</si>
  <si>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</si>
  <si>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</si>
  <si>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</si>
  <si>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</si>
  <si>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</si>
  <si>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</si>
  <si>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</si>
  <si>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</si>
  <si>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</si>
  <si>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</si>
  <si>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</si>
  <si>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</si>
  <si>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</si>
  <si>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</si>
  <si>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</si>
  <si>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</si>
  <si>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</si>
  <si>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</si>
  <si>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</si>
  <si>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</si>
  <si>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</si>
  <si>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</si>
  <si>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</si>
  <si>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</si>
  <si>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</si>
  <si>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</si>
  <si>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</si>
  <si>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</si>
  <si>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</si>
  <si>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</si>
  <si>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</si>
  <si>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</si>
  <si>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</si>
  <si>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</si>
  <si>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</si>
  <si>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</si>
  <si>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</si>
  <si>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</si>
  <si>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</si>
  <si>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</si>
  <si>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</si>
  <si>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</si>
  <si>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</si>
  <si>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</si>
  <si>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</si>
  <si>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</si>
  <si>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</si>
  <si>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</si>
  <si>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</si>
  <si>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</si>
  <si>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</si>
  <si>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</si>
  <si>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</si>
  <si>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</si>
  <si>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</si>
  <si>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</si>
  <si>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</si>
  <si>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</si>
  <si>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</si>
  <si>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</si>
  <si>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</si>
  <si>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</si>
  <si>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</si>
  <si>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</si>
  <si>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</si>
  <si>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</si>
  <si>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</si>
  <si>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</si>
  <si>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</si>
  <si>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</si>
  <si>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</si>
  <si>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</si>
  <si>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</si>
  <si>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</si>
  <si>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</si>
  <si>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</si>
  <si>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</si>
  <si>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</si>
  <si>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</si>
  <si>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</si>
  <si>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</si>
  <si>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</si>
  <si>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</si>
  <si>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</si>
  <si>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</si>
  <si>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</si>
  <si>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</si>
  <si>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</si>
  <si>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</si>
  <si>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</si>
  <si>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</si>
  <si>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</si>
  <si>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</si>
  <si>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</si>
  <si>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</si>
  <si>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</si>
  <si>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</si>
  <si>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</si>
  <si>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</si>
  <si>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</si>
  <si>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</si>
  <si>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</si>
  <si>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</si>
  <si>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</si>
  <si>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</si>
  <si>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</si>
  <si>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</si>
  <si>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</si>
  <si>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</si>
  <si>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</si>
  <si>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</si>
  <si>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</si>
  <si>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</si>
  <si>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</si>
  <si>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</si>
  <si>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</si>
  <si>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</si>
  <si>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</si>
  <si>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</si>
  <si>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</si>
  <si>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</si>
  <si>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</si>
  <si>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</si>
  <si>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</si>
  <si>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</si>
  <si>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</si>
  <si>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</si>
  <si>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</si>
  <si>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</si>
  <si>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</si>
  <si>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</si>
  <si>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</si>
  <si>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</si>
  <si>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</si>
  <si>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</si>
  <si>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</si>
  <si>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</si>
  <si>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</si>
  <si>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</si>
  <si>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</si>
  <si>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</si>
  <si>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</si>
  <si>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</si>
  <si>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</si>
  <si>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</si>
  <si>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</si>
  <si>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</si>
  <si>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</si>
  <si>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</si>
  <si>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</si>
  <si>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</si>
  <si>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</si>
  <si>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WRMP scheme 1</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</si>
  <si>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</si>
  <si>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</si>
  <si>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</si>
  <si>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</si>
  <si>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</si>
  <si>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</si>
  <si>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</si>
  <si>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</si>
  <si>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</si>
  <si>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</si>
  <si>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</si>
  <si>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</si>
  <si>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</si>
  <si>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</si>
  <si>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</si>
  <si>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</si>
  <si>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</si>
  <si>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</si>
  <si>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</si>
  <si>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</si>
  <si>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</si>
  <si>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</si>
  <si>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</si>
  <si>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</si>
  <si>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</si>
  <si>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</si>
  <si>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</si>
  <si>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</si>
  <si>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</si>
  <si>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</si>
  <si>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</si>
  <si>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</si>
  <si>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</si>
  <si>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</si>
  <si>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</si>
  <si>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</si>
  <si>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</si>
  <si>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</si>
  <si>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</si>
  <si>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</si>
  <si>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</si>
  <si>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</si>
  <si>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</si>
  <si>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</si>
  <si>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</si>
  <si>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</si>
  <si>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</si>
  <si>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</si>
  <si>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</si>
  <si>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</si>
  <si>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</si>
  <si>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</si>
  <si>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</si>
  <si>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</si>
  <si>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</si>
  <si>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</si>
  <si>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</si>
  <si>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</si>
  <si>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</si>
  <si>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</si>
  <si>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</si>
  <si>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</si>
  <si>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</si>
  <si>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</si>
  <si>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</si>
  <si>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</si>
  <si>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</si>
  <si>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</si>
  <si>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</si>
  <si>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</si>
  <si>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</si>
  <si>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</si>
  <si>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</si>
  <si>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</si>
  <si>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</si>
  <si>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</si>
  <si>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</si>
  <si>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</si>
  <si>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</si>
  <si>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</si>
  <si>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</si>
  <si>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</si>
  <si>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</si>
  <si>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</si>
  <si>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</si>
  <si>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</si>
  <si>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</si>
  <si>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</si>
  <si>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</si>
  <si>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</si>
  <si>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</si>
  <si>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</si>
  <si>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</si>
  <si>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</si>
  <si>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</si>
  <si>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</si>
  <si>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</si>
  <si>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</si>
  <si>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</si>
  <si>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</si>
  <si>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</si>
  <si>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</si>
  <si>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</si>
  <si>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</si>
  <si>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</si>
  <si>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</si>
  <si>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</si>
  <si>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</si>
  <si>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</si>
  <si>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</si>
  <si>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</si>
  <si>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</si>
  <si>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</si>
  <si>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</si>
  <si>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</si>
  <si>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</si>
  <si>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</si>
  <si>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</si>
  <si>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</si>
  <si>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</si>
  <si>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</si>
  <si>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</si>
  <si>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</si>
  <si>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</si>
  <si>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</si>
  <si>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</si>
  <si>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</si>
  <si>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</si>
  <si>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</si>
  <si>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</si>
  <si>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</si>
  <si>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</si>
  <si>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</si>
  <si>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</si>
  <si>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</si>
  <si>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</si>
  <si>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</si>
  <si>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</si>
  <si>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</si>
  <si>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</si>
  <si>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</si>
  <si>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</si>
  <si>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</si>
  <si>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</si>
  <si>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</si>
  <si>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</si>
  <si>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</si>
  <si>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</si>
  <si>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</si>
  <si>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</si>
  <si>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</si>
  <si>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</si>
  <si>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</si>
  <si>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</si>
  <si>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</si>
  <si>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</si>
  <si>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</si>
  <si>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</si>
  <si>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</si>
  <si>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</si>
  <si>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</si>
  <si>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</si>
  <si>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</si>
  <si>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</si>
  <si>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</si>
  <si>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</si>
  <si>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</si>
  <si>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</si>
  <si>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</si>
  <si>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</si>
  <si>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</si>
  <si>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</si>
  <si>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</si>
  <si>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</si>
  <si>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</si>
  <si>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</si>
  <si>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</si>
  <si>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</si>
  <si>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</si>
  <si>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</si>
  <si>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</si>
  <si>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</si>
  <si>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</si>
  <si>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</si>
  <si>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</si>
  <si>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</si>
  <si>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</si>
  <si>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</si>
  <si>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</si>
  <si>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</si>
  <si>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</si>
  <si>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</si>
  <si>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</si>
  <si>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</si>
  <si>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</si>
  <si>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</si>
  <si>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</si>
  <si>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</si>
  <si>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</si>
  <si>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</si>
  <si>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</si>
  <si>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</si>
  <si>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</si>
  <si>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</si>
  <si>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</si>
  <si>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</si>
  <si>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</si>
  <si>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</si>
  <si>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</si>
  <si>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</si>
  <si>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</si>
  <si>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</si>
  <si>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</si>
  <si>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</si>
  <si>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</si>
  <si>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</si>
  <si>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</si>
  <si>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</si>
  <si>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</si>
  <si>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</si>
  <si>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</si>
  <si>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</si>
  <si>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</si>
  <si>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</si>
  <si>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</si>
  <si>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</si>
  <si>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</si>
  <si>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</si>
  <si>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</si>
  <si>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</si>
  <si>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</si>
  <si>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</si>
  <si>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</si>
  <si>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</si>
  <si>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</si>
  <si>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</si>
  <si>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</si>
  <si>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</si>
  <si>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</si>
  <si>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</si>
  <si>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</si>
  <si>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</si>
  <si>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</si>
  <si>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</si>
  <si>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</si>
  <si>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</si>
  <si>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</si>
  <si>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</si>
  <si>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</si>
  <si>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</si>
  <si>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</si>
  <si>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</si>
  <si>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</si>
  <si>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</si>
  <si>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</si>
  <si>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</si>
  <si>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</si>
  <si>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</si>
  <si>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</si>
  <si>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</si>
  <si>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</si>
  <si>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</si>
  <si>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</si>
  <si>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</si>
  <si>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</si>
  <si>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</si>
  <si>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</si>
  <si>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</si>
  <si>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</si>
  <si>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</si>
  <si>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</si>
  <si>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</si>
  <si>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</si>
  <si>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</si>
  <si>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</si>
  <si>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</si>
  <si>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</si>
  <si>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</si>
  <si>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</si>
  <si>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</si>
  <si>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</si>
  <si>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</si>
  <si>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</si>
  <si>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</si>
  <si>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</si>
  <si>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</si>
  <si>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</si>
  <si>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</si>
  <si>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</si>
  <si>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</si>
  <si>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</si>
  <si>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</si>
  <si>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</si>
  <si>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</si>
  <si>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</si>
  <si>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</si>
  <si>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</si>
  <si>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</si>
  <si>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</si>
  <si>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</si>
  <si>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</si>
  <si>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</si>
  <si>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</si>
  <si>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</si>
  <si>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</si>
  <si>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</si>
  <si>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</si>
  <si>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</si>
  <si>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</si>
  <si>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</si>
  <si>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</si>
  <si>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</si>
  <si>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</si>
  <si>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</si>
  <si>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</si>
  <si>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</si>
  <si>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</si>
  <si>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</si>
  <si>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</si>
  <si>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</si>
  <si>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</si>
  <si>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</si>
  <si>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</si>
  <si>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</si>
  <si>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</si>
  <si>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</si>
  <si>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</si>
  <si>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</si>
  <si>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</si>
  <si>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</si>
  <si>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</si>
  <si>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</si>
  <si>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</si>
  <si>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</si>
  <si>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</si>
  <si>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</si>
  <si>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</si>
  <si>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</si>
  <si>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</si>
  <si>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</si>
  <si>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</si>
  <si>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</si>
  <si>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</si>
  <si>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</si>
  <si>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</si>
  <si>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</si>
  <si>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</si>
  <si>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</si>
  <si>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</si>
  <si>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</si>
  <si>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</si>
  <si>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</si>
  <si>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</si>
  <si>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</si>
  <si>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</si>
  <si>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</si>
  <si>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</si>
  <si>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</si>
  <si>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</si>
  <si>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</si>
  <si>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</si>
  <si>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</si>
  <si>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</si>
  <si>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</si>
  <si>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</si>
  <si>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</si>
  <si>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</si>
  <si>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</si>
  <si>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</si>
  <si>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</si>
  <si>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</si>
  <si>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</si>
  <si>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</si>
  <si>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</si>
  <si>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</si>
  <si>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</si>
  <si>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</si>
  <si>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</si>
  <si>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</si>
  <si>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</si>
  <si>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</si>
  <si>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</si>
  <si>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</si>
  <si>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</si>
  <si>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</si>
  <si>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</si>
  <si>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</si>
  <si>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</si>
  <si>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</si>
  <si>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</si>
  <si>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</si>
  <si>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</si>
  <si>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</si>
  <si>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</si>
  <si>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</si>
  <si>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</si>
  <si>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</si>
  <si>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</si>
  <si>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</si>
  <si>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</si>
  <si>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</si>
  <si>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</si>
  <si>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</si>
  <si>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</si>
  <si>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</si>
  <si>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</si>
  <si>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</si>
  <si>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</si>
  <si>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</si>
  <si>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</si>
  <si>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</si>
  <si>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</si>
  <si>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</si>
  <si>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</si>
  <si>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</si>
  <si>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</si>
  <si>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</si>
  <si>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</si>
  <si>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</si>
  <si>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</si>
  <si>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</si>
  <si>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</si>
  <si>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</si>
  <si>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</si>
  <si>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</si>
  <si>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</si>
  <si>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</si>
  <si>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</si>
  <si>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</si>
  <si>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</si>
  <si>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</si>
  <si>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</si>
  <si>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</si>
  <si>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</si>
  <si>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</si>
  <si>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</si>
  <si>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</si>
  <si>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</si>
  <si>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</si>
  <si>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</si>
  <si>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</si>
  <si>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</si>
  <si>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</si>
  <si>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</si>
  <si>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</si>
  <si>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</si>
  <si>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</si>
  <si>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</si>
  <si>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</si>
  <si>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</si>
  <si>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</si>
  <si>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</si>
  <si>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</si>
  <si>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</si>
  <si>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</si>
  <si>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</si>
  <si>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</si>
  <si>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</si>
  <si>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</si>
  <si>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</si>
  <si>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</si>
  <si>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</si>
  <si>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</si>
  <si>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</si>
  <si>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</si>
  <si>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</si>
  <si>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</si>
  <si>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</si>
  <si>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</si>
  <si>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</si>
  <si>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</si>
  <si>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</si>
  <si>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</si>
  <si>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</si>
  <si>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</si>
  <si>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</si>
  <si>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</si>
  <si>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</si>
  <si>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</si>
  <si>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</si>
  <si>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</si>
  <si>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</si>
  <si>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</si>
  <si>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</si>
  <si>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</si>
  <si>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</si>
  <si>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</si>
  <si>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</si>
  <si>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</si>
  <si>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</si>
  <si>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</si>
  <si>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</si>
  <si>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</si>
  <si>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</si>
  <si>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</si>
  <si>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</si>
  <si>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</si>
  <si>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</si>
  <si>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</si>
  <si>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</si>
  <si>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</si>
  <si>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</si>
  <si>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</si>
  <si>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</si>
  <si>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</si>
  <si>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</si>
  <si>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</si>
  <si>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</si>
  <si>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</si>
  <si>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</si>
  <si>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</si>
  <si>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</si>
  <si>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</si>
  <si>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</si>
  <si>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</si>
  <si>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</si>
  <si>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</si>
  <si>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</si>
  <si>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</si>
  <si>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</si>
  <si>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</si>
  <si>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</si>
  <si>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</si>
  <si>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</si>
  <si>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</si>
  <si>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</si>
  <si>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</si>
  <si>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</si>
  <si>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</si>
  <si>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</si>
  <si>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</si>
  <si>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</si>
  <si>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</si>
  <si>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</si>
  <si>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</si>
  <si>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</si>
  <si>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</si>
  <si>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</si>
  <si>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</si>
  <si>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</si>
  <si>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</si>
  <si>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</si>
  <si>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</si>
  <si>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</si>
  <si>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</si>
  <si>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</si>
  <si>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</si>
  <si>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</si>
  <si>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</si>
  <si>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</si>
  <si>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</si>
  <si>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</si>
  <si>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</si>
  <si>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</si>
  <si>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</si>
  <si>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</si>
  <si>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</si>
  <si>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</si>
  <si>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</si>
  <si>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</si>
  <si>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</si>
  <si>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</si>
  <si>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</si>
  <si>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</si>
  <si>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</si>
  <si>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</si>
  <si>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</si>
  <si>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</si>
  <si>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</si>
  <si>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</si>
  <si>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</si>
  <si>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</si>
  <si>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</si>
  <si>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</si>
  <si>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</si>
  <si>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</si>
  <si>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</si>
  <si>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</si>
  <si>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</si>
  <si>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</si>
  <si>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</si>
  <si>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</si>
  <si>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</si>
  <si>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</si>
  <si>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</si>
  <si>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</si>
  <si>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</si>
  <si>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</si>
  <si>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</si>
  <si>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</si>
  <si>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</si>
  <si>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</si>
  <si>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</si>
  <si>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</si>
  <si>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</si>
  <si>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</si>
  <si>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</si>
  <si>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</si>
  <si>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</si>
  <si>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</si>
  <si>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</si>
  <si>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</si>
  <si>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</si>
  <si>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</si>
  <si>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</si>
  <si>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</si>
  <si>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</si>
  <si>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</si>
  <si>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</si>
  <si>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</si>
  <si>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</si>
  <si>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</si>
  <si>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</si>
  <si>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</si>
  <si>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</si>
  <si>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</si>
  <si>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</si>
  <si>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</si>
  <si>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</si>
  <si>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</si>
  <si>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</si>
  <si>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</si>
  <si>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</si>
  <si>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</si>
  <si>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</si>
  <si>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</si>
  <si>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</si>
  <si>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</si>
  <si>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</si>
  <si>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</si>
  <si>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</si>
  <si>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</si>
  <si>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</si>
  <si>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</si>
  <si>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</si>
  <si>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</si>
  <si>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</si>
  <si>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</si>
  <si>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</si>
  <si>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</si>
  <si>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</si>
  <si>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</si>
  <si>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</si>
  <si>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</si>
  <si>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</si>
  <si>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</si>
  <si>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</si>
  <si>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</si>
  <si>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</si>
  <si>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</si>
  <si>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</si>
  <si>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</si>
  <si>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</si>
  <si>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</si>
  <si>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</si>
  <si>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</si>
  <si>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</si>
  <si>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</si>
  <si>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</si>
  <si>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</si>
  <si>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</si>
  <si>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</si>
  <si>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</si>
  <si>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</si>
  <si>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</si>
  <si>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</si>
  <si>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</si>
  <si>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</si>
  <si>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</si>
  <si>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</si>
  <si>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</si>
  <si>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</si>
  <si>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</si>
  <si>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</si>
  <si>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</si>
  <si>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</si>
  <si>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</si>
  <si>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</si>
  <si>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</si>
  <si>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</si>
  <si>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</si>
  <si>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</si>
  <si>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</si>
  <si>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</si>
  <si>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</si>
  <si>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</si>
  <si>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</si>
  <si>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</si>
  <si>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</si>
  <si>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</si>
  <si>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</si>
  <si>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</si>
  <si>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</si>
  <si>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</si>
  <si>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</si>
  <si>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</si>
  <si>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</si>
  <si>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</si>
  <si>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</si>
  <si>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</si>
  <si>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</si>
  <si>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</si>
  <si>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</si>
  <si>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</si>
  <si>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</si>
  <si>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</si>
  <si>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</si>
  <si>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</si>
  <si>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</si>
  <si>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</si>
  <si>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</si>
  <si>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</si>
  <si>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</si>
  <si>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</si>
  <si>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</si>
  <si>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</si>
  <si>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</si>
  <si>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</si>
  <si>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</si>
  <si>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</si>
  <si>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</si>
  <si>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</si>
  <si>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</si>
  <si>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</si>
  <si>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</si>
  <si>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</si>
  <si>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</si>
  <si>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</si>
  <si>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</si>
  <si>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</si>
  <si>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</si>
  <si>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</si>
  <si>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</si>
  <si>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</si>
  <si>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</si>
  <si>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</si>
  <si>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</si>
  <si>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</si>
  <si>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</si>
  <si>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</si>
  <si>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</si>
  <si>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</si>
  <si>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</si>
  <si>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</si>
  <si>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</si>
  <si>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</si>
  <si>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</si>
  <si>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</si>
  <si>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</si>
  <si>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</si>
  <si>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</si>
  <si>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</si>
  <si>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</si>
  <si>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</si>
  <si>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</si>
  <si>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</si>
  <si>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</si>
  <si>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</si>
  <si>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</si>
  <si>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</si>
  <si>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</si>
  <si>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</si>
  <si>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</si>
  <si>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</si>
  <si>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</si>
  <si>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</si>
  <si>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</si>
  <si>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</si>
  <si>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</si>
  <si>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</si>
  <si>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</si>
  <si>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</si>
  <si>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</si>
  <si>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</si>
  <si>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</si>
  <si>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</si>
  <si>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</si>
  <si>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</si>
  <si>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</si>
  <si>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</si>
  <si>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</si>
  <si>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</si>
  <si>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</si>
  <si>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</si>
  <si>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</si>
  <si>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</si>
  <si>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</si>
  <si>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</si>
  <si>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</si>
  <si>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</si>
  <si>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</si>
  <si>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</si>
  <si>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</si>
  <si>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</si>
  <si>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</si>
  <si>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</si>
  <si>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</si>
  <si>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</si>
  <si>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</si>
  <si>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</si>
  <si>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</si>
  <si>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</si>
  <si>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</si>
  <si>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</si>
  <si>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</si>
  <si>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</si>
  <si>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</si>
  <si>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</si>
  <si>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</si>
  <si>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</si>
  <si>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</si>
  <si>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</si>
  <si>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</si>
  <si>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</si>
  <si>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</si>
  <si>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</si>
  <si>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</si>
  <si>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</si>
  <si>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</si>
  <si>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</si>
  <si>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</si>
  <si>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</si>
  <si>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</si>
  <si>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</si>
  <si>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</si>
  <si>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</si>
  <si>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</si>
  <si>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</si>
  <si>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</si>
  <si>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</si>
  <si>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</si>
  <si>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</si>
  <si>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</si>
  <si>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</si>
  <si>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</si>
  <si>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</si>
  <si>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</si>
  <si>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</si>
  <si>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</si>
  <si>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</si>
  <si>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</si>
  <si>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</si>
  <si>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</si>
  <si>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</si>
  <si>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</si>
  <si>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</si>
  <si>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</si>
  <si>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</si>
  <si>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</si>
  <si>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</si>
  <si>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</si>
  <si>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</si>
  <si>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</si>
  <si>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</si>
  <si>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</si>
  <si>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</si>
  <si>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</si>
  <si>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</si>
  <si>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</si>
  <si>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</si>
  <si>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</si>
  <si>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</si>
  <si>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</si>
  <si>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</si>
  <si>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</si>
  <si>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</si>
  <si>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</si>
  <si>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</si>
  <si>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</si>
  <si>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</si>
  <si>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t>
  </si>
  <si>
    <t>WINEP/NEP ID</t>
  </si>
  <si>
    <t>7F.1</t>
  </si>
  <si>
    <t>Scheme 2</t>
  </si>
  <si>
    <t>7F.2</t>
  </si>
  <si>
    <t>Scheme 3</t>
  </si>
  <si>
    <t>7F.3</t>
  </si>
  <si>
    <t>Scheme 4</t>
  </si>
  <si>
    <t>7F.4</t>
  </si>
  <si>
    <t>Scheme 5</t>
  </si>
  <si>
    <t>7F.5</t>
  </si>
  <si>
    <t>Scheme 6</t>
  </si>
  <si>
    <t>7F.6</t>
  </si>
  <si>
    <t>Scheme 7</t>
  </si>
  <si>
    <t>7F.7</t>
  </si>
  <si>
    <t>Scheme 8</t>
  </si>
  <si>
    <t>7F.8</t>
  </si>
  <si>
    <t>Scheme 9</t>
  </si>
  <si>
    <t>7F.9</t>
  </si>
  <si>
    <t>Scheme 10</t>
  </si>
  <si>
    <t>7F.10</t>
  </si>
  <si>
    <t>Scheme 11</t>
  </si>
  <si>
    <t>7F.11</t>
  </si>
  <si>
    <t>Scheme 12</t>
  </si>
  <si>
    <t>7F.12</t>
  </si>
  <si>
    <t>Scheme 13</t>
  </si>
  <si>
    <t>7F.13</t>
  </si>
  <si>
    <t>Scheme 14</t>
  </si>
  <si>
    <t>7F.14</t>
  </si>
  <si>
    <t>Scheme 15</t>
  </si>
  <si>
    <t>7F.15</t>
  </si>
  <si>
    <t>Scheme 16</t>
  </si>
  <si>
    <t>7F.16</t>
  </si>
  <si>
    <t>Scheme 17</t>
  </si>
  <si>
    <t>7F.17</t>
  </si>
  <si>
    <t>Scheme 18</t>
  </si>
  <si>
    <t>7F.18</t>
  </si>
  <si>
    <t>Scheme 19</t>
  </si>
  <si>
    <t>7F.19</t>
  </si>
  <si>
    <t>Scheme 20</t>
  </si>
  <si>
    <t>7F.20</t>
  </si>
  <si>
    <t>Scheme 21</t>
  </si>
  <si>
    <t>7F.21</t>
  </si>
  <si>
    <t>Scheme 22</t>
  </si>
  <si>
    <t>7F.22</t>
  </si>
  <si>
    <t>Scheme 23</t>
  </si>
  <si>
    <t>7F.23</t>
  </si>
  <si>
    <t>Scheme 24</t>
  </si>
  <si>
    <t>7F.24</t>
  </si>
  <si>
    <t>Scheme 25</t>
  </si>
  <si>
    <t>7F.25</t>
  </si>
  <si>
    <t>Scheme 26</t>
  </si>
  <si>
    <t>7F.26</t>
  </si>
  <si>
    <t>Scheme 27</t>
  </si>
  <si>
    <t>7F.27</t>
  </si>
  <si>
    <t>Scheme 28</t>
  </si>
  <si>
    <t>7F.28</t>
  </si>
  <si>
    <t>Scheme 29</t>
  </si>
  <si>
    <t>7F.29</t>
  </si>
  <si>
    <t>Scheme 30</t>
  </si>
  <si>
    <t>7F.30</t>
  </si>
  <si>
    <t>Scheme 31</t>
  </si>
  <si>
    <t>7F.31</t>
  </si>
  <si>
    <t>Scheme 32</t>
  </si>
  <si>
    <t>7F.32</t>
  </si>
  <si>
    <t>Scheme 33</t>
  </si>
  <si>
    <t>7F.33</t>
  </si>
  <si>
    <t>Scheme 34</t>
  </si>
  <si>
    <t>7F.34</t>
  </si>
  <si>
    <t>Scheme 35</t>
  </si>
  <si>
    <t>7F.35</t>
  </si>
  <si>
    <t>Scheme 36</t>
  </si>
  <si>
    <t>7F.36</t>
  </si>
  <si>
    <t>Scheme 37</t>
  </si>
  <si>
    <t>7F.37</t>
  </si>
  <si>
    <t>Scheme 38</t>
  </si>
  <si>
    <t>7F.38</t>
  </si>
  <si>
    <t>Scheme 39</t>
  </si>
  <si>
    <t>7F.39</t>
  </si>
  <si>
    <t>Scheme 40</t>
  </si>
  <si>
    <t>7F.40</t>
  </si>
  <si>
    <t>Scheme 41</t>
  </si>
  <si>
    <t>7F.41</t>
  </si>
  <si>
    <t>Scheme 42</t>
  </si>
  <si>
    <t>7F.42</t>
  </si>
  <si>
    <t>Scheme 43</t>
  </si>
  <si>
    <t>7F.43</t>
  </si>
  <si>
    <t>Scheme 44</t>
  </si>
  <si>
    <t>7F.44</t>
  </si>
  <si>
    <t>Scheme 45</t>
  </si>
  <si>
    <t>7F.45</t>
  </si>
  <si>
    <t>Scheme 46</t>
  </si>
  <si>
    <t>7F.46</t>
  </si>
  <si>
    <t>Scheme 47</t>
  </si>
  <si>
    <t>7F.47</t>
  </si>
  <si>
    <t>Scheme 48</t>
  </si>
  <si>
    <t>7F.48</t>
  </si>
  <si>
    <t>Scheme 49</t>
  </si>
  <si>
    <t>7F.49</t>
  </si>
  <si>
    <t>Scheme 50</t>
  </si>
  <si>
    <t>7F.50</t>
  </si>
  <si>
    <t>Scheme 51</t>
  </si>
  <si>
    <t>7F.51</t>
  </si>
  <si>
    <t>Scheme 52</t>
  </si>
  <si>
    <t>7F.52</t>
  </si>
  <si>
    <t>Scheme 53</t>
  </si>
  <si>
    <t>7F.53</t>
  </si>
  <si>
    <t>Scheme 54</t>
  </si>
  <si>
    <t>7F.54</t>
  </si>
  <si>
    <t>Scheme 55</t>
  </si>
  <si>
    <t>7F.55</t>
  </si>
  <si>
    <t>Scheme 56</t>
  </si>
  <si>
    <t>7F.56</t>
  </si>
  <si>
    <t>Scheme 57</t>
  </si>
  <si>
    <t>7F.57</t>
  </si>
  <si>
    <t>Scheme 58</t>
  </si>
  <si>
    <t>7F.58</t>
  </si>
  <si>
    <t>Scheme 59</t>
  </si>
  <si>
    <t>7F.59</t>
  </si>
  <si>
    <t>Scheme 60</t>
  </si>
  <si>
    <t>7F.60</t>
  </si>
  <si>
    <t>Scheme 61</t>
  </si>
  <si>
    <t>7F.61</t>
  </si>
  <si>
    <t>Scheme 62</t>
  </si>
  <si>
    <t>7F.62</t>
  </si>
  <si>
    <t>Scheme 63</t>
  </si>
  <si>
    <t>7F.63</t>
  </si>
  <si>
    <t>Scheme 64</t>
  </si>
  <si>
    <t>7F.64</t>
  </si>
  <si>
    <t>Scheme 65</t>
  </si>
  <si>
    <t>7F.65</t>
  </si>
  <si>
    <t>Scheme 66</t>
  </si>
  <si>
    <t>7F.66</t>
  </si>
  <si>
    <t>Scheme 67</t>
  </si>
  <si>
    <t>7F.67</t>
  </si>
  <si>
    <t>Scheme 68</t>
  </si>
  <si>
    <t>7F.68</t>
  </si>
  <si>
    <t>Scheme 69</t>
  </si>
  <si>
    <t>7F.69</t>
  </si>
  <si>
    <t>Scheme 70</t>
  </si>
  <si>
    <t>7F.70</t>
  </si>
  <si>
    <t>Scheme 71</t>
  </si>
  <si>
    <t>7F.71</t>
  </si>
  <si>
    <t>Scheme 72</t>
  </si>
  <si>
    <t>7F.72</t>
  </si>
  <si>
    <t>Scheme 73</t>
  </si>
  <si>
    <t>7F.73</t>
  </si>
  <si>
    <t>Scheme 74</t>
  </si>
  <si>
    <t>7F.74</t>
  </si>
  <si>
    <t>Scheme 75</t>
  </si>
  <si>
    <t>7F.75</t>
  </si>
  <si>
    <t>Scheme 76</t>
  </si>
  <si>
    <t>7F.76</t>
  </si>
  <si>
    <t>Scheme 77</t>
  </si>
  <si>
    <t>7F.77</t>
  </si>
  <si>
    <t>Scheme 78</t>
  </si>
  <si>
    <t>7F.78</t>
  </si>
  <si>
    <t>Scheme 79</t>
  </si>
  <si>
    <t>7F.79</t>
  </si>
  <si>
    <t>Scheme 80</t>
  </si>
  <si>
    <t>7F.80</t>
  </si>
  <si>
    <t>Scheme 81</t>
  </si>
  <si>
    <t>7F.81</t>
  </si>
  <si>
    <t>Scheme 82</t>
  </si>
  <si>
    <t>7F.82</t>
  </si>
  <si>
    <t>Scheme 83</t>
  </si>
  <si>
    <t>7F.83</t>
  </si>
  <si>
    <t>Scheme 84</t>
  </si>
  <si>
    <t>7F.84</t>
  </si>
  <si>
    <t>Scheme 85</t>
  </si>
  <si>
    <t>7F.85</t>
  </si>
  <si>
    <t>Scheme 86</t>
  </si>
  <si>
    <t>7F.86</t>
  </si>
  <si>
    <t>Scheme 87</t>
  </si>
  <si>
    <t>7F.87</t>
  </si>
  <si>
    <t>Scheme 88</t>
  </si>
  <si>
    <t>7F.88</t>
  </si>
  <si>
    <t>Scheme 89</t>
  </si>
  <si>
    <t>7F.89</t>
  </si>
  <si>
    <t>Scheme 90</t>
  </si>
  <si>
    <t>7F.90</t>
  </si>
  <si>
    <t>Scheme 91</t>
  </si>
  <si>
    <t>7F.91</t>
  </si>
  <si>
    <t>Scheme 92</t>
  </si>
  <si>
    <t>7F.92</t>
  </si>
  <si>
    <t>Scheme 93</t>
  </si>
  <si>
    <t>7F.93</t>
  </si>
  <si>
    <t>Scheme 94</t>
  </si>
  <si>
    <t>7F.94</t>
  </si>
  <si>
    <t>Scheme 95</t>
  </si>
  <si>
    <t>7F.95</t>
  </si>
  <si>
    <t>Scheme 96</t>
  </si>
  <si>
    <t>7F.96</t>
  </si>
  <si>
    <t>Scheme 97</t>
  </si>
  <si>
    <t>7F.97</t>
  </si>
  <si>
    <t>Scheme 98</t>
  </si>
  <si>
    <t>7F.98</t>
  </si>
  <si>
    <t>Scheme 99</t>
  </si>
  <si>
    <t>7F.99</t>
  </si>
  <si>
    <t>Scheme 100</t>
  </si>
  <si>
    <t>7F.100</t>
  </si>
  <si>
    <t>Scheme 101</t>
  </si>
  <si>
    <t>7F.101</t>
  </si>
  <si>
    <t>Scheme 102</t>
  </si>
  <si>
    <t>7F.102</t>
  </si>
  <si>
    <t>Scheme 103</t>
  </si>
  <si>
    <t>7F.103</t>
  </si>
  <si>
    <t>Scheme 104</t>
  </si>
  <si>
    <t>7F.104</t>
  </si>
  <si>
    <t>Scheme 105</t>
  </si>
  <si>
    <t>7F.105</t>
  </si>
  <si>
    <t>Scheme 106</t>
  </si>
  <si>
    <t>7F.106</t>
  </si>
  <si>
    <t>Scheme 107</t>
  </si>
  <si>
    <t>7F.107</t>
  </si>
  <si>
    <t>Scheme 108</t>
  </si>
  <si>
    <t>7F.108</t>
  </si>
  <si>
    <t>Scheme 109</t>
  </si>
  <si>
    <t>7F.109</t>
  </si>
  <si>
    <t>Scheme 110</t>
  </si>
  <si>
    <t>7F.110</t>
  </si>
  <si>
    <t>Scheme 111</t>
  </si>
  <si>
    <t>7F.111</t>
  </si>
  <si>
    <t>Scheme 112</t>
  </si>
  <si>
    <t>7F.112</t>
  </si>
  <si>
    <t>Scheme 113</t>
  </si>
  <si>
    <t>7F.113</t>
  </si>
  <si>
    <t>Scheme 114</t>
  </si>
  <si>
    <t>7F.114</t>
  </si>
  <si>
    <t>Scheme 115</t>
  </si>
  <si>
    <t>7F.115</t>
  </si>
  <si>
    <t>Scheme 116</t>
  </si>
  <si>
    <t>7F.116</t>
  </si>
  <si>
    <t>Scheme 117</t>
  </si>
  <si>
    <t>7F.117</t>
  </si>
  <si>
    <t>Scheme 118</t>
  </si>
  <si>
    <t>7F.118</t>
  </si>
  <si>
    <t>Scheme 119</t>
  </si>
  <si>
    <t>7F.119</t>
  </si>
  <si>
    <t>Scheme 120</t>
  </si>
  <si>
    <t>7F.120</t>
  </si>
  <si>
    <t>Scheme 121</t>
  </si>
  <si>
    <t>7F.121</t>
  </si>
  <si>
    <t>Scheme 122</t>
  </si>
  <si>
    <t>7F.122</t>
  </si>
  <si>
    <t>Scheme 123</t>
  </si>
  <si>
    <t>7F.123</t>
  </si>
  <si>
    <t>Scheme 124</t>
  </si>
  <si>
    <t>7F.124</t>
  </si>
  <si>
    <t>Scheme 125</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</si>
  <si>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</si>
  <si>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</si>
  <si>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</si>
  <si>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</si>
  <si>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</si>
  <si>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</si>
  <si>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</si>
  <si>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</si>
  <si>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</si>
  <si>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</si>
  <si>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</si>
  <si>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</si>
  <si>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</si>
  <si>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</si>
  <si>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</si>
  <si>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</si>
  <si>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</si>
  <si>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</si>
  <si>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</si>
  <si>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</si>
  <si>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</si>
  <si>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</si>
  <si>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</si>
  <si>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</si>
  <si>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</si>
  <si>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</si>
  <si>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</si>
  <si>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</si>
  <si>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</si>
  <si>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</si>
  <si>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</si>
  <si>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</si>
  <si>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</si>
  <si>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</si>
  <si>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</si>
  <si>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</si>
  <si>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</si>
  <si>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</si>
  <si>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</si>
  <si>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</si>
  <si>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</si>
  <si>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</si>
  <si>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</si>
  <si>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</si>
  <si>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</si>
  <si>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</si>
  <si>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</si>
  <si>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</si>
  <si>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</si>
  <si>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</si>
  <si>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</si>
  <si>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</si>
  <si>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</si>
  <si>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</si>
  <si>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</si>
  <si>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</si>
  <si>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</si>
  <si>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</si>
  <si>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</si>
  <si>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</si>
  <si>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</si>
  <si>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</si>
  <si>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</si>
  <si>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</si>
  <si>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</si>
  <si>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</si>
  <si>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</si>
  <si>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</si>
  <si>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</si>
  <si>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</si>
  <si>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</si>
  <si>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</si>
  <si>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</si>
  <si>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</si>
  <si>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</si>
  <si>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</si>
  <si>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</si>
  <si>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</si>
  <si>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</si>
  <si>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</si>
  <si>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</si>
  <si>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</si>
  <si>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</si>
  <si>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</si>
  <si>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</si>
  <si>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</si>
  <si>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</si>
  <si>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</si>
  <si>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</si>
  <si>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</si>
  <si>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</si>
  <si>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</si>
  <si>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</si>
  <si>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</si>
  <si>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</si>
  <si>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</si>
  <si>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</si>
  <si>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</si>
  <si>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</si>
  <si>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</si>
  <si>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</si>
  <si>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</si>
  <si>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</si>
  <si>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</si>
  <si>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</si>
  <si>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</si>
  <si>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</si>
  <si>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</si>
  <si>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</si>
  <si>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</si>
  <si>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</si>
  <si>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</si>
  <si>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</si>
  <si>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</si>
  <si>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</si>
  <si>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</si>
  <si>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</si>
  <si>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</si>
  <si>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</si>
  <si>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</si>
  <si>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</si>
  <si>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</si>
  <si>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</si>
  <si>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</si>
  <si>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</si>
  <si>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</si>
  <si>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</si>
  <si>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</si>
  <si>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</si>
  <si>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</si>
  <si>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</si>
  <si>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</si>
  <si>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</si>
  <si>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</si>
  <si>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</si>
  <si>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</si>
  <si>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</si>
  <si>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</si>
  <si>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</si>
  <si>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</si>
  <si>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</si>
  <si>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</si>
  <si>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</si>
  <si>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</si>
  <si>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</si>
  <si>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</si>
  <si>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</si>
  <si>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</si>
  <si>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</si>
  <si>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</si>
  <si>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</si>
  <si>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</si>
  <si>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</si>
  <si>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</si>
  <si>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</si>
  <si>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</si>
  <si>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</si>
  <si>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</si>
  <si>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</si>
  <si>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</si>
  <si>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</si>
  <si>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</si>
  <si>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</si>
  <si>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</si>
  <si>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</si>
  <si>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</si>
  <si>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</si>
  <si>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</si>
  <si>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</si>
  <si>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</si>
  <si>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</si>
  <si>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</si>
  <si>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</si>
  <si>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</si>
  <si>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</si>
  <si>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</si>
  <si>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</si>
  <si>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</si>
  <si>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</si>
  <si>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</si>
  <si>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</si>
  <si>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</si>
  <si>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</si>
  <si>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</si>
  <si>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</si>
  <si>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</si>
  <si>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</si>
  <si>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</si>
  <si>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</si>
  <si>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</si>
  <si>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</si>
  <si>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</si>
  <si>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</si>
  <si>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</si>
  <si>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</si>
  <si>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</si>
  <si>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</si>
  <si>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</si>
  <si>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</si>
  <si>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</si>
  <si>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</si>
  <si>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</si>
  <si>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</si>
  <si>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</si>
  <si>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</si>
  <si>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</si>
  <si>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</si>
  <si>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</si>
  <si>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</si>
  <si>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</si>
  <si>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</si>
  <si>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</si>
  <si>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</si>
  <si>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</si>
  <si>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</si>
  <si>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</si>
  <si>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</si>
  <si>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</si>
  <si>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</si>
  <si>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</si>
  <si>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</si>
  <si>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</si>
  <si>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</si>
  <si>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</si>
  <si>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</si>
  <si>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</si>
  <si>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</si>
  <si>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</si>
  <si>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</si>
  <si>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</si>
  <si>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</si>
  <si>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</si>
  <si>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</si>
  <si>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</si>
  <si>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</si>
  <si>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</si>
  <si>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</si>
  <si>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</si>
  <si>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</si>
  <si>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</si>
  <si>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</si>
  <si>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</si>
  <si>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</si>
  <si>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</si>
  <si>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</si>
  <si>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</si>
  <si>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</si>
  <si>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</si>
  <si>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</si>
  <si>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</si>
  <si>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</si>
  <si>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</si>
  <si>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</si>
  <si>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</si>
  <si>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</si>
  <si>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</si>
  <si>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</si>
  <si>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</si>
  <si>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</si>
  <si>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</si>
  <si>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</si>
  <si>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</si>
  <si>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</si>
  <si>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</si>
  <si>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</si>
  <si>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</si>
  <si>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</si>
  <si>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</si>
  <si>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</si>
  <si>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</si>
  <si>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</si>
  <si>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</si>
  <si>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</si>
  <si>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</si>
  <si>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</si>
  <si>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</si>
  <si>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</si>
  <si>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</si>
  <si>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</si>
  <si>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</si>
  <si>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</si>
  <si>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</si>
  <si>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</si>
  <si>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</si>
  <si>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</si>
  <si>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</si>
  <si>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</si>
  <si>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</si>
  <si>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</si>
  <si>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</si>
  <si>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</si>
  <si>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</si>
  <si>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</si>
  <si>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</si>
  <si>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</si>
  <si>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</si>
  <si>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</si>
  <si>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</si>
  <si>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</si>
  <si>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</si>
  <si>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</si>
  <si>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</si>
  <si>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</si>
  <si>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</si>
  <si>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</si>
  <si>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</si>
  <si>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</si>
  <si>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</si>
  <si>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</si>
  <si>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</si>
  <si>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</si>
  <si>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</si>
  <si>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</si>
  <si>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</si>
  <si>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</si>
  <si>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</si>
  <si>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</si>
  <si>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</si>
  <si>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</si>
  <si>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</si>
  <si>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</si>
  <si>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</si>
  <si>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</si>
  <si>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</si>
  <si>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</si>
  <si>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</si>
  <si>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</si>
  <si>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</si>
  <si>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</si>
  <si>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</si>
  <si>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</si>
  <si>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</si>
  <si>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</si>
  <si>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</si>
  <si>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</si>
  <si>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</si>
  <si>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</si>
  <si>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</si>
  <si>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</si>
  <si>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</si>
  <si>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</si>
  <si>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</si>
  <si>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</si>
  <si>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</si>
  <si>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</si>
  <si>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</si>
  <si>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</si>
  <si>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</si>
  <si>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</si>
  <si>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</si>
  <si>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</si>
  <si>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</si>
  <si>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</si>
  <si>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</si>
  <si>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</si>
  <si>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</si>
  <si>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</si>
  <si>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</si>
  <si>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</si>
  <si>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</si>
  <si>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</si>
  <si>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</si>
  <si>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</si>
  <si>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</si>
  <si>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</si>
  <si>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</si>
  <si>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</si>
  <si>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</si>
  <si>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</si>
  <si>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</si>
  <si>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</si>
  <si>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</si>
  <si>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</si>
  <si>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</si>
  <si>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</si>
  <si>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</si>
  <si>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</si>
  <si>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</si>
  <si>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</si>
  <si>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</si>
  <si>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</si>
  <si>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</si>
  <si>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</si>
  <si>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</si>
  <si>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</si>
  <si>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</si>
  <si>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</si>
  <si>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</si>
  <si>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</si>
  <si>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</si>
  <si>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</si>
  <si>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</si>
  <si>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</si>
  <si>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</si>
  <si>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</si>
  <si>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</si>
  <si>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</si>
  <si>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</si>
  <si>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</si>
  <si>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</si>
  <si>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</si>
  <si>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</si>
  <si>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</si>
  <si>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</si>
  <si>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</si>
  <si>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</si>
  <si>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</si>
  <si>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</si>
  <si>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</si>
  <si>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</si>
  <si>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</si>
  <si>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</si>
  <si>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</si>
  <si>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</si>
  <si>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</si>
  <si>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</si>
  <si>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</si>
  <si>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</si>
  <si>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</si>
  <si>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</si>
  <si>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</si>
  <si>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</si>
  <si>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</si>
  <si>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</si>
  <si>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</si>
  <si>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</si>
  <si>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</si>
  <si>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</si>
  <si>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</si>
  <si>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</si>
  <si>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</si>
  <si>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</si>
  <si>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</si>
  <si>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</si>
  <si>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</si>
  <si>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</si>
  <si>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</si>
  <si>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</si>
  <si>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</si>
  <si>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</si>
  <si>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</si>
  <si>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</si>
  <si>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</si>
  <si>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</si>
  <si>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</si>
  <si>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</si>
  <si>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</si>
  <si>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</si>
  <si>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</si>
  <si>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</si>
  <si>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</si>
  <si>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</si>
  <si>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</si>
  <si>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</si>
  <si>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</si>
  <si>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</si>
  <si>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</si>
  <si>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</si>
  <si>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</si>
  <si>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</si>
  <si>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</si>
  <si>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</si>
  <si>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</si>
  <si>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</si>
  <si>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</si>
  <si>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</si>
  <si>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</si>
  <si>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</si>
  <si>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</si>
  <si>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</si>
  <si>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</si>
  <si>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</si>
  <si>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</si>
  <si>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</si>
  <si>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</si>
  <si>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</si>
  <si>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</si>
  <si>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</si>
  <si>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</si>
  <si>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</si>
  <si>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</si>
  <si>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</si>
  <si>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</si>
  <si>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</si>
  <si>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</si>
  <si>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</si>
  <si>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</si>
  <si>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</si>
  <si>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</si>
  <si>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</si>
  <si>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</si>
  <si>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</si>
  <si>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</si>
  <si>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</si>
  <si>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</si>
  <si>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</si>
  <si>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</si>
  <si>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</si>
  <si>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</si>
  <si>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</si>
  <si>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</si>
  <si>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</si>
  <si>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</si>
  <si>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</si>
  <si>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</si>
  <si>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</si>
  <si>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</si>
  <si>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</si>
  <si>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</si>
  <si>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</si>
  <si>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</si>
  <si>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</si>
  <si>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</si>
  <si>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</si>
  <si>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</si>
  <si>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</si>
  <si>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</si>
  <si>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</si>
  <si>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</si>
  <si>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</si>
  <si>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</si>
  <si>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</si>
  <si>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</si>
  <si>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</si>
  <si>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</si>
  <si>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</si>
  <si>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</si>
  <si>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</si>
  <si>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</si>
  <si>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</si>
  <si>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</si>
  <si>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</si>
  <si>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</si>
  <si>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</si>
  <si>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</si>
  <si>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</si>
  <si>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</si>
  <si>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</si>
  <si>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</si>
  <si>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</si>
  <si>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</si>
  <si>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</si>
  <si>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</si>
  <si>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</si>
  <si>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</si>
  <si>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</si>
  <si>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</si>
  <si>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</si>
  <si>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</si>
  <si>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</si>
  <si>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</si>
  <si>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</si>
  <si>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</si>
  <si>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</si>
  <si>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</si>
  <si>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</si>
  <si>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</si>
  <si>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</si>
  <si>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</si>
  <si>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</si>
  <si>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</si>
  <si>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</si>
  <si>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</si>
  <si>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</si>
  <si>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</si>
  <si>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</si>
  <si>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</si>
  <si>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</si>
  <si>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</si>
  <si>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</si>
  <si>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</si>
  <si>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</si>
  <si>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</si>
  <si>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</si>
  <si>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</si>
  <si>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</si>
  <si>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</si>
  <si>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</si>
  <si>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</si>
  <si>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</si>
  <si>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</si>
  <si>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</si>
  <si>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</si>
  <si>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</si>
  <si>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</si>
  <si>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</si>
  <si>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</si>
  <si>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</si>
  <si>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</si>
  <si>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</si>
  <si>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</si>
  <si>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</si>
  <si>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</si>
  <si>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</si>
  <si>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</si>
  <si>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</si>
  <si>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</si>
  <si>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</si>
  <si>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</si>
  <si>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</si>
  <si>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</si>
  <si>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</si>
  <si>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</si>
  <si>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</si>
  <si>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</si>
  <si>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</si>
  <si>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</si>
  <si>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</si>
  <si>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</si>
  <si>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</si>
  <si>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</si>
  <si>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</si>
  <si>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</si>
  <si>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</si>
  <si>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</si>
  <si>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</si>
  <si>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</si>
  <si>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</si>
  <si>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</si>
  <si>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</si>
  <si>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</si>
  <si>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</si>
  <si>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</si>
  <si>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</si>
  <si>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</si>
  <si>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</si>
  <si>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</si>
  <si>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</si>
  <si>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</si>
  <si>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</si>
  <si>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</si>
  <si>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</si>
  <si>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</si>
  <si>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</si>
  <si>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</si>
  <si>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</si>
  <si>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</si>
  <si>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</si>
  <si>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</si>
  <si>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</si>
  <si>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</si>
  <si>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</si>
  <si>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</si>
  <si>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</si>
  <si>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</si>
  <si>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</si>
  <si>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</si>
  <si>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</si>
  <si>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</si>
  <si>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</si>
  <si>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</si>
  <si>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</si>
  <si>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</si>
  <si>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</si>
  <si>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</si>
  <si>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</si>
  <si>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</si>
  <si>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</si>
  <si>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</si>
  <si>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</si>
  <si>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</si>
  <si>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</si>
  <si>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</si>
  <si>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</si>
  <si>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</si>
  <si>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</si>
  <si>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</si>
  <si>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</si>
  <si>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</si>
  <si>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</si>
  <si>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</si>
  <si>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</si>
  <si>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</si>
  <si>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</si>
  <si>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</si>
  <si>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</si>
  <si>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</si>
  <si>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</si>
  <si>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</si>
  <si>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</si>
  <si>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</si>
  <si>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</si>
  <si>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</si>
  <si>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</si>
  <si>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</si>
  <si>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</si>
  <si>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</si>
  <si>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</si>
  <si>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</si>
  <si>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</si>
  <si>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</si>
  <si>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</si>
  <si>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</si>
  <si>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</si>
  <si>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</si>
  <si>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</si>
  <si>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</si>
  <si>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</si>
  <si>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</si>
  <si>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</si>
  <si>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</si>
  <si>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</si>
  <si>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</si>
  <si>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</si>
  <si>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</si>
  <si>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</si>
  <si>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</si>
  <si>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</si>
  <si>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</si>
  <si>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</si>
  <si>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</si>
  <si>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</si>
  <si>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</si>
  <si>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</si>
  <si>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</si>
  <si>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</si>
  <si>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</si>
  <si>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</si>
  <si>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</si>
  <si>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</si>
  <si>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</si>
  <si>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</si>
  <si>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</si>
  <si>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</si>
  <si>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</si>
  <si>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</si>
  <si>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</si>
  <si>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</si>
  <si>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</si>
  <si>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Innovation project 1 &lt;please insert project name&gt;</t>
  </si>
  <si>
    <t>9A.9</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</si>
  <si>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</si>
  <si>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</si>
  <si>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</si>
  <si>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</si>
  <si>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</si>
  <si>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</si>
  <si>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</si>
  <si>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</si>
  <si>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</si>
  <si>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</si>
  <si>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</si>
  <si>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</si>
  <si>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</si>
  <si>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</si>
  <si>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Innovation project 2</t>
  </si>
  <si>
    <t>9A.10</t>
  </si>
  <si>
    <t>BO_1864509</t>
  </si>
  <si>
    <t>BO_4539015</t>
  </si>
  <si>
    <t>BO_3673371</t>
  </si>
  <si>
    <t>BO_9135301</t>
  </si>
  <si>
    <t>BO_5022348</t>
  </si>
  <si>
    <t>BO_297806</t>
  </si>
  <si>
    <t>BO_1679948</t>
  </si>
  <si>
    <t>BO_1088090</t>
  </si>
  <si>
    <t>BO_943397</t>
  </si>
  <si>
    <t>BO_487889</t>
  </si>
  <si>
    <t>BO23_487889</t>
  </si>
  <si>
    <t>BO_3137918</t>
  </si>
  <si>
    <t>BO23_3137918</t>
  </si>
  <si>
    <t>BO25_6541_TOT</t>
  </si>
  <si>
    <t>Innovation project 3</t>
  </si>
  <si>
    <t>9A.11</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</si>
  <si>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</si>
  <si>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</si>
  <si>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</si>
  <si>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</si>
  <si>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</si>
  <si>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</si>
  <si>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</si>
  <si>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</si>
  <si>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</si>
  <si>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</si>
  <si>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</si>
  <si>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</si>
  <si>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</si>
  <si>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</si>
  <si>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</si>
  <si>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</si>
  <si>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</si>
  <si>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</si>
  <si>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</si>
  <si>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</si>
  <si>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</si>
  <si>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</si>
  <si>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</si>
  <si>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</si>
  <si>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</si>
  <si>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</si>
  <si>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</si>
  <si>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</si>
  <si>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</si>
  <si>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</si>
  <si>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</si>
  <si>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</si>
  <si>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</si>
  <si>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</si>
  <si>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</si>
  <si>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</si>
  <si>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</si>
  <si>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</si>
  <si>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</si>
  <si>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</si>
  <si>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</si>
  <si>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</si>
  <si>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</si>
  <si>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</si>
  <si>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</si>
  <si>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</si>
  <si>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</si>
  <si>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</si>
  <si>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</si>
  <si>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</si>
  <si>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</si>
  <si>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</si>
  <si>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</si>
  <si>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</si>
  <si>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</si>
  <si>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</si>
  <si>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</si>
  <si>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</si>
  <si>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</si>
  <si>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</si>
  <si>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</si>
  <si>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</si>
  <si>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</si>
  <si>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</si>
  <si>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</si>
  <si>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</si>
  <si>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</si>
  <si>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</si>
  <si>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</si>
  <si>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</si>
  <si>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</si>
  <si>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</si>
  <si>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</si>
  <si>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</si>
  <si>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</si>
  <si>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</si>
  <si>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</si>
  <si>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</si>
  <si>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</si>
  <si>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</si>
  <si>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</si>
  <si>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</si>
  <si>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</si>
  <si>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</si>
  <si>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</si>
  <si>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</si>
  <si>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</si>
  <si>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</si>
  <si>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</si>
  <si>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</si>
  <si>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</si>
  <si>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</si>
  <si>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</si>
  <si>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</si>
  <si>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</si>
  <si>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</si>
  <si>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</si>
  <si>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</si>
  <si>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</si>
  <si>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</si>
  <si>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</si>
  <si>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</si>
  <si>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</si>
  <si>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</si>
  <si>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</si>
  <si>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</si>
  <si>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</si>
  <si>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</si>
  <si>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</si>
  <si>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</si>
  <si>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</si>
  <si>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</si>
  <si>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</si>
  <si>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</si>
  <si>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</si>
  <si>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</si>
  <si>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</si>
  <si>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</si>
  <si>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</si>
  <si>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</si>
  <si>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</si>
  <si>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</si>
  <si>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</si>
  <si>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</si>
  <si>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</si>
  <si>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</si>
  <si>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</si>
  <si>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</si>
  <si>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</si>
  <si>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</si>
  <si>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</si>
  <si>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</si>
  <si>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</si>
  <si>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</si>
  <si>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</si>
  <si>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</si>
  <si>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</si>
  <si>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</si>
  <si>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</si>
  <si>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</si>
  <si>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</si>
  <si>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</si>
  <si>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</si>
  <si>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</si>
  <si>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</si>
  <si>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</si>
  <si>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</si>
  <si>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</si>
  <si>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</si>
  <si>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</si>
  <si>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</si>
  <si>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</si>
  <si>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</si>
  <si>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</si>
  <si>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</si>
  <si>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</si>
  <si>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</si>
  <si>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</si>
  <si>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</si>
  <si>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</si>
  <si>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</si>
  <si>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</si>
  <si>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</si>
  <si>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</si>
  <si>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</si>
  <si>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</si>
  <si>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</si>
  <si>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</si>
  <si>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</si>
  <si>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</si>
  <si>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</si>
  <si>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</si>
  <si>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</si>
  <si>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</si>
  <si>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</si>
  <si>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</si>
  <si>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</si>
  <si>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</si>
  <si>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</si>
  <si>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</si>
  <si>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</si>
  <si>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</si>
  <si>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</si>
  <si>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</si>
  <si>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</si>
  <si>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</si>
  <si>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</si>
  <si>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</si>
  <si>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</si>
  <si>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</si>
  <si>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</si>
  <si>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</si>
  <si>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</si>
  <si>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</si>
  <si>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</si>
  <si>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</si>
  <si>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</si>
  <si>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</si>
  <si>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</si>
  <si>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</si>
  <si>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</si>
  <si>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</si>
  <si>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</si>
  <si>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</si>
  <si>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</si>
  <si>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</si>
  <si>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</si>
  <si>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</si>
  <si>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</si>
  <si>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</si>
  <si>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</si>
  <si>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</si>
  <si>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</si>
  <si>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</si>
  <si>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</si>
  <si>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</si>
  <si>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</si>
  <si>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</si>
  <si>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</si>
  <si>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</si>
  <si>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</si>
  <si>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</si>
  <si>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</si>
  <si>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</si>
  <si>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</si>
  <si>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</si>
  <si>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</si>
  <si>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</si>
  <si>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</si>
  <si>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</si>
  <si>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</si>
  <si>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</si>
  <si>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</si>
  <si>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</si>
  <si>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</si>
  <si>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</si>
  <si>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</si>
  <si>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</si>
  <si>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</si>
  <si>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</si>
  <si>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</si>
  <si>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</si>
  <si>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</si>
  <si>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</si>
  <si>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</si>
  <si>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</si>
  <si>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</si>
  <si>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</si>
  <si>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</si>
  <si>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</si>
  <si>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</si>
  <si>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</si>
  <si>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</si>
  <si>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</si>
  <si>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</si>
  <si>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</si>
  <si>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</si>
  <si>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</si>
  <si>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</si>
  <si>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</si>
  <si>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</si>
  <si>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</si>
  <si>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</si>
  <si>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</si>
  <si>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</si>
  <si>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</si>
  <si>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</si>
  <si>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</si>
  <si>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</si>
  <si>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</si>
  <si>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</si>
  <si>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</si>
  <si>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</si>
  <si>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</si>
  <si>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</si>
  <si>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</si>
  <si>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</si>
  <si>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</si>
  <si>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</si>
  <si>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</si>
  <si>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</si>
  <si>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</si>
  <si>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</si>
  <si>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</si>
  <si>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</si>
  <si>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</si>
  <si>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</si>
  <si>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</si>
  <si>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</si>
  <si>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</si>
  <si>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</si>
  <si>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</si>
  <si>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</si>
  <si>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</si>
  <si>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</si>
  <si>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</si>
  <si>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</si>
  <si>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</si>
  <si>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</si>
  <si>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</si>
  <si>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</si>
  <si>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</si>
  <si>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</si>
  <si>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</si>
  <si>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</si>
  <si>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</si>
  <si>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</si>
  <si>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</si>
  <si>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</si>
  <si>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</si>
  <si>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</si>
  <si>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</si>
  <si>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</si>
  <si>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</si>
  <si>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</si>
  <si>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</si>
  <si>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</si>
  <si>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</si>
  <si>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</si>
  <si>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</si>
  <si>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</si>
  <si>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</si>
  <si>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</si>
  <si>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</si>
  <si>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</si>
  <si>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</si>
  <si>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</si>
  <si>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</si>
  <si>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</si>
  <si>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</si>
  <si>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</si>
  <si>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</si>
  <si>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</si>
  <si>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</si>
  <si>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</si>
  <si>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</si>
  <si>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</si>
  <si>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</si>
  <si>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</si>
  <si>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</si>
  <si>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</si>
  <si>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</si>
  <si>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</si>
  <si>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</si>
  <si>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</si>
  <si>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</si>
  <si>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</si>
  <si>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</si>
  <si>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</si>
  <si>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</si>
  <si>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</si>
  <si>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</si>
  <si>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</si>
  <si>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</si>
  <si>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</si>
  <si>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</si>
  <si>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</si>
  <si>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</si>
  <si>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</si>
  <si>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</si>
  <si>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</si>
  <si>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</si>
  <si>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</si>
  <si>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</si>
  <si>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</si>
  <si>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</si>
  <si>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</si>
  <si>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</si>
  <si>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</si>
  <si>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</si>
  <si>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</si>
  <si>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</si>
  <si>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</si>
  <si>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</si>
  <si>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</si>
  <si>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</si>
  <si>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</si>
  <si>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</si>
  <si>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</si>
  <si>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</si>
  <si>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</si>
  <si>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</si>
  <si>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</si>
  <si>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</si>
  <si>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</si>
  <si>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</si>
  <si>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</si>
  <si>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</si>
  <si>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</si>
  <si>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</si>
  <si>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</si>
  <si>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</si>
  <si>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</si>
  <si>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</si>
  <si>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</si>
  <si>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</si>
  <si>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</si>
  <si>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</si>
  <si>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</si>
  <si>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</si>
  <si>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</si>
  <si>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</si>
  <si>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</si>
  <si>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</si>
  <si>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</si>
  <si>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</si>
  <si>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</si>
  <si>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</si>
  <si>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</si>
  <si>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</si>
  <si>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</si>
  <si>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</si>
  <si>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</si>
  <si>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</si>
  <si>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</si>
  <si>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</si>
  <si>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</si>
  <si>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</si>
  <si>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</si>
  <si>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</si>
  <si>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</si>
  <si>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</si>
  <si>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</si>
  <si>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</si>
  <si>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</si>
  <si>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</si>
  <si>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</si>
  <si>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</si>
  <si>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</si>
  <si>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</si>
  <si>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</si>
  <si>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</si>
  <si>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</si>
  <si>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</si>
  <si>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</si>
  <si>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</si>
  <si>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</si>
  <si>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</si>
  <si>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</si>
  <si>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</si>
  <si>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</si>
  <si>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</si>
  <si>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</si>
  <si>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</si>
  <si>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</si>
  <si>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</si>
  <si>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</si>
  <si>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</si>
  <si>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</si>
  <si>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</si>
  <si>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</si>
  <si>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</si>
  <si>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</si>
  <si>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</si>
  <si>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</si>
  <si>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</si>
  <si>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Building sustainable flood resilient communities</t>
  </si>
  <si>
    <t>Cubic metres of wastewater network storage equivalent</t>
  </si>
  <si>
    <r>
      <t>m</t>
    </r>
    <r>
      <rPr>
        <vertAlign val="superscript"/>
        <sz val="10"/>
        <color rgb="FF000000"/>
        <rFont val="Arial"/>
        <family val="2"/>
        <scheme val="minor"/>
      </rPr>
      <t>3</t>
    </r>
  </si>
  <si>
    <t>10E.10</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</si>
  <si>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</si>
  <si>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</si>
  <si>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</si>
  <si>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</si>
  <si>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</si>
  <si>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</si>
  <si>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</si>
  <si>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</si>
  <si>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</si>
  <si>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</si>
  <si>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</si>
  <si>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</si>
  <si>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</si>
  <si>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</si>
  <si>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</si>
  <si>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</si>
  <si>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</si>
  <si>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</si>
  <si>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</si>
  <si>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</si>
  <si>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</si>
  <si>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</si>
  <si>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</si>
  <si>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</si>
  <si>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</si>
  <si>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</si>
  <si>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</si>
  <si>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</si>
  <si>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Decarbonising water resources</t>
  </si>
  <si>
    <t>10E.23</t>
  </si>
  <si>
    <t>Church Wilne</t>
  </si>
  <si>
    <t>10E.24</t>
  </si>
  <si>
    <t>Melbourne</t>
  </si>
  <si>
    <t>10E.25</t>
  </si>
  <si>
    <t>Smart metering</t>
  </si>
  <si>
    <t>New household smart meter installations</t>
  </si>
  <si>
    <t>10E.26</t>
  </si>
  <si>
    <t>Existing basic meters replaced with smart meters</t>
  </si>
  <si>
    <t>10E.27</t>
  </si>
  <si>
    <t>Taking care of supply pipes</t>
  </si>
  <si>
    <t>Proactive lead supply pipe replacement and
repair/replacement of leaking supply pipes in Coventry and Bomere Heath
trial areas.</t>
  </si>
  <si>
    <t>10E.28</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</si>
  <si>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</si>
  <si>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</si>
  <si>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</si>
  <si>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</si>
  <si>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</si>
  <si>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</si>
  <si>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</si>
  <si>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</si>
  <si>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</si>
  <si>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</si>
  <si>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</si>
  <si>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</si>
  <si>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</si>
  <si>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</si>
  <si>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</si>
  <si>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</si>
  <si>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</si>
  <si>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</si>
  <si>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</si>
  <si>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</si>
  <si>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</si>
  <si>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</si>
  <si>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</si>
  <si>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</si>
  <si>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</si>
  <si>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</si>
  <si>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</si>
  <si>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</si>
  <si>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</si>
  <si>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</si>
  <si>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</si>
  <si>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</si>
  <si>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</si>
  <si>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</si>
  <si>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</si>
  <si>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</si>
  <si>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</si>
  <si>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</si>
  <si>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</si>
  <si>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</si>
  <si>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</si>
  <si>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</si>
  <si>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</si>
  <si>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</si>
  <si>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</si>
  <si>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</si>
  <si>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</si>
  <si>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</si>
  <si>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</si>
  <si>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</si>
  <si>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</si>
  <si>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</si>
  <si>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</si>
  <si>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</si>
  <si>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</si>
  <si>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</si>
  <si>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</si>
  <si>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</si>
  <si>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</si>
  <si>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</si>
  <si>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</si>
  <si>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</si>
  <si>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</si>
  <si>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</si>
  <si>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</si>
  <si>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</si>
  <si>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</si>
  <si>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</si>
  <si>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</si>
  <si>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</si>
  <si>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</si>
  <si>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</si>
  <si>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</si>
  <si>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</si>
  <si>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</si>
  <si>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</si>
  <si>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</si>
  <si>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</si>
  <si>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</si>
  <si>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</si>
  <si>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</si>
  <si>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</si>
  <si>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</si>
  <si>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</si>
  <si>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</si>
  <si>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</si>
  <si>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</si>
  <si>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</si>
  <si>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</si>
  <si>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</si>
  <si>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</si>
  <si>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</si>
  <si>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</si>
  <si>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</si>
  <si>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</si>
  <si>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</si>
  <si>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</si>
  <si>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</si>
  <si>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</si>
  <si>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</si>
  <si>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</si>
  <si>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</si>
  <si>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</si>
  <si>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</si>
  <si>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</si>
  <si>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</si>
  <si>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</si>
  <si>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</si>
  <si>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</si>
  <si>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</si>
  <si>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</si>
  <si>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</si>
  <si>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</si>
  <si>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</si>
  <si>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</si>
  <si>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</si>
  <si>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</si>
  <si>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</si>
  <si>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</si>
  <si>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</si>
  <si>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</si>
  <si>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</si>
  <si>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</si>
  <si>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</si>
  <si>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</si>
  <si>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</si>
  <si>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</si>
  <si>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</si>
  <si>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</si>
  <si>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</si>
  <si>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</si>
  <si>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</si>
  <si>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</si>
  <si>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</si>
  <si>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</si>
  <si>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</si>
  <si>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</si>
  <si>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</si>
  <si>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</si>
  <si>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</si>
  <si>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</si>
  <si>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</si>
  <si>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</si>
  <si>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</si>
  <si>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</si>
  <si>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</si>
  <si>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</si>
  <si>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</si>
  <si>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</si>
  <si>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</si>
  <si>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</si>
  <si>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</si>
  <si>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</si>
  <si>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</si>
  <si>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</si>
  <si>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</si>
  <si>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</si>
  <si>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</si>
  <si>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</si>
  <si>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</si>
  <si>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</si>
  <si>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</si>
  <si>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</si>
  <si>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</si>
  <si>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</si>
  <si>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</si>
  <si>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</si>
  <si>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</si>
  <si>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</si>
  <si>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</si>
  <si>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</si>
  <si>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</si>
  <si>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</si>
  <si>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</si>
  <si>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</si>
  <si>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</si>
  <si>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</si>
  <si>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</si>
  <si>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</si>
  <si>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</si>
  <si>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</si>
  <si>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</si>
  <si>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</si>
  <si>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</si>
  <si>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</si>
  <si>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</si>
  <si>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</si>
  <si>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</si>
  <si>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</si>
  <si>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</si>
  <si>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</si>
  <si>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</si>
  <si>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</si>
  <si>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</si>
  <si>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</si>
  <si>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</si>
  <si>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</si>
  <si>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</si>
  <si>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</si>
  <si>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</si>
  <si>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</si>
  <si>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</si>
  <si>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</si>
  <si>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</si>
  <si>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</si>
  <si>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</si>
  <si>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</si>
  <si>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</si>
  <si>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</si>
  <si>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</si>
  <si>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</si>
  <si>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</si>
  <si>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</si>
  <si>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</si>
  <si>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</si>
  <si>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Component 13</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</si>
  <si>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</si>
  <si>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</si>
  <si>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</si>
  <si>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</si>
  <si>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</si>
  <si>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</si>
  <si>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</si>
  <si>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</si>
  <si>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</si>
  <si>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</si>
  <si>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</si>
  <si>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</si>
  <si>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</si>
  <si>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</si>
  <si>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</si>
  <si>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</si>
  <si>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</si>
  <si>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</si>
  <si>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</si>
  <si>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</si>
  <si>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</si>
  <si>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</si>
  <si>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</si>
  <si>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</si>
  <si>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</si>
  <si>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</si>
  <si>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</si>
  <si>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</si>
  <si>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</si>
  <si>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</si>
  <si>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</si>
  <si>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</si>
  <si>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</si>
  <si>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</si>
  <si>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</si>
  <si>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</si>
  <si>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</si>
  <si>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</si>
  <si>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</si>
  <si>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</si>
  <si>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</si>
  <si>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</si>
  <si>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</si>
  <si>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</si>
  <si>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</si>
  <si>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</si>
  <si>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</si>
  <si>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</si>
  <si>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</si>
  <si>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</si>
  <si>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</si>
  <si>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</si>
  <si>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</si>
  <si>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</si>
  <si>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</si>
  <si>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</si>
  <si>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</si>
  <si>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</si>
  <si>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</si>
  <si>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</si>
  <si>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</si>
  <si>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</si>
  <si>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</si>
  <si>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</si>
  <si>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</si>
  <si>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</si>
  <si>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</si>
  <si>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</si>
  <si>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</si>
  <si>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</si>
  <si>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</si>
  <si>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</si>
  <si>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</si>
  <si>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</si>
  <si>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</si>
  <si>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</si>
  <si>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</si>
  <si>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</si>
  <si>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</si>
  <si>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</si>
  <si>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</si>
  <si>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</si>
  <si>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</si>
  <si>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</si>
  <si>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</si>
  <si>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</si>
  <si>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</si>
  <si>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</si>
  <si>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</si>
  <si>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</si>
  <si>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</si>
  <si>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</si>
  <si>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</si>
  <si>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</si>
  <si>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</si>
  <si>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</si>
  <si>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</si>
  <si>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</si>
  <si>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</si>
  <si>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</si>
  <si>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</si>
  <si>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</si>
  <si>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</si>
  <si>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</si>
  <si>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</si>
  <si>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</si>
  <si>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</si>
  <si>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</si>
  <si>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</si>
  <si>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</si>
  <si>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</si>
  <si>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</si>
  <si>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</si>
  <si>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</si>
  <si>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</si>
  <si>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</si>
  <si>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</si>
  <si>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</si>
  <si>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</si>
  <si>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</si>
  <si>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</si>
  <si>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</si>
  <si>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</si>
  <si>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</si>
  <si>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</si>
  <si>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</si>
  <si>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</si>
  <si>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</si>
  <si>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</si>
  <si>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</si>
  <si>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</si>
  <si>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</si>
  <si>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</si>
  <si>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</si>
  <si>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</si>
  <si>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</si>
  <si>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</si>
  <si>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</si>
  <si>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</si>
  <si>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</si>
  <si>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</si>
  <si>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</si>
  <si>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</si>
  <si>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</si>
  <si>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</si>
  <si>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</si>
  <si>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</si>
  <si>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</si>
  <si>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</si>
  <si>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</si>
  <si>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</si>
  <si>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</si>
  <si>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</si>
  <si>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</si>
  <si>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</si>
  <si>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</si>
  <si>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</si>
  <si>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</si>
  <si>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</si>
  <si>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</si>
  <si>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</si>
  <si>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</si>
  <si>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</si>
  <si>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</si>
  <si>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</si>
  <si>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</si>
  <si>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</si>
  <si>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</si>
  <si>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</si>
  <si>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</si>
  <si>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</si>
  <si>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</si>
  <si>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</si>
  <si>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</si>
  <si>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</si>
  <si>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</si>
  <si>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</si>
  <si>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</si>
  <si>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</si>
  <si>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</si>
  <si>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</si>
  <si>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</si>
  <si>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</si>
  <si>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</si>
  <si>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</si>
  <si>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</si>
  <si>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</si>
  <si>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</si>
  <si>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</si>
  <si>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</si>
  <si>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</si>
  <si>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</si>
  <si>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</si>
  <si>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</si>
  <si>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</si>
  <si>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</si>
  <si>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</si>
  <si>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</si>
  <si>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</si>
  <si>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</si>
  <si>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</si>
  <si>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</si>
  <si>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</si>
  <si>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</si>
  <si>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</si>
  <si>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</si>
  <si>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</si>
  <si>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</si>
  <si>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</si>
  <si>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</si>
  <si>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</si>
  <si>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</si>
  <si>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</si>
  <si>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</si>
  <si>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</si>
  <si>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</si>
  <si>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</si>
  <si>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</si>
  <si>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</si>
  <si>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</si>
  <si>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</si>
  <si>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</si>
  <si>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</si>
  <si>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</si>
  <si>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</si>
  <si>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</si>
  <si>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</si>
  <si>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</si>
  <si>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</si>
  <si>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</si>
  <si>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</si>
  <si>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</si>
  <si>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</si>
  <si>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</si>
  <si>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</si>
  <si>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</si>
  <si>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</si>
  <si>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</si>
  <si>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</si>
  <si>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</si>
  <si>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</si>
  <si>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</si>
  <si>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</si>
  <si>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</si>
  <si>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</si>
  <si>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</si>
  <si>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</si>
  <si>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</si>
  <si>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</si>
  <si>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</si>
  <si>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</si>
  <si>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</si>
  <si>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</si>
  <si>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</si>
  <si>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</si>
  <si>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</si>
  <si>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</si>
  <si>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</si>
  <si>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</si>
  <si>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</si>
  <si>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</si>
  <si>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</si>
  <si>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</si>
  <si>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</si>
  <si>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</si>
  <si>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</si>
  <si>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</si>
  <si>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</si>
  <si>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</si>
  <si>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</si>
  <si>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</si>
  <si>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</si>
  <si>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</si>
  <si>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</si>
  <si>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</si>
  <si>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</si>
  <si>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</si>
  <si>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</si>
  <si>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</si>
  <si>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</si>
  <si>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</si>
  <si>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</si>
  <si>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</si>
  <si>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</si>
  <si>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</si>
  <si>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</si>
  <si>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</si>
  <si>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</si>
  <si>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</si>
  <si>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</si>
  <si>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</si>
  <si>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</si>
  <si>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</si>
  <si>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</si>
  <si>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</si>
  <si>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</si>
  <si>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</si>
  <si>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</si>
  <si>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</si>
  <si>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</si>
  <si>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</si>
  <si>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</si>
  <si>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</si>
  <si>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</si>
  <si>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</si>
  <si>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</si>
  <si>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</si>
  <si>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</si>
  <si>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</si>
  <si>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</si>
  <si>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</si>
  <si>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</si>
  <si>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</si>
  <si>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</si>
  <si>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</si>
  <si>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</si>
  <si>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</si>
  <si>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</si>
  <si>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</si>
  <si>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</si>
  <si>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</si>
  <si>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</si>
  <si>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</si>
  <si>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</si>
  <si>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</si>
  <si>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</si>
  <si>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</si>
  <si>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</si>
  <si>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</si>
  <si>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</si>
  <si>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</si>
  <si>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</si>
  <si>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</si>
  <si>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</si>
  <si>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</si>
  <si>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</si>
  <si>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</si>
  <si>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</si>
  <si>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</si>
  <si>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</si>
  <si>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</si>
  <si>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</si>
  <si>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</si>
  <si>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</si>
  <si>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</si>
  <si>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</si>
  <si>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</si>
  <si>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</si>
  <si>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</si>
  <si>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</si>
  <si>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</si>
  <si>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</si>
  <si>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</si>
  <si>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</si>
  <si>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</si>
  <si>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</si>
  <si>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</si>
  <si>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</si>
  <si>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</si>
  <si>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</si>
  <si>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</si>
  <si>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</si>
  <si>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</si>
  <si>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 xml:space="preserve"> BR085_ERWGO </t>
  </si>
  <si>
    <t xml:space="preserve"> BR086_ERWWGO </t>
  </si>
  <si>
    <t xml:space="preserve"> BR087_ERTOGO </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</si>
  <si>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</si>
  <si>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</si>
  <si>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</si>
  <si>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</si>
  <si>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</si>
  <si>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</si>
  <si>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</si>
  <si>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</si>
  <si>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</si>
  <si>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</si>
  <si>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</si>
  <si>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</si>
  <si>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</si>
  <si>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</si>
  <si>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</si>
  <si>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</si>
  <si>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</si>
  <si>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</si>
  <si>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</si>
  <si>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</si>
  <si>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</si>
  <si>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</si>
  <si>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</si>
  <si>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</si>
  <si>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</si>
  <si>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</si>
  <si>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</si>
  <si>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</si>
  <si>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</si>
  <si>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</si>
  <si>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</si>
  <si>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</si>
  <si>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Reference</t>
  </si>
  <si>
    <t>Item Description</t>
  </si>
  <si>
    <t>Model</t>
  </si>
  <si>
    <t>2N</t>
  </si>
  <si>
    <t>4Z</t>
  </si>
  <si>
    <t>9A</t>
  </si>
  <si>
    <t>2020-25</t>
  </si>
  <si>
    <t>1A</t>
  </si>
  <si>
    <t>1B</t>
  </si>
  <si>
    <t>1C</t>
  </si>
  <si>
    <t>1D</t>
  </si>
  <si>
    <t>1E</t>
  </si>
  <si>
    <t>1F</t>
  </si>
  <si>
    <t>2A</t>
  </si>
  <si>
    <t>2B</t>
  </si>
  <si>
    <t>2C</t>
  </si>
  <si>
    <t>2D</t>
  </si>
  <si>
    <t>2E</t>
  </si>
  <si>
    <t>2F</t>
  </si>
  <si>
    <t>2G</t>
  </si>
  <si>
    <t>2H</t>
  </si>
  <si>
    <t>2I</t>
  </si>
  <si>
    <t>2J</t>
  </si>
  <si>
    <t>2K</t>
  </si>
  <si>
    <t>2L</t>
  </si>
  <si>
    <t>2M</t>
  </si>
  <si>
    <t>2O</t>
  </si>
  <si>
    <t>4C</t>
  </si>
  <si>
    <t>4D</t>
  </si>
  <si>
    <t>4E</t>
  </si>
  <si>
    <t>4H</t>
  </si>
  <si>
    <t>4I</t>
  </si>
  <si>
    <t>4K</t>
  </si>
  <si>
    <t>4J</t>
  </si>
  <si>
    <t>4L</t>
  </si>
  <si>
    <t>4M</t>
  </si>
  <si>
    <t>4N</t>
  </si>
  <si>
    <t>4O</t>
  </si>
  <si>
    <t>4P</t>
  </si>
  <si>
    <t>4Q</t>
  </si>
  <si>
    <t>4R</t>
  </si>
  <si>
    <t>4S</t>
  </si>
  <si>
    <t>4T</t>
  </si>
  <si>
    <t>4U</t>
  </si>
  <si>
    <t>4V</t>
  </si>
  <si>
    <t>4W</t>
  </si>
  <si>
    <t>4X</t>
  </si>
  <si>
    <t>4Y</t>
  </si>
  <si>
    <t>5A</t>
  </si>
  <si>
    <t>5B</t>
  </si>
  <si>
    <t>6A</t>
  </si>
  <si>
    <t>6B</t>
  </si>
  <si>
    <t>6C</t>
  </si>
  <si>
    <t>6D</t>
  </si>
  <si>
    <t>7A</t>
  </si>
  <si>
    <t>7C</t>
  </si>
  <si>
    <t>7D</t>
  </si>
  <si>
    <t>7E</t>
  </si>
  <si>
    <t>8A</t>
  </si>
  <si>
    <t>8B</t>
  </si>
  <si>
    <t>8C</t>
  </si>
  <si>
    <t>8D</t>
  </si>
  <si>
    <t>10A</t>
  </si>
  <si>
    <t>10B</t>
  </si>
  <si>
    <t>10C</t>
  </si>
  <si>
    <t>11A</t>
  </si>
  <si>
    <t>Cyclical Foundation</t>
  </si>
  <si>
    <t>CPI %</t>
  </si>
  <si>
    <t>CPI interest rate</t>
  </si>
  <si>
    <t>Item description</t>
  </si>
  <si>
    <t>APR_2025</t>
  </si>
  <si>
    <t>Revenue - Statutory</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</si>
  <si>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</si>
  <si>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</si>
  <si>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</si>
  <si>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</si>
  <si>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</si>
  <si>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</si>
  <si>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</si>
  <si>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</si>
  <si>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</si>
  <si>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</si>
  <si>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</si>
  <si>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</si>
  <si>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</si>
  <si>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</si>
  <si>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</si>
  <si>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</si>
  <si>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</si>
  <si>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</si>
  <si>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</si>
  <si>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</si>
  <si>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</si>
  <si>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</si>
  <si>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</si>
  <si>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</si>
  <si>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</si>
  <si>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</si>
  <si>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</si>
  <si>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</si>
  <si>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</si>
  <si>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</si>
  <si>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</si>
  <si>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</si>
  <si>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</si>
  <si>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</si>
  <si>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</si>
  <si>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</si>
  <si>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</si>
  <si>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</si>
  <si>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</si>
  <si>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</si>
  <si>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</si>
  <si>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</si>
  <si>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</si>
  <si>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</si>
  <si>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</si>
  <si>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</si>
  <si>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</si>
  <si>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</si>
  <si>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</si>
  <si>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</si>
  <si>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</si>
  <si>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</si>
  <si>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</si>
  <si>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</si>
  <si>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</si>
  <si>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</si>
  <si>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</si>
  <si>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</si>
  <si>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</si>
  <si>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</si>
  <si>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</si>
  <si>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</si>
  <si>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</si>
  <si>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</si>
  <si>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</si>
  <si>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</si>
  <si>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</si>
  <si>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</si>
  <si>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</si>
  <si>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</si>
  <si>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</si>
  <si>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</si>
  <si>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</si>
  <si>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</si>
  <si>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</si>
  <si>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</si>
  <si>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</si>
  <si>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</si>
  <si>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</si>
  <si>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</si>
  <si>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</si>
  <si>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</si>
  <si>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</si>
  <si>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</si>
  <si>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</si>
  <si>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</si>
  <si>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</si>
  <si>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</si>
  <si>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</si>
  <si>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</si>
  <si>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</si>
  <si>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</si>
  <si>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</si>
  <si>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</si>
  <si>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</si>
  <si>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</si>
  <si>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</si>
  <si>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</si>
  <si>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</si>
  <si>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</si>
  <si>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</si>
  <si>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</si>
  <si>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</si>
  <si>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</si>
  <si>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</si>
  <si>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</si>
  <si>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</si>
  <si>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</si>
  <si>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</si>
  <si>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</si>
  <si>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</si>
  <si>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</si>
  <si>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</si>
  <si>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</si>
  <si>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</si>
  <si>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</si>
  <si>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</si>
  <si>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</si>
  <si>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</si>
  <si>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</si>
  <si>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</si>
  <si>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</si>
  <si>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</si>
  <si>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</si>
  <si>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</si>
  <si>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</si>
  <si>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</si>
  <si>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</si>
  <si>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</si>
  <si>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</si>
  <si>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</si>
  <si>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</si>
  <si>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</si>
  <si>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</si>
  <si>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</si>
  <si>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</si>
  <si>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</si>
  <si>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</si>
  <si>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</si>
  <si>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</si>
  <si>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</si>
  <si>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</si>
  <si>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</si>
  <si>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</si>
  <si>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</si>
  <si>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</si>
  <si>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</si>
  <si>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</si>
  <si>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</si>
  <si>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</si>
  <si>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</si>
  <si>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</si>
  <si>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</si>
  <si>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</si>
  <si>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</si>
  <si>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</si>
  <si>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</si>
  <si>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</si>
  <si>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</si>
  <si>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</si>
  <si>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</si>
  <si>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</si>
  <si>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</si>
  <si>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</si>
  <si>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</si>
  <si>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</si>
  <si>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</si>
  <si>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</si>
  <si>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</si>
  <si>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</si>
  <si>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</si>
  <si>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</si>
  <si>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</si>
  <si>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</si>
  <si>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</si>
  <si>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</si>
  <si>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</si>
  <si>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</si>
  <si>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</si>
  <si>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</si>
  <si>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</si>
  <si>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</si>
  <si>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</si>
  <si>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</si>
  <si>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</si>
  <si>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</si>
  <si>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</si>
  <si>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</si>
  <si>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</si>
  <si>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</si>
  <si>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</si>
  <si>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</si>
  <si>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</si>
  <si>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</si>
  <si>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</si>
  <si>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</si>
  <si>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</si>
  <si>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</si>
  <si>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</si>
  <si>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</si>
  <si>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</si>
  <si>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</si>
  <si>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</si>
  <si>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</si>
  <si>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</si>
  <si>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</si>
  <si>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</si>
  <si>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</si>
  <si>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</si>
  <si>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</si>
  <si>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</si>
  <si>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</si>
  <si>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</si>
  <si>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</si>
  <si>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</si>
  <si>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</si>
  <si>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</si>
  <si>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</si>
  <si>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</si>
  <si>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</si>
  <si>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</si>
  <si>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</si>
  <si>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</si>
  <si>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</si>
  <si>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</si>
  <si>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</si>
  <si>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</si>
  <si>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</si>
  <si>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</si>
  <si>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</si>
  <si>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</si>
  <si>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</si>
  <si>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</si>
  <si>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</si>
  <si>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</si>
  <si>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</si>
  <si>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</si>
  <si>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</si>
  <si>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</si>
  <si>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</si>
  <si>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</si>
  <si>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</si>
  <si>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</si>
  <si>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</si>
  <si>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</si>
  <si>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</si>
  <si>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</si>
  <si>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</si>
  <si>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</si>
  <si>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</si>
  <si>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</si>
  <si>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</si>
  <si>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</si>
  <si>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</si>
  <si>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</si>
  <si>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</si>
  <si>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</si>
  <si>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</si>
  <si>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</si>
  <si>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</si>
  <si>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</si>
  <si>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</si>
  <si>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</si>
  <si>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</si>
  <si>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</si>
  <si>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</si>
  <si>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</si>
  <si>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</si>
  <si>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</si>
  <si>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</si>
  <si>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</si>
  <si>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</si>
  <si>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</si>
  <si>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</si>
  <si>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</si>
  <si>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</si>
  <si>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</si>
  <si>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</si>
  <si>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</si>
  <si>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</si>
  <si>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</si>
  <si>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</si>
  <si>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</si>
  <si>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</si>
  <si>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</si>
  <si>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</si>
  <si>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</si>
  <si>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</si>
  <si>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</si>
  <si>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</si>
  <si>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</si>
  <si>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</si>
  <si>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</si>
  <si>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</si>
  <si>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</si>
  <si>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</si>
  <si>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</si>
  <si>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</si>
  <si>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</si>
  <si>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</si>
  <si>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</si>
  <si>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</si>
  <si>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</si>
  <si>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</si>
  <si>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</si>
  <si>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</si>
  <si>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</si>
  <si>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</si>
  <si>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</si>
  <si>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</si>
  <si>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</si>
  <si>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</si>
  <si>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</si>
  <si>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</si>
  <si>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</si>
  <si>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</si>
  <si>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</si>
  <si>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</si>
  <si>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</si>
  <si>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</si>
  <si>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</si>
  <si>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</si>
  <si>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</si>
  <si>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</si>
  <si>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</si>
  <si>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</si>
  <si>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</si>
  <si>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</si>
  <si>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</si>
  <si>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</si>
  <si>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</si>
  <si>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</si>
  <si>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</si>
  <si>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</si>
  <si>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</si>
  <si>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</si>
  <si>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</si>
  <si>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</si>
  <si>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</si>
  <si>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</si>
  <si>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</si>
  <si>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</si>
  <si>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</si>
  <si>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</si>
  <si>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</si>
  <si>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</si>
  <si>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</si>
  <si>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</si>
  <si>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</si>
  <si>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</si>
  <si>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</si>
  <si>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</si>
  <si>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</si>
  <si>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</si>
  <si>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</si>
  <si>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</si>
  <si>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</si>
  <si>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</si>
  <si>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</si>
  <si>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</si>
  <si>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</si>
  <si>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</si>
  <si>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</si>
  <si>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</si>
  <si>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</si>
  <si>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</si>
  <si>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</si>
  <si>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</si>
  <si>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</si>
  <si>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</si>
  <si>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</si>
  <si>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</si>
  <si>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</si>
  <si>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</si>
  <si>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</si>
  <si>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</si>
  <si>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</si>
  <si>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</si>
  <si>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</si>
  <si>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</si>
  <si>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</si>
  <si>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</si>
  <si>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Financing - Gearing - Actual returns and notional regulatory equity</t>
  </si>
  <si>
    <t>Financing - Gearing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</si>
  <si>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</si>
  <si>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</si>
  <si>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</si>
  <si>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</si>
  <si>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</si>
  <si>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</si>
  <si>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</si>
  <si>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</si>
  <si>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</si>
  <si>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</si>
  <si>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</si>
  <si>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</si>
  <si>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</si>
  <si>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</si>
  <si>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</si>
  <si>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</si>
  <si>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</si>
  <si>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</si>
  <si>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</si>
  <si>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</si>
  <si>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</si>
  <si>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</si>
  <si>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</si>
  <si>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</si>
  <si>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</si>
  <si>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</si>
  <si>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</si>
  <si>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</si>
  <si>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</si>
  <si>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</si>
  <si>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</si>
  <si>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</si>
  <si>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</si>
  <si>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</si>
  <si>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</si>
  <si>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</si>
  <si>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RCV growth - Notional returns and notional regulatory equity</t>
  </si>
  <si>
    <t>RCV growth - Actual returns and notional regulatory equity</t>
  </si>
  <si>
    <t>RCV growth - Actual returns and actual regulatory equity</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</si>
  <si>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</si>
  <si>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</si>
  <si>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</si>
  <si>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</si>
  <si>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</si>
  <si>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</si>
  <si>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</si>
  <si>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Dividends reconciliation - Gross dividend - Notional returns and notional regulatory equity</t>
  </si>
  <si>
    <t>Dividends reconciliation - Gross dividend - Actual returns and notional regulatory equity</t>
  </si>
  <si>
    <t>Dividends reconciliation - Gross dividend - Actual returns and actual regulatory equity</t>
  </si>
  <si>
    <t>Dividends reconciliation - Interest received on intercompany loans - Actual returns and notional regulatory equity</t>
  </si>
  <si>
    <t>Dividends reconciliation - Interest received on intercompany loans - Actual returns and actual regulatory equity</t>
  </si>
  <si>
    <t>Retained value (RAG 4.08 has incorrect line ref.) - Notional returns and notional regulatory equity</t>
  </si>
  <si>
    <t>Retained value (RAG 4.08 has incorrect line ref.) - Actual returns and notional regulatory equity</t>
  </si>
  <si>
    <t>Retained value (RAG 4.08 has incorrect line ref.) - Actual returns and actual regulatory equity</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</si>
  <si>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</si>
  <si>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</si>
  <si>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</si>
  <si>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</si>
  <si>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Actual returns and notional regulatory equity - Cash impact of 2015-20 performance adjustments - ODI out / under performance</t>
  </si>
  <si>
    <t>Actual returns and actual regulatory equity - Cash impact of 2015-20 performance adjustments - ODI out / under performance</t>
  </si>
  <si>
    <t>Average 2020-25 - Actual returns and notional regulatory equity - Cash impact of 2015-20 performance adjustments - ODI out / under performance</t>
  </si>
  <si>
    <t>Average 2020-25 - Actual returns and actual regulatory equity - Cash impact of 2015-20 performance adjustments - ODI out / under performance</t>
  </si>
  <si>
    <t>Actual returns and notional regulatory equity - Cash impact of 2015-20 performance adjustments - Total out / under performance</t>
  </si>
  <si>
    <t>Actual returns and actual regulatory equity - Cash impact of 2015-20 performance adjustments - Total out / under performance</t>
  </si>
  <si>
    <t>Average 2020-25 - Actual returns and notional regulatory equity - Cash impact of 2015-20 performance adjustments - Total out / under performance</t>
  </si>
  <si>
    <t>Average 2020-25 - Actual returns and actual regulatory equity - Cash impact of 2015-20 performance adjustments - Total out / under performance</t>
  </si>
  <si>
    <t>Revenue - price control - Total</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</si>
  <si>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</si>
  <si>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</si>
  <si>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</si>
  <si>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</si>
  <si>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</si>
  <si>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</si>
  <si>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</si>
  <si>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Revenue - non price control - Total</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</si>
  <si>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</si>
  <si>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</si>
  <si>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</si>
  <si>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</si>
  <si>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</si>
  <si>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</si>
  <si>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</si>
  <si>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Operating expenditure - excluding PU recharge impact - Total</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</si>
  <si>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</si>
  <si>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</si>
  <si>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</si>
  <si>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</si>
  <si>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</si>
  <si>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</si>
  <si>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</si>
  <si>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PU opex recharge - Total</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</si>
  <si>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</si>
  <si>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</si>
  <si>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</si>
  <si>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</si>
  <si>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</si>
  <si>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</si>
  <si>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</si>
  <si>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Operating expenditure - including PU recharge impact - Total</t>
  </si>
  <si>
    <t>Depreciation - tangible fixed assets - Total</t>
  </si>
  <si>
    <t>Amortisation - intangible fixed assets - Total</t>
  </si>
  <si>
    <t>Amortisation - intangible fixed assets - Retail (Household)</t>
  </si>
  <si>
    <t>Amortisation - intangible fixed assets - Retail (Non-Household)</t>
  </si>
  <si>
    <t>Amortisation - intangible fixed assets - Wholesale (Water resources)</t>
  </si>
  <si>
    <t>Amortisation - intangible fixed assets - Wholesale (Water Network+)</t>
  </si>
  <si>
    <t>Amortisation - intangible fixed assets - Wholesale (Wastewater Network+)</t>
  </si>
  <si>
    <t>Other operating income - Bioresources</t>
  </si>
  <si>
    <t>Other operating income - Additional Price Control</t>
  </si>
  <si>
    <t>Other operating income - Total</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</si>
  <si>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</si>
  <si>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</si>
  <si>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</si>
  <si>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</si>
  <si>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</si>
  <si>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</si>
  <si>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</si>
  <si>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</si>
  <si>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</si>
  <si>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</si>
  <si>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</si>
  <si>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</si>
  <si>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</si>
  <si>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</si>
  <si>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</si>
  <si>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</si>
  <si>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</si>
  <si>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</si>
  <si>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</si>
  <si>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</si>
  <si>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</si>
  <si>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</si>
  <si>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</si>
  <si>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</si>
  <si>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</si>
  <si>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</si>
  <si>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</si>
  <si>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</si>
  <si>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</si>
  <si>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</si>
  <si>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</si>
  <si>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</si>
  <si>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</si>
  <si>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</si>
  <si>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</si>
  <si>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</si>
  <si>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</si>
  <si>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</si>
  <si>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</si>
  <si>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</si>
  <si>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</si>
  <si>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</si>
  <si>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</si>
  <si>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</si>
  <si>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</si>
  <si>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</si>
  <si>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</si>
  <si>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</si>
  <si>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</si>
  <si>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</si>
  <si>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</si>
  <si>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</si>
  <si>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</si>
  <si>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</si>
  <si>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</si>
  <si>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</si>
  <si>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</si>
  <si>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</si>
  <si>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</si>
  <si>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</si>
  <si>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</si>
  <si>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</si>
  <si>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</si>
  <si>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</si>
  <si>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</si>
  <si>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</si>
  <si>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</si>
  <si>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</si>
  <si>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</si>
  <si>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</si>
  <si>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</si>
  <si>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</si>
  <si>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</si>
  <si>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</si>
  <si>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</si>
  <si>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</si>
  <si>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</si>
  <si>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</si>
  <si>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</si>
  <si>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</si>
  <si>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</si>
  <si>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</si>
  <si>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</si>
  <si>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</si>
  <si>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</si>
  <si>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</si>
  <si>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</si>
  <si>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</si>
  <si>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</si>
  <si>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</si>
  <si>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</si>
  <si>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</si>
  <si>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</si>
  <si>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</si>
  <si>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</si>
  <si>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</si>
  <si>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</si>
  <si>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</si>
  <si>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</si>
  <si>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</si>
  <si>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</si>
  <si>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</si>
  <si>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</si>
  <si>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</si>
  <si>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</si>
  <si>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</si>
  <si>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</si>
  <si>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</si>
  <si>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</si>
  <si>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</si>
  <si>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</si>
  <si>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</si>
  <si>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</si>
  <si>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</si>
  <si>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</si>
  <si>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</si>
  <si>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</si>
  <si>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</si>
  <si>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</si>
  <si>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</si>
  <si>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</si>
  <si>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</si>
  <si>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</si>
  <si>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</si>
  <si>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</si>
  <si>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</si>
  <si>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</si>
  <si>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</si>
  <si>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</si>
  <si>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</si>
  <si>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</si>
  <si>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</si>
  <si>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</si>
  <si>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</si>
  <si>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</si>
  <si>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</si>
  <si>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</si>
  <si>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</si>
  <si>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</si>
  <si>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</si>
  <si>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</si>
  <si>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</si>
  <si>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</si>
  <si>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</si>
  <si>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</si>
  <si>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</si>
  <si>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</si>
  <si>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</si>
  <si>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</si>
  <si>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</si>
  <si>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</si>
  <si>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</si>
  <si>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</si>
  <si>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</si>
  <si>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</si>
  <si>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</si>
  <si>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</si>
  <si>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</si>
  <si>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</si>
  <si>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</si>
  <si>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</si>
  <si>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</si>
  <si>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</si>
  <si>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</si>
  <si>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</si>
  <si>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</si>
  <si>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</si>
  <si>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</si>
  <si>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</si>
  <si>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</si>
  <si>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</si>
  <si>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</si>
  <si>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</si>
  <si>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</si>
  <si>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</si>
  <si>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</si>
  <si>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</si>
  <si>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</si>
  <si>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</si>
  <si>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</si>
  <si>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</si>
  <si>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</si>
  <si>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</si>
  <si>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</si>
  <si>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</si>
  <si>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</si>
  <si>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</si>
  <si>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</si>
  <si>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</si>
  <si>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</si>
  <si>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</si>
  <si>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</si>
  <si>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</si>
  <si>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</si>
  <si>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</si>
  <si>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</si>
  <si>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</si>
  <si>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</si>
  <si>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</si>
  <si>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</si>
  <si>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</si>
  <si>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</si>
  <si>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</si>
  <si>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</si>
  <si>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</si>
  <si>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</si>
  <si>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</si>
  <si>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</si>
  <si>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</si>
  <si>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</si>
  <si>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</si>
  <si>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</si>
  <si>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</si>
  <si>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</si>
  <si>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</si>
  <si>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</si>
  <si>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</si>
  <si>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</si>
  <si>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</si>
  <si>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</si>
  <si>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</si>
  <si>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</si>
  <si>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</si>
  <si>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</si>
  <si>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</si>
  <si>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</si>
  <si>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</si>
  <si>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</si>
  <si>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</si>
  <si>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</si>
  <si>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</si>
  <si>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</si>
  <si>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</si>
  <si>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</si>
  <si>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</si>
  <si>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</si>
  <si>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</si>
  <si>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</si>
  <si>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</si>
  <si>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</si>
  <si>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</si>
  <si>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</si>
  <si>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</si>
  <si>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</si>
  <si>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</si>
  <si>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</si>
  <si>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</si>
  <si>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</si>
  <si>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</si>
  <si>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</si>
  <si>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</si>
  <si>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</si>
  <si>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</si>
  <si>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</si>
  <si>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</si>
  <si>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</si>
  <si>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</si>
  <si>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</si>
  <si>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</si>
  <si>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</si>
  <si>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</si>
  <si>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</si>
  <si>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</si>
  <si>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</si>
  <si>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</si>
  <si>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</si>
  <si>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</si>
  <si>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</si>
  <si>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</si>
  <si>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</si>
  <si>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</si>
  <si>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</si>
  <si>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</si>
  <si>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</si>
  <si>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</si>
  <si>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</si>
  <si>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</si>
  <si>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</si>
  <si>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</si>
  <si>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</si>
  <si>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</si>
  <si>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</si>
  <si>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</si>
  <si>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</si>
  <si>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</si>
  <si>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</si>
  <si>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</si>
  <si>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</si>
  <si>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</si>
  <si>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</si>
  <si>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</si>
  <si>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</si>
  <si>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</si>
  <si>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</si>
  <si>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</si>
  <si>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</si>
  <si>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</si>
  <si>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</si>
  <si>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</si>
  <si>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</si>
  <si>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</si>
  <si>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</si>
  <si>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</si>
  <si>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</si>
  <si>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</si>
  <si>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</si>
  <si>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</si>
  <si>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</si>
  <si>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</si>
  <si>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</si>
  <si>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</si>
  <si>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</si>
  <si>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</si>
  <si>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</si>
  <si>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</si>
  <si>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</si>
  <si>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</si>
  <si>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</si>
  <si>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</si>
  <si>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</si>
  <si>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</si>
  <si>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</si>
  <si>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</si>
  <si>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</si>
  <si>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</si>
  <si>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</si>
  <si>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</si>
  <si>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</si>
  <si>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</si>
  <si>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</si>
  <si>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</si>
  <si>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</si>
  <si>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</si>
  <si>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</si>
  <si>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</si>
  <si>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</si>
  <si>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</si>
  <si>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</si>
  <si>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</si>
  <si>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</si>
  <si>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</si>
  <si>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</si>
  <si>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</si>
  <si>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</si>
  <si>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</si>
  <si>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</si>
  <si>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</si>
  <si>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</si>
  <si>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</si>
  <si>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</si>
  <si>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</si>
  <si>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</si>
  <si>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</si>
  <si>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</si>
  <si>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</si>
  <si>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</si>
  <si>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</si>
  <si>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</si>
  <si>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</si>
  <si>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</si>
  <si>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</si>
  <si>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</si>
  <si>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</si>
  <si>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</si>
  <si>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</si>
  <si>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</si>
  <si>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</si>
  <si>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</si>
  <si>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</si>
  <si>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</si>
  <si>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</si>
  <si>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</si>
  <si>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</si>
  <si>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</si>
  <si>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</si>
  <si>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</si>
  <si>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</si>
  <si>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</si>
  <si>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</si>
  <si>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</si>
  <si>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</si>
  <si>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</si>
  <si>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</si>
  <si>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</si>
  <si>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</si>
  <si>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</si>
  <si>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</si>
  <si>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</si>
  <si>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</si>
  <si>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</si>
  <si>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</si>
  <si>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</si>
  <si>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</si>
  <si>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</si>
  <si>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</si>
  <si>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</si>
  <si>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</si>
  <si>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</si>
  <si>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</si>
  <si>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</si>
  <si>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</si>
  <si>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</si>
  <si>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</si>
  <si>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</si>
  <si>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</si>
  <si>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</si>
  <si>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</si>
  <si>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</si>
  <si>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</si>
  <si>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</si>
  <si>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</si>
  <si>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</si>
  <si>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</si>
  <si>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</si>
  <si>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</si>
  <si>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</si>
  <si>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</si>
  <si>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</si>
  <si>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</si>
  <si>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</si>
  <si>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</si>
  <si>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</si>
  <si>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</si>
  <si>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</si>
  <si>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</si>
  <si>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</si>
  <si>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</si>
  <si>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</si>
  <si>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</si>
  <si>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</si>
  <si>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</si>
  <si>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</si>
  <si>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</si>
  <si>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</si>
  <si>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</si>
  <si>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</si>
  <si>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</si>
  <si>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</si>
  <si>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</si>
  <si>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</si>
  <si>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</si>
  <si>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</si>
  <si>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</si>
  <si>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</si>
  <si>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</si>
  <si>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</si>
  <si>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</si>
  <si>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</si>
  <si>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</si>
  <si>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</si>
  <si>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</si>
  <si>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</si>
  <si>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</si>
  <si>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</si>
  <si>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</si>
  <si>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</si>
  <si>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</si>
  <si>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</si>
  <si>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</si>
  <si>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</si>
  <si>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</si>
  <si>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</si>
  <si>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</si>
  <si>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</si>
  <si>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</si>
  <si>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</si>
  <si>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</si>
  <si>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</si>
  <si>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</si>
  <si>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</si>
  <si>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</si>
  <si>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</si>
  <si>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</si>
  <si>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</si>
  <si>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</si>
  <si>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</si>
  <si>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</si>
  <si>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</si>
  <si>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</si>
  <si>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</si>
  <si>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</si>
  <si>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</si>
  <si>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</si>
  <si>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</si>
  <si>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</si>
  <si>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</si>
  <si>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</si>
  <si>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</si>
  <si>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</si>
  <si>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</si>
  <si>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</si>
  <si>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</si>
  <si>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</si>
  <si>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</si>
  <si>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</si>
  <si>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</si>
  <si>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</si>
  <si>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</si>
  <si>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</si>
  <si>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</si>
  <si>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</si>
  <si>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</si>
  <si>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</si>
  <si>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</si>
  <si>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</si>
  <si>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</si>
  <si>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</si>
  <si>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</si>
  <si>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</si>
  <si>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</si>
  <si>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</si>
  <si>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</si>
  <si>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</si>
  <si>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</si>
  <si>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</si>
  <si>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</si>
  <si>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</si>
  <si>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</si>
  <si>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</si>
  <si>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</si>
  <si>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</si>
  <si>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</si>
  <si>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</si>
  <si>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</si>
  <si>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</si>
  <si>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</si>
  <si>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</si>
  <si>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</si>
  <si>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</si>
  <si>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</si>
  <si>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</si>
  <si>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</si>
  <si>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</si>
  <si>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</si>
  <si>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</si>
  <si>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</si>
  <si>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</si>
  <si>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</si>
  <si>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</si>
  <si>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</si>
  <si>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</si>
  <si>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</si>
  <si>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</si>
  <si>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</si>
  <si>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</si>
  <si>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</si>
  <si>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</si>
  <si>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</si>
  <si>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</si>
  <si>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</si>
  <si>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</si>
  <si>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</si>
  <si>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</si>
  <si>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</si>
  <si>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</si>
  <si>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</si>
  <si>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</si>
  <si>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</si>
  <si>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</si>
  <si>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</si>
  <si>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</si>
  <si>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</si>
  <si>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</si>
  <si>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</si>
  <si>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</si>
  <si>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</si>
  <si>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</si>
  <si>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</si>
  <si>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</si>
  <si>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</si>
  <si>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</si>
  <si>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</si>
  <si>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</si>
  <si>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</si>
  <si>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</si>
  <si>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</si>
  <si>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</si>
  <si>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</si>
  <si>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</si>
  <si>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</si>
  <si>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</si>
  <si>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</si>
  <si>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</si>
  <si>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</si>
  <si>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</si>
  <si>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</si>
  <si>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</si>
  <si>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</si>
  <si>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</si>
  <si>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</si>
  <si>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</si>
  <si>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</si>
  <si>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</si>
  <si>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</si>
  <si>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</si>
  <si>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</si>
  <si>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</si>
  <si>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</si>
  <si>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</si>
  <si>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</si>
  <si>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</si>
  <si>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</si>
  <si>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</si>
  <si>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</si>
  <si>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</si>
  <si>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</si>
  <si>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</si>
  <si>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</si>
  <si>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</si>
  <si>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</si>
  <si>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</si>
  <si>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</si>
  <si>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</si>
  <si>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</si>
  <si>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</si>
  <si>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</si>
  <si>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</si>
  <si>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</si>
  <si>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</si>
  <si>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</si>
  <si>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</si>
  <si>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</si>
  <si>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</si>
  <si>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</si>
  <si>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</si>
  <si>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</si>
  <si>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</si>
  <si>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</si>
  <si>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</si>
  <si>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</si>
  <si>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</si>
  <si>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</si>
  <si>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</si>
  <si>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</si>
  <si>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</si>
  <si>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</si>
  <si>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</si>
  <si>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</si>
  <si>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</si>
  <si>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</si>
  <si>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</si>
  <si>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</si>
  <si>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</si>
  <si>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</si>
  <si>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</si>
  <si>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</si>
  <si>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</si>
  <si>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</si>
  <si>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</si>
  <si>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</si>
  <si>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</si>
  <si>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</si>
  <si>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</si>
  <si>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</si>
  <si>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</si>
  <si>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</si>
  <si>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</si>
  <si>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</si>
  <si>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</si>
  <si>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</si>
  <si>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</si>
  <si>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</si>
  <si>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</si>
  <si>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</si>
  <si>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</si>
  <si>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</si>
  <si>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</si>
  <si>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</si>
  <si>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</si>
  <si>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</si>
  <si>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</si>
  <si>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</si>
  <si>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</si>
  <si>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</si>
  <si>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</si>
  <si>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</si>
  <si>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</si>
  <si>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</si>
  <si>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</si>
  <si>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</si>
  <si>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</si>
  <si>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</si>
  <si>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</si>
  <si>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</si>
  <si>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</si>
  <si>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</si>
  <si>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</si>
  <si>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</si>
  <si>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</si>
  <si>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</si>
  <si>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</si>
  <si>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</si>
  <si>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</si>
  <si>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</si>
  <si>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</si>
  <si>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</si>
  <si>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</si>
  <si>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</si>
  <si>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</si>
  <si>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</si>
  <si>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</si>
  <si>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</si>
  <si>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</si>
  <si>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</si>
  <si>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</si>
  <si>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</si>
  <si>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</si>
  <si>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</si>
  <si>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</si>
  <si>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</si>
  <si>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</si>
  <si>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</si>
  <si>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</si>
  <si>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</si>
  <si>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</si>
  <si>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</si>
  <si>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</si>
  <si>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</si>
  <si>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</si>
  <si>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</si>
  <si>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</si>
  <si>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</si>
  <si>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</si>
  <si>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</si>
  <si>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</si>
  <si>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</si>
  <si>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</si>
  <si>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</si>
  <si>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</si>
  <si>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</si>
  <si>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</si>
  <si>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</si>
  <si>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</si>
  <si>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</si>
  <si>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</si>
  <si>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</si>
  <si>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</si>
  <si>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</si>
  <si>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</si>
  <si>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</si>
  <si>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</si>
  <si>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</si>
  <si>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</si>
  <si>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</si>
  <si>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</si>
  <si>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</si>
  <si>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</si>
  <si>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</si>
  <si>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</si>
  <si>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</si>
  <si>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</si>
  <si>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</si>
  <si>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</si>
  <si>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</si>
  <si>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</si>
  <si>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</si>
  <si>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</si>
  <si>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</si>
  <si>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</si>
  <si>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</si>
  <si>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</si>
  <si>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</si>
  <si>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</si>
  <si>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</si>
  <si>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</si>
  <si>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</si>
  <si>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</si>
  <si>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</si>
  <si>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</si>
  <si>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</si>
  <si>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</si>
  <si>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</si>
  <si>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</si>
  <si>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</si>
  <si>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</si>
  <si>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</si>
  <si>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</si>
  <si>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</si>
  <si>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</si>
  <si>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</si>
  <si>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</si>
  <si>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</si>
  <si>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</si>
  <si>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</si>
  <si>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</si>
  <si>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</si>
  <si>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</si>
  <si>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</si>
  <si>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</si>
  <si>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</si>
  <si>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</si>
  <si>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</si>
  <si>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</si>
  <si>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</si>
  <si>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</si>
  <si>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</si>
  <si>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</si>
  <si>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</si>
  <si>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</si>
  <si>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</si>
  <si>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</si>
  <si>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</si>
  <si>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</si>
  <si>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</si>
  <si>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</si>
  <si>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</si>
  <si>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</si>
  <si>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</si>
  <si>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</si>
  <si>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</si>
  <si>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</si>
  <si>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</si>
  <si>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</si>
  <si>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</si>
  <si>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</si>
  <si>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</si>
  <si>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</si>
  <si>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</si>
  <si>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</si>
  <si>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</si>
  <si>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</si>
  <si>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</si>
  <si>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</si>
  <si>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</si>
  <si>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</si>
  <si>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</si>
  <si>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</si>
  <si>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</si>
  <si>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</si>
  <si>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</si>
  <si>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</si>
  <si>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</si>
  <si>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</si>
  <si>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</si>
  <si>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</si>
  <si>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</si>
  <si>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</si>
  <si>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</si>
  <si>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</si>
  <si>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</si>
  <si>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</si>
  <si>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</si>
  <si>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</si>
  <si>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</si>
  <si>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</si>
  <si>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</si>
  <si>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</si>
  <si>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</si>
  <si>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</si>
  <si>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</si>
  <si>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</si>
  <si>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</si>
  <si>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</si>
  <si>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</si>
  <si>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WaterSure tariffs - Number of unique customers on WaterSure - 3 - 000s - Number of customers</t>
  </si>
  <si>
    <t>WaterSure tariffs - Total reduction in bills for WaterSure customers - 3 - £m - Revenue</t>
  </si>
  <si>
    <t>WaterSure tariffs - Average reduction in bills for WaterSure customers - 3 - £ - Average amount per customer</t>
  </si>
  <si>
    <t>DPs - Name of scheme 1 - 3 - 000s - Number of unique households helped by scheme</t>
  </si>
  <si>
    <t>DPs - Name of scheme 1 - 3 - £m - Total amount bills reduced by through scheme</t>
  </si>
  <si>
    <t>DPs - Name of scheme 2 - 3 - 000s - Number of unique households helped by scheme</t>
  </si>
  <si>
    <t>DPs - Name of scheme 2 - 3 - £m - Total amount bills reduced by through scheme</t>
  </si>
  <si>
    <t>DPs - Name of scheme 3 - 3 - 000s - Number of unique households helped by scheme</t>
  </si>
  <si>
    <t>DPs - Name of scheme 3 - 3 - £m - Total amount bills reduced by through scheme</t>
  </si>
  <si>
    <t>DPs - Name of scheme 4 - 3 - 000s - Number of unique households helped by scheme</t>
  </si>
  <si>
    <t>DPs - Name of scheme 4 - 3 - £m - Total amount bills reduced by through scheme</t>
  </si>
  <si>
    <t>DPs - Name of scheme 5 - 3 - 000s - Number of unique households helped by scheme</t>
  </si>
  <si>
    <t>DPs - Name of scheme 5 - 3 - £m - Total amount bills reduced by through scheme</t>
  </si>
  <si>
    <t>DPs - Name of scheme 6 - 3 - 000s - Number of unique households helped by scheme</t>
  </si>
  <si>
    <t>DPs - Name of scheme 6 - 3 - £m - Total amount bills reduced by through scheme</t>
  </si>
  <si>
    <t>DPs - Name of scheme 7 - 3 - 000s - Number of unique households helped by scheme</t>
  </si>
  <si>
    <t>DPs - Name of scheme 7 - 3 - £m - Total amount bills reduced by through scheme</t>
  </si>
  <si>
    <t>DPs - Name of scheme 8 - 3 - 000s - Number of unique households helped by scheme</t>
  </si>
  <si>
    <t>DPs - Name of scheme 8 - 3 - £m - Total amount bills reduced by through scheme</t>
  </si>
  <si>
    <t>DPs - Name of scheme 9 - 3 - 000s - Number of unique households helped by scheme</t>
  </si>
  <si>
    <t>DPs - Name of scheme 9 - 3 - £m - Total amount bills reduced by through scheme</t>
  </si>
  <si>
    <t>DPs - Name of scheme 10 - 3 - 000s - Number of unique households helped by scheme</t>
  </si>
  <si>
    <t>DPs - Name of scheme 10 - 3 - £m - Total amount bills reduced by through scheme</t>
  </si>
  <si>
    <t>DPs - Number of household customers served  active accounts - 3 - 000s - Water only</t>
  </si>
  <si>
    <t>DPs - Number of household customers served  active accounts - 3 - 000s - Wastewater only</t>
  </si>
  <si>
    <t>DPs - Number of household customers served  active accounts - 3 - 000s - Dual service</t>
  </si>
  <si>
    <t>DPs - Number of household customers served  final accounts - 3 - 000s - Water only</t>
  </si>
  <si>
    <t>DPs - Number of household customers served  final accounts - 3 - 000s - Wastewater only</t>
  </si>
  <si>
    <t>DPs - Number of household customers served  final accounts - 3 - 000s - Dual service</t>
  </si>
  <si>
    <t>DPs - Households in arrears  active accounts with debt repayment arrangements  - 3 - 000s - Number of households</t>
  </si>
  <si>
    <t>DPs - Households in arrears  active accounts with debt repayment arrangements  - 3 - £m - Total amount of debt</t>
  </si>
  <si>
    <t>DPs - Households in arrears  final accounts with debt repayment arrangements  - 3 - 000s - Number of households</t>
  </si>
  <si>
    <t>DPs - Households in arrears  final accounts with debt repayment arrangements  - 3 - £m - Total amount of debt</t>
  </si>
  <si>
    <t>DPs - Households in arrears  active accounts without debt repayment arrangements - 3 - 000s - Number of households</t>
  </si>
  <si>
    <t>DPs - Households in arrears  active accounts without debt repayment arrangements - 3 - £m - Total amount of debt</t>
  </si>
  <si>
    <t>DPs - Households in arrears  final accounts without debt repayment arrangements  - 3 - 000s - Number of households</t>
  </si>
  <si>
    <t>DPs - Households in arrears  final accounts without debt repayment arrangements  - 3 - £m - Total amount of debt</t>
  </si>
  <si>
    <t>DPs - Households not having made any payment for the year  active accounts - 3 - 000s - Number of households</t>
  </si>
  <si>
    <t>DPs - Households not having made any payment for the year  active accounts - 3 - £m - Total amount of debt</t>
  </si>
  <si>
    <t>DPs - Households not having made any payment for the year  final accounts - 3 - 000s - Number of households</t>
  </si>
  <si>
    <t>DPs - Households not having made any payment for the year  final accounts - 3 - £m - Total amount of debt</t>
  </si>
  <si>
    <t>DPs - Households with temporarily suspended payments  payment break arrangements - 3 - 000s - Number of households</t>
  </si>
  <si>
    <t>DPs - Households with temporarily suspended payments  payment break arrangements - 3 - £m - Total amount deferred</t>
  </si>
  <si>
    <t>DPs - Households with temporarily suspended payments  breathing space arrangements - 3 - 000s - Number of households</t>
  </si>
  <si>
    <t>DPs - Households with temporarily suspended payments  breathing space arrangements - 3 - £m - Total amount deferred</t>
  </si>
  <si>
    <t>DPs - Debt collected by external agents  active accounts - 3 - 000s - Number of households</t>
  </si>
  <si>
    <t>DPs - Debt collected by external agents  active accounts - 3 - £m - Total value of debt</t>
  </si>
  <si>
    <t>DPs - Debt collected by external agents  final accounts - 3 - 000s - Number of households</t>
  </si>
  <si>
    <t>DPs - Debt collected by external agents  final accounts - 3 - £m - Total value of debt</t>
  </si>
  <si>
    <t>DPs - Number of Priority Services Register customers with debt passed on to external debt collection agents  active and final accounts - 3 - 000s - Number of households</t>
  </si>
  <si>
    <t>DPs - Number of Priority Services Register customers with debt passed on to external debt collection agents  active and final accounts - 3 - £m - Total value of debt</t>
  </si>
  <si>
    <t>DPs - Debt sold to an external agency / third party debt purchaser  active accounts - 3 - 000s - Number of accounts</t>
  </si>
  <si>
    <t>DPs - Debt sold to an external agency / third party debt purchaser  active accounts - 3 - £m - Total value of debt</t>
  </si>
  <si>
    <t>DPs - Debt sold to an external agency / third party debt purchaser  active accounts - 3 - £m - Total sale value of debt</t>
  </si>
  <si>
    <t>DPs - Debt sold to an external agency / third party debt purchaser  final accounts - 3 - 000s - Number of accounts</t>
  </si>
  <si>
    <t>DPs - Debt sold to an external agency / third party debt purchaser  final accounts - 3 - £m - Total value of debt</t>
  </si>
  <si>
    <t>DPs - Debt sold to an external agency / third party debt purchaser  final accounts - 3 - £m - Total sale value of debt</t>
  </si>
  <si>
    <t>DPs - Number of Priority Services Register customers with debt sold to an external agency / third party debt purchaser  active and final accounts - 3 - 000s - Number of accounts</t>
  </si>
  <si>
    <t>DPs - Number of Priority Services Register customers with debt sold to an external agency / third party debt purchaser  active and final accounts - 3 - £m - Total value of debt</t>
  </si>
  <si>
    <t>DPs - Number of Priority Services Register customers with debt sold to an external agency / third party debt purchaser  active and final accounts - 3 - £m - Total sale value of debt</t>
  </si>
  <si>
    <t>DPs - Number of county court claims - 3 - 000s - Number of accounts</t>
  </si>
  <si>
    <t>DPs - Number of county court claims - 3 - £m - Total amount involved</t>
  </si>
  <si>
    <t>DPs - Number of county court judgements - 3 - 000s - Number of accounts</t>
  </si>
  <si>
    <t>DPs - Number of county court judgements - 3 - £m - Total amount involved</t>
  </si>
  <si>
    <t>DPs - Number of county court judgement enforcements - 3 - 000s - Number of accounts</t>
  </si>
  <si>
    <t>DPs - Number of county court judgement enforcements - 3 - £m - Total amount involved</t>
  </si>
  <si>
    <t>DPs - Number of high court claims - 3 - 000s - Number of accounts</t>
  </si>
  <si>
    <t>DPs - Number of high court claims - 3 - £m - Total amount involved</t>
  </si>
  <si>
    <t>DPs - Number of high court judgements - 3 - 000s - Number of accounts</t>
  </si>
  <si>
    <t>DPs - Number of high court judgements - 3 - £m - Total amount involved</t>
  </si>
  <si>
    <t>DPs - Number of high court judgement enforcements - 3 - 000s - Number of accounts</t>
  </si>
  <si>
    <t>DPs - Number of high court judgement enforcements - 3 - £m - Total amount involved</t>
  </si>
  <si>
    <t>DPs - Total value of payments made to household customers under GSS   - 3 - £m - Total amount</t>
  </si>
  <si>
    <t>DPs - Total number of payments made to household customers under GSS - 3 - 000s - Number of payments</t>
  </si>
  <si>
    <t>DPs - Total number of unique household customers receiving GSS payments - 3 - 000s - Number of unique households</t>
  </si>
  <si>
    <t>DPs - Incidences of low water pressure - 3 - 000s - Total number of unique payments made to household customers under GSS</t>
  </si>
  <si>
    <t>DPs - Incidences of low water pressure - 3 - £m - Total value of  payments made in relation to column 1</t>
  </si>
  <si>
    <t>DPs - Incidences of low water pressure - 3 - 000s - Total number of unique payments to household customers that could be classed as compensation or goodwill (including all payments made under GSS, customer charte [*** truncated]</t>
  </si>
  <si>
    <t>DPs - Incidences of low water pressure - 3 - £m - Column 4  Total value of payments made in relation to column 3</t>
  </si>
  <si>
    <t>DPs - Incorrect notice of planned interruptions to supply - 3 - 000s - Total number of unique payments made to household customers under GSS</t>
  </si>
  <si>
    <t>DPs - Incorrect notice of planned interruptions to supply - 3 - £m - Total value of  payments made in relation to column 1</t>
  </si>
  <si>
    <t>DPs - Incorrect notice of planned interruptions to supply - 3 - 000s - Total number of unique payments to household customers that could be classed as compensation or goodwill (including all payments made under G [*** truncated]</t>
  </si>
  <si>
    <t>DPs - Incorrect notice of planned interruptions to supply - 3 - £m - Column 4  Total value of payments made in relation to column 3</t>
  </si>
  <si>
    <t>DPs - Written complaints not responded to within 10 working days - 3 - £m - Total value of  payments made in relation to column 1</t>
  </si>
  <si>
    <t>DPs - Written complaints not responded to within 10 working days - 3 - 000s - Total number of unique payments to household customers that could be classed as compensation or goodwill (including all payments made  [*** truncated]</t>
  </si>
  <si>
    <t>DPs - Written complaints not responded to within 10 working days - 3 - £m - Column 4  Total value of payments made in relation to column 3</t>
  </si>
  <si>
    <t>DPs - Properties sewer flooded internally - 3 - 000s - Total number of unique payments made to household customers under GSS</t>
  </si>
  <si>
    <t>DPs - Properties sewer flooded internally - 3 - £m - Total value of  payments made in relation to column 1</t>
  </si>
  <si>
    <t>DPs - Properties sewer flooded internally - 3 - 000s - Total number of unique payments to household customers that could be classed as compensation or goodwill (including all payments made under GSS, customer cha [*** truncated]</t>
  </si>
  <si>
    <t>DPs - Properties sewer flooded internally - 3 - £m - Column 4  Total value of payments made in relation to column 3</t>
  </si>
  <si>
    <t>DPs - Properties sewer flooded externally - 3 - 000s - Total number of unique payments made to household customers under GSS</t>
  </si>
  <si>
    <t>DPs - Properties sewer flooded externally - 3 - £m - Total value of  payments made in relation to column 1</t>
  </si>
  <si>
    <t>DPs - Properties sewer flooded externally - 3 - 000s - Total number of unique payments to household customers that could be classed as compensation or goodwill (including all payments made under GSS, customer cha [*** truncated]</t>
  </si>
  <si>
    <t>DPs - Properties sewer flooded externally - 3 - £m - Column 4  Total value of payments made in relation to column 3</t>
  </si>
  <si>
    <t>DPs - Payment type_1 (extension of columns 3 &amp; 4)  - 3 - 000s - Total number of unique payments to household customers that could be classed as compensation or goodwill (including all payments made under GSS, cus [*** truncated]</t>
  </si>
  <si>
    <t>DPs - Payment type_1 (extension of columns 3 &amp; 4)  - 3 - £m - Column 4  Total value of payments made in relation to column 3</t>
  </si>
  <si>
    <t>DPs - Payment type_2 (extension of columns 3 &amp; 4)  - 3 - 000s - Total number of unique payments to household customers that could be classed as compensation or goodwill (including all payments made under GSS, cus [*** truncated]</t>
  </si>
  <si>
    <t>DPs - Payment type_2 (extension of columns 3 &amp; 4)  - 3 - £m - Column 4  Total value of payments made in relation to column 3</t>
  </si>
  <si>
    <t>DPs - Payment type_3 (extension of columns 3 &amp; 4) - 3 - 000s - Total number of unique payments to household customers that could be classed as compensation or goodwill (including all payments made under GSS, cust [*** truncated]</t>
  </si>
  <si>
    <t>DPs - Payment type_3 (extension of columns 3 &amp; 4) - 3 - £m - Column 4  Total value of payments made in relation to column 3</t>
  </si>
  <si>
    <t>DPs - Payment type_4 (extension of columns 3 &amp; 4) - 3 - 000s - Total number of unique payments to household customers that could be classed as compensation or goodwill (including all payments made under GSS, cust [*** truncated]</t>
  </si>
  <si>
    <t>DPs - Payment type_4 (extension of columns 3 &amp; 4) - 3 - £m - Column 4  Total value of payments made in relation to column 3</t>
  </si>
  <si>
    <t>DPs - Payment type_5 (extension of columns 3 &amp; 4)  - 3 - 000s - Total number of unique payments to household customers that could be classed as compensation or goodwill (including all payments made under GSS, cus [*** truncated]</t>
  </si>
  <si>
    <t>DPs - Payment type_5 (extension of columns 3 &amp; 4)  - 3 - £m - Column 4  Total value of payments made in relation to column 3</t>
  </si>
  <si>
    <t>DPs - Payment type_6 (extension of columns 3 &amp; 4)  - 3 - 000s - Total number of unique payments to household customers that could be classed as compensation or goodwill (including all payments made under GSS, cus [*** truncated]</t>
  </si>
  <si>
    <t>DPs - Payment type_6 (extension of columns 3 &amp; 4)  - 3 - £m - Column 4  Total value of payments made in relation to column 3</t>
  </si>
  <si>
    <t>DPs - Payment type_7 (extension of columns 3 &amp; 4)  - 3 - 000s - Total number of unique payments to household customers that could be classed as compensation or goodwill (including all payments made under GSS, cus [*** truncated]</t>
  </si>
  <si>
    <t>DPs - Payment type_7 (extension of columns 3 &amp; 4)  - 3 - £m - Column 4  Total value of payments made in relation to column 3</t>
  </si>
  <si>
    <t>DPs - Payment type_8 (extension of columns 3 &amp; 4)  - 3 - 000s - Total number of unique payments to household customers that could be classed as compensation or goodwill (including all payments made under GSS, cus [*** truncated]</t>
  </si>
  <si>
    <t>DPs - Payment type_8 (extension of columns 3 &amp; 4)  - 3 - £m - Column 4  Total value of payments made in relation to column 3</t>
  </si>
  <si>
    <t>DPs - Payment type_9 (extension of columns 3 &amp; 4)  - 3 - 000s - Total number of unique payments to household customers that could be classed as compensation or goodwill (including all payments made under GSS, cus [*** truncated]</t>
  </si>
  <si>
    <t>DPs - Payment type_9 (extension of columns 3 &amp; 4)  - 3 - £m - Column 4  Total value of payments made in relation to column 3</t>
  </si>
  <si>
    <t>DPs - Payment type_10 (extension of columns 3 &amp; 4)  - 3 - 000s - Total number of unique payments to household customers that could be classed as compensation or goodwill (including all payments made under GSS, cu [*** truncated]</t>
  </si>
  <si>
    <t>DPs - Payment type_10 (extension of columns 3 &amp; 4)  - 3 - £m - Column 4  Total value of payments made in relation to column 3</t>
  </si>
  <si>
    <t>DPs - Late payment penalties (paid in relation to lines 2N.53 to 2N.60 )  - 3 - 000s - Total number of unique payments made to household customers under GSS</t>
  </si>
  <si>
    <t>DPs - Late payment penalties (paid in relation to lines 2N.53 to 2N.60 )  - 3 - £m - Total value of  payments made in relation to column 1</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</si>
  <si>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</si>
  <si>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</si>
  <si>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</si>
  <si>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</si>
  <si>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</si>
  <si>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</si>
  <si>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</si>
  <si>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</si>
  <si>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</si>
  <si>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</si>
  <si>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</si>
  <si>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</si>
  <si>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</si>
  <si>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</si>
  <si>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</si>
  <si>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</si>
  <si>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</si>
  <si>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</si>
  <si>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</si>
  <si>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</si>
  <si>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</si>
  <si>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</si>
  <si>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</si>
  <si>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</si>
  <si>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</si>
  <si>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</si>
  <si>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</si>
  <si>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</si>
  <si>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</si>
  <si>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</si>
  <si>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</si>
  <si>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</si>
  <si>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</si>
  <si>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</si>
  <si>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</si>
  <si>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</si>
  <si>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</si>
  <si>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</si>
  <si>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</si>
  <si>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</si>
  <si>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</si>
  <si>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</si>
  <si>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</si>
  <si>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</si>
  <si>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</si>
  <si>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</si>
  <si>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</si>
  <si>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</si>
  <si>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</si>
  <si>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</si>
  <si>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</si>
  <si>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</si>
  <si>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</si>
  <si>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</si>
  <si>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</si>
  <si>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</si>
  <si>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</si>
  <si>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</si>
  <si>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</si>
  <si>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</si>
  <si>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</si>
  <si>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</si>
  <si>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</si>
  <si>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</si>
  <si>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</si>
  <si>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</si>
  <si>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</si>
  <si>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</si>
  <si>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</si>
  <si>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</si>
  <si>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</si>
  <si>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</si>
  <si>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</si>
  <si>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</si>
  <si>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</si>
  <si>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</si>
  <si>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</si>
  <si>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</si>
  <si>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</si>
  <si>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</si>
  <si>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</si>
  <si>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</si>
  <si>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</si>
  <si>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</si>
  <si>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</si>
  <si>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</si>
  <si>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</si>
  <si>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</si>
  <si>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</si>
  <si>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</si>
  <si>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</si>
  <si>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</si>
  <si>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</si>
  <si>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</si>
  <si>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</si>
  <si>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</si>
  <si>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</si>
  <si>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</si>
  <si>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</si>
  <si>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</si>
  <si>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</si>
  <si>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</si>
  <si>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</si>
  <si>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</si>
  <si>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</si>
  <si>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</si>
  <si>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</si>
  <si>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</si>
  <si>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</si>
  <si>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</si>
  <si>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</si>
  <si>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</si>
  <si>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</si>
  <si>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</si>
  <si>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</si>
  <si>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</si>
  <si>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</si>
  <si>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</si>
  <si>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</si>
  <si>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</si>
  <si>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</si>
  <si>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</si>
  <si>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</si>
  <si>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</si>
  <si>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</si>
  <si>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</si>
  <si>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</si>
  <si>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</si>
  <si>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</si>
  <si>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</si>
  <si>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</si>
  <si>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</si>
  <si>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</si>
  <si>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</si>
  <si>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</si>
  <si>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</si>
  <si>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</si>
  <si>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</si>
  <si>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</si>
  <si>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</si>
  <si>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</si>
  <si>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</si>
  <si>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</si>
  <si>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</si>
  <si>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</si>
  <si>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</si>
  <si>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</si>
  <si>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</si>
  <si>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</si>
  <si>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</si>
  <si>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</si>
  <si>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</si>
  <si>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</si>
  <si>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</si>
  <si>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</si>
  <si>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</si>
  <si>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</si>
  <si>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</si>
  <si>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</si>
  <si>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</si>
  <si>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</si>
  <si>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</si>
  <si>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</si>
  <si>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</si>
  <si>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</si>
  <si>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</si>
  <si>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</si>
  <si>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</si>
  <si>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</si>
  <si>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</si>
  <si>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</si>
  <si>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</si>
  <si>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</si>
  <si>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</si>
  <si>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</si>
  <si>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</si>
  <si>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</si>
  <si>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</si>
  <si>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</si>
  <si>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</si>
  <si>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</si>
  <si>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</si>
  <si>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</si>
  <si>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</si>
  <si>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</si>
  <si>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</si>
  <si>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</si>
  <si>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</si>
  <si>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</si>
  <si>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</si>
  <si>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</si>
  <si>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</si>
  <si>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</si>
  <si>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</si>
  <si>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</si>
  <si>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</si>
  <si>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</si>
  <si>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</si>
  <si>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</si>
  <si>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</si>
  <si>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</si>
  <si>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</si>
  <si>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</si>
  <si>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</si>
  <si>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</si>
  <si>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</si>
  <si>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</si>
  <si>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</si>
  <si>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</si>
  <si>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</si>
  <si>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</si>
  <si>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</si>
  <si>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</si>
  <si>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</si>
  <si>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</si>
  <si>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</si>
  <si>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</si>
  <si>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</si>
  <si>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</si>
  <si>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</si>
  <si>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</si>
  <si>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</si>
  <si>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</si>
  <si>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</si>
  <si>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</si>
  <si>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</si>
  <si>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</si>
  <si>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</si>
  <si>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</si>
  <si>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</si>
  <si>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</si>
  <si>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</si>
  <si>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</si>
  <si>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</si>
  <si>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</si>
  <si>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</si>
  <si>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</si>
  <si>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</si>
  <si>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</si>
  <si>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</si>
  <si>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</si>
  <si>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</si>
  <si>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</si>
  <si>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</si>
  <si>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</si>
  <si>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</si>
  <si>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</si>
  <si>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</si>
  <si>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</si>
  <si>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</si>
  <si>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</si>
  <si>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</si>
  <si>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</si>
  <si>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</si>
  <si>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</si>
  <si>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</si>
  <si>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</si>
  <si>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</si>
  <si>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</si>
  <si>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</si>
  <si>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</si>
  <si>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</si>
  <si>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</si>
  <si>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</si>
  <si>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</si>
  <si>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</si>
  <si>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</si>
  <si>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</si>
  <si>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</si>
  <si>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</si>
  <si>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</si>
  <si>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</si>
  <si>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</si>
  <si>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</si>
  <si>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</si>
  <si>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</si>
  <si>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</si>
  <si>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</si>
  <si>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</si>
  <si>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</si>
  <si>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</si>
  <si>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</si>
  <si>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</si>
  <si>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</si>
  <si>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</si>
  <si>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</si>
  <si>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</si>
  <si>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</si>
  <si>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</si>
  <si>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</si>
  <si>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</si>
  <si>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</si>
  <si>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</si>
  <si>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</si>
  <si>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</si>
  <si>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</si>
  <si>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</si>
  <si>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</si>
  <si>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</si>
  <si>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</si>
  <si>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</si>
  <si>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</si>
  <si>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</si>
  <si>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</si>
  <si>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</si>
  <si>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</si>
  <si>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</si>
  <si>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</si>
  <si>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</si>
  <si>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</si>
  <si>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</si>
  <si>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</si>
  <si>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</si>
  <si>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</si>
  <si>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</si>
  <si>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</si>
  <si>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</si>
  <si>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</si>
  <si>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</si>
  <si>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</si>
  <si>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</si>
  <si>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</si>
  <si>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</si>
  <si>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</si>
  <si>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</si>
  <si>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</si>
  <si>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</si>
  <si>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</si>
  <si>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</si>
  <si>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</si>
  <si>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</si>
  <si>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</si>
  <si>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</si>
  <si>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</si>
  <si>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</si>
  <si>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</si>
  <si>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</si>
  <si>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</si>
  <si>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</si>
  <si>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</si>
  <si>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</si>
  <si>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</si>
  <si>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</si>
  <si>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</si>
  <si>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</si>
  <si>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</si>
  <si>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</si>
  <si>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</si>
  <si>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</si>
  <si>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</si>
  <si>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</si>
  <si>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</si>
  <si>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</si>
  <si>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</si>
  <si>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</si>
  <si>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</si>
  <si>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</si>
  <si>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</si>
  <si>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</si>
  <si>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</si>
  <si>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</si>
  <si>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</si>
  <si>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</si>
  <si>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</si>
  <si>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</si>
  <si>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</si>
  <si>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</si>
  <si>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</si>
  <si>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</si>
  <si>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</si>
  <si>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Water resources</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</si>
  <si>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</si>
  <si>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</si>
  <si>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</si>
  <si>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</si>
  <si>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</si>
  <si>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Water resources</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</si>
  <si>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</si>
  <si>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</si>
  <si>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</si>
  <si>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</si>
  <si>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</si>
  <si>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Water resources</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</si>
  <si>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</si>
  <si>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</si>
  <si>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</si>
  <si>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</si>
  <si>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</si>
  <si>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Water resources</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</si>
  <si>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</si>
  <si>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</si>
  <si>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</si>
  <si>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</si>
  <si>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</si>
  <si>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Water resources</t>
  </si>
  <si>
    <t>Atypical expenditure - Item 5 - Raw water transport</t>
  </si>
  <si>
    <t>Atypical expenditure - Item 5 - Raw water storage</t>
  </si>
  <si>
    <t>Atypical expenditure - Item 5 - Water treatment</t>
  </si>
  <si>
    <t>Atypical expenditure - Item 5 - Treated water distribution</t>
  </si>
  <si>
    <t>Item 5 - Total</t>
  </si>
  <si>
    <t>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</si>
  <si>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</si>
  <si>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</si>
  <si>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</si>
  <si>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</si>
  <si>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</si>
  <si>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</si>
  <si>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</si>
  <si>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</si>
  <si>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</si>
  <si>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</si>
  <si>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</si>
  <si>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</si>
  <si>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</si>
  <si>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</si>
  <si>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</si>
  <si>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</si>
  <si>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</si>
  <si>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</si>
  <si>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</si>
  <si>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</si>
  <si>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</si>
  <si>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</si>
  <si>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</si>
  <si>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</si>
  <si>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</si>
  <si>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</si>
  <si>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</si>
  <si>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</si>
  <si>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</si>
  <si>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</si>
  <si>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</si>
  <si>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</si>
  <si>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</si>
  <si>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</si>
  <si>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</si>
  <si>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</si>
  <si>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</si>
  <si>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</si>
  <si>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</si>
  <si>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</si>
  <si>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</si>
  <si>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</si>
  <si>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</si>
  <si>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</si>
  <si>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</si>
  <si>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</si>
  <si>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</si>
  <si>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</si>
  <si>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</si>
  <si>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</si>
  <si>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</si>
  <si>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</si>
  <si>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</si>
  <si>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</si>
  <si>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</si>
  <si>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</si>
  <si>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</si>
  <si>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</si>
  <si>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</si>
  <si>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</si>
  <si>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</si>
  <si>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</si>
  <si>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</si>
  <si>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</si>
  <si>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</si>
  <si>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</si>
  <si>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</si>
  <si>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</si>
  <si>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</si>
  <si>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</si>
  <si>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</si>
  <si>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</si>
  <si>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</si>
  <si>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</si>
  <si>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</si>
  <si>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</si>
  <si>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</si>
  <si>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</si>
  <si>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</si>
  <si>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</si>
  <si>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</si>
  <si>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</si>
  <si>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</si>
  <si>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</si>
  <si>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</si>
  <si>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</si>
  <si>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</si>
  <si>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</si>
  <si>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</si>
  <si>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</si>
  <si>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</si>
  <si>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</si>
  <si>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</si>
  <si>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</si>
  <si>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</si>
  <si>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</si>
  <si>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</si>
  <si>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</si>
  <si>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</si>
  <si>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</si>
  <si>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</si>
  <si>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</si>
  <si>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</si>
  <si>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</si>
  <si>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</si>
  <si>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</si>
  <si>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</si>
  <si>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</si>
  <si>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</si>
  <si>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</si>
  <si>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</si>
  <si>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</si>
  <si>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</si>
  <si>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</si>
  <si>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</si>
  <si>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</si>
  <si>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</si>
  <si>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</si>
  <si>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</si>
  <si>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</si>
  <si>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</si>
  <si>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</si>
  <si>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</si>
  <si>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</si>
  <si>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</si>
  <si>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</si>
  <si>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</si>
  <si>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</si>
  <si>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</si>
  <si>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</si>
  <si>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</si>
  <si>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</si>
  <si>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</si>
  <si>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</si>
  <si>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</si>
  <si>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</si>
  <si>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</si>
  <si>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</si>
  <si>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</si>
  <si>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</si>
  <si>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</si>
  <si>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</si>
  <si>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</si>
  <si>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</si>
  <si>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</si>
  <si>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</si>
  <si>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</si>
  <si>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</si>
  <si>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</si>
  <si>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</si>
  <si>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</si>
  <si>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</si>
  <si>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</si>
  <si>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</si>
  <si>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</si>
  <si>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</si>
  <si>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</si>
  <si>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</si>
  <si>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</si>
  <si>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</si>
  <si>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</si>
  <si>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</si>
  <si>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</si>
  <si>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</si>
  <si>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</si>
  <si>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</si>
  <si>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</si>
  <si>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</si>
  <si>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</si>
  <si>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</si>
  <si>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</si>
  <si>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Gearing: D/RCV</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</si>
  <si>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</si>
  <si>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</si>
  <si>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</si>
  <si>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</si>
  <si>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</si>
  <si>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</si>
  <si>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</si>
  <si>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</si>
  <si>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</si>
  <si>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</si>
  <si>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</si>
  <si>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</si>
  <si>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</si>
  <si>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</si>
  <si>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</si>
  <si>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</si>
  <si>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</si>
  <si>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</si>
  <si>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</si>
  <si>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</si>
  <si>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</si>
  <si>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</si>
  <si>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</si>
  <si>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</si>
  <si>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</si>
  <si>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</si>
  <si>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</si>
  <si>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</si>
  <si>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</si>
  <si>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</si>
  <si>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</si>
  <si>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</si>
  <si>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</si>
  <si>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</si>
  <si>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</si>
  <si>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</si>
  <si>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</si>
  <si>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</si>
  <si>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</si>
  <si>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</si>
  <si>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</si>
  <si>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</si>
  <si>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</si>
  <si>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</si>
  <si>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</si>
  <si>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</si>
  <si>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</si>
  <si>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</si>
  <si>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</si>
  <si>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</si>
  <si>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</si>
  <si>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</si>
  <si>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</si>
  <si>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</si>
  <si>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</si>
  <si>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</si>
  <si>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</si>
  <si>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</si>
  <si>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</si>
  <si>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</si>
  <si>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</si>
  <si>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</si>
  <si>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</si>
  <si>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</si>
  <si>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</si>
  <si>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</si>
  <si>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</si>
  <si>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</si>
  <si>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</si>
  <si>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</si>
  <si>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</si>
  <si>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</si>
  <si>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</si>
  <si>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</si>
  <si>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</si>
  <si>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</si>
  <si>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</si>
  <si>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</si>
  <si>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</si>
  <si>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</si>
  <si>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</si>
  <si>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</si>
  <si>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</si>
  <si>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</si>
  <si>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</si>
  <si>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</si>
  <si>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</si>
  <si>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</si>
  <si>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</si>
  <si>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</si>
  <si>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</si>
  <si>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</si>
  <si>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</si>
  <si>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</si>
  <si>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</si>
  <si>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</si>
  <si>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</si>
  <si>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</si>
  <si>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</si>
  <si>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</si>
  <si>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</si>
  <si>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</si>
  <si>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</si>
  <si>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</si>
  <si>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</si>
  <si>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(excluding Atypical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</si>
  <si>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</si>
  <si>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</si>
  <si>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</si>
  <si>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</si>
  <si>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</si>
  <si>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(excluding Atypical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</si>
  <si>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</si>
  <si>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</si>
  <si>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</si>
  <si>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</si>
  <si>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</si>
  <si>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</si>
  <si>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</si>
  <si>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</si>
  <si>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</si>
  <si>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</si>
  <si>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</si>
  <si>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</si>
  <si>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</si>
  <si>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</si>
  <si>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</si>
  <si>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</si>
  <si>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</si>
  <si>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</si>
  <si>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</si>
  <si>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</si>
  <si>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</si>
  <si>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</si>
  <si>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</si>
  <si>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</si>
  <si>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</si>
  <si>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</si>
  <si>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</si>
  <si>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</si>
  <si>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</si>
  <si>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</si>
  <si>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</si>
  <si>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</si>
  <si>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</si>
  <si>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</si>
  <si>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</si>
  <si>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</si>
  <si>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</si>
  <si>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</si>
  <si>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</si>
  <si>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</si>
  <si>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</si>
  <si>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</si>
  <si>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</si>
  <si>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</si>
  <si>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</si>
  <si>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</si>
  <si>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</si>
  <si>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</si>
  <si>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</si>
  <si>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</si>
  <si>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</si>
  <si>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</si>
  <si>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</si>
  <si>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</si>
  <si>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</si>
  <si>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</si>
  <si>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</si>
  <si>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</si>
  <si>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</si>
  <si>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</si>
  <si>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</si>
  <si>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</si>
  <si>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</si>
  <si>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</si>
  <si>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</si>
  <si>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</si>
  <si>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</si>
  <si>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</si>
  <si>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</si>
  <si>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</si>
  <si>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</si>
  <si>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</si>
  <si>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</si>
  <si>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</si>
  <si>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</si>
  <si>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</si>
  <si>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</si>
  <si>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</si>
  <si>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</si>
  <si>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</si>
  <si>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</si>
  <si>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</si>
  <si>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</si>
  <si>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</si>
  <si>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</si>
  <si>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</si>
  <si>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</si>
  <si>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</si>
  <si>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</si>
  <si>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</si>
  <si>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</si>
  <si>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</si>
  <si>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</si>
  <si>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</si>
  <si>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</si>
  <si>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</si>
  <si>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</si>
  <si>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</si>
  <si>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</si>
  <si>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</si>
  <si>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</si>
  <si>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</si>
  <si>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</si>
  <si>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</si>
  <si>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</si>
  <si>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</si>
  <si>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</si>
  <si>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</si>
  <si>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</si>
  <si>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</si>
  <si>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</si>
  <si>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</si>
  <si>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</si>
  <si>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</si>
  <si>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</si>
  <si>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</si>
  <si>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</si>
  <si>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</si>
  <si>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</si>
  <si>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</si>
  <si>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</si>
  <si>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</si>
  <si>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</si>
  <si>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</si>
  <si>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</si>
  <si>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</si>
  <si>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</si>
  <si>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</si>
  <si>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</si>
  <si>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</si>
  <si>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</si>
  <si>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</si>
  <si>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</si>
  <si>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</si>
  <si>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</si>
  <si>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</si>
  <si>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</si>
  <si>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</si>
  <si>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</si>
  <si>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</si>
  <si>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</si>
  <si>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</si>
  <si>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</si>
  <si>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</si>
  <si>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</si>
  <si>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</si>
  <si>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</si>
  <si>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</si>
  <si>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</si>
  <si>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</si>
  <si>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</si>
  <si>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</si>
  <si>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</si>
  <si>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</si>
  <si>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</si>
  <si>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</si>
  <si>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</si>
  <si>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</si>
  <si>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</si>
  <si>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</si>
  <si>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</si>
  <si>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</si>
  <si>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</si>
  <si>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</si>
  <si>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</si>
  <si>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</si>
  <si>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</si>
  <si>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</si>
  <si>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</si>
  <si>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</si>
  <si>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</si>
  <si>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</si>
  <si>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</si>
  <si>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</si>
  <si>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</si>
  <si>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</si>
  <si>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</si>
  <si>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</si>
  <si>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</si>
  <si>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</si>
  <si>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</si>
  <si>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</si>
  <si>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</si>
  <si>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</si>
  <si>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</si>
  <si>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</si>
  <si>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</si>
  <si>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</si>
  <si>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</si>
  <si>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</si>
  <si>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</si>
  <si>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</si>
  <si>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</si>
  <si>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</si>
  <si>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</si>
  <si>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</si>
  <si>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</si>
  <si>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</si>
  <si>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</si>
  <si>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</si>
  <si>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</si>
  <si>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</si>
  <si>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</si>
  <si>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</si>
  <si>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</si>
  <si>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</si>
  <si>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</si>
  <si>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</si>
  <si>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</si>
  <si>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</si>
  <si>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</si>
  <si>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</si>
  <si>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</si>
  <si>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</si>
  <si>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</si>
  <si>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</si>
  <si>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</si>
  <si>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</si>
  <si>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</si>
  <si>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</si>
  <si>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</si>
  <si>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</si>
  <si>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</si>
  <si>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</si>
  <si>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</si>
  <si>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</si>
  <si>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</si>
  <si>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</si>
  <si>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</si>
  <si>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</si>
  <si>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</si>
  <si>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</si>
  <si>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</si>
  <si>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</si>
  <si>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</si>
  <si>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</si>
  <si>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</si>
  <si>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</si>
  <si>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</si>
  <si>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</si>
  <si>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</si>
  <si>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</si>
  <si>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</si>
  <si>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</si>
  <si>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</si>
  <si>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</si>
  <si>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</si>
  <si>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</si>
  <si>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</si>
  <si>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</si>
  <si>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</si>
  <si>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</si>
  <si>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</si>
  <si>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</si>
  <si>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</si>
  <si>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</si>
  <si>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</si>
  <si>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</si>
  <si>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</si>
  <si>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</si>
  <si>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</si>
  <si>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</si>
  <si>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</si>
  <si>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</si>
  <si>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</si>
  <si>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</si>
  <si>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</si>
  <si>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</si>
  <si>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</si>
  <si>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</si>
  <si>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</si>
  <si>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</si>
  <si>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</si>
  <si>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</si>
  <si>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</si>
  <si>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</si>
  <si>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</si>
  <si>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</si>
  <si>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</si>
  <si>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</si>
  <si>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</si>
  <si>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</si>
  <si>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</si>
  <si>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</si>
  <si>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</si>
  <si>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</si>
  <si>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</si>
  <si>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</si>
  <si>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</si>
  <si>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</si>
  <si>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</si>
  <si>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</si>
  <si>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</si>
  <si>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</si>
  <si>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</si>
  <si>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</si>
  <si>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</si>
  <si>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</si>
  <si>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</si>
  <si>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</si>
  <si>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</si>
  <si>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</si>
  <si>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</si>
  <si>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</si>
  <si>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</si>
  <si>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</si>
  <si>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</si>
  <si>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</si>
  <si>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</si>
  <si>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</si>
  <si>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</si>
  <si>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</si>
  <si>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</si>
  <si>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</si>
  <si>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</si>
  <si>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</si>
  <si>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</si>
  <si>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</si>
  <si>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</si>
  <si>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</si>
  <si>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</si>
  <si>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</si>
  <si>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</si>
  <si>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</si>
  <si>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</si>
  <si>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</si>
  <si>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</si>
  <si>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</si>
  <si>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</si>
  <si>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</si>
  <si>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</si>
  <si>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</si>
  <si>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</si>
  <si>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</si>
  <si>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</si>
  <si>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</si>
  <si>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</si>
  <si>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</si>
  <si>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</si>
  <si>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</si>
  <si>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</si>
  <si>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</si>
  <si>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</si>
  <si>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</si>
  <si>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</si>
  <si>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</si>
  <si>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</si>
  <si>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</si>
  <si>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</si>
  <si>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</si>
  <si>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</si>
  <si>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</si>
  <si>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</si>
  <si>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</si>
  <si>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</si>
  <si>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</si>
  <si>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</si>
  <si>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</si>
  <si>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</si>
  <si>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</si>
  <si>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</si>
  <si>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</si>
  <si>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</si>
  <si>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</si>
  <si>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</si>
  <si>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</si>
  <si>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</si>
  <si>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</si>
  <si>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</si>
  <si>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</si>
  <si>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</si>
  <si>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</si>
  <si>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</si>
  <si>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</si>
  <si>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</si>
  <si>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</si>
  <si>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</si>
  <si>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</si>
  <si>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</si>
  <si>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</si>
  <si>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</si>
  <si>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</si>
  <si>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</si>
  <si>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Total new residential properties connected in year - Unmeasured - AMI meter (active)</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</si>
  <si>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</si>
  <si>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</si>
  <si>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</si>
  <si>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</si>
  <si>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</si>
  <si>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Total new residential properties connected in year - Measured - AMI meter (active)</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</si>
  <si>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</si>
  <si>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</si>
  <si>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</si>
  <si>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</si>
  <si>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</si>
  <si>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</si>
  <si>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Total new business properties connected in year - Unmeasured - AMI meter (active)</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</si>
  <si>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</si>
  <si>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</si>
  <si>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</si>
  <si>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</si>
  <si>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</si>
  <si>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Total new business properties connected in year - Measured - AMI meter (active)</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</si>
  <si>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</si>
  <si>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</si>
  <si>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</si>
  <si>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</si>
  <si>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</si>
  <si>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</si>
  <si>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Residential properties billed at year end - Unmeasured - AMI meter (active)</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</si>
  <si>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</si>
  <si>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</si>
  <si>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</si>
  <si>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</si>
  <si>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</si>
  <si>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Residential properties billed at year end - Measured - AMI meter (active)</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</si>
  <si>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</si>
  <si>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</si>
  <si>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</si>
  <si>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</si>
  <si>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</si>
  <si>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</si>
  <si>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</si>
  <si>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</si>
  <si>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</si>
  <si>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</si>
  <si>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</si>
  <si>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</si>
  <si>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</si>
  <si>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</si>
  <si>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</si>
  <si>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Business properties billed at year end - Unmeasured - AMI meter (active)</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</si>
  <si>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</si>
  <si>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</si>
  <si>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</si>
  <si>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</si>
  <si>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</si>
  <si>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Business properties billed at year end - Measured - AMI meter (active)</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</si>
  <si>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</si>
  <si>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</si>
  <si>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</si>
  <si>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</si>
  <si>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</si>
  <si>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</si>
  <si>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</si>
  <si>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</si>
  <si>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</si>
  <si>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</si>
  <si>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</si>
  <si>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</si>
  <si>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</si>
  <si>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</si>
  <si>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</si>
  <si>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</si>
  <si>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</si>
  <si>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</si>
  <si>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</si>
  <si>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</si>
  <si>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</si>
  <si>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</si>
  <si>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</si>
  <si>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</si>
  <si>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</si>
  <si>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</si>
  <si>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</si>
  <si>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</si>
  <si>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</si>
  <si>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</si>
  <si>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</si>
  <si>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</si>
  <si>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</si>
  <si>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</si>
  <si>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</si>
  <si>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</si>
  <si>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</si>
  <si>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</si>
  <si>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</si>
  <si>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</si>
  <si>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</si>
  <si>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</si>
  <si>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</si>
  <si>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</si>
  <si>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</si>
  <si>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</si>
  <si>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</si>
  <si>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</si>
  <si>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</si>
  <si>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</si>
  <si>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</si>
  <si>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</si>
  <si>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</si>
  <si>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</si>
  <si>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</si>
  <si>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</si>
  <si>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</si>
  <si>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</si>
  <si>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</si>
  <si>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</si>
  <si>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</si>
  <si>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</si>
  <si>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</si>
  <si>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</si>
  <si>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</si>
  <si>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</si>
  <si>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</si>
  <si>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</si>
  <si>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</si>
  <si>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</si>
  <si>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</si>
  <si>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</si>
  <si>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</si>
  <si>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</si>
  <si>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</si>
  <si>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</si>
  <si>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</si>
  <si>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</si>
  <si>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</si>
  <si>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</si>
  <si>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</si>
  <si>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</si>
  <si>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</si>
  <si>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</si>
  <si>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</si>
  <si>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</si>
  <si>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</si>
  <si>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</si>
  <si>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</si>
  <si>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</si>
  <si>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</si>
  <si>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</si>
  <si>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</si>
  <si>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</si>
  <si>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</si>
  <si>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</si>
  <si>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</si>
  <si>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</si>
  <si>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</si>
  <si>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</si>
  <si>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</si>
  <si>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</si>
  <si>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</si>
  <si>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</si>
  <si>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</si>
  <si>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</si>
  <si>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</si>
  <si>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</si>
  <si>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</si>
  <si>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</si>
  <si>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</si>
  <si>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</si>
  <si>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</si>
  <si>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</si>
  <si>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</si>
  <si>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</si>
  <si>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</si>
  <si>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</si>
  <si>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</si>
  <si>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</si>
  <si>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</si>
  <si>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</si>
  <si>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</si>
  <si>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</si>
  <si>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</si>
  <si>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</si>
  <si>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</si>
  <si>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</si>
  <si>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</si>
  <si>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</si>
  <si>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</si>
  <si>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</si>
  <si>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</si>
  <si>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</si>
  <si>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</si>
  <si>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</si>
  <si>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</si>
  <si>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</si>
  <si>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</si>
  <si>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</si>
  <si>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</si>
  <si>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</si>
  <si>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</si>
  <si>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</si>
  <si>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</si>
  <si>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</si>
  <si>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</si>
  <si>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</si>
  <si>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</si>
  <si>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</si>
  <si>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</si>
  <si>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</si>
  <si>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</si>
  <si>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</si>
  <si>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</si>
  <si>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</si>
  <si>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</si>
  <si>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</si>
  <si>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</si>
  <si>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</si>
  <si>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</si>
  <si>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</si>
  <si>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</si>
  <si>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</si>
  <si>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</si>
  <si>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</si>
  <si>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</si>
  <si>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</si>
  <si>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</si>
  <si>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</si>
  <si>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</si>
  <si>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</si>
  <si>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</si>
  <si>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</si>
  <si>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</si>
  <si>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</si>
  <si>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</si>
  <si>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</si>
  <si>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</si>
  <si>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</si>
  <si>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</si>
  <si>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</si>
  <si>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</si>
  <si>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</si>
  <si>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</si>
  <si>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</si>
  <si>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</si>
  <si>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</si>
  <si>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</si>
  <si>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</si>
  <si>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</si>
  <si>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</si>
  <si>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</si>
  <si>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</si>
  <si>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</si>
  <si>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</si>
  <si>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</si>
  <si>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</si>
  <si>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</si>
  <si>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</si>
  <si>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</si>
  <si>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</si>
  <si>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</si>
  <si>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</si>
  <si>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</si>
  <si>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</si>
  <si>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</si>
  <si>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</si>
  <si>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</si>
  <si>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</si>
  <si>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</si>
  <si>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</si>
  <si>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</si>
  <si>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</si>
  <si>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</si>
  <si>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</si>
  <si>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</si>
  <si>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</si>
  <si>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</si>
  <si>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</si>
  <si>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</si>
  <si>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</si>
  <si>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</si>
  <si>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</si>
  <si>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</si>
  <si>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</si>
  <si>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</si>
  <si>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</si>
  <si>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</si>
  <si>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</si>
  <si>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</si>
  <si>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</si>
  <si>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</si>
  <si>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</si>
  <si>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</si>
  <si>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</si>
  <si>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</si>
  <si>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</si>
  <si>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</si>
  <si>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</si>
  <si>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</si>
  <si>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</si>
  <si>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</si>
  <si>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</si>
  <si>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</si>
  <si>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</si>
  <si>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</si>
  <si>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</si>
  <si>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</si>
  <si>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</si>
  <si>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</si>
  <si>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</si>
  <si>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</si>
  <si>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</si>
  <si>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</si>
  <si>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</si>
  <si>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</si>
  <si>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</si>
  <si>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</si>
  <si>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</si>
  <si>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</si>
  <si>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</si>
  <si>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</si>
  <si>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</si>
  <si>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</si>
  <si>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</si>
  <si>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</si>
  <si>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</si>
  <si>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</si>
  <si>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</si>
  <si>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</si>
  <si>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</si>
  <si>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</si>
  <si>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</si>
  <si>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</si>
  <si>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</si>
  <si>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</si>
  <si>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</si>
  <si>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</si>
  <si>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</si>
  <si>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</si>
  <si>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</si>
  <si>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</si>
  <si>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</si>
  <si>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</si>
  <si>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</si>
  <si>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</si>
  <si>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</si>
  <si>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</si>
  <si>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</si>
  <si>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</si>
  <si>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</si>
  <si>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</si>
  <si>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</si>
  <si>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</si>
  <si>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</si>
  <si>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</si>
  <si>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</si>
  <si>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</si>
  <si>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</si>
  <si>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</si>
  <si>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</si>
  <si>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</si>
  <si>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</si>
  <si>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</si>
  <si>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</si>
  <si>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</si>
  <si>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</si>
  <si>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</si>
  <si>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</si>
  <si>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</si>
  <si>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</si>
  <si>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</si>
  <si>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</si>
  <si>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</si>
  <si>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</si>
  <si>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</si>
  <si>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</si>
  <si>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</si>
  <si>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</si>
  <si>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</si>
  <si>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</si>
  <si>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</si>
  <si>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</si>
  <si>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</si>
  <si>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</si>
  <si>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</si>
  <si>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</si>
  <si>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</si>
  <si>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</si>
  <si>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</si>
  <si>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</si>
  <si>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</si>
  <si>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</si>
  <si>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</si>
  <si>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</si>
  <si>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</si>
  <si>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</si>
  <si>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</si>
  <si>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</si>
  <si>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</si>
  <si>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</si>
  <si>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</si>
  <si>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</si>
  <si>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</si>
  <si>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</si>
  <si>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</si>
  <si>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</si>
  <si>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</si>
  <si>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</si>
  <si>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</si>
  <si>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</si>
  <si>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</si>
  <si>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</si>
  <si>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</si>
  <si>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</si>
  <si>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</si>
  <si>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</si>
  <si>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</si>
  <si>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</si>
  <si>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</si>
  <si>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</si>
  <si>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</si>
  <si>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</si>
  <si>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</si>
  <si>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</si>
  <si>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</si>
  <si>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</si>
  <si>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</si>
  <si>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</si>
  <si>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</si>
  <si>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</si>
  <si>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</si>
  <si>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</si>
  <si>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</si>
  <si>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</si>
  <si>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</si>
  <si>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</si>
  <si>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</si>
  <si>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</si>
  <si>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</si>
  <si>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</si>
  <si>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</si>
  <si>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</si>
  <si>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</si>
  <si>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</si>
  <si>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</si>
  <si>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</si>
  <si>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</si>
  <si>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</si>
  <si>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</si>
  <si>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</si>
  <si>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</si>
  <si>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</si>
  <si>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</si>
  <si>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</si>
  <si>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</si>
  <si>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</si>
  <si>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</si>
  <si>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</si>
  <si>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</si>
  <si>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</si>
  <si>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</si>
  <si>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</si>
  <si>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</si>
  <si>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</si>
  <si>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</si>
  <si>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</si>
  <si>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</si>
  <si>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</si>
  <si>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</si>
  <si>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</si>
  <si>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</si>
  <si>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</si>
  <si>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</si>
  <si>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</si>
  <si>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</si>
  <si>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</si>
  <si>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</si>
  <si>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</si>
  <si>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</si>
  <si>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</si>
  <si>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</si>
  <si>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</si>
  <si>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</si>
  <si>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</si>
  <si>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</si>
  <si>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</si>
  <si>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</si>
  <si>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</si>
  <si>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</si>
  <si>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</si>
  <si>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</si>
  <si>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</si>
  <si>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</si>
  <si>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</si>
  <si>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</si>
  <si>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</si>
  <si>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</si>
  <si>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</si>
  <si>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</si>
  <si>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</si>
  <si>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</si>
  <si>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</si>
  <si>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</si>
  <si>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</si>
  <si>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</si>
  <si>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</si>
  <si>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</si>
  <si>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</si>
  <si>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</si>
  <si>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</si>
  <si>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</si>
  <si>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</si>
  <si>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</si>
  <si>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</si>
  <si>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</si>
  <si>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</si>
  <si>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</si>
  <si>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</si>
  <si>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</si>
  <si>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</si>
  <si>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</si>
  <si>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</si>
  <si>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</si>
  <si>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</si>
  <si>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</si>
  <si>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</si>
  <si>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</si>
  <si>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</si>
  <si>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</si>
  <si>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</si>
  <si>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</si>
  <si>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</si>
  <si>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</si>
  <si>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</si>
  <si>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</si>
  <si>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</si>
  <si>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</si>
  <si>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</si>
  <si>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</si>
  <si>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</si>
  <si>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</si>
  <si>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</si>
  <si>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</si>
  <si>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</si>
  <si>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</si>
  <si>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</si>
  <si>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</si>
  <si>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</si>
  <si>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</si>
  <si>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</si>
  <si>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</si>
  <si>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</si>
  <si>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</si>
  <si>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</si>
  <si>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</si>
  <si>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</si>
  <si>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</si>
  <si>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</si>
  <si>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</si>
  <si>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</si>
  <si>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</si>
  <si>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</si>
  <si>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</si>
  <si>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</si>
  <si>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</si>
  <si>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</si>
  <si>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</si>
  <si>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</si>
  <si>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</si>
  <si>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</si>
  <si>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</si>
  <si>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</si>
  <si>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</si>
  <si>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</si>
  <si>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</si>
  <si>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</si>
  <si>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</si>
  <si>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</si>
  <si>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</si>
  <si>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</si>
  <si>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</si>
  <si>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</si>
  <si>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</si>
  <si>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</si>
  <si>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</si>
  <si>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</si>
  <si>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</si>
  <si>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</si>
  <si>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</si>
  <si>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</si>
  <si>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</si>
  <si>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</si>
  <si>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</si>
  <si>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</si>
  <si>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</si>
  <si>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</si>
  <si>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</si>
  <si>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</si>
  <si>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</si>
  <si>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</si>
  <si>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</si>
  <si>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</si>
  <si>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</si>
  <si>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</si>
  <si>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</si>
  <si>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</si>
  <si>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</si>
  <si>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</si>
  <si>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</si>
  <si>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</si>
  <si>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</si>
  <si>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</si>
  <si>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</si>
  <si>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</si>
  <si>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</si>
  <si>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</si>
  <si>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</si>
  <si>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</si>
  <si>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</si>
  <si>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</si>
  <si>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</si>
  <si>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</si>
  <si>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</si>
  <si>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</si>
  <si>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</si>
  <si>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</si>
  <si>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</si>
  <si>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</si>
  <si>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</si>
  <si>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</si>
  <si>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</si>
  <si>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</si>
  <si>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</si>
  <si>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</si>
  <si>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</si>
  <si>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</si>
  <si>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</si>
  <si>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</si>
  <si>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</si>
  <si>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</si>
  <si>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</si>
  <si>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</si>
  <si>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</si>
  <si>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</si>
  <si>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</si>
  <si>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</si>
  <si>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</si>
  <si>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</si>
  <si>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</si>
  <si>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</si>
  <si>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</si>
  <si>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</si>
  <si>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</si>
  <si>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</si>
  <si>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</si>
  <si>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</si>
  <si>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</si>
  <si>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</si>
  <si>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</si>
  <si>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</si>
  <si>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</si>
  <si>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</si>
  <si>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</si>
  <si>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</si>
  <si>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</si>
  <si>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</si>
  <si>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</si>
  <si>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</si>
  <si>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</si>
  <si>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</si>
  <si>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</si>
  <si>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</si>
  <si>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</si>
  <si>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</si>
  <si>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</si>
  <si>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</si>
  <si>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</si>
  <si>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</si>
  <si>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</si>
  <si>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</si>
  <si>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</si>
  <si>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</si>
  <si>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</si>
  <si>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</si>
  <si>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</si>
  <si>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</si>
  <si>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</si>
  <si>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</si>
  <si>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</si>
  <si>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</si>
  <si>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</si>
  <si>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</si>
  <si>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</si>
  <si>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</si>
  <si>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</si>
  <si>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</si>
  <si>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</si>
  <si>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</si>
  <si>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</si>
  <si>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</si>
  <si>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</si>
  <si>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</si>
  <si>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</si>
  <si>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</si>
  <si>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</si>
  <si>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</si>
  <si>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</si>
  <si>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</si>
  <si>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</si>
  <si>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</si>
  <si>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</si>
  <si>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</si>
  <si>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</si>
  <si>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</si>
  <si>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</si>
  <si>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</si>
  <si>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</si>
  <si>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</si>
  <si>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</si>
  <si>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</si>
  <si>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</si>
  <si>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</si>
  <si>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</si>
  <si>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</si>
  <si>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</si>
  <si>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</si>
  <si>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</si>
  <si>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</si>
  <si>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</si>
  <si>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</si>
  <si>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</si>
  <si>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</si>
  <si>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</si>
  <si>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</si>
  <si>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</si>
  <si>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</si>
  <si>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</si>
  <si>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</si>
  <si>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</si>
  <si>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</si>
  <si>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</si>
  <si>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</si>
  <si>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</si>
  <si>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</si>
  <si>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</si>
  <si>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</si>
  <si>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</si>
  <si>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</si>
  <si>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</si>
  <si>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</si>
  <si>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</si>
  <si>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</si>
  <si>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</si>
  <si>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</si>
  <si>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</si>
  <si>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</si>
  <si>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</si>
  <si>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</si>
  <si>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</si>
  <si>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</si>
  <si>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</si>
  <si>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</si>
  <si>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</si>
  <si>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</si>
  <si>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</si>
  <si>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</si>
  <si>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</si>
  <si>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</si>
  <si>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</si>
  <si>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</si>
  <si>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</si>
  <si>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</si>
  <si>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</si>
  <si>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</si>
  <si>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</si>
  <si>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</si>
  <si>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</si>
  <si>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CAD - Nominal value by maturity (net) - 1 to 2 years</t>
  </si>
  <si>
    <t>Forward currency contracts CAD - Nominal value by maturity (net) - 2 to 5 years</t>
  </si>
  <si>
    <t>Forward currency contracts CAD - Nominal value by maturity (net) - Over 5 years</t>
  </si>
  <si>
    <t>Forward currency contracts CAD - Total value at 31 March 2018 - Nominal value (net)</t>
  </si>
  <si>
    <t>Forward currency contracts CAD - Total value at 31 March 2018 - Mark to Market</t>
  </si>
  <si>
    <t>Forward currency contracts CAD - Total accretion at 31 March 2018</t>
  </si>
  <si>
    <t>Forward currency contracts - Forward currency contracts AUD - Nominal value by maturity (net) at 31 March - 0 to 1 years</t>
  </si>
  <si>
    <t>Forward currency contracts AUD - Nominal value by maturity (net) - 1 to 2 years</t>
  </si>
  <si>
    <t>Forward currency contracts AUD - Nominal value by maturity (net) - 2 to 5 years</t>
  </si>
  <si>
    <t>Forward currency contracts AUD - Nominal value by maturity (net) - Over 5 years</t>
  </si>
  <si>
    <t>Forward currency contracts AUD - Total value at 31 March 2018 - Nominal value (net)</t>
  </si>
  <si>
    <t>Forward currency contracts AUD - Total value at 31 March 2018 - Mark to Market</t>
  </si>
  <si>
    <t>Forward currency contracts AUD - Total accretion at 31 March 2018</t>
  </si>
  <si>
    <t>Forward currency contracts - Forward currency contracts HKD - Nominal value by maturity (net) at 31 March - 0 to 1 years</t>
  </si>
  <si>
    <t>Forward currency contracts HKD - Nominal value by maturity (net) - 1 to 2 years</t>
  </si>
  <si>
    <t>Forward currency contracts HKD - Nominal value by maturity (net) - 2 to 5 years</t>
  </si>
  <si>
    <t>Forward currency contracts HKD - Nominal value by maturity (net) - Over 5 years</t>
  </si>
  <si>
    <t>Forward currency contracts HKD - Total value at 31 March 2018 - Nominal value (net)</t>
  </si>
  <si>
    <t>Forward currency contracts HKD - Total value at 31 March 2018 - Mark to Market</t>
  </si>
  <si>
    <t>Forward currency contracts HKD - Total accretion at 31 March 2018</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</si>
  <si>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</si>
  <si>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</si>
  <si>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</si>
  <si>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</si>
  <si>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</si>
  <si>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</si>
  <si>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</si>
  <si>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</si>
  <si>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</si>
  <si>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</si>
  <si>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</si>
  <si>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</si>
  <si>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</si>
  <si>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</si>
  <si>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</si>
  <si>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</si>
  <si>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</si>
  <si>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</si>
  <si>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</si>
  <si>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</si>
  <si>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</si>
  <si>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</si>
  <si>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</si>
  <si>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</si>
  <si>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</si>
  <si>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</si>
  <si>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</si>
  <si>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</si>
  <si>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Fin Derr (A) - Interest rate swap (sterling) - Floating to fixed rate - Nominal value by maturity (net) at 31 March - 0 to 1 years</t>
  </si>
  <si>
    <t>Fin Derr (A) - Interest rate swap (sterling) - Floating to fixed rate: Nominal value by maturity (net) - 1 to 2 years</t>
  </si>
  <si>
    <t>Fin Derr (A) - Interest rate swap (sterling) - Floating to fixed rate: Nominal value by maturity (net) - 2 to 5 years</t>
  </si>
  <si>
    <t>Fin Derr (A) - Interest rate swap (sterling) - Floating to fixed rate: Nominal value by maturity (net) - Over 5 years</t>
  </si>
  <si>
    <t>Fin Derr (A) - Interest rate swap (sterling) - Floating to fixed rate: Total value at 31 March 2018 - Nominal value (net)</t>
  </si>
  <si>
    <t>Fin Derr (A) - Interest rate swap (sterling) - Floating to fixed rate: Total value at 31 March 2018 - Mark to Market</t>
  </si>
  <si>
    <t>Fin Derr (A) - Interest rate swap (sterling) - Floating to fixed rate - Total accretion at 31 March 2018</t>
  </si>
  <si>
    <t>Fin Derr (A) - Interest rate swap (sterling) - Floating to fixed rate: Interest rate\n(weighted average for 12 months to 31 March 2018) - Payable</t>
  </si>
  <si>
    <t>Fin Derr (A) - Interest rate swap (sterling) - Floating to fixed rate: Interest rate\n(weighted average for 12 months to 31 March 2018) - Receivable</t>
  </si>
  <si>
    <t>Fin Derr (A) - Interest rate swap (sterling) - Floating from fixed rate - Nominal value by maturity (net) at 31 March - 0 to 1 years</t>
  </si>
  <si>
    <t>Fin Derr (A) - Interest rate swap (sterling) - Floating from fixed rate: Nominal value by maturity (net) - 1 to 2 years</t>
  </si>
  <si>
    <t>Fin Derr (A) - Interest rate swap (sterling) - Floating from fixed rate: Nominal value by maturity (net) - 2 to 5 years</t>
  </si>
  <si>
    <t>Fin Derr (A) - Interest rate swap (sterling) - Floating from fixed rate: Nominal value by maturity (net) - Over 5 years</t>
  </si>
  <si>
    <t>Fin Derr (A) - Interest rate swap (sterling) - Floating from fixed rate: Total value at 31 March 2018 - Nominal value (net)</t>
  </si>
  <si>
    <t>Fin Derr (A) - Interest rate swap (sterling) - Floating from fixed rate: Total value at 31 March 2018 - Mark to Market</t>
  </si>
  <si>
    <t>Fin Derr (A) - Interest rate swap (sterling) - Floating from fixed rate - Total accretion at 31 March 2018</t>
  </si>
  <si>
    <t>Fin Derr (A) - Interest rate swap (sterling) - Floating from fixed rate: Interest rate\n(weighted average for 12 months to 31 March 2018) - Payable</t>
  </si>
  <si>
    <t>Fin Derr (A) - Interest rate swap (sterling) - Floating from fixed rate: Interest rate\n(weighted average for 12 months to 31 March 2018) - Receivable</t>
  </si>
  <si>
    <t>Fin Derr (A) - Interest rate swap (sterling) - Floating to index linked - Nominal value by maturity (net) at 31 March - 0 to 1 years</t>
  </si>
  <si>
    <t>Fin Derr (A) - Interest rate swap (sterling) - Floating to index linked: Nominal value by maturity (net) - 1 to 2 years</t>
  </si>
  <si>
    <t>Fin Derr (A) - Interest rate swap (sterling) - Floating to index linked: Nominal value by maturity (net) - 2 to 5 years</t>
  </si>
  <si>
    <t>Fin Derr (A) - Interest rate swap (sterling) - Floating to index linked: Nominal value by maturity (net) - Over 5 years</t>
  </si>
  <si>
    <t>Fin Derr (A) - Interest rate swap (sterling) - Floating to index linked: Total value at 31 March 2018 - Nominal value (net)</t>
  </si>
  <si>
    <t>Fin Derr (A) - Interest rate swap (sterling) - Floating to index linked: Total value at 31 March 2018 - Mark to Market</t>
  </si>
  <si>
    <t>Fin Derr (A) - Interest rate swap (sterling) - Floating to index linked - Total accretion at 31 March 2018</t>
  </si>
  <si>
    <t>Fin Derr (A) - Interest rate swap (sterling) - Floating to index linked: Interest rate\n(weighted average for 12 months to 31 March 2018) - Payable</t>
  </si>
  <si>
    <t>Fin Derr (A) - Interest rate swap (sterling) - Floating to index linked: Interest rate\n(weighted average for 12 months to 31 March 2018) - Receivable</t>
  </si>
  <si>
    <t>Fin Derr (A) - Interest rate swap (sterling) - Floating from index linked - Nominal value by maturity (net) at 31 March - 0 to 1 years</t>
  </si>
  <si>
    <t>Fin Derr (A) - Interest rate swap (sterling) - Floating from index linked: Nominal value by maturity (net) - 1 to 2 years</t>
  </si>
  <si>
    <t>Fin Derr (A) - Interest rate swap (sterling) - Floating from index linked: Nominal value by maturity (net) - 2 to 5 years</t>
  </si>
  <si>
    <t>Fin Derr (A) - Interest rate swap (sterling) - Floating from index linked: Nominal value by maturity (net) - Over 5 years</t>
  </si>
  <si>
    <t>Fin Derr (A) - Interest rate swap (sterling) - Floating from index linked: Total value at 31 March 2018 - Nominal value (net)</t>
  </si>
  <si>
    <t>Fin Derr (A) - Interest rate swap (sterling) - Floating from index linked: Total value at 31 March 2018 - Mark to Market</t>
  </si>
  <si>
    <t>Fin Derr (A) - Interest rate swap (sterling) - Floating from index linked - Total accretion at 31 March 2018</t>
  </si>
  <si>
    <t>Fin Derr (A) - Interest rate swap (sterling) - Floating from index linked: Interest rate\n(weighted average for 12 months to 31 March 2018) - Payable</t>
  </si>
  <si>
    <t>Fin Derr (A) - Interest rate swap (sterling) - Floating from index linked: Interest rate\n(weighted average for 12 months to 31 March 2018) - Receivable</t>
  </si>
  <si>
    <t>Fin Derr (A) - Interest rate swap (sterling) - Fixed to index linked - Nominal value by maturity (net) at 31 March - 0 to 1 years</t>
  </si>
  <si>
    <t>Fin Derr (A) - Interest rate swap (sterling) - Fixed to index-linked: Nominal value by maturity (net) - 1 to 2 years</t>
  </si>
  <si>
    <t>Fin Derr (A) - Interest rate swap (sterling) - Fixed to index-linked: Nominal value by maturity (net) - 2 to 5 years</t>
  </si>
  <si>
    <t>Fin Derr (A) - Interest rate swap (sterling) - Fixed to index-linked: Nominal value by maturity (net) - Over 5 years</t>
  </si>
  <si>
    <t>Fin Derr (A) - Interest rate swap (sterling) - Fixed to index-linked: Total value at 31 March 2018 - Nominal value (net)</t>
  </si>
  <si>
    <t>Fin Derr (A) - Interest rate swap (sterling) - Fixed to index-linked: Total value at 31 March 2018 - Mark to Market</t>
  </si>
  <si>
    <t>Fin Derr (A) - Interest rate swap (sterling) - Fixed to index-linked - Total accretion at 31 March 2018</t>
  </si>
  <si>
    <t>Fin Derr (A) - Interest rate swap (sterling) - Fixed to index-linked: Interest rate\n(weighted average for 12 months to 31 March 2018) - Payable</t>
  </si>
  <si>
    <t>Fin Derr (A) - Interest rate swap (sterling) - Fixed to index-linked: Interest rate\n(weighted average for 12 months to 31 March 2018) - Receivable</t>
  </si>
  <si>
    <t>Fin Derr (A) - Interest rate swap (sterling) - Fixed from index linked - Nominal value by maturity (net) at 31 March - 0 to 1 years</t>
  </si>
  <si>
    <t>Fin Derr (A) - Interest rate swap (sterling) - Fixed from index-linked: Nominal value by maturity (net) - 1 to 2 years</t>
  </si>
  <si>
    <t>Fin Derr (A) - Interest rate swap (sterling) - Fixed from index-linked: Nominal value by maturity (net) - 2 to 5 years</t>
  </si>
  <si>
    <t>Fin Derr (A) - Interest rate swap (sterling) - Fixed from index-linked: Nominal value by maturity (net) - Over 5 years</t>
  </si>
  <si>
    <t>Fin Derr (A) - Interest rate swap (sterling) - Fixed from index-linked: Total value at 31 March 2018 - Nominal value (net)</t>
  </si>
  <si>
    <t>Fin Derr (A) - Interest rate swap (sterling) - Fixed from index-linked: Total value at 31 March 2018 - Mark to Market</t>
  </si>
  <si>
    <t>Fin Derr (A) - Interest rate swap (sterling) - Fixed from index-linked - Total accretion at 31 March 2018</t>
  </si>
  <si>
    <t>Fin Derr (A) - Interest rate swap (sterling) - Fixed from index-linked: Interest rate\n(weighted average for 12 months to 31 March 2018) - Payable</t>
  </si>
  <si>
    <t>Fin Derr (A) - Interest rate swap (sterling) - Fixed from index-linked: Interest rate\n(weighted average for 12 months to 31 March 2018) - Receivable</t>
  </si>
  <si>
    <t>Fin Derr (A) - Interest rate swap (sterling) - Index-linked to index-linked - Nominal value by maturity (net) at 31 March - 0 to 1 years</t>
  </si>
  <si>
    <t>Fin Derr (A) - Interest rate swap (sterling) - Index-linked to index-linked - Nominal value by maturity (net) at 31 March - 1 to 2 years</t>
  </si>
  <si>
    <t>Fin Derr (A) - Interest rate swap (sterling) - Index-linked to index-linked - Nominal value by maturity (net) at 31 March - 2 to 5 years</t>
  </si>
  <si>
    <t>Fin Derr (A) - Interest rate swap (sterling) - Index-linked to index-linked - Nominal value by maturity (net) at 31 March - over 5 years</t>
  </si>
  <si>
    <t>Fin Derr (A) - Interest rate swap (sterling) - Index-linked to index-linked - Total value at 31 March - Nominal value (net)</t>
  </si>
  <si>
    <t>Fin Derr (A) - Interest rate swap (sterling) - Index-linked to index-linked - Total value at 31 March - Mark to market</t>
  </si>
  <si>
    <t>Fin Derr (A) - Interest rate swap (sterling) - Index-linked to index-linked - Total accretion at 31 March</t>
  </si>
  <si>
    <t>Fin Derr (A) - Interest rate swap (sterling) - Index-linked to index-linked - Interest rate\n(weighted average for 12 months to 31 March 2021) - Payable</t>
  </si>
  <si>
    <t>Fin Derr (A) - Interest rate swap (sterling) - Index-linked to index-linked - Interest rate\n(weighted average for 12 months to 31 March 2021) - Receivable</t>
  </si>
  <si>
    <t>Fin Derr (A) - Interest rate swap (sterling) - Total - Nominal value by maturity (net) at 31 March - 0 to 1 years</t>
  </si>
  <si>
    <t>Fin Derr (A) - Interest rate swap (sterling) - Total: Nominal value by maturity (net) - 1 to 2 years</t>
  </si>
  <si>
    <t>Fin Derr (A) - Interest rate swap (sterling) - Total: Nominal value by maturity (net) - 2 to 5 years</t>
  </si>
  <si>
    <t>Fin Derr (A) - Interest rate swap (sterling) - Total: Nominal value by maturity (net) - Over 5 years</t>
  </si>
  <si>
    <t>Fin Derr (A) - Interest rate swap (sterling) - Total: Total value at 31 March 2018 - Nominal value (net)</t>
  </si>
  <si>
    <t>Fin Derr (A) - Interest rate swap (sterling) - Total: Total value at 31 March 2018 - Mark to Market</t>
  </si>
  <si>
    <t>Fin Derr (A) - Interest rate swap (sterling) - Total - Total accretion at 31 March 2018</t>
  </si>
  <si>
    <t>Fin Derr (A) - Foreign Exchange - Cross currency swap USD - Nominal value by maturity (net) at 31 March - 0 to 1 years</t>
  </si>
  <si>
    <t>Fin Derr (A) - Foreign Exchange - Cross currency swap USD: Nominal value by maturity (net) - 1 to 2 years</t>
  </si>
  <si>
    <t>Fin Derr (A) - Foreign Exchange - Cross currency swap USD: Nominal value by maturity (net) - 2 to 5 years</t>
  </si>
  <si>
    <t>Fin Derr (A) - Foreign Exchange - Cross currency swap USD: Nominal value by maturity (net) - Over 5 years</t>
  </si>
  <si>
    <t>Fin Derr (A) - Foreign Exchange - Cross currency swap USD: Total value at 31 March 2018 - Nominal value (net)</t>
  </si>
  <si>
    <t>Fin Derr (A) - Foreign Exchange - Cross currency swap USD: Total value at 31 March 2018 - Mark to Market</t>
  </si>
  <si>
    <t>Fin Derr (A) - Foreign Exchange - Cross currency swap USD - Total accretion at 31 March 2018</t>
  </si>
  <si>
    <t>Fin Derr (A) - Foreign Exchange - Cross currency swap EUR - Nominal value by maturity (net) at 31 March - 0 to 1 years</t>
  </si>
  <si>
    <t>Fin Derr (A) - Foreign Exchange - Cross currency swap EUR: Nominal value by maturity (net) - 1 to 2 years</t>
  </si>
  <si>
    <t>Fin Derr (A) - Foreign Exchange - Cross currency swap EUR: Nominal value by maturity (net) - 2 to 5 years</t>
  </si>
  <si>
    <t>Fin Derr (A) - Foreign Exchange - Cross currency swap EUR: Nominal value by maturity (net) - Over 5 years</t>
  </si>
  <si>
    <t>Fin Derr (A) - Foreign Exchange - Cross currency swap EUR: Total value at 31 March 2018 - Nominal value (net)</t>
  </si>
  <si>
    <t>Fin Derr (A) - Foreign Exchange - Cross currency swap EUR: Total value at 31 March 2018 - Mark to Market</t>
  </si>
  <si>
    <t>Fin Derr (A) - Foreign Exchange - Cross currency swap EUR - Total accretion at 31 March 2018</t>
  </si>
  <si>
    <t>Fin Derr (A) - Foreign Exchange - Cross currency swap YEN - Nominal value by maturity (net) at 31 March - 0 to 1 years</t>
  </si>
  <si>
    <t>Fin Derr (A) - Foreign Exchange - Cross currency swap YEN: Nominal value by maturity (net) - 1 to 2 years</t>
  </si>
  <si>
    <t>Fin Derr (A) - Foreign Exchange - Cross currency swap YEN: Nominal value by maturity (net) - 2 to 5 years</t>
  </si>
  <si>
    <t>Fin Derr (A) - Foreign Exchange - Cross currency swap YEN: Nominal value by maturity (net) - Over 5 years</t>
  </si>
  <si>
    <t>Fin Derr (A) - Foreign Exchange - Cross currency swap YEN: Total value at 31 March 2018 - Nominal value (net)</t>
  </si>
  <si>
    <t>Fin Derr (A) - Foreign Exchange - Cross currency swap YEN: Total value at 31 March 2018 - Mark to Market</t>
  </si>
  <si>
    <t>Fin Derr (A) - Foreign Exchange - Cross currency swap YEN - Total accretion at 31 March 2018</t>
  </si>
  <si>
    <t>Fin Derr (A) - Foreign Exchange - Cross currency swap Other - Nominal value by maturity (net) at 31 March - 0 to 1 years</t>
  </si>
  <si>
    <t>Fin Derr (A) - Foreign Exchange - Cross currency swap Other: Nominal value by maturity (net) - 1 to 2 years</t>
  </si>
  <si>
    <t>Fin Derr (A) - Foreign Exchange - Cross currency swap Other: Nominal value by maturity (net) - 2 to 5 years</t>
  </si>
  <si>
    <t>Fin Derr (A) - Foreign Exchange - Cross currency swap Other: Nominal value by maturity (net) - Over 5 years</t>
  </si>
  <si>
    <t>Fin Derr (A) - Foreign Exchange - Cross currency swap Other: Total value at 31 March 2018 - Nominal value (net)</t>
  </si>
  <si>
    <t>Fin Derr (A) - Foreign Exchange - Cross currency swap Other: Total value at 31 March 2018 - Mark to Market</t>
  </si>
  <si>
    <t>Fin Derr (A) - Foreign Exchange - Cross currency swap Other - Total accretion at 31 March 2018</t>
  </si>
  <si>
    <t>Fin Derr (A) - Foreign Exchange - Total - Nominal value by maturity (net) at 31 March - 0 to 1 years</t>
  </si>
  <si>
    <t>Fin Derr (A) - Foreign Exchange - Total: Nominal value by maturity (net) - 1 to 2 years</t>
  </si>
  <si>
    <t>Fin Derr (A) - Foreign Exchange - Total: Nominal value by maturity (net) - 2 to 5 years</t>
  </si>
  <si>
    <t>Fin Derr (A) - Foreign Exchange - Total: Nominal value by maturity (net) - Over 5 years</t>
  </si>
  <si>
    <t>Fin Derr (A) - Foreign Exchange - Total: Total value at 31 March 2018 - Nominal value (net)</t>
  </si>
  <si>
    <t>Fin Derr (A) - Foreign Exchange - Total: Total value at 31 March 2018 - Mark to Market</t>
  </si>
  <si>
    <t>Fin Derr (A) - Foreign Exchange - Total - Total accretion at 31 March 2018</t>
  </si>
  <si>
    <t>Fin Derr (A) - Currency Interest Rate - Currency Interest Rate swaps USD - Nominal value by maturity (net) at 31 March - 0 to 1 years</t>
  </si>
  <si>
    <t>Fin Derr (A) - Currency interest rate  - Currency interest rate swaps USD: Nominal value by maturity (net) - 1 to 2 years</t>
  </si>
  <si>
    <t>Fin Derr (A) - Currency interest rate  - Currency interest rate swaps USD: Nominal value by maturity (net) - 2 to 5 years</t>
  </si>
  <si>
    <t>Fin Derr (A) - Currency interest rate  - Currency interest rate swaps USD: Nominal value by maturity (net) - Over 5 years</t>
  </si>
  <si>
    <t>Fin Derr (A) - Currency interest rate  - Currency interest rate swaps USD: Total value at 31 March 2018 - Nominal value (net)</t>
  </si>
  <si>
    <t>Fin Derr (A) - Currency interest rate  - Currency interest rate swaps USD: Total value at 31 March 2018 - Mark to Market</t>
  </si>
  <si>
    <t>Fin Derr (A) - Currency interest rate  - Currency interest rate swaps USD - Total accretion at 31 March 2018</t>
  </si>
  <si>
    <t>Fin Derr (A) - Currency Interest Rate - Currency Interest Rate swaps EUR - Nominal value by maturity (net) at 31 March - 0 to 1 years</t>
  </si>
  <si>
    <t>Fin Derr (A) - Currency interest rate  - Currency interest rate swaps EUR: Nominal value by maturity (net) - 1 to 2 years</t>
  </si>
  <si>
    <t>Fin Derr (A) - Currency interest rate  - Currency interest rate swaps EUR: Nominal value by maturity (net) - 2 to 5 years</t>
  </si>
  <si>
    <t>Fin Derr (A) - Currency interest rate  - Currency interest rate swaps EUR: Nominal value by maturity (net) - Over 5 years</t>
  </si>
  <si>
    <t>Fin Derr (A) - Currency interest rate  - Currency interest rate swaps EUR: Total value at 31 March 2018 - Nominal value (net)</t>
  </si>
  <si>
    <t>Fin Derr (A) - Currency interest rate  - Currency interest rate swaps EUR: Total value at 31 March 2018 - Mark to Market</t>
  </si>
  <si>
    <t>Fin Derr (A) - Currency interest rate  - Currency interest rate swaps EUR - Total accretion at 31 March 2018</t>
  </si>
  <si>
    <t>Fin Derr (A) - Currency Interest Rate - Currency Interest Rate swaps YEN - Nominal value by maturity (net) at 31 March - 0 to 1 years</t>
  </si>
  <si>
    <t>Fin Derr (A) - Currency interest rate  - Currency interest rate swaps YEN: Nominal value by maturity (net) - 1 to 2 years</t>
  </si>
  <si>
    <t>Fin Derr (A) - Currency interest rate  - Currency interest rate swaps YEN: Nominal value by maturity (net) - 2 to 5 years</t>
  </si>
  <si>
    <t>Fin Derr (A) - Currency interest rate  - Currency interest rate swaps YEN: Nominal value by maturity (net) - Over 5 years</t>
  </si>
  <si>
    <t>Fin Derr (A) - Currency interest rate  - Currency interest rate swaps YEN: Total value at 31 March 2018 - Nominal value (net)</t>
  </si>
  <si>
    <t>Fin Derr (A) - Currency interest rate  - Currency interest rate swaps YEN: Total value at 31 March 2018 - Mark to Market</t>
  </si>
  <si>
    <t>Fin Derr (A) - Currency interest rate  - Currency interest rate swaps YEN - Total accretion at 31 March 2018</t>
  </si>
  <si>
    <t>Fin Derr (A) - Currency Interest Rate - Currency Interest Rate swaps Other - Nominal value by maturity (net) at 31 March - 0 to 1 years</t>
  </si>
  <si>
    <t>Fin Derr (A) - Currency interest rate  - Currency interest rate swaps Other: Nominal value by maturity (net) - 1 to 2 years</t>
  </si>
  <si>
    <t>Fin Derr (A) - Currency interest rate  - Currency interest rate swaps Other: Nominal value by maturity (net) - 2 to 5 years</t>
  </si>
  <si>
    <t>Fin Derr (A) - Currency interest rate  - Currency interest rate swaps Other: Nominal value by maturity (net) - Over 5 years</t>
  </si>
  <si>
    <t>Fin Derr (A) - Currency interest rate  - Currency interest rate swaps Other: Total value at 31 March 2018 - Nominal value (net)</t>
  </si>
  <si>
    <t>Fin Derr (A) - Currency interest rate  - Currency interest rate swaps Other: Total value at 31 March 2018 - Mark to Market</t>
  </si>
  <si>
    <t>Fin Derr (A) - Currency interest rate  - Currency interest rate swaps Other - Total accretion at 31 March 2018</t>
  </si>
  <si>
    <t>Fin Derr (A) - Currency Interest Rate - Total - Nominal value by maturity (net) at 31 March - 0 to 1 years</t>
  </si>
  <si>
    <t>Fin Derr (A) - Currency interest rate  - Total: Nominal value by maturity (net) - 1 to 2 years</t>
  </si>
  <si>
    <t>Fin Derr (A) - Currency interest rate  - Total: Nominal value by maturity (net) - 2 to 5 years</t>
  </si>
  <si>
    <t>Fin Derr (A) - Currency interest rate  - Total: Nominal value by maturity (net) - Over 5 years</t>
  </si>
  <si>
    <t>Fin Derr (A) - Currency interest rate  - Total: Total value at 31 March 2018 - Nominal value (net)</t>
  </si>
  <si>
    <t>Fin Derr (A) - Currency interest rate  - Total: Total value at 31 March 2018 - Mark to Market</t>
  </si>
  <si>
    <t>Fin Derr (A) - Currency interest rate  - Total - Total accretion at 31 March 2018</t>
  </si>
  <si>
    <t>Fin Derr (A) - Forward currency contracts - Forward currency contracts USD - Nominal value by maturity (net) at 31 March - 0 to 1 years</t>
  </si>
  <si>
    <t>Fin Derr (A) - Forward currency contracts - Forward currency contracts USD: Nominal value by maturity (net) - 1 to 2 years</t>
  </si>
  <si>
    <t>Fin Derr (A) - Forward currency contracts - Forward currency contracts USD: Nominal value by maturity (net) - 2 to 5 years</t>
  </si>
  <si>
    <t>Fin Derr (A) - Forward currency contracts - Forward currency contracts USD: Nominal value by maturity (net) - Over 5 years</t>
  </si>
  <si>
    <t>Fin Derr (A) - Forward currency contracts - Forward currency contracts USD: Total value at 31 March 2018 - Nominal value (net)</t>
  </si>
  <si>
    <t>Fin Derr (A) - Forward currency contracts - Forward currency contracts USD: Total value at 31 March 2018 - Mark to Market</t>
  </si>
  <si>
    <t>Fin Derr (A) - Forward currency contracts - Forward currency contracts USD - Total accretion at 31 March 2018</t>
  </si>
  <si>
    <t>Fin Derr (A) - Forward currency contracts - Forward currency contracts EUR - Nominal value by maturity (net) at 31 March - 0 to 1 years</t>
  </si>
  <si>
    <t>Fin Derr (A) - Forward currency contracts - Forward currency contracts EUR: Nominal value by maturity (net) - 1 to 2 years</t>
  </si>
  <si>
    <t>Fin Derr (A) - Forward currency contracts - Forward currency contracts EUR: Nominal value by maturity (net) - 2 to 5 years</t>
  </si>
  <si>
    <t>Fin Derr (A) - Forward currency contracts - Forward currency contracts EUR: Nominal value by maturity (net) - Over 5 years</t>
  </si>
  <si>
    <t>Fin Derr (A) - Forward currency contracts - Forward currency contracts EUR: Total value at 31 March 2018 - Nominal value (net)</t>
  </si>
  <si>
    <t>Fin Derr (A) - Forward currency contracts - Forward currency contracts EUR: Total value at 31 March 2018 - Mark to Market</t>
  </si>
  <si>
    <t>Fin Derr (A) - Forward currency contracts - Forward currency contracts EUR - Total accretion at 31 March 2018</t>
  </si>
  <si>
    <t>Fin Derr (A) - Forward currency contracts - Forward currency contracts YEN - Nominal value by maturity (net) at 31 March - 0 to 1 years</t>
  </si>
  <si>
    <t>Fin Derr (A) - Forward currency contracts - Forward currency contracts YEN: Nominal value by maturity (net) - 1 to 2 years</t>
  </si>
  <si>
    <t>Fin Derr (A) - Forward currency contracts - Forward currency contracts YEN: Nominal value by maturity (net) - 2 to 5 years</t>
  </si>
  <si>
    <t>Fin Derr (A) - Forward currency contracts - Forward currency contracts YEN: Nominal value by maturity (net) - Over 5 years</t>
  </si>
  <si>
    <t>Fin Derr (A) - Forward currency contracts - Forward currency contracts YEN: Total value at 31 March 2018 - Nominal value (net)</t>
  </si>
  <si>
    <t>Fin Derr (A) - Forward currency contracts - Forward currency contracts YEN: Total value at 31 March 2018 - Mark to Market</t>
  </si>
  <si>
    <t>Fin Derr (A) - Forward currency contracts - Forward currency contracts YEN - Total accretion at 31 March 2018</t>
  </si>
  <si>
    <t>Fin Derr (A) - Forward currency contracts - Forward currency contracts CAD - Nominal value by maturity (net) at 31 March - 0 to 1 years</t>
  </si>
  <si>
    <t>Fin Derr (A) - Forward currency contracts CAD - Nominal value by maturity (net) - 1 to 2 years</t>
  </si>
  <si>
    <t>Fin Derr (A) - Forward currency contracts CAD - Nominal value by maturity (net) - 2 to 5 years</t>
  </si>
  <si>
    <t>Fin Derr (A) - Forward currency contracts CAD - Nominal value by maturity (net) - Over 5 years</t>
  </si>
  <si>
    <t>Fin Derr (A) - Forward currency contracts CAD - Total value at 31 March 2018 - Nominal value (net)</t>
  </si>
  <si>
    <t>Fin Derr (A) - Forward currency contracts CAD - Total value at 31 March 2018 - Mark to Market</t>
  </si>
  <si>
    <t>Fin Derr (A) - Forward currency contracts CAD - Total accretion at 31 March 2018</t>
  </si>
  <si>
    <t>Fin Derr (A) - Forward currency contracts - Forward currency contracts AUD - Nominal value by maturity (net) at 31 March - 0 to 1 years</t>
  </si>
  <si>
    <t>Fin Derr (A) - Forward currency contracts AUD - Nominal value by maturity (net) - 1 to 2 years</t>
  </si>
  <si>
    <t>Fin Derr (A) - Forward currency contracts AUD - Nominal value by maturity (net) - 2 to 5 years</t>
  </si>
  <si>
    <t>Fin Derr (A) - Forward currency contracts AUD - Nominal value by maturity (net) - Over 5 years</t>
  </si>
  <si>
    <t>Fin Derr (A) - Forward currency contracts AUD - Total value at 31 March 2018 - Nominal value (net)</t>
  </si>
  <si>
    <t>Fin Derr (A) - Forward currency contracts AUD - Total value at 31 March 2018 - Mark to Market</t>
  </si>
  <si>
    <t>Fin Derr (A) - Forward currency contracts AUD - Total accretion at 31 March 2018</t>
  </si>
  <si>
    <t>Fin Derr (A) - Forward currency contracts - Forward currency contracts HKD - Nominal value by maturity (net) at 31 March - 0 to 1 years</t>
  </si>
  <si>
    <t>Fin Derr (A) - Forward currency contracts HKD - Nominal value by maturity (net) - 1 to 2 years</t>
  </si>
  <si>
    <t>Fin Derr (A) - Forward currency contracts HKD - Nominal value by maturity (net) - 2 to 5 years</t>
  </si>
  <si>
    <t>Fin Derr (A) - Forward currency contracts HKD - Nominal value by maturity (net) - Over 5 years</t>
  </si>
  <si>
    <t>Fin Derr (A) - Forward currency contracts HKD - Total value at 31 March 2018 - Nominal value (net)</t>
  </si>
  <si>
    <t>Fin Derr (A) - Forward currency contracts HKD - Total value at 31 March 2018 - Mark to Market</t>
  </si>
  <si>
    <t>Fin Derr (A) - Forward currency contracts HKD - Total accretion at 31 March 2018</t>
  </si>
  <si>
    <t>Fin Derr (A) - Forward currency contracts - Forward currency contracts Other - Nominal value by maturity (net) at 31 March - 0 to 1 years</t>
  </si>
  <si>
    <t>Fin Derr (A) - Forward currency contracts - Forward currency contracts Other: Nominal value by maturity (net) - 1 to 2 years</t>
  </si>
  <si>
    <t>Fin Derr (A) - Forward currency contracts - Forward currency contracts Other: Nominal value by maturity (net) - 2 to 5 years</t>
  </si>
  <si>
    <t>Fin Derr (A) - Forward currency contracts - Forward currency contracts Other: Nominal value by maturity (net) - Over 5 years</t>
  </si>
  <si>
    <t>Fin Derr (A) - Forward currency contracts - Forward currency contracts Other: Total value at 31 March 2018 - Nominal value (net)</t>
  </si>
  <si>
    <t>Fin Derr (A) - Forward currency contracts - Forward currency contracts Other: Total value at 31 March 2018 - Mark to Market</t>
  </si>
  <si>
    <t>Fin Derr (A) - Forward currency contracts - Forward currency contracts Other - Total accretion at 31 March 2018</t>
  </si>
  <si>
    <t>Fin Derr (A) - Forward currency contracts - Total - Nominal value by maturity (net) at 31 March - 0 to 1 years</t>
  </si>
  <si>
    <t>Fin Derr (A) - Forward currency contracts - Total: Nominal value by maturity (net) - 1 to 2 years</t>
  </si>
  <si>
    <t>Fin Derr (A) - Forward currency contracts - Total: Nominal value by maturity (net) - 2 to 5 years</t>
  </si>
  <si>
    <t>Fin Derr (A) - Forward currency contracts - Total: Nominal value by maturity (net) - Over 5 years</t>
  </si>
  <si>
    <t>Fin Derr (A) - Forward currency contracts - Total: Total value at 31 March 2018 - Nominal value (net)</t>
  </si>
  <si>
    <t>Fin Derr (A) - Forward currency contracts - Total: Total value at 31 March 2018 - Mark to Market</t>
  </si>
  <si>
    <t>Fin Derr (A) - Forward currency contracts - Total - Total accretion at 31 March 2018</t>
  </si>
  <si>
    <t>Fin Derr (A) - Other financial derivatives - Nominal value by maturity (net) at 31 March - 0 to 1 years</t>
  </si>
  <si>
    <t>Fin Derr (A) - Other financial derivatives: Nominal value by maturity (net) - 1 to 2 years</t>
  </si>
  <si>
    <t>Fin Derr (A) - Other financial derivatives: Nominal value by maturity (net) - 2 to 5 years</t>
  </si>
  <si>
    <t>Fin Derr (A) - Other financial derivatives: Nominal value by maturity (net) - Over 5 years</t>
  </si>
  <si>
    <t>Fin Derr (A) - Other financial derivatives: Total value at 31 March 2018 - Nominal value (net)</t>
  </si>
  <si>
    <t>Fin Derr (A) - Other financial derivatives: Total value at 31 March 2018 - Mark to Market</t>
  </si>
  <si>
    <t>Fin Derr (A) - Other financial derivatives - Total accretion at 31 March 2018</t>
  </si>
  <si>
    <t>Fin Derr (A) - Total financial derivatives - Nominal value by maturity (net) at 31 March - 0 to 1 years</t>
  </si>
  <si>
    <t>Fin Derr (A) - Total financial derivatives: Nominal value by maturity (net) - 1 to 2 years</t>
  </si>
  <si>
    <t>Fin Derr (A) - Total financial derivatives: Nominal value by maturity (net) - 2 to 5 years</t>
  </si>
  <si>
    <t>Fin Derr (A) - Total financial derivatives: Nominal value by maturity (net) - Over 5 years</t>
  </si>
  <si>
    <t>Fin Derr (A) - Total financial derivatives: Total value at 31 March 2018 - Nominal value (net)</t>
  </si>
  <si>
    <t>Fin Derr (A) - Total financial derivatives: Total value at 31 March 2018 - Mark to Market</t>
  </si>
  <si>
    <t>Fin Derr (A) - Total financial derivatives - Total accretion at 31 March 2018</t>
  </si>
  <si>
    <t>Fin Derr (B) - Interest rate swap (sterling) - Floating to fixed rate - Nominal value by maturity (net) at 31 March - 0 to 1 years</t>
  </si>
  <si>
    <t>Fin Derr (B) - Interest rate swap (sterling) - Floating to fixed rate: Nominal value by maturity (net) - 1 to 2 years</t>
  </si>
  <si>
    <t>Fin Derr (B) - Interest rate swap (sterling) - Floating to fixed rate: Nominal value by maturity (net) - 2 to 5 years</t>
  </si>
  <si>
    <t>Fin Derr (B) - Interest rate swap (sterling) - Floating to fixed rate: Nominal value by maturity (net) - Over 5 years</t>
  </si>
  <si>
    <t>Fin Derr (B) - Interest rate swap (sterling) - Floating to fixed rate: Total value at 31 March 2018 - Nominal value (net)</t>
  </si>
  <si>
    <t>Fin Derr (B) - Interest rate swap (sterling) - Floating to fixed rate: Total value at 31 March 2018 - Mark to Market</t>
  </si>
  <si>
    <t>Fin Derr (B) - Interest rate swap (sterling) - Floating to fixed rate - Total accretion at 31 March 2018</t>
  </si>
  <si>
    <t>Fin Derr (B) - Interest rate swap (sterling) - Floating to fixed rate: Interest rate\n(weighted average for 12 months to 31 March 2018) - Payable</t>
  </si>
  <si>
    <t>Fin Derr (B) - Interest rate swap (sterling) - Floating to fixed rate: Interest rate\n(weighted average for 12 months to 31 March 2018) - Receivable</t>
  </si>
  <si>
    <t>Fin Derr (B) - Interest rate swap (sterling) - Floating from fixed rate - Nominal value by maturity (net) at 31 March - 0 to 1 years</t>
  </si>
  <si>
    <t>Fin Derr (B) - Interest rate swap (sterling) - Floating from fixed rate: Nominal value by maturity (net) - 1 to 2 years</t>
  </si>
  <si>
    <t>Fin Derr (B) - Interest rate swap (sterling) - Floating from fixed rate: Nominal value by maturity (net) - 2 to 5 years</t>
  </si>
  <si>
    <t>Fin Derr (B) - Interest rate swap (sterling) - Floating from fixed rate: Nominal value by maturity (net) - Over 5 years</t>
  </si>
  <si>
    <t>Fin Derr (B) - Interest rate swap (sterling) - Floating from fixed rate: Total value at 31 March 2018 - Nominal value (net)</t>
  </si>
  <si>
    <t>Fin Derr (B) - Interest rate swap (sterling) - Floating from fixed rate: Total value at 31 March 2018 - Mark to Market</t>
  </si>
  <si>
    <t>Fin Derr (B) - Interest rate swap (sterling) - Floating from fixed rate - Total accretion at 31 March 2018</t>
  </si>
  <si>
    <t>Fin Derr (B) - Interest rate swap (sterling) - Floating from fixed rate: Interest rate\n(weighted average for 12 months to 31 March 2018) - Payable</t>
  </si>
  <si>
    <t>Fin Derr (B) - Interest rate swap (sterling) - Floating from fixed rate: Interest rate\n(weighted average for 12 months to 31 March 2018) - Receivable</t>
  </si>
  <si>
    <t>Fin Derr (B) - Interest rate swap (sterling) - Floating to index linked - Nominal value by maturity (net) at 31 March - 0 to 1 years</t>
  </si>
  <si>
    <t>Fin Derr (B) - Interest rate swap (sterling) - Floating to index linked: Nominal value by maturity (net) - 1 to 2 years</t>
  </si>
  <si>
    <t>Fin Derr (B) - Interest rate swap (sterling) - Floating to index linked: Nominal value by maturity (net) - 2 to 5 years</t>
  </si>
  <si>
    <t>Fin Derr (B) - Interest rate swap (sterling) - Floating to index linked: Nominal value by maturity (net) - Over 5 years</t>
  </si>
  <si>
    <t>Fin Derr (B) - Interest rate swap (sterling) - Floating to index linked: Total value at 31 March 2018 - Nominal value (net)</t>
  </si>
  <si>
    <t>Fin Derr (B) - Interest rate swap (sterling) - Floating to index linked: Total value at 31 March 2018 - Mark to Market</t>
  </si>
  <si>
    <t>Fin Derr (B) - Interest rate swap (sterling) - Floating to index linked - Total accretion at 31 March 2018</t>
  </si>
  <si>
    <t>Fin Derr (B) - Interest rate swap (sterling) - Floating to index linked: Interest rate\n(weighted average for 12 months to 31 March 2018) - Payable</t>
  </si>
  <si>
    <t>Fin Derr (B) - Interest rate swap (sterling) - Floating to index linked: Interest rate\n(weighted average for 12 months to 31 March 2018) - Receivable</t>
  </si>
  <si>
    <t>Fin Derr (B) - Interest rate swap (sterling) - Floating from index linked - Nominal value by maturity (net) at 31 March - 0 to 1 years</t>
  </si>
  <si>
    <t>Fin Derr (B) - Interest rate swap (sterling) - Floating from index linked: Nominal value by maturity (net) - 1 to 2 years</t>
  </si>
  <si>
    <t>Fin Derr (B) - Interest rate swap (sterling) - Floating from index linked: Nominal value by maturity (net) - 2 to 5 years</t>
  </si>
  <si>
    <t>Fin Derr (B) - Interest rate swap (sterling) - Floating from index linked: Nominal value by maturity (net) - Over 5 years</t>
  </si>
  <si>
    <t>Fin Derr (B) - Interest rate swap (sterling) - Floating from index linked: Total value at 31 March 2018 - Nominal value (net)</t>
  </si>
  <si>
    <t>Fin Derr (B) - Interest rate swap (sterling) - Floating from index linked: Total value at 31 March 2018 - Mark to Market</t>
  </si>
  <si>
    <t>Fin Derr (B) - Interest rate swap (sterling) - Floating from index linked - Total accretion at 31 March 2018</t>
  </si>
  <si>
    <t>Fin Derr (B) - Interest rate swap (sterling) - Floating from index linked: Interest rate\n(weighted average for 12 months to 31 March 2018) - Payable</t>
  </si>
  <si>
    <t>Fin Derr (B) - Interest rate swap (sterling) - Floating from index linked: Interest rate\n(weighted average for 12 months to 31 March 2018) - Receivable</t>
  </si>
  <si>
    <t>Fin Derr (B) - Interest rate swap (sterling) - Fixed to index linked - Nominal value by maturity (net) at 31 March - 0 to 1 years</t>
  </si>
  <si>
    <t>Fin Derr (B) - Interest rate swap (sterling) - Fixed to index-linked: Nominal value by maturity (net) - 1 to 2 years</t>
  </si>
  <si>
    <t>Fin Derr (B) - Interest rate swap (sterling) - Fixed to index-linked: Nominal value by maturity (net) - 2 to 5 years</t>
  </si>
  <si>
    <t>Fin Derr (B) - Interest rate swap (sterling) - Fixed to index-linked: Nominal value by maturity (net) - Over 5 years</t>
  </si>
  <si>
    <t>Fin Derr (B) - Interest rate swap (sterling) - Fixed to index-linked: Total value at 31 March 2018 - Nominal value (net)</t>
  </si>
  <si>
    <t>Fin Derr (B) - Interest rate swap (sterling) - Fixed to index-linked: Total value at 31 March 2018 - Mark to Market</t>
  </si>
  <si>
    <t>Fin Derr (B) - Interest rate swap (sterling) - Fixed to index-linked - Total accretion at 31 March 2018</t>
  </si>
  <si>
    <t>Fin Derr (B) - Interest rate swap (sterling) - Fixed to index-linked: Interest rate\n(weighted average for 12 months to 31 March 2018) - Payable</t>
  </si>
  <si>
    <t>Fin Derr (B) - Interest rate swap (sterling) - Fixed to index-linked: Interest rate\n(weighted average for 12 months to 31 March 2018) - Receivable</t>
  </si>
  <si>
    <t>Fin Derr (B) - Interest rate swap (sterling) - Fixed from index linked - Nominal value by maturity (net) at 31 March - 0 to 1 years</t>
  </si>
  <si>
    <t>Fin Derr (B) - Interest rate swap (sterling) - Fixed from index-linked: Nominal value by maturity (net) - 1 to 2 years</t>
  </si>
  <si>
    <t>Fin Derr (B) - Interest rate swap (sterling) - Fixed from index-linked: Nominal value by maturity (net) - 2 to 5 years</t>
  </si>
  <si>
    <t>Fin Derr (B) - Interest rate swap (sterling) - Fixed from index-linked: Nominal value by maturity (net) - Over 5 years</t>
  </si>
  <si>
    <t>Fin Derr (B) - Interest rate swap (sterling) - Fixed from index-linked: Total value at 31 March 2018 - Nominal value (net)</t>
  </si>
  <si>
    <t>Fin Derr (B) - Interest rate swap (sterling) - Fixed from index-linked: Total value at 31 March 2018 - Mark to Market</t>
  </si>
  <si>
    <t>Fin Derr (B) - Interest rate swap (sterling) - Fixed from index-linked - Total accretion at 31 March 2018</t>
  </si>
  <si>
    <t>Fin Derr (B) - Interest rate swap (sterling) - Fixed from index-linked: Interest rate\n(weighted average for 12 months to 31 March 2018) - Payable</t>
  </si>
  <si>
    <t>Fin Derr (B) - Interest rate swap (sterling) - Fixed from index-linked: Interest rate\n(weighted average for 12 months to 31 March 2018) - Receivable</t>
  </si>
  <si>
    <t>Fin Derr (B) - Interest rate swap (sterling) - Index-linked to index-linked - Nominal value by maturity (net) at 31 March - 0 to 1 years</t>
  </si>
  <si>
    <t>Fin Derr (B) - Interest rate swap (sterling) - Index-linked to index-linked - Nominal value by maturity (net) at 31 March - 1 to 2 years</t>
  </si>
  <si>
    <t>Fin Derr (B) - Interest rate swap (sterling) - Index-linked to index-linked - Nominal value by maturity (net) at 31 March - 2 to 5 years</t>
  </si>
  <si>
    <t>Fin Derr (B) - Interest rate swap (sterling) - Index-linked to index-linked - Nominal value by maturity (net) at 31 March - over 5 years</t>
  </si>
  <si>
    <t>Fin Derr (B) - Interest rate swap (sterling) - Index-linked to index-linked - Total value at 31 March - Nominal value (net)</t>
  </si>
  <si>
    <t>Fin Derr (B) - Interest rate swap (sterling) - Index-linked to index-linked - Total value at 31 March - Mark to market</t>
  </si>
  <si>
    <t>Fin Derr (B) - Interest rate swap (sterling) - Index-linked to index-linked - Total accretion at 31 March</t>
  </si>
  <si>
    <t>Fin Derr (B) - Interest rate swap (sterling) - Index-linked to index-linked - Interest rate\n(weighted average for 12 months to 31 March 2021) - Payable</t>
  </si>
  <si>
    <t>Fin Derr (B) - Interest rate swap (sterling) - Index-linked to index-linked - Interest rate\n(weighted average for 12 months to 31 March 2021) - Receivable</t>
  </si>
  <si>
    <t>Fin Derr (B) - Interest rate swap (sterling) - Total - Nominal value by maturity (net) at 31 March - 0 to 1 years</t>
  </si>
  <si>
    <t>Fin Derr (B) - Interest rate swap (sterling) - Total: Nominal value by maturity (net) - 1 to 2 years</t>
  </si>
  <si>
    <t>Fin Derr (B) - Interest rate swap (sterling) - Total: Nominal value by maturity (net) - 2 to 5 years</t>
  </si>
  <si>
    <t>Fin Derr (B) - Interest rate swap (sterling) - Total: Nominal value by maturity (net) - Over 5 years</t>
  </si>
  <si>
    <t>Fin Derr (B) - Interest rate swap (sterling) - Total: Total value at 31 March 2018 - Nominal value (net)</t>
  </si>
  <si>
    <t>Fin Derr (B) - Interest rate swap (sterling) - Total: Total value at 31 March 2018 - Mark to Market</t>
  </si>
  <si>
    <t>Fin Derr (B) - Interest rate swap (sterling) - Total - Total accretion at 31 March 2018</t>
  </si>
  <si>
    <t>Fin Derr (B) - Foreign Exchange - Cross currency swap USD - Nominal value by maturity (net) at 31 March - 0 to 1 years</t>
  </si>
  <si>
    <t>Fin Derr (B) - Foreign Exchange - Cross currency swap USD: Nominal value by maturity (net) - 1 to 2 years</t>
  </si>
  <si>
    <t>Fin Derr (B) - Foreign Exchange - Cross currency swap USD: Nominal value by maturity (net) - 2 to 5 years</t>
  </si>
  <si>
    <t>Fin Derr (B) - Foreign Exchange - Cross currency swap USD: Nominal value by maturity (net) - Over 5 years</t>
  </si>
  <si>
    <t>Fin Derr (B) - Foreign Exchange - Cross currency swap USD: Total value at 31 March 2018 - Nominal value (net)</t>
  </si>
  <si>
    <t>Fin Derr (B) - Foreign Exchange - Cross currency swap USD: Total value at 31 March 2018 - Mark to Market</t>
  </si>
  <si>
    <t>Fin Derr (B) - Foreign Exchange - Cross currency swap USD - Total accretion at 31 March 2018</t>
  </si>
  <si>
    <t>Fin Derr (B) - Foreign Exchange - Cross currency swap EUR - Nominal value by maturity (net) at 31 March - 0 to 1 years</t>
  </si>
  <si>
    <t>Fin Derr (B) - Foreign Exchange - Cross currency swap EUR: Nominal value by maturity (net) - 1 to 2 years</t>
  </si>
  <si>
    <t>Fin Derr (B) - Foreign Exchange - Cross currency swap EUR: Nominal value by maturity (net) - 2 to 5 years</t>
  </si>
  <si>
    <t>Fin Derr (B) - Foreign Exchange - Cross currency swap EUR: Nominal value by maturity (net) - Over 5 years</t>
  </si>
  <si>
    <t>Fin Derr (B) - Foreign Exchange - Cross currency swap EUR: Total value at 31 March 2018 - Nominal value (net)</t>
  </si>
  <si>
    <t>Fin Derr (B) - Foreign Exchange - Cross currency swap EUR: Total value at 31 March 2018 - Mark to Market</t>
  </si>
  <si>
    <t>Fin Derr (B) - Foreign Exchange - Cross currency swap EUR - Total accretion at 31 March 2018</t>
  </si>
  <si>
    <t>Fin Derr (B) - Foreign Exchange - Cross currency swap YEN - Nominal value by maturity (net) at 31 March - 0 to 1 years</t>
  </si>
  <si>
    <t>Fin Derr (B) - Foreign Exchange - Cross currency swap YEN: Nominal value by maturity (net) - 1 to 2 years</t>
  </si>
  <si>
    <t>Fin Derr (B) - Foreign Exchange - Cross currency swap YEN: Nominal value by maturity (net) - 2 to 5 years</t>
  </si>
  <si>
    <t>Fin Derr (B) - Foreign Exchange - Cross currency swap YEN: Nominal value by maturity (net) - Over 5 years</t>
  </si>
  <si>
    <t>Fin Derr (B) - Foreign Exchange - Cross currency swap YEN: Total value at 31 March 2018 - Nominal value (net)</t>
  </si>
  <si>
    <t>Fin Derr (B) - Foreign Exchange - Cross currency swap YEN: Total value at 31 March 2018 - Mark to Market</t>
  </si>
  <si>
    <t>Fin Derr (B) - Foreign Exchange - Cross currency swap YEN - Total accretion at 31 March 2018</t>
  </si>
  <si>
    <t>Fin Derr (B) - Foreign Exchange - Cross currency swap Other - Nominal value by maturity (net) at 31 March - 0 to 1 years</t>
  </si>
  <si>
    <t>Fin Derr (B) - Foreign Exchange - Cross currency swap Other: Nominal value by maturity (net) - 1 to 2 years</t>
  </si>
  <si>
    <t>Fin Derr (B) - Foreign Exchange - Cross currency swap Other: Nominal value by maturity (net) - 2 to 5 years</t>
  </si>
  <si>
    <t>Fin Derr (B) - Foreign Exchange - Cross currency swap Other: Nominal value by maturity (net) - Over 5 years</t>
  </si>
  <si>
    <t>Fin Derr (B) - Foreign Exchange - Cross currency swap Other: Total value at 31 March 2018 - Nominal value (net)</t>
  </si>
  <si>
    <t>Fin Derr (B) - Foreign Exchange - Cross currency swap Other: Total value at 31 March 2018 - Mark to Market</t>
  </si>
  <si>
    <t>Fin Derr (B) - Foreign Exchange - Cross currency swap Other - Total accretion at 31 March 2018</t>
  </si>
  <si>
    <t>Fin Derr (B) - Foreign Exchange - Total - Nominal value by maturity (net) at 31 March - 0 to 1 years</t>
  </si>
  <si>
    <t>Fin Derr (B) - Foreign Exchange - Total: Nominal value by maturity (net) - 1 to 2 years</t>
  </si>
  <si>
    <t>Fin Derr (B) - Foreign Exchange - Total: Nominal value by maturity (net) - 2 to 5 years</t>
  </si>
  <si>
    <t>Fin Derr (B) - Foreign Exchange - Total: Nominal value by maturity (net) - Over 5 years</t>
  </si>
  <si>
    <t>Fin Derr (B) - Foreign Exchange - Total: Total value at 31 March 2018 - Nominal value (net)</t>
  </si>
  <si>
    <t>Fin Derr (B) - Foreign Exchange - Total: Total value at 31 March 2018 - Mark to Market</t>
  </si>
  <si>
    <t>Fin Derr (B) - Foreign Exchange - Total - Total accretion at 31 March 2018</t>
  </si>
  <si>
    <t>Fin Derr (B) - Currency Interest Rate - Currency Interest Rate swaps USD - Nominal value by maturity (net) at 31 March - 0 to 1 years</t>
  </si>
  <si>
    <t>Fin Derr (B) - Currency interest rate  - Currency interest rate swaps USD: Nominal value by maturity (net) - 1 to 2 years</t>
  </si>
  <si>
    <t>Fin Derr (B) - Currency interest rate  - Currency interest rate swaps USD: Nominal value by maturity (net) - 2 to 5 years</t>
  </si>
  <si>
    <t>Fin Derr (B) - Currency interest rate  - Currency interest rate swaps USD: Nominal value by maturity (net) - Over 5 years</t>
  </si>
  <si>
    <t>Fin Derr (B) - Currency interest rate  - Currency interest rate swaps USD: Total value at 31 March 2018 - Nominal value (net)</t>
  </si>
  <si>
    <t>Fin Derr (B) - Currency interest rate  - Currency interest rate swaps USD: Total value at 31 March 2018 - Mark to Market</t>
  </si>
  <si>
    <t>Fin Derr (B) - Currency interest rate  - Currency interest rate swaps USD - Total accretion at 31 March 2018</t>
  </si>
  <si>
    <t>Fin Derr (B) - Currency Interest Rate - Currency Interest Rate swaps EUR - Nominal value by maturity (net) at 31 March - 0 to 1 years</t>
  </si>
  <si>
    <t>Fin Derr (B) - Currency interest rate  - Currency interest rate swaps EUR: Nominal value by maturity (net) - 1 to 2 years</t>
  </si>
  <si>
    <t>Fin Derr (B) - Currency interest rate  - Currency interest rate swaps EUR: Nominal value by maturity (net) - 2 to 5 years</t>
  </si>
  <si>
    <t>Fin Derr (B) - Currency interest rate  - Currency interest rate swaps EUR: Nominal value by maturity (net) - Over 5 years</t>
  </si>
  <si>
    <t>Fin Derr (B) - Currency interest rate  - Currency interest rate swaps EUR: Total value at 31 March 2018 - Nominal value (net)</t>
  </si>
  <si>
    <t>Fin Derr (B) - Currency interest rate  - Currency interest rate swaps EUR: Total value at 31 March 2018 - Mark to Market</t>
  </si>
  <si>
    <t>Fin Derr (B) - Currency interest rate  - Currency interest rate swaps EUR - Total accretion at 31 March 2018</t>
  </si>
  <si>
    <t>Fin Derr (B) - Currency Interest Rate - Currency Interest Rate swaps YEN - Nominal value by maturity (net) at 31 March - 0 to 1 years</t>
  </si>
  <si>
    <t>Fin Derr (B) - Currency interest rate  - Currency interest rate swaps YEN: Nominal value by maturity (net) - 1 to 2 years</t>
  </si>
  <si>
    <t>Fin Derr (B) - Currency interest rate  - Currency interest rate swaps YEN: Nominal value by maturity (net) - 2 to 5 years</t>
  </si>
  <si>
    <t>Fin Derr (B) - Currency interest rate  - Currency interest rate swaps YEN: Nominal value by maturity (net) - Over 5 years</t>
  </si>
  <si>
    <t>Fin Derr (B) - Currency interest rate  - Currency interest rate swaps YEN: Total value at 31 March 2018 - Nominal value (net)</t>
  </si>
  <si>
    <t>Fin Derr (B) - Currency interest rate  - Currency interest rate swaps YEN: Total value at 31 March 2018 - Mark to Market</t>
  </si>
  <si>
    <t>Fin Derr (B) - Currency interest rate  - Currency interest rate swaps YEN - Total accretion at 31 March 2018</t>
  </si>
  <si>
    <t>Fin Derr (B) - Currency Interest Rate - Currency Interest Rate swaps Other - Nominal value by maturity (net) at 31 March - 0 to 1 years</t>
  </si>
  <si>
    <t>Fin Derr (B) - Currency interest rate  - Currency interest rate swaps Other: Nominal value by maturity (net) - 1 to 2 years</t>
  </si>
  <si>
    <t>Fin Derr (B) - Currency interest rate  - Currency interest rate swaps Other: Nominal value by maturity (net) - 2 to 5 years</t>
  </si>
  <si>
    <t>Fin Derr (B) - Currency interest rate  - Currency interest rate swaps Other: Nominal value by maturity (net) - Over 5 years</t>
  </si>
  <si>
    <t>Fin Derr (B) - Currency interest rate  - Currency interest rate swaps Other: Total value at 31 March 2018 - Nominal value (net)</t>
  </si>
  <si>
    <t>Fin Derr (B) - Currency interest rate  - Currency interest rate swaps Other: Total value at 31 March 2018 - Mark to Market</t>
  </si>
  <si>
    <t>Fin Derr (B) - Currency interest rate  - Currency interest rate swaps Other - Total accretion at 31 March 2018</t>
  </si>
  <si>
    <t>Fin Derr (B) - Currency Interest Rate - Total - Nominal value by maturity (net) at 31 March - 0 to 1 years</t>
  </si>
  <si>
    <t>Fin Derr (B) - Currency interest rate  - Total: Nominal value by maturity (net) - 1 to 2 years</t>
  </si>
  <si>
    <t>Fin Derr (B) - Currency interest rate  - Total: Nominal value by maturity (net) - 2 to 5 years</t>
  </si>
  <si>
    <t>Fin Derr (B) - Currency interest rate  - Total: Nominal value by maturity (net) - Over 5 years</t>
  </si>
  <si>
    <t>Fin Derr (B) - Currency interest rate  - Total: Total value at 31 March 2018 - Nominal value (net)</t>
  </si>
  <si>
    <t>Fin Derr (B) - Currency interest rate  - Total: Total value at 31 March 2018 - Mark to Market</t>
  </si>
  <si>
    <t>Fin Derr (B) - Currency interest rate  - Total - Total accretion at 31 March 2018</t>
  </si>
  <si>
    <t>Fin Derr (B) - Forward currency contracts - Forward currency contracts USD - Nominal value by maturity (net) at 31 March - 0 to 1 years</t>
  </si>
  <si>
    <t>Fin Derr (B) - Forward currency contracts - Forward currency contracts USD: Nominal value by maturity (net) - 1 to 2 years</t>
  </si>
  <si>
    <t>Fin Derr (B) - Forward currency contracts - Forward currency contracts USD: Nominal value by maturity (net) - 2 to 5 years</t>
  </si>
  <si>
    <t>Fin Derr (B) - Forward currency contracts - Forward currency contracts USD: Nominal value by maturity (net) - Over 5 years</t>
  </si>
  <si>
    <t>Fin Derr (B) - Forward currency contracts - Forward currency contracts USD: Total value at 31 March 2018 - Nominal value (net)</t>
  </si>
  <si>
    <t>Fin Derr (B) - Forward currency contracts - Forward currency contracts USD: Total value at 31 March 2018 - Mark to Market</t>
  </si>
  <si>
    <t>Fin Derr (B) - Forward currency contracts - Forward currency contracts USD - Total accretion at 31 March 2018</t>
  </si>
  <si>
    <t>Fin Derr (B) - Forward currency contracts - Forward currency contracts EUR - Nominal value by maturity (net) at 31 March - 0 to 1 years</t>
  </si>
  <si>
    <t>Fin Derr (B) - Forward currency contracts - Forward currency contracts EUR: Nominal value by maturity (net) - 1 to 2 years</t>
  </si>
  <si>
    <t>Fin Derr (B) - Forward currency contracts - Forward currency contracts EUR: Nominal value by maturity (net) - 2 to 5 years</t>
  </si>
  <si>
    <t>Fin Derr (B) - Forward currency contracts - Forward currency contracts EUR: Nominal value by maturity (net) - Over 5 years</t>
  </si>
  <si>
    <t>Fin Derr (B) - Forward currency contracts - Forward currency contracts EUR: Total value at 31 March 2018 - Nominal value (net)</t>
  </si>
  <si>
    <t>Fin Derr (B) - Forward currency contracts - Forward currency contracts EUR: Total value at 31 March 2018 - Mark to Market</t>
  </si>
  <si>
    <t>Fin Derr (B) - Forward currency contracts - Forward currency contracts EUR - Total accretion at 31 March 2018</t>
  </si>
  <si>
    <t>Fin Derr (B) - Forward currency contracts - Forward currency contracts YEN - Nominal value by maturity (net) at 31 March - 0 to 1 years</t>
  </si>
  <si>
    <t>Fin Derr (B) - Forward currency contracts - Forward currency contracts YEN: Nominal value by maturity (net) - 1 to 2 years</t>
  </si>
  <si>
    <t>Fin Derr (B) - Forward currency contracts - Forward currency contracts YEN: Nominal value by maturity (net) - 2 to 5 years</t>
  </si>
  <si>
    <t>Fin Derr (B) - Forward currency contracts - Forward currency contracts YEN: Nominal value by maturity (net) - Over 5 years</t>
  </si>
  <si>
    <t>Fin Derr (B) - Forward currency contracts - Forward currency contracts YEN: Total value at 31 March 2018 - Nominal value (net)</t>
  </si>
  <si>
    <t>Fin Derr (B) - Forward currency contracts - Forward currency contracts YEN: Total value at 31 March 2018 - Mark to Market</t>
  </si>
  <si>
    <t>Fin Derr (B) - Forward currency contracts - Forward currency contracts YEN - Total accretion at 31 March 2018</t>
  </si>
  <si>
    <t>Fin Derr (B) - Forward currency contracts - Forward currency contracts CAD - Nominal value by maturity (net) at 31 March - 0 to 1 years</t>
  </si>
  <si>
    <t>Fin Derr (B) - Forward currency contracts CAD - Nominal value by maturity (net) - 1 to 2 years</t>
  </si>
  <si>
    <t>Fin Derr (B) - Forward currency contracts CAD - Nominal value by maturity (net) - 2 to 5 years</t>
  </si>
  <si>
    <t>Fin Derr (B) - Forward currency contracts CAD - Nominal value by maturity (net) - Over 5 years</t>
  </si>
  <si>
    <t>Fin Derr (B) - Forward currency contracts CAD - Total value at 31 March 2018 - Nominal value (net)</t>
  </si>
  <si>
    <t>Fin Derr (B) - Forward currency contracts CAD - Total value at 31 March 2018 - Mark to Market</t>
  </si>
  <si>
    <t>Fin Derr (B) - Forward currency contracts CAD - Total accretion at 31 March 2018</t>
  </si>
  <si>
    <t>Fin Derr (B) - Forward currency contracts - Forward currency contracts AUD - Nominal value by maturity (net) at 31 March - 0 to 1 years</t>
  </si>
  <si>
    <t>Fin Derr (B) - Forward currency contracts AUD - Nominal value by maturity (net) - 1 to 2 years</t>
  </si>
  <si>
    <t>Fin Derr (B) - Forward currency contracts AUD - Nominal value by maturity (net) - 2 to 5 years</t>
  </si>
  <si>
    <t>Fin Derr (B) - Forward currency contracts AUD - Nominal value by maturity (net) - Over 5 years</t>
  </si>
  <si>
    <t>Fin Derr (B) - Forward currency contracts AUD - Total value at 31 March 2018 - Nominal value (net)</t>
  </si>
  <si>
    <t>Fin Derr (B) - Forward currency contracts AUD - Total value at 31 March 2018 - Mark to Market</t>
  </si>
  <si>
    <t>Fin Derr (B) - Forward currency contracts AUD - Total accretion at 31 March 2018</t>
  </si>
  <si>
    <t>Fin Derr (B) - Forward currency contracts - Forward currency contracts HKD - Nominal value by maturity (net) at 31 March - 0 to 1 years</t>
  </si>
  <si>
    <t>Fin Derr (B) - Forward currency contracts HKD - Nominal value by maturity (net) - 1 to 2 years</t>
  </si>
  <si>
    <t>Fin Derr (B) - Forward currency contracts HKD - Nominal value by maturity (net) - 2 to 5 years</t>
  </si>
  <si>
    <t>Fin Derr (B) - Forward currency contracts HKD - Nominal value by maturity (net) - Over 5 years</t>
  </si>
  <si>
    <t>Fin Derr (B) - Forward currency contracts HKD - Total value at 31 March 2018 - Nominal value (net)</t>
  </si>
  <si>
    <t>Fin Derr (B) - Forward currency contracts HKD - Total value at 31 March 2018 - Mark to Market</t>
  </si>
  <si>
    <t>Fin Derr (B) - Forward currency contracts HKD - Total accretion at 31 March 2018</t>
  </si>
  <si>
    <t>Fin Derr (B) - Forward currency contracts - Forward currency contracts Other - Nominal value by maturity (net) at 31 March - 0 to 1 years</t>
  </si>
  <si>
    <t>Fin Derr (B) - Forward currency contracts - Forward currency contracts Other: Nominal value by maturity (net) - 1 to 2 years</t>
  </si>
  <si>
    <t>Fin Derr (B) - Forward currency contracts - Forward currency contracts Other: Nominal value by maturity (net) - 2 to 5 years</t>
  </si>
  <si>
    <t>Fin Derr (B) - Forward currency contracts - Forward currency contracts Other: Nominal value by maturity (net) - Over 5 years</t>
  </si>
  <si>
    <t>Fin Derr (B) - Forward currency contracts - Forward currency contracts Other: Total value at 31 March 2018 - Nominal value (net)</t>
  </si>
  <si>
    <t>Fin Derr (B) - Forward currency contracts - Forward currency contracts Other: Total value at 31 March 2018 - Mark to Market</t>
  </si>
  <si>
    <t>Fin Derr (B) - Forward currency contracts - Forward currency contracts Other - Total accretion at 31 March 2018</t>
  </si>
  <si>
    <t>Fin Derr (B) - Forward currency contracts - Total - Nominal value by maturity (net) at 31 March - 0 to 1 years</t>
  </si>
  <si>
    <t>Fin Derr (B) - Forward currency contracts - Total: Nominal value by maturity (net) - 1 to 2 years</t>
  </si>
  <si>
    <t>Fin Derr (B) - Forward currency contracts - Total: Nominal value by maturity (net) - 2 to 5 years</t>
  </si>
  <si>
    <t>Fin Derr (B) - Forward currency contracts - Total: Nominal value by maturity (net) - Over 5 years</t>
  </si>
  <si>
    <t>Fin Derr (B) - Forward currency contracts - Total: Total value at 31 March 2018 - Nominal value (net)</t>
  </si>
  <si>
    <t>Fin Derr (B) - Forward currency contracts - Total: Total value at 31 March 2018 - Mark to Market</t>
  </si>
  <si>
    <t>Fin Derr (B) - Forward currency contracts - Total - Total accretion at 31 March 2018</t>
  </si>
  <si>
    <t>Fin Derr (B) - Other financial derivatives - Nominal value by maturity (net) at 31 March - 0 to 1 years</t>
  </si>
  <si>
    <t>Fin Derr (B) - Other financial derivatives: Nominal value by maturity (net) - 1 to 2 years</t>
  </si>
  <si>
    <t>Fin Derr (B) - Other financial derivatives: Nominal value by maturity (net) - 2 to 5 years</t>
  </si>
  <si>
    <t>Fin Derr (B) - Other financial derivatives: Nominal value by maturity (net) - Over 5 years</t>
  </si>
  <si>
    <t>Fin Derr (B) - Other financial derivatives: Total value at 31 March 2018 - Nominal value (net)</t>
  </si>
  <si>
    <t>Fin Derr (B) - Other financial derivatives: Total value at 31 March 2018 - Mark to Market</t>
  </si>
  <si>
    <t>Fin Derr (B) - Other financial derivatives - Total accretion at 31 March 2018</t>
  </si>
  <si>
    <t>Fin Derr (B) - Total financial derivatives - Nominal value by maturity (net) at 31 March - 0 to 1 years</t>
  </si>
  <si>
    <t>Fin Derr (B) - Total financial derivatives: Nominal value by maturity (net) - 1 to 2 years</t>
  </si>
  <si>
    <t>Fin Derr (B) - Total financial derivatives: Nominal value by maturity (net) - 2 to 5 years</t>
  </si>
  <si>
    <t>Fin Derr (B) - Total financial derivatives: Nominal value by maturity (net) - Over 5 years</t>
  </si>
  <si>
    <t>Fin Derr (B) - Total financial derivatives: Total value at 31 March 2018 - Nominal value (net)</t>
  </si>
  <si>
    <t>Fin Derr (B) - Total financial derivatives: Total value at 31 March 2018 - Mark to Market</t>
  </si>
  <si>
    <t>Fin Derr (B) - Total financial derivatives - Total accretion at 31 March 2018</t>
  </si>
  <si>
    <t>Fin Derr (C) - Interest rate swap (sterling) - Floating to fixed rate - Nominal value by maturity (net) at 31 March - 0 to 1 years</t>
  </si>
  <si>
    <t>Fin Derr (C) - Interest rate swap (sterling) - Floating to fixed rate: Nominal value by maturity (net) - 1 to 2 years</t>
  </si>
  <si>
    <t>Fin Derr (C) - Interest rate swap (sterling) - Floating to fixed rate: Nominal value by maturity (net) - 2 to 5 years</t>
  </si>
  <si>
    <t>Fin Derr (C) - Interest rate swap (sterling) - Floating to fixed rate: Nominal value by maturity (net) - Over 5 years</t>
  </si>
  <si>
    <t>Fin Derr (C) - Interest rate swap (sterling) - Floating to fixed rate: Total value at 31 March 2018 - Nominal value (net)</t>
  </si>
  <si>
    <t>Fin Derr (C) - Interest rate swap (sterling) - Floating to fixed rate: Total value at 31 March 2018 - Mark to Market</t>
  </si>
  <si>
    <t>Fin Derr (C) - Interest rate swap (sterling) - Floating to fixed rate - Total accretion at 31 March 2018</t>
  </si>
  <si>
    <t>Fin Derr (C) - Interest rate swap (sterling) - Floating to fixed rate: Interest rate\n(weighted average for 12 months to 31 March 2018) - Payable</t>
  </si>
  <si>
    <t>Fin Derr (C) - Interest rate swap (sterling) - Floating to fixed rate: Interest rate\n(weighted average for 12 months to 31 March 2018) - Receivable</t>
  </si>
  <si>
    <t>Fin Derr (C) - Interest rate swap (sterling) - Floating from fixed rate - Nominal value by maturity (net) at 31 March - 0 to 1 years</t>
  </si>
  <si>
    <t>Fin Derr (C) - Interest rate swap (sterling) - Floating from fixed rate: Nominal value by maturity (net) - 1 to 2 years</t>
  </si>
  <si>
    <t>Fin Derr (C) - Interest rate swap (sterling) - Floating from fixed rate: Nominal value by maturity (net) - 2 to 5 years</t>
  </si>
  <si>
    <t>Fin Derr (C) - Interest rate swap (sterling) - Floating from fixed rate: Nominal value by maturity (net) - Over 5 years</t>
  </si>
  <si>
    <t>Fin Derr (C) - Interest rate swap (sterling) - Floating from fixed rate: Total value at 31 March 2018 - Nominal value (net)</t>
  </si>
  <si>
    <t>Fin Derr (C) - Interest rate swap (sterling) - Floating from fixed rate: Total value at 31 March 2018 - Mark to Market</t>
  </si>
  <si>
    <t>Fin Derr (C) - Interest rate swap (sterling) - Floating from fixed rate - Total accretion at 31 March 2018</t>
  </si>
  <si>
    <t>Fin Derr (C) - Interest rate swap (sterling) - Floating from fixed rate: Interest rate\n(weighted average for 12 months to 31 March 2018) - Payable</t>
  </si>
  <si>
    <t>Fin Derr (C) - Interest rate swap (sterling) - Floating from fixed rate: Interest rate\n(weighted average for 12 months to 31 March 2018) - Receivable</t>
  </si>
  <si>
    <t>Fin Derr (C) - Interest rate swap (sterling) - Floating to index linked - Nominal value by maturity (net) at 31 March - 0 to 1 years</t>
  </si>
  <si>
    <t>Fin Derr (C) - Interest rate swap (sterling) - Floating to index linked: Nominal value by maturity (net) - 1 to 2 years</t>
  </si>
  <si>
    <t>Fin Derr (C) - Interest rate swap (sterling) - Floating to index linked: Nominal value by maturity (net) - 2 to 5 years</t>
  </si>
  <si>
    <t>Fin Derr (C) - Interest rate swap (sterling) - Floating to index linked: Nominal value by maturity (net) - Over 5 years</t>
  </si>
  <si>
    <t>Fin Derr (C) - Interest rate swap (sterling) - Floating to index linked: Total value at 31 March 2018 - Nominal value (net)</t>
  </si>
  <si>
    <t>Fin Derr (C) - Interest rate swap (sterling) - Floating to index linked: Total value at 31 March 2018 - Mark to Market</t>
  </si>
  <si>
    <t>Fin Derr (C) - Interest rate swap (sterling) - Floating to index linked - Total accretion at 31 March 2018</t>
  </si>
  <si>
    <t>Fin Derr (C) - Interest rate swap (sterling) - Floating to index linked: Interest rate\n(weighted average for 12 months to 31 March 2018) - Payable</t>
  </si>
  <si>
    <t>Fin Derr (C) - Interest rate swap (sterling) - Floating to index linked: Interest rate\n(weighted average for 12 months to 31 March 2018) - Receivable</t>
  </si>
  <si>
    <t>Fin Derr (C) - Interest rate swap (sterling) - Floating from index linked - Nominal value by maturity (net) at 31 March - 0 to 1 years</t>
  </si>
  <si>
    <t>Fin Derr (C) - Interest rate swap (sterling) - Floating from index linked: Nominal value by maturity (net) - 1 to 2 years</t>
  </si>
  <si>
    <t>Fin Derr (C) - Interest rate swap (sterling) - Floating from index linked: Nominal value by maturity (net) - 2 to 5 years</t>
  </si>
  <si>
    <t>Fin Derr (C) - Interest rate swap (sterling) - Floating from index linked: Nominal value by maturity (net) - Over 5 years</t>
  </si>
  <si>
    <t>Fin Derr (C) - Interest rate swap (sterling) - Floating from index linked: Total value at 31 March 2018 - Nominal value (net)</t>
  </si>
  <si>
    <t>Fin Derr (C) - Interest rate swap (sterling) - Floating from index linked: Total value at 31 March 2018 - Mark to Market</t>
  </si>
  <si>
    <t>Fin Derr (C) - Interest rate swap (sterling) - Floating from index linked - Total accretion at 31 March 2018</t>
  </si>
  <si>
    <t>Fin Derr (C) - Interest rate swap (sterling) - Floating from index linked: Interest rate\n(weighted average for 12 months to 31 March 2018) - Payable</t>
  </si>
  <si>
    <t>Fin Derr (C) - Interest rate swap (sterling) - Floating from index linked: Interest rate\n(weighted average for 12 months to 31 March 2018) - Receivable</t>
  </si>
  <si>
    <t>Fin Derr (C) - Interest rate swap (sterling) - Fixed to index linked - Nominal value by maturity (net) at 31 March - 0 to 1 years</t>
  </si>
  <si>
    <t>Fin Derr (C) - Interest rate swap (sterling) - Fixed to index-linked: Nominal value by maturity (net) - 1 to 2 years</t>
  </si>
  <si>
    <t>Fin Derr (C) - Interest rate swap (sterling) - Fixed to index-linked: Nominal value by maturity (net) - 2 to 5 years</t>
  </si>
  <si>
    <t>Fin Derr (C) - Interest rate swap (sterling) - Fixed to index-linked: Nominal value by maturity (net) - Over 5 years</t>
  </si>
  <si>
    <t>Fin Derr (C) - Interest rate swap (sterling) - Fixed to index-linked: Total value at 31 March 2018 - Nominal value (net)</t>
  </si>
  <si>
    <t>Fin Derr (C) - Interest rate swap (sterling) - Fixed to index-linked: Total value at 31 March 2018 - Mark to Market</t>
  </si>
  <si>
    <t>Fin Derr (C) - Interest rate swap (sterling) - Fixed to index-linked - Total accretion at 31 March 2018</t>
  </si>
  <si>
    <t>Fin Derr (C) - Interest rate swap (sterling) - Fixed to index-linked: Interest rate\n(weighted average for 12 months to 31 March 2018) - Payable</t>
  </si>
  <si>
    <t>Fin Derr (C) - Interest rate swap (sterling) - Fixed to index-linked: Interest rate\n(weighted average for 12 months to 31 March 2018) - Receivable</t>
  </si>
  <si>
    <t>Fin Derr (C) - Interest rate swap (sterling) - Fixed from index linked - Nominal value by maturity (net) at 31 March - 0 to 1 years</t>
  </si>
  <si>
    <t>Fin Derr (C) - Interest rate swap (sterling) - Fixed from index-linked: Nominal value by maturity (net) - 1 to 2 years</t>
  </si>
  <si>
    <t>Fin Derr (C) - Interest rate swap (sterling) - Fixed from index-linked: Nominal value by maturity (net) - 2 to 5 years</t>
  </si>
  <si>
    <t>Fin Derr (C) - Interest rate swap (sterling) - Fixed from index-linked: Nominal value by maturity (net) - Over 5 years</t>
  </si>
  <si>
    <t>Fin Derr (C) - Interest rate swap (sterling) - Fixed from index-linked: Total value at 31 March 2018 - Nominal value (net)</t>
  </si>
  <si>
    <t>Fin Derr (C) - Interest rate swap (sterling) - Fixed from index-linked: Total value at 31 March 2018 - Mark to Market</t>
  </si>
  <si>
    <t>Fin Derr (C) - Interest rate swap (sterling) - Fixed from index-linked - Total accretion at 31 March 2018</t>
  </si>
  <si>
    <t>Fin Derr (C) - Interest rate swap (sterling) - Fixed from index-linked: Interest rate\n(weighted average for 12 months to 31 March 2018) - Payable</t>
  </si>
  <si>
    <t>Fin Derr (C) - Interest rate swap (sterling) - Fixed from index-linked: Interest rate\n(weighted average for 12 months to 31 March 2018) - Receivable</t>
  </si>
  <si>
    <t>Fin Derr (C) - Interest rate swap (sterling) - Index-linked to index-linked - Nominal value by maturity (net) at 31 March - 0 to 1 years</t>
  </si>
  <si>
    <t>Fin Derr (C) - Interest rate swap (sterling) - Index-linked to index-linked - Nominal value by maturity (net) at 31 March - 1 to 2 years</t>
  </si>
  <si>
    <t>Fin Derr (C) - Interest rate swap (sterling) - Index-linked to index-linked - Nominal value by maturity (net) at 31 March - 2 to 5 years</t>
  </si>
  <si>
    <t>Fin Derr (C) - Interest rate swap (sterling) - Index-linked to index-linked - Nominal value by maturity (net) at 31 March - over 5 years</t>
  </si>
  <si>
    <t>Fin Derr (C) - Interest rate swap (sterling) - Index-linked to index-linked - Total value at 31 March - Nominal value (net)</t>
  </si>
  <si>
    <t>Fin Derr (C) - Interest rate swap (sterling) - Index-linked to index-linked - Total value at 31 March - Mark to market</t>
  </si>
  <si>
    <t>Fin Derr (C) - Interest rate swap (sterling) - Index-linked to index-linked - Total accretion at 31 March</t>
  </si>
  <si>
    <t>Fin Derr (C) - Interest rate swap (sterling) - Index-linked to index-linked - Interest rate\n(weighted average for 12 months to 31 March 2021) - Payable</t>
  </si>
  <si>
    <t>Fin Derr (C) - Interest rate swap (sterling) - Index-linked to index-linked - Interest rate\n(weighted average for 12 months to 31 March 2021) - Receivable</t>
  </si>
  <si>
    <t>Fin Derr (C) - Interest rate swap (sterling) - Total - Nominal value by maturity (net) at 31 March - 0 to 1 years</t>
  </si>
  <si>
    <t>Fin Derr (C) - Interest rate swap (sterling) - Total: Nominal value by maturity (net) - 1 to 2 years</t>
  </si>
  <si>
    <t>Fin Derr (C) - Interest rate swap (sterling) - Total: Nominal value by maturity (net) - 2 to 5 years</t>
  </si>
  <si>
    <t>Fin Derr (C) - Interest rate swap (sterling) - Total: Nominal value by maturity (net) - Over 5 years</t>
  </si>
  <si>
    <t>Fin Derr (C) - Interest rate swap (sterling) - Total: Total value at 31 March 2018 - Nominal value (net)</t>
  </si>
  <si>
    <t>Fin Derr (C) - Interest rate swap (sterling) - Total: Total value at 31 March 2018 - Mark to Market</t>
  </si>
  <si>
    <t>Fin Derr (C) - Interest rate swap (sterling) - Total - Total accretion at 31 March 2018</t>
  </si>
  <si>
    <t>Fin Derr (C) - Foreign Exchange - Cross currency swap USD - Nominal value by maturity (net) at 31 March - 0 to 1 years</t>
  </si>
  <si>
    <t>Fin Derr (C) - Foreign Exchange - Cross currency swap USD: Nominal value by maturity (net) - 1 to 2 years</t>
  </si>
  <si>
    <t>Fin Derr (C) - Foreign Exchange - Cross currency swap USD: Nominal value by maturity (net) - 2 to 5 years</t>
  </si>
  <si>
    <t>Fin Derr (C) - Foreign Exchange - Cross currency swap USD: Nominal value by maturity (net) - Over 5 years</t>
  </si>
  <si>
    <t>Fin Derr (C) - Foreign Exchange - Cross currency swap USD: Total value at 31 March 2018 - Nominal value (net)</t>
  </si>
  <si>
    <t>Fin Derr (C) - Foreign Exchange - Cross currency swap USD: Total value at 31 March 2018 - Mark to Market</t>
  </si>
  <si>
    <t>Fin Derr (C) - Foreign Exchange - Cross currency swap USD - Total accretion at 31 March 2018</t>
  </si>
  <si>
    <t>Fin Derr (C) - Foreign Exchange - Cross currency swap EUR - Nominal value by maturity (net) at 31 March - 0 to 1 years</t>
  </si>
  <si>
    <t>Fin Derr (C) - Foreign Exchange - Cross currency swap EUR: Nominal value by maturity (net) - 1 to 2 years</t>
  </si>
  <si>
    <t>Fin Derr (C) - Foreign Exchange - Cross currency swap EUR: Nominal value by maturity (net) - 2 to 5 years</t>
  </si>
  <si>
    <t>Fin Derr (C) - Foreign Exchange - Cross currency swap EUR: Nominal value by maturity (net) - Over 5 years</t>
  </si>
  <si>
    <t>Fin Derr (C) - Foreign Exchange - Cross currency swap EUR: Total value at 31 March 2018 - Nominal value (net)</t>
  </si>
  <si>
    <t>Fin Derr (C) - Foreign Exchange - Cross currency swap EUR: Total value at 31 March 2018 - Mark to Market</t>
  </si>
  <si>
    <t>Fin Derr (C) - Foreign Exchange - Cross currency swap EUR - Total accretion at 31 March 2018</t>
  </si>
  <si>
    <t>Fin Derr (C) - Foreign Exchange - Cross currency swap YEN - Nominal value by maturity (net) at 31 March - 0 to 1 years</t>
  </si>
  <si>
    <t>Fin Derr (C) - Foreign Exchange - Cross currency swap YEN: Nominal value by maturity (net) - 1 to 2 years</t>
  </si>
  <si>
    <t>Fin Derr (C) - Foreign Exchange - Cross currency swap YEN: Nominal value by maturity (net) - 2 to 5 years</t>
  </si>
  <si>
    <t>Fin Derr (C) - Foreign Exchange - Cross currency swap YEN: Nominal value by maturity (net) - Over 5 years</t>
  </si>
  <si>
    <t>Fin Derr (C) - Foreign Exchange - Cross currency swap YEN: Total value at 31 March 2018 - Nominal value (net)</t>
  </si>
  <si>
    <t>Fin Derr (C) - Foreign Exchange - Cross currency swap YEN: Total value at 31 March 2018 - Mark to Market</t>
  </si>
  <si>
    <t>Fin Derr (C) - Foreign Exchange - Cross currency swap YEN - Total accretion at 31 March 2018</t>
  </si>
  <si>
    <t>Fin Derr (C) - Foreign Exchange - Cross currency swap Other - Nominal value by maturity (net) at 31 March - 0 to 1 years</t>
  </si>
  <si>
    <t>Fin Derr (C) - Foreign Exchange - Cross currency swap Other: Nominal value by maturity (net) - 1 to 2 years</t>
  </si>
  <si>
    <t>Fin Derr (C) - Foreign Exchange - Cross currency swap Other: Nominal value by maturity (net) - 2 to 5 years</t>
  </si>
  <si>
    <t>Fin Derr (C) - Foreign Exchange - Cross currency swap Other: Nominal value by maturity (net) - Over 5 years</t>
  </si>
  <si>
    <t>Fin Derr (C) - Foreign Exchange - Cross currency swap Other: Total value at 31 March 2018 - Nominal value (net)</t>
  </si>
  <si>
    <t>Fin Derr (C) - Foreign Exchange - Cross currency swap Other: Total value at 31 March 2018 - Mark to Market</t>
  </si>
  <si>
    <t>Fin Derr (C) - Foreign Exchange - Cross currency swap Other - Total accretion at 31 March 2018</t>
  </si>
  <si>
    <t>Fin Derr (C) - Foreign Exchange - Total - Nominal value by maturity (net) at 31 March - 0 to 1 years</t>
  </si>
  <si>
    <t>Fin Derr (C) - Foreign Exchange - Total: Nominal value by maturity (net) - 1 to 2 years</t>
  </si>
  <si>
    <t>Fin Derr (C) - Foreign Exchange - Total: Nominal value by maturity (net) - 2 to 5 years</t>
  </si>
  <si>
    <t>Fin Derr (C) - Foreign Exchange - Total: Nominal value by maturity (net) - Over 5 years</t>
  </si>
  <si>
    <t>Fin Derr (C) - Foreign Exchange - Total: Total value at 31 March 2018 - Nominal value (net)</t>
  </si>
  <si>
    <t>Fin Derr (C) - Foreign Exchange - Total: Total value at 31 March 2018 - Mark to Market</t>
  </si>
  <si>
    <t>Fin Derr (C) - Foreign Exchange - Total - Total accretion at 31 March 2018</t>
  </si>
  <si>
    <t>Fin Derr (C) - Currency Interest Rate - Currency Interest Rate swaps USD - Nominal value by maturity (net) at 31 March - 0 to 1 years</t>
  </si>
  <si>
    <t>Fin Derr (C) - Currency interest rate  - Currency interest rate swaps USD: Nominal value by maturity (net) - 1 to 2 years</t>
  </si>
  <si>
    <t>Fin Derr (C) - Currency interest rate  - Currency interest rate swaps USD: Nominal value by maturity (net) - 2 to 5 years</t>
  </si>
  <si>
    <t>Fin Derr (C) - Currency interest rate  - Currency interest rate swaps USD: Nominal value by maturity (net) - Over 5 years</t>
  </si>
  <si>
    <t>Fin Derr (C) - Currency interest rate  - Currency interest rate swaps USD: Total value at 31 March 2018 - Nominal value (net)</t>
  </si>
  <si>
    <t>Fin Derr (C) - Currency interest rate  - Currency interest rate swaps USD: Total value at 31 March 2018 - Mark to Market</t>
  </si>
  <si>
    <t>Fin Derr (C) - Currency interest rate  - Currency interest rate swaps USD - Total accretion at 31 March 2018</t>
  </si>
  <si>
    <t>Fin Derr (C) - Currency Interest Rate - Currency Interest Rate swaps EUR - Nominal value by maturity (net) at 31 March - 0 to 1 years</t>
  </si>
  <si>
    <t>Fin Derr (C) - Currency interest rate  - Currency interest rate swaps EUR: Nominal value by maturity (net) - 1 to 2 years</t>
  </si>
  <si>
    <t>Fin Derr (C) - Currency interest rate  - Currency interest rate swaps EUR: Nominal value by maturity (net) - 2 to 5 years</t>
  </si>
  <si>
    <t>Fin Derr (C) - Currency interest rate  - Currency interest rate swaps EUR: Nominal value by maturity (net) - Over 5 years</t>
  </si>
  <si>
    <t>Fin Derr (C) - Currency interest rate  - Currency interest rate swaps EUR: Total value at 31 March 2018 - Nominal value (net)</t>
  </si>
  <si>
    <t>Fin Derr (C) - Currency interest rate  - Currency interest rate swaps EUR: Total value at 31 March 2018 - Mark to Market</t>
  </si>
  <si>
    <t>Fin Derr (C) - Currency interest rate  - Currency interest rate swaps EUR - Total accretion at 31 March 2018</t>
  </si>
  <si>
    <t>Fin Derr (C) - Currency Interest Rate - Currency Interest Rate swaps YEN - Nominal value by maturity (net) at 31 March - 0 to 1 years</t>
  </si>
  <si>
    <t>Fin Derr (C) - Currency interest rate  - Currency interest rate swaps YEN: Nominal value by maturity (net) - 1 to 2 years</t>
  </si>
  <si>
    <t>Fin Derr (C) - Currency interest rate  - Currency interest rate swaps YEN: Nominal value by maturity (net) - 2 to 5 years</t>
  </si>
  <si>
    <t>Fin Derr (C) - Currency interest rate  - Currency interest rate swaps YEN: Nominal value by maturity (net) - Over 5 years</t>
  </si>
  <si>
    <t>Fin Derr (C) - Currency interest rate  - Currency interest rate swaps YEN: Total value at 31 March 2018 - Nominal value (net)</t>
  </si>
  <si>
    <t>Fin Derr (C) - Currency interest rate  - Currency interest rate swaps YEN: Total value at 31 March 2018 - Mark to Market</t>
  </si>
  <si>
    <t>Fin Derr (C) - Currency interest rate  - Currency interest rate swaps YEN - Total accretion at 31 March 2018</t>
  </si>
  <si>
    <t>Fin Derr (C) - Currency Interest Rate - Currency Interest Rate swaps Other - Nominal value by maturity (net) at 31 March - 0 to 1 years</t>
  </si>
  <si>
    <t>Fin Derr (C) - Currency interest rate  - Currency interest rate swaps Other: Nominal value by maturity (net) - 1 to 2 years</t>
  </si>
  <si>
    <t>Fin Derr (C) - Currency interest rate  - Currency interest rate swaps Other: Nominal value by maturity (net) - 2 to 5 years</t>
  </si>
  <si>
    <t>Fin Derr (C) - Currency interest rate  - Currency interest rate swaps Other: Nominal value by maturity (net) - Over 5 years</t>
  </si>
  <si>
    <t>Fin Derr (C) - Currency interest rate  - Currency interest rate swaps Other: Total value at 31 March 2018 - Nominal value (net)</t>
  </si>
  <si>
    <t>Fin Derr (C) - Currency interest rate  - Currency interest rate swaps Other: Total value at 31 March 2018 - Mark to Market</t>
  </si>
  <si>
    <t>Fin Derr (C) - Currency interest rate  - Currency interest rate swaps Other - Total accretion at 31 March 2018</t>
  </si>
  <si>
    <t>Fin Derr (C) - Currency Interest Rate - Total - Nominal value by maturity (net) at 31 March - 0 to 1 years</t>
  </si>
  <si>
    <t>Fin Derr (C) - Currency interest rate  - Total: Nominal value by maturity (net) - 1 to 2 years</t>
  </si>
  <si>
    <t>Fin Derr (C) - Currency interest rate  - Total: Nominal value by maturity (net) - 2 to 5 years</t>
  </si>
  <si>
    <t>Fin Derr (C) - Currency interest rate  - Total: Nominal value by maturity (net) - Over 5 years</t>
  </si>
  <si>
    <t>Fin Derr (C) - Currency interest rate  - Total: Total value at 31 March 2018 - Nominal value (net)</t>
  </si>
  <si>
    <t>Fin Derr (C) - Currency interest rate  - Total: Total value at 31 March 2018 - Mark to Market</t>
  </si>
  <si>
    <t>Fin Derr (C) - Currency interest rate  - Total - Total accretion at 31 March 2018</t>
  </si>
  <si>
    <t>Fin Derr (C) - Forward currency contracts - Forward currency contracts USD - Nominal value by maturity (net) at 31 March - 0 to 1 years</t>
  </si>
  <si>
    <t>Fin Derr (C) - Forward currency contracts - Forward currency contracts USD: Nominal value by maturity (net) - 1 to 2 years</t>
  </si>
  <si>
    <t>Fin Derr (C) - Forward currency contracts - Forward currency contracts USD: Nominal value by maturity (net) - 2 to 5 years</t>
  </si>
  <si>
    <t>Fin Derr (C) - Forward currency contracts - Forward currency contracts USD: Nominal value by maturity (net) - Over 5 years</t>
  </si>
  <si>
    <t>Fin Derr (C) - Forward currency contracts - Forward currency contracts USD: Total value at 31 March 2018 - Nominal value (net)</t>
  </si>
  <si>
    <t>Fin Derr (C) - Forward currency contracts - Forward currency contracts USD: Total value at 31 March 2018 - Mark to Market</t>
  </si>
  <si>
    <t>Fin Derr (C) - Forward currency contracts - Forward currency contracts USD - Total accretion at 31 March 2018</t>
  </si>
  <si>
    <t>Fin Derr (C) - Forward currency contracts - Forward currency contracts EUR - Nominal value by maturity (net) at 31 March - 0 to 1 years</t>
  </si>
  <si>
    <t>Fin Derr (C) - Forward currency contracts - Forward currency contracts EUR: Nominal value by maturity (net) - 1 to 2 years</t>
  </si>
  <si>
    <t>Fin Derr (C) - Forward currency contracts - Forward currency contracts EUR: Nominal value by maturity (net) - 2 to 5 years</t>
  </si>
  <si>
    <t>Fin Derr (C) - Forward currency contracts - Forward currency contracts EUR: Nominal value by maturity (net) - Over 5 years</t>
  </si>
  <si>
    <t>Fin Derr (C) - Forward currency contracts - Forward currency contracts EUR: Total value at 31 March 2018 - Nominal value (net)</t>
  </si>
  <si>
    <t>Fin Derr (C) - Forward currency contracts - Forward currency contracts EUR: Total value at 31 March 2018 - Mark to Market</t>
  </si>
  <si>
    <t>Fin Derr (C) - Forward currency contracts - Forward currency contracts EUR - Total accretion at 31 March 2018</t>
  </si>
  <si>
    <t>Fin Derr (C) - Forward currency contracts - Forward currency contracts YEN - Nominal value by maturity (net) at 31 March - 0 to 1 years</t>
  </si>
  <si>
    <t>Fin Derr (C) - Forward currency contracts - Forward currency contracts YEN: Nominal value by maturity (net) - 1 to 2 years</t>
  </si>
  <si>
    <t>Fin Derr (C) - Forward currency contracts - Forward currency contracts YEN: Nominal value by maturity (net) - 2 to 5 years</t>
  </si>
  <si>
    <t>Fin Derr (C) - Forward currency contracts - Forward currency contracts YEN: Nominal value by maturity (net) - Over 5 years</t>
  </si>
  <si>
    <t>Fin Derr (C) - Forward currency contracts - Forward currency contracts YEN: Total value at 31 March 2018 - Nominal value (net)</t>
  </si>
  <si>
    <t>Fin Derr (C) - Forward currency contracts - Forward currency contracts YEN: Total value at 31 March 2018 - Mark to Market</t>
  </si>
  <si>
    <t>Fin Derr (C) - Forward currency contracts - Forward currency contracts YEN - Total accretion at 31 March 2018</t>
  </si>
  <si>
    <t>Fin Derr (C) - Forward currency contracts - Forward currency contracts CAD - Nominal value by maturity (net) at 31 March - 0 to 1 years</t>
  </si>
  <si>
    <t>Fin Derr (C) - Forward currency contracts CAD - Nominal value by maturity (net) - 1 to 2 years</t>
  </si>
  <si>
    <t>Fin Derr (C) - Forward currency contracts CAD - Nominal value by maturity (net) - 2 to 5 years</t>
  </si>
  <si>
    <t>Fin Derr (C) - Forward currency contracts CAD - Nominal value by maturity (net) - Over 5 years</t>
  </si>
  <si>
    <t>Fin Derr (C) - Forward currency contracts CAD - Total value at 31 March 2018 - Nominal value (net)</t>
  </si>
  <si>
    <t>Fin Derr (C) - Forward currency contracts CAD - Total value at 31 March 2018 - Mark to Market</t>
  </si>
  <si>
    <t>Fin Derr (C) - Forward currency contracts CAD - Total accretion at 31 March 2018</t>
  </si>
  <si>
    <t>Fin Derr (C) - Forward currency contracts - Forward currency contracts AUD - Nominal value by maturity (net) at 31 March - 0 to 1 years</t>
  </si>
  <si>
    <t>Fin Derr (C) - Forward currency contracts AUD - Nominal value by maturity (net) - 1 to 2 years</t>
  </si>
  <si>
    <t>Fin Derr (C) - Forward currency contracts AUD - Nominal value by maturity (net) - 2 to 5 years</t>
  </si>
  <si>
    <t>Fin Derr (C) - Forward currency contracts AUD - Nominal value by maturity (net) - Over 5 years</t>
  </si>
  <si>
    <t>Fin Derr (C) - Forward currency contracts AUD - Total value at 31 March 2018 - Nominal value (net)</t>
  </si>
  <si>
    <t>Fin Derr (C) - Forward currency contracts AUD - Total value at 31 March 2018 - Mark to Market</t>
  </si>
  <si>
    <t>Fin Derr (C) - Forward currency contracts AUD - Total accretion at 31 March 2018</t>
  </si>
  <si>
    <t>Fin Derr (C) - Forward currency contracts - Forward currency contracts HKD - Nominal value by maturity (net) at 31 March - 0 to 1 years</t>
  </si>
  <si>
    <t>Fin Derr (C) - Forward currency contracts HKD - Nominal value by maturity (net) - 1 to 2 years</t>
  </si>
  <si>
    <t>Fin Derr (C) - Forward currency contracts HKD - Nominal value by maturity (net) - 2 to 5 years</t>
  </si>
  <si>
    <t>Fin Derr (C) - Forward currency contracts HKD - Nominal value by maturity (net) - Over 5 years</t>
  </si>
  <si>
    <t>Fin Derr (C) - Forward currency contracts HKD - Total value at 31 March 2018 - Nominal value (net)</t>
  </si>
  <si>
    <t>Fin Derr (C) - Forward currency contracts HKD - Total value at 31 March 2018 - Mark to Market</t>
  </si>
  <si>
    <t>Fin Derr (C) - Forward currency contracts HKD - Total accretion at 31 March 2018</t>
  </si>
  <si>
    <t>Fin Derr (C) - Forward currency contracts - Forward currency contracts Other - Nominal value by maturity (net) at 31 March - 0 to 1 years</t>
  </si>
  <si>
    <t>Fin Derr (C) - Forward currency contracts - Forward currency contracts Other: Nominal value by maturity (net) - 1 to 2 years</t>
  </si>
  <si>
    <t>Fin Derr (C) - Forward currency contracts - Forward currency contracts Other: Nominal value by maturity (net) - 2 to 5 years</t>
  </si>
  <si>
    <t>Fin Derr (C) - Forward currency contracts - Forward currency contracts Other: Nominal value by maturity (net) - Over 5 years</t>
  </si>
  <si>
    <t>Fin Derr (C) - Forward currency contracts - Forward currency contracts Other: Total value at 31 March 2018 - Nominal value (net)</t>
  </si>
  <si>
    <t>Fin Derr (C) - Forward currency contracts - Forward currency contracts Other: Total value at 31 March 2018 - Mark to Market</t>
  </si>
  <si>
    <t>Fin Derr (C) - Forward currency contracts - Forward currency contracts Other - Total accretion at 31 March 2018</t>
  </si>
  <si>
    <t>Fin Derr (C) - Forward currency contracts - Total - Nominal value by maturity (net) at 31 March - 0 to 1 years</t>
  </si>
  <si>
    <t>Fin Derr (C) - Forward currency contracts - Total: Nominal value by maturity (net) - 1 to 2 years</t>
  </si>
  <si>
    <t>Fin Derr (C) - Forward currency contracts - Total: Nominal value by maturity (net) - 2 to 5 years</t>
  </si>
  <si>
    <t>Fin Derr (C) - Forward currency contracts - Total: Nominal value by maturity (net) - Over 5 years</t>
  </si>
  <si>
    <t>Fin Derr (C) - Forward currency contracts - Total: Total value at 31 March 2018 - Nominal value (net)</t>
  </si>
  <si>
    <t>Fin Derr (C) - Forward currency contracts - Total: Total value at 31 March 2018 - Mark to Market</t>
  </si>
  <si>
    <t>Fin Derr (C) - Forward currency contracts - Total - Total accretion at 31 March 2018</t>
  </si>
  <si>
    <t>Fin Derr (C) - Other financial derivatives - Nominal value by maturity (net) at 31 March - 0 to 1 years</t>
  </si>
  <si>
    <t>Fin Derr (C) - Other financial derivatives: Nominal value by maturity (net) - 1 to 2 years</t>
  </si>
  <si>
    <t>Fin Derr (C) - Other financial derivatives: Nominal value by maturity (net) - 2 to 5 years</t>
  </si>
  <si>
    <t>Fin Derr (C) - Other financial derivatives: Nominal value by maturity (net) - Over 5 years</t>
  </si>
  <si>
    <t>Fin Derr (C) - Other financial derivatives: Total value at 31 March 2018 - Nominal value (net)</t>
  </si>
  <si>
    <t>Fin Derr (C) - Other financial derivatives: Total value at 31 March 2018 - Mark to Market</t>
  </si>
  <si>
    <t>Fin Derr (C) - Other financial derivatives - Total accretion at 31 March 2018</t>
  </si>
  <si>
    <t>Fin Derr (C) - Total financial derivatives - Nominal value by maturity (net) at 31 March - 0 to 1 years</t>
  </si>
  <si>
    <t>Fin Derr (C) - Total financial derivatives: Nominal value by maturity (net) - 1 to 2 years</t>
  </si>
  <si>
    <t>Fin Derr (C) - Total financial derivatives: Nominal value by maturity (net) - 2 to 5 years</t>
  </si>
  <si>
    <t>Fin Derr (C) - Total financial derivatives: Nominal value by maturity (net) - Over 5 years</t>
  </si>
  <si>
    <t>Fin Derr (C) - Total financial derivatives: Total value at 31 March 2018 - Nominal value (net)</t>
  </si>
  <si>
    <t>Fin Derr (C) - Total financial derivatives: Total value at 31 March 2018 - Mark to Market</t>
  </si>
  <si>
    <t>Fin Derr (C) - Total financial derivatives - Total accretion at 31 March 2018</t>
  </si>
  <si>
    <t>Fin Derr (D) - Interest rate swap (sterling) - Floating to fixed rate - Nominal value by maturity (net) at 31 March - 0 to 1 years</t>
  </si>
  <si>
    <t>Fin Derr (D) - Interest rate swap (sterling) - Floating to fixed rate: Nominal value by maturity (net) - 1 to 2 years</t>
  </si>
  <si>
    <t>Fin Derr (D) - Interest rate swap (sterling) - Floating to fixed rate: Nominal value by maturity (net) - 2 to 5 years</t>
  </si>
  <si>
    <t>Fin Derr (D) - Interest rate swap (sterling) - Floating to fixed rate: Nominal value by maturity (net) - Over 5 years</t>
  </si>
  <si>
    <t>Fin Derr (D) - Interest rate swap (sterling) - Floating to fixed rate: Total value at 31 March 2018 - Nominal value (net)</t>
  </si>
  <si>
    <t>Fin Derr (D) - Interest rate swap (sterling) - Floating to fixed rate: Total value at 31 March 2018 - Mark to Market</t>
  </si>
  <si>
    <t>Fin Derr (D) - Interest rate swap (sterling) - Floating to fixed rate - Total accretion at 31 March 2018</t>
  </si>
  <si>
    <t>Fin Derr (D) - Interest rate swap (sterling) - Floating to fixed rate: Interest rate\n(weighted average for 12 months to 31 March 2018) - Payable</t>
  </si>
  <si>
    <t>Fin Derr (D) - Interest rate swap (sterling) - Floating to fixed rate: Interest rate\n(weighted average for 12 months to 31 March 2018) - Receivable</t>
  </si>
  <si>
    <t>Fin Derr (D) - Interest rate swap (sterling) - Floating from fixed rate - Nominal value by maturity (net) at 31 March - 0 to 1 years</t>
  </si>
  <si>
    <t>Fin Derr (D) - Interest rate swap (sterling) - Floating from fixed rate: Nominal value by maturity (net) - 1 to 2 years</t>
  </si>
  <si>
    <t>Fin Derr (D) - Interest rate swap (sterling) - Floating from fixed rate: Nominal value by maturity (net) - 2 to 5 years</t>
  </si>
  <si>
    <t>Fin Derr (D) - Interest rate swap (sterling) - Floating from fixed rate: Nominal value by maturity (net) - Over 5 years</t>
  </si>
  <si>
    <t>Fin Derr (D) - Interest rate swap (sterling) - Floating from fixed rate: Total value at 31 March 2018 - Nominal value (net)</t>
  </si>
  <si>
    <t>Fin Derr (D) - Interest rate swap (sterling) - Floating from fixed rate: Total value at 31 March 2018 - Mark to Market</t>
  </si>
  <si>
    <t>Fin Derr (D) - Interest rate swap (sterling) - Floating from fixed rate - Total accretion at 31 March 2018</t>
  </si>
  <si>
    <t>Fin Derr (D) - Interest rate swap (sterling) - Floating from fixed rate: Interest rate\n(weighted average for 12 months to 31 March 2018) - Payable</t>
  </si>
  <si>
    <t>Fin Derr (D) - Interest rate swap (sterling) - Floating from fixed rate: Interest rate\n(weighted average for 12 months to 31 March 2018) - Receivable</t>
  </si>
  <si>
    <t>Fin Derr (D) - Interest rate swap (sterling) - Floating to index linked - Nominal value by maturity (net) at 31 March - 0 to 1 years</t>
  </si>
  <si>
    <t>Fin Derr (D) - Interest rate swap (sterling) - Floating to index linked: Nominal value by maturity (net) - 1 to 2 years</t>
  </si>
  <si>
    <t>Fin Derr (D) - Interest rate swap (sterling) - Floating to index linked: Nominal value by maturity (net) - 2 to 5 years</t>
  </si>
  <si>
    <t>Fin Derr (D) - Interest rate swap (sterling) - Floating to index linked: Nominal value by maturity (net) - Over 5 years</t>
  </si>
  <si>
    <t>Fin Derr (D) - Interest rate swap (sterling) - Floating to index linked: Total value at 31 March 2018 - Nominal value (net)</t>
  </si>
  <si>
    <t>Fin Derr (D) - Interest rate swap (sterling) - Floating to index linked: Total value at 31 March 2018 - Mark to Market</t>
  </si>
  <si>
    <t>Fin Derr (D) - Interest rate swap (sterling) - Floating to index linked - Total accretion at 31 March 2018</t>
  </si>
  <si>
    <t>Fin Derr (D) - Interest rate swap (sterling) - Floating to index linked: Interest rate\n(weighted average for 12 months to 31 March 2018) - Payable</t>
  </si>
  <si>
    <t>Fin Derr (D) - Interest rate swap (sterling) - Floating to index linked: Interest rate\n(weighted average for 12 months to 31 March 2018) - Receivable</t>
  </si>
  <si>
    <t>Fin Derr (D) - Interest rate swap (sterling) - Floating from index linked - Nominal value by maturity (net) at 31 March - 0 to 1 years</t>
  </si>
  <si>
    <t>Fin Derr (D) - Interest rate swap (sterling) - Floating from index linked: Nominal value by maturity (net) - 1 to 2 years</t>
  </si>
  <si>
    <t>Fin Derr (D) - Interest rate swap (sterling) - Floating from index linked: Nominal value by maturity (net) - 2 to 5 years</t>
  </si>
  <si>
    <t>Fin Derr (D) - Interest rate swap (sterling) - Floating from index linked: Nominal value by maturity (net) - Over 5 years</t>
  </si>
  <si>
    <t>Fin Derr (D) - Interest rate swap (sterling) - Floating from index linked: Total value at 31 March 2018 - Nominal value (net)</t>
  </si>
  <si>
    <t>Fin Derr (D) - Interest rate swap (sterling) - Floating from index linked: Total value at 31 March 2018 - Mark to Market</t>
  </si>
  <si>
    <t>Fin Derr (D) - Interest rate swap (sterling) - Floating from index linked - Total accretion at 31 March 2018</t>
  </si>
  <si>
    <t>Fin Derr (D) - Interest rate swap (sterling) - Floating from index linked: Interest rate\n(weighted average for 12 months to 31 March 2018) - Payable</t>
  </si>
  <si>
    <t>Fin Derr (D) - Interest rate swap (sterling) - Floating from index linked: Interest rate\n(weighted average for 12 months to 31 March 2018) - Receivable</t>
  </si>
  <si>
    <t>Fin Derr (D) - Interest rate swap (sterling) - Fixed to index linked - Nominal value by maturity (net) at 31 March - 0 to 1 years</t>
  </si>
  <si>
    <t>Fin Derr (D) - Interest rate swap (sterling) - Fixed to index-linked: Nominal value by maturity (net) - 1 to 2 years</t>
  </si>
  <si>
    <t>Fin Derr (D) - Interest rate swap (sterling) - Fixed to index-linked: Nominal value by maturity (net) - 2 to 5 years</t>
  </si>
  <si>
    <t>Fin Derr (D) - Interest rate swap (sterling) - Fixed to index-linked: Nominal value by maturity (net) - Over 5 years</t>
  </si>
  <si>
    <t>Fin Derr (D) - Interest rate swap (sterling) - Fixed to index-linked: Total value at 31 March 2018 - Nominal value (net)</t>
  </si>
  <si>
    <t>Fin Derr (D) - Interest rate swap (sterling) - Fixed to index-linked: Total value at 31 March 2018 - Mark to Market</t>
  </si>
  <si>
    <t>Fin Derr (D) - Interest rate swap (sterling) - Fixed to index-linked - Total accretion at 31 March 2018</t>
  </si>
  <si>
    <t>Fin Derr (D) - Interest rate swap (sterling) - Fixed to index-linked: Interest rate\n(weighted average for 12 months to 31 March 2018) - Payable</t>
  </si>
  <si>
    <t>Fin Derr (D) - Interest rate swap (sterling) - Fixed to index-linked: Interest rate\n(weighted average for 12 months to 31 March 2018) - Receivable</t>
  </si>
  <si>
    <t>Fin Derr (D) - Interest rate swap (sterling) - Fixed from index linked - Nominal value by maturity (net) at 31 March - 0 to 1 years</t>
  </si>
  <si>
    <t>Fin Derr (D) - Interest rate swap (sterling) - Fixed from index-linked: Nominal value by maturity (net) - 1 to 2 years</t>
  </si>
  <si>
    <t>Fin Derr (D) - Interest rate swap (sterling) - Fixed from index-linked: Nominal value by maturity (net) - 2 to 5 years</t>
  </si>
  <si>
    <t>Fin Derr (D) - Interest rate swap (sterling) - Fixed from index-linked: Nominal value by maturity (net) - Over 5 years</t>
  </si>
  <si>
    <t>Fin Derr (D) - Interest rate swap (sterling) - Fixed from index-linked: Total value at 31 March 2018 - Nominal value (net)</t>
  </si>
  <si>
    <t>Fin Derr (D) - Interest rate swap (sterling) - Fixed from index-linked: Total value at 31 March 2018 - Mark to Market</t>
  </si>
  <si>
    <t>Fin Derr (D) - Interest rate swap (sterling) - Fixed from index-linked - Total accretion at 31 March 2018</t>
  </si>
  <si>
    <t>Fin Derr (D) - Interest rate swap (sterling) - Fixed from index-linked: Interest rate\n(weighted average for 12 months to 31 March 2018) - Payable</t>
  </si>
  <si>
    <t>Fin Derr (D) - Interest rate swap (sterling) - Fixed from index-linked: Interest rate\n(weighted average for 12 months to 31 March 2018) - Receivable</t>
  </si>
  <si>
    <t>Fin Derr (D) - Interest rate swap (sterling) - Index-linked to index-linked - Nominal value by maturity (net) at 31 March - 0 to 1 years</t>
  </si>
  <si>
    <t>Fin Derr (D) - Interest rate swap (sterling) - Index-linked to index-linked - Nominal value by maturity (net) at 31 March - 1 to 2 years</t>
  </si>
  <si>
    <t>Fin Derr (D) - Interest rate swap (sterling) - Index-linked to index-linked - Nominal value by maturity (net) at 31 March - 2 to 5 years</t>
  </si>
  <si>
    <t>Fin Derr (D) - Interest rate swap (sterling) - Index-linked to index-linked - Nominal value by maturity (net) at 31 March - over 5 years</t>
  </si>
  <si>
    <t>Fin Derr (D) - Interest rate swap (sterling) - Index-linked to index-linked - Total value at 31 March - Nominal value (net)</t>
  </si>
  <si>
    <t>Fin Derr (D) - Interest rate swap (sterling) - Index-linked to index-linked - Total value at 31 March - Mark to market</t>
  </si>
  <si>
    <t>Fin Derr (D) - Interest rate swap (sterling) - Index-linked to index-linked - Total accretion at 31 March</t>
  </si>
  <si>
    <t>Fin Derr (D) - Interest rate swap (sterling) - Index-linked to index-linked - Interest rate\n(weighted average for 12 months to 31 March 2021) - Payable</t>
  </si>
  <si>
    <t>Fin Derr (D) - Interest rate swap (sterling) - Index-linked to index-linked - Interest rate\n(weighted average for 12 months to 31 March 2021) - Receivable</t>
  </si>
  <si>
    <t>Fin Derr (D) - Interest rate swap (sterling) - Total - Nominal value by maturity (net) at 31 March - 0 to 1 years</t>
  </si>
  <si>
    <t>Fin Derr (D) - Interest rate swap (sterling) - Total: Nominal value by maturity (net) - 1 to 2 years</t>
  </si>
  <si>
    <t>Fin Derr (D) - Interest rate swap (sterling) - Total: Nominal value by maturity (net) - 2 to 5 years</t>
  </si>
  <si>
    <t>Fin Derr (D) - Interest rate swap (sterling) - Total: Nominal value by maturity (net) - Over 5 years</t>
  </si>
  <si>
    <t>Fin Derr (D) - Interest rate swap (sterling) - Total: Total value at 31 March 2018 - Nominal value (net)</t>
  </si>
  <si>
    <t>Fin Derr (D) - Interest rate swap (sterling) - Total: Total value at 31 March 2018 - Mark to Market</t>
  </si>
  <si>
    <t>Fin Derr (D) - Interest rate swap (sterling) - Total - Total accretion at 31 March 2018</t>
  </si>
  <si>
    <t>Fin Derr (D) - Foreign Exchange - Cross currency swap USD - Nominal value by maturity (net) at 31 March - 0 to 1 years</t>
  </si>
  <si>
    <t>Fin Derr (D) - Foreign Exchange - Cross currency swap USD: Nominal value by maturity (net) - 1 to 2 years</t>
  </si>
  <si>
    <t>Fin Derr (D) - Foreign Exchange - Cross currency swap USD: Nominal value by maturity (net) - 2 to 5 years</t>
  </si>
  <si>
    <t>Fin Derr (D) - Foreign Exchange - Cross currency swap USD: Nominal value by maturity (net) - Over 5 years</t>
  </si>
  <si>
    <t>Fin Derr (D) - Foreign Exchange - Cross currency swap USD: Total value at 31 March 2018 - Nominal value (net)</t>
  </si>
  <si>
    <t>Fin Derr (D) - Foreign Exchange - Cross currency swap USD: Total value at 31 March 2018 - Mark to Market</t>
  </si>
  <si>
    <t>Fin Derr (D) - Foreign Exchange - Cross currency swap USD - Total accretion at 31 March 2018</t>
  </si>
  <si>
    <t>Fin Derr (D) - Foreign Exchange - Cross currency swap EUR - Nominal value by maturity (net) at 31 March - 0 to 1 years</t>
  </si>
  <si>
    <t>Fin Derr (D) - Foreign Exchange - Cross currency swap EUR: Nominal value by maturity (net) - 1 to 2 years</t>
  </si>
  <si>
    <t>Fin Derr (D) - Foreign Exchange - Cross currency swap EUR: Nominal value by maturity (net) - 2 to 5 years</t>
  </si>
  <si>
    <t>Fin Derr (D) - Foreign Exchange - Cross currency swap EUR: Nominal value by maturity (net) - Over 5 years</t>
  </si>
  <si>
    <t>Fin Derr (D) - Foreign Exchange - Cross currency swap EUR: Total value at 31 March 2018 - Nominal value (net)</t>
  </si>
  <si>
    <t>Fin Derr (D) - Foreign Exchange - Cross currency swap EUR: Total value at 31 March 2018 - Mark to Market</t>
  </si>
  <si>
    <t>Fin Derr (D) - Foreign Exchange - Cross currency swap EUR - Total accretion at 31 March 2018</t>
  </si>
  <si>
    <t>Fin Derr (D) - Foreign Exchange - Cross currency swap YEN - Nominal value by maturity (net) at 31 March - 0 to 1 years</t>
  </si>
  <si>
    <t>Fin Derr (D) - Foreign Exchange - Cross currency swap YEN: Nominal value by maturity (net) - 1 to 2 years</t>
  </si>
  <si>
    <t>Fin Derr (D) - Foreign Exchange - Cross currency swap YEN: Nominal value by maturity (net) - 2 to 5 years</t>
  </si>
  <si>
    <t>Fin Derr (D) - Foreign Exchange - Cross currency swap YEN: Nominal value by maturity (net) - Over 5 years</t>
  </si>
  <si>
    <t>Fin Derr (D) - Foreign Exchange - Cross currency swap YEN: Total value at 31 March 2018 - Nominal value (net)</t>
  </si>
  <si>
    <t>Fin Derr (D) - Foreign Exchange - Cross currency swap YEN: Total value at 31 March 2018 - Mark to Market</t>
  </si>
  <si>
    <t>Fin Derr (D) - Foreign Exchange - Cross currency swap YEN - Total accretion at 31 March 2018</t>
  </si>
  <si>
    <t>Fin Derr (D) - Foreign Exchange - Cross currency swap Other - Nominal value by maturity (net) at 31 March - 0 to 1 years</t>
  </si>
  <si>
    <t>Fin Derr (D) - Foreign Exchange - Cross currency swap Other: Nominal value by maturity (net) - 1 to 2 years</t>
  </si>
  <si>
    <t>Fin Derr (D) - Foreign Exchange - Cross currency swap Other: Nominal value by maturity (net) - 2 to 5 years</t>
  </si>
  <si>
    <t>Fin Derr (D) - Foreign Exchange - Cross currency swap Other: Nominal value by maturity (net) - Over 5 years</t>
  </si>
  <si>
    <t>Fin Derr (D) - Foreign Exchange - Cross currency swap Other: Total value at 31 March 2018 - Nominal value (net)</t>
  </si>
  <si>
    <t>Fin Derr (D) - Foreign Exchange - Cross currency swap Other: Total value at 31 March 2018 - Mark to Market</t>
  </si>
  <si>
    <t>Fin Derr (D) - Foreign Exchange - Cross currency swap Other - Total accretion at 31 March 2018</t>
  </si>
  <si>
    <t>Fin Derr (D) - Foreign Exchange - Total - Nominal value by maturity (net) at 31 March - 0 to 1 years</t>
  </si>
  <si>
    <t>Fin Derr (D) - Foreign Exchange - Total: Nominal value by maturity (net) - 1 to 2 years</t>
  </si>
  <si>
    <t>Fin Derr (D) - Foreign Exchange - Total: Nominal value by maturity (net) - 2 to 5 years</t>
  </si>
  <si>
    <t>Fin Derr (D) - Foreign Exchange - Total: Nominal value by maturity (net) - Over 5 years</t>
  </si>
  <si>
    <t>Fin Derr (D) - Foreign Exchange - Total: Total value at 31 March 2018 - Nominal value (net)</t>
  </si>
  <si>
    <t>Fin Derr (D) - Foreign Exchange - Total: Total value at 31 March 2018 - Mark to Market</t>
  </si>
  <si>
    <t>Fin Derr (D) - Foreign Exchange - Total - Total accretion at 31 March 2018</t>
  </si>
  <si>
    <t>Fin Derr (D) - Currency Interest Rate - Currency Interest Rate swaps USD - Nominal value by maturity (net) at 31 March - 0 to 1 years</t>
  </si>
  <si>
    <t>Fin Derr (D) - Currency interest rate  - Currency interest rate swaps USD: Nominal value by maturity (net) - 1 to 2 years</t>
  </si>
  <si>
    <t>Fin Derr (D) - Currency interest rate  - Currency interest rate swaps USD: Nominal value by maturity (net) - 2 to 5 years</t>
  </si>
  <si>
    <t>Fin Derr (D) - Currency interest rate  - Currency interest rate swaps USD: Nominal value by maturity (net) - Over 5 years</t>
  </si>
  <si>
    <t>Fin Derr (D) - Currency interest rate  - Currency interest rate swaps USD: Total value at 31 March 2018 - Nominal value (net)</t>
  </si>
  <si>
    <t>Fin Derr (D) - Currency interest rate  - Currency interest rate swaps USD: Total value at 31 March 2018 - Mark to Market</t>
  </si>
  <si>
    <t>Fin Derr (D) - Currency interest rate  - Currency interest rate swaps USD - Total accretion at 31 March 2018</t>
  </si>
  <si>
    <t>Fin Derr (D) - Currency Interest Rate - Currency Interest Rate swaps EUR - Nominal value by maturity (net) at 31 March - 0 to 1 years</t>
  </si>
  <si>
    <t>Fin Derr (D) - Currency interest rate  - Currency interest rate swaps EUR: Nominal value by maturity (net) - 1 to 2 years</t>
  </si>
  <si>
    <t>Fin Derr (D) - Currency interest rate  - Currency interest rate swaps EUR: Nominal value by maturity (net) - 2 to 5 years</t>
  </si>
  <si>
    <t>Fin Derr (D) - Currency interest rate  - Currency interest rate swaps EUR: Nominal value by maturity (net) - Over 5 years</t>
  </si>
  <si>
    <t>Fin Derr (D) - Currency interest rate  - Currency interest rate swaps EUR: Total value at 31 March 2018 - Nominal value (net)</t>
  </si>
  <si>
    <t>Fin Derr (D) - Currency interest rate  - Currency interest rate swaps EUR: Total value at 31 March 2018 - Mark to Market</t>
  </si>
  <si>
    <t>Fin Derr (D) - Currency interest rate  - Currency interest rate swaps EUR - Total accretion at 31 March 2018</t>
  </si>
  <si>
    <t>Fin Derr (D) - Currency Interest Rate - Currency Interest Rate swaps YEN - Nominal value by maturity (net) at 31 March - 0 to 1 years</t>
  </si>
  <si>
    <t>Fin Derr (D) - Currency interest rate  - Currency interest rate swaps YEN: Nominal value by maturity (net) - 1 to 2 years</t>
  </si>
  <si>
    <t>Fin Derr (D) - Currency interest rate  - Currency interest rate swaps YEN: Nominal value by maturity (net) - 2 to 5 years</t>
  </si>
  <si>
    <t>Fin Derr (D) - Currency interest rate  - Currency interest rate swaps YEN: Nominal value by maturity (net) - Over 5 years</t>
  </si>
  <si>
    <t>Fin Derr (D) - Currency interest rate  - Currency interest rate swaps YEN: Total value at 31 March 2018 - Nominal value (net)</t>
  </si>
  <si>
    <t>Fin Derr (D) - Currency interest rate  - Currency interest rate swaps YEN: Total value at 31 March 2018 - Mark to Market</t>
  </si>
  <si>
    <t>Fin Derr (D) - Currency interest rate  - Currency interest rate swaps YEN - Total accretion at 31 March 2018</t>
  </si>
  <si>
    <t>Fin Derr (D) - Currency Interest Rate - Currency Interest Rate swaps Other - Nominal value by maturity (net) at 31 March - 0 to 1 years</t>
  </si>
  <si>
    <t>Fin Derr (D) - Currency interest rate  - Currency interest rate swaps Other: Nominal value by maturity (net) - 1 to 2 years</t>
  </si>
  <si>
    <t>Fin Derr (D) - Currency interest rate  - Currency interest rate swaps Other: Nominal value by maturity (net) - 2 to 5 years</t>
  </si>
  <si>
    <t>Fin Derr (D) - Currency interest rate  - Currency interest rate swaps Other: Nominal value by maturity (net) - Over 5 years</t>
  </si>
  <si>
    <t>Fin Derr (D) - Currency interest rate  - Currency interest rate swaps Other: Total value at 31 March 2018 - Nominal value (net)</t>
  </si>
  <si>
    <t>Fin Derr (D) - Currency interest rate  - Currency interest rate swaps Other: Total value at 31 March 2018 - Mark to Market</t>
  </si>
  <si>
    <t>Fin Derr (D) - Currency interest rate  - Currency interest rate swaps Other - Total accretion at 31 March 2018</t>
  </si>
  <si>
    <t>Fin Derr (D) - Currency Interest Rate - Total - Nominal value by maturity (net) at 31 March - 0 to 1 years</t>
  </si>
  <si>
    <t>Fin Derr (D) - Currency interest rate  - Total: Nominal value by maturity (net) - 1 to 2 years</t>
  </si>
  <si>
    <t>Fin Derr (D) - Currency interest rate  - Total: Nominal value by maturity (net) - 2 to 5 years</t>
  </si>
  <si>
    <t>Fin Derr (D) - Currency interest rate  - Total: Nominal value by maturity (net) - Over 5 years</t>
  </si>
  <si>
    <t>Fin Derr (D) - Currency interest rate  - Total: Total value at 31 March 2018 - Nominal value (net)</t>
  </si>
  <si>
    <t>Fin Derr (D) - Currency interest rate  - Total: Total value at 31 March 2018 - Mark to Market</t>
  </si>
  <si>
    <t>Fin Derr (D) - Currency interest rate  - Total - Total accretion at 31 March 2018</t>
  </si>
  <si>
    <t>Fin Derr (D) - Forward currency contracts - Forward currency contracts USD - Nominal value by maturity (net) at 31 March - 0 to 1 years</t>
  </si>
  <si>
    <t>Fin Derr (D) - Forward currency contracts - Forward currency contracts USD: Nominal value by maturity (net) - 1 to 2 years</t>
  </si>
  <si>
    <t>Fin Derr (D) - Forward currency contracts - Forward currency contracts USD: Nominal value by maturity (net) - 2 to 5 years</t>
  </si>
  <si>
    <t>Fin Derr (D) - Forward currency contracts - Forward currency contracts USD: Nominal value by maturity (net) - Over 5 years</t>
  </si>
  <si>
    <t>Fin Derr (D) - Forward currency contracts - Forward currency contracts USD: Total value at 31 March 2018 - Nominal value (net)</t>
  </si>
  <si>
    <t>Fin Derr (D) - Forward currency contracts - Forward currency contracts USD: Total value at 31 March 2018 - Mark to Market</t>
  </si>
  <si>
    <t>Fin Derr (D) - Forward currency contracts - Forward currency contracts USD - Total accretion at 31 March 2018</t>
  </si>
  <si>
    <t>Fin Derr (D) - Forward currency contracts - Forward currency contracts EUR - Nominal value by maturity (net) at 31 March - 0 to 1 years</t>
  </si>
  <si>
    <t>Fin Derr (D) - Forward currency contracts - Forward currency contracts EUR: Nominal value by maturity (net) - 1 to 2 years</t>
  </si>
  <si>
    <t>Fin Derr (D) - Forward currency contracts - Forward currency contracts EUR: Nominal value by maturity (net) - 2 to 5 years</t>
  </si>
  <si>
    <t>Fin Derr (D) - Forward currency contracts - Forward currency contracts EUR: Nominal value by maturity (net) - Over 5 years</t>
  </si>
  <si>
    <t>Fin Derr (D) - Forward currency contracts - Forward currency contracts EUR: Total value at 31 March 2018 - Nominal value (net)</t>
  </si>
  <si>
    <t>Fin Derr (D) - Forward currency contracts - Forward currency contracts EUR: Total value at 31 March 2018 - Mark to Market</t>
  </si>
  <si>
    <t>Fin Derr (D) - Forward currency contracts - Forward currency contracts EUR - Total accretion at 31 March 2018</t>
  </si>
  <si>
    <t>Fin Derr (D) - Forward currency contracts - Forward currency contracts YEN - Nominal value by maturity (net) at 31 March - 0 to 1 years</t>
  </si>
  <si>
    <t>Fin Derr (D) - Forward currency contracts - Forward currency contracts YEN: Nominal value by maturity (net) - 1 to 2 years</t>
  </si>
  <si>
    <t>Fin Derr (D) - Forward currency contracts - Forward currency contracts YEN: Nominal value by maturity (net) - 2 to 5 years</t>
  </si>
  <si>
    <t>Fin Derr (D) - Forward currency contracts - Forward currency contracts YEN: Nominal value by maturity (net) - Over 5 years</t>
  </si>
  <si>
    <t>Fin Derr (D) - Forward currency contracts - Forward currency contracts YEN: Total value at 31 March 2018 - Nominal value (net)</t>
  </si>
  <si>
    <t>Fin Derr (D) - Forward currency contracts - Forward currency contracts YEN: Total value at 31 March 2018 - Mark to Market</t>
  </si>
  <si>
    <t>Fin Derr (D) - Forward currency contracts - Forward currency contracts YEN - Total accretion at 31 March 2018</t>
  </si>
  <si>
    <t>Fin Derr (D) - Forward currency contracts - Forward currency contracts CAD - Nominal value by maturity (net) at 31 March - 0 to 1 years</t>
  </si>
  <si>
    <t>Fin Derr (D) - Forward currency contracts CAD - Nominal value by maturity (net) - 1 to 2 years</t>
  </si>
  <si>
    <t>Fin Derr (D) - Forward currency contracts CAD - Nominal value by maturity (net) - 2 to 5 years</t>
  </si>
  <si>
    <t>Fin Derr (D) - Forward currency contracts CAD - Nominal value by maturity (net) - Over 5 years</t>
  </si>
  <si>
    <t>Fin Derr (D) - Forward currency contracts CAD - Total value at 31 March 2018 - Nominal value (net)</t>
  </si>
  <si>
    <t>Fin Derr (D) - Forward currency contracts CAD - Total value at 31 March 2018 - Mark to Market</t>
  </si>
  <si>
    <t>Fin Derr (D) - Forward currency contracts CAD - Total accretion at 31 March 2018</t>
  </si>
  <si>
    <t>Fin Derr (D) - Forward currency contracts - Forward currency contracts AUD - Nominal value by maturity (net) at 31 March - 0 to 1 years</t>
  </si>
  <si>
    <t>Fin Derr (D) - Forward currency contracts AUD - Nominal value by maturity (net) - 1 to 2 years</t>
  </si>
  <si>
    <t>Fin Derr (D) - Forward currency contracts AUD - Nominal value by maturity (net) - 2 to 5 years</t>
  </si>
  <si>
    <t>Fin Derr (D) - Forward currency contracts AUD - Nominal value by maturity (net) - Over 5 years</t>
  </si>
  <si>
    <t>Fin Derr (D) - Forward currency contracts AUD - Total value at 31 March 2018 - Nominal value (net)</t>
  </si>
  <si>
    <t>Fin Derr (D) - Forward currency contracts AUD - Total value at 31 March 2018 - Mark to Market</t>
  </si>
  <si>
    <t>Fin Derr (D) - Forward currency contracts AUD - Total accretion at 31 March 2018</t>
  </si>
  <si>
    <t>Fin Derr (D) - Forward currency contracts - Forward currency contracts HKD - Nominal value by maturity (net) at 31 March - 0 to 1 years</t>
  </si>
  <si>
    <t>Fin Derr (D) - Forward currency contracts HKD - Nominal value by maturity (net) - 1 to 2 years</t>
  </si>
  <si>
    <t>Fin Derr (D) - Forward currency contracts HKD - Nominal value by maturity (net) - 2 to 5 years</t>
  </si>
  <si>
    <t>Fin Derr (D) - Forward currency contracts HKD - Nominal value by maturity (net) - Over 5 years</t>
  </si>
  <si>
    <t>Fin Derr (D) - Forward currency contracts HKD - Total value at 31 March 2018 - Nominal value (net)</t>
  </si>
  <si>
    <t>Fin Derr (D) - Forward currency contracts HKD - Total value at 31 March 2018 - Mark to Market</t>
  </si>
  <si>
    <t>Fin Derr (D) - Forward currency contracts HKD - Total accretion at 31 March 2018</t>
  </si>
  <si>
    <t>Fin Derr (D) - Forward currency contracts - Forward currency contracts Other - Nominal value by maturity (net) at 31 March - 0 to 1 years</t>
  </si>
  <si>
    <t>Fin Derr (D) - Forward currency contracts - Forward currency contracts Other: Nominal value by maturity (net) - 1 to 2 years</t>
  </si>
  <si>
    <t>Fin Derr (D) - Forward currency contracts - Forward currency contracts Other: Nominal value by maturity (net) - 2 to 5 years</t>
  </si>
  <si>
    <t>Fin Derr (D) - Forward currency contracts - Forward currency contracts Other: Nominal value by maturity (net) - Over 5 years</t>
  </si>
  <si>
    <t>Fin Derr (D) - Forward currency contracts - Forward currency contracts Other: Total value at 31 March 2018 - Nominal value (net)</t>
  </si>
  <si>
    <t>Fin Derr (D) - Forward currency contracts - Forward currency contracts Other: Total value at 31 March 2018 - Mark to Market</t>
  </si>
  <si>
    <t>Fin Derr (D) - Forward currency contracts - Forward currency contracts Other - Total accretion at 31 March 2018</t>
  </si>
  <si>
    <t>Fin Derr (D) - Forward currency contracts - Total - Nominal value by maturity (net) at 31 March - 0 to 1 years</t>
  </si>
  <si>
    <t>Fin Derr (D) - Forward currency contracts - Total: Nominal value by maturity (net) - 1 to 2 years</t>
  </si>
  <si>
    <t>Fin Derr (D) - Forward currency contracts - Total: Nominal value by maturity (net) - 2 to 5 years</t>
  </si>
  <si>
    <t>Fin Derr (D) - Forward currency contracts - Total: Nominal value by maturity (net) - Over 5 years</t>
  </si>
  <si>
    <t>Fin Derr (D) - Forward currency contracts - Total: Total value at 31 March 2018 - Nominal value (net)</t>
  </si>
  <si>
    <t>Fin Derr (D) - Forward currency contracts - Total: Total value at 31 March 2018 - Mark to Market</t>
  </si>
  <si>
    <t>Fin Derr (D) - Forward currency contracts - Total - Total accretion at 31 March 2018</t>
  </si>
  <si>
    <t>Fin Derr (D) - Other financial derivatives - Nominal value by maturity (net) at 31 March - 0 to 1 years</t>
  </si>
  <si>
    <t>Fin Derr (D) - Other financial derivatives: Nominal value by maturity (net) - 1 to 2 years</t>
  </si>
  <si>
    <t>Fin Derr (D) - Other financial derivatives: Nominal value by maturity (net) - 2 to 5 years</t>
  </si>
  <si>
    <t>Fin Derr (D) - Other financial derivatives: Nominal value by maturity (net) - Over 5 years</t>
  </si>
  <si>
    <t>Fin Derr (D) - Other financial derivatives: Total value at 31 March 2018 - Nominal value (net)</t>
  </si>
  <si>
    <t>Fin Derr (D) - Other financial derivatives: Total value at 31 March 2018 - Mark to Market</t>
  </si>
  <si>
    <t>Fin Derr (D) - Other financial derivatives - Total accretion at 31 March 2018</t>
  </si>
  <si>
    <t>Fin Derr (D) - Total financial derivatives - Nominal value by maturity (net) at 31 March - 0 to 1 years</t>
  </si>
  <si>
    <t>Fin Derr (D) - Total financial derivatives: Nominal value by maturity (net) - 1 to 2 years</t>
  </si>
  <si>
    <t>Fin Derr (D) - Total financial derivatives: Nominal value by maturity (net) - 2 to 5 years</t>
  </si>
  <si>
    <t>Fin Derr (D) - Total financial derivatives: Nominal value by maturity (net) - Over 5 years</t>
  </si>
  <si>
    <t>Fin Derr (D) - Total financial derivatives: Total value at 31 March 2018 - Nominal value (net)</t>
  </si>
  <si>
    <t>Fin Derr (D) - Total financial derivatives: Total value at 31 March 2018 - Mark to Market</t>
  </si>
  <si>
    <t>Fin Derr (D) - Total financial derivatives - Total accretion at 31 March 2018</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</si>
  <si>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</si>
  <si>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</si>
  <si>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</si>
  <si>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</si>
  <si>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</si>
  <si>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</si>
  <si>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</si>
  <si>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</si>
  <si>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</si>
  <si>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</si>
  <si>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</si>
  <si>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</si>
  <si>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</si>
  <si>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</si>
  <si>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</si>
  <si>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</si>
  <si>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</si>
  <si>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</si>
  <si>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</si>
  <si>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</si>
  <si>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</si>
  <si>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</si>
  <si>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</si>
  <si>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</si>
  <si>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</si>
  <si>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</si>
  <si>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</si>
  <si>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</si>
  <si>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</si>
  <si>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</si>
  <si>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</si>
  <si>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</si>
  <si>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</si>
  <si>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</si>
  <si>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</si>
  <si>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</si>
  <si>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</si>
  <si>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</si>
  <si>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</si>
  <si>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</si>
  <si>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</si>
  <si>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</si>
  <si>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</si>
  <si>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</si>
  <si>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</si>
  <si>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</si>
  <si>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</si>
  <si>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</si>
  <si>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</si>
  <si>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</si>
  <si>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</si>
  <si>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</si>
  <si>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</si>
  <si>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</si>
  <si>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</si>
  <si>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</si>
  <si>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</si>
  <si>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</si>
  <si>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</si>
  <si>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</si>
  <si>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</si>
  <si>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</si>
  <si>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</si>
  <si>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</si>
  <si>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</si>
  <si>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</si>
  <si>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</si>
  <si>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</si>
  <si>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</si>
  <si>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</si>
  <si>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</si>
  <si>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</si>
  <si>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</si>
  <si>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</si>
  <si>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</si>
  <si>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</si>
  <si>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</si>
  <si>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</si>
  <si>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</si>
  <si>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</si>
  <si>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</si>
  <si>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</si>
  <si>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</si>
  <si>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</si>
  <si>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</si>
  <si>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</si>
  <si>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</si>
  <si>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</si>
  <si>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</si>
  <si>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</si>
  <si>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</si>
  <si>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</si>
  <si>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</si>
  <si>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</si>
  <si>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</si>
  <si>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</si>
  <si>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</si>
  <si>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</si>
  <si>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</si>
  <si>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</si>
  <si>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</si>
  <si>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</si>
  <si>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</si>
  <si>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</si>
  <si>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Accelerated infrastructure delivery project - Accelerated scheme 1 - Water resources - Expenditure in report year</t>
  </si>
  <si>
    <t>Accelerated infrastructure delivery project - Accelerated scheme 1 - Raw water transport - Water network+ - Expenditure in report year</t>
  </si>
  <si>
    <t>Accelerated infrastructure delivery project - Accelerated scheme 1 - Raw water storage - Water network+ - Expenditure in report year</t>
  </si>
  <si>
    <t>Accelerated infrastructure delivery project - Accelerated scheme 1 - Water treatment - Water network+ - Expenditure in report year</t>
  </si>
  <si>
    <t>Accelerated infrastructure delivery project - Accelerated scheme 1 - Treated water distribution - Water network+ - Expenditure in report year</t>
  </si>
  <si>
    <t>Accelerated infrastructure delivery project - Accelerated scheme 1 - Total - Expenditure in report year</t>
  </si>
  <si>
    <t>Accelerated infrastructure delivery project - Accelerated scheme 1 - Water resources - Cumulative expenditure on schemes completed in the report year</t>
  </si>
  <si>
    <t>Accelerated infrastructure delivery project - Accelerated scheme 1 - Raw water transport - Water network+ - Cumulative expenditure on schemes completed in the report year</t>
  </si>
  <si>
    <t>Accelerated infrastructure delivery project - Accelerated scheme 1 - Raw water storage - Water network+ - Cumulative expenditure on schemes completed in the report year</t>
  </si>
  <si>
    <t>Accelerated infrastructure delivery project - Accelerated scheme 1 - Water treatment - Water network+ - Cumulative expenditure on schemes completed in the report year</t>
  </si>
  <si>
    <t>Accelerated infrastructure delivery project - Accelerated scheme 1 - Treated water distribution - Water network+ - Cumulative expenditure on schemes completed in the report year</t>
  </si>
  <si>
    <t>Accelerated infrastructure delivery project - Accelerated scheme 1 - Total - Cumulative expenditure on schemes completed in the report year</t>
  </si>
  <si>
    <t>Accelerated infrastructure delivery project - Accelerated scheme 2 - Water resources - Expenditure in report year</t>
  </si>
  <si>
    <t>Accelerated infrastructure delivery project - Accelerated scheme 2 - Raw water transport - Water network+ - Expenditure in report year</t>
  </si>
  <si>
    <t>Accelerated infrastructure delivery project - Accelerated scheme 2 - Raw water storage - Water network+ - Expenditure in report year</t>
  </si>
  <si>
    <t>Accelerated infrastructure delivery project - Accelerated scheme 2 - Water treatment - Water network+ - Expenditure in report year</t>
  </si>
  <si>
    <t>Accelerated infrastructure delivery project - Accelerated scheme 2 - Treated water distribution - Water network+ - Expenditure in report year</t>
  </si>
  <si>
    <t>Accelerated infrastructure delivery project - Accelerated scheme 2 - Total - Expenditure in report year</t>
  </si>
  <si>
    <t>Accelerated infrastructure delivery project - Accelerated scheme 2 - Water resources - Cumulative expenditure on schemes completed in the report year</t>
  </si>
  <si>
    <t>Accelerated infrastructure delivery project - Accelerated scheme 2 - Raw water transport - Water network+ - Cumulative expenditure on schemes completed in the report year</t>
  </si>
  <si>
    <t>Accelerated infrastructure delivery project - Accelerated scheme 2 - Raw water storage - Water network+ - Cumulative expenditure on schemes completed in the report year</t>
  </si>
  <si>
    <t>Accelerated infrastructure delivery project - Accelerated scheme 2 - Water treatment - Water network+ - Cumulative expenditure on schemes completed in the report year</t>
  </si>
  <si>
    <t>Accelerated infrastructure delivery project - Accelerated scheme 2 - Treated water distribution - Water network+ - Cumulative expenditure on schemes completed in the report year</t>
  </si>
  <si>
    <t>Accelerated infrastructure delivery project - Accelerated scheme 2 - Total - Cumulative expenditure on schemes completed in the report year</t>
  </si>
  <si>
    <t>Accelerated infrastructure delivery project - Accelerated scheme 3 - Water resources - Expenditure in report year</t>
  </si>
  <si>
    <t>Accelerated infrastructure delivery project - Accelerated scheme 3 - Raw water transport - Water network+ - Expenditure in report year</t>
  </si>
  <si>
    <t>Accelerated infrastructure delivery project - Accelerated scheme 3 - Raw water storage - Water network+ - Expenditure in report year</t>
  </si>
  <si>
    <t>Accelerated infrastructure delivery project - Accelerated scheme 3 - Water treatment - Water network+ - Expenditure in report year</t>
  </si>
  <si>
    <t>Accelerated infrastructure delivery project - Accelerated scheme 3 - Treated water distribution - Water network+ - Expenditure in report year</t>
  </si>
  <si>
    <t>Accelerated infrastructure delivery project - Accelerated scheme 3 - Total - Expenditure in report year</t>
  </si>
  <si>
    <t>Accelerated infrastructure delivery project - Accelerated scheme 3 - Water resources - Cumulative expenditure on schemes completed in the report year</t>
  </si>
  <si>
    <t>Accelerated infrastructure delivery project - Accelerated scheme 3 - Raw water transport - Water network+ - Cumulative expenditure on schemes completed in the report year</t>
  </si>
  <si>
    <t>Accelerated infrastructure delivery project - Accelerated scheme 3 - Raw water storage - Water network+ - Cumulative expenditure on schemes completed in the report year</t>
  </si>
  <si>
    <t>Accelerated infrastructure delivery project - Accelerated scheme 3 - Water treatment - Water network+ - Cumulative expenditure on schemes completed in the report year</t>
  </si>
  <si>
    <t>Accelerated infrastructure delivery project - Accelerated scheme 3 - Treated water distribution - Water network+ - Cumulative expenditure on schemes completed in the report year</t>
  </si>
  <si>
    <t>Accelerated infrastructure delivery project - Accelerated scheme 3 - Total - Cumulative expenditure on schemes completed in the report year</t>
  </si>
  <si>
    <t>Accelerated infrastructure delivery project - Accelerated scheme 4 - Water resources - Expenditure in report year</t>
  </si>
  <si>
    <t>Accelerated infrastructure delivery project - Accelerated scheme 4 - Raw water transport - Water network+ - Expenditure in report year</t>
  </si>
  <si>
    <t>Accelerated infrastructure delivery project - Accelerated scheme 4 - Raw water storage - Water network+ - Expenditure in report year</t>
  </si>
  <si>
    <t>Accelerated infrastructure delivery project - Accelerated scheme 4 - Water treatment - Water network+ - Expenditure in report year</t>
  </si>
  <si>
    <t>Accelerated infrastructure delivery project - Accelerated scheme 4 - Treated water distribution - Water network+ - Expenditure in report year</t>
  </si>
  <si>
    <t>Accelerated infrastructure delivery project - Accelerated scheme 4 - Total - Expenditure in report year</t>
  </si>
  <si>
    <t>Accelerated infrastructure delivery project - Accelerated scheme 4 - Water resources - Cumulative expenditure on schemes completed in the report year</t>
  </si>
  <si>
    <t>Accelerated infrastructure delivery project - Accelerated scheme 4 - Raw water transport - Water network+ - Cumulative expenditure on schemes completed in the report year</t>
  </si>
  <si>
    <t>Accelerated infrastructure delivery project - Accelerated scheme 4 - Raw water storage - Water network+ - Cumulative expenditure on schemes completed in the report year</t>
  </si>
  <si>
    <t>Accelerated infrastructure delivery project - Accelerated scheme 4 - Water treatment - Water network+ - Cumulative expenditure on schemes completed in the report year</t>
  </si>
  <si>
    <t>Accelerated infrastructure delivery project - Accelerated scheme 4 - Treated water distribution - Water network+ - Cumulative expenditure on schemes completed in the report year</t>
  </si>
  <si>
    <t>Accelerated infrastructure delivery project - Accelerated scheme 4 - Total - Cumulative expenditure on schemes completed in the report year</t>
  </si>
  <si>
    <t>Accelerated infrastructure delivery project - Accelerated scheme 5 - Water resources - Expenditure in report year</t>
  </si>
  <si>
    <t>Accelerated infrastructure delivery project - Accelerated scheme 5 - Raw water transport - Water network+ - Expenditure in report year</t>
  </si>
  <si>
    <t>Accelerated infrastructure delivery project - Accelerated scheme 5 - Raw water storage - Water network+ - Expenditure in report year</t>
  </si>
  <si>
    <t>Accelerated infrastructure delivery project - Accelerated scheme 5 - Water treatment - Water network+ - Expenditure in report year</t>
  </si>
  <si>
    <t>Accelerated infrastructure delivery project - Accelerated scheme 5 - Treated water distribution - Water network+ - Expenditure in report year</t>
  </si>
  <si>
    <t>Accelerated infrastructure delivery project - Accelerated scheme 5 - Total - Expenditure in report year</t>
  </si>
  <si>
    <t>Accelerated infrastructure delivery project - Accelerated scheme 5 - Water resources - Cumulative expenditure on schemes completed in the report year</t>
  </si>
  <si>
    <t>Accelerated infrastructure delivery project - Accelerated scheme 5 - Raw water transport - Water network+ - Cumulative expenditure on schemes completed in the report year</t>
  </si>
  <si>
    <t>Accelerated infrastructure delivery project - Accelerated scheme 5 - Raw water storage - Water network+ - Cumulative expenditure on schemes completed in the report year</t>
  </si>
  <si>
    <t>Accelerated infrastructure delivery project - Accelerated scheme 5 - Water treatment - Water network+ - Cumulative expenditure on schemes completed in the report year</t>
  </si>
  <si>
    <t>Accelerated infrastructure delivery project - Accelerated scheme 5 - Treated water distribution - Water network+ - Cumulative expenditure on schemes completed in the report year</t>
  </si>
  <si>
    <t>Accelerated infrastructure delivery project - Accelerated scheme 5 - Total - Cumulative expenditure on schemes completed in the report year</t>
  </si>
  <si>
    <t>Accelerated infrastructure delivery project - Total accelerated programme capex - Water resources - Expenditure in report year</t>
  </si>
  <si>
    <t>Accelerated infrastructure delivery project - Total accelerated programme capex - Raw water transport - Water network+ - Expenditure in report year</t>
  </si>
  <si>
    <t>Accelerated infrastructure delivery project - Total accelerated programme capex - Raw water storage - Water network+ - Expenditure in report year</t>
  </si>
  <si>
    <t>Accelerated infrastructure delivery project - Total accelerated programme capex - Water treatment - Water network+ - Expenditure in report year</t>
  </si>
  <si>
    <t>Accelerated infrastructure delivery project - Total accelerated programme capex - Treated water distribution - Water network+ - Expenditure in report year</t>
  </si>
  <si>
    <t>Accelerated infrastructure delivery project - Total accelerated programme capex - Total - Expenditure in report year</t>
  </si>
  <si>
    <t>Accelerated infrastructure delivery project - Total accelerated programme capex - Water resources - Cumulative expenditure on schemes completed in the report year</t>
  </si>
  <si>
    <t>Accelerated infrastructure delivery project - Total accelerated programme capex - Raw water transport - Water network+ - Cumulative expenditure on schemes completed in the report year</t>
  </si>
  <si>
    <t>Accelerated infrastructure delivery project - Total accelerated programme capex - Raw water storage - Water network+ - Cumulative expenditure on schemes completed in the report year</t>
  </si>
  <si>
    <t>Accelerated infrastructure delivery project - Total accelerated programme capex - Water treatment - Water network+ - Cumulative expenditure on schemes completed in the report year</t>
  </si>
  <si>
    <t>Accelerated infrastructure delivery project - Total accelerated programme capex - Treated water distribution - Water network+ - Cumulative expenditure on schemes completed in the report year</t>
  </si>
  <si>
    <t>Accelerated infrastructure delivery project - Total accelerated programme capex - Total - Cumulative expenditure on schemes completed in the report year</t>
  </si>
  <si>
    <t>Accelerated infrastructure delivery project - Total accelerated programme opex - Water resources - Expenditure in report year</t>
  </si>
  <si>
    <t>Accelerated infrastructure delivery project - Total accelerated programme opex - Raw water transport - Water network+ - Expenditure in report year</t>
  </si>
  <si>
    <t>Accelerated infrastructure delivery project - Total accelerated programme opex - Raw water storage - Water network+ - Expenditure in report year</t>
  </si>
  <si>
    <t>Accelerated infrastructure delivery project - Total accelerated programme opex - Water treatment - Water network+ - Expenditure in report year</t>
  </si>
  <si>
    <t>Accelerated infrastructure delivery project - Total accelerated programme opex - Treated water distribution - Water network+ - Expenditure in report year</t>
  </si>
  <si>
    <t>Accelerated infrastructure delivery project - Total accelerated programme opex - Total - Expenditure in report year</t>
  </si>
  <si>
    <t>Accelerated infrastructure delivery project - Total accelerated programme opex - Water resources - Cumulative expenditure on schemes completed in the report year</t>
  </si>
  <si>
    <t>Accelerated infrastructure delivery project - Total accelerated programme opex - Raw water transport - Water network+ - Cumulative expenditure on schemes completed in the report year</t>
  </si>
  <si>
    <t>Accelerated infrastructure delivery project - Total accelerated programme opex - Raw water storage - Water network+ - Cumulative expenditure on schemes completed in the report year</t>
  </si>
  <si>
    <t>Accelerated infrastructure delivery project - Total accelerated programme opex - Water treatment - Water network+ - Cumulative expenditure on schemes completed in the report year</t>
  </si>
  <si>
    <t>Accelerated infrastructure delivery project - Total accelerated programme opex - Treated water distribution - Water network+ - Cumulative expenditure on schemes completed in the report year</t>
  </si>
  <si>
    <t>Accelerated infrastructure delivery project - Total accelerated programme opex - Total - Cumulative expenditure on schemes completed in the report year</t>
  </si>
  <si>
    <t>Accelerated infrastructure delivery project - Total accelerated programme expenditure  - Water resources - Expenditure in report year</t>
  </si>
  <si>
    <t>Accelerated infrastructure delivery project - Total accelerated programme expenditure  - Raw water transport - Water network+ - Expenditure in report year</t>
  </si>
  <si>
    <t>Accelerated infrastructure delivery project - Total accelerated programme expenditure  - Raw water storage - Water network+ - Expenditure in report year</t>
  </si>
  <si>
    <t>Accelerated infrastructure delivery project - Total accelerated programme expenditure  - Water treatment - Water network+ - Expenditure in report year</t>
  </si>
  <si>
    <t>Accelerated infrastructure delivery project - Total accelerated programme expenditure  - Treated water distribution - Water network+ - Expenditure in report year</t>
  </si>
  <si>
    <t>Accelerated infrastructure delivery project - Total accelerated programme expenditure  - Total - Expenditure in report year</t>
  </si>
  <si>
    <t>Accelerated infrastructure delivery project - Total accelerated programme expenditure  - Water resources - Cumulative expenditure on schemes completed in the report year</t>
  </si>
  <si>
    <t>Accelerated infrastructure delivery project - Total accelerated programme expenditure  - Raw water transport - Water network+ - Cumulative expenditure on schemes completed in the report year</t>
  </si>
  <si>
    <t>Accelerated infrastructure delivery project - Total accelerated programme expenditure  - Raw water storage - Water network+ - Cumulative expenditure on schemes completed in the report year</t>
  </si>
  <si>
    <t>Accelerated infrastructure delivery project - Total accelerated programme expenditure  - Water treatment - Water network+ - Cumulative expenditure on schemes completed in the report year</t>
  </si>
  <si>
    <t>Accelerated infrastructure delivery project - Total accelerated programme expenditure  - Treated water distribution - Water network+ - Cumulative expenditure on schemes completed in the report year</t>
  </si>
  <si>
    <t>Accelerated infrastructure delivery project - Total accelerated programme expenditure  - Total - Cumulative expenditure on schemes completed in the report year</t>
  </si>
  <si>
    <t>Accelerated infrastructure delivery project - Accelerated scheme 1 - Foul - Wastewater network+  - Expenditure in report year</t>
  </si>
  <si>
    <t>Accelerated infrastructure delivery project - Accelerated scheme 1 - Surface water drainage - Wastewater network+  - Expenditure in report year</t>
  </si>
  <si>
    <t>Accelerated infrastructure delivery project - Accelerated scheme 1 - Highway drainage - Wastewater network+  - Expenditure in report year</t>
  </si>
  <si>
    <t>Accelerated infrastructure delivery project - Accelerated scheme 1 - Sewage treatment and disposal - Wastewater network+  - Expenditure in report year</t>
  </si>
  <si>
    <t>Accelerated infrastructure delivery project - Accelerated scheme 1 - Sludge liquor treatment - Wastewater network+  - Expenditure in report year</t>
  </si>
  <si>
    <t>Accelerated infrastructure delivery project - Accelerated scheme 1 - Sludge transport - Bioresources - Expenditure in report year</t>
  </si>
  <si>
    <t>Accelerated infrastructure delivery project - Accelerated scheme 1 - Sludge treatment - Bioresources - Expenditure in report year</t>
  </si>
  <si>
    <t>Accelerated infrastructure delivery project - Accelerated scheme 1 - Sludge disposal - Bioresources - Expenditure in report year</t>
  </si>
  <si>
    <t>Accelerated infrastructure delivery project - Accelerated scheme 1 - Foul - Wastewater network+  - Cumulative expenditure on schemes completed in the report year</t>
  </si>
  <si>
    <t>Accelerated infrastructure delivery project - Accelerated scheme 1 - Surface water drainage - Wastewater network+  - Cumulative expenditure on schemes completed in the report year</t>
  </si>
  <si>
    <t>Accelerated infrastructure delivery project - Accelerated scheme 1 - Highway drainage - Wastewater network+  - Cumulative expenditure on schemes completed in the report year</t>
  </si>
  <si>
    <t>Accelerated infrastructure delivery project - Accelerated scheme 1 - Sewage treatment and disposal - Wastewater network+  - Cumulative expenditure on schemes completed in the report year</t>
  </si>
  <si>
    <t>Accelerated infrastructure delivery project - Accelerated scheme 1 - Sludge liquor treatment - Wastewater network+  - Cumulative expenditure on schemes completed in the report year</t>
  </si>
  <si>
    <t>Accelerated infrastructure delivery project - Accelerated scheme 1 - Sludge transport - Bioresources - Cumulative expenditure on schemes completed in the report year</t>
  </si>
  <si>
    <t>Accelerated infrastructure delivery project - Accelerated scheme 1 - Sludge treatment - Bioresources - Cumulative expenditure on schemes completed in the report year</t>
  </si>
  <si>
    <t>Accelerated infrastructure delivery project - Accelerated scheme 1 - Sludge disposal - Bioresources - Cumulative expenditure on schemes completed in the report year</t>
  </si>
  <si>
    <t>Accelerated infrastructure delivery project - Accelerated scheme 2 - Foul - Wastewater network+  - Expenditure in report year</t>
  </si>
  <si>
    <t>Accelerated infrastructure delivery project - Accelerated scheme 2 - Surface water drainage - Wastewater network+  - Expenditure in report year</t>
  </si>
  <si>
    <t>Accelerated infrastructure delivery project - Accelerated scheme 2 - Highway drainage - Wastewater network+  - Expenditure in report year</t>
  </si>
  <si>
    <t>Accelerated infrastructure delivery project - Accelerated scheme 2 - Sewage treatment and disposal - Wastewater network+  - Expenditure in report year</t>
  </si>
  <si>
    <t>Accelerated infrastructure delivery project - Accelerated scheme 2 - Sludge liquor treatment - Wastewater network+  - Expenditure in report year</t>
  </si>
  <si>
    <t>Accelerated infrastructure delivery project - Accelerated scheme 2 - Sludge transport - Bioresources - Expenditure in report year</t>
  </si>
  <si>
    <t>Accelerated infrastructure delivery project - Accelerated scheme 2 - Sludge treatment - Bioresources - Expenditure in report year</t>
  </si>
  <si>
    <t>Accelerated infrastructure delivery project - Accelerated scheme 2 - Sludge disposal - Bioresources - Expenditure in report year</t>
  </si>
  <si>
    <t>Accelerated infrastructure delivery project - Accelerated scheme 2 - Foul - Wastewater network+  - Cumulative expenditure on schemes completed in the report year</t>
  </si>
  <si>
    <t>Accelerated infrastructure delivery project - Accelerated scheme 2 - Surface water drainage - Wastewater network+  - Cumulative expenditure on schemes completed in the report year</t>
  </si>
  <si>
    <t>Accelerated infrastructure delivery project - Accelerated scheme 2 - Highway drainage - Wastewater network+  - Cumulative expenditure on schemes completed in the report year</t>
  </si>
  <si>
    <t>Accelerated infrastructure delivery project - Accelerated scheme 2 - Sewage treatment and disposal - Wastewater network+  - Cumulative expenditure on schemes completed in the report year</t>
  </si>
  <si>
    <t>Accelerated infrastructure delivery project - Accelerated scheme 2 - Sludge liquor treatment - Wastewater network+  - Cumulative expenditure on schemes completed in the report year</t>
  </si>
  <si>
    <t>Accelerated infrastructure delivery project - Accelerated scheme 2 - Sludge transport - Bioresources - Cumulative expenditure on schemes completed in the report year</t>
  </si>
  <si>
    <t>Accelerated infrastructure delivery project - Accelerated scheme 2 - Sludge treatment - Bioresources - Cumulative expenditure on schemes completed in the report year</t>
  </si>
  <si>
    <t>Accelerated infrastructure delivery project - Accelerated scheme 2 - Sludge disposal - Bioresources - Cumulative expenditure on schemes completed in the report year</t>
  </si>
  <si>
    <t>Accelerated infrastructure delivery project - Accelerated scheme 3 - Foul - Wastewater network+  - Expenditure in report year</t>
  </si>
  <si>
    <t>Accelerated infrastructure delivery project - Accelerated scheme 3 - Surface water drainage - Wastewater network+  - Expenditure in report year</t>
  </si>
  <si>
    <t>Accelerated infrastructure delivery project - Accelerated scheme 3 - Highway drainage - Wastewater network+  - Expenditure in report year</t>
  </si>
  <si>
    <t>Accelerated infrastructure delivery project - Accelerated scheme 3 - Sewage treatment and disposal - Wastewater network+  - Expenditure in report year</t>
  </si>
  <si>
    <t>Accelerated infrastructure delivery project - Accelerated scheme 3 - Sludge liquor treatment - Wastewater network+  - Expenditure in report year</t>
  </si>
  <si>
    <t>Accelerated infrastructure delivery project - Accelerated scheme 3 - Sludge transport - Bioresources - Expenditure in report year</t>
  </si>
  <si>
    <t>Accelerated infrastructure delivery project - Accelerated scheme 3 - Sludge treatment - Bioresources - Expenditure in report year</t>
  </si>
  <si>
    <t>Accelerated infrastructure delivery project - Accelerated scheme 3 - Sludge disposal - Bioresources - Expenditure in report year</t>
  </si>
  <si>
    <t>Accelerated infrastructure delivery project - Accelerated scheme 3 - Foul - Wastewater network+  - Cumulative expenditure on schemes completed in the report year</t>
  </si>
  <si>
    <t>Accelerated infrastructure delivery project - Accelerated scheme 3 - Surface water drainage - Wastewater network+  - Cumulative expenditure on schemes completed in the report year</t>
  </si>
  <si>
    <t>Accelerated infrastructure delivery project - Accelerated scheme 3 - Highway drainage - Wastewater network+  - Cumulative expenditure on schemes completed in the report year</t>
  </si>
  <si>
    <t>Accelerated infrastructure delivery project - Accelerated scheme 3 - Sewage treatment and disposal - Wastewater network+  - Cumulative expenditure on schemes completed in the report year</t>
  </si>
  <si>
    <t>Accelerated infrastructure delivery project - Accelerated scheme 3 - Sludge liquor treatment - Wastewater network+  - Cumulative expenditure on schemes completed in the report year</t>
  </si>
  <si>
    <t>Accelerated infrastructure delivery project - Accelerated scheme 3 - Sludge transport - Bioresources - Cumulative expenditure on schemes completed in the report year</t>
  </si>
  <si>
    <t>Accelerated infrastructure delivery project - Accelerated scheme 3 - Sludge treatment - Bioresources - Cumulative expenditure on schemes completed in the report year</t>
  </si>
  <si>
    <t>Accelerated infrastructure delivery project - Accelerated scheme 3 - Sludge disposal - Bioresources - Cumulative expenditure on schemes completed in the report year</t>
  </si>
  <si>
    <t>Accelerated infrastructure delivery project - Accelerated scheme 4 - Foul - Wastewater network+  - Expenditure in report year</t>
  </si>
  <si>
    <t>Accelerated infrastructure delivery project - Accelerated scheme 4 - Surface water drainage - Wastewater network+  - Expenditure in report year</t>
  </si>
  <si>
    <t>Accelerated infrastructure delivery project - Accelerated scheme 4 - Highway drainage - Wastewater network+  - Expenditure in report year</t>
  </si>
  <si>
    <t>Accelerated infrastructure delivery project - Accelerated scheme 4 - Sewage treatment and disposal - Wastewater network+  - Expenditure in report year</t>
  </si>
  <si>
    <t>Accelerated infrastructure delivery project - Accelerated scheme 4 - Sludge liquor treatment - Wastewater network+  - Expenditure in report year</t>
  </si>
  <si>
    <t>Accelerated infrastructure delivery project - Accelerated scheme 4 - Sludge transport - Bioresources - Expenditure in report year</t>
  </si>
  <si>
    <t>Accelerated infrastructure delivery project - Accelerated scheme 4 - Sludge treatment - Bioresources - Expenditure in report year</t>
  </si>
  <si>
    <t>Accelerated infrastructure delivery project - Accelerated scheme 4 - Sludge disposal - Bioresources - Expenditure in report year</t>
  </si>
  <si>
    <t>Accelerated infrastructure delivery project - Accelerated scheme 4 - Foul - Wastewater network+  - Cumulative expenditure on schemes completed in the report year</t>
  </si>
  <si>
    <t>Accelerated infrastructure delivery project - Accelerated scheme 4 - Surface water drainage - Wastewater network+  - Cumulative expenditure on schemes completed in the report year</t>
  </si>
  <si>
    <t>Accelerated infrastructure delivery project - Accelerated scheme 4 - Highway drainage - Wastewater network+  - Cumulative expenditure on schemes completed in the report year</t>
  </si>
  <si>
    <t>Accelerated infrastructure delivery project - Accelerated scheme 4 - Sewage treatment and disposal - Wastewater network+  - Cumulative expenditure on schemes completed in the report year</t>
  </si>
  <si>
    <t>Accelerated infrastructure delivery project - Accelerated scheme 4 - Sludge liquor treatment - Wastewater network+  - Cumulative expenditure on schemes completed in the report year</t>
  </si>
  <si>
    <t>Accelerated infrastructure delivery project - Accelerated scheme 4 - Sludge transport - Bioresources - Cumulative expenditure on schemes completed in the report year</t>
  </si>
  <si>
    <t>Accelerated infrastructure delivery project - Accelerated scheme 4 - Sludge treatment - Bioresources - Cumulative expenditure on schemes completed in the report year</t>
  </si>
  <si>
    <t>Accelerated infrastructure delivery project - Accelerated scheme 4 - Sludge disposal - Bioresources - Cumulative expenditure on schemes completed in the report year</t>
  </si>
  <si>
    <t>Accelerated infrastructure delivery project - Accelerated scheme 5 - Foul - Wastewater network+  - Expenditure in report year</t>
  </si>
  <si>
    <t>Accelerated infrastructure delivery project - Accelerated scheme 5 - Surface water drainage - Wastewater network+  - Expenditure in report year</t>
  </si>
  <si>
    <t>Accelerated infrastructure delivery project - Accelerated scheme 5 - Highway drainage - Wastewater network+  - Expenditure in report year</t>
  </si>
  <si>
    <t>Accelerated infrastructure delivery project - Accelerated scheme 5 - Sewage treatment and disposal - Wastewater network+  - Expenditure in report year</t>
  </si>
  <si>
    <t>Accelerated infrastructure delivery project - Accelerated scheme 5 - Sludge liquor treatment - Wastewater network+  - Expenditure in report year</t>
  </si>
  <si>
    <t>Accelerated infrastructure delivery project - Accelerated scheme 5 - Sludge transport - Bioresources - Expenditure in report year</t>
  </si>
  <si>
    <t>Accelerated infrastructure delivery project - Accelerated scheme 5 - Sludge treatment - Bioresources - Expenditure in report year</t>
  </si>
  <si>
    <t>Accelerated infrastructure delivery project - Accelerated scheme 5 - Sludge disposal - Bioresources - Expenditure in report year</t>
  </si>
  <si>
    <t>Accelerated infrastructure delivery project - Accelerated scheme 5 - Foul - Wastewater network+  - Cumulative expenditure on schemes completed in the report year</t>
  </si>
  <si>
    <t>Accelerated infrastructure delivery project - Accelerated scheme 5 - Surface water drainage - Wastewater network+  - Cumulative expenditure on schemes completed in the report year</t>
  </si>
  <si>
    <t>Accelerated infrastructure delivery project - Accelerated scheme 5 - Highway drainage - Wastewater network+  - Cumulative expenditure on schemes completed in the report year</t>
  </si>
  <si>
    <t>Accelerated infrastructure delivery project - Accelerated scheme 5 - Sewage treatment and disposal - Wastewater network+  - Cumulative expenditure on schemes completed in the report year</t>
  </si>
  <si>
    <t>Accelerated infrastructure delivery project - Accelerated scheme 5 - Sludge liquor treatment - Wastewater network+  - Cumulative expenditure on schemes completed in the report year</t>
  </si>
  <si>
    <t>Accelerated infrastructure delivery project - Accelerated scheme 5 - Sludge transport - Bioresources - Cumulative expenditure on schemes completed in the report year</t>
  </si>
  <si>
    <t>Accelerated infrastructure delivery project - Accelerated scheme 5 - Sludge treatment - Bioresources - Cumulative expenditure on schemes completed in the report year</t>
  </si>
  <si>
    <t>Accelerated infrastructure delivery project - Accelerated scheme 5 - Sludge disposal - Bioresources - Cumulative expenditure on schemes completed in the report year</t>
  </si>
  <si>
    <t>Accelerated infrastructure delivery project - Total accelerated programme capex - Foul - Wastewater network+  - Expenditure in report year</t>
  </si>
  <si>
    <t>Accelerated infrastructure delivery project - Total accelerated programme capex - Surface water drainage - Wastewater network+  - Expenditure in report year</t>
  </si>
  <si>
    <t>Accelerated infrastructure delivery project - Total accelerated programme capex - Highway drainage - Wastewater network+  - Expenditure in report year</t>
  </si>
  <si>
    <t>Accelerated infrastructure delivery project - Total accelerated programme capex - Sewage treatment and disposal - Wastewater network+  - Expenditure in report year</t>
  </si>
  <si>
    <t>Accelerated infrastructure delivery project - Total accelerated programme capex - Sludge liquor treatment - Wastewater network+  - Expenditure in report year</t>
  </si>
  <si>
    <t>Accelerated infrastructure delivery project - Total accelerated programme capex - Sludge transport - Bioresources - Expenditure in report year</t>
  </si>
  <si>
    <t>Accelerated infrastructure delivery project - Total accelerated programme capex - Sludge treatment - Bioresources - Expenditure in report year</t>
  </si>
  <si>
    <t>Accelerated infrastructure delivery project - Total accelerated programme capex - Sludge disposal - Bioresources - Expenditure in report year</t>
  </si>
  <si>
    <t>Accelerated infrastructure delivery project - Total accelerated programme capex - Foul - Wastewater network+  - Cumulative expenditure on schemes completed in the report year</t>
  </si>
  <si>
    <t>Accelerated infrastructure delivery project - Total accelerated programme capex - Surface water drainage - Wastewater network+  - Cumulative expenditure on schemes completed in the report year</t>
  </si>
  <si>
    <t>Accelerated infrastructure delivery project - Total accelerated programme capex - Highway drainage - Wastewater network+  - Cumulative expenditure on schemes completed in the report year</t>
  </si>
  <si>
    <t>Accelerated infrastructure delivery project - Total accelerated programme capex - Sewage treatment and disposal - Wastewater network+  - Cumulative expenditure on schemes completed in the report year</t>
  </si>
  <si>
    <t>Accelerated infrastructure delivery project - Total accelerated programme capex - Sludge liquor treatment - Wastewater network+  - Cumulative expenditure on schemes completed in the report year</t>
  </si>
  <si>
    <t>Accelerated infrastructure delivery project - Total accelerated programme capex - Sludge transport - Bioresources - Cumulative expenditure on schemes completed in the report year</t>
  </si>
  <si>
    <t>Accelerated infrastructure delivery project - Total accelerated programme capex - Sludge treatment - Bioresources - Cumulative expenditure on schemes completed in the report year</t>
  </si>
  <si>
    <t>Accelerated infrastructure delivery project - Total accelerated programme capex - Sludge disposal - Bioresources - Cumulative expenditure on schemes completed in the report year</t>
  </si>
  <si>
    <t>Accelerated infrastructure delivery project - Total accelerated programme opex - Foul - Wastewater network+  - Expenditure in report year</t>
  </si>
  <si>
    <t>Accelerated infrastructure delivery project - Total accelerated programme opex - Surface water drainage - Wastewater network+  - Expenditure in report year</t>
  </si>
  <si>
    <t>Accelerated infrastructure delivery project - Total accelerated programme opex - Highway drainage - Wastewater network+  - Expenditure in report year</t>
  </si>
  <si>
    <t>Accelerated infrastructure delivery project - Total accelerated programme opex - Sewage treatment and disposal - Wastewater network+  - Expenditure in report year</t>
  </si>
  <si>
    <t>Accelerated infrastructure delivery project - Total accelerated programme opex - Sludge liquor treatment - Wastewater network+  - Expenditure in report year</t>
  </si>
  <si>
    <t>Accelerated infrastructure delivery project - Total accelerated programme opex - Sludge transport - Bioresources - Expenditure in report year</t>
  </si>
  <si>
    <t>Accelerated infrastructure delivery project - Total accelerated programme opex - Sludge treatment - Bioresources - Expenditure in report year</t>
  </si>
  <si>
    <t>Accelerated infrastructure delivery project - Total accelerated programme opex - Sludge disposal - Bioresources - Expenditure in report year</t>
  </si>
  <si>
    <t>Accelerated infrastructure delivery project - Total accelerated programme opex - Foul - Wastewater network+  - Cumulative expenditure on schemes completed in the report year</t>
  </si>
  <si>
    <t>Accelerated infrastructure delivery project - Total accelerated programme opex - Surface water drainage - Wastewater network+  - Cumulative expenditure on schemes completed in the report year</t>
  </si>
  <si>
    <t>Accelerated infrastructure delivery project - Total accelerated programme opex - Highway drainage - Wastewater network+  - Cumulative expenditure on schemes completed in the report year</t>
  </si>
  <si>
    <t>Accelerated infrastructure delivery project - Total accelerated programme opex - Sewage treatment and disposal - Wastewater network+  - Cumulative expenditure on schemes completed in the report year</t>
  </si>
  <si>
    <t>Accelerated infrastructure delivery project - Total accelerated programme opex - Sludge liquor treatment - Wastewater network+  - Cumulative expenditure on schemes completed in the report year</t>
  </si>
  <si>
    <t>Accelerated infrastructure delivery project - Total accelerated programme opex - Sludge transport - Bioresources - Cumulative expenditure on schemes completed in the report year</t>
  </si>
  <si>
    <t>Accelerated infrastructure delivery project - Total accelerated programme opex - Sludge treatment - Bioresources - Cumulative expenditure on schemes completed in the report year</t>
  </si>
  <si>
    <t>Accelerated infrastructure delivery project - Total accelerated programme opex - Sludge disposal - Bioresources - Cumulative expenditure on schemes completed in the report year</t>
  </si>
  <si>
    <t>Accelerated infrastructure delivery project - Total accelerated programme expenditure  - Foul - Wastewater network+  - Expenditure in report year</t>
  </si>
  <si>
    <t>Accelerated infrastructure delivery project - Total accelerated programme expenditure  - Surface water drainage - Wastewater network+  - Expenditure in report year</t>
  </si>
  <si>
    <t>Accelerated infrastructure delivery project - Total accelerated programme expenditure  - Highway drainage - Wastewater network+  - Expenditure in report year</t>
  </si>
  <si>
    <t>Accelerated infrastructure delivery project - Total accelerated programme expenditure  - Sewage treatment and disposal - Wastewater network+  - Expenditure in report year</t>
  </si>
  <si>
    <t>Accelerated infrastructure delivery project - Total accelerated programme expenditure  - Sludge liquor treatment - Wastewater network+  - Expenditure in report year</t>
  </si>
  <si>
    <t>Accelerated infrastructure delivery project - Total accelerated programme expenditure  - Sludge transport - Bioresources - Expenditure in report year</t>
  </si>
  <si>
    <t>Accelerated infrastructure delivery project - Total accelerated programme expenditure  - Sludge treatment - Bioresources - Expenditure in report year</t>
  </si>
  <si>
    <t>Accelerated infrastructure delivery project - Total accelerated programme expenditure  - Sludge disposal - Bioresources - Expenditure in report year</t>
  </si>
  <si>
    <t>Accelerated infrastructure delivery project - Total accelerated programme expenditure  - Foul - Wastewater network+  - Cumulative expenditure on schemes completed in the report year</t>
  </si>
  <si>
    <t>Accelerated infrastructure delivery project - Total accelerated programme expenditure  - Surface water drainage - Wastewater network+  - Cumulative expenditure on schemes completed in the report year</t>
  </si>
  <si>
    <t>Accelerated infrastructure delivery project - Total accelerated programme expenditure  - Highway drainage - Wastewater network+  - Cumulative expenditure on schemes completed in the report year</t>
  </si>
  <si>
    <t>Accelerated infrastructure delivery project - Total accelerated programme expenditure  - Sewage treatment and disposal - Wastewater network+  - Cumulative expenditure on schemes completed in the report year</t>
  </si>
  <si>
    <t>Accelerated infrastructure delivery project - Total accelerated programme expenditure  - Sludge liquor treatment - Wastewater network+  - Cumulative expenditure on schemes completed in the report year</t>
  </si>
  <si>
    <t>Accelerated infrastructure delivery project - Total accelerated programme expenditure  - Sludge transport - Bioresources - Cumulative expenditure on schemes completed in the report year</t>
  </si>
  <si>
    <t>Accelerated infrastructure delivery project - Total accelerated programme expenditure  - Sludge treatment - Bioresources - Cumulative expenditure on schemes completed in the report year</t>
  </si>
  <si>
    <t>Accelerated infrastructure delivery project - Total accelerated programme expenditure  - Sludge disposal - Bioresources - Cumulative expenditure on schemes completed in the report year</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</si>
  <si>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</si>
  <si>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</si>
  <si>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</si>
  <si>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</si>
  <si>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</si>
  <si>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</si>
  <si>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</si>
  <si>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</si>
  <si>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</si>
  <si>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</si>
  <si>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</si>
  <si>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</si>
  <si>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</si>
  <si>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</si>
  <si>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</si>
  <si>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</si>
  <si>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</si>
  <si>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</si>
  <si>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</si>
  <si>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</si>
  <si>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</si>
  <si>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</si>
  <si>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</si>
  <si>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</si>
  <si>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</si>
  <si>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</si>
  <si>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</si>
  <si>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</si>
  <si>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</si>
  <si>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Water resources - Total number of completed investigations (WINEP/NEP), cumulative for AMP</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</si>
  <si>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</si>
  <si>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</si>
  <si>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</si>
  <si>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</si>
  <si>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</si>
  <si>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</si>
  <si>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</si>
  <si>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</si>
  <si>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</si>
  <si>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</si>
  <si>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</si>
  <si>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</si>
  <si>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</si>
  <si>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</si>
  <si>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</si>
  <si>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</si>
  <si>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</si>
  <si>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</si>
  <si>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</si>
  <si>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</si>
  <si>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</si>
  <si>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</si>
  <si>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</si>
  <si>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</si>
  <si>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</si>
  <si>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</si>
  <si>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</si>
  <si>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</si>
  <si>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</si>
  <si>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</si>
  <si>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</si>
  <si>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</si>
  <si>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</si>
  <si>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</si>
  <si>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</si>
  <si>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</si>
  <si>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</si>
  <si>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</si>
  <si>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</si>
  <si>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</si>
  <si>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</si>
  <si>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</si>
  <si>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</si>
  <si>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</si>
  <si>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</si>
  <si>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</si>
  <si>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</si>
  <si>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</si>
  <si>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</si>
  <si>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</si>
  <si>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</si>
  <si>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</si>
  <si>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</si>
  <si>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</si>
  <si>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</si>
  <si>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</si>
  <si>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</si>
  <si>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</si>
  <si>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</si>
  <si>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</si>
  <si>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</si>
  <si>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</si>
  <si>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</si>
  <si>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</si>
  <si>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</si>
  <si>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</si>
  <si>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</si>
  <si>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</si>
  <si>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</si>
  <si>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</si>
  <si>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</si>
  <si>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</si>
  <si>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</si>
  <si>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</si>
  <si>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</si>
  <si>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</si>
  <si>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</si>
  <si>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</si>
  <si>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</si>
  <si>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</si>
  <si>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</si>
  <si>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</si>
  <si>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</si>
  <si>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</si>
  <si>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</si>
  <si>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</si>
  <si>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</si>
  <si>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</si>
  <si>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</si>
  <si>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</si>
  <si>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</si>
  <si>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</si>
  <si>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</si>
  <si>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</si>
  <si>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</si>
  <si>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</si>
  <si>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</si>
  <si>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</si>
  <si>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</si>
  <si>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</si>
  <si>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</si>
  <si>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</si>
  <si>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</si>
  <si>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</si>
  <si>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</si>
  <si>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</si>
  <si>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</si>
  <si>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</si>
  <si>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</si>
  <si>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</si>
  <si>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</si>
  <si>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</si>
  <si>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</si>
  <si>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</si>
  <si>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</si>
  <si>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</si>
  <si>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</si>
  <si>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</si>
  <si>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</si>
  <si>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</si>
  <si>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</si>
  <si>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</si>
  <si>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</si>
  <si>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</si>
  <si>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</si>
  <si>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</si>
  <si>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Water treatment - other information-Peak week production capacity (PWPC)</t>
  </si>
  <si>
    <t>Outturn in report year - Raw water deterioration - 1 - Distribution input from water treatment works having spend on improvements to address raw water quality deterioration</t>
  </si>
  <si>
    <t>Outturn in report year - Raw water deterioration - 2 - Distribution input from treatment works being supplied by improved water quality from spend on non treatment solutions (eg nature based) to address raw water quality deterioration</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</si>
  <si>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</si>
  <si>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</si>
  <si>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</si>
  <si>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</si>
  <si>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</si>
  <si>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</si>
  <si>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</si>
  <si>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</si>
  <si>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</si>
  <si>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</si>
  <si>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</si>
  <si>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</si>
  <si>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(potable).</t>
  </si>
  <si>
    <t>Water delivered billed measured households.</t>
  </si>
  <si>
    <t>Water delivered billed measured non-household.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</si>
  <si>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</si>
  <si>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</si>
  <si>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</si>
  <si>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</si>
  <si>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</si>
  <si>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</si>
  <si>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</si>
  <si>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</si>
  <si>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</si>
  <si>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</si>
  <si>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</si>
  <si>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</si>
  <si>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</si>
  <si>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</si>
  <si>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</si>
  <si>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</si>
  <si>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</si>
  <si>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</si>
  <si>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</si>
  <si>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</si>
  <si>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</si>
  <si>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</si>
  <si>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</si>
  <si>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</si>
  <si>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</si>
  <si>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</si>
  <si>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</si>
  <si>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Assets and operations - Total annual leakage (post 2017-18 definition )</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</si>
  <si>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</si>
  <si>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</si>
  <si>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</si>
  <si>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</si>
  <si>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</si>
  <si>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</si>
  <si>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</si>
  <si>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</si>
  <si>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</si>
  <si>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</si>
  <si>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</si>
  <si>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</si>
  <si>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</si>
  <si>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</si>
  <si>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</si>
  <si>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</si>
  <si>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</si>
  <si>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</si>
  <si>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</si>
  <si>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</si>
  <si>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</si>
  <si>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</si>
  <si>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Leakage levels-Leakage components - post MLE (company level)-Leakage upstream of DMA</t>
  </si>
  <si>
    <t>Leakage levels-Leakage components - post MLE (company level)-Distribution main losses</t>
  </si>
  <si>
    <t>Leakage levels-Leakage components - post MLE (company level)-Customer supply pipe losses – measured households</t>
  </si>
  <si>
    <t>Leakage levels-Leakage components - post MLE (company level)-Customer supply pipe losses – unmeasured households</t>
  </si>
  <si>
    <t>Leakage levels-Leakage components - post MLE (company level)-Customer supply pipe losses – measured non-households</t>
  </si>
  <si>
    <t>Leakage levels-Leakage components - post MLE (company level)-Customer supply pipe losses – unmeasured non-households</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</si>
  <si>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</si>
  <si>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</si>
  <si>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</si>
  <si>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</si>
  <si>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Leakage levels (region 1)-Leakage components - post MLE (region 1)-Leakage upstream of DMA</t>
  </si>
  <si>
    <t>Leakage levels (region 1)-Leakage components - post MLE (region 1)-Distribution main losses</t>
  </si>
  <si>
    <t>Leakage levels (region 1)-Leakage components - post MLE (region 1)-Customer supply pipe losses – measured households</t>
  </si>
  <si>
    <t>Leakage levels (region 1)-Leakage components - post MLE (region 1)-Customer supply pipe losses – unmeasured households</t>
  </si>
  <si>
    <t>Leakage levels (region 1)-Leakage components - post MLE (region 1)-Customer supply pipe losses – measured non-households</t>
  </si>
  <si>
    <t>Leakage levels (region 1)-Leakage components - post MLE (region 1)-Customer supply pipe losses – unmeasured non-households</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</si>
  <si>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</si>
  <si>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</si>
  <si>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</si>
  <si>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</si>
  <si>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Leakage levels (region 2)-Leakage components - post MLE (region 2)-Leakage upstream of DMA</t>
  </si>
  <si>
    <t>Leakage levels (region 2)-Leakage components - post MLE (region 2)-Distribution main losses</t>
  </si>
  <si>
    <t>Leakage levels (region 2)-Leakage components - post MLE (region 2)-Customer supply pipe losses – measured households</t>
  </si>
  <si>
    <t>Leakage levels (region 2)-Leakage components - post MLE (region 2)-Customer supply pipe losses – unmeasured households</t>
  </si>
  <si>
    <t>Leakage levels (region 2)-Leakage components - post MLE (region 2)-Customer supply pipe losses – measured non-households</t>
  </si>
  <si>
    <t>Leakage levels (region 2)-Leakage components - post MLE (region 2)-Customer supply pipe losses – unmeasured non-households</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</si>
  <si>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</si>
  <si>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</si>
  <si>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</si>
  <si>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</si>
  <si>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</si>
  <si>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</si>
  <si>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</si>
  <si>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</si>
  <si>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</si>
  <si>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</si>
  <si>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</si>
  <si>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</si>
  <si>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</si>
  <si>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</si>
  <si>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</si>
  <si>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</si>
  <si>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</si>
  <si>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</si>
  <si>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</si>
  <si>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</si>
  <si>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Treated water distribution - mains age profile-Total length of potable mains laid or structurally refurbished post during and after 2021-Input</t>
  </si>
  <si>
    <t>Number of lead communication pipes - Water distribution</t>
  </si>
  <si>
    <t>Number of galvanised iron communication pipes - Water distribution</t>
  </si>
  <si>
    <t>Number of other communication pipes - Water distribution</t>
  </si>
  <si>
    <t>Lead communication pipes replaced for quality.</t>
  </si>
  <si>
    <t>Company area - Properties and population</t>
  </si>
  <si>
    <t>Other - Compliance Risk Index</t>
  </si>
  <si>
    <t>Other - Event Risk Index</t>
  </si>
  <si>
    <t>DG2: Properties receiving pressure or flow below reference level at end of year.</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</si>
  <si>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</si>
  <si>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</si>
  <si>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</si>
  <si>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</si>
  <si>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</si>
  <si>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</si>
  <si>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</si>
  <si>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</si>
  <si>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</si>
  <si>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</si>
  <si>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</si>
  <si>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</si>
  <si>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</si>
  <si>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</si>
  <si>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</si>
  <si>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</si>
  <si>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</si>
  <si>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</si>
  <si>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</si>
  <si>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</si>
  <si>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</si>
  <si>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</si>
  <si>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</si>
  <si>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</si>
  <si>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Smart meter</t>
  </si>
  <si>
    <t>Residential meters renewed  - meter numbers - AMR meter</t>
  </si>
  <si>
    <t>Residential meters renewed  - meter numbers - AMI meter</t>
  </si>
  <si>
    <t>Metering activities - Business meters renewed  - Smart meter</t>
  </si>
  <si>
    <t>Business meters renewed  - meter numbers - AMR meter</t>
  </si>
  <si>
    <t>Business meters renewed  - meter numbers - AMI meter</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</si>
  <si>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</si>
  <si>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</si>
  <si>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</si>
  <si>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</si>
  <si>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</si>
  <si>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</si>
  <si>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</si>
  <si>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</si>
  <si>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</si>
  <si>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</si>
  <si>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</si>
  <si>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</si>
  <si>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</si>
  <si>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</si>
  <si>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</si>
  <si>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</si>
  <si>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</si>
  <si>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</si>
  <si>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</si>
  <si>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</si>
  <si>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</si>
  <si>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</si>
  <si>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</si>
  <si>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</si>
  <si>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</si>
  <si>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</si>
  <si>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</si>
  <si>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</si>
  <si>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</si>
  <si>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</si>
  <si>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</si>
  <si>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</si>
  <si>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</si>
  <si>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</si>
  <si>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</si>
  <si>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</si>
  <si>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</si>
  <si>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</si>
  <si>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</si>
  <si>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</si>
  <si>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</si>
  <si>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</si>
  <si>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</si>
  <si>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</si>
  <si>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</si>
  <si>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</si>
  <si>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</si>
  <si>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</si>
  <si>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</si>
  <si>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</si>
  <si>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</si>
  <si>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</si>
  <si>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</si>
  <si>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</si>
  <si>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</si>
  <si>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</si>
  <si>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</si>
  <si>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</si>
  <si>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</si>
  <si>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</si>
  <si>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</si>
  <si>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</si>
  <si>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</si>
  <si>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</si>
  <si>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</si>
  <si>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</si>
  <si>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</si>
  <si>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</si>
  <si>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</si>
  <si>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</si>
  <si>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</si>
  <si>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</si>
  <si>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</si>
  <si>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</si>
  <si>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</si>
  <si>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</si>
  <si>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</si>
  <si>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</si>
  <si>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</si>
  <si>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</si>
  <si>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</si>
  <si>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</si>
  <si>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</si>
  <si>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</si>
  <si>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</si>
  <si>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</si>
  <si>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</si>
  <si>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</si>
  <si>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</si>
  <si>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</si>
  <si>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</si>
  <si>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</si>
  <si>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</si>
  <si>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</si>
  <si>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</si>
  <si>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</si>
  <si>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</si>
  <si>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</si>
  <si>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</si>
  <si>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</si>
  <si>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</si>
  <si>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</si>
  <si>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</si>
  <si>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</si>
  <si>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</si>
  <si>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</si>
  <si>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</si>
  <si>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</si>
  <si>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</si>
  <si>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</si>
  <si>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</si>
  <si>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</si>
  <si>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</si>
  <si>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</si>
  <si>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</si>
  <si>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</si>
  <si>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</si>
  <si>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</si>
  <si>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</si>
  <si>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</si>
  <si>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</si>
  <si>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</si>
  <si>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</si>
  <si>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</si>
  <si>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</si>
  <si>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</si>
  <si>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</si>
  <si>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</si>
  <si>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</si>
  <si>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</si>
  <si>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</si>
  <si>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</si>
  <si>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</si>
  <si>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</si>
  <si>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</si>
  <si>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</si>
  <si>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</si>
  <si>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</si>
  <si>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</si>
  <si>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</si>
  <si>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</si>
  <si>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</si>
  <si>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</si>
  <si>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</si>
  <si>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</si>
  <si>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</si>
  <si>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</si>
  <si>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</si>
  <si>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</si>
  <si>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</si>
  <si>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</si>
  <si>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</si>
  <si>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</si>
  <si>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</si>
  <si>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</si>
  <si>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</si>
  <si>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</si>
  <si>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</si>
  <si>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</si>
  <si>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</si>
  <si>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</si>
  <si>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</si>
  <si>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</si>
  <si>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</si>
  <si>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</si>
  <si>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</si>
  <si>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</si>
  <si>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</si>
  <si>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</si>
  <si>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</si>
  <si>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</si>
  <si>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</si>
  <si>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</si>
  <si>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</si>
  <si>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</si>
  <si>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</si>
  <si>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</si>
  <si>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</si>
  <si>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</si>
  <si>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</si>
  <si>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</si>
  <si>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</si>
  <si>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</si>
  <si>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</si>
  <si>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</si>
  <si>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</si>
  <si>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</si>
  <si>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</si>
  <si>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</si>
  <si>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</si>
  <si>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</si>
  <si>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</si>
  <si>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</si>
  <si>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</si>
  <si>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</si>
  <si>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</si>
  <si>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</si>
  <si>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</si>
  <si>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</si>
  <si>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</si>
  <si>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</si>
  <si>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</si>
  <si>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</si>
  <si>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</si>
  <si>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</si>
  <si>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</si>
  <si>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</si>
  <si>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</si>
  <si>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</si>
  <si>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</si>
  <si>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</si>
  <si>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</si>
  <si>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</si>
  <si>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</si>
  <si>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</si>
  <si>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</si>
  <si>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</si>
  <si>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</si>
  <si>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</si>
  <si>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</si>
  <si>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</si>
  <si>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</si>
  <si>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</si>
  <si>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</si>
  <si>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</si>
  <si>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</si>
  <si>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</si>
  <si>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</si>
  <si>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</si>
  <si>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</si>
  <si>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</si>
  <si>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</si>
  <si>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</si>
  <si>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</si>
  <si>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</si>
  <si>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</si>
  <si>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</si>
  <si>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</si>
  <si>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</si>
  <si>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</si>
  <si>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</si>
  <si>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</si>
  <si>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</si>
  <si>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</si>
  <si>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</si>
  <si>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</si>
  <si>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</si>
  <si>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</si>
  <si>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</si>
  <si>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</si>
  <si>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</si>
  <si>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</si>
  <si>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</si>
  <si>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</si>
  <si>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</si>
  <si>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</si>
  <si>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</si>
  <si>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</si>
  <si>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</si>
  <si>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</si>
  <si>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</si>
  <si>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</si>
  <si>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</si>
  <si>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</si>
  <si>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</si>
  <si>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</si>
  <si>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</si>
  <si>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</si>
  <si>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</si>
  <si>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</si>
  <si>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</si>
  <si>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</si>
  <si>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</si>
  <si>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</si>
  <si>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</si>
  <si>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</si>
  <si>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</si>
  <si>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</si>
  <si>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</si>
  <si>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</si>
  <si>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</si>
  <si>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</si>
  <si>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</si>
  <si>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</si>
  <si>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</si>
  <si>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</si>
  <si>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</si>
  <si>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</si>
  <si>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</si>
  <si>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</si>
  <si>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</si>
  <si>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</si>
  <si>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</si>
  <si>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</si>
  <si>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</si>
  <si>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</si>
  <si>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</si>
  <si>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</si>
  <si>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</si>
  <si>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</si>
  <si>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</si>
  <si>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</si>
  <si>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</si>
  <si>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</si>
  <si>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</si>
  <si>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</si>
  <si>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</si>
  <si>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</si>
  <si>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</si>
  <si>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</si>
  <si>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</si>
  <si>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</si>
  <si>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</si>
  <si>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</si>
  <si>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</si>
  <si>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</si>
  <si>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</si>
  <si>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</si>
  <si>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</si>
  <si>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</si>
  <si>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</si>
  <si>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</si>
  <si>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</si>
  <si>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</si>
  <si>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</si>
  <si>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</si>
  <si>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</si>
  <si>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</si>
  <si>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</si>
  <si>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</si>
  <si>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</si>
  <si>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</si>
  <si>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</si>
  <si>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Designated bathing waters</t>
  </si>
  <si>
    <t>Number of intermittent discharge sites with event duration monitoring</t>
  </si>
  <si>
    <t>Energy consumption - Energy consumption - sewage collection</t>
  </si>
  <si>
    <t>Energy consumption - Energy consumption - sewage treatment</t>
  </si>
  <si>
    <t>Energy consumption - network plus</t>
  </si>
  <si>
    <t>Population equivalent - Cumulative shortfall in FFT addressed by WINEP / NEP schemes to increase STW capacity</t>
  </si>
  <si>
    <t>Outturn in report year - Improving discharge quality - 1 - Number of sites with an increase sewage treatment works capacity delivered to address shortfall in flow to full treatment</t>
  </si>
  <si>
    <t>Population equivalent - Additional storm tank capacity provided at STWs</t>
  </si>
  <si>
    <t>Outturn in report year - Provision of additional storage - 2 - Volume of additional effective storage for additional storm tanks at sewage treatment works
delivered through green infrastructure</t>
  </si>
  <si>
    <t>Population equivalent - Additional volume of network storage at CSOs etc to reduce spill frequency</t>
  </si>
  <si>
    <t>Outturn in report year - Provision of additional storage - 7 - Additional effective storage delivered in the network through green infrastructure</t>
  </si>
  <si>
    <t>Outturn in report year - Provision of additional storage - 3 - Total number of sewage treatment works sites where additional storage has been delivered</t>
  </si>
  <si>
    <t>Outturn in report year - Provision of additional storage - 4 - Number of sewage treatment works sites where additional storage has been delivered with pumping</t>
  </si>
  <si>
    <t>Outturn in report year - Provision of additional storage - 5 - Number of sites benefitting from green infrastructure replacing the need for storm tank storage</t>
  </si>
  <si>
    <t>Outturn in report year - Provision of additional storage - 8 - Total number of individual sites delivering additional network storage (grey infrastructure)</t>
  </si>
  <si>
    <t>Outturn in report year - Provision of additional storage - 9 - Number of individual sites delivering additional network storage (grey infrastructure) which include pumping</t>
  </si>
  <si>
    <t>Outturn in report year - Provision of additional storage - 10 - Number of individual sites delivering additional network storage through green infrastructure</t>
  </si>
  <si>
    <t>Outturn in report year - Provision of additional storage - 11 - Surface water separation drainage area removed</t>
  </si>
  <si>
    <t>Outturn in report year - Improving discharge quality - 2 - Number of schemes delivered to meet tightened or new sanitary consents</t>
  </si>
  <si>
    <t>Outturn in report year - Improving discharge quality - 4 - Number of installations requiring civils for flow monitoring at sewage treatment works</t>
  </si>
  <si>
    <t>Scheme delivery-Number of installations requiring civils for event duration monitoring at intermittent discharges-Input</t>
  </si>
  <si>
    <t>Scheme delivery-Number of storm overflows where improvements have been made to reduce harm or reduce spill frequencies-Input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</si>
  <si>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</si>
  <si>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</si>
  <si>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</si>
  <si>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</si>
  <si>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</si>
  <si>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</si>
  <si>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</si>
  <si>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</si>
  <si>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</si>
  <si>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</si>
  <si>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</si>
  <si>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</si>
  <si>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</si>
  <si>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</si>
  <si>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</si>
  <si>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</si>
  <si>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</si>
  <si>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</si>
  <si>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</si>
  <si>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</si>
  <si>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Storm overflows - additional reporting (as at 1 January) - Number of combined sewer overflows (as at 1 January)</t>
  </si>
  <si>
    <t>Storm overflows - additional reporting (as at 1 January) - Number of settled storm overflows (as at 1 January)</t>
  </si>
  <si>
    <t>Storm overflows - additional reporting (as at 1 January) - Number of storm overflows - other (as at 1 January)</t>
  </si>
  <si>
    <t>Storm overflows - additional reporting (as at 1 January) - Number of storm overflows - pending investigation (as at 1 January)</t>
  </si>
  <si>
    <t>Storm overflows - additional reporting (as at 1 January) - Number of permitted storm overflows closed in the previous reporting year (as at 1 January)</t>
  </si>
  <si>
    <t>Storm overflows - additional reporting (as at 1 January) - Number of storm overflows - consistent with PR24 performance commitment definition</t>
  </si>
  <si>
    <t>Storm overflows - additional reporting (as at 1 January) - Number of storm overflows closed in the previous reporting year - (as at 1 January)</t>
  </si>
  <si>
    <t>Storm overflows - additional reporting (as at 1 January) - Number of storm overflows with event duration monitors installed (as at 1 January)</t>
  </si>
  <si>
    <t>Storm overflows - additional reporting (as at 1 January) - Proportion of the time that event duration monitors on storm overflows were operational (from 1 January to 31 December)</t>
  </si>
  <si>
    <t>Storm overflows - additional reporting (as at 1 January) - Number of spills from storm overflows (from 1 January to 31 December)</t>
  </si>
  <si>
    <t>Emergency overflows - additional reporting (as at 1 January) - Number of emergency overflows - sewage pumping stations (as at 1 January)</t>
  </si>
  <si>
    <t>Emergency overflows - additional reporting (as at 1 January) - Number of emergency overflows - network (as at 1 January)</t>
  </si>
  <si>
    <t>Emergency overflows - additional reporting (as at 1 January) - Number of emergency overflows - other (as at 1 January)</t>
  </si>
  <si>
    <t>Emergency overflows - additional reporting (as at 1 January) - Number of emergency overflows - all (as at 1 January)</t>
  </si>
  <si>
    <t>Emergency overflows - additional reporting (as at 1 January) - Number of emergency overflows with event duration monitors installed (as at 1 January)</t>
  </si>
  <si>
    <t>Emergency overflows - additional reporting (as at 1 January) - Number of emergency overflows with an MCERTS certified event duration monitors installed (as at 1 January)</t>
  </si>
  <si>
    <t>Emergency overflows - additional reporting (as at 1 January) - Proportion of the time that event duration monitors on emergency overflows were operational (from 1 January to 31 December)</t>
  </si>
  <si>
    <t>Emergency overflows - additional reporting (as at 1 January) - Number of spills from emergency overflows (from 1 January to 31 December)</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</si>
  <si>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</si>
  <si>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</si>
  <si>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</si>
  <si>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</si>
  <si>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</si>
  <si>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</si>
  <si>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</si>
  <si>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</si>
  <si>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</si>
  <si>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</si>
  <si>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</si>
  <si>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</si>
  <si>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</si>
  <si>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</si>
  <si>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</si>
  <si>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</si>
  <si>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</si>
  <si>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</si>
  <si>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</si>
  <si>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</si>
  <si>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</si>
  <si>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</si>
  <si>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</si>
  <si>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</si>
  <si>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</si>
  <si>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</si>
  <si>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</si>
  <si>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</si>
  <si>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</si>
  <si>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</si>
  <si>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</si>
  <si>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</si>
  <si>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</si>
  <si>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</si>
  <si>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</si>
  <si>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</si>
  <si>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</si>
  <si>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</si>
  <si>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</si>
  <si>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</si>
  <si>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</si>
  <si>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</si>
  <si>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</si>
  <si>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</si>
  <si>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</si>
  <si>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</si>
  <si>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</si>
  <si>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</si>
  <si>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</si>
  <si>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</si>
  <si>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</si>
  <si>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</si>
  <si>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</si>
  <si>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</si>
  <si>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</si>
  <si>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</si>
  <si>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</si>
  <si>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</si>
  <si>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</si>
  <si>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</si>
  <si>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</si>
  <si>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</si>
  <si>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</si>
  <si>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</si>
  <si>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</si>
  <si>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</si>
  <si>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</si>
  <si>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</si>
  <si>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</si>
  <si>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</si>
  <si>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</si>
  <si>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</si>
  <si>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</si>
  <si>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</si>
  <si>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</si>
  <si>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</si>
  <si>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</si>
  <si>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</si>
  <si>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</si>
  <si>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</si>
  <si>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</si>
  <si>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</si>
  <si>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</si>
  <si>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</si>
  <si>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</si>
  <si>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</si>
  <si>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</si>
  <si>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</si>
  <si>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</si>
  <si>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</si>
  <si>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</si>
  <si>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</si>
  <si>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</si>
  <si>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</si>
  <si>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</si>
  <si>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</si>
  <si>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</si>
  <si>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</si>
  <si>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</si>
  <si>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</si>
  <si>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</si>
  <si>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</si>
  <si>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</si>
  <si>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</si>
  <si>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</si>
  <si>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</si>
  <si>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</si>
  <si>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</si>
  <si>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</si>
  <si>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</si>
  <si>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</si>
  <si>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</si>
  <si>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</si>
  <si>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</si>
  <si>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</si>
  <si>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</si>
  <si>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</si>
  <si>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</si>
  <si>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</si>
  <si>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</si>
  <si>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</si>
  <si>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</si>
  <si>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</si>
  <si>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</si>
  <si>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</si>
  <si>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</si>
  <si>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</si>
  <si>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</si>
  <si>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</si>
  <si>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</si>
  <si>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</si>
  <si>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</si>
  <si>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</si>
  <si>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</si>
  <si>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</si>
  <si>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</si>
  <si>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</si>
  <si>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</si>
  <si>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</si>
  <si>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</si>
  <si>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</si>
  <si>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</si>
  <si>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</si>
  <si>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</si>
  <si>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</si>
  <si>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</si>
  <si>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</si>
  <si>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</si>
  <si>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</si>
  <si>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</si>
  <si>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</si>
  <si>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</si>
  <si>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</si>
  <si>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</si>
  <si>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</si>
  <si>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</si>
  <si>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</si>
  <si>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</si>
  <si>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</si>
  <si>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</si>
  <si>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</si>
  <si>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</si>
  <si>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</si>
  <si>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</si>
  <si>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</si>
  <si>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</si>
  <si>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</si>
  <si>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</si>
  <si>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</si>
  <si>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</si>
  <si>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</si>
  <si>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</si>
  <si>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</si>
  <si>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</si>
  <si>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</si>
  <si>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</si>
  <si>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</si>
  <si>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</si>
  <si>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direct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</si>
  <si>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</si>
  <si>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</si>
  <si>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</si>
  <si>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</si>
  <si>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</si>
  <si>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</si>
  <si>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</si>
  <si>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</si>
  <si>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</si>
  <si>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</si>
  <si>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</si>
  <si>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</si>
  <si>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</si>
  <si>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</si>
  <si>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</si>
  <si>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</si>
  <si>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</si>
  <si>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</si>
  <si>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Incineration of digested Sludge</t>
  </si>
  <si>
    <t>Sludge disposal route - Total operating expenditure (excluding 3rd party) - Other</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</si>
  <si>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</si>
  <si>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</si>
  <si>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</si>
  <si>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</si>
  <si>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</si>
  <si>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</si>
  <si>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</si>
  <si>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</si>
  <si>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</si>
  <si>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</si>
  <si>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</si>
  <si>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</si>
  <si>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</si>
  <si>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</si>
  <si>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</si>
  <si>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</si>
  <si>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</si>
  <si>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</si>
  <si>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</si>
  <si>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</si>
  <si>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</si>
  <si>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</si>
  <si>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</si>
  <si>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</si>
  <si>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</si>
  <si>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</si>
  <si>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Energy - Energy consumption - bioresources - MWh (0 DPs) - Electricity</t>
  </si>
  <si>
    <t>Energy - Energy consumption - bioresources - MWh (0 DPs) - Heat</t>
  </si>
  <si>
    <t>Energy - Energy consumption - bioresources - MWh (0 DPs) - Biomethane</t>
  </si>
  <si>
    <t>Energy-Energy consumption - bioresources-MWh (0 DPs)-Total</t>
  </si>
  <si>
    <t>Energy - Energy consumption - bioresources - £m (3 DPs) - Electricity</t>
  </si>
  <si>
    <t>Energy - Energy consumption - bioresources - £m (3 DPs) - Heat</t>
  </si>
  <si>
    <t>Energy - Energy consumption - bioresources - £m (3 DPs) - Biomethane</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</si>
  <si>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</si>
  <si>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</si>
  <si>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</si>
  <si>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</si>
  <si>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</si>
  <si>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</si>
  <si>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</si>
  <si>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</si>
  <si>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</si>
  <si>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</si>
  <si>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</si>
  <si>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</si>
  <si>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</si>
  <si>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</si>
  <si>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</si>
  <si>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</si>
  <si>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</si>
  <si>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</si>
  <si>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</si>
  <si>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</si>
  <si>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</si>
  <si>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</si>
  <si>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</si>
  <si>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</si>
  <si>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</si>
  <si>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</si>
  <si>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</si>
  <si>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</si>
  <si>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</si>
  <si>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</si>
  <si>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</si>
  <si>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</si>
  <si>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Energy (AMP 7 shadow reported values) - Energy consumption - bioresources - MWh (0 DPs) - Electricity</t>
  </si>
  <si>
    <t>Energy (AMP 7 shadow reported values) - Energy consumption - bioresources - MWh (0 DPs) - Heat</t>
  </si>
  <si>
    <t>Energy (AMP 7 shadow reported values) - Energy consumption - bioresources - MWh (0 DPs) - Biomethane</t>
  </si>
  <si>
    <t>Energy (AMP 7 shadow reported values)-Energy consumption - bioresources-MWh (0 DPs)-Total</t>
  </si>
  <si>
    <t>Energy (AMP 7 shadow reported values) - Energy consumption - bioresources - £m (3 DPs) - Electricity</t>
  </si>
  <si>
    <t>Energy (AMP 7 shadow reported values) - Energy consumption - bioresources - £m (3 DPs) - Heat</t>
  </si>
  <si>
    <t>Energy (AMP 7 shadow reported values) - Energy consumption - bioresources - £m (3 DPs) - Biomethane</t>
  </si>
  <si>
    <t>Innovation competition - Current year - Allowed innovation competition fund price control revenue</t>
  </si>
  <si>
    <t>Innovation competition - Current year - Revenue collected for the purposes of the innovation competition - Innovation fund income from customers</t>
  </si>
  <si>
    <t>Innovation competition -  - Revenue collected for the purposes of the innovation competition - Income from customers to fund innovation projects the company is leading on</t>
  </si>
  <si>
    <t>Revenue collected for the purposes of the innovation competition-Income from customers as part of the inflation top-up mechanism-Current year</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</si>
  <si>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</si>
  <si>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</si>
  <si>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</si>
  <si>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Administration-Administration charge for innovation partner-Current year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</si>
  <si>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</si>
  <si>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</si>
  <si>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</si>
  <si>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</si>
  <si>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Innovation project 1 -Difference between actual and forecast expenditure</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</si>
  <si>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</si>
  <si>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</si>
  <si>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</si>
  <si>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</si>
  <si>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</si>
  <si>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</si>
  <si>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</si>
  <si>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</si>
  <si>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</si>
  <si>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</si>
  <si>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</si>
  <si>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Innovation project 2 -Difference between actual and forecast expenditure</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</si>
  <si>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</si>
  <si>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</si>
  <si>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</si>
  <si>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</si>
  <si>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</si>
  <si>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</si>
  <si>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</si>
  <si>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</si>
  <si>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</si>
  <si>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</si>
  <si>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</si>
  <si>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Innovation project 3 -Difference between actual and forecast expenditure</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</si>
  <si>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</si>
  <si>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</si>
  <si>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</si>
  <si>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</si>
  <si>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</si>
  <si>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</si>
  <si>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</si>
  <si>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</si>
  <si>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</si>
  <si>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</si>
  <si>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</si>
  <si>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Innovation project 4 -Difference between actual and forecast expenditure</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</si>
  <si>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</si>
  <si>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</si>
  <si>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</si>
  <si>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</si>
  <si>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</si>
  <si>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</si>
  <si>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</si>
  <si>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</si>
  <si>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</si>
  <si>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</si>
  <si>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</si>
  <si>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Innovation project 5 -Difference between actual and forecast expenditure</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</si>
  <si>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</si>
  <si>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</si>
  <si>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</si>
  <si>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</si>
  <si>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</si>
  <si>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</si>
  <si>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</si>
  <si>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</si>
  <si>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</si>
  <si>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</si>
  <si>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</si>
  <si>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Innovation project 6 -Difference between actual and forecast expenditure</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</si>
  <si>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</si>
  <si>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</si>
  <si>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</si>
  <si>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</si>
  <si>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</si>
  <si>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</si>
  <si>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</si>
  <si>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</si>
  <si>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</si>
  <si>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</si>
  <si>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</si>
  <si>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Innovation project 7 -Difference between actual and forecast expenditure</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</si>
  <si>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</si>
  <si>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</si>
  <si>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</si>
  <si>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</si>
  <si>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</si>
  <si>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</si>
  <si>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</si>
  <si>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</si>
  <si>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</si>
  <si>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</si>
  <si>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</si>
  <si>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Innovation project 8 -Difference between actual and forecast expenditure</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</si>
  <si>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</si>
  <si>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</si>
  <si>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</si>
  <si>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</si>
  <si>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</si>
  <si>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</si>
  <si>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</si>
  <si>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</si>
  <si>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</si>
  <si>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</si>
  <si>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</si>
  <si>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Innovation project 9 -Difference between actual and forecast expenditure</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</si>
  <si>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</si>
  <si>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</si>
  <si>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</si>
  <si>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</si>
  <si>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</si>
  <si>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</si>
  <si>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</si>
  <si>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</si>
  <si>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</si>
  <si>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</si>
  <si>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</si>
  <si>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Innovation project 10 -Difference between actual and forecast expenditure</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</si>
  <si>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</si>
  <si>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</si>
  <si>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</si>
  <si>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</si>
  <si>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</si>
  <si>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</si>
  <si>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</si>
  <si>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</si>
  <si>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</si>
  <si>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</si>
  <si>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</si>
  <si>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Innovation project 11 -Difference between actual and forecast expenditure</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</si>
  <si>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</si>
  <si>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</si>
  <si>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</si>
  <si>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</si>
  <si>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</si>
  <si>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</si>
  <si>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</si>
  <si>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</si>
  <si>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</si>
  <si>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</si>
  <si>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</si>
  <si>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Innovation project 12 -Difference between actual and forecast expenditure</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</si>
  <si>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</si>
  <si>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</si>
  <si>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</si>
  <si>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</si>
  <si>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</si>
  <si>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</si>
  <si>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</si>
  <si>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</si>
  <si>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</si>
  <si>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</si>
  <si>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</si>
  <si>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Innovation project 13 -Difference between actual and forecast expenditure</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</si>
  <si>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</si>
  <si>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</si>
  <si>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</si>
  <si>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</si>
  <si>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</si>
  <si>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</si>
  <si>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</si>
  <si>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</si>
  <si>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</si>
  <si>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</si>
  <si>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</si>
  <si>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Innovation project 14 -Difference between actual and forecast expenditure</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</si>
  <si>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</si>
  <si>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</si>
  <si>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</si>
  <si>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</si>
  <si>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</si>
  <si>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</si>
  <si>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</si>
  <si>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</si>
  <si>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</si>
  <si>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</si>
  <si>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</si>
  <si>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Innovation project 15 -Difference between actual and forecast expenditure</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</si>
  <si>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</si>
  <si>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</si>
  <si>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</si>
  <si>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</si>
  <si>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</si>
  <si>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</si>
  <si>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</si>
  <si>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</si>
  <si>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</si>
  <si>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</si>
  <si>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</si>
  <si>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Innovation Total -Difference between actual and forecast expenditure</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</si>
  <si>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</si>
  <si>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</si>
  <si>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</si>
  <si>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</si>
  <si>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</si>
  <si>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</si>
  <si>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</si>
  <si>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</si>
  <si>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</si>
  <si>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</si>
  <si>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</si>
  <si>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</si>
  <si>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</si>
  <si>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</si>
  <si>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</si>
  <si>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Green recovery - AMI meter - Metering activities - Explanatory variables - Residential meters renewed</t>
  </si>
  <si>
    <t>Green recovery - AMI meter - Metering activities - Explanatory variables - Business meters renewed</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</si>
  <si>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</si>
  <si>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</si>
  <si>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</si>
  <si>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</si>
  <si>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</si>
  <si>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</si>
  <si>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</si>
  <si>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</si>
  <si>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</si>
  <si>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</si>
  <si>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</si>
  <si>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</si>
  <si>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</si>
  <si>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</si>
  <si>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Green recovery - Basic meter - Leakage improvements delivering benefits in 2020-25</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</si>
  <si>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</si>
  <si>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</si>
  <si>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</si>
  <si>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</si>
  <si>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</si>
  <si>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</si>
  <si>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</si>
  <si>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</si>
  <si>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</si>
  <si>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</si>
  <si>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</si>
  <si>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</si>
  <si>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</si>
  <si>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</si>
  <si>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</si>
  <si>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</si>
  <si>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</si>
  <si>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</si>
  <si>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</si>
  <si>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</si>
  <si>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</si>
  <si>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</si>
  <si>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</si>
  <si>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</si>
  <si>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</si>
  <si>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</si>
  <si>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</si>
  <si>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</si>
  <si>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</si>
  <si>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Greenhouse emissions - Water - Scope one emissions - Burning of fossil fuels</t>
  </si>
  <si>
    <t>Greenhouse emissions - Wastewater - Scope one emissions - Burning of fossil fuels</t>
  </si>
  <si>
    <t>Greenhouse emissions - Total - Scope one emissions - Burning of fossil fuels</t>
  </si>
  <si>
    <t>Greenhouse emissions - Water - Scope one emissions - Process and fugitive emissions</t>
  </si>
  <si>
    <t>Greenhouse emissions - Wastewater - Scope one emissions - Process and fugitive emissions</t>
  </si>
  <si>
    <t>Greenhouse emissions - Total - Scope one emissions - Process and fugitive emissions</t>
  </si>
  <si>
    <t>Greenhouse emissions - Water - Scope one emissions - Vehicle transport</t>
  </si>
  <si>
    <t>Greenhouse emissions - Wastewater - Scope one emissions - Vehicle transport</t>
  </si>
  <si>
    <t>Greenhouse emissions - Total - Scope one emissions - Vehicle transport</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</si>
  <si>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</si>
  <si>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</si>
  <si>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</si>
  <si>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</si>
  <si>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</si>
  <si>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</si>
  <si>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Greenhouse emissions - Water - Scope one emissions; GHG type CO2</t>
  </si>
  <si>
    <t>Greenhouse emissions - Wastewater - Scope one emissions; GHG type CO2</t>
  </si>
  <si>
    <t>Greenhouse emissions - Total - Scope one emissions; GHG type CO2</t>
  </si>
  <si>
    <t>Greenhouse emissions - Water - Scope one emissions; GHG type CH4</t>
  </si>
  <si>
    <t>Greenhouse emissions - Wastewater - Scope one emissions; GHG type CH4</t>
  </si>
  <si>
    <t>Greenhouse emissions - Total - Scope one emissions; GHG type CH4</t>
  </si>
  <si>
    <t>Greenhouse emissions - Water - Scope one emissions; GHG type N2O</t>
  </si>
  <si>
    <t>Greenhouse emissions - Wastewater - Scope one emissions; GHG type N2O</t>
  </si>
  <si>
    <t>Greenhouse emissions - Total - Scope one emissions; GHG type N2O</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</si>
  <si>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</si>
  <si>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</si>
  <si>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</si>
  <si>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Greenhouse emissions - Water - Scope two emissions - Purchased electricity - location based</t>
  </si>
  <si>
    <t>Greenhouse emissions - Wastewater - Scope two emissions - Purchased electricity - location based</t>
  </si>
  <si>
    <t>Greenhouse emissions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</si>
  <si>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</si>
  <si>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</si>
  <si>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</si>
  <si>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</si>
  <si>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</si>
  <si>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</si>
  <si>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</si>
  <si>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</si>
  <si>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</si>
  <si>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</si>
  <si>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</si>
  <si>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</si>
  <si>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</si>
  <si>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</si>
  <si>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</si>
  <si>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</si>
  <si>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</si>
  <si>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</si>
  <si>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</si>
  <si>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</si>
  <si>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</si>
  <si>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</si>
  <si>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</si>
  <si>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</si>
  <si>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</si>
  <si>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</si>
  <si>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</si>
  <si>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</si>
  <si>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</si>
  <si>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</si>
  <si>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Greenhouse emissions - Water - Scope three emissions - Business travel</t>
  </si>
  <si>
    <t>Greenhouse emissions - Wastewater - Scope three emissions - Business travel</t>
  </si>
  <si>
    <t>Greenhouse emissions - Total - Scope three emissions - Business travel</t>
  </si>
  <si>
    <t>Greenhouse emissions - Water - Scope three emissions - Outsourced activities</t>
  </si>
  <si>
    <t>Greenhouse emissions - Wastewater - Scope three emissions - Outsourced activities</t>
  </si>
  <si>
    <t>Greenhouse emissions - Total - Scope three emissions - Outsourced activities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</si>
  <si>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</si>
  <si>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</si>
  <si>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</si>
  <si>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</si>
  <si>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</si>
  <si>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</si>
  <si>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</si>
  <si>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</si>
  <si>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</si>
  <si>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</si>
  <si>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</si>
  <si>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</si>
  <si>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</si>
  <si>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</si>
  <si>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</si>
  <si>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</si>
  <si>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</si>
  <si>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</si>
  <si>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Greenhouse emissions - Water - Scope three emissions; GHG type CO2</t>
  </si>
  <si>
    <t>Greenhouse emissions - Wastewater - Scope three emissions; GHG type CO2</t>
  </si>
  <si>
    <t>Greenhouse emissions - Total - Scope three emissions; GHG type CO2</t>
  </si>
  <si>
    <t>Greenhouse emissions - Water - Scope three emissions; GHG type CH4</t>
  </si>
  <si>
    <t>Greenhouse emissions - Wastewater - Scope three emissions; GHG type CH4</t>
  </si>
  <si>
    <t>Greenhouse emissions - Total - Scope three emissions; GHG type CH4</t>
  </si>
  <si>
    <t>Greenhouse emissions - Water - Scope three emissions; GHG type N2O</t>
  </si>
  <si>
    <t>Greenhouse emissions - Wastewater - Scope three emissions; GHG type N2O</t>
  </si>
  <si>
    <t>Greenhouse emissions - Total - Scope three emissions; GHG type N2O</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</si>
  <si>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</si>
  <si>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</si>
  <si>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</si>
  <si>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Greenhouse emissions - Water - Gross operational emissions - location based</t>
  </si>
  <si>
    <t>Greenhouse emissions - Wastewater - Gross operational emissions - location based</t>
  </si>
  <si>
    <t>Greenhouse emissions - Total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</si>
  <si>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</si>
  <si>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</si>
  <si>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</si>
  <si>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</si>
  <si>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</si>
  <si>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</si>
  <si>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</si>
  <si>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</si>
  <si>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</si>
  <si>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Emissions reductions-Insets-3-tCO2e-Water-Operational emissions</t>
  </si>
  <si>
    <t>Emissions reductions-Insets-3-tCO2e-Wastewater-Operational emissions</t>
  </si>
  <si>
    <t>Emissions reductions-Insets-3-tCO2e-Total-Operational emissions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</si>
  <si>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</si>
  <si>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</si>
  <si>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</si>
  <si>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</si>
  <si>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</si>
  <si>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</si>
  <si>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Greenhouse emissions - Water - Net annual emissions - Net annual emissions - location based</t>
  </si>
  <si>
    <t>Greenhouse emissions - Wastewater - Net annual emissions - Net annual emissions - location based</t>
  </si>
  <si>
    <t>Greenhouse emissions - Total - Net annual emissions - Net annual emissions - location based</t>
  </si>
  <si>
    <t>Green recovery - Water - GHG intensity ratios - Emissions per Ml of treated water</t>
  </si>
  <si>
    <t>Green recovery - Wastewater - GHG intensity ratios - Emissions per Ml of sewage treated (flow to full treatment)</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</si>
  <si>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</si>
  <si>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</si>
  <si>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</si>
  <si>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</si>
  <si>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</si>
  <si>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</si>
  <si>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Purchased goods and services - Operational emissions - Water</t>
  </si>
  <si>
    <t>Purchased goods and services - Operational emissions - Wastewater</t>
  </si>
  <si>
    <t>Purchased goods and services - Operational emissions - Total</t>
  </si>
  <si>
    <t>B0C230SSO_TWD7</t>
  </si>
  <si>
    <t>B0C230SSO_TOT7</t>
  </si>
  <si>
    <t>B0C231SST_TWD7</t>
  </si>
  <si>
    <t>B0C231SST_TOT7</t>
  </si>
  <si>
    <t>B0C230RMSSO_ASC</t>
  </si>
  <si>
    <t>B0C230RMSSO_TC</t>
  </si>
  <si>
    <t>B0C230RMSSO_TOT8</t>
  </si>
  <si>
    <t>B0C230RMSSO_TOT78</t>
  </si>
  <si>
    <t>B0C231RMSST_ASC</t>
  </si>
  <si>
    <t>B0C231RMSST_TC</t>
  </si>
  <si>
    <t>B0C231RMSST_TOT8</t>
  </si>
  <si>
    <t>B0C231RMSST_TOT78</t>
  </si>
  <si>
    <t>B0C266RMARTT_TWD</t>
  </si>
  <si>
    <t>B0C266RMARTT_TOT</t>
  </si>
  <si>
    <t>B0C266RMARTT_ASC</t>
  </si>
  <si>
    <t>B0C266RMARTT_TC</t>
  </si>
  <si>
    <t>B0C266RMARTT_TOT8</t>
  </si>
  <si>
    <t>B0C266RMARTT_TOT78</t>
  </si>
  <si>
    <t>B0C264RMARCN_TWD</t>
  </si>
  <si>
    <t>B0C264RMARCN_TOT</t>
  </si>
  <si>
    <t>B0C264RMARCN_ASC</t>
  </si>
  <si>
    <t>B0C264RMARCN_TC</t>
  </si>
  <si>
    <t>B0C264RMARCN_TOT8</t>
  </si>
  <si>
    <t>B0C264RMARCN_TOT78</t>
  </si>
  <si>
    <t>B0C265RMARON_TWD</t>
  </si>
  <si>
    <t>B0C265RMARON_TOT</t>
  </si>
  <si>
    <t>B0C265RMARON_ASC</t>
  </si>
  <si>
    <t>B0C265RMARON_TC</t>
  </si>
  <si>
    <t>B0C265RMARON_TOT8</t>
  </si>
  <si>
    <t>B0C265RMARON_TOT78</t>
  </si>
  <si>
    <t>B0395ARWD_CUMME</t>
  </si>
  <si>
    <t>B0395ARWD_CUMMA</t>
  </si>
  <si>
    <t>B0395ARWD_CUMMT</t>
  </si>
  <si>
    <t>B0396ARWD_CUMME</t>
  </si>
  <si>
    <t>B0396ARWD_CUMMA</t>
  </si>
  <si>
    <t>B0396ARWD_CUMMT</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</si>
  <si>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</si>
  <si>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</si>
  <si>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</si>
  <si>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</si>
  <si>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</si>
  <si>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</si>
  <si>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</si>
  <si>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</si>
  <si>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</si>
  <si>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</si>
  <si>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</si>
  <si>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</si>
  <si>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</si>
  <si>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</si>
  <si>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</si>
  <si>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</si>
  <si>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</si>
  <si>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</si>
  <si>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</si>
  <si>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</si>
  <si>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</si>
  <si>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</si>
  <si>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</si>
  <si>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</si>
  <si>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</si>
  <si>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</si>
  <si>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</si>
  <si>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</si>
  <si>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</si>
  <si>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</si>
  <si>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</si>
  <si>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</si>
  <si>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</si>
  <si>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</si>
  <si>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</si>
  <si>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</si>
  <si>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</si>
  <si>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</si>
  <si>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</si>
  <si>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</si>
  <si>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</si>
  <si>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</si>
  <si>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</si>
  <si>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</si>
  <si>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</si>
  <si>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</si>
  <si>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</si>
  <si>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</si>
  <si>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</si>
  <si>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</si>
  <si>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</si>
  <si>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</si>
  <si>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</si>
  <si>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</si>
  <si>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</si>
  <si>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</si>
  <si>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</si>
  <si>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</si>
  <si>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</si>
  <si>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</si>
  <si>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</si>
  <si>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</si>
  <si>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</si>
  <si>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</si>
  <si>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</si>
  <si>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</si>
  <si>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</si>
  <si>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</si>
  <si>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</si>
  <si>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</si>
  <si>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</si>
  <si>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</si>
  <si>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</si>
  <si>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</si>
  <si>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</si>
  <si>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</si>
  <si>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</si>
  <si>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</si>
  <si>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</si>
  <si>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</si>
  <si>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</si>
  <si>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</si>
  <si>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</si>
  <si>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</si>
  <si>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</si>
  <si>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</si>
  <si>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</si>
  <si>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</si>
  <si>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</si>
  <si>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</si>
  <si>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</si>
  <si>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</si>
  <si>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</si>
  <si>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</si>
  <si>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</si>
  <si>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</si>
  <si>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</si>
  <si>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</si>
  <si>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</si>
  <si>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</si>
  <si>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</si>
  <si>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</si>
  <si>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</si>
  <si>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</si>
  <si>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</si>
  <si>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</si>
  <si>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</si>
  <si>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</si>
  <si>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</si>
  <si>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</si>
  <si>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</si>
  <si>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</si>
  <si>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</si>
  <si>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</si>
  <si>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</si>
  <si>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</si>
  <si>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</si>
  <si>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</si>
  <si>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</si>
  <si>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</si>
  <si>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</si>
  <si>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</si>
  <si>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</si>
  <si>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</si>
  <si>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</si>
  <si>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</si>
  <si>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</si>
  <si>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</si>
  <si>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</si>
  <si>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</si>
  <si>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</si>
  <si>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</si>
  <si>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</si>
  <si>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</si>
  <si>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</si>
  <si>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</si>
  <si>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</si>
  <si>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</si>
  <si>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</si>
  <si>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</si>
  <si>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</si>
  <si>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</si>
  <si>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</si>
  <si>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</si>
  <si>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</si>
  <si>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</si>
  <si>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</si>
  <si>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</si>
  <si>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</si>
  <si>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</si>
  <si>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</si>
  <si>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</si>
  <si>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</si>
  <si>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</si>
  <si>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</si>
  <si>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</si>
  <si>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</si>
  <si>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</si>
  <si>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</si>
  <si>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</si>
  <si>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</si>
  <si>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</si>
  <si>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</si>
  <si>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</si>
  <si>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</si>
  <si>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</si>
  <si>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</si>
  <si>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</si>
  <si>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</si>
  <si>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</si>
  <si>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</si>
  <si>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</si>
  <si>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</si>
  <si>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</si>
  <si>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</si>
  <si>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</si>
  <si>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</si>
  <si>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</si>
  <si>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</si>
  <si>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</si>
  <si>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</si>
  <si>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</si>
  <si>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</si>
  <si>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</si>
  <si>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</si>
  <si>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</si>
  <si>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</si>
  <si>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</si>
  <si>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</si>
  <si>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</si>
  <si>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</si>
  <si>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</si>
  <si>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</si>
  <si>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</si>
  <si>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</si>
  <si>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</si>
  <si>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</si>
  <si>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</si>
  <si>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</si>
  <si>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</si>
  <si>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</si>
  <si>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</si>
  <si>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</si>
  <si>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</si>
  <si>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</si>
  <si>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</si>
  <si>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</si>
  <si>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</si>
  <si>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</si>
  <si>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</si>
  <si>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</si>
  <si>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</si>
  <si>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</si>
  <si>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</si>
  <si>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</si>
  <si>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</si>
  <si>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</si>
  <si>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</si>
  <si>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</si>
  <si>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</si>
  <si>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</si>
  <si>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</si>
  <si>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</si>
  <si>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</si>
  <si>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</si>
  <si>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</si>
  <si>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</si>
  <si>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</si>
  <si>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</si>
  <si>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</si>
  <si>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</si>
  <si>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</si>
  <si>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</si>
  <si>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</si>
  <si>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</si>
  <si>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</si>
  <si>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</si>
  <si>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</si>
  <si>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</si>
  <si>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</si>
  <si>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</si>
  <si>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</si>
  <si>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</si>
  <si>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</si>
  <si>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</si>
  <si>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</si>
  <si>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</si>
  <si>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</si>
  <si>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</si>
  <si>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</si>
  <si>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</si>
  <si>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</si>
  <si>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</si>
  <si>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</si>
  <si>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</si>
  <si>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</si>
  <si>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DPs - Name of scheme 1 - Text - Target households</t>
  </si>
  <si>
    <t>DPs - Name of scheme 1 - Text - Funding source</t>
  </si>
  <si>
    <t>DPs - Name of scheme 2 - Text - Target households</t>
  </si>
  <si>
    <t>DPs - Name of scheme 2 - Text - Funding source</t>
  </si>
  <si>
    <t>DPs - Name of scheme 3 - Text - Target households</t>
  </si>
  <si>
    <t>DPs - Name of scheme 3 - Text - Funding source</t>
  </si>
  <si>
    <t>DPs - Name of scheme 4 - Text - Target households</t>
  </si>
  <si>
    <t>DPs - Name of scheme 4 - Text - Funding source</t>
  </si>
  <si>
    <t>DPs - Name of scheme 5 - Text - Target households</t>
  </si>
  <si>
    <t>DPs - Name of scheme 5 - Text - Funding source</t>
  </si>
  <si>
    <t>DPs - Name of scheme 6 - Text - Target households</t>
  </si>
  <si>
    <t>DPs - Name of scheme 6 - Text - Funding source</t>
  </si>
  <si>
    <t>DPs - Name of scheme 7 - Text - Target households</t>
  </si>
  <si>
    <t>DPs - Name of scheme 7 - Text - Funding source</t>
  </si>
  <si>
    <t>DPs - Name of scheme 8 - Text - Target households</t>
  </si>
  <si>
    <t>DPs - Name of scheme 8 - Text - Funding source</t>
  </si>
  <si>
    <t>DPs - Name of scheme 9 - Text - Target households</t>
  </si>
  <si>
    <t>DPs - Name of scheme 9 - Text - Funding source</t>
  </si>
  <si>
    <t>DPs - Name of scheme 10 - Text - Target households</t>
  </si>
  <si>
    <t>DPs - Name of scheme 10 - Text - Funding source</t>
  </si>
  <si>
    <r>
      <t>RAG 4.13 – Guideline for the table definitions in the annual performance report [</t>
    </r>
    <r>
      <rPr>
        <sz val="11"/>
        <color rgb="FFFF0000"/>
        <rFont val="Arial"/>
        <family val="2"/>
        <scheme val="minor"/>
      </rPr>
      <t>INSERT LINK</t>
    </r>
    <r>
      <rPr>
        <sz val="11"/>
        <rFont val="Arial"/>
        <family val="2"/>
        <scheme val="minor"/>
      </rPr>
      <t>]</t>
    </r>
  </si>
  <si>
    <t>BBB+ (Stable)</t>
  </si>
  <si>
    <t>BBB+ (Negative)</t>
  </si>
  <si>
    <t>N/A</t>
  </si>
  <si>
    <t>As per Ofwat Publiched RCV</t>
  </si>
  <si>
    <t>Not including to avoiding double counting ODI</t>
  </si>
  <si>
    <t>Not includeding to avoing double counting GR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</si>
</sst>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_(* #,##0.000_);_(* \(#,##0.000\);_(* &quot;-&quot;??_);_(@_)"/>
  </numFmts>
  <fonts count="167">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2"/>
      <color theme="1"/>
      <name val="Arial"/>
      <family val="2"/>
      <scheme val="minor"/>
    </font>
    <font>
      <sz val="12"/>
      <name val="Arial"/>
      <family val="2"/>
      <scheme val="minor"/>
    </font>
    <font>
      <b/>
      <sz val="12"/>
      <name val="Arial"/>
      <family val="2"/>
      <scheme val="minor"/>
    </font>
  </fonts>
  <fills count="3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92D050"/>
        <bgColor indexed="64"/>
      </patternFill>
    </fill>
    <fill>
      <patternFill patternType="solid">
        <fgColor rgb="FFFFC000"/>
        <bgColor indexed="64"/>
      </patternFill>
    </fill>
  </fills>
  <borders count="297">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right/>
      <top style="thick">
        <color rgb="FF808080"/>
      </top>
      <bottom style="thin">
        <color rgb="FFE61A63"/>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right/>
      <top style="thin">
        <color rgb="FFE61A63"/>
      </top>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top/>
      <bottom style="thin">
        <color rgb="FFE61A63"/>
      </bottom>
      <diagonal/>
    </border>
    <border>
      <left style="thin">
        <color rgb="FFE61A63"/>
      </left>
      <right/>
      <top/>
      <bottom style="thin">
        <color rgb="FFE61A63"/>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diagonalUp="1">
      <left style="thin">
        <color rgb="FFE61A63"/>
      </left>
      <right/>
      <top style="thin">
        <color rgb="FFE61A63"/>
      </top>
      <bottom style="thin">
        <color rgb="FFE61A63"/>
      </bottom>
      <diagonal style="thin">
        <color theme="0"/>
      </diagonal>
    </border>
    <border>
      <left style="thick">
        <color rgb="FF808080"/>
      </left>
      <right/>
      <top/>
      <bottom style="thick">
        <color rgb="FF808080"/>
      </bottom>
      <diagonal/>
    </border>
  </borders>
  <cellStyleXfs count="62">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5" borderId="0" applyBorder="0"/>
    <xf numFmtId="170" fontId="29" fillId="8" borderId="0" applyNumberFormat="0">
      <alignment horizontal="left"/>
    </xf>
    <xf numFmtId="0" fontId="30" fillId="9"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47" fillId="0" borderId="0" applyNumberFormat="0" applyFill="0" applyBorder="0" applyAlignment="0" applyProtection="0"/>
    <xf numFmtId="165" fontId="4" fillId="0" borderId="0" applyFont="0" applyFill="0" applyBorder="0" applyAlignment="0" applyProtection="0"/>
    <xf numFmtId="0" fontId="4" fillId="0" borderId="0"/>
    <xf numFmtId="169" fontId="4" fillId="0" borderId="0" applyFont="0" applyFill="0" applyBorder="0" applyProtection="0">
      <alignment vertical="top"/>
    </xf>
  </cellStyleXfs>
  <cellXfs count="3619">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169" fontId="4" fillId="5" borderId="0" xfId="46" applyFill="1">
      <alignment vertical="top"/>
    </xf>
    <xf numFmtId="0" fontId="37" fillId="9" borderId="85" xfId="3" applyFont="1" applyFill="1" applyBorder="1" applyAlignment="1">
      <alignment horizontal="center" vertical="center" wrapText="1"/>
    </xf>
    <xf numFmtId="0" fontId="37" fillId="9" borderId="86" xfId="3" applyFont="1" applyFill="1" applyBorder="1" applyAlignment="1">
      <alignment horizontal="center" vertical="center" wrapText="1"/>
    </xf>
    <xf numFmtId="0" fontId="37" fillId="9" borderId="87" xfId="3" applyFont="1" applyFill="1" applyBorder="1" applyAlignment="1">
      <alignment horizontal="center" vertical="center" wrapText="1"/>
    </xf>
    <xf numFmtId="169" fontId="38" fillId="5" borderId="0" xfId="46" applyFont="1" applyFill="1">
      <alignment vertical="top"/>
    </xf>
    <xf numFmtId="0" fontId="37" fillId="9" borderId="88" xfId="3" applyFont="1" applyFill="1" applyBorder="1" applyAlignment="1">
      <alignment horizontal="center" vertical="center" wrapText="1"/>
    </xf>
    <xf numFmtId="0" fontId="37" fillId="9" borderId="89" xfId="3" applyFont="1" applyFill="1" applyBorder="1" applyAlignment="1">
      <alignment horizontal="center" vertical="center" wrapText="1"/>
    </xf>
    <xf numFmtId="0" fontId="37" fillId="9" borderId="90" xfId="3" applyFont="1" applyFill="1" applyBorder="1" applyAlignment="1">
      <alignment horizontal="center" vertical="center" wrapText="1"/>
    </xf>
    <xf numFmtId="0" fontId="38" fillId="5" borderId="0" xfId="40" applyFont="1" applyFill="1"/>
    <xf numFmtId="0" fontId="39" fillId="9" borderId="93" xfId="0" applyFont="1" applyFill="1" applyBorder="1" applyAlignment="1">
      <alignment horizontal="left" vertical="center" wrapText="1"/>
    </xf>
    <xf numFmtId="0" fontId="40" fillId="5" borderId="0" xfId="40" applyFont="1" applyFill="1" applyAlignment="1">
      <alignment horizontal="left" vertical="center"/>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2" fillId="0" borderId="96" xfId="30" applyFont="1" applyBorder="1" applyAlignment="1">
      <alignment horizontal="center" vertical="center" wrapText="1"/>
    </xf>
    <xf numFmtId="0" fontId="42" fillId="0" borderId="92" xfId="30" applyFont="1" applyBorder="1" applyAlignment="1">
      <alignment horizontal="center" vertical="center" wrapText="1"/>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0" fontId="41" fillId="5" borderId="85" xfId="40" applyFont="1" applyFill="1" applyBorder="1" applyAlignment="1">
      <alignment horizontal="left"/>
    </xf>
    <xf numFmtId="10" fontId="41" fillId="11"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1"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2" borderId="88" xfId="0" applyFont="1" applyFill="1" applyBorder="1" applyAlignment="1">
      <alignment horizontal="center" vertical="center" textRotation="90" wrapText="1"/>
    </xf>
    <xf numFmtId="0" fontId="37" fillId="22" borderId="89" xfId="0" applyFont="1" applyFill="1" applyBorder="1" applyAlignment="1">
      <alignment horizontal="center" vertical="center" textRotation="90" wrapText="1"/>
    </xf>
    <xf numFmtId="0" fontId="37" fillId="22"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1"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7"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1" borderId="95" xfId="55" applyNumberFormat="1" applyFont="1" applyFill="1" applyBorder="1" applyAlignment="1">
      <alignment horizontal="center" vertical="center" wrapText="1"/>
    </xf>
    <xf numFmtId="0" fontId="39" fillId="9" borderId="97" xfId="45" applyFont="1" applyFill="1" applyBorder="1" applyAlignment="1">
      <alignment horizontal="center" vertical="center" wrapText="1"/>
    </xf>
    <xf numFmtId="0" fontId="39" fillId="9" borderId="98" xfId="45" applyFont="1" applyFill="1" applyBorder="1" applyAlignment="1">
      <alignment horizontal="center" vertical="center" wrapText="1"/>
    </xf>
    <xf numFmtId="0" fontId="39" fillId="9" borderId="98" xfId="0" applyFont="1" applyFill="1" applyBorder="1" applyAlignment="1">
      <alignment horizontal="center" vertical="center" wrapText="1"/>
    </xf>
    <xf numFmtId="0" fontId="39" fillId="9" borderId="99" xfId="0" applyFont="1" applyFill="1" applyBorder="1" applyAlignment="1">
      <alignment horizontal="center" vertical="center" wrapText="1"/>
    </xf>
    <xf numFmtId="0" fontId="37" fillId="9"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6" borderId="86" xfId="45" applyFont="1" applyFill="1" applyBorder="1" applyAlignment="1">
      <alignment horizontal="center" vertical="center" wrapText="1"/>
    </xf>
    <xf numFmtId="167" fontId="43" fillId="11"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6" borderId="20" xfId="45" applyFont="1" applyFill="1" applyBorder="1" applyAlignment="1">
      <alignment horizontal="center" vertical="center" wrapText="1"/>
    </xf>
    <xf numFmtId="167" fontId="43" fillId="11"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6" borderId="89" xfId="45" applyFont="1" applyFill="1" applyBorder="1" applyAlignment="1">
      <alignment horizontal="center" vertical="center" wrapText="1"/>
    </xf>
    <xf numFmtId="167" fontId="43" fillId="11"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9" borderId="100" xfId="45" applyFont="1" applyFill="1" applyBorder="1" applyAlignment="1">
      <alignment horizontal="center" vertical="center" wrapText="1"/>
    </xf>
    <xf numFmtId="0" fontId="39" fillId="9" borderId="101" xfId="0" applyFont="1" applyFill="1" applyBorder="1" applyAlignment="1">
      <alignment horizontal="center" vertical="center" wrapText="1"/>
    </xf>
    <xf numFmtId="0" fontId="39" fillId="9"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1" borderId="99" xfId="37" applyNumberFormat="1" applyFont="1" applyFill="1" applyBorder="1" applyAlignment="1">
      <alignment horizontal="center" vertical="center" wrapText="1"/>
    </xf>
    <xf numFmtId="0" fontId="39" fillId="9"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9" borderId="97" xfId="15" applyFont="1" applyFill="1" applyBorder="1" applyAlignment="1">
      <alignment vertical="center" wrapText="1"/>
    </xf>
    <xf numFmtId="0" fontId="39" fillId="9" borderId="98" xfId="15" applyFont="1" applyFill="1" applyBorder="1" applyAlignment="1">
      <alignment horizontal="center" vertical="center" wrapText="1"/>
    </xf>
    <xf numFmtId="0" fontId="39" fillId="9"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9"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6" borderId="98" xfId="15" applyFont="1" applyFill="1" applyBorder="1" applyAlignment="1">
      <alignment horizontal="center" vertical="center" wrapText="1"/>
    </xf>
    <xf numFmtId="0" fontId="43" fillId="11" borderId="98" xfId="15" applyFont="1" applyFill="1" applyBorder="1" applyAlignment="1">
      <alignment horizontal="center" vertical="center" wrapText="1"/>
    </xf>
    <xf numFmtId="0" fontId="43" fillId="12"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1" borderId="86" xfId="15" applyFont="1" applyFill="1" applyBorder="1" applyAlignment="1">
      <alignment horizontal="center" vertical="center" wrapText="1"/>
    </xf>
    <xf numFmtId="0" fontId="43" fillId="11"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1" borderId="89" xfId="15" applyFont="1" applyFill="1" applyBorder="1" applyAlignment="1">
      <alignment horizontal="center" vertical="center" wrapText="1"/>
    </xf>
    <xf numFmtId="0" fontId="43" fillId="11"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0" borderId="0" xfId="0" applyFont="1" applyAlignment="1">
      <alignment horizontal="center" vertical="center"/>
    </xf>
    <xf numFmtId="0" fontId="39" fillId="9" borderId="97" xfId="15" applyFont="1" applyFill="1" applyBorder="1" applyAlignment="1">
      <alignment horizontal="center" vertical="center" wrapText="1"/>
    </xf>
    <xf numFmtId="0" fontId="53" fillId="5" borderId="0" xfId="55" applyFont="1" applyFill="1" applyAlignment="1">
      <alignment vertical="center"/>
    </xf>
    <xf numFmtId="0" fontId="43" fillId="16"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6" borderId="20" xfId="15" applyFont="1" applyFill="1" applyBorder="1" applyAlignment="1">
      <alignment horizontal="center" vertical="center" wrapText="1"/>
    </xf>
    <xf numFmtId="0" fontId="43" fillId="11" borderId="2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0" fontId="43" fillId="16"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39" fillId="9" borderId="97" xfId="0" applyFont="1" applyFill="1" applyBorder="1" applyAlignment="1">
      <alignment vertical="center" wrapText="1"/>
    </xf>
    <xf numFmtId="0" fontId="43" fillId="0" borderId="97" xfId="0" applyFont="1" applyBorder="1" applyAlignment="1">
      <alignment horizontal="left" vertical="center" wrapText="1"/>
    </xf>
    <xf numFmtId="2" fontId="43" fillId="11"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6" borderId="99" xfId="15" applyFont="1" applyFill="1" applyBorder="1" applyAlignment="1">
      <alignment horizontal="center" vertical="center" wrapText="1"/>
    </xf>
    <xf numFmtId="0" fontId="50" fillId="0" borderId="0" xfId="0" applyFont="1" applyAlignment="1">
      <alignment vertical="center"/>
    </xf>
    <xf numFmtId="0" fontId="43" fillId="11" borderId="97" xfId="0" applyFont="1" applyFill="1" applyBorder="1" applyAlignment="1">
      <alignment horizontal="center" vertical="center" wrapText="1"/>
    </xf>
    <xf numFmtId="0" fontId="43" fillId="12" borderId="98" xfId="0" applyFont="1" applyFill="1" applyBorder="1" applyAlignment="1">
      <alignment horizontal="center" vertical="center" wrapText="1"/>
    </xf>
    <xf numFmtId="0" fontId="43" fillId="11" borderId="98" xfId="0" applyFont="1" applyFill="1" applyBorder="1" applyAlignment="1">
      <alignment horizontal="center" vertical="center" wrapText="1"/>
    </xf>
    <xf numFmtId="10" fontId="43" fillId="11" borderId="98" xfId="0" applyNumberFormat="1" applyFont="1" applyFill="1" applyBorder="1" applyAlignment="1">
      <alignment horizontal="center" vertical="center" wrapText="1"/>
    </xf>
    <xf numFmtId="10" fontId="43" fillId="11" borderId="99" xfId="0" applyNumberFormat="1" applyFont="1" applyFill="1" applyBorder="1" applyAlignment="1">
      <alignment horizontal="center" vertical="center" wrapText="1"/>
    </xf>
    <xf numFmtId="0" fontId="38" fillId="0" borderId="0" xfId="15" applyFont="1" applyAlignment="1">
      <alignment vertical="center"/>
    </xf>
    <xf numFmtId="0" fontId="39" fillId="9" borderId="89" xfId="15" applyFont="1" applyFill="1" applyBorder="1" applyAlignment="1">
      <alignment horizontal="center" vertical="center" wrapText="1"/>
    </xf>
    <xf numFmtId="0" fontId="39" fillId="9" borderId="90" xfId="15" applyFont="1" applyFill="1" applyBorder="1" applyAlignment="1">
      <alignment horizontal="center" vertical="center" wrapText="1"/>
    </xf>
    <xf numFmtId="0" fontId="43" fillId="11" borderId="95" xfId="15" applyFont="1" applyFill="1" applyBorder="1" applyAlignment="1">
      <alignment horizontal="center" vertical="center" wrapText="1"/>
    </xf>
    <xf numFmtId="0" fontId="46" fillId="0" borderId="0" xfId="56" applyFont="1" applyBorder="1" applyAlignment="1">
      <alignment horizontal="left" vertical="center" wrapText="1"/>
    </xf>
    <xf numFmtId="0" fontId="39" fillId="9" borderId="20"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9" fillId="9" borderId="86"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9" borderId="26" xfId="50" applyFont="1" applyBorder="1" applyAlignment="1">
      <alignment vertical="center" wrapText="1"/>
    </xf>
    <xf numFmtId="0" fontId="37" fillId="9" borderId="28" xfId="50" applyFont="1" applyBorder="1" applyAlignment="1">
      <alignment vertical="center" wrapText="1"/>
    </xf>
    <xf numFmtId="0" fontId="37" fillId="9"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6" borderId="0" xfId="0" applyFont="1" applyFill="1"/>
    <xf numFmtId="0" fontId="34" fillId="0" borderId="0" xfId="0" applyFont="1"/>
    <xf numFmtId="0" fontId="33" fillId="14" borderId="0" xfId="0" applyFont="1" applyFill="1" applyAlignment="1">
      <alignment horizontal="center"/>
    </xf>
    <xf numFmtId="0" fontId="33" fillId="14" borderId="0" xfId="0" applyFont="1" applyFill="1"/>
    <xf numFmtId="0" fontId="38" fillId="0" borderId="0" xfId="0" applyFont="1"/>
    <xf numFmtId="0" fontId="55" fillId="0" borderId="0" xfId="15" applyFont="1" applyAlignment="1">
      <alignment vertical="center"/>
    </xf>
    <xf numFmtId="0" fontId="33" fillId="11"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9"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3"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9"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1" borderId="63" xfId="39" applyNumberFormat="1" applyFont="1" applyFill="1" applyBorder="1" applyAlignment="1" applyProtection="1">
      <alignment horizontal="center" vertical="center" wrapText="1"/>
      <protection locked="0"/>
    </xf>
    <xf numFmtId="172" fontId="43" fillId="12"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5" borderId="15" xfId="48" applyFont="1" applyBorder="1" applyAlignment="1">
      <alignment horizontal="center" vertical="center"/>
    </xf>
    <xf numFmtId="0" fontId="59" fillId="14" borderId="0" xfId="15" applyFont="1" applyFill="1" applyAlignment="1">
      <alignment horizontal="center" vertical="center"/>
    </xf>
    <xf numFmtId="0" fontId="43" fillId="0" borderId="33" xfId="0" applyFont="1" applyBorder="1" applyAlignment="1">
      <alignment horizontal="center" vertical="center" wrapText="1"/>
    </xf>
    <xf numFmtId="172" fontId="43" fillId="11" borderId="33" xfId="39" applyNumberFormat="1" applyFont="1" applyFill="1" applyBorder="1" applyAlignment="1" applyProtection="1">
      <alignment horizontal="center" vertical="center" wrapText="1"/>
      <protection locked="0"/>
    </xf>
    <xf numFmtId="172" fontId="43" fillId="12" borderId="33" xfId="39" applyNumberFormat="1" applyFont="1" applyFill="1" applyBorder="1" applyAlignment="1">
      <alignment horizontal="center" vertical="center" wrapText="1"/>
    </xf>
    <xf numFmtId="172" fontId="43" fillId="12"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1" borderId="66" xfId="39" applyNumberFormat="1" applyFont="1" applyFill="1" applyBorder="1" applyAlignment="1" applyProtection="1">
      <alignment horizontal="center" vertical="center" wrapText="1"/>
      <protection locked="0"/>
    </xf>
    <xf numFmtId="172" fontId="43" fillId="12" borderId="66" xfId="39" applyNumberFormat="1" applyFont="1" applyFill="1" applyBorder="1" applyAlignment="1">
      <alignment horizontal="center" vertical="center" wrapText="1"/>
    </xf>
    <xf numFmtId="172" fontId="43" fillId="12"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9"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2" borderId="33" xfId="39" applyNumberFormat="1" applyFont="1" applyFill="1" applyBorder="1" applyAlignment="1">
      <alignment horizontal="center" vertical="center" wrapText="1"/>
    </xf>
    <xf numFmtId="172" fontId="41" fillId="12" borderId="72" xfId="39" applyNumberFormat="1" applyFont="1" applyFill="1" applyBorder="1" applyAlignment="1">
      <alignment horizontal="center" vertical="center" wrapText="1"/>
    </xf>
    <xf numFmtId="172" fontId="41" fillId="12" borderId="66" xfId="39" applyNumberFormat="1" applyFont="1" applyFill="1" applyBorder="1" applyAlignment="1">
      <alignment horizontal="center" vertical="center" wrapText="1"/>
    </xf>
    <xf numFmtId="172" fontId="41" fillId="12"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9" borderId="63" xfId="39" applyNumberFormat="1" applyFont="1" applyFill="1" applyBorder="1" applyAlignment="1">
      <alignment vertical="center"/>
    </xf>
    <xf numFmtId="172" fontId="41" fillId="11" borderId="63" xfId="39" applyNumberFormat="1" applyFont="1" applyFill="1" applyBorder="1" applyAlignment="1">
      <alignment vertical="center"/>
    </xf>
    <xf numFmtId="172" fontId="41" fillId="9"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9" borderId="33" xfId="39" applyNumberFormat="1" applyFont="1" applyFill="1" applyBorder="1" applyAlignment="1">
      <alignment vertical="center"/>
    </xf>
    <xf numFmtId="172" fontId="41" fillId="11" borderId="33" xfId="39" applyNumberFormat="1" applyFont="1" applyFill="1" applyBorder="1" applyAlignment="1">
      <alignment vertical="center"/>
    </xf>
    <xf numFmtId="172" fontId="41" fillId="9"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9" borderId="66" xfId="39" applyNumberFormat="1" applyFont="1" applyFill="1" applyBorder="1" applyAlignment="1">
      <alignment vertical="center"/>
    </xf>
    <xf numFmtId="172" fontId="41" fillId="12" borderId="66" xfId="39" applyNumberFormat="1" applyFont="1" applyFill="1" applyBorder="1" applyAlignment="1">
      <alignment vertical="center"/>
    </xf>
    <xf numFmtId="172" fontId="41" fillId="9"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9" borderId="0" xfId="30" applyFont="1" applyFill="1" applyBorder="1" applyAlignment="1">
      <alignment vertical="center"/>
    </xf>
    <xf numFmtId="0" fontId="40" fillId="0" borderId="0" xfId="29" applyFont="1" applyFill="1" applyBorder="1" applyAlignment="1">
      <alignment horizontal="left" vertical="center" wrapText="1"/>
    </xf>
    <xf numFmtId="0" fontId="63" fillId="9"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9"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6" borderId="63" xfId="39" applyNumberFormat="1" applyFont="1" applyFill="1" applyBorder="1" applyAlignment="1">
      <alignment horizontal="center" vertical="center" wrapText="1"/>
    </xf>
    <xf numFmtId="172" fontId="41" fillId="12"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6" borderId="0" xfId="15" applyFont="1" applyFill="1" applyAlignment="1">
      <alignment vertical="center"/>
    </xf>
    <xf numFmtId="0" fontId="39" fillId="0" borderId="0" xfId="30" applyFont="1" applyFill="1" applyBorder="1" applyAlignment="1">
      <alignment horizontal="left" vertical="center" wrapText="1"/>
    </xf>
    <xf numFmtId="0" fontId="33" fillId="6"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6" borderId="0" xfId="35" applyFont="1" applyFill="1" applyAlignment="1">
      <alignment horizontal="center" vertical="center"/>
    </xf>
    <xf numFmtId="0" fontId="43" fillId="0" borderId="76" xfId="0" applyFont="1" applyBorder="1" applyAlignment="1">
      <alignment horizontal="center" vertical="center" wrapText="1"/>
    </xf>
    <xf numFmtId="167" fontId="43" fillId="12" borderId="76" xfId="0" applyNumberFormat="1" applyFont="1" applyFill="1" applyBorder="1" applyAlignment="1">
      <alignment horizontal="center" vertical="center" wrapText="1"/>
    </xf>
    <xf numFmtId="167" fontId="41" fillId="12"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6"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6"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2" borderId="76" xfId="39" applyNumberFormat="1" applyFont="1" applyFill="1" applyBorder="1" applyAlignment="1">
      <alignment horizontal="center" vertical="center" wrapText="1"/>
    </xf>
    <xf numFmtId="172" fontId="41" fillId="12"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9"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9"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3" fillId="9" borderId="33" xfId="39" applyNumberFormat="1" applyFont="1" applyFill="1" applyBorder="1" applyAlignment="1">
      <alignment horizontal="center" vertical="center" wrapText="1"/>
    </xf>
    <xf numFmtId="172" fontId="43" fillId="16" borderId="72" xfId="39" applyNumberFormat="1" applyFont="1" applyFill="1" applyBorder="1" applyAlignment="1">
      <alignment horizontal="center" vertical="center" wrapText="1"/>
    </xf>
    <xf numFmtId="0" fontId="43" fillId="0" borderId="71" xfId="0" applyFont="1" applyBorder="1" applyAlignment="1">
      <alignment vertical="center"/>
    </xf>
    <xf numFmtId="0" fontId="43" fillId="0" borderId="71" xfId="0" applyFont="1" applyBorder="1" applyAlignment="1">
      <alignment vertical="center" wrapText="1"/>
    </xf>
    <xf numFmtId="172" fontId="43" fillId="9" borderId="33" xfId="39" applyNumberFormat="1" applyFont="1" applyFill="1" applyBorder="1" applyAlignment="1">
      <alignment vertical="center" wrapText="1"/>
    </xf>
    <xf numFmtId="172" fontId="43" fillId="11"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9" borderId="66" xfId="39" applyNumberFormat="1" applyFont="1" applyFill="1" applyBorder="1" applyAlignment="1">
      <alignment vertical="center" wrapText="1"/>
    </xf>
    <xf numFmtId="172" fontId="43" fillId="9" borderId="66" xfId="39" applyNumberFormat="1" applyFont="1" applyFill="1" applyBorder="1" applyAlignment="1">
      <alignment horizontal="center" vertical="center" wrapText="1"/>
    </xf>
    <xf numFmtId="0" fontId="43" fillId="9" borderId="63" xfId="0" applyFont="1" applyFill="1" applyBorder="1" applyAlignment="1">
      <alignment horizontal="center" vertical="center" wrapText="1"/>
    </xf>
    <xf numFmtId="10" fontId="43" fillId="12"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9" borderId="66" xfId="0" applyFont="1" applyFill="1" applyBorder="1" applyAlignment="1">
      <alignment vertical="center" wrapText="1"/>
    </xf>
    <xf numFmtId="0" fontId="43" fillId="9" borderId="66" xfId="0" applyFont="1" applyFill="1" applyBorder="1" applyAlignment="1">
      <alignment horizontal="center" vertical="center" wrapText="1"/>
    </xf>
    <xf numFmtId="171" fontId="43" fillId="11"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2" borderId="64" xfId="0" applyNumberFormat="1" applyFont="1" applyFill="1" applyBorder="1" applyAlignment="1">
      <alignment horizontal="center" vertical="center" wrapText="1"/>
    </xf>
    <xf numFmtId="167" fontId="43" fillId="12" borderId="67" xfId="0" applyNumberFormat="1" applyFont="1" applyFill="1" applyBorder="1" applyAlignment="1">
      <alignment horizontal="center" vertical="center" wrapText="1"/>
    </xf>
    <xf numFmtId="171" fontId="43" fillId="11" borderId="63" xfId="38" applyNumberFormat="1" applyFont="1" applyFill="1" applyBorder="1" applyAlignment="1" applyProtection="1">
      <alignment horizontal="center" vertical="center" wrapText="1"/>
      <protection locked="0"/>
    </xf>
    <xf numFmtId="171" fontId="43" fillId="11"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3" borderId="0" xfId="30" applyFont="1" applyFill="1" applyBorder="1" applyAlignment="1">
      <alignment horizontal="center" vertical="center"/>
    </xf>
    <xf numFmtId="0" fontId="50" fillId="0" borderId="0" xfId="0" applyFont="1"/>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2" borderId="76" xfId="39" applyNumberFormat="1" applyFont="1" applyFill="1" applyBorder="1" applyAlignment="1">
      <alignment horizontal="center" vertical="center"/>
    </xf>
    <xf numFmtId="172" fontId="41" fillId="12"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39" fillId="9" borderId="58" xfId="30" applyFont="1" applyFill="1" applyBorder="1" applyAlignment="1">
      <alignment horizontal="center" vertical="center" wrapText="1"/>
    </xf>
    <xf numFmtId="0" fontId="39" fillId="9"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6"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1"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2" borderId="63" xfId="39" applyNumberFormat="1" applyFont="1" applyFill="1" applyBorder="1" applyAlignment="1">
      <alignment horizontal="center" vertical="center"/>
    </xf>
    <xf numFmtId="172" fontId="43" fillId="11" borderId="63" xfId="39" applyNumberFormat="1" applyFont="1" applyFill="1" applyBorder="1" applyAlignment="1">
      <alignment horizontal="center" vertical="center" wrapText="1"/>
    </xf>
    <xf numFmtId="172" fontId="41" fillId="11"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2" borderId="33" xfId="39" applyNumberFormat="1" applyFont="1" applyFill="1" applyBorder="1" applyAlignment="1">
      <alignment horizontal="center" vertical="center"/>
    </xf>
    <xf numFmtId="172" fontId="43" fillId="12"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2" borderId="66" xfId="39" applyNumberFormat="1" applyFont="1" applyFill="1" applyBorder="1" applyAlignment="1">
      <alignment horizontal="center" vertical="center"/>
    </xf>
    <xf numFmtId="172" fontId="43" fillId="12"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6"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1" fillId="11"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2" borderId="63" xfId="39" applyNumberFormat="1" applyFont="1" applyFill="1" applyBorder="1" applyAlignment="1">
      <alignment horizontal="center" vertical="center" wrapText="1"/>
    </xf>
    <xf numFmtId="172" fontId="77" fillId="11" borderId="63" xfId="39" applyNumberFormat="1" applyFont="1" applyFill="1" applyBorder="1" applyAlignment="1" applyProtection="1">
      <alignment horizontal="center" vertical="center" wrapText="1"/>
      <protection locked="0"/>
    </xf>
    <xf numFmtId="172" fontId="77" fillId="12"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2" borderId="33" xfId="39" applyNumberFormat="1" applyFont="1" applyFill="1" applyBorder="1" applyAlignment="1">
      <alignment horizontal="center" vertical="center" wrapText="1"/>
    </xf>
    <xf numFmtId="172" fontId="77" fillId="11" borderId="33" xfId="39" applyNumberFormat="1" applyFont="1" applyFill="1" applyBorder="1" applyAlignment="1" applyProtection="1">
      <alignment horizontal="center" vertical="center" wrapText="1"/>
      <protection locked="0"/>
    </xf>
    <xf numFmtId="172" fontId="77" fillId="12" borderId="72" xfId="39" applyNumberFormat="1" applyFont="1" applyFill="1" applyBorder="1" applyAlignment="1">
      <alignment horizontal="center" vertical="center" wrapText="1"/>
    </xf>
    <xf numFmtId="0" fontId="77" fillId="0" borderId="33" xfId="0" applyFont="1" applyBorder="1" applyAlignment="1">
      <alignment horizontal="center" vertical="center"/>
    </xf>
    <xf numFmtId="0" fontId="77" fillId="0" borderId="0" xfId="0" applyFont="1" applyAlignment="1">
      <alignment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2" borderId="66" xfId="39" applyNumberFormat="1" applyFont="1" applyFill="1" applyBorder="1" applyAlignment="1">
      <alignment horizontal="center" vertical="center"/>
    </xf>
    <xf numFmtId="172" fontId="77" fillId="12" borderId="66" xfId="39" applyNumberFormat="1" applyFont="1" applyFill="1" applyBorder="1" applyAlignment="1">
      <alignment horizontal="center" vertical="center" wrapText="1"/>
    </xf>
    <xf numFmtId="172" fontId="77" fillId="12" borderId="67" xfId="39" applyNumberFormat="1" applyFont="1" applyFill="1" applyBorder="1" applyAlignment="1">
      <alignment horizontal="center" vertical="center" wrapText="1"/>
    </xf>
    <xf numFmtId="0" fontId="78" fillId="0" borderId="0" xfId="30" applyFont="1" applyBorder="1" applyAlignment="1">
      <alignment horizontal="left" vertical="center" wrapText="1"/>
    </xf>
    <xf numFmtId="172" fontId="77" fillId="12"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2" borderId="76" xfId="39" applyNumberFormat="1" applyFont="1" applyFill="1" applyBorder="1" applyAlignment="1" applyProtection="1">
      <alignment horizontal="center" vertical="center" wrapText="1"/>
      <protection locked="0"/>
    </xf>
    <xf numFmtId="172" fontId="77" fillId="11" borderId="76" xfId="39" applyNumberFormat="1" applyFont="1" applyFill="1" applyBorder="1" applyAlignment="1" applyProtection="1">
      <alignment horizontal="center" vertical="center" wrapText="1"/>
      <protection locked="0"/>
    </xf>
    <xf numFmtId="172" fontId="77" fillId="12" borderId="75" xfId="39" applyNumberFormat="1" applyFont="1" applyFill="1" applyBorder="1" applyAlignment="1">
      <alignment horizontal="center" vertical="center" wrapText="1"/>
    </xf>
    <xf numFmtId="0" fontId="50" fillId="0" borderId="0" xfId="0" applyFont="1" applyAlignment="1">
      <alignment vertical="center" wrapText="1"/>
    </xf>
    <xf numFmtId="172" fontId="77" fillId="12"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1"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2" borderId="76" xfId="39" applyNumberFormat="1" applyFont="1" applyFill="1" applyBorder="1" applyAlignment="1">
      <alignment horizontal="center" vertical="center"/>
    </xf>
    <xf numFmtId="172" fontId="77" fillId="12"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2" borderId="76" xfId="39" applyNumberFormat="1" applyFont="1" applyFill="1" applyBorder="1" applyAlignment="1">
      <alignment horizontal="center" vertical="center" wrapText="1"/>
    </xf>
    <xf numFmtId="0" fontId="77" fillId="9" borderId="68" xfId="0" applyFont="1" applyFill="1" applyBorder="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1"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1" borderId="72" xfId="39" applyNumberFormat="1" applyFont="1" applyFill="1" applyBorder="1" applyAlignment="1" applyProtection="1">
      <alignment horizontal="center" vertical="center" wrapText="1"/>
      <protection locked="0"/>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1"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9" borderId="76" xfId="0" applyFont="1" applyFill="1" applyBorder="1" applyAlignment="1">
      <alignment horizontal="center" vertical="center" wrapText="1"/>
    </xf>
    <xf numFmtId="165" fontId="73" fillId="9" borderId="76" xfId="39" applyFont="1" applyFill="1" applyBorder="1" applyAlignment="1">
      <alignment horizontal="center" vertical="center" wrapText="1"/>
    </xf>
    <xf numFmtId="165" fontId="73" fillId="9" borderId="75" xfId="39" applyFont="1" applyFill="1" applyBorder="1" applyAlignment="1">
      <alignment horizontal="center" vertical="center" wrapText="1"/>
    </xf>
    <xf numFmtId="0" fontId="73" fillId="9"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9" borderId="0" xfId="39" applyFont="1" applyFill="1" applyBorder="1" applyAlignment="1">
      <alignment vertical="center"/>
    </xf>
    <xf numFmtId="165" fontId="47" fillId="0" borderId="0" xfId="39" applyFont="1" applyBorder="1" applyAlignment="1">
      <alignment vertical="center"/>
    </xf>
    <xf numFmtId="165" fontId="33" fillId="6" borderId="0" xfId="39" applyFont="1" applyFill="1" applyAlignment="1">
      <alignment vertical="center"/>
    </xf>
    <xf numFmtId="173" fontId="47" fillId="0" borderId="0" xfId="39" applyNumberFormat="1" applyFont="1" applyAlignment="1">
      <alignment horizontal="left" vertical="center" wrapText="1"/>
    </xf>
    <xf numFmtId="165" fontId="63" fillId="9" borderId="0" xfId="39" applyFont="1" applyFill="1" applyBorder="1" applyAlignment="1">
      <alignment vertical="center"/>
    </xf>
    <xf numFmtId="165" fontId="64" fillId="13"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9" borderId="0" xfId="39" applyFont="1" applyFill="1" applyAlignment="1">
      <alignment vertical="center"/>
    </xf>
    <xf numFmtId="165" fontId="39" fillId="9" borderId="74" xfId="39" applyFont="1" applyFill="1" applyBorder="1" applyAlignment="1">
      <alignment horizontal="center" vertical="center" wrapText="1"/>
    </xf>
    <xf numFmtId="165" fontId="39" fillId="9" borderId="76" xfId="39" applyFont="1" applyFill="1" applyBorder="1" applyAlignment="1">
      <alignment horizontal="center" vertical="center" wrapText="1"/>
    </xf>
    <xf numFmtId="172" fontId="39" fillId="9" borderId="76" xfId="39" applyNumberFormat="1" applyFont="1" applyFill="1" applyBorder="1" applyAlignment="1">
      <alignment horizontal="center" vertical="center" wrapText="1"/>
    </xf>
    <xf numFmtId="172" fontId="39" fillId="9" borderId="75" xfId="39" applyNumberFormat="1" applyFont="1" applyFill="1" applyBorder="1" applyAlignment="1">
      <alignment horizontal="center" vertical="center" wrapText="1"/>
    </xf>
    <xf numFmtId="165" fontId="39" fillId="9"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9"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5" borderId="15" xfId="39" applyFont="1" applyFill="1" applyBorder="1" applyAlignment="1">
      <alignment horizontal="center" vertical="center"/>
    </xf>
    <xf numFmtId="165" fontId="59" fillId="14"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19"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9" borderId="76" xfId="39" applyNumberFormat="1" applyFont="1" applyFill="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6" borderId="0" xfId="39" applyFont="1" applyFill="1" applyAlignment="1">
      <alignment horizontal="center" vertical="center"/>
    </xf>
    <xf numFmtId="165" fontId="39" fillId="9"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0" borderId="0" xfId="30" applyFont="1" applyFill="1" applyBorder="1" applyAlignment="1">
      <alignment horizontal="center" vertical="center"/>
    </xf>
    <xf numFmtId="0" fontId="63" fillId="0" borderId="0" xfId="30" applyFont="1" applyFill="1" applyBorder="1" applyAlignment="1">
      <alignment vertical="center"/>
    </xf>
    <xf numFmtId="0" fontId="39" fillId="9" borderId="62" xfId="0" applyFont="1" applyFill="1" applyBorder="1" applyAlignment="1">
      <alignment horizontal="center" vertical="center" wrapText="1"/>
    </xf>
    <xf numFmtId="172" fontId="39" fillId="9" borderId="63" xfId="39" applyNumberFormat="1" applyFont="1" applyFill="1" applyBorder="1" applyAlignment="1">
      <alignment horizontal="center" vertical="center" wrapText="1"/>
    </xf>
    <xf numFmtId="172" fontId="39" fillId="9" borderId="64" xfId="39" applyNumberFormat="1" applyFont="1" applyFill="1" applyBorder="1" applyAlignment="1">
      <alignment horizontal="center" vertical="center" wrapText="1"/>
    </xf>
    <xf numFmtId="172" fontId="39" fillId="9" borderId="33" xfId="39" applyNumberFormat="1" applyFont="1" applyFill="1" applyBorder="1" applyAlignment="1">
      <alignment horizontal="center" vertical="center" wrapText="1"/>
    </xf>
    <xf numFmtId="172" fontId="39" fillId="9" borderId="72" xfId="39" applyNumberFormat="1" applyFont="1" applyFill="1" applyBorder="1" applyAlignment="1">
      <alignment horizontal="center" vertical="center" wrapText="1"/>
    </xf>
    <xf numFmtId="0" fontId="39" fillId="9" borderId="66" xfId="39" applyNumberFormat="1" applyFont="1" applyFill="1" applyBorder="1" applyAlignment="1">
      <alignment horizontal="center" vertical="center" wrapText="1"/>
    </xf>
    <xf numFmtId="0" fontId="39" fillId="9"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9" borderId="63" xfId="39" applyNumberFormat="1" applyFont="1" applyFill="1" applyBorder="1" applyAlignment="1">
      <alignment horizontal="center" vertical="center" wrapText="1"/>
    </xf>
    <xf numFmtId="172" fontId="43" fillId="9" borderId="64" xfId="39" applyNumberFormat="1" applyFont="1" applyFill="1" applyBorder="1" applyAlignment="1">
      <alignment horizontal="center" vertical="center" wrapText="1"/>
    </xf>
    <xf numFmtId="172" fontId="50" fillId="9" borderId="33" xfId="39" applyNumberFormat="1" applyFont="1" applyFill="1" applyBorder="1" applyAlignment="1">
      <alignment horizontal="center" vertical="center" wrapText="1"/>
    </xf>
    <xf numFmtId="172" fontId="43" fillId="9" borderId="72" xfId="39" applyNumberFormat="1" applyFont="1" applyFill="1" applyBorder="1" applyAlignment="1">
      <alignment horizontal="center" vertical="center" wrapText="1"/>
    </xf>
    <xf numFmtId="172" fontId="43" fillId="9" borderId="67" xfId="39" applyNumberFormat="1" applyFont="1" applyFill="1" applyBorder="1" applyAlignment="1">
      <alignment horizontal="center" vertical="center" wrapText="1"/>
    </xf>
    <xf numFmtId="172" fontId="43" fillId="12" borderId="66" xfId="39" applyNumberFormat="1" applyFont="1" applyFill="1" applyBorder="1" applyAlignment="1" applyProtection="1">
      <alignment horizontal="center" vertical="center" wrapText="1"/>
      <protection locked="0"/>
    </xf>
    <xf numFmtId="0" fontId="39" fillId="9" borderId="63"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2" borderId="63" xfId="0" applyNumberFormat="1" applyFont="1" applyFill="1" applyBorder="1" applyAlignment="1">
      <alignment horizontal="center" vertical="center" wrapText="1"/>
    </xf>
    <xf numFmtId="167" fontId="43" fillId="11" borderId="64"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wrapText="1"/>
    </xf>
    <xf numFmtId="167" fontId="43" fillId="11" borderId="72" xfId="0" applyNumberFormat="1" applyFont="1" applyFill="1" applyBorder="1" applyAlignment="1">
      <alignment horizontal="center" vertical="center" wrapText="1"/>
    </xf>
    <xf numFmtId="167" fontId="43" fillId="12" borderId="66" xfId="0" applyNumberFormat="1" applyFont="1" applyFill="1" applyBorder="1" applyAlignment="1">
      <alignment horizontal="center" vertical="center" wrapText="1"/>
    </xf>
    <xf numFmtId="171" fontId="43" fillId="12" borderId="66" xfId="0" applyNumberFormat="1" applyFont="1" applyFill="1" applyBorder="1" applyAlignment="1">
      <alignment horizontal="center" vertical="center" wrapText="1"/>
    </xf>
    <xf numFmtId="171" fontId="43" fillId="12" borderId="76" xfId="0" applyNumberFormat="1" applyFont="1" applyFill="1" applyBorder="1" applyAlignment="1">
      <alignment horizontal="center" vertical="center" wrapText="1"/>
    </xf>
    <xf numFmtId="167" fontId="43" fillId="12"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0" fontId="44" fillId="0" borderId="0" xfId="0" applyFont="1" applyAlignment="1">
      <alignment horizontal="left" vertical="center" wrapText="1"/>
    </xf>
    <xf numFmtId="167" fontId="43" fillId="12" borderId="75" xfId="0" applyNumberFormat="1" applyFont="1" applyFill="1" applyBorder="1" applyAlignment="1">
      <alignment horizontal="center" vertical="center" wrapText="1"/>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1" borderId="63" xfId="0" applyNumberFormat="1" applyFont="1" applyFill="1" applyBorder="1" applyAlignment="1" applyProtection="1">
      <alignment horizontal="center" vertical="center" wrapText="1"/>
      <protection locked="0"/>
    </xf>
    <xf numFmtId="172" fontId="43" fillId="11"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1" borderId="33" xfId="0" applyNumberFormat="1" applyFont="1" applyFill="1" applyBorder="1" applyAlignment="1" applyProtection="1">
      <alignment horizontal="center" vertical="center" wrapText="1"/>
      <protection locked="0"/>
    </xf>
    <xf numFmtId="172" fontId="43" fillId="11"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1" borderId="76" xfId="0" applyNumberFormat="1" applyFont="1" applyFill="1" applyBorder="1" applyAlignment="1" applyProtection="1">
      <alignment horizontal="center" vertical="center" wrapText="1"/>
      <protection locked="0"/>
    </xf>
    <xf numFmtId="0" fontId="34" fillId="0" borderId="0" xfId="0" applyFont="1" applyAlignment="1">
      <alignment vertical="center"/>
    </xf>
    <xf numFmtId="0" fontId="79" fillId="0" borderId="0" xfId="0" applyFont="1" applyAlignment="1">
      <alignment vertical="center"/>
    </xf>
    <xf numFmtId="0" fontId="73" fillId="9"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19" borderId="66" xfId="39" applyNumberFormat="1" applyFont="1" applyFill="1" applyBorder="1" applyAlignment="1">
      <alignment horizontal="center" vertical="center" wrapText="1"/>
    </xf>
    <xf numFmtId="172" fontId="73" fillId="9" borderId="76" xfId="39" applyNumberFormat="1" applyFont="1" applyFill="1" applyBorder="1" applyAlignment="1">
      <alignment horizontal="center" vertical="center" wrapText="1"/>
    </xf>
    <xf numFmtId="172" fontId="73" fillId="9"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19"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1" borderId="64" xfId="39" applyNumberFormat="1" applyFont="1" applyFill="1" applyBorder="1" applyAlignment="1" applyProtection="1">
      <alignment horizontal="center" vertical="center" wrapText="1"/>
      <protection locked="0"/>
    </xf>
    <xf numFmtId="172" fontId="43" fillId="11" borderId="67" xfId="39" applyNumberFormat="1" applyFont="1" applyFill="1" applyBorder="1" applyAlignment="1" applyProtection="1">
      <alignment horizontal="center" vertical="center" wrapText="1"/>
      <protection locked="0"/>
    </xf>
    <xf numFmtId="172" fontId="43" fillId="11"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4"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87" fillId="0" borderId="0" xfId="30" applyFont="1" applyBorder="1" applyAlignment="1">
      <alignment vertical="center" wrapText="1"/>
    </xf>
    <xf numFmtId="172" fontId="43" fillId="23" borderId="63" xfId="39" applyNumberFormat="1" applyFont="1" applyFill="1" applyBorder="1" applyAlignment="1">
      <alignment horizontal="center" vertical="center" wrapText="1"/>
    </xf>
    <xf numFmtId="172" fontId="43" fillId="23" borderId="33" xfId="39" applyNumberFormat="1" applyFont="1" applyFill="1" applyBorder="1" applyAlignment="1">
      <alignment horizontal="center" vertical="center" wrapText="1"/>
    </xf>
    <xf numFmtId="172" fontId="43" fillId="11" borderId="33" xfId="39" applyNumberFormat="1" applyFont="1" applyFill="1" applyBorder="1" applyAlignment="1">
      <alignment horizontal="center" vertical="center" wrapText="1"/>
    </xf>
    <xf numFmtId="0" fontId="55" fillId="0" borderId="0" xfId="0" applyFont="1"/>
    <xf numFmtId="0" fontId="38" fillId="0" borderId="0" xfId="0" applyFont="1" applyAlignment="1">
      <alignment horizontal="left" vertical="center" wrapText="1"/>
    </xf>
    <xf numFmtId="172" fontId="41" fillId="11" borderId="63" xfId="39" applyNumberFormat="1" applyFont="1" applyFill="1" applyBorder="1" applyAlignment="1" applyProtection="1">
      <alignment horizontal="center" vertical="center" wrapText="1"/>
      <protection locked="0"/>
    </xf>
    <xf numFmtId="172" fontId="41" fillId="11" borderId="33" xfId="39" applyNumberFormat="1" applyFont="1" applyFill="1" applyBorder="1" applyAlignment="1" applyProtection="1">
      <alignment horizontal="center" vertical="center" wrapText="1"/>
      <protection locked="0"/>
    </xf>
    <xf numFmtId="0" fontId="73" fillId="17"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6" borderId="0" xfId="15" applyFont="1" applyFill="1" applyAlignment="1">
      <alignment horizontal="center" vertical="center" wrapText="1"/>
    </xf>
    <xf numFmtId="0" fontId="41" fillId="0" borderId="0" xfId="28" applyFont="1" applyAlignment="1">
      <alignment horizontal="center" vertical="center"/>
    </xf>
    <xf numFmtId="0" fontId="35" fillId="6"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1" borderId="63" xfId="39" applyNumberFormat="1" applyFont="1" applyFill="1" applyBorder="1" applyAlignment="1" applyProtection="1">
      <alignment horizontal="left" vertical="center" wrapText="1"/>
      <protection locked="0"/>
    </xf>
    <xf numFmtId="172" fontId="43" fillId="11" borderId="64" xfId="39" applyNumberFormat="1" applyFont="1" applyFill="1" applyBorder="1" applyAlignment="1" applyProtection="1">
      <alignment horizontal="left" vertical="center" wrapText="1"/>
      <protection locked="0"/>
    </xf>
    <xf numFmtId="0" fontId="59" fillId="6"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1" borderId="33" xfId="39" applyNumberFormat="1" applyFont="1" applyFill="1" applyBorder="1" applyAlignment="1" applyProtection="1">
      <alignment horizontal="left" vertical="center" wrapText="1"/>
      <protection locked="0"/>
    </xf>
    <xf numFmtId="172" fontId="43" fillId="11"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0" fontId="43" fillId="0" borderId="71" xfId="0" applyFont="1" applyBorder="1" applyAlignment="1" applyProtection="1">
      <alignment horizontal="left" vertical="center" wrapText="1"/>
      <protection locked="0"/>
    </xf>
    <xf numFmtId="169" fontId="33" fillId="5" borderId="0" xfId="46" applyFont="1" applyFill="1">
      <alignment vertical="top"/>
    </xf>
    <xf numFmtId="173" fontId="33" fillId="5" borderId="0" xfId="46" applyNumberFormat="1" applyFont="1" applyFill="1">
      <alignment vertical="top"/>
    </xf>
    <xf numFmtId="0" fontId="42" fillId="0" borderId="0" xfId="0" applyFont="1" applyAlignment="1">
      <alignment horizontal="center" vertical="center" wrapText="1"/>
    </xf>
    <xf numFmtId="0" fontId="37" fillId="9" borderId="67" xfId="3" applyFont="1" applyFill="1" applyBorder="1" applyAlignment="1">
      <alignment horizontal="center" vertical="center" wrapText="1"/>
    </xf>
    <xf numFmtId="0" fontId="37" fillId="9"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1" borderId="63" xfId="3" applyNumberFormat="1" applyFont="1" applyFill="1" applyBorder="1" applyAlignment="1" applyProtection="1">
      <alignment horizontal="center" vertical="center"/>
      <protection locked="0"/>
    </xf>
    <xf numFmtId="172" fontId="41" fillId="11" borderId="64" xfId="3" applyNumberFormat="1" applyFont="1" applyFill="1" applyBorder="1" applyAlignment="1" applyProtection="1">
      <alignment horizontal="center" vertical="center"/>
      <protection locked="0"/>
    </xf>
    <xf numFmtId="0" fontId="41" fillId="0" borderId="71" xfId="0" applyFont="1" applyBorder="1" applyAlignment="1">
      <alignment horizontal="left" vertical="center" wrapText="1"/>
    </xf>
    <xf numFmtId="172" fontId="41" fillId="11" borderId="33" xfId="0" applyNumberFormat="1" applyFont="1" applyFill="1" applyBorder="1" applyAlignment="1" applyProtection="1">
      <alignment horizontal="center" vertical="center" wrapText="1"/>
      <protection locked="0"/>
    </xf>
    <xf numFmtId="172" fontId="41" fillId="11" borderId="72" xfId="0" applyNumberFormat="1" applyFont="1" applyFill="1" applyBorder="1" applyAlignment="1" applyProtection="1">
      <alignment horizontal="center" vertical="center" wrapText="1"/>
      <protection locked="0"/>
    </xf>
    <xf numFmtId="172" fontId="41" fillId="11" borderId="72" xfId="39" applyNumberFormat="1" applyFont="1" applyFill="1" applyBorder="1" applyAlignment="1" applyProtection="1">
      <alignment horizontal="center" vertical="center" wrapText="1"/>
      <protection locked="0"/>
    </xf>
    <xf numFmtId="167" fontId="41" fillId="12" borderId="33" xfId="0" applyNumberFormat="1" applyFont="1" applyFill="1" applyBorder="1" applyAlignment="1">
      <alignment horizontal="center" vertical="center" wrapText="1"/>
    </xf>
    <xf numFmtId="167" fontId="41" fillId="12" borderId="72" xfId="0" applyNumberFormat="1" applyFont="1" applyFill="1" applyBorder="1" applyAlignment="1">
      <alignment horizontal="center" vertical="center" wrapText="1"/>
    </xf>
    <xf numFmtId="167" fontId="41" fillId="11" borderId="33" xfId="0" applyNumberFormat="1" applyFont="1" applyFill="1" applyBorder="1" applyAlignment="1" applyProtection="1">
      <alignment horizontal="center" vertical="center" wrapText="1"/>
      <protection locked="0"/>
    </xf>
    <xf numFmtId="167" fontId="41" fillId="11" borderId="72" xfId="0" applyNumberFormat="1" applyFont="1" applyFill="1" applyBorder="1" applyAlignment="1" applyProtection="1">
      <alignment horizontal="center" vertical="center" wrapText="1"/>
      <protection locked="0"/>
    </xf>
    <xf numFmtId="10" fontId="41" fillId="11" borderId="33" xfId="0" applyNumberFormat="1" applyFont="1" applyFill="1" applyBorder="1" applyAlignment="1">
      <alignment horizontal="center" vertical="center" wrapText="1"/>
    </xf>
    <xf numFmtId="10" fontId="41" fillId="11" borderId="72"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wrapText="1"/>
      <protection locked="0"/>
    </xf>
    <xf numFmtId="10" fontId="41" fillId="11" borderId="72" xfId="38" applyNumberFormat="1" applyFont="1" applyFill="1" applyBorder="1" applyAlignment="1" applyProtection="1">
      <alignment horizontal="center" vertical="center" wrapText="1"/>
      <protection locked="0"/>
    </xf>
    <xf numFmtId="167" fontId="41" fillId="12" borderId="66" xfId="0" applyNumberFormat="1" applyFont="1" applyFill="1" applyBorder="1" applyAlignment="1">
      <alignment horizontal="center" vertical="center" wrapText="1"/>
    </xf>
    <xf numFmtId="167" fontId="41" fillId="12" borderId="67" xfId="0" applyNumberFormat="1" applyFont="1" applyFill="1" applyBorder="1" applyAlignment="1">
      <alignment horizontal="center" vertical="center" wrapText="1"/>
    </xf>
    <xf numFmtId="167" fontId="41" fillId="11" borderId="63" xfId="0" applyNumberFormat="1" applyFont="1" applyFill="1" applyBorder="1" applyAlignment="1" applyProtection="1">
      <alignment horizontal="center" vertical="center" wrapText="1"/>
      <protection locked="0"/>
    </xf>
    <xf numFmtId="167" fontId="41" fillId="11" borderId="64" xfId="0" applyNumberFormat="1" applyFont="1" applyFill="1" applyBorder="1" applyAlignment="1" applyProtection="1">
      <alignment horizontal="center" vertical="center" wrapText="1"/>
      <protection locked="0"/>
    </xf>
    <xf numFmtId="167" fontId="41" fillId="12" borderId="33" xfId="38" applyNumberFormat="1" applyFont="1" applyFill="1" applyBorder="1" applyAlignment="1" applyProtection="1">
      <alignment horizontal="center" vertical="center" wrapText="1"/>
      <protection locked="0"/>
    </xf>
    <xf numFmtId="167" fontId="41" fillId="12" borderId="72" xfId="38" applyNumberFormat="1" applyFont="1" applyFill="1" applyBorder="1" applyAlignment="1" applyProtection="1">
      <alignment horizontal="center" vertical="center" wrapText="1"/>
      <protection locked="0"/>
    </xf>
    <xf numFmtId="0" fontId="41" fillId="0" borderId="62" xfId="0" applyFont="1" applyBorder="1" applyAlignment="1">
      <alignment horizontal="left" vertical="center" wrapText="1"/>
    </xf>
    <xf numFmtId="167" fontId="41" fillId="12" borderId="76" xfId="0" applyNumberFormat="1" applyFont="1" applyFill="1" applyBorder="1" applyAlignment="1">
      <alignment horizontal="center" vertical="center" wrapText="1"/>
    </xf>
    <xf numFmtId="171" fontId="41" fillId="11" borderId="33" xfId="38" applyNumberFormat="1" applyFont="1" applyFill="1" applyBorder="1" applyAlignment="1" applyProtection="1">
      <alignment horizontal="center" vertical="center" wrapText="1"/>
      <protection locked="0"/>
    </xf>
    <xf numFmtId="171" fontId="41" fillId="11" borderId="72" xfId="38" applyNumberFormat="1" applyFont="1" applyFill="1" applyBorder="1" applyAlignment="1" applyProtection="1">
      <alignment horizontal="center" vertical="center" wrapText="1"/>
      <protection locked="0"/>
    </xf>
    <xf numFmtId="167" fontId="41" fillId="16" borderId="33" xfId="0" applyNumberFormat="1" applyFont="1" applyFill="1" applyBorder="1" applyAlignment="1" applyProtection="1">
      <alignment horizontal="center" vertical="center" wrapText="1"/>
      <protection locked="0"/>
    </xf>
    <xf numFmtId="167" fontId="41" fillId="16" borderId="72" xfId="0" applyNumberFormat="1" applyFont="1" applyFill="1" applyBorder="1" applyAlignment="1" applyProtection="1">
      <alignment horizontal="center" vertical="center" wrapText="1"/>
      <protection locked="0"/>
    </xf>
    <xf numFmtId="0" fontId="72" fillId="0" borderId="0" xfId="37" applyFont="1" applyBorder="1" applyAlignment="1">
      <alignment vertical="center" wrapText="1"/>
    </xf>
    <xf numFmtId="0" fontId="46" fillId="6"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6" borderId="0" xfId="0" applyFont="1" applyFill="1" applyAlignment="1">
      <alignment vertical="center"/>
    </xf>
    <xf numFmtId="0" fontId="38" fillId="0" borderId="62" xfId="0" applyFont="1" applyBorder="1" applyAlignment="1">
      <alignment horizontal="left" vertical="center" wrapText="1"/>
    </xf>
    <xf numFmtId="167" fontId="38" fillId="16" borderId="63" xfId="0" applyNumberFormat="1" applyFont="1" applyFill="1" applyBorder="1" applyAlignment="1">
      <alignment horizontal="center" vertical="center" wrapText="1"/>
    </xf>
    <xf numFmtId="167" fontId="38" fillId="12" borderId="64" xfId="0" applyNumberFormat="1" applyFont="1" applyFill="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6" borderId="33" xfId="0" applyNumberFormat="1" applyFont="1" applyFill="1" applyBorder="1" applyAlignment="1">
      <alignment horizontal="center" vertical="center" wrapText="1"/>
    </xf>
    <xf numFmtId="167" fontId="38" fillId="12" borderId="72" xfId="0" applyNumberFormat="1" applyFont="1" applyFill="1" applyBorder="1" applyAlignment="1">
      <alignment horizontal="center" vertical="center" wrapText="1"/>
    </xf>
    <xf numFmtId="167" fontId="38" fillId="11"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2" borderId="33" xfId="0" applyNumberFormat="1" applyFont="1" applyFill="1" applyBorder="1" applyAlignment="1">
      <alignment horizontal="center" vertical="center"/>
    </xf>
    <xf numFmtId="0" fontId="38" fillId="11"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2" borderId="66" xfId="0" applyNumberFormat="1" applyFont="1" applyFill="1" applyBorder="1" applyAlignment="1">
      <alignment horizontal="center" vertical="center"/>
    </xf>
    <xf numFmtId="167" fontId="38" fillId="12" borderId="67" xfId="0" applyNumberFormat="1" applyFont="1" applyFill="1" applyBorder="1" applyAlignment="1">
      <alignment horizontal="center" vertical="center" wrapText="1"/>
    </xf>
    <xf numFmtId="0" fontId="93" fillId="0" borderId="0" xfId="37" applyFont="1" applyBorder="1" applyAlignment="1">
      <alignment vertical="center" wrapText="1"/>
    </xf>
    <xf numFmtId="0" fontId="38" fillId="11" borderId="76" xfId="0" applyFont="1" applyFill="1" applyBorder="1" applyAlignment="1" applyProtection="1">
      <alignment horizontal="center" vertical="center" wrapText="1"/>
      <protection locked="0"/>
    </xf>
    <xf numFmtId="0" fontId="57" fillId="0" borderId="0" xfId="0" applyFont="1" applyAlignment="1">
      <alignment horizontal="center" vertical="center" wrapText="1"/>
    </xf>
    <xf numFmtId="167" fontId="43" fillId="16" borderId="63" xfId="0" applyNumberFormat="1" applyFont="1" applyFill="1" applyBorder="1" applyAlignment="1">
      <alignment horizontal="center" vertical="center" wrapText="1"/>
    </xf>
    <xf numFmtId="167" fontId="41" fillId="16" borderId="33" xfId="0" applyNumberFormat="1" applyFont="1" applyFill="1" applyBorder="1" applyAlignment="1">
      <alignment horizontal="center" vertical="center" wrapText="1"/>
    </xf>
    <xf numFmtId="167" fontId="43" fillId="11" borderId="33" xfId="0" applyNumberFormat="1" applyFont="1" applyFill="1" applyBorder="1" applyAlignment="1">
      <alignment horizontal="center" vertical="center"/>
    </xf>
    <xf numFmtId="167" fontId="43" fillId="12"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2"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1"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9"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1"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2" borderId="66" xfId="0" applyNumberFormat="1" applyFont="1" applyFill="1" applyBorder="1" applyAlignment="1">
      <alignment horizontal="center" vertical="center" wrapText="1"/>
    </xf>
    <xf numFmtId="0" fontId="85" fillId="0" borderId="0" xfId="0" applyFont="1" applyAlignment="1">
      <alignment vertical="center"/>
    </xf>
    <xf numFmtId="167" fontId="38" fillId="11" borderId="76"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lignment horizontal="center" vertical="center"/>
    </xf>
    <xf numFmtId="167" fontId="38" fillId="11"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1" borderId="63" xfId="0" applyNumberFormat="1" applyFont="1" applyFill="1" applyBorder="1" applyAlignment="1" applyProtection="1">
      <alignment horizontal="center" vertical="center" wrapText="1"/>
      <protection locked="0"/>
    </xf>
    <xf numFmtId="0" fontId="72" fillId="6" borderId="0" xfId="37" applyFont="1" applyFill="1" applyBorder="1" applyAlignment="1">
      <alignment vertical="center" wrapText="1"/>
    </xf>
    <xf numFmtId="168" fontId="38" fillId="11"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6" borderId="0" xfId="0" applyFont="1" applyFill="1"/>
    <xf numFmtId="0" fontId="37" fillId="9"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1" borderId="63" xfId="0"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pplyProtection="1">
      <alignment horizontal="center" vertical="center" wrapText="1"/>
      <protection locked="0"/>
    </xf>
    <xf numFmtId="167" fontId="43" fillId="12"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1" borderId="63" xfId="0" applyFont="1" applyFill="1" applyBorder="1" applyAlignment="1" applyProtection="1">
      <alignment horizontal="center" vertical="center" wrapText="1"/>
      <protection locked="0"/>
    </xf>
    <xf numFmtId="0" fontId="43" fillId="11" borderId="33" xfId="0" applyFont="1" applyFill="1" applyBorder="1" applyAlignment="1" applyProtection="1">
      <alignment horizontal="center" vertical="center" wrapText="1"/>
      <protection locked="0"/>
    </xf>
    <xf numFmtId="0" fontId="47" fillId="6" borderId="0" xfId="30" applyFont="1" applyFill="1" applyBorder="1" applyAlignment="1">
      <alignment vertical="center"/>
    </xf>
    <xf numFmtId="0" fontId="63" fillId="6" borderId="0" xfId="30" applyFont="1" applyFill="1" applyBorder="1" applyAlignment="1">
      <alignment vertical="center"/>
    </xf>
    <xf numFmtId="0" fontId="33" fillId="0" borderId="0" xfId="0" applyFont="1" applyAlignment="1">
      <alignment horizontal="center" vertical="center" wrapText="1"/>
    </xf>
    <xf numFmtId="0" fontId="39" fillId="9" borderId="97" xfId="0" applyFont="1" applyFill="1" applyBorder="1" applyAlignment="1">
      <alignment horizontal="center" vertical="center" wrapText="1"/>
    </xf>
    <xf numFmtId="0" fontId="39" fillId="9"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6"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6" borderId="86" xfId="0" applyNumberFormat="1" applyFont="1" applyFill="1" applyBorder="1" applyAlignment="1">
      <alignment horizontal="center" vertical="center" wrapText="1"/>
    </xf>
    <xf numFmtId="0" fontId="41" fillId="9" borderId="87" xfId="0" applyFont="1" applyFill="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2" borderId="20" xfId="0" applyNumberFormat="1" applyFont="1" applyFill="1" applyBorder="1" applyAlignment="1">
      <alignment horizontal="center" vertical="center" wrapText="1"/>
    </xf>
    <xf numFmtId="0" fontId="41" fillId="9" borderId="95" xfId="0" applyFont="1" applyFill="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2" borderId="20" xfId="38" applyNumberFormat="1" applyFont="1" applyFill="1" applyBorder="1" applyAlignment="1">
      <alignment horizontal="center" vertical="center" wrapText="1"/>
    </xf>
    <xf numFmtId="10" fontId="41" fillId="9" borderId="95" xfId="38" applyNumberFormat="1" applyFont="1" applyFill="1" applyBorder="1" applyAlignment="1">
      <alignment horizontal="center" vertical="center" wrapText="1"/>
    </xf>
    <xf numFmtId="10" fontId="41" fillId="11" borderId="20" xfId="38" applyNumberFormat="1" applyFont="1" applyFill="1" applyBorder="1" applyAlignment="1" applyProtection="1">
      <alignment horizontal="center" vertical="center" wrapText="1"/>
      <protection locked="0"/>
    </xf>
    <xf numFmtId="10" fontId="41" fillId="16" borderId="20" xfId="38" applyNumberFormat="1" applyFont="1" applyFill="1" applyBorder="1" applyAlignment="1">
      <alignment horizontal="center" vertical="center" wrapText="1"/>
    </xf>
    <xf numFmtId="10" fontId="41" fillId="16"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1" borderId="20" xfId="0" applyFont="1" applyFill="1" applyBorder="1" applyAlignment="1" applyProtection="1">
      <alignment horizontal="center" vertical="center" wrapText="1"/>
      <protection locked="0"/>
    </xf>
    <xf numFmtId="0" fontId="50" fillId="6" borderId="0" xfId="0" applyFont="1" applyFill="1" applyAlignment="1">
      <alignment vertical="center"/>
    </xf>
    <xf numFmtId="165" fontId="41" fillId="11"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2" borderId="89" xfId="0" applyNumberFormat="1" applyFont="1" applyFill="1" applyBorder="1" applyAlignment="1">
      <alignment horizontal="center" vertical="center" wrapText="1"/>
    </xf>
    <xf numFmtId="0" fontId="41" fillId="9" borderId="90" xfId="0" applyFont="1" applyFill="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2" borderId="86" xfId="38" applyNumberFormat="1" applyFont="1" applyFill="1" applyBorder="1" applyAlignment="1">
      <alignment horizontal="center" vertical="center" wrapText="1"/>
    </xf>
    <xf numFmtId="0" fontId="43" fillId="9" borderId="87" xfId="0" applyFont="1" applyFill="1" applyBorder="1" applyAlignment="1">
      <alignment horizontal="center" vertical="center" wrapText="1"/>
    </xf>
    <xf numFmtId="0" fontId="43" fillId="0" borderId="94" xfId="0" applyFont="1" applyBorder="1" applyAlignment="1">
      <alignment vertical="center" wrapText="1"/>
    </xf>
    <xf numFmtId="0" fontId="43" fillId="9" borderId="95" xfId="0" applyFont="1" applyFill="1" applyBorder="1" applyAlignment="1">
      <alignment horizontal="center" vertical="center" wrapText="1"/>
    </xf>
    <xf numFmtId="0" fontId="43" fillId="0" borderId="88" xfId="0" applyFont="1" applyBorder="1" applyAlignment="1">
      <alignment vertical="center" wrapText="1"/>
    </xf>
    <xf numFmtId="10" fontId="41" fillId="11" borderId="89" xfId="38" applyNumberFormat="1" applyFont="1" applyFill="1" applyBorder="1" applyAlignment="1" applyProtection="1">
      <alignment horizontal="center" vertical="center" wrapText="1"/>
      <protection locked="0"/>
    </xf>
    <xf numFmtId="0" fontId="43" fillId="9"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1" borderId="63" xfId="0" applyFont="1" applyFill="1" applyBorder="1" applyAlignment="1">
      <alignment vertical="center" wrapText="1"/>
    </xf>
    <xf numFmtId="0" fontId="43" fillId="12" borderId="63" xfId="0" applyFont="1" applyFill="1" applyBorder="1" applyAlignment="1" applyProtection="1">
      <alignment horizontal="center" vertical="center" wrapText="1"/>
      <protection locked="0"/>
    </xf>
    <xf numFmtId="0" fontId="43" fillId="11"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1" borderId="33" xfId="0" applyFont="1" applyFill="1" applyBorder="1" applyAlignment="1">
      <alignment vertical="center" wrapText="1"/>
    </xf>
    <xf numFmtId="0" fontId="43" fillId="12" borderId="33" xfId="0" applyFont="1" applyFill="1" applyBorder="1" applyAlignment="1" applyProtection="1">
      <alignment horizontal="center" vertical="center" wrapText="1"/>
      <protection locked="0"/>
    </xf>
    <xf numFmtId="0" fontId="43" fillId="11" borderId="72" xfId="0" applyFont="1" applyFill="1" applyBorder="1" applyAlignment="1" applyProtection="1">
      <alignment horizontal="center" vertical="center" wrapText="1"/>
      <protection locked="0"/>
    </xf>
    <xf numFmtId="0" fontId="43" fillId="12" borderId="66" xfId="0" applyFont="1" applyFill="1" applyBorder="1" applyAlignment="1">
      <alignment vertical="center" wrapText="1"/>
    </xf>
    <xf numFmtId="2" fontId="41" fillId="9" borderId="66" xfId="0" applyNumberFormat="1" applyFont="1" applyFill="1" applyBorder="1" applyAlignment="1">
      <alignment vertical="center"/>
    </xf>
    <xf numFmtId="2" fontId="41" fillId="9"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9" borderId="63" xfId="0" applyNumberFormat="1" applyFont="1" applyFill="1" applyBorder="1" applyAlignment="1">
      <alignment vertical="center"/>
    </xf>
    <xf numFmtId="2" fontId="41" fillId="9" borderId="64" xfId="0" applyNumberFormat="1" applyFont="1" applyFill="1" applyBorder="1" applyAlignment="1">
      <alignment vertical="center"/>
    </xf>
    <xf numFmtId="2" fontId="41" fillId="9" borderId="33" xfId="0" applyNumberFormat="1" applyFont="1" applyFill="1" applyBorder="1" applyAlignment="1">
      <alignment vertical="center"/>
    </xf>
    <xf numFmtId="2" fontId="41" fillId="9"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1" borderId="76" xfId="0" applyFont="1" applyFill="1" applyBorder="1" applyAlignment="1" applyProtection="1">
      <alignment horizontal="center" vertical="center" wrapText="1"/>
      <protection locked="0"/>
    </xf>
    <xf numFmtId="0" fontId="43" fillId="12" borderId="76" xfId="0" applyFont="1" applyFill="1" applyBorder="1" applyAlignment="1" applyProtection="1">
      <alignment horizontal="center" vertical="center" wrapText="1"/>
      <protection locked="0"/>
    </xf>
    <xf numFmtId="2" fontId="41" fillId="9" borderId="76" xfId="0" applyNumberFormat="1" applyFont="1" applyFill="1" applyBorder="1" applyAlignment="1">
      <alignment vertical="center"/>
    </xf>
    <xf numFmtId="2" fontId="41" fillId="9"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2" borderId="76" xfId="0" applyFont="1" applyFill="1" applyBorder="1" applyAlignment="1">
      <alignment vertical="center" wrapText="1"/>
    </xf>
    <xf numFmtId="2" fontId="46" fillId="9" borderId="76" xfId="0" applyNumberFormat="1" applyFont="1" applyFill="1" applyBorder="1" applyAlignment="1">
      <alignment vertical="center"/>
    </xf>
    <xf numFmtId="2" fontId="46" fillId="9"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6" borderId="0" xfId="37" applyFont="1" applyFill="1" applyBorder="1" applyAlignment="1">
      <alignment vertical="center" wrapText="1"/>
    </xf>
    <xf numFmtId="0" fontId="47" fillId="0" borderId="0" xfId="37" applyFont="1" applyFill="1" applyBorder="1" applyAlignment="1">
      <alignment horizontal="center" vertical="center" wrapText="1"/>
    </xf>
    <xf numFmtId="0" fontId="40" fillId="6" borderId="0" xfId="37" applyFont="1" applyFill="1" applyBorder="1" applyAlignment="1">
      <alignment vertical="center" wrapText="1"/>
    </xf>
    <xf numFmtId="0" fontId="41"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9" borderId="89" xfId="15" applyFont="1" applyFill="1" applyBorder="1" applyAlignment="1">
      <alignment horizontal="center" vertical="center" wrapText="1"/>
    </xf>
    <xf numFmtId="0" fontId="75" fillId="6"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6"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1" borderId="86" xfId="0" applyFont="1" applyFill="1" applyBorder="1" applyAlignment="1" applyProtection="1">
      <alignment horizontal="center" vertical="center" wrapText="1"/>
      <protection locked="0"/>
    </xf>
    <xf numFmtId="167" fontId="43" fillId="12" borderId="87" xfId="0" applyNumberFormat="1" applyFont="1" applyFill="1" applyBorder="1" applyAlignment="1">
      <alignment horizontal="center" vertical="center" wrapText="1"/>
    </xf>
    <xf numFmtId="0" fontId="43" fillId="11" borderId="20" xfId="0" applyFont="1" applyFill="1" applyBorder="1" applyAlignment="1" applyProtection="1">
      <alignment horizontal="center" vertical="center" wrapText="1"/>
      <protection locked="0"/>
    </xf>
    <xf numFmtId="167" fontId="43" fillId="12" borderId="95" xfId="0" applyNumberFormat="1" applyFont="1" applyFill="1" applyBorder="1" applyAlignment="1">
      <alignment horizontal="center" vertical="center" wrapText="1"/>
    </xf>
    <xf numFmtId="0" fontId="43" fillId="11" borderId="89" xfId="0" applyFont="1" applyFill="1" applyBorder="1" applyAlignment="1" applyProtection="1">
      <alignment horizontal="center" vertical="center" wrapText="1"/>
      <protection locked="0"/>
    </xf>
    <xf numFmtId="167" fontId="43" fillId="12"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2" borderId="98" xfId="0" applyNumberFormat="1" applyFont="1" applyFill="1" applyBorder="1" applyAlignment="1">
      <alignment horizontal="center" vertical="center" wrapText="1"/>
    </xf>
    <xf numFmtId="167" fontId="43" fillId="12"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2" borderId="89" xfId="0" applyNumberFormat="1" applyFont="1" applyFill="1" applyBorder="1" applyAlignment="1">
      <alignment horizontal="center" vertical="center" wrapText="1"/>
    </xf>
    <xf numFmtId="0" fontId="43" fillId="11" borderId="98" xfId="0" applyFont="1" applyFill="1" applyBorder="1" applyAlignment="1" applyProtection="1">
      <alignment horizontal="center" vertical="center" wrapText="1"/>
      <protection locked="0"/>
    </xf>
    <xf numFmtId="0" fontId="57" fillId="6" borderId="0" xfId="0" applyFont="1" applyFill="1" applyAlignment="1">
      <alignment vertical="center"/>
    </xf>
    <xf numFmtId="0" fontId="40" fillId="0" borderId="0" xfId="37" applyFont="1" applyFill="1" applyBorder="1" applyAlignment="1">
      <alignment vertical="center" wrapText="1"/>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1"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9"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9" borderId="0" xfId="0" applyFont="1" applyFill="1" applyAlignment="1">
      <alignment vertical="center"/>
    </xf>
    <xf numFmtId="0" fontId="37" fillId="9"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9"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9" borderId="63" xfId="0" applyFont="1" applyFill="1" applyBorder="1" applyAlignment="1">
      <alignment horizontal="center" vertical="center" wrapText="1"/>
    </xf>
    <xf numFmtId="0" fontId="43" fillId="9"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9" borderId="33" xfId="0" applyFont="1" applyFill="1" applyBorder="1" applyAlignment="1">
      <alignment horizontal="center" vertical="center" wrapText="1"/>
    </xf>
    <xf numFmtId="0" fontId="43" fillId="9" borderId="33" xfId="0" applyFont="1" applyFill="1" applyBorder="1" applyAlignment="1">
      <alignment horizontal="center" vertical="center" wrapText="1"/>
    </xf>
    <xf numFmtId="0" fontId="43" fillId="9"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1" borderId="33" xfId="0" applyFont="1" applyFill="1" applyBorder="1" applyAlignment="1">
      <alignment horizontal="center" vertical="center" wrapText="1"/>
    </xf>
    <xf numFmtId="0" fontId="43" fillId="11" borderId="72" xfId="0" applyFont="1" applyFill="1" applyBorder="1" applyAlignment="1">
      <alignment horizontal="center" vertical="center" wrapText="1"/>
    </xf>
    <xf numFmtId="0" fontId="38" fillId="9" borderId="33" xfId="0" applyFont="1" applyFill="1" applyBorder="1" applyAlignment="1">
      <alignment vertical="center"/>
    </xf>
    <xf numFmtId="0" fontId="38" fillId="9" borderId="72" xfId="0" applyFont="1" applyFill="1" applyBorder="1" applyAlignment="1">
      <alignment vertical="center"/>
    </xf>
    <xf numFmtId="0" fontId="41" fillId="9" borderId="33" xfId="0" applyFont="1" applyFill="1" applyBorder="1" applyAlignment="1">
      <alignment vertical="center"/>
    </xf>
    <xf numFmtId="0" fontId="88" fillId="9" borderId="33" xfId="0" applyFont="1" applyFill="1" applyBorder="1" applyAlignment="1">
      <alignment horizontal="center" vertical="center" wrapText="1"/>
    </xf>
    <xf numFmtId="0" fontId="88" fillId="9" borderId="72" xfId="0" applyFont="1" applyFill="1" applyBorder="1" applyAlignment="1">
      <alignment horizontal="center" vertical="center" wrapText="1"/>
    </xf>
    <xf numFmtId="0" fontId="50" fillId="9"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9" borderId="66" xfId="0" applyFont="1" applyFill="1" applyBorder="1" applyAlignment="1">
      <alignment vertical="center"/>
    </xf>
    <xf numFmtId="0" fontId="50" fillId="9" borderId="66" xfId="0" applyFont="1" applyFill="1" applyBorder="1" applyAlignment="1">
      <alignment vertical="center"/>
    </xf>
    <xf numFmtId="167" fontId="41" fillId="12"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9" borderId="63" xfId="0" applyFont="1" applyFill="1" applyBorder="1" applyAlignment="1">
      <alignment vertical="center"/>
    </xf>
    <xf numFmtId="0" fontId="88" fillId="9" borderId="64" xfId="0" applyFont="1" applyFill="1" applyBorder="1" applyAlignment="1">
      <alignment horizontal="center" vertical="center" wrapText="1"/>
    </xf>
    <xf numFmtId="0" fontId="41" fillId="9" borderId="72" xfId="0" applyFont="1" applyFill="1" applyBorder="1" applyAlignment="1">
      <alignment vertical="center"/>
    </xf>
    <xf numFmtId="0" fontId="50" fillId="9" borderId="72" xfId="0" applyFont="1" applyFill="1" applyBorder="1" applyAlignment="1">
      <alignment vertical="center"/>
    </xf>
    <xf numFmtId="0" fontId="40" fillId="9" borderId="63" xfId="0" applyFont="1" applyFill="1" applyBorder="1" applyAlignment="1">
      <alignment vertical="center" wrapText="1"/>
    </xf>
    <xf numFmtId="0" fontId="41" fillId="9" borderId="63" xfId="0" applyFont="1" applyFill="1" applyBorder="1" applyAlignment="1">
      <alignment vertical="center"/>
    </xf>
    <xf numFmtId="0" fontId="50" fillId="9" borderId="64" xfId="0" applyFont="1" applyFill="1" applyBorder="1" applyAlignment="1">
      <alignment vertical="center"/>
    </xf>
    <xf numFmtId="0" fontId="41" fillId="0" borderId="71" xfId="0" applyFont="1" applyBorder="1" applyAlignment="1">
      <alignment horizontal="left" vertical="top" wrapText="1"/>
    </xf>
    <xf numFmtId="167" fontId="43" fillId="20" borderId="66" xfId="0" applyNumberFormat="1" applyFont="1" applyFill="1" applyBorder="1" applyAlignment="1">
      <alignment horizontal="center" vertical="center" wrapText="1"/>
    </xf>
    <xf numFmtId="167" fontId="43" fillId="20"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0" fontId="47" fillId="9" borderId="0" xfId="30" applyFont="1" applyFill="1" applyBorder="1" applyAlignment="1">
      <alignment vertical="center" wrapText="1"/>
    </xf>
    <xf numFmtId="0" fontId="40" fillId="9" borderId="0" xfId="30" applyFont="1" applyFill="1" applyBorder="1" applyAlignment="1">
      <alignment vertical="center" wrapText="1"/>
    </xf>
    <xf numFmtId="0" fontId="50" fillId="5" borderId="0" xfId="0" applyFont="1" applyFill="1" applyAlignment="1">
      <alignment vertical="center" wrapText="1"/>
    </xf>
    <xf numFmtId="0" fontId="101" fillId="9" borderId="0" xfId="0" applyFont="1" applyFill="1" applyAlignment="1">
      <alignment vertical="center" wrapText="1"/>
    </xf>
    <xf numFmtId="0" fontId="33" fillId="9" borderId="0" xfId="0" applyFont="1" applyFill="1" applyAlignment="1">
      <alignment wrapText="1"/>
    </xf>
    <xf numFmtId="0" fontId="102" fillId="0" borderId="0" xfId="30" applyFont="1" applyBorder="1" applyAlignment="1">
      <alignment vertical="center" wrapText="1"/>
    </xf>
    <xf numFmtId="0" fontId="102" fillId="9" borderId="0" xfId="30" applyFont="1" applyFill="1" applyBorder="1" applyAlignment="1">
      <alignment vertical="center" wrapText="1"/>
    </xf>
    <xf numFmtId="0" fontId="50" fillId="9" borderId="0" xfId="0" applyFont="1" applyFill="1" applyAlignment="1">
      <alignment vertical="center"/>
    </xf>
    <xf numFmtId="0" fontId="102" fillId="5" borderId="0" xfId="30" applyFont="1" applyFill="1" applyBorder="1" applyAlignment="1">
      <alignment vertical="center" wrapText="1"/>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9" borderId="67" xfId="0" applyFont="1" applyFill="1" applyBorder="1" applyAlignment="1">
      <alignment horizontal="center" vertical="center"/>
    </xf>
    <xf numFmtId="0" fontId="46" fillId="18" borderId="0" xfId="0" applyFont="1" applyFill="1" applyAlignment="1">
      <alignment vertical="center"/>
    </xf>
    <xf numFmtId="0" fontId="33" fillId="18" borderId="0" xfId="0" applyFont="1" applyFill="1" applyAlignment="1">
      <alignment vertical="center"/>
    </xf>
    <xf numFmtId="0" fontId="38" fillId="18" borderId="0" xfId="0" applyFont="1" applyFill="1" applyAlignment="1">
      <alignment vertical="center"/>
    </xf>
    <xf numFmtId="0" fontId="101" fillId="18" borderId="0" xfId="0" applyFont="1" applyFill="1" applyAlignment="1">
      <alignment vertical="center" wrapText="1"/>
    </xf>
    <xf numFmtId="0" fontId="101" fillId="5" borderId="0" xfId="0" applyFont="1" applyFill="1" applyAlignment="1">
      <alignment vertical="center" wrapText="1"/>
    </xf>
    <xf numFmtId="0" fontId="103" fillId="17" borderId="58" xfId="0" applyFont="1" applyFill="1" applyBorder="1" applyAlignment="1">
      <alignment vertical="center" wrapText="1"/>
    </xf>
    <xf numFmtId="0" fontId="103" fillId="17" borderId="68" xfId="0" applyFont="1" applyFill="1" applyBorder="1" applyAlignment="1">
      <alignment vertical="center" wrapText="1"/>
    </xf>
    <xf numFmtId="167" fontId="43" fillId="12"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2"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2"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2" borderId="66" xfId="0" applyFont="1" applyFill="1" applyBorder="1" applyAlignment="1">
      <alignment horizontal="center" vertical="center" wrapText="1"/>
    </xf>
    <xf numFmtId="0" fontId="43" fillId="12"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9" borderId="76" xfId="0" applyFont="1" applyFill="1" applyBorder="1" applyAlignment="1">
      <alignment horizontal="center" wrapText="1"/>
    </xf>
    <xf numFmtId="0" fontId="41" fillId="9" borderId="75" xfId="0" applyFont="1" applyFill="1" applyBorder="1" applyAlignment="1">
      <alignment horizontal="center" wrapText="1"/>
    </xf>
    <xf numFmtId="0" fontId="38" fillId="0" borderId="0" xfId="0" applyFont="1" applyAlignment="1">
      <alignment vertical="top"/>
    </xf>
    <xf numFmtId="0" fontId="41" fillId="6"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6"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2" borderId="33" xfId="0" applyFont="1" applyFill="1" applyBorder="1" applyAlignment="1">
      <alignment horizontal="center" vertical="center" wrapText="1"/>
    </xf>
    <xf numFmtId="0" fontId="41" fillId="9" borderId="76" xfId="0" applyFont="1" applyFill="1" applyBorder="1" applyAlignment="1">
      <alignment vertical="center"/>
    </xf>
    <xf numFmtId="0" fontId="41" fillId="9" borderId="75" xfId="0" applyFont="1" applyFill="1" applyBorder="1" applyAlignment="1">
      <alignment vertical="center"/>
    </xf>
    <xf numFmtId="0" fontId="41" fillId="0" borderId="58" xfId="0" applyFont="1" applyBorder="1" applyAlignment="1" applyProtection="1">
      <alignment vertical="center"/>
      <protection locked="0"/>
    </xf>
    <xf numFmtId="1" fontId="43" fillId="11" borderId="63" xfId="0" applyNumberFormat="1" applyFont="1" applyFill="1" applyBorder="1" applyAlignment="1" applyProtection="1">
      <alignment horizontal="center" vertical="center" wrapText="1"/>
      <protection locked="0"/>
    </xf>
    <xf numFmtId="0" fontId="41" fillId="9" borderId="63" xfId="0" applyFont="1" applyFill="1" applyBorder="1" applyAlignment="1">
      <alignment horizontal="center" vertical="center"/>
    </xf>
    <xf numFmtId="0" fontId="41" fillId="9" borderId="64" xfId="0" applyFont="1" applyFill="1" applyBorder="1" applyAlignment="1">
      <alignment vertical="center"/>
    </xf>
    <xf numFmtId="1" fontId="43" fillId="11" borderId="66" xfId="0" applyNumberFormat="1" applyFont="1" applyFill="1" applyBorder="1" applyAlignment="1" applyProtection="1">
      <alignment horizontal="center" vertical="center" wrapText="1"/>
      <protection locked="0"/>
    </xf>
    <xf numFmtId="0" fontId="41" fillId="9" borderId="66" xfId="0" applyFont="1" applyFill="1" applyBorder="1" applyAlignment="1">
      <alignment horizontal="center" vertical="center"/>
    </xf>
    <xf numFmtId="0" fontId="41" fillId="9" borderId="67" xfId="0" applyFont="1" applyFill="1" applyBorder="1" applyAlignment="1">
      <alignment vertical="center"/>
    </xf>
    <xf numFmtId="0" fontId="41" fillId="9" borderId="0" xfId="0" applyFont="1" applyFill="1" applyAlignment="1">
      <alignment vertical="center"/>
    </xf>
    <xf numFmtId="167" fontId="41" fillId="12" borderId="63" xfId="0" applyNumberFormat="1" applyFont="1" applyFill="1" applyBorder="1" applyAlignment="1">
      <alignment horizontal="center" vertical="center" wrapText="1"/>
    </xf>
    <xf numFmtId="0" fontId="41" fillId="9" borderId="0" xfId="0" applyFont="1" applyFill="1"/>
    <xf numFmtId="167" fontId="41" fillId="12" borderId="64" xfId="0" applyNumberFormat="1" applyFont="1" applyFill="1" applyBorder="1" applyAlignment="1">
      <alignment horizontal="center" vertical="center" wrapText="1"/>
    </xf>
    <xf numFmtId="167" fontId="41" fillId="12" borderId="72" xfId="0" applyNumberFormat="1" applyFont="1" applyFill="1" applyBorder="1" applyAlignment="1" applyProtection="1">
      <alignment horizontal="center" vertical="center" wrapText="1"/>
      <protection locked="0"/>
    </xf>
    <xf numFmtId="0" fontId="41" fillId="9" borderId="0" xfId="0" applyFont="1" applyFill="1" applyAlignment="1">
      <alignment vertical="top"/>
    </xf>
    <xf numFmtId="0" fontId="39" fillId="9" borderId="66" xfId="0" applyFont="1" applyFill="1" applyBorder="1" applyAlignment="1">
      <alignment horizontal="left" vertical="center" wrapText="1"/>
    </xf>
    <xf numFmtId="0" fontId="43" fillId="0" borderId="69" xfId="0" applyFont="1" applyBorder="1" applyAlignment="1" applyProtection="1">
      <alignment vertical="center"/>
      <protection locked="0"/>
    </xf>
    <xf numFmtId="0" fontId="43" fillId="0" borderId="73" xfId="0" applyFont="1" applyBorder="1" applyAlignment="1" applyProtection="1">
      <alignment vertical="center"/>
      <protection locked="0"/>
    </xf>
    <xf numFmtId="167" fontId="41" fillId="11" borderId="33" xfId="0" applyNumberFormat="1" applyFont="1" applyFill="1" applyBorder="1" applyAlignment="1">
      <alignment horizontal="center" vertical="center" wrapText="1"/>
    </xf>
    <xf numFmtId="0" fontId="41" fillId="11" borderId="63" xfId="0" applyFont="1" applyFill="1" applyBorder="1" applyAlignment="1" applyProtection="1">
      <alignment horizontal="center" vertical="center" wrapText="1"/>
      <protection locked="0"/>
    </xf>
    <xf numFmtId="0" fontId="41" fillId="11" borderId="64" xfId="0" applyFont="1" applyFill="1" applyBorder="1" applyAlignment="1" applyProtection="1">
      <alignment horizontal="center" vertical="center" wrapText="1"/>
      <protection locked="0"/>
    </xf>
    <xf numFmtId="0" fontId="41" fillId="6" borderId="66" xfId="0" applyFont="1" applyFill="1" applyBorder="1" applyAlignment="1">
      <alignment horizontal="center" vertical="center"/>
    </xf>
    <xf numFmtId="0" fontId="41" fillId="11" borderId="67" xfId="0" applyFont="1" applyFill="1" applyBorder="1" applyAlignment="1" applyProtection="1">
      <alignment horizontal="center" vertical="center" wrapText="1"/>
      <protection locked="0"/>
    </xf>
    <xf numFmtId="0" fontId="39" fillId="9" borderId="59" xfId="0" applyFont="1" applyFill="1" applyBorder="1" applyAlignment="1">
      <alignment horizontal="left" vertical="center" wrapText="1"/>
    </xf>
    <xf numFmtId="0" fontId="39" fillId="9" borderId="60" xfId="0" applyFont="1" applyFill="1" applyBorder="1" applyAlignment="1">
      <alignment horizontal="center" vertical="center" wrapText="1"/>
    </xf>
    <xf numFmtId="0" fontId="39" fillId="9" borderId="78" xfId="0" applyFont="1" applyFill="1" applyBorder="1" applyAlignment="1">
      <alignment horizontal="center" vertical="center" wrapText="1"/>
    </xf>
    <xf numFmtId="0" fontId="39" fillId="9" borderId="79" xfId="0" applyFont="1" applyFill="1" applyBorder="1" applyAlignment="1">
      <alignment horizontal="center" vertical="center" wrapText="1"/>
    </xf>
    <xf numFmtId="0" fontId="41" fillId="11" borderId="63" xfId="0" applyFont="1" applyFill="1" applyBorder="1" applyAlignment="1">
      <alignment horizontal="center" vertical="center" wrapText="1"/>
    </xf>
    <xf numFmtId="0" fontId="41" fillId="12" borderId="64" xfId="0" applyFont="1" applyFill="1" applyBorder="1" applyAlignment="1">
      <alignment horizontal="center" vertical="center" wrapText="1"/>
    </xf>
    <xf numFmtId="0" fontId="41" fillId="11" borderId="33" xfId="0" applyFont="1" applyFill="1" applyBorder="1" applyAlignment="1">
      <alignment horizontal="center" vertical="center" wrapText="1"/>
    </xf>
    <xf numFmtId="0" fontId="41" fillId="12" borderId="72" xfId="0" applyFont="1" applyFill="1" applyBorder="1" applyAlignment="1">
      <alignment horizontal="center" vertical="center" wrapText="1"/>
    </xf>
    <xf numFmtId="0" fontId="41" fillId="11" borderId="66" xfId="0" applyFont="1" applyFill="1" applyBorder="1" applyAlignment="1">
      <alignment horizontal="center" vertical="center" wrapText="1"/>
    </xf>
    <xf numFmtId="0" fontId="41" fillId="12" borderId="67" xfId="0" applyFont="1" applyFill="1" applyBorder="1" applyAlignment="1">
      <alignment horizontal="center" vertical="center" wrapText="1"/>
    </xf>
    <xf numFmtId="49" fontId="43" fillId="11" borderId="63" xfId="0" applyNumberFormat="1" applyFont="1" applyFill="1" applyBorder="1" applyAlignment="1" applyProtection="1">
      <alignment horizontal="center" vertical="center" wrapText="1"/>
      <protection locked="0"/>
    </xf>
    <xf numFmtId="0" fontId="33" fillId="14" borderId="0" xfId="0" applyFont="1" applyFill="1" applyAlignment="1">
      <alignment vertical="center"/>
    </xf>
    <xf numFmtId="0" fontId="41" fillId="0" borderId="73" xfId="0" applyFont="1" applyBorder="1"/>
    <xf numFmtId="0" fontId="41" fillId="0" borderId="0" xfId="0" applyFont="1" applyProtection="1">
      <protection locked="0"/>
    </xf>
    <xf numFmtId="0" fontId="37" fillId="9" borderId="66" xfId="15" applyFont="1" applyFill="1" applyBorder="1" applyAlignment="1">
      <alignment horizontal="center" vertical="center" textRotation="90" wrapText="1"/>
    </xf>
    <xf numFmtId="0" fontId="38" fillId="0" borderId="73" xfId="0" applyFont="1" applyBorder="1"/>
    <xf numFmtId="0" fontId="37" fillId="9" borderId="66" xfId="3" applyFont="1" applyFill="1" applyBorder="1" applyAlignment="1">
      <alignment horizontal="center" vertical="center" textRotation="90" wrapText="1"/>
    </xf>
    <xf numFmtId="0" fontId="37" fillId="9"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1" borderId="63" xfId="3" applyNumberFormat="1" applyFont="1" applyFill="1" applyBorder="1" applyAlignment="1" applyProtection="1">
      <alignment horizontal="center" vertical="center"/>
      <protection locked="0"/>
    </xf>
    <xf numFmtId="2" fontId="41" fillId="11" borderId="64" xfId="3" applyNumberFormat="1" applyFont="1" applyFill="1" applyBorder="1" applyAlignment="1" applyProtection="1">
      <alignment horizontal="center" vertical="center"/>
      <protection locked="0"/>
    </xf>
    <xf numFmtId="2" fontId="41" fillId="11" borderId="33" xfId="3" applyNumberFormat="1" applyFont="1" applyFill="1" applyBorder="1" applyAlignment="1" applyProtection="1">
      <alignment horizontal="center" vertical="center"/>
      <protection locked="0"/>
    </xf>
    <xf numFmtId="2" fontId="41" fillId="11" borderId="33" xfId="0" applyNumberFormat="1" applyFont="1" applyFill="1" applyBorder="1" applyAlignment="1">
      <alignment horizontal="center" vertical="center" wrapText="1"/>
    </xf>
    <xf numFmtId="2" fontId="41" fillId="11" borderId="72" xfId="0" applyNumberFormat="1" applyFont="1" applyFill="1" applyBorder="1" applyAlignment="1">
      <alignment horizontal="center" vertical="center" wrapText="1"/>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9" fontId="41" fillId="11" borderId="33" xfId="38" applyFont="1" applyFill="1" applyBorder="1" applyAlignment="1" applyProtection="1">
      <alignment horizontal="center" vertical="center"/>
      <protection locked="0"/>
    </xf>
    <xf numFmtId="9" fontId="41" fillId="11" borderId="33" xfId="38" applyFont="1" applyFill="1" applyBorder="1" applyAlignment="1">
      <alignment horizontal="center" vertical="center" wrapText="1"/>
    </xf>
    <xf numFmtId="9" fontId="41" fillId="11"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2" borderId="66" xfId="0" applyNumberFormat="1" applyFont="1" applyFill="1" applyBorder="1" applyAlignment="1">
      <alignment horizontal="center" vertical="center" wrapText="1"/>
    </xf>
    <xf numFmtId="2" fontId="41" fillId="12"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2" borderId="63" xfId="0" applyNumberFormat="1" applyFont="1" applyFill="1" applyBorder="1" applyAlignment="1">
      <alignment horizontal="center" vertical="center" wrapText="1"/>
    </xf>
    <xf numFmtId="2" fontId="41" fillId="12"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4" borderId="0" xfId="0" applyFont="1" applyFill="1" applyAlignment="1">
      <alignment horizontal="center" vertical="center"/>
    </xf>
    <xf numFmtId="0" fontId="38" fillId="0" borderId="69" xfId="0" applyFont="1" applyBorder="1" applyProtection="1">
      <protection locked="0"/>
    </xf>
    <xf numFmtId="0" fontId="95" fillId="15" borderId="0" xfId="48" applyFont="1" applyBorder="1" applyAlignment="1">
      <alignment horizontal="center" vertical="center"/>
    </xf>
    <xf numFmtId="0" fontId="38" fillId="0" borderId="73" xfId="0" applyFont="1" applyBorder="1" applyProtection="1">
      <protection locked="0"/>
    </xf>
    <xf numFmtId="2" fontId="43" fillId="11" borderId="72" xfId="0" applyNumberFormat="1"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2" fontId="43" fillId="11"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0"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2" fontId="38" fillId="11" borderId="33" xfId="0" applyNumberFormat="1" applyFont="1" applyFill="1" applyBorder="1" applyAlignment="1" applyProtection="1">
      <alignment horizontal="center" vertical="center" wrapText="1"/>
      <protection locked="0"/>
    </xf>
    <xf numFmtId="0" fontId="38" fillId="11" borderId="66" xfId="0" applyFont="1" applyFill="1" applyBorder="1" applyAlignment="1" applyProtection="1">
      <alignment horizontal="center" vertical="center" wrapText="1"/>
      <protection locked="0"/>
    </xf>
    <xf numFmtId="0" fontId="50" fillId="0" borderId="0" xfId="30" applyFont="1" applyBorder="1" applyAlignment="1">
      <alignment horizontal="center" vertical="center" wrapText="1"/>
    </xf>
    <xf numFmtId="0" fontId="39" fillId="9" borderId="80" xfId="0" applyFont="1" applyFill="1" applyBorder="1" applyAlignment="1">
      <alignment horizontal="center" vertical="center" wrapText="1"/>
    </xf>
    <xf numFmtId="0" fontId="39" fillId="9" borderId="81" xfId="0" applyFont="1" applyFill="1" applyBorder="1" applyAlignment="1">
      <alignment horizontal="center" vertical="center" wrapText="1"/>
    </xf>
    <xf numFmtId="0" fontId="39" fillId="9" borderId="82" xfId="0" applyFont="1" applyFill="1" applyBorder="1" applyAlignment="1">
      <alignment horizontal="center" vertical="center" wrapText="1"/>
    </xf>
    <xf numFmtId="2" fontId="38" fillId="11" borderId="63" xfId="0" applyNumberFormat="1" applyFont="1" applyFill="1" applyBorder="1" applyAlignment="1" applyProtection="1">
      <alignment horizontal="center" vertical="center" wrapText="1"/>
      <protection locked="0"/>
    </xf>
    <xf numFmtId="0" fontId="38" fillId="11" borderId="64" xfId="0" applyFont="1" applyFill="1" applyBorder="1" applyAlignment="1" applyProtection="1">
      <alignment horizontal="center" vertical="center" wrapText="1"/>
      <protection locked="0"/>
    </xf>
    <xf numFmtId="0" fontId="38" fillId="11" borderId="72" xfId="0" applyFont="1" applyFill="1" applyBorder="1" applyAlignment="1" applyProtection="1">
      <alignment horizontal="center" vertical="center" wrapText="1"/>
      <protection locked="0"/>
    </xf>
    <xf numFmtId="2" fontId="38" fillId="11" borderId="66" xfId="0" applyNumberFormat="1" applyFont="1" applyFill="1" applyBorder="1" applyAlignment="1" applyProtection="1">
      <alignment horizontal="center" vertical="center" wrapText="1"/>
      <protection locked="0"/>
    </xf>
    <xf numFmtId="0" fontId="38" fillId="11" borderId="67" xfId="0" applyFont="1" applyFill="1" applyBorder="1" applyAlignment="1" applyProtection="1">
      <alignment horizontal="center" vertical="center" wrapText="1"/>
      <protection locked="0"/>
    </xf>
    <xf numFmtId="0" fontId="39" fillId="9" borderId="62" xfId="0" applyFont="1" applyFill="1" applyBorder="1" applyAlignment="1">
      <alignment horizontal="left" vertical="center" wrapText="1"/>
    </xf>
    <xf numFmtId="0" fontId="39" fillId="9"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1" borderId="72" xfId="0" applyNumberFormat="1" applyFont="1" applyFill="1" applyBorder="1" applyAlignment="1" applyProtection="1">
      <alignment horizontal="center" vertical="center" wrapText="1"/>
      <protection locked="0"/>
    </xf>
    <xf numFmtId="0" fontId="43" fillId="11" borderId="67" xfId="0" applyFont="1" applyFill="1" applyBorder="1" applyAlignment="1" applyProtection="1">
      <alignment horizontal="center" vertical="center" wrapText="1"/>
      <protection locked="0"/>
    </xf>
    <xf numFmtId="166" fontId="43" fillId="11" borderId="64" xfId="0" applyNumberFormat="1" applyFont="1" applyFill="1" applyBorder="1" applyAlignment="1" applyProtection="1">
      <alignment horizontal="center" vertical="center" wrapText="1"/>
      <protection locked="0"/>
    </xf>
    <xf numFmtId="166" fontId="43" fillId="11"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1"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7" borderId="0" xfId="0" applyFont="1" applyFill="1"/>
    <xf numFmtId="0" fontId="33" fillId="7" borderId="0" xfId="0" applyFont="1" applyFill="1" applyAlignment="1">
      <alignment horizontal="left"/>
    </xf>
    <xf numFmtId="167" fontId="43" fillId="11"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7"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1" borderId="33" xfId="0" applyNumberFormat="1" applyFont="1" applyFill="1" applyBorder="1" applyAlignment="1" applyProtection="1">
      <alignment horizontal="center" vertical="center" wrapText="1"/>
      <protection locked="0"/>
    </xf>
    <xf numFmtId="0" fontId="43" fillId="9" borderId="33" xfId="0" applyFont="1" applyFill="1" applyBorder="1" applyAlignment="1" applyProtection="1">
      <alignment horizontal="center" vertical="center" wrapText="1"/>
      <protection locked="0"/>
    </xf>
    <xf numFmtId="166" fontId="43" fillId="11"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9"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2" fontId="43" fillId="11"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1"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1"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9"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6" borderId="64" xfId="39" applyNumberFormat="1" applyFont="1" applyFill="1" applyBorder="1" applyAlignment="1">
      <alignment horizontal="center" vertical="center" wrapText="1"/>
    </xf>
    <xf numFmtId="172" fontId="43" fillId="16"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2"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1" borderId="33" xfId="0" applyNumberFormat="1" applyFont="1" applyFill="1" applyBorder="1" applyAlignment="1" applyProtection="1">
      <alignment horizontal="center" vertical="center" wrapText="1"/>
      <protection locked="0"/>
    </xf>
    <xf numFmtId="1" fontId="43" fillId="12"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1"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1" borderId="72" xfId="0" applyNumberFormat="1" applyFont="1" applyFill="1" applyBorder="1" applyAlignment="1" applyProtection="1">
      <alignment horizontal="center" vertical="center" wrapText="1"/>
      <protection locked="0"/>
    </xf>
    <xf numFmtId="4" fontId="43" fillId="11" borderId="72" xfId="0" applyNumberFormat="1" applyFont="1" applyFill="1" applyBorder="1" applyAlignment="1" applyProtection="1">
      <alignment horizontal="center" vertical="center" wrapText="1"/>
      <protection locked="0"/>
    </xf>
    <xf numFmtId="1" fontId="43" fillId="12" borderId="72" xfId="0" applyNumberFormat="1" applyFont="1" applyFill="1" applyBorder="1" applyAlignment="1">
      <alignment horizontal="center" vertical="center" wrapText="1"/>
    </xf>
    <xf numFmtId="1" fontId="43" fillId="11"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2" borderId="64" xfId="0" applyNumberFormat="1" applyFont="1" applyFill="1" applyBorder="1" applyAlignment="1">
      <alignment horizontal="center" vertical="center" wrapText="1"/>
    </xf>
    <xf numFmtId="1" fontId="43" fillId="11" borderId="62" xfId="0" applyNumberFormat="1" applyFont="1" applyFill="1" applyBorder="1" applyAlignment="1" applyProtection="1">
      <alignment horizontal="center" vertical="center" wrapText="1"/>
      <protection locked="0"/>
    </xf>
    <xf numFmtId="1" fontId="43" fillId="12" borderId="63" xfId="0" applyNumberFormat="1" applyFont="1" applyFill="1" applyBorder="1" applyAlignment="1">
      <alignment horizontal="center" vertical="center" wrapText="1"/>
    </xf>
    <xf numFmtId="1" fontId="43" fillId="11" borderId="71" xfId="0" applyNumberFormat="1" applyFont="1" applyFill="1" applyBorder="1" applyAlignment="1" applyProtection="1">
      <alignment horizontal="center" vertical="center" wrapText="1"/>
      <protection locked="0"/>
    </xf>
    <xf numFmtId="1" fontId="43" fillId="12" borderId="71" xfId="0" applyNumberFormat="1" applyFont="1" applyFill="1" applyBorder="1" applyAlignment="1">
      <alignment horizontal="center" vertical="center" wrapText="1"/>
    </xf>
    <xf numFmtId="1" fontId="43" fillId="9" borderId="66" xfId="0" applyNumberFormat="1" applyFont="1" applyFill="1" applyBorder="1" applyAlignment="1">
      <alignment horizontal="center" vertical="center" wrapText="1"/>
    </xf>
    <xf numFmtId="0" fontId="43" fillId="11" borderId="62" xfId="0" applyFont="1" applyFill="1" applyBorder="1" applyAlignment="1" applyProtection="1">
      <alignment horizontal="center" vertical="center" wrapText="1"/>
      <protection locked="0"/>
    </xf>
    <xf numFmtId="0" fontId="43" fillId="11" borderId="71" xfId="0" applyFont="1" applyFill="1" applyBorder="1" applyAlignment="1" applyProtection="1">
      <alignment horizontal="center" vertical="center" wrapText="1"/>
      <protection locked="0"/>
    </xf>
    <xf numFmtId="1" fontId="43" fillId="12" borderId="67" xfId="0" applyNumberFormat="1" applyFont="1" applyFill="1" applyBorder="1" applyAlignment="1">
      <alignment horizontal="center" vertical="center" wrapText="1"/>
    </xf>
    <xf numFmtId="1" fontId="43" fillId="12" borderId="65" xfId="0" applyNumberFormat="1" applyFont="1" applyFill="1" applyBorder="1" applyAlignment="1">
      <alignment horizontal="center" vertical="center" wrapText="1"/>
    </xf>
    <xf numFmtId="0" fontId="47" fillId="0" borderId="0" xfId="0" applyFont="1" applyAlignment="1">
      <alignment vertical="center"/>
    </xf>
    <xf numFmtId="0" fontId="41" fillId="11"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2" borderId="72" xfId="0" applyNumberFormat="1" applyFont="1" applyFill="1" applyBorder="1" applyAlignment="1">
      <alignment horizontal="center" vertical="center" wrapText="1"/>
    </xf>
    <xf numFmtId="0" fontId="43" fillId="11"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2" borderId="67" xfId="0" applyNumberFormat="1" applyFont="1" applyFill="1" applyBorder="1" applyAlignment="1">
      <alignment horizontal="center" vertical="center" wrapText="1"/>
    </xf>
    <xf numFmtId="3" fontId="43" fillId="11"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9"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168" fontId="43" fillId="11" borderId="33" xfId="39" applyNumberFormat="1" applyFont="1" applyFill="1" applyBorder="1" applyAlignment="1" applyProtection="1">
      <alignment horizontal="center" vertical="center" wrapText="1"/>
      <protection locked="0"/>
    </xf>
    <xf numFmtId="168" fontId="43" fillId="12" borderId="33" xfId="39" applyNumberFormat="1" applyFont="1" applyFill="1" applyBorder="1" applyAlignment="1">
      <alignment horizontal="center" vertical="center" wrapText="1"/>
    </xf>
    <xf numFmtId="0" fontId="41" fillId="5" borderId="73" xfId="0" applyFont="1" applyFill="1" applyBorder="1" applyAlignment="1" applyProtection="1">
      <alignment vertical="center"/>
      <protection locked="0"/>
    </xf>
    <xf numFmtId="168" fontId="43" fillId="11" borderId="66" xfId="39" applyNumberFormat="1" applyFont="1" applyFill="1" applyBorder="1" applyAlignment="1" applyProtection="1">
      <alignment horizontal="center" vertical="center" wrapText="1"/>
      <protection locked="0"/>
    </xf>
    <xf numFmtId="168" fontId="43" fillId="12" borderId="66" xfId="39" applyNumberFormat="1" applyFont="1" applyFill="1" applyBorder="1" applyAlignment="1">
      <alignment horizontal="center" vertical="center" wrapText="1"/>
    </xf>
    <xf numFmtId="0" fontId="39" fillId="9"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1" borderId="61" xfId="39" applyNumberFormat="1" applyFont="1" applyFill="1" applyBorder="1" applyAlignment="1" applyProtection="1">
      <alignment horizontal="center" vertical="center" wrapText="1"/>
      <protection locked="0"/>
    </xf>
    <xf numFmtId="9" fontId="43" fillId="11"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1" borderId="61" xfId="39" applyNumberFormat="1" applyFont="1" applyFill="1" applyBorder="1" applyAlignment="1" applyProtection="1">
      <alignment horizontal="center" vertical="center" wrapText="1"/>
      <protection locked="0"/>
    </xf>
    <xf numFmtId="168" fontId="43" fillId="11"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11" borderId="66" xfId="0" applyFont="1" applyFill="1" applyBorder="1" applyAlignment="1">
      <alignment horizontal="center" vertical="center" wrapText="1"/>
    </xf>
    <xf numFmtId="0" fontId="43" fillId="11"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1" borderId="63" xfId="0" applyNumberFormat="1" applyFont="1" applyFill="1" applyBorder="1" applyAlignment="1" applyProtection="1">
      <alignment horizontal="center" vertical="center" wrapText="1"/>
      <protection locked="0"/>
    </xf>
    <xf numFmtId="166" fontId="43" fillId="11" borderId="33" xfId="0" applyNumberFormat="1" applyFont="1" applyFill="1" applyBorder="1" applyAlignment="1" applyProtection="1">
      <alignment horizontal="center" vertical="center" wrapText="1"/>
      <protection locked="0"/>
    </xf>
    <xf numFmtId="166" fontId="43" fillId="12"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1"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9" borderId="40" xfId="15" applyFont="1" applyFill="1" applyBorder="1" applyAlignment="1">
      <alignment horizontal="center" vertical="center" wrapText="1"/>
    </xf>
    <xf numFmtId="0" fontId="66" fillId="9"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6" borderId="0" xfId="55" applyFont="1" applyFill="1" applyAlignment="1">
      <alignment vertical="center"/>
    </xf>
    <xf numFmtId="0" fontId="33" fillId="6" borderId="0" xfId="55" applyFill="1"/>
    <xf numFmtId="0" fontId="62" fillId="0" borderId="0" xfId="55" applyFont="1" applyAlignment="1">
      <alignment horizontal="left" vertical="center" wrapText="1"/>
    </xf>
    <xf numFmtId="0" fontId="66" fillId="9" borderId="39" xfId="15" applyFont="1" applyFill="1" applyBorder="1" applyAlignment="1">
      <alignment horizontal="center" vertical="center" wrapText="1"/>
    </xf>
    <xf numFmtId="0" fontId="33" fillId="14"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9" borderId="51" xfId="15" applyFont="1" applyFill="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127" fillId="0" borderId="0" xfId="0" applyFont="1"/>
    <xf numFmtId="0" fontId="67" fillId="0" borderId="0" xfId="15" applyFont="1" applyAlignment="1">
      <alignment vertical="center" wrapText="1"/>
    </xf>
    <xf numFmtId="0" fontId="66" fillId="9" borderId="100" xfId="15" applyFont="1" applyFill="1" applyBorder="1" applyAlignment="1">
      <alignment horizontal="center" vertical="center" wrapText="1"/>
    </xf>
    <xf numFmtId="0" fontId="66" fillId="9" borderId="101" xfId="15" applyFont="1" applyFill="1" applyBorder="1" applyAlignment="1">
      <alignment horizontal="center" vertical="center" wrapText="1"/>
    </xf>
    <xf numFmtId="0" fontId="66" fillId="9" borderId="102" xfId="15" applyFont="1" applyFill="1" applyBorder="1" applyAlignment="1">
      <alignment horizontal="center" vertical="center" wrapText="1"/>
    </xf>
    <xf numFmtId="0" fontId="66" fillId="9" borderId="88" xfId="15" applyFont="1" applyFill="1" applyBorder="1" applyAlignment="1">
      <alignment horizontal="center" vertical="center" wrapText="1"/>
    </xf>
    <xf numFmtId="0" fontId="66" fillId="9" borderId="90" xfId="15" applyFont="1" applyFill="1" applyBorder="1" applyAlignment="1">
      <alignment horizontal="center" vertical="center" wrapText="1"/>
    </xf>
    <xf numFmtId="0" fontId="66" fillId="9" borderId="84" xfId="15" applyFont="1" applyFill="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52" xfId="15" applyFont="1" applyBorder="1" applyAlignment="1">
      <alignment horizontal="center" vertical="center" wrapText="1"/>
    </xf>
    <xf numFmtId="0" fontId="66" fillId="9" borderId="52" xfId="15" applyFont="1" applyFill="1" applyBorder="1" applyAlignment="1">
      <alignment horizontal="center" vertical="center" wrapText="1"/>
    </xf>
    <xf numFmtId="0" fontId="66" fillId="9" borderId="38" xfId="15" applyFont="1" applyFill="1" applyBorder="1" applyAlignment="1">
      <alignment horizontal="center" vertical="center" wrapText="1"/>
    </xf>
    <xf numFmtId="0" fontId="67" fillId="0" borderId="39" xfId="15" applyFont="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9" fontId="67" fillId="0" borderId="0" xfId="38" applyFont="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19" borderId="48" xfId="38" applyNumberFormat="1"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75" fontId="67" fillId="19" borderId="51" xfId="38" applyNumberFormat="1" applyFont="1" applyFill="1" applyBorder="1" applyAlignment="1">
      <alignment horizontal="center" vertical="center" wrapText="1"/>
    </xf>
    <xf numFmtId="175" fontId="67" fillId="19" borderId="44" xfId="38" applyNumberFormat="1" applyFont="1" applyFill="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43" fontId="56" fillId="0" borderId="0" xfId="0" applyNumberFormat="1" applyFont="1"/>
    <xf numFmtId="175" fontId="67" fillId="19"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0" fontId="67" fillId="0" borderId="37" xfId="15" applyFont="1" applyBorder="1" applyAlignment="1">
      <alignment horizontal="center" vertical="center" wrapText="1"/>
    </xf>
    <xf numFmtId="0" fontId="97" fillId="0" borderId="57" xfId="30"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38" fillId="11"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1"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1"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1" borderId="86" xfId="0" applyFont="1" applyFill="1" applyBorder="1" applyAlignment="1">
      <alignment horizontal="center" vertical="center" wrapText="1"/>
    </xf>
    <xf numFmtId="166" fontId="38" fillId="11" borderId="63" xfId="0" applyNumberFormat="1" applyFont="1" applyFill="1" applyBorder="1" applyAlignment="1" applyProtection="1">
      <alignment horizontal="center" vertical="center" wrapText="1"/>
      <protection locked="0"/>
    </xf>
    <xf numFmtId="166" fontId="38" fillId="11" borderId="33" xfId="0" applyNumberFormat="1" applyFont="1" applyFill="1" applyBorder="1" applyAlignment="1" applyProtection="1">
      <alignment horizontal="center" vertical="center" wrapText="1"/>
      <protection locked="0"/>
    </xf>
    <xf numFmtId="172" fontId="38" fillId="16" borderId="63" xfId="0" applyNumberFormat="1" applyFont="1" applyFill="1" applyBorder="1" applyAlignment="1">
      <alignment horizontal="center" vertical="center" wrapText="1"/>
    </xf>
    <xf numFmtId="172" fontId="38" fillId="12" borderId="64" xfId="0" applyNumberFormat="1" applyFont="1" applyFill="1" applyBorder="1" applyAlignment="1">
      <alignment horizontal="center" vertical="center" wrapText="1"/>
    </xf>
    <xf numFmtId="172" fontId="38" fillId="12" borderId="72" xfId="0" applyNumberFormat="1" applyFont="1" applyFill="1" applyBorder="1" applyAlignment="1">
      <alignment horizontal="center" vertical="center" wrapText="1"/>
    </xf>
    <xf numFmtId="172" fontId="38" fillId="12" borderId="33" xfId="0" applyNumberFormat="1" applyFont="1" applyFill="1" applyBorder="1" applyAlignment="1">
      <alignment horizontal="center" vertical="center"/>
    </xf>
    <xf numFmtId="172" fontId="38" fillId="12" borderId="66" xfId="0" applyNumberFormat="1" applyFont="1" applyFill="1" applyBorder="1" applyAlignment="1">
      <alignment horizontal="center" vertical="center"/>
    </xf>
    <xf numFmtId="172" fontId="38" fillId="12" borderId="67" xfId="0" applyNumberFormat="1" applyFont="1" applyFill="1" applyBorder="1" applyAlignment="1">
      <alignment horizontal="center" vertical="center" wrapText="1"/>
    </xf>
    <xf numFmtId="172" fontId="38" fillId="11" borderId="76" xfId="0" applyNumberFormat="1" applyFont="1" applyFill="1" applyBorder="1" applyAlignment="1" applyProtection="1">
      <alignment horizontal="center" vertical="center" wrapText="1"/>
      <protection locked="0"/>
    </xf>
    <xf numFmtId="172" fontId="43" fillId="12" borderId="75" xfId="0" applyNumberFormat="1" applyFont="1" applyFill="1" applyBorder="1" applyAlignment="1">
      <alignment horizontal="center" vertical="center" wrapText="1"/>
    </xf>
    <xf numFmtId="172" fontId="43" fillId="16" borderId="63" xfId="0" applyNumberFormat="1" applyFont="1" applyFill="1" applyBorder="1" applyAlignment="1">
      <alignment horizontal="center" vertical="center" wrapText="1"/>
    </xf>
    <xf numFmtId="172" fontId="43" fillId="12" borderId="66" xfId="0" applyNumberFormat="1" applyFont="1" applyFill="1" applyBorder="1" applyAlignment="1">
      <alignment horizontal="center" vertical="center"/>
    </xf>
    <xf numFmtId="172" fontId="38" fillId="12" borderId="75" xfId="0" applyNumberFormat="1" applyFont="1" applyFill="1" applyBorder="1" applyAlignment="1">
      <alignment horizontal="center" vertical="center" wrapText="1"/>
    </xf>
    <xf numFmtId="172" fontId="43" fillId="12" borderId="76" xfId="0" applyNumberFormat="1" applyFont="1" applyFill="1" applyBorder="1" applyAlignment="1">
      <alignment horizontal="center" vertical="center" wrapText="1"/>
    </xf>
    <xf numFmtId="172" fontId="38" fillId="11" borderId="63" xfId="0" applyNumberFormat="1" applyFont="1" applyFill="1" applyBorder="1" applyAlignment="1" applyProtection="1">
      <alignment horizontal="center" vertical="center" wrapText="1"/>
      <protection locked="0"/>
    </xf>
    <xf numFmtId="172" fontId="38" fillId="11" borderId="33" xfId="0" applyNumberFormat="1" applyFont="1" applyFill="1" applyBorder="1" applyAlignment="1" applyProtection="1">
      <alignment horizontal="center" vertical="center" wrapText="1"/>
      <protection locked="0"/>
    </xf>
    <xf numFmtId="172" fontId="43" fillId="12" borderId="66" xfId="0" applyNumberFormat="1" applyFont="1" applyFill="1" applyBorder="1" applyAlignment="1">
      <alignment horizontal="center" vertical="center" wrapText="1"/>
    </xf>
    <xf numFmtId="172" fontId="38" fillId="11" borderId="33" xfId="39" applyNumberFormat="1" applyFont="1" applyFill="1" applyBorder="1" applyAlignment="1" applyProtection="1">
      <alignment horizontal="center" vertical="center" wrapText="1"/>
      <protection locked="0"/>
    </xf>
    <xf numFmtId="172" fontId="38" fillId="12"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2" borderId="33" xfId="0" applyNumberFormat="1" applyFont="1" applyFill="1" applyBorder="1" applyAlignment="1">
      <alignment horizontal="center" vertical="center"/>
    </xf>
    <xf numFmtId="172" fontId="43" fillId="12" borderId="63" xfId="0" applyNumberFormat="1" applyFont="1" applyFill="1" applyBorder="1" applyAlignment="1">
      <alignment horizontal="center" vertical="center" wrapText="1"/>
    </xf>
    <xf numFmtId="172" fontId="43" fillId="12" borderId="64" xfId="0" applyNumberFormat="1" applyFont="1" applyFill="1" applyBorder="1" applyAlignment="1">
      <alignment horizontal="center" vertical="center" wrapText="1"/>
    </xf>
    <xf numFmtId="172" fontId="43" fillId="12" borderId="33" xfId="0" applyNumberFormat="1" applyFont="1" applyFill="1" applyBorder="1" applyAlignment="1">
      <alignment horizontal="center" vertical="center" wrapText="1"/>
    </xf>
    <xf numFmtId="172" fontId="43" fillId="12" borderId="72" xfId="0" applyNumberFormat="1" applyFont="1" applyFill="1" applyBorder="1" applyAlignment="1">
      <alignment horizontal="center" vertical="center" wrapText="1"/>
    </xf>
    <xf numFmtId="172" fontId="43" fillId="12"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2"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1" borderId="63" xfId="0" applyNumberFormat="1" applyFont="1" applyFill="1" applyBorder="1" applyAlignment="1" applyProtection="1">
      <alignment horizontal="center" vertical="center" wrapText="1"/>
      <protection locked="0"/>
    </xf>
    <xf numFmtId="171" fontId="43" fillId="11" borderId="64" xfId="0" applyNumberFormat="1" applyFont="1" applyFill="1" applyBorder="1" applyAlignment="1" applyProtection="1">
      <alignment horizontal="center" vertical="center" wrapText="1"/>
      <protection locked="0"/>
    </xf>
    <xf numFmtId="171" fontId="43" fillId="11" borderId="33" xfId="0" applyNumberFormat="1" applyFont="1" applyFill="1" applyBorder="1" applyAlignment="1" applyProtection="1">
      <alignment horizontal="center" vertical="center" wrapText="1"/>
      <protection locked="0"/>
    </xf>
    <xf numFmtId="171" fontId="43" fillId="11" borderId="72" xfId="0" applyNumberFormat="1" applyFont="1" applyFill="1" applyBorder="1" applyAlignment="1" applyProtection="1">
      <alignment horizontal="center" vertical="center" wrapText="1"/>
      <protection locked="0"/>
    </xf>
    <xf numFmtId="171" fontId="41" fillId="9" borderId="66" xfId="0" applyNumberFormat="1" applyFont="1" applyFill="1" applyBorder="1" applyAlignment="1">
      <alignment vertical="center"/>
    </xf>
    <xf numFmtId="171" fontId="41" fillId="9" borderId="67" xfId="0" applyNumberFormat="1" applyFont="1" applyFill="1" applyBorder="1" applyAlignment="1">
      <alignment vertical="center"/>
    </xf>
    <xf numFmtId="171" fontId="41" fillId="5" borderId="0" xfId="0" applyNumberFormat="1" applyFont="1" applyFill="1" applyAlignment="1">
      <alignment vertical="center"/>
    </xf>
    <xf numFmtId="171" fontId="41" fillId="9" borderId="63" xfId="0" applyNumberFormat="1" applyFont="1" applyFill="1" applyBorder="1" applyAlignment="1">
      <alignment vertical="center"/>
    </xf>
    <xf numFmtId="171" fontId="41" fillId="9" borderId="64" xfId="0" applyNumberFormat="1" applyFont="1" applyFill="1" applyBorder="1" applyAlignment="1">
      <alignment vertical="center"/>
    </xf>
    <xf numFmtId="171" fontId="41" fillId="9" borderId="33" xfId="0" applyNumberFormat="1" applyFont="1" applyFill="1" applyBorder="1" applyAlignment="1">
      <alignment vertical="center"/>
    </xf>
    <xf numFmtId="171" fontId="41" fillId="9" borderId="72" xfId="0" applyNumberFormat="1" applyFont="1" applyFill="1" applyBorder="1" applyAlignment="1">
      <alignment vertical="center"/>
    </xf>
    <xf numFmtId="171" fontId="41" fillId="9" borderId="76" xfId="0" applyNumberFormat="1" applyFont="1" applyFill="1" applyBorder="1" applyAlignment="1">
      <alignment vertical="center"/>
    </xf>
    <xf numFmtId="171" fontId="41" fillId="9" borderId="75" xfId="0" applyNumberFormat="1" applyFont="1" applyFill="1" applyBorder="1" applyAlignment="1">
      <alignment vertical="center"/>
    </xf>
    <xf numFmtId="171" fontId="46" fillId="9" borderId="76" xfId="0" applyNumberFormat="1" applyFont="1" applyFill="1" applyBorder="1" applyAlignment="1">
      <alignment vertical="center"/>
    </xf>
    <xf numFmtId="171" fontId="46" fillId="9" borderId="75" xfId="0" applyNumberFormat="1" applyFont="1" applyFill="1" applyBorder="1" applyAlignment="1">
      <alignment vertical="center"/>
    </xf>
    <xf numFmtId="172" fontId="43" fillId="11" borderId="86" xfId="0" applyNumberFormat="1" applyFont="1" applyFill="1" applyBorder="1" applyAlignment="1" applyProtection="1">
      <alignment horizontal="center" vertical="center" wrapText="1"/>
      <protection locked="0"/>
    </xf>
    <xf numFmtId="172" fontId="43" fillId="12" borderId="87" xfId="0" applyNumberFormat="1" applyFont="1" applyFill="1" applyBorder="1" applyAlignment="1">
      <alignment horizontal="center" vertical="center" wrapText="1"/>
    </xf>
    <xf numFmtId="172" fontId="43" fillId="11" borderId="20"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lignment horizontal="center" vertical="center" wrapText="1"/>
    </xf>
    <xf numFmtId="172" fontId="43" fillId="11" borderId="89" xfId="0" applyNumberFormat="1" applyFont="1" applyFill="1" applyBorder="1" applyAlignment="1" applyProtection="1">
      <alignment horizontal="center" vertical="center" wrapText="1"/>
      <protection locked="0"/>
    </xf>
    <xf numFmtId="172" fontId="43" fillId="12"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2" borderId="98" xfId="0" applyNumberFormat="1" applyFont="1" applyFill="1" applyBorder="1" applyAlignment="1">
      <alignment horizontal="center" vertical="center" wrapText="1"/>
    </xf>
    <xf numFmtId="172" fontId="43" fillId="12" borderId="99" xfId="0" applyNumberFormat="1" applyFont="1" applyFill="1" applyBorder="1" applyAlignment="1">
      <alignment horizontal="center" vertical="center" wrapText="1"/>
    </xf>
    <xf numFmtId="172" fontId="43" fillId="12" borderId="89" xfId="0" applyNumberFormat="1" applyFont="1" applyFill="1" applyBorder="1" applyAlignment="1">
      <alignment horizontal="center" vertical="center" wrapText="1"/>
    </xf>
    <xf numFmtId="1" fontId="43" fillId="11" borderId="98" xfId="0" applyNumberFormat="1" applyFont="1" applyFill="1" applyBorder="1" applyAlignment="1" applyProtection="1">
      <alignment horizontal="center" vertical="center" wrapText="1"/>
      <protection locked="0"/>
    </xf>
    <xf numFmtId="1" fontId="43" fillId="12" borderId="99" xfId="0" applyNumberFormat="1" applyFont="1" applyFill="1" applyBorder="1" applyAlignment="1">
      <alignment horizontal="center" vertical="center" wrapText="1"/>
    </xf>
    <xf numFmtId="172" fontId="43" fillId="11"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1" borderId="76" xfId="0" applyNumberFormat="1" applyFont="1" applyFill="1" applyBorder="1" applyAlignment="1" applyProtection="1">
      <alignment horizontal="center" vertical="center" wrapText="1"/>
      <protection locked="0"/>
    </xf>
    <xf numFmtId="172" fontId="41" fillId="9" borderId="63" xfId="0" applyNumberFormat="1" applyFont="1" applyFill="1" applyBorder="1" applyAlignment="1">
      <alignment horizontal="center" vertical="center" wrapText="1"/>
    </xf>
    <xf numFmtId="172" fontId="43" fillId="9" borderId="63" xfId="0" applyNumberFormat="1" applyFont="1" applyFill="1" applyBorder="1" applyAlignment="1">
      <alignment horizontal="center" vertical="center" wrapText="1"/>
    </xf>
    <xf numFmtId="172" fontId="43" fillId="9" borderId="64" xfId="0" applyNumberFormat="1" applyFont="1" applyFill="1" applyBorder="1" applyAlignment="1">
      <alignment horizontal="center" vertical="center" wrapText="1"/>
    </xf>
    <xf numFmtId="172" fontId="41" fillId="9" borderId="33" xfId="0" applyNumberFormat="1" applyFont="1" applyFill="1" applyBorder="1" applyAlignment="1">
      <alignment horizontal="center" vertical="center" wrapText="1"/>
    </xf>
    <xf numFmtId="172" fontId="43" fillId="9" borderId="33" xfId="0" applyNumberFormat="1" applyFont="1" applyFill="1" applyBorder="1" applyAlignment="1">
      <alignment horizontal="center" vertical="center" wrapText="1"/>
    </xf>
    <xf numFmtId="172" fontId="43" fillId="9" borderId="72" xfId="0" applyNumberFormat="1" applyFont="1" applyFill="1" applyBorder="1" applyAlignment="1">
      <alignment horizontal="center" vertical="center" wrapText="1"/>
    </xf>
    <xf numFmtId="172" fontId="38" fillId="9" borderId="33" xfId="0" applyNumberFormat="1" applyFont="1" applyFill="1" applyBorder="1" applyAlignment="1">
      <alignment vertical="center"/>
    </xf>
    <xf numFmtId="172" fontId="38" fillId="9" borderId="72" xfId="0" applyNumberFormat="1" applyFont="1" applyFill="1" applyBorder="1" applyAlignment="1">
      <alignment vertical="center"/>
    </xf>
    <xf numFmtId="172" fontId="41" fillId="9" borderId="33" xfId="0" applyNumberFormat="1" applyFont="1" applyFill="1" applyBorder="1" applyAlignment="1">
      <alignment vertical="center"/>
    </xf>
    <xf numFmtId="172" fontId="88" fillId="9" borderId="33" xfId="0" applyNumberFormat="1" applyFont="1" applyFill="1" applyBorder="1" applyAlignment="1">
      <alignment horizontal="center" vertical="center" wrapText="1"/>
    </xf>
    <xf numFmtId="172" fontId="88" fillId="9" borderId="72" xfId="0" applyNumberFormat="1" applyFont="1" applyFill="1" applyBorder="1" applyAlignment="1">
      <alignment horizontal="center" vertical="center" wrapText="1"/>
    </xf>
    <xf numFmtId="172" fontId="50" fillId="9" borderId="33" xfId="0" applyNumberFormat="1" applyFont="1" applyFill="1" applyBorder="1" applyAlignment="1">
      <alignment vertical="center"/>
    </xf>
    <xf numFmtId="172" fontId="38" fillId="9" borderId="66" xfId="0" applyNumberFormat="1" applyFont="1" applyFill="1" applyBorder="1" applyAlignment="1">
      <alignment vertical="center"/>
    </xf>
    <xf numFmtId="172" fontId="50" fillId="9" borderId="66" xfId="0" applyNumberFormat="1" applyFont="1" applyFill="1" applyBorder="1" applyAlignment="1">
      <alignment vertical="center"/>
    </xf>
    <xf numFmtId="172" fontId="88" fillId="9" borderId="66" xfId="0" applyNumberFormat="1" applyFont="1" applyFill="1" applyBorder="1" applyAlignment="1">
      <alignment horizontal="center" vertical="center" wrapText="1"/>
    </xf>
    <xf numFmtId="172" fontId="41" fillId="12" borderId="66" xfId="0" applyNumberFormat="1" applyFont="1" applyFill="1" applyBorder="1" applyAlignment="1">
      <alignment horizontal="center" vertical="center"/>
    </xf>
    <xf numFmtId="172" fontId="41" fillId="12"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9" borderId="63" xfId="0" applyNumberFormat="1" applyFont="1" applyFill="1" applyBorder="1" applyAlignment="1">
      <alignment vertical="center"/>
    </xf>
    <xf numFmtId="172" fontId="88" fillId="9" borderId="64" xfId="0" applyNumberFormat="1" applyFont="1" applyFill="1" applyBorder="1" applyAlignment="1">
      <alignment horizontal="center" vertical="center" wrapText="1"/>
    </xf>
    <xf numFmtId="172" fontId="41" fillId="12" borderId="33" xfId="0" applyNumberFormat="1" applyFont="1" applyFill="1" applyBorder="1" applyAlignment="1">
      <alignment horizontal="center" vertical="center" wrapText="1"/>
    </xf>
    <xf numFmtId="172" fontId="41" fillId="9" borderId="72" xfId="0" applyNumberFormat="1" applyFont="1" applyFill="1" applyBorder="1" applyAlignment="1">
      <alignment vertical="center"/>
    </xf>
    <xf numFmtId="172" fontId="50" fillId="9" borderId="72" xfId="0" applyNumberFormat="1" applyFont="1" applyFill="1" applyBorder="1" applyAlignment="1">
      <alignment vertical="center"/>
    </xf>
    <xf numFmtId="172" fontId="43" fillId="9" borderId="66" xfId="0" applyNumberFormat="1" applyFont="1" applyFill="1" applyBorder="1" applyAlignment="1">
      <alignment horizontal="center" vertical="center" wrapText="1"/>
    </xf>
    <xf numFmtId="172" fontId="40" fillId="9" borderId="63" xfId="0" applyNumberFormat="1" applyFont="1" applyFill="1" applyBorder="1" applyAlignment="1">
      <alignment vertical="center" wrapText="1"/>
    </xf>
    <xf numFmtId="172" fontId="41" fillId="9" borderId="63" xfId="0" applyNumberFormat="1" applyFont="1" applyFill="1" applyBorder="1" applyAlignment="1">
      <alignment vertical="center"/>
    </xf>
    <xf numFmtId="172" fontId="50" fillId="9" borderId="64" xfId="0" applyNumberFormat="1" applyFont="1" applyFill="1" applyBorder="1" applyAlignment="1">
      <alignment vertical="center"/>
    </xf>
    <xf numFmtId="172" fontId="38" fillId="9" borderId="63" xfId="0" applyNumberFormat="1" applyFont="1" applyFill="1" applyBorder="1" applyAlignment="1">
      <alignment vertical="center"/>
    </xf>
    <xf numFmtId="172" fontId="38" fillId="9"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9" borderId="76" xfId="0" applyNumberFormat="1" applyFont="1" applyFill="1" applyBorder="1" applyAlignment="1">
      <alignment horizontal="center" wrapText="1"/>
    </xf>
    <xf numFmtId="1" fontId="41" fillId="9"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9" borderId="76" xfId="0" applyNumberFormat="1" applyFont="1" applyFill="1" applyBorder="1" applyAlignment="1">
      <alignment vertical="center"/>
    </xf>
    <xf numFmtId="1" fontId="41" fillId="9" borderId="75" xfId="0" applyNumberFormat="1" applyFont="1" applyFill="1" applyBorder="1" applyAlignment="1">
      <alignment vertical="center"/>
    </xf>
    <xf numFmtId="1" fontId="41" fillId="9" borderId="63" xfId="0" applyNumberFormat="1" applyFont="1" applyFill="1" applyBorder="1" applyAlignment="1">
      <alignment horizontal="center" vertical="center"/>
    </xf>
    <xf numFmtId="1" fontId="41" fillId="9" borderId="64" xfId="0" applyNumberFormat="1" applyFont="1" applyFill="1" applyBorder="1" applyAlignment="1">
      <alignment vertical="center"/>
    </xf>
    <xf numFmtId="1" fontId="41" fillId="9" borderId="66" xfId="0" applyNumberFormat="1" applyFont="1" applyFill="1" applyBorder="1" applyAlignment="1">
      <alignment horizontal="center" vertical="center"/>
    </xf>
    <xf numFmtId="1" fontId="41" fillId="9" borderId="67" xfId="0" applyNumberFormat="1" applyFont="1" applyFill="1" applyBorder="1" applyAlignment="1">
      <alignment vertical="center"/>
    </xf>
    <xf numFmtId="172" fontId="41" fillId="11" borderId="63" xfId="0" applyNumberFormat="1" applyFont="1" applyFill="1" applyBorder="1" applyAlignment="1" applyProtection="1">
      <alignment horizontal="center" vertical="center" wrapText="1"/>
      <protection locked="0"/>
    </xf>
    <xf numFmtId="172" fontId="41" fillId="12" borderId="64" xfId="0" applyNumberFormat="1" applyFont="1" applyFill="1" applyBorder="1" applyAlignment="1">
      <alignment horizontal="center" vertical="center" wrapText="1"/>
    </xf>
    <xf numFmtId="172" fontId="41" fillId="12" borderId="72" xfId="0" applyNumberFormat="1" applyFont="1" applyFill="1" applyBorder="1" applyAlignment="1">
      <alignment horizontal="center" vertical="center" wrapText="1"/>
    </xf>
    <xf numFmtId="172" fontId="41" fillId="11" borderId="33" xfId="3" applyNumberFormat="1" applyFont="1" applyFill="1" applyBorder="1" applyAlignment="1" applyProtection="1">
      <alignment horizontal="center" vertical="center"/>
      <protection locked="0"/>
    </xf>
    <xf numFmtId="172" fontId="41" fillId="12" borderId="66" xfId="0" applyNumberFormat="1" applyFont="1" applyFill="1" applyBorder="1" applyAlignment="1">
      <alignment horizontal="center" vertical="center" wrapText="1"/>
    </xf>
    <xf numFmtId="172" fontId="41" fillId="12" borderId="63"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protection locked="0"/>
    </xf>
    <xf numFmtId="1" fontId="38" fillId="11" borderId="63" xfId="0" applyNumberFormat="1" applyFont="1" applyFill="1" applyBorder="1" applyAlignment="1" applyProtection="1">
      <alignment horizontal="center" vertical="center" wrapText="1"/>
      <protection locked="0"/>
    </xf>
    <xf numFmtId="1" fontId="38" fillId="11" borderId="33" xfId="0" applyNumberFormat="1" applyFont="1" applyFill="1" applyBorder="1" applyAlignment="1" applyProtection="1">
      <alignment horizontal="center" vertical="center" wrapText="1"/>
      <protection locked="0"/>
    </xf>
    <xf numFmtId="166" fontId="38" fillId="11" borderId="66" xfId="0" applyNumberFormat="1" applyFont="1" applyFill="1" applyBorder="1" applyAlignment="1" applyProtection="1">
      <alignment horizontal="center" vertical="center" wrapText="1"/>
      <protection locked="0"/>
    </xf>
    <xf numFmtId="1" fontId="38" fillId="11" borderId="66" xfId="0" applyNumberFormat="1" applyFont="1" applyFill="1" applyBorder="1" applyAlignment="1" applyProtection="1">
      <alignment horizontal="center" vertical="center" wrapText="1"/>
      <protection locked="0"/>
    </xf>
    <xf numFmtId="1" fontId="38" fillId="11" borderId="64" xfId="0" applyNumberFormat="1" applyFont="1" applyFill="1" applyBorder="1" applyAlignment="1" applyProtection="1">
      <alignment horizontal="center" vertical="center" wrapText="1"/>
      <protection locked="0"/>
    </xf>
    <xf numFmtId="1" fontId="38" fillId="11" borderId="72" xfId="0" applyNumberFormat="1" applyFont="1" applyFill="1" applyBorder="1" applyAlignment="1" applyProtection="1">
      <alignment horizontal="center" vertical="center" wrapText="1"/>
      <protection locked="0"/>
    </xf>
    <xf numFmtId="1" fontId="38" fillId="11" borderId="67" xfId="0" applyNumberFormat="1" applyFont="1" applyFill="1" applyBorder="1" applyAlignment="1" applyProtection="1">
      <alignment horizontal="center" vertical="center" wrapText="1"/>
      <protection locked="0"/>
    </xf>
    <xf numFmtId="1" fontId="43" fillId="11"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12" borderId="88" xfId="35" applyNumberFormat="1" applyFont="1" applyFill="1" applyBorder="1" applyAlignment="1">
      <alignment horizontal="center" vertical="center" wrapText="1"/>
    </xf>
    <xf numFmtId="172" fontId="43" fillId="12" borderId="89" xfId="35" applyNumberFormat="1" applyFont="1" applyFill="1" applyBorder="1" applyAlignment="1">
      <alignment horizontal="center" vertical="center" wrapText="1"/>
    </xf>
    <xf numFmtId="172" fontId="43" fillId="12" borderId="90" xfId="35" applyNumberFormat="1" applyFont="1" applyFill="1" applyBorder="1" applyAlignment="1">
      <alignment horizontal="center" vertical="center" wrapText="1"/>
    </xf>
    <xf numFmtId="3" fontId="43" fillId="11" borderId="33" xfId="0" applyNumberFormat="1" applyFont="1" applyFill="1" applyBorder="1" applyAlignment="1" applyProtection="1">
      <alignment horizontal="center" vertical="center" wrapText="1"/>
      <protection locked="0"/>
    </xf>
    <xf numFmtId="3" fontId="43" fillId="12" borderId="33" xfId="0" applyNumberFormat="1" applyFont="1" applyFill="1" applyBorder="1" applyAlignment="1">
      <alignment horizontal="center" vertical="center" wrapText="1"/>
    </xf>
    <xf numFmtId="3" fontId="43" fillId="11" borderId="66" xfId="0"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1" borderId="63" xfId="0" applyNumberFormat="1" applyFont="1" applyFill="1" applyBorder="1" applyAlignment="1" applyProtection="1">
      <alignment horizontal="center" vertical="center" wrapText="1"/>
      <protection locked="0"/>
    </xf>
    <xf numFmtId="3" fontId="43" fillId="12" borderId="66" xfId="0" applyNumberFormat="1" applyFont="1" applyFill="1" applyBorder="1" applyAlignment="1">
      <alignment horizontal="center" vertical="center" wrapText="1"/>
    </xf>
    <xf numFmtId="4" fontId="43" fillId="11" borderId="33" xfId="0" applyNumberFormat="1" applyFont="1" applyFill="1" applyBorder="1" applyAlignment="1" applyProtection="1">
      <alignment horizontal="center" vertical="center" wrapText="1"/>
      <protection locked="0"/>
    </xf>
    <xf numFmtId="3" fontId="43" fillId="11" borderId="64" xfId="0" applyNumberFormat="1" applyFont="1" applyFill="1" applyBorder="1" applyAlignment="1" applyProtection="1">
      <alignment horizontal="center" vertical="center" wrapText="1"/>
      <protection locked="0"/>
    </xf>
    <xf numFmtId="3" fontId="43" fillId="12" borderId="72" xfId="0" applyNumberFormat="1" applyFont="1" applyFill="1" applyBorder="1" applyAlignment="1">
      <alignment horizontal="center" vertical="center" wrapText="1"/>
    </xf>
    <xf numFmtId="3" fontId="43" fillId="11" borderId="67" xfId="0" applyNumberFormat="1" applyFont="1" applyFill="1" applyBorder="1" applyAlignment="1" applyProtection="1">
      <alignment horizontal="center" vertical="center" wrapText="1"/>
      <protection locked="0"/>
    </xf>
    <xf numFmtId="3" fontId="43" fillId="12"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1" borderId="62" xfId="0" applyNumberFormat="1" applyFont="1" applyFill="1" applyBorder="1" applyAlignment="1" applyProtection="1">
      <alignment horizontal="center" vertical="center" wrapText="1"/>
      <protection locked="0"/>
    </xf>
    <xf numFmtId="3" fontId="43" fillId="12" borderId="63" xfId="0" applyNumberFormat="1" applyFont="1" applyFill="1" applyBorder="1" applyAlignment="1">
      <alignment horizontal="center" vertical="center" wrapText="1"/>
    </xf>
    <xf numFmtId="3" fontId="43" fillId="11"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2" borderId="71" xfId="0" applyNumberFormat="1" applyFont="1" applyFill="1" applyBorder="1" applyAlignment="1">
      <alignment horizontal="center" vertical="center" wrapText="1"/>
    </xf>
    <xf numFmtId="3" fontId="43" fillId="9"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38" fillId="0" borderId="0" xfId="0" applyNumberFormat="1" applyFont="1" applyAlignment="1">
      <alignment vertical="center"/>
    </xf>
    <xf numFmtId="3" fontId="38" fillId="0" borderId="0" xfId="0" applyNumberFormat="1" applyFont="1"/>
    <xf numFmtId="3" fontId="43" fillId="12" borderId="67" xfId="0" applyNumberFormat="1" applyFont="1" applyFill="1" applyBorder="1" applyAlignment="1">
      <alignment horizontal="center" vertical="center" wrapText="1"/>
    </xf>
    <xf numFmtId="3" fontId="43" fillId="12" borderId="65" xfId="0" applyNumberFormat="1" applyFont="1" applyFill="1" applyBorder="1" applyAlignment="1">
      <alignment horizontal="center" vertical="center" wrapText="1"/>
    </xf>
    <xf numFmtId="172" fontId="41" fillId="11" borderId="64" xfId="0" applyNumberFormat="1" applyFont="1" applyFill="1" applyBorder="1" applyAlignment="1" applyProtection="1">
      <alignment horizontal="center" vertical="center" wrapText="1"/>
      <protection locked="0"/>
    </xf>
    <xf numFmtId="176" fontId="43" fillId="11" borderId="64" xfId="0" applyNumberFormat="1" applyFont="1" applyFill="1" applyBorder="1" applyAlignment="1" applyProtection="1">
      <alignment horizontal="center" vertical="center" wrapText="1"/>
      <protection locked="0"/>
    </xf>
    <xf numFmtId="176" fontId="43" fillId="11" borderId="72"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lignment horizontal="center" vertical="center" wrapText="1"/>
    </xf>
    <xf numFmtId="176" fontId="43" fillId="11" borderId="67" xfId="0" applyNumberFormat="1" applyFont="1" applyFill="1" applyBorder="1" applyAlignment="1" applyProtection="1">
      <alignment horizontal="center" vertical="center" wrapText="1"/>
      <protection locked="0"/>
    </xf>
    <xf numFmtId="176" fontId="43" fillId="12" borderId="67" xfId="0" applyNumberFormat="1" applyFont="1" applyFill="1" applyBorder="1" applyAlignment="1">
      <alignment horizontal="center" vertical="center" wrapText="1"/>
    </xf>
    <xf numFmtId="4" fontId="43" fillId="11" borderId="75" xfId="0" applyNumberFormat="1" applyFont="1" applyFill="1" applyBorder="1" applyAlignment="1" applyProtection="1">
      <alignment horizontal="center" vertical="center" wrapText="1"/>
      <protection locked="0"/>
    </xf>
    <xf numFmtId="4" fontId="43" fillId="11"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11" borderId="33" xfId="39" applyNumberFormat="1" applyFont="1" applyFill="1" applyBorder="1" applyAlignment="1" applyProtection="1">
      <alignment horizontal="center" vertical="center" wrapText="1"/>
      <protection locked="0"/>
    </xf>
    <xf numFmtId="3" fontId="43" fillId="12" borderId="33" xfId="39" applyNumberFormat="1" applyFont="1" applyFill="1" applyBorder="1" applyAlignment="1">
      <alignment horizontal="center" vertical="center" wrapText="1"/>
    </xf>
    <xf numFmtId="3" fontId="43" fillId="11" borderId="66" xfId="39" applyNumberFormat="1" applyFont="1" applyFill="1" applyBorder="1" applyAlignment="1" applyProtection="1">
      <alignment horizontal="center" vertical="center" wrapText="1"/>
      <protection locked="0"/>
    </xf>
    <xf numFmtId="3" fontId="43" fillId="12" borderId="66" xfId="39" applyNumberFormat="1" applyFont="1" applyFill="1" applyBorder="1" applyAlignment="1">
      <alignment horizontal="center" vertical="center" wrapText="1"/>
    </xf>
    <xf numFmtId="177" fontId="43" fillId="11" borderId="64" xfId="39" applyNumberFormat="1" applyFont="1" applyFill="1" applyBorder="1" applyAlignment="1" applyProtection="1">
      <alignment horizontal="center" vertical="center" wrapText="1"/>
      <protection locked="0"/>
    </xf>
    <xf numFmtId="177" fontId="43" fillId="11" borderId="72" xfId="39" applyNumberFormat="1" applyFont="1" applyFill="1" applyBorder="1" applyAlignment="1" applyProtection="1">
      <alignment horizontal="center" vertical="center" wrapText="1"/>
      <protection locked="0"/>
    </xf>
    <xf numFmtId="175" fontId="43" fillId="11" borderId="63" xfId="0" applyNumberFormat="1" applyFont="1" applyFill="1" applyBorder="1" applyAlignment="1" applyProtection="1">
      <alignment horizontal="center" vertical="center" wrapText="1"/>
      <protection locked="0"/>
    </xf>
    <xf numFmtId="175" fontId="43" fillId="11" borderId="64" xfId="0" applyNumberFormat="1" applyFont="1" applyFill="1" applyBorder="1" applyAlignment="1" applyProtection="1">
      <alignment horizontal="center" vertical="center" wrapText="1"/>
      <protection locked="0"/>
    </xf>
    <xf numFmtId="175" fontId="43" fillId="11" borderId="33" xfId="0" applyNumberFormat="1" applyFont="1" applyFill="1" applyBorder="1" applyAlignment="1" applyProtection="1">
      <alignment horizontal="center" vertical="center" wrapText="1"/>
      <protection locked="0"/>
    </xf>
    <xf numFmtId="175" fontId="43" fillId="11" borderId="72" xfId="0" applyNumberFormat="1" applyFont="1" applyFill="1" applyBorder="1" applyAlignment="1" applyProtection="1">
      <alignment horizontal="center" vertical="center" wrapText="1"/>
      <protection locked="0"/>
    </xf>
    <xf numFmtId="175" fontId="43" fillId="12" borderId="66" xfId="0" applyNumberFormat="1" applyFont="1" applyFill="1" applyBorder="1" applyAlignment="1">
      <alignment horizontal="center" vertical="center" wrapText="1"/>
    </xf>
    <xf numFmtId="175" fontId="43" fillId="12"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0" fontId="39" fillId="9" borderId="58" xfId="0" applyFont="1" applyFill="1" applyBorder="1" applyAlignment="1">
      <alignment horizontal="left"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5" borderId="0" xfId="48" applyFont="1" applyBorder="1" applyAlignment="1">
      <alignment horizontal="center" vertical="center"/>
    </xf>
    <xf numFmtId="0" fontId="38" fillId="14" borderId="0" xfId="15" applyFont="1" applyFill="1" applyAlignment="1">
      <alignment horizontal="center" vertical="center"/>
    </xf>
    <xf numFmtId="0" fontId="38" fillId="0" borderId="70" xfId="0" applyFont="1" applyBorder="1"/>
    <xf numFmtId="0" fontId="38" fillId="0" borderId="69"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6" borderId="0" xfId="15" applyFont="1" applyFill="1" applyAlignment="1">
      <alignment vertical="center"/>
    </xf>
    <xf numFmtId="0" fontId="42" fillId="5" borderId="0" xfId="29" applyFont="1" applyFill="1" applyBorder="1" applyAlignment="1">
      <alignment horizontal="left" vertical="center" wrapText="1"/>
    </xf>
    <xf numFmtId="0" fontId="131" fillId="13" borderId="0" xfId="30" applyFont="1" applyFill="1" applyBorder="1" applyAlignment="1">
      <alignment horizontal="center" vertical="center"/>
    </xf>
    <xf numFmtId="0" fontId="38" fillId="15" borderId="15" xfId="48" applyFont="1" applyBorder="1" applyAlignment="1">
      <alignment horizontal="center" vertical="center"/>
    </xf>
    <xf numFmtId="0" fontId="38" fillId="5" borderId="0" xfId="0" applyFont="1" applyFill="1"/>
    <xf numFmtId="0" fontId="38" fillId="14"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2"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2"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2"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3" borderId="0" xfId="49" applyNumberFormat="1" applyFont="1" applyFill="1" applyAlignment="1">
      <alignment horizontal="left" vertical="center"/>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24" borderId="76" xfId="38" applyNumberFormat="1" applyFont="1" applyFill="1" applyBorder="1" applyAlignment="1">
      <alignment vertical="center"/>
    </xf>
    <xf numFmtId="166" fontId="43" fillId="24" borderId="76" xfId="38" applyNumberFormat="1" applyFont="1" applyFill="1" applyBorder="1" applyAlignment="1">
      <alignment vertical="center"/>
    </xf>
    <xf numFmtId="10" fontId="43" fillId="24" borderId="63" xfId="38" applyNumberFormat="1" applyFont="1" applyFill="1" applyBorder="1" applyAlignment="1">
      <alignment vertical="center"/>
    </xf>
    <xf numFmtId="10" fontId="43" fillId="24" borderId="33" xfId="38" applyNumberFormat="1" applyFont="1" applyFill="1" applyBorder="1" applyAlignment="1">
      <alignment vertical="center"/>
    </xf>
    <xf numFmtId="10" fontId="43" fillId="24" borderId="66" xfId="38" applyNumberFormat="1" applyFont="1" applyFill="1" applyBorder="1" applyAlignment="1">
      <alignment vertical="center"/>
    </xf>
    <xf numFmtId="166" fontId="43" fillId="24" borderId="63" xfId="39" applyNumberFormat="1" applyFont="1" applyFill="1" applyBorder="1" applyAlignment="1">
      <alignment vertical="center"/>
    </xf>
    <xf numFmtId="166" fontId="43" fillId="24" borderId="75" xfId="38" applyNumberFormat="1" applyFont="1" applyFill="1" applyBorder="1" applyAlignment="1">
      <alignment vertical="center"/>
    </xf>
    <xf numFmtId="178" fontId="43" fillId="24" borderId="76" xfId="39" applyNumberFormat="1" applyFont="1" applyFill="1" applyBorder="1" applyAlignment="1">
      <alignment vertical="center"/>
    </xf>
    <xf numFmtId="178" fontId="43" fillId="24" borderId="75" xfId="39" applyNumberFormat="1" applyFont="1" applyFill="1" applyBorder="1" applyAlignment="1">
      <alignment vertical="center"/>
    </xf>
    <xf numFmtId="178" fontId="43" fillId="24" borderId="66" xfId="39" applyNumberFormat="1" applyFont="1" applyFill="1" applyBorder="1" applyAlignment="1">
      <alignment vertical="center"/>
    </xf>
    <xf numFmtId="178" fontId="43" fillId="24" borderId="67" xfId="39" applyNumberFormat="1" applyFont="1" applyFill="1" applyBorder="1" applyAlignment="1">
      <alignment vertical="center"/>
    </xf>
    <xf numFmtId="166" fontId="43" fillId="24" borderId="76" xfId="39" applyNumberFormat="1" applyFont="1" applyFill="1" applyBorder="1" applyAlignment="1">
      <alignment vertical="center"/>
    </xf>
    <xf numFmtId="166" fontId="43" fillId="24" borderId="75" xfId="39" applyNumberFormat="1" applyFont="1" applyFill="1" applyBorder="1" applyAlignment="1">
      <alignment vertical="center"/>
    </xf>
    <xf numFmtId="10" fontId="43" fillId="24" borderId="110" xfId="38" applyNumberFormat="1" applyFont="1" applyFill="1" applyBorder="1" applyAlignment="1">
      <alignment vertical="center"/>
    </xf>
    <xf numFmtId="10" fontId="43" fillId="24" borderId="112" xfId="38" applyNumberFormat="1" applyFont="1" applyFill="1" applyBorder="1" applyAlignment="1">
      <alignment vertical="center"/>
    </xf>
    <xf numFmtId="178" fontId="43" fillId="24" borderId="110" xfId="39" applyNumberFormat="1" applyFont="1" applyFill="1" applyBorder="1" applyAlignment="1">
      <alignment vertical="center"/>
    </xf>
    <xf numFmtId="178" fontId="43" fillId="24" borderId="112" xfId="39" applyNumberFormat="1" applyFont="1" applyFill="1" applyBorder="1" applyAlignment="1">
      <alignment vertical="center"/>
    </xf>
    <xf numFmtId="178" fontId="43" fillId="24" borderId="113" xfId="39" applyNumberFormat="1" applyFont="1" applyFill="1" applyBorder="1" applyAlignment="1">
      <alignment vertical="center"/>
    </xf>
    <xf numFmtId="10" fontId="43" fillId="24" borderId="117" xfId="38" applyNumberFormat="1" applyFont="1" applyFill="1" applyBorder="1" applyAlignment="1">
      <alignment vertical="center"/>
    </xf>
    <xf numFmtId="168" fontId="43" fillId="25" borderId="76" xfId="39" applyNumberFormat="1" applyFont="1" applyFill="1" applyBorder="1" applyAlignment="1">
      <alignment vertical="center"/>
    </xf>
    <xf numFmtId="10" fontId="43" fillId="25" borderId="76" xfId="38" applyNumberFormat="1" applyFont="1" applyFill="1" applyBorder="1" applyAlignment="1">
      <alignment vertical="center"/>
    </xf>
    <xf numFmtId="176" fontId="43" fillId="25" borderId="64" xfId="38" applyNumberFormat="1" applyFont="1" applyFill="1" applyBorder="1" applyAlignment="1">
      <alignment vertical="center"/>
    </xf>
    <xf numFmtId="176" fontId="43" fillId="25" borderId="72" xfId="38" applyNumberFormat="1" applyFont="1" applyFill="1" applyBorder="1" applyAlignment="1">
      <alignment vertical="center"/>
    </xf>
    <xf numFmtId="176" fontId="43" fillId="25" borderId="67" xfId="38" applyNumberFormat="1" applyFont="1" applyFill="1" applyBorder="1" applyAlignment="1">
      <alignment vertical="center"/>
    </xf>
    <xf numFmtId="176" fontId="43" fillId="25" borderId="33" xfId="38" applyNumberFormat="1" applyFont="1" applyFill="1" applyBorder="1" applyAlignment="1">
      <alignment vertical="center"/>
    </xf>
    <xf numFmtId="166" fontId="43" fillId="25" borderId="66" xfId="39" applyNumberFormat="1" applyFont="1" applyFill="1" applyBorder="1" applyAlignment="1">
      <alignment vertical="center"/>
    </xf>
    <xf numFmtId="176" fontId="43" fillId="25" borderId="63" xfId="38" applyNumberFormat="1" applyFont="1" applyFill="1" applyBorder="1" applyAlignment="1">
      <alignment vertical="center"/>
    </xf>
    <xf numFmtId="176" fontId="43" fillId="25" borderId="66" xfId="38" applyNumberFormat="1" applyFont="1" applyFill="1" applyBorder="1" applyAlignment="1">
      <alignment vertical="center"/>
    </xf>
    <xf numFmtId="10" fontId="43" fillId="25" borderId="110" xfId="38" applyNumberFormat="1" applyFont="1" applyFill="1" applyBorder="1" applyAlignment="1">
      <alignment vertical="center"/>
    </xf>
    <xf numFmtId="176" fontId="43" fillId="25" borderId="110" xfId="38" applyNumberFormat="1" applyFont="1" applyFill="1" applyBorder="1" applyAlignment="1">
      <alignment vertical="center"/>
    </xf>
    <xf numFmtId="176" fontId="43" fillId="25" borderId="112" xfId="38" applyNumberFormat="1" applyFont="1" applyFill="1" applyBorder="1" applyAlignment="1">
      <alignment vertical="center"/>
    </xf>
    <xf numFmtId="176" fontId="43" fillId="25" borderId="111" xfId="38" applyNumberFormat="1" applyFont="1" applyFill="1" applyBorder="1" applyAlignment="1">
      <alignment vertical="center"/>
    </xf>
    <xf numFmtId="176" fontId="43" fillId="25" borderId="113" xfId="38" applyNumberFormat="1" applyFont="1" applyFill="1" applyBorder="1" applyAlignment="1">
      <alignment vertical="center"/>
    </xf>
    <xf numFmtId="168" fontId="43" fillId="26" borderId="76" xfId="39"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2" xfId="39" applyNumberFormat="1" applyFont="1" applyFill="1" applyBorder="1" applyAlignment="1">
      <alignment vertical="center"/>
    </xf>
    <xf numFmtId="166" fontId="43" fillId="26" borderId="117" xfId="39" applyNumberFormat="1" applyFont="1" applyFill="1" applyBorder="1" applyAlignment="1">
      <alignment vertical="center"/>
    </xf>
    <xf numFmtId="10" fontId="43" fillId="24" borderId="115" xfId="38" applyNumberFormat="1" applyFont="1" applyFill="1" applyBorder="1" applyAlignment="1">
      <alignment vertical="center"/>
    </xf>
    <xf numFmtId="178" fontId="43" fillId="24" borderId="115" xfId="39" applyNumberFormat="1" applyFont="1" applyFill="1" applyBorder="1" applyAlignment="1">
      <alignment vertical="center"/>
    </xf>
    <xf numFmtId="178" fontId="43" fillId="24" borderId="116" xfId="39" applyNumberFormat="1" applyFont="1" applyFill="1" applyBorder="1" applyAlignment="1">
      <alignment vertical="center"/>
    </xf>
    <xf numFmtId="176" fontId="43" fillId="25" borderId="117" xfId="38" applyNumberFormat="1" applyFont="1" applyFill="1" applyBorder="1" applyAlignment="1">
      <alignment vertical="center"/>
    </xf>
    <xf numFmtId="176" fontId="43" fillId="25" borderId="118" xfId="38" applyNumberFormat="1" applyFont="1" applyFill="1" applyBorder="1" applyAlignment="1">
      <alignment vertical="center"/>
    </xf>
    <xf numFmtId="10" fontId="43" fillId="22" borderId="76" xfId="38" applyNumberFormat="1" applyFont="1" applyFill="1" applyBorder="1" applyAlignment="1">
      <alignment vertical="center"/>
    </xf>
    <xf numFmtId="166" fontId="43" fillId="22" borderId="76" xfId="39" applyNumberFormat="1" applyFont="1" applyFill="1" applyBorder="1" applyAlignment="1">
      <alignment vertical="center"/>
    </xf>
    <xf numFmtId="166" fontId="43" fillId="22" borderId="112" xfId="39" applyNumberFormat="1" applyFont="1" applyFill="1" applyBorder="1" applyAlignment="1">
      <alignment vertical="center"/>
    </xf>
    <xf numFmtId="10" fontId="43" fillId="22" borderId="112" xfId="38" applyNumberFormat="1" applyFont="1" applyFill="1" applyBorder="1" applyAlignment="1">
      <alignment vertical="center"/>
    </xf>
    <xf numFmtId="10" fontId="43" fillId="22" borderId="110" xfId="38" applyNumberFormat="1" applyFont="1" applyFill="1" applyBorder="1" applyAlignment="1">
      <alignment vertical="center"/>
    </xf>
    <xf numFmtId="10" fontId="43" fillId="22" borderId="117" xfId="38" applyNumberFormat="1" applyFont="1" applyFill="1" applyBorder="1" applyAlignment="1">
      <alignment vertical="center"/>
    </xf>
    <xf numFmtId="166" fontId="43" fillId="22" borderId="110" xfId="39" applyNumberFormat="1" applyFont="1" applyFill="1" applyBorder="1" applyAlignment="1">
      <alignment vertical="center"/>
    </xf>
    <xf numFmtId="166" fontId="43" fillId="22" borderId="117" xfId="39" applyNumberFormat="1" applyFont="1" applyFill="1" applyBorder="1" applyAlignment="1">
      <alignment vertical="center"/>
    </xf>
    <xf numFmtId="178" fontId="43" fillId="22" borderId="112" xfId="39" applyNumberFormat="1" applyFont="1" applyFill="1" applyBorder="1" applyAlignment="1">
      <alignment vertical="center"/>
    </xf>
    <xf numFmtId="166" fontId="43" fillId="26" borderId="76" xfId="39" applyNumberFormat="1" applyFont="1" applyFill="1" applyBorder="1" applyAlignment="1">
      <alignment vertical="center"/>
    </xf>
    <xf numFmtId="166" fontId="43" fillId="25" borderId="76" xfId="39" applyNumberFormat="1" applyFont="1" applyFill="1" applyBorder="1" applyAlignment="1">
      <alignment vertical="center"/>
    </xf>
    <xf numFmtId="166" fontId="43" fillId="25"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41" fillId="12" borderId="66" xfId="39" applyNumberFormat="1" applyFont="1" applyFill="1" applyBorder="1" applyAlignment="1" applyProtection="1">
      <alignment horizontal="center" vertical="center" wrapText="1"/>
    </xf>
    <xf numFmtId="172" fontId="41" fillId="12" borderId="67" xfId="39" applyNumberFormat="1" applyFont="1" applyFill="1" applyBorder="1" applyAlignment="1" applyProtection="1">
      <alignment horizontal="center" vertical="center" wrapText="1"/>
    </xf>
    <xf numFmtId="172" fontId="43" fillId="12" borderId="64" xfId="39" applyNumberFormat="1" applyFont="1" applyFill="1" applyBorder="1" applyAlignment="1" applyProtection="1">
      <alignment horizontal="center" vertical="center" wrapText="1"/>
    </xf>
    <xf numFmtId="172" fontId="43" fillId="12" borderId="72" xfId="39" applyNumberFormat="1" applyFont="1" applyFill="1" applyBorder="1" applyAlignment="1" applyProtection="1">
      <alignment horizontal="center" vertical="center" wrapText="1"/>
    </xf>
    <xf numFmtId="172" fontId="43" fillId="12" borderId="66" xfId="39" applyNumberFormat="1" applyFont="1" applyFill="1" applyBorder="1" applyAlignment="1" applyProtection="1">
      <alignment horizontal="center" vertical="center" wrapText="1"/>
    </xf>
    <xf numFmtId="172" fontId="43" fillId="12" borderId="67" xfId="39" applyNumberFormat="1" applyFont="1" applyFill="1" applyBorder="1" applyAlignment="1" applyProtection="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6" borderId="63"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3" fillId="16" borderId="33" xfId="39" applyNumberFormat="1" applyFont="1" applyFill="1" applyBorder="1" applyAlignment="1" applyProtection="1">
      <alignment horizontal="center" vertical="center" wrapText="1"/>
    </xf>
    <xf numFmtId="172" fontId="43" fillId="12" borderId="76" xfId="39" applyNumberFormat="1" applyFont="1" applyFill="1" applyBorder="1" applyAlignment="1" applyProtection="1">
      <alignment horizontal="center" vertical="center" wrapText="1"/>
    </xf>
    <xf numFmtId="172" fontId="43" fillId="9" borderId="33" xfId="39" applyNumberFormat="1" applyFont="1" applyFill="1" applyBorder="1" applyAlignment="1" applyProtection="1">
      <alignment horizontal="center" vertical="center" wrapText="1"/>
      <protection locked="0"/>
    </xf>
    <xf numFmtId="172" fontId="43" fillId="9" borderId="33"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9" borderId="63" xfId="0" applyFont="1" applyFill="1" applyBorder="1" applyAlignment="1" applyProtection="1">
      <alignment horizontal="center" vertical="center" wrapText="1"/>
      <protection locked="0"/>
    </xf>
    <xf numFmtId="0" fontId="41" fillId="9" borderId="66" xfId="0" applyFont="1" applyFill="1" applyBorder="1" applyAlignment="1" applyProtection="1">
      <alignment vertical="center" wrapText="1"/>
      <protection locked="0"/>
    </xf>
    <xf numFmtId="0" fontId="43" fillId="9"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xf>
    <xf numFmtId="172" fontId="43" fillId="12" borderId="75" xfId="39" applyNumberFormat="1" applyFont="1" applyFill="1" applyBorder="1" applyAlignment="1" applyProtection="1">
      <alignment horizontal="center" vertical="center" wrapText="1"/>
    </xf>
    <xf numFmtId="10" fontId="43" fillId="25"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2" borderId="76" xfId="38" applyNumberFormat="1" applyFont="1" applyFill="1" applyBorder="1" applyAlignment="1" applyProtection="1">
      <alignment vertical="center"/>
      <protection locked="0"/>
    </xf>
    <xf numFmtId="10" fontId="43" fillId="24" borderId="76" xfId="38" applyNumberFormat="1" applyFont="1" applyFill="1" applyBorder="1" applyAlignment="1" applyProtection="1">
      <alignment vertical="center"/>
    </xf>
    <xf numFmtId="10" fontId="43" fillId="24" borderId="63" xfId="38" applyNumberFormat="1" applyFont="1" applyFill="1" applyBorder="1" applyAlignment="1" applyProtection="1">
      <alignment vertical="center"/>
    </xf>
    <xf numFmtId="10" fontId="43" fillId="24" borderId="33" xfId="38" applyNumberFormat="1" applyFont="1" applyFill="1" applyBorder="1" applyAlignment="1" applyProtection="1">
      <alignment vertical="center"/>
    </xf>
    <xf numFmtId="10" fontId="43" fillId="24" borderId="66" xfId="38" applyNumberFormat="1" applyFont="1" applyFill="1" applyBorder="1" applyAlignment="1" applyProtection="1">
      <alignment vertical="center"/>
    </xf>
    <xf numFmtId="10" fontId="43" fillId="26" borderId="76" xfId="38" applyNumberFormat="1" applyFont="1" applyFill="1" applyBorder="1" applyAlignment="1" applyProtection="1">
      <alignment vertical="center"/>
    </xf>
    <xf numFmtId="10" fontId="43" fillId="24" borderId="115" xfId="38" applyNumberFormat="1" applyFont="1" applyFill="1" applyBorder="1" applyAlignment="1" applyProtection="1">
      <alignment vertical="center"/>
    </xf>
    <xf numFmtId="172" fontId="77" fillId="16" borderId="63" xfId="39" applyNumberFormat="1" applyFont="1" applyFill="1" applyBorder="1" applyAlignment="1" applyProtection="1">
      <alignment horizontal="center" vertical="center" wrapText="1"/>
    </xf>
    <xf numFmtId="172" fontId="77" fillId="12" borderId="6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wrapText="1"/>
    </xf>
    <xf numFmtId="172" fontId="77" fillId="12" borderId="3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xf>
    <xf numFmtId="172" fontId="77" fillId="12" borderId="33" xfId="39" applyNumberFormat="1" applyFont="1" applyFill="1" applyBorder="1" applyAlignment="1" applyProtection="1">
      <alignment horizontal="center" vertical="center"/>
    </xf>
    <xf numFmtId="172" fontId="77" fillId="12"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2"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6" borderId="76" xfId="39" applyNumberFormat="1" applyFont="1" applyFill="1" applyBorder="1" applyAlignment="1" applyProtection="1">
      <alignment horizontal="center" vertical="center" wrapText="1"/>
    </xf>
    <xf numFmtId="172" fontId="77" fillId="12" borderId="76" xfId="39" applyNumberFormat="1" applyFont="1" applyFill="1" applyBorder="1" applyAlignment="1" applyProtection="1">
      <alignment horizontal="center" vertical="center" wrapText="1"/>
    </xf>
    <xf numFmtId="172" fontId="77" fillId="12" borderId="67" xfId="39" applyNumberFormat="1" applyFont="1" applyFill="1" applyBorder="1" applyAlignment="1" applyProtection="1">
      <alignment horizontal="center" vertical="center" wrapText="1"/>
    </xf>
    <xf numFmtId="172" fontId="77" fillId="12" borderId="75" xfId="39" applyNumberFormat="1" applyFont="1" applyFill="1" applyBorder="1" applyAlignment="1" applyProtection="1">
      <alignment horizontal="center" vertical="center" wrapText="1"/>
    </xf>
    <xf numFmtId="167" fontId="41" fillId="12" borderId="33" xfId="38" applyNumberFormat="1" applyFont="1" applyFill="1" applyBorder="1" applyAlignment="1" applyProtection="1">
      <alignment horizontal="center" vertical="center" wrapText="1"/>
    </xf>
    <xf numFmtId="167" fontId="41" fillId="12" borderId="72" xfId="38" applyNumberFormat="1" applyFont="1" applyFill="1" applyBorder="1" applyAlignment="1" applyProtection="1">
      <alignment horizontal="center" vertical="center" wrapText="1"/>
    </xf>
    <xf numFmtId="167" fontId="41" fillId="16"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2" borderId="66" xfId="0" applyNumberFormat="1" applyFont="1" applyFill="1" applyBorder="1" applyAlignment="1">
      <alignment vertical="center" wrapText="1"/>
    </xf>
    <xf numFmtId="172" fontId="43" fillId="12" borderId="76" xfId="0" applyNumberFormat="1" applyFont="1" applyFill="1" applyBorder="1" applyAlignment="1">
      <alignment vertical="center" wrapText="1"/>
    </xf>
    <xf numFmtId="1" fontId="43" fillId="12" borderId="75" xfId="0" applyNumberFormat="1" applyFont="1" applyFill="1" applyBorder="1" applyAlignment="1">
      <alignment horizontal="center" vertical="center" wrapText="1"/>
    </xf>
    <xf numFmtId="3" fontId="43" fillId="12" borderId="120" xfId="0" applyNumberFormat="1" applyFont="1" applyFill="1" applyBorder="1" applyAlignment="1">
      <alignment horizontal="center" vertical="center" wrapText="1"/>
    </xf>
    <xf numFmtId="3" fontId="43" fillId="12" borderId="72" xfId="39" applyNumberFormat="1" applyFont="1" applyFill="1" applyBorder="1" applyAlignment="1" applyProtection="1">
      <alignment horizontal="center" vertical="center" wrapText="1"/>
    </xf>
    <xf numFmtId="3" fontId="43" fillId="12" borderId="67" xfId="39" applyNumberFormat="1" applyFont="1" applyFill="1" applyBorder="1" applyAlignment="1" applyProtection="1">
      <alignment horizontal="center" vertical="center" wrapText="1"/>
    </xf>
    <xf numFmtId="3" fontId="43" fillId="12"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169" fontId="38" fillId="5" borderId="0" xfId="46" applyFont="1" applyFill="1" applyProtection="1">
      <alignment vertical="top"/>
      <protection locked="0"/>
    </xf>
    <xf numFmtId="0" fontId="38" fillId="0" borderId="0" xfId="40" applyFont="1" applyProtection="1">
      <protection locked="0"/>
    </xf>
    <xf numFmtId="10" fontId="41" fillId="11" borderId="33" xfId="0" applyNumberFormat="1" applyFont="1" applyFill="1" applyBorder="1" applyAlignment="1" applyProtection="1">
      <alignment horizontal="center" vertical="center" wrapText="1"/>
      <protection locked="0"/>
    </xf>
    <xf numFmtId="10" fontId="41" fillId="11" borderId="72"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pplyProtection="1">
      <alignment horizontal="center" vertical="center"/>
      <protection locked="0"/>
    </xf>
    <xf numFmtId="172" fontId="43" fillId="11" borderId="63" xfId="0" applyNumberFormat="1" applyFont="1" applyFill="1" applyBorder="1" applyAlignment="1" applyProtection="1">
      <alignment vertical="center" wrapText="1"/>
      <protection locked="0"/>
    </xf>
    <xf numFmtId="172" fontId="43" fillId="11"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0" borderId="66" xfId="0" applyNumberFormat="1" applyFont="1" applyFill="1" applyBorder="1" applyAlignment="1" applyProtection="1">
      <alignment horizontal="center" vertical="center" wrapText="1"/>
      <protection locked="0"/>
    </xf>
    <xf numFmtId="172" fontId="41" fillId="20" borderId="67" xfId="0" applyNumberFormat="1" applyFont="1" applyFill="1" applyBorder="1" applyAlignment="1" applyProtection="1">
      <alignment horizontal="center" vertical="center" wrapText="1"/>
      <protection locked="0"/>
    </xf>
    <xf numFmtId="172" fontId="41" fillId="11" borderId="33" xfId="0" applyNumberFormat="1" applyFont="1" applyFill="1" applyBorder="1" applyAlignment="1" applyProtection="1">
      <alignment vertical="center"/>
      <protection locked="0"/>
    </xf>
    <xf numFmtId="167" fontId="41" fillId="11" borderId="66" xfId="0" applyNumberFormat="1" applyFont="1" applyFill="1" applyBorder="1" applyAlignment="1" applyProtection="1">
      <alignment horizontal="center" vertical="center" wrapText="1"/>
      <protection locked="0"/>
    </xf>
    <xf numFmtId="172" fontId="43" fillId="11" borderId="85" xfId="45" applyNumberFormat="1" applyFont="1" applyFill="1" applyBorder="1" applyAlignment="1" applyProtection="1">
      <alignment horizontal="center" vertical="center" wrapText="1"/>
      <protection locked="0"/>
    </xf>
    <xf numFmtId="172" fontId="43" fillId="11" borderId="86" xfId="45" applyNumberFormat="1" applyFont="1" applyFill="1" applyBorder="1" applyAlignment="1" applyProtection="1">
      <alignment horizontal="center" vertical="center" wrapText="1"/>
      <protection locked="0"/>
    </xf>
    <xf numFmtId="172" fontId="43" fillId="11" borderId="87" xfId="45" applyNumberFormat="1" applyFont="1" applyFill="1" applyBorder="1" applyAlignment="1" applyProtection="1">
      <alignment horizontal="center" vertical="center" wrapText="1"/>
      <protection locked="0"/>
    </xf>
    <xf numFmtId="172" fontId="43" fillId="11" borderId="94" xfId="45" applyNumberFormat="1" applyFont="1" applyFill="1" applyBorder="1" applyAlignment="1" applyProtection="1">
      <alignment horizontal="center" vertical="center" wrapText="1"/>
      <protection locked="0"/>
    </xf>
    <xf numFmtId="172" fontId="43" fillId="11" borderId="20" xfId="45" applyNumberFormat="1" applyFont="1" applyFill="1" applyBorder="1" applyAlignment="1" applyProtection="1">
      <alignment horizontal="center" vertical="center" wrapText="1"/>
      <protection locked="0"/>
    </xf>
    <xf numFmtId="172" fontId="43" fillId="11"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171" fontId="43" fillId="11" borderId="75" xfId="0" applyNumberFormat="1" applyFont="1" applyFill="1" applyBorder="1" applyAlignment="1" applyProtection="1">
      <alignment horizontal="center" vertical="center" wrapText="1"/>
      <protection locked="0"/>
    </xf>
    <xf numFmtId="166" fontId="38" fillId="11" borderId="95" xfId="55" applyNumberFormat="1" applyFont="1" applyFill="1" applyBorder="1" applyAlignment="1" applyProtection="1">
      <alignment horizontal="center" vertical="center" wrapText="1"/>
      <protection locked="0"/>
    </xf>
    <xf numFmtId="1" fontId="43" fillId="11" borderId="90" xfId="0" applyNumberFormat="1" applyFont="1" applyFill="1" applyBorder="1" applyAlignment="1" applyProtection="1">
      <alignment horizontal="center" vertical="center" wrapText="1"/>
      <protection locked="0"/>
    </xf>
    <xf numFmtId="172" fontId="43" fillId="11" borderId="90" xfId="45" applyNumberFormat="1" applyFont="1" applyFill="1" applyBorder="1" applyAlignment="1" applyProtection="1">
      <alignment horizontal="center" vertical="center" wrapText="1"/>
      <protection locked="0"/>
    </xf>
    <xf numFmtId="2" fontId="43" fillId="11" borderId="95" xfId="45" applyNumberFormat="1" applyFont="1" applyFill="1" applyBorder="1" applyAlignment="1" applyProtection="1">
      <alignment horizontal="center" vertical="center" wrapText="1"/>
      <protection locked="0"/>
    </xf>
    <xf numFmtId="2" fontId="41" fillId="11" borderId="99" xfId="37" applyNumberFormat="1" applyFont="1" applyFill="1" applyBorder="1" applyAlignment="1" applyProtection="1">
      <alignment horizontal="center" vertical="center" wrapText="1"/>
      <protection locked="0"/>
    </xf>
    <xf numFmtId="0" fontId="43" fillId="11" borderId="98" xfId="15" applyFont="1" applyFill="1" applyBorder="1" applyAlignment="1" applyProtection="1">
      <alignment horizontal="center" vertical="center" wrapText="1"/>
      <protection locked="0"/>
    </xf>
    <xf numFmtId="0" fontId="43" fillId="11" borderId="86" xfId="15" applyFont="1" applyFill="1" applyBorder="1" applyAlignment="1" applyProtection="1">
      <alignment horizontal="center" vertical="center" wrapText="1"/>
      <protection locked="0"/>
    </xf>
    <xf numFmtId="0" fontId="43" fillId="11" borderId="87" xfId="15" applyFont="1" applyFill="1" applyBorder="1" applyAlignment="1" applyProtection="1">
      <alignment horizontal="center" vertical="center" wrapText="1"/>
      <protection locked="0"/>
    </xf>
    <xf numFmtId="0" fontId="43" fillId="11" borderId="20" xfId="15" applyFont="1" applyFill="1" applyBorder="1" applyAlignment="1" applyProtection="1">
      <alignment horizontal="center" vertical="center" wrapText="1"/>
      <protection locked="0"/>
    </xf>
    <xf numFmtId="0" fontId="43" fillId="11" borderId="95" xfId="15" applyFont="1" applyFill="1" applyBorder="1" applyAlignment="1" applyProtection="1">
      <alignment horizontal="center" vertical="center" wrapText="1"/>
      <protection locked="0"/>
    </xf>
    <xf numFmtId="0" fontId="43" fillId="11" borderId="89" xfId="15" applyFont="1" applyFill="1" applyBorder="1" applyAlignment="1" applyProtection="1">
      <alignment horizontal="center" vertical="center" wrapText="1"/>
      <protection locked="0"/>
    </xf>
    <xf numFmtId="0" fontId="43" fillId="11" borderId="90" xfId="15" applyFont="1" applyFill="1" applyBorder="1" applyAlignment="1" applyProtection="1">
      <alignment horizontal="center" vertical="center" wrapText="1"/>
      <protection locked="0"/>
    </xf>
    <xf numFmtId="173" fontId="43" fillId="11" borderId="63" xfId="0" applyNumberFormat="1" applyFont="1" applyFill="1" applyBorder="1" applyAlignment="1" applyProtection="1">
      <alignment horizontal="center" vertical="center" wrapText="1"/>
      <protection locked="0"/>
    </xf>
    <xf numFmtId="173" fontId="43" fillId="11" borderId="33" xfId="0" applyNumberFormat="1" applyFont="1" applyFill="1" applyBorder="1" applyAlignment="1" applyProtection="1">
      <alignment horizontal="center" vertical="center" wrapText="1"/>
      <protection locked="0"/>
    </xf>
    <xf numFmtId="173" fontId="43" fillId="11" borderId="66" xfId="0" applyNumberFormat="1" applyFont="1" applyFill="1" applyBorder="1" applyAlignment="1" applyProtection="1">
      <alignment horizontal="center" vertical="center" wrapText="1"/>
      <protection locked="0"/>
    </xf>
    <xf numFmtId="173" fontId="43" fillId="12" borderId="64" xfId="39" applyNumberFormat="1" applyFont="1" applyFill="1" applyBorder="1" applyAlignment="1" applyProtection="1">
      <alignment horizontal="center" vertical="center" wrapText="1"/>
    </xf>
    <xf numFmtId="173" fontId="43" fillId="12" borderId="72" xfId="39" applyNumberFormat="1" applyFont="1" applyFill="1" applyBorder="1" applyAlignment="1" applyProtection="1">
      <alignment horizontal="center" vertical="center" wrapText="1"/>
    </xf>
    <xf numFmtId="173" fontId="43" fillId="12" borderId="67" xfId="39" applyNumberFormat="1" applyFont="1" applyFill="1" applyBorder="1" applyAlignment="1" applyProtection="1">
      <alignment horizontal="center" vertical="center" wrapText="1"/>
    </xf>
    <xf numFmtId="2" fontId="43" fillId="11" borderId="99" xfId="0" applyNumberFormat="1" applyFont="1" applyFill="1" applyBorder="1" applyAlignment="1" applyProtection="1">
      <alignment horizontal="center" vertical="center" wrapText="1"/>
      <protection locked="0"/>
    </xf>
    <xf numFmtId="0" fontId="43" fillId="11" borderId="97" xfId="0" applyFont="1" applyFill="1" applyBorder="1" applyAlignment="1" applyProtection="1">
      <alignment horizontal="center" vertical="center" wrapText="1"/>
      <protection locked="0"/>
    </xf>
    <xf numFmtId="10" fontId="43" fillId="11" borderId="98" xfId="0" applyNumberFormat="1" applyFont="1" applyFill="1" applyBorder="1" applyAlignment="1" applyProtection="1">
      <alignment horizontal="center" vertical="center" wrapText="1"/>
      <protection locked="0"/>
    </xf>
    <xf numFmtId="10" fontId="43" fillId="11" borderId="99" xfId="0" applyNumberFormat="1" applyFont="1" applyFill="1" applyBorder="1" applyAlignment="1" applyProtection="1">
      <alignment horizontal="center" vertical="center" wrapText="1"/>
      <protection locked="0"/>
    </xf>
    <xf numFmtId="167" fontId="41" fillId="16" borderId="63" xfId="3" applyNumberFormat="1" applyFont="1" applyFill="1" applyBorder="1" applyAlignment="1">
      <alignment horizontal="center" vertical="center"/>
    </xf>
    <xf numFmtId="167" fontId="41" fillId="16" borderId="64" xfId="3" applyNumberFormat="1" applyFont="1" applyFill="1" applyBorder="1" applyAlignment="1">
      <alignment horizontal="center" vertical="center"/>
    </xf>
    <xf numFmtId="167" fontId="41" fillId="16" borderId="63" xfId="3" applyNumberFormat="1" applyFont="1" applyFill="1" applyBorder="1" applyAlignment="1" applyProtection="1">
      <alignment horizontal="center" vertical="center"/>
      <protection locked="0"/>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9" borderId="63" xfId="0" applyNumberFormat="1" applyFont="1" applyFill="1" applyBorder="1" applyAlignment="1" applyProtection="1">
      <alignment horizontal="center" vertical="center" wrapText="1"/>
      <protection locked="0"/>
    </xf>
    <xf numFmtId="173" fontId="39" fillId="9"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0" borderId="0" xfId="29" applyFont="1" applyFill="1" applyBorder="1" applyAlignment="1">
      <alignment vertical="center"/>
    </xf>
    <xf numFmtId="0" fontId="39" fillId="9" borderId="88" xfId="35" applyFont="1" applyFill="1" applyBorder="1" applyAlignment="1">
      <alignment horizontal="center" vertical="center" wrapText="1"/>
    </xf>
    <xf numFmtId="0" fontId="39" fillId="9" borderId="89" xfId="35" applyFont="1" applyFill="1" applyBorder="1" applyAlignment="1">
      <alignment horizontal="center" vertical="center" wrapText="1"/>
    </xf>
    <xf numFmtId="0" fontId="39" fillId="9" borderId="90" xfId="35" applyFont="1" applyFill="1" applyBorder="1" applyAlignment="1">
      <alignment horizontal="center" vertical="center" wrapText="1"/>
    </xf>
    <xf numFmtId="0" fontId="37" fillId="22"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1" borderId="87" xfId="0" applyNumberFormat="1" applyFont="1" applyFill="1" applyBorder="1" applyAlignment="1" applyProtection="1">
      <alignment horizontal="center" vertical="center" wrapText="1"/>
      <protection locked="0"/>
    </xf>
    <xf numFmtId="172" fontId="43" fillId="11" borderId="95" xfId="0" applyNumberFormat="1" applyFont="1" applyFill="1" applyBorder="1" applyAlignment="1" applyProtection="1">
      <alignment horizontal="center" vertical="center" wrapText="1"/>
      <protection locked="0"/>
    </xf>
    <xf numFmtId="172" fontId="43" fillId="11" borderId="85" xfId="0" applyNumberFormat="1" applyFont="1" applyFill="1" applyBorder="1" applyAlignment="1" applyProtection="1">
      <alignment horizontal="center" vertical="center" wrapText="1"/>
      <protection locked="0"/>
    </xf>
    <xf numFmtId="172" fontId="43" fillId="11" borderId="94" xfId="0" applyNumberFormat="1" applyFont="1" applyFill="1" applyBorder="1" applyAlignment="1" applyProtection="1">
      <alignment horizontal="center" vertical="center" wrapText="1"/>
      <protection locked="0"/>
    </xf>
    <xf numFmtId="172" fontId="43" fillId="12" borderId="88" xfId="0" applyNumberFormat="1"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7" fillId="22" borderId="94" xfId="35" applyFont="1" applyFill="1" applyBorder="1" applyAlignment="1">
      <alignment horizontal="center" vertical="center" textRotation="90" wrapText="1"/>
    </xf>
    <xf numFmtId="0" fontId="37" fillId="22" borderId="20" xfId="35" applyFont="1" applyFill="1" applyBorder="1" applyAlignment="1">
      <alignment horizontal="center" vertical="center" textRotation="90" wrapText="1"/>
    </xf>
    <xf numFmtId="0" fontId="37" fillId="22" borderId="95" xfId="35" applyFont="1" applyFill="1" applyBorder="1" applyAlignment="1">
      <alignment horizontal="center" vertical="center" textRotation="90" wrapText="1"/>
    </xf>
    <xf numFmtId="0" fontId="39" fillId="9" borderId="94" xfId="35" applyFont="1" applyFill="1" applyBorder="1" applyAlignment="1">
      <alignment horizontal="center" vertical="center" wrapText="1"/>
    </xf>
    <xf numFmtId="4" fontId="43" fillId="11" borderId="85" xfId="45" applyNumberFormat="1" applyFont="1" applyFill="1" applyBorder="1" applyAlignment="1" applyProtection="1">
      <alignment horizontal="center" vertical="center" wrapText="1"/>
      <protection locked="0"/>
    </xf>
    <xf numFmtId="4" fontId="43" fillId="11" borderId="86" xfId="45" applyNumberFormat="1" applyFont="1" applyFill="1" applyBorder="1" applyAlignment="1" applyProtection="1">
      <alignment horizontal="center" vertical="center" wrapText="1"/>
      <protection locked="0"/>
    </xf>
    <xf numFmtId="4" fontId="43" fillId="11" borderId="87" xfId="45" applyNumberFormat="1" applyFont="1" applyFill="1" applyBorder="1" applyAlignment="1" applyProtection="1">
      <alignment horizontal="center" vertical="center" wrapText="1"/>
      <protection locked="0"/>
    </xf>
    <xf numFmtId="4" fontId="43" fillId="11" borderId="94" xfId="45" applyNumberFormat="1" applyFont="1" applyFill="1" applyBorder="1" applyAlignment="1" applyProtection="1">
      <alignment horizontal="center" vertical="center" wrapText="1"/>
      <protection locked="0"/>
    </xf>
    <xf numFmtId="4" fontId="43" fillId="11" borderId="20" xfId="45" applyNumberFormat="1" applyFont="1" applyFill="1" applyBorder="1" applyAlignment="1" applyProtection="1">
      <alignment horizontal="center" vertical="center" wrapText="1"/>
      <protection locked="0"/>
    </xf>
    <xf numFmtId="4" fontId="43" fillId="11" borderId="95" xfId="45" applyNumberFormat="1" applyFont="1" applyFill="1" applyBorder="1" applyAlignment="1" applyProtection="1">
      <alignment horizontal="center" vertical="center" wrapText="1"/>
      <protection locked="0"/>
    </xf>
    <xf numFmtId="4" fontId="43" fillId="12" borderId="88" xfId="35" applyNumberFormat="1" applyFont="1" applyFill="1" applyBorder="1" applyAlignment="1">
      <alignment horizontal="center" vertical="center" wrapText="1"/>
    </xf>
    <xf numFmtId="4" fontId="43" fillId="12" borderId="89" xfId="35" applyNumberFormat="1" applyFont="1" applyFill="1" applyBorder="1" applyAlignment="1">
      <alignment horizontal="center" vertical="center" wrapText="1"/>
    </xf>
    <xf numFmtId="4" fontId="43" fillId="12" borderId="90" xfId="35" applyNumberFormat="1" applyFont="1" applyFill="1" applyBorder="1" applyAlignment="1">
      <alignment horizontal="center" vertical="center" wrapText="1"/>
    </xf>
    <xf numFmtId="176" fontId="43" fillId="11" borderId="85" xfId="45" applyNumberFormat="1" applyFont="1" applyFill="1" applyBorder="1" applyAlignment="1" applyProtection="1">
      <alignment horizontal="center" vertical="center" wrapText="1"/>
      <protection locked="0"/>
    </xf>
    <xf numFmtId="176" fontId="43" fillId="11" borderId="86" xfId="45" applyNumberFormat="1" applyFont="1" applyFill="1" applyBorder="1" applyAlignment="1" applyProtection="1">
      <alignment horizontal="center" vertical="center" wrapText="1"/>
      <protection locked="0"/>
    </xf>
    <xf numFmtId="176" fontId="43" fillId="11" borderId="94" xfId="45" applyNumberFormat="1" applyFont="1" applyFill="1" applyBorder="1" applyAlignment="1" applyProtection="1">
      <alignment horizontal="center" vertical="center" wrapText="1"/>
      <protection locked="0"/>
    </xf>
    <xf numFmtId="176" fontId="43" fillId="11" borderId="20" xfId="45" applyNumberFormat="1" applyFont="1" applyFill="1" applyBorder="1" applyAlignment="1" applyProtection="1">
      <alignment horizontal="center" vertical="center" wrapText="1"/>
      <protection locked="0"/>
    </xf>
    <xf numFmtId="176" fontId="43" fillId="12" borderId="88" xfId="35" applyNumberFormat="1" applyFont="1" applyFill="1" applyBorder="1" applyAlignment="1">
      <alignment horizontal="center" vertical="center" wrapText="1"/>
    </xf>
    <xf numFmtId="176" fontId="43" fillId="9" borderId="89" xfId="35" applyNumberFormat="1" applyFont="1" applyFill="1" applyBorder="1" applyAlignment="1">
      <alignment horizontal="center" vertical="center" wrapText="1"/>
    </xf>
    <xf numFmtId="3" fontId="43" fillId="11" borderId="86" xfId="45" applyNumberFormat="1" applyFont="1" applyFill="1" applyBorder="1" applyAlignment="1" applyProtection="1">
      <alignment horizontal="center" vertical="center" wrapText="1"/>
      <protection locked="0"/>
    </xf>
    <xf numFmtId="3" fontId="43" fillId="11" borderId="20" xfId="45" applyNumberFormat="1" applyFont="1" applyFill="1" applyBorder="1" applyAlignment="1" applyProtection="1">
      <alignment horizontal="center" vertical="center" wrapText="1"/>
      <protection locked="0"/>
    </xf>
    <xf numFmtId="3" fontId="43" fillId="9" borderId="89" xfId="35" applyNumberFormat="1" applyFont="1" applyFill="1" applyBorder="1" applyAlignment="1">
      <alignment horizontal="center" vertical="center" wrapText="1"/>
    </xf>
    <xf numFmtId="3" fontId="43" fillId="12" borderId="89" xfId="35" applyNumberFormat="1" applyFont="1" applyFill="1" applyBorder="1" applyAlignment="1">
      <alignment horizontal="center" vertical="center" wrapText="1"/>
    </xf>
    <xf numFmtId="2" fontId="43" fillId="12" borderId="99" xfId="15" applyNumberFormat="1" applyFont="1" applyFill="1" applyBorder="1" applyAlignment="1">
      <alignment horizontal="center" vertical="center" wrapText="1"/>
    </xf>
    <xf numFmtId="0" fontId="75" fillId="10" borderId="0" xfId="30" applyFont="1" applyFill="1" applyBorder="1" applyAlignment="1">
      <alignment horizontal="center" vertical="center"/>
    </xf>
    <xf numFmtId="0" fontId="51" fillId="11" borderId="98" xfId="15" applyFont="1" applyFill="1" applyBorder="1" applyAlignment="1" applyProtection="1">
      <alignment horizontal="center" vertical="center" wrapText="1"/>
      <protection locked="0"/>
    </xf>
    <xf numFmtId="0" fontId="51" fillId="11" borderId="86" xfId="15" applyFont="1" applyFill="1" applyBorder="1" applyAlignment="1" applyProtection="1">
      <alignment horizontal="center" vertical="center" wrapText="1"/>
      <protection locked="0"/>
    </xf>
    <xf numFmtId="0" fontId="51" fillId="11" borderId="20" xfId="15" applyFont="1" applyFill="1" applyBorder="1" applyAlignment="1" applyProtection="1">
      <alignment horizontal="center" vertical="center" wrapText="1"/>
      <protection locked="0"/>
    </xf>
    <xf numFmtId="0" fontId="51" fillId="11" borderId="89" xfId="15" applyFont="1" applyFill="1" applyBorder="1" applyAlignment="1" applyProtection="1">
      <alignment horizontal="center" vertical="center" wrapText="1"/>
      <protection locked="0"/>
    </xf>
    <xf numFmtId="0" fontId="67" fillId="20" borderId="39" xfId="15" applyFont="1" applyFill="1" applyBorder="1" applyAlignment="1" applyProtection="1">
      <alignment horizontal="center" vertical="center" wrapText="1"/>
      <protection locked="0"/>
    </xf>
    <xf numFmtId="0" fontId="67" fillId="20" borderId="45" xfId="15" applyFont="1" applyFill="1" applyBorder="1" applyAlignment="1" applyProtection="1">
      <alignment horizontal="center" vertical="center" wrapText="1"/>
      <protection locked="0"/>
    </xf>
    <xf numFmtId="0" fontId="67" fillId="20" borderId="49" xfId="15" applyFont="1" applyFill="1" applyBorder="1" applyAlignment="1" applyProtection="1">
      <alignment horizontal="center" vertical="center" wrapText="1"/>
      <protection locked="0"/>
    </xf>
    <xf numFmtId="0" fontId="67" fillId="20" borderId="52" xfId="15" applyFont="1" applyFill="1" applyBorder="1" applyAlignment="1" applyProtection="1">
      <alignment horizontal="center" vertical="center" wrapText="1"/>
      <protection locked="0"/>
    </xf>
    <xf numFmtId="175" fontId="67" fillId="20" borderId="49" xfId="38" applyNumberFormat="1" applyFont="1" applyFill="1" applyBorder="1" applyAlignment="1" applyProtection="1">
      <alignment horizontal="center" vertical="center" wrapText="1"/>
      <protection locked="0"/>
    </xf>
    <xf numFmtId="167" fontId="67" fillId="20" borderId="52" xfId="15" applyNumberFormat="1" applyFont="1" applyFill="1" applyBorder="1" applyAlignment="1" applyProtection="1">
      <alignment horizontal="center" vertical="center" wrapText="1"/>
      <protection locked="0"/>
    </xf>
    <xf numFmtId="167" fontId="67" fillId="20" borderId="49" xfId="15" applyNumberFormat="1" applyFont="1" applyFill="1" applyBorder="1" applyAlignment="1" applyProtection="1">
      <alignment horizontal="center" vertical="center" wrapText="1"/>
      <protection locked="0"/>
    </xf>
    <xf numFmtId="9" fontId="67" fillId="20" borderId="49" xfId="38" applyFont="1" applyFill="1" applyBorder="1" applyAlignment="1" applyProtection="1">
      <alignment horizontal="center" vertical="center" wrapText="1"/>
      <protection locked="0"/>
    </xf>
    <xf numFmtId="9" fontId="67" fillId="20" borderId="45" xfId="38" applyFont="1" applyFill="1" applyBorder="1" applyAlignment="1" applyProtection="1">
      <alignment horizontal="center" vertical="center" wrapText="1"/>
      <protection locked="0"/>
    </xf>
    <xf numFmtId="9" fontId="67" fillId="20" borderId="52" xfId="38" applyFont="1" applyFill="1" applyBorder="1" applyAlignment="1" applyProtection="1">
      <alignment horizontal="center" vertical="center" wrapText="1"/>
      <protection locked="0"/>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pplyProtection="1">
      <alignment horizontal="center" vertical="center" wrapText="1"/>
      <protection locked="0"/>
    </xf>
    <xf numFmtId="171" fontId="43" fillId="12" borderId="66" xfId="0" applyNumberFormat="1" applyFont="1" applyFill="1" applyBorder="1" applyAlignment="1" applyProtection="1">
      <alignment horizontal="center" vertical="center" wrapText="1"/>
      <protection locked="0"/>
    </xf>
    <xf numFmtId="167" fontId="43" fillId="12"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2" borderId="76" xfId="0" applyNumberFormat="1" applyFont="1" applyFill="1" applyBorder="1" applyAlignment="1" applyProtection="1">
      <alignment horizontal="center" vertical="center" wrapText="1"/>
      <protection locked="0"/>
    </xf>
    <xf numFmtId="171" fontId="43" fillId="11" borderId="64" xfId="38" applyNumberFormat="1" applyFont="1" applyFill="1" applyBorder="1" applyAlignment="1" applyProtection="1">
      <alignment horizontal="center" vertical="center" wrapText="1"/>
      <protection locked="0"/>
    </xf>
    <xf numFmtId="0" fontId="39" fillId="9" borderId="133" xfId="0" applyFont="1" applyFill="1" applyBorder="1" applyAlignment="1">
      <alignment horizontal="left" vertical="center" wrapText="1"/>
    </xf>
    <xf numFmtId="10" fontId="41" fillId="22" borderId="63" xfId="38" applyNumberFormat="1" applyFont="1" applyFill="1" applyBorder="1" applyAlignment="1" applyProtection="1">
      <alignment horizontal="center" vertical="center"/>
      <protection locked="0"/>
    </xf>
    <xf numFmtId="10" fontId="41" fillId="22" borderId="33" xfId="38" applyNumberFormat="1" applyFont="1" applyFill="1" applyBorder="1" applyAlignment="1" applyProtection="1">
      <alignment horizontal="center" vertical="center"/>
      <protection locked="0"/>
    </xf>
    <xf numFmtId="10" fontId="41" fillId="22"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167" fontId="43" fillId="26"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24" borderId="76" xfId="38" applyNumberFormat="1" applyFont="1" applyFill="1" applyBorder="1" applyAlignment="1" applyProtection="1">
      <alignment vertical="center"/>
    </xf>
    <xf numFmtId="167" fontId="43" fillId="26" borderId="76" xfId="38" applyNumberFormat="1" applyFont="1" applyFill="1" applyBorder="1" applyAlignment="1" applyProtection="1">
      <alignment vertical="center"/>
    </xf>
    <xf numFmtId="167" fontId="41" fillId="22" borderId="63" xfId="38" applyNumberFormat="1" applyFont="1" applyFill="1" applyBorder="1" applyAlignment="1" applyProtection="1">
      <alignment horizontal="center" vertical="center"/>
      <protection locked="0"/>
    </xf>
    <xf numFmtId="167" fontId="43" fillId="24"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protection locked="0"/>
    </xf>
    <xf numFmtId="167" fontId="43" fillId="26" borderId="33" xfId="39" applyNumberFormat="1" applyFont="1" applyFill="1" applyBorder="1" applyAlignment="1" applyProtection="1">
      <alignment vertical="center"/>
    </xf>
    <xf numFmtId="167" fontId="43" fillId="25" borderId="33" xfId="38" applyNumberFormat="1" applyFont="1" applyFill="1" applyBorder="1" applyAlignment="1" applyProtection="1">
      <alignment vertical="center"/>
      <protection locked="0"/>
    </xf>
    <xf numFmtId="167" fontId="41" fillId="22" borderId="66" xfId="38" applyNumberFormat="1" applyFont="1" applyFill="1" applyBorder="1" applyAlignment="1" applyProtection="1">
      <alignment horizontal="center" vertical="center"/>
      <protection locked="0"/>
    </xf>
    <xf numFmtId="167" fontId="43" fillId="5" borderId="0" xfId="39" applyNumberFormat="1" applyFont="1" applyFill="1" applyBorder="1" applyAlignment="1" applyProtection="1">
      <alignment vertical="center"/>
      <protection locked="0"/>
    </xf>
    <xf numFmtId="167" fontId="43" fillId="24"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2" borderId="63" xfId="38" applyNumberFormat="1" applyFont="1" applyFill="1" applyBorder="1" applyAlignment="1" applyProtection="1">
      <alignment horizontal="center" vertical="center"/>
    </xf>
    <xf numFmtId="167" fontId="43" fillId="26"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xf>
    <xf numFmtId="167" fontId="41" fillId="22" borderId="66" xfId="38" applyNumberFormat="1" applyFont="1" applyFill="1" applyBorder="1" applyAlignment="1" applyProtection="1">
      <alignment horizontal="center" vertical="center"/>
    </xf>
    <xf numFmtId="167" fontId="43" fillId="24" borderId="66" xfId="39" applyNumberFormat="1" applyFont="1" applyFill="1" applyBorder="1" applyAlignment="1" applyProtection="1">
      <alignment vertical="center"/>
    </xf>
    <xf numFmtId="167" fontId="43" fillId="22" borderId="76" xfId="39" applyNumberFormat="1" applyFont="1" applyFill="1" applyBorder="1" applyAlignment="1" applyProtection="1">
      <alignment vertical="center"/>
      <protection locked="0"/>
    </xf>
    <xf numFmtId="167" fontId="43" fillId="25"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0" borderId="0" xfId="39" applyNumberFormat="1" applyFont="1" applyFill="1" applyBorder="1" applyAlignment="1" applyProtection="1">
      <alignment vertical="center"/>
      <protection locked="0"/>
    </xf>
    <xf numFmtId="167" fontId="43" fillId="24" borderId="115" xfId="39" applyNumberFormat="1" applyFont="1" applyFill="1" applyBorder="1" applyAlignment="1" applyProtection="1">
      <alignment vertical="center"/>
    </xf>
    <xf numFmtId="167" fontId="38" fillId="5" borderId="0" xfId="0" applyNumberFormat="1" applyFont="1" applyFill="1"/>
    <xf numFmtId="167" fontId="43" fillId="24" borderId="75" xfId="38" applyNumberFormat="1" applyFont="1" applyFill="1" applyBorder="1" applyAlignment="1" applyProtection="1">
      <alignment vertical="center"/>
    </xf>
    <xf numFmtId="167" fontId="43" fillId="24" borderId="75" xfId="39" applyNumberFormat="1" applyFont="1" applyFill="1" applyBorder="1" applyAlignment="1" applyProtection="1">
      <alignment vertical="center"/>
    </xf>
    <xf numFmtId="167" fontId="43" fillId="24" borderId="67" xfId="39" applyNumberFormat="1" applyFont="1" applyFill="1" applyBorder="1" applyAlignment="1" applyProtection="1">
      <alignment vertical="center"/>
    </xf>
    <xf numFmtId="167" fontId="43" fillId="24" borderId="116" xfId="39" applyNumberFormat="1" applyFont="1" applyFill="1" applyBorder="1" applyAlignment="1" applyProtection="1">
      <alignment vertical="center"/>
    </xf>
    <xf numFmtId="0" fontId="95" fillId="14" borderId="0" xfId="48" applyFont="1" applyFill="1" applyBorder="1" applyAlignment="1">
      <alignment horizontal="center" vertical="center"/>
    </xf>
    <xf numFmtId="0" fontId="38" fillId="0" borderId="136"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1" borderId="82" xfId="0" applyNumberFormat="1" applyFont="1" applyFill="1" applyBorder="1" applyAlignment="1" applyProtection="1">
      <alignment horizontal="center" vertical="center" wrapText="1"/>
      <protection locked="0"/>
    </xf>
    <xf numFmtId="0" fontId="95" fillId="15" borderId="0" xfId="48" applyFont="1" applyAlignment="1">
      <alignment horizontal="center" vertical="center"/>
    </xf>
    <xf numFmtId="0" fontId="43" fillId="0" borderId="139" xfId="0" applyFont="1" applyBorder="1" applyAlignment="1">
      <alignment horizontal="left" vertical="center" wrapText="1"/>
    </xf>
    <xf numFmtId="0" fontId="43" fillId="0" borderId="140" xfId="0" applyFont="1" applyBorder="1" applyAlignment="1">
      <alignment horizontal="center" vertical="center" wrapText="1"/>
    </xf>
    <xf numFmtId="0" fontId="42" fillId="0" borderId="137" xfId="30" applyFont="1" applyBorder="1" applyAlignment="1">
      <alignment horizontal="center" vertical="center" wrapText="1"/>
    </xf>
    <xf numFmtId="0" fontId="38" fillId="0" borderId="107" xfId="0" applyFont="1" applyBorder="1" applyProtection="1">
      <protection locked="0"/>
    </xf>
    <xf numFmtId="0" fontId="38" fillId="0" borderId="137" xfId="0" applyFont="1" applyBorder="1" applyProtection="1">
      <protection locked="0"/>
    </xf>
    <xf numFmtId="0" fontId="38" fillId="0" borderId="142" xfId="0" applyFont="1" applyBorder="1" applyProtection="1">
      <protection locked="0"/>
    </xf>
    <xf numFmtId="0" fontId="1" fillId="14" borderId="0" xfId="0" applyFont="1" applyFill="1"/>
    <xf numFmtId="172" fontId="43" fillId="11" borderId="143" xfId="0" applyNumberFormat="1" applyFont="1" applyFill="1" applyBorder="1" applyAlignment="1" applyProtection="1">
      <alignment horizontal="center" vertical="center" wrapText="1"/>
      <protection locked="0"/>
    </xf>
    <xf numFmtId="172" fontId="43" fillId="11" borderId="144" xfId="0" applyNumberFormat="1" applyFont="1" applyFill="1" applyBorder="1" applyAlignment="1" applyProtection="1">
      <alignment horizontal="center" vertical="center" wrapText="1"/>
      <protection locked="0"/>
    </xf>
    <xf numFmtId="0" fontId="39" fillId="0" borderId="145" xfId="0" applyFont="1" applyBorder="1" applyAlignment="1">
      <alignment horizontal="center" vertical="center" wrapText="1"/>
    </xf>
    <xf numFmtId="172" fontId="43" fillId="19" borderId="33" xfId="39" applyNumberFormat="1" applyFont="1" applyFill="1" applyBorder="1" applyAlignment="1" applyProtection="1">
      <alignment horizontal="center" vertical="center" wrapText="1"/>
      <protection locked="0"/>
    </xf>
    <xf numFmtId="2" fontId="43" fillId="11" borderId="138" xfId="0" applyNumberFormat="1" applyFont="1" applyFill="1" applyBorder="1" applyAlignment="1" applyProtection="1">
      <alignment horizontal="center" vertical="center" wrapText="1"/>
      <protection locked="0"/>
    </xf>
    <xf numFmtId="2" fontId="43" fillId="11" borderId="141" xfId="0" applyNumberFormat="1" applyFont="1" applyFill="1" applyBorder="1" applyAlignment="1" applyProtection="1">
      <alignment horizontal="center" vertical="center" wrapText="1"/>
      <protection locked="0"/>
    </xf>
    <xf numFmtId="0" fontId="38" fillId="0" borderId="148" xfId="0" applyFont="1" applyBorder="1" applyProtection="1">
      <protection locked="0"/>
    </xf>
    <xf numFmtId="0" fontId="38" fillId="11" borderId="149" xfId="0" applyFont="1" applyFill="1" applyBorder="1" applyAlignment="1">
      <alignment horizontal="center" vertical="center" wrapText="1"/>
    </xf>
    <xf numFmtId="0" fontId="138" fillId="0" borderId="0" xfId="0" applyFont="1" applyAlignment="1">
      <alignment vertical="center"/>
    </xf>
    <xf numFmtId="0" fontId="57" fillId="14" borderId="0" xfId="0" applyFont="1" applyFill="1"/>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36"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2" borderId="33" xfId="39" applyNumberFormat="1" applyFont="1" applyFill="1" applyBorder="1" applyAlignment="1" applyProtection="1">
      <alignment vertical="center"/>
      <protection locked="0"/>
    </xf>
    <xf numFmtId="171" fontId="43" fillId="12" borderId="63" xfId="38" applyNumberFormat="1" applyFont="1" applyFill="1" applyBorder="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171" fontId="43" fillId="12"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0" borderId="33" xfId="0" applyNumberFormat="1" applyFont="1" applyFill="1" applyBorder="1" applyAlignment="1">
      <alignment vertical="center"/>
    </xf>
    <xf numFmtId="172" fontId="41" fillId="19" borderId="33" xfId="0" applyNumberFormat="1" applyFont="1" applyFill="1" applyBorder="1" applyAlignment="1">
      <alignment horizontal="center" vertical="center" wrapText="1"/>
    </xf>
    <xf numFmtId="172" fontId="41" fillId="19" borderId="33" xfId="0" applyNumberFormat="1" applyFont="1" applyFill="1" applyBorder="1" applyAlignment="1">
      <alignment vertical="center"/>
    </xf>
    <xf numFmtId="172" fontId="50" fillId="20" borderId="63" xfId="0" applyNumberFormat="1" applyFont="1" applyFill="1" applyBorder="1" applyAlignment="1">
      <alignment vertical="center"/>
    </xf>
    <xf numFmtId="172" fontId="41" fillId="19" borderId="63" xfId="0" applyNumberFormat="1" applyFont="1" applyFill="1" applyBorder="1" applyAlignment="1">
      <alignment horizontal="center" vertical="center" wrapText="1"/>
    </xf>
    <xf numFmtId="172" fontId="50" fillId="20" borderId="33" xfId="0" applyNumberFormat="1" applyFont="1" applyFill="1" applyBorder="1" applyAlignment="1">
      <alignment vertical="center"/>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40" xfId="0" applyFont="1" applyBorder="1" applyAlignment="1">
      <alignment horizontal="left" vertical="center" wrapText="1"/>
    </xf>
    <xf numFmtId="172" fontId="43" fillId="19" borderId="33" xfId="0" applyNumberFormat="1" applyFont="1" applyFill="1" applyBorder="1" applyAlignment="1">
      <alignment horizontal="center" vertical="center" wrapText="1"/>
    </xf>
    <xf numFmtId="172" fontId="41" fillId="9" borderId="64" xfId="0" applyNumberFormat="1" applyFont="1" applyFill="1" applyBorder="1" applyAlignment="1">
      <alignment vertical="center"/>
    </xf>
    <xf numFmtId="172" fontId="41" fillId="11"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1" fillId="0" borderId="71" xfId="0" applyFont="1" applyBorder="1" applyAlignment="1" applyProtection="1">
      <alignment horizontal="left" vertical="center" wrapText="1"/>
      <protection locked="0"/>
    </xf>
    <xf numFmtId="172" fontId="43" fillId="19" borderId="63" xfId="39" applyNumberFormat="1" applyFont="1" applyFill="1" applyBorder="1" applyAlignment="1" applyProtection="1">
      <alignment horizontal="center" vertical="center" wrapText="1"/>
      <protection locked="0"/>
    </xf>
    <xf numFmtId="172" fontId="43" fillId="19"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0" borderId="63" xfId="0" applyNumberFormat="1" applyFont="1" applyFill="1" applyBorder="1" applyAlignment="1" applyProtection="1">
      <alignment horizontal="center" vertical="center" wrapText="1"/>
      <protection locked="0"/>
    </xf>
    <xf numFmtId="172" fontId="43" fillId="19" borderId="63" xfId="0" applyNumberFormat="1" applyFont="1" applyFill="1" applyBorder="1" applyAlignment="1" applyProtection="1">
      <alignment horizontal="center" vertical="center" wrapText="1"/>
      <protection locked="0"/>
    </xf>
    <xf numFmtId="172" fontId="43" fillId="20" borderId="108" xfId="0"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lignment horizontal="center" vertical="center" wrapText="1"/>
    </xf>
    <xf numFmtId="172" fontId="43" fillId="20" borderId="33" xfId="0" applyNumberFormat="1" applyFont="1" applyFill="1" applyBorder="1" applyAlignment="1" applyProtection="1">
      <alignment horizontal="center" vertical="center" wrapText="1"/>
      <protection locked="0"/>
    </xf>
    <xf numFmtId="172" fontId="43" fillId="19" borderId="33" xfId="0" applyNumberFormat="1" applyFont="1" applyFill="1" applyBorder="1" applyAlignment="1" applyProtection="1">
      <alignment horizontal="center" vertical="center" wrapText="1"/>
      <protection locked="0"/>
    </xf>
    <xf numFmtId="172" fontId="43" fillId="20" borderId="125" xfId="0" applyNumberFormat="1" applyFont="1" applyFill="1" applyBorder="1" applyAlignment="1" applyProtection="1">
      <alignment horizontal="center" vertical="center" wrapText="1"/>
      <protection locked="0"/>
    </xf>
    <xf numFmtId="172" fontId="43" fillId="19" borderId="72" xfId="0" applyNumberFormat="1" applyFont="1" applyFill="1" applyBorder="1" applyAlignment="1">
      <alignment horizontal="center" vertical="center" wrapText="1"/>
    </xf>
    <xf numFmtId="172" fontId="43" fillId="19" borderId="66" xfId="0" applyNumberFormat="1" applyFont="1" applyFill="1" applyBorder="1" applyAlignment="1">
      <alignment horizontal="center" vertical="center" wrapText="1"/>
    </xf>
    <xf numFmtId="172" fontId="43" fillId="19" borderId="109" xfId="0" applyNumberFormat="1" applyFont="1" applyFill="1" applyBorder="1" applyAlignment="1">
      <alignment horizontal="center" vertical="center" wrapText="1"/>
    </xf>
    <xf numFmtId="172" fontId="43" fillId="19"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5" borderId="15" xfId="48" applyFont="1" applyBorder="1" applyAlignment="1">
      <alignment horizontal="center" vertical="center"/>
    </xf>
    <xf numFmtId="172" fontId="43" fillId="20" borderId="66" xfId="0" applyNumberFormat="1" applyFont="1" applyFill="1" applyBorder="1" applyAlignment="1" applyProtection="1">
      <alignment horizontal="center" vertical="center" wrapText="1"/>
      <protection locked="0"/>
    </xf>
    <xf numFmtId="0" fontId="43" fillId="0" borderId="146" xfId="0" applyFont="1" applyBorder="1" applyAlignment="1">
      <alignment horizontal="left" vertical="center" wrapText="1"/>
    </xf>
    <xf numFmtId="0" fontId="43" fillId="0" borderId="147" xfId="0" applyFont="1" applyBorder="1" applyAlignment="1">
      <alignment horizontal="center" vertical="center" wrapText="1"/>
    </xf>
    <xf numFmtId="0" fontId="136" fillId="0" borderId="62" xfId="0" applyFont="1" applyBorder="1" applyAlignment="1">
      <alignment horizontal="left" vertical="center" wrapText="1"/>
    </xf>
    <xf numFmtId="0" fontId="136" fillId="25" borderId="72" xfId="0" applyFont="1" applyFill="1" applyBorder="1" applyAlignment="1">
      <alignment horizontal="center" vertical="center" wrapText="1"/>
    </xf>
    <xf numFmtId="0" fontId="37" fillId="22" borderId="85" xfId="0" applyFont="1" applyFill="1" applyBorder="1" applyAlignment="1">
      <alignment horizontal="center" vertical="center" wrapText="1"/>
    </xf>
    <xf numFmtId="0" fontId="37" fillId="22" borderId="86" xfId="0" applyFont="1" applyFill="1" applyBorder="1" applyAlignment="1">
      <alignment horizontal="center" vertical="center" wrapText="1"/>
    </xf>
    <xf numFmtId="0" fontId="37" fillId="22"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136" fillId="0" borderId="0" xfId="0" applyFont="1" applyAlignment="1">
      <alignment horizontal="center" vertical="center" wrapText="1"/>
    </xf>
    <xf numFmtId="167" fontId="43" fillId="11" borderId="67" xfId="0" applyNumberFormat="1" applyFont="1" applyFill="1" applyBorder="1" applyAlignment="1" applyProtection="1">
      <alignment horizontal="center" vertical="center" wrapText="1"/>
      <protection locked="0"/>
    </xf>
    <xf numFmtId="0" fontId="137" fillId="9" borderId="58" xfId="0" applyFont="1" applyFill="1" applyBorder="1" applyAlignment="1">
      <alignment horizontal="left" vertical="center" wrapText="1"/>
    </xf>
    <xf numFmtId="0" fontId="143" fillId="0" borderId="0" xfId="0" applyFont="1"/>
    <xf numFmtId="0" fontId="43" fillId="0" borderId="80" xfId="0" applyFont="1" applyBorder="1" applyAlignment="1">
      <alignment horizontal="left" vertical="center" wrapText="1"/>
    </xf>
    <xf numFmtId="2" fontId="43" fillId="11" borderId="63" xfId="0" applyNumberFormat="1" applyFont="1" applyFill="1" applyBorder="1" applyAlignment="1" applyProtection="1">
      <alignment horizontal="center" vertical="center" wrapText="1"/>
      <protection locked="0"/>
    </xf>
    <xf numFmtId="0" fontId="43" fillId="9" borderId="64" xfId="0" applyFont="1" applyFill="1" applyBorder="1" applyAlignment="1" applyProtection="1">
      <alignment horizontal="center" vertical="center" wrapText="1"/>
      <protection locked="0"/>
    </xf>
    <xf numFmtId="2" fontId="43" fillId="11" borderId="66" xfId="0" applyNumberFormat="1" applyFont="1" applyFill="1" applyBorder="1" applyAlignment="1" applyProtection="1">
      <alignment horizontal="center" vertical="center" wrapText="1"/>
      <protection locked="0"/>
    </xf>
    <xf numFmtId="0" fontId="43" fillId="9" borderId="67" xfId="0" applyFont="1" applyFill="1" applyBorder="1" applyAlignment="1" applyProtection="1">
      <alignment horizontal="center" vertical="center" wrapText="1"/>
      <protection locked="0"/>
    </xf>
    <xf numFmtId="0" fontId="41" fillId="9" borderId="63" xfId="0" applyFont="1" applyFill="1" applyBorder="1" applyAlignment="1">
      <alignment horizontal="left" vertical="center" wrapText="1"/>
    </xf>
    <xf numFmtId="0" fontId="41" fillId="9" borderId="64" xfId="0" applyFont="1" applyFill="1" applyBorder="1" applyAlignment="1">
      <alignment horizontal="left" vertical="center" wrapText="1"/>
    </xf>
    <xf numFmtId="0" fontId="41" fillId="9" borderId="66" xfId="0" applyFont="1" applyFill="1" applyBorder="1" applyAlignment="1">
      <alignment horizontal="left" vertical="center" wrapText="1"/>
    </xf>
    <xf numFmtId="0" fontId="41" fillId="9" borderId="67" xfId="0" applyFont="1" applyFill="1" applyBorder="1" applyAlignment="1">
      <alignment horizontal="left" vertical="center" wrapText="1"/>
    </xf>
    <xf numFmtId="0" fontId="38" fillId="9" borderId="62" xfId="15" applyFont="1" applyFill="1" applyBorder="1" applyAlignment="1">
      <alignment horizontal="center" vertical="center"/>
    </xf>
    <xf numFmtId="0" fontId="38" fillId="9" borderId="63" xfId="15" applyFont="1" applyFill="1" applyBorder="1" applyAlignment="1">
      <alignment horizontal="center" vertical="center"/>
    </xf>
    <xf numFmtId="0" fontId="38" fillId="9" borderId="64" xfId="15" applyFont="1" applyFill="1" applyBorder="1" applyAlignment="1">
      <alignment horizontal="center" vertical="center"/>
    </xf>
    <xf numFmtId="0" fontId="38" fillId="9" borderId="71" xfId="15" applyFont="1" applyFill="1" applyBorder="1" applyAlignment="1">
      <alignment horizontal="center" vertical="center"/>
    </xf>
    <xf numFmtId="0" fontId="38" fillId="9" borderId="33" xfId="15" applyFont="1" applyFill="1" applyBorder="1" applyAlignment="1">
      <alignment horizontal="center" vertical="center"/>
    </xf>
    <xf numFmtId="0" fontId="38" fillId="9" borderId="72" xfId="15" applyFont="1" applyFill="1" applyBorder="1" applyAlignment="1">
      <alignment horizontal="center" vertical="center"/>
    </xf>
    <xf numFmtId="0" fontId="38" fillId="9" borderId="65" xfId="15" applyFont="1" applyFill="1" applyBorder="1" applyAlignment="1">
      <alignment horizontal="center" vertical="center"/>
    </xf>
    <xf numFmtId="0" fontId="38" fillId="9" borderId="66" xfId="15" applyFont="1" applyFill="1" applyBorder="1" applyAlignment="1">
      <alignment horizontal="center" vertical="center"/>
    </xf>
    <xf numFmtId="0" fontId="38" fillId="9" borderId="67" xfId="15" applyFont="1" applyFill="1" applyBorder="1" applyAlignment="1">
      <alignment horizontal="center" vertical="center"/>
    </xf>
    <xf numFmtId="0" fontId="38" fillId="9" borderId="63" xfId="0" applyFont="1" applyFill="1" applyBorder="1"/>
    <xf numFmtId="0" fontId="38" fillId="9" borderId="64" xfId="0" applyFont="1" applyFill="1" applyBorder="1"/>
    <xf numFmtId="0" fontId="38" fillId="9" borderId="33" xfId="0" applyFont="1" applyFill="1" applyBorder="1"/>
    <xf numFmtId="0" fontId="38" fillId="9" borderId="72" xfId="0" applyFont="1" applyFill="1" applyBorder="1"/>
    <xf numFmtId="0" fontId="38" fillId="9" borderId="66" xfId="0" applyFont="1" applyFill="1" applyBorder="1"/>
    <xf numFmtId="0" fontId="38" fillId="9" borderId="67" xfId="0" applyFont="1" applyFill="1" applyBorder="1"/>
    <xf numFmtId="3" fontId="41" fillId="11" borderId="67" xfId="0" applyNumberFormat="1" applyFont="1" applyFill="1" applyBorder="1" applyAlignment="1" applyProtection="1">
      <alignment horizontal="center" vertical="center" wrapText="1"/>
      <protection locked="0"/>
    </xf>
    <xf numFmtId="0" fontId="37" fillId="22" borderId="97" xfId="0" applyFont="1" applyFill="1" applyBorder="1" applyAlignment="1">
      <alignment vertical="center" wrapText="1"/>
    </xf>
    <xf numFmtId="172" fontId="43" fillId="20" borderId="143" xfId="0" applyNumberFormat="1" applyFont="1" applyFill="1" applyBorder="1" applyAlignment="1" applyProtection="1">
      <alignment horizontal="center" vertical="center" wrapText="1"/>
      <protection locked="0"/>
    </xf>
    <xf numFmtId="172" fontId="43" fillId="20" borderId="87" xfId="0" applyNumberFormat="1" applyFont="1" applyFill="1" applyBorder="1" applyAlignment="1" applyProtection="1">
      <alignment horizontal="center" vertical="center" wrapText="1"/>
      <protection locked="0"/>
    </xf>
    <xf numFmtId="172" fontId="43" fillId="20" borderId="144" xfId="0" applyNumberFormat="1" applyFont="1" applyFill="1" applyBorder="1" applyAlignment="1" applyProtection="1">
      <alignment horizontal="center" vertical="center" wrapText="1"/>
      <protection locked="0"/>
    </xf>
    <xf numFmtId="172" fontId="43" fillId="20" borderId="95" xfId="0" applyNumberFormat="1" applyFont="1" applyFill="1" applyBorder="1" applyAlignment="1" applyProtection="1">
      <alignment horizontal="center" vertical="center" wrapText="1"/>
      <protection locked="0"/>
    </xf>
    <xf numFmtId="0" fontId="37" fillId="22" borderId="150" xfId="0" applyFont="1" applyFill="1" applyBorder="1" applyAlignment="1">
      <alignment horizontal="center" vertical="center" textRotation="90" wrapText="1"/>
    </xf>
    <xf numFmtId="0" fontId="37" fillId="22" borderId="151"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0"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19" borderId="72" xfId="39" applyNumberFormat="1" applyFont="1" applyFill="1" applyBorder="1" applyAlignment="1" applyProtection="1">
      <alignment horizontal="center" vertical="center" wrapText="1"/>
    </xf>
    <xf numFmtId="173" fontId="43" fillId="19" borderId="67" xfId="39" applyNumberFormat="1" applyFont="1" applyFill="1" applyBorder="1" applyAlignment="1" applyProtection="1">
      <alignment horizontal="center" vertical="center" wrapText="1"/>
    </xf>
    <xf numFmtId="173" fontId="43" fillId="19" borderId="66" xfId="0" applyNumberFormat="1" applyFont="1" applyFill="1" applyBorder="1" applyAlignment="1">
      <alignment horizontal="center" vertical="center" wrapText="1"/>
    </xf>
    <xf numFmtId="173" fontId="43" fillId="20" borderId="33" xfId="0" applyNumberFormat="1" applyFont="1" applyFill="1" applyBorder="1" applyAlignment="1" applyProtection="1">
      <alignment horizontal="center" vertical="center" wrapText="1"/>
      <protection locked="0"/>
    </xf>
    <xf numFmtId="173" fontId="43" fillId="19" borderId="3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lignment horizontal="center" vertical="center" wrapText="1"/>
    </xf>
    <xf numFmtId="173" fontId="43" fillId="12" borderId="72" xfId="0" applyNumberFormat="1" applyFont="1" applyFill="1" applyBorder="1" applyAlignment="1">
      <alignment horizontal="center" vertical="center" wrapText="1"/>
    </xf>
    <xf numFmtId="173" fontId="43" fillId="12" borderId="63" xfId="39" applyNumberFormat="1" applyFont="1" applyFill="1" applyBorder="1" applyAlignment="1" applyProtection="1">
      <alignment horizontal="center" vertical="center" wrapText="1"/>
    </xf>
    <xf numFmtId="173" fontId="43" fillId="12" borderId="66" xfId="39" applyNumberFormat="1" applyFont="1" applyFill="1" applyBorder="1" applyAlignment="1" applyProtection="1">
      <alignment horizontal="center" vertical="center" wrapText="1"/>
    </xf>
    <xf numFmtId="173" fontId="38" fillId="20" borderId="63" xfId="0" applyNumberFormat="1" applyFont="1" applyFill="1" applyBorder="1" applyProtection="1">
      <protection locked="0"/>
    </xf>
    <xf numFmtId="173" fontId="38" fillId="20" borderId="33" xfId="0" applyNumberFormat="1" applyFont="1" applyFill="1" applyBorder="1" applyProtection="1">
      <protection locked="0"/>
    </xf>
    <xf numFmtId="0" fontId="47" fillId="0" borderId="73" xfId="30" applyFont="1" applyFill="1" applyBorder="1" applyAlignment="1">
      <alignment vertical="center" wrapText="1"/>
    </xf>
    <xf numFmtId="0" fontId="38" fillId="0" borderId="65" xfId="0" applyFont="1" applyBorder="1" applyAlignment="1">
      <alignment vertical="center"/>
    </xf>
    <xf numFmtId="173" fontId="43" fillId="11" borderId="76" xfId="0" applyNumberFormat="1" applyFont="1" applyFill="1" applyBorder="1" applyAlignment="1" applyProtection="1">
      <alignment horizontal="center" vertical="center" wrapText="1"/>
      <protection locked="0"/>
    </xf>
    <xf numFmtId="1" fontId="39" fillId="9" borderId="66" xfId="0" applyNumberFormat="1" applyFont="1" applyFill="1" applyBorder="1" applyAlignment="1" applyProtection="1">
      <alignment horizontal="center" vertical="center" wrapText="1"/>
      <protection locked="0"/>
    </xf>
    <xf numFmtId="1" fontId="39" fillId="9" borderId="67" xfId="0" applyNumberFormat="1" applyFont="1" applyFill="1" applyBorder="1" applyAlignment="1" applyProtection="1">
      <alignment horizontal="center" vertical="center" wrapText="1"/>
      <protection locked="0"/>
    </xf>
    <xf numFmtId="1" fontId="39" fillId="9" borderId="33" xfId="0" applyNumberFormat="1" applyFont="1" applyFill="1" applyBorder="1" applyAlignment="1" applyProtection="1">
      <alignment horizontal="center" vertical="center" wrapText="1"/>
      <protection locked="0"/>
    </xf>
    <xf numFmtId="1" fontId="39" fillId="9"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0" borderId="64" xfId="0" applyNumberFormat="1" applyFont="1" applyFill="1" applyBorder="1" applyAlignment="1" applyProtection="1">
      <alignment horizontal="center" vertical="center" wrapText="1"/>
      <protection locked="0"/>
    </xf>
    <xf numFmtId="172" fontId="43" fillId="20"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0" borderId="72" xfId="0" applyNumberFormat="1" applyFont="1" applyFill="1" applyBorder="1" applyAlignment="1" applyProtection="1">
      <alignment horizontal="center" vertical="center" wrapText="1"/>
      <protection locked="0"/>
    </xf>
    <xf numFmtId="172" fontId="43" fillId="19" borderId="81" xfId="0" applyNumberFormat="1" applyFont="1" applyFill="1" applyBorder="1" applyAlignment="1">
      <alignment horizontal="center" vertical="center" wrapText="1"/>
    </xf>
    <xf numFmtId="172" fontId="43" fillId="19"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0" borderId="63" xfId="0" applyNumberFormat="1" applyFont="1" applyFill="1" applyBorder="1" applyAlignment="1" applyProtection="1">
      <alignment horizontal="center" vertical="center" wrapText="1"/>
      <protection locked="0"/>
    </xf>
    <xf numFmtId="14" fontId="43" fillId="20" borderId="64" xfId="0" applyNumberFormat="1" applyFont="1" applyFill="1" applyBorder="1" applyAlignment="1" applyProtection="1">
      <alignment horizontal="center" vertical="center" wrapText="1"/>
      <protection locked="0"/>
    </xf>
    <xf numFmtId="14" fontId="43" fillId="20" borderId="33" xfId="0" applyNumberFormat="1" applyFont="1" applyFill="1" applyBorder="1" applyAlignment="1" applyProtection="1">
      <alignment horizontal="center" vertical="center" wrapText="1"/>
      <protection locked="0"/>
    </xf>
    <xf numFmtId="14" fontId="43" fillId="20" borderId="72" xfId="0" applyNumberFormat="1" applyFont="1" applyFill="1" applyBorder="1" applyAlignment="1" applyProtection="1">
      <alignment horizontal="center" vertical="center" wrapText="1"/>
      <protection locked="0"/>
    </xf>
    <xf numFmtId="0" fontId="38" fillId="11" borderId="89" xfId="0" applyFont="1" applyFill="1" applyBorder="1" applyAlignment="1">
      <alignment horizontal="center" vertical="center" wrapText="1"/>
    </xf>
    <xf numFmtId="0" fontId="38" fillId="11" borderId="64" xfId="0" applyFont="1" applyFill="1" applyBorder="1" applyAlignment="1">
      <alignment horizontal="center" vertical="center" wrapText="1"/>
    </xf>
    <xf numFmtId="0" fontId="38" fillId="11" borderId="72" xfId="0" applyFont="1" applyFill="1" applyBorder="1" applyAlignment="1">
      <alignment horizontal="center" vertical="center" wrapText="1"/>
    </xf>
    <xf numFmtId="0" fontId="38" fillId="11" borderId="67" xfId="0" applyFont="1" applyFill="1" applyBorder="1" applyAlignment="1">
      <alignment horizontal="center" vertical="center" wrapText="1"/>
    </xf>
    <xf numFmtId="1" fontId="43" fillId="11" borderId="141" xfId="0" applyNumberFormat="1" applyFont="1" applyFill="1" applyBorder="1" applyAlignment="1" applyProtection="1">
      <alignment horizontal="center" vertical="center" wrapText="1"/>
      <protection locked="0"/>
    </xf>
    <xf numFmtId="0" fontId="42" fillId="0" borderId="137" xfId="30" applyFont="1" applyFill="1" applyBorder="1" applyAlignment="1">
      <alignment horizontal="center" vertical="center" wrapText="1"/>
    </xf>
    <xf numFmtId="2" fontId="38" fillId="11" borderId="72" xfId="0" applyNumberFormat="1" applyFont="1" applyFill="1" applyBorder="1" applyAlignment="1" applyProtection="1">
      <alignment horizontal="center" vertical="center" wrapText="1"/>
      <protection locked="0"/>
    </xf>
    <xf numFmtId="0" fontId="39" fillId="9" borderId="134" xfId="0" applyFont="1" applyFill="1" applyBorder="1" applyAlignment="1">
      <alignment horizontal="center" vertical="center" wrapText="1"/>
    </xf>
    <xf numFmtId="172" fontId="43" fillId="11"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44" fillId="28" borderId="152" xfId="0" applyFont="1" applyFill="1" applyBorder="1" applyAlignment="1">
      <alignment vertical="top"/>
    </xf>
    <xf numFmtId="0" fontId="145" fillId="28" borderId="152" xfId="0" applyFont="1" applyFill="1" applyBorder="1" applyAlignment="1">
      <alignment vertical="top"/>
    </xf>
    <xf numFmtId="0" fontId="145" fillId="28" borderId="0" xfId="0" applyFont="1" applyFill="1" applyAlignment="1">
      <alignment vertical="top"/>
    </xf>
    <xf numFmtId="0" fontId="146" fillId="28" borderId="0" xfId="0" applyFont="1" applyFill="1" applyAlignment="1">
      <alignment vertical="top"/>
    </xf>
    <xf numFmtId="0" fontId="146" fillId="28" borderId="0" xfId="0" applyFont="1" applyFill="1" applyAlignment="1">
      <alignment horizontal="left" vertical="top"/>
    </xf>
    <xf numFmtId="0" fontId="147" fillId="28" borderId="0" xfId="58" applyFill="1" applyAlignment="1">
      <alignment horizontal="left" vertical="top"/>
    </xf>
    <xf numFmtId="2" fontId="0" fillId="0" borderId="0" xfId="0" applyNumberFormat="1"/>
    <xf numFmtId="172" fontId="41" fillId="20" borderId="63" xfId="0" applyNumberFormat="1" applyFont="1" applyFill="1" applyBorder="1" applyAlignment="1">
      <alignment vertical="center"/>
    </xf>
    <xf numFmtId="1" fontId="0" fillId="0" borderId="0" xfId="0" applyNumberFormat="1"/>
    <xf numFmtId="9" fontId="0" fillId="0" borderId="0" xfId="0" applyNumberFormat="1"/>
    <xf numFmtId="173" fontId="39" fillId="9" borderId="120" xfId="0" applyNumberFormat="1" applyFont="1" applyFill="1" applyBorder="1" applyAlignment="1" applyProtection="1">
      <alignment horizontal="center" vertical="center" wrapText="1"/>
      <protection locked="0"/>
    </xf>
    <xf numFmtId="0" fontId="39" fillId="9" borderId="121" xfId="0"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39" fillId="9" borderId="108" xfId="0" applyFont="1" applyFill="1" applyBorder="1" applyAlignment="1">
      <alignment horizontal="center" vertical="center" wrapText="1"/>
    </xf>
    <xf numFmtId="0" fontId="39" fillId="9" borderId="125" xfId="0" applyFont="1" applyFill="1" applyBorder="1" applyAlignment="1">
      <alignment horizontal="center" vertical="center" wrapText="1"/>
    </xf>
    <xf numFmtId="0" fontId="39" fillId="9"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1" borderId="108" xfId="0" applyNumberFormat="1" applyFont="1" applyFill="1" applyBorder="1" applyAlignment="1" applyProtection="1">
      <alignment horizontal="center" vertical="center" wrapText="1"/>
      <protection locked="0"/>
    </xf>
    <xf numFmtId="172" fontId="43" fillId="11" borderId="125" xfId="0" applyNumberFormat="1" applyFont="1" applyFill="1" applyBorder="1" applyAlignment="1" applyProtection="1">
      <alignment horizontal="center" vertical="center" wrapText="1"/>
      <protection locked="0"/>
    </xf>
    <xf numFmtId="0" fontId="41" fillId="5" borderId="71" xfId="0" applyFont="1" applyFill="1" applyBorder="1" applyAlignment="1">
      <alignment horizontal="left" vertical="center" wrapText="1"/>
    </xf>
    <xf numFmtId="3" fontId="43" fillId="19" borderId="72" xfId="0" applyNumberFormat="1" applyFont="1" applyFill="1" applyBorder="1" applyAlignment="1">
      <alignment horizontal="center" vertical="center" wrapText="1"/>
    </xf>
    <xf numFmtId="172" fontId="43" fillId="23" borderId="72" xfId="39" applyNumberFormat="1" applyFont="1" applyFill="1" applyBorder="1" applyAlignment="1">
      <alignment horizontal="center" vertical="center" wrapText="1"/>
    </xf>
    <xf numFmtId="0" fontId="148" fillId="0" borderId="0" xfId="0" applyFont="1"/>
    <xf numFmtId="10" fontId="43" fillId="12" borderId="67" xfId="38" applyNumberFormat="1" applyFont="1" applyFill="1" applyBorder="1" applyAlignment="1" applyProtection="1">
      <alignment horizontal="center" vertical="center" wrapText="1"/>
      <protection locked="0"/>
    </xf>
    <xf numFmtId="172" fontId="41" fillId="11" borderId="87" xfId="37"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lignment horizontal="center" vertical="center" wrapText="1"/>
    </xf>
    <xf numFmtId="172" fontId="41" fillId="19" borderId="33" xfId="0" applyNumberFormat="1" applyFont="1" applyFill="1" applyBorder="1" applyAlignment="1">
      <alignment horizontal="center" vertical="center"/>
    </xf>
    <xf numFmtId="172" fontId="43" fillId="19" borderId="66"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lignment horizontal="center" vertical="center" wrapText="1"/>
    </xf>
    <xf numFmtId="0" fontId="43" fillId="0" borderId="71" xfId="0" applyFont="1" applyBorder="1" applyAlignment="1">
      <alignment horizontal="left" vertical="top"/>
    </xf>
    <xf numFmtId="0" fontId="136" fillId="0" borderId="120" xfId="0" applyFont="1" applyBorder="1" applyAlignment="1">
      <alignment horizontal="left" vertical="center" wrapText="1"/>
    </xf>
    <xf numFmtId="0" fontId="56" fillId="0" borderId="0" xfId="0" applyFont="1" applyAlignment="1">
      <alignment vertical="center"/>
    </xf>
    <xf numFmtId="15" fontId="56" fillId="0" borderId="0" xfId="0" applyNumberFormat="1" applyFont="1" applyAlignment="1">
      <alignment vertical="center"/>
    </xf>
    <xf numFmtId="0" fontId="56" fillId="0" borderId="0" xfId="0" quotePrefix="1" applyFont="1" applyAlignment="1">
      <alignment horizontal="right" vertical="center"/>
    </xf>
    <xf numFmtId="0" fontId="147" fillId="0" borderId="0" xfId="58"/>
    <xf numFmtId="0" fontId="147" fillId="0" borderId="0" xfId="58" applyAlignment="1">
      <alignment vertical="center"/>
    </xf>
    <xf numFmtId="173" fontId="62" fillId="0" borderId="0" xfId="59" applyNumberFormat="1" applyFont="1" applyBorder="1" applyAlignment="1">
      <alignment vertical="center" wrapText="1"/>
    </xf>
    <xf numFmtId="173" fontId="47" fillId="0" borderId="0" xfId="59" applyNumberFormat="1" applyFont="1" applyBorder="1" applyAlignment="1">
      <alignment horizontal="left" vertical="center" wrapText="1"/>
    </xf>
    <xf numFmtId="173" fontId="99" fillId="0" borderId="0" xfId="59" applyNumberFormat="1" applyFont="1" applyBorder="1" applyAlignment="1">
      <alignment horizontal="center" vertical="center" wrapText="1"/>
    </xf>
    <xf numFmtId="172" fontId="37" fillId="9" borderId="66" xfId="59" applyNumberFormat="1" applyFont="1" applyFill="1" applyBorder="1" applyAlignment="1" applyProtection="1">
      <alignment horizontal="center" vertical="center" wrapText="1"/>
    </xf>
    <xf numFmtId="172" fontId="37" fillId="9" borderId="67" xfId="59" applyNumberFormat="1" applyFont="1" applyFill="1" applyBorder="1" applyAlignment="1" applyProtection="1">
      <alignment horizontal="center" vertical="center" wrapText="1"/>
    </xf>
    <xf numFmtId="172" fontId="41" fillId="5" borderId="0" xfId="59" applyNumberFormat="1" applyFont="1" applyFill="1" applyBorder="1" applyAlignment="1">
      <alignment horizontal="center" vertical="center" wrapText="1"/>
    </xf>
    <xf numFmtId="172" fontId="41" fillId="11" borderId="63" xfId="59" applyNumberFormat="1" applyFont="1" applyFill="1" applyBorder="1" applyAlignment="1" applyProtection="1">
      <alignment horizontal="center" vertical="center" wrapText="1"/>
      <protection locked="0"/>
    </xf>
    <xf numFmtId="172" fontId="41" fillId="19" borderId="63" xfId="59" applyNumberFormat="1" applyFont="1" applyFill="1" applyBorder="1" applyAlignment="1" applyProtection="1">
      <alignment horizontal="center" vertical="center" wrapText="1"/>
      <protection locked="0"/>
    </xf>
    <xf numFmtId="172" fontId="41" fillId="12" borderId="63" xfId="59" applyNumberFormat="1" applyFont="1" applyFill="1" applyBorder="1" applyAlignment="1">
      <alignment horizontal="center" vertical="center" wrapText="1"/>
    </xf>
    <xf numFmtId="172" fontId="41" fillId="9" borderId="63" xfId="59" applyNumberFormat="1" applyFont="1" applyFill="1" applyBorder="1" applyAlignment="1">
      <alignment horizontal="center" vertical="center" wrapText="1"/>
    </xf>
    <xf numFmtId="172" fontId="43" fillId="11" borderId="63" xfId="59" applyNumberFormat="1" applyFont="1" applyFill="1" applyBorder="1" applyAlignment="1" applyProtection="1">
      <alignment horizontal="center" vertical="center" wrapText="1"/>
      <protection locked="0"/>
    </xf>
    <xf numFmtId="172" fontId="43" fillId="12" borderId="63" xfId="59" applyNumberFormat="1" applyFont="1" applyFill="1" applyBorder="1" applyAlignment="1">
      <alignment horizontal="center" vertical="center" wrapText="1"/>
    </xf>
    <xf numFmtId="172" fontId="43" fillId="9" borderId="63" xfId="59" applyNumberFormat="1" applyFont="1" applyFill="1" applyBorder="1" applyAlignment="1">
      <alignment horizontal="center" vertical="center" wrapText="1"/>
    </xf>
    <xf numFmtId="172" fontId="41" fillId="11"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pplyProtection="1">
      <alignment horizontal="center" vertical="center" wrapText="1"/>
      <protection locked="0"/>
    </xf>
    <xf numFmtId="172" fontId="41" fillId="12" borderId="33" xfId="59" applyNumberFormat="1" applyFont="1" applyFill="1" applyBorder="1" applyAlignment="1">
      <alignment horizontal="center" vertical="center" wrapText="1"/>
    </xf>
    <xf numFmtId="172" fontId="41" fillId="9" borderId="33" xfId="59" applyNumberFormat="1" applyFont="1" applyFill="1" applyBorder="1" applyAlignment="1">
      <alignment horizontal="center" vertical="center" wrapText="1"/>
    </xf>
    <xf numFmtId="172" fontId="43" fillId="11" borderId="33" xfId="59" applyNumberFormat="1" applyFont="1" applyFill="1" applyBorder="1" applyAlignment="1" applyProtection="1">
      <alignment horizontal="center" vertical="center" wrapText="1"/>
      <protection locked="0"/>
    </xf>
    <xf numFmtId="172" fontId="43" fillId="12" borderId="33" xfId="59" applyNumberFormat="1" applyFont="1" applyFill="1" applyBorder="1" applyAlignment="1">
      <alignment horizontal="center" vertical="center" wrapText="1"/>
    </xf>
    <xf numFmtId="172" fontId="43" fillId="11" borderId="33" xfId="59" applyNumberFormat="1" applyFont="1" applyFill="1" applyBorder="1" applyAlignment="1">
      <alignment horizontal="center" vertical="center" wrapText="1"/>
    </xf>
    <xf numFmtId="172" fontId="43" fillId="9" borderId="33" xfId="59" applyNumberFormat="1" applyFont="1" applyFill="1" applyBorder="1" applyAlignment="1">
      <alignment horizontal="center" vertical="center" wrapText="1"/>
    </xf>
    <xf numFmtId="172" fontId="41" fillId="11" borderId="72" xfId="59" applyNumberFormat="1" applyFont="1" applyFill="1" applyBorder="1" applyAlignment="1" applyProtection="1">
      <alignment horizontal="center" vertical="center" wrapText="1"/>
      <protection locked="0"/>
    </xf>
    <xf numFmtId="172" fontId="43" fillId="11" borderId="72" xfId="59" applyNumberFormat="1" applyFont="1" applyFill="1" applyBorder="1" applyAlignment="1">
      <alignment horizontal="center" vertical="center" wrapText="1"/>
    </xf>
    <xf numFmtId="172" fontId="41" fillId="20"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lignment horizontal="center" vertical="center" wrapText="1"/>
    </xf>
    <xf numFmtId="172" fontId="41" fillId="9" borderId="33" xfId="59" applyNumberFormat="1" applyFont="1" applyFill="1" applyBorder="1" applyAlignment="1" applyProtection="1">
      <alignment horizontal="center" vertical="center" wrapText="1"/>
      <protection locked="0"/>
    </xf>
    <xf numFmtId="172" fontId="41" fillId="9" borderId="72" xfId="59" applyNumberFormat="1" applyFont="1" applyFill="1" applyBorder="1" applyAlignment="1" applyProtection="1">
      <alignment horizontal="center" vertical="center" wrapText="1"/>
      <protection locked="0"/>
    </xf>
    <xf numFmtId="172" fontId="41" fillId="12" borderId="66" xfId="59" applyNumberFormat="1" applyFont="1" applyFill="1" applyBorder="1" applyAlignment="1">
      <alignment horizontal="center" vertical="center" wrapText="1"/>
    </xf>
    <xf numFmtId="172" fontId="41" fillId="19" borderId="66" xfId="59" applyNumberFormat="1" applyFont="1" applyFill="1" applyBorder="1" applyAlignment="1" applyProtection="1">
      <alignment horizontal="center" vertical="center" wrapText="1"/>
      <protection locked="0"/>
    </xf>
    <xf numFmtId="172" fontId="41" fillId="9" borderId="66" xfId="59" applyNumberFormat="1" applyFont="1" applyFill="1" applyBorder="1" applyAlignment="1">
      <alignment horizontal="center" vertical="center" wrapText="1"/>
    </xf>
    <xf numFmtId="172" fontId="41" fillId="12" borderId="67" xfId="59" applyNumberFormat="1" applyFont="1" applyFill="1" applyBorder="1" applyAlignment="1">
      <alignment horizontal="center" vertical="center" wrapText="1"/>
    </xf>
    <xf numFmtId="172" fontId="43" fillId="12" borderId="66" xfId="59" applyNumberFormat="1" applyFont="1" applyFill="1" applyBorder="1" applyAlignment="1">
      <alignment horizontal="center" vertical="center" wrapText="1"/>
    </xf>
    <xf numFmtId="172" fontId="43" fillId="9" borderId="66" xfId="59" applyNumberFormat="1" applyFont="1" applyFill="1" applyBorder="1" applyAlignment="1">
      <alignment horizontal="center" vertical="center" wrapText="1"/>
    </xf>
    <xf numFmtId="172" fontId="43" fillId="12" borderId="67" xfId="59" applyNumberFormat="1" applyFont="1" applyFill="1" applyBorder="1" applyAlignment="1">
      <alignment horizontal="center" vertical="center" wrapText="1"/>
    </xf>
    <xf numFmtId="172" fontId="38" fillId="0" borderId="0" xfId="59" applyNumberFormat="1" applyFont="1" applyAlignment="1">
      <alignment vertical="center"/>
    </xf>
    <xf numFmtId="172" fontId="38" fillId="0" borderId="0" xfId="59" applyNumberFormat="1" applyFont="1" applyFill="1" applyAlignment="1">
      <alignment vertical="center"/>
    </xf>
    <xf numFmtId="172" fontId="43" fillId="9" borderId="64" xfId="59" applyNumberFormat="1" applyFont="1" applyFill="1" applyBorder="1" applyAlignment="1">
      <alignment horizontal="center" vertical="center" wrapText="1"/>
    </xf>
    <xf numFmtId="172" fontId="43" fillId="9" borderId="72" xfId="59" applyNumberFormat="1" applyFont="1" applyFill="1" applyBorder="1" applyAlignment="1">
      <alignment horizontal="center" vertical="center" wrapText="1"/>
    </xf>
    <xf numFmtId="172" fontId="38" fillId="0" borderId="0" xfId="59" applyNumberFormat="1" applyFont="1" applyBorder="1" applyAlignment="1">
      <alignment vertical="center"/>
    </xf>
    <xf numFmtId="173" fontId="38" fillId="0" borderId="0" xfId="59" applyNumberFormat="1" applyFont="1" applyBorder="1" applyAlignment="1">
      <alignment vertical="center"/>
    </xf>
    <xf numFmtId="173" fontId="33" fillId="0" borderId="0" xfId="59" applyNumberFormat="1" applyFont="1" applyAlignment="1">
      <alignment vertical="center"/>
    </xf>
    <xf numFmtId="0" fontId="39" fillId="9" borderId="58" xfId="0" applyFont="1" applyFill="1" applyBorder="1" applyAlignment="1">
      <alignment horizontal="left" vertical="top" wrapText="1"/>
    </xf>
    <xf numFmtId="0" fontId="137" fillId="9" borderId="74" xfId="0" applyFont="1" applyFill="1" applyBorder="1" applyAlignment="1">
      <alignment vertical="center" wrapText="1"/>
    </xf>
    <xf numFmtId="0" fontId="137" fillId="9" borderId="76" xfId="0" applyFont="1" applyFill="1" applyBorder="1" applyAlignment="1">
      <alignment horizontal="center" vertical="center" wrapText="1"/>
    </xf>
    <xf numFmtId="0" fontId="137" fillId="9" borderId="75" xfId="0" applyFont="1" applyFill="1" applyBorder="1" applyAlignment="1">
      <alignment horizontal="center" vertical="center" wrapText="1"/>
    </xf>
    <xf numFmtId="0" fontId="149" fillId="0" borderId="0" xfId="0" applyFont="1" applyAlignment="1">
      <alignment vertical="center" wrapText="1"/>
    </xf>
    <xf numFmtId="0" fontId="136" fillId="0" borderId="119" xfId="0" applyFont="1" applyBorder="1" applyAlignment="1">
      <alignment vertical="center" wrapText="1"/>
    </xf>
    <xf numFmtId="0" fontId="150" fillId="0" borderId="120" xfId="0" applyFont="1" applyBorder="1" applyAlignment="1">
      <alignment horizontal="center" vertical="center" wrapText="1"/>
    </xf>
    <xf numFmtId="0" fontId="150" fillId="0" borderId="165" xfId="0" applyFont="1" applyBorder="1" applyAlignment="1">
      <alignment horizontal="center" vertical="center" wrapText="1"/>
    </xf>
    <xf numFmtId="0" fontId="136" fillId="20" borderId="64" xfId="0" applyFont="1" applyFill="1" applyBorder="1" applyAlignment="1">
      <alignment horizontal="center" vertical="center" wrapText="1"/>
    </xf>
    <xf numFmtId="0" fontId="136" fillId="0" borderId="65" xfId="0" applyFont="1" applyBorder="1" applyAlignment="1">
      <alignment vertical="center" wrapText="1"/>
    </xf>
    <xf numFmtId="0" fontId="150" fillId="0" borderId="66" xfId="0" applyFont="1" applyBorder="1" applyAlignment="1">
      <alignment horizontal="center" vertical="center" wrapText="1"/>
    </xf>
    <xf numFmtId="0" fontId="150" fillId="0" borderId="109" xfId="0" applyFont="1" applyBorder="1" applyAlignment="1">
      <alignment horizontal="center" vertical="center" wrapText="1"/>
    </xf>
    <xf numFmtId="0" fontId="136" fillId="20" borderId="67" xfId="0" applyFont="1" applyFill="1" applyBorder="1" applyAlignment="1">
      <alignment horizontal="center" vertical="center" wrapText="1"/>
    </xf>
    <xf numFmtId="0" fontId="43" fillId="19" borderId="33" xfId="0" applyFont="1" applyFill="1" applyBorder="1" applyAlignment="1" applyProtection="1">
      <alignment horizontal="center" vertical="center" wrapText="1"/>
      <protection locked="0"/>
    </xf>
    <xf numFmtId="0" fontId="43" fillId="19" borderId="66" xfId="0" applyFont="1" applyFill="1" applyBorder="1" applyAlignment="1" applyProtection="1">
      <alignment horizontal="center" vertical="center" wrapText="1"/>
      <protection locked="0"/>
    </xf>
    <xf numFmtId="49" fontId="43" fillId="11" borderId="123" xfId="0" applyNumberFormat="1" applyFont="1" applyFill="1" applyBorder="1" applyAlignment="1" applyProtection="1">
      <alignment horizontal="center" vertical="center" wrapText="1"/>
      <protection locked="0"/>
    </xf>
    <xf numFmtId="49" fontId="43" fillId="11" borderId="105" xfId="0" applyNumberFormat="1" applyFont="1" applyFill="1" applyBorder="1" applyAlignment="1" applyProtection="1">
      <alignment horizontal="center" vertical="center" wrapText="1"/>
      <protection locked="0"/>
    </xf>
    <xf numFmtId="49" fontId="43" fillId="19" borderId="105" xfId="0" applyNumberFormat="1" applyFont="1" applyFill="1" applyBorder="1" applyAlignment="1" applyProtection="1">
      <alignment horizontal="center" vertical="center" wrapText="1"/>
      <protection locked="0"/>
    </xf>
    <xf numFmtId="49" fontId="43" fillId="19" borderId="124" xfId="0" applyNumberFormat="1" applyFont="1" applyFill="1" applyBorder="1" applyAlignment="1" applyProtection="1">
      <alignment horizontal="center" vertical="center" wrapText="1"/>
      <protection locked="0"/>
    </xf>
    <xf numFmtId="0" fontId="43" fillId="0" borderId="108" xfId="0" applyFont="1" applyBorder="1" applyAlignment="1">
      <alignment horizontal="left" vertical="center" wrapText="1"/>
    </xf>
    <xf numFmtId="0" fontId="43" fillId="0" borderId="125" xfId="0" applyFont="1" applyBorder="1" applyAlignment="1">
      <alignment horizontal="left" vertical="center" wrapText="1"/>
    </xf>
    <xf numFmtId="0" fontId="43" fillId="0" borderId="109" xfId="0" applyFont="1" applyBorder="1" applyAlignment="1">
      <alignment horizontal="left" vertical="center" wrapText="1"/>
    </xf>
    <xf numFmtId="0" fontId="43" fillId="11" borderId="123" xfId="0" applyFont="1" applyFill="1" applyBorder="1" applyAlignment="1" applyProtection="1">
      <alignment horizontal="center" vertical="center" wrapText="1"/>
      <protection locked="0"/>
    </xf>
    <xf numFmtId="0" fontId="43" fillId="11" borderId="105" xfId="0" applyFont="1" applyFill="1" applyBorder="1" applyAlignment="1" applyProtection="1">
      <alignment horizontal="center" vertical="center" wrapText="1"/>
      <protection locked="0"/>
    </xf>
    <xf numFmtId="167" fontId="43" fillId="12" borderId="105" xfId="0" applyNumberFormat="1" applyFont="1" applyFill="1" applyBorder="1" applyAlignment="1">
      <alignment horizontal="center" vertical="center" wrapText="1"/>
    </xf>
    <xf numFmtId="167" fontId="43" fillId="12" borderId="124" xfId="0" applyNumberFormat="1" applyFont="1" applyFill="1" applyBorder="1" applyAlignment="1">
      <alignment horizontal="center" vertical="center" wrapText="1"/>
    </xf>
    <xf numFmtId="167" fontId="43" fillId="11" borderId="105" xfId="0" applyNumberFormat="1" applyFont="1" applyFill="1" applyBorder="1" applyAlignment="1">
      <alignment horizontal="center" vertical="center" wrapText="1"/>
    </xf>
    <xf numFmtId="0" fontId="43" fillId="0" borderId="174" xfId="0" applyFont="1" applyBorder="1" applyAlignment="1">
      <alignment horizontal="left" vertical="center" wrapText="1"/>
    </xf>
    <xf numFmtId="0" fontId="43" fillId="0" borderId="175" xfId="0" applyFont="1" applyBorder="1" applyAlignment="1">
      <alignment horizontal="left" vertical="center" wrapText="1"/>
    </xf>
    <xf numFmtId="0" fontId="43" fillId="0" borderId="176" xfId="0" applyFont="1" applyBorder="1" applyAlignment="1">
      <alignment horizontal="left" vertical="center" wrapText="1"/>
    </xf>
    <xf numFmtId="0" fontId="37" fillId="22" borderId="177" xfId="0" applyFont="1" applyFill="1" applyBorder="1" applyAlignment="1">
      <alignment vertical="center" wrapText="1"/>
    </xf>
    <xf numFmtId="0" fontId="53" fillId="0" borderId="69"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73" xfId="0" applyFont="1" applyBorder="1" applyAlignment="1">
      <alignment horizontal="center" vertical="center"/>
    </xf>
    <xf numFmtId="0" fontId="53" fillId="0" borderId="70" xfId="0" applyFont="1" applyBorder="1" applyAlignment="1">
      <alignment horizontal="center" vertical="center"/>
    </xf>
    <xf numFmtId="0" fontId="53" fillId="0" borderId="70" xfId="0" applyFont="1" applyBorder="1" applyAlignment="1">
      <alignment horizontal="center" vertical="center" wrapText="1"/>
    </xf>
    <xf numFmtId="0" fontId="53" fillId="0" borderId="58" xfId="0" applyFont="1" applyBorder="1" applyAlignment="1">
      <alignment horizontal="center" vertical="center" wrapText="1"/>
    </xf>
    <xf numFmtId="0" fontId="53" fillId="0" borderId="69" xfId="30" applyFont="1" applyBorder="1" applyAlignment="1">
      <alignment horizontal="center" vertical="center" wrapText="1"/>
    </xf>
    <xf numFmtId="0" fontId="53" fillId="0" borderId="73" xfId="30" applyFont="1" applyBorder="1" applyAlignment="1">
      <alignment horizontal="center" vertical="center" wrapText="1"/>
    </xf>
    <xf numFmtId="0" fontId="53" fillId="0" borderId="70" xfId="30" applyFont="1" applyBorder="1" applyAlignment="1">
      <alignment horizontal="center" vertical="center" wrapText="1"/>
    </xf>
    <xf numFmtId="0" fontId="53" fillId="0" borderId="58" xfId="30" applyFont="1" applyBorder="1" applyAlignment="1">
      <alignment horizontal="center" vertical="center" wrapText="1"/>
    </xf>
    <xf numFmtId="165" fontId="53" fillId="0" borderId="58" xfId="39" applyFont="1" applyBorder="1" applyAlignment="1">
      <alignment horizontal="center" vertical="center" wrapText="1"/>
    </xf>
    <xf numFmtId="165" fontId="53" fillId="0" borderId="69" xfId="39" applyFont="1" applyBorder="1" applyAlignment="1">
      <alignment horizontal="center" vertical="center" wrapText="1"/>
    </xf>
    <xf numFmtId="165" fontId="53" fillId="0" borderId="73" xfId="39" applyFont="1" applyBorder="1" applyAlignment="1">
      <alignment horizontal="center" vertical="center" wrapText="1"/>
    </xf>
    <xf numFmtId="165" fontId="53" fillId="0" borderId="70" xfId="39" applyFont="1" applyBorder="1" applyAlignment="1">
      <alignment horizontal="center" vertical="center" wrapText="1"/>
    </xf>
    <xf numFmtId="172" fontId="43" fillId="19" borderId="63" xfId="0" applyNumberFormat="1" applyFont="1" applyFill="1" applyBorder="1" applyAlignment="1">
      <alignment horizontal="center" vertical="center" wrapText="1"/>
    </xf>
    <xf numFmtId="172" fontId="43" fillId="19" borderId="125" xfId="0" applyNumberFormat="1" applyFont="1" applyFill="1" applyBorder="1" applyAlignment="1" applyProtection="1">
      <alignment horizontal="center" vertical="center" wrapText="1"/>
      <protection locked="0"/>
    </xf>
    <xf numFmtId="172" fontId="43" fillId="19" borderId="105" xfId="0" applyNumberFormat="1" applyFont="1" applyFill="1" applyBorder="1" applyAlignment="1">
      <alignment horizontal="center" vertical="center" wrapText="1"/>
    </xf>
    <xf numFmtId="172" fontId="43" fillId="11" borderId="81" xfId="0" applyNumberFormat="1" applyFont="1" applyFill="1" applyBorder="1" applyAlignment="1" applyProtection="1">
      <alignment horizontal="center" vertical="center" wrapText="1"/>
      <protection locked="0"/>
    </xf>
    <xf numFmtId="172" fontId="43" fillId="11" borderId="60" xfId="0" applyNumberFormat="1" applyFont="1" applyFill="1" applyBorder="1" applyAlignment="1" applyProtection="1">
      <alignment horizontal="center" vertical="center" wrapText="1"/>
      <protection locked="0"/>
    </xf>
    <xf numFmtId="172" fontId="41" fillId="0" borderId="0" xfId="59" applyNumberFormat="1" applyFont="1" applyFill="1" applyBorder="1" applyAlignment="1">
      <alignment horizontal="center" vertical="center" wrapText="1"/>
    </xf>
    <xf numFmtId="172" fontId="41" fillId="19" borderId="63" xfId="59" applyNumberFormat="1" applyFont="1" applyFill="1" applyBorder="1" applyAlignment="1">
      <alignment horizontal="center" vertical="center" wrapText="1"/>
    </xf>
    <xf numFmtId="172" fontId="41" fillId="19" borderId="66" xfId="59" applyNumberFormat="1" applyFont="1" applyFill="1" applyBorder="1" applyAlignment="1">
      <alignment horizontal="center" vertical="center" wrapText="1"/>
    </xf>
    <xf numFmtId="172" fontId="43" fillId="19" borderId="63" xfId="59" applyNumberFormat="1" applyFont="1" applyFill="1" applyBorder="1" applyAlignment="1">
      <alignment horizontal="center" vertical="center" wrapText="1"/>
    </xf>
    <xf numFmtId="172" fontId="43" fillId="19" borderId="33" xfId="59" applyNumberFormat="1" applyFont="1" applyFill="1" applyBorder="1" applyAlignment="1">
      <alignment horizontal="center" vertical="center" wrapText="1"/>
    </xf>
    <xf numFmtId="172" fontId="43" fillId="19" borderId="66" xfId="59" applyNumberFormat="1" applyFont="1" applyFill="1" applyBorder="1" applyAlignment="1">
      <alignment horizontal="center" vertical="center" wrapText="1"/>
    </xf>
    <xf numFmtId="0" fontId="53" fillId="0" borderId="148" xfId="30" applyFont="1" applyFill="1" applyBorder="1" applyAlignment="1">
      <alignment horizontal="center" vertical="center" wrapText="1"/>
    </xf>
    <xf numFmtId="0" fontId="53" fillId="0" borderId="142" xfId="30" applyFont="1" applyFill="1" applyBorder="1" applyAlignment="1">
      <alignment horizontal="center" vertical="center" wrapText="1"/>
    </xf>
    <xf numFmtId="0" fontId="53" fillId="0" borderId="70" xfId="30" applyFont="1" applyFill="1" applyBorder="1" applyAlignment="1">
      <alignment horizontal="center" vertical="center" wrapText="1"/>
    </xf>
    <xf numFmtId="0" fontId="53" fillId="0" borderId="73" xfId="30" applyFont="1" applyFill="1" applyBorder="1" applyAlignment="1">
      <alignment horizontal="center" vertical="center" wrapText="1"/>
    </xf>
    <xf numFmtId="0" fontId="53" fillId="0" borderId="70" xfId="0" applyFont="1" applyBorder="1" applyAlignment="1" applyProtection="1">
      <alignment horizontal="center"/>
      <protection locked="0"/>
    </xf>
    <xf numFmtId="0" fontId="53" fillId="0" borderId="69" xfId="30" applyFont="1" applyFill="1" applyBorder="1" applyAlignment="1">
      <alignment horizontal="center" vertical="center" wrapText="1"/>
    </xf>
    <xf numFmtId="0" fontId="53" fillId="0" borderId="73" xfId="0" applyFont="1" applyBorder="1" applyAlignment="1" applyProtection="1">
      <alignment horizontal="center"/>
      <protection locked="0"/>
    </xf>
    <xf numFmtId="3" fontId="43" fillId="11" borderId="63" xfId="39"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pplyProtection="1">
      <alignment horizontal="center" vertical="center" wrapText="1"/>
      <protection locked="0"/>
    </xf>
    <xf numFmtId="3" fontId="43" fillId="11" borderId="63" xfId="0" applyNumberFormat="1" applyFont="1" applyFill="1" applyBorder="1" applyAlignment="1">
      <alignment horizontal="center" vertical="center" wrapText="1"/>
    </xf>
    <xf numFmtId="172" fontId="43" fillId="11" borderId="63" xfId="0" applyNumberFormat="1" applyFont="1" applyFill="1" applyBorder="1" applyAlignment="1">
      <alignment horizontal="center" vertical="center" wrapText="1"/>
    </xf>
    <xf numFmtId="0" fontId="46" fillId="0" borderId="0" xfId="0" applyFont="1" applyAlignment="1">
      <alignment horizontal="center" vertical="center"/>
    </xf>
    <xf numFmtId="173" fontId="38" fillId="0" borderId="0" xfId="0" applyNumberFormat="1" applyFont="1" applyAlignment="1" applyProtection="1">
      <alignment horizontal="center" vertical="center"/>
      <protection locked="0"/>
    </xf>
    <xf numFmtId="173" fontId="38" fillId="0" borderId="0" xfId="0" applyNumberFormat="1" applyFont="1" applyAlignment="1">
      <alignment horizontal="center" vertical="center"/>
    </xf>
    <xf numFmtId="173" fontId="38" fillId="0" borderId="0" xfId="0" applyNumberFormat="1" applyFont="1" applyAlignment="1">
      <alignment horizontal="center"/>
    </xf>
    <xf numFmtId="173" fontId="43" fillId="0" borderId="0" xfId="0" applyNumberFormat="1" applyFont="1" applyAlignment="1" applyProtection="1">
      <alignment horizontal="center" vertical="center" wrapText="1"/>
      <protection locked="0"/>
    </xf>
    <xf numFmtId="173" fontId="43" fillId="0" borderId="0" xfId="0" applyNumberFormat="1" applyFont="1" applyAlignment="1">
      <alignment horizontal="center" vertical="center" wrapText="1"/>
    </xf>
    <xf numFmtId="173" fontId="38" fillId="20" borderId="63" xfId="0" applyNumberFormat="1" applyFont="1" applyFill="1" applyBorder="1" applyAlignment="1" applyProtection="1">
      <alignment horizontal="center"/>
      <protection locked="0"/>
    </xf>
    <xf numFmtId="173" fontId="38" fillId="20" borderId="33" xfId="0" applyNumberFormat="1" applyFont="1" applyFill="1" applyBorder="1" applyAlignment="1" applyProtection="1">
      <alignment horizontal="center"/>
      <protection locked="0"/>
    </xf>
    <xf numFmtId="0" fontId="42" fillId="0" borderId="136" xfId="30" applyFont="1" applyBorder="1" applyAlignment="1" applyProtection="1">
      <alignment horizontal="center" vertical="center" wrapText="1"/>
      <protection locked="0"/>
    </xf>
    <xf numFmtId="0" fontId="42" fillId="0" borderId="70" xfId="0" applyFont="1" applyBorder="1" applyAlignment="1">
      <alignment horizontal="center" vertical="center" wrapText="1"/>
    </xf>
    <xf numFmtId="0" fontId="42" fillId="0" borderId="69" xfId="0" applyFont="1" applyBorder="1" applyAlignment="1">
      <alignment horizontal="center" vertical="center" wrapText="1"/>
    </xf>
    <xf numFmtId="0" fontId="42" fillId="0" borderId="73" xfId="0" applyFont="1" applyBorder="1" applyAlignment="1">
      <alignment horizontal="center" vertical="center" wrapText="1"/>
    </xf>
    <xf numFmtId="0" fontId="42" fillId="0" borderId="69" xfId="0" applyFont="1" applyBorder="1" applyAlignment="1" applyProtection="1">
      <alignment horizontal="center"/>
      <protection locked="0"/>
    </xf>
    <xf numFmtId="0" fontId="42" fillId="0" borderId="122" xfId="0" applyFont="1" applyBorder="1" applyAlignment="1" applyProtection="1">
      <alignment horizontal="center"/>
      <protection locked="0"/>
    </xf>
    <xf numFmtId="0" fontId="42" fillId="0" borderId="73" xfId="0" applyFont="1" applyBorder="1" applyAlignment="1" applyProtection="1">
      <alignment horizontal="center"/>
      <protection locked="0"/>
    </xf>
    <xf numFmtId="0" fontId="42" fillId="0" borderId="136" xfId="0" applyFont="1" applyBorder="1" applyAlignment="1" applyProtection="1">
      <alignment horizontal="center"/>
      <protection locked="0"/>
    </xf>
    <xf numFmtId="0" fontId="42" fillId="0" borderId="70" xfId="0" applyFont="1" applyBorder="1" applyAlignment="1" applyProtection="1">
      <alignment horizontal="center"/>
      <protection locked="0"/>
    </xf>
    <xf numFmtId="166" fontId="146" fillId="28" borderId="0" xfId="0" applyNumberFormat="1" applyFont="1" applyFill="1" applyAlignment="1">
      <alignment horizontal="left" vertical="top"/>
    </xf>
    <xf numFmtId="172" fontId="38" fillId="9" borderId="81" xfId="0" applyNumberFormat="1" applyFont="1" applyFill="1" applyBorder="1" applyAlignment="1">
      <alignment vertical="center"/>
    </xf>
    <xf numFmtId="172" fontId="41" fillId="11" borderId="81" xfId="0" applyNumberFormat="1" applyFont="1" applyFill="1" applyBorder="1" applyAlignment="1" applyProtection="1">
      <alignment vertical="center"/>
      <protection locked="0"/>
    </xf>
    <xf numFmtId="172" fontId="41" fillId="11" borderId="82" xfId="0" applyNumberFormat="1" applyFont="1" applyFill="1" applyBorder="1" applyAlignment="1" applyProtection="1">
      <alignment vertical="center"/>
      <protection locked="0"/>
    </xf>
    <xf numFmtId="0" fontId="35" fillId="15" borderId="0" xfId="48" applyFont="1" applyBorder="1" applyAlignment="1">
      <alignment horizontal="center" vertical="center"/>
    </xf>
    <xf numFmtId="172" fontId="41" fillId="11" borderId="81" xfId="59" applyNumberFormat="1" applyFont="1" applyFill="1" applyBorder="1" applyAlignment="1" applyProtection="1">
      <alignment horizontal="center" vertical="center" wrapText="1"/>
      <protection locked="0"/>
    </xf>
    <xf numFmtId="172" fontId="41" fillId="9" borderId="81" xfId="59" applyNumberFormat="1" applyFont="1" applyFill="1" applyBorder="1" applyAlignment="1">
      <alignment horizontal="center" vertical="center" wrapText="1"/>
    </xf>
    <xf numFmtId="172" fontId="41" fillId="11" borderId="82" xfId="59" applyNumberFormat="1" applyFont="1" applyFill="1" applyBorder="1" applyAlignment="1" applyProtection="1">
      <alignment horizontal="center" vertical="center" wrapText="1"/>
      <protection locked="0"/>
    </xf>
    <xf numFmtId="0" fontId="58" fillId="0" borderId="0" xfId="15" applyFont="1" applyAlignment="1">
      <alignment horizontal="center" vertical="center" wrapText="1"/>
    </xf>
    <xf numFmtId="0" fontId="71" fillId="0" borderId="0" xfId="29" applyFont="1" applyBorder="1" applyAlignment="1">
      <alignment horizontal="center" vertical="center" wrapText="1"/>
    </xf>
    <xf numFmtId="0" fontId="153" fillId="29" borderId="0" xfId="0" applyFont="1" applyFill="1"/>
    <xf numFmtId="0" fontId="94" fillId="29" borderId="0" xfId="0" applyFont="1" applyFill="1"/>
    <xf numFmtId="172" fontId="38" fillId="0" borderId="0" xfId="39" applyNumberFormat="1" applyFont="1"/>
    <xf numFmtId="172" fontId="38" fillId="9" borderId="64" xfId="39" applyNumberFormat="1" applyFont="1" applyFill="1" applyBorder="1"/>
    <xf numFmtId="172" fontId="38" fillId="9" borderId="72" xfId="39" applyNumberFormat="1" applyFont="1" applyFill="1" applyBorder="1"/>
    <xf numFmtId="172" fontId="43" fillId="0" borderId="0" xfId="39" applyNumberFormat="1" applyFont="1" applyFill="1" applyBorder="1" applyAlignment="1" applyProtection="1">
      <alignment horizontal="center" vertical="center" wrapText="1"/>
      <protection locked="0"/>
    </xf>
    <xf numFmtId="172" fontId="43" fillId="11" borderId="123" xfId="39" applyNumberFormat="1" applyFont="1" applyFill="1" applyBorder="1" applyAlignment="1" applyProtection="1">
      <alignment horizontal="center" vertical="center" wrapText="1"/>
      <protection locked="0"/>
    </xf>
    <xf numFmtId="172" fontId="43" fillId="11" borderId="105" xfId="39" applyNumberFormat="1" applyFont="1" applyFill="1" applyBorder="1" applyAlignment="1" applyProtection="1">
      <alignment horizontal="center" vertical="center" wrapText="1"/>
      <protection locked="0"/>
    </xf>
    <xf numFmtId="172" fontId="43" fillId="11" borderId="124" xfId="39" applyNumberFormat="1" applyFont="1" applyFill="1" applyBorder="1" applyAlignment="1" applyProtection="1">
      <alignment horizontal="center" vertical="center" wrapText="1"/>
      <protection locked="0"/>
    </xf>
    <xf numFmtId="0" fontId="39" fillId="9" borderId="178" xfId="0" applyFont="1" applyFill="1" applyBorder="1" applyAlignment="1">
      <alignment horizontal="center" vertical="center" wrapText="1"/>
    </xf>
    <xf numFmtId="172" fontId="43" fillId="11" borderId="121" xfId="39" applyNumberFormat="1" applyFont="1" applyFill="1" applyBorder="1" applyAlignment="1" applyProtection="1">
      <alignment horizontal="center" vertical="center" wrapText="1"/>
      <protection locked="0"/>
    </xf>
    <xf numFmtId="172" fontId="43" fillId="11" borderId="120" xfId="39" applyNumberFormat="1" applyFont="1" applyFill="1" applyBorder="1" applyAlignment="1" applyProtection="1">
      <alignment horizontal="center" vertical="center" wrapText="1"/>
      <protection locked="0"/>
    </xf>
    <xf numFmtId="172" fontId="43" fillId="11" borderId="81" xfId="39" applyNumberFormat="1" applyFont="1" applyFill="1" applyBorder="1" applyAlignment="1" applyProtection="1">
      <alignment horizontal="center" vertical="center" wrapText="1"/>
      <protection locked="0"/>
    </xf>
    <xf numFmtId="172" fontId="43" fillId="11" borderId="82" xfId="39" applyNumberFormat="1" applyFont="1" applyFill="1" applyBorder="1" applyAlignment="1" applyProtection="1">
      <alignment horizontal="center" vertical="center" wrapText="1"/>
      <protection locked="0"/>
    </xf>
    <xf numFmtId="172" fontId="41" fillId="11" borderId="67" xfId="39" applyNumberFormat="1" applyFont="1" applyFill="1" applyBorder="1" applyAlignment="1" applyProtection="1">
      <alignment horizontal="center" vertical="center" wrapText="1"/>
      <protection locked="0"/>
    </xf>
    <xf numFmtId="0" fontId="35" fillId="15" borderId="179" xfId="48" applyFont="1" applyBorder="1" applyAlignment="1">
      <alignment horizontal="center" vertical="center"/>
    </xf>
    <xf numFmtId="0" fontId="42" fillId="0" borderId="136" xfId="30" applyFont="1" applyBorder="1" applyAlignment="1">
      <alignment horizontal="center" vertical="center" wrapText="1"/>
    </xf>
    <xf numFmtId="3" fontId="43" fillId="11" borderId="63" xfId="39" applyNumberFormat="1" applyFont="1" applyFill="1" applyBorder="1" applyAlignment="1">
      <alignment horizontal="center" vertical="center" wrapText="1"/>
    </xf>
    <xf numFmtId="0" fontId="62" fillId="0" borderId="0" xfId="56" applyFont="1" applyBorder="1" applyAlignment="1">
      <alignment vertical="center" wrapText="1"/>
    </xf>
    <xf numFmtId="0" fontId="47" fillId="0" borderId="0" xfId="37" applyFont="1" applyBorder="1" applyAlignment="1">
      <alignment vertical="center" wrapText="1"/>
    </xf>
    <xf numFmtId="0" fontId="123" fillId="0" borderId="0" xfId="56" applyFont="1" applyBorder="1" applyAlignment="1">
      <alignment horizontal="left" vertical="center" wrapText="1"/>
    </xf>
    <xf numFmtId="0" fontId="42" fillId="0" borderId="91" xfId="37" applyFont="1" applyBorder="1" applyAlignment="1">
      <alignment horizontal="center" vertical="center" wrapText="1"/>
    </xf>
    <xf numFmtId="0" fontId="42" fillId="0" borderId="96" xfId="37" applyFont="1" applyBorder="1" applyAlignment="1">
      <alignment horizontal="center" vertical="center" wrapText="1"/>
    </xf>
    <xf numFmtId="0" fontId="42" fillId="0" borderId="92" xfId="37" applyFont="1" applyBorder="1" applyAlignment="1">
      <alignment horizontal="center" vertical="center" wrapText="1"/>
    </xf>
    <xf numFmtId="0" fontId="43" fillId="0" borderId="0" xfId="45" applyFont="1" applyAlignment="1">
      <alignment horizontal="left" vertical="center" wrapText="1"/>
    </xf>
    <xf numFmtId="172" fontId="43" fillId="0" borderId="0" xfId="45" applyNumberFormat="1" applyFont="1" applyAlignment="1" applyProtection="1">
      <alignment horizontal="center" vertical="center" wrapText="1"/>
      <protection locked="0"/>
    </xf>
    <xf numFmtId="0" fontId="42" fillId="0" borderId="0" xfId="37" applyFont="1" applyBorder="1" applyAlignment="1">
      <alignment horizontal="center" vertical="center" wrapText="1"/>
    </xf>
    <xf numFmtId="167" fontId="43" fillId="0" borderId="0" xfId="45" applyNumberFormat="1" applyFont="1" applyAlignment="1">
      <alignment horizontal="center" vertical="center" wrapText="1"/>
    </xf>
    <xf numFmtId="0" fontId="57" fillId="0" borderId="0" xfId="45" applyFont="1"/>
    <xf numFmtId="0" fontId="41" fillId="0" borderId="98" xfId="37" applyFont="1" applyBorder="1" applyAlignment="1">
      <alignment horizontal="center" vertical="center" wrapText="1"/>
    </xf>
    <xf numFmtId="0" fontId="42" fillId="0" borderId="84" xfId="37" applyFont="1" applyBorder="1" applyAlignment="1">
      <alignment horizontal="center" vertical="center" wrapText="1"/>
    </xf>
    <xf numFmtId="0" fontId="39" fillId="9" borderId="166" xfId="0" applyFont="1" applyFill="1" applyBorder="1" applyAlignment="1">
      <alignment horizontal="center" vertical="center" wrapText="1"/>
    </xf>
    <xf numFmtId="3" fontId="43" fillId="11" borderId="72" xfId="0" applyNumberFormat="1" applyFont="1" applyFill="1" applyBorder="1" applyAlignment="1">
      <alignment horizontal="center" vertical="center" wrapText="1"/>
    </xf>
    <xf numFmtId="0" fontId="39" fillId="9" borderId="167" xfId="0" applyFont="1" applyFill="1" applyBorder="1" applyAlignment="1">
      <alignment horizontal="center" vertical="center" wrapText="1"/>
    </xf>
    <xf numFmtId="172" fontId="43" fillId="11" borderId="67"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center" wrapText="1"/>
      <protection locked="0"/>
    </xf>
    <xf numFmtId="0" fontId="46" fillId="0" borderId="0" xfId="45" applyFont="1"/>
    <xf numFmtId="0" fontId="41" fillId="0" borderId="119" xfId="0" applyFont="1" applyBorder="1" applyAlignment="1">
      <alignment horizontal="left" vertical="center" wrapText="1"/>
    </xf>
    <xf numFmtId="172" fontId="41" fillId="11" borderId="180" xfId="37" applyNumberFormat="1" applyFont="1" applyFill="1" applyBorder="1" applyAlignment="1" applyProtection="1">
      <alignment horizontal="center" vertical="center" wrapText="1"/>
      <protection locked="0"/>
    </xf>
    <xf numFmtId="0" fontId="43" fillId="0" borderId="181" xfId="45" applyFont="1" applyBorder="1" applyAlignment="1">
      <alignment horizontal="left" vertical="center" wrapText="1"/>
    </xf>
    <xf numFmtId="0" fontId="43" fillId="0" borderId="182" xfId="45" applyFont="1" applyBorder="1" applyAlignment="1">
      <alignment horizontal="center" vertical="center" wrapText="1"/>
    </xf>
    <xf numFmtId="172" fontId="41" fillId="11" borderId="183" xfId="37" applyNumberFormat="1" applyFont="1" applyFill="1" applyBorder="1" applyAlignment="1" applyProtection="1">
      <alignment horizontal="center" vertical="center" wrapText="1"/>
      <protection locked="0"/>
    </xf>
    <xf numFmtId="167" fontId="43" fillId="11" borderId="184" xfId="45" applyNumberFormat="1" applyFont="1" applyFill="1" applyBorder="1" applyAlignment="1">
      <alignment horizontal="center" vertical="center" wrapText="1"/>
    </xf>
    <xf numFmtId="0" fontId="95" fillId="0" borderId="0" xfId="48" applyFont="1" applyFill="1" applyAlignment="1">
      <alignment horizontal="center" vertical="center"/>
    </xf>
    <xf numFmtId="0" fontId="33" fillId="10" borderId="0" xfId="0" applyFont="1" applyFill="1"/>
    <xf numFmtId="0" fontId="67" fillId="0" borderId="97" xfId="15" applyFont="1" applyBorder="1" applyAlignment="1">
      <alignment horizontal="center" vertical="center" wrapText="1"/>
    </xf>
    <xf numFmtId="0" fontId="67" fillId="0" borderId="98" xfId="15" applyFont="1" applyBorder="1" applyAlignment="1">
      <alignment horizontal="center" vertical="center" wrapText="1"/>
    </xf>
    <xf numFmtId="0" fontId="67" fillId="0" borderId="99" xfId="15" applyFont="1" applyBorder="1" applyAlignment="1">
      <alignment horizontal="center" vertical="center" wrapText="1"/>
    </xf>
    <xf numFmtId="0" fontId="67" fillId="20" borderId="97" xfId="15" applyFont="1" applyFill="1" applyBorder="1" applyAlignment="1" applyProtection="1">
      <alignment horizontal="center" vertical="center" wrapText="1"/>
      <protection locked="0"/>
    </xf>
    <xf numFmtId="175" fontId="67" fillId="12" borderId="99" xfId="38" applyNumberFormat="1" applyFont="1" applyFill="1" applyBorder="1" applyAlignment="1">
      <alignment horizontal="center" vertical="center" wrapText="1"/>
    </xf>
    <xf numFmtId="0" fontId="97" fillId="0" borderId="84" xfId="30" applyFont="1" applyBorder="1" applyAlignment="1">
      <alignment horizontal="center" vertical="center" wrapText="1"/>
    </xf>
    <xf numFmtId="0" fontId="66" fillId="9" borderId="74" xfId="15" applyFont="1" applyFill="1" applyBorder="1" applyAlignment="1">
      <alignment horizontal="center" vertical="center" wrapText="1"/>
    </xf>
    <xf numFmtId="0" fontId="66" fillId="9" borderId="76" xfId="15" applyFont="1" applyFill="1" applyBorder="1" applyAlignment="1">
      <alignment horizontal="center" vertical="center" wrapText="1"/>
    </xf>
    <xf numFmtId="0" fontId="66" fillId="9" borderId="75" xfId="15" applyFont="1" applyFill="1" applyBorder="1" applyAlignment="1">
      <alignment horizontal="center" vertical="center" wrapText="1"/>
    </xf>
    <xf numFmtId="0" fontId="66" fillId="9" borderId="65" xfId="15" applyFont="1" applyFill="1" applyBorder="1" applyAlignment="1">
      <alignment horizontal="center" vertical="center" wrapText="1"/>
    </xf>
    <xf numFmtId="0" fontId="66" fillId="9" borderId="67" xfId="15" applyFont="1" applyFill="1" applyBorder="1" applyAlignment="1">
      <alignment horizontal="center" vertical="center" wrapText="1"/>
    </xf>
    <xf numFmtId="0" fontId="66" fillId="9" borderId="58" xfId="15" applyFont="1" applyFill="1" applyBorder="1" applyAlignment="1">
      <alignment horizontal="center" vertical="center" wrapText="1"/>
    </xf>
    <xf numFmtId="0" fontId="67" fillId="0" borderId="62" xfId="15" applyFont="1" applyBorder="1" applyAlignment="1">
      <alignment horizontal="center" vertical="center" wrapText="1"/>
    </xf>
    <xf numFmtId="0" fontId="67" fillId="0" borderId="63" xfId="15" applyFont="1" applyBorder="1" applyAlignment="1">
      <alignment horizontal="center" vertical="center" wrapText="1"/>
    </xf>
    <xf numFmtId="4" fontId="67" fillId="0" borderId="64" xfId="15" applyNumberFormat="1" applyFont="1" applyBorder="1" applyAlignment="1">
      <alignment horizontal="center" vertical="center" wrapText="1"/>
    </xf>
    <xf numFmtId="2" fontId="67" fillId="20" borderId="62" xfId="15" applyNumberFormat="1" applyFont="1" applyFill="1" applyBorder="1" applyAlignment="1" applyProtection="1">
      <alignment horizontal="center" vertical="center" wrapText="1"/>
      <protection locked="0"/>
    </xf>
    <xf numFmtId="9" fontId="67" fillId="19" borderId="64" xfId="38" applyFont="1" applyFill="1" applyBorder="1" applyAlignment="1">
      <alignment horizontal="center" vertical="center" wrapText="1"/>
    </xf>
    <xf numFmtId="0" fontId="97" fillId="0" borderId="122" xfId="30" applyFont="1" applyBorder="1" applyAlignment="1">
      <alignment horizontal="center" vertical="center" wrapText="1"/>
    </xf>
    <xf numFmtId="0" fontId="67" fillId="0" borderId="71" xfId="15" applyFont="1" applyBorder="1" applyAlignment="1">
      <alignment horizontal="center" vertical="center" wrapText="1"/>
    </xf>
    <xf numFmtId="0" fontId="67" fillId="0" borderId="33" xfId="15" applyFont="1" applyBorder="1" applyAlignment="1">
      <alignment horizontal="center" vertical="center" wrapText="1"/>
    </xf>
    <xf numFmtId="4" fontId="67" fillId="0" borderId="72" xfId="15" applyNumberFormat="1" applyFont="1" applyBorder="1" applyAlignment="1">
      <alignment horizontal="center" vertical="center" wrapText="1"/>
    </xf>
    <xf numFmtId="2" fontId="67" fillId="20" borderId="71" xfId="15" applyNumberFormat="1" applyFont="1" applyFill="1" applyBorder="1" applyAlignment="1" applyProtection="1">
      <alignment horizontal="center" vertical="center" wrapText="1"/>
      <protection locked="0"/>
    </xf>
    <xf numFmtId="9" fontId="67" fillId="19" borderId="72" xfId="38" applyFont="1" applyFill="1" applyBorder="1" applyAlignment="1">
      <alignment horizontal="center" vertical="center" wrapText="1"/>
    </xf>
    <xf numFmtId="0" fontId="97" fillId="0" borderId="73" xfId="30" applyFont="1" applyBorder="1" applyAlignment="1">
      <alignment horizontal="center" vertical="center" wrapText="1"/>
    </xf>
    <xf numFmtId="0" fontId="67" fillId="0" borderId="65" xfId="15" applyFont="1" applyBorder="1" applyAlignment="1">
      <alignment horizontal="center" vertical="center" wrapText="1"/>
    </xf>
    <xf numFmtId="0" fontId="67" fillId="0" borderId="66" xfId="15" applyFont="1" applyBorder="1" applyAlignment="1">
      <alignment horizontal="center" vertical="center" wrapText="1"/>
    </xf>
    <xf numFmtId="4" fontId="67" fillId="0" borderId="67" xfId="15" applyNumberFormat="1" applyFont="1" applyBorder="1" applyAlignment="1">
      <alignment horizontal="center" vertical="center" wrapText="1"/>
    </xf>
    <xf numFmtId="2" fontId="67" fillId="20" borderId="65" xfId="15" applyNumberFormat="1" applyFont="1" applyFill="1" applyBorder="1" applyAlignment="1" applyProtection="1">
      <alignment horizontal="center" vertical="center" wrapText="1"/>
      <protection locked="0"/>
    </xf>
    <xf numFmtId="9" fontId="67" fillId="19" borderId="67" xfId="38" applyFont="1" applyFill="1" applyBorder="1" applyAlignment="1">
      <alignment horizontal="center" vertical="center" wrapText="1"/>
    </xf>
    <xf numFmtId="0" fontId="97" fillId="0" borderId="70" xfId="30" applyFont="1" applyBorder="1" applyAlignment="1">
      <alignment horizontal="center" vertical="center" wrapText="1"/>
    </xf>
    <xf numFmtId="3" fontId="67" fillId="0" borderId="44" xfId="15" applyNumberFormat="1" applyFont="1" applyBorder="1" applyAlignment="1">
      <alignment horizontal="center" vertical="center" wrapText="1"/>
    </xf>
    <xf numFmtId="3" fontId="67" fillId="0" borderId="48" xfId="15" applyNumberFormat="1" applyFont="1" applyBorder="1" applyAlignment="1">
      <alignment horizontal="center" vertical="center" wrapText="1"/>
    </xf>
    <xf numFmtId="3" fontId="67" fillId="0" borderId="48" xfId="38" applyNumberFormat="1" applyFont="1" applyBorder="1" applyAlignment="1">
      <alignment horizontal="center" vertical="center" wrapText="1"/>
    </xf>
    <xf numFmtId="2" fontId="67" fillId="0" borderId="48" xfId="15" applyNumberFormat="1" applyFont="1" applyBorder="1" applyAlignment="1">
      <alignment horizontal="center" vertical="center" wrapText="1"/>
    </xf>
    <xf numFmtId="2" fontId="67" fillId="20" borderId="49" xfId="15" applyNumberFormat="1" applyFont="1" applyFill="1" applyBorder="1" applyAlignment="1" applyProtection="1">
      <alignment horizontal="center" vertical="center" wrapText="1"/>
      <protection locked="0"/>
    </xf>
    <xf numFmtId="175" fontId="67" fillId="0" borderId="48" xfId="38" applyNumberFormat="1" applyFont="1" applyBorder="1" applyAlignment="1">
      <alignment horizontal="center" vertical="center" wrapText="1"/>
    </xf>
    <xf numFmtId="0" fontId="97" fillId="0" borderId="168" xfId="30" applyFont="1" applyBorder="1" applyAlignment="1">
      <alignment horizontal="center" vertical="center" wrapText="1"/>
    </xf>
    <xf numFmtId="2" fontId="67" fillId="0" borderId="51" xfId="15" applyNumberFormat="1" applyFont="1" applyBorder="1" applyAlignment="1">
      <alignment horizontal="center" vertical="center" wrapText="1"/>
    </xf>
    <xf numFmtId="2" fontId="67" fillId="20" borderId="52" xfId="15" applyNumberFormat="1" applyFont="1" applyFill="1" applyBorder="1" applyAlignment="1" applyProtection="1">
      <alignment horizontal="center" vertical="center" wrapText="1"/>
      <protection locked="0"/>
    </xf>
    <xf numFmtId="0" fontId="66" fillId="9" borderId="169" xfId="15" applyFont="1" applyFill="1" applyBorder="1" applyAlignment="1">
      <alignment horizontal="center" vertical="center" wrapText="1"/>
    </xf>
    <xf numFmtId="0" fontId="66" fillId="9" borderId="170" xfId="15" applyFont="1" applyFill="1" applyBorder="1" applyAlignment="1">
      <alignment horizontal="center" vertical="center" wrapText="1"/>
    </xf>
    <xf numFmtId="0" fontId="66" fillId="9" borderId="171" xfId="15" applyFont="1" applyFill="1" applyBorder="1" applyAlignment="1">
      <alignment horizontal="center" vertical="center" wrapText="1"/>
    </xf>
    <xf numFmtId="0" fontId="66" fillId="9" borderId="172" xfId="15" applyFont="1" applyFill="1" applyBorder="1" applyAlignment="1">
      <alignment horizontal="center" vertical="center" wrapText="1"/>
    </xf>
    <xf numFmtId="0" fontId="66" fillId="9" borderId="56" xfId="15" applyFont="1" applyFill="1" applyBorder="1" applyAlignment="1">
      <alignment horizontal="center" vertical="center" wrapText="1"/>
    </xf>
    <xf numFmtId="9" fontId="67" fillId="0" borderId="48" xfId="38" applyFont="1" applyBorder="1" applyAlignment="1">
      <alignment horizontal="center" vertical="center" wrapText="1"/>
    </xf>
    <xf numFmtId="9" fontId="67" fillId="0" borderId="51" xfId="38" applyFont="1" applyBorder="1" applyAlignment="1">
      <alignment horizontal="center" vertical="center" wrapText="1"/>
    </xf>
    <xf numFmtId="3" fontId="67" fillId="0" borderId="48" xfId="38" applyNumberFormat="1" applyFont="1" applyFill="1" applyBorder="1" applyAlignment="1">
      <alignment horizontal="center" vertical="center" wrapText="1"/>
    </xf>
    <xf numFmtId="0" fontId="97" fillId="0" borderId="0" xfId="30" applyFont="1" applyBorder="1" applyAlignment="1">
      <alignment horizontal="center" vertical="center" wrapText="1"/>
    </xf>
    <xf numFmtId="0" fontId="67" fillId="0" borderId="51" xfId="38" applyNumberFormat="1" applyFont="1" applyBorder="1" applyAlignment="1">
      <alignment horizontal="center" vertical="center" wrapText="1"/>
    </xf>
    <xf numFmtId="0" fontId="67" fillId="20" borderId="52" xfId="38" applyNumberFormat="1" applyFont="1" applyFill="1" applyBorder="1" applyAlignment="1" applyProtection="1">
      <alignment horizontal="center" vertical="center" wrapText="1"/>
      <protection locked="0"/>
    </xf>
    <xf numFmtId="0" fontId="67" fillId="0" borderId="41" xfId="38" applyNumberFormat="1" applyFont="1" applyBorder="1" applyAlignment="1">
      <alignment horizontal="center" vertical="center" wrapText="1"/>
    </xf>
    <xf numFmtId="0" fontId="67" fillId="20" borderId="39" xfId="38" applyNumberFormat="1" applyFont="1" applyFill="1" applyBorder="1" applyAlignment="1" applyProtection="1">
      <alignment horizontal="center" vertical="center" wrapText="1"/>
      <protection locked="0"/>
    </xf>
    <xf numFmtId="0" fontId="97" fillId="0" borderId="42" xfId="30" applyFont="1" applyBorder="1" applyAlignment="1">
      <alignment horizontal="center" vertical="center" wrapText="1"/>
    </xf>
    <xf numFmtId="0" fontId="67" fillId="0" borderId="170" xfId="15" applyFont="1" applyBorder="1" applyAlignment="1">
      <alignment horizontal="center" vertical="center" wrapText="1"/>
    </xf>
    <xf numFmtId="0" fontId="67" fillId="0" borderId="48" xfId="38" applyNumberFormat="1" applyFont="1" applyBorder="1" applyAlignment="1">
      <alignment horizontal="center" vertical="center" wrapText="1"/>
    </xf>
    <xf numFmtId="0" fontId="67" fillId="20" borderId="49" xfId="38" applyNumberFormat="1" applyFont="1" applyFill="1" applyBorder="1" applyAlignment="1" applyProtection="1">
      <alignment horizontal="center" vertical="center" wrapText="1"/>
      <protection locked="0"/>
    </xf>
    <xf numFmtId="0" fontId="97" fillId="0" borderId="69" xfId="30" applyFont="1" applyBorder="1" applyAlignment="1">
      <alignment horizontal="center" vertical="center" wrapText="1"/>
    </xf>
    <xf numFmtId="3" fontId="67" fillId="0" borderId="41" xfId="15" applyNumberFormat="1" applyFont="1" applyBorder="1" applyAlignment="1">
      <alignment horizontal="center" vertical="center" wrapText="1"/>
    </xf>
    <xf numFmtId="3" fontId="67" fillId="0" borderId="51" xfId="38" applyNumberFormat="1" applyFont="1" applyBorder="1" applyAlignment="1">
      <alignment horizontal="center" vertical="center" wrapText="1"/>
    </xf>
    <xf numFmtId="0" fontId="67" fillId="0" borderId="44" xfId="38" applyNumberFormat="1" applyFont="1" applyBorder="1" applyAlignment="1">
      <alignment horizontal="center" vertical="center" wrapText="1"/>
    </xf>
    <xf numFmtId="0" fontId="67" fillId="20" borderId="45" xfId="38" applyNumberFormat="1" applyFont="1" applyFill="1" applyBorder="1" applyAlignment="1" applyProtection="1">
      <alignment horizontal="center" vertical="center" wrapText="1"/>
      <protection locked="0"/>
    </xf>
    <xf numFmtId="1" fontId="67" fillId="0" borderId="44" xfId="57" applyNumberFormat="1" applyFont="1" applyBorder="1" applyAlignment="1">
      <alignment horizontal="center" vertical="center" wrapText="1"/>
    </xf>
    <xf numFmtId="1" fontId="67" fillId="20" borderId="45" xfId="15" applyNumberFormat="1" applyFont="1" applyFill="1" applyBorder="1" applyAlignment="1" applyProtection="1">
      <alignment horizontal="center" vertical="center" wrapText="1"/>
      <protection locked="0"/>
    </xf>
    <xf numFmtId="0" fontId="67" fillId="0" borderId="173" xfId="15" applyFont="1" applyBorder="1" applyAlignment="1">
      <alignment horizontal="center" vertical="center" wrapText="1"/>
    </xf>
    <xf numFmtId="1" fontId="67" fillId="0" borderId="51" xfId="57" applyNumberFormat="1" applyFont="1" applyBorder="1" applyAlignment="1">
      <alignment horizontal="center" vertical="center" wrapText="1"/>
    </xf>
    <xf numFmtId="1" fontId="67" fillId="20" borderId="52" xfId="15" applyNumberFormat="1" applyFont="1" applyFill="1" applyBorder="1" applyAlignment="1" applyProtection="1">
      <alignment horizontal="center" vertical="center" wrapText="1"/>
      <protection locked="0"/>
    </xf>
    <xf numFmtId="1" fontId="67" fillId="0" borderId="13" xfId="15" applyNumberFormat="1" applyFont="1" applyBorder="1" applyAlignment="1">
      <alignment horizontal="center" vertical="center" wrapText="1"/>
    </xf>
    <xf numFmtId="1" fontId="67" fillId="0" borderId="53" xfId="15" applyNumberFormat="1" applyFont="1" applyBorder="1" applyAlignment="1">
      <alignment horizontal="center" vertical="center" wrapText="1"/>
    </xf>
    <xf numFmtId="9" fontId="67" fillId="20" borderId="39" xfId="38" applyFont="1" applyFill="1" applyBorder="1" applyAlignment="1" applyProtection="1">
      <alignment horizontal="center" vertical="center" wrapText="1"/>
      <protection locked="0"/>
    </xf>
    <xf numFmtId="2" fontId="67" fillId="0" borderId="51" xfId="38" applyNumberFormat="1" applyFont="1" applyBorder="1" applyAlignment="1">
      <alignment horizontal="center" vertical="center" wrapText="1"/>
    </xf>
    <xf numFmtId="2" fontId="67" fillId="20" borderId="52" xfId="38" applyNumberFormat="1" applyFont="1" applyFill="1" applyBorder="1" applyAlignment="1" applyProtection="1">
      <alignment horizontal="center" vertical="center" wrapText="1"/>
      <protection locked="0"/>
    </xf>
    <xf numFmtId="2" fontId="67" fillId="20" borderId="45" xfId="38" applyNumberFormat="1" applyFont="1" applyFill="1" applyBorder="1" applyAlignment="1" applyProtection="1">
      <alignment horizontal="center" vertical="center" wrapText="1"/>
      <protection locked="0"/>
    </xf>
    <xf numFmtId="1" fontId="67" fillId="0" borderId="48" xfId="38" applyNumberFormat="1" applyFont="1" applyBorder="1" applyAlignment="1">
      <alignment horizontal="center" vertical="center" wrapText="1"/>
    </xf>
    <xf numFmtId="1" fontId="67" fillId="20" borderId="49" xfId="38" applyNumberFormat="1" applyFont="1" applyFill="1" applyBorder="1" applyAlignment="1" applyProtection="1">
      <alignment horizontal="center" vertical="center" wrapText="1"/>
      <protection locked="0"/>
    </xf>
    <xf numFmtId="1" fontId="67" fillId="20" borderId="52" xfId="38" applyNumberFormat="1" applyFont="1" applyFill="1" applyBorder="1" applyAlignment="1" applyProtection="1">
      <alignment horizontal="center" vertical="center" wrapText="1"/>
      <protection locked="0"/>
    </xf>
    <xf numFmtId="1" fontId="67" fillId="20" borderId="45" xfId="38" applyNumberFormat="1" applyFont="1" applyFill="1" applyBorder="1" applyAlignment="1" applyProtection="1">
      <alignment horizontal="center" vertical="center" wrapText="1"/>
      <protection locked="0"/>
    </xf>
    <xf numFmtId="0" fontId="67" fillId="0" borderId="56" xfId="57" applyNumberFormat="1" applyFont="1" applyBorder="1" applyAlignment="1">
      <alignment horizontal="center" vertical="center" wrapText="1"/>
    </xf>
    <xf numFmtId="15" fontId="146" fillId="30" borderId="0" xfId="0" applyNumberFormat="1" applyFont="1" applyFill="1" applyAlignment="1">
      <alignment horizontal="left" vertical="top"/>
    </xf>
    <xf numFmtId="0" fontId="146" fillId="30" borderId="0" xfId="0" applyFont="1" applyFill="1" applyAlignment="1">
      <alignment horizontal="left" vertical="top"/>
    </xf>
    <xf numFmtId="0" fontId="38" fillId="11" borderId="33" xfId="0" applyFont="1" applyFill="1" applyBorder="1" applyAlignment="1">
      <alignment horizontal="left" vertical="center" wrapText="1"/>
    </xf>
    <xf numFmtId="172" fontId="43" fillId="0" borderId="0" xfId="39" applyNumberFormat="1" applyFont="1" applyFill="1" applyAlignment="1" applyProtection="1">
      <alignment horizontal="center" vertical="center" wrapText="1"/>
      <protection locked="0"/>
    </xf>
    <xf numFmtId="172" fontId="38" fillId="11" borderId="33" xfId="0" applyNumberFormat="1" applyFont="1" applyFill="1" applyBorder="1" applyAlignment="1">
      <alignment horizontal="center" vertical="center" wrapText="1"/>
    </xf>
    <xf numFmtId="172" fontId="41" fillId="11" borderId="33" xfId="0" applyNumberFormat="1" applyFont="1" applyFill="1" applyBorder="1" applyAlignment="1">
      <alignment horizontal="center" vertical="center" wrapText="1"/>
    </xf>
    <xf numFmtId="0" fontId="41" fillId="11" borderId="119" xfId="0" applyFont="1" applyFill="1" applyBorder="1" applyAlignment="1">
      <alignment horizontal="left" vertical="center" wrapText="1"/>
    </xf>
    <xf numFmtId="0" fontId="43" fillId="11" borderId="120" xfId="0" applyFont="1" applyFill="1" applyBorder="1" applyAlignment="1">
      <alignment horizontal="center" vertical="center" wrapText="1"/>
    </xf>
    <xf numFmtId="0" fontId="43" fillId="11" borderId="181" xfId="45" applyFont="1" applyFill="1" applyBorder="1" applyAlignment="1">
      <alignment horizontal="left" vertical="center" wrapText="1"/>
    </xf>
    <xf numFmtId="0" fontId="43" fillId="11" borderId="182" xfId="45" applyFont="1" applyFill="1" applyBorder="1" applyAlignment="1">
      <alignment horizontal="center" vertical="center" wrapText="1"/>
    </xf>
    <xf numFmtId="0" fontId="43" fillId="11" borderId="94" xfId="45" applyFont="1" applyFill="1" applyBorder="1" applyAlignment="1">
      <alignment horizontal="left" vertical="center" wrapText="1"/>
    </xf>
    <xf numFmtId="0" fontId="43" fillId="11" borderId="88" xfId="45" applyFont="1" applyFill="1" applyBorder="1" applyAlignment="1">
      <alignment horizontal="left" vertical="center" wrapText="1"/>
    </xf>
    <xf numFmtId="0" fontId="43" fillId="11" borderId="89" xfId="45" applyFont="1" applyFill="1" applyBorder="1" applyAlignment="1">
      <alignment horizontal="center" vertical="center" wrapText="1"/>
    </xf>
    <xf numFmtId="0" fontId="42" fillId="11" borderId="91" xfId="37" applyFont="1" applyFill="1" applyBorder="1" applyAlignment="1">
      <alignment horizontal="center" vertical="center" wrapText="1"/>
    </xf>
    <xf numFmtId="0" fontId="42" fillId="11" borderId="185" xfId="37" applyFont="1" applyFill="1" applyBorder="1" applyAlignment="1">
      <alignment horizontal="center" vertical="center" wrapText="1"/>
    </xf>
    <xf numFmtId="0" fontId="42" fillId="11" borderId="96" xfId="37" applyFont="1" applyFill="1" applyBorder="1" applyAlignment="1">
      <alignment horizontal="center" vertical="center" wrapText="1"/>
    </xf>
    <xf numFmtId="0" fontId="42" fillId="11" borderId="92" xfId="37" applyFont="1" applyFill="1" applyBorder="1" applyAlignment="1">
      <alignment horizontal="center" vertical="center" wrapText="1"/>
    </xf>
    <xf numFmtId="0" fontId="42" fillId="0" borderId="185" xfId="37" applyFont="1" applyFill="1" applyBorder="1" applyAlignment="1">
      <alignment horizontal="center" vertical="center" wrapText="1"/>
    </xf>
    <xf numFmtId="0" fontId="35" fillId="0" borderId="0" xfId="48" applyFont="1" applyFill="1" applyAlignment="1">
      <alignment horizontal="center" vertical="center"/>
    </xf>
    <xf numFmtId="0" fontId="42" fillId="0" borderId="73" xfId="0" applyFont="1" applyBorder="1" applyAlignment="1">
      <alignment horizontal="center" vertical="center"/>
    </xf>
    <xf numFmtId="0" fontId="42" fillId="0" borderId="0" xfId="0" applyFont="1" applyAlignment="1">
      <alignment vertical="center"/>
    </xf>
    <xf numFmtId="0" fontId="42" fillId="0" borderId="0" xfId="0" applyFont="1" applyAlignment="1">
      <alignment horizontal="left" vertical="center" wrapText="1"/>
    </xf>
    <xf numFmtId="0" fontId="42" fillId="0" borderId="58" xfId="0" applyFont="1" applyBorder="1" applyAlignment="1">
      <alignment horizontal="center" vertical="center" wrapText="1"/>
    </xf>
    <xf numFmtId="172" fontId="43" fillId="11" borderId="120" xfId="0" applyNumberFormat="1" applyFont="1" applyFill="1" applyBorder="1" applyAlignment="1" applyProtection="1">
      <alignment horizontal="center" vertical="center" wrapText="1"/>
      <protection locked="0"/>
    </xf>
    <xf numFmtId="3" fontId="43" fillId="11" borderId="82" xfId="0" applyNumberFormat="1" applyFont="1" applyFill="1" applyBorder="1" applyAlignment="1" applyProtection="1">
      <alignment horizontal="center" vertical="center" wrapText="1"/>
      <protection locked="0"/>
    </xf>
    <xf numFmtId="10" fontId="43" fillId="11" borderId="72" xfId="0" applyNumberFormat="1" applyFont="1" applyFill="1" applyBorder="1" applyAlignment="1" applyProtection="1">
      <alignment horizontal="center" vertical="center" wrapText="1"/>
      <protection locked="0"/>
    </xf>
    <xf numFmtId="0" fontId="37" fillId="22" borderId="88" xfId="0" applyFont="1" applyFill="1" applyBorder="1" applyAlignment="1">
      <alignment horizontal="center" vertical="center" wrapText="1"/>
    </xf>
    <xf numFmtId="0" fontId="37" fillId="22" borderId="89" xfId="0" applyFont="1" applyFill="1" applyBorder="1" applyAlignment="1">
      <alignment horizontal="center" vertical="center" wrapText="1"/>
    </xf>
    <xf numFmtId="0" fontId="37" fillId="22" borderId="90" xfId="0" applyFont="1" applyFill="1" applyBorder="1" applyAlignment="1">
      <alignment horizontal="center" vertical="center" wrapText="1"/>
    </xf>
    <xf numFmtId="0" fontId="43" fillId="0" borderId="0" xfId="0" applyFont="1" applyProtection="1">
      <protection locked="0"/>
    </xf>
    <xf numFmtId="173" fontId="43" fillId="19" borderId="67" xfId="39" applyNumberFormat="1" applyFont="1" applyFill="1" applyBorder="1" applyAlignment="1">
      <alignment horizontal="center" vertical="center" wrapText="1"/>
    </xf>
    <xf numFmtId="0" fontId="41" fillId="15" borderId="0" xfId="48" applyFont="1" applyAlignment="1">
      <alignment horizontal="center" vertical="center"/>
    </xf>
    <xf numFmtId="0" fontId="41" fillId="14" borderId="0" xfId="48" applyFont="1" applyFill="1" applyAlignment="1">
      <alignment horizontal="center" vertical="center"/>
    </xf>
    <xf numFmtId="173" fontId="43" fillId="12" borderId="75" xfId="39" applyNumberFormat="1" applyFont="1" applyFill="1" applyBorder="1" applyAlignment="1">
      <alignment horizontal="center" vertical="center" wrapText="1"/>
    </xf>
    <xf numFmtId="173" fontId="43" fillId="12" borderId="63" xfId="39" applyNumberFormat="1" applyFont="1" applyFill="1" applyBorder="1" applyAlignment="1">
      <alignment horizontal="center" vertical="center" wrapText="1"/>
    </xf>
    <xf numFmtId="173" fontId="43" fillId="12" borderId="66" xfId="39" applyNumberFormat="1" applyFont="1" applyFill="1" applyBorder="1" applyAlignment="1">
      <alignment horizontal="center" vertical="center" wrapText="1"/>
    </xf>
    <xf numFmtId="0" fontId="41" fillId="0" borderId="0" xfId="48" applyFont="1" applyFill="1" applyAlignment="1">
      <alignment horizontal="center" vertical="center"/>
    </xf>
    <xf numFmtId="173" fontId="43" fillId="12" borderId="64" xfId="39" applyNumberFormat="1" applyFont="1" applyFill="1" applyBorder="1" applyAlignment="1">
      <alignment horizontal="center" vertical="center" wrapText="1"/>
    </xf>
    <xf numFmtId="173" fontId="43" fillId="12" borderId="67" xfId="39" applyNumberFormat="1"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189" xfId="0" applyFont="1" applyFill="1" applyBorder="1" applyAlignment="1">
      <alignment horizontal="center" vertical="center" wrapText="1"/>
    </xf>
    <xf numFmtId="0" fontId="39" fillId="9" borderId="190" xfId="0" applyFont="1" applyFill="1" applyBorder="1" applyAlignment="1">
      <alignment horizontal="center" vertical="center" wrapText="1"/>
    </xf>
    <xf numFmtId="0" fontId="39" fillId="9" borderId="191" xfId="0" applyFont="1" applyFill="1" applyBorder="1" applyAlignment="1">
      <alignment horizontal="center" vertical="center" wrapText="1"/>
    </xf>
    <xf numFmtId="0" fontId="39" fillId="9" borderId="192" xfId="0" applyFont="1" applyFill="1" applyBorder="1" applyAlignment="1">
      <alignment horizontal="center" vertical="center" wrapText="1"/>
    </xf>
    <xf numFmtId="0" fontId="39" fillId="9" borderId="193" xfId="0" applyFont="1" applyFill="1" applyBorder="1" applyAlignment="1">
      <alignment horizontal="center" vertical="center" wrapText="1"/>
    </xf>
    <xf numFmtId="169" fontId="4" fillId="5" borderId="0" xfId="61" applyFill="1">
      <alignment vertical="top"/>
    </xf>
    <xf numFmtId="0" fontId="39" fillId="9" borderId="86" xfId="60" applyFont="1" applyFill="1" applyBorder="1" applyAlignment="1">
      <alignment horizontal="left" vertical="center" wrapText="1"/>
    </xf>
    <xf numFmtId="0" fontId="39" fillId="9" borderId="85" xfId="60" applyFont="1" applyFill="1" applyBorder="1" applyAlignment="1">
      <alignment horizontal="left" vertical="center" wrapText="1"/>
    </xf>
    <xf numFmtId="0" fontId="39" fillId="9" borderId="87" xfId="60" applyFont="1" applyFill="1" applyBorder="1" applyAlignment="1">
      <alignment horizontal="left" vertical="center" wrapText="1"/>
    </xf>
    <xf numFmtId="0" fontId="38" fillId="5" borderId="94" xfId="60" applyFont="1" applyFill="1" applyBorder="1" applyAlignment="1">
      <alignment vertical="center"/>
    </xf>
    <xf numFmtId="0" fontId="41" fillId="5" borderId="94" xfId="60" applyFont="1" applyFill="1" applyBorder="1" applyAlignment="1">
      <alignment vertical="center"/>
    </xf>
    <xf numFmtId="0" fontId="38" fillId="5" borderId="88" xfId="60" applyFont="1" applyFill="1" applyBorder="1" applyAlignment="1">
      <alignment vertical="center"/>
    </xf>
    <xf numFmtId="169" fontId="33" fillId="0" borderId="0" xfId="46" applyFont="1" applyFill="1">
      <alignment vertical="top"/>
    </xf>
    <xf numFmtId="0" fontId="40" fillId="0" borderId="0" xfId="40" applyFont="1" applyAlignment="1">
      <alignment horizontal="left" vertical="center"/>
    </xf>
    <xf numFmtId="0" fontId="38" fillId="0" borderId="0" xfId="40" applyFont="1"/>
    <xf numFmtId="169" fontId="38" fillId="0" borderId="0" xfId="46" applyFont="1" applyFill="1">
      <alignment vertical="top"/>
    </xf>
    <xf numFmtId="169" fontId="1" fillId="0" borderId="0" xfId="46" applyFont="1" applyFill="1">
      <alignment vertical="top"/>
    </xf>
    <xf numFmtId="0" fontId="50" fillId="14" borderId="0" xfId="0" applyFont="1" applyFill="1" applyAlignment="1">
      <alignment vertical="center"/>
    </xf>
    <xf numFmtId="169" fontId="0" fillId="5" borderId="0" xfId="46" applyFont="1" applyFill="1">
      <alignment vertical="top"/>
    </xf>
    <xf numFmtId="0" fontId="154" fillId="0" borderId="0" xfId="0" applyFont="1"/>
    <xf numFmtId="172" fontId="50" fillId="11" borderId="33" xfId="39" applyNumberFormat="1" applyFont="1" applyFill="1" applyBorder="1" applyAlignment="1" applyProtection="1">
      <alignment horizontal="center" vertical="center" wrapText="1"/>
      <protection locked="0"/>
    </xf>
    <xf numFmtId="0" fontId="50" fillId="0" borderId="73" xfId="30" applyFont="1" applyBorder="1" applyAlignment="1" applyProtection="1">
      <alignment horizontal="center" vertical="center" wrapText="1"/>
      <protection locked="0"/>
    </xf>
    <xf numFmtId="0" fontId="79" fillId="9" borderId="0" xfId="0" applyFont="1" applyFill="1" applyAlignment="1">
      <alignment vertical="center"/>
    </xf>
    <xf numFmtId="0" fontId="79" fillId="9" borderId="0" xfId="15" applyFont="1" applyFill="1" applyAlignment="1">
      <alignment vertical="center"/>
    </xf>
    <xf numFmtId="0" fontId="156" fillId="0" borderId="0" xfId="15" applyFont="1" applyAlignment="1">
      <alignment horizontal="center" vertical="center"/>
    </xf>
    <xf numFmtId="0" fontId="156" fillId="14" borderId="0" xfId="15" applyFont="1" applyFill="1" applyAlignment="1">
      <alignment horizontal="center" vertical="center"/>
    </xf>
    <xf numFmtId="0" fontId="79" fillId="0" borderId="0" xfId="0" applyFont="1"/>
    <xf numFmtId="0" fontId="79" fillId="14" borderId="0" xfId="0" applyFont="1" applyFill="1"/>
    <xf numFmtId="0" fontId="157" fillId="0" borderId="0" xfId="0" applyFont="1"/>
    <xf numFmtId="0" fontId="50" fillId="0" borderId="69" xfId="30" applyFont="1" applyBorder="1" applyAlignment="1" applyProtection="1">
      <alignment horizontal="center" vertical="center" wrapText="1"/>
      <protection locked="0"/>
    </xf>
    <xf numFmtId="172" fontId="50" fillId="11" borderId="120" xfId="39" applyNumberFormat="1" applyFont="1" applyFill="1" applyBorder="1" applyAlignment="1" applyProtection="1">
      <alignment horizontal="center" vertical="center" wrapText="1"/>
      <protection locked="0"/>
    </xf>
    <xf numFmtId="0" fontId="50" fillId="0" borderId="122" xfId="30" applyFont="1" applyBorder="1" applyAlignment="1" applyProtection="1">
      <alignment horizontal="center" vertical="center" wrapText="1"/>
      <protection locked="0"/>
    </xf>
    <xf numFmtId="0" fontId="43" fillId="0" borderId="0" xfId="0" applyFont="1" applyAlignment="1">
      <alignment horizontal="justify" vertical="center"/>
    </xf>
    <xf numFmtId="0" fontId="79" fillId="14" borderId="0" xfId="0" applyFont="1" applyFill="1" applyAlignment="1">
      <alignment vertical="center"/>
    </xf>
    <xf numFmtId="0" fontId="50" fillId="14" borderId="0" xfId="0" applyFont="1" applyFill="1" applyAlignment="1">
      <alignment vertical="center" wrapText="1"/>
    </xf>
    <xf numFmtId="0" fontId="50" fillId="14" borderId="0" xfId="0" applyFont="1" applyFill="1"/>
    <xf numFmtId="0" fontId="155" fillId="14" borderId="0" xfId="0" applyFont="1" applyFill="1"/>
    <xf numFmtId="0" fontId="79" fillId="5" borderId="0" xfId="0" applyFont="1" applyFill="1"/>
    <xf numFmtId="169" fontId="154" fillId="5" borderId="0" xfId="46" applyFont="1" applyFill="1">
      <alignment vertical="top"/>
    </xf>
    <xf numFmtId="10" fontId="41" fillId="19" borderId="86" xfId="47" applyNumberFormat="1" applyFont="1" applyFill="1" applyBorder="1" applyAlignment="1" applyProtection="1">
      <alignment horizontal="right" vertical="center"/>
    </xf>
    <xf numFmtId="10" fontId="41" fillId="19" borderId="20" xfId="47" applyNumberFormat="1" applyFont="1" applyFill="1" applyBorder="1" applyAlignment="1" applyProtection="1">
      <alignment horizontal="right" vertical="center"/>
    </xf>
    <xf numFmtId="0" fontId="39" fillId="9" borderId="123" xfId="0" applyFont="1" applyFill="1" applyBorder="1" applyAlignment="1">
      <alignment horizontal="center" vertical="center" wrapText="1"/>
    </xf>
    <xf numFmtId="0" fontId="39" fillId="9" borderId="120" xfId="0" applyFont="1" applyFill="1" applyBorder="1" applyAlignment="1">
      <alignment horizontal="center" vertical="center" wrapText="1"/>
    </xf>
    <xf numFmtId="173" fontId="43" fillId="11" borderId="62" xfId="0" applyNumberFormat="1" applyFont="1" applyFill="1" applyBorder="1" applyAlignment="1" applyProtection="1">
      <alignment horizontal="center" vertical="center" wrapText="1"/>
      <protection locked="0"/>
    </xf>
    <xf numFmtId="173" fontId="43" fillId="11" borderId="71" xfId="0" applyNumberFormat="1" applyFont="1" applyFill="1" applyBorder="1" applyAlignment="1" applyProtection="1">
      <alignment horizontal="center" vertical="center" wrapText="1"/>
      <protection locked="0"/>
    </xf>
    <xf numFmtId="173" fontId="43" fillId="20" borderId="71" xfId="0" applyNumberFormat="1" applyFont="1" applyFill="1" applyBorder="1" applyAlignment="1" applyProtection="1">
      <alignment horizontal="center" vertical="center" wrapText="1"/>
      <protection locked="0"/>
    </xf>
    <xf numFmtId="173" fontId="43" fillId="19" borderId="71" xfId="0"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lignment horizontal="center" vertical="center" wrapText="1"/>
    </xf>
    <xf numFmtId="173" fontId="43" fillId="11" borderId="123" xfId="0" applyNumberFormat="1" applyFont="1" applyFill="1" applyBorder="1" applyAlignment="1" applyProtection="1">
      <alignment horizontal="center" vertical="center" wrapText="1"/>
      <protection locked="0"/>
    </xf>
    <xf numFmtId="173" fontId="43" fillId="11" borderId="105" xfId="0" applyNumberFormat="1" applyFont="1" applyFill="1" applyBorder="1" applyAlignment="1" applyProtection="1">
      <alignment horizontal="center" vertical="center" wrapText="1"/>
      <protection locked="0"/>
    </xf>
    <xf numFmtId="173" fontId="43" fillId="11" borderId="124" xfId="0" applyNumberFormat="1" applyFont="1" applyFill="1" applyBorder="1" applyAlignment="1" applyProtection="1">
      <alignment horizontal="center" vertical="center" wrapText="1"/>
      <protection locked="0"/>
    </xf>
    <xf numFmtId="0" fontId="38" fillId="5" borderId="94" xfId="60" applyFont="1" applyFill="1" applyBorder="1" applyAlignment="1">
      <alignment vertical="center" wrapText="1"/>
    </xf>
    <xf numFmtId="166" fontId="41" fillId="19" borderId="94" xfId="60" applyNumberFormat="1" applyFont="1" applyFill="1" applyBorder="1" applyAlignment="1" applyProtection="1">
      <alignment horizontal="right" vertical="top" wrapText="1"/>
      <protection locked="0"/>
    </xf>
    <xf numFmtId="166" fontId="41" fillId="19" borderId="20" xfId="60" applyNumberFormat="1" applyFont="1" applyFill="1" applyBorder="1" applyAlignment="1" applyProtection="1">
      <alignment horizontal="right" vertical="top" wrapText="1"/>
      <protection locked="0"/>
    </xf>
    <xf numFmtId="166" fontId="41" fillId="19" borderId="95" xfId="60" applyNumberFormat="1" applyFont="1" applyFill="1" applyBorder="1" applyAlignment="1" applyProtection="1">
      <alignment horizontal="right" vertical="top" wrapText="1"/>
      <protection locked="0"/>
    </xf>
    <xf numFmtId="10" fontId="41" fillId="19" borderId="94" xfId="38" applyNumberFormat="1" applyFont="1" applyFill="1" applyBorder="1" applyAlignment="1" applyProtection="1">
      <alignment horizontal="right" vertical="top" wrapText="1"/>
      <protection locked="0"/>
    </xf>
    <xf numFmtId="10" fontId="41" fillId="19" borderId="20" xfId="38" applyNumberFormat="1" applyFont="1" applyFill="1" applyBorder="1" applyAlignment="1" applyProtection="1">
      <alignment horizontal="right" vertical="top" wrapText="1"/>
      <protection locked="0"/>
    </xf>
    <xf numFmtId="10" fontId="41" fillId="19" borderId="95" xfId="38" applyNumberFormat="1" applyFont="1" applyFill="1" applyBorder="1" applyAlignment="1" applyProtection="1">
      <alignment horizontal="right" vertical="top" wrapText="1"/>
      <protection locked="0"/>
    </xf>
    <xf numFmtId="43" fontId="41" fillId="19" borderId="90" xfId="57" applyFont="1" applyFill="1" applyBorder="1" applyAlignment="1" applyProtection="1">
      <alignment horizontal="right" vertical="top" wrapText="1"/>
      <protection locked="0"/>
    </xf>
    <xf numFmtId="0" fontId="50" fillId="0" borderId="0" xfId="30" applyFont="1" applyFill="1" applyBorder="1" applyAlignment="1">
      <alignment horizontal="center" vertical="center" wrapText="1"/>
    </xf>
    <xf numFmtId="169" fontId="79" fillId="14" borderId="0" xfId="46" applyFont="1" applyFill="1">
      <alignment vertical="top"/>
    </xf>
    <xf numFmtId="0" fontId="79" fillId="14" borderId="0" xfId="55" applyFont="1" applyFill="1"/>
    <xf numFmtId="173" fontId="38" fillId="9" borderId="63" xfId="0" applyNumberFormat="1" applyFont="1" applyFill="1" applyBorder="1" applyAlignment="1" applyProtection="1">
      <alignment vertical="center"/>
      <protection locked="0"/>
    </xf>
    <xf numFmtId="173" fontId="50" fillId="9" borderId="64" xfId="0" applyNumberFormat="1" applyFont="1" applyFill="1" applyBorder="1" applyAlignment="1" applyProtection="1">
      <alignment horizontal="center" vertical="center"/>
      <protection locked="0"/>
    </xf>
    <xf numFmtId="173" fontId="38" fillId="9" borderId="63" xfId="0" applyNumberFormat="1" applyFont="1" applyFill="1" applyBorder="1" applyAlignment="1" applyProtection="1">
      <alignment horizontal="center" vertical="center"/>
      <protection locked="0"/>
    </xf>
    <xf numFmtId="173" fontId="50" fillId="9" borderId="67" xfId="0" applyNumberFormat="1" applyFont="1" applyFill="1" applyBorder="1" applyAlignment="1" applyProtection="1">
      <alignment horizontal="center" vertical="center"/>
      <protection locked="0"/>
    </xf>
    <xf numFmtId="173" fontId="38" fillId="9" borderId="66" xfId="0" applyNumberFormat="1" applyFont="1" applyFill="1" applyBorder="1" applyAlignment="1" applyProtection="1">
      <alignment horizontal="center" vertical="center"/>
      <protection locked="0"/>
    </xf>
    <xf numFmtId="167" fontId="43" fillId="22" borderId="76" xfId="39" applyNumberFormat="1" applyFont="1" applyFill="1" applyBorder="1" applyAlignment="1" applyProtection="1">
      <alignment vertical="center"/>
    </xf>
    <xf numFmtId="167" fontId="43" fillId="22" borderId="75" xfId="39" applyNumberFormat="1" applyFont="1" applyFill="1" applyBorder="1" applyAlignment="1" applyProtection="1">
      <alignment vertical="center"/>
    </xf>
    <xf numFmtId="172" fontId="43" fillId="9" borderId="76" xfId="39" applyNumberFormat="1" applyFont="1" applyFill="1" applyBorder="1" applyAlignment="1">
      <alignment vertical="center" wrapText="1"/>
    </xf>
    <xf numFmtId="172" fontId="43" fillId="9" borderId="111" xfId="39" applyNumberFormat="1" applyFont="1" applyFill="1" applyBorder="1" applyAlignment="1">
      <alignment horizontal="center" vertical="center" wrapText="1"/>
    </xf>
    <xf numFmtId="172" fontId="41" fillId="9" borderId="64" xfId="39" applyNumberFormat="1" applyFont="1" applyFill="1" applyBorder="1" applyAlignment="1">
      <alignment horizontal="center" vertical="center"/>
    </xf>
    <xf numFmtId="172" fontId="41" fillId="9" borderId="72" xfId="39" applyNumberFormat="1" applyFont="1" applyFill="1" applyBorder="1" applyAlignment="1">
      <alignment horizontal="center" vertical="center"/>
    </xf>
    <xf numFmtId="172" fontId="41" fillId="9" borderId="67" xfId="39" applyNumberFormat="1" applyFont="1" applyFill="1" applyBorder="1" applyAlignment="1">
      <alignment horizontal="center" vertical="center"/>
    </xf>
    <xf numFmtId="0" fontId="40" fillId="9" borderId="98" xfId="40"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protection locked="0"/>
    </xf>
    <xf numFmtId="49" fontId="40" fillId="9" borderId="98" xfId="40" applyNumberFormat="1"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wrapText="1"/>
      <protection locked="0"/>
    </xf>
    <xf numFmtId="14" fontId="41" fillId="9" borderId="98" xfId="3" applyNumberFormat="1" applyFont="1" applyFill="1" applyBorder="1" applyAlignment="1" applyProtection="1">
      <alignment horizontal="left" vertical="top" wrapText="1"/>
      <protection locked="0"/>
    </xf>
    <xf numFmtId="0" fontId="41" fillId="9" borderId="98" xfId="3" applyFont="1" applyFill="1" applyBorder="1" applyAlignment="1" applyProtection="1">
      <alignment horizontal="left" vertical="top" wrapText="1"/>
      <protection locked="0"/>
    </xf>
    <xf numFmtId="0" fontId="40" fillId="9" borderId="90" xfId="40" applyFont="1" applyFill="1" applyBorder="1" applyAlignment="1" applyProtection="1">
      <alignment horizontal="left" vertical="top" wrapText="1"/>
      <protection locked="0"/>
    </xf>
    <xf numFmtId="0" fontId="40" fillId="9" borderId="86" xfId="40" applyFont="1" applyFill="1" applyBorder="1" applyAlignment="1" applyProtection="1">
      <alignment horizontal="left" vertical="top" wrapText="1"/>
      <protection locked="0"/>
    </xf>
    <xf numFmtId="0" fontId="40" fillId="9" borderId="87" xfId="40" applyFont="1" applyFill="1" applyBorder="1" applyAlignment="1" applyProtection="1">
      <alignment horizontal="left" vertical="top" wrapText="1"/>
      <protection locked="0"/>
    </xf>
    <xf numFmtId="0" fontId="40" fillId="9" borderId="89" xfId="40" applyFont="1" applyFill="1" applyBorder="1" applyAlignment="1" applyProtection="1">
      <alignment horizontal="left" vertical="top" wrapText="1"/>
      <protection locked="0"/>
    </xf>
    <xf numFmtId="0" fontId="40" fillId="9" borderId="20" xfId="40" applyFont="1" applyFill="1" applyBorder="1" applyAlignment="1" applyProtection="1">
      <alignment horizontal="left" vertical="top" wrapText="1"/>
      <protection locked="0"/>
    </xf>
    <xf numFmtId="0" fontId="40" fillId="9" borderId="95" xfId="40" applyFont="1" applyFill="1" applyBorder="1" applyAlignment="1" applyProtection="1">
      <alignment horizontal="left" vertical="top" wrapText="1"/>
      <protection locked="0"/>
    </xf>
    <xf numFmtId="0" fontId="41" fillId="9" borderId="33" xfId="0" applyFont="1" applyFill="1" applyBorder="1" applyAlignment="1">
      <alignment horizontal="center" vertical="center"/>
    </xf>
    <xf numFmtId="0" fontId="41" fillId="9" borderId="66" xfId="0" applyFont="1" applyFill="1" applyBorder="1" applyAlignment="1">
      <alignment horizontal="center" vertical="center" wrapText="1"/>
    </xf>
    <xf numFmtId="172" fontId="43" fillId="9" borderId="63" xfId="0" applyNumberFormat="1" applyFont="1" applyFill="1" applyBorder="1" applyAlignment="1" applyProtection="1">
      <alignment horizontal="center" vertical="center" wrapText="1"/>
      <protection locked="0"/>
    </xf>
    <xf numFmtId="172" fontId="43" fillId="9" borderId="33" xfId="0" applyNumberFormat="1" applyFont="1" applyFill="1" applyBorder="1" applyAlignment="1" applyProtection="1">
      <alignment horizontal="center" vertical="center" wrapText="1"/>
      <protection locked="0"/>
    </xf>
    <xf numFmtId="172" fontId="41" fillId="9" borderId="33" xfId="0" applyNumberFormat="1" applyFont="1" applyFill="1" applyBorder="1" applyAlignment="1" applyProtection="1">
      <alignment vertical="center"/>
      <protection locked="0"/>
    </xf>
    <xf numFmtId="172" fontId="41" fillId="9" borderId="72" xfId="0" applyNumberFormat="1" applyFont="1" applyFill="1" applyBorder="1" applyAlignment="1" applyProtection="1">
      <alignment vertical="center"/>
      <protection locked="0"/>
    </xf>
    <xf numFmtId="172" fontId="41" fillId="9" borderId="64" xfId="59" applyNumberFormat="1" applyFont="1" applyFill="1" applyBorder="1" applyAlignment="1">
      <alignment horizontal="center" vertical="center" wrapText="1"/>
    </xf>
    <xf numFmtId="172" fontId="41" fillId="9" borderId="72" xfId="59" applyNumberFormat="1" applyFont="1" applyFill="1" applyBorder="1" applyAlignment="1">
      <alignment horizontal="center" vertical="center" wrapText="1"/>
    </xf>
    <xf numFmtId="167" fontId="104" fillId="9" borderId="33" xfId="0" applyNumberFormat="1" applyFont="1" applyFill="1" applyBorder="1" applyAlignment="1">
      <alignment horizontal="center" vertical="center" wrapText="1"/>
    </xf>
    <xf numFmtId="167" fontId="104" fillId="9" borderId="33" xfId="0" applyNumberFormat="1" applyFont="1" applyFill="1" applyBorder="1" applyAlignment="1">
      <alignment horizontal="center" wrapText="1"/>
    </xf>
    <xf numFmtId="167" fontId="104" fillId="9" borderId="66" xfId="0" applyNumberFormat="1" applyFont="1" applyFill="1" applyBorder="1" applyAlignment="1">
      <alignment horizontal="center" vertical="center" wrapText="1"/>
    </xf>
    <xf numFmtId="167" fontId="104" fillId="9" borderId="66" xfId="0" applyNumberFormat="1" applyFont="1" applyFill="1" applyBorder="1" applyAlignment="1">
      <alignment horizontal="center" wrapText="1"/>
    </xf>
    <xf numFmtId="167" fontId="41" fillId="9" borderId="33" xfId="0" applyNumberFormat="1" applyFont="1" applyFill="1" applyBorder="1" applyAlignment="1">
      <alignment horizontal="center" vertical="center" wrapText="1"/>
    </xf>
    <xf numFmtId="167" fontId="41" fillId="9" borderId="66" xfId="0" applyNumberFormat="1" applyFont="1" applyFill="1" applyBorder="1" applyAlignment="1">
      <alignment horizontal="center" vertical="center" wrapText="1"/>
    </xf>
    <xf numFmtId="167" fontId="41" fillId="9" borderId="33" xfId="0" applyNumberFormat="1" applyFont="1" applyFill="1" applyBorder="1" applyAlignment="1">
      <alignment vertical="center"/>
    </xf>
    <xf numFmtId="167" fontId="41" fillId="9" borderId="66" xfId="0" applyNumberFormat="1" applyFont="1" applyFill="1" applyBorder="1" applyAlignment="1">
      <alignment vertical="center"/>
    </xf>
    <xf numFmtId="167" fontId="41" fillId="9" borderId="63" xfId="0" applyNumberFormat="1" applyFont="1" applyFill="1" applyBorder="1" applyAlignment="1">
      <alignment horizontal="center" vertical="center" wrapText="1"/>
    </xf>
    <xf numFmtId="0" fontId="103" fillId="9" borderId="58" xfId="0" applyFont="1" applyFill="1" applyBorder="1" applyAlignment="1">
      <alignment vertical="center" wrapText="1"/>
    </xf>
    <xf numFmtId="0" fontId="103" fillId="9" borderId="68" xfId="0" applyFont="1" applyFill="1" applyBorder="1" applyAlignment="1">
      <alignment vertical="center" wrapText="1"/>
    </xf>
    <xf numFmtId="172" fontId="41" fillId="9" borderId="63" xfId="0" applyNumberFormat="1" applyFont="1" applyFill="1" applyBorder="1" applyAlignment="1" applyProtection="1">
      <alignment horizontal="center" vertical="center"/>
      <protection locked="0"/>
    </xf>
    <xf numFmtId="172" fontId="41" fillId="9" borderId="33" xfId="0" applyNumberFormat="1" applyFont="1" applyFill="1" applyBorder="1" applyAlignment="1" applyProtection="1">
      <alignment horizontal="center" vertical="center"/>
      <protection locked="0"/>
    </xf>
    <xf numFmtId="172" fontId="41" fillId="9" borderId="33" xfId="0" applyNumberFormat="1" applyFont="1" applyFill="1" applyBorder="1" applyAlignment="1">
      <alignment horizontal="center" vertical="center"/>
    </xf>
    <xf numFmtId="10" fontId="41" fillId="9" borderId="33" xfId="38" applyNumberFormat="1" applyFont="1" applyFill="1" applyBorder="1" applyAlignment="1" applyProtection="1">
      <alignment horizontal="center" vertical="center"/>
      <protection locked="0"/>
    </xf>
    <xf numFmtId="172" fontId="41" fillId="9" borderId="66" xfId="0" applyNumberFormat="1" applyFont="1" applyFill="1" applyBorder="1" applyAlignment="1">
      <alignment horizontal="center" vertical="center"/>
    </xf>
    <xf numFmtId="172" fontId="41" fillId="9" borderId="63" xfId="0" applyNumberFormat="1" applyFont="1" applyFill="1" applyBorder="1" applyAlignment="1">
      <alignment horizontal="center" vertical="center"/>
    </xf>
    <xf numFmtId="2" fontId="41" fillId="9" borderId="63" xfId="0" applyNumberFormat="1" applyFont="1" applyFill="1" applyBorder="1" applyAlignment="1">
      <alignment horizontal="center" vertical="center"/>
    </xf>
    <xf numFmtId="2" fontId="41" fillId="9" borderId="33" xfId="0" applyNumberFormat="1" applyFont="1" applyFill="1" applyBorder="1" applyAlignment="1">
      <alignment horizontal="center" vertical="center"/>
    </xf>
    <xf numFmtId="9" fontId="41" fillId="9" borderId="33" xfId="38" applyFont="1" applyFill="1" applyBorder="1" applyAlignment="1">
      <alignment horizontal="center" vertical="center"/>
    </xf>
    <xf numFmtId="2" fontId="41" fillId="9" borderId="66" xfId="0" applyNumberFormat="1" applyFont="1" applyFill="1" applyBorder="1" applyAlignment="1">
      <alignment horizontal="center" vertical="center"/>
    </xf>
    <xf numFmtId="0" fontId="38" fillId="9" borderId="63" xfId="0" applyFont="1" applyFill="1" applyBorder="1" applyAlignment="1">
      <alignment horizontal="center" vertical="center" wrapText="1"/>
    </xf>
    <xf numFmtId="0" fontId="38" fillId="9" borderId="64"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72" xfId="0" applyFont="1" applyFill="1" applyBorder="1" applyAlignment="1">
      <alignment horizontal="center" vertical="center" wrapText="1"/>
    </xf>
    <xf numFmtId="0" fontId="38" fillId="9" borderId="66" xfId="0" applyFont="1" applyFill="1" applyBorder="1" applyAlignment="1">
      <alignment horizontal="center" vertical="center" wrapText="1"/>
    </xf>
    <xf numFmtId="0" fontId="38" fillId="9" borderId="67" xfId="0" applyFont="1" applyFill="1" applyBorder="1" applyAlignment="1">
      <alignment horizontal="center" vertical="center" wrapText="1"/>
    </xf>
    <xf numFmtId="167" fontId="43" fillId="9" borderId="66" xfId="0" applyNumberFormat="1" applyFont="1" applyFill="1" applyBorder="1" applyAlignment="1" applyProtection="1">
      <alignment horizontal="center" vertical="center" wrapText="1"/>
      <protection locked="0"/>
    </xf>
    <xf numFmtId="0" fontId="132" fillId="9" borderId="33" xfId="0" applyFont="1" applyFill="1" applyBorder="1" applyAlignment="1" applyProtection="1">
      <alignment horizontal="center" vertical="center" wrapText="1"/>
      <protection locked="0"/>
    </xf>
    <xf numFmtId="3" fontId="43" fillId="9" borderId="121" xfId="0" applyNumberFormat="1" applyFont="1" applyFill="1" applyBorder="1" applyAlignment="1">
      <alignment horizontal="center" vertical="center" wrapText="1"/>
    </xf>
    <xf numFmtId="3" fontId="43" fillId="9" borderId="64" xfId="0" applyNumberFormat="1" applyFont="1" applyFill="1" applyBorder="1" applyAlignment="1">
      <alignment horizontal="center" vertical="center" wrapText="1"/>
    </xf>
    <xf numFmtId="3" fontId="43" fillId="9" borderId="72" xfId="0" applyNumberFormat="1" applyFont="1" applyFill="1" applyBorder="1" applyAlignment="1">
      <alignment horizontal="center" vertical="center" wrapText="1"/>
    </xf>
    <xf numFmtId="4" fontId="43" fillId="9" borderId="72" xfId="0" applyNumberFormat="1" applyFont="1" applyFill="1" applyBorder="1" applyAlignment="1">
      <alignment horizontal="center" vertical="center" wrapText="1"/>
    </xf>
    <xf numFmtId="3" fontId="43" fillId="9" borderId="72" xfId="39" applyNumberFormat="1" applyFont="1" applyFill="1" applyBorder="1" applyAlignment="1">
      <alignment horizontal="center" vertical="center" wrapText="1"/>
    </xf>
    <xf numFmtId="3" fontId="43" fillId="9" borderId="67" xfId="39" applyNumberFormat="1" applyFont="1" applyFill="1" applyBorder="1" applyAlignment="1" applyProtection="1">
      <alignment horizontal="center" vertical="center" wrapText="1"/>
      <protection locked="0"/>
    </xf>
    <xf numFmtId="3" fontId="43" fillId="9" borderId="65" xfId="0" applyNumberFormat="1" applyFont="1" applyFill="1" applyBorder="1" applyAlignment="1">
      <alignment horizontal="center" vertical="center" wrapText="1"/>
    </xf>
    <xf numFmtId="3" fontId="38" fillId="9" borderId="66" xfId="0" applyNumberFormat="1" applyFont="1" applyFill="1" applyBorder="1"/>
    <xf numFmtId="3" fontId="38" fillId="9" borderId="67" xfId="0" applyNumberFormat="1" applyFont="1" applyFill="1" applyBorder="1"/>
    <xf numFmtId="0" fontId="136" fillId="9" borderId="65" xfId="0" applyFont="1" applyFill="1" applyBorder="1" applyAlignment="1" applyProtection="1">
      <alignment horizontal="center" vertical="center" wrapText="1"/>
      <protection locked="0"/>
    </xf>
    <xf numFmtId="0" fontId="136" fillId="9" borderId="66" xfId="0" applyFont="1" applyFill="1" applyBorder="1" applyAlignment="1" applyProtection="1">
      <alignment horizontal="center" vertical="center" wrapText="1"/>
      <protection locked="0"/>
    </xf>
    <xf numFmtId="0" fontId="136" fillId="9" borderId="109" xfId="0" applyFont="1" applyFill="1" applyBorder="1" applyAlignment="1" applyProtection="1">
      <alignment horizontal="center" vertical="center" wrapText="1"/>
      <protection locked="0"/>
    </xf>
    <xf numFmtId="0" fontId="136" fillId="9" borderId="67" xfId="0" applyFont="1" applyFill="1" applyBorder="1" applyAlignment="1" applyProtection="1">
      <alignment horizontal="center" vertical="center" wrapText="1"/>
      <protection locked="0"/>
    </xf>
    <xf numFmtId="172" fontId="38" fillId="9" borderId="33" xfId="0" applyNumberFormat="1" applyFont="1" applyFill="1" applyBorder="1" applyProtection="1">
      <protection locked="0"/>
    </xf>
    <xf numFmtId="172" fontId="38" fillId="9" borderId="33" xfId="0" applyNumberFormat="1" applyFont="1" applyFill="1" applyBorder="1" applyAlignment="1" applyProtection="1">
      <alignment horizontal="left" vertical="center" wrapText="1"/>
      <protection locked="0"/>
    </xf>
    <xf numFmtId="172" fontId="38" fillId="9" borderId="72" xfId="0" applyNumberFormat="1" applyFont="1" applyFill="1" applyBorder="1" applyAlignment="1">
      <alignment horizontal="left" vertical="center" wrapText="1"/>
    </xf>
    <xf numFmtId="172" fontId="39" fillId="9" borderId="33" xfId="0" applyNumberFormat="1" applyFont="1" applyFill="1" applyBorder="1" applyAlignment="1" applyProtection="1">
      <alignment horizontal="left" vertical="center" wrapText="1"/>
      <protection locked="0"/>
    </xf>
    <xf numFmtId="0" fontId="43" fillId="9" borderId="86" xfId="45" applyFont="1" applyFill="1" applyBorder="1" applyAlignment="1">
      <alignment horizontal="center" vertical="center" wrapText="1"/>
    </xf>
    <xf numFmtId="0" fontId="43" fillId="9" borderId="20" xfId="45" applyFont="1" applyFill="1" applyBorder="1" applyAlignment="1">
      <alignment horizontal="center" vertical="center" wrapText="1"/>
    </xf>
    <xf numFmtId="0" fontId="43" fillId="9" borderId="89" xfId="45" applyFont="1" applyFill="1" applyBorder="1" applyAlignment="1">
      <alignment horizontal="center" vertical="center" wrapText="1"/>
    </xf>
    <xf numFmtId="172" fontId="41" fillId="9" borderId="63" xfId="39" applyNumberFormat="1" applyFont="1" applyFill="1" applyBorder="1" applyAlignment="1">
      <alignment horizontal="center" vertical="center" wrapText="1"/>
    </xf>
    <xf numFmtId="172" fontId="41" fillId="9" borderId="33" xfId="39" applyNumberFormat="1" applyFont="1" applyFill="1" applyBorder="1" applyAlignment="1">
      <alignment horizontal="center" vertical="center" wrapText="1"/>
    </xf>
    <xf numFmtId="172" fontId="41" fillId="9" borderId="66" xfId="39" applyNumberFormat="1" applyFont="1" applyFill="1" applyBorder="1" applyAlignment="1">
      <alignment horizontal="center" vertical="center" wrapText="1"/>
    </xf>
    <xf numFmtId="0" fontId="79" fillId="0" borderId="0" xfId="0" applyFont="1" applyAlignment="1">
      <alignment vertical="top" wrapText="1"/>
    </xf>
    <xf numFmtId="172" fontId="41" fillId="9" borderId="66" xfId="0" applyNumberFormat="1" applyFont="1" applyFill="1" applyBorder="1" applyAlignment="1">
      <alignment vertical="center"/>
    </xf>
    <xf numFmtId="172" fontId="41" fillId="9" borderId="66" xfId="0" applyNumberFormat="1" applyFont="1" applyFill="1" applyBorder="1" applyAlignment="1">
      <alignment horizontal="center" vertical="center" wrapText="1"/>
    </xf>
    <xf numFmtId="167" fontId="43" fillId="9" borderId="33" xfId="0" applyNumberFormat="1" applyFont="1" applyFill="1" applyBorder="1" applyAlignment="1">
      <alignment horizontal="center" vertical="center" wrapText="1"/>
    </xf>
    <xf numFmtId="167" fontId="43" fillId="9" borderId="66" xfId="0" applyNumberFormat="1" applyFont="1" applyFill="1" applyBorder="1" applyAlignment="1">
      <alignment horizontal="center" vertical="center" wrapText="1"/>
    </xf>
    <xf numFmtId="1" fontId="43" fillId="9" borderId="65" xfId="0" applyNumberFormat="1" applyFont="1" applyFill="1" applyBorder="1" applyAlignment="1">
      <alignment horizontal="center" vertical="center" wrapText="1"/>
    </xf>
    <xf numFmtId="1" fontId="38" fillId="9" borderId="66" xfId="0" applyNumberFormat="1" applyFont="1" applyFill="1" applyBorder="1"/>
    <xf numFmtId="1" fontId="38" fillId="9" borderId="67" xfId="0" applyNumberFormat="1" applyFont="1" applyFill="1" applyBorder="1"/>
    <xf numFmtId="0" fontId="39" fillId="9" borderId="33" xfId="0" applyFont="1" applyFill="1" applyBorder="1" applyAlignment="1">
      <alignment horizontal="left" vertical="center" wrapText="1"/>
    </xf>
    <xf numFmtId="0" fontId="38" fillId="9" borderId="33" xfId="0" applyFont="1" applyFill="1" applyBorder="1" applyAlignment="1">
      <alignment horizontal="left" vertical="center" wrapText="1"/>
    </xf>
    <xf numFmtId="0" fontId="38" fillId="9" borderId="72" xfId="0" applyFont="1" applyFill="1" applyBorder="1" applyAlignment="1">
      <alignment horizontal="left" vertical="center" wrapText="1"/>
    </xf>
    <xf numFmtId="0" fontId="43" fillId="11" borderId="63" xfId="0" applyFont="1" applyFill="1" applyBorder="1" applyAlignment="1">
      <alignment horizontal="center" vertical="center" wrapText="1"/>
    </xf>
    <xf numFmtId="172" fontId="41" fillId="12" borderId="33" xfId="0" applyNumberFormat="1" applyFont="1" applyFill="1" applyBorder="1" applyAlignment="1">
      <alignment vertical="center"/>
    </xf>
    <xf numFmtId="172" fontId="41" fillId="11" borderId="33" xfId="0" applyNumberFormat="1" applyFont="1" applyFill="1" applyBorder="1" applyAlignment="1">
      <alignment vertical="center"/>
    </xf>
    <xf numFmtId="0" fontId="43" fillId="0" borderId="74" xfId="0" applyFont="1" applyBorder="1" applyAlignment="1">
      <alignment horizontal="center" vertical="center" wrapText="1"/>
    </xf>
    <xf numFmtId="0" fontId="50" fillId="14" borderId="204" xfId="30" applyFont="1" applyFill="1" applyBorder="1" applyAlignment="1">
      <alignment horizontal="center" vertical="center" wrapText="1"/>
    </xf>
    <xf numFmtId="0" fontId="50" fillId="14" borderId="204" xfId="0" applyFont="1" applyFill="1" applyBorder="1" applyAlignment="1">
      <alignment vertical="center"/>
    </xf>
    <xf numFmtId="0" fontId="79" fillId="14" borderId="204" xfId="0" applyFont="1" applyFill="1" applyBorder="1" applyAlignment="1">
      <alignment vertical="center"/>
    </xf>
    <xf numFmtId="0" fontId="50" fillId="14" borderId="204" xfId="0" applyFont="1" applyFill="1" applyBorder="1" applyAlignment="1">
      <alignment vertical="center" wrapText="1"/>
    </xf>
    <xf numFmtId="0" fontId="50" fillId="14" borderId="204" xfId="0" applyFont="1" applyFill="1" applyBorder="1" applyAlignment="1">
      <alignment horizontal="center" vertical="center" wrapText="1"/>
    </xf>
    <xf numFmtId="0" fontId="50" fillId="14" borderId="204" xfId="0" applyFont="1" applyFill="1" applyBorder="1" applyAlignment="1">
      <alignment horizontal="justify" vertical="center" wrapText="1"/>
    </xf>
    <xf numFmtId="0" fontId="50" fillId="14" borderId="204" xfId="15" applyFont="1" applyFill="1" applyBorder="1" applyAlignment="1">
      <alignment vertical="center"/>
    </xf>
    <xf numFmtId="0" fontId="50" fillId="14" borderId="204" xfId="0" applyFont="1" applyFill="1" applyBorder="1"/>
    <xf numFmtId="0" fontId="155" fillId="14" borderId="204" xfId="0" applyFont="1" applyFill="1" applyBorder="1"/>
    <xf numFmtId="165" fontId="50" fillId="14" borderId="204" xfId="39" applyFont="1" applyFill="1" applyBorder="1" applyAlignment="1">
      <alignment vertical="center"/>
    </xf>
    <xf numFmtId="49" fontId="50" fillId="14" borderId="204" xfId="1" applyNumberFormat="1" applyFont="1" applyFill="1" applyBorder="1" applyAlignment="1">
      <alignment vertical="center"/>
    </xf>
    <xf numFmtId="0" fontId="50" fillId="14" borderId="204" xfId="28" applyFont="1" applyFill="1" applyBorder="1" applyAlignment="1">
      <alignment vertical="center"/>
    </xf>
    <xf numFmtId="169" fontId="50" fillId="14" borderId="204" xfId="46" applyFont="1" applyFill="1" applyBorder="1">
      <alignment vertical="top"/>
    </xf>
    <xf numFmtId="0" fontId="79" fillId="14" borderId="204" xfId="0" applyFont="1" applyFill="1" applyBorder="1"/>
    <xf numFmtId="0" fontId="33" fillId="14" borderId="204" xfId="45" applyFont="1" applyFill="1" applyBorder="1"/>
    <xf numFmtId="0" fontId="79" fillId="14" borderId="204" xfId="45" applyFont="1" applyFill="1" applyBorder="1"/>
    <xf numFmtId="0" fontId="87" fillId="14" borderId="204" xfId="30" applyFont="1" applyFill="1" applyBorder="1" applyAlignment="1">
      <alignment vertical="center" wrapText="1"/>
    </xf>
    <xf numFmtId="172" fontId="43" fillId="11" borderId="81" xfId="59" applyNumberFormat="1" applyFont="1" applyFill="1" applyBorder="1" applyAlignment="1" applyProtection="1">
      <alignment horizontal="center" vertical="center" wrapText="1"/>
      <protection locked="0"/>
    </xf>
    <xf numFmtId="172" fontId="43" fillId="12" borderId="81" xfId="59" applyNumberFormat="1" applyFont="1" applyFill="1" applyBorder="1" applyAlignment="1">
      <alignment horizontal="center" vertical="center" wrapText="1"/>
    </xf>
    <xf numFmtId="172" fontId="43" fillId="9" borderId="81" xfId="59" applyNumberFormat="1" applyFont="1" applyFill="1" applyBorder="1" applyAlignment="1">
      <alignment horizontal="center" vertical="center" wrapText="1"/>
    </xf>
    <xf numFmtId="172" fontId="43" fillId="11" borderId="81" xfId="59" applyNumberFormat="1" applyFont="1" applyFill="1" applyBorder="1" applyAlignment="1">
      <alignment horizontal="center" vertical="center" wrapText="1"/>
    </xf>
    <xf numFmtId="172" fontId="43" fillId="11" borderId="82" xfId="59" applyNumberFormat="1" applyFont="1" applyFill="1" applyBorder="1" applyAlignment="1">
      <alignment horizontal="center" vertical="center" wrapText="1"/>
    </xf>
    <xf numFmtId="172" fontId="43" fillId="12" borderId="147" xfId="59" applyNumberFormat="1" applyFont="1" applyFill="1" applyBorder="1" applyAlignment="1">
      <alignment horizontal="center" vertical="center" wrapText="1"/>
    </xf>
    <xf numFmtId="172" fontId="43" fillId="9" borderId="147" xfId="59" applyNumberFormat="1" applyFont="1" applyFill="1" applyBorder="1" applyAlignment="1">
      <alignment horizontal="center" vertical="center" wrapText="1"/>
    </xf>
    <xf numFmtId="172" fontId="43" fillId="12" borderId="138" xfId="59" applyNumberFormat="1" applyFont="1" applyFill="1" applyBorder="1" applyAlignment="1">
      <alignment horizontal="center" vertical="center" wrapText="1"/>
    </xf>
    <xf numFmtId="0" fontId="39" fillId="9" borderId="115" xfId="0" applyFont="1" applyFill="1" applyBorder="1" applyAlignment="1">
      <alignment horizontal="center" vertical="center" wrapText="1"/>
    </xf>
    <xf numFmtId="0" fontId="136" fillId="0" borderId="110" xfId="0" applyFont="1" applyBorder="1" applyAlignment="1">
      <alignment horizontal="left" vertical="center" wrapText="1"/>
    </xf>
    <xf numFmtId="0" fontId="136" fillId="0" borderId="117" xfId="0" applyFont="1" applyBorder="1" applyAlignment="1">
      <alignment horizontal="left" vertical="center" wrapText="1"/>
    </xf>
    <xf numFmtId="0" fontId="38" fillId="0" borderId="117" xfId="0" applyFont="1" applyBorder="1" applyAlignment="1">
      <alignment horizontal="left" vertical="center" wrapText="1"/>
    </xf>
    <xf numFmtId="0" fontId="38" fillId="0" borderId="112" xfId="0" applyFont="1" applyBorder="1" applyAlignment="1">
      <alignment horizontal="left" vertical="center" wrapText="1"/>
    </xf>
    <xf numFmtId="0" fontId="159" fillId="0" borderId="0" xfId="0" applyFont="1"/>
    <xf numFmtId="0" fontId="43" fillId="0" borderId="77" xfId="0" applyFont="1" applyBorder="1" applyAlignment="1">
      <alignment horizontal="left" vertical="center" wrapText="1"/>
    </xf>
    <xf numFmtId="0" fontId="43" fillId="0" borderId="104" xfId="0" applyFont="1" applyBorder="1" applyAlignment="1">
      <alignment horizontal="left" vertical="center" wrapText="1"/>
    </xf>
    <xf numFmtId="168" fontId="43" fillId="12" borderId="105" xfId="39" applyNumberFormat="1" applyFont="1" applyFill="1" applyBorder="1" applyAlignment="1">
      <alignment horizontal="center" vertical="center" wrapText="1"/>
    </xf>
    <xf numFmtId="168" fontId="43" fillId="11" borderId="120" xfId="39" applyNumberFormat="1" applyFont="1" applyFill="1" applyBorder="1" applyAlignment="1" applyProtection="1">
      <alignment horizontal="center" vertical="center" wrapText="1"/>
      <protection locked="0"/>
    </xf>
    <xf numFmtId="168" fontId="43" fillId="11" borderId="206" xfId="39" applyNumberFormat="1" applyFont="1" applyFill="1" applyBorder="1" applyAlignment="1" applyProtection="1">
      <alignment horizontal="center" vertical="center" wrapText="1"/>
      <protection locked="0"/>
    </xf>
    <xf numFmtId="168" fontId="43" fillId="11" borderId="207" xfId="39" applyNumberFormat="1" applyFont="1" applyFill="1" applyBorder="1" applyAlignment="1" applyProtection="1">
      <alignment horizontal="center" vertical="center" wrapText="1"/>
      <protection locked="0"/>
    </xf>
    <xf numFmtId="168" fontId="43" fillId="11" borderId="208" xfId="39" applyNumberFormat="1" applyFont="1" applyFill="1" applyBorder="1" applyAlignment="1" applyProtection="1">
      <alignment horizontal="center" vertical="center" wrapText="1"/>
      <protection locked="0"/>
    </xf>
    <xf numFmtId="167" fontId="43" fillId="12" borderId="118" xfId="0" applyNumberFormat="1" applyFont="1" applyFill="1" applyBorder="1" applyAlignment="1">
      <alignment horizontal="center" vertical="center" wrapText="1"/>
    </xf>
    <xf numFmtId="0" fontId="43" fillId="0" borderId="115" xfId="0" applyFont="1" applyBorder="1" applyAlignment="1">
      <alignment horizontal="left" vertical="center" wrapText="1"/>
    </xf>
    <xf numFmtId="0" fontId="79" fillId="0" borderId="209" xfId="0" applyFont="1" applyBorder="1"/>
    <xf numFmtId="0" fontId="43"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167" fontId="41" fillId="22" borderId="108" xfId="38" applyNumberFormat="1" applyFont="1" applyFill="1" applyBorder="1" applyAlignment="1" applyProtection="1">
      <alignment horizontal="center" vertical="center"/>
      <protection locked="0"/>
    </xf>
    <xf numFmtId="167" fontId="41" fillId="22" borderId="125" xfId="38" applyNumberFormat="1" applyFont="1" applyFill="1" applyBorder="1" applyAlignment="1" applyProtection="1">
      <alignment horizontal="center" vertical="center"/>
      <protection locked="0"/>
    </xf>
    <xf numFmtId="167" fontId="41" fillId="22" borderId="109" xfId="38" applyNumberFormat="1" applyFont="1" applyFill="1" applyBorder="1" applyAlignment="1" applyProtection="1">
      <alignment horizontal="center" vertical="center"/>
      <protection locked="0"/>
    </xf>
    <xf numFmtId="10" fontId="41" fillId="22" borderId="123" xfId="38" applyNumberFormat="1" applyFont="1" applyFill="1" applyBorder="1" applyAlignment="1" applyProtection="1">
      <alignment horizontal="center" vertical="center"/>
      <protection locked="0"/>
    </xf>
    <xf numFmtId="10" fontId="41" fillId="22" borderId="105" xfId="38" applyNumberFormat="1" applyFont="1" applyFill="1" applyBorder="1" applyAlignment="1" applyProtection="1">
      <alignment horizontal="center" vertical="center"/>
      <protection locked="0"/>
    </xf>
    <xf numFmtId="10" fontId="41" fillId="22" borderId="124" xfId="38" applyNumberFormat="1" applyFont="1" applyFill="1" applyBorder="1" applyAlignment="1" applyProtection="1">
      <alignment horizontal="center" vertical="center"/>
      <protection locked="0"/>
    </xf>
    <xf numFmtId="167" fontId="43" fillId="25" borderId="210" xfId="39" applyNumberFormat="1" applyFont="1" applyFill="1" applyBorder="1" applyAlignment="1" applyProtection="1">
      <alignment vertical="center"/>
      <protection locked="0"/>
    </xf>
    <xf numFmtId="167" fontId="43" fillId="26" borderId="210" xfId="39" applyNumberFormat="1" applyFont="1" applyFill="1" applyBorder="1" applyAlignment="1" applyProtection="1">
      <alignment vertical="center"/>
    </xf>
    <xf numFmtId="167" fontId="43" fillId="24" borderId="211" xfId="39" applyNumberFormat="1" applyFont="1" applyFill="1" applyBorder="1" applyAlignment="1" applyProtection="1">
      <alignment vertical="center"/>
    </xf>
    <xf numFmtId="167" fontId="43" fillId="25" borderId="211" xfId="39" applyNumberFormat="1" applyFont="1" applyFill="1" applyBorder="1" applyAlignment="1" applyProtection="1">
      <alignment vertical="center"/>
      <protection locked="0"/>
    </xf>
    <xf numFmtId="167" fontId="43" fillId="25" borderId="64" xfId="38" applyNumberFormat="1" applyFont="1" applyFill="1" applyBorder="1" applyAlignment="1" applyProtection="1">
      <alignment vertical="center"/>
      <protection locked="0"/>
    </xf>
    <xf numFmtId="167" fontId="43" fillId="25" borderId="72" xfId="38" applyNumberFormat="1" applyFont="1" applyFill="1" applyBorder="1" applyAlignment="1" applyProtection="1">
      <alignment vertical="center"/>
      <protection locked="0"/>
    </xf>
    <xf numFmtId="167" fontId="43" fillId="25" borderId="212" xfId="39" applyNumberFormat="1" applyFont="1" applyFill="1" applyBorder="1" applyAlignment="1" applyProtection="1">
      <alignment vertical="center"/>
      <protection locked="0"/>
    </xf>
    <xf numFmtId="167" fontId="43" fillId="25" borderId="66" xfId="38" applyNumberFormat="1" applyFont="1" applyFill="1" applyBorder="1" applyAlignment="1" applyProtection="1">
      <alignment vertical="center"/>
      <protection locked="0"/>
    </xf>
    <xf numFmtId="167" fontId="43" fillId="25" borderId="67" xfId="38" applyNumberFormat="1" applyFont="1" applyFill="1" applyBorder="1" applyAlignment="1" applyProtection="1">
      <alignment vertical="center"/>
      <protection locked="0"/>
    </xf>
    <xf numFmtId="167" fontId="43" fillId="25" borderId="63" xfId="38" applyNumberFormat="1" applyFont="1" applyFill="1" applyBorder="1" applyAlignment="1" applyProtection="1">
      <alignment vertical="center"/>
      <protection locked="0"/>
    </xf>
    <xf numFmtId="0" fontId="50" fillId="14" borderId="213" xfId="0" applyFont="1" applyFill="1" applyBorder="1"/>
    <xf numFmtId="10" fontId="43" fillId="25" borderId="210" xfId="38" applyNumberFormat="1" applyFont="1" applyFill="1" applyBorder="1" applyAlignment="1" applyProtection="1">
      <alignment vertical="center"/>
      <protection locked="0"/>
    </xf>
    <xf numFmtId="10" fontId="43" fillId="24" borderId="210" xfId="38" applyNumberFormat="1" applyFont="1" applyFill="1" applyBorder="1" applyAlignment="1" applyProtection="1">
      <alignment vertical="center"/>
    </xf>
    <xf numFmtId="10" fontId="43" fillId="22" borderId="210" xfId="38" applyNumberFormat="1" applyFont="1" applyFill="1" applyBorder="1" applyAlignment="1" applyProtection="1">
      <alignment vertical="center"/>
      <protection locked="0"/>
    </xf>
    <xf numFmtId="0" fontId="43" fillId="0" borderId="214" xfId="15" applyFont="1" applyBorder="1" applyAlignment="1">
      <alignment vertical="center"/>
    </xf>
    <xf numFmtId="10" fontId="43" fillId="25" borderId="211" xfId="38" applyNumberFormat="1" applyFont="1" applyFill="1" applyBorder="1" applyAlignment="1" applyProtection="1">
      <alignment vertical="center"/>
      <protection locked="0"/>
    </xf>
    <xf numFmtId="10" fontId="43" fillId="24" borderId="211" xfId="38" applyNumberFormat="1" applyFont="1" applyFill="1" applyBorder="1" applyAlignment="1" applyProtection="1">
      <alignment vertical="center"/>
    </xf>
    <xf numFmtId="167" fontId="43" fillId="26" borderId="211" xfId="39" applyNumberFormat="1" applyFont="1" applyFill="1" applyBorder="1" applyAlignment="1" applyProtection="1">
      <alignment vertical="center"/>
    </xf>
    <xf numFmtId="10" fontId="43" fillId="25" borderId="215" xfId="38" applyNumberFormat="1" applyFont="1" applyFill="1" applyBorder="1" applyAlignment="1" applyProtection="1">
      <alignment vertical="center"/>
      <protection locked="0"/>
    </xf>
    <xf numFmtId="0" fontId="43" fillId="0" borderId="216" xfId="15" applyFont="1" applyBorder="1" applyAlignment="1">
      <alignment vertical="center"/>
    </xf>
    <xf numFmtId="10" fontId="43" fillId="22" borderId="212" xfId="38" applyNumberFormat="1" applyFont="1" applyFill="1" applyBorder="1" applyAlignment="1" applyProtection="1">
      <alignment vertical="center"/>
      <protection locked="0"/>
    </xf>
    <xf numFmtId="10" fontId="43" fillId="24" borderId="212" xfId="38" applyNumberFormat="1" applyFont="1" applyFill="1" applyBorder="1" applyAlignment="1" applyProtection="1">
      <alignment vertical="center"/>
    </xf>
    <xf numFmtId="167" fontId="43" fillId="22" borderId="212" xfId="39" applyNumberFormat="1" applyFont="1" applyFill="1" applyBorder="1" applyAlignment="1" applyProtection="1">
      <alignment vertical="center"/>
    </xf>
    <xf numFmtId="167" fontId="43" fillId="26" borderId="212" xfId="39" applyNumberFormat="1" applyFont="1" applyFill="1" applyBorder="1" applyAlignment="1" applyProtection="1">
      <alignment vertical="center"/>
    </xf>
    <xf numFmtId="10" fontId="43" fillId="25" borderId="212" xfId="38" applyNumberFormat="1" applyFont="1" applyFill="1" applyBorder="1" applyAlignment="1" applyProtection="1">
      <alignment vertical="center"/>
      <protection locked="0"/>
    </xf>
    <xf numFmtId="10" fontId="43" fillId="25" borderId="217" xfId="38" applyNumberFormat="1" applyFont="1" applyFill="1" applyBorder="1" applyAlignment="1" applyProtection="1">
      <alignment vertical="center"/>
      <protection locked="0"/>
    </xf>
    <xf numFmtId="10" fontId="43" fillId="25" borderId="75" xfId="38" applyNumberFormat="1" applyFont="1" applyFill="1" applyBorder="1" applyAlignment="1" applyProtection="1">
      <alignment vertical="center"/>
      <protection locked="0"/>
    </xf>
    <xf numFmtId="167" fontId="43" fillId="22" borderId="210" xfId="39" applyNumberFormat="1" applyFont="1" applyFill="1" applyBorder="1" applyAlignment="1" applyProtection="1">
      <alignment vertical="center"/>
      <protection locked="0"/>
    </xf>
    <xf numFmtId="10" fontId="43" fillId="22" borderId="211" xfId="38" applyNumberFormat="1" applyFont="1" applyFill="1" applyBorder="1" applyAlignment="1" applyProtection="1">
      <alignment vertical="center"/>
      <protection locked="0"/>
    </xf>
    <xf numFmtId="167" fontId="43" fillId="22" borderId="211" xfId="39" applyNumberFormat="1" applyFont="1" applyFill="1" applyBorder="1" applyAlignment="1" applyProtection="1">
      <alignment vertical="center"/>
      <protection locked="0"/>
    </xf>
    <xf numFmtId="0" fontId="43" fillId="0" borderId="218" xfId="15" applyFont="1" applyBorder="1" applyAlignment="1">
      <alignment vertical="center"/>
    </xf>
    <xf numFmtId="10" fontId="43" fillId="25" borderId="219" xfId="38" applyNumberFormat="1" applyFont="1" applyFill="1" applyBorder="1" applyAlignment="1" applyProtection="1">
      <alignment vertical="center"/>
      <protection locked="0"/>
    </xf>
    <xf numFmtId="167" fontId="43" fillId="22" borderId="212" xfId="39" applyNumberFormat="1" applyFont="1" applyFill="1" applyBorder="1" applyAlignment="1" applyProtection="1">
      <alignment vertical="center"/>
      <protection locked="0"/>
    </xf>
    <xf numFmtId="167" fontId="43" fillId="24" borderId="212" xfId="39" applyNumberFormat="1" applyFont="1" applyFill="1" applyBorder="1" applyAlignment="1" applyProtection="1">
      <alignment vertical="center"/>
    </xf>
    <xf numFmtId="167" fontId="43" fillId="24" borderId="217" xfId="39" applyNumberFormat="1" applyFont="1" applyFill="1" applyBorder="1" applyAlignment="1" applyProtection="1">
      <alignment vertical="center"/>
    </xf>
    <xf numFmtId="0" fontId="50" fillId="14" borderId="213" xfId="0" applyFont="1" applyFill="1" applyBorder="1" applyAlignment="1">
      <alignment vertical="center"/>
    </xf>
    <xf numFmtId="0" fontId="41" fillId="0" borderId="210" xfId="0" applyFont="1" applyBorder="1" applyAlignment="1">
      <alignment horizontal="center" vertical="center" wrapText="1"/>
    </xf>
    <xf numFmtId="0" fontId="41" fillId="0" borderId="211" xfId="0" applyFont="1" applyBorder="1" applyAlignment="1">
      <alignment horizontal="center" vertical="center" wrapText="1"/>
    </xf>
    <xf numFmtId="0" fontId="41" fillId="0" borderId="212" xfId="0" applyFont="1" applyBorder="1" applyAlignment="1">
      <alignment horizontal="center" vertical="center" wrapText="1"/>
    </xf>
    <xf numFmtId="0" fontId="43" fillId="0" borderId="108" xfId="0" applyFont="1" applyBorder="1" applyAlignment="1">
      <alignment horizontal="center" vertical="center" wrapText="1"/>
    </xf>
    <xf numFmtId="0" fontId="43" fillId="0" borderId="125" xfId="0" applyFont="1" applyBorder="1" applyAlignment="1">
      <alignment horizontal="center" vertical="center" wrapText="1"/>
    </xf>
    <xf numFmtId="172" fontId="43" fillId="11" borderId="210" xfId="39" applyNumberFormat="1" applyFont="1" applyFill="1" applyBorder="1" applyAlignment="1" applyProtection="1">
      <alignment horizontal="center" vertical="center" wrapText="1"/>
      <protection locked="0"/>
    </xf>
    <xf numFmtId="172" fontId="43" fillId="11" borderId="211" xfId="39" applyNumberFormat="1" applyFont="1" applyFill="1" applyBorder="1" applyAlignment="1" applyProtection="1">
      <alignment horizontal="center" vertical="center" wrapText="1"/>
      <protection locked="0"/>
    </xf>
    <xf numFmtId="0" fontId="43" fillId="0" borderId="214" xfId="0" applyFont="1" applyBorder="1" applyAlignment="1">
      <alignment vertical="center" wrapText="1"/>
    </xf>
    <xf numFmtId="0" fontId="43" fillId="0" borderId="211" xfId="0" applyFont="1" applyBorder="1" applyAlignment="1">
      <alignment horizontal="center" vertical="center" wrapText="1"/>
    </xf>
    <xf numFmtId="167" fontId="43" fillId="12" borderId="215" xfId="0" applyNumberFormat="1" applyFont="1" applyFill="1" applyBorder="1" applyAlignment="1">
      <alignment horizontal="center" vertical="center" wrapText="1"/>
    </xf>
    <xf numFmtId="0" fontId="41" fillId="0" borderId="216" xfId="0" applyFont="1" applyBorder="1" applyAlignment="1">
      <alignment vertical="center" wrapText="1"/>
    </xf>
    <xf numFmtId="172" fontId="43" fillId="11" borderId="212" xfId="39" applyNumberFormat="1" applyFont="1" applyFill="1" applyBorder="1" applyAlignment="1" applyProtection="1">
      <alignment horizontal="center" vertical="center" wrapText="1"/>
      <protection locked="0"/>
    </xf>
    <xf numFmtId="167" fontId="43" fillId="12" borderId="217" xfId="0" applyNumberFormat="1" applyFont="1" applyFill="1" applyBorder="1" applyAlignment="1">
      <alignment horizontal="center" vertical="center" wrapText="1"/>
    </xf>
    <xf numFmtId="172" fontId="77" fillId="12" borderId="108" xfId="39" applyNumberFormat="1" applyFont="1" applyFill="1" applyBorder="1" applyAlignment="1" applyProtection="1">
      <alignment horizontal="center" vertical="center" wrapText="1"/>
    </xf>
    <xf numFmtId="172" fontId="77" fillId="12" borderId="125" xfId="39" applyNumberFormat="1" applyFont="1" applyFill="1" applyBorder="1" applyAlignment="1" applyProtection="1">
      <alignment horizontal="center" vertical="center" wrapText="1"/>
    </xf>
    <xf numFmtId="172" fontId="77" fillId="12" borderId="109" xfId="39" applyNumberFormat="1" applyFont="1" applyFill="1" applyBorder="1" applyAlignment="1" applyProtection="1">
      <alignment horizontal="center" vertical="center"/>
    </xf>
    <xf numFmtId="172" fontId="77" fillId="12" borderId="111" xfId="39" applyNumberFormat="1" applyFont="1" applyFill="1" applyBorder="1" applyAlignment="1" applyProtection="1">
      <alignment horizontal="center" vertical="center" wrapText="1"/>
    </xf>
    <xf numFmtId="172" fontId="77" fillId="12" borderId="118" xfId="39" applyNumberFormat="1" applyFont="1" applyFill="1" applyBorder="1" applyAlignment="1" applyProtection="1">
      <alignment horizontal="center" vertical="center" wrapText="1"/>
    </xf>
    <xf numFmtId="172" fontId="77" fillId="12" borderId="113" xfId="39" applyNumberFormat="1" applyFont="1" applyFill="1" applyBorder="1" applyAlignment="1" applyProtection="1">
      <alignment horizontal="center" vertical="center" wrapText="1"/>
    </xf>
    <xf numFmtId="172" fontId="77" fillId="11" borderId="210" xfId="39" applyNumberFormat="1" applyFont="1" applyFill="1" applyBorder="1" applyAlignment="1" applyProtection="1">
      <alignment horizontal="center" vertical="center" wrapText="1"/>
      <protection locked="0"/>
    </xf>
    <xf numFmtId="172" fontId="77" fillId="12" borderId="210" xfId="39" applyNumberFormat="1" applyFont="1" applyFill="1" applyBorder="1" applyAlignment="1" applyProtection="1">
      <alignment horizontal="center" vertical="center" wrapText="1"/>
    </xf>
    <xf numFmtId="172" fontId="77" fillId="11" borderId="211" xfId="39" applyNumberFormat="1" applyFont="1" applyFill="1" applyBorder="1" applyAlignment="1" applyProtection="1">
      <alignment horizontal="center" vertical="center" wrapText="1"/>
      <protection locked="0"/>
    </xf>
    <xf numFmtId="172" fontId="77" fillId="12" borderId="212" xfId="39" applyNumberFormat="1" applyFont="1" applyFill="1" applyBorder="1" applyAlignment="1" applyProtection="1">
      <alignment horizontal="center" vertical="center" wrapText="1"/>
    </xf>
    <xf numFmtId="172" fontId="77" fillId="12" borderId="147" xfId="39" applyNumberFormat="1" applyFont="1" applyFill="1" applyBorder="1" applyAlignment="1" applyProtection="1">
      <alignment horizontal="center" vertical="center" wrapText="1"/>
    </xf>
    <xf numFmtId="172" fontId="43" fillId="12" borderId="111" xfId="39" applyNumberFormat="1" applyFont="1" applyFill="1" applyBorder="1" applyAlignment="1" applyProtection="1">
      <alignment horizontal="center" vertical="center" wrapText="1"/>
    </xf>
    <xf numFmtId="172" fontId="43" fillId="12" borderId="118" xfId="39" applyNumberFormat="1" applyFont="1" applyFill="1" applyBorder="1" applyAlignment="1" applyProtection="1">
      <alignment horizontal="center" vertical="center" wrapText="1"/>
    </xf>
    <xf numFmtId="172" fontId="43" fillId="12" borderId="147" xfId="39" applyNumberFormat="1" applyFont="1" applyFill="1" applyBorder="1" applyAlignment="1" applyProtection="1">
      <alignment horizontal="center" vertical="center" wrapText="1"/>
    </xf>
    <xf numFmtId="0" fontId="77" fillId="0" borderId="77" xfId="0" applyFont="1" applyBorder="1" applyAlignment="1">
      <alignment horizontal="left" vertical="center" wrapText="1"/>
    </xf>
    <xf numFmtId="0" fontId="77" fillId="0" borderId="104" xfId="0" applyFont="1" applyBorder="1" applyAlignment="1">
      <alignment horizontal="left" vertical="center" wrapText="1"/>
    </xf>
    <xf numFmtId="172" fontId="77" fillId="12" borderId="123" xfId="39" applyNumberFormat="1" applyFont="1" applyFill="1" applyBorder="1" applyAlignment="1">
      <alignment horizontal="center" vertical="center" wrapText="1"/>
    </xf>
    <xf numFmtId="172" fontId="77" fillId="12" borderId="105" xfId="39" applyNumberFormat="1" applyFont="1" applyFill="1" applyBorder="1" applyAlignment="1">
      <alignment horizontal="center" vertical="center" wrapText="1"/>
    </xf>
    <xf numFmtId="172" fontId="77" fillId="12" borderId="147" xfId="39" applyNumberFormat="1" applyFont="1" applyFill="1" applyBorder="1" applyAlignment="1">
      <alignment horizontal="center" vertical="center"/>
    </xf>
    <xf numFmtId="172" fontId="77" fillId="16"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xf>
    <xf numFmtId="172" fontId="77" fillId="16" borderId="211" xfId="39" applyNumberFormat="1" applyFont="1" applyFill="1" applyBorder="1" applyAlignment="1">
      <alignment horizontal="center" vertical="center" wrapText="1"/>
    </xf>
    <xf numFmtId="172" fontId="77" fillId="12" borderId="105" xfId="39" applyNumberFormat="1" applyFont="1" applyFill="1" applyBorder="1" applyAlignment="1" applyProtection="1">
      <alignment horizontal="center" vertical="center" wrapText="1"/>
      <protection locked="0"/>
    </xf>
    <xf numFmtId="172" fontId="77" fillId="12" borderId="123" xfId="39" applyNumberFormat="1" applyFont="1" applyFill="1" applyBorder="1" applyAlignment="1" applyProtection="1">
      <alignment horizontal="center" vertical="center" wrapText="1"/>
      <protection locked="0"/>
    </xf>
    <xf numFmtId="172" fontId="77" fillId="12" borderId="147" xfId="39" applyNumberFormat="1" applyFont="1" applyFill="1" applyBorder="1" applyAlignment="1">
      <alignment horizontal="center" vertical="center" wrapText="1"/>
    </xf>
    <xf numFmtId="172" fontId="43" fillId="12" borderId="147" xfId="39" applyNumberFormat="1" applyFont="1" applyFill="1" applyBorder="1" applyAlignment="1">
      <alignment horizontal="center" vertical="center" wrapText="1"/>
    </xf>
    <xf numFmtId="172" fontId="77" fillId="16" borderId="76" xfId="39" applyNumberFormat="1" applyFont="1" applyFill="1" applyBorder="1" applyAlignment="1">
      <alignment horizontal="center" vertical="center" wrapText="1"/>
    </xf>
    <xf numFmtId="172" fontId="43" fillId="12" borderId="111" xfId="39" applyNumberFormat="1" applyFont="1" applyFill="1" applyBorder="1" applyAlignment="1">
      <alignment horizontal="center" vertical="center" wrapText="1"/>
    </xf>
    <xf numFmtId="172" fontId="43" fillId="12" borderId="118" xfId="39" applyNumberFormat="1" applyFont="1" applyFill="1" applyBorder="1" applyAlignment="1">
      <alignment horizontal="center" vertical="center" wrapText="1"/>
    </xf>
    <xf numFmtId="0" fontId="155" fillId="14" borderId="213" xfId="0" applyFont="1" applyFill="1" applyBorder="1"/>
    <xf numFmtId="0" fontId="77" fillId="0" borderId="108" xfId="0" applyFont="1" applyBorder="1" applyAlignment="1">
      <alignment horizontal="center" vertical="center" wrapText="1"/>
    </xf>
    <xf numFmtId="0" fontId="77" fillId="0" borderId="125" xfId="0" applyFont="1" applyBorder="1" applyAlignment="1">
      <alignment horizontal="center" vertical="center" wrapText="1"/>
    </xf>
    <xf numFmtId="172" fontId="77" fillId="12" borderId="111" xfId="39" applyNumberFormat="1" applyFont="1" applyFill="1" applyBorder="1" applyAlignment="1">
      <alignment horizontal="center" vertical="center" wrapText="1"/>
    </xf>
    <xf numFmtId="172" fontId="77" fillId="12" borderId="118" xfId="39" applyNumberFormat="1" applyFont="1" applyFill="1" applyBorder="1" applyAlignment="1">
      <alignment horizontal="center" vertical="center" wrapText="1"/>
    </xf>
    <xf numFmtId="172" fontId="77" fillId="11" borderId="147" xfId="39" applyNumberFormat="1" applyFont="1" applyFill="1" applyBorder="1" applyAlignment="1" applyProtection="1">
      <alignment horizontal="center" vertical="center" wrapText="1"/>
      <protection locked="0"/>
    </xf>
    <xf numFmtId="172" fontId="77" fillId="11" borderId="215" xfId="39" applyNumberFormat="1" applyFont="1" applyFill="1" applyBorder="1" applyAlignment="1" applyProtection="1">
      <alignment horizontal="center" vertical="center" wrapText="1"/>
      <protection locked="0"/>
    </xf>
    <xf numFmtId="172" fontId="77" fillId="11" borderId="219" xfId="39" applyNumberFormat="1" applyFont="1" applyFill="1" applyBorder="1" applyAlignment="1" applyProtection="1">
      <alignment horizontal="center" vertical="center" wrapText="1"/>
      <protection locked="0"/>
    </xf>
    <xf numFmtId="172" fontId="77" fillId="11" borderId="138" xfId="39" applyNumberFormat="1" applyFont="1" applyFill="1" applyBorder="1" applyAlignment="1" applyProtection="1">
      <alignment horizontal="center" vertical="center" wrapText="1"/>
      <protection locked="0"/>
    </xf>
    <xf numFmtId="0" fontId="43" fillId="0" borderId="108" xfId="39" applyNumberFormat="1" applyFont="1" applyBorder="1" applyAlignment="1">
      <alignment horizontal="center" vertical="center" wrapText="1"/>
    </xf>
    <xf numFmtId="0" fontId="43" fillId="0" borderId="125" xfId="39" applyNumberFormat="1" applyFont="1" applyBorder="1" applyAlignment="1">
      <alignment horizontal="center" vertical="center" wrapText="1"/>
    </xf>
    <xf numFmtId="172" fontId="43" fillId="19" borderId="118" xfId="39" applyNumberFormat="1" applyFont="1" applyFill="1" applyBorder="1" applyAlignment="1">
      <alignment horizontal="center" vertical="center" wrapText="1"/>
    </xf>
    <xf numFmtId="172" fontId="43" fillId="12" borderId="210" xfId="39" applyNumberFormat="1" applyFont="1" applyFill="1" applyBorder="1" applyAlignment="1">
      <alignment horizontal="center" vertical="center" wrapText="1"/>
    </xf>
    <xf numFmtId="0" fontId="43" fillId="0" borderId="109" xfId="39" applyNumberFormat="1" applyFont="1" applyBorder="1" applyAlignment="1">
      <alignment horizontal="center" vertical="center" wrapText="1"/>
    </xf>
    <xf numFmtId="172" fontId="43" fillId="12" borderId="113" xfId="39" applyNumberFormat="1" applyFont="1" applyFill="1" applyBorder="1" applyAlignment="1">
      <alignment horizontal="center" vertical="center" wrapText="1"/>
    </xf>
    <xf numFmtId="172" fontId="43" fillId="11" borderId="60" xfId="39" applyNumberFormat="1" applyFont="1" applyFill="1" applyBorder="1" applyAlignment="1" applyProtection="1">
      <alignment horizontal="center" vertical="center" wrapText="1"/>
      <protection locked="0"/>
    </xf>
    <xf numFmtId="172" fontId="43" fillId="12" borderId="212" xfId="39" applyNumberFormat="1" applyFont="1" applyFill="1" applyBorder="1" applyAlignment="1">
      <alignment horizontal="center" vertical="center" wrapText="1"/>
    </xf>
    <xf numFmtId="49" fontId="41" fillId="9" borderId="220" xfId="3" applyNumberFormat="1" applyFont="1" applyFill="1" applyBorder="1" applyAlignment="1" applyProtection="1">
      <alignment horizontal="left" vertical="top" wrapText="1"/>
      <protection locked="0"/>
    </xf>
    <xf numFmtId="0" fontId="40" fillId="9" borderId="151" xfId="40" applyFont="1" applyFill="1" applyBorder="1" applyAlignment="1" applyProtection="1">
      <alignment horizontal="left" vertical="top" wrapText="1"/>
      <protection locked="0"/>
    </xf>
    <xf numFmtId="0" fontId="43" fillId="0" borderId="80" xfId="0" applyFont="1" applyBorder="1" applyAlignment="1" applyProtection="1">
      <alignment horizontal="left" vertical="center" wrapText="1"/>
      <protection locked="0"/>
    </xf>
    <xf numFmtId="0" fontId="43" fillId="0" borderId="81" xfId="0" applyFont="1" applyBorder="1" applyAlignment="1">
      <alignment horizontal="left" vertical="center" wrapText="1"/>
    </xf>
    <xf numFmtId="0" fontId="50" fillId="0" borderId="196" xfId="0" applyFont="1" applyBorder="1" applyAlignment="1">
      <alignment vertical="center"/>
    </xf>
    <xf numFmtId="2" fontId="38" fillId="11" borderId="67" xfId="0" applyNumberFormat="1" applyFont="1" applyFill="1" applyBorder="1" applyAlignment="1" applyProtection="1">
      <alignment horizontal="center" vertical="center" wrapText="1"/>
      <protection locked="0"/>
    </xf>
    <xf numFmtId="1" fontId="43" fillId="11" borderId="138" xfId="0"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left" vertical="center" wrapText="1"/>
      <protection locked="0"/>
    </xf>
    <xf numFmtId="167" fontId="43" fillId="11" borderId="66" xfId="0" applyNumberFormat="1" applyFont="1" applyFill="1" applyBorder="1" applyAlignment="1" applyProtection="1">
      <alignment horizontal="center" vertical="center" wrapText="1"/>
      <protection locked="0"/>
    </xf>
    <xf numFmtId="0" fontId="43" fillId="0" borderId="222" xfId="35" applyFont="1" applyBorder="1" applyAlignment="1" applyProtection="1">
      <alignment vertical="center" wrapText="1"/>
      <protection locked="0"/>
    </xf>
    <xf numFmtId="172" fontId="43" fillId="11" borderId="149" xfId="45" applyNumberFormat="1" applyFont="1" applyFill="1" applyBorder="1" applyAlignment="1" applyProtection="1">
      <alignment horizontal="center" vertical="center" wrapText="1"/>
      <protection locked="0"/>
    </xf>
    <xf numFmtId="0" fontId="161" fillId="0" borderId="203" xfId="55" applyFont="1" applyBorder="1" applyAlignment="1">
      <alignment vertical="center" wrapText="1"/>
    </xf>
    <xf numFmtId="0" fontId="43" fillId="11" borderId="149" xfId="15" applyFont="1" applyFill="1" applyBorder="1" applyAlignment="1">
      <alignment horizontal="center" vertical="center" wrapText="1"/>
    </xf>
    <xf numFmtId="0" fontId="50" fillId="0" borderId="202" xfId="15" applyFont="1" applyBorder="1" applyAlignment="1">
      <alignment horizontal="center" vertical="center" wrapText="1"/>
    </xf>
    <xf numFmtId="0" fontId="43" fillId="0" borderId="223" xfId="45" applyFont="1" applyBorder="1" applyAlignment="1">
      <alignment horizontal="left" vertical="center" wrapText="1"/>
    </xf>
    <xf numFmtId="0" fontId="43" fillId="0" borderId="224" xfId="45" applyFont="1" applyBorder="1" applyAlignment="1">
      <alignment horizontal="left" vertical="center" wrapText="1"/>
    </xf>
    <xf numFmtId="0" fontId="137" fillId="9" borderId="58" xfId="0" applyFont="1" applyFill="1" applyBorder="1" applyAlignment="1">
      <alignment vertical="center" wrapText="1"/>
    </xf>
    <xf numFmtId="167" fontId="43" fillId="11" borderId="226" xfId="45" applyNumberFormat="1" applyFont="1" applyFill="1" applyBorder="1" applyAlignment="1">
      <alignment horizontal="center" vertical="center" wrapText="1"/>
    </xf>
    <xf numFmtId="0" fontId="39" fillId="9" borderId="225" xfId="45" applyFont="1" applyFill="1" applyBorder="1" applyAlignment="1">
      <alignment horizontal="center" vertical="center" wrapText="1"/>
    </xf>
    <xf numFmtId="0" fontId="39" fillId="9" borderId="228" xfId="45" applyFont="1" applyFill="1" applyBorder="1" applyAlignment="1">
      <alignment horizontal="center" vertical="center" wrapText="1"/>
    </xf>
    <xf numFmtId="0" fontId="67" fillId="0" borderId="67" xfId="15" applyFont="1" applyBorder="1" applyAlignment="1">
      <alignment horizontal="center" vertical="center" wrapText="1"/>
    </xf>
    <xf numFmtId="0" fontId="0" fillId="0" borderId="40" xfId="0" applyBorder="1" applyAlignment="1">
      <alignment wrapText="1"/>
    </xf>
    <xf numFmtId="172" fontId="43" fillId="11" borderId="20" xfId="59" applyNumberFormat="1" applyFont="1" applyFill="1" applyBorder="1" applyAlignment="1" applyProtection="1">
      <alignment horizontal="center" vertical="center" wrapText="1"/>
      <protection locked="0"/>
    </xf>
    <xf numFmtId="172" fontId="43" fillId="11" borderId="20" xfId="59" applyNumberFormat="1" applyFont="1" applyFill="1" applyBorder="1" applyAlignment="1">
      <alignment horizontal="center" vertical="center" wrapText="1"/>
    </xf>
    <xf numFmtId="172" fontId="43" fillId="11" borderId="221" xfId="59" applyNumberFormat="1" applyFont="1" applyFill="1" applyBorder="1" applyAlignment="1">
      <alignment horizontal="center" vertical="center" wrapText="1"/>
    </xf>
    <xf numFmtId="14" fontId="41" fillId="11" borderId="99" xfId="47" applyNumberFormat="1" applyFont="1" applyFill="1" applyBorder="1" applyAlignment="1" applyProtection="1">
      <alignment horizontal="right"/>
      <protection locked="0"/>
    </xf>
    <xf numFmtId="0" fontId="41" fillId="0" borderId="125" xfId="0" applyFont="1" applyBorder="1" applyAlignment="1">
      <alignment horizontal="center" vertical="center" wrapText="1"/>
    </xf>
    <xf numFmtId="0" fontId="43" fillId="0" borderId="125" xfId="0" applyFont="1" applyBorder="1" applyAlignment="1">
      <alignment horizontal="center" vertical="center"/>
    </xf>
    <xf numFmtId="0" fontId="43" fillId="0" borderId="109" xfId="0" applyFont="1" applyBorder="1" applyAlignment="1">
      <alignment horizontal="center" vertical="center" wrapText="1"/>
    </xf>
    <xf numFmtId="0" fontId="41" fillId="0" borderId="109" xfId="0" applyFont="1" applyBorder="1" applyAlignment="1">
      <alignment horizontal="center" vertical="center" wrapText="1"/>
    </xf>
    <xf numFmtId="0" fontId="43" fillId="0" borderId="109" xfId="0" applyFont="1" applyBorder="1" applyAlignment="1">
      <alignment horizontal="center" vertical="center"/>
    </xf>
    <xf numFmtId="0" fontId="43" fillId="0" borderId="114" xfId="0" applyFont="1" applyBorder="1" applyAlignment="1">
      <alignment vertical="center" wrapText="1"/>
    </xf>
    <xf numFmtId="167" fontId="43" fillId="11" borderId="58" xfId="0" applyNumberFormat="1" applyFont="1" applyFill="1" applyBorder="1" applyAlignment="1" applyProtection="1">
      <alignment horizontal="center" vertical="center" wrapText="1"/>
      <protection locked="0"/>
    </xf>
    <xf numFmtId="167" fontId="43" fillId="11" borderId="75" xfId="0" applyNumberFormat="1" applyFont="1" applyFill="1" applyBorder="1" applyAlignment="1" applyProtection="1">
      <alignment horizontal="center" vertical="center" wrapText="1"/>
      <protection locked="0"/>
    </xf>
    <xf numFmtId="0" fontId="43" fillId="0" borderId="103" xfId="0" applyFont="1" applyBorder="1" applyAlignment="1">
      <alignment horizontal="left" vertical="center" wrapText="1"/>
    </xf>
    <xf numFmtId="0" fontId="39" fillId="9" borderId="229" xfId="0" applyFont="1" applyFill="1" applyBorder="1" applyAlignment="1">
      <alignment horizontal="center" vertical="center" wrapText="1"/>
    </xf>
    <xf numFmtId="0" fontId="39" fillId="9" borderId="230" xfId="0" applyFont="1" applyFill="1" applyBorder="1" applyAlignment="1">
      <alignment horizontal="center" vertical="center" wrapText="1"/>
    </xf>
    <xf numFmtId="0" fontId="39" fillId="9" borderId="231" xfId="0" applyFont="1" applyFill="1" applyBorder="1" applyAlignment="1">
      <alignment horizontal="center" vertical="center" wrapText="1"/>
    </xf>
    <xf numFmtId="172" fontId="50" fillId="11" borderId="232" xfId="39" applyNumberFormat="1" applyFont="1" applyFill="1" applyBorder="1" applyAlignment="1" applyProtection="1">
      <alignment horizontal="center" vertical="center" wrapText="1"/>
      <protection locked="0"/>
    </xf>
    <xf numFmtId="172" fontId="50" fillId="11" borderId="233" xfId="39" applyNumberFormat="1" applyFont="1" applyFill="1" applyBorder="1" applyAlignment="1" applyProtection="1">
      <alignment horizontal="center" vertical="center" wrapText="1"/>
      <protection locked="0"/>
    </xf>
    <xf numFmtId="9" fontId="67" fillId="0" borderId="0" xfId="38" applyFont="1" applyFill="1" applyBorder="1" applyAlignment="1">
      <alignment horizontal="center" vertical="center" wrapText="1"/>
    </xf>
    <xf numFmtId="2" fontId="67" fillId="0" borderId="0" xfId="15" applyNumberFormat="1" applyFont="1" applyAlignment="1">
      <alignment horizontal="center" vertical="center" wrapText="1"/>
    </xf>
    <xf numFmtId="2" fontId="67" fillId="0" borderId="0" xfId="15" applyNumberFormat="1" applyFont="1" applyAlignment="1" applyProtection="1">
      <alignment horizontal="center" vertical="center" wrapText="1"/>
      <protection locked="0"/>
    </xf>
    <xf numFmtId="175" fontId="67" fillId="0" borderId="0" xfId="38" applyNumberFormat="1" applyFont="1" applyBorder="1" applyAlignment="1">
      <alignment horizontal="center" vertical="center" wrapText="1"/>
    </xf>
    <xf numFmtId="0" fontId="98" fillId="0" borderId="0" xfId="15" applyFont="1" applyAlignment="1">
      <alignment horizontal="left" vertical="center"/>
    </xf>
    <xf numFmtId="0" fontId="67" fillId="0" borderId="0" xfId="38" applyNumberFormat="1" applyFont="1" applyBorder="1" applyAlignment="1">
      <alignment horizontal="center" vertical="center" wrapText="1"/>
    </xf>
    <xf numFmtId="0" fontId="67" fillId="0" borderId="0" xfId="38" applyNumberFormat="1" applyFont="1" applyBorder="1" applyAlignment="1" applyProtection="1">
      <alignment horizontal="center" vertical="center" wrapText="1"/>
      <protection locked="0"/>
    </xf>
    <xf numFmtId="0" fontId="67" fillId="0" borderId="0" xfId="15" applyFont="1" applyAlignment="1">
      <alignment horizontal="left" vertical="center"/>
    </xf>
    <xf numFmtId="9" fontId="67" fillId="0" borderId="0" xfId="38" applyFont="1" applyBorder="1" applyAlignment="1" applyProtection="1">
      <alignment horizontal="center" vertical="center" wrapText="1"/>
      <protection locked="0"/>
    </xf>
    <xf numFmtId="0" fontId="67" fillId="0" borderId="0" xfId="15" applyFont="1" applyAlignment="1" applyProtection="1">
      <alignment horizontal="center" vertical="center" wrapText="1"/>
      <protection locked="0"/>
    </xf>
    <xf numFmtId="1" fontId="67" fillId="0" borderId="0" xfId="15" applyNumberFormat="1" applyFont="1" applyAlignment="1">
      <alignment horizontal="center" vertical="center" wrapText="1"/>
    </xf>
    <xf numFmtId="2" fontId="67" fillId="0" borderId="0" xfId="38" applyNumberFormat="1" applyFont="1" applyBorder="1" applyAlignment="1">
      <alignment horizontal="center" vertical="center" wrapText="1"/>
    </xf>
    <xf numFmtId="2" fontId="67" fillId="0" borderId="0" xfId="38" applyNumberFormat="1" applyFont="1" applyBorder="1" applyAlignment="1" applyProtection="1">
      <alignment horizontal="center" vertical="center" wrapText="1"/>
      <protection locked="0"/>
    </xf>
    <xf numFmtId="1" fontId="67" fillId="0" borderId="0" xfId="38" applyNumberFormat="1" applyFont="1" applyBorder="1" applyAlignment="1">
      <alignment horizontal="center" vertical="center" wrapText="1"/>
    </xf>
    <xf numFmtId="1" fontId="67" fillId="0" borderId="0" xfId="38" applyNumberFormat="1" applyFont="1" applyBorder="1" applyAlignment="1" applyProtection="1">
      <alignment horizontal="center" vertical="center" wrapText="1"/>
      <protection locked="0"/>
    </xf>
    <xf numFmtId="172" fontId="43" fillId="11" borderId="210" xfId="0" applyNumberFormat="1" applyFont="1" applyFill="1" applyBorder="1" applyAlignment="1" applyProtection="1">
      <alignment horizontal="center" vertical="center" wrapText="1"/>
      <protection locked="0"/>
    </xf>
    <xf numFmtId="167" fontId="43" fillId="12" borderId="110" xfId="0" applyNumberFormat="1" applyFont="1" applyFill="1" applyBorder="1" applyAlignment="1" applyProtection="1">
      <alignment horizontal="center" vertical="center" wrapText="1"/>
      <protection locked="0"/>
    </xf>
    <xf numFmtId="167" fontId="43" fillId="12" borderId="117" xfId="0" applyNumberFormat="1" applyFont="1" applyFill="1" applyBorder="1" applyAlignment="1" applyProtection="1">
      <alignment horizontal="center" vertical="center" wrapText="1"/>
      <protection locked="0"/>
    </xf>
    <xf numFmtId="167" fontId="43" fillId="12" borderId="138" xfId="0" applyNumberFormat="1" applyFont="1" applyFill="1" applyBorder="1" applyAlignment="1" applyProtection="1">
      <alignment horizontal="center" vertical="center" wrapText="1"/>
      <protection locked="0"/>
    </xf>
    <xf numFmtId="171" fontId="43" fillId="12" borderId="147" xfId="0" applyNumberFormat="1" applyFont="1" applyFill="1" applyBorder="1" applyAlignment="1" applyProtection="1">
      <alignment horizontal="center" vertical="center" wrapText="1"/>
      <protection locked="0"/>
    </xf>
    <xf numFmtId="167" fontId="43" fillId="12" borderId="147" xfId="0" applyNumberFormat="1" applyFont="1" applyFill="1" applyBorder="1" applyAlignment="1" applyProtection="1">
      <alignment horizontal="center" vertical="center" wrapText="1"/>
      <protection locked="0"/>
    </xf>
    <xf numFmtId="167" fontId="43" fillId="12" borderId="125" xfId="0" applyNumberFormat="1" applyFont="1" applyFill="1" applyBorder="1" applyAlignment="1" applyProtection="1">
      <alignment horizontal="center" vertical="center" wrapText="1"/>
      <protection locked="0"/>
    </xf>
    <xf numFmtId="167" fontId="43" fillId="12" borderId="108" xfId="0" applyNumberFormat="1" applyFont="1" applyFill="1" applyBorder="1" applyAlignment="1" applyProtection="1">
      <alignment horizontal="center" vertical="center" wrapText="1"/>
      <protection locked="0"/>
    </xf>
    <xf numFmtId="172" fontId="43" fillId="11" borderId="211" xfId="0" applyNumberFormat="1" applyFont="1" applyFill="1" applyBorder="1" applyAlignment="1" applyProtection="1">
      <alignment horizontal="center" vertical="center" wrapText="1"/>
      <protection locked="0"/>
    </xf>
    <xf numFmtId="172" fontId="43" fillId="11" borderId="215" xfId="0" applyNumberFormat="1" applyFont="1" applyFill="1" applyBorder="1" applyAlignment="1" applyProtection="1">
      <alignment horizontal="center" vertical="center" wrapText="1"/>
      <protection locked="0"/>
    </xf>
    <xf numFmtId="172" fontId="43" fillId="11" borderId="219" xfId="0" applyNumberFormat="1" applyFont="1" applyFill="1" applyBorder="1" applyAlignment="1" applyProtection="1">
      <alignment horizontal="center" vertical="center" wrapText="1"/>
      <protection locked="0"/>
    </xf>
    <xf numFmtId="167" fontId="43" fillId="12" borderId="105" xfId="0" applyNumberFormat="1" applyFont="1" applyFill="1" applyBorder="1" applyAlignment="1" applyProtection="1">
      <alignment horizontal="center" vertical="center" wrapText="1"/>
      <protection locked="0"/>
    </xf>
    <xf numFmtId="167" fontId="43" fillId="12" borderId="146" xfId="0" applyNumberFormat="1" applyFont="1" applyFill="1" applyBorder="1" applyAlignment="1" applyProtection="1">
      <alignment horizontal="center" vertical="center" wrapText="1"/>
      <protection locked="0"/>
    </xf>
    <xf numFmtId="167" fontId="43" fillId="11" borderId="121" xfId="0" applyNumberFormat="1" applyFont="1" applyFill="1" applyBorder="1" applyAlignment="1" applyProtection="1">
      <alignment horizontal="center" vertical="center" wrapText="1"/>
      <protection locked="0"/>
    </xf>
    <xf numFmtId="167" fontId="43" fillId="11" borderId="211" xfId="0" applyNumberFormat="1" applyFont="1" applyFill="1" applyBorder="1" applyAlignment="1" applyProtection="1">
      <alignment horizontal="center" vertical="center" wrapText="1"/>
      <protection locked="0"/>
    </xf>
    <xf numFmtId="167" fontId="43" fillId="11" borderId="215" xfId="0" applyNumberFormat="1" applyFont="1" applyFill="1" applyBorder="1" applyAlignment="1" applyProtection="1">
      <alignment horizontal="center" vertical="center" wrapText="1"/>
      <protection locked="0"/>
    </xf>
    <xf numFmtId="0" fontId="67" fillId="0" borderId="237" xfId="15" applyFont="1" applyBorder="1" applyAlignment="1">
      <alignment horizontal="center" vertical="center" wrapText="1"/>
    </xf>
    <xf numFmtId="0" fontId="67" fillId="0" borderId="238" xfId="15" applyFont="1" applyBorder="1" applyAlignment="1">
      <alignment horizontal="center" vertical="center" wrapText="1"/>
    </xf>
    <xf numFmtId="0" fontId="67" fillId="0" borderId="239" xfId="15" applyFont="1" applyBorder="1" applyAlignment="1">
      <alignment horizontal="center" vertical="center" wrapText="1"/>
    </xf>
    <xf numFmtId="0" fontId="67" fillId="0" borderId="240" xfId="15" applyFont="1" applyBorder="1" applyAlignment="1">
      <alignment horizontal="center" vertical="center" wrapText="1"/>
    </xf>
    <xf numFmtId="0" fontId="67" fillId="0" borderId="241" xfId="15" applyFont="1" applyBorder="1" applyAlignment="1">
      <alignment horizontal="center" vertical="center" wrapText="1"/>
    </xf>
    <xf numFmtId="0" fontId="67" fillId="0" borderId="242" xfId="15" applyFont="1" applyBorder="1" applyAlignment="1">
      <alignment horizontal="center" vertical="center" wrapText="1"/>
    </xf>
    <xf numFmtId="0" fontId="66" fillId="9" borderId="244" xfId="15" applyFont="1" applyFill="1" applyBorder="1" applyAlignment="1">
      <alignment horizontal="center" vertical="center" wrapText="1"/>
    </xf>
    <xf numFmtId="0" fontId="67" fillId="20" borderId="245" xfId="15" applyFont="1" applyFill="1" applyBorder="1" applyAlignment="1" applyProtection="1">
      <alignment horizontal="center" vertical="center" wrapText="1"/>
      <protection locked="0"/>
    </xf>
    <xf numFmtId="175" fontId="67" fillId="12" borderId="245" xfId="38" applyNumberFormat="1" applyFont="1" applyFill="1" applyBorder="1" applyAlignment="1">
      <alignment horizontal="center" vertical="center" wrapText="1"/>
    </xf>
    <xf numFmtId="0" fontId="67" fillId="20" borderId="246" xfId="15" applyFont="1" applyFill="1" applyBorder="1" applyAlignment="1" applyProtection="1">
      <alignment horizontal="center" vertical="center" wrapText="1"/>
      <protection locked="0"/>
    </xf>
    <xf numFmtId="175" fontId="67" fillId="19" borderId="246" xfId="38" applyNumberFormat="1" applyFont="1" applyFill="1" applyBorder="1" applyAlignment="1">
      <alignment horizontal="center" vertical="center" wrapText="1"/>
    </xf>
    <xf numFmtId="0" fontId="67" fillId="20" borderId="247" xfId="15" applyFont="1" applyFill="1" applyBorder="1" applyAlignment="1" applyProtection="1">
      <alignment horizontal="center" vertical="center" wrapText="1"/>
      <protection locked="0"/>
    </xf>
    <xf numFmtId="175" fontId="67" fillId="19" borderId="247" xfId="38" applyNumberFormat="1" applyFont="1" applyFill="1" applyBorder="1" applyAlignment="1">
      <alignment horizontal="center" vertical="center" wrapText="1"/>
    </xf>
    <xf numFmtId="0" fontId="67" fillId="0" borderId="248" xfId="15" applyFont="1" applyBorder="1" applyAlignment="1">
      <alignment horizontal="center" vertical="center" wrapText="1"/>
    </xf>
    <xf numFmtId="0" fontId="66" fillId="9" borderId="249" xfId="15" applyFont="1" applyFill="1" applyBorder="1" applyAlignment="1">
      <alignment horizontal="center" vertical="center" wrapText="1"/>
    </xf>
    <xf numFmtId="0" fontId="66" fillId="9" borderId="250" xfId="15" applyFont="1" applyFill="1" applyBorder="1" applyAlignment="1">
      <alignment horizontal="center" vertical="center" wrapText="1"/>
    </xf>
    <xf numFmtId="0" fontId="66" fillId="9" borderId="251" xfId="15" applyFont="1" applyFill="1" applyBorder="1" applyAlignment="1">
      <alignment horizontal="center" vertical="center" wrapText="1"/>
    </xf>
    <xf numFmtId="0" fontId="97" fillId="0" borderId="243" xfId="30" applyFont="1" applyBorder="1" applyAlignment="1">
      <alignment horizontal="center" vertical="center" wrapText="1"/>
    </xf>
    <xf numFmtId="0" fontId="97" fillId="0" borderId="246" xfId="30" applyFont="1" applyBorder="1" applyAlignment="1">
      <alignment horizontal="center" vertical="center" wrapText="1"/>
    </xf>
    <xf numFmtId="0" fontId="97" fillId="0" borderId="247" xfId="30" applyFont="1" applyBorder="1" applyAlignment="1">
      <alignment horizontal="center" vertical="center" wrapText="1"/>
    </xf>
    <xf numFmtId="3" fontId="67" fillId="0" borderId="252" xfId="15" applyNumberFormat="1" applyFont="1" applyBorder="1" applyAlignment="1">
      <alignment horizontal="center" vertical="center" wrapText="1"/>
    </xf>
    <xf numFmtId="0" fontId="67" fillId="20" borderId="253" xfId="15" applyFont="1" applyFill="1" applyBorder="1" applyAlignment="1" applyProtection="1">
      <alignment horizontal="center" vertical="center" wrapText="1"/>
      <protection locked="0"/>
    </xf>
    <xf numFmtId="175" fontId="67" fillId="19" borderId="252" xfId="38" applyNumberFormat="1" applyFont="1" applyFill="1" applyBorder="1" applyAlignment="1">
      <alignment horizontal="center" vertical="center" wrapText="1"/>
    </xf>
    <xf numFmtId="0" fontId="66" fillId="9" borderId="240" xfId="15" applyFont="1" applyFill="1" applyBorder="1" applyAlignment="1">
      <alignment horizontal="center" vertical="center" wrapText="1"/>
    </xf>
    <xf numFmtId="0" fontId="66" fillId="9" borderId="242" xfId="15" applyFont="1" applyFill="1" applyBorder="1" applyAlignment="1">
      <alignment horizontal="center" vertical="center" wrapText="1"/>
    </xf>
    <xf numFmtId="0" fontId="126" fillId="0" borderId="205" xfId="55" applyFont="1" applyBorder="1" applyAlignment="1">
      <alignment vertical="center" wrapText="1"/>
    </xf>
    <xf numFmtId="175" fontId="67" fillId="0" borderId="0" xfId="38" applyNumberFormat="1" applyFont="1" applyAlignment="1">
      <alignment horizontal="center" vertical="center" wrapText="1"/>
    </xf>
    <xf numFmtId="0" fontId="67" fillId="0" borderId="0" xfId="38" applyNumberFormat="1" applyFont="1" applyAlignment="1" applyProtection="1">
      <alignment horizontal="center" vertical="center" wrapText="1"/>
      <protection locked="0"/>
    </xf>
    <xf numFmtId="9" fontId="67" fillId="0" borderId="0" xfId="38" applyFont="1" applyAlignment="1" applyProtection="1">
      <alignment horizontal="center" vertical="center" wrapText="1"/>
      <protection locked="0"/>
    </xf>
    <xf numFmtId="2" fontId="67" fillId="0" borderId="0" xfId="38" applyNumberFormat="1" applyFont="1" applyAlignment="1" applyProtection="1">
      <alignment horizontal="center" vertical="center" wrapText="1"/>
      <protection locked="0"/>
    </xf>
    <xf numFmtId="1" fontId="67" fillId="0" borderId="0" xfId="38" applyNumberFormat="1" applyFont="1" applyAlignment="1" applyProtection="1">
      <alignment horizontal="center" vertical="center" wrapText="1"/>
      <protection locked="0"/>
    </xf>
    <xf numFmtId="173" fontId="43" fillId="11" borderId="65" xfId="0" applyNumberFormat="1" applyFont="1" applyFill="1" applyBorder="1" applyAlignment="1" applyProtection="1">
      <alignment horizontal="center" vertical="center" wrapText="1"/>
      <protection locked="0"/>
    </xf>
    <xf numFmtId="173" fontId="39" fillId="0" borderId="0" xfId="39" applyNumberFormat="1" applyFont="1" applyAlignment="1">
      <alignment horizontal="center" vertical="center" wrapText="1"/>
    </xf>
    <xf numFmtId="173" fontId="43" fillId="12" borderId="72" xfId="39" applyNumberFormat="1" applyFont="1" applyFill="1" applyBorder="1" applyAlignment="1">
      <alignment horizontal="center" vertical="center" wrapText="1"/>
    </xf>
    <xf numFmtId="173" fontId="43" fillId="12" borderId="71" xfId="0" applyNumberFormat="1" applyFont="1" applyFill="1" applyBorder="1" applyAlignment="1">
      <alignment horizontal="center" vertical="center" wrapText="1"/>
    </xf>
    <xf numFmtId="173" fontId="43" fillId="12" borderId="33" xfId="39" applyNumberFormat="1" applyFont="1" applyFill="1" applyBorder="1" applyAlignment="1">
      <alignment horizontal="center" vertical="center" wrapText="1"/>
    </xf>
    <xf numFmtId="173" fontId="38" fillId="20" borderId="71" xfId="0" applyNumberFormat="1" applyFont="1" applyFill="1" applyBorder="1" applyProtection="1">
      <protection locked="0"/>
    </xf>
    <xf numFmtId="173" fontId="43" fillId="12" borderId="62" xfId="39" applyNumberFormat="1" applyFont="1" applyFill="1" applyBorder="1" applyAlignment="1">
      <alignment horizontal="center" vertical="center" wrapText="1"/>
    </xf>
    <xf numFmtId="173" fontId="38" fillId="9" borderId="65" xfId="0" applyNumberFormat="1" applyFont="1" applyFill="1" applyBorder="1" applyAlignment="1" applyProtection="1">
      <alignment vertical="center"/>
      <protection locked="0"/>
    </xf>
    <xf numFmtId="173" fontId="43" fillId="11" borderId="74" xfId="0" applyNumberFormat="1" applyFont="1" applyFill="1" applyBorder="1" applyAlignment="1" applyProtection="1">
      <alignment horizontal="center" vertical="center" wrapText="1"/>
      <protection locked="0"/>
    </xf>
    <xf numFmtId="173" fontId="43" fillId="12" borderId="62" xfId="39" applyNumberFormat="1" applyFont="1" applyFill="1" applyBorder="1" applyAlignment="1" applyProtection="1">
      <alignment horizontal="center" vertical="center" wrapText="1"/>
    </xf>
    <xf numFmtId="173" fontId="39" fillId="9" borderId="62" xfId="0" applyNumberFormat="1" applyFont="1" applyFill="1" applyBorder="1" applyAlignment="1" applyProtection="1">
      <alignment horizontal="center" vertical="center" wrapText="1"/>
      <protection locked="0"/>
    </xf>
    <xf numFmtId="1" fontId="39" fillId="9" borderId="71" xfId="0" applyNumberFormat="1" applyFont="1" applyFill="1" applyBorder="1" applyAlignment="1" applyProtection="1">
      <alignment horizontal="center" vertical="center" wrapText="1"/>
      <protection locked="0"/>
    </xf>
    <xf numFmtId="1" fontId="39" fillId="9" borderId="65" xfId="0" applyNumberFormat="1" applyFont="1" applyFill="1" applyBorder="1" applyAlignment="1" applyProtection="1">
      <alignment horizontal="center" vertical="center" wrapText="1"/>
      <protection locked="0"/>
    </xf>
    <xf numFmtId="173" fontId="39" fillId="9" borderId="119" xfId="0" applyNumberFormat="1" applyFont="1" applyFill="1" applyBorder="1" applyAlignment="1" applyProtection="1">
      <alignment horizontal="center" vertical="center" wrapText="1"/>
      <protection locked="0"/>
    </xf>
    <xf numFmtId="173" fontId="43" fillId="12" borderId="65" xfId="39" applyNumberFormat="1" applyFont="1" applyFill="1" applyBorder="1" applyAlignment="1" applyProtection="1">
      <alignment horizontal="center" vertical="center" wrapText="1"/>
    </xf>
    <xf numFmtId="0" fontId="38" fillId="0" borderId="77" xfId="0" applyFont="1" applyBorder="1"/>
    <xf numFmtId="0" fontId="38" fillId="0" borderId="104" xfId="0" applyFont="1" applyBorder="1"/>
    <xf numFmtId="0" fontId="38" fillId="0" borderId="104" xfId="0" applyFont="1" applyBorder="1" applyAlignment="1">
      <alignment vertical="center"/>
    </xf>
    <xf numFmtId="0" fontId="38" fillId="0" borderId="103" xfId="0" applyFont="1" applyBorder="1"/>
    <xf numFmtId="173" fontId="38" fillId="20" borderId="62" xfId="0" applyNumberFormat="1" applyFont="1" applyFill="1" applyBorder="1" applyAlignment="1" applyProtection="1">
      <alignment horizontal="center"/>
      <protection locked="0"/>
    </xf>
    <xf numFmtId="173" fontId="38" fillId="20" borderId="71" xfId="0" applyNumberFormat="1" applyFont="1" applyFill="1" applyBorder="1" applyAlignment="1" applyProtection="1">
      <alignment horizontal="center"/>
      <protection locked="0"/>
    </xf>
    <xf numFmtId="0" fontId="38" fillId="0" borderId="77" xfId="0" applyFont="1" applyBorder="1" applyAlignment="1">
      <alignment vertical="center"/>
    </xf>
    <xf numFmtId="0" fontId="38" fillId="0" borderId="103" xfId="0" applyFont="1" applyBorder="1" applyAlignment="1">
      <alignment vertical="center"/>
    </xf>
    <xf numFmtId="0" fontId="33" fillId="0" borderId="114" xfId="0" applyFont="1" applyBorder="1" applyAlignment="1">
      <alignment vertical="center"/>
    </xf>
    <xf numFmtId="172" fontId="50" fillId="0" borderId="0" xfId="59" applyNumberFormat="1" applyFont="1" applyFill="1" applyBorder="1" applyAlignment="1">
      <alignment vertical="center"/>
    </xf>
    <xf numFmtId="172" fontId="41" fillId="12" borderId="33" xfId="39" applyNumberFormat="1" applyFont="1" applyFill="1" applyBorder="1" applyAlignment="1">
      <alignment vertical="center" wrapText="1"/>
    </xf>
    <xf numFmtId="172" fontId="43" fillId="12" borderId="33" xfId="39" applyNumberFormat="1" applyFont="1" applyFill="1" applyBorder="1" applyAlignment="1">
      <alignment vertical="center"/>
    </xf>
    <xf numFmtId="0" fontId="79" fillId="0" borderId="115" xfId="0" applyFont="1" applyBorder="1" applyAlignment="1">
      <alignment horizontal="center" vertical="center"/>
    </xf>
    <xf numFmtId="0" fontId="50" fillId="0" borderId="115" xfId="0" applyFont="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0" fontId="95" fillId="31" borderId="236" xfId="0" applyFont="1" applyFill="1" applyBorder="1" applyAlignment="1">
      <alignment wrapText="1"/>
    </xf>
    <xf numFmtId="0" fontId="95" fillId="31" borderId="196" xfId="0" applyFont="1" applyFill="1" applyBorder="1"/>
    <xf numFmtId="0" fontId="95" fillId="31" borderId="236" xfId="0" applyFont="1" applyFill="1" applyBorder="1" applyAlignment="1">
      <alignment horizontal="center" vertical="center" wrapText="1"/>
    </xf>
    <xf numFmtId="0" fontId="95" fillId="31" borderId="196" xfId="0" applyFont="1" applyFill="1" applyBorder="1" applyAlignment="1">
      <alignment vertical="center"/>
    </xf>
    <xf numFmtId="0" fontId="95" fillId="31" borderId="196" xfId="0" applyFont="1" applyFill="1" applyBorder="1" applyAlignment="1">
      <alignment horizontal="center" vertical="center" wrapText="1"/>
    </xf>
    <xf numFmtId="0" fontId="50" fillId="0" borderId="204" xfId="15" applyFont="1" applyBorder="1" applyAlignment="1">
      <alignment vertical="center"/>
    </xf>
    <xf numFmtId="0" fontId="95" fillId="31" borderId="196" xfId="15" applyFont="1" applyFill="1" applyBorder="1" applyAlignment="1">
      <alignment vertical="center"/>
    </xf>
    <xf numFmtId="172" fontId="43" fillId="16" borderId="120" xfId="39" applyNumberFormat="1" applyFont="1" applyFill="1" applyBorder="1" applyAlignment="1">
      <alignment horizontal="center" vertical="center" wrapText="1"/>
    </xf>
    <xf numFmtId="0" fontId="36" fillId="31" borderId="204" xfId="0" applyFont="1" applyFill="1" applyBorder="1"/>
    <xf numFmtId="0" fontId="36" fillId="31" borderId="196" xfId="0" applyFont="1" applyFill="1" applyBorder="1"/>
    <xf numFmtId="0" fontId="36" fillId="31" borderId="256" xfId="0" applyFont="1" applyFill="1" applyBorder="1"/>
    <xf numFmtId="0" fontId="95" fillId="31" borderId="256" xfId="0" applyFont="1" applyFill="1" applyBorder="1" applyAlignment="1">
      <alignment vertical="center"/>
    </xf>
    <xf numFmtId="172" fontId="95" fillId="31" borderId="204" xfId="39" applyNumberFormat="1" applyFont="1" applyFill="1" applyBorder="1" applyAlignment="1">
      <alignment horizontal="center" vertical="center" wrapText="1"/>
    </xf>
    <xf numFmtId="165" fontId="95" fillId="31" borderId="204" xfId="39" applyFont="1" applyFill="1" applyBorder="1" applyAlignment="1">
      <alignment vertical="center"/>
    </xf>
    <xf numFmtId="0" fontId="95" fillId="31" borderId="196" xfId="28" applyFont="1" applyFill="1" applyBorder="1" applyAlignment="1">
      <alignment horizontal="center" vertical="center" wrapText="1"/>
    </xf>
    <xf numFmtId="172" fontId="43" fillId="9" borderId="210" xfId="39" applyNumberFormat="1" applyFont="1" applyFill="1" applyBorder="1" applyAlignment="1">
      <alignment horizontal="center" vertical="center" wrapText="1"/>
    </xf>
    <xf numFmtId="172" fontId="43" fillId="9" borderId="211" xfId="39" applyNumberFormat="1" applyFont="1" applyFill="1" applyBorder="1" applyAlignment="1">
      <alignment horizontal="center" vertical="center" wrapText="1"/>
    </xf>
    <xf numFmtId="172" fontId="43" fillId="9" borderId="215" xfId="39" applyNumberFormat="1" applyFont="1" applyFill="1" applyBorder="1" applyAlignment="1">
      <alignment horizontal="center" vertical="center" wrapText="1"/>
    </xf>
    <xf numFmtId="172" fontId="43" fillId="9" borderId="219" xfId="39" applyNumberFormat="1" applyFont="1" applyFill="1" applyBorder="1" applyAlignment="1">
      <alignment horizontal="center" vertical="center" wrapText="1"/>
    </xf>
    <xf numFmtId="172" fontId="43" fillId="9" borderId="212" xfId="39" applyNumberFormat="1" applyFont="1" applyFill="1" applyBorder="1" applyAlignment="1">
      <alignment horizontal="center" vertical="center" wrapText="1"/>
    </xf>
    <xf numFmtId="172" fontId="43" fillId="9" borderId="217" xfId="39" applyNumberFormat="1" applyFont="1" applyFill="1" applyBorder="1" applyAlignment="1">
      <alignment horizontal="center" vertical="center" wrapText="1"/>
    </xf>
    <xf numFmtId="0" fontId="39" fillId="9" borderId="261" xfId="0" applyFont="1" applyFill="1" applyBorder="1" applyAlignment="1">
      <alignment horizontal="center" vertical="center" wrapText="1"/>
    </xf>
    <xf numFmtId="0" fontId="39" fillId="9" borderId="262" xfId="0" applyFont="1" applyFill="1" applyBorder="1" applyAlignment="1">
      <alignment horizontal="center" vertical="center" wrapText="1"/>
    </xf>
    <xf numFmtId="0" fontId="39" fillId="9" borderId="263" xfId="0" applyFont="1" applyFill="1" applyBorder="1" applyAlignment="1">
      <alignment horizontal="center" vertical="center" wrapText="1"/>
    </xf>
    <xf numFmtId="172" fontId="41" fillId="11" borderId="210" xfId="39" applyNumberFormat="1" applyFont="1" applyFill="1" applyBorder="1" applyAlignment="1" applyProtection="1">
      <alignment horizontal="center" vertical="center" wrapText="1"/>
      <protection locked="0"/>
    </xf>
    <xf numFmtId="0" fontId="39" fillId="9" borderId="210" xfId="0" applyFont="1" applyFill="1" applyBorder="1" applyAlignment="1">
      <alignment horizontal="center" vertical="center" wrapText="1"/>
    </xf>
    <xf numFmtId="172" fontId="43" fillId="12" borderId="215" xfId="39" applyNumberFormat="1" applyFont="1" applyFill="1" applyBorder="1" applyAlignment="1">
      <alignment horizontal="center" vertical="center" wrapText="1"/>
    </xf>
    <xf numFmtId="172" fontId="43" fillId="12" borderId="219" xfId="39" applyNumberFormat="1" applyFont="1" applyFill="1" applyBorder="1" applyAlignment="1">
      <alignment horizontal="center" vertical="center" wrapText="1"/>
    </xf>
    <xf numFmtId="172" fontId="43" fillId="12" borderId="217" xfId="39" applyNumberFormat="1" applyFont="1" applyFill="1" applyBorder="1" applyAlignment="1">
      <alignment horizontal="center" vertical="center" wrapText="1"/>
    </xf>
    <xf numFmtId="172" fontId="41" fillId="11" borderId="211" xfId="39" applyNumberFormat="1" applyFont="1" applyFill="1" applyBorder="1" applyAlignment="1" applyProtection="1">
      <alignment horizontal="center" vertical="center" wrapText="1"/>
      <protection locked="0"/>
    </xf>
    <xf numFmtId="172" fontId="38" fillId="9" borderId="215" xfId="39" applyNumberFormat="1" applyFont="1" applyFill="1" applyBorder="1"/>
    <xf numFmtId="172" fontId="38" fillId="9" borderId="219" xfId="39" applyNumberFormat="1" applyFont="1" applyFill="1" applyBorder="1"/>
    <xf numFmtId="172" fontId="43" fillId="11" borderId="215" xfId="39" applyNumberFormat="1" applyFont="1" applyFill="1" applyBorder="1" applyAlignment="1" applyProtection="1">
      <alignment horizontal="center" vertical="center" wrapText="1"/>
      <protection locked="0"/>
    </xf>
    <xf numFmtId="172" fontId="43" fillId="11" borderId="219" xfId="39" applyNumberFormat="1" applyFont="1" applyFill="1" applyBorder="1" applyAlignment="1" applyProtection="1">
      <alignment horizontal="center" vertical="center" wrapText="1"/>
      <protection locked="0"/>
    </xf>
    <xf numFmtId="172" fontId="43" fillId="11" borderId="217" xfId="39" applyNumberFormat="1" applyFont="1" applyFill="1" applyBorder="1" applyAlignment="1" applyProtection="1">
      <alignment horizontal="center" vertical="center" wrapText="1"/>
      <protection locked="0"/>
    </xf>
    <xf numFmtId="0" fontId="39" fillId="9" borderId="211" xfId="0" applyFont="1" applyFill="1" applyBorder="1" applyAlignment="1">
      <alignment horizontal="center" vertical="center" wrapText="1"/>
    </xf>
    <xf numFmtId="0" fontId="39" fillId="9" borderId="215" xfId="0" applyFont="1" applyFill="1" applyBorder="1" applyAlignment="1">
      <alignment horizontal="center" vertical="center" wrapText="1"/>
    </xf>
    <xf numFmtId="0" fontId="39" fillId="9" borderId="219" xfId="0" applyFont="1" applyFill="1" applyBorder="1" applyAlignment="1">
      <alignment horizontal="center" vertical="center" wrapText="1"/>
    </xf>
    <xf numFmtId="0" fontId="39" fillId="9" borderId="212" xfId="0" applyFont="1" applyFill="1" applyBorder="1" applyAlignment="1">
      <alignment horizontal="center" vertical="center" wrapText="1"/>
    </xf>
    <xf numFmtId="172" fontId="43" fillId="11" borderId="267" xfId="39" applyNumberFormat="1" applyFont="1" applyFill="1" applyBorder="1" applyAlignment="1" applyProtection="1">
      <alignment horizontal="center" vertical="center" wrapText="1"/>
      <protection locked="0"/>
    </xf>
    <xf numFmtId="172" fontId="43" fillId="11" borderId="268" xfId="39" applyNumberFormat="1" applyFont="1" applyFill="1" applyBorder="1" applyAlignment="1" applyProtection="1">
      <alignment horizontal="center" vertical="center" wrapText="1"/>
      <protection locked="0"/>
    </xf>
    <xf numFmtId="0" fontId="36" fillId="31" borderId="0" xfId="0" applyFont="1" applyFill="1"/>
    <xf numFmtId="169" fontId="50" fillId="0" borderId="0" xfId="46" applyFont="1" applyFill="1" applyBorder="1">
      <alignment vertical="top"/>
    </xf>
    <xf numFmtId="0" fontId="162" fillId="31" borderId="196" xfId="37" applyFont="1" applyFill="1" applyBorder="1" applyAlignment="1">
      <alignment vertical="center" wrapText="1"/>
    </xf>
    <xf numFmtId="0" fontId="36" fillId="31" borderId="202" xfId="0" applyFont="1" applyFill="1" applyBorder="1"/>
    <xf numFmtId="0" fontId="95" fillId="31" borderId="196" xfId="0" applyFont="1" applyFill="1" applyBorder="1" applyAlignment="1">
      <alignment vertical="top" wrapText="1"/>
    </xf>
    <xf numFmtId="172" fontId="95" fillId="31" borderId="196" xfId="59" applyNumberFormat="1" applyFont="1" applyFill="1" applyBorder="1" applyAlignment="1">
      <alignment horizontal="center" vertical="center" wrapText="1"/>
    </xf>
    <xf numFmtId="173" fontId="95" fillId="31" borderId="196" xfId="59" applyNumberFormat="1" applyFont="1" applyFill="1" applyBorder="1" applyAlignment="1">
      <alignment vertical="center"/>
    </xf>
    <xf numFmtId="0" fontId="36" fillId="31" borderId="236" xfId="0" applyFont="1" applyFill="1" applyBorder="1"/>
    <xf numFmtId="0" fontId="95" fillId="31" borderId="196" xfId="3" applyFont="1" applyFill="1" applyBorder="1" applyAlignment="1">
      <alignment horizontal="center" vertical="center" wrapText="1"/>
    </xf>
    <xf numFmtId="0" fontId="36" fillId="31" borderId="269" xfId="0" applyFont="1" applyFill="1" applyBorder="1"/>
    <xf numFmtId="0" fontId="79" fillId="0" borderId="213" xfId="0" applyFont="1" applyBorder="1"/>
    <xf numFmtId="0" fontId="155" fillId="14" borderId="270" xfId="0" applyFont="1" applyFill="1" applyBorder="1"/>
    <xf numFmtId="0" fontId="79" fillId="14" borderId="213" xfId="0" applyFont="1" applyFill="1" applyBorder="1"/>
    <xf numFmtId="0" fontId="66" fillId="9" borderId="169" xfId="15" applyFont="1" applyFill="1" applyBorder="1" applyAlignment="1">
      <alignment vertical="center" wrapText="1"/>
    </xf>
    <xf numFmtId="0" fontId="66" fillId="9" borderId="171" xfId="15" applyFont="1" applyFill="1" applyBorder="1" applyAlignment="1">
      <alignment vertical="center" wrapText="1"/>
    </xf>
    <xf numFmtId="9" fontId="67" fillId="19" borderId="271" xfId="38" applyFont="1" applyFill="1" applyBorder="1" applyAlignment="1">
      <alignment horizontal="center" vertical="center" wrapText="1"/>
    </xf>
    <xf numFmtId="0" fontId="67" fillId="20" borderId="272" xfId="15" applyFont="1" applyFill="1" applyBorder="1" applyAlignment="1" applyProtection="1">
      <alignment horizontal="center" vertical="center" wrapText="1"/>
      <protection locked="0"/>
    </xf>
    <xf numFmtId="0" fontId="66" fillId="9" borderId="273" xfId="15" applyFont="1" applyFill="1" applyBorder="1" applyAlignment="1">
      <alignment vertical="center" wrapText="1"/>
    </xf>
    <xf numFmtId="0" fontId="66" fillId="9" borderId="274" xfId="15" applyFont="1" applyFill="1" applyBorder="1" applyAlignment="1">
      <alignment vertical="center" wrapText="1"/>
    </xf>
    <xf numFmtId="0" fontId="67" fillId="0" borderId="275" xfId="15" applyFont="1" applyBorder="1" applyAlignment="1">
      <alignment horizontal="center" vertical="center" wrapText="1"/>
    </xf>
    <xf numFmtId="0" fontId="67" fillId="0" borderId="276" xfId="15" applyFont="1" applyBorder="1" applyAlignment="1">
      <alignment horizontal="center" vertical="center" wrapText="1"/>
    </xf>
    <xf numFmtId="0" fontId="66" fillId="9" borderId="277" xfId="15" applyFont="1" applyFill="1" applyBorder="1" applyAlignment="1">
      <alignment horizontal="center" vertical="center" wrapText="1"/>
    </xf>
    <xf numFmtId="0" fontId="66" fillId="9" borderId="278" xfId="15" applyFont="1" applyFill="1" applyBorder="1" applyAlignment="1">
      <alignment horizontal="center" vertical="center" wrapText="1"/>
    </xf>
    <xf numFmtId="0" fontId="66" fillId="9" borderId="279" xfId="15" applyFont="1" applyFill="1" applyBorder="1" applyAlignment="1">
      <alignment horizontal="center" vertical="center" wrapText="1"/>
    </xf>
    <xf numFmtId="0" fontId="67" fillId="0" borderId="273" xfId="15" applyFont="1" applyBorder="1" applyAlignment="1">
      <alignment horizontal="center" vertical="center" wrapText="1"/>
    </xf>
    <xf numFmtId="0" fontId="67" fillId="0" borderId="280" xfId="15" applyFont="1" applyBorder="1" applyAlignment="1">
      <alignment horizontal="center" vertical="center" wrapText="1"/>
    </xf>
    <xf numFmtId="167" fontId="67" fillId="0" borderId="280" xfId="15" applyNumberFormat="1" applyFont="1" applyBorder="1" applyAlignment="1">
      <alignment horizontal="center" vertical="center" wrapText="1"/>
    </xf>
    <xf numFmtId="0" fontId="67" fillId="0" borderId="274" xfId="15" applyFont="1" applyBorder="1" applyAlignment="1">
      <alignment horizontal="center" vertical="center" wrapText="1"/>
    </xf>
    <xf numFmtId="0" fontId="67" fillId="0" borderId="281" xfId="15" applyFont="1" applyBorder="1" applyAlignment="1">
      <alignment horizontal="center" vertical="center" wrapText="1"/>
    </xf>
    <xf numFmtId="0" fontId="67" fillId="0" borderId="221" xfId="15" applyFont="1" applyBorder="1" applyAlignment="1">
      <alignment horizontal="center" vertical="center" wrapText="1"/>
    </xf>
    <xf numFmtId="0" fontId="67" fillId="0" borderId="282" xfId="15" applyFont="1" applyBorder="1" applyAlignment="1">
      <alignment horizontal="center" vertical="center" wrapText="1"/>
    </xf>
    <xf numFmtId="167" fontId="67" fillId="0" borderId="282" xfId="15" applyNumberFormat="1" applyFont="1" applyBorder="1" applyAlignment="1">
      <alignment horizontal="center" vertical="center" wrapText="1"/>
    </xf>
    <xf numFmtId="0" fontId="66" fillId="9" borderId="275" xfId="15" applyFont="1" applyFill="1" applyBorder="1" applyAlignment="1">
      <alignment horizontal="center" vertical="center" wrapText="1"/>
    </xf>
    <xf numFmtId="0" fontId="66" fillId="9" borderId="276" xfId="15" applyFont="1" applyFill="1" applyBorder="1" applyAlignment="1">
      <alignment horizontal="center" vertical="center" wrapText="1"/>
    </xf>
    <xf numFmtId="0" fontId="67" fillId="20" borderId="273" xfId="15" applyFont="1" applyFill="1" applyBorder="1" applyAlignment="1" applyProtection="1">
      <alignment horizontal="center" vertical="center" wrapText="1"/>
      <protection locked="0"/>
    </xf>
    <xf numFmtId="175" fontId="67" fillId="12" borderId="274" xfId="38" applyNumberFormat="1" applyFont="1" applyFill="1" applyBorder="1" applyAlignment="1">
      <alignment horizontal="center" vertical="center" wrapText="1"/>
    </xf>
    <xf numFmtId="0" fontId="67" fillId="20" borderId="281" xfId="15" applyFont="1" applyFill="1" applyBorder="1" applyAlignment="1" applyProtection="1">
      <alignment horizontal="center" vertical="center" wrapText="1"/>
      <protection locked="0"/>
    </xf>
    <xf numFmtId="175" fontId="67" fillId="19" borderId="221" xfId="38" applyNumberFormat="1" applyFont="1" applyFill="1" applyBorder="1" applyAlignment="1">
      <alignment horizontal="center" vertical="center" wrapText="1"/>
    </xf>
    <xf numFmtId="0" fontId="67" fillId="20" borderId="275" xfId="15" applyFont="1" applyFill="1" applyBorder="1" applyAlignment="1" applyProtection="1">
      <alignment horizontal="center" vertical="center" wrapText="1"/>
      <protection locked="0"/>
    </xf>
    <xf numFmtId="175" fontId="67" fillId="19" borderId="276" xfId="38" applyNumberFormat="1" applyFont="1" applyFill="1" applyBorder="1" applyAlignment="1">
      <alignment horizontal="center" vertical="center" wrapText="1"/>
    </xf>
    <xf numFmtId="0" fontId="66" fillId="0" borderId="58" xfId="15" applyFont="1" applyBorder="1" applyAlignment="1">
      <alignment horizontal="center" vertical="center" wrapText="1"/>
    </xf>
    <xf numFmtId="0" fontId="97" fillId="0" borderId="283" xfId="30" applyFont="1" applyFill="1" applyBorder="1" applyAlignment="1">
      <alignment horizontal="center" vertical="center" wrapText="1"/>
    </xf>
    <xf numFmtId="0" fontId="97" fillId="0" borderId="284" xfId="30" applyFont="1" applyFill="1" applyBorder="1" applyAlignment="1">
      <alignment horizontal="center" vertical="center" wrapText="1"/>
    </xf>
    <xf numFmtId="0" fontId="97" fillId="0" borderId="285" xfId="30" applyFont="1" applyFill="1" applyBorder="1" applyAlignment="1">
      <alignment horizontal="center" vertical="center" wrapText="1"/>
    </xf>
    <xf numFmtId="0" fontId="66" fillId="9" borderId="237" xfId="15" applyFont="1" applyFill="1" applyBorder="1" applyAlignment="1">
      <alignment vertical="center" wrapText="1"/>
    </xf>
    <xf numFmtId="0" fontId="66" fillId="9" borderId="286" xfId="15" applyFont="1" applyFill="1" applyBorder="1" applyAlignment="1">
      <alignment vertical="center" wrapText="1"/>
    </xf>
    <xf numFmtId="0" fontId="66" fillId="0" borderId="68" xfId="15" applyFont="1" applyBorder="1" applyAlignment="1">
      <alignment horizontal="center" vertical="center" wrapText="1"/>
    </xf>
    <xf numFmtId="0" fontId="97" fillId="0" borderId="247" xfId="30" applyFont="1" applyFill="1" applyBorder="1" applyAlignment="1">
      <alignment horizontal="center" vertical="center" wrapText="1"/>
    </xf>
    <xf numFmtId="0" fontId="67" fillId="20" borderId="249" xfId="15" applyFont="1" applyFill="1" applyBorder="1" applyAlignment="1" applyProtection="1">
      <alignment horizontal="center" vertical="center" wrapText="1"/>
      <protection locked="0"/>
    </xf>
    <xf numFmtId="9" fontId="67" fillId="19" borderId="251" xfId="38" applyFont="1" applyFill="1" applyBorder="1" applyAlignment="1">
      <alignment horizontal="center" vertical="center" wrapText="1"/>
    </xf>
    <xf numFmtId="0" fontId="67" fillId="20" borderId="58" xfId="15" applyFont="1" applyFill="1" applyBorder="1" applyAlignment="1" applyProtection="1">
      <alignment horizontal="center" vertical="center" wrapText="1"/>
      <protection locked="0"/>
    </xf>
    <xf numFmtId="0" fontId="67" fillId="0" borderId="249" xfId="15" applyFont="1" applyBorder="1" applyAlignment="1">
      <alignment horizontal="center" vertical="center" wrapText="1"/>
    </xf>
    <xf numFmtId="0" fontId="67" fillId="0" borderId="250" xfId="15" applyFont="1" applyBorder="1" applyAlignment="1">
      <alignment horizontal="center" vertical="center" wrapText="1"/>
    </xf>
    <xf numFmtId="3" fontId="67" fillId="0" borderId="251" xfId="15" applyNumberFormat="1" applyFont="1" applyBorder="1" applyAlignment="1">
      <alignment horizontal="center" vertical="center" wrapText="1"/>
    </xf>
    <xf numFmtId="0" fontId="67" fillId="0" borderId="287" xfId="15" applyFont="1" applyBorder="1" applyAlignment="1">
      <alignment horizontal="center" vertical="center" wrapText="1"/>
    </xf>
    <xf numFmtId="0" fontId="67" fillId="0" borderId="286" xfId="15" applyFont="1" applyBorder="1" applyAlignment="1">
      <alignment horizontal="center" vertical="center" wrapText="1"/>
    </xf>
    <xf numFmtId="167" fontId="67" fillId="0" borderId="241" xfId="15" applyNumberFormat="1" applyFont="1" applyBorder="1" applyAlignment="1">
      <alignment horizontal="center" vertical="center" wrapText="1"/>
    </xf>
    <xf numFmtId="0" fontId="67" fillId="20" borderId="237" xfId="15" applyFont="1" applyFill="1" applyBorder="1" applyAlignment="1" applyProtection="1">
      <alignment horizontal="center" vertical="center" wrapText="1"/>
      <protection locked="0"/>
    </xf>
    <xf numFmtId="175" fontId="67" fillId="12" borderId="286" xfId="38" applyNumberFormat="1" applyFont="1" applyFill="1" applyBorder="1" applyAlignment="1">
      <alignment horizontal="center" vertical="center" wrapText="1"/>
    </xf>
    <xf numFmtId="0" fontId="67" fillId="20" borderId="238" xfId="15" applyFont="1" applyFill="1" applyBorder="1" applyAlignment="1" applyProtection="1">
      <alignment horizontal="center" vertical="center" wrapText="1"/>
      <protection locked="0"/>
    </xf>
    <xf numFmtId="175" fontId="67" fillId="19" borderId="239" xfId="38" applyNumberFormat="1" applyFont="1" applyFill="1" applyBorder="1" applyAlignment="1">
      <alignment horizontal="center" vertical="center" wrapText="1"/>
    </xf>
    <xf numFmtId="0" fontId="67" fillId="20" borderId="240" xfId="15" applyFont="1" applyFill="1" applyBorder="1" applyAlignment="1" applyProtection="1">
      <alignment horizontal="center" vertical="center" wrapText="1"/>
      <protection locked="0"/>
    </xf>
    <xf numFmtId="175" fontId="67" fillId="19" borderId="242" xfId="38" applyNumberFormat="1" applyFont="1" applyFill="1" applyBorder="1" applyAlignment="1">
      <alignment horizontal="center" vertical="center" wrapText="1"/>
    </xf>
    <xf numFmtId="0" fontId="97" fillId="0" borderId="243" xfId="30" applyFont="1" applyFill="1" applyBorder="1" applyAlignment="1">
      <alignment horizontal="center" vertical="center" wrapText="1"/>
    </xf>
    <xf numFmtId="0" fontId="97" fillId="0" borderId="246" xfId="30" applyFont="1" applyFill="1" applyBorder="1" applyAlignment="1">
      <alignment horizontal="center" vertical="center" wrapText="1"/>
    </xf>
    <xf numFmtId="175" fontId="67" fillId="0" borderId="239" xfId="15" applyNumberFormat="1" applyFont="1" applyBorder="1" applyAlignment="1">
      <alignment horizontal="center" vertical="center" wrapText="1"/>
    </xf>
    <xf numFmtId="175" fontId="67" fillId="0" borderId="242" xfId="38" applyNumberFormat="1" applyFont="1" applyBorder="1" applyAlignment="1">
      <alignment horizontal="center" vertical="center" wrapText="1"/>
    </xf>
    <xf numFmtId="175" fontId="67" fillId="19" borderId="286" xfId="38" applyNumberFormat="1" applyFont="1" applyFill="1" applyBorder="1" applyAlignment="1">
      <alignment horizontal="center" vertical="center" wrapText="1"/>
    </xf>
    <xf numFmtId="175" fontId="67" fillId="20" borderId="238" xfId="38" applyNumberFormat="1" applyFont="1" applyFill="1" applyBorder="1" applyAlignment="1" applyProtection="1">
      <alignment horizontal="center" vertical="center" wrapText="1"/>
      <protection locked="0"/>
    </xf>
    <xf numFmtId="175" fontId="67" fillId="20" borderId="240" xfId="38" applyNumberFormat="1" applyFont="1" applyFill="1" applyBorder="1" applyAlignment="1" applyProtection="1">
      <alignment horizontal="center" vertical="center" wrapText="1"/>
      <protection locked="0"/>
    </xf>
    <xf numFmtId="167" fontId="67" fillId="0" borderId="242" xfId="15" applyNumberFormat="1" applyFont="1" applyBorder="1" applyAlignment="1">
      <alignment horizontal="center" vertical="center" wrapText="1"/>
    </xf>
    <xf numFmtId="167" fontId="67" fillId="0" borderId="287" xfId="15" applyNumberFormat="1" applyFont="1" applyBorder="1" applyAlignment="1">
      <alignment horizontal="center" vertical="center" wrapText="1"/>
    </xf>
    <xf numFmtId="167" fontId="67" fillId="20" borderId="237" xfId="15" applyNumberFormat="1" applyFont="1" applyFill="1" applyBorder="1" applyAlignment="1" applyProtection="1">
      <alignment horizontal="center" vertical="center" wrapText="1"/>
      <protection locked="0"/>
    </xf>
    <xf numFmtId="167" fontId="67" fillId="20" borderId="240" xfId="15" applyNumberFormat="1" applyFont="1" applyFill="1" applyBorder="1" applyAlignment="1" applyProtection="1">
      <alignment horizontal="center" vertical="center" wrapText="1"/>
      <protection locked="0"/>
    </xf>
    <xf numFmtId="167" fontId="67" fillId="0" borderId="250" xfId="15" applyNumberFormat="1" applyFont="1" applyBorder="1" applyAlignment="1">
      <alignment horizontal="center" vertical="center" wrapText="1"/>
    </xf>
    <xf numFmtId="175" fontId="67" fillId="19" borderId="251" xfId="38" applyNumberFormat="1" applyFont="1" applyFill="1" applyBorder="1" applyAlignment="1">
      <alignment horizontal="center" vertical="center" wrapText="1"/>
    </xf>
    <xf numFmtId="175" fontId="67" fillId="19" borderId="58" xfId="38" applyNumberFormat="1" applyFont="1" applyFill="1" applyBorder="1" applyAlignment="1">
      <alignment horizontal="center" vertical="center" wrapText="1"/>
    </xf>
    <xf numFmtId="0" fontId="97" fillId="0" borderId="58" xfId="30" applyFont="1" applyFill="1" applyBorder="1" applyAlignment="1">
      <alignment horizontal="center" vertical="center" wrapText="1"/>
    </xf>
    <xf numFmtId="167" fontId="67" fillId="0" borderId="251" xfId="15" applyNumberFormat="1" applyFont="1" applyBorder="1" applyAlignment="1">
      <alignment horizontal="center" vertical="center" wrapText="1"/>
    </xf>
    <xf numFmtId="9" fontId="67" fillId="0" borderId="251" xfId="38" applyFont="1" applyBorder="1" applyAlignment="1">
      <alignment horizontal="center" vertical="center" wrapText="1"/>
    </xf>
    <xf numFmtId="9" fontId="67" fillId="20" borderId="249" xfId="15" applyNumberFormat="1" applyFont="1" applyFill="1" applyBorder="1" applyAlignment="1" applyProtection="1">
      <alignment horizontal="center" vertical="center" wrapText="1"/>
      <protection locked="0"/>
    </xf>
    <xf numFmtId="0" fontId="67" fillId="5" borderId="287" xfId="15" applyFont="1" applyFill="1" applyBorder="1" applyAlignment="1">
      <alignment horizontal="center" vertical="center" wrapText="1"/>
    </xf>
    <xf numFmtId="3" fontId="67" fillId="0" borderId="286" xfId="57" applyNumberFormat="1" applyFont="1" applyBorder="1" applyAlignment="1">
      <alignment horizontal="center" vertical="center" wrapText="1"/>
    </xf>
    <xf numFmtId="3" fontId="67" fillId="0" borderId="242" xfId="57" applyNumberFormat="1" applyFont="1" applyBorder="1" applyAlignment="1">
      <alignment horizontal="center" vertical="center" wrapText="1"/>
    </xf>
    <xf numFmtId="167" fontId="67" fillId="0" borderId="286" xfId="57" applyNumberFormat="1" applyFont="1" applyBorder="1" applyAlignment="1">
      <alignment horizontal="center" vertical="center" wrapText="1"/>
    </xf>
    <xf numFmtId="167" fontId="67" fillId="0" borderId="239" xfId="57" applyNumberFormat="1" applyFont="1" applyBorder="1" applyAlignment="1">
      <alignment horizontal="center" vertical="center" wrapText="1"/>
    </xf>
    <xf numFmtId="167" fontId="67" fillId="0" borderId="239" xfId="15" applyNumberFormat="1" applyFont="1" applyBorder="1" applyAlignment="1">
      <alignment horizontal="center" vertical="center" wrapText="1"/>
    </xf>
    <xf numFmtId="167" fontId="67" fillId="20" borderId="238" xfId="15" applyNumberFormat="1" applyFont="1" applyFill="1" applyBorder="1" applyAlignment="1" applyProtection="1">
      <alignment horizontal="center" vertical="center" wrapText="1"/>
      <protection locked="0"/>
    </xf>
    <xf numFmtId="9" fontId="67" fillId="0" borderId="239" xfId="15" applyNumberFormat="1" applyFont="1" applyBorder="1" applyAlignment="1">
      <alignment horizontal="center" vertical="center" wrapText="1"/>
    </xf>
    <xf numFmtId="9" fontId="67" fillId="0" borderId="288" xfId="15" applyNumberFormat="1" applyFont="1" applyBorder="1" applyAlignment="1">
      <alignment horizontal="center" vertical="center" wrapText="1"/>
    </xf>
    <xf numFmtId="9" fontId="67" fillId="20" borderId="238" xfId="38" applyFont="1" applyFill="1" applyBorder="1" applyAlignment="1" applyProtection="1">
      <alignment horizontal="center" vertical="center" wrapText="1"/>
      <protection locked="0"/>
    </xf>
    <xf numFmtId="166" fontId="67" fillId="20" borderId="240" xfId="15" applyNumberFormat="1" applyFont="1" applyFill="1" applyBorder="1" applyAlignment="1" applyProtection="1">
      <alignment horizontal="center" vertical="center" wrapText="1"/>
      <protection locked="0"/>
    </xf>
    <xf numFmtId="9" fontId="67" fillId="0" borderId="286" xfId="15" applyNumberFormat="1" applyFont="1" applyBorder="1" applyAlignment="1">
      <alignment horizontal="center" vertical="center" wrapText="1"/>
    </xf>
    <xf numFmtId="9" fontId="67" fillId="0" borderId="242" xfId="15" applyNumberFormat="1" applyFont="1" applyBorder="1" applyAlignment="1">
      <alignment horizontal="center" vertical="center" wrapText="1"/>
    </xf>
    <xf numFmtId="9" fontId="67" fillId="20" borderId="237" xfId="38" applyFont="1" applyFill="1" applyBorder="1" applyAlignment="1" applyProtection="1">
      <alignment horizontal="center" vertical="center" wrapText="1"/>
      <protection locked="0"/>
    </xf>
    <xf numFmtId="9" fontId="67" fillId="20" borderId="240" xfId="38" applyFont="1" applyFill="1" applyBorder="1" applyAlignment="1" applyProtection="1">
      <alignment horizontal="center" vertical="center" wrapText="1"/>
      <protection locked="0"/>
    </xf>
    <xf numFmtId="167" fontId="67" fillId="0" borderId="288" xfId="57" applyNumberFormat="1" applyFont="1" applyBorder="1" applyAlignment="1">
      <alignment horizontal="center" vertical="center" wrapText="1"/>
    </xf>
    <xf numFmtId="0" fontId="97" fillId="0" borderId="289" xfId="30" applyFont="1" applyFill="1" applyBorder="1" applyAlignment="1">
      <alignment horizontal="center" vertical="center" wrapText="1"/>
    </xf>
    <xf numFmtId="9" fontId="67" fillId="0" borderId="288" xfId="57" applyNumberFormat="1" applyFont="1" applyBorder="1" applyAlignment="1">
      <alignment horizontal="center" vertical="center" wrapText="1"/>
    </xf>
    <xf numFmtId="3" fontId="67" fillId="0" borderId="288" xfId="57" applyNumberFormat="1" applyFont="1" applyBorder="1" applyAlignment="1">
      <alignment horizontal="center" vertical="center" wrapText="1"/>
    </xf>
    <xf numFmtId="3" fontId="67" fillId="0" borderId="239" xfId="57" applyNumberFormat="1" applyFont="1" applyBorder="1" applyAlignment="1">
      <alignment horizontal="center" vertical="center" wrapText="1"/>
    </xf>
    <xf numFmtId="166" fontId="67" fillId="20" borderId="238" xfId="15" applyNumberFormat="1" applyFont="1" applyFill="1" applyBorder="1" applyAlignment="1" applyProtection="1">
      <alignment horizontal="center" vertical="center" wrapText="1"/>
      <protection locked="0"/>
    </xf>
    <xf numFmtId="9" fontId="67" fillId="0" borderId="286" xfId="38" applyFont="1" applyBorder="1" applyAlignment="1">
      <alignment horizontal="center" vertical="center" wrapText="1"/>
    </xf>
    <xf numFmtId="0" fontId="67" fillId="0" borderId="288" xfId="15" applyFont="1" applyBorder="1" applyAlignment="1">
      <alignment horizontal="center" vertical="center" wrapText="1"/>
    </xf>
    <xf numFmtId="0" fontId="43" fillId="0" borderId="69" xfId="0" applyFont="1" applyBorder="1" applyAlignment="1">
      <alignment horizontal="left" vertical="center" wrapText="1"/>
    </xf>
    <xf numFmtId="0" fontId="43" fillId="0" borderId="73" xfId="0" applyFont="1" applyBorder="1" applyAlignment="1">
      <alignment horizontal="left" vertical="center" wrapText="1"/>
    </xf>
    <xf numFmtId="0" fontId="43" fillId="0" borderId="70" xfId="0" applyFont="1" applyBorder="1" applyAlignment="1">
      <alignment horizontal="left" vertical="center" wrapText="1"/>
    </xf>
    <xf numFmtId="0" fontId="38" fillId="0" borderId="69" xfId="0" applyFont="1" applyBorder="1" applyAlignment="1">
      <alignment vertical="center"/>
    </xf>
    <xf numFmtId="0" fontId="38" fillId="0" borderId="70" xfId="0" applyFont="1" applyBorder="1" applyAlignment="1">
      <alignment vertical="center"/>
    </xf>
    <xf numFmtId="0" fontId="38" fillId="0" borderId="58" xfId="0" applyFont="1" applyBorder="1" applyAlignment="1">
      <alignment vertical="center"/>
    </xf>
    <xf numFmtId="0" fontId="126" fillId="6" borderId="0" xfId="55" applyFont="1" applyFill="1" applyAlignment="1">
      <alignment vertical="center" wrapText="1"/>
    </xf>
    <xf numFmtId="0" fontId="66" fillId="6" borderId="275" xfId="15" applyFont="1" applyFill="1" applyBorder="1" applyAlignment="1">
      <alignment horizontal="center" vertical="center" wrapText="1"/>
    </xf>
    <xf numFmtId="0" fontId="66" fillId="6" borderId="276" xfId="15" applyFont="1" applyFill="1" applyBorder="1" applyAlignment="1">
      <alignment horizontal="center" vertical="center" wrapText="1"/>
    </xf>
    <xf numFmtId="0" fontId="67" fillId="6" borderId="273" xfId="15" applyFont="1" applyFill="1" applyBorder="1" applyAlignment="1" applyProtection="1">
      <alignment horizontal="center" vertical="center" wrapText="1"/>
      <protection locked="0"/>
    </xf>
    <xf numFmtId="175" fontId="67" fillId="6" borderId="274" xfId="38" applyNumberFormat="1" applyFont="1" applyFill="1" applyBorder="1" applyAlignment="1">
      <alignment horizontal="center" vertical="center" wrapText="1"/>
    </xf>
    <xf numFmtId="0" fontId="67" fillId="6" borderId="281" xfId="15" applyFont="1" applyFill="1" applyBorder="1" applyAlignment="1" applyProtection="1">
      <alignment horizontal="center" vertical="center" wrapText="1"/>
      <protection locked="0"/>
    </xf>
    <xf numFmtId="175" fontId="67" fillId="6" borderId="221" xfId="38" applyNumberFormat="1" applyFont="1" applyFill="1" applyBorder="1" applyAlignment="1">
      <alignment horizontal="center" vertical="center" wrapText="1"/>
    </xf>
    <xf numFmtId="0" fontId="67" fillId="6" borderId="275" xfId="15" applyFont="1" applyFill="1" applyBorder="1" applyAlignment="1" applyProtection="1">
      <alignment horizontal="center" vertical="center" wrapText="1"/>
      <protection locked="0"/>
    </xf>
    <xf numFmtId="175" fontId="67" fillId="6" borderId="276" xfId="38" applyNumberFormat="1" applyFont="1" applyFill="1" applyBorder="1" applyAlignment="1">
      <alignment horizontal="center" vertical="center" wrapText="1"/>
    </xf>
    <xf numFmtId="0" fontId="66" fillId="6" borderId="240" xfId="15" applyFont="1" applyFill="1" applyBorder="1" applyAlignment="1">
      <alignment horizontal="center" vertical="center" wrapText="1"/>
    </xf>
    <xf numFmtId="0" fontId="66" fillId="6" borderId="242" xfId="15" applyFont="1" applyFill="1" applyBorder="1" applyAlignment="1">
      <alignment horizontal="center" vertical="center" wrapText="1"/>
    </xf>
    <xf numFmtId="0" fontId="67" fillId="6" borderId="249" xfId="15" applyFont="1" applyFill="1" applyBorder="1" applyAlignment="1" applyProtection="1">
      <alignment horizontal="center" vertical="center" wrapText="1"/>
      <protection locked="0"/>
    </xf>
    <xf numFmtId="9" fontId="67" fillId="6" borderId="251" xfId="38" applyFont="1" applyFill="1" applyBorder="1" applyAlignment="1">
      <alignment horizontal="center" vertical="center" wrapText="1"/>
    </xf>
    <xf numFmtId="0" fontId="67" fillId="6" borderId="237" xfId="15" applyFont="1" applyFill="1" applyBorder="1" applyAlignment="1" applyProtection="1">
      <alignment horizontal="center" vertical="center" wrapText="1"/>
      <protection locked="0"/>
    </xf>
    <xf numFmtId="175" fontId="67" fillId="6" borderId="286" xfId="38" applyNumberFormat="1" applyFont="1" applyFill="1" applyBorder="1" applyAlignment="1">
      <alignment horizontal="center" vertical="center" wrapText="1"/>
    </xf>
    <xf numFmtId="0" fontId="67" fillId="6" borderId="238" xfId="15" applyFont="1" applyFill="1" applyBorder="1" applyAlignment="1" applyProtection="1">
      <alignment horizontal="center" vertical="center" wrapText="1"/>
      <protection locked="0"/>
    </xf>
    <xf numFmtId="175" fontId="67" fillId="6" borderId="239" xfId="38" applyNumberFormat="1" applyFont="1" applyFill="1" applyBorder="1" applyAlignment="1">
      <alignment horizontal="center" vertical="center" wrapText="1"/>
    </xf>
    <xf numFmtId="0" fontId="67" fillId="6" borderId="240" xfId="15" applyFont="1" applyFill="1" applyBorder="1" applyAlignment="1" applyProtection="1">
      <alignment horizontal="center" vertical="center" wrapText="1"/>
      <protection locked="0"/>
    </xf>
    <xf numFmtId="175" fontId="67" fillId="6" borderId="242" xfId="38" applyNumberFormat="1" applyFont="1" applyFill="1" applyBorder="1" applyAlignment="1">
      <alignment horizontal="center" vertical="center" wrapText="1"/>
    </xf>
    <xf numFmtId="175" fontId="67" fillId="6" borderId="238" xfId="38" applyNumberFormat="1" applyFont="1" applyFill="1" applyBorder="1" applyAlignment="1" applyProtection="1">
      <alignment horizontal="center" vertical="center" wrapText="1"/>
      <protection locked="0"/>
    </xf>
    <xf numFmtId="175" fontId="67" fillId="6" borderId="240" xfId="38" applyNumberFormat="1" applyFont="1" applyFill="1" applyBorder="1" applyAlignment="1" applyProtection="1">
      <alignment horizontal="center" vertical="center" wrapText="1"/>
      <protection locked="0"/>
    </xf>
    <xf numFmtId="167" fontId="67" fillId="6" borderId="237" xfId="15" applyNumberFormat="1" applyFont="1" applyFill="1" applyBorder="1" applyAlignment="1" applyProtection="1">
      <alignment horizontal="center" vertical="center" wrapText="1"/>
      <protection locked="0"/>
    </xf>
    <xf numFmtId="167" fontId="67" fillId="6" borderId="240" xfId="15" applyNumberFormat="1" applyFont="1" applyFill="1" applyBorder="1" applyAlignment="1" applyProtection="1">
      <alignment horizontal="center" vertical="center" wrapText="1"/>
      <protection locked="0"/>
    </xf>
    <xf numFmtId="175" fontId="67" fillId="6" borderId="58" xfId="38" applyNumberFormat="1" applyFont="1" applyFill="1" applyBorder="1" applyAlignment="1">
      <alignment horizontal="center" vertical="center" wrapText="1"/>
    </xf>
    <xf numFmtId="9" fontId="67" fillId="6" borderId="249" xfId="15" applyNumberFormat="1" applyFont="1" applyFill="1" applyBorder="1" applyAlignment="1" applyProtection="1">
      <alignment horizontal="center" vertical="center" wrapText="1"/>
      <protection locked="0"/>
    </xf>
    <xf numFmtId="175" fontId="67" fillId="6" borderId="251" xfId="38" applyNumberFormat="1" applyFont="1" applyFill="1" applyBorder="1" applyAlignment="1">
      <alignment horizontal="center" vertical="center" wrapText="1"/>
    </xf>
    <xf numFmtId="167" fontId="67" fillId="6" borderId="238" xfId="15" applyNumberFormat="1" applyFont="1" applyFill="1" applyBorder="1" applyAlignment="1" applyProtection="1">
      <alignment horizontal="center" vertical="center" wrapText="1"/>
      <protection locked="0"/>
    </xf>
    <xf numFmtId="9" fontId="67" fillId="6" borderId="238" xfId="38" applyFont="1" applyFill="1" applyBorder="1" applyAlignment="1" applyProtection="1">
      <alignment horizontal="center" vertical="center" wrapText="1"/>
      <protection locked="0"/>
    </xf>
    <xf numFmtId="166" fontId="67" fillId="6" borderId="240" xfId="15" applyNumberFormat="1" applyFont="1" applyFill="1" applyBorder="1" applyAlignment="1" applyProtection="1">
      <alignment horizontal="center" vertical="center" wrapText="1"/>
      <protection locked="0"/>
    </xf>
    <xf numFmtId="9" fontId="67" fillId="6" borderId="237" xfId="38" applyFont="1" applyFill="1" applyBorder="1" applyAlignment="1" applyProtection="1">
      <alignment horizontal="center" vertical="center" wrapText="1"/>
      <protection locked="0"/>
    </xf>
    <xf numFmtId="9" fontId="67" fillId="6" borderId="240" xfId="38" applyFont="1" applyFill="1" applyBorder="1" applyAlignment="1" applyProtection="1">
      <alignment horizontal="center" vertical="center" wrapText="1"/>
      <protection locked="0"/>
    </xf>
    <xf numFmtId="166" fontId="67" fillId="6" borderId="238" xfId="15" applyNumberFormat="1" applyFont="1" applyFill="1" applyBorder="1" applyAlignment="1" applyProtection="1">
      <alignment horizontal="center" vertical="center" wrapText="1"/>
      <protection locked="0"/>
    </xf>
    <xf numFmtId="0" fontId="33" fillId="0" borderId="290" xfId="0" applyFont="1" applyBorder="1"/>
    <xf numFmtId="0" fontId="33" fillId="0" borderId="291" xfId="0" applyFont="1" applyBorder="1"/>
    <xf numFmtId="0" fontId="33" fillId="0" borderId="210" xfId="0" applyFont="1" applyBorder="1"/>
    <xf numFmtId="49" fontId="0" fillId="0" borderId="0" xfId="0" applyNumberFormat="1"/>
    <xf numFmtId="0" fontId="33" fillId="0" borderId="1" xfId="0" applyFont="1" applyBorder="1"/>
    <xf numFmtId="0" fontId="50" fillId="14" borderId="204" xfId="30" applyFont="1" applyFill="1" applyBorder="1" applyAlignment="1">
      <alignment vertical="center" wrapText="1"/>
    </xf>
    <xf numFmtId="0" fontId="35" fillId="15" borderId="197" xfId="48" applyFont="1" applyBorder="1" applyAlignment="1">
      <alignment horizontal="center" vertical="center"/>
    </xf>
    <xf numFmtId="172" fontId="50" fillId="11" borderId="63" xfId="39" applyNumberFormat="1" applyFont="1" applyFill="1" applyBorder="1" applyAlignment="1" applyProtection="1">
      <alignment horizontal="center" vertical="center" wrapText="1"/>
      <protection locked="0"/>
    </xf>
    <xf numFmtId="172" fontId="50" fillId="11" borderId="64" xfId="39" applyNumberFormat="1" applyFont="1" applyFill="1" applyBorder="1" applyAlignment="1" applyProtection="1">
      <alignment horizontal="center" vertical="center" wrapText="1"/>
      <protection locked="0"/>
    </xf>
    <xf numFmtId="172" fontId="50" fillId="11" borderId="72" xfId="39" applyNumberFormat="1" applyFont="1" applyFill="1" applyBorder="1" applyAlignment="1" applyProtection="1">
      <alignment horizontal="center" vertical="center" wrapText="1"/>
      <protection locked="0"/>
    </xf>
    <xf numFmtId="0" fontId="39" fillId="9" borderId="266" xfId="0" applyFont="1" applyFill="1" applyBorder="1" applyAlignment="1">
      <alignment horizontal="center" vertical="center" wrapText="1"/>
    </xf>
    <xf numFmtId="172" fontId="43" fillId="11" borderId="116" xfId="39" applyNumberFormat="1" applyFont="1" applyFill="1" applyBorder="1" applyAlignment="1" applyProtection="1">
      <alignment horizontal="center" vertical="center" wrapText="1"/>
      <protection locked="0"/>
    </xf>
    <xf numFmtId="0" fontId="41" fillId="0" borderId="85" xfId="3" applyFont="1" applyBorder="1" applyAlignment="1" applyProtection="1">
      <alignment vertical="center"/>
      <protection locked="0"/>
    </xf>
    <xf numFmtId="49" fontId="41" fillId="11" borderId="86" xfId="3" applyNumberFormat="1" applyFont="1" applyFill="1" applyBorder="1" applyAlignment="1" applyProtection="1">
      <alignment horizontal="left" vertical="top"/>
      <protection locked="0"/>
    </xf>
    <xf numFmtId="14" fontId="41" fillId="11" borderId="86" xfId="3" applyNumberFormat="1" applyFont="1" applyFill="1" applyBorder="1" applyAlignment="1" applyProtection="1">
      <alignment horizontal="left" vertical="top"/>
      <protection locked="0"/>
    </xf>
    <xf numFmtId="166" fontId="41" fillId="11" borderId="86" xfId="3" applyNumberFormat="1" applyFont="1" applyFill="1" applyBorder="1" applyAlignment="1" applyProtection="1">
      <alignment horizontal="left" vertical="top"/>
      <protection locked="0"/>
    </xf>
    <xf numFmtId="166" fontId="38" fillId="11" borderId="86" xfId="40" applyNumberFormat="1" applyFont="1" applyFill="1" applyBorder="1" applyAlignment="1" applyProtection="1">
      <alignment horizontal="left" vertical="top"/>
      <protection locked="0"/>
    </xf>
    <xf numFmtId="10" fontId="41" fillId="11" borderId="86" xfId="47" applyNumberFormat="1" applyFont="1" applyFill="1" applyBorder="1" applyAlignment="1" applyProtection="1">
      <alignment horizontal="left" vertical="top"/>
      <protection locked="0"/>
    </xf>
    <xf numFmtId="1" fontId="41" fillId="19" borderId="86" xfId="3" applyNumberFormat="1" applyFont="1" applyFill="1" applyBorder="1" applyAlignment="1" applyProtection="1">
      <alignment horizontal="right" vertical="top"/>
      <protection locked="0"/>
    </xf>
    <xf numFmtId="167" fontId="41" fillId="11" borderId="87" xfId="3" applyNumberFormat="1" applyFont="1" applyFill="1" applyBorder="1" applyAlignment="1" applyProtection="1">
      <alignment horizontal="left" vertical="top"/>
      <protection locked="0"/>
    </xf>
    <xf numFmtId="0" fontId="41" fillId="0" borderId="94" xfId="3" applyFont="1" applyBorder="1" applyAlignment="1" applyProtection="1">
      <alignment vertical="center"/>
      <protection locked="0"/>
    </xf>
    <xf numFmtId="49" fontId="41" fillId="11" borderId="20" xfId="3" applyNumberFormat="1" applyFont="1" applyFill="1" applyBorder="1" applyAlignment="1" applyProtection="1">
      <alignment horizontal="left" vertical="top"/>
      <protection locked="0"/>
    </xf>
    <xf numFmtId="14" fontId="41" fillId="11" borderId="20" xfId="3" applyNumberFormat="1" applyFont="1" applyFill="1" applyBorder="1" applyAlignment="1" applyProtection="1">
      <alignment horizontal="left" vertical="top"/>
      <protection locked="0"/>
    </xf>
    <xf numFmtId="166" fontId="41" fillId="11" borderId="20" xfId="3" applyNumberFormat="1" applyFont="1" applyFill="1" applyBorder="1" applyAlignment="1" applyProtection="1">
      <alignment horizontal="left" vertical="top"/>
      <protection locked="0"/>
    </xf>
    <xf numFmtId="166" fontId="38" fillId="11" borderId="20" xfId="40" applyNumberFormat="1" applyFont="1" applyFill="1" applyBorder="1" applyAlignment="1" applyProtection="1">
      <alignment horizontal="left" vertical="top"/>
      <protection locked="0"/>
    </xf>
    <xf numFmtId="10" fontId="41" fillId="11" borderId="20" xfId="47" applyNumberFormat="1" applyFont="1" applyFill="1" applyBorder="1" applyAlignment="1" applyProtection="1">
      <alignment horizontal="left" vertical="top"/>
      <protection locked="0"/>
    </xf>
    <xf numFmtId="1" fontId="41" fillId="19" borderId="20" xfId="3" applyNumberFormat="1" applyFont="1" applyFill="1" applyBorder="1" applyAlignment="1" applyProtection="1">
      <alignment horizontal="right" vertical="top"/>
      <protection locked="0"/>
    </xf>
    <xf numFmtId="167" fontId="41" fillId="11" borderId="95" xfId="3" applyNumberFormat="1" applyFont="1" applyFill="1" applyBorder="1" applyAlignment="1" applyProtection="1">
      <alignment horizontal="left" vertical="top"/>
      <protection locked="0"/>
    </xf>
    <xf numFmtId="0" fontId="39" fillId="9" borderId="93" xfId="60" applyFont="1" applyFill="1" applyBorder="1" applyAlignment="1">
      <alignment horizontal="left" vertical="center" wrapText="1"/>
    </xf>
    <xf numFmtId="0" fontId="42" fillId="0" borderId="203" xfId="30" applyFont="1" applyBorder="1" applyAlignment="1">
      <alignment horizontal="center" vertical="center" wrapText="1"/>
    </xf>
    <xf numFmtId="0" fontId="42" fillId="0" borderId="185" xfId="30" applyFont="1" applyBorder="1" applyAlignment="1">
      <alignment horizontal="center" vertical="center" wrapText="1"/>
    </xf>
    <xf numFmtId="0" fontId="42" fillId="0" borderId="202" xfId="30" applyFont="1" applyBorder="1" applyAlignment="1">
      <alignment horizontal="center" vertical="center" wrapText="1"/>
    </xf>
    <xf numFmtId="0" fontId="42" fillId="0" borderId="201" xfId="30" applyFont="1" applyBorder="1" applyAlignment="1">
      <alignment horizontal="center" vertical="center" wrapText="1"/>
    </xf>
    <xf numFmtId="0" fontId="57" fillId="0" borderId="0" xfId="0" applyFont="1" applyAlignment="1">
      <alignment vertical="center" wrapText="1"/>
    </xf>
    <xf numFmtId="0" fontId="38" fillId="11" borderId="90" xfId="0" applyFont="1" applyFill="1" applyBorder="1" applyAlignment="1">
      <alignment horizontal="center" vertical="center" wrapText="1"/>
    </xf>
    <xf numFmtId="0" fontId="43" fillId="0" borderId="227" xfId="45" applyFont="1" applyBorder="1" applyAlignment="1">
      <alignment horizontal="left" vertical="center" wrapText="1"/>
    </xf>
    <xf numFmtId="172" fontId="50" fillId="32" borderId="232" xfId="39" applyNumberFormat="1" applyFont="1" applyFill="1" applyBorder="1" applyAlignment="1" applyProtection="1">
      <alignment horizontal="center" vertical="center" wrapText="1"/>
      <protection locked="0"/>
    </xf>
    <xf numFmtId="0" fontId="39" fillId="9" borderId="33" xfId="0" quotePrefix="1" applyFont="1" applyFill="1" applyBorder="1" applyAlignment="1">
      <alignment horizontal="center" vertical="center" wrapText="1"/>
    </xf>
    <xf numFmtId="0" fontId="157" fillId="14" borderId="0" xfId="0" applyFont="1" applyFill="1"/>
    <xf numFmtId="0" fontId="163" fillId="14" borderId="0" xfId="0" applyFont="1" applyFill="1"/>
    <xf numFmtId="0" fontId="164" fillId="0" borderId="63" xfId="0" applyFont="1" applyBorder="1" applyAlignment="1">
      <alignment horizontal="center" vertical="top"/>
    </xf>
    <xf numFmtId="167" fontId="166" fillId="20" borderId="86" xfId="40" applyNumberFormat="1" applyFont="1" applyFill="1" applyBorder="1" applyAlignment="1" applyProtection="1">
      <alignment horizontal="left" vertical="top"/>
      <protection locked="0"/>
    </xf>
    <xf numFmtId="167" fontId="166" fillId="20" borderId="20" xfId="40" applyNumberFormat="1" applyFont="1" applyFill="1" applyBorder="1" applyAlignment="1" applyProtection="1">
      <alignment horizontal="left" vertical="top"/>
      <protection locked="0"/>
    </xf>
    <xf numFmtId="49" fontId="40" fillId="20" borderId="86" xfId="40" applyNumberFormat="1" applyFont="1" applyFill="1" applyBorder="1" applyAlignment="1" applyProtection="1">
      <alignment horizontal="left" vertical="top"/>
      <protection locked="0"/>
    </xf>
    <xf numFmtId="49" fontId="40" fillId="20" borderId="20" xfId="40" applyNumberFormat="1" applyFont="1" applyFill="1" applyBorder="1" applyAlignment="1" applyProtection="1">
      <alignment horizontal="left" vertical="top"/>
      <protection locked="0"/>
    </xf>
    <xf numFmtId="0" fontId="33" fillId="14" borderId="0" xfId="0" applyFont="1" applyFill="1" applyAlignment="1">
      <alignment vertical="center" wrapText="1"/>
    </xf>
    <xf numFmtId="10" fontId="40" fillId="19" borderId="195" xfId="40" applyNumberFormat="1" applyFont="1" applyFill="1" applyBorder="1" applyAlignment="1" applyProtection="1">
      <alignment horizontal="left" vertical="top" wrapText="1"/>
      <protection locked="0"/>
    </xf>
    <xf numFmtId="10" fontId="40" fillId="19" borderId="194" xfId="40" applyNumberFormat="1" applyFont="1" applyFill="1" applyBorder="1" applyAlignment="1" applyProtection="1">
      <alignment horizontal="left" vertical="top" wrapText="1"/>
      <protection locked="0"/>
    </xf>
    <xf numFmtId="10" fontId="40" fillId="19" borderId="149" xfId="40" applyNumberFormat="1" applyFont="1" applyFill="1" applyBorder="1" applyAlignment="1" applyProtection="1">
      <alignment horizontal="left" vertical="top" wrapText="1"/>
      <protection locked="0"/>
    </xf>
    <xf numFmtId="0" fontId="33" fillId="7" borderId="0" xfId="40" applyFont="1" applyFill="1" applyAlignment="1">
      <alignment horizontal="center" vertical="center"/>
    </xf>
    <xf numFmtId="49" fontId="41" fillId="20" borderId="86" xfId="3" quotePrefix="1" applyNumberFormat="1" applyFont="1" applyFill="1" applyBorder="1" applyAlignment="1" applyProtection="1">
      <alignment horizontal="left" vertical="top"/>
      <protection locked="0"/>
    </xf>
    <xf numFmtId="49" fontId="41" fillId="20" borderId="86" xfId="3" applyNumberFormat="1" applyFont="1" applyFill="1" applyBorder="1" applyAlignment="1" applyProtection="1">
      <alignment horizontal="left" vertical="top"/>
      <protection locked="0"/>
    </xf>
    <xf numFmtId="49" fontId="41" fillId="20" borderId="20" xfId="3" quotePrefix="1" applyNumberFormat="1" applyFont="1" applyFill="1" applyBorder="1" applyAlignment="1" applyProtection="1">
      <alignment horizontal="left" vertical="top"/>
      <protection locked="0"/>
    </xf>
    <xf numFmtId="49" fontId="41" fillId="20" borderId="20" xfId="3" applyNumberFormat="1" applyFont="1" applyFill="1" applyBorder="1" applyAlignment="1" applyProtection="1">
      <alignment horizontal="left" vertical="top"/>
      <protection locked="0"/>
    </xf>
    <xf numFmtId="167" fontId="38" fillId="19" borderId="86" xfId="40" applyNumberFormat="1" applyFont="1" applyFill="1" applyBorder="1" applyAlignment="1">
      <alignment horizontal="left" vertical="top"/>
    </xf>
    <xf numFmtId="10" fontId="41" fillId="19" borderId="86" xfId="47" applyNumberFormat="1" applyFont="1" applyFill="1" applyBorder="1" applyAlignment="1">
      <alignment horizontal="left" vertical="top"/>
    </xf>
    <xf numFmtId="167" fontId="41" fillId="19" borderId="86" xfId="3" applyNumberFormat="1" applyFont="1" applyFill="1" applyBorder="1" applyAlignment="1">
      <alignment horizontal="left" vertical="top"/>
    </xf>
    <xf numFmtId="167" fontId="38" fillId="19" borderId="20" xfId="40" applyNumberFormat="1" applyFont="1" applyFill="1" applyBorder="1" applyAlignment="1">
      <alignment horizontal="left" vertical="top"/>
    </xf>
    <xf numFmtId="10" fontId="41" fillId="19" borderId="20" xfId="47" applyNumberFormat="1" applyFont="1" applyFill="1" applyBorder="1" applyAlignment="1">
      <alignment horizontal="left" vertical="top"/>
    </xf>
    <xf numFmtId="167" fontId="41" fillId="19" borderId="20" xfId="3" applyNumberFormat="1" applyFont="1" applyFill="1" applyBorder="1" applyAlignment="1">
      <alignment horizontal="left" vertical="top"/>
    </xf>
    <xf numFmtId="167" fontId="41" fillId="19" borderId="98" xfId="3" applyNumberFormat="1" applyFont="1" applyFill="1" applyBorder="1" applyAlignment="1">
      <alignment horizontal="left" vertical="top"/>
    </xf>
    <xf numFmtId="10" fontId="41" fillId="19" borderId="86" xfId="47" applyNumberFormat="1" applyFont="1" applyFill="1" applyBorder="1" applyAlignment="1" applyProtection="1">
      <alignment horizontal="right"/>
    </xf>
    <xf numFmtId="10" fontId="41" fillId="19" borderId="89" xfId="47" applyNumberFormat="1" applyFont="1" applyFill="1" applyBorder="1" applyAlignment="1" applyProtection="1">
      <alignment horizontal="right"/>
    </xf>
    <xf numFmtId="166" fontId="41" fillId="19" borderId="89" xfId="3" applyNumberFormat="1" applyFont="1" applyFill="1" applyBorder="1" applyAlignment="1">
      <alignment horizontal="right" vertical="center"/>
    </xf>
    <xf numFmtId="0" fontId="38" fillId="7" borderId="94" xfId="60" applyFont="1" applyFill="1" applyBorder="1" applyAlignment="1">
      <alignment vertical="center"/>
    </xf>
    <xf numFmtId="167" fontId="41" fillId="11" borderId="90" xfId="3" applyNumberFormat="1" applyFont="1" applyFill="1" applyBorder="1" applyAlignment="1" applyProtection="1">
      <alignment horizontal="left" vertical="top"/>
      <protection locked="0"/>
    </xf>
    <xf numFmtId="0" fontId="33" fillId="0" borderId="0" xfId="40" applyFont="1" applyAlignment="1">
      <alignment horizontal="center" vertical="center"/>
    </xf>
    <xf numFmtId="172" fontId="50" fillId="0" borderId="292" xfId="39" applyNumberFormat="1" applyFont="1" applyFill="1" applyBorder="1" applyAlignment="1" applyProtection="1">
      <alignment horizontal="center" vertical="center" wrapText="1"/>
      <protection locked="0"/>
    </xf>
    <xf numFmtId="0" fontId="155" fillId="0" borderId="0" xfId="0" applyFont="1"/>
    <xf numFmtId="0" fontId="39" fillId="9" borderId="293" xfId="0" applyFont="1" applyFill="1" applyBorder="1" applyAlignment="1">
      <alignment horizontal="center" vertical="center" wrapText="1"/>
    </xf>
    <xf numFmtId="172" fontId="50" fillId="32" borderId="120" xfId="39" applyNumberFormat="1" applyFont="1" applyFill="1" applyBorder="1" applyAlignment="1" applyProtection="1">
      <alignment horizontal="center" vertical="center" wrapText="1"/>
      <protection locked="0"/>
    </xf>
    <xf numFmtId="172" fontId="50" fillId="11" borderId="294" xfId="39" applyNumberFormat="1" applyFont="1" applyFill="1" applyBorder="1" applyAlignment="1" applyProtection="1">
      <alignment horizontal="center" vertical="center" wrapText="1"/>
      <protection locked="0"/>
    </xf>
    <xf numFmtId="0" fontId="50" fillId="14" borderId="295" xfId="0" applyFont="1" applyFill="1" applyBorder="1"/>
    <xf numFmtId="172" fontId="41" fillId="11" borderId="215" xfId="39" applyNumberFormat="1" applyFont="1" applyFill="1" applyBorder="1" applyAlignment="1" applyProtection="1">
      <alignment horizontal="center" vertical="center" wrapText="1"/>
      <protection locked="0"/>
    </xf>
    <xf numFmtId="172" fontId="41" fillId="11" borderId="212" xfId="39" applyNumberFormat="1" applyFont="1" applyFill="1" applyBorder="1" applyAlignment="1" applyProtection="1">
      <alignment horizontal="center" vertical="center" wrapText="1"/>
      <protection locked="0"/>
    </xf>
    <xf numFmtId="172" fontId="41" fillId="11" borderId="217" xfId="39" applyNumberFormat="1" applyFont="1" applyFill="1" applyBorder="1" applyAlignment="1" applyProtection="1">
      <alignment horizontal="center" vertical="center" wrapText="1"/>
      <protection locked="0"/>
    </xf>
    <xf numFmtId="172" fontId="41" fillId="11" borderId="219" xfId="39" applyNumberFormat="1" applyFont="1" applyFill="1" applyBorder="1" applyAlignment="1" applyProtection="1">
      <alignment horizontal="center" vertical="center" wrapText="1"/>
      <protection locked="0"/>
    </xf>
    <xf numFmtId="172" fontId="41" fillId="32" borderId="210" xfId="39" applyNumberFormat="1" applyFont="1" applyFill="1" applyBorder="1" applyAlignment="1" applyProtection="1">
      <alignment horizontal="center" vertical="center" wrapText="1"/>
      <protection locked="0"/>
    </xf>
    <xf numFmtId="172" fontId="41" fillId="32" borderId="219" xfId="39"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pplyProtection="1">
      <alignment horizontal="center" vertical="center" wrapText="1"/>
      <protection locked="0"/>
    </xf>
    <xf numFmtId="173" fontId="43" fillId="19" borderId="66" xfId="0" applyNumberFormat="1" applyFont="1" applyFill="1" applyBorder="1" applyAlignment="1" applyProtection="1">
      <alignment horizontal="center" vertical="center" wrapText="1"/>
      <protection locked="0"/>
    </xf>
    <xf numFmtId="0" fontId="38" fillId="0" borderId="107" xfId="0" applyFont="1" applyBorder="1"/>
    <xf numFmtId="0" fontId="43" fillId="0" borderId="58" xfId="0" applyFont="1" applyBorder="1" applyAlignment="1">
      <alignment horizontal="left" vertical="center" wrapText="1"/>
    </xf>
    <xf numFmtId="0" fontId="42" fillId="0" borderId="58" xfId="30" applyFont="1" applyFill="1" applyBorder="1" applyAlignment="1" applyProtection="1">
      <alignment horizontal="center" vertical="center" wrapText="1"/>
      <protection locked="0"/>
    </xf>
    <xf numFmtId="173" fontId="43" fillId="12" borderId="74" xfId="39" applyNumberFormat="1" applyFont="1" applyFill="1" applyBorder="1" applyAlignment="1">
      <alignment horizontal="center" vertical="center" wrapText="1"/>
    </xf>
    <xf numFmtId="173" fontId="43" fillId="12" borderId="76" xfId="39" applyNumberFormat="1" applyFont="1" applyFill="1" applyBorder="1" applyAlignment="1">
      <alignment horizontal="center" vertical="center" wrapText="1"/>
    </xf>
    <xf numFmtId="0" fontId="164" fillId="0" borderId="0" xfId="40" applyFont="1"/>
    <xf numFmtId="0" fontId="38" fillId="0" borderId="94" xfId="40" applyFont="1" applyBorder="1" applyAlignment="1">
      <alignment vertical="center"/>
    </xf>
    <xf numFmtId="0" fontId="38" fillId="0" borderId="94" xfId="40" applyFont="1" applyBorder="1" applyAlignment="1">
      <alignment vertical="center" wrapText="1"/>
    </xf>
    <xf numFmtId="43" fontId="41" fillId="19" borderId="88" xfId="57" applyFont="1" applyFill="1" applyBorder="1" applyAlignment="1" applyProtection="1">
      <alignment horizontal="right" vertical="top" wrapText="1"/>
      <protection locked="0"/>
    </xf>
    <xf numFmtId="43" fontId="41" fillId="19" borderId="89" xfId="57" applyFont="1" applyFill="1" applyBorder="1" applyAlignment="1" applyProtection="1">
      <alignment horizontal="right" vertical="top" wrapText="1"/>
      <protection locked="0"/>
    </xf>
    <xf numFmtId="166" fontId="165" fillId="19" borderId="20" xfId="60" applyNumberFormat="1" applyFont="1" applyFill="1" applyBorder="1" applyAlignment="1" applyProtection="1">
      <alignment horizontal="right" vertical="top" wrapText="1"/>
      <protection locked="0"/>
    </xf>
    <xf numFmtId="0" fontId="57" fillId="0" borderId="0" xfId="0" applyFont="1"/>
    <xf numFmtId="0" fontId="57" fillId="0" borderId="0" xfId="0" applyFont="1" applyAlignment="1">
      <alignment wrapText="1"/>
    </xf>
    <xf numFmtId="0" fontId="0" fillId="14" borderId="0" xfId="0" applyFill="1"/>
    <xf numFmtId="0" fontId="0" fillId="33" borderId="0" xfId="0" applyFill="1"/>
    <xf numFmtId="0" fontId="0" fillId="34" borderId="0" xfId="0" applyFill="1"/>
    <xf numFmtId="0" fontId="0" fillId="16" borderId="0" xfId="0" applyFill="1"/>
    <xf numFmtId="0" fontId="41" fillId="0" borderId="65" xfId="0" applyFont="1" applyBorder="1" applyAlignment="1">
      <alignment horizontal="left" vertical="center" wrapText="1"/>
    </xf>
    <xf numFmtId="0" fontId="41" fillId="0" borderId="62" xfId="0" applyFont="1" applyBorder="1" applyAlignment="1">
      <alignment horizontal="left" vertical="center" wrapText="1"/>
    </xf>
    <xf numFmtId="0" fontId="41" fillId="0" borderId="71" xfId="0" applyFont="1" applyBorder="1" applyAlignment="1">
      <alignment horizontal="left" vertical="center" wrapText="1"/>
    </xf>
    <xf numFmtId="0" fontId="41" fillId="0" borderId="74" xfId="0" applyFont="1" applyBorder="1" applyAlignment="1">
      <alignment horizontal="left" vertical="center" wrapText="1"/>
    </xf>
    <xf numFmtId="0" fontId="37" fillId="9" borderId="66" xfId="3" applyFont="1" applyFill="1" applyBorder="1" applyAlignment="1">
      <alignment horizontal="center" vertical="center" wrapText="1"/>
    </xf>
    <xf numFmtId="179" fontId="43" fillId="11" borderId="211" xfId="39" applyNumberFormat="1" applyFont="1" applyFill="1" applyBorder="1" applyAlignment="1" applyProtection="1">
      <alignment horizontal="center" vertical="center" wrapText="1"/>
      <protection locked="0"/>
    </xf>
    <xf numFmtId="179" fontId="43" fillId="12" borderId="123" xfId="39" applyNumberFormat="1" applyFont="1" applyFill="1" applyBorder="1" applyAlignment="1" applyProtection="1">
      <alignment horizontal="center" vertical="center" wrapText="1"/>
    </xf>
    <xf numFmtId="179" fontId="43" fillId="11" borderId="210" xfId="39" applyNumberFormat="1" applyFont="1" applyFill="1" applyBorder="1" applyAlignment="1" applyProtection="1">
      <alignment horizontal="center" vertical="center" wrapText="1"/>
      <protection locked="0"/>
    </xf>
    <xf numFmtId="179" fontId="43" fillId="12" borderId="105" xfId="39" applyNumberFormat="1" applyFont="1" applyFill="1" applyBorder="1" applyAlignment="1" applyProtection="1">
      <alignment horizontal="center" vertical="center" wrapText="1"/>
    </xf>
    <xf numFmtId="179" fontId="43" fillId="12" borderId="66" xfId="39" applyNumberFormat="1" applyFont="1" applyFill="1" applyBorder="1" applyAlignment="1" applyProtection="1">
      <alignment horizontal="center" vertical="center" wrapText="1"/>
    </xf>
    <xf numFmtId="179" fontId="38" fillId="0" borderId="0" xfId="39" applyNumberFormat="1" applyFont="1" applyAlignment="1" applyProtection="1">
      <alignment vertical="center"/>
      <protection locked="0"/>
    </xf>
    <xf numFmtId="179" fontId="41" fillId="0" borderId="0" xfId="39" applyNumberFormat="1" applyFont="1" applyAlignment="1" applyProtection="1">
      <alignment vertical="center"/>
      <protection locked="0"/>
    </xf>
    <xf numFmtId="179" fontId="41" fillId="12" borderId="72" xfId="39" applyNumberFormat="1" applyFont="1" applyFill="1" applyBorder="1" applyAlignment="1" applyProtection="1">
      <alignment horizontal="center" vertical="center" wrapText="1"/>
    </xf>
    <xf numFmtId="179" fontId="41" fillId="12" borderId="67" xfId="39" applyNumberFormat="1" applyFont="1" applyFill="1" applyBorder="1" applyAlignment="1" applyProtection="1">
      <alignment horizontal="center" vertical="center" wrapText="1"/>
    </xf>
    <xf numFmtId="179" fontId="39" fillId="0" borderId="0" xfId="39" applyNumberFormat="1" applyFont="1" applyAlignment="1" applyProtection="1">
      <alignment horizontal="center" vertical="center" wrapText="1"/>
      <protection locked="0"/>
    </xf>
    <xf numFmtId="179" fontId="41" fillId="9" borderId="211" xfId="39" applyNumberFormat="1" applyFont="1" applyFill="1" applyBorder="1" applyAlignment="1" applyProtection="1">
      <alignment horizontal="center" vertical="center" wrapText="1"/>
      <protection locked="0"/>
    </xf>
    <xf numFmtId="179" fontId="41" fillId="9" borderId="211" xfId="39" applyNumberFormat="1" applyFont="1" applyFill="1" applyBorder="1" applyAlignment="1" applyProtection="1">
      <alignment vertical="center"/>
      <protection locked="0"/>
    </xf>
    <xf numFmtId="179" fontId="41" fillId="9" borderId="215" xfId="39" applyNumberFormat="1" applyFont="1" applyFill="1" applyBorder="1" applyAlignment="1" applyProtection="1">
      <alignment vertical="center"/>
      <protection locked="0"/>
    </xf>
    <xf numFmtId="179" fontId="41" fillId="9" borderId="210" xfId="39" applyNumberFormat="1" applyFont="1" applyFill="1" applyBorder="1" applyAlignment="1" applyProtection="1">
      <alignment horizontal="center" vertical="center" wrapText="1"/>
      <protection locked="0"/>
    </xf>
    <xf numFmtId="179" fontId="41" fillId="9" borderId="210" xfId="39" applyNumberFormat="1" applyFont="1" applyFill="1" applyBorder="1" applyAlignment="1" applyProtection="1">
      <alignment vertical="center"/>
      <protection locked="0"/>
    </xf>
    <xf numFmtId="179" fontId="41" fillId="9" borderId="219" xfId="39" applyNumberFormat="1" applyFont="1" applyFill="1" applyBorder="1" applyAlignment="1" applyProtection="1">
      <alignment vertical="center"/>
      <protection locked="0"/>
    </xf>
    <xf numFmtId="179" fontId="41" fillId="9" borderId="212" xfId="39" applyNumberFormat="1" applyFont="1" applyFill="1" applyBorder="1" applyAlignment="1" applyProtection="1">
      <alignment horizontal="center" vertical="center" wrapText="1"/>
      <protection locked="0"/>
    </xf>
    <xf numFmtId="179" fontId="41" fillId="9" borderId="212" xfId="39" applyNumberFormat="1" applyFont="1" applyFill="1" applyBorder="1" applyAlignment="1" applyProtection="1">
      <alignment vertical="center"/>
      <protection locked="0"/>
    </xf>
    <xf numFmtId="179" fontId="41" fillId="9" borderId="217" xfId="39" applyNumberFormat="1" applyFont="1" applyFill="1" applyBorder="1" applyAlignment="1" applyProtection="1">
      <alignment vertical="center"/>
      <protection locked="0"/>
    </xf>
    <xf numFmtId="179" fontId="41" fillId="12" borderId="64" xfId="39" applyNumberFormat="1" applyFont="1" applyFill="1" applyBorder="1" applyAlignment="1" applyProtection="1">
      <alignment horizontal="center" vertical="center" wrapText="1"/>
    </xf>
    <xf numFmtId="179" fontId="43" fillId="12" borderId="147" xfId="39" applyNumberFormat="1" applyFont="1" applyFill="1" applyBorder="1" applyAlignment="1" applyProtection="1">
      <alignment horizontal="center" vertical="center" wrapText="1"/>
    </xf>
    <xf numFmtId="179" fontId="43" fillId="0" borderId="0" xfId="39" applyNumberFormat="1" applyFont="1" applyAlignment="1" applyProtection="1">
      <alignment horizontal="center" vertical="center" wrapText="1"/>
      <protection locked="0"/>
    </xf>
    <xf numFmtId="179" fontId="41" fillId="0" borderId="0" xfId="39" applyNumberFormat="1" applyFont="1" applyAlignment="1" applyProtection="1">
      <alignment horizontal="center" vertical="center" wrapText="1"/>
      <protection locked="0"/>
    </xf>
    <xf numFmtId="179" fontId="43" fillId="11" borderId="212" xfId="39" applyNumberFormat="1" applyFont="1" applyFill="1" applyBorder="1" applyAlignment="1" applyProtection="1">
      <alignment horizontal="center" vertical="center" wrapText="1"/>
      <protection locked="0"/>
    </xf>
    <xf numFmtId="179" fontId="43" fillId="12" borderId="124" xfId="39" applyNumberFormat="1" applyFont="1" applyFill="1" applyBorder="1" applyAlignment="1" applyProtection="1">
      <alignment horizontal="center" vertical="center" wrapText="1"/>
    </xf>
    <xf numFmtId="179" fontId="43" fillId="12" borderId="212" xfId="39" applyNumberFormat="1" applyFont="1" applyFill="1" applyBorder="1" applyAlignment="1" applyProtection="1">
      <alignment horizontal="center" vertical="center" wrapText="1"/>
    </xf>
    <xf numFmtId="179" fontId="43" fillId="12" borderId="76" xfId="0" applyNumberFormat="1" applyFont="1" applyFill="1" applyBorder="1" applyAlignment="1">
      <alignment horizontal="center" vertical="center" wrapText="1"/>
    </xf>
    <xf numFmtId="179" fontId="41" fillId="12" borderId="75" xfId="0" applyNumberFormat="1" applyFont="1" applyFill="1" applyBorder="1" applyAlignment="1">
      <alignment horizontal="center" vertical="center" wrapText="1"/>
    </xf>
    <xf numFmtId="2" fontId="41" fillId="11" borderId="20" xfId="38" applyNumberFormat="1" applyFont="1" applyFill="1" applyBorder="1" applyAlignment="1" applyProtection="1">
      <alignment horizontal="center" vertical="center" wrapText="1"/>
      <protection locked="0"/>
    </xf>
    <xf numFmtId="167" fontId="43" fillId="11" borderId="211" xfId="39" applyNumberFormat="1" applyFont="1" applyFill="1" applyBorder="1" applyAlignment="1" applyProtection="1">
      <alignment horizontal="center" vertical="center" wrapText="1"/>
      <protection locked="0"/>
    </xf>
    <xf numFmtId="167" fontId="43" fillId="12" borderId="123" xfId="39" applyNumberFormat="1" applyFont="1" applyFill="1" applyBorder="1" applyAlignment="1" applyProtection="1">
      <alignment horizontal="center" vertical="center" wrapText="1"/>
    </xf>
    <xf numFmtId="167" fontId="43" fillId="12" borderId="64" xfId="39" applyNumberFormat="1" applyFont="1" applyFill="1" applyBorder="1" applyAlignment="1" applyProtection="1">
      <alignment horizontal="center" vertical="center" wrapText="1"/>
    </xf>
    <xf numFmtId="167" fontId="43" fillId="11" borderId="210" xfId="39" applyNumberFormat="1" applyFont="1" applyFill="1" applyBorder="1" applyAlignment="1" applyProtection="1">
      <alignment horizontal="center" vertical="center" wrapText="1"/>
      <protection locked="0"/>
    </xf>
    <xf numFmtId="167" fontId="43" fillId="12" borderId="105" xfId="39" applyNumberFormat="1" applyFont="1" applyFill="1" applyBorder="1" applyAlignment="1" applyProtection="1">
      <alignment horizontal="center" vertical="center" wrapText="1"/>
    </xf>
    <xf numFmtId="167" fontId="43" fillId="12" borderId="72" xfId="39" applyNumberFormat="1" applyFont="1" applyFill="1" applyBorder="1" applyAlignment="1" applyProtection="1">
      <alignment horizontal="center" vertical="center" wrapText="1"/>
    </xf>
    <xf numFmtId="167" fontId="43" fillId="12" borderId="120" xfId="39" applyNumberFormat="1" applyFont="1" applyFill="1" applyBorder="1" applyAlignment="1" applyProtection="1">
      <alignment horizontal="center" vertical="center" wrapText="1"/>
    </xf>
    <xf numFmtId="167" fontId="43" fillId="12" borderId="33" xfId="39" applyNumberFormat="1" applyFont="1" applyFill="1" applyBorder="1" applyAlignment="1" applyProtection="1">
      <alignment horizontal="center" vertical="center" wrapText="1"/>
    </xf>
    <xf numFmtId="167" fontId="43" fillId="11" borderId="33" xfId="39" applyNumberFormat="1" applyFont="1" applyFill="1" applyBorder="1" applyAlignment="1" applyProtection="1">
      <alignment horizontal="center" vertical="center" wrapText="1"/>
      <protection locked="0"/>
    </xf>
    <xf numFmtId="167" fontId="43" fillId="16" borderId="33" xfId="39" applyNumberFormat="1" applyFont="1" applyFill="1" applyBorder="1" applyAlignment="1" applyProtection="1">
      <alignment horizontal="center" vertical="center" wrapText="1"/>
    </xf>
    <xf numFmtId="167" fontId="43" fillId="11" borderId="66" xfId="39" applyNumberFormat="1" applyFont="1" applyFill="1" applyBorder="1" applyAlignment="1" applyProtection="1">
      <alignment horizontal="center" vertical="center" wrapText="1"/>
      <protection locked="0"/>
    </xf>
    <xf numFmtId="167" fontId="43" fillId="12" borderId="66" xfId="39" applyNumberFormat="1" applyFont="1" applyFill="1" applyBorder="1" applyAlignment="1" applyProtection="1">
      <alignment horizontal="center" vertical="center" wrapText="1"/>
    </xf>
    <xf numFmtId="167" fontId="43" fillId="12" borderId="67" xfId="39" applyNumberFormat="1" applyFont="1" applyFill="1" applyBorder="1" applyAlignment="1" applyProtection="1">
      <alignment horizontal="center" vertical="center" wrapText="1"/>
    </xf>
    <xf numFmtId="167" fontId="43" fillId="11" borderId="63" xfId="39" applyNumberFormat="1" applyFont="1" applyFill="1" applyBorder="1" applyAlignment="1" applyProtection="1">
      <alignment horizontal="center" vertical="center" wrapText="1"/>
      <protection locked="0"/>
    </xf>
    <xf numFmtId="167" fontId="43" fillId="12" borderId="63" xfId="39" applyNumberFormat="1" applyFont="1" applyFill="1" applyBorder="1" applyAlignment="1" applyProtection="1">
      <alignment horizontal="center" vertical="center" wrapText="1"/>
    </xf>
    <xf numFmtId="167" fontId="41" fillId="12" borderId="33" xfId="39" applyNumberFormat="1" applyFont="1" applyFill="1" applyBorder="1" applyAlignment="1" applyProtection="1">
      <alignment horizontal="center" vertical="center" wrapText="1"/>
    </xf>
    <xf numFmtId="167" fontId="41" fillId="12" borderId="72" xfId="39" applyNumberFormat="1" applyFont="1" applyFill="1" applyBorder="1" applyAlignment="1" applyProtection="1">
      <alignment horizontal="center" vertical="center" wrapText="1"/>
    </xf>
    <xf numFmtId="167" fontId="41" fillId="12" borderId="66" xfId="39" applyNumberFormat="1" applyFont="1" applyFill="1" applyBorder="1" applyAlignment="1" applyProtection="1">
      <alignment horizontal="center" vertical="center" wrapText="1"/>
    </xf>
    <xf numFmtId="167" fontId="41" fillId="12" borderId="67" xfId="39" applyNumberFormat="1" applyFont="1" applyFill="1" applyBorder="1" applyAlignment="1" applyProtection="1">
      <alignment horizontal="center" vertical="center" wrapText="1"/>
    </xf>
    <xf numFmtId="167" fontId="41" fillId="11" borderId="211" xfId="39" applyNumberFormat="1" applyFont="1" applyFill="1" applyBorder="1" applyAlignment="1" applyProtection="1">
      <alignment vertical="center"/>
      <protection locked="0"/>
    </xf>
    <xf numFmtId="167" fontId="41" fillId="11" borderId="210" xfId="39" applyNumberFormat="1" applyFont="1" applyFill="1" applyBorder="1" applyAlignment="1" applyProtection="1">
      <alignment vertical="center"/>
      <protection locked="0"/>
    </xf>
    <xf numFmtId="167" fontId="41" fillId="12" borderId="212" xfId="39" applyNumberFormat="1" applyFont="1" applyFill="1" applyBorder="1" applyAlignment="1" applyProtection="1">
      <alignment vertical="center"/>
    </xf>
    <xf numFmtId="167" fontId="43" fillId="16" borderId="63" xfId="39" applyNumberFormat="1" applyFont="1" applyFill="1" applyBorder="1" applyAlignment="1" applyProtection="1">
      <alignment horizontal="center" vertical="center" wrapText="1"/>
    </xf>
    <xf numFmtId="167" fontId="41" fillId="12" borderId="64" xfId="39" applyNumberFormat="1" applyFont="1" applyFill="1" applyBorder="1" applyAlignment="1" applyProtection="1">
      <alignment horizontal="center" vertical="center" wrapText="1"/>
    </xf>
    <xf numFmtId="167" fontId="43" fillId="12" borderId="212" xfId="39" applyNumberFormat="1" applyFont="1" applyFill="1" applyBorder="1" applyAlignment="1" applyProtection="1">
      <alignment horizontal="center" vertical="center" wrapText="1"/>
    </xf>
    <xf numFmtId="167" fontId="43" fillId="12" borderId="124" xfId="39" applyNumberFormat="1" applyFont="1" applyFill="1" applyBorder="1" applyAlignment="1" applyProtection="1">
      <alignment horizontal="center" vertical="center" wrapText="1"/>
    </xf>
    <xf numFmtId="167" fontId="41" fillId="0" borderId="0" xfId="39" applyNumberFormat="1" applyFont="1" applyAlignment="1" applyProtection="1">
      <alignment horizontal="center" vertical="center" wrapText="1"/>
      <protection locked="0"/>
    </xf>
    <xf numFmtId="167" fontId="43" fillId="0" borderId="0" xfId="39" applyNumberFormat="1" applyFont="1" applyAlignment="1" applyProtection="1">
      <alignment horizontal="center" vertical="center" wrapText="1"/>
      <protection locked="0"/>
    </xf>
    <xf numFmtId="167" fontId="43" fillId="12" borderId="76" xfId="39" applyNumberFormat="1" applyFont="1" applyFill="1" applyBorder="1" applyAlignment="1" applyProtection="1">
      <alignment horizontal="center" vertical="center" wrapText="1"/>
    </xf>
    <xf numFmtId="167" fontId="41" fillId="12" borderId="75" xfId="39" applyNumberFormat="1" applyFont="1" applyFill="1" applyBorder="1" applyAlignment="1" applyProtection="1">
      <alignment horizontal="center" vertical="center" wrapText="1"/>
    </xf>
    <xf numFmtId="167" fontId="38" fillId="0" borderId="0" xfId="39" applyNumberFormat="1" applyFont="1" applyAlignment="1" applyProtection="1">
      <alignment vertical="center"/>
      <protection locked="0"/>
    </xf>
    <xf numFmtId="167" fontId="41" fillId="0" borderId="0" xfId="0" applyNumberFormat="1" applyFont="1" applyAlignment="1">
      <alignment vertical="center"/>
    </xf>
    <xf numFmtId="0" fontId="39" fillId="9" borderId="154" xfId="0" applyFont="1" applyFill="1" applyBorder="1" applyAlignment="1">
      <alignment horizontal="left" vertical="center"/>
    </xf>
    <xf numFmtId="0" fontId="39" fillId="9" borderId="155" xfId="0" applyFont="1" applyFill="1" applyBorder="1" applyAlignment="1">
      <alignment horizontal="left" vertical="center"/>
    </xf>
    <xf numFmtId="0" fontId="39" fillId="9" borderId="156" xfId="0" applyFont="1" applyFill="1" applyBorder="1" applyAlignment="1">
      <alignment horizontal="left" vertical="center"/>
    </xf>
    <xf numFmtId="0" fontId="57" fillId="0" borderId="159" xfId="0" applyFont="1" applyBorder="1" applyAlignment="1">
      <alignment horizontal="left" vertical="top" wrapText="1"/>
    </xf>
    <xf numFmtId="0" fontId="57" fillId="0" borderId="160" xfId="0" applyFont="1" applyBorder="1" applyAlignment="1">
      <alignment horizontal="left" vertical="top" wrapText="1"/>
    </xf>
    <xf numFmtId="0" fontId="57" fillId="0" borderId="161" xfId="0" applyFont="1" applyBorder="1" applyAlignment="1">
      <alignment horizontal="left" vertical="top" wrapText="1"/>
    </xf>
    <xf numFmtId="0" fontId="57" fillId="0" borderId="157" xfId="0" applyFont="1" applyBorder="1" applyAlignment="1">
      <alignment horizontal="left" vertical="top" wrapText="1"/>
    </xf>
    <xf numFmtId="0" fontId="57" fillId="0" borderId="0" xfId="0" applyFont="1" applyAlignment="1">
      <alignment horizontal="left" vertical="top" wrapText="1"/>
    </xf>
    <xf numFmtId="0" fontId="57" fillId="0" borderId="158" xfId="0" applyFont="1" applyBorder="1" applyAlignment="1">
      <alignment horizontal="left" vertical="top" wrapText="1"/>
    </xf>
    <xf numFmtId="0" fontId="57" fillId="0" borderId="162" xfId="0" applyFont="1" applyBorder="1" applyAlignment="1">
      <alignment horizontal="left" vertical="top" wrapText="1"/>
    </xf>
    <xf numFmtId="0" fontId="57" fillId="0" borderId="163" xfId="0" applyFont="1" applyBorder="1" applyAlignment="1">
      <alignment horizontal="left" vertical="top" wrapText="1"/>
    </xf>
    <xf numFmtId="0" fontId="57" fillId="0" borderId="164" xfId="0" applyFont="1" applyBorder="1" applyAlignment="1">
      <alignment horizontal="left" vertical="top" wrapText="1"/>
    </xf>
    <xf numFmtId="0" fontId="57"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57" fillId="0" borderId="154" xfId="0" applyFont="1" applyBorder="1" applyAlignment="1">
      <alignment horizontal="left" vertical="top" wrapText="1"/>
    </xf>
    <xf numFmtId="0" fontId="57" fillId="0" borderId="155" xfId="0" applyFont="1" applyBorder="1" applyAlignment="1">
      <alignment horizontal="left" vertical="top" wrapText="1"/>
    </xf>
    <xf numFmtId="0" fontId="57" fillId="0" borderId="156" xfId="0" applyFont="1" applyBorder="1" applyAlignment="1">
      <alignment horizontal="left" vertical="top" wrapText="1"/>
    </xf>
    <xf numFmtId="0" fontId="39" fillId="9" borderId="234" xfId="0" applyFont="1" applyFill="1" applyBorder="1" applyAlignment="1">
      <alignment horizontal="left" vertical="center"/>
    </xf>
    <xf numFmtId="0" fontId="145" fillId="28" borderId="152" xfId="0" applyFont="1" applyFill="1" applyBorder="1" applyAlignment="1">
      <alignment vertical="top"/>
    </xf>
    <xf numFmtId="0" fontId="145" fillId="28" borderId="153" xfId="0" applyFont="1" applyFill="1" applyBorder="1" applyAlignment="1">
      <alignment vertical="top"/>
    </xf>
    <xf numFmtId="0" fontId="145" fillId="28" borderId="0" xfId="0" applyFont="1" applyFill="1" applyAlignment="1">
      <alignment vertical="top"/>
    </xf>
    <xf numFmtId="0" fontId="33" fillId="0" borderId="157" xfId="0" applyFont="1" applyBorder="1" applyAlignment="1">
      <alignment horizontal="left" vertical="top" wrapText="1"/>
    </xf>
    <xf numFmtId="0" fontId="33" fillId="0" borderId="235" xfId="0" applyFont="1" applyBorder="1" applyAlignment="1">
      <alignment horizontal="left" vertical="top" wrapText="1"/>
    </xf>
    <xf numFmtId="0" fontId="54" fillId="13" borderId="0" xfId="49" applyNumberFormat="1" applyFont="1" applyFill="1" applyAlignment="1">
      <alignment horizontal="left" vertical="center"/>
    </xf>
    <xf numFmtId="0" fontId="62" fillId="0" borderId="0" xfId="29" applyFont="1" applyBorder="1" applyAlignment="1">
      <alignment horizontal="left" vertical="center" wrapText="1"/>
    </xf>
    <xf numFmtId="0" fontId="54" fillId="10" borderId="31" xfId="15" applyFont="1" applyFill="1" applyBorder="1" applyAlignment="1">
      <alignment horizontal="center" vertical="center"/>
    </xf>
    <xf numFmtId="0" fontId="54" fillId="10" borderId="0" xfId="15" applyFont="1" applyFill="1" applyAlignment="1">
      <alignment horizontal="center" vertical="center"/>
    </xf>
    <xf numFmtId="0" fontId="54" fillId="10" borderId="16" xfId="15" applyFont="1" applyFill="1" applyBorder="1" applyAlignment="1">
      <alignment horizontal="center" vertical="center"/>
    </xf>
    <xf numFmtId="0" fontId="54" fillId="10" borderId="17" xfId="15" applyFont="1" applyFill="1" applyBorder="1" applyAlignment="1">
      <alignment horizontal="center" vertical="center"/>
    </xf>
    <xf numFmtId="0" fontId="54" fillId="10" borderId="18" xfId="15" applyFont="1" applyFill="1" applyBorder="1" applyAlignment="1">
      <alignment horizontal="center" vertical="center"/>
    </xf>
    <xf numFmtId="0" fontId="65" fillId="0" borderId="0" xfId="31" applyFont="1" applyBorder="1" applyAlignment="1">
      <alignment horizontal="center" vertical="center" wrapText="1"/>
    </xf>
    <xf numFmtId="0" fontId="59" fillId="14" borderId="0" xfId="15" applyFont="1" applyFill="1" applyAlignment="1">
      <alignment horizontal="center" vertical="center" wrapText="1"/>
    </xf>
    <xf numFmtId="0" fontId="158" fillId="0" borderId="0" xfId="31" applyFont="1" applyFill="1" applyBorder="1" applyAlignment="1">
      <alignment horizontal="center" vertical="center" wrapText="1"/>
    </xf>
    <xf numFmtId="0" fontId="39" fillId="9" borderId="62" xfId="30" applyFont="1" applyFill="1" applyBorder="1" applyAlignment="1">
      <alignment horizontal="center" vertical="center" wrapText="1"/>
    </xf>
    <xf numFmtId="0" fontId="39" fillId="9" borderId="63" xfId="30" applyFont="1" applyFill="1" applyBorder="1" applyAlignment="1">
      <alignment horizontal="center" vertical="center" wrapText="1"/>
    </xf>
    <xf numFmtId="0" fontId="39" fillId="9" borderId="65" xfId="30" applyFont="1" applyFill="1" applyBorder="1" applyAlignment="1">
      <alignment horizontal="center" vertical="center" wrapText="1"/>
    </xf>
    <xf numFmtId="0" fontId="39" fillId="9" borderId="66" xfId="30" applyFont="1" applyFill="1" applyBorder="1" applyAlignment="1">
      <alignment horizontal="center" vertical="center" wrapText="1"/>
    </xf>
    <xf numFmtId="0" fontId="39" fillId="9" borderId="63"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39" fillId="9" borderId="69" xfId="30" applyFont="1" applyFill="1" applyBorder="1" applyAlignment="1">
      <alignment horizontal="center" vertical="center" wrapText="1"/>
    </xf>
    <xf numFmtId="0" fontId="39" fillId="9" borderId="70" xfId="30" applyFont="1" applyFill="1" applyBorder="1" applyAlignment="1">
      <alignment horizontal="center"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39" fillId="9" borderId="59" xfId="30" applyFont="1" applyFill="1" applyBorder="1" applyAlignment="1">
      <alignment horizontal="left" vertical="center" wrapText="1"/>
    </xf>
    <xf numFmtId="0" fontId="39" fillId="9" borderId="61" xfId="30" applyFont="1" applyFill="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0" borderId="216" xfId="0" applyFont="1" applyBorder="1" applyAlignment="1">
      <alignment horizontal="left" vertical="center" wrapText="1"/>
    </xf>
    <xf numFmtId="0" fontId="41" fillId="0" borderId="212" xfId="0" applyFont="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214" xfId="0" applyFont="1" applyBorder="1" applyAlignment="1">
      <alignment horizontal="left" vertical="center" wrapText="1"/>
    </xf>
    <xf numFmtId="0" fontId="41" fillId="0" borderId="211"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218" xfId="0" applyFont="1" applyBorder="1" applyAlignment="1">
      <alignment horizontal="left" vertical="center" wrapText="1"/>
    </xf>
    <xf numFmtId="0" fontId="41" fillId="0" borderId="210"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54" fillId="10" borderId="31"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16" xfId="15" applyFont="1" applyFill="1" applyBorder="1" applyAlignment="1">
      <alignment horizontal="center" vertical="center" wrapText="1"/>
    </xf>
    <xf numFmtId="0" fontId="54" fillId="10" borderId="17" xfId="15" applyFont="1" applyFill="1" applyBorder="1" applyAlignment="1">
      <alignment horizontal="center" vertical="center" wrapText="1"/>
    </xf>
    <xf numFmtId="0" fontId="54" fillId="10" borderId="18" xfId="15" applyFont="1" applyFill="1" applyBorder="1" applyAlignment="1">
      <alignment horizontal="center" vertical="center" wrapText="1"/>
    </xf>
    <xf numFmtId="0" fontId="47" fillId="0" borderId="0" xfId="31" applyFont="1" applyBorder="1" applyAlignment="1">
      <alignment horizontal="center" vertical="center" wrapText="1"/>
    </xf>
    <xf numFmtId="0" fontId="39" fillId="9" borderId="62"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3" fillId="0" borderId="71" xfId="0" applyFont="1" applyBorder="1" applyAlignment="1">
      <alignment vertical="center" wrapText="1"/>
    </xf>
    <xf numFmtId="0" fontId="43" fillId="0" borderId="33"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71" xfId="0" applyFont="1" applyBorder="1" applyAlignment="1">
      <alignment vertical="center"/>
    </xf>
    <xf numFmtId="0" fontId="43" fillId="0" borderId="33" xfId="0" applyFont="1" applyBorder="1" applyAlignment="1">
      <alignment vertical="center"/>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3" fillId="0" borderId="210" xfId="15" applyFont="1" applyBorder="1" applyAlignment="1">
      <alignment horizontal="center" vertical="center"/>
    </xf>
    <xf numFmtId="0" fontId="43" fillId="0" borderId="212" xfId="15" applyFont="1" applyBorder="1" applyAlignment="1">
      <alignment horizontal="center" vertical="center"/>
    </xf>
    <xf numFmtId="0" fontId="43" fillId="0" borderId="115" xfId="15" applyFont="1" applyBorder="1" applyAlignment="1">
      <alignment horizontal="center" vertical="center"/>
    </xf>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0" fontId="43" fillId="0" borderId="211" xfId="15" applyFont="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39" fillId="9" borderId="108" xfId="15" applyFont="1" applyFill="1" applyBorder="1" applyAlignment="1">
      <alignment horizontal="center" vertical="center"/>
    </xf>
    <xf numFmtId="0" fontId="39" fillId="9" borderId="110" xfId="15" applyFont="1" applyFill="1" applyBorder="1" applyAlignment="1">
      <alignment horizontal="center" vertical="center"/>
    </xf>
    <xf numFmtId="0" fontId="39" fillId="9" borderId="123" xfId="15" applyFont="1" applyFill="1" applyBorder="1" applyAlignment="1">
      <alignment horizontal="center" vertical="center"/>
    </xf>
    <xf numFmtId="0" fontId="39" fillId="9" borderId="109" xfId="15" applyFont="1" applyFill="1" applyBorder="1" applyAlignment="1">
      <alignment horizontal="center" vertical="center"/>
    </xf>
    <xf numFmtId="0" fontId="39" fillId="9" borderId="112" xfId="15" applyFont="1" applyFill="1" applyBorder="1" applyAlignment="1">
      <alignment horizontal="center" vertical="center"/>
    </xf>
    <xf numFmtId="0" fontId="39" fillId="9" borderId="124" xfId="15" applyFont="1" applyFill="1" applyBorder="1" applyAlignment="1">
      <alignment horizontal="center" vertical="center"/>
    </xf>
    <xf numFmtId="167" fontId="39" fillId="9" borderId="108" xfId="15" applyNumberFormat="1" applyFont="1" applyFill="1" applyBorder="1" applyAlignment="1">
      <alignment horizontal="center" vertical="center"/>
    </xf>
    <xf numFmtId="167" fontId="39" fillId="9" borderId="110" xfId="15" applyNumberFormat="1" applyFont="1" applyFill="1" applyBorder="1" applyAlignment="1">
      <alignment horizontal="center" vertical="center"/>
    </xf>
    <xf numFmtId="167" fontId="39" fillId="9" borderId="111" xfId="15" applyNumberFormat="1" applyFont="1" applyFill="1" applyBorder="1" applyAlignment="1">
      <alignment horizontal="center" vertical="center"/>
    </xf>
    <xf numFmtId="1" fontId="39" fillId="9" borderId="109" xfId="15" applyNumberFormat="1" applyFont="1" applyFill="1" applyBorder="1" applyAlignment="1">
      <alignment horizontal="center" vertical="center"/>
    </xf>
    <xf numFmtId="1" fontId="39" fillId="9" borderId="112" xfId="15" applyNumberFormat="1" applyFont="1" applyFill="1" applyBorder="1" applyAlignment="1">
      <alignment horizontal="center" vertical="center"/>
    </xf>
    <xf numFmtId="1" fontId="39" fillId="9" borderId="113" xfId="15" applyNumberFormat="1" applyFont="1" applyFill="1" applyBorder="1" applyAlignment="1">
      <alignment horizontal="center" vertical="center"/>
    </xf>
    <xf numFmtId="0" fontId="39" fillId="9" borderId="77" xfId="15" applyFont="1" applyFill="1" applyBorder="1" applyAlignment="1">
      <alignment horizontal="center" vertical="center"/>
    </xf>
    <xf numFmtId="0" fontId="39" fillId="9" borderId="103" xfId="15" applyFont="1" applyFill="1" applyBorder="1" applyAlignment="1">
      <alignment horizontal="center" vertical="center"/>
    </xf>
    <xf numFmtId="0" fontId="62" fillId="5" borderId="0" xfId="29" applyFont="1" applyFill="1" applyBorder="1" applyAlignment="1">
      <alignment horizontal="left" vertical="center" wrapText="1"/>
    </xf>
    <xf numFmtId="0" fontId="37" fillId="22" borderId="33" xfId="15" applyFont="1" applyFill="1" applyBorder="1" applyAlignment="1">
      <alignment horizontal="center" vertical="center" wrapText="1"/>
    </xf>
    <xf numFmtId="0" fontId="37" fillId="22" borderId="81" xfId="15" applyFont="1" applyFill="1" applyBorder="1" applyAlignment="1">
      <alignment horizontal="center" vertical="center" wrapText="1"/>
    </xf>
    <xf numFmtId="0" fontId="37" fillId="22" borderId="62" xfId="15" applyFont="1" applyFill="1" applyBorder="1" applyAlignment="1">
      <alignment horizontal="center" vertical="center"/>
    </xf>
    <xf numFmtId="0" fontId="37" fillId="22" borderId="63" xfId="15" applyFont="1" applyFill="1" applyBorder="1" applyAlignment="1">
      <alignment horizontal="center" vertical="center"/>
    </xf>
    <xf numFmtId="0" fontId="37" fillId="22" borderId="64" xfId="15" applyFont="1" applyFill="1" applyBorder="1" applyAlignment="1">
      <alignment horizontal="center" vertical="center"/>
    </xf>
    <xf numFmtId="0" fontId="39" fillId="9" borderId="68" xfId="30" applyFont="1" applyFill="1" applyBorder="1" applyAlignment="1">
      <alignment horizontal="center" vertical="center" wrapText="1"/>
    </xf>
    <xf numFmtId="0" fontId="39" fillId="9" borderId="106" xfId="30" applyFont="1" applyFill="1" applyBorder="1" applyAlignment="1">
      <alignment horizontal="center" vertical="center" wrapText="1"/>
    </xf>
    <xf numFmtId="0" fontId="39" fillId="9" borderId="107" xfId="30" applyFont="1" applyFill="1" applyBorder="1" applyAlignment="1">
      <alignment horizontal="center" vertical="center" wrapText="1"/>
    </xf>
    <xf numFmtId="0" fontId="37" fillId="22" borderId="62" xfId="15" applyFont="1" applyFill="1" applyBorder="1" applyAlignment="1">
      <alignment horizontal="left" vertical="center"/>
    </xf>
    <xf numFmtId="0" fontId="37" fillId="22" borderId="65" xfId="15" applyFont="1" applyFill="1" applyBorder="1" applyAlignment="1">
      <alignment horizontal="left" vertical="center"/>
    </xf>
    <xf numFmtId="0" fontId="37" fillId="22" borderId="81" xfId="15" applyFont="1" applyFill="1" applyBorder="1" applyAlignment="1">
      <alignment horizontal="center" vertical="center"/>
    </xf>
    <xf numFmtId="0" fontId="37" fillId="22" borderId="108" xfId="15" applyFont="1" applyFill="1" applyBorder="1" applyAlignment="1">
      <alignment horizontal="center" vertical="center"/>
    </xf>
    <xf numFmtId="0" fontId="37" fillId="22" borderId="178" xfId="15" applyFont="1" applyFill="1" applyBorder="1" applyAlignment="1">
      <alignment horizontal="center" vertical="center"/>
    </xf>
    <xf numFmtId="0" fontId="37" fillId="22" borderId="66" xfId="15" applyFont="1" applyFill="1" applyBorder="1" applyAlignment="1">
      <alignment horizontal="center" vertical="center" wrapText="1"/>
    </xf>
    <xf numFmtId="0" fontId="37" fillId="22" borderId="72" xfId="15" applyFont="1" applyFill="1" applyBorder="1" applyAlignment="1">
      <alignment horizontal="center" vertical="center" wrapText="1"/>
    </xf>
    <xf numFmtId="0" fontId="37" fillId="22" borderId="67" xfId="15" applyFont="1" applyFill="1" applyBorder="1" applyAlignment="1">
      <alignment horizontal="center" vertical="center" wrapText="1"/>
    </xf>
    <xf numFmtId="0" fontId="134" fillId="10" borderId="31" xfId="15" applyFont="1" applyFill="1" applyBorder="1" applyAlignment="1">
      <alignment horizontal="center" vertical="center" wrapText="1"/>
    </xf>
    <xf numFmtId="0" fontId="134" fillId="10" borderId="0" xfId="15" applyFont="1" applyFill="1" applyAlignment="1">
      <alignment horizontal="center" vertical="center" wrapText="1"/>
    </xf>
    <xf numFmtId="0" fontId="37" fillId="22" borderId="66" xfId="15" applyFont="1" applyFill="1" applyBorder="1" applyAlignment="1">
      <alignment horizontal="center" vertical="center"/>
    </xf>
    <xf numFmtId="0" fontId="37" fillId="22" borderId="109" xfId="15" applyFont="1" applyFill="1" applyBorder="1" applyAlignment="1">
      <alignment horizontal="center" vertical="center"/>
    </xf>
    <xf numFmtId="0" fontId="37" fillId="22" borderId="82" xfId="15" applyFont="1" applyFill="1" applyBorder="1" applyAlignment="1">
      <alignment horizontal="center" vertical="center" wrapText="1"/>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0" borderId="31" xfId="39" applyFont="1" applyFill="1" applyBorder="1" applyAlignment="1">
      <alignment horizontal="center" vertical="center" wrapText="1"/>
    </xf>
    <xf numFmtId="165" fontId="54" fillId="10" borderId="0" xfId="39" applyFont="1" applyFill="1" applyAlignment="1">
      <alignment horizontal="center" vertical="center" wrapText="1"/>
    </xf>
    <xf numFmtId="165" fontId="54" fillId="10" borderId="16" xfId="39" applyFont="1" applyFill="1" applyBorder="1" applyAlignment="1">
      <alignment horizontal="center" vertical="center" wrapText="1"/>
    </xf>
    <xf numFmtId="165" fontId="54" fillId="10" borderId="17" xfId="39" applyFont="1" applyFill="1" applyBorder="1" applyAlignment="1">
      <alignment horizontal="center" vertical="center" wrapText="1"/>
    </xf>
    <xf numFmtId="165" fontId="59" fillId="14" borderId="0" xfId="39" applyFont="1" applyFill="1" applyAlignment="1">
      <alignment horizontal="center" vertical="center" wrapText="1"/>
    </xf>
    <xf numFmtId="173" fontId="62" fillId="0" borderId="0" xfId="39" applyNumberFormat="1" applyFont="1" applyBorder="1" applyAlignment="1">
      <alignment horizontal="left" vertical="center" wrapText="1"/>
    </xf>
    <xf numFmtId="0" fontId="54" fillId="13" borderId="16" xfId="15" applyFont="1" applyFill="1" applyBorder="1" applyAlignment="1">
      <alignment horizontal="center" vertical="center" wrapText="1"/>
    </xf>
    <xf numFmtId="0" fontId="54" fillId="13" borderId="17" xfId="15" applyFont="1" applyFill="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0" fontId="62" fillId="0" borderId="0" xfId="0" applyFont="1" applyAlignment="1">
      <alignment horizontal="left" vertical="center" wrapText="1"/>
    </xf>
    <xf numFmtId="0" fontId="39" fillId="9" borderId="74" xfId="30" applyFont="1" applyFill="1" applyBorder="1" applyAlignment="1">
      <alignment horizontal="left" vertical="center" wrapText="1"/>
    </xf>
    <xf numFmtId="0" fontId="39" fillId="9" borderId="58" xfId="30" applyFont="1" applyFill="1" applyBorder="1" applyAlignment="1">
      <alignment horizontal="left" vertical="center" wrapText="1"/>
    </xf>
    <xf numFmtId="0" fontId="39" fillId="9" borderId="68" xfId="30" applyFont="1" applyFill="1" applyBorder="1" applyAlignment="1">
      <alignment horizontal="left" vertical="center" wrapText="1"/>
    </xf>
    <xf numFmtId="0" fontId="38" fillId="0" borderId="119" xfId="0" applyFont="1" applyBorder="1" applyAlignment="1">
      <alignment horizontal="left" vertical="center" wrapText="1"/>
    </xf>
    <xf numFmtId="0" fontId="38" fillId="0" borderId="214" xfId="0" applyFont="1" applyBorder="1" applyAlignment="1">
      <alignment horizontal="left" vertical="center" wrapText="1"/>
    </xf>
    <xf numFmtId="0" fontId="38" fillId="0" borderId="211" xfId="0" applyFont="1" applyBorder="1" applyAlignment="1">
      <alignment horizontal="left" vertical="center" wrapText="1"/>
    </xf>
    <xf numFmtId="0" fontId="38" fillId="0" borderId="71" xfId="0" applyFont="1" applyBorder="1" applyAlignment="1">
      <alignment horizontal="left" vertical="center" wrapText="1"/>
    </xf>
    <xf numFmtId="0" fontId="38" fillId="0" borderId="218" xfId="0" applyFont="1" applyBorder="1" applyAlignment="1">
      <alignment horizontal="left" vertical="center" wrapText="1"/>
    </xf>
    <xf numFmtId="0" fontId="38" fillId="0" borderId="210" xfId="0" applyFont="1" applyBorder="1" applyAlignment="1">
      <alignment horizontal="left" vertical="center" wrapText="1"/>
    </xf>
    <xf numFmtId="0" fontId="38" fillId="0" borderId="65" xfId="0" applyFont="1" applyBorder="1" applyAlignment="1">
      <alignment horizontal="left" vertical="center" wrapText="1"/>
    </xf>
    <xf numFmtId="0" fontId="38" fillId="0" borderId="216" xfId="0" applyFont="1" applyBorder="1" applyAlignment="1">
      <alignment horizontal="left" vertical="center" wrapText="1"/>
    </xf>
    <xf numFmtId="0" fontId="38" fillId="0" borderId="212" xfId="0" applyFont="1" applyBorder="1" applyAlignment="1">
      <alignment horizontal="left" vertical="center" wrapText="1"/>
    </xf>
    <xf numFmtId="0" fontId="58" fillId="0" borderId="0" xfId="15" applyFont="1" applyAlignment="1">
      <alignment horizontal="center" vertical="center" wrapText="1"/>
    </xf>
    <xf numFmtId="0" fontId="71" fillId="10" borderId="16" xfId="15" applyFont="1" applyFill="1" applyBorder="1" applyAlignment="1">
      <alignment horizontal="center" vertical="center" wrapText="1"/>
    </xf>
    <xf numFmtId="0" fontId="39" fillId="9" borderId="58" xfId="0" applyFont="1" applyFill="1" applyBorder="1" applyAlignment="1">
      <alignment horizontal="center" vertical="center" wrapText="1"/>
    </xf>
    <xf numFmtId="0" fontId="39" fillId="9" borderId="68" xfId="0" applyFont="1" applyFill="1" applyBorder="1" applyAlignment="1">
      <alignment horizontal="center" vertical="center" wrapText="1"/>
    </xf>
    <xf numFmtId="0" fontId="39" fillId="9" borderId="106" xfId="0" applyFont="1" applyFill="1" applyBorder="1" applyAlignment="1">
      <alignment horizontal="center" vertical="center" wrapText="1"/>
    </xf>
    <xf numFmtId="0" fontId="39" fillId="9" borderId="107"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91" xfId="0" applyFont="1" applyFill="1" applyBorder="1" applyAlignment="1">
      <alignment horizontal="center" vertical="center" wrapText="1"/>
    </xf>
    <xf numFmtId="0" fontId="54" fillId="13" borderId="0" xfId="29" applyFont="1" applyFill="1" applyBorder="1" applyAlignment="1">
      <alignment horizontal="center" vertical="center" wrapText="1"/>
    </xf>
    <xf numFmtId="0" fontId="37" fillId="9" borderId="62" xfId="3" applyFont="1" applyFill="1" applyBorder="1" applyAlignment="1">
      <alignment horizontal="center" vertical="center" wrapText="1"/>
    </xf>
    <xf numFmtId="0" fontId="37" fillId="9" borderId="65" xfId="3" applyFont="1" applyFill="1" applyBorder="1" applyAlignment="1">
      <alignment horizontal="center" vertical="center" wrapText="1"/>
    </xf>
    <xf numFmtId="0" fontId="37" fillId="9" borderId="63" xfId="3" applyFont="1" applyFill="1" applyBorder="1" applyAlignment="1">
      <alignment horizontal="center" vertical="center" wrapText="1"/>
    </xf>
    <xf numFmtId="0" fontId="37" fillId="9" borderId="64" xfId="3" applyFont="1" applyFill="1" applyBorder="1" applyAlignment="1">
      <alignment horizontal="center" vertical="center" wrapText="1"/>
    </xf>
    <xf numFmtId="0" fontId="90" fillId="27" borderId="0" xfId="40" applyFont="1" applyFill="1" applyAlignment="1">
      <alignment horizontal="center" vertical="center"/>
    </xf>
    <xf numFmtId="0" fontId="38" fillId="0" borderId="66" xfId="0" applyFont="1" applyBorder="1" applyAlignment="1">
      <alignment horizontal="center" vertical="center" wrapText="1"/>
    </xf>
    <xf numFmtId="0" fontId="37" fillId="9" borderId="63" xfId="0" applyFont="1" applyFill="1" applyBorder="1" applyAlignment="1">
      <alignment horizontal="center" vertical="center" wrapText="1"/>
    </xf>
    <xf numFmtId="0" fontId="37" fillId="9" borderId="66" xfId="0" applyFont="1" applyFill="1" applyBorder="1" applyAlignment="1">
      <alignment horizontal="center" vertical="center" wrapText="1"/>
    </xf>
    <xf numFmtId="0" fontId="33" fillId="0" borderId="0" xfId="0" applyFont="1" applyAlignment="1">
      <alignment vertical="center" wrapText="1"/>
    </xf>
    <xf numFmtId="0" fontId="37" fillId="9" borderId="64" xfId="0" applyFont="1" applyFill="1" applyBorder="1" applyAlignment="1">
      <alignment horizontal="center" vertical="center" wrapText="1"/>
    </xf>
    <xf numFmtId="0" fontId="37" fillId="9" borderId="67" xfId="0" applyFont="1" applyFill="1" applyBorder="1" applyAlignment="1">
      <alignment horizontal="center" vertical="center" wrapText="1"/>
    </xf>
    <xf numFmtId="0" fontId="37" fillId="9" borderId="33" xfId="15" applyFont="1" applyFill="1" applyBorder="1" applyAlignment="1">
      <alignment horizontal="center" vertical="center" wrapText="1"/>
    </xf>
    <xf numFmtId="0" fontId="37" fillId="9" borderId="72" xfId="15" applyFont="1" applyFill="1" applyBorder="1" applyAlignment="1">
      <alignment horizontal="center" vertical="center" wrapText="1"/>
    </xf>
    <xf numFmtId="0" fontId="37" fillId="9" borderId="67" xfId="15" applyFont="1" applyFill="1" applyBorder="1" applyAlignment="1">
      <alignment horizontal="center" vertical="center" wrapText="1"/>
    </xf>
    <xf numFmtId="0" fontId="37" fillId="9" borderId="62" xfId="15" applyFont="1" applyFill="1" applyBorder="1" applyAlignment="1">
      <alignment horizontal="center" vertical="center"/>
    </xf>
    <xf numFmtId="0" fontId="37" fillId="9" borderId="71" xfId="15" applyFont="1" applyFill="1" applyBorder="1" applyAlignment="1">
      <alignment horizontal="center" vertical="center"/>
    </xf>
    <xf numFmtId="0" fontId="37" fillId="9" borderId="65" xfId="15" applyFont="1" applyFill="1" applyBorder="1" applyAlignment="1">
      <alignment horizontal="center" vertical="center"/>
    </xf>
    <xf numFmtId="0" fontId="37" fillId="9"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9" borderId="66" xfId="15" applyFont="1" applyFill="1" applyBorder="1" applyAlignment="1">
      <alignment horizontal="center" vertical="center" wrapText="1"/>
    </xf>
    <xf numFmtId="0" fontId="54" fillId="10" borderId="12" xfId="15" applyFont="1" applyFill="1" applyBorder="1" applyAlignment="1">
      <alignment horizontal="center" vertical="center" wrapText="1"/>
    </xf>
    <xf numFmtId="0" fontId="37" fillId="9"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9" borderId="33" xfId="15" applyFont="1" applyFill="1" applyBorder="1" applyAlignment="1">
      <alignment horizontal="center" vertical="center"/>
    </xf>
    <xf numFmtId="0" fontId="54" fillId="10" borderId="12" xfId="15" applyFont="1" applyFill="1" applyBorder="1" applyAlignment="1">
      <alignment horizontal="center" vertical="center"/>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71" fillId="10" borderId="0" xfId="29" applyFont="1" applyFill="1" applyBorder="1" applyAlignment="1">
      <alignment horizontal="center" vertical="center" wrapText="1"/>
    </xf>
    <xf numFmtId="0" fontId="37" fillId="9" borderId="62" xfId="15" applyFont="1" applyFill="1" applyBorder="1" applyAlignment="1">
      <alignment horizontal="center" vertical="center" wrapText="1"/>
    </xf>
    <xf numFmtId="0" fontId="37" fillId="9" borderId="71" xfId="15" applyFont="1" applyFill="1" applyBorder="1" applyAlignment="1">
      <alignment horizontal="center" vertical="center" wrapText="1"/>
    </xf>
    <xf numFmtId="0" fontId="37" fillId="9" borderId="65" xfId="15" applyFont="1" applyFill="1" applyBorder="1" applyAlignment="1">
      <alignment horizontal="center" vertical="center" wrapText="1"/>
    </xf>
    <xf numFmtId="0" fontId="37" fillId="9" borderId="62" xfId="0" applyFont="1" applyFill="1" applyBorder="1" applyAlignment="1">
      <alignment horizontal="center" vertical="center" wrapText="1"/>
    </xf>
    <xf numFmtId="0" fontId="37" fillId="9" borderId="74" xfId="0" applyFont="1" applyFill="1" applyBorder="1" applyAlignment="1">
      <alignment horizontal="center" vertical="center" wrapText="1"/>
    </xf>
    <xf numFmtId="0" fontId="37" fillId="9" borderId="76" xfId="0" applyFont="1" applyFill="1" applyBorder="1" applyAlignment="1">
      <alignment horizontal="center" vertical="center" wrapText="1"/>
    </xf>
    <xf numFmtId="172" fontId="37" fillId="9" borderId="108" xfId="59" applyNumberFormat="1" applyFont="1" applyFill="1" applyBorder="1" applyAlignment="1" applyProtection="1">
      <alignment horizontal="center" vertical="center" wrapText="1"/>
    </xf>
    <xf numFmtId="172" fontId="37" fillId="9" borderId="110" xfId="59" applyNumberFormat="1" applyFont="1" applyFill="1" applyBorder="1" applyAlignment="1" applyProtection="1">
      <alignment horizontal="center" vertical="center" wrapText="1"/>
    </xf>
    <xf numFmtId="172" fontId="37" fillId="9" borderId="123" xfId="59" applyNumberFormat="1" applyFont="1" applyFill="1" applyBorder="1" applyAlignment="1" applyProtection="1">
      <alignment horizontal="center" vertical="center" wrapText="1"/>
    </xf>
    <xf numFmtId="172" fontId="37" fillId="9" borderId="60" xfId="59" applyNumberFormat="1" applyFont="1" applyFill="1" applyBorder="1" applyAlignment="1" applyProtection="1">
      <alignment horizontal="center" vertical="center" wrapText="1"/>
    </xf>
    <xf numFmtId="172" fontId="37" fillId="9" borderId="78" xfId="59" applyNumberFormat="1" applyFont="1" applyFill="1" applyBorder="1" applyAlignment="1" applyProtection="1">
      <alignment horizontal="center" vertical="center" wrapText="1"/>
    </xf>
    <xf numFmtId="172" fontId="37" fillId="9" borderId="147" xfId="59" applyNumberFormat="1" applyFont="1" applyFill="1" applyBorder="1" applyAlignment="1" applyProtection="1">
      <alignment horizontal="center" vertical="center" wrapText="1"/>
    </xf>
    <xf numFmtId="172" fontId="37" fillId="9" borderId="63" xfId="59" applyNumberFormat="1" applyFont="1" applyFill="1" applyBorder="1" applyAlignment="1" applyProtection="1">
      <alignment horizontal="center" vertical="center" wrapText="1"/>
    </xf>
    <xf numFmtId="172" fontId="37" fillId="9" borderId="64" xfId="59" applyNumberFormat="1" applyFont="1" applyFill="1" applyBorder="1" applyAlignment="1" applyProtection="1">
      <alignment horizontal="center" vertical="center" wrapText="1"/>
    </xf>
    <xf numFmtId="172" fontId="37" fillId="9" borderId="33" xfId="59" applyNumberFormat="1" applyFont="1" applyFill="1" applyBorder="1" applyAlignment="1" applyProtection="1">
      <alignment horizontal="center" vertical="center"/>
    </xf>
    <xf numFmtId="172" fontId="37" fillId="9" borderId="33" xfId="59" applyNumberFormat="1" applyFont="1" applyFill="1" applyBorder="1" applyAlignment="1" applyProtection="1">
      <alignment horizontal="center" vertical="center" wrapText="1"/>
    </xf>
    <xf numFmtId="172" fontId="37" fillId="9" borderId="66" xfId="59" applyNumberFormat="1" applyFont="1" applyFill="1" applyBorder="1" applyAlignment="1" applyProtection="1">
      <alignment horizontal="center" vertical="center" wrapText="1"/>
    </xf>
    <xf numFmtId="172" fontId="37" fillId="14" borderId="81" xfId="59" applyNumberFormat="1" applyFont="1" applyFill="1" applyBorder="1" applyAlignment="1" applyProtection="1">
      <alignment horizontal="center" vertical="center" wrapText="1"/>
    </xf>
    <xf numFmtId="172" fontId="37" fillId="14" borderId="147" xfId="59" applyNumberFormat="1" applyFont="1" applyFill="1" applyBorder="1" applyAlignment="1" applyProtection="1">
      <alignment horizontal="center" vertical="center" wrapText="1"/>
    </xf>
    <xf numFmtId="172" fontId="37" fillId="9" borderId="81" xfId="59" applyNumberFormat="1" applyFont="1" applyFill="1" applyBorder="1" applyAlignment="1" applyProtection="1">
      <alignment horizontal="center" vertical="center" wrapText="1"/>
    </xf>
    <xf numFmtId="172" fontId="37" fillId="14" borderId="108" xfId="59" applyNumberFormat="1" applyFont="1" applyFill="1" applyBorder="1" applyAlignment="1" applyProtection="1">
      <alignment horizontal="center" vertical="center" wrapText="1"/>
    </xf>
    <xf numFmtId="172" fontId="37" fillId="14" borderId="110" xfId="59" applyNumberFormat="1" applyFont="1" applyFill="1" applyBorder="1" applyAlignment="1" applyProtection="1">
      <alignment horizontal="center" vertical="center" wrapText="1"/>
    </xf>
    <xf numFmtId="172" fontId="37" fillId="14" borderId="123" xfId="59" applyNumberFormat="1" applyFont="1" applyFill="1" applyBorder="1" applyAlignment="1" applyProtection="1">
      <alignment horizontal="center" vertical="center" wrapText="1"/>
    </xf>
    <xf numFmtId="172" fontId="37" fillId="14" borderId="60" xfId="59" applyNumberFormat="1" applyFont="1" applyFill="1" applyBorder="1" applyAlignment="1" applyProtection="1">
      <alignment horizontal="center" vertical="center" wrapText="1"/>
    </xf>
    <xf numFmtId="172" fontId="37" fillId="14" borderId="78" xfId="59" applyNumberFormat="1" applyFont="1" applyFill="1" applyBorder="1" applyAlignment="1" applyProtection="1">
      <alignment horizontal="center" vertical="center" wrapText="1"/>
    </xf>
    <xf numFmtId="0" fontId="37" fillId="9" borderId="86" xfId="15" applyFont="1" applyFill="1" applyBorder="1" applyAlignment="1">
      <alignment horizontal="center" vertical="center" wrapText="1"/>
    </xf>
    <xf numFmtId="0" fontId="37" fillId="9" borderId="87" xfId="15" applyFont="1" applyFill="1" applyBorder="1" applyAlignment="1">
      <alignment horizontal="center" vertical="center" wrapText="1"/>
    </xf>
    <xf numFmtId="0" fontId="37" fillId="9" borderId="90" xfId="15"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9" borderId="86" xfId="0" applyFont="1" applyFill="1" applyBorder="1" applyAlignment="1">
      <alignment horizontal="center" vertical="center" wrapText="1"/>
    </xf>
    <xf numFmtId="0" fontId="38" fillId="0" borderId="89" xfId="0" applyFont="1" applyBorder="1" applyAlignment="1">
      <alignment horizontal="center" vertical="center" wrapText="1"/>
    </xf>
    <xf numFmtId="0" fontId="39" fillId="9" borderId="89" xfId="0" applyFont="1" applyFill="1" applyBorder="1" applyAlignment="1">
      <alignment horizontal="center" vertical="center" wrapText="1"/>
    </xf>
    <xf numFmtId="0" fontId="39" fillId="9" borderId="92" xfId="0" applyFont="1" applyFill="1" applyBorder="1" applyAlignment="1">
      <alignment horizontal="center" vertical="center" wrapText="1"/>
    </xf>
    <xf numFmtId="0" fontId="37" fillId="9" borderId="71" xfId="0" applyFont="1" applyFill="1" applyBorder="1" applyAlignment="1">
      <alignment horizontal="center" vertical="center" wrapText="1"/>
    </xf>
    <xf numFmtId="0" fontId="37" fillId="9" borderId="33" xfId="0" applyFont="1" applyFill="1" applyBorder="1" applyAlignment="1">
      <alignment horizontal="center" vertical="center" wrapText="1"/>
    </xf>
    <xf numFmtId="0" fontId="37" fillId="9" borderId="65" xfId="0" applyFont="1" applyFill="1" applyBorder="1" applyAlignment="1">
      <alignment horizontal="center" vertical="center" wrapText="1"/>
    </xf>
    <xf numFmtId="0" fontId="33" fillId="0" borderId="0" xfId="0" applyFont="1"/>
    <xf numFmtId="0" fontId="90" fillId="10" borderId="0" xfId="0" applyFont="1" applyFill="1" applyAlignment="1">
      <alignment horizontal="center" vertical="center" wrapText="1"/>
    </xf>
    <xf numFmtId="0" fontId="89" fillId="10" borderId="0" xfId="0" applyFont="1" applyFill="1" applyAlignment="1">
      <alignment horizontal="center" vertical="center" wrapText="1"/>
    </xf>
    <xf numFmtId="0" fontId="37" fillId="9" borderId="108" xfId="0" applyFont="1" applyFill="1" applyBorder="1" applyAlignment="1">
      <alignment horizontal="center" vertical="center"/>
    </xf>
    <xf numFmtId="0" fontId="37" fillId="9" borderId="110" xfId="0" applyFont="1" applyFill="1" applyBorder="1" applyAlignment="1">
      <alignment horizontal="center" vertical="center"/>
    </xf>
    <xf numFmtId="0" fontId="37" fillId="9" borderId="123" xfId="0" applyFont="1" applyFill="1" applyBorder="1" applyAlignment="1">
      <alignment horizontal="center" vertical="center"/>
    </xf>
    <xf numFmtId="0" fontId="37" fillId="9" borderId="60" xfId="0" applyFont="1" applyFill="1" applyBorder="1" applyAlignment="1">
      <alignment horizontal="center" vertical="center" wrapText="1"/>
    </xf>
    <xf numFmtId="0" fontId="37" fillId="9" borderId="78" xfId="0" applyFont="1" applyFill="1" applyBorder="1" applyAlignment="1">
      <alignment horizontal="center" vertical="center" wrapText="1"/>
    </xf>
    <xf numFmtId="0" fontId="37" fillId="9" borderId="147" xfId="0" applyFont="1" applyFill="1" applyBorder="1" applyAlignment="1">
      <alignment horizontal="center" vertical="center" wrapText="1"/>
    </xf>
    <xf numFmtId="0" fontId="37" fillId="9" borderId="120" xfId="0" applyFont="1" applyFill="1" applyBorder="1" applyAlignment="1">
      <alignment horizontal="center" vertical="center" wrapText="1"/>
    </xf>
    <xf numFmtId="0" fontId="37" fillId="9" borderId="72" xfId="0" applyFont="1" applyFill="1" applyBorder="1" applyAlignment="1">
      <alignment horizontal="center" vertical="center" wrapText="1"/>
    </xf>
    <xf numFmtId="0" fontId="37" fillId="9" borderId="69" xfId="0" applyFont="1" applyFill="1" applyBorder="1" applyAlignment="1">
      <alignment horizontal="center" vertical="center" wrapText="1"/>
    </xf>
    <xf numFmtId="0" fontId="37" fillId="9" borderId="73" xfId="0" applyFont="1" applyFill="1" applyBorder="1" applyAlignment="1">
      <alignment horizontal="center" vertical="center" wrapText="1"/>
    </xf>
    <xf numFmtId="0" fontId="37" fillId="9" borderId="70" xfId="0" applyFont="1" applyFill="1" applyBorder="1" applyAlignment="1">
      <alignment horizontal="center" vertical="center" wrapText="1"/>
    </xf>
    <xf numFmtId="0" fontId="37" fillId="9" borderId="33" xfId="0" applyFont="1" applyFill="1" applyBorder="1" applyAlignment="1">
      <alignment horizontal="center" vertical="center"/>
    </xf>
    <xf numFmtId="0" fontId="37" fillId="17" borderId="33" xfId="0" applyFont="1" applyFill="1" applyBorder="1" applyAlignment="1">
      <alignment horizontal="center" vertical="center"/>
    </xf>
    <xf numFmtId="0" fontId="37" fillId="17" borderId="66" xfId="0" applyFont="1" applyFill="1" applyBorder="1" applyAlignment="1">
      <alignment horizontal="center" vertical="center"/>
    </xf>
    <xf numFmtId="0" fontId="37" fillId="17" borderId="81" xfId="0" applyFont="1" applyFill="1" applyBorder="1" applyAlignment="1">
      <alignment horizontal="center" vertical="center" wrapText="1"/>
    </xf>
    <xf numFmtId="0" fontId="37" fillId="17" borderId="147" xfId="0" applyFont="1" applyFill="1" applyBorder="1" applyAlignment="1">
      <alignment horizontal="center" vertical="center" wrapText="1"/>
    </xf>
    <xf numFmtId="0" fontId="37" fillId="0" borderId="66" xfId="0" applyFont="1" applyBorder="1" applyAlignment="1">
      <alignment horizontal="center" vertical="center" wrapText="1"/>
    </xf>
    <xf numFmtId="0" fontId="37" fillId="9" borderId="81" xfId="0" applyFont="1" applyFill="1" applyBorder="1" applyAlignment="1">
      <alignment horizontal="center" vertical="center"/>
    </xf>
    <xf numFmtId="0" fontId="37" fillId="9" borderId="147" xfId="0" applyFont="1" applyFill="1" applyBorder="1" applyAlignment="1">
      <alignment horizontal="center" vertical="center"/>
    </xf>
    <xf numFmtId="0" fontId="37" fillId="9" borderId="81" xfId="0" applyFont="1" applyFill="1" applyBorder="1" applyAlignment="1">
      <alignment horizontal="center" vertical="center" wrapText="1"/>
    </xf>
    <xf numFmtId="0" fontId="37" fillId="9" borderId="66" xfId="0" applyFont="1" applyFill="1" applyBorder="1" applyAlignment="1">
      <alignment horizontal="center" vertical="center"/>
    </xf>
    <xf numFmtId="0" fontId="37" fillId="9" borderId="63" xfId="0" applyFont="1" applyFill="1" applyBorder="1" applyAlignment="1">
      <alignment horizontal="center" vertical="center"/>
    </xf>
    <xf numFmtId="0" fontId="37" fillId="17" borderId="108" xfId="0" applyFont="1" applyFill="1" applyBorder="1" applyAlignment="1">
      <alignment horizontal="center" vertical="center"/>
    </xf>
    <xf numFmtId="0" fontId="37" fillId="17" borderId="110" xfId="0" applyFont="1" applyFill="1" applyBorder="1" applyAlignment="1">
      <alignment horizontal="center" vertical="center"/>
    </xf>
    <xf numFmtId="0" fontId="37" fillId="17" borderId="123" xfId="0" applyFont="1" applyFill="1" applyBorder="1" applyAlignment="1">
      <alignment horizontal="center" vertical="center"/>
    </xf>
    <xf numFmtId="0" fontId="37" fillId="17" borderId="60" xfId="0" applyFont="1" applyFill="1" applyBorder="1" applyAlignment="1">
      <alignment horizontal="center" vertical="center"/>
    </xf>
    <xf numFmtId="0" fontId="37" fillId="17" borderId="78" xfId="0" applyFont="1" applyFill="1" applyBorder="1" applyAlignment="1">
      <alignment horizontal="center" vertical="center"/>
    </xf>
    <xf numFmtId="0" fontId="37" fillId="17" borderId="147"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9" borderId="71" xfId="3" applyFont="1" applyFill="1" applyBorder="1" applyAlignment="1">
      <alignment horizontal="center" vertical="center" wrapText="1"/>
    </xf>
    <xf numFmtId="0" fontId="37" fillId="9" borderId="64" xfId="0" applyFont="1" applyFill="1" applyBorder="1" applyAlignment="1">
      <alignment horizontal="center" vertical="center"/>
    </xf>
    <xf numFmtId="0" fontId="37" fillId="9" borderId="72" xfId="0" applyFont="1" applyFill="1" applyBorder="1" applyAlignment="1">
      <alignment horizontal="center" vertical="center"/>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37" fillId="9" borderId="64" xfId="15" applyFont="1" applyFill="1" applyBorder="1" applyAlignment="1">
      <alignment horizontal="center" vertical="center" wrapText="1"/>
    </xf>
    <xf numFmtId="0" fontId="105" fillId="9" borderId="62" xfId="0" applyFont="1" applyFill="1" applyBorder="1" applyAlignment="1">
      <alignment horizontal="center"/>
    </xf>
    <xf numFmtId="0" fontId="105" fillId="9" borderId="63" xfId="0" applyFont="1" applyFill="1" applyBorder="1" applyAlignment="1">
      <alignment horizontal="center"/>
    </xf>
    <xf numFmtId="0" fontId="105" fillId="9" borderId="64" xfId="0" applyFont="1" applyFill="1" applyBorder="1" applyAlignment="1">
      <alignment horizontal="center"/>
    </xf>
    <xf numFmtId="0" fontId="54" fillId="10" borderId="0" xfId="0" applyFont="1" applyFill="1" applyAlignment="1">
      <alignment horizontal="center" vertical="center"/>
    </xf>
    <xf numFmtId="0" fontId="41" fillId="14" borderId="0" xfId="0" applyFont="1" applyFill="1" applyAlignment="1">
      <alignment horizontal="center" vertical="center"/>
    </xf>
    <xf numFmtId="0" fontId="37" fillId="9" borderId="33" xfId="15" applyFont="1" applyFill="1" applyBorder="1" applyAlignment="1">
      <alignment horizontal="center" vertical="center" textRotation="90" wrapText="1"/>
    </xf>
    <xf numFmtId="0" fontId="37" fillId="9" borderId="66" xfId="15" applyFont="1" applyFill="1" applyBorder="1" applyAlignment="1">
      <alignment horizontal="center" vertical="center" textRotation="90" wrapText="1"/>
    </xf>
    <xf numFmtId="0" fontId="37" fillId="9" borderId="72" xfId="15" applyFont="1" applyFill="1" applyBorder="1" applyAlignment="1">
      <alignment horizontal="center" vertical="center" textRotation="90" wrapText="1"/>
    </xf>
    <xf numFmtId="0" fontId="37" fillId="9" borderId="67" xfId="15" applyFont="1" applyFill="1" applyBorder="1" applyAlignment="1">
      <alignment horizontal="center" vertical="center" textRotation="90" wrapText="1"/>
    </xf>
    <xf numFmtId="0" fontId="37" fillId="9" borderId="69" xfId="3" applyFont="1" applyFill="1" applyBorder="1" applyAlignment="1">
      <alignment horizontal="center" vertical="center" wrapText="1"/>
    </xf>
    <xf numFmtId="0" fontId="37" fillId="9" borderId="70" xfId="3" applyFont="1" applyFill="1" applyBorder="1" applyAlignment="1">
      <alignment horizontal="center" vertical="center" wrapText="1"/>
    </xf>
    <xf numFmtId="0" fontId="37" fillId="9" borderId="66" xfId="3" applyFont="1" applyFill="1" applyBorder="1" applyAlignment="1">
      <alignment horizontal="center" vertical="center" wrapText="1"/>
    </xf>
    <xf numFmtId="0" fontId="39" fillId="9" borderId="60" xfId="0" applyFont="1" applyFill="1" applyBorder="1" applyAlignment="1">
      <alignment horizontal="center" vertical="center" wrapText="1"/>
    </xf>
    <xf numFmtId="0" fontId="39" fillId="9" borderId="147" xfId="0" applyFont="1" applyFill="1" applyBorder="1" applyAlignment="1">
      <alignment horizontal="center" vertical="center" wrapText="1"/>
    </xf>
    <xf numFmtId="0" fontId="62" fillId="5" borderId="0" xfId="0" applyFont="1" applyFill="1" applyAlignment="1">
      <alignment horizontal="left" vertical="center" wrapText="1"/>
    </xf>
    <xf numFmtId="0" fontId="38" fillId="0" borderId="114" xfId="0" applyFont="1" applyBorder="1" applyAlignment="1">
      <alignment horizontal="left" vertical="center" wrapText="1"/>
    </xf>
    <xf numFmtId="0" fontId="38" fillId="0" borderId="115" xfId="0" applyFont="1" applyBorder="1" applyAlignment="1">
      <alignment horizontal="left" vertical="center" wrapText="1"/>
    </xf>
    <xf numFmtId="0" fontId="38" fillId="0" borderId="198" xfId="0" applyFont="1" applyBorder="1" applyAlignment="1">
      <alignment horizontal="left" vertical="center" wrapText="1"/>
    </xf>
    <xf numFmtId="0" fontId="38" fillId="0" borderId="267"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38" fillId="0" borderId="66" xfId="0" applyFont="1" applyBorder="1" applyAlignment="1">
      <alignment horizontal="left" vertical="center" wrapText="1"/>
    </xf>
    <xf numFmtId="0" fontId="39" fillId="9" borderId="133" xfId="30" applyFont="1" applyFill="1" applyBorder="1" applyAlignment="1">
      <alignment horizontal="left" vertical="center" wrapText="1"/>
    </xf>
    <xf numFmtId="0" fontId="39" fillId="9" borderId="114" xfId="30" applyFont="1" applyFill="1" applyBorder="1" applyAlignment="1">
      <alignment horizontal="left" vertical="center" wrapText="1"/>
    </xf>
    <xf numFmtId="0" fontId="39" fillId="9" borderId="133" xfId="30" applyFont="1" applyFill="1" applyBorder="1" applyAlignment="1">
      <alignment horizontal="left" vertical="top" wrapText="1"/>
    </xf>
    <xf numFmtId="0" fontId="39" fillId="9" borderId="68" xfId="30" applyFont="1" applyFill="1" applyBorder="1" applyAlignment="1">
      <alignment horizontal="left" vertical="top" wrapText="1"/>
    </xf>
    <xf numFmtId="0" fontId="39" fillId="9" borderId="119" xfId="0" applyFont="1" applyFill="1" applyBorder="1" applyAlignment="1">
      <alignment horizontal="center" vertical="center" wrapText="1"/>
    </xf>
    <xf numFmtId="0" fontId="39" fillId="9" borderId="80" xfId="0" applyFont="1" applyFill="1" applyBorder="1" applyAlignment="1">
      <alignment horizontal="center" vertical="center" wrapText="1"/>
    </xf>
    <xf numFmtId="0" fontId="38" fillId="0" borderId="33" xfId="0" applyFont="1" applyBorder="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41" fillId="0" borderId="104" xfId="0" applyFont="1" applyBorder="1" applyAlignment="1">
      <alignment horizontal="left" vertical="center" wrapText="1"/>
    </xf>
    <xf numFmtId="0" fontId="41" fillId="0" borderId="105" xfId="0" applyFont="1" applyBorder="1" applyAlignment="1">
      <alignment horizontal="left" vertical="center" wrapText="1"/>
    </xf>
    <xf numFmtId="0" fontId="41" fillId="0" borderId="218" xfId="0" applyFont="1" applyBorder="1" applyAlignment="1">
      <alignment horizontal="left" vertical="top" wrapText="1"/>
    </xf>
    <xf numFmtId="0" fontId="41" fillId="0" borderId="210" xfId="0" applyFont="1" applyBorder="1" applyAlignment="1">
      <alignment horizontal="left" vertical="top" wrapText="1"/>
    </xf>
    <xf numFmtId="0" fontId="39" fillId="9" borderId="120" xfId="0" applyFont="1" applyFill="1" applyBorder="1" applyAlignment="1">
      <alignment horizontal="center" vertical="center" wrapText="1"/>
    </xf>
    <xf numFmtId="0" fontId="39" fillId="9" borderId="200" xfId="0" applyFont="1" applyFill="1" applyBorder="1" applyAlignment="1">
      <alignment horizontal="center" vertical="center" wrapText="1"/>
    </xf>
    <xf numFmtId="0" fontId="39" fillId="9" borderId="199" xfId="0" applyFont="1" applyFill="1" applyBorder="1" applyAlignment="1">
      <alignment horizontal="center" vertical="center" wrapText="1"/>
    </xf>
    <xf numFmtId="0" fontId="153" fillId="29" borderId="0" xfId="0" applyFont="1" applyFill="1" applyAlignment="1">
      <alignment horizontal="left" wrapText="1"/>
    </xf>
    <xf numFmtId="0" fontId="38" fillId="0" borderId="104" xfId="0" applyFont="1" applyBorder="1" applyAlignment="1">
      <alignment horizontal="left" vertical="center" wrapText="1"/>
    </xf>
    <xf numFmtId="0" fontId="39" fillId="9" borderId="257" xfId="30" applyFont="1" applyFill="1" applyBorder="1" applyAlignment="1">
      <alignment horizontal="left" vertical="top" wrapText="1"/>
    </xf>
    <xf numFmtId="0" fontId="39" fillId="9" borderId="258" xfId="30" applyFont="1" applyFill="1" applyBorder="1" applyAlignment="1">
      <alignment horizontal="left" vertical="top" wrapText="1"/>
    </xf>
    <xf numFmtId="0" fontId="39" fillId="9" borderId="259" xfId="30" applyFont="1" applyFill="1" applyBorder="1" applyAlignment="1">
      <alignment horizontal="left" vertical="top" wrapText="1"/>
    </xf>
    <xf numFmtId="0" fontId="39" fillId="9" borderId="260" xfId="30" applyFont="1" applyFill="1" applyBorder="1" applyAlignment="1">
      <alignment horizontal="left" vertical="top" wrapText="1"/>
    </xf>
    <xf numFmtId="0" fontId="39" fillId="9" borderId="264" xfId="30" applyFont="1" applyFill="1" applyBorder="1" applyAlignment="1">
      <alignment horizontal="left" vertical="top" wrapText="1"/>
    </xf>
    <xf numFmtId="0" fontId="39" fillId="9" borderId="265" xfId="30" applyFont="1" applyFill="1" applyBorder="1" applyAlignment="1">
      <alignment horizontal="left" vertical="top" wrapText="1"/>
    </xf>
    <xf numFmtId="0" fontId="39" fillId="9" borderId="114" xfId="30" applyFont="1" applyFill="1" applyBorder="1" applyAlignment="1">
      <alignment horizontal="left" vertical="top" wrapText="1"/>
    </xf>
    <xf numFmtId="0" fontId="39" fillId="9" borderId="58" xfId="30" applyFont="1" applyFill="1" applyBorder="1" applyAlignment="1">
      <alignment horizontal="left" vertical="top" wrapText="1"/>
    </xf>
    <xf numFmtId="0" fontId="39" fillId="9" borderId="296" xfId="30" applyFont="1" applyFill="1" applyBorder="1" applyAlignment="1">
      <alignment horizontal="left" vertical="center" wrapText="1"/>
    </xf>
    <xf numFmtId="0" fontId="39" fillId="9" borderId="107" xfId="30" applyFont="1" applyFill="1" applyBorder="1" applyAlignment="1">
      <alignment horizontal="left"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153" fillId="29" borderId="0" xfId="0" applyFont="1" applyFill="1" applyAlignment="1">
      <alignment horizontal="left" vertical="top" wrapText="1"/>
    </xf>
    <xf numFmtId="0" fontId="33" fillId="14" borderId="0" xfId="0" applyFont="1" applyFill="1" applyAlignment="1">
      <alignment horizontal="center"/>
    </xf>
    <xf numFmtId="0" fontId="39" fillId="9" borderId="85" xfId="35" applyFont="1" applyFill="1" applyBorder="1" applyAlignment="1">
      <alignment horizontal="center" vertical="center" wrapText="1"/>
    </xf>
    <xf numFmtId="0" fontId="39" fillId="9" borderId="94" xfId="35" applyFont="1" applyFill="1" applyBorder="1" applyAlignment="1">
      <alignment horizontal="center" vertical="center" wrapText="1"/>
    </xf>
    <xf numFmtId="0" fontId="39" fillId="9" borderId="86" xfId="35"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87"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9" fillId="9" borderId="91" xfId="35" applyFont="1" applyFill="1" applyBorder="1" applyAlignment="1">
      <alignment horizontal="center" vertical="center" wrapText="1"/>
    </xf>
    <xf numFmtId="0" fontId="39" fillId="9" borderId="96" xfId="35" applyFont="1" applyFill="1" applyBorder="1" applyAlignment="1">
      <alignment horizontal="center" vertical="center" wrapText="1"/>
    </xf>
    <xf numFmtId="0" fontId="39" fillId="9"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0" borderId="0" xfId="29" applyFont="1" applyFill="1" applyBorder="1" applyAlignment="1">
      <alignment horizontal="center" vertical="center"/>
    </xf>
    <xf numFmtId="0" fontId="54" fillId="10" borderId="0" xfId="29" applyFont="1" applyFill="1" applyBorder="1" applyAlignment="1">
      <alignment horizontal="left" vertical="center" wrapText="1"/>
    </xf>
    <xf numFmtId="0" fontId="159" fillId="14" borderId="204" xfId="0" applyFont="1" applyFill="1" applyBorder="1"/>
    <xf numFmtId="0" fontId="159" fillId="14" borderId="0" xfId="0" applyFont="1" applyFill="1"/>
    <xf numFmtId="0" fontId="61" fillId="0" borderId="0" xfId="0" applyFont="1"/>
    <xf numFmtId="0" fontId="37" fillId="22" borderId="85" xfId="0" applyFont="1" applyFill="1" applyBorder="1" applyAlignment="1">
      <alignment horizontal="center" vertical="center" wrapText="1"/>
    </xf>
    <xf numFmtId="0" fontId="37" fillId="22" borderId="91" xfId="0" applyFont="1" applyFill="1" applyBorder="1" applyAlignment="1">
      <alignment horizontal="center" vertical="center" wrapText="1"/>
    </xf>
    <xf numFmtId="0" fontId="37" fillId="22" borderId="92" xfId="0" applyFont="1" applyFill="1" applyBorder="1" applyAlignment="1">
      <alignment horizontal="center" vertical="center" wrapText="1"/>
    </xf>
    <xf numFmtId="0" fontId="33" fillId="14" borderId="0" xfId="0" applyFont="1" applyFill="1" applyAlignment="1">
      <alignment horizontal="center" vertical="center"/>
    </xf>
    <xf numFmtId="0" fontId="57" fillId="14" borderId="0" xfId="0" applyFont="1" applyFill="1" applyAlignment="1">
      <alignment horizontal="center" vertical="center"/>
    </xf>
    <xf numFmtId="0" fontId="33" fillId="14" borderId="0" xfId="0" applyFont="1" applyFill="1" applyAlignment="1">
      <alignment horizontal="center" vertical="top"/>
    </xf>
    <xf numFmtId="0" fontId="160"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123" fillId="0" borderId="0" xfId="56" applyFont="1" applyFill="1" applyBorder="1" applyAlignment="1">
      <alignment horizontal="left" vertical="center" wrapText="1"/>
    </xf>
    <xf numFmtId="0" fontId="46" fillId="0" borderId="0" xfId="56" applyFont="1" applyFill="1" applyBorder="1" applyAlignment="1">
      <alignment horizontal="left" vertical="center" wrapText="1"/>
    </xf>
    <xf numFmtId="0" fontId="37" fillId="9" borderId="85" xfId="45" applyFont="1" applyFill="1" applyBorder="1" applyAlignment="1">
      <alignment horizontal="center" vertical="center" wrapText="1"/>
    </xf>
    <xf numFmtId="0" fontId="37" fillId="9" borderId="86" xfId="45" applyFont="1" applyFill="1" applyBorder="1" applyAlignment="1">
      <alignment horizontal="center" vertical="center" wrapText="1"/>
    </xf>
    <xf numFmtId="0" fontId="37" fillId="9" borderId="87" xfId="45" applyFont="1" applyFill="1" applyBorder="1" applyAlignment="1">
      <alignment horizontal="center" vertical="center" wrapText="1"/>
    </xf>
    <xf numFmtId="0" fontId="39" fillId="9" borderId="94" xfId="0" applyFont="1" applyFill="1" applyBorder="1" applyAlignment="1">
      <alignment horizontal="center" vertical="center" wrapText="1"/>
    </xf>
    <xf numFmtId="0" fontId="39" fillId="9" borderId="88" xfId="0" applyFont="1" applyFill="1" applyBorder="1" applyAlignment="1">
      <alignment horizontal="center" vertical="center" wrapText="1"/>
    </xf>
    <xf numFmtId="0" fontId="39" fillId="9" borderId="20"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90" xfId="0" applyFont="1" applyFill="1" applyBorder="1" applyAlignment="1">
      <alignment horizontal="center" vertical="center" wrapText="1"/>
    </xf>
    <xf numFmtId="0" fontId="39" fillId="9" borderId="223"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9"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9" borderId="87" xfId="15" applyFont="1" applyFill="1" applyBorder="1" applyAlignment="1">
      <alignment horizontal="center" vertical="center" wrapText="1"/>
    </xf>
    <xf numFmtId="0" fontId="39" fillId="9" borderId="91" xfId="15" applyFont="1" applyFill="1" applyBorder="1" applyAlignment="1">
      <alignment horizontal="center" vertical="center" wrapText="1"/>
    </xf>
    <xf numFmtId="0" fontId="39" fillId="9" borderId="92" xfId="15" applyFont="1" applyFill="1" applyBorder="1" applyAlignment="1">
      <alignment horizontal="center" vertical="center" wrapText="1"/>
    </xf>
    <xf numFmtId="0" fontId="39" fillId="9" borderId="85" xfId="15" applyFont="1" applyFill="1" applyBorder="1" applyAlignment="1">
      <alignment horizontal="center" vertical="center" wrapText="1"/>
    </xf>
    <xf numFmtId="0" fontId="66" fillId="9" borderId="254" xfId="15" applyFont="1" applyFill="1" applyBorder="1" applyAlignment="1">
      <alignment horizontal="center" vertical="center" wrapText="1"/>
    </xf>
    <xf numFmtId="0" fontId="66" fillId="9" borderId="255" xfId="15" applyFont="1" applyFill="1" applyBorder="1" applyAlignment="1">
      <alignment horizontal="center" vertical="center" wrapText="1"/>
    </xf>
    <xf numFmtId="0" fontId="66" fillId="6" borderId="254" xfId="15" applyFont="1" applyFill="1" applyBorder="1" applyAlignment="1">
      <alignment horizontal="center" vertical="center" wrapText="1"/>
    </xf>
    <xf numFmtId="0" fontId="66" fillId="6" borderId="255" xfId="15" applyFont="1" applyFill="1" applyBorder="1" applyAlignment="1">
      <alignment horizontal="center" vertical="center" wrapText="1"/>
    </xf>
    <xf numFmtId="0" fontId="66" fillId="9" borderId="273" xfId="15" applyFont="1" applyFill="1" applyBorder="1" applyAlignment="1">
      <alignment horizontal="center" vertical="center" wrapText="1"/>
    </xf>
    <xf numFmtId="0" fontId="66" fillId="9" borderId="274" xfId="15" applyFont="1" applyFill="1" applyBorder="1" applyAlignment="1">
      <alignment horizontal="center" vertical="center" wrapText="1"/>
    </xf>
    <xf numFmtId="0" fontId="66" fillId="6" borderId="273" xfId="15" applyFont="1" applyFill="1" applyBorder="1" applyAlignment="1">
      <alignment horizontal="center" vertical="center" wrapText="1"/>
    </xf>
    <xf numFmtId="0" fontId="66" fillId="6" borderId="274" xfId="15" applyFont="1" applyFill="1" applyBorder="1" applyAlignment="1">
      <alignment horizontal="center" vertical="center" wrapText="1"/>
    </xf>
    <xf numFmtId="0" fontId="123" fillId="0" borderId="0" xfId="56" applyFont="1" applyBorder="1" applyAlignment="1">
      <alignment horizontal="left" vertical="center" wrapText="1"/>
    </xf>
    <xf numFmtId="0" fontId="66" fillId="9" borderId="85" xfId="15" applyFont="1" applyFill="1" applyBorder="1" applyAlignment="1">
      <alignment horizontal="center" vertical="center" wrapText="1"/>
    </xf>
    <xf numFmtId="0" fontId="66" fillId="9" borderId="87" xfId="15" applyFont="1" applyFill="1" applyBorder="1" applyAlignment="1">
      <alignment horizontal="center" vertical="center" wrapText="1"/>
    </xf>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0" fontId="66" fillId="9" borderId="243" xfId="15" applyFont="1" applyFill="1" applyBorder="1" applyAlignment="1">
      <alignment horizontal="center" vertical="center" wrapText="1"/>
    </xf>
    <xf numFmtId="0" fontId="66" fillId="9" borderId="55" xfId="15" applyFont="1" applyFill="1" applyBorder="1" applyAlignment="1">
      <alignment horizontal="center" vertical="center" wrapText="1"/>
    </xf>
    <xf numFmtId="0" fontId="66" fillId="9" borderId="54" xfId="15" applyFont="1" applyFill="1" applyBorder="1" applyAlignment="1">
      <alignment horizontal="center" vertical="center" wrapText="1"/>
    </xf>
    <xf numFmtId="173" fontId="39"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39"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39" fillId="9" borderId="186" xfId="0" applyFont="1" applyFill="1" applyBorder="1" applyAlignment="1">
      <alignment horizontal="center" vertical="center" wrapText="1"/>
    </xf>
    <xf numFmtId="0" fontId="39" fillId="9" borderId="187" xfId="0" applyFont="1" applyFill="1" applyBorder="1" applyAlignment="1">
      <alignment horizontal="center" vertical="center" wrapText="1"/>
    </xf>
    <xf numFmtId="0" fontId="39" fillId="9" borderId="188" xfId="0" applyFont="1" applyFill="1" applyBorder="1" applyAlignment="1">
      <alignment horizontal="center" vertical="center" wrapText="1"/>
    </xf>
    <xf numFmtId="173" fontId="39" fillId="9" borderId="77" xfId="0" applyNumberFormat="1" applyFont="1" applyFill="1" applyBorder="1" applyAlignment="1" applyProtection="1">
      <alignment horizontal="center" vertical="center" wrapText="1"/>
      <protection locked="0"/>
    </xf>
  </cellXfs>
  <cellStyles count="6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42">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theme="4" tint="0.7999816888943144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84CEFF"/>
      <color rgb="FF808080"/>
      <color rgb="FFE0DCD8"/>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98"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99" Type="http://schemas.openxmlformats.org/officeDocument/2006/relationships/customXml" Target="../customXml/item2.xml"/><Relationship Id="rId10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024-25-APR-tables-excluding-tables-3A-3I_v1km.xlsx" TargetMode="External"/><Relationship Id="rId1" Type="http://schemas.openxmlformats.org/officeDocument/2006/relationships/externalLinkPath" Target="file:///H:\2024-25-APR-tables-excluding-tables-3A-3I_v1km.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swwater.sharepoint.com/sites/APRdata/APR%20Master%20Data%20Table%20Library/2024-25%20APR%20Master%20SWB.xlsx" TargetMode="External"/><Relationship Id="rId1" Type="http://schemas.openxmlformats.org/officeDocument/2006/relationships/externalLinkPath" Target="2024-25%20APR%20Master%20SWB.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swwater.sharepoint.com/sites/APRdata/APR%20Master%20Data%20Table%20Library/2024-25%20APR%20Master%20BRL.xlsx" TargetMode="External"/><Relationship Id="rId1" Type="http://schemas.openxmlformats.org/officeDocument/2006/relationships/externalLinkPath" Target="2024-25%20APR%20Master%20BR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s"/>
      <sheetName val="Cover"/>
      <sheetName val="SelectCompany"/>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C"/>
      <sheetName val="4B"/>
      <sheetName val="4D"/>
      <sheetName val="4E"/>
      <sheetName val="4F"/>
      <sheetName val="4G"/>
      <sheetName val="4H"/>
      <sheetName val="4I"/>
      <sheetName val="4K"/>
      <sheetName val="4M"/>
      <sheetName val="4J"/>
      <sheetName val="4L"/>
      <sheetName val="4N"/>
      <sheetName val="4P"/>
      <sheetName val="4O"/>
      <sheetName val="4R"/>
      <sheetName val="4Q"/>
      <sheetName val="4S"/>
      <sheetName val="4T"/>
      <sheetName val="4U"/>
      <sheetName val="4V"/>
      <sheetName val="4W"/>
      <sheetName val="4X"/>
      <sheetName val="4Y"/>
      <sheetName val="4Z"/>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10F"/>
      <sheetName val="10G"/>
      <sheetName val="10H"/>
      <sheetName val="Section 11 &gt;&gt;"/>
      <sheetName val="11A"/>
      <sheetName val="Dictionary"/>
      <sheetName val="F_Outputs"/>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s"/>
      <sheetName val="Cover"/>
      <sheetName val="SelectCompany"/>
      <sheetName val="Section 1 &gt;&gt;"/>
      <sheetName val="1A  SWB"/>
      <sheetName val="1B  SWB"/>
      <sheetName val="1C  SWB"/>
      <sheetName val="1D  SWB"/>
      <sheetName val="1E SWB"/>
      <sheetName val="1F SWB"/>
      <sheetName val="Section 2 &gt;&gt; "/>
      <sheetName val="2A SWB"/>
      <sheetName val="2B SWB"/>
      <sheetName val="2C SWB"/>
      <sheetName val="2D SWB"/>
      <sheetName val="2E SWB"/>
      <sheetName val="2F SWB"/>
      <sheetName val="2G SWB"/>
      <sheetName val="2H SWB"/>
      <sheetName val="2I SWB"/>
      <sheetName val="2J SWB"/>
      <sheetName val="2K SWB"/>
      <sheetName val="2L SWB"/>
      <sheetName val="2M SWB"/>
      <sheetName val="2N SWB"/>
      <sheetName val="2O SWB"/>
      <sheetName val="Section 4 &gt;&gt;"/>
      <sheetName val="4A SWB"/>
      <sheetName val="4B SWB"/>
      <sheetName val="4C SWB"/>
      <sheetName val="4D SWB"/>
      <sheetName val="4E SWB"/>
      <sheetName val="4F SWB"/>
      <sheetName val="4G SWB"/>
      <sheetName val="4H SWB"/>
      <sheetName val="4I SWB"/>
      <sheetName val="4J SWB"/>
      <sheetName val="4K SWB"/>
      <sheetName val="4L SWB"/>
      <sheetName val="4M SWB"/>
      <sheetName val="4N SWB"/>
      <sheetName val="4O SWB"/>
      <sheetName val="4P SWB"/>
      <sheetName val="4Q SWB"/>
      <sheetName val="4R SWB"/>
      <sheetName val="4S SWB"/>
      <sheetName val="4T SWB"/>
      <sheetName val="4U SWB"/>
      <sheetName val="4V SWB"/>
      <sheetName val="4W SWB"/>
      <sheetName val="4X SWB"/>
      <sheetName val="4Y SWB"/>
      <sheetName val="4Z SWB"/>
      <sheetName val="Section 5 &gt;&gt;"/>
      <sheetName val="5A SWB"/>
      <sheetName val="5B SWB"/>
      <sheetName val="Section 6 &gt;&gt;"/>
      <sheetName val="6A SWB"/>
      <sheetName val="6B SWB"/>
      <sheetName val="6C SWB"/>
      <sheetName val="6D SWB"/>
      <sheetName val="6F SWB"/>
      <sheetName val="Section 7 &gt;&gt;"/>
      <sheetName val="7A SWB"/>
      <sheetName val="7B SWB"/>
      <sheetName val="7C SWB"/>
      <sheetName val="7D SWB"/>
      <sheetName val="7E SWB"/>
      <sheetName val="7F SWB"/>
      <sheetName val="Section 8 &gt;&gt;"/>
      <sheetName val="8A SWB"/>
      <sheetName val="8B SWB"/>
      <sheetName val="8C SWB"/>
      <sheetName val="8D SWB"/>
      <sheetName val="Section 9 &gt;&gt;"/>
      <sheetName val="9A SWB"/>
      <sheetName val="Section 10 &gt;&gt;"/>
      <sheetName val="10A SWB"/>
      <sheetName val="10B SWB"/>
      <sheetName val="10C SWB"/>
      <sheetName val="10D SWB"/>
      <sheetName val="10E SWB"/>
      <sheetName val="10F SWB"/>
      <sheetName val="10G SWB"/>
      <sheetName val="10H SWB"/>
      <sheetName val="Section 11 &gt;&gt;"/>
      <sheetName val="11A SWB"/>
      <sheetName val="F_Outputs"/>
      <sheetName val="F_Outputs (Do not 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3">
          <cell r="J43">
            <v>19.140966249999998</v>
          </cell>
          <cell r="N43">
            <v>0</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3">
          <cell r="J23">
            <v>11.4695</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s"/>
      <sheetName val="Cover"/>
      <sheetName val="SelectCompany"/>
      <sheetName val="Section 1 &gt;&gt;"/>
      <sheetName val="1A BRL"/>
      <sheetName val="1B BRL"/>
      <sheetName val="1C BRL"/>
      <sheetName val="1D BRL"/>
      <sheetName val="1E BRL"/>
      <sheetName val="1F BRL"/>
      <sheetName val="Section 2 &gt;&gt; "/>
      <sheetName val="2A BRL"/>
      <sheetName val="2B BRL"/>
      <sheetName val="2C BRL"/>
      <sheetName val="2D BRL"/>
      <sheetName val="2E BRL"/>
      <sheetName val="2F BRL"/>
      <sheetName val="2G BRL"/>
      <sheetName val="2H BRL"/>
      <sheetName val="2I BRL"/>
      <sheetName val="2J BRL"/>
      <sheetName val="2K BRL"/>
      <sheetName val="2L BRL"/>
      <sheetName val="2M BRL"/>
      <sheetName val="2N BRL"/>
      <sheetName val="2O BRL"/>
      <sheetName val="Section 4 &gt;&gt;"/>
      <sheetName val="4A BRL"/>
      <sheetName val="4B BRL"/>
      <sheetName val="4C BRL"/>
      <sheetName val="4D BRL"/>
      <sheetName val="4E BRL"/>
      <sheetName val="4F BRL"/>
      <sheetName val="4G BRL"/>
      <sheetName val="4H BRL"/>
      <sheetName val="4I BRL"/>
      <sheetName val="4J BRL"/>
      <sheetName val="4K BRL"/>
      <sheetName val="4L BRL"/>
      <sheetName val="4M BRL"/>
      <sheetName val="4N BRL"/>
      <sheetName val="4O BRL"/>
      <sheetName val="4P BRL"/>
      <sheetName val="4Q BRL"/>
      <sheetName val="4R BRL"/>
      <sheetName val="4S BRL"/>
      <sheetName val="4T BRL"/>
      <sheetName val="4U BRL"/>
      <sheetName val="4V BRL"/>
      <sheetName val="4W BRL"/>
      <sheetName val="4X BRL"/>
      <sheetName val="4Y BRL"/>
      <sheetName val="4Z BRL"/>
      <sheetName val="Section 5 &gt;&gt;"/>
      <sheetName val="5A BRL"/>
      <sheetName val="5B BRL"/>
      <sheetName val="Section 6 &gt;&gt;"/>
      <sheetName val="6A BRL"/>
      <sheetName val="6B BRL"/>
      <sheetName val="6C BRL"/>
      <sheetName val="6D BRL"/>
      <sheetName val="6F BRL"/>
      <sheetName val="Section 7 &gt;&gt;"/>
      <sheetName val="7A BRL"/>
      <sheetName val="7B BRL"/>
      <sheetName val="7C BRL"/>
      <sheetName val="7D BRL"/>
      <sheetName val="7E BRL"/>
      <sheetName val="7F BRL"/>
      <sheetName val="Section 8 &gt;&gt;"/>
      <sheetName val="8A BRL"/>
      <sheetName val="8B BRL"/>
      <sheetName val="8C BRL"/>
      <sheetName val="8D BRL"/>
      <sheetName val="Section 9 &gt;&gt;"/>
      <sheetName val="9A BRL"/>
      <sheetName val="Section 10 &gt;&gt;"/>
      <sheetName val="10A BRL"/>
      <sheetName val="10B BRL"/>
      <sheetName val="10C BRL"/>
      <sheetName val="10D BRL"/>
      <sheetName val="10E BRL"/>
      <sheetName val="10F BRL"/>
      <sheetName val="10G  BRL"/>
      <sheetName val="10H BRL"/>
      <sheetName val="Section 11 &gt;&gt;"/>
      <sheetName val="11A BRL"/>
      <sheetName val="F_Outputs"/>
      <sheetName val="F_Outputs (Do not 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3">
          <cell r="J43">
            <v>-2.7079481215899999</v>
          </cell>
          <cell r="N43">
            <v>0</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3.bin"/><Relationship Id="rId4" Type="http://schemas.microsoft.com/office/2017/10/relationships/threadedComment" Target="../threadedComments/threadedComment1.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 Id="rId4" Type="http://schemas.microsoft.com/office/2017/10/relationships/threadedComment" Target="../threadedComments/threadedComment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4.25"/>
  <cols>
    <col min="1" max="1" width="1.625" style="191" customWidth="1"/>
    <col min="2" max="2" width="38.125" style="191" bestFit="1" customWidth="1"/>
    <col min="3" max="3" width="34.75" style="191" bestFit="1" customWidth="1"/>
    <col min="4" max="4" width="10.125" style="191" bestFit="1" customWidth="1"/>
    <col min="5" max="5" width="14.625" style="191" bestFit="1" customWidth="1"/>
    <col min="6" max="6" width="9" style="191"/>
    <col min="7" max="7" width="25.125" style="191" bestFit="1" customWidth="1"/>
    <col min="8" max="8" width="38.125" style="191" bestFit="1" customWidth="1"/>
    <col min="9" max="9" width="24.5" style="191" bestFit="1" customWidth="1"/>
    <col min="10" max="10" width="43.125" style="191" bestFit="1" customWidth="1"/>
    <col min="11" max="11" width="30.25" style="191" bestFit="1" customWidth="1"/>
    <col min="12" max="12" width="38.5" style="191" bestFit="1" customWidth="1"/>
    <col min="13" max="13" width="34" style="191" bestFit="1" customWidth="1"/>
    <col min="14" max="14" width="22" style="191" bestFit="1" customWidth="1"/>
    <col min="15" max="15" width="23.125" style="191" bestFit="1" customWidth="1"/>
    <col min="16" max="16" width="33.5" style="191" bestFit="1" customWidth="1"/>
    <col min="17" max="17" width="29.75" style="191" bestFit="1" customWidth="1"/>
    <col min="18" max="18" width="9" style="191"/>
    <col min="19" max="19" width="30.125" style="191" bestFit="1" customWidth="1"/>
    <col min="20" max="20" width="9" style="191"/>
    <col min="21" max="21" width="76.375" style="191" bestFit="1" customWidth="1"/>
    <col min="22" max="16384" width="9" style="191"/>
  </cols>
  <sheetData>
    <row r="1" spans="2:21" s="190" customFormat="1"/>
    <row r="2" spans="2:21" ht="45" customHeight="1">
      <c r="B2" s="1595" t="s">
        <v>0</v>
      </c>
      <c r="C2" s="1595"/>
      <c r="D2" s="1595"/>
      <c r="E2" s="1595"/>
      <c r="F2" s="1595"/>
      <c r="G2" s="1595"/>
      <c r="H2" s="1595"/>
      <c r="I2" s="1595"/>
      <c r="J2" s="1595"/>
      <c r="K2" s="1595"/>
      <c r="L2" s="1595"/>
      <c r="M2" s="1595"/>
      <c r="N2" s="1595"/>
      <c r="O2" s="1595"/>
      <c r="P2" s="1595"/>
      <c r="Q2" s="1595"/>
      <c r="R2" s="1595"/>
      <c r="S2" s="1595"/>
      <c r="T2" s="1595"/>
      <c r="U2" s="1595"/>
    </row>
    <row r="3" spans="2:21" s="190" customFormat="1" ht="15" customHeight="1" thickBot="1">
      <c r="B3" s="192"/>
      <c r="C3" s="192"/>
      <c r="H3" s="190">
        <f>COUNTA(H4:H104)+3</f>
        <v>61</v>
      </c>
      <c r="I3" s="190">
        <f t="shared" ref="I3:Q3" si="0">COUNTA(I4:I104)+3</f>
        <v>30</v>
      </c>
      <c r="J3" s="190">
        <f t="shared" si="0"/>
        <v>71</v>
      </c>
      <c r="K3" s="190">
        <f t="shared" si="0"/>
        <v>47</v>
      </c>
      <c r="L3" s="190">
        <f t="shared" si="0"/>
        <v>81</v>
      </c>
      <c r="M3" s="190">
        <f t="shared" si="0"/>
        <v>24</v>
      </c>
      <c r="N3" s="190">
        <f t="shared" si="0"/>
        <v>62</v>
      </c>
      <c r="O3" s="190">
        <f t="shared" si="0"/>
        <v>33</v>
      </c>
      <c r="P3" s="190">
        <f t="shared" si="0"/>
        <v>34</v>
      </c>
      <c r="Q3" s="190">
        <f t="shared" si="0"/>
        <v>54</v>
      </c>
    </row>
    <row r="4" spans="2:21" s="196" customFormat="1" ht="22.5" customHeight="1" thickBot="1">
      <c r="B4" s="193" t="s">
        <v>1</v>
      </c>
      <c r="C4" s="194" t="s">
        <v>2</v>
      </c>
      <c r="D4" s="194" t="s">
        <v>3</v>
      </c>
      <c r="E4" s="195" t="s">
        <v>4</v>
      </c>
      <c r="G4" s="193" t="s">
        <v>5</v>
      </c>
      <c r="H4" s="193" t="s">
        <v>6</v>
      </c>
      <c r="I4" s="193" t="s">
        <v>7</v>
      </c>
      <c r="J4" s="193" t="s">
        <v>8</v>
      </c>
      <c r="K4" s="193" t="s">
        <v>9</v>
      </c>
      <c r="L4" s="193" t="s">
        <v>10</v>
      </c>
      <c r="M4" s="193" t="s">
        <v>11</v>
      </c>
      <c r="N4" s="193" t="s">
        <v>12</v>
      </c>
      <c r="O4" s="193" t="s">
        <v>13</v>
      </c>
      <c r="P4" s="193" t="s">
        <v>14</v>
      </c>
      <c r="Q4" s="193" t="s">
        <v>15</v>
      </c>
      <c r="S4" s="193" t="s">
        <v>16</v>
      </c>
      <c r="U4" s="193" t="s">
        <v>17</v>
      </c>
    </row>
    <row r="5" spans="2:21" s="200" customFormat="1" ht="15" customHeight="1">
      <c r="B5" s="197"/>
      <c r="C5" s="198" t="s">
        <v>18</v>
      </c>
      <c r="D5" s="198" t="s">
        <v>19</v>
      </c>
      <c r="E5" s="199" t="s">
        <v>20</v>
      </c>
      <c r="G5" s="201" t="s">
        <v>21</v>
      </c>
      <c r="H5" s="201" t="s">
        <v>22</v>
      </c>
      <c r="I5" s="201" t="s">
        <v>23</v>
      </c>
      <c r="J5" s="201" t="s">
        <v>24</v>
      </c>
      <c r="K5" s="201" t="s">
        <v>25</v>
      </c>
      <c r="L5" s="201" t="s">
        <v>26</v>
      </c>
      <c r="M5" s="201" t="s">
        <v>27</v>
      </c>
      <c r="N5" s="201" t="s">
        <v>28</v>
      </c>
      <c r="O5" s="201" t="s">
        <v>29</v>
      </c>
      <c r="P5" s="201" t="s">
        <v>30</v>
      </c>
      <c r="Q5" s="201" t="s">
        <v>31</v>
      </c>
      <c r="S5" s="197" t="s">
        <v>32</v>
      </c>
      <c r="U5" s="197" t="s">
        <v>33</v>
      </c>
    </row>
    <row r="6" spans="2:21" s="200" customFormat="1" ht="15" customHeight="1">
      <c r="B6" s="202" t="s">
        <v>34</v>
      </c>
      <c r="C6" s="203" t="s">
        <v>34</v>
      </c>
      <c r="D6" s="203" t="s">
        <v>35</v>
      </c>
      <c r="E6" s="204" t="s">
        <v>36</v>
      </c>
      <c r="G6" s="205" t="s">
        <v>37</v>
      </c>
      <c r="H6" s="205" t="s">
        <v>38</v>
      </c>
      <c r="I6" s="205" t="s">
        <v>39</v>
      </c>
      <c r="J6" s="205" t="s">
        <v>40</v>
      </c>
      <c r="K6" s="205" t="s">
        <v>41</v>
      </c>
      <c r="L6" s="205" t="s">
        <v>42</v>
      </c>
      <c r="M6" s="205" t="s">
        <v>43</v>
      </c>
      <c r="N6" s="205" t="s">
        <v>44</v>
      </c>
      <c r="O6" s="205" t="s">
        <v>45</v>
      </c>
      <c r="P6" s="205" t="s">
        <v>46</v>
      </c>
      <c r="Q6" s="205" t="s">
        <v>47</v>
      </c>
      <c r="S6" s="202" t="s">
        <v>48</v>
      </c>
      <c r="U6" s="202" t="s">
        <v>49</v>
      </c>
    </row>
    <row r="7" spans="2:21" s="200" customFormat="1" ht="15" customHeight="1">
      <c r="B7" s="202" t="s">
        <v>50</v>
      </c>
      <c r="C7" s="203" t="s">
        <v>6</v>
      </c>
      <c r="D7" s="203" t="s">
        <v>51</v>
      </c>
      <c r="E7" s="204" t="s">
        <v>20</v>
      </c>
      <c r="G7" s="205" t="s">
        <v>52</v>
      </c>
      <c r="H7" s="205" t="s">
        <v>53</v>
      </c>
      <c r="I7" s="205" t="s">
        <v>54</v>
      </c>
      <c r="J7" s="205" t="s">
        <v>55</v>
      </c>
      <c r="K7" s="205" t="s">
        <v>56</v>
      </c>
      <c r="L7" s="205" t="s">
        <v>57</v>
      </c>
      <c r="M7" s="205" t="s">
        <v>58</v>
      </c>
      <c r="N7" s="205" t="s">
        <v>59</v>
      </c>
      <c r="O7" s="205" t="s">
        <v>60</v>
      </c>
      <c r="P7" s="205" t="s">
        <v>61</v>
      </c>
      <c r="Q7" s="205" t="s">
        <v>62</v>
      </c>
      <c r="S7" s="202" t="s">
        <v>63</v>
      </c>
      <c r="U7" s="202" t="s">
        <v>64</v>
      </c>
    </row>
    <row r="8" spans="2:21" s="200" customFormat="1" ht="15" customHeight="1">
      <c r="B8" s="202" t="s">
        <v>65</v>
      </c>
      <c r="C8" s="203" t="s">
        <v>66</v>
      </c>
      <c r="D8" s="203" t="s">
        <v>67</v>
      </c>
      <c r="E8" s="204" t="s">
        <v>36</v>
      </c>
      <c r="G8" s="205" t="s">
        <v>68</v>
      </c>
      <c r="H8" s="205" t="s">
        <v>69</v>
      </c>
      <c r="I8" s="205" t="s">
        <v>70</v>
      </c>
      <c r="J8" s="205" t="s">
        <v>71</v>
      </c>
      <c r="K8" s="205" t="s">
        <v>72</v>
      </c>
      <c r="L8" s="205" t="s">
        <v>73</v>
      </c>
      <c r="M8" s="205" t="s">
        <v>74</v>
      </c>
      <c r="N8" s="205" t="s">
        <v>75</v>
      </c>
      <c r="O8" s="205" t="s">
        <v>76</v>
      </c>
      <c r="P8" s="205" t="s">
        <v>77</v>
      </c>
      <c r="Q8" s="205" t="s">
        <v>78</v>
      </c>
      <c r="S8" s="202" t="s">
        <v>79</v>
      </c>
      <c r="U8" s="202" t="s">
        <v>80</v>
      </c>
    </row>
    <row r="9" spans="2:21" s="200" customFormat="1" ht="15" customHeight="1">
      <c r="B9" s="202" t="s">
        <v>81</v>
      </c>
      <c r="C9" s="203" t="s">
        <v>14</v>
      </c>
      <c r="D9" s="203" t="s">
        <v>82</v>
      </c>
      <c r="E9" s="204" t="s">
        <v>20</v>
      </c>
      <c r="G9" s="205" t="s">
        <v>83</v>
      </c>
      <c r="H9" s="205" t="s">
        <v>84</v>
      </c>
      <c r="I9" s="205" t="s">
        <v>85</v>
      </c>
      <c r="J9" s="205" t="s">
        <v>86</v>
      </c>
      <c r="K9" s="205" t="s">
        <v>87</v>
      </c>
      <c r="L9" s="205" t="s">
        <v>88</v>
      </c>
      <c r="M9" s="205" t="s">
        <v>89</v>
      </c>
      <c r="N9" s="205" t="s">
        <v>90</v>
      </c>
      <c r="O9" s="205" t="s">
        <v>91</v>
      </c>
      <c r="P9" s="205" t="s">
        <v>92</v>
      </c>
      <c r="Q9" s="205" t="s">
        <v>93</v>
      </c>
      <c r="S9" s="202" t="s">
        <v>94</v>
      </c>
    </row>
    <row r="10" spans="2:21" s="200" customFormat="1" ht="15" customHeight="1">
      <c r="B10" s="202" t="s">
        <v>95</v>
      </c>
      <c r="C10" s="203" t="s">
        <v>96</v>
      </c>
      <c r="D10" s="203" t="s">
        <v>97</v>
      </c>
      <c r="E10" s="204" t="s">
        <v>20</v>
      </c>
      <c r="G10" s="205" t="s">
        <v>98</v>
      </c>
      <c r="H10" s="205" t="s">
        <v>99</v>
      </c>
      <c r="I10" s="205" t="s">
        <v>100</v>
      </c>
      <c r="J10" s="205" t="s">
        <v>101</v>
      </c>
      <c r="K10" s="205" t="s">
        <v>102</v>
      </c>
      <c r="L10" s="205" t="s">
        <v>103</v>
      </c>
      <c r="M10" s="205" t="s">
        <v>104</v>
      </c>
      <c r="N10" s="205" t="s">
        <v>105</v>
      </c>
      <c r="O10" s="205" t="s">
        <v>106</v>
      </c>
      <c r="P10" s="205" t="s">
        <v>107</v>
      </c>
      <c r="Q10" s="205" t="s">
        <v>108</v>
      </c>
      <c r="S10" s="202" t="s">
        <v>109</v>
      </c>
    </row>
    <row r="11" spans="2:21" s="200" customFormat="1" ht="15" customHeight="1">
      <c r="B11" s="202" t="s">
        <v>110</v>
      </c>
      <c r="C11" s="203" t="s">
        <v>7</v>
      </c>
      <c r="D11" s="203" t="s">
        <v>111</v>
      </c>
      <c r="E11" s="204" t="s">
        <v>20</v>
      </c>
      <c r="G11" s="205" t="s">
        <v>112</v>
      </c>
      <c r="H11" s="205" t="s">
        <v>113</v>
      </c>
      <c r="I11" s="205" t="s">
        <v>114</v>
      </c>
      <c r="J11" s="205" t="s">
        <v>115</v>
      </c>
      <c r="K11" s="205" t="s">
        <v>116</v>
      </c>
      <c r="L11" s="205" t="s">
        <v>117</v>
      </c>
      <c r="M11" s="205" t="s">
        <v>118</v>
      </c>
      <c r="N11" s="205" t="s">
        <v>119</v>
      </c>
      <c r="O11" s="205" t="s">
        <v>120</v>
      </c>
      <c r="P11" s="205" t="s">
        <v>121</v>
      </c>
      <c r="Q11" s="205" t="s">
        <v>122</v>
      </c>
      <c r="S11" s="202" t="s">
        <v>123</v>
      </c>
    </row>
    <row r="12" spans="2:21" s="200" customFormat="1" ht="15" customHeight="1">
      <c r="B12" s="202" t="s">
        <v>124</v>
      </c>
      <c r="C12" s="203" t="s">
        <v>125</v>
      </c>
      <c r="D12" s="203" t="s">
        <v>126</v>
      </c>
      <c r="E12" s="204" t="s">
        <v>36</v>
      </c>
      <c r="G12" s="205" t="s">
        <v>127</v>
      </c>
      <c r="H12" s="205" t="s">
        <v>128</v>
      </c>
      <c r="I12" s="205" t="s">
        <v>129</v>
      </c>
      <c r="J12" s="205" t="s">
        <v>130</v>
      </c>
      <c r="K12" s="205" t="s">
        <v>131</v>
      </c>
      <c r="L12" s="205" t="s">
        <v>132</v>
      </c>
      <c r="M12" s="205" t="s">
        <v>133</v>
      </c>
      <c r="N12" s="205" t="s">
        <v>134</v>
      </c>
      <c r="O12" s="205" t="s">
        <v>135</v>
      </c>
      <c r="P12" s="205" t="s">
        <v>136</v>
      </c>
      <c r="Q12" s="205" t="s">
        <v>137</v>
      </c>
    </row>
    <row r="13" spans="2:21" s="200" customFormat="1" ht="15" customHeight="1">
      <c r="B13" s="202" t="s">
        <v>138</v>
      </c>
      <c r="C13" s="203" t="s">
        <v>139</v>
      </c>
      <c r="D13" s="203" t="s">
        <v>140</v>
      </c>
      <c r="E13" s="204" t="s">
        <v>20</v>
      </c>
      <c r="G13" s="205" t="s">
        <v>141</v>
      </c>
      <c r="H13" s="205" t="s">
        <v>142</v>
      </c>
      <c r="I13" s="205" t="s">
        <v>143</v>
      </c>
      <c r="J13" s="205" t="s">
        <v>144</v>
      </c>
      <c r="K13" s="205" t="s">
        <v>145</v>
      </c>
      <c r="L13" s="205" t="s">
        <v>146</v>
      </c>
      <c r="M13" s="205" t="s">
        <v>147</v>
      </c>
      <c r="N13" s="205" t="s">
        <v>148</v>
      </c>
      <c r="O13" s="205" t="s">
        <v>149</v>
      </c>
      <c r="P13" s="205" t="s">
        <v>150</v>
      </c>
      <c r="Q13" s="205" t="s">
        <v>151</v>
      </c>
    </row>
    <row r="14" spans="2:21" s="200" customFormat="1" ht="15" customHeight="1">
      <c r="B14" s="202" t="s">
        <v>152</v>
      </c>
      <c r="C14" s="203" t="s">
        <v>153</v>
      </c>
      <c r="D14" s="203" t="s">
        <v>154</v>
      </c>
      <c r="E14" s="204" t="s">
        <v>36</v>
      </c>
      <c r="G14" s="205" t="s">
        <v>155</v>
      </c>
      <c r="H14" s="205" t="s">
        <v>156</v>
      </c>
      <c r="I14" s="205" t="s">
        <v>157</v>
      </c>
      <c r="J14" s="205" t="s">
        <v>158</v>
      </c>
      <c r="K14" s="205" t="s">
        <v>159</v>
      </c>
      <c r="L14" s="205" t="s">
        <v>160</v>
      </c>
      <c r="M14" s="205" t="s">
        <v>161</v>
      </c>
      <c r="N14" s="205" t="s">
        <v>162</v>
      </c>
      <c r="O14" s="205" t="s">
        <v>163</v>
      </c>
      <c r="P14" s="205" t="s">
        <v>164</v>
      </c>
      <c r="Q14" s="205" t="s">
        <v>165</v>
      </c>
    </row>
    <row r="15" spans="2:21" s="200" customFormat="1" ht="15" customHeight="1">
      <c r="B15" s="202" t="s">
        <v>166</v>
      </c>
      <c r="C15" s="203" t="s">
        <v>167</v>
      </c>
      <c r="D15" s="203" t="s">
        <v>168</v>
      </c>
      <c r="E15" s="204" t="s">
        <v>36</v>
      </c>
      <c r="G15" s="205" t="s">
        <v>169</v>
      </c>
      <c r="H15" s="205" t="s">
        <v>170</v>
      </c>
      <c r="I15" s="205" t="s">
        <v>171</v>
      </c>
      <c r="J15" s="205" t="s">
        <v>172</v>
      </c>
      <c r="K15" s="205" t="s">
        <v>173</v>
      </c>
      <c r="L15" s="205" t="s">
        <v>174</v>
      </c>
      <c r="M15" s="205" t="s">
        <v>175</v>
      </c>
      <c r="N15" s="205" t="s">
        <v>176</v>
      </c>
      <c r="O15" s="205" t="s">
        <v>177</v>
      </c>
      <c r="P15" s="205" t="s">
        <v>178</v>
      </c>
      <c r="Q15" s="205" t="s">
        <v>179</v>
      </c>
    </row>
    <row r="16" spans="2:21" s="200" customFormat="1" ht="15" customHeight="1">
      <c r="B16" s="202" t="s">
        <v>180</v>
      </c>
      <c r="C16" s="203" t="s">
        <v>181</v>
      </c>
      <c r="D16" s="203" t="s">
        <v>182</v>
      </c>
      <c r="E16" s="204" t="s">
        <v>20</v>
      </c>
      <c r="G16" s="205" t="s">
        <v>183</v>
      </c>
      <c r="H16" s="205" t="s">
        <v>184</v>
      </c>
      <c r="I16" s="205" t="s">
        <v>185</v>
      </c>
      <c r="J16" s="205" t="s">
        <v>186</v>
      </c>
      <c r="K16" s="205" t="s">
        <v>187</v>
      </c>
      <c r="L16" s="205" t="s">
        <v>188</v>
      </c>
      <c r="M16" s="205" t="s">
        <v>189</v>
      </c>
      <c r="N16" s="205" t="s">
        <v>190</v>
      </c>
      <c r="O16" s="205" t="s">
        <v>191</v>
      </c>
      <c r="P16" s="205" t="s">
        <v>192</v>
      </c>
      <c r="Q16" s="205" t="s">
        <v>193</v>
      </c>
    </row>
    <row r="17" spans="2:17" s="200" customFormat="1" ht="15" customHeight="1">
      <c r="B17" s="202" t="s">
        <v>194</v>
      </c>
      <c r="C17" s="203" t="s">
        <v>195</v>
      </c>
      <c r="D17" s="203" t="s">
        <v>196</v>
      </c>
      <c r="E17" s="204" t="s">
        <v>20</v>
      </c>
      <c r="G17" s="205" t="s">
        <v>197</v>
      </c>
      <c r="H17" s="205" t="s">
        <v>198</v>
      </c>
      <c r="I17" s="205" t="s">
        <v>199</v>
      </c>
      <c r="J17" s="205" t="s">
        <v>200</v>
      </c>
      <c r="K17" s="205" t="s">
        <v>201</v>
      </c>
      <c r="L17" s="205" t="s">
        <v>202</v>
      </c>
      <c r="M17" s="205" t="s">
        <v>203</v>
      </c>
      <c r="N17" s="205" t="s">
        <v>204</v>
      </c>
      <c r="O17" s="205" t="s">
        <v>205</v>
      </c>
      <c r="P17" s="205" t="s">
        <v>206</v>
      </c>
      <c r="Q17" s="205" t="s">
        <v>207</v>
      </c>
    </row>
    <row r="18" spans="2:17" s="200" customFormat="1" ht="15" customHeight="1">
      <c r="B18" s="202" t="s">
        <v>208</v>
      </c>
      <c r="C18" s="203" t="s">
        <v>9</v>
      </c>
      <c r="D18" s="203" t="s">
        <v>209</v>
      </c>
      <c r="E18" s="204" t="s">
        <v>20</v>
      </c>
      <c r="G18" s="205" t="s">
        <v>210</v>
      </c>
      <c r="H18" s="205" t="s">
        <v>211</v>
      </c>
      <c r="I18" s="205" t="s">
        <v>212</v>
      </c>
      <c r="J18" s="205" t="s">
        <v>213</v>
      </c>
      <c r="K18" s="205" t="s">
        <v>214</v>
      </c>
      <c r="L18" s="205" t="s">
        <v>215</v>
      </c>
      <c r="M18" s="205" t="s">
        <v>216</v>
      </c>
      <c r="N18" s="205" t="s">
        <v>217</v>
      </c>
      <c r="O18" s="205" t="s">
        <v>218</v>
      </c>
      <c r="P18" s="205" t="s">
        <v>219</v>
      </c>
      <c r="Q18" s="205" t="s">
        <v>220</v>
      </c>
    </row>
    <row r="19" spans="2:17" s="200" customFormat="1" ht="15" customHeight="1">
      <c r="B19" s="202" t="s">
        <v>221</v>
      </c>
      <c r="C19" s="203" t="s">
        <v>222</v>
      </c>
      <c r="D19" s="203" t="s">
        <v>223</v>
      </c>
      <c r="E19" s="204" t="s">
        <v>36</v>
      </c>
      <c r="G19" s="205" t="s">
        <v>224</v>
      </c>
      <c r="H19" s="205" t="s">
        <v>225</v>
      </c>
      <c r="I19" s="205" t="s">
        <v>226</v>
      </c>
      <c r="J19" s="205" t="s">
        <v>227</v>
      </c>
      <c r="K19" s="205" t="s">
        <v>228</v>
      </c>
      <c r="L19" s="205" t="s">
        <v>229</v>
      </c>
      <c r="M19" s="205" t="s">
        <v>230</v>
      </c>
      <c r="N19" s="205" t="s">
        <v>231</v>
      </c>
      <c r="O19" s="205" t="s">
        <v>232</v>
      </c>
      <c r="P19" s="205" t="s">
        <v>233</v>
      </c>
      <c r="Q19" s="205" t="s">
        <v>234</v>
      </c>
    </row>
    <row r="20" spans="2:17" s="200" customFormat="1" ht="15" customHeight="1">
      <c r="B20" s="202" t="s">
        <v>235</v>
      </c>
      <c r="C20" s="203" t="s">
        <v>235</v>
      </c>
      <c r="D20" s="203" t="s">
        <v>236</v>
      </c>
      <c r="E20" s="204" t="s">
        <v>20</v>
      </c>
      <c r="G20" s="205" t="s">
        <v>237</v>
      </c>
      <c r="H20" s="205" t="s">
        <v>238</v>
      </c>
      <c r="I20" s="205" t="s">
        <v>239</v>
      </c>
      <c r="J20" s="205" t="s">
        <v>240</v>
      </c>
      <c r="K20" s="205" t="s">
        <v>241</v>
      </c>
      <c r="L20" s="205" t="s">
        <v>242</v>
      </c>
      <c r="M20" s="205" t="s">
        <v>243</v>
      </c>
      <c r="N20" s="205" t="s">
        <v>244</v>
      </c>
      <c r="O20" s="205" t="s">
        <v>245</v>
      </c>
      <c r="P20" s="205" t="s">
        <v>246</v>
      </c>
      <c r="Q20" s="205" t="s">
        <v>247</v>
      </c>
    </row>
    <row r="21" spans="2:17" s="200" customFormat="1" ht="15" customHeight="1">
      <c r="B21" s="202" t="s">
        <v>248</v>
      </c>
      <c r="C21" s="203" t="s">
        <v>12</v>
      </c>
      <c r="D21" s="203" t="s">
        <v>249</v>
      </c>
      <c r="E21" s="204" t="s">
        <v>20</v>
      </c>
      <c r="G21" s="205" t="s">
        <v>250</v>
      </c>
      <c r="H21" s="205" t="s">
        <v>251</v>
      </c>
      <c r="I21" s="205" t="s">
        <v>252</v>
      </c>
      <c r="J21" s="205" t="s">
        <v>253</v>
      </c>
      <c r="K21" s="205" t="s">
        <v>254</v>
      </c>
      <c r="L21" s="205" t="s">
        <v>255</v>
      </c>
      <c r="M21" s="205" t="s">
        <v>256</v>
      </c>
      <c r="N21" s="205" t="s">
        <v>257</v>
      </c>
      <c r="O21" s="205" t="s">
        <v>258</v>
      </c>
      <c r="P21" s="205" t="s">
        <v>259</v>
      </c>
      <c r="Q21" s="205" t="s">
        <v>260</v>
      </c>
    </row>
    <row r="22" spans="2:17" s="200" customFormat="1" ht="15" customHeight="1">
      <c r="B22" s="202" t="s">
        <v>261</v>
      </c>
      <c r="C22" s="203" t="s">
        <v>8</v>
      </c>
      <c r="D22" s="203" t="s">
        <v>262</v>
      </c>
      <c r="E22" s="204" t="s">
        <v>20</v>
      </c>
      <c r="G22" s="205" t="s">
        <v>263</v>
      </c>
      <c r="H22" s="205" t="s">
        <v>264</v>
      </c>
      <c r="I22" s="205" t="s">
        <v>265</v>
      </c>
      <c r="J22" s="205" t="s">
        <v>266</v>
      </c>
      <c r="K22" s="205" t="s">
        <v>267</v>
      </c>
      <c r="L22" s="205" t="s">
        <v>268</v>
      </c>
      <c r="M22" s="205" t="s">
        <v>269</v>
      </c>
      <c r="N22" s="205" t="s">
        <v>270</v>
      </c>
      <c r="O22" s="205" t="s">
        <v>271</v>
      </c>
      <c r="P22" s="205" t="s">
        <v>272</v>
      </c>
      <c r="Q22" s="205" t="s">
        <v>273</v>
      </c>
    </row>
    <row r="23" spans="2:17" s="200" customFormat="1" ht="15" customHeight="1">
      <c r="B23" s="202" t="s">
        <v>274</v>
      </c>
      <c r="C23" s="203" t="s">
        <v>13</v>
      </c>
      <c r="D23" s="203" t="s">
        <v>275</v>
      </c>
      <c r="E23" s="204" t="s">
        <v>20</v>
      </c>
      <c r="G23" s="205" t="s">
        <v>276</v>
      </c>
      <c r="H23" s="205" t="s">
        <v>277</v>
      </c>
      <c r="I23" s="205" t="s">
        <v>278</v>
      </c>
      <c r="J23" s="205" t="s">
        <v>279</v>
      </c>
      <c r="K23" s="205" t="s">
        <v>280</v>
      </c>
      <c r="L23" s="205" t="s">
        <v>281</v>
      </c>
      <c r="M23" s="205" t="s">
        <v>282</v>
      </c>
      <c r="N23" s="205" t="s">
        <v>283</v>
      </c>
      <c r="O23" s="205" t="s">
        <v>284</v>
      </c>
      <c r="P23" s="205" t="s">
        <v>285</v>
      </c>
      <c r="Q23" s="205" t="s">
        <v>286</v>
      </c>
    </row>
    <row r="24" spans="2:17" s="200" customFormat="1" ht="15" customHeight="1" thickBot="1">
      <c r="B24" s="207" t="s">
        <v>287</v>
      </c>
      <c r="C24" s="208" t="s">
        <v>15</v>
      </c>
      <c r="D24" s="208" t="s">
        <v>288</v>
      </c>
      <c r="E24" s="209" t="s">
        <v>20</v>
      </c>
      <c r="G24" s="205" t="s">
        <v>289</v>
      </c>
      <c r="H24" s="205" t="s">
        <v>290</v>
      </c>
      <c r="I24" s="205" t="s">
        <v>291</v>
      </c>
      <c r="J24" s="205" t="s">
        <v>292</v>
      </c>
      <c r="K24" s="205" t="s">
        <v>293</v>
      </c>
      <c r="L24" s="205" t="s">
        <v>294</v>
      </c>
      <c r="M24" s="205" t="s">
        <v>295</v>
      </c>
      <c r="N24" s="205" t="s">
        <v>296</v>
      </c>
      <c r="O24" s="205" t="s">
        <v>297</v>
      </c>
      <c r="P24" s="205" t="s">
        <v>298</v>
      </c>
      <c r="Q24" s="205" t="s">
        <v>299</v>
      </c>
    </row>
    <row r="25" spans="2:17" s="200" customFormat="1" ht="15" customHeight="1">
      <c r="G25" s="205" t="s">
        <v>300</v>
      </c>
      <c r="H25" s="205" t="s">
        <v>301</v>
      </c>
      <c r="I25" s="205" t="s">
        <v>302</v>
      </c>
      <c r="J25" s="205" t="s">
        <v>303</v>
      </c>
      <c r="K25" s="205" t="s">
        <v>304</v>
      </c>
      <c r="L25" s="205" t="s">
        <v>305</v>
      </c>
      <c r="M25" s="205"/>
      <c r="N25" s="205" t="s">
        <v>306</v>
      </c>
      <c r="O25" s="205" t="s">
        <v>307</v>
      </c>
      <c r="P25" s="205" t="s">
        <v>308</v>
      </c>
      <c r="Q25" s="205" t="s">
        <v>309</v>
      </c>
    </row>
    <row r="26" spans="2:17">
      <c r="B26" s="200"/>
      <c r="C26" s="200"/>
      <c r="D26" s="200"/>
      <c r="E26" s="200"/>
      <c r="G26" s="205" t="s">
        <v>310</v>
      </c>
      <c r="H26" s="205" t="s">
        <v>311</v>
      </c>
      <c r="I26" s="205" t="s">
        <v>312</v>
      </c>
      <c r="J26" s="205" t="s">
        <v>313</v>
      </c>
      <c r="K26" s="206" t="s">
        <v>314</v>
      </c>
      <c r="L26" s="205" t="s">
        <v>315</v>
      </c>
      <c r="M26" s="205"/>
      <c r="N26" s="205" t="s">
        <v>316</v>
      </c>
      <c r="O26" s="205" t="s">
        <v>317</v>
      </c>
      <c r="P26" s="205" t="s">
        <v>318</v>
      </c>
      <c r="Q26" s="205" t="s">
        <v>319</v>
      </c>
    </row>
    <row r="27" spans="2:17">
      <c r="G27" s="206" t="s">
        <v>320</v>
      </c>
      <c r="H27" s="206" t="s">
        <v>321</v>
      </c>
      <c r="I27" s="206" t="s">
        <v>322</v>
      </c>
      <c r="J27" s="206" t="s">
        <v>323</v>
      </c>
      <c r="K27" s="206" t="s">
        <v>324</v>
      </c>
      <c r="L27" s="206" t="s">
        <v>325</v>
      </c>
      <c r="M27" s="206"/>
      <c r="N27" s="206" t="s">
        <v>326</v>
      </c>
      <c r="O27" s="206" t="s">
        <v>327</v>
      </c>
      <c r="P27" s="206" t="s">
        <v>328</v>
      </c>
      <c r="Q27" s="206" t="s">
        <v>329</v>
      </c>
    </row>
    <row r="28" spans="2:17">
      <c r="B28" s="1663" t="s">
        <v>330</v>
      </c>
      <c r="C28" s="1664"/>
      <c r="D28" s="1664"/>
      <c r="E28" s="1665"/>
      <c r="G28" s="206" t="s">
        <v>331</v>
      </c>
      <c r="H28" s="206" t="s">
        <v>332</v>
      </c>
      <c r="I28" s="206" t="s">
        <v>333</v>
      </c>
      <c r="J28" s="206" t="s">
        <v>334</v>
      </c>
      <c r="K28" s="206" t="s">
        <v>335</v>
      </c>
      <c r="L28" s="206" t="s">
        <v>336</v>
      </c>
      <c r="M28" s="206"/>
      <c r="N28" s="206" t="s">
        <v>337</v>
      </c>
      <c r="O28" s="206" t="s">
        <v>338</v>
      </c>
      <c r="P28" s="206" t="s">
        <v>339</v>
      </c>
      <c r="Q28" s="206" t="s">
        <v>340</v>
      </c>
    </row>
    <row r="29" spans="2:17">
      <c r="B29" s="1666"/>
      <c r="E29" s="3037"/>
      <c r="G29" s="206" t="s">
        <v>341</v>
      </c>
      <c r="H29" s="206" t="s">
        <v>342</v>
      </c>
      <c r="I29" s="206" t="s">
        <v>343</v>
      </c>
      <c r="J29" s="206" t="s">
        <v>344</v>
      </c>
      <c r="K29" s="206" t="s">
        <v>345</v>
      </c>
      <c r="L29" s="206" t="s">
        <v>346</v>
      </c>
      <c r="M29" s="206"/>
      <c r="N29" s="206" t="s">
        <v>347</v>
      </c>
      <c r="O29" s="206" t="s">
        <v>348</v>
      </c>
      <c r="P29" s="206" t="s">
        <v>349</v>
      </c>
      <c r="Q29" s="206" t="s">
        <v>350</v>
      </c>
    </row>
    <row r="30" spans="2:17">
      <c r="B30" s="1666" t="s">
        <v>351</v>
      </c>
      <c r="E30" s="3037"/>
      <c r="G30" s="3033" t="s">
        <v>352</v>
      </c>
      <c r="H30" s="206" t="s">
        <v>353</v>
      </c>
      <c r="I30" s="206" t="s">
        <v>295</v>
      </c>
      <c r="J30" s="206" t="s">
        <v>354</v>
      </c>
      <c r="K30" s="206" t="s">
        <v>355</v>
      </c>
      <c r="L30" s="206" t="s">
        <v>356</v>
      </c>
      <c r="M30" s="206"/>
      <c r="N30" s="206" t="s">
        <v>357</v>
      </c>
      <c r="O30" s="206" t="s">
        <v>358</v>
      </c>
      <c r="P30" s="206" t="s">
        <v>359</v>
      </c>
      <c r="Q30" s="206" t="s">
        <v>360</v>
      </c>
    </row>
    <row r="31" spans="2:17">
      <c r="B31" s="1666" t="s">
        <v>361</v>
      </c>
      <c r="E31" s="3037"/>
      <c r="G31" s="3035" t="s">
        <v>362</v>
      </c>
      <c r="H31" s="1655" t="s">
        <v>363</v>
      </c>
      <c r="I31" s="206"/>
      <c r="J31" s="206" t="s">
        <v>364</v>
      </c>
      <c r="K31" s="206" t="s">
        <v>365</v>
      </c>
      <c r="L31" s="206" t="s">
        <v>366</v>
      </c>
      <c r="M31" s="206"/>
      <c r="N31" s="206" t="s">
        <v>367</v>
      </c>
      <c r="O31" s="206" t="s">
        <v>368</v>
      </c>
      <c r="P31" s="206" t="s">
        <v>369</v>
      </c>
      <c r="Q31" s="206" t="s">
        <v>370</v>
      </c>
    </row>
    <row r="32" spans="2:17">
      <c r="B32" s="1667" t="s">
        <v>371</v>
      </c>
      <c r="C32" s="1668"/>
      <c r="D32" s="1668"/>
      <c r="E32" s="1669"/>
      <c r="G32" s="3035" t="s">
        <v>372</v>
      </c>
      <c r="H32" s="1655" t="s">
        <v>373</v>
      </c>
      <c r="I32" s="206"/>
      <c r="J32" s="206" t="s">
        <v>374</v>
      </c>
      <c r="K32" s="206" t="s">
        <v>375</v>
      </c>
      <c r="L32" s="206" t="s">
        <v>376</v>
      </c>
      <c r="M32" s="206"/>
      <c r="N32" s="206" t="s">
        <v>377</v>
      </c>
      <c r="O32" s="206" t="s">
        <v>378</v>
      </c>
      <c r="P32" s="206" t="s">
        <v>379</v>
      </c>
      <c r="Q32" s="206" t="s">
        <v>380</v>
      </c>
    </row>
    <row r="33" spans="2:17">
      <c r="B33" s="200"/>
      <c r="C33" s="200"/>
      <c r="D33" s="200"/>
      <c r="E33" s="200"/>
      <c r="G33" s="3034" t="s">
        <v>381</v>
      </c>
      <c r="H33" s="206" t="s">
        <v>382</v>
      </c>
      <c r="I33" s="206"/>
      <c r="J33" s="206" t="s">
        <v>383</v>
      </c>
      <c r="K33" s="206" t="s">
        <v>384</v>
      </c>
      <c r="L33" s="206" t="s">
        <v>385</v>
      </c>
      <c r="M33" s="206"/>
      <c r="N33" s="206" t="s">
        <v>386</v>
      </c>
      <c r="O33" s="206" t="s">
        <v>295</v>
      </c>
      <c r="P33" s="206" t="s">
        <v>387</v>
      </c>
      <c r="Q33" s="206" t="s">
        <v>388</v>
      </c>
    </row>
    <row r="34" spans="2:17">
      <c r="G34" s="206" t="s">
        <v>389</v>
      </c>
      <c r="H34" s="206" t="s">
        <v>390</v>
      </c>
      <c r="I34" s="206"/>
      <c r="J34" s="206" t="s">
        <v>391</v>
      </c>
      <c r="K34" s="206" t="s">
        <v>392</v>
      </c>
      <c r="L34" s="206" t="s">
        <v>393</v>
      </c>
      <c r="M34" s="206"/>
      <c r="N34" s="206" t="s">
        <v>394</v>
      </c>
      <c r="O34" s="206"/>
      <c r="P34" s="206" t="s">
        <v>295</v>
      </c>
      <c r="Q34" s="206" t="s">
        <v>395</v>
      </c>
    </row>
    <row r="35" spans="2:17">
      <c r="G35" s="206" t="s">
        <v>396</v>
      </c>
      <c r="H35" s="206" t="s">
        <v>397</v>
      </c>
      <c r="I35" s="206"/>
      <c r="J35" s="206" t="s">
        <v>398</v>
      </c>
      <c r="K35" s="206" t="s">
        <v>399</v>
      </c>
      <c r="L35" s="206" t="s">
        <v>400</v>
      </c>
      <c r="M35" s="206"/>
      <c r="N35" s="206" t="s">
        <v>401</v>
      </c>
      <c r="O35" s="206"/>
      <c r="P35" s="206"/>
      <c r="Q35" s="206" t="s">
        <v>402</v>
      </c>
    </row>
    <row r="36" spans="2:17">
      <c r="G36" s="206" t="s">
        <v>403</v>
      </c>
      <c r="H36" s="206" t="s">
        <v>404</v>
      </c>
      <c r="I36" s="206"/>
      <c r="J36" s="206" t="s">
        <v>405</v>
      </c>
      <c r="K36" s="206" t="s">
        <v>406</v>
      </c>
      <c r="L36" s="206" t="s">
        <v>407</v>
      </c>
      <c r="M36" s="206"/>
      <c r="N36" s="206" t="s">
        <v>408</v>
      </c>
      <c r="O36" s="206"/>
      <c r="P36" s="206"/>
      <c r="Q36" s="206" t="s">
        <v>409</v>
      </c>
    </row>
    <row r="37" spans="2:17">
      <c r="G37" s="206" t="s">
        <v>410</v>
      </c>
      <c r="H37" s="206" t="s">
        <v>411</v>
      </c>
      <c r="I37" s="206"/>
      <c r="J37" s="206" t="s">
        <v>412</v>
      </c>
      <c r="K37" s="206" t="s">
        <v>413</v>
      </c>
      <c r="L37" s="206" t="s">
        <v>414</v>
      </c>
      <c r="M37" s="206"/>
      <c r="N37" s="206" t="s">
        <v>415</v>
      </c>
      <c r="O37" s="206"/>
      <c r="P37" s="206"/>
      <c r="Q37" s="206" t="s">
        <v>416</v>
      </c>
    </row>
    <row r="38" spans="2:17">
      <c r="G38" s="206" t="s">
        <v>417</v>
      </c>
      <c r="H38" s="206" t="s">
        <v>418</v>
      </c>
      <c r="I38" s="206"/>
      <c r="J38" s="206" t="s">
        <v>419</v>
      </c>
      <c r="K38" s="206" t="s">
        <v>420</v>
      </c>
      <c r="L38" s="206" t="s">
        <v>421</v>
      </c>
      <c r="M38" s="206"/>
      <c r="N38" s="206" t="s">
        <v>422</v>
      </c>
      <c r="O38" s="206"/>
      <c r="P38" s="206"/>
      <c r="Q38" s="206" t="s">
        <v>423</v>
      </c>
    </row>
    <row r="39" spans="2:17">
      <c r="G39" s="206" t="s">
        <v>424</v>
      </c>
      <c r="H39" s="206" t="s">
        <v>425</v>
      </c>
      <c r="I39" s="206"/>
      <c r="J39" s="206" t="s">
        <v>426</v>
      </c>
      <c r="K39" s="206" t="s">
        <v>427</v>
      </c>
      <c r="L39" s="206" t="s">
        <v>428</v>
      </c>
      <c r="M39" s="206"/>
      <c r="N39" s="206" t="s">
        <v>429</v>
      </c>
      <c r="O39" s="206"/>
      <c r="P39" s="206"/>
      <c r="Q39" s="206" t="s">
        <v>430</v>
      </c>
    </row>
    <row r="40" spans="2:17">
      <c r="G40" s="206" t="s">
        <v>431</v>
      </c>
      <c r="H40" s="206" t="s">
        <v>432</v>
      </c>
      <c r="I40" s="206"/>
      <c r="J40" s="206" t="s">
        <v>433</v>
      </c>
      <c r="K40" s="206" t="s">
        <v>434</v>
      </c>
      <c r="L40" s="206" t="s">
        <v>435</v>
      </c>
      <c r="M40" s="206"/>
      <c r="N40" s="206" t="s">
        <v>436</v>
      </c>
      <c r="O40" s="206"/>
      <c r="P40" s="206"/>
      <c r="Q40" s="206" t="s">
        <v>437</v>
      </c>
    </row>
    <row r="41" spans="2:17">
      <c r="G41" s="206" t="s">
        <v>438</v>
      </c>
      <c r="H41" s="206" t="s">
        <v>439</v>
      </c>
      <c r="I41" s="206"/>
      <c r="J41" s="206" t="s">
        <v>440</v>
      </c>
      <c r="K41" s="206" t="s">
        <v>441</v>
      </c>
      <c r="L41" s="206" t="s">
        <v>442</v>
      </c>
      <c r="M41" s="206"/>
      <c r="N41" s="206" t="s">
        <v>443</v>
      </c>
      <c r="O41" s="206"/>
      <c r="P41" s="206"/>
      <c r="Q41" s="206" t="s">
        <v>444</v>
      </c>
    </row>
    <row r="42" spans="2:17">
      <c r="G42" s="206" t="s">
        <v>445</v>
      </c>
      <c r="H42" s="206" t="s">
        <v>446</v>
      </c>
      <c r="I42" s="206"/>
      <c r="J42" s="206" t="s">
        <v>447</v>
      </c>
      <c r="K42" s="206" t="s">
        <v>448</v>
      </c>
      <c r="L42" s="206" t="s">
        <v>449</v>
      </c>
      <c r="M42" s="206"/>
      <c r="N42" s="206" t="s">
        <v>450</v>
      </c>
      <c r="O42" s="206"/>
      <c r="P42" s="206"/>
      <c r="Q42" s="206" t="s">
        <v>451</v>
      </c>
    </row>
    <row r="43" spans="2:17">
      <c r="G43" s="206" t="s">
        <v>452</v>
      </c>
      <c r="H43" s="206" t="s">
        <v>453</v>
      </c>
      <c r="I43" s="206"/>
      <c r="J43" s="206" t="s">
        <v>454</v>
      </c>
      <c r="K43" s="206" t="s">
        <v>455</v>
      </c>
      <c r="L43" s="206" t="s">
        <v>456</v>
      </c>
      <c r="M43" s="206"/>
      <c r="N43" s="206" t="s">
        <v>457</v>
      </c>
      <c r="O43" s="206"/>
      <c r="P43" s="206"/>
      <c r="Q43" s="206" t="s">
        <v>458</v>
      </c>
    </row>
    <row r="44" spans="2:17">
      <c r="G44" s="206" t="s">
        <v>459</v>
      </c>
      <c r="H44" s="206" t="s">
        <v>460</v>
      </c>
      <c r="I44" s="206"/>
      <c r="J44" s="206" t="s">
        <v>461</v>
      </c>
      <c r="K44" s="206" t="s">
        <v>462</v>
      </c>
      <c r="L44" s="206" t="s">
        <v>463</v>
      </c>
      <c r="M44" s="206"/>
      <c r="N44" s="206" t="s">
        <v>464</v>
      </c>
      <c r="O44" s="206"/>
      <c r="P44" s="206"/>
      <c r="Q44" s="206" t="s">
        <v>465</v>
      </c>
    </row>
    <row r="45" spans="2:17">
      <c r="G45" s="206" t="s">
        <v>466</v>
      </c>
      <c r="H45" s="206" t="s">
        <v>467</v>
      </c>
      <c r="I45" s="206"/>
      <c r="J45" s="206" t="s">
        <v>468</v>
      </c>
      <c r="K45" s="206" t="s">
        <v>469</v>
      </c>
      <c r="L45" s="206" t="s">
        <v>470</v>
      </c>
      <c r="M45" s="206"/>
      <c r="N45" s="206" t="s">
        <v>471</v>
      </c>
      <c r="O45" s="206"/>
      <c r="P45" s="206"/>
      <c r="Q45" s="206" t="s">
        <v>472</v>
      </c>
    </row>
    <row r="46" spans="2:17">
      <c r="G46" s="206" t="s">
        <v>473</v>
      </c>
      <c r="H46" s="206" t="s">
        <v>474</v>
      </c>
      <c r="I46" s="206"/>
      <c r="J46" s="206" t="s">
        <v>475</v>
      </c>
      <c r="K46" s="206" t="s">
        <v>476</v>
      </c>
      <c r="L46" s="206" t="s">
        <v>477</v>
      </c>
      <c r="M46" s="206"/>
      <c r="N46" s="206" t="s">
        <v>478</v>
      </c>
      <c r="O46" s="206"/>
      <c r="P46" s="206"/>
      <c r="Q46" s="206" t="s">
        <v>479</v>
      </c>
    </row>
    <row r="47" spans="2:17">
      <c r="G47" s="206" t="s">
        <v>480</v>
      </c>
      <c r="H47" s="206" t="s">
        <v>481</v>
      </c>
      <c r="I47" s="206"/>
      <c r="J47" s="206" t="s">
        <v>482</v>
      </c>
      <c r="K47" s="206" t="s">
        <v>295</v>
      </c>
      <c r="L47" s="206" t="s">
        <v>483</v>
      </c>
      <c r="M47" s="206"/>
      <c r="N47" s="206" t="s">
        <v>484</v>
      </c>
      <c r="O47" s="206"/>
      <c r="P47" s="206"/>
      <c r="Q47" s="206" t="s">
        <v>485</v>
      </c>
    </row>
    <row r="48" spans="2:17">
      <c r="G48" s="206" t="s">
        <v>486</v>
      </c>
      <c r="H48" s="206" t="s">
        <v>487</v>
      </c>
      <c r="I48" s="206"/>
      <c r="J48" s="206" t="s">
        <v>488</v>
      </c>
      <c r="L48" s="206" t="s">
        <v>489</v>
      </c>
      <c r="M48" s="206"/>
      <c r="N48" s="206" t="s">
        <v>490</v>
      </c>
      <c r="O48" s="206"/>
      <c r="P48" s="206"/>
      <c r="Q48" s="206" t="s">
        <v>491</v>
      </c>
    </row>
    <row r="49" spans="2:17">
      <c r="G49" s="206" t="s">
        <v>492</v>
      </c>
      <c r="H49" s="206" t="s">
        <v>493</v>
      </c>
      <c r="I49" s="206"/>
      <c r="J49" s="206" t="s">
        <v>494</v>
      </c>
      <c r="L49" s="206" t="s">
        <v>495</v>
      </c>
      <c r="M49" s="206"/>
      <c r="N49" s="206" t="s">
        <v>496</v>
      </c>
      <c r="O49" s="206"/>
      <c r="P49" s="206"/>
      <c r="Q49" s="206" t="s">
        <v>497</v>
      </c>
    </row>
    <row r="50" spans="2:17">
      <c r="G50" s="206" t="s">
        <v>498</v>
      </c>
      <c r="H50" s="206" t="s">
        <v>499</v>
      </c>
      <c r="I50" s="206"/>
      <c r="J50" s="206" t="s">
        <v>500</v>
      </c>
      <c r="L50" s="206" t="s">
        <v>501</v>
      </c>
      <c r="M50" s="206"/>
      <c r="N50" s="206" t="s">
        <v>502</v>
      </c>
      <c r="O50" s="206"/>
      <c r="P50" s="206"/>
      <c r="Q50" s="206" t="s">
        <v>503</v>
      </c>
    </row>
    <row r="51" spans="2:17">
      <c r="G51" s="206" t="s">
        <v>504</v>
      </c>
      <c r="H51" s="206" t="s">
        <v>505</v>
      </c>
      <c r="I51" s="206"/>
      <c r="J51" s="206" t="s">
        <v>506</v>
      </c>
      <c r="K51" s="206"/>
      <c r="L51" s="206" t="s">
        <v>507</v>
      </c>
      <c r="M51" s="206"/>
      <c r="N51" s="206" t="s">
        <v>508</v>
      </c>
      <c r="O51" s="206"/>
      <c r="P51" s="206"/>
      <c r="Q51" s="206" t="s">
        <v>509</v>
      </c>
    </row>
    <row r="52" spans="2:17">
      <c r="G52" s="206" t="s">
        <v>510</v>
      </c>
      <c r="H52" s="206" t="s">
        <v>511</v>
      </c>
      <c r="I52" s="206"/>
      <c r="J52" s="206" t="s">
        <v>512</v>
      </c>
      <c r="K52" s="206"/>
      <c r="L52" s="206" t="s">
        <v>513</v>
      </c>
      <c r="M52" s="206"/>
      <c r="N52" s="206" t="s">
        <v>514</v>
      </c>
      <c r="O52" s="206"/>
      <c r="P52" s="206"/>
      <c r="Q52" s="206" t="s">
        <v>515</v>
      </c>
    </row>
    <row r="53" spans="2:17">
      <c r="G53" s="206" t="s">
        <v>516</v>
      </c>
      <c r="H53" s="206" t="s">
        <v>517</v>
      </c>
      <c r="I53" s="206"/>
      <c r="J53" s="206" t="s">
        <v>518</v>
      </c>
      <c r="K53" s="206"/>
      <c r="L53" s="206" t="s">
        <v>519</v>
      </c>
      <c r="M53" s="206"/>
      <c r="N53" s="206" t="s">
        <v>520</v>
      </c>
      <c r="O53" s="206"/>
      <c r="P53" s="206"/>
      <c r="Q53" s="206" t="s">
        <v>521</v>
      </c>
    </row>
    <row r="54" spans="2:17">
      <c r="G54" s="206" t="s">
        <v>522</v>
      </c>
      <c r="H54" s="206" t="s">
        <v>523</v>
      </c>
      <c r="I54" s="206"/>
      <c r="J54" s="206" t="s">
        <v>524</v>
      </c>
      <c r="K54" s="206"/>
      <c r="L54" s="206" t="s">
        <v>525</v>
      </c>
      <c r="M54" s="206"/>
      <c r="N54" s="206" t="s">
        <v>526</v>
      </c>
      <c r="O54" s="206"/>
      <c r="P54" s="206"/>
      <c r="Q54" s="206" t="s">
        <v>295</v>
      </c>
    </row>
    <row r="55" spans="2:17">
      <c r="G55" s="206" t="s">
        <v>527</v>
      </c>
      <c r="H55" s="206" t="s">
        <v>528</v>
      </c>
      <c r="I55" s="206"/>
      <c r="J55" s="206" t="s">
        <v>529</v>
      </c>
      <c r="K55" s="206"/>
      <c r="L55" s="206" t="s">
        <v>530</v>
      </c>
      <c r="M55" s="206"/>
      <c r="N55" s="206" t="s">
        <v>531</v>
      </c>
      <c r="O55" s="206"/>
      <c r="P55" s="206"/>
      <c r="Q55" s="206"/>
    </row>
    <row r="56" spans="2:17">
      <c r="G56" s="206" t="s">
        <v>532</v>
      </c>
      <c r="H56" s="206" t="s">
        <v>533</v>
      </c>
      <c r="I56" s="206"/>
      <c r="J56" s="206" t="s">
        <v>534</v>
      </c>
      <c r="K56" s="206"/>
      <c r="L56" s="206" t="s">
        <v>535</v>
      </c>
      <c r="M56" s="206"/>
      <c r="N56" s="206" t="s">
        <v>536</v>
      </c>
      <c r="O56" s="206"/>
      <c r="P56" s="206"/>
      <c r="Q56" s="206"/>
    </row>
    <row r="57" spans="2:17">
      <c r="G57" s="206" t="s">
        <v>537</v>
      </c>
      <c r="H57" s="206" t="s">
        <v>538</v>
      </c>
      <c r="I57" s="206"/>
      <c r="J57" s="206" t="s">
        <v>539</v>
      </c>
      <c r="K57" s="206"/>
      <c r="L57" s="206" t="s">
        <v>540</v>
      </c>
      <c r="M57" s="206"/>
      <c r="N57" s="206" t="s">
        <v>541</v>
      </c>
      <c r="O57" s="206"/>
      <c r="P57" s="206"/>
      <c r="Q57" s="206"/>
    </row>
    <row r="58" spans="2:17">
      <c r="G58" s="206" t="s">
        <v>542</v>
      </c>
      <c r="H58" s="206" t="s">
        <v>543</v>
      </c>
      <c r="I58" s="206"/>
      <c r="J58" s="206" t="s">
        <v>544</v>
      </c>
      <c r="K58" s="206"/>
      <c r="L58" s="206" t="s">
        <v>545</v>
      </c>
      <c r="M58" s="206"/>
      <c r="N58" s="206" t="s">
        <v>546</v>
      </c>
      <c r="O58" s="206"/>
      <c r="P58" s="206"/>
      <c r="Q58" s="206"/>
    </row>
    <row r="59" spans="2:17" ht="15" thickBot="1">
      <c r="G59" s="206" t="s">
        <v>547</v>
      </c>
      <c r="H59" s="206" t="s">
        <v>548</v>
      </c>
      <c r="I59" s="206"/>
      <c r="J59" s="206" t="s">
        <v>549</v>
      </c>
      <c r="K59" s="206"/>
      <c r="L59" s="206" t="s">
        <v>550</v>
      </c>
      <c r="M59" s="206"/>
      <c r="N59" s="206" t="s">
        <v>551</v>
      </c>
      <c r="O59" s="206"/>
      <c r="P59" s="206"/>
      <c r="Q59" s="206"/>
    </row>
    <row r="60" spans="2:17" ht="15" thickBot="1">
      <c r="B60" s="216" t="str">
        <f>INDEX(Lists!D5:D33,MATCH(SelectCompany!B4,Lists!C5:C33,0))</f>
        <v>SBB</v>
      </c>
      <c r="G60" s="206" t="s">
        <v>552</v>
      </c>
      <c r="H60" s="206" t="s">
        <v>553</v>
      </c>
      <c r="I60" s="206"/>
      <c r="J60" s="206" t="s">
        <v>554</v>
      </c>
      <c r="K60" s="206"/>
      <c r="L60" s="206" t="s">
        <v>555</v>
      </c>
      <c r="M60" s="206"/>
      <c r="N60" s="206" t="s">
        <v>556</v>
      </c>
      <c r="O60" s="206"/>
      <c r="P60" s="206"/>
      <c r="Q60" s="206"/>
    </row>
    <row r="61" spans="2:17">
      <c r="G61" s="206" t="s">
        <v>557</v>
      </c>
      <c r="H61" s="206" t="s">
        <v>295</v>
      </c>
      <c r="I61" s="206"/>
      <c r="J61" s="206" t="s">
        <v>558</v>
      </c>
      <c r="K61" s="206"/>
      <c r="L61" s="206" t="s">
        <v>559</v>
      </c>
      <c r="M61" s="206"/>
      <c r="N61" s="206" t="s">
        <v>560</v>
      </c>
      <c r="O61" s="206"/>
      <c r="P61" s="206"/>
      <c r="Q61" s="206"/>
    </row>
    <row r="62" spans="2:17">
      <c r="G62" s="206" t="s">
        <v>561</v>
      </c>
      <c r="H62" s="206"/>
      <c r="I62" s="206"/>
      <c r="J62" s="206" t="s">
        <v>562</v>
      </c>
      <c r="K62" s="206"/>
      <c r="L62" s="206" t="s">
        <v>563</v>
      </c>
      <c r="M62" s="206"/>
      <c r="N62" s="206" t="s">
        <v>295</v>
      </c>
      <c r="O62" s="206"/>
      <c r="P62" s="206"/>
      <c r="Q62" s="206"/>
    </row>
    <row r="63" spans="2:17">
      <c r="G63" s="206" t="s">
        <v>564</v>
      </c>
      <c r="H63" s="206"/>
      <c r="I63" s="206"/>
      <c r="J63" s="206" t="s">
        <v>565</v>
      </c>
      <c r="K63" s="206"/>
      <c r="L63" s="206" t="s">
        <v>566</v>
      </c>
      <c r="M63" s="206"/>
      <c r="N63" s="206"/>
      <c r="O63" s="206"/>
      <c r="P63" s="206"/>
      <c r="Q63" s="206"/>
    </row>
    <row r="64" spans="2:17">
      <c r="G64" s="206" t="s">
        <v>567</v>
      </c>
      <c r="H64" s="206"/>
      <c r="I64" s="206"/>
      <c r="J64" s="206" t="s">
        <v>568</v>
      </c>
      <c r="K64" s="206"/>
      <c r="L64" s="206" t="s">
        <v>569</v>
      </c>
      <c r="M64" s="206"/>
      <c r="N64" s="206"/>
      <c r="O64" s="206"/>
      <c r="P64" s="206"/>
      <c r="Q64" s="206"/>
    </row>
    <row r="65" spans="7:17">
      <c r="G65" s="206" t="s">
        <v>570</v>
      </c>
      <c r="H65" s="206"/>
      <c r="I65" s="206"/>
      <c r="J65" s="206" t="s">
        <v>571</v>
      </c>
      <c r="K65" s="206"/>
      <c r="L65" s="206" t="s">
        <v>572</v>
      </c>
      <c r="M65" s="206"/>
      <c r="N65" s="206"/>
      <c r="O65" s="206"/>
      <c r="P65" s="206"/>
      <c r="Q65" s="206"/>
    </row>
    <row r="66" spans="7:17">
      <c r="G66" s="206" t="s">
        <v>573</v>
      </c>
      <c r="H66" s="206"/>
      <c r="I66" s="206"/>
      <c r="J66" s="206" t="s">
        <v>574</v>
      </c>
      <c r="K66" s="206"/>
      <c r="L66" s="206" t="s">
        <v>575</v>
      </c>
      <c r="M66" s="206"/>
      <c r="N66" s="206"/>
      <c r="O66" s="206"/>
      <c r="P66" s="206"/>
      <c r="Q66" s="206"/>
    </row>
    <row r="67" spans="7:17">
      <c r="G67" s="206" t="s">
        <v>576</v>
      </c>
      <c r="H67" s="206"/>
      <c r="I67" s="206"/>
      <c r="J67" s="206" t="s">
        <v>577</v>
      </c>
      <c r="K67" s="206"/>
      <c r="L67" s="206" t="s">
        <v>578</v>
      </c>
      <c r="M67" s="206"/>
      <c r="N67" s="206"/>
      <c r="O67" s="206"/>
      <c r="P67" s="206"/>
      <c r="Q67" s="206"/>
    </row>
    <row r="68" spans="7:17">
      <c r="G68" s="206" t="s">
        <v>579</v>
      </c>
      <c r="H68" s="206"/>
      <c r="I68" s="206"/>
      <c r="J68" s="206" t="s">
        <v>580</v>
      </c>
      <c r="K68" s="206"/>
      <c r="L68" s="206" t="s">
        <v>581</v>
      </c>
      <c r="M68" s="206"/>
      <c r="N68" s="206"/>
      <c r="O68" s="206"/>
      <c r="P68" s="206"/>
      <c r="Q68" s="206"/>
    </row>
    <row r="69" spans="7:17">
      <c r="G69" s="206" t="s">
        <v>582</v>
      </c>
      <c r="H69" s="206"/>
      <c r="I69" s="206"/>
      <c r="J69" s="206" t="s">
        <v>583</v>
      </c>
      <c r="K69" s="206"/>
      <c r="L69" s="206" t="s">
        <v>584</v>
      </c>
      <c r="M69" s="206"/>
      <c r="N69" s="206"/>
      <c r="O69" s="206"/>
      <c r="P69" s="206"/>
      <c r="Q69" s="206"/>
    </row>
    <row r="70" spans="7:17">
      <c r="G70" s="206" t="s">
        <v>585</v>
      </c>
      <c r="H70" s="206"/>
      <c r="I70" s="206"/>
      <c r="J70" s="206" t="s">
        <v>586</v>
      </c>
      <c r="K70" s="206"/>
      <c r="L70" s="206" t="s">
        <v>587</v>
      </c>
      <c r="M70" s="206"/>
      <c r="N70" s="206"/>
      <c r="O70" s="206"/>
      <c r="P70" s="206"/>
      <c r="Q70" s="206"/>
    </row>
    <row r="71" spans="7:17">
      <c r="G71" s="206" t="s">
        <v>588</v>
      </c>
      <c r="H71" s="206"/>
      <c r="I71" s="206"/>
      <c r="J71" s="206" t="s">
        <v>295</v>
      </c>
      <c r="K71" s="206"/>
      <c r="L71" s="206" t="s">
        <v>589</v>
      </c>
      <c r="M71" s="206"/>
      <c r="N71" s="206"/>
      <c r="O71" s="206"/>
      <c r="P71" s="206"/>
      <c r="Q71" s="206"/>
    </row>
    <row r="72" spans="7:17">
      <c r="G72" s="206" t="s">
        <v>590</v>
      </c>
      <c r="H72" s="206"/>
      <c r="I72" s="206"/>
      <c r="J72" s="206"/>
      <c r="K72" s="206"/>
      <c r="L72" s="206" t="s">
        <v>591</v>
      </c>
      <c r="M72" s="206"/>
      <c r="N72" s="206"/>
      <c r="O72" s="206"/>
      <c r="P72" s="206"/>
      <c r="Q72" s="206"/>
    </row>
    <row r="73" spans="7:17">
      <c r="G73" s="206" t="s">
        <v>592</v>
      </c>
      <c r="H73" s="206"/>
      <c r="I73" s="206"/>
      <c r="J73" s="206"/>
      <c r="K73" s="206"/>
      <c r="L73" s="206" t="s">
        <v>593</v>
      </c>
      <c r="M73" s="206"/>
      <c r="N73" s="206"/>
      <c r="O73" s="206"/>
      <c r="P73" s="206"/>
      <c r="Q73" s="206"/>
    </row>
    <row r="74" spans="7:17">
      <c r="G74" s="206" t="s">
        <v>594</v>
      </c>
      <c r="H74" s="206"/>
      <c r="I74" s="206"/>
      <c r="J74" s="206"/>
      <c r="K74" s="206"/>
      <c r="L74" s="206" t="s">
        <v>595</v>
      </c>
      <c r="M74" s="206"/>
      <c r="N74" s="206"/>
      <c r="O74" s="206"/>
      <c r="P74" s="206"/>
      <c r="Q74" s="206"/>
    </row>
    <row r="75" spans="7:17">
      <c r="G75" s="206" t="s">
        <v>596</v>
      </c>
      <c r="H75" s="206"/>
      <c r="I75" s="206"/>
      <c r="J75" s="206"/>
      <c r="K75" s="206"/>
      <c r="L75" s="206" t="s">
        <v>597</v>
      </c>
      <c r="M75" s="206"/>
      <c r="N75" s="206"/>
      <c r="O75" s="206"/>
      <c r="P75" s="206"/>
      <c r="Q75" s="206"/>
    </row>
    <row r="76" spans="7:17">
      <c r="G76" s="206" t="s">
        <v>598</v>
      </c>
      <c r="H76" s="206"/>
      <c r="I76" s="206"/>
      <c r="J76" s="206"/>
      <c r="K76" s="206"/>
      <c r="L76" s="206" t="s">
        <v>599</v>
      </c>
      <c r="M76" s="206"/>
      <c r="N76" s="206"/>
      <c r="O76" s="206"/>
      <c r="P76" s="206"/>
      <c r="Q76" s="206"/>
    </row>
    <row r="77" spans="7:17">
      <c r="G77" s="206" t="s">
        <v>600</v>
      </c>
      <c r="H77" s="206"/>
      <c r="I77" s="206"/>
      <c r="J77" s="206"/>
      <c r="K77" s="206"/>
      <c r="L77" s="206" t="s">
        <v>601</v>
      </c>
      <c r="M77" s="206"/>
      <c r="N77" s="206"/>
      <c r="O77" s="206"/>
      <c r="P77" s="206"/>
      <c r="Q77" s="206"/>
    </row>
    <row r="78" spans="7:17">
      <c r="G78" s="206" t="s">
        <v>602</v>
      </c>
      <c r="H78" s="206"/>
      <c r="I78" s="206"/>
      <c r="J78" s="206"/>
      <c r="K78" s="206"/>
      <c r="L78" s="206" t="s">
        <v>603</v>
      </c>
      <c r="M78" s="206"/>
      <c r="N78" s="206"/>
      <c r="O78" s="206"/>
      <c r="P78" s="206"/>
      <c r="Q78" s="206"/>
    </row>
    <row r="79" spans="7:17">
      <c r="G79" s="206" t="s">
        <v>604</v>
      </c>
      <c r="H79" s="206"/>
      <c r="I79" s="206"/>
      <c r="J79" s="206"/>
      <c r="K79" s="206"/>
      <c r="L79" s="206" t="s">
        <v>605</v>
      </c>
      <c r="M79" s="206"/>
      <c r="N79" s="206"/>
      <c r="O79" s="206"/>
      <c r="P79" s="206"/>
      <c r="Q79" s="206"/>
    </row>
    <row r="80" spans="7:17">
      <c r="G80" s="206" t="s">
        <v>606</v>
      </c>
      <c r="H80" s="206"/>
      <c r="I80" s="206"/>
      <c r="J80" s="206"/>
      <c r="K80" s="206"/>
      <c r="L80" s="206" t="s">
        <v>607</v>
      </c>
      <c r="M80" s="206"/>
      <c r="N80" s="206"/>
      <c r="O80" s="206"/>
      <c r="P80" s="206"/>
      <c r="Q80" s="206"/>
    </row>
    <row r="81" spans="7:17">
      <c r="G81" s="206" t="s">
        <v>608</v>
      </c>
      <c r="H81" s="206"/>
      <c r="I81" s="206"/>
      <c r="J81" s="206"/>
      <c r="K81" s="206"/>
      <c r="L81" s="206" t="s">
        <v>295</v>
      </c>
      <c r="M81" s="206"/>
      <c r="N81" s="206"/>
      <c r="O81" s="206"/>
      <c r="P81" s="206"/>
      <c r="Q81" s="206"/>
    </row>
    <row r="82" spans="7:17">
      <c r="G82" s="206" t="s">
        <v>609</v>
      </c>
      <c r="H82" s="206"/>
      <c r="I82" s="206"/>
      <c r="J82" s="206"/>
      <c r="K82" s="206"/>
      <c r="L82" s="206"/>
      <c r="M82" s="206"/>
      <c r="N82" s="206"/>
      <c r="O82" s="206"/>
      <c r="P82" s="206"/>
      <c r="Q82" s="206"/>
    </row>
    <row r="83" spans="7:17">
      <c r="G83" s="206" t="s">
        <v>610</v>
      </c>
      <c r="H83" s="206"/>
      <c r="I83" s="206"/>
      <c r="J83" s="206"/>
      <c r="K83" s="206"/>
      <c r="L83" s="206"/>
      <c r="M83" s="206"/>
      <c r="N83" s="206"/>
      <c r="O83" s="206"/>
      <c r="P83" s="206"/>
      <c r="Q83" s="206"/>
    </row>
    <row r="84" spans="7:17">
      <c r="G84" s="206" t="s">
        <v>611</v>
      </c>
      <c r="H84" s="206"/>
      <c r="I84" s="206"/>
      <c r="J84" s="206"/>
      <c r="K84" s="206"/>
      <c r="L84" s="206"/>
      <c r="M84" s="206"/>
      <c r="N84" s="206"/>
      <c r="O84" s="206"/>
      <c r="P84" s="206"/>
      <c r="Q84" s="206"/>
    </row>
    <row r="85" spans="7:17">
      <c r="G85" s="206" t="s">
        <v>612</v>
      </c>
      <c r="H85" s="206"/>
      <c r="I85" s="206"/>
      <c r="J85" s="206"/>
      <c r="K85" s="206"/>
      <c r="L85" s="206"/>
      <c r="M85" s="206"/>
      <c r="N85" s="206"/>
      <c r="O85" s="206"/>
      <c r="P85" s="206"/>
      <c r="Q85" s="206"/>
    </row>
    <row r="86" spans="7:17">
      <c r="G86" s="206" t="s">
        <v>613</v>
      </c>
      <c r="H86" s="206"/>
      <c r="I86" s="206"/>
      <c r="J86" s="206"/>
      <c r="K86" s="206"/>
      <c r="L86" s="206"/>
      <c r="M86" s="206"/>
      <c r="N86" s="206"/>
      <c r="O86" s="206"/>
      <c r="P86" s="206"/>
      <c r="Q86" s="206"/>
    </row>
    <row r="87" spans="7:17">
      <c r="G87" s="206" t="s">
        <v>614</v>
      </c>
      <c r="H87" s="206"/>
      <c r="I87" s="206"/>
      <c r="J87" s="206"/>
      <c r="K87" s="206"/>
      <c r="L87" s="206"/>
      <c r="M87" s="206"/>
      <c r="N87" s="206"/>
      <c r="O87" s="206"/>
      <c r="P87" s="206"/>
      <c r="Q87" s="206"/>
    </row>
    <row r="88" spans="7:17">
      <c r="G88" s="206" t="s">
        <v>615</v>
      </c>
      <c r="H88" s="206"/>
      <c r="I88" s="206"/>
      <c r="J88" s="206"/>
      <c r="K88" s="206"/>
      <c r="L88" s="206"/>
      <c r="M88" s="206"/>
      <c r="N88" s="206"/>
      <c r="O88" s="206"/>
      <c r="P88" s="206"/>
      <c r="Q88" s="206"/>
    </row>
    <row r="89" spans="7:17">
      <c r="G89" s="206" t="s">
        <v>616</v>
      </c>
      <c r="H89" s="206"/>
      <c r="I89" s="206"/>
      <c r="J89" s="206"/>
      <c r="K89" s="206"/>
      <c r="L89" s="206"/>
      <c r="M89" s="206"/>
      <c r="N89" s="206"/>
      <c r="O89" s="206"/>
      <c r="P89" s="206"/>
      <c r="Q89" s="206"/>
    </row>
    <row r="90" spans="7:17">
      <c r="G90" s="206" t="s">
        <v>617</v>
      </c>
      <c r="H90" s="206"/>
      <c r="I90" s="206"/>
      <c r="J90" s="206"/>
      <c r="K90" s="206"/>
      <c r="L90" s="206"/>
      <c r="M90" s="206"/>
      <c r="N90" s="206"/>
      <c r="O90" s="206"/>
      <c r="P90" s="206"/>
      <c r="Q90" s="206"/>
    </row>
    <row r="91" spans="7:17">
      <c r="G91" s="206" t="s">
        <v>618</v>
      </c>
      <c r="H91" s="206"/>
      <c r="I91" s="206"/>
      <c r="J91" s="206"/>
      <c r="K91" s="206"/>
      <c r="L91" s="206"/>
      <c r="M91" s="206"/>
      <c r="N91" s="206"/>
      <c r="O91" s="206"/>
      <c r="P91" s="206"/>
      <c r="Q91" s="206"/>
    </row>
    <row r="92" spans="7:17">
      <c r="G92" s="206" t="s">
        <v>619</v>
      </c>
      <c r="H92" s="206"/>
      <c r="I92" s="206"/>
      <c r="J92" s="206"/>
      <c r="K92" s="206"/>
      <c r="L92" s="206"/>
      <c r="M92" s="206"/>
      <c r="N92" s="206"/>
      <c r="O92" s="206"/>
      <c r="P92" s="206"/>
      <c r="Q92" s="206"/>
    </row>
    <row r="93" spans="7:17">
      <c r="G93" s="206" t="s">
        <v>620</v>
      </c>
      <c r="H93" s="206"/>
      <c r="I93" s="206"/>
      <c r="J93" s="206"/>
      <c r="K93" s="206"/>
      <c r="L93" s="206"/>
      <c r="M93" s="206"/>
      <c r="N93" s="206"/>
      <c r="O93" s="206"/>
      <c r="P93" s="206"/>
      <c r="Q93" s="206"/>
    </row>
    <row r="94" spans="7:17">
      <c r="G94" s="206" t="s">
        <v>621</v>
      </c>
      <c r="H94" s="206"/>
      <c r="I94" s="206"/>
      <c r="J94" s="206"/>
      <c r="K94" s="206"/>
      <c r="L94" s="206"/>
      <c r="M94" s="206"/>
      <c r="N94" s="206"/>
      <c r="O94" s="206"/>
      <c r="P94" s="206"/>
      <c r="Q94" s="206"/>
    </row>
    <row r="95" spans="7:17">
      <c r="G95" s="206" t="s">
        <v>622</v>
      </c>
      <c r="H95" s="206"/>
      <c r="I95" s="206"/>
      <c r="J95" s="206"/>
      <c r="K95" s="206"/>
      <c r="L95" s="206"/>
      <c r="M95" s="206"/>
      <c r="N95" s="206"/>
      <c r="O95" s="206"/>
      <c r="P95" s="206"/>
      <c r="Q95" s="206"/>
    </row>
    <row r="96" spans="7:17">
      <c r="G96" s="206" t="s">
        <v>623</v>
      </c>
      <c r="H96" s="206"/>
      <c r="I96" s="206"/>
      <c r="J96" s="206"/>
      <c r="K96" s="206"/>
      <c r="L96" s="206"/>
      <c r="M96" s="206"/>
      <c r="N96" s="206"/>
      <c r="O96" s="206"/>
      <c r="P96" s="206"/>
      <c r="Q96" s="206"/>
    </row>
    <row r="97" spans="7:17">
      <c r="G97" s="206" t="s">
        <v>624</v>
      </c>
      <c r="H97" s="206"/>
      <c r="I97" s="206"/>
      <c r="J97" s="206"/>
      <c r="K97" s="206"/>
      <c r="L97" s="206"/>
      <c r="M97" s="206"/>
      <c r="N97" s="206"/>
      <c r="O97" s="206"/>
      <c r="P97" s="206"/>
      <c r="Q97" s="206"/>
    </row>
    <row r="98" spans="7:17">
      <c r="G98" s="206" t="s">
        <v>625</v>
      </c>
      <c r="H98" s="206"/>
      <c r="I98" s="206"/>
      <c r="J98" s="206"/>
      <c r="K98" s="206"/>
      <c r="L98" s="206"/>
      <c r="M98" s="206"/>
      <c r="N98" s="206"/>
      <c r="O98" s="206"/>
      <c r="P98" s="206"/>
      <c r="Q98" s="206"/>
    </row>
    <row r="99" spans="7:17">
      <c r="G99" s="206" t="s">
        <v>626</v>
      </c>
      <c r="H99" s="206"/>
      <c r="I99" s="206"/>
      <c r="J99" s="206"/>
      <c r="K99" s="206"/>
      <c r="L99" s="206"/>
      <c r="M99" s="206"/>
      <c r="N99" s="206"/>
      <c r="O99" s="206"/>
      <c r="P99" s="206"/>
      <c r="Q99" s="206"/>
    </row>
    <row r="100" spans="7:17">
      <c r="G100" s="206" t="s">
        <v>627</v>
      </c>
      <c r="H100" s="206"/>
      <c r="I100" s="206"/>
      <c r="J100" s="206"/>
      <c r="K100" s="206"/>
      <c r="L100" s="206"/>
      <c r="M100" s="206"/>
      <c r="N100" s="206"/>
      <c r="O100" s="206"/>
      <c r="P100" s="206"/>
      <c r="Q100" s="206"/>
    </row>
    <row r="101" spans="7:17">
      <c r="G101" s="206" t="s">
        <v>628</v>
      </c>
      <c r="H101" s="206"/>
      <c r="I101" s="206"/>
      <c r="J101" s="206"/>
      <c r="K101" s="206"/>
      <c r="L101" s="206"/>
      <c r="M101" s="206"/>
      <c r="N101" s="206"/>
      <c r="O101" s="206"/>
      <c r="P101" s="206"/>
      <c r="Q101" s="206"/>
    </row>
    <row r="102" spans="7:17">
      <c r="G102" s="206" t="s">
        <v>629</v>
      </c>
      <c r="H102" s="206"/>
      <c r="I102" s="206"/>
      <c r="J102" s="206"/>
      <c r="K102" s="206"/>
      <c r="L102" s="206"/>
      <c r="M102" s="206"/>
      <c r="N102" s="206"/>
      <c r="O102" s="206"/>
      <c r="P102" s="206"/>
      <c r="Q102" s="206"/>
    </row>
    <row r="103" spans="7:17">
      <c r="G103" s="206" t="s">
        <v>630</v>
      </c>
      <c r="H103" s="206"/>
      <c r="I103" s="206"/>
      <c r="J103" s="206"/>
      <c r="K103" s="206"/>
      <c r="L103" s="206"/>
      <c r="M103" s="206"/>
      <c r="N103" s="206"/>
      <c r="O103" s="206"/>
      <c r="P103" s="206"/>
      <c r="Q103" s="206"/>
    </row>
    <row r="104" spans="7:17">
      <c r="G104" s="206" t="s">
        <v>631</v>
      </c>
      <c r="H104" s="206"/>
      <c r="I104" s="206"/>
      <c r="J104" s="206"/>
      <c r="K104" s="206"/>
      <c r="L104" s="206"/>
      <c r="M104" s="206"/>
      <c r="N104" s="206"/>
      <c r="O104" s="206"/>
      <c r="P104" s="206"/>
      <c r="Q104" s="206"/>
    </row>
  </sheetData>
  <sortState xmlns:xlrd2="http://schemas.microsoft.com/office/spreadsheetml/2017/richdata2" ref="B6:E35">
    <sortCondition ref="B6:B35"/>
  </sortState>
  <pageMargins left="0.7" right="0.7" top="0.75" bottom="0.75" header="0.3" footer="0.3"/>
  <pageSetup orientation="portrait" r:id="rId1"/>
  <headerFooter>
    <oddFooter>&amp;L_x000D_&amp;1#&amp;"Calibri"&amp;10&amp;K000000 Classification: BUSINESS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topLeftCell="B1" zoomScaleNormal="100" workbookViewId="0">
      <pane xSplit="1" ySplit="3" topLeftCell="AV8" activePane="bottomRight" state="frozen"/>
      <selection pane="topRight" activeCell="C1" sqref="C1"/>
      <selection pane="bottomLeft" activeCell="B4" sqref="B4"/>
      <selection pane="bottomRight" activeCell="AV24" sqref="AV24"/>
    </sheetView>
  </sheetViews>
  <sheetFormatPr defaultColWidth="8.625" defaultRowHeight="15"/>
  <cols>
    <col min="1" max="1" width="12.375" style="214" hidden="1" customWidth="1"/>
    <col min="2" max="2" width="56.625" style="214" bestFit="1" customWidth="1"/>
    <col min="3" max="3" width="11.125" style="214" customWidth="1"/>
    <col min="4" max="4" width="9.75" style="214" customWidth="1"/>
    <col min="5" max="16" width="17.25" style="214" customWidth="1"/>
    <col min="17" max="19" width="8.625" style="214"/>
    <col min="20" max="20" width="19.75" style="214" customWidth="1"/>
    <col min="21" max="21" width="10" style="214" hidden="1" customWidth="1"/>
    <col min="22" max="22" width="3.125" style="214" customWidth="1"/>
    <col min="23" max="23" width="29.25" style="214" bestFit="1" customWidth="1"/>
    <col min="24" max="24" width="3.5" style="214" customWidth="1"/>
    <col min="25" max="25" width="27.75" style="214" hidden="1" customWidth="1"/>
    <col min="26" max="37" width="8.625" style="214" hidden="1" customWidth="1"/>
    <col min="38" max="38" width="8.625" style="214"/>
    <col min="39" max="39" width="60.75" style="214" bestFit="1" customWidth="1"/>
    <col min="40" max="40" width="6.125" style="214" bestFit="1" customWidth="1"/>
    <col min="41" max="41" width="5.25" style="214" bestFit="1" customWidth="1"/>
    <col min="42" max="42" width="46.625" style="214" bestFit="1" customWidth="1"/>
    <col min="43" max="43" width="44.75" style="214" bestFit="1" customWidth="1"/>
    <col min="44" max="44" width="43" style="214" bestFit="1" customWidth="1"/>
    <col min="45" max="45" width="46.625" style="214" bestFit="1" customWidth="1"/>
    <col min="46" max="46" width="44.75" style="214" bestFit="1" customWidth="1"/>
    <col min="47" max="47" width="43" style="214" bestFit="1" customWidth="1"/>
    <col min="48" max="48" width="46.625" style="214" bestFit="1" customWidth="1"/>
    <col min="49" max="49" width="44.75" style="214" bestFit="1" customWidth="1"/>
    <col min="50" max="50" width="43" style="214" bestFit="1" customWidth="1"/>
    <col min="51" max="51" width="46.625" style="214" bestFit="1" customWidth="1"/>
    <col min="52" max="52" width="44.75" style="214" bestFit="1" customWidth="1"/>
    <col min="53" max="53" width="43" style="214" bestFit="1" customWidth="1"/>
    <col min="54" max="16384" width="8.625" style="214"/>
  </cols>
  <sheetData>
    <row r="1" spans="1:53" s="380" customFormat="1" ht="23.25">
      <c r="A1" s="1537"/>
      <c r="B1" s="3330" t="s">
        <v>1326</v>
      </c>
      <c r="C1" s="3330"/>
      <c r="D1" s="3330"/>
      <c r="E1" s="3330"/>
      <c r="F1" s="3330"/>
      <c r="G1" s="3330"/>
      <c r="H1" s="3330"/>
      <c r="I1" s="3330"/>
      <c r="J1" s="1546"/>
      <c r="K1" s="1546"/>
      <c r="L1" s="1546"/>
      <c r="M1" s="1546"/>
      <c r="N1" s="1546"/>
      <c r="O1" s="1546"/>
      <c r="P1" s="1546"/>
      <c r="Q1" s="1546"/>
      <c r="R1" s="1546"/>
      <c r="S1" s="1546"/>
      <c r="T1" s="1546"/>
      <c r="U1" s="1537"/>
      <c r="V1" s="299"/>
      <c r="W1" s="234"/>
      <c r="X1" s="1547"/>
      <c r="Y1" s="180"/>
      <c r="Z1" s="180"/>
      <c r="AA1" s="180"/>
      <c r="AB1" s="180"/>
      <c r="AC1" s="180"/>
      <c r="AD1" s="180"/>
      <c r="AE1" s="180"/>
      <c r="AF1" s="180"/>
      <c r="AG1" s="180"/>
      <c r="AH1" s="180"/>
      <c r="AI1" s="180"/>
      <c r="AJ1" s="180"/>
      <c r="AK1" s="1547"/>
      <c r="AL1" s="1537"/>
      <c r="AM1" s="1597" t="s">
        <v>656</v>
      </c>
      <c r="AN1" s="1548"/>
      <c r="AO1" s="1548"/>
      <c r="AP1" s="1548"/>
      <c r="AQ1" s="1548"/>
      <c r="AR1" s="1538"/>
      <c r="AS1" s="1539"/>
      <c r="AT1" s="1539"/>
      <c r="AU1" s="1539"/>
      <c r="AV1" s="1539"/>
      <c r="AW1" s="1539"/>
      <c r="AX1" s="1538"/>
      <c r="AY1" s="1539"/>
      <c r="AZ1" s="1537"/>
      <c r="BA1" s="1537"/>
    </row>
    <row r="2" spans="1:53" s="380" customFormat="1" ht="23.25">
      <c r="A2" s="1537"/>
      <c r="B2" s="3330" t="str">
        <f>SelectCompany!B4</f>
        <v>South West Water (whole area)</v>
      </c>
      <c r="C2" s="3330"/>
      <c r="D2" s="3330"/>
      <c r="E2" s="3330"/>
      <c r="F2" s="3330"/>
      <c r="G2" s="3330"/>
      <c r="H2" s="3330"/>
      <c r="I2" s="3330"/>
      <c r="J2" s="1546"/>
      <c r="K2" s="1546"/>
      <c r="L2" s="1546"/>
      <c r="M2" s="1546"/>
      <c r="N2" s="1546"/>
      <c r="O2" s="1546"/>
      <c r="P2" s="1546"/>
      <c r="Q2" s="1546"/>
      <c r="R2" s="1546"/>
      <c r="S2" s="1551"/>
      <c r="T2" s="1551"/>
      <c r="U2" s="1551"/>
      <c r="V2" s="299"/>
      <c r="W2" s="234"/>
      <c r="X2" s="1547"/>
      <c r="Y2" s="180"/>
      <c r="Z2" s="180"/>
      <c r="AA2" s="180"/>
      <c r="AB2" s="180"/>
      <c r="AC2" s="180"/>
      <c r="AD2" s="180"/>
      <c r="AE2" s="180"/>
      <c r="AF2" s="180"/>
      <c r="AG2" s="180"/>
      <c r="AH2" s="180"/>
      <c r="AI2" s="180"/>
      <c r="AJ2" s="180"/>
      <c r="AK2" s="1547"/>
      <c r="AL2" s="1537"/>
      <c r="AM2" s="1546"/>
      <c r="AN2" s="1539"/>
      <c r="AO2" s="1539"/>
      <c r="AP2" s="1539"/>
      <c r="AQ2" s="1539"/>
      <c r="AR2" s="1538"/>
      <c r="AS2" s="1539"/>
      <c r="AT2" s="1539"/>
      <c r="AU2" s="1539"/>
      <c r="AV2" s="1539"/>
      <c r="AW2" s="1539"/>
      <c r="AX2" s="1538"/>
      <c r="AY2" s="1539"/>
      <c r="AZ2" s="1537"/>
      <c r="BA2" s="1537"/>
    </row>
    <row r="3" spans="1:53" s="380" customFormat="1" ht="20.25">
      <c r="A3" s="1537"/>
      <c r="B3" s="3348" t="s">
        <v>1327</v>
      </c>
      <c r="C3" s="3348"/>
      <c r="D3" s="3348"/>
      <c r="E3" s="3348"/>
      <c r="F3" s="3348"/>
      <c r="G3" s="3348"/>
      <c r="H3" s="3348"/>
      <c r="I3" s="3348"/>
      <c r="J3" s="3348"/>
      <c r="K3" s="3348"/>
      <c r="L3" s="3348"/>
      <c r="M3" s="3348"/>
      <c r="N3" s="3348"/>
      <c r="O3" s="3348"/>
      <c r="P3" s="3348"/>
      <c r="Q3" s="3348"/>
      <c r="R3" s="3348"/>
      <c r="S3" s="3348"/>
      <c r="T3" s="3348"/>
      <c r="U3" s="1551"/>
      <c r="V3" s="299"/>
      <c r="W3" s="1549" t="s">
        <v>658</v>
      </c>
      <c r="X3" s="1547"/>
      <c r="Y3" s="180"/>
      <c r="Z3" s="180"/>
      <c r="AA3" s="180"/>
      <c r="AB3" s="180"/>
      <c r="AC3" s="180"/>
      <c r="AD3" s="180"/>
      <c r="AE3" s="180"/>
      <c r="AF3" s="180"/>
      <c r="AG3" s="180"/>
      <c r="AH3" s="180"/>
      <c r="AI3" s="180"/>
      <c r="AJ3" s="180"/>
      <c r="AK3" s="1547"/>
      <c r="AL3" s="1537"/>
      <c r="AM3" s="3347" t="s">
        <v>1327</v>
      </c>
      <c r="AN3" s="3348"/>
      <c r="AO3" s="3348"/>
      <c r="AP3" s="3348"/>
      <c r="AQ3" s="3348"/>
      <c r="AR3" s="3348"/>
      <c r="AS3" s="3348"/>
      <c r="AT3" s="3348"/>
      <c r="AU3" s="3348"/>
      <c r="AV3" s="3348"/>
      <c r="AW3" s="3348"/>
      <c r="AX3" s="3348"/>
      <c r="AY3" s="3348"/>
      <c r="AZ3" s="3348"/>
      <c r="BA3" s="3348"/>
    </row>
    <row r="4" spans="1:53" ht="16.5" thickBot="1">
      <c r="A4" s="1551"/>
      <c r="B4" s="846"/>
      <c r="C4" s="846"/>
      <c r="D4" s="846"/>
      <c r="E4" s="846"/>
      <c r="F4" s="846"/>
      <c r="G4" s="846"/>
      <c r="H4" s="846"/>
      <c r="I4" s="846"/>
      <c r="J4" s="846"/>
      <c r="K4" s="846"/>
      <c r="L4" s="846"/>
      <c r="M4" s="846"/>
      <c r="N4" s="846"/>
      <c r="O4" s="846"/>
      <c r="P4" s="846"/>
      <c r="Q4" s="846"/>
      <c r="R4" s="846"/>
      <c r="S4" s="846"/>
      <c r="T4" s="846"/>
      <c r="U4" s="846"/>
      <c r="V4" s="299"/>
      <c r="W4" s="1551"/>
      <c r="X4" s="1547"/>
      <c r="Y4" s="1552" t="s">
        <v>659</v>
      </c>
      <c r="AK4" s="1547"/>
      <c r="AL4" s="1551"/>
      <c r="AM4" s="1551"/>
      <c r="AN4" s="1551"/>
      <c r="AO4" s="1551"/>
      <c r="AP4" s="1654"/>
      <c r="AQ4" s="1551"/>
      <c r="AR4" s="1551"/>
      <c r="AS4" s="1551"/>
      <c r="AT4" s="1551"/>
      <c r="AU4" s="1551"/>
      <c r="AV4" s="1551"/>
      <c r="AW4" s="1551"/>
      <c r="AX4" s="1551"/>
      <c r="AY4" s="1551"/>
      <c r="AZ4" s="1551"/>
      <c r="BA4" s="1551"/>
    </row>
    <row r="5" spans="1:53" ht="17.25" thickTop="1" thickBot="1">
      <c r="A5" s="1551"/>
      <c r="B5" s="1554"/>
      <c r="C5" s="1553"/>
      <c r="D5" s="1553"/>
      <c r="E5" s="3333" t="s">
        <v>1328</v>
      </c>
      <c r="F5" s="3334"/>
      <c r="G5" s="3334"/>
      <c r="H5" s="3334"/>
      <c r="I5" s="3334"/>
      <c r="J5" s="3334"/>
      <c r="K5" s="3334" t="s">
        <v>1329</v>
      </c>
      <c r="L5" s="3334"/>
      <c r="M5" s="3334"/>
      <c r="N5" s="3334"/>
      <c r="O5" s="3334"/>
      <c r="P5" s="3335"/>
      <c r="Q5" s="1551"/>
      <c r="R5" s="3336" t="s">
        <v>666</v>
      </c>
      <c r="S5" s="1551"/>
      <c r="T5" s="3336" t="s">
        <v>667</v>
      </c>
      <c r="U5" s="1551"/>
      <c r="V5" s="299"/>
      <c r="W5" s="1551"/>
      <c r="X5" s="1547"/>
      <c r="Y5" s="214" t="s">
        <v>668</v>
      </c>
      <c r="AK5" s="1547"/>
      <c r="AL5" s="1551"/>
      <c r="AM5" s="1553"/>
      <c r="AN5" s="1553"/>
      <c r="AO5" s="1553"/>
      <c r="AP5" s="3333" t="s">
        <v>1330</v>
      </c>
      <c r="AQ5" s="3334"/>
      <c r="AR5" s="3334"/>
      <c r="AS5" s="3334"/>
      <c r="AT5" s="3334"/>
      <c r="AU5" s="3334"/>
      <c r="AV5" s="3334" t="s">
        <v>1329</v>
      </c>
      <c r="AW5" s="3334"/>
      <c r="AX5" s="3334"/>
      <c r="AY5" s="3334"/>
      <c r="AZ5" s="3334"/>
      <c r="BA5" s="3335"/>
    </row>
    <row r="6" spans="1:53" ht="16.5" thickTop="1">
      <c r="A6" s="1551"/>
      <c r="B6" s="3339" t="s">
        <v>660</v>
      </c>
      <c r="C6" s="3334"/>
      <c r="D6" s="3342"/>
      <c r="E6" s="3331" t="s">
        <v>1331</v>
      </c>
      <c r="F6" s="3331" t="s">
        <v>1332</v>
      </c>
      <c r="G6" s="3331" t="s">
        <v>1333</v>
      </c>
      <c r="H6" s="3331" t="s">
        <v>1331</v>
      </c>
      <c r="I6" s="3331" t="s">
        <v>1332</v>
      </c>
      <c r="J6" s="3331" t="s">
        <v>1333</v>
      </c>
      <c r="K6" s="3331" t="s">
        <v>1331</v>
      </c>
      <c r="L6" s="3331" t="s">
        <v>1332</v>
      </c>
      <c r="M6" s="3331" t="s">
        <v>1333</v>
      </c>
      <c r="N6" s="3331" t="s">
        <v>1331</v>
      </c>
      <c r="O6" s="3331" t="s">
        <v>1332</v>
      </c>
      <c r="P6" s="3345" t="s">
        <v>1333</v>
      </c>
      <c r="Q6" s="1551"/>
      <c r="R6" s="3337"/>
      <c r="S6" s="1551"/>
      <c r="T6" s="3337"/>
      <c r="U6" s="1551"/>
      <c r="V6" s="299"/>
      <c r="W6" s="1551"/>
      <c r="X6" s="1547"/>
      <c r="AK6" s="1547"/>
      <c r="AL6" s="1551"/>
      <c r="AM6" s="3339" t="s">
        <v>660</v>
      </c>
      <c r="AN6" s="3334" t="s">
        <v>661</v>
      </c>
      <c r="AO6" s="3342" t="s">
        <v>662</v>
      </c>
      <c r="AP6" s="3331" t="s">
        <v>1331</v>
      </c>
      <c r="AQ6" s="3331" t="s">
        <v>1332</v>
      </c>
      <c r="AR6" s="3331" t="s">
        <v>1333</v>
      </c>
      <c r="AS6" s="3331" t="s">
        <v>1331</v>
      </c>
      <c r="AT6" s="3331" t="s">
        <v>1332</v>
      </c>
      <c r="AU6" s="3331" t="s">
        <v>1333</v>
      </c>
      <c r="AV6" s="3331" t="s">
        <v>1331</v>
      </c>
      <c r="AW6" s="3331" t="s">
        <v>1332</v>
      </c>
      <c r="AX6" s="3331" t="s">
        <v>1333</v>
      </c>
      <c r="AY6" s="3331" t="s">
        <v>1331</v>
      </c>
      <c r="AZ6" s="3331" t="s">
        <v>1332</v>
      </c>
      <c r="BA6" s="3345" t="s">
        <v>1333</v>
      </c>
    </row>
    <row r="7" spans="1:53" ht="48" customHeight="1" thickBot="1">
      <c r="A7" s="2441" t="s">
        <v>669</v>
      </c>
      <c r="B7" s="3340"/>
      <c r="C7" s="3341"/>
      <c r="D7" s="3343"/>
      <c r="E7" s="3332"/>
      <c r="F7" s="3332"/>
      <c r="G7" s="3332"/>
      <c r="H7" s="3332"/>
      <c r="I7" s="3332"/>
      <c r="J7" s="3332"/>
      <c r="K7" s="3332"/>
      <c r="L7" s="3332"/>
      <c r="M7" s="3332"/>
      <c r="N7" s="3332"/>
      <c r="O7" s="3332"/>
      <c r="P7" s="3351"/>
      <c r="Q7" s="1551"/>
      <c r="R7" s="3338"/>
      <c r="S7" s="1551"/>
      <c r="T7" s="3338"/>
      <c r="U7" s="1551"/>
      <c r="V7" s="299"/>
      <c r="W7" s="1551"/>
      <c r="X7" s="1547"/>
      <c r="Y7" s="1598"/>
      <c r="AK7" s="1547"/>
      <c r="AL7" s="1551"/>
      <c r="AM7" s="3340"/>
      <c r="AN7" s="3349"/>
      <c r="AO7" s="3350"/>
      <c r="AP7" s="3344"/>
      <c r="AQ7" s="3344"/>
      <c r="AR7" s="3344"/>
      <c r="AS7" s="3344"/>
      <c r="AT7" s="3344"/>
      <c r="AU7" s="3344"/>
      <c r="AV7" s="3344"/>
      <c r="AW7" s="3344"/>
      <c r="AX7" s="3344"/>
      <c r="AY7" s="3344"/>
      <c r="AZ7" s="3344"/>
      <c r="BA7" s="3346"/>
    </row>
    <row r="8" spans="1:53" ht="17.25" thickTop="1" thickBot="1">
      <c r="A8" s="2573" t="s">
        <v>673</v>
      </c>
      <c r="C8" s="3328" t="s">
        <v>661</v>
      </c>
      <c r="D8" s="3318"/>
      <c r="E8" s="3316" t="s">
        <v>1281</v>
      </c>
      <c r="F8" s="3317"/>
      <c r="G8" s="3318"/>
      <c r="H8" s="3316" t="s">
        <v>677</v>
      </c>
      <c r="I8" s="3317"/>
      <c r="J8" s="3318"/>
      <c r="K8" s="3316" t="s">
        <v>1281</v>
      </c>
      <c r="L8" s="3317"/>
      <c r="M8" s="3318"/>
      <c r="N8" s="3322" t="s">
        <v>677</v>
      </c>
      <c r="O8" s="3323"/>
      <c r="P8" s="3324"/>
      <c r="Q8" s="1551"/>
      <c r="R8" s="1551"/>
      <c r="S8" s="1551"/>
      <c r="T8" s="1551"/>
      <c r="U8" s="1551"/>
      <c r="V8" s="299"/>
      <c r="W8" s="1551"/>
      <c r="X8" s="1547"/>
      <c r="AK8" s="1547"/>
      <c r="AL8" s="1551"/>
      <c r="AM8" s="2855"/>
      <c r="AN8" s="1553"/>
      <c r="AO8" s="1553"/>
      <c r="AP8" s="2856" t="s">
        <v>820</v>
      </c>
      <c r="AQ8" s="1553"/>
      <c r="AR8" s="1553"/>
      <c r="AS8" s="1553"/>
      <c r="AT8" s="1553"/>
      <c r="AU8" s="1553"/>
      <c r="AV8" s="1553"/>
      <c r="AW8" s="1553"/>
      <c r="AX8" s="1553"/>
      <c r="AY8" s="1553"/>
      <c r="AZ8" s="1553"/>
      <c r="BA8" s="1553"/>
    </row>
    <row r="9" spans="1:53" ht="17.25" thickTop="1" thickBot="1">
      <c r="A9" s="1551"/>
      <c r="B9" s="1853" t="s">
        <v>1334</v>
      </c>
      <c r="C9" s="3329" t="s">
        <v>662</v>
      </c>
      <c r="D9" s="3321"/>
      <c r="E9" s="3319">
        <v>2</v>
      </c>
      <c r="F9" s="3320"/>
      <c r="G9" s="3321"/>
      <c r="H9" s="3319">
        <v>3</v>
      </c>
      <c r="I9" s="3320"/>
      <c r="J9" s="3321"/>
      <c r="K9" s="3319">
        <v>2</v>
      </c>
      <c r="L9" s="3320"/>
      <c r="M9" s="3321"/>
      <c r="N9" s="3325">
        <v>3</v>
      </c>
      <c r="O9" s="3326"/>
      <c r="P9" s="3327"/>
      <c r="Q9" s="1551"/>
      <c r="R9" s="1551"/>
      <c r="S9" s="1551"/>
      <c r="T9" s="1551"/>
      <c r="U9" s="1551"/>
      <c r="V9" s="299"/>
      <c r="W9" s="1551"/>
      <c r="X9" s="1547"/>
      <c r="AK9" s="1547"/>
      <c r="AL9" s="1551"/>
      <c r="AM9" s="1853" t="s">
        <v>1334</v>
      </c>
      <c r="AN9" s="1553"/>
      <c r="AO9" s="1553"/>
      <c r="AP9" s="1553"/>
      <c r="AQ9" s="1553"/>
      <c r="AR9" s="1553"/>
      <c r="AS9" s="1553"/>
      <c r="AT9" s="1553"/>
      <c r="AU9" s="1553"/>
      <c r="AV9" s="1553"/>
      <c r="AW9" s="1553"/>
      <c r="AX9" s="1553"/>
      <c r="AY9" s="1553"/>
      <c r="AZ9" s="1553"/>
      <c r="BA9" s="1553"/>
    </row>
    <row r="10" spans="1:53" ht="17.25" thickTop="1" thickBot="1">
      <c r="A10" s="2574" t="s">
        <v>675</v>
      </c>
      <c r="B10" s="377" t="s">
        <v>1334</v>
      </c>
      <c r="C10" s="1865" t="s">
        <v>677</v>
      </c>
      <c r="D10" s="1866">
        <v>3</v>
      </c>
      <c r="E10" s="1886"/>
      <c r="F10" s="1867">
        <f>IFERROR(E10,0)</f>
        <v>0</v>
      </c>
      <c r="G10" s="1886"/>
      <c r="H10" s="2473"/>
      <c r="I10" s="2473"/>
      <c r="J10" s="2473"/>
      <c r="K10" s="1886"/>
      <c r="L10" s="1867">
        <f>IFERROR(K10,0)</f>
        <v>0</v>
      </c>
      <c r="M10" s="1886"/>
      <c r="N10" s="2473"/>
      <c r="O10" s="2473"/>
      <c r="P10" s="2474"/>
      <c r="Q10" s="1551"/>
      <c r="R10" s="1556" t="s">
        <v>1335</v>
      </c>
      <c r="S10" s="1551"/>
      <c r="T10" s="1557"/>
      <c r="U10" s="1551"/>
      <c r="V10" s="299"/>
      <c r="W10" s="1550" t="str">
        <f>IF( SUM( Y10:AJ10 ) = 0, 0, $Y$5 )</f>
        <v>Please complete all cells in row</v>
      </c>
      <c r="X10" s="1547"/>
      <c r="Y10" s="1552">
        <f xml:space="preserve"> IF( ISNUMBER( E10 ), 0, 1 )</f>
        <v>1</v>
      </c>
      <c r="AA10" s="1552">
        <f xml:space="preserve"> IF( ISNUMBER( G10 ), 0, 1 )</f>
        <v>1</v>
      </c>
      <c r="AE10" s="1552">
        <f xml:space="preserve"> IF( ISNUMBER( K10 ), 0, 1 )</f>
        <v>1</v>
      </c>
      <c r="AG10" s="1552">
        <f xml:space="preserve"> IF( ISNUMBER( M10 ), 0, 1 )</f>
        <v>1</v>
      </c>
      <c r="AK10" s="1547"/>
      <c r="AL10" s="1551"/>
      <c r="AM10" s="377" t="s">
        <v>1334</v>
      </c>
      <c r="AN10" s="1555" t="s">
        <v>1336</v>
      </c>
      <c r="AO10" s="1555">
        <v>2</v>
      </c>
      <c r="AP10" s="1618" t="s">
        <v>1337</v>
      </c>
      <c r="AQ10" s="1632" t="s">
        <v>756</v>
      </c>
      <c r="AR10" s="1618" t="s">
        <v>1338</v>
      </c>
      <c r="AS10" s="1633" t="s">
        <v>756</v>
      </c>
      <c r="AT10" s="1633" t="s">
        <v>756</v>
      </c>
      <c r="AU10" s="1633" t="s">
        <v>756</v>
      </c>
      <c r="AV10" s="1618" t="s">
        <v>1339</v>
      </c>
      <c r="AW10" s="1633" t="s">
        <v>756</v>
      </c>
      <c r="AX10" s="1618" t="s">
        <v>1340</v>
      </c>
      <c r="AY10" s="1633" t="s">
        <v>756</v>
      </c>
      <c r="AZ10" s="1633" t="s">
        <v>756</v>
      </c>
      <c r="BA10" s="1633" t="s">
        <v>756</v>
      </c>
    </row>
    <row r="11" spans="1:53" ht="17.25" thickTop="1" thickBot="1">
      <c r="A11" s="1551"/>
      <c r="B11" s="1554"/>
      <c r="C11" s="1553"/>
      <c r="D11" s="1553"/>
      <c r="E11" s="1857"/>
      <c r="F11" s="1857"/>
      <c r="G11" s="1857"/>
      <c r="H11" s="1868"/>
      <c r="I11" s="1868"/>
      <c r="J11" s="1868"/>
      <c r="K11" s="1857"/>
      <c r="L11" s="1857"/>
      <c r="M11" s="1857"/>
      <c r="N11" s="1868"/>
      <c r="O11" s="1868"/>
      <c r="P11" s="1868"/>
      <c r="Q11" s="1551"/>
      <c r="R11" s="1551"/>
      <c r="S11" s="1551"/>
      <c r="T11" s="1551"/>
      <c r="U11" s="1551"/>
      <c r="V11" s="299"/>
      <c r="W11" s="1551"/>
      <c r="X11" s="1547"/>
      <c r="AK11" s="1547"/>
      <c r="AL11" s="1551"/>
      <c r="AM11" s="1554"/>
      <c r="AN11" s="1553"/>
      <c r="AO11" s="1553"/>
      <c r="AP11" s="1553"/>
      <c r="AQ11" s="1553"/>
      <c r="AR11" s="1553"/>
      <c r="AS11" s="1553"/>
      <c r="AT11" s="1553"/>
      <c r="AU11" s="1553"/>
      <c r="AV11" s="1553"/>
      <c r="AW11" s="1553"/>
      <c r="AX11" s="1553"/>
      <c r="AY11" s="1553"/>
      <c r="AZ11" s="1553"/>
      <c r="BA11" s="1553"/>
    </row>
    <row r="12" spans="1:53" ht="17.25" thickTop="1" thickBot="1">
      <c r="A12" s="1551"/>
      <c r="B12" s="352" t="s">
        <v>1341</v>
      </c>
      <c r="C12" s="1553"/>
      <c r="D12" s="1553"/>
      <c r="E12" s="1857"/>
      <c r="F12" s="1857"/>
      <c r="G12" s="1857"/>
      <c r="H12" s="1868"/>
      <c r="I12" s="1868"/>
      <c r="J12" s="1868"/>
      <c r="K12" s="1857"/>
      <c r="L12" s="1857"/>
      <c r="M12" s="1857"/>
      <c r="N12" s="1868"/>
      <c r="O12" s="1561"/>
      <c r="P12" s="1561"/>
      <c r="Q12" s="1551"/>
      <c r="R12" s="1551"/>
      <c r="S12" s="1551"/>
      <c r="T12" s="1551"/>
      <c r="U12" s="1551"/>
      <c r="V12" s="299"/>
      <c r="W12" s="1551"/>
      <c r="X12" s="1547"/>
      <c r="AK12" s="1547"/>
      <c r="AL12" s="1551"/>
      <c r="AM12" s="352" t="s">
        <v>1341</v>
      </c>
      <c r="AN12" s="1553"/>
      <c r="AO12" s="1553"/>
      <c r="AP12" s="1553"/>
      <c r="AQ12" s="1553"/>
      <c r="AR12" s="1553"/>
      <c r="AS12" s="1553"/>
      <c r="AT12" s="1553"/>
      <c r="AU12" s="1553"/>
      <c r="AV12" s="1553"/>
      <c r="AW12" s="1553"/>
      <c r="AX12" s="1553"/>
      <c r="AY12" s="1553"/>
      <c r="AZ12" s="1553"/>
      <c r="BA12" s="1553"/>
    </row>
    <row r="13" spans="1:53" ht="17.25" thickTop="1" thickBot="1">
      <c r="A13" s="2574" t="s">
        <v>675</v>
      </c>
      <c r="B13" s="377" t="s">
        <v>1341</v>
      </c>
      <c r="C13" s="3307" t="s">
        <v>1342</v>
      </c>
      <c r="D13" s="3308"/>
      <c r="E13" s="1886"/>
      <c r="F13" s="1695">
        <f>IFERROR(+I13/F10,0)</f>
        <v>0</v>
      </c>
      <c r="G13" s="1699">
        <f>IFERROR(E13,0)</f>
        <v>0</v>
      </c>
      <c r="H13" s="1869">
        <f>IFERROR(+E10*E13,0)</f>
        <v>0</v>
      </c>
      <c r="I13" s="1870">
        <f>IFERROR(J13,0)</f>
        <v>0</v>
      </c>
      <c r="J13" s="1869">
        <f>IFERROR(+G10*G13,0)</f>
        <v>0</v>
      </c>
      <c r="K13" s="1886"/>
      <c r="L13" s="1695">
        <f>IFERROR(+O13/L10,0)</f>
        <v>0</v>
      </c>
      <c r="M13" s="1699">
        <f>IFERROR(K13,0)</f>
        <v>0</v>
      </c>
      <c r="N13" s="1869">
        <f>IFERROR(+K10*K13,0)</f>
        <v>0</v>
      </c>
      <c r="O13" s="1870">
        <f>IFERROR(P13,0)</f>
        <v>0</v>
      </c>
      <c r="P13" s="1891">
        <f>IFERROR(+M10*M13,0)</f>
        <v>0</v>
      </c>
      <c r="Q13" s="1551"/>
      <c r="R13" s="1556" t="s">
        <v>1343</v>
      </c>
      <c r="S13" s="1559"/>
      <c r="T13" s="1556"/>
      <c r="U13" s="1551"/>
      <c r="V13" s="299"/>
      <c r="W13" s="1550" t="str">
        <f>IF( SUM( Y13:AJ13 ) = 0, 0, $Y$5 )</f>
        <v>Please complete all cells in row</v>
      </c>
      <c r="X13" s="1547"/>
      <c r="Y13" s="1552">
        <f xml:space="preserve"> IF( ISNUMBER( E13 ), 0, 1 )</f>
        <v>1</v>
      </c>
      <c r="AE13" s="1552">
        <f xml:space="preserve"> IF( ISNUMBER( K13 ), 0, 1 )</f>
        <v>1</v>
      </c>
      <c r="AK13" s="1547"/>
      <c r="AL13" s="1551"/>
      <c r="AM13" s="377" t="s">
        <v>1341</v>
      </c>
      <c r="AN13" s="1555" t="s">
        <v>1281</v>
      </c>
      <c r="AO13" s="1555">
        <v>2</v>
      </c>
      <c r="AP13" s="1619" t="s">
        <v>1344</v>
      </c>
      <c r="AQ13" s="1599" t="s">
        <v>1345</v>
      </c>
      <c r="AR13" s="1633" t="s">
        <v>756</v>
      </c>
      <c r="AS13" s="1600" t="s">
        <v>1346</v>
      </c>
      <c r="AT13" s="1633" t="s">
        <v>756</v>
      </c>
      <c r="AU13" s="1600" t="s">
        <v>1347</v>
      </c>
      <c r="AV13" s="1619" t="s">
        <v>1348</v>
      </c>
      <c r="AW13" s="1599" t="s">
        <v>1349</v>
      </c>
      <c r="AX13" s="1633" t="s">
        <v>756</v>
      </c>
      <c r="AY13" s="1600" t="s">
        <v>1350</v>
      </c>
      <c r="AZ13" s="1633" t="s">
        <v>756</v>
      </c>
      <c r="BA13" s="1605" t="s">
        <v>1351</v>
      </c>
    </row>
    <row r="14" spans="1:53" ht="16.5" thickTop="1">
      <c r="A14" s="1551"/>
      <c r="B14" s="1553"/>
      <c r="C14" s="1560"/>
      <c r="D14" s="1560"/>
      <c r="E14" s="1857"/>
      <c r="F14" s="1857"/>
      <c r="G14" s="1858"/>
      <c r="H14" s="1561"/>
      <c r="I14" s="1561"/>
      <c r="J14" s="1561"/>
      <c r="K14" s="1857"/>
      <c r="L14" s="1857"/>
      <c r="M14" s="1857"/>
      <c r="N14" s="1868"/>
      <c r="O14" s="1868"/>
      <c r="P14" s="1868"/>
      <c r="Q14" s="1551"/>
      <c r="R14" s="1551"/>
      <c r="S14" s="1551"/>
      <c r="T14" s="1551"/>
      <c r="U14" s="1551"/>
      <c r="V14" s="299"/>
      <c r="W14" s="1551"/>
      <c r="X14" s="1547"/>
      <c r="AK14" s="1547"/>
      <c r="AL14" s="1551"/>
      <c r="AM14" s="1553"/>
      <c r="AN14" s="1560"/>
      <c r="AO14" s="1560"/>
      <c r="AP14" s="1561"/>
      <c r="AQ14" s="1561"/>
      <c r="AR14" s="1561"/>
      <c r="AS14" s="1562"/>
      <c r="AT14" s="1562"/>
      <c r="AU14" s="1562"/>
      <c r="AV14" s="1561"/>
      <c r="AW14" s="1561"/>
      <c r="AX14" s="1561"/>
      <c r="AY14" s="1562"/>
      <c r="AZ14" s="1562"/>
      <c r="BA14" s="1562"/>
    </row>
    <row r="15" spans="1:53" ht="16.5" thickBot="1">
      <c r="A15" s="1551"/>
      <c r="B15" s="1553"/>
      <c r="C15" s="1560"/>
      <c r="D15" s="1560"/>
      <c r="E15" s="1857"/>
      <c r="F15" s="1857"/>
      <c r="G15" s="1857"/>
      <c r="H15" s="1868"/>
      <c r="I15" s="1868"/>
      <c r="J15" s="1868"/>
      <c r="K15" s="1857"/>
      <c r="L15" s="1857"/>
      <c r="M15" s="1857"/>
      <c r="N15" s="1868"/>
      <c r="O15" s="1868"/>
      <c r="P15" s="1868"/>
      <c r="Q15" s="1551"/>
      <c r="R15" s="1551"/>
      <c r="S15" s="1551"/>
      <c r="T15" s="1551"/>
      <c r="U15" s="1551"/>
      <c r="V15" s="299"/>
      <c r="W15" s="1551"/>
      <c r="X15" s="1547"/>
      <c r="AK15" s="1547"/>
      <c r="AL15" s="1551"/>
      <c r="AM15" s="1553"/>
      <c r="AN15" s="1560"/>
      <c r="AO15" s="1560"/>
      <c r="AP15" s="1561"/>
      <c r="AQ15" s="1561"/>
      <c r="AR15" s="1561"/>
      <c r="AS15" s="1562"/>
      <c r="AT15" s="1562"/>
      <c r="AU15" s="1562"/>
      <c r="AV15" s="1561"/>
      <c r="AW15" s="1561"/>
      <c r="AX15" s="1561"/>
      <c r="AY15" s="1562"/>
      <c r="AZ15" s="1562"/>
      <c r="BA15" s="1562"/>
    </row>
    <row r="16" spans="1:53" ht="17.25" thickTop="1" thickBot="1">
      <c r="A16" s="1551"/>
      <c r="B16" s="352" t="s">
        <v>1352</v>
      </c>
      <c r="C16" s="1560"/>
      <c r="D16" s="1560"/>
      <c r="E16" s="1857"/>
      <c r="F16" s="1857"/>
      <c r="G16" s="1857"/>
      <c r="H16" s="1868"/>
      <c r="I16" s="1868"/>
      <c r="J16" s="1868"/>
      <c r="K16" s="1857"/>
      <c r="L16" s="1857"/>
      <c r="M16" s="1857"/>
      <c r="N16" s="1868"/>
      <c r="O16" s="1868"/>
      <c r="P16" s="1868"/>
      <c r="Q16" s="1551"/>
      <c r="R16" s="1551"/>
      <c r="S16" s="1551"/>
      <c r="T16" s="1551"/>
      <c r="U16" s="1551"/>
      <c r="V16" s="299"/>
      <c r="W16" s="1551"/>
      <c r="X16" s="1547"/>
      <c r="AK16" s="1547"/>
      <c r="AL16" s="1551"/>
      <c r="AM16" s="352" t="s">
        <v>1352</v>
      </c>
      <c r="AN16" s="1560"/>
      <c r="AO16" s="1560"/>
      <c r="AP16" s="1561"/>
      <c r="AQ16" s="1561"/>
      <c r="AR16" s="1561"/>
      <c r="AS16" s="1562"/>
      <c r="AT16" s="1562"/>
      <c r="AU16" s="1562"/>
      <c r="AV16" s="1561"/>
      <c r="AW16" s="1561"/>
      <c r="AX16" s="1561"/>
      <c r="AY16" s="1562"/>
      <c r="AZ16" s="1562"/>
      <c r="BA16" s="1562"/>
    </row>
    <row r="17" spans="1:53" ht="17.25" thickTop="1" thickBot="1">
      <c r="A17" s="2574" t="s">
        <v>675</v>
      </c>
      <c r="B17" s="1563" t="s">
        <v>1353</v>
      </c>
      <c r="C17" s="3314" t="s">
        <v>1342</v>
      </c>
      <c r="D17" s="3315"/>
      <c r="E17" s="1854"/>
      <c r="F17" s="1696">
        <f>IFERROR(+E13-F13,0)</f>
        <v>0</v>
      </c>
      <c r="G17" s="1696">
        <f t="shared" ref="G17:G22" si="0">IFERROR(+J17/$G$10,0)</f>
        <v>0</v>
      </c>
      <c r="H17" s="2614"/>
      <c r="I17" s="2622">
        <f>IFERROR(+H13-I13,0)</f>
        <v>0</v>
      </c>
      <c r="J17" s="2623"/>
      <c r="K17" s="2617"/>
      <c r="L17" s="1696">
        <f>IFERROR(+K13-L13,0)</f>
        <v>0</v>
      </c>
      <c r="M17" s="1696">
        <f>IFERROR(+P17/$M$10,0)</f>
        <v>0</v>
      </c>
      <c r="N17" s="1871"/>
      <c r="O17" s="1872">
        <f>IFERROR(+N13-O13,0)</f>
        <v>0</v>
      </c>
      <c r="P17" s="2624"/>
      <c r="Q17" s="1551"/>
      <c r="R17" s="1566" t="s">
        <v>1354</v>
      </c>
      <c r="S17" s="1559"/>
      <c r="T17" s="1566"/>
      <c r="U17" s="1551"/>
      <c r="V17" s="299"/>
      <c r="W17" s="1550" t="str">
        <f t="shared" ref="W17:W22" si="1">IF( SUM( Y17:AJ17 ) = 0, 0, $Y$5 )</f>
        <v>Please complete all cells in row</v>
      </c>
      <c r="X17" s="1547"/>
      <c r="AD17" s="1552">
        <f xml:space="preserve"> IF( ISNUMBER( J17 ), 0, 1 )</f>
        <v>1</v>
      </c>
      <c r="AJ17" s="1552">
        <f xml:space="preserve"> IF( ISNUMBER( P17 ), 0, 1 )</f>
        <v>1</v>
      </c>
      <c r="AK17" s="1547"/>
      <c r="AL17" s="1551"/>
      <c r="AM17" s="1563" t="s">
        <v>1353</v>
      </c>
      <c r="AN17" s="1564" t="s">
        <v>1281</v>
      </c>
      <c r="AO17" s="1564">
        <v>2</v>
      </c>
      <c r="AP17" s="1565"/>
      <c r="AQ17" s="1601" t="s">
        <v>1355</v>
      </c>
      <c r="AR17" s="1601" t="s">
        <v>1356</v>
      </c>
      <c r="AS17" s="1565"/>
      <c r="AT17" s="1604" t="s">
        <v>1357</v>
      </c>
      <c r="AU17" s="1625" t="s">
        <v>1358</v>
      </c>
      <c r="AV17" s="1565"/>
      <c r="AW17" s="1601" t="s">
        <v>1359</v>
      </c>
      <c r="AX17" s="1601" t="s">
        <v>1360</v>
      </c>
      <c r="AY17" s="1565"/>
      <c r="AZ17" s="1604" t="s">
        <v>1361</v>
      </c>
      <c r="BA17" s="1620" t="s">
        <v>1362</v>
      </c>
    </row>
    <row r="18" spans="1:53" ht="17.25" thickTop="1" thickBot="1">
      <c r="A18" s="1551"/>
      <c r="B18" s="1567" t="s">
        <v>1363</v>
      </c>
      <c r="C18" s="3310" t="s">
        <v>1342</v>
      </c>
      <c r="D18" s="3311"/>
      <c r="E18" s="1855"/>
      <c r="F18" s="1697">
        <f>IFERROR(+I18/$F$10,0)</f>
        <v>0</v>
      </c>
      <c r="G18" s="1697">
        <f t="shared" si="0"/>
        <v>0</v>
      </c>
      <c r="H18" s="2615"/>
      <c r="I18" s="2621">
        <f>IFERROR(J18,0)</f>
        <v>0</v>
      </c>
      <c r="J18" s="2620"/>
      <c r="K18" s="2618"/>
      <c r="L18" s="1697">
        <f>IFERROR(+O18/$L$10,0)</f>
        <v>0</v>
      </c>
      <c r="M18" s="1697">
        <f>IFERROR(+P18/$M$10,0)</f>
        <v>0</v>
      </c>
      <c r="N18" s="1873"/>
      <c r="O18" s="1874">
        <f>IFERROR(P18,0)</f>
        <v>0</v>
      </c>
      <c r="P18" s="2625"/>
      <c r="Q18" s="1551"/>
      <c r="R18" s="1570" t="s">
        <v>1364</v>
      </c>
      <c r="S18" s="1559"/>
      <c r="T18" s="1570"/>
      <c r="U18" s="1551"/>
      <c r="V18" s="299"/>
      <c r="W18" s="1550" t="str">
        <f t="shared" si="1"/>
        <v>Please complete all cells in row</v>
      </c>
      <c r="X18" s="1547"/>
      <c r="AD18" s="1552">
        <f t="shared" ref="AC18:AD22" si="2" xml:space="preserve"> IF( ISNUMBER( J18 ), 0, 1 )</f>
        <v>1</v>
      </c>
      <c r="AJ18" s="1552">
        <f t="shared" ref="AI18:AJ22" si="3" xml:space="preserve"> IF( ISNUMBER( P18 ), 0, 1 )</f>
        <v>1</v>
      </c>
      <c r="AK18" s="1547"/>
      <c r="AL18" s="1551"/>
      <c r="AM18" s="1567" t="s">
        <v>1363</v>
      </c>
      <c r="AN18" s="1568" t="s">
        <v>1281</v>
      </c>
      <c r="AO18" s="1568">
        <v>2</v>
      </c>
      <c r="AP18" s="1569"/>
      <c r="AQ18" s="1602" t="s">
        <v>1365</v>
      </c>
      <c r="AR18" s="1602" t="s">
        <v>1366</v>
      </c>
      <c r="AS18" s="1569"/>
      <c r="AT18" s="1633" t="s">
        <v>756</v>
      </c>
      <c r="AU18" s="1623" t="s">
        <v>1367</v>
      </c>
      <c r="AV18" s="1569"/>
      <c r="AW18" s="1602" t="s">
        <v>1368</v>
      </c>
      <c r="AX18" s="1602" t="s">
        <v>1369</v>
      </c>
      <c r="AY18" s="1569"/>
      <c r="AZ18" s="1633" t="s">
        <v>756</v>
      </c>
      <c r="BA18" s="1621" t="s">
        <v>1370</v>
      </c>
    </row>
    <row r="19" spans="1:53" ht="17.25" thickTop="1" thickBot="1">
      <c r="A19" s="1551"/>
      <c r="B19" s="1567" t="s">
        <v>1371</v>
      </c>
      <c r="C19" s="3310" t="s">
        <v>1342</v>
      </c>
      <c r="D19" s="3311"/>
      <c r="E19" s="1855"/>
      <c r="F19" s="1697">
        <f>IFERROR(+I19/$F$10,0)</f>
        <v>0</v>
      </c>
      <c r="G19" s="1697">
        <f t="shared" si="0"/>
        <v>0</v>
      </c>
      <c r="H19" s="2615"/>
      <c r="I19" s="2621">
        <f>IFERROR(J19,0)</f>
        <v>0</v>
      </c>
      <c r="J19" s="2620"/>
      <c r="K19" s="2618"/>
      <c r="L19" s="1697">
        <f t="shared" ref="L19:L21" si="4">IFERROR(+O19/$L$10,0)</f>
        <v>0</v>
      </c>
      <c r="M19" s="1697">
        <f t="shared" ref="M19:M21" si="5">IFERROR(+P19/$M$10,0)</f>
        <v>0</v>
      </c>
      <c r="N19" s="1873"/>
      <c r="O19" s="1874">
        <f>IFERROR(P19,0)</f>
        <v>0</v>
      </c>
      <c r="P19" s="2625"/>
      <c r="Q19" s="1551"/>
      <c r="R19" s="1570" t="s">
        <v>1372</v>
      </c>
      <c r="S19" s="1559"/>
      <c r="T19" s="1570"/>
      <c r="U19" s="1551"/>
      <c r="V19" s="299"/>
      <c r="W19" s="1550" t="str">
        <f t="shared" si="1"/>
        <v>Please complete all cells in row</v>
      </c>
      <c r="X19" s="1547"/>
      <c r="AD19" s="1552">
        <f t="shared" si="2"/>
        <v>1</v>
      </c>
      <c r="AJ19" s="1552">
        <f t="shared" si="3"/>
        <v>1</v>
      </c>
      <c r="AK19" s="1547"/>
      <c r="AL19" s="1551"/>
      <c r="AM19" s="1567" t="s">
        <v>1371</v>
      </c>
      <c r="AN19" s="1568" t="s">
        <v>1281</v>
      </c>
      <c r="AO19" s="1568">
        <v>2</v>
      </c>
      <c r="AP19" s="1569"/>
      <c r="AQ19" s="1602" t="s">
        <v>1373</v>
      </c>
      <c r="AR19" s="1602" t="s">
        <v>1374</v>
      </c>
      <c r="AS19" s="1569"/>
      <c r="AT19" s="1633" t="s">
        <v>756</v>
      </c>
      <c r="AU19" s="1623" t="s">
        <v>1375</v>
      </c>
      <c r="AV19" s="1569"/>
      <c r="AW19" s="1602" t="s">
        <v>1376</v>
      </c>
      <c r="AX19" s="1602" t="s">
        <v>1377</v>
      </c>
      <c r="AY19" s="1569"/>
      <c r="AZ19" s="1633" t="s">
        <v>756</v>
      </c>
      <c r="BA19" s="1621" t="s">
        <v>1378</v>
      </c>
    </row>
    <row r="20" spans="1:53" ht="17.25" thickTop="1" thickBot="1">
      <c r="A20" s="1551"/>
      <c r="B20" s="1567" t="s">
        <v>1379</v>
      </c>
      <c r="C20" s="3310" t="s">
        <v>1342</v>
      </c>
      <c r="D20" s="3311"/>
      <c r="E20" s="1855"/>
      <c r="F20" s="1697">
        <f>IFERROR(+I20/$F$10,0)</f>
        <v>0</v>
      </c>
      <c r="G20" s="1697">
        <f t="shared" si="0"/>
        <v>0</v>
      </c>
      <c r="H20" s="2615"/>
      <c r="I20" s="2621">
        <f>IFERROR(J20,0)</f>
        <v>0</v>
      </c>
      <c r="J20" s="2620"/>
      <c r="K20" s="2618"/>
      <c r="L20" s="1697">
        <f t="shared" si="4"/>
        <v>0</v>
      </c>
      <c r="M20" s="1697">
        <f t="shared" si="5"/>
        <v>0</v>
      </c>
      <c r="N20" s="1873"/>
      <c r="O20" s="1874">
        <f>IFERROR(P20,0)</f>
        <v>0</v>
      </c>
      <c r="P20" s="2625"/>
      <c r="Q20" s="1551"/>
      <c r="R20" s="1570" t="s">
        <v>1380</v>
      </c>
      <c r="S20" s="1559"/>
      <c r="T20" s="1570"/>
      <c r="U20" s="1551"/>
      <c r="V20" s="299"/>
      <c r="W20" s="1550" t="str">
        <f t="shared" si="1"/>
        <v>Please complete all cells in row</v>
      </c>
      <c r="X20" s="1547"/>
      <c r="AD20" s="1552">
        <f t="shared" si="2"/>
        <v>1</v>
      </c>
      <c r="AJ20" s="1552">
        <f t="shared" si="3"/>
        <v>1</v>
      </c>
      <c r="AK20" s="1547"/>
      <c r="AL20" s="1551"/>
      <c r="AM20" s="1567" t="s">
        <v>1379</v>
      </c>
      <c r="AN20" s="1568" t="s">
        <v>1281</v>
      </c>
      <c r="AO20" s="1568">
        <v>2</v>
      </c>
      <c r="AP20" s="1569"/>
      <c r="AQ20" s="1602" t="s">
        <v>1381</v>
      </c>
      <c r="AR20" s="1602" t="s">
        <v>1382</v>
      </c>
      <c r="AS20" s="1569"/>
      <c r="AT20" s="1633" t="s">
        <v>756</v>
      </c>
      <c r="AU20" s="1623" t="s">
        <v>1383</v>
      </c>
      <c r="AV20" s="1569"/>
      <c r="AW20" s="1602" t="s">
        <v>1384</v>
      </c>
      <c r="AX20" s="1602" t="s">
        <v>1385</v>
      </c>
      <c r="AY20" s="1569"/>
      <c r="AZ20" s="1633" t="s">
        <v>756</v>
      </c>
      <c r="BA20" s="1621" t="s">
        <v>1386</v>
      </c>
    </row>
    <row r="21" spans="1:53" ht="16.5" thickTop="1">
      <c r="A21" s="1551"/>
      <c r="B21" s="1567" t="s">
        <v>1387</v>
      </c>
      <c r="C21" s="3310" t="s">
        <v>1342</v>
      </c>
      <c r="D21" s="3311"/>
      <c r="E21" s="1855"/>
      <c r="F21" s="1697">
        <f>IFERROR(+I21/$F$10,0)</f>
        <v>0</v>
      </c>
      <c r="G21" s="1697">
        <f t="shared" si="0"/>
        <v>0</v>
      </c>
      <c r="H21" s="2615"/>
      <c r="I21" s="2620"/>
      <c r="J21" s="2620"/>
      <c r="K21" s="2618"/>
      <c r="L21" s="1697">
        <f t="shared" si="4"/>
        <v>0</v>
      </c>
      <c r="M21" s="1697">
        <f t="shared" si="5"/>
        <v>0</v>
      </c>
      <c r="N21" s="1873"/>
      <c r="O21" s="1875"/>
      <c r="P21" s="2625"/>
      <c r="Q21" s="1551"/>
      <c r="R21" s="1570" t="s">
        <v>1388</v>
      </c>
      <c r="S21" s="1559"/>
      <c r="T21" s="1570"/>
      <c r="U21" s="1551"/>
      <c r="V21" s="299"/>
      <c r="W21" s="1550" t="str">
        <f t="shared" si="1"/>
        <v>Please complete all cells in row</v>
      </c>
      <c r="X21" s="1547"/>
      <c r="AC21" s="1552">
        <f t="shared" si="2"/>
        <v>1</v>
      </c>
      <c r="AD21" s="1552">
        <f t="shared" si="2"/>
        <v>1</v>
      </c>
      <c r="AI21" s="1552">
        <f t="shared" si="3"/>
        <v>1</v>
      </c>
      <c r="AJ21" s="1552">
        <f t="shared" si="3"/>
        <v>1</v>
      </c>
      <c r="AK21" s="1547"/>
      <c r="AL21" s="1551"/>
      <c r="AM21" s="1567" t="s">
        <v>1387</v>
      </c>
      <c r="AN21" s="1568" t="s">
        <v>1281</v>
      </c>
      <c r="AO21" s="1568">
        <v>2</v>
      </c>
      <c r="AP21" s="1569"/>
      <c r="AQ21" s="1602" t="s">
        <v>1389</v>
      </c>
      <c r="AR21" s="1602" t="s">
        <v>1390</v>
      </c>
      <c r="AS21" s="1569"/>
      <c r="AT21" s="1623" t="s">
        <v>1391</v>
      </c>
      <c r="AU21" s="1623" t="s">
        <v>1392</v>
      </c>
      <c r="AV21" s="1569"/>
      <c r="AW21" s="1602" t="s">
        <v>1393</v>
      </c>
      <c r="AX21" s="1602" t="s">
        <v>1394</v>
      </c>
      <c r="AY21" s="1569"/>
      <c r="AZ21" s="1623" t="s">
        <v>1395</v>
      </c>
      <c r="BA21" s="1621" t="s">
        <v>1396</v>
      </c>
    </row>
    <row r="22" spans="1:53" ht="16.5" thickBot="1">
      <c r="A22" s="1551"/>
      <c r="B22" s="1571" t="s">
        <v>1397</v>
      </c>
      <c r="C22" s="3312" t="s">
        <v>1342</v>
      </c>
      <c r="D22" s="3313"/>
      <c r="E22" s="1856"/>
      <c r="F22" s="1698">
        <f>IFERROR(+I22/$F$10,0)</f>
        <v>0</v>
      </c>
      <c r="G22" s="1698">
        <f t="shared" si="0"/>
        <v>0</v>
      </c>
      <c r="H22" s="2616"/>
      <c r="I22" s="2626"/>
      <c r="J22" s="2626"/>
      <c r="K22" s="2619"/>
      <c r="L22" s="1698">
        <f>IFERROR(+O22/$L$10,0)</f>
        <v>0</v>
      </c>
      <c r="M22" s="1698">
        <f>IFERROR(+P22/$M$10,0)</f>
        <v>0</v>
      </c>
      <c r="N22" s="1876"/>
      <c r="O22" s="2627"/>
      <c r="P22" s="2628"/>
      <c r="Q22" s="1551"/>
      <c r="R22" s="1574" t="s">
        <v>1398</v>
      </c>
      <c r="S22" s="1559"/>
      <c r="T22" s="1574"/>
      <c r="U22" s="1551"/>
      <c r="V22" s="299"/>
      <c r="W22" s="1550" t="str">
        <f t="shared" si="1"/>
        <v>Please complete all cells in row</v>
      </c>
      <c r="X22" s="1547"/>
      <c r="AC22" s="1552">
        <f t="shared" si="2"/>
        <v>1</v>
      </c>
      <c r="AD22" s="1552">
        <f t="shared" si="2"/>
        <v>1</v>
      </c>
      <c r="AI22" s="1552">
        <f t="shared" si="3"/>
        <v>1</v>
      </c>
      <c r="AJ22" s="1552">
        <f t="shared" si="3"/>
        <v>1</v>
      </c>
      <c r="AK22" s="1547"/>
      <c r="AL22" s="1551"/>
      <c r="AM22" s="1571" t="s">
        <v>1397</v>
      </c>
      <c r="AN22" s="1572" t="s">
        <v>1281</v>
      </c>
      <c r="AO22" s="1572">
        <v>2</v>
      </c>
      <c r="AP22" s="1573"/>
      <c r="AQ22" s="1603" t="s">
        <v>1399</v>
      </c>
      <c r="AR22" s="1603" t="s">
        <v>1400</v>
      </c>
      <c r="AS22" s="1573"/>
      <c r="AT22" s="1624" t="s">
        <v>1401</v>
      </c>
      <c r="AU22" s="1626" t="s">
        <v>1402</v>
      </c>
      <c r="AV22" s="1573"/>
      <c r="AW22" s="1603" t="s">
        <v>1403</v>
      </c>
      <c r="AX22" s="1603" t="s">
        <v>1404</v>
      </c>
      <c r="AY22" s="1573"/>
      <c r="AZ22" s="1624" t="s">
        <v>1405</v>
      </c>
      <c r="BA22" s="1622" t="s">
        <v>1406</v>
      </c>
    </row>
    <row r="23" spans="1:53" ht="17.25" thickTop="1" thickBot="1">
      <c r="A23" s="1551"/>
      <c r="B23" s="1554"/>
      <c r="C23" s="1560"/>
      <c r="D23" s="1560"/>
      <c r="E23" s="1859"/>
      <c r="F23" s="1859"/>
      <c r="G23" s="1859"/>
      <c r="H23" s="1877"/>
      <c r="I23" s="1877"/>
      <c r="J23" s="1877"/>
      <c r="K23" s="1859"/>
      <c r="L23" s="1859"/>
      <c r="M23" s="1859"/>
      <c r="N23" s="1877"/>
      <c r="O23" s="1877"/>
      <c r="P23" s="1877"/>
      <c r="Q23" s="1551"/>
      <c r="S23" s="1551"/>
      <c r="T23" s="1551"/>
      <c r="U23" s="1551"/>
      <c r="V23" s="299"/>
      <c r="W23" s="1551"/>
      <c r="X23" s="1547"/>
      <c r="AK23" s="1547"/>
      <c r="AL23" s="1551"/>
      <c r="AM23" s="1554"/>
      <c r="AN23" s="1560"/>
      <c r="AO23" s="1560"/>
      <c r="AP23" s="1575"/>
      <c r="AQ23" s="1575"/>
      <c r="AR23" s="1575"/>
      <c r="AS23" s="1576"/>
      <c r="AT23" s="1576"/>
      <c r="AU23" s="1576"/>
      <c r="AV23" s="1575"/>
      <c r="AW23" s="1575"/>
      <c r="AX23" s="1575"/>
      <c r="AY23" s="1576"/>
      <c r="AZ23" s="1576"/>
      <c r="BA23" s="1576"/>
    </row>
    <row r="24" spans="1:53" ht="17.25" thickTop="1" thickBot="1">
      <c r="A24" s="2574" t="s">
        <v>773</v>
      </c>
      <c r="B24" s="1558" t="s">
        <v>1407</v>
      </c>
      <c r="C24" s="3307" t="s">
        <v>1342</v>
      </c>
      <c r="D24" s="3308"/>
      <c r="E24" s="1695">
        <f t="shared" ref="E24:P24" si="6">IFERROR(SUM(E17:E22)+E13,0)</f>
        <v>0</v>
      </c>
      <c r="F24" s="1695">
        <f t="shared" si="6"/>
        <v>0</v>
      </c>
      <c r="G24" s="1695">
        <f t="shared" si="6"/>
        <v>0</v>
      </c>
      <c r="H24" s="1878">
        <f t="shared" si="6"/>
        <v>0</v>
      </c>
      <c r="I24" s="1878">
        <f t="shared" si="6"/>
        <v>0</v>
      </c>
      <c r="J24" s="1878">
        <f t="shared" si="6"/>
        <v>0</v>
      </c>
      <c r="K24" s="1695">
        <f t="shared" si="6"/>
        <v>0</v>
      </c>
      <c r="L24" s="1695">
        <f t="shared" si="6"/>
        <v>0</v>
      </c>
      <c r="M24" s="1695">
        <f t="shared" si="6"/>
        <v>0</v>
      </c>
      <c r="N24" s="1878">
        <f t="shared" si="6"/>
        <v>0</v>
      </c>
      <c r="O24" s="1878">
        <f t="shared" si="6"/>
        <v>0</v>
      </c>
      <c r="P24" s="1892">
        <f t="shared" si="6"/>
        <v>0</v>
      </c>
      <c r="Q24" s="1551"/>
      <c r="R24" s="1556" t="s">
        <v>1408</v>
      </c>
      <c r="S24" s="1559"/>
      <c r="T24" s="1556"/>
      <c r="U24" s="1551"/>
      <c r="V24" s="299"/>
      <c r="W24" s="1551"/>
      <c r="X24" s="1547"/>
      <c r="AK24" s="1547"/>
      <c r="AL24" s="1551"/>
      <c r="AM24" s="1558" t="s">
        <v>1407</v>
      </c>
      <c r="AN24" s="1555" t="s">
        <v>1281</v>
      </c>
      <c r="AO24" s="1555">
        <v>2</v>
      </c>
      <c r="AP24" s="1599" t="s">
        <v>1409</v>
      </c>
      <c r="AQ24" s="1599" t="s">
        <v>1410</v>
      </c>
      <c r="AR24" s="1599" t="s">
        <v>1411</v>
      </c>
      <c r="AS24" s="1606" t="s">
        <v>1412</v>
      </c>
      <c r="AT24" s="1606" t="s">
        <v>1413</v>
      </c>
      <c r="AU24" s="1606" t="s">
        <v>1414</v>
      </c>
      <c r="AV24" s="1599" t="s">
        <v>1415</v>
      </c>
      <c r="AW24" s="1599" t="s">
        <v>1416</v>
      </c>
      <c r="AX24" s="1599" t="s">
        <v>1417</v>
      </c>
      <c r="AY24" s="1606" t="s">
        <v>1418</v>
      </c>
      <c r="AZ24" s="1606" t="s">
        <v>1419</v>
      </c>
      <c r="BA24" s="1607" t="s">
        <v>1420</v>
      </c>
    </row>
    <row r="25" spans="1:53" ht="16.5" thickTop="1">
      <c r="A25" s="1551"/>
      <c r="B25" s="1553"/>
      <c r="C25" s="1560"/>
      <c r="D25" s="1560"/>
      <c r="E25" s="1857"/>
      <c r="F25" s="1857"/>
      <c r="G25" s="1857"/>
      <c r="H25" s="1877"/>
      <c r="I25" s="1877"/>
      <c r="J25" s="1877"/>
      <c r="K25" s="1857"/>
      <c r="L25" s="1857"/>
      <c r="M25" s="1857"/>
      <c r="N25" s="1877"/>
      <c r="O25" s="1877"/>
      <c r="P25" s="1877"/>
      <c r="Q25" s="1551"/>
      <c r="R25" s="1551"/>
      <c r="S25" s="1551"/>
      <c r="T25" s="1551"/>
      <c r="U25" s="1551"/>
      <c r="V25" s="299"/>
      <c r="W25" s="1551"/>
      <c r="X25" s="1547"/>
      <c r="AK25" s="1547"/>
      <c r="AL25" s="1551"/>
      <c r="AM25" s="1553"/>
      <c r="AN25" s="1560"/>
      <c r="AO25" s="1560"/>
      <c r="AP25" s="1561"/>
      <c r="AQ25" s="1561"/>
      <c r="AR25" s="1561"/>
      <c r="AS25" s="1576"/>
      <c r="AT25" s="1576"/>
      <c r="AU25" s="1576"/>
      <c r="AV25" s="1561"/>
      <c r="AW25" s="1561"/>
      <c r="AX25" s="1561"/>
      <c r="AY25" s="1576"/>
      <c r="AZ25" s="1576"/>
      <c r="BA25" s="1576"/>
    </row>
    <row r="26" spans="1:53" ht="16.5" thickBot="1">
      <c r="A26" s="1551"/>
      <c r="B26" s="1551"/>
      <c r="C26" s="1551"/>
      <c r="D26" s="1551"/>
      <c r="E26" s="1860"/>
      <c r="F26" s="1860"/>
      <c r="G26" s="1860"/>
      <c r="H26" s="1879"/>
      <c r="I26" s="1879"/>
      <c r="J26" s="1879"/>
      <c r="K26" s="1860"/>
      <c r="L26" s="1860"/>
      <c r="M26" s="1860"/>
      <c r="N26" s="1879"/>
      <c r="O26" s="1879"/>
      <c r="P26" s="1879"/>
      <c r="Q26" s="1551"/>
      <c r="R26" s="1551"/>
      <c r="S26" s="1551"/>
      <c r="T26" s="1551"/>
      <c r="U26" s="1551"/>
      <c r="V26" s="299"/>
      <c r="W26" s="1551"/>
      <c r="X26" s="1547"/>
      <c r="AK26" s="1547"/>
      <c r="AL26" s="1551"/>
      <c r="AM26" s="1551"/>
      <c r="AN26" s="1551"/>
      <c r="AO26" s="1551"/>
      <c r="AP26" s="1551"/>
      <c r="AQ26" s="1551"/>
      <c r="AR26" s="1551"/>
      <c r="AS26" s="1577"/>
      <c r="AT26" s="1577"/>
      <c r="AU26" s="1577"/>
      <c r="AV26" s="1551"/>
      <c r="AW26" s="1551"/>
      <c r="AX26" s="1551"/>
      <c r="AY26" s="1577"/>
      <c r="AZ26" s="1577"/>
      <c r="BA26" s="1577"/>
    </row>
    <row r="27" spans="1:53" ht="17.25" thickTop="1" thickBot="1">
      <c r="A27" s="1551"/>
      <c r="B27" s="352" t="s">
        <v>1421</v>
      </c>
      <c r="C27" s="1553"/>
      <c r="D27" s="1553"/>
      <c r="E27" s="1857"/>
      <c r="F27" s="1857"/>
      <c r="G27" s="1857"/>
      <c r="H27" s="1877"/>
      <c r="I27" s="1877"/>
      <c r="J27" s="1877"/>
      <c r="K27" s="1857"/>
      <c r="L27" s="1857"/>
      <c r="M27" s="1857"/>
      <c r="N27" s="1877"/>
      <c r="O27" s="1877"/>
      <c r="P27" s="1877"/>
      <c r="Q27" s="1551"/>
      <c r="R27" s="1551"/>
      <c r="S27" s="1551"/>
      <c r="T27" s="1551"/>
      <c r="U27" s="1551"/>
      <c r="V27" s="299"/>
      <c r="W27" s="1551"/>
      <c r="X27" s="1547"/>
      <c r="AK27" s="1547"/>
      <c r="AL27" s="1551"/>
      <c r="AM27" s="352" t="s">
        <v>1421</v>
      </c>
      <c r="AN27" s="1553"/>
      <c r="AO27" s="1553"/>
      <c r="AP27" s="1553"/>
      <c r="AQ27" s="1553"/>
      <c r="AR27" s="1553"/>
      <c r="AS27" s="1576"/>
      <c r="AT27" s="1576"/>
      <c r="AU27" s="1576"/>
      <c r="AV27" s="1553"/>
      <c r="AW27" s="1553"/>
      <c r="AX27" s="1553"/>
      <c r="AY27" s="1576"/>
      <c r="AZ27" s="1576"/>
      <c r="BA27" s="1576"/>
    </row>
    <row r="28" spans="1:53" ht="17.25" thickTop="1" thickBot="1">
      <c r="A28" s="2574" t="s">
        <v>675</v>
      </c>
      <c r="B28" s="1563" t="s">
        <v>1422</v>
      </c>
      <c r="C28" s="3314" t="s">
        <v>1342</v>
      </c>
      <c r="D28" s="3315"/>
      <c r="E28" s="1854"/>
      <c r="F28" s="1696">
        <f t="shared" ref="F28:F33" si="7">IFERROR(+I28/$F$10,0)</f>
        <v>0</v>
      </c>
      <c r="G28" s="1696">
        <f t="shared" ref="G28:G33" si="8">IFERROR(+J28/$G$10,0)</f>
        <v>0</v>
      </c>
      <c r="H28" s="1880"/>
      <c r="I28" s="1881">
        <f t="shared" ref="I28:I33" si="9">IFERROR(J28,0)</f>
        <v>0</v>
      </c>
      <c r="J28" s="2629"/>
      <c r="K28" s="1854"/>
      <c r="L28" s="1696">
        <f>IFERROR(+O28/$L$10,0)</f>
        <v>0</v>
      </c>
      <c r="M28" s="1696">
        <f>IFERROR(+P28/$M$10,0)</f>
        <v>0</v>
      </c>
      <c r="N28" s="1871"/>
      <c r="O28" s="1881">
        <f t="shared" ref="O28:O33" si="10">IFERROR(P28,0)</f>
        <v>0</v>
      </c>
      <c r="P28" s="2624"/>
      <c r="Q28" s="1551"/>
      <c r="R28" s="1566" t="s">
        <v>1423</v>
      </c>
      <c r="S28" s="1559"/>
      <c r="T28" s="1566"/>
      <c r="U28" s="1551"/>
      <c r="V28" s="299"/>
      <c r="W28" s="1550" t="str">
        <f t="shared" ref="W28:W33" si="11">IF( SUM( Y28:AJ28 ) = 0, 0, $Y$5 )</f>
        <v>Please complete all cells in row</v>
      </c>
      <c r="X28" s="1547"/>
      <c r="AD28" s="1552">
        <f xml:space="preserve"> IF( ISNUMBER( J28 ), 0, 1 )</f>
        <v>1</v>
      </c>
      <c r="AJ28" s="1552">
        <f xml:space="preserve"> IF( ISNUMBER( P28 ), 0, 1 )</f>
        <v>1</v>
      </c>
      <c r="AK28" s="1547"/>
      <c r="AL28" s="1551"/>
      <c r="AM28" s="1563" t="s">
        <v>1422</v>
      </c>
      <c r="AN28" s="1564" t="s">
        <v>1281</v>
      </c>
      <c r="AO28" s="1564">
        <v>2</v>
      </c>
      <c r="AP28" s="1565"/>
      <c r="AQ28" s="1601" t="s">
        <v>1424</v>
      </c>
      <c r="AR28" s="1601" t="s">
        <v>1425</v>
      </c>
      <c r="AS28" s="1565"/>
      <c r="AT28" s="1633" t="s">
        <v>756</v>
      </c>
      <c r="AU28" s="1625" t="s">
        <v>1426</v>
      </c>
      <c r="AV28" s="1565"/>
      <c r="AW28" s="1601" t="s">
        <v>1427</v>
      </c>
      <c r="AX28" s="1601" t="s">
        <v>1428</v>
      </c>
      <c r="AY28" s="1565"/>
      <c r="AZ28" s="1633" t="s">
        <v>756</v>
      </c>
      <c r="BA28" s="1620" t="s">
        <v>1429</v>
      </c>
    </row>
    <row r="29" spans="1:53" ht="17.25" thickTop="1" thickBot="1">
      <c r="A29" s="1551"/>
      <c r="B29" s="1567" t="s">
        <v>1430</v>
      </c>
      <c r="C29" s="3310" t="s">
        <v>1342</v>
      </c>
      <c r="D29" s="3311"/>
      <c r="E29" s="1855"/>
      <c r="F29" s="1697">
        <f t="shared" si="7"/>
        <v>0</v>
      </c>
      <c r="G29" s="1697">
        <f t="shared" si="8"/>
        <v>0</v>
      </c>
      <c r="H29" s="1882"/>
      <c r="I29" s="1874">
        <f t="shared" si="9"/>
        <v>0</v>
      </c>
      <c r="J29" s="1875"/>
      <c r="K29" s="1855"/>
      <c r="L29" s="1697">
        <f>IFERROR(+O29/$L$10,0)</f>
        <v>0</v>
      </c>
      <c r="M29" s="1697">
        <f>IFERROR(+P29/$M$10,0)</f>
        <v>0</v>
      </c>
      <c r="N29" s="1873"/>
      <c r="O29" s="1874">
        <f t="shared" si="10"/>
        <v>0</v>
      </c>
      <c r="P29" s="2625"/>
      <c r="Q29" s="1551"/>
      <c r="R29" s="1570" t="s">
        <v>1431</v>
      </c>
      <c r="S29" s="1559"/>
      <c r="T29" s="1570"/>
      <c r="U29" s="1551"/>
      <c r="V29" s="299"/>
      <c r="W29" s="1550" t="str">
        <f t="shared" si="11"/>
        <v>Please complete all cells in row</v>
      </c>
      <c r="X29" s="1547"/>
      <c r="AD29" s="1552">
        <f t="shared" ref="AD29:AD33" si="12" xml:space="preserve"> IF( ISNUMBER( J29 ), 0, 1 )</f>
        <v>1</v>
      </c>
      <c r="AJ29" s="1552">
        <f t="shared" ref="AJ29:AJ33" si="13" xml:space="preserve"> IF( ISNUMBER( P29 ), 0, 1 )</f>
        <v>1</v>
      </c>
      <c r="AK29" s="1547"/>
      <c r="AL29" s="1551"/>
      <c r="AM29" s="1567" t="s">
        <v>1430</v>
      </c>
      <c r="AN29" s="1568" t="s">
        <v>1281</v>
      </c>
      <c r="AO29" s="1568">
        <v>2</v>
      </c>
      <c r="AP29" s="1569"/>
      <c r="AQ29" s="1602" t="s">
        <v>1432</v>
      </c>
      <c r="AR29" s="1602" t="s">
        <v>1433</v>
      </c>
      <c r="AS29" s="1569"/>
      <c r="AT29" s="1633" t="s">
        <v>756</v>
      </c>
      <c r="AU29" s="1623" t="s">
        <v>1434</v>
      </c>
      <c r="AV29" s="1569"/>
      <c r="AW29" s="1602" t="s">
        <v>1435</v>
      </c>
      <c r="AX29" s="1602" t="s">
        <v>1436</v>
      </c>
      <c r="AY29" s="1569"/>
      <c r="AZ29" s="1633" t="s">
        <v>756</v>
      </c>
      <c r="BA29" s="1621" t="s">
        <v>1437</v>
      </c>
    </row>
    <row r="30" spans="1:53" ht="17.25" thickTop="1" thickBot="1">
      <c r="A30" s="1551"/>
      <c r="B30" s="1567" t="s">
        <v>1438</v>
      </c>
      <c r="C30" s="3310" t="s">
        <v>1342</v>
      </c>
      <c r="D30" s="3311"/>
      <c r="E30" s="1855"/>
      <c r="F30" s="1697">
        <f t="shared" si="7"/>
        <v>0</v>
      </c>
      <c r="G30" s="1697">
        <f t="shared" si="8"/>
        <v>0</v>
      </c>
      <c r="H30" s="1882"/>
      <c r="I30" s="1874">
        <f t="shared" si="9"/>
        <v>0</v>
      </c>
      <c r="J30" s="1875"/>
      <c r="K30" s="1855"/>
      <c r="L30" s="1697">
        <f t="shared" ref="L30:L33" si="14">IFERROR(+O30/$L$10,0)</f>
        <v>0</v>
      </c>
      <c r="M30" s="1697">
        <f t="shared" ref="M30:M33" si="15">IFERROR(+P30/$M$10,0)</f>
        <v>0</v>
      </c>
      <c r="N30" s="1873"/>
      <c r="O30" s="1874">
        <f t="shared" si="10"/>
        <v>0</v>
      </c>
      <c r="P30" s="2625"/>
      <c r="Q30" s="1551"/>
      <c r="R30" s="1570" t="s">
        <v>1439</v>
      </c>
      <c r="S30" s="1559"/>
      <c r="T30" s="1570"/>
      <c r="U30" s="1551"/>
      <c r="V30" s="299"/>
      <c r="W30" s="1550" t="str">
        <f t="shared" si="11"/>
        <v>Please complete all cells in row</v>
      </c>
      <c r="X30" s="1547"/>
      <c r="AD30" s="1552">
        <f t="shared" si="12"/>
        <v>1</v>
      </c>
      <c r="AJ30" s="1552">
        <f t="shared" si="13"/>
        <v>1</v>
      </c>
      <c r="AK30" s="1547"/>
      <c r="AL30" s="1551"/>
      <c r="AM30" s="1567" t="s">
        <v>1438</v>
      </c>
      <c r="AN30" s="1568" t="s">
        <v>1281</v>
      </c>
      <c r="AO30" s="1568">
        <v>2</v>
      </c>
      <c r="AP30" s="1569"/>
      <c r="AQ30" s="1602" t="s">
        <v>1440</v>
      </c>
      <c r="AR30" s="1602" t="s">
        <v>1441</v>
      </c>
      <c r="AS30" s="1569"/>
      <c r="AT30" s="1633" t="s">
        <v>756</v>
      </c>
      <c r="AU30" s="1623" t="s">
        <v>1442</v>
      </c>
      <c r="AV30" s="1569"/>
      <c r="AW30" s="1602" t="s">
        <v>1443</v>
      </c>
      <c r="AX30" s="1602" t="s">
        <v>1444</v>
      </c>
      <c r="AY30" s="1569"/>
      <c r="AZ30" s="1633" t="s">
        <v>756</v>
      </c>
      <c r="BA30" s="1621" t="s">
        <v>1445</v>
      </c>
    </row>
    <row r="31" spans="1:53" ht="17.25" thickTop="1" thickBot="1">
      <c r="A31" s="1551"/>
      <c r="B31" s="1567" t="s">
        <v>1446</v>
      </c>
      <c r="C31" s="3310" t="s">
        <v>1342</v>
      </c>
      <c r="D31" s="3311"/>
      <c r="E31" s="1855"/>
      <c r="F31" s="1697">
        <f t="shared" si="7"/>
        <v>0</v>
      </c>
      <c r="G31" s="1697">
        <f t="shared" si="8"/>
        <v>0</v>
      </c>
      <c r="H31" s="1882"/>
      <c r="I31" s="1874">
        <f t="shared" si="9"/>
        <v>0</v>
      </c>
      <c r="J31" s="1875"/>
      <c r="K31" s="1855"/>
      <c r="L31" s="1697">
        <f t="shared" si="14"/>
        <v>0</v>
      </c>
      <c r="M31" s="1697">
        <f t="shared" si="15"/>
        <v>0</v>
      </c>
      <c r="N31" s="1873"/>
      <c r="O31" s="1874">
        <f t="shared" si="10"/>
        <v>0</v>
      </c>
      <c r="P31" s="2625"/>
      <c r="Q31" s="1551"/>
      <c r="R31" s="1570" t="s">
        <v>1447</v>
      </c>
      <c r="S31" s="1559"/>
      <c r="T31" s="1570"/>
      <c r="U31" s="1551"/>
      <c r="V31" s="299"/>
      <c r="W31" s="1550" t="str">
        <f t="shared" si="11"/>
        <v>Please complete all cells in row</v>
      </c>
      <c r="X31" s="1547"/>
      <c r="AD31" s="1552">
        <f t="shared" si="12"/>
        <v>1</v>
      </c>
      <c r="AJ31" s="1552">
        <f t="shared" si="13"/>
        <v>1</v>
      </c>
      <c r="AK31" s="1547"/>
      <c r="AL31" s="1551"/>
      <c r="AM31" s="1567" t="s">
        <v>1446</v>
      </c>
      <c r="AN31" s="1568" t="s">
        <v>1281</v>
      </c>
      <c r="AO31" s="1568">
        <v>2</v>
      </c>
      <c r="AP31" s="1569"/>
      <c r="AQ31" s="1602" t="s">
        <v>1448</v>
      </c>
      <c r="AR31" s="1602" t="s">
        <v>1449</v>
      </c>
      <c r="AS31" s="1569"/>
      <c r="AT31" s="1633" t="s">
        <v>756</v>
      </c>
      <c r="AU31" s="1623" t="s">
        <v>1450</v>
      </c>
      <c r="AV31" s="1569"/>
      <c r="AW31" s="1602" t="s">
        <v>1451</v>
      </c>
      <c r="AX31" s="1602" t="s">
        <v>1452</v>
      </c>
      <c r="AY31" s="1569"/>
      <c r="AZ31" s="1633" t="s">
        <v>756</v>
      </c>
      <c r="BA31" s="1621" t="s">
        <v>1453</v>
      </c>
    </row>
    <row r="32" spans="1:53" ht="17.25" thickTop="1" thickBot="1">
      <c r="A32" s="1551"/>
      <c r="B32" s="1567" t="s">
        <v>1454</v>
      </c>
      <c r="C32" s="3310" t="s">
        <v>1342</v>
      </c>
      <c r="D32" s="3311"/>
      <c r="E32" s="1855"/>
      <c r="F32" s="1697">
        <f t="shared" si="7"/>
        <v>0</v>
      </c>
      <c r="G32" s="1697">
        <f t="shared" si="8"/>
        <v>0</v>
      </c>
      <c r="H32" s="1882"/>
      <c r="I32" s="1874">
        <f t="shared" si="9"/>
        <v>0</v>
      </c>
      <c r="J32" s="1875"/>
      <c r="K32" s="1855"/>
      <c r="L32" s="1697">
        <f t="shared" si="14"/>
        <v>0</v>
      </c>
      <c r="M32" s="1697">
        <f t="shared" si="15"/>
        <v>0</v>
      </c>
      <c r="N32" s="1873"/>
      <c r="O32" s="1874">
        <f t="shared" si="10"/>
        <v>0</v>
      </c>
      <c r="P32" s="2625"/>
      <c r="Q32" s="1551"/>
      <c r="R32" s="1570" t="s">
        <v>1455</v>
      </c>
      <c r="S32" s="1559"/>
      <c r="T32" s="1570"/>
      <c r="U32" s="1551"/>
      <c r="V32" s="299"/>
      <c r="W32" s="1550" t="str">
        <f t="shared" si="11"/>
        <v>Please complete all cells in row</v>
      </c>
      <c r="X32" s="1547"/>
      <c r="AD32" s="1552">
        <f t="shared" si="12"/>
        <v>1</v>
      </c>
      <c r="AJ32" s="1552">
        <f t="shared" si="13"/>
        <v>1</v>
      </c>
      <c r="AK32" s="1547"/>
      <c r="AL32" s="1551"/>
      <c r="AM32" s="1567" t="s">
        <v>1454</v>
      </c>
      <c r="AN32" s="1568" t="s">
        <v>1281</v>
      </c>
      <c r="AO32" s="1568">
        <v>2</v>
      </c>
      <c r="AP32" s="1569"/>
      <c r="AQ32" s="1602" t="s">
        <v>1456</v>
      </c>
      <c r="AR32" s="1602" t="s">
        <v>1457</v>
      </c>
      <c r="AS32" s="1569"/>
      <c r="AT32" s="1633" t="s">
        <v>756</v>
      </c>
      <c r="AU32" s="1623" t="s">
        <v>1458</v>
      </c>
      <c r="AV32" s="1569"/>
      <c r="AW32" s="1602" t="s">
        <v>1459</v>
      </c>
      <c r="AX32" s="1602" t="s">
        <v>1460</v>
      </c>
      <c r="AY32" s="1569"/>
      <c r="AZ32" s="1633" t="s">
        <v>756</v>
      </c>
      <c r="BA32" s="1621" t="s">
        <v>1461</v>
      </c>
    </row>
    <row r="33" spans="1:53" ht="17.25" thickTop="1" thickBot="1">
      <c r="A33" s="1551"/>
      <c r="B33" s="1567" t="s">
        <v>1462</v>
      </c>
      <c r="C33" s="3310" t="s">
        <v>1342</v>
      </c>
      <c r="D33" s="3311"/>
      <c r="E33" s="1855"/>
      <c r="F33" s="1697">
        <f t="shared" si="7"/>
        <v>0</v>
      </c>
      <c r="G33" s="1697">
        <f t="shared" si="8"/>
        <v>0</v>
      </c>
      <c r="H33" s="1882"/>
      <c r="I33" s="1874">
        <f t="shared" si="9"/>
        <v>0</v>
      </c>
      <c r="J33" s="1875"/>
      <c r="K33" s="1855"/>
      <c r="L33" s="1697">
        <f t="shared" si="14"/>
        <v>0</v>
      </c>
      <c r="M33" s="1697">
        <f t="shared" si="15"/>
        <v>0</v>
      </c>
      <c r="N33" s="1873"/>
      <c r="O33" s="1874">
        <f t="shared" si="10"/>
        <v>0</v>
      </c>
      <c r="P33" s="2625"/>
      <c r="Q33" s="1551"/>
      <c r="R33" s="1570" t="s">
        <v>1463</v>
      </c>
      <c r="S33" s="1559"/>
      <c r="T33" s="1570"/>
      <c r="U33" s="1551"/>
      <c r="V33" s="299"/>
      <c r="W33" s="1550" t="str">
        <f t="shared" si="11"/>
        <v>Please complete all cells in row</v>
      </c>
      <c r="X33" s="1547"/>
      <c r="AD33" s="1552">
        <f t="shared" si="12"/>
        <v>1</v>
      </c>
      <c r="AJ33" s="1552">
        <f t="shared" si="13"/>
        <v>1</v>
      </c>
      <c r="AK33" s="1547"/>
      <c r="AL33" s="1551"/>
      <c r="AM33" s="1567" t="s">
        <v>1462</v>
      </c>
      <c r="AN33" s="1568" t="s">
        <v>1281</v>
      </c>
      <c r="AO33" s="1568">
        <v>2</v>
      </c>
      <c r="AP33" s="1569"/>
      <c r="AQ33" s="1602" t="s">
        <v>1464</v>
      </c>
      <c r="AR33" s="1602" t="s">
        <v>1465</v>
      </c>
      <c r="AS33" s="1569"/>
      <c r="AT33" s="1633" t="s">
        <v>756</v>
      </c>
      <c r="AU33" s="1623" t="s">
        <v>1466</v>
      </c>
      <c r="AV33" s="1569"/>
      <c r="AW33" s="1602" t="s">
        <v>1467</v>
      </c>
      <c r="AX33" s="1602" t="s">
        <v>1468</v>
      </c>
      <c r="AY33" s="1569"/>
      <c r="AZ33" s="1633" t="s">
        <v>756</v>
      </c>
      <c r="BA33" s="1621" t="s">
        <v>1469</v>
      </c>
    </row>
    <row r="34" spans="1:53" ht="17.25" thickTop="1" thickBot="1">
      <c r="A34" s="1551"/>
      <c r="B34" s="1571" t="s">
        <v>1470</v>
      </c>
      <c r="C34" s="3312" t="s">
        <v>1342</v>
      </c>
      <c r="D34" s="3313"/>
      <c r="E34" s="1856"/>
      <c r="F34" s="1698">
        <f>IFERROR(SUM(F28:F33),0)</f>
        <v>0</v>
      </c>
      <c r="G34" s="1698">
        <f>IFERROR(SUM(G28:G33),0)</f>
        <v>0</v>
      </c>
      <c r="H34" s="1883"/>
      <c r="I34" s="1884">
        <f>IFERROR(SUM(I28:I33),0)</f>
        <v>0</v>
      </c>
      <c r="J34" s="1884">
        <f>IFERROR(SUM(J28:J33),0)</f>
        <v>0</v>
      </c>
      <c r="K34" s="1856"/>
      <c r="L34" s="1698">
        <f>IFERROR(SUM(L28:L33),0)</f>
        <v>0</v>
      </c>
      <c r="M34" s="1698">
        <f>IFERROR(SUM(M28:M33),0)</f>
        <v>0</v>
      </c>
      <c r="N34" s="1876"/>
      <c r="O34" s="1884">
        <f>IFERROR(SUM(O28:O33),0)</f>
        <v>0</v>
      </c>
      <c r="P34" s="1893">
        <f>IFERROR(SUM(P28:P33),0)</f>
        <v>0</v>
      </c>
      <c r="Q34" s="1551"/>
      <c r="R34" s="1574" t="s">
        <v>1471</v>
      </c>
      <c r="S34" s="1559"/>
      <c r="T34" s="1574"/>
      <c r="U34" s="1551"/>
      <c r="V34" s="299"/>
      <c r="W34" s="1551"/>
      <c r="X34" s="1547"/>
      <c r="AK34" s="1547"/>
      <c r="AL34" s="1551"/>
      <c r="AM34" s="1571" t="s">
        <v>1470</v>
      </c>
      <c r="AN34" s="1572" t="s">
        <v>1281</v>
      </c>
      <c r="AO34" s="1572">
        <v>2</v>
      </c>
      <c r="AP34" s="1573"/>
      <c r="AQ34" s="1603" t="s">
        <v>1472</v>
      </c>
      <c r="AR34" s="1603" t="s">
        <v>1473</v>
      </c>
      <c r="AS34" s="1573"/>
      <c r="AT34" s="1608" t="s">
        <v>1474</v>
      </c>
      <c r="AU34" s="1608" t="s">
        <v>1475</v>
      </c>
      <c r="AV34" s="1573"/>
      <c r="AW34" s="1603" t="s">
        <v>1476</v>
      </c>
      <c r="AX34" s="1603" t="s">
        <v>1477</v>
      </c>
      <c r="AY34" s="1573"/>
      <c r="AZ34" s="1608" t="s">
        <v>1478</v>
      </c>
      <c r="BA34" s="1609" t="s">
        <v>1479</v>
      </c>
    </row>
    <row r="35" spans="1:53" ht="17.25" thickTop="1" thickBot="1">
      <c r="A35" s="1551"/>
      <c r="B35" s="1553"/>
      <c r="C35" s="1560"/>
      <c r="D35" s="1560"/>
      <c r="E35" s="1857"/>
      <c r="F35" s="1857"/>
      <c r="G35" s="1857"/>
      <c r="H35" s="1877"/>
      <c r="I35" s="1877"/>
      <c r="J35" s="1877"/>
      <c r="K35" s="1857"/>
      <c r="L35" s="1857"/>
      <c r="M35" s="1857"/>
      <c r="N35" s="1877"/>
      <c r="O35" s="1877"/>
      <c r="P35" s="1877"/>
      <c r="Q35" s="1551"/>
      <c r="S35" s="1551"/>
      <c r="T35" s="1551"/>
      <c r="U35" s="1551"/>
      <c r="V35" s="299"/>
      <c r="W35" s="1551"/>
      <c r="X35" s="1547"/>
      <c r="AK35" s="1547"/>
      <c r="AL35" s="1551"/>
      <c r="AM35" s="1553"/>
      <c r="AN35" s="1560"/>
      <c r="AO35" s="1560"/>
      <c r="AP35" s="1561"/>
      <c r="AQ35" s="1561"/>
      <c r="AR35" s="1561"/>
      <c r="AS35" s="1576"/>
      <c r="AT35" s="1576"/>
      <c r="AU35" s="1576"/>
      <c r="AV35" s="1561"/>
      <c r="AW35" s="1561"/>
      <c r="AX35" s="1561"/>
      <c r="AY35" s="1576"/>
      <c r="AZ35" s="1576"/>
      <c r="BA35" s="1576"/>
    </row>
    <row r="36" spans="1:53" ht="17.25" thickTop="1" thickBot="1">
      <c r="A36" s="1551"/>
      <c r="B36" s="1558" t="s">
        <v>1480</v>
      </c>
      <c r="C36" s="3307" t="s">
        <v>1342</v>
      </c>
      <c r="D36" s="3308"/>
      <c r="E36" s="1695">
        <f t="shared" ref="E36:P36" si="16">IFERROR(+E24+E34,0)</f>
        <v>0</v>
      </c>
      <c r="F36" s="1695">
        <f t="shared" si="16"/>
        <v>0</v>
      </c>
      <c r="G36" s="1695">
        <f t="shared" si="16"/>
        <v>0</v>
      </c>
      <c r="H36" s="1878">
        <f t="shared" si="16"/>
        <v>0</v>
      </c>
      <c r="I36" s="1878">
        <f t="shared" si="16"/>
        <v>0</v>
      </c>
      <c r="J36" s="1878">
        <f t="shared" si="16"/>
        <v>0</v>
      </c>
      <c r="K36" s="1695">
        <f t="shared" si="16"/>
        <v>0</v>
      </c>
      <c r="L36" s="1695">
        <f t="shared" si="16"/>
        <v>0</v>
      </c>
      <c r="M36" s="1695">
        <f t="shared" si="16"/>
        <v>0</v>
      </c>
      <c r="N36" s="1878">
        <f t="shared" si="16"/>
        <v>0</v>
      </c>
      <c r="O36" s="1878">
        <f t="shared" si="16"/>
        <v>0</v>
      </c>
      <c r="P36" s="1892">
        <f t="shared" si="16"/>
        <v>0</v>
      </c>
      <c r="Q36" s="1551"/>
      <c r="R36" s="1556" t="s">
        <v>1481</v>
      </c>
      <c r="S36" s="1559"/>
      <c r="T36" s="1556"/>
      <c r="U36" s="1551"/>
      <c r="V36" s="299"/>
      <c r="W36" s="1551"/>
      <c r="X36" s="1547"/>
      <c r="AK36" s="1547"/>
      <c r="AL36" s="1551"/>
      <c r="AM36" s="1558" t="s">
        <v>1480</v>
      </c>
      <c r="AN36" s="1555" t="s">
        <v>1281</v>
      </c>
      <c r="AO36" s="1555">
        <v>2</v>
      </c>
      <c r="AP36" s="1599" t="s">
        <v>1482</v>
      </c>
      <c r="AQ36" s="1599" t="s">
        <v>1483</v>
      </c>
      <c r="AR36" s="1599" t="s">
        <v>1484</v>
      </c>
      <c r="AS36" s="1606" t="s">
        <v>1485</v>
      </c>
      <c r="AT36" s="1606" t="s">
        <v>1486</v>
      </c>
      <c r="AU36" s="1606" t="s">
        <v>1487</v>
      </c>
      <c r="AV36" s="1599" t="s">
        <v>1488</v>
      </c>
      <c r="AW36" s="1599" t="s">
        <v>1489</v>
      </c>
      <c r="AX36" s="1599" t="s">
        <v>1490</v>
      </c>
      <c r="AY36" s="1606" t="s">
        <v>1491</v>
      </c>
      <c r="AZ36" s="1606" t="s">
        <v>1492</v>
      </c>
      <c r="BA36" s="1607" t="s">
        <v>1493</v>
      </c>
    </row>
    <row r="37" spans="1:53" ht="17.25" thickTop="1" thickBot="1">
      <c r="A37" s="1551"/>
      <c r="B37" s="1553"/>
      <c r="C37" s="1560"/>
      <c r="D37" s="1560"/>
      <c r="E37" s="1857"/>
      <c r="F37" s="1857"/>
      <c r="G37" s="1857"/>
      <c r="H37" s="1877"/>
      <c r="I37" s="1877"/>
      <c r="J37" s="1877"/>
      <c r="K37" s="1857"/>
      <c r="L37" s="1857"/>
      <c r="M37" s="1857"/>
      <c r="N37" s="1877"/>
      <c r="O37" s="1877"/>
      <c r="P37" s="1877"/>
      <c r="Q37" s="1551"/>
      <c r="S37" s="1551"/>
      <c r="U37" s="1551"/>
      <c r="V37" s="299"/>
      <c r="W37" s="1551"/>
      <c r="X37" s="1547"/>
      <c r="AK37" s="1547"/>
      <c r="AL37" s="1551"/>
      <c r="AM37" s="1553"/>
      <c r="AN37" s="1560"/>
      <c r="AO37" s="1560"/>
      <c r="AP37" s="1561"/>
      <c r="AQ37" s="1561"/>
      <c r="AR37" s="1561"/>
      <c r="AS37" s="1576"/>
      <c r="AT37" s="1576"/>
      <c r="AU37" s="1576"/>
      <c r="AV37" s="1561"/>
      <c r="AW37" s="1561"/>
      <c r="AX37" s="1561"/>
      <c r="AY37" s="1576"/>
      <c r="AZ37" s="1576"/>
      <c r="BA37" s="1576"/>
    </row>
    <row r="38" spans="1:53" ht="17.25" thickTop="1" thickBot="1">
      <c r="A38" s="1551"/>
      <c r="B38" s="1558" t="s">
        <v>1494</v>
      </c>
      <c r="C38" s="3307" t="s">
        <v>1342</v>
      </c>
      <c r="D38" s="3308"/>
      <c r="E38" s="1691"/>
      <c r="F38" s="1699">
        <f>IFERROR(E38,0)</f>
        <v>0</v>
      </c>
      <c r="G38" s="1699">
        <f>IFERROR(E38,0)</f>
        <v>0</v>
      </c>
      <c r="H38" s="1878">
        <f>IFERROR(+E10*E38,0)</f>
        <v>0</v>
      </c>
      <c r="I38" s="1878">
        <f>IFERROR(+F38*F10,0)</f>
        <v>0</v>
      </c>
      <c r="J38" s="1878">
        <f>IFERROR(+G38*G10,0)</f>
        <v>0</v>
      </c>
      <c r="K38" s="1691"/>
      <c r="L38" s="1699">
        <f>IFERROR(K38,0)</f>
        <v>0</v>
      </c>
      <c r="M38" s="1699">
        <f>IFERROR(K38,0)</f>
        <v>0</v>
      </c>
      <c r="N38" s="1878">
        <f>IFERROR(+K10*K38,0)</f>
        <v>0</v>
      </c>
      <c r="O38" s="1878">
        <f>IFERROR(+L38*L10,0)</f>
        <v>0</v>
      </c>
      <c r="P38" s="1892">
        <f>IFERROR(+M38*M10,0)</f>
        <v>0</v>
      </c>
      <c r="Q38" s="1551"/>
      <c r="R38" s="1556" t="s">
        <v>1495</v>
      </c>
      <c r="S38" s="1559"/>
      <c r="T38" s="1556"/>
      <c r="U38" s="1551"/>
      <c r="V38" s="299"/>
      <c r="W38" s="1550" t="str">
        <f t="shared" ref="W38" si="17">IF( SUM( Y38:AJ38 ) = 0, 0, $Y$5 )</f>
        <v>Please complete all cells in row</v>
      </c>
      <c r="X38" s="1547"/>
      <c r="Y38" s="1552">
        <f t="shared" ref="Y38" si="18" xml:space="preserve"> IF( ISNUMBER( E38 ), 0, 1 )</f>
        <v>1</v>
      </c>
      <c r="AE38" s="1552">
        <f t="shared" ref="AE38" si="19" xml:space="preserve"> IF( ISNUMBER( K38 ), 0, 1 )</f>
        <v>1</v>
      </c>
      <c r="AK38" s="1547"/>
      <c r="AL38" s="1551"/>
      <c r="AM38" s="1558" t="s">
        <v>1494</v>
      </c>
      <c r="AN38" s="1555" t="s">
        <v>1281</v>
      </c>
      <c r="AO38" s="1555">
        <v>2</v>
      </c>
      <c r="AP38" s="1619" t="s">
        <v>1496</v>
      </c>
      <c r="AQ38" s="1633" t="s">
        <v>756</v>
      </c>
      <c r="AR38" s="1633" t="s">
        <v>756</v>
      </c>
      <c r="AS38" s="1610" t="s">
        <v>1497</v>
      </c>
      <c r="AT38" s="1606" t="s">
        <v>1498</v>
      </c>
      <c r="AU38" s="1610" t="s">
        <v>1499</v>
      </c>
      <c r="AV38" s="1619" t="s">
        <v>1500</v>
      </c>
      <c r="AW38" s="1633" t="s">
        <v>756</v>
      </c>
      <c r="AX38" s="1633" t="s">
        <v>756</v>
      </c>
      <c r="AY38" s="1610" t="s">
        <v>1501</v>
      </c>
      <c r="AZ38" s="1606" t="s">
        <v>1502</v>
      </c>
      <c r="BA38" s="1611" t="s">
        <v>1503</v>
      </c>
    </row>
    <row r="39" spans="1:53" ht="17.25" thickTop="1" thickBot="1">
      <c r="A39" s="1551"/>
      <c r="B39" s="1553"/>
      <c r="C39" s="1560"/>
      <c r="D39" s="1560"/>
      <c r="E39" s="1692"/>
      <c r="F39" s="1693"/>
      <c r="G39" s="1693"/>
      <c r="H39" s="1877"/>
      <c r="I39" s="1877"/>
      <c r="J39" s="1877"/>
      <c r="K39" s="1692"/>
      <c r="L39" s="1693"/>
      <c r="M39" s="1693"/>
      <c r="N39" s="1877"/>
      <c r="O39" s="1877"/>
      <c r="P39" s="1877"/>
      <c r="Q39" s="1551"/>
      <c r="S39" s="1551"/>
      <c r="U39" s="1551"/>
      <c r="V39" s="299"/>
      <c r="W39" s="1551"/>
      <c r="X39" s="1547"/>
      <c r="AK39" s="1547"/>
      <c r="AL39" s="1551"/>
      <c r="AM39" s="1553"/>
      <c r="AN39" s="1560"/>
      <c r="AO39" s="1560"/>
      <c r="AP39" s="1578"/>
      <c r="AQ39" s="1579"/>
      <c r="AR39" s="1579"/>
      <c r="AS39" s="1576"/>
      <c r="AT39" s="1575"/>
      <c r="AU39" s="1576"/>
      <c r="AV39" s="1578"/>
      <c r="AW39" s="1579"/>
      <c r="AX39" s="1579"/>
      <c r="AY39" s="1576"/>
      <c r="AZ39" s="1575"/>
      <c r="BA39" s="1576"/>
    </row>
    <row r="40" spans="1:53" ht="17.25" thickTop="1" thickBot="1">
      <c r="A40" s="1551"/>
      <c r="B40" s="1558" t="s">
        <v>1504</v>
      </c>
      <c r="C40" s="3307" t="s">
        <v>1342</v>
      </c>
      <c r="D40" s="3308"/>
      <c r="E40" s="1694"/>
      <c r="F40" s="1695">
        <f>IFERROR(+I40/F10,0)</f>
        <v>0</v>
      </c>
      <c r="G40" s="1695">
        <f>IFERROR(+J40/G10,0)</f>
        <v>0</v>
      </c>
      <c r="H40" s="1885"/>
      <c r="I40" s="1867">
        <f>IFERROR(J40,0)</f>
        <v>0</v>
      </c>
      <c r="J40" s="1691"/>
      <c r="K40" s="1694"/>
      <c r="L40" s="1695">
        <f>IFERROR(+O40/L10,0)</f>
        <v>0</v>
      </c>
      <c r="M40" s="1695">
        <f>IFERROR(+P40/M10,0)</f>
        <v>0</v>
      </c>
      <c r="N40" s="1885"/>
      <c r="O40" s="1867">
        <f>IFERROR(P40,0)</f>
        <v>0</v>
      </c>
      <c r="P40" s="2646"/>
      <c r="Q40" s="1551"/>
      <c r="R40" s="1556" t="s">
        <v>1505</v>
      </c>
      <c r="S40" s="1559"/>
      <c r="T40" s="1556"/>
      <c r="U40" s="1551"/>
      <c r="V40" s="299"/>
      <c r="W40" s="1551"/>
      <c r="X40" s="1547"/>
      <c r="AK40" s="1547"/>
      <c r="AL40" s="1551"/>
      <c r="AM40" s="1558" t="s">
        <v>1504</v>
      </c>
      <c r="AN40" s="1555" t="s">
        <v>1281</v>
      </c>
      <c r="AO40" s="1555">
        <v>2</v>
      </c>
      <c r="AP40" s="1642"/>
      <c r="AQ40" s="1599" t="s">
        <v>1506</v>
      </c>
      <c r="AR40" s="1599" t="s">
        <v>1507</v>
      </c>
      <c r="AS40" s="1643"/>
      <c r="AT40" s="1633" t="s">
        <v>756</v>
      </c>
      <c r="AU40" s="1652" t="s">
        <v>1508</v>
      </c>
      <c r="AV40" s="1642"/>
      <c r="AW40" s="1599" t="s">
        <v>1509</v>
      </c>
      <c r="AX40" s="1599" t="s">
        <v>1510</v>
      </c>
      <c r="AY40" s="1643"/>
      <c r="AZ40" s="1651" t="s">
        <v>756</v>
      </c>
      <c r="BA40" s="1653" t="s">
        <v>1511</v>
      </c>
    </row>
    <row r="41" spans="1:53" ht="17.25" thickTop="1" thickBot="1">
      <c r="A41" s="1551"/>
      <c r="B41" s="1553"/>
      <c r="C41" s="1560"/>
      <c r="D41" s="1560"/>
      <c r="E41" s="1857"/>
      <c r="F41" s="1858"/>
      <c r="G41" s="1858"/>
      <c r="H41" s="1877"/>
      <c r="I41" s="1877"/>
      <c r="J41" s="1877"/>
      <c r="K41" s="1857"/>
      <c r="L41" s="1858"/>
      <c r="M41" s="1858"/>
      <c r="N41" s="1877"/>
      <c r="O41" s="1877"/>
      <c r="P41" s="1877"/>
      <c r="Q41" s="1551"/>
      <c r="S41" s="1551"/>
      <c r="U41" s="1551"/>
      <c r="V41" s="299"/>
      <c r="W41" s="1551"/>
      <c r="X41" s="1547"/>
      <c r="AK41" s="1547"/>
      <c r="AL41" s="1551"/>
      <c r="AM41" s="1553"/>
      <c r="AN41" s="1560"/>
      <c r="AO41" s="1560"/>
      <c r="AP41" s="1561"/>
      <c r="AQ41" s="1561"/>
      <c r="AR41" s="1561"/>
      <c r="AS41" s="1576"/>
      <c r="AT41" s="1576"/>
      <c r="AU41" s="1576"/>
      <c r="AV41" s="1561"/>
      <c r="AW41" s="1561"/>
      <c r="AX41" s="1561"/>
      <c r="AY41" s="1576"/>
      <c r="AZ41" s="1576"/>
      <c r="BA41" s="1576"/>
    </row>
    <row r="42" spans="1:53" ht="17.25" thickTop="1" thickBot="1">
      <c r="A42" s="2574" t="s">
        <v>773</v>
      </c>
      <c r="B42" s="1558" t="s">
        <v>1512</v>
      </c>
      <c r="C42" s="3307" t="s">
        <v>1342</v>
      </c>
      <c r="D42" s="3308"/>
      <c r="E42" s="1695">
        <f t="shared" ref="E42:P42" si="20">IFERROR(+E36+E38+E40,0)</f>
        <v>0</v>
      </c>
      <c r="F42" s="1695">
        <f t="shared" si="20"/>
        <v>0</v>
      </c>
      <c r="G42" s="1695">
        <f t="shared" si="20"/>
        <v>0</v>
      </c>
      <c r="H42" s="1878">
        <f t="shared" si="20"/>
        <v>0</v>
      </c>
      <c r="I42" s="1878">
        <f t="shared" si="20"/>
        <v>0</v>
      </c>
      <c r="J42" s="1878">
        <f t="shared" si="20"/>
        <v>0</v>
      </c>
      <c r="K42" s="1695">
        <f t="shared" si="20"/>
        <v>0</v>
      </c>
      <c r="L42" s="1695">
        <f t="shared" si="20"/>
        <v>0</v>
      </c>
      <c r="M42" s="1695">
        <f t="shared" si="20"/>
        <v>0</v>
      </c>
      <c r="N42" s="1878">
        <f t="shared" si="20"/>
        <v>0</v>
      </c>
      <c r="O42" s="1878">
        <f t="shared" si="20"/>
        <v>0</v>
      </c>
      <c r="P42" s="1892">
        <f t="shared" si="20"/>
        <v>0</v>
      </c>
      <c r="Q42" s="1551"/>
      <c r="R42" s="1556" t="s">
        <v>1513</v>
      </c>
      <c r="S42" s="1559"/>
      <c r="T42" s="1556"/>
      <c r="U42" s="1551"/>
      <c r="V42" s="299"/>
      <c r="W42" s="1551"/>
      <c r="X42" s="299"/>
      <c r="AK42" s="1547"/>
      <c r="AL42" s="1551"/>
      <c r="AM42" s="1558" t="s">
        <v>1512</v>
      </c>
      <c r="AN42" s="1555" t="s">
        <v>1281</v>
      </c>
      <c r="AO42" s="1555">
        <v>2</v>
      </c>
      <c r="AP42" s="1599" t="s">
        <v>1514</v>
      </c>
      <c r="AQ42" s="1599" t="s">
        <v>1515</v>
      </c>
      <c r="AR42" s="1599" t="s">
        <v>1516</v>
      </c>
      <c r="AS42" s="1606" t="s">
        <v>1517</v>
      </c>
      <c r="AT42" s="1606" t="s">
        <v>1518</v>
      </c>
      <c r="AU42" s="1606" t="s">
        <v>1519</v>
      </c>
      <c r="AV42" s="1599" t="s">
        <v>1520</v>
      </c>
      <c r="AW42" s="1599" t="s">
        <v>1521</v>
      </c>
      <c r="AX42" s="1599" t="s">
        <v>1522</v>
      </c>
      <c r="AY42" s="1606" t="s">
        <v>1523</v>
      </c>
      <c r="AZ42" s="1606" t="s">
        <v>1524</v>
      </c>
      <c r="BA42" s="1607" t="s">
        <v>1525</v>
      </c>
    </row>
    <row r="43" spans="1:53" ht="17.25" thickTop="1" thickBot="1">
      <c r="A43" s="1551"/>
      <c r="B43" s="1551"/>
      <c r="C43" s="1551"/>
      <c r="D43" s="1551"/>
      <c r="E43" s="1860"/>
      <c r="F43" s="1860"/>
      <c r="G43" s="1860"/>
      <c r="H43" s="1887"/>
      <c r="I43" s="1887"/>
      <c r="J43" s="1887"/>
      <c r="K43" s="1860"/>
      <c r="L43" s="1860"/>
      <c r="M43" s="1860"/>
      <c r="N43" s="1887"/>
      <c r="O43" s="1887"/>
      <c r="P43" s="1887"/>
      <c r="Q43" s="1551"/>
      <c r="R43" s="1551"/>
      <c r="S43" s="1551"/>
      <c r="T43" s="1551"/>
      <c r="U43" s="1551"/>
      <c r="V43" s="299"/>
      <c r="W43" s="1551"/>
      <c r="X43" s="299"/>
      <c r="Y43" s="1551"/>
      <c r="Z43" s="1551"/>
      <c r="AA43" s="1551"/>
      <c r="AB43" s="1551"/>
      <c r="AC43" s="1551"/>
      <c r="AD43" s="1551"/>
      <c r="AE43" s="1551"/>
      <c r="AF43" s="1551"/>
      <c r="AG43" s="1551"/>
      <c r="AH43" s="1551"/>
      <c r="AI43" s="1551"/>
      <c r="AJ43" s="1551"/>
      <c r="AK43" s="1547"/>
      <c r="AL43" s="1551"/>
      <c r="AM43" s="1551"/>
      <c r="AN43" s="1551"/>
      <c r="AO43" s="1551"/>
      <c r="AP43" s="1551"/>
      <c r="AQ43" s="1551"/>
      <c r="AR43" s="1551"/>
      <c r="AS43" s="1551"/>
      <c r="AT43" s="1551"/>
      <c r="AU43" s="1551"/>
      <c r="AV43" s="1551"/>
      <c r="AW43" s="1551"/>
      <c r="AX43" s="1551"/>
      <c r="AY43" s="1551"/>
      <c r="AZ43" s="1551"/>
      <c r="BA43" s="1551"/>
    </row>
    <row r="44" spans="1:53" ht="17.25" thickTop="1" thickBot="1">
      <c r="A44" s="1551"/>
      <c r="B44" s="352" t="s">
        <v>1526</v>
      </c>
      <c r="C44" s="1551"/>
      <c r="D44" s="1551"/>
      <c r="E44" s="1860"/>
      <c r="F44" s="1860"/>
      <c r="G44" s="1860"/>
      <c r="H44" s="1887"/>
      <c r="I44" s="1887"/>
      <c r="J44" s="1887"/>
      <c r="K44" s="1860"/>
      <c r="L44" s="1860"/>
      <c r="M44" s="1860"/>
      <c r="N44" s="1887"/>
      <c r="O44" s="1887"/>
      <c r="P44" s="1887"/>
      <c r="Q44" s="1551"/>
      <c r="R44" s="1551"/>
      <c r="S44" s="1551"/>
      <c r="T44" s="1551"/>
      <c r="V44" s="299"/>
      <c r="W44" s="1551"/>
      <c r="X44" s="299"/>
      <c r="Y44" s="1551"/>
      <c r="Z44" s="1551"/>
      <c r="AA44" s="1551"/>
      <c r="AB44" s="1551"/>
      <c r="AC44" s="1551"/>
      <c r="AD44" s="1551"/>
      <c r="AE44" s="1551"/>
      <c r="AF44" s="1551"/>
      <c r="AG44" s="1551"/>
      <c r="AH44" s="1551"/>
      <c r="AI44" s="1551"/>
      <c r="AJ44" s="1551"/>
      <c r="AK44" s="1547"/>
      <c r="AL44" s="1551"/>
      <c r="AM44" s="1536" t="s">
        <v>1526</v>
      </c>
      <c r="AN44" s="1551"/>
      <c r="AO44" s="1551"/>
      <c r="AP44" s="1551"/>
      <c r="AQ44" s="1551"/>
      <c r="AR44" s="1551"/>
      <c r="AS44" s="1551"/>
      <c r="AT44" s="1551"/>
      <c r="AU44" s="1551"/>
      <c r="AV44" s="1551"/>
      <c r="AW44" s="1551"/>
      <c r="AX44" s="1551"/>
      <c r="AY44" s="1551"/>
      <c r="AZ44" s="1551"/>
      <c r="BA44" s="1551"/>
    </row>
    <row r="45" spans="1:53" ht="17.25" thickTop="1" thickBot="1">
      <c r="A45" s="2630" t="s">
        <v>675</v>
      </c>
      <c r="B45" s="2634" t="s">
        <v>1527</v>
      </c>
      <c r="C45" s="3309" t="s">
        <v>1342</v>
      </c>
      <c r="D45" s="3309"/>
      <c r="E45" s="2635"/>
      <c r="F45" s="2636">
        <f>IFERROR(+I45/F10,0)</f>
        <v>0</v>
      </c>
      <c r="G45" s="2636">
        <f>IFERROR(+J45/G10,0)</f>
        <v>0</v>
      </c>
      <c r="H45" s="2622">
        <f>IFERROR(+E45*E10,0)</f>
        <v>0</v>
      </c>
      <c r="I45" s="2637">
        <f>IFERROR(J45,0)</f>
        <v>0</v>
      </c>
      <c r="J45" s="2635"/>
      <c r="K45" s="2635"/>
      <c r="L45" s="2636">
        <f>IFERROR(+O45/L10,0)</f>
        <v>0</v>
      </c>
      <c r="M45" s="2636">
        <f>IFERROR(+P45/M10,0)</f>
        <v>0</v>
      </c>
      <c r="N45" s="2622">
        <f>IFERROR(+K45*K10,0)</f>
        <v>0</v>
      </c>
      <c r="O45" s="2637">
        <f>IFERROR(P45,0)</f>
        <v>0</v>
      </c>
      <c r="P45" s="2638"/>
      <c r="Q45" s="1551"/>
      <c r="R45" s="1566" t="s">
        <v>1528</v>
      </c>
      <c r="S45" s="1551"/>
      <c r="T45" s="1566"/>
      <c r="U45" s="1551"/>
      <c r="V45" s="299"/>
      <c r="W45" s="1550" t="str">
        <f t="shared" ref="W45:W46" si="21">IF( SUM( Y45:AJ45 ) = 0, 0, $Y$5 )</f>
        <v>Please complete all cells in row</v>
      </c>
      <c r="X45" s="299"/>
      <c r="Y45" s="1552">
        <f t="shared" ref="Y45" si="22" xml:space="preserve"> IF( ISNUMBER( E45 ), 0, 1 )</f>
        <v>1</v>
      </c>
      <c r="Z45" s="1551"/>
      <c r="AA45" s="1551"/>
      <c r="AB45" s="1551"/>
      <c r="AC45" s="1551"/>
      <c r="AD45" s="1552">
        <f t="shared" ref="AD45:AE46" si="23" xml:space="preserve"> IF( ISNUMBER( J45 ), 0, 1 )</f>
        <v>1</v>
      </c>
      <c r="AE45" s="1552">
        <f t="shared" si="23"/>
        <v>1</v>
      </c>
      <c r="AF45" s="1551"/>
      <c r="AG45" s="1551"/>
      <c r="AH45" s="1551"/>
      <c r="AI45" s="1551"/>
      <c r="AJ45" s="1552">
        <f t="shared" ref="AJ45:AJ46" si="24" xml:space="preserve"> IF( ISNUMBER( P45 ), 0, 1 )</f>
        <v>1</v>
      </c>
      <c r="AK45" s="1547"/>
      <c r="AL45" s="1551"/>
      <c r="AM45" s="1583" t="s">
        <v>1527</v>
      </c>
      <c r="AN45" s="1584" t="s">
        <v>1281</v>
      </c>
      <c r="AO45" s="1584">
        <v>2</v>
      </c>
      <c r="AP45" s="1627" t="s">
        <v>1529</v>
      </c>
      <c r="AQ45" s="1612" t="s">
        <v>1530</v>
      </c>
      <c r="AR45" s="1612" t="s">
        <v>1531</v>
      </c>
      <c r="AS45" s="1614" t="s">
        <v>1532</v>
      </c>
      <c r="AT45" s="1633" t="s">
        <v>756</v>
      </c>
      <c r="AU45" s="1628" t="s">
        <v>1533</v>
      </c>
      <c r="AV45" s="1627" t="s">
        <v>1534</v>
      </c>
      <c r="AW45" s="1612" t="s">
        <v>1535</v>
      </c>
      <c r="AX45" s="1612" t="s">
        <v>1536</v>
      </c>
      <c r="AY45" s="1614" t="s">
        <v>1537</v>
      </c>
      <c r="AZ45" s="1634" t="s">
        <v>756</v>
      </c>
      <c r="BA45" s="1630" t="s">
        <v>1538</v>
      </c>
    </row>
    <row r="46" spans="1:53" ht="17.25" thickTop="1" thickBot="1">
      <c r="A46" s="1551"/>
      <c r="B46" s="2639" t="s">
        <v>1539</v>
      </c>
      <c r="C46" s="3305" t="s">
        <v>1342</v>
      </c>
      <c r="D46" s="3305"/>
      <c r="E46" s="2640"/>
      <c r="F46" s="2641">
        <f>IFERROR(+I46/F10,0)</f>
        <v>0</v>
      </c>
      <c r="G46" s="2641">
        <f>IFERROR(+J46/G10,0)</f>
        <v>0</v>
      </c>
      <c r="H46" s="2642"/>
      <c r="I46" s="2643">
        <f>IFERROR(J46,0)</f>
        <v>0</v>
      </c>
      <c r="J46" s="2644"/>
      <c r="K46" s="2640"/>
      <c r="L46" s="2641">
        <f>IFERROR(+O46/L10,0)</f>
        <v>0</v>
      </c>
      <c r="M46" s="2641">
        <f>IFERROR(+P46/M10,0)</f>
        <v>0</v>
      </c>
      <c r="N46" s="2642"/>
      <c r="O46" s="2643">
        <f>IFERROR(P46,0)</f>
        <v>0</v>
      </c>
      <c r="P46" s="2645"/>
      <c r="Q46" s="1551"/>
      <c r="R46" s="1574" t="s">
        <v>1540</v>
      </c>
      <c r="S46" s="1551"/>
      <c r="T46" s="1574"/>
      <c r="U46" s="1551"/>
      <c r="V46" s="299"/>
      <c r="W46" s="1550" t="str">
        <f t="shared" si="21"/>
        <v>Please complete all cells in row</v>
      </c>
      <c r="X46" s="299"/>
      <c r="Y46" s="1551"/>
      <c r="Z46" s="1551"/>
      <c r="AA46" s="1551"/>
      <c r="AB46" s="1551"/>
      <c r="AC46" s="1551"/>
      <c r="AD46" s="1552">
        <f t="shared" si="23"/>
        <v>1</v>
      </c>
      <c r="AE46" s="1551"/>
      <c r="AF46" s="1551"/>
      <c r="AG46" s="1551"/>
      <c r="AH46" s="1551"/>
      <c r="AI46" s="1551"/>
      <c r="AJ46" s="1552">
        <f t="shared" si="24"/>
        <v>1</v>
      </c>
      <c r="AK46" s="1547"/>
      <c r="AL46" s="1551"/>
      <c r="AM46" s="1585" t="s">
        <v>1539</v>
      </c>
      <c r="AN46" s="1586" t="s">
        <v>1281</v>
      </c>
      <c r="AO46" s="1586">
        <v>2</v>
      </c>
      <c r="AP46" s="1645"/>
      <c r="AQ46" s="1613" t="s">
        <v>1541</v>
      </c>
      <c r="AR46" s="1613" t="s">
        <v>1542</v>
      </c>
      <c r="AS46" s="1644"/>
      <c r="AT46" s="1633" t="s">
        <v>756</v>
      </c>
      <c r="AU46" s="1629" t="s">
        <v>1543</v>
      </c>
      <c r="AV46" s="1645"/>
      <c r="AW46" s="1613" t="s">
        <v>1544</v>
      </c>
      <c r="AX46" s="1613" t="s">
        <v>1545</v>
      </c>
      <c r="AY46" s="1644"/>
      <c r="AZ46" s="1635" t="s">
        <v>756</v>
      </c>
      <c r="BA46" s="1631" t="s">
        <v>1546</v>
      </c>
    </row>
    <row r="47" spans="1:53" ht="17.25" thickTop="1" thickBot="1">
      <c r="A47" s="1551"/>
      <c r="B47" s="1554"/>
      <c r="C47" s="1581"/>
      <c r="D47" s="1581"/>
      <c r="E47" s="1861"/>
      <c r="F47" s="1861"/>
      <c r="G47" s="1861"/>
      <c r="H47" s="1888"/>
      <c r="I47" s="1888"/>
      <c r="J47" s="1888"/>
      <c r="K47" s="1861"/>
      <c r="L47" s="1861"/>
      <c r="M47" s="1861"/>
      <c r="N47" s="1888"/>
      <c r="O47" s="1888"/>
      <c r="P47" s="1888"/>
      <c r="Q47" s="1551"/>
      <c r="R47" s="1551"/>
      <c r="S47" s="1551"/>
      <c r="T47" s="1551"/>
      <c r="U47" s="1551"/>
      <c r="V47" s="299"/>
      <c r="W47" s="1551"/>
      <c r="X47" s="299"/>
      <c r="Y47" s="1551"/>
      <c r="Z47" s="1551"/>
      <c r="AA47" s="1551"/>
      <c r="AB47" s="1551"/>
      <c r="AC47" s="1551"/>
      <c r="AD47" s="1551"/>
      <c r="AE47" s="1551"/>
      <c r="AF47" s="1551"/>
      <c r="AG47" s="1551"/>
      <c r="AH47" s="1551"/>
      <c r="AI47" s="1551"/>
      <c r="AJ47" s="1551"/>
      <c r="AK47" s="1547"/>
      <c r="AL47" s="1551"/>
      <c r="AM47" s="1554"/>
      <c r="AN47" s="1581"/>
      <c r="AO47" s="1581"/>
      <c r="AP47" s="1582"/>
      <c r="AQ47" s="1582"/>
      <c r="AR47" s="1582"/>
      <c r="AS47" s="1580"/>
      <c r="AT47" s="1580"/>
      <c r="AU47" s="1580"/>
      <c r="AV47" s="1582"/>
      <c r="AW47" s="1582"/>
      <c r="AX47" s="1582"/>
      <c r="AY47" s="1580"/>
      <c r="AZ47" s="1580"/>
      <c r="BA47" s="1580"/>
    </row>
    <row r="48" spans="1:53" ht="17.25" thickTop="1" thickBot="1">
      <c r="A48" s="2574" t="s">
        <v>773</v>
      </c>
      <c r="B48" s="1587" t="s">
        <v>1547</v>
      </c>
      <c r="C48" s="3306" t="s">
        <v>1342</v>
      </c>
      <c r="D48" s="3306"/>
      <c r="E48" s="1700">
        <f t="shared" ref="E48:P48" si="25">IFERROR(+E42-E45-E46,0)</f>
        <v>0</v>
      </c>
      <c r="F48" s="1700">
        <f t="shared" si="25"/>
        <v>0</v>
      </c>
      <c r="G48" s="1700">
        <f t="shared" si="25"/>
        <v>0</v>
      </c>
      <c r="H48" s="1889">
        <f t="shared" si="25"/>
        <v>0</v>
      </c>
      <c r="I48" s="1889">
        <f t="shared" si="25"/>
        <v>0</v>
      </c>
      <c r="J48" s="1889">
        <f t="shared" si="25"/>
        <v>0</v>
      </c>
      <c r="K48" s="1700">
        <f t="shared" si="25"/>
        <v>0</v>
      </c>
      <c r="L48" s="1700">
        <f t="shared" si="25"/>
        <v>0</v>
      </c>
      <c r="M48" s="1700">
        <f t="shared" si="25"/>
        <v>0</v>
      </c>
      <c r="N48" s="1889">
        <f t="shared" si="25"/>
        <v>0</v>
      </c>
      <c r="O48" s="1889">
        <f t="shared" si="25"/>
        <v>0</v>
      </c>
      <c r="P48" s="1894">
        <f t="shared" si="25"/>
        <v>0</v>
      </c>
      <c r="Q48" s="1551"/>
      <c r="R48" s="1556" t="s">
        <v>1548</v>
      </c>
      <c r="S48" s="1551"/>
      <c r="T48" s="1556"/>
      <c r="U48" s="1551"/>
      <c r="V48" s="299"/>
      <c r="W48" s="1551"/>
      <c r="X48" s="299"/>
      <c r="Y48" s="1551"/>
      <c r="Z48" s="1551"/>
      <c r="AA48" s="1551"/>
      <c r="AB48" s="1551"/>
      <c r="AC48" s="1551"/>
      <c r="AD48" s="1551"/>
      <c r="AE48" s="1551"/>
      <c r="AF48" s="1551"/>
      <c r="AG48" s="1551"/>
      <c r="AH48" s="1551"/>
      <c r="AI48" s="1551"/>
      <c r="AJ48" s="1551"/>
      <c r="AK48" s="1547"/>
      <c r="AL48" s="1551"/>
      <c r="AM48" s="1587" t="s">
        <v>1547</v>
      </c>
      <c r="AN48" s="1588" t="s">
        <v>1281</v>
      </c>
      <c r="AO48" s="1588">
        <v>2</v>
      </c>
      <c r="AP48" s="1637" t="s">
        <v>1549</v>
      </c>
      <c r="AQ48" s="1637" t="s">
        <v>1550</v>
      </c>
      <c r="AR48" s="1637" t="s">
        <v>1551</v>
      </c>
      <c r="AS48" s="1638" t="s">
        <v>1552</v>
      </c>
      <c r="AT48" s="1638" t="s">
        <v>1553</v>
      </c>
      <c r="AU48" s="1638" t="s">
        <v>1554</v>
      </c>
      <c r="AV48" s="1637" t="s">
        <v>1555</v>
      </c>
      <c r="AW48" s="1637" t="s">
        <v>1556</v>
      </c>
      <c r="AX48" s="1637" t="s">
        <v>1557</v>
      </c>
      <c r="AY48" s="1638" t="s">
        <v>1558</v>
      </c>
      <c r="AZ48" s="1638" t="s">
        <v>1559</v>
      </c>
      <c r="BA48" s="1639" t="s">
        <v>1560</v>
      </c>
    </row>
    <row r="49" spans="1:53" ht="16.5" thickTop="1">
      <c r="A49" s="1551"/>
      <c r="B49" s="1551"/>
      <c r="C49" s="1551"/>
      <c r="D49" s="1551"/>
      <c r="E49" s="1862"/>
      <c r="F49" s="1862"/>
      <c r="G49" s="1862"/>
      <c r="H49" s="1890"/>
      <c r="I49" s="1890"/>
      <c r="J49" s="1890"/>
      <c r="K49" s="1862"/>
      <c r="L49" s="1862"/>
      <c r="M49" s="1862"/>
      <c r="N49" s="1864"/>
      <c r="O49" s="1864"/>
      <c r="P49" s="1864"/>
      <c r="Q49" s="1551"/>
      <c r="R49" s="1551"/>
      <c r="S49" s="1551"/>
      <c r="T49" s="1551"/>
      <c r="U49" s="1551"/>
      <c r="V49" s="299"/>
      <c r="W49" s="1551"/>
      <c r="X49" s="299"/>
      <c r="Y49" s="1551"/>
      <c r="Z49" s="1551"/>
      <c r="AA49" s="1551"/>
      <c r="AB49" s="1551"/>
      <c r="AC49" s="1551"/>
      <c r="AD49" s="1551"/>
      <c r="AE49" s="1551"/>
      <c r="AF49" s="1551"/>
      <c r="AG49" s="1551"/>
      <c r="AH49" s="1551"/>
      <c r="AI49" s="1551"/>
      <c r="AJ49" s="1551"/>
      <c r="AK49" s="1547"/>
      <c r="AL49" s="1551"/>
      <c r="AM49" s="1551"/>
      <c r="AN49" s="1551"/>
      <c r="AO49" s="1551"/>
      <c r="AP49" s="1551"/>
      <c r="AQ49" s="1551"/>
      <c r="AR49" s="1551"/>
      <c r="AS49" s="1551"/>
      <c r="AT49" s="1551"/>
      <c r="AU49" s="1551"/>
      <c r="AV49" s="1551"/>
      <c r="AW49" s="1551"/>
      <c r="AX49" s="1551"/>
      <c r="AY49" s="1551"/>
      <c r="AZ49" s="1551"/>
      <c r="BA49" s="1551"/>
    </row>
    <row r="50" spans="1:53" ht="16.5" thickBot="1">
      <c r="A50" s="1551"/>
      <c r="B50" s="1551"/>
      <c r="C50" s="1551"/>
      <c r="D50" s="1551"/>
      <c r="E50" s="1860"/>
      <c r="F50" s="1860"/>
      <c r="G50" s="1860"/>
      <c r="H50" s="1887"/>
      <c r="I50" s="1887"/>
      <c r="J50" s="1887"/>
      <c r="K50" s="1860"/>
      <c r="L50" s="1860"/>
      <c r="M50" s="1860"/>
      <c r="N50" s="1863"/>
      <c r="O50" s="1863"/>
      <c r="P50" s="1863"/>
      <c r="Q50" s="1551"/>
      <c r="R50" s="1551"/>
      <c r="S50" s="1551"/>
      <c r="T50" s="1551"/>
      <c r="U50" s="1551"/>
      <c r="V50" s="299"/>
      <c r="W50" s="1551"/>
      <c r="X50" s="299"/>
      <c r="Y50" s="1551"/>
      <c r="Z50" s="1551"/>
      <c r="AA50" s="1551"/>
      <c r="AB50" s="1551"/>
      <c r="AC50" s="1551"/>
      <c r="AD50" s="1551"/>
      <c r="AE50" s="1551"/>
      <c r="AF50" s="1551"/>
      <c r="AG50" s="1551"/>
      <c r="AH50" s="1551"/>
      <c r="AI50" s="1551"/>
      <c r="AJ50" s="1551"/>
      <c r="AK50" s="1547"/>
      <c r="AL50" s="1551"/>
      <c r="AM50" s="1551"/>
      <c r="AN50" s="1551"/>
      <c r="AO50" s="1551"/>
      <c r="AP50" s="1551"/>
      <c r="AQ50" s="1551"/>
      <c r="AR50" s="1551"/>
      <c r="AS50" s="1551"/>
      <c r="AT50" s="1551"/>
      <c r="AU50" s="1551"/>
      <c r="AV50" s="1551"/>
      <c r="AW50" s="1551"/>
      <c r="AX50" s="1551"/>
      <c r="AY50" s="1551"/>
      <c r="AZ50" s="1551"/>
      <c r="BA50" s="1551"/>
    </row>
    <row r="51" spans="1:53" ht="17.25" thickTop="1" thickBot="1">
      <c r="A51" s="1551"/>
      <c r="B51" s="352" t="s">
        <v>1561</v>
      </c>
      <c r="C51" s="1551"/>
      <c r="D51" s="1551"/>
      <c r="E51" s="1860"/>
      <c r="F51" s="1860"/>
      <c r="G51" s="1860"/>
      <c r="H51" s="1887"/>
      <c r="I51" s="1887"/>
      <c r="J51" s="1887"/>
      <c r="K51" s="1860"/>
      <c r="L51" s="1860"/>
      <c r="M51" s="1860"/>
      <c r="N51" s="1863"/>
      <c r="O51" s="1864"/>
      <c r="P51" s="1863"/>
      <c r="Q51" s="1551"/>
      <c r="R51" s="1551"/>
      <c r="S51" s="1551"/>
      <c r="T51" s="1551"/>
      <c r="U51" s="1551"/>
      <c r="V51" s="299"/>
      <c r="W51" s="1551"/>
      <c r="X51" s="299"/>
      <c r="Y51" s="1551"/>
      <c r="Z51" s="1551"/>
      <c r="AA51" s="1551"/>
      <c r="AB51" s="1551"/>
      <c r="AC51" s="1551"/>
      <c r="AD51" s="1551"/>
      <c r="AE51" s="1551"/>
      <c r="AF51" s="1551"/>
      <c r="AG51" s="1551"/>
      <c r="AH51" s="1551"/>
      <c r="AI51" s="1551"/>
      <c r="AJ51" s="1551"/>
      <c r="AK51" s="1547"/>
      <c r="AL51" s="1551"/>
      <c r="AM51" s="352" t="s">
        <v>1561</v>
      </c>
      <c r="AN51" s="1551"/>
      <c r="AO51" s="1551"/>
      <c r="AP51" s="1551"/>
      <c r="AQ51" s="1551"/>
      <c r="AR51" s="1551"/>
      <c r="AS51" s="1551"/>
      <c r="AT51" s="1551"/>
      <c r="AU51" s="1551"/>
      <c r="AV51" s="1551"/>
      <c r="AW51" s="1551"/>
      <c r="AX51" s="1551"/>
      <c r="AY51" s="1551"/>
      <c r="AZ51" s="1551"/>
      <c r="BA51" s="1551"/>
    </row>
    <row r="52" spans="1:53" ht="17.25" thickTop="1" thickBot="1">
      <c r="A52" s="2630" t="s">
        <v>675</v>
      </c>
      <c r="B52" s="2634" t="s">
        <v>1562</v>
      </c>
      <c r="C52" s="3309" t="s">
        <v>1342</v>
      </c>
      <c r="D52" s="3309"/>
      <c r="E52" s="2648"/>
      <c r="F52" s="2636">
        <f>IFERROR(+I52/F10,0)</f>
        <v>0</v>
      </c>
      <c r="G52" s="2636">
        <f>IFERROR(+J52/G10,0)</f>
        <v>0</v>
      </c>
      <c r="H52" s="2649"/>
      <c r="I52" s="2637">
        <f>IFERROR(J52,0)</f>
        <v>0</v>
      </c>
      <c r="J52" s="2635"/>
      <c r="K52" s="2648"/>
      <c r="L52" s="2636">
        <f>IFERROR(+O52/L10,0)</f>
        <v>0</v>
      </c>
      <c r="M52" s="2636">
        <f>IFERROR(+P52/M10,0)</f>
        <v>0</v>
      </c>
      <c r="N52" s="2649"/>
      <c r="O52" s="2637">
        <f>IFERROR(P52,0)</f>
        <v>0</v>
      </c>
      <c r="P52" s="2638"/>
      <c r="Q52" s="1551"/>
      <c r="R52" s="1566" t="s">
        <v>1563</v>
      </c>
      <c r="S52" s="1551"/>
      <c r="T52" s="1566"/>
      <c r="U52" s="1551"/>
      <c r="V52" s="299"/>
      <c r="W52" s="1550" t="str">
        <f t="shared" ref="W52:W53" si="26">IF( SUM( Y52:AJ52 ) = 0, 0, $Y$5 )</f>
        <v>Please complete all cells in row</v>
      </c>
      <c r="X52" s="299"/>
      <c r="Y52" s="1551"/>
      <c r="Z52" s="1551"/>
      <c r="AA52" s="1551"/>
      <c r="AB52" s="1551"/>
      <c r="AC52" s="1551"/>
      <c r="AD52" s="1552">
        <f t="shared" ref="AD52:AD53" si="27" xml:space="preserve"> IF( ISNUMBER( J52 ), 0, 1 )</f>
        <v>1</v>
      </c>
      <c r="AE52" s="1551"/>
      <c r="AF52" s="1551"/>
      <c r="AG52" s="1551"/>
      <c r="AH52" s="1551"/>
      <c r="AI52" s="1551"/>
      <c r="AJ52" s="1552">
        <f t="shared" ref="AJ52:AJ53" si="28" xml:space="preserve"> IF( ISNUMBER( P52 ), 0, 1 )</f>
        <v>1</v>
      </c>
      <c r="AK52" s="1547"/>
      <c r="AL52" s="1551"/>
      <c r="AM52" s="1583" t="s">
        <v>1562</v>
      </c>
      <c r="AN52" s="1584" t="s">
        <v>1281</v>
      </c>
      <c r="AO52" s="1584">
        <v>2</v>
      </c>
      <c r="AP52" s="1646"/>
      <c r="AQ52" s="1612" t="s">
        <v>1564</v>
      </c>
      <c r="AR52" s="1612" t="s">
        <v>1565</v>
      </c>
      <c r="AS52" s="1648"/>
      <c r="AT52" s="1633" t="s">
        <v>756</v>
      </c>
      <c r="AU52" s="1628" t="s">
        <v>1566</v>
      </c>
      <c r="AV52" s="1646"/>
      <c r="AW52" s="1612" t="s">
        <v>1567</v>
      </c>
      <c r="AX52" s="1612" t="s">
        <v>1568</v>
      </c>
      <c r="AY52" s="1648"/>
      <c r="AZ52" s="1634" t="s">
        <v>756</v>
      </c>
      <c r="BA52" s="1630" t="s">
        <v>1569</v>
      </c>
    </row>
    <row r="53" spans="1:53" ht="17.25" thickTop="1" thickBot="1">
      <c r="A53" s="1551"/>
      <c r="B53" s="2650" t="s">
        <v>1570</v>
      </c>
      <c r="C53" s="3304" t="s">
        <v>1342</v>
      </c>
      <c r="D53" s="3304"/>
      <c r="E53" s="2633"/>
      <c r="F53" s="2632">
        <f>IFERROR(+I53/F10,0)</f>
        <v>0</v>
      </c>
      <c r="G53" s="2632">
        <f>IFERROR(+J53/G10,0)</f>
        <v>0</v>
      </c>
      <c r="H53" s="2647"/>
      <c r="I53" s="2621">
        <f>IFERROR(J53,0)</f>
        <v>0</v>
      </c>
      <c r="J53" s="2631"/>
      <c r="K53" s="2633"/>
      <c r="L53" s="2632">
        <f>IFERROR(+O53/L10,0)</f>
        <v>0</v>
      </c>
      <c r="M53" s="2632">
        <f>IFERROR(+P53/M10,0)</f>
        <v>0</v>
      </c>
      <c r="N53" s="2647"/>
      <c r="O53" s="2621">
        <f>IFERROR(P53,0)</f>
        <v>0</v>
      </c>
      <c r="P53" s="2651"/>
      <c r="Q53" s="1551"/>
      <c r="R53" s="1570" t="s">
        <v>1571</v>
      </c>
      <c r="S53" s="1551"/>
      <c r="T53" s="1570"/>
      <c r="U53" s="1551"/>
      <c r="V53" s="299"/>
      <c r="W53" s="1550" t="str">
        <f t="shared" si="26"/>
        <v>Please complete all cells in row</v>
      </c>
      <c r="X53" s="299"/>
      <c r="Y53" s="1551"/>
      <c r="Z53" s="1551"/>
      <c r="AA53" s="1551"/>
      <c r="AB53" s="1551"/>
      <c r="AC53" s="1551"/>
      <c r="AD53" s="1552">
        <f t="shared" si="27"/>
        <v>1</v>
      </c>
      <c r="AE53" s="1551"/>
      <c r="AF53" s="1551"/>
      <c r="AG53" s="1551"/>
      <c r="AH53" s="1551"/>
      <c r="AI53" s="1551"/>
      <c r="AJ53" s="1552">
        <f t="shared" si="28"/>
        <v>1</v>
      </c>
      <c r="AK53" s="1547"/>
      <c r="AL53" s="1551"/>
      <c r="AM53" s="1589" t="s">
        <v>1570</v>
      </c>
      <c r="AN53" s="1590" t="s">
        <v>1281</v>
      </c>
      <c r="AO53" s="1590">
        <v>2</v>
      </c>
      <c r="AP53" s="1647"/>
      <c r="AQ53" s="1617" t="s">
        <v>1572</v>
      </c>
      <c r="AR53" s="1617" t="s">
        <v>1573</v>
      </c>
      <c r="AS53" s="1649"/>
      <c r="AT53" s="1633" t="s">
        <v>756</v>
      </c>
      <c r="AU53" s="1640" t="s">
        <v>1574</v>
      </c>
      <c r="AV53" s="1647"/>
      <c r="AW53" s="1617" t="s">
        <v>1575</v>
      </c>
      <c r="AX53" s="1617" t="s">
        <v>1576</v>
      </c>
      <c r="AY53" s="1649"/>
      <c r="AZ53" s="1636" t="s">
        <v>756</v>
      </c>
      <c r="BA53" s="1641" t="s">
        <v>1577</v>
      </c>
    </row>
    <row r="54" spans="1:53" ht="17.25" thickTop="1" thickBot="1">
      <c r="A54" s="2630" t="s">
        <v>773</v>
      </c>
      <c r="B54" s="2639" t="s">
        <v>1578</v>
      </c>
      <c r="C54" s="3305" t="s">
        <v>1342</v>
      </c>
      <c r="D54" s="3305"/>
      <c r="E54" s="2640"/>
      <c r="F54" s="2641">
        <f>IFERROR(SUM(F52:F53),0)</f>
        <v>0</v>
      </c>
      <c r="G54" s="2641">
        <f>IFERROR(SUM(G52:G53),0)</f>
        <v>0</v>
      </c>
      <c r="H54" s="2652"/>
      <c r="I54" s="2653">
        <f>IFERROR(SUM(I52:I53),0)</f>
        <v>0</v>
      </c>
      <c r="J54" s="2653">
        <f>IFERROR(SUM(J52:J53),0)</f>
        <v>0</v>
      </c>
      <c r="K54" s="2640"/>
      <c r="L54" s="2641">
        <f>IFERROR(SUM(L52:L53),0)</f>
        <v>0</v>
      </c>
      <c r="M54" s="2641">
        <f>IFERROR(SUM(M52:M53),0)</f>
        <v>0</v>
      </c>
      <c r="N54" s="2652"/>
      <c r="O54" s="2653">
        <f>IFERROR(SUM(O52:O53),0)</f>
        <v>0</v>
      </c>
      <c r="P54" s="2654">
        <f>IFERROR(SUM(P52:P53),0)</f>
        <v>0</v>
      </c>
      <c r="Q54" s="1551"/>
      <c r="R54" s="1574" t="s">
        <v>1579</v>
      </c>
      <c r="S54" s="1551"/>
      <c r="T54" s="1574"/>
      <c r="U54" s="1551"/>
      <c r="V54" s="299"/>
      <c r="W54" s="1551"/>
      <c r="X54" s="299"/>
      <c r="Y54" s="1551"/>
      <c r="Z54" s="1551"/>
      <c r="AA54" s="1551"/>
      <c r="AB54" s="1551"/>
      <c r="AC54" s="1551"/>
      <c r="AD54" s="1551"/>
      <c r="AE54" s="1551"/>
      <c r="AF54" s="1551"/>
      <c r="AG54" s="1551"/>
      <c r="AH54" s="1551"/>
      <c r="AI54" s="1551"/>
      <c r="AJ54" s="1551"/>
      <c r="AK54" s="1547"/>
      <c r="AL54" s="1551"/>
      <c r="AM54" s="1585" t="s">
        <v>1578</v>
      </c>
      <c r="AN54" s="1586" t="s">
        <v>1281</v>
      </c>
      <c r="AO54" s="1586">
        <v>2</v>
      </c>
      <c r="AP54" s="1645"/>
      <c r="AQ54" s="1613" t="s">
        <v>1580</v>
      </c>
      <c r="AR54" s="1613" t="s">
        <v>1581</v>
      </c>
      <c r="AS54" s="1650"/>
      <c r="AT54" s="1615" t="s">
        <v>1582</v>
      </c>
      <c r="AU54" s="1615" t="s">
        <v>1583</v>
      </c>
      <c r="AV54" s="1645"/>
      <c r="AW54" s="1613" t="s">
        <v>1584</v>
      </c>
      <c r="AX54" s="1613" t="s">
        <v>1585</v>
      </c>
      <c r="AY54" s="1650"/>
      <c r="AZ54" s="1615" t="s">
        <v>1586</v>
      </c>
      <c r="BA54" s="1616" t="s">
        <v>1587</v>
      </c>
    </row>
    <row r="55" spans="1:53" ht="15.75" thickTop="1">
      <c r="A55" s="1551"/>
      <c r="B55" s="1551"/>
      <c r="C55" s="1551"/>
      <c r="D55" s="1551"/>
      <c r="E55" s="1551"/>
      <c r="F55" s="1551"/>
      <c r="G55" s="1551"/>
      <c r="H55" s="1551"/>
      <c r="I55" s="1551"/>
      <c r="J55" s="1551"/>
      <c r="K55" s="1551"/>
      <c r="L55" s="1551"/>
      <c r="M55" s="1551"/>
      <c r="N55" s="1551"/>
      <c r="O55" s="1551"/>
      <c r="P55" s="1551"/>
      <c r="Q55" s="1551"/>
      <c r="R55" s="1551"/>
      <c r="S55" s="1551"/>
      <c r="U55" s="2574" t="s">
        <v>815</v>
      </c>
      <c r="V55" s="1551"/>
      <c r="W55" s="1551"/>
      <c r="X55" s="1551"/>
      <c r="Y55" s="1551"/>
      <c r="Z55" s="1551"/>
      <c r="AA55" s="1551"/>
      <c r="AB55" s="1551"/>
      <c r="AC55" s="1551"/>
      <c r="AD55" s="1551"/>
      <c r="AE55" s="1551"/>
      <c r="AF55" s="1551"/>
      <c r="AG55" s="1551"/>
      <c r="AH55" s="1551"/>
      <c r="AI55" s="1551"/>
      <c r="AJ55" s="1551"/>
      <c r="AK55" s="1551"/>
      <c r="AL55" s="1551"/>
      <c r="AM55" s="1551"/>
      <c r="AN55" s="1551"/>
      <c r="AO55" s="1551"/>
      <c r="AP55" s="1551"/>
      <c r="AQ55" s="1551"/>
      <c r="AR55" s="1551"/>
      <c r="AS55" s="1551"/>
      <c r="AT55" s="1551"/>
      <c r="AU55" s="1551"/>
      <c r="AV55" s="1551"/>
      <c r="AW55" s="1551"/>
      <c r="AX55" s="1551"/>
      <c r="AY55" s="1551"/>
      <c r="AZ55" s="1551"/>
      <c r="BA55" s="2851" t="s">
        <v>1588</v>
      </c>
    </row>
    <row r="56" spans="1:53">
      <c r="A56" s="1551"/>
      <c r="B56" s="1551"/>
      <c r="C56" s="1551"/>
      <c r="D56" s="1551"/>
      <c r="E56" s="1551"/>
      <c r="F56" s="1551"/>
      <c r="G56" s="1551"/>
      <c r="H56" s="1551"/>
      <c r="I56" s="1551"/>
      <c r="J56" s="1551"/>
      <c r="K56" s="1551"/>
      <c r="L56" s="1551"/>
      <c r="M56" s="1551"/>
      <c r="N56" s="1551"/>
      <c r="O56" s="1551"/>
      <c r="P56" s="1551"/>
      <c r="Q56" s="1551"/>
      <c r="R56" s="1551"/>
      <c r="S56" s="1551"/>
      <c r="T56" s="1551"/>
      <c r="U56" s="1551"/>
      <c r="V56" s="1551"/>
      <c r="W56" s="1551"/>
      <c r="X56" s="1551"/>
      <c r="Y56" s="1551"/>
      <c r="Z56" s="1551"/>
      <c r="AA56" s="1551"/>
      <c r="AB56" s="1551"/>
      <c r="AC56" s="1551"/>
      <c r="AD56" s="1551"/>
      <c r="AE56" s="1551"/>
      <c r="AF56" s="1551"/>
      <c r="AG56" s="1551"/>
      <c r="AH56" s="1551"/>
      <c r="AI56" s="1551"/>
      <c r="AJ56" s="1551"/>
      <c r="AK56" s="1551"/>
      <c r="AL56" s="1551"/>
      <c r="AM56" s="1551"/>
      <c r="AN56" s="1551"/>
      <c r="AO56" s="1551"/>
      <c r="AP56" s="1551"/>
      <c r="AQ56" s="1551"/>
      <c r="AR56" s="1551"/>
      <c r="AS56" s="1551"/>
      <c r="AT56" s="1551"/>
      <c r="AU56" s="1551"/>
      <c r="AV56" s="1551"/>
      <c r="AW56" s="1551"/>
      <c r="AX56" s="1551"/>
      <c r="AY56" s="1551"/>
      <c r="AZ56" s="1551"/>
      <c r="BA56" s="1551"/>
    </row>
    <row r="57" spans="1:53">
      <c r="A57" s="1551"/>
      <c r="B57" s="1551"/>
      <c r="C57" s="1551"/>
      <c r="D57" s="1551"/>
      <c r="E57" s="1551"/>
      <c r="F57" s="1551"/>
      <c r="G57" s="1551"/>
      <c r="H57" s="1551"/>
      <c r="I57" s="1551"/>
      <c r="J57" s="1551"/>
      <c r="K57" s="1551"/>
      <c r="L57" s="1551"/>
      <c r="M57" s="1551"/>
      <c r="N57" s="1551"/>
      <c r="O57" s="1551"/>
      <c r="P57" s="1551"/>
      <c r="Q57" s="1551"/>
      <c r="R57" s="1551"/>
      <c r="S57" s="1551"/>
      <c r="T57" s="1551"/>
      <c r="U57" s="1551"/>
      <c r="V57" s="1551"/>
      <c r="W57" s="1551"/>
      <c r="X57" s="1551"/>
      <c r="Y57" s="1551"/>
      <c r="Z57" s="1551"/>
      <c r="AA57" s="1551"/>
      <c r="AB57" s="1551"/>
      <c r="AC57" s="1551"/>
      <c r="AD57" s="1551"/>
      <c r="AE57" s="1551"/>
      <c r="AF57" s="1551"/>
      <c r="AG57" s="1551"/>
      <c r="AH57" s="1551"/>
      <c r="AI57" s="1551"/>
      <c r="AJ57" s="1551"/>
      <c r="AK57" s="1551"/>
      <c r="AL57" s="1551"/>
      <c r="AM57" s="1551"/>
      <c r="AN57" s="1551"/>
      <c r="AO57" s="1551"/>
      <c r="AP57" s="1551"/>
      <c r="AQ57" s="1551"/>
      <c r="AR57" s="1551"/>
      <c r="AS57" s="1551"/>
      <c r="AT57" s="1551"/>
      <c r="AU57" s="1551"/>
      <c r="AV57" s="1551"/>
      <c r="AW57" s="1551"/>
      <c r="AX57" s="1551"/>
      <c r="AY57" s="1551"/>
      <c r="AZ57" s="1551"/>
      <c r="BA57" s="1551"/>
    </row>
    <row r="58" spans="1:53">
      <c r="W58" s="1551"/>
    </row>
    <row r="59" spans="1:53">
      <c r="W59" s="1551"/>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224" priority="10" operator="equal">
      <formula>0</formula>
    </cfRule>
  </conditionalFormatting>
  <conditionalFormatting sqref="W13">
    <cfRule type="cellIs" dxfId="223" priority="8" operator="equal">
      <formula>0</formula>
    </cfRule>
  </conditionalFormatting>
  <conditionalFormatting sqref="W17:W22">
    <cfRule type="cellIs" dxfId="222" priority="7" operator="equal">
      <formula>0</formula>
    </cfRule>
  </conditionalFormatting>
  <conditionalFormatting sqref="W28:W33">
    <cfRule type="cellIs" dxfId="221" priority="6" operator="equal">
      <formula>0</formula>
    </cfRule>
  </conditionalFormatting>
  <conditionalFormatting sqref="W38">
    <cfRule type="cellIs" dxfId="220" priority="5" operator="equal">
      <formula>0</formula>
    </cfRule>
  </conditionalFormatting>
  <conditionalFormatting sqref="W45:W46">
    <cfRule type="cellIs" dxfId="219" priority="3" operator="equal">
      <formula>0</formula>
    </cfRule>
  </conditionalFormatting>
  <conditionalFormatting sqref="W52:W53">
    <cfRule type="cellIs" dxfId="218" priority="1" operator="equal">
      <formula>0</formula>
    </cfRule>
  </conditionalFormatting>
  <pageMargins left="0.7" right="0.7" top="0.75" bottom="0.75" header="0.3" footer="0.3"/>
  <pageSetup paperSize="9" orientation="portrait" r:id="rId1"/>
  <headerFooter>
    <oddFooter>&amp;L_x000D_&amp;1#&amp;"Calibri"&amp;10&amp;K000000 Classification: BUSINESS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election activeCell="B1" sqref="B1:D1"/>
    </sheetView>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1" zoomScale="55" zoomScaleNormal="55" zoomScaleSheetLayoutView="100" workbookViewId="0">
      <selection activeCell="B1" sqref="B1:D1"/>
    </sheetView>
  </sheetViews>
  <sheetFormatPr defaultColWidth="9.125" defaultRowHeight="16.5" customHeight="1"/>
  <cols>
    <col min="1" max="1" width="11.625" style="196" hidden="1" customWidth="1"/>
    <col min="2" max="2" width="55" style="196" customWidth="1"/>
    <col min="3" max="3" width="5.5" style="196" bestFit="1" customWidth="1"/>
    <col min="4" max="4" width="4.75" style="196" bestFit="1" customWidth="1"/>
    <col min="5" max="5" width="10.75" style="196" bestFit="1" customWidth="1"/>
    <col min="6" max="6" width="9.125" style="196" bestFit="1" customWidth="1"/>
    <col min="7" max="7" width="9.625" style="196" bestFit="1" customWidth="1"/>
    <col min="8" max="8" width="9.25" style="196" bestFit="1" customWidth="1"/>
    <col min="9" max="9" width="11.25" style="196" bestFit="1" customWidth="1"/>
    <col min="10" max="10" width="12.5" style="196" customWidth="1"/>
    <col min="11" max="11" width="9.75" style="196" bestFit="1" customWidth="1"/>
    <col min="12" max="12" width="7.25" style="196" bestFit="1" customWidth="1"/>
    <col min="13" max="13" width="1.625" style="196" customWidth="1"/>
    <col min="14" max="14" width="9.25" style="196" bestFit="1" customWidth="1"/>
    <col min="15" max="15" width="1.625" style="196" customWidth="1"/>
    <col min="16" max="16" width="29.5" style="196" bestFit="1" customWidth="1"/>
    <col min="17" max="17" width="10" style="196" hidden="1" customWidth="1"/>
    <col min="18" max="18" width="1.625" style="196" customWidth="1"/>
    <col min="19" max="19" width="20.625" style="196" bestFit="1" customWidth="1"/>
    <col min="20" max="20" width="1.625" style="225" customWidth="1"/>
    <col min="21" max="21" width="20.625" style="225" hidden="1" customWidth="1"/>
    <col min="22" max="28" width="1.75" style="225" hidden="1" customWidth="1"/>
    <col min="29" max="29" width="1.625" style="225" hidden="1" customWidth="1"/>
    <col min="30" max="30" width="3.25" style="196" customWidth="1"/>
    <col min="31" max="31" width="50.5" style="196" bestFit="1" customWidth="1"/>
    <col min="32" max="32" width="16.625" style="196" bestFit="1" customWidth="1"/>
    <col min="33" max="33" width="19.625" style="196" bestFit="1" customWidth="1"/>
    <col min="34" max="34" width="18.75" style="196" bestFit="1" customWidth="1"/>
    <col min="35" max="35" width="17.125" style="196" bestFit="1" customWidth="1"/>
    <col min="36" max="37" width="18.75" style="196" bestFit="1" customWidth="1"/>
    <col min="38" max="39" width="19.75" style="196" bestFit="1" customWidth="1"/>
    <col min="40" max="40" width="1.625" style="196" customWidth="1"/>
    <col min="41" max="16384" width="9.125" style="196"/>
  </cols>
  <sheetData>
    <row r="1" spans="1:39" s="348" customFormat="1" ht="29.25" customHeight="1">
      <c r="B1" s="3225" t="s">
        <v>1589</v>
      </c>
      <c r="C1" s="3225"/>
      <c r="D1" s="3225"/>
      <c r="E1" s="3353"/>
      <c r="F1" s="3353"/>
      <c r="G1" s="3353"/>
      <c r="H1" s="3353"/>
      <c r="I1" s="3353"/>
      <c r="J1" s="400"/>
      <c r="K1" s="221"/>
      <c r="L1" s="221"/>
      <c r="M1" s="3225"/>
      <c r="N1" s="3225"/>
      <c r="R1" s="299"/>
      <c r="S1" s="229"/>
      <c r="T1" s="320"/>
      <c r="U1" s="225"/>
      <c r="V1" s="225"/>
      <c r="W1" s="225"/>
      <c r="X1" s="225"/>
      <c r="Y1" s="225"/>
      <c r="Z1" s="225"/>
      <c r="AA1" s="225"/>
      <c r="AB1" s="225"/>
      <c r="AC1" s="320"/>
      <c r="AE1" s="3225" t="s">
        <v>656</v>
      </c>
      <c r="AF1" s="3353"/>
      <c r="AG1" s="3353"/>
      <c r="AH1" s="3353"/>
      <c r="AI1" s="3353"/>
      <c r="AJ1" s="3353"/>
      <c r="AK1" s="400"/>
      <c r="AL1" s="400"/>
      <c r="AM1" s="221"/>
    </row>
    <row r="2" spans="1:39" s="348" customFormat="1" ht="31.5" customHeight="1">
      <c r="B2" s="3225" t="str">
        <f>SelectCompany!B4</f>
        <v>South West Water (whole area)</v>
      </c>
      <c r="C2" s="3225"/>
      <c r="D2" s="3225"/>
      <c r="E2" s="3353"/>
      <c r="F2" s="3353"/>
      <c r="G2" s="3353"/>
      <c r="H2" s="3353"/>
      <c r="I2" s="3353"/>
      <c r="J2" s="349"/>
      <c r="K2" s="298"/>
      <c r="L2" s="221"/>
      <c r="M2" s="349"/>
      <c r="N2" s="349"/>
      <c r="R2" s="299"/>
      <c r="S2" s="229"/>
      <c r="T2" s="320"/>
      <c r="U2" s="225"/>
      <c r="V2" s="225"/>
      <c r="W2" s="225"/>
      <c r="X2" s="225"/>
      <c r="Y2" s="225"/>
      <c r="Z2" s="225"/>
      <c r="AA2" s="225"/>
      <c r="AB2" s="225"/>
      <c r="AC2" s="320"/>
      <c r="AE2" s="3225"/>
      <c r="AF2" s="3353"/>
      <c r="AG2" s="3353"/>
      <c r="AH2" s="3353"/>
      <c r="AI2" s="3353"/>
      <c r="AJ2" s="3353"/>
      <c r="AK2" s="400"/>
      <c r="AL2" s="349"/>
      <c r="AM2" s="221"/>
    </row>
    <row r="3" spans="1:39" ht="33" customHeight="1">
      <c r="B3" s="3226" t="s">
        <v>1590</v>
      </c>
      <c r="C3" s="3227"/>
      <c r="D3" s="3227"/>
      <c r="E3" s="3227"/>
      <c r="F3" s="3227"/>
      <c r="G3" s="3227"/>
      <c r="H3" s="3227"/>
      <c r="I3" s="3227"/>
      <c r="J3" s="3227"/>
      <c r="K3" s="3227"/>
      <c r="L3" s="3227"/>
      <c r="M3" s="3227"/>
      <c r="N3" s="3227"/>
      <c r="O3" s="3227"/>
      <c r="P3" s="3227"/>
      <c r="R3" s="301"/>
      <c r="S3" s="227" t="s">
        <v>658</v>
      </c>
      <c r="T3" s="320"/>
      <c r="AC3" s="320"/>
      <c r="AE3" s="3228" t="s">
        <v>1590</v>
      </c>
      <c r="AF3" s="3229"/>
      <c r="AG3" s="3229"/>
      <c r="AH3" s="3229"/>
      <c r="AI3" s="3229"/>
      <c r="AJ3" s="3229"/>
      <c r="AK3" s="3229"/>
      <c r="AL3" s="3229"/>
      <c r="AM3" s="3229"/>
    </row>
    <row r="4" spans="1:39" ht="16.5" customHeight="1" thickBot="1">
      <c r="B4" s="228"/>
      <c r="C4" s="228"/>
      <c r="D4" s="228"/>
      <c r="E4" s="3352"/>
      <c r="F4" s="3352"/>
      <c r="G4" s="3352"/>
      <c r="H4" s="3352"/>
      <c r="I4" s="401"/>
      <c r="J4" s="401"/>
      <c r="K4" s="401"/>
      <c r="R4" s="304"/>
      <c r="S4" s="229"/>
      <c r="T4" s="320"/>
      <c r="U4" s="3232" t="s">
        <v>659</v>
      </c>
      <c r="V4" s="3232"/>
      <c r="W4" s="3232"/>
      <c r="X4" s="3232"/>
      <c r="Y4" s="3232"/>
      <c r="Z4" s="3232"/>
      <c r="AA4" s="3232"/>
      <c r="AB4" s="3232"/>
      <c r="AC4" s="320"/>
      <c r="AE4" s="228"/>
      <c r="AF4" s="3352"/>
      <c r="AG4" s="3352"/>
      <c r="AH4" s="3352"/>
      <c r="AI4" s="3352"/>
      <c r="AJ4" s="401"/>
      <c r="AK4" s="401"/>
      <c r="AL4" s="401"/>
    </row>
    <row r="5" spans="1:39" ht="46.5" thickTop="1" thickBot="1">
      <c r="A5" s="2423" t="s">
        <v>669</v>
      </c>
      <c r="B5" s="402" t="s">
        <v>660</v>
      </c>
      <c r="C5" s="403" t="s">
        <v>661</v>
      </c>
      <c r="D5" s="403" t="s">
        <v>662</v>
      </c>
      <c r="E5" s="403" t="s">
        <v>1591</v>
      </c>
      <c r="F5" s="403" t="s">
        <v>1592</v>
      </c>
      <c r="G5" s="403" t="s">
        <v>1593</v>
      </c>
      <c r="H5" s="403" t="s">
        <v>1594</v>
      </c>
      <c r="I5" s="403" t="s">
        <v>1595</v>
      </c>
      <c r="J5" s="403" t="s">
        <v>1596</v>
      </c>
      <c r="K5" s="403" t="s">
        <v>1597</v>
      </c>
      <c r="L5" s="404" t="s">
        <v>927</v>
      </c>
      <c r="M5" s="171"/>
      <c r="N5" s="405" t="s">
        <v>666</v>
      </c>
      <c r="O5" s="171"/>
      <c r="P5" s="406" t="s">
        <v>667</v>
      </c>
      <c r="Q5" s="171"/>
      <c r="R5" s="304"/>
      <c r="S5" s="229"/>
      <c r="T5" s="320"/>
      <c r="U5" s="231" t="s">
        <v>668</v>
      </c>
      <c r="V5" s="232"/>
      <c r="W5" s="232"/>
      <c r="X5" s="232"/>
      <c r="Y5" s="232"/>
      <c r="Z5" s="232"/>
      <c r="AA5" s="232"/>
      <c r="AB5" s="232"/>
      <c r="AC5" s="320"/>
      <c r="AE5" s="402" t="s">
        <v>660</v>
      </c>
      <c r="AF5" s="403" t="s">
        <v>1598</v>
      </c>
      <c r="AG5" s="403" t="s">
        <v>1599</v>
      </c>
      <c r="AH5" s="403" t="s">
        <v>1593</v>
      </c>
      <c r="AI5" s="403" t="s">
        <v>1594</v>
      </c>
      <c r="AJ5" s="403" t="s">
        <v>1595</v>
      </c>
      <c r="AK5" s="403" t="s">
        <v>1596</v>
      </c>
      <c r="AL5" s="403" t="s">
        <v>1597</v>
      </c>
      <c r="AM5" s="404" t="s">
        <v>927</v>
      </c>
    </row>
    <row r="6" spans="1:39" ht="16.5" customHeight="1" thickTop="1" thickBot="1">
      <c r="A6" s="2570" t="s">
        <v>673</v>
      </c>
      <c r="C6" s="306"/>
      <c r="D6" s="306"/>
      <c r="E6" s="59"/>
      <c r="F6" s="59"/>
      <c r="G6" s="59"/>
      <c r="H6" s="59"/>
      <c r="I6" s="59"/>
      <c r="J6" s="59"/>
      <c r="K6" s="59"/>
      <c r="L6" s="308"/>
      <c r="M6" s="171"/>
      <c r="N6" s="407"/>
      <c r="O6" s="171"/>
      <c r="P6" s="171"/>
      <c r="Q6" s="171"/>
      <c r="R6" s="304"/>
      <c r="S6" s="229"/>
      <c r="T6" s="320"/>
      <c r="U6" s="196"/>
      <c r="V6" s="196"/>
      <c r="W6" s="196"/>
      <c r="X6" s="196"/>
      <c r="Y6" s="196"/>
      <c r="Z6" s="196"/>
      <c r="AA6" s="196"/>
      <c r="AB6" s="196"/>
      <c r="AC6" s="320"/>
      <c r="AE6" s="306"/>
      <c r="AF6" s="2854" t="s">
        <v>820</v>
      </c>
      <c r="AG6" s="59"/>
      <c r="AH6" s="59"/>
      <c r="AI6" s="59"/>
      <c r="AJ6" s="59"/>
      <c r="AK6" s="59"/>
      <c r="AL6" s="59"/>
      <c r="AM6" s="308"/>
    </row>
    <row r="7" spans="1:39" ht="16.5" customHeight="1" thickTop="1">
      <c r="A7" s="2568" t="s">
        <v>675</v>
      </c>
      <c r="B7" s="408" t="s">
        <v>1600</v>
      </c>
      <c r="C7" s="239" t="s">
        <v>677</v>
      </c>
      <c r="D7" s="239">
        <v>3</v>
      </c>
      <c r="E7" s="309">
        <f>IFERROR('2I'!E36,0)</f>
        <v>0</v>
      </c>
      <c r="F7" s="309">
        <f>IFERROR('2I'!F36,0)</f>
        <v>0</v>
      </c>
      <c r="G7" s="309">
        <f>IFERROR('2I'!H11,0)</f>
        <v>0</v>
      </c>
      <c r="H7" s="309">
        <f>IFERROR('2I'!I11,0)</f>
        <v>0</v>
      </c>
      <c r="I7" s="309">
        <f>IFERROR('2I'!H23,0)</f>
        <v>0</v>
      </c>
      <c r="J7" s="309">
        <f>IFERROR('2I'!I23,0)</f>
        <v>0</v>
      </c>
      <c r="K7" s="409">
        <f>IFERROR('2I'!G28,0)</f>
        <v>0</v>
      </c>
      <c r="L7" s="242">
        <f>IFERROR(SUM(E7:K7),0)</f>
        <v>0</v>
      </c>
      <c r="M7" s="171"/>
      <c r="N7" s="243" t="s">
        <v>1601</v>
      </c>
      <c r="O7" s="171"/>
      <c r="P7" s="245"/>
      <c r="Q7" s="171"/>
      <c r="R7" s="304"/>
      <c r="S7" s="229"/>
      <c r="T7" s="320"/>
      <c r="U7" s="229"/>
      <c r="V7" s="229"/>
      <c r="W7" s="229"/>
      <c r="X7" s="229"/>
      <c r="Y7" s="229"/>
      <c r="Z7" s="229"/>
      <c r="AA7" s="196"/>
      <c r="AB7" s="229"/>
      <c r="AC7" s="320"/>
      <c r="AE7" s="408" t="s">
        <v>1600</v>
      </c>
      <c r="AF7" s="2857" t="s">
        <v>756</v>
      </c>
      <c r="AG7" s="309" t="s">
        <v>756</v>
      </c>
      <c r="AH7" s="309" t="s">
        <v>756</v>
      </c>
      <c r="AI7" s="309" t="s">
        <v>756</v>
      </c>
      <c r="AJ7" s="309" t="s">
        <v>756</v>
      </c>
      <c r="AK7" s="309" t="s">
        <v>756</v>
      </c>
      <c r="AL7" s="309" t="s">
        <v>756</v>
      </c>
      <c r="AM7" s="242" t="s">
        <v>1602</v>
      </c>
    </row>
    <row r="8" spans="1:39" ht="16.5" customHeight="1" thickBot="1">
      <c r="A8" s="171"/>
      <c r="B8" s="410" t="s">
        <v>1603</v>
      </c>
      <c r="C8" s="292" t="s">
        <v>677</v>
      </c>
      <c r="D8" s="292">
        <v>3</v>
      </c>
      <c r="E8" s="411"/>
      <c r="F8" s="411"/>
      <c r="G8" s="411"/>
      <c r="H8" s="411"/>
      <c r="I8" s="411"/>
      <c r="J8" s="411"/>
      <c r="K8" s="411"/>
      <c r="L8" s="277">
        <f>IFERROR(SUM(E8:K8),0)</f>
        <v>0</v>
      </c>
      <c r="M8" s="171"/>
      <c r="N8" s="315" t="s">
        <v>1604</v>
      </c>
      <c r="O8" s="171"/>
      <c r="P8" s="264"/>
      <c r="Q8" s="171"/>
      <c r="R8" s="304"/>
      <c r="S8" s="246" t="str">
        <f>IF( SUM( U8:AB8 ) = 0, 0, $U$5 )</f>
        <v>Please complete all cells in row</v>
      </c>
      <c r="T8" s="320"/>
      <c r="U8" s="247">
        <f t="shared" ref="U8" si="0" xml:space="preserve"> IF( ISNUMBER( E8 ), 0, 1 )</f>
        <v>1</v>
      </c>
      <c r="V8" s="247">
        <f t="shared" ref="V8" si="1" xml:space="preserve"> IF( ISNUMBER( F8 ), 0, 1 )</f>
        <v>1</v>
      </c>
      <c r="W8" s="247">
        <f t="shared" ref="W8" si="2" xml:space="preserve"> IF( ISNUMBER( G8 ), 0, 1 )</f>
        <v>1</v>
      </c>
      <c r="X8" s="247">
        <f t="shared" ref="X8" si="3" xml:space="preserve"> IF( ISNUMBER( H8 ), 0, 1 )</f>
        <v>1</v>
      </c>
      <c r="Y8" s="247">
        <f t="shared" ref="Y8" si="4" xml:space="preserve"> IF( ISNUMBER( I8 ), 0, 1 )</f>
        <v>1</v>
      </c>
      <c r="Z8" s="247">
        <f t="shared" ref="Z8" si="5" xml:space="preserve"> IF( ISNUMBER( J8 ), 0, 1 )</f>
        <v>1</v>
      </c>
      <c r="AA8" s="247">
        <f t="shared" ref="AA8" si="6" xml:space="preserve"> IF( ISNUMBER( K8 ), 0, 1 )</f>
        <v>1</v>
      </c>
      <c r="AB8" s="229"/>
      <c r="AC8" s="320"/>
      <c r="AE8" s="410" t="s">
        <v>1603</v>
      </c>
      <c r="AF8" s="411" t="s">
        <v>1605</v>
      </c>
      <c r="AG8" s="411" t="s">
        <v>1606</v>
      </c>
      <c r="AH8" s="411" t="s">
        <v>1607</v>
      </c>
      <c r="AI8" s="411" t="s">
        <v>1608</v>
      </c>
      <c r="AJ8" s="411" t="s">
        <v>1609</v>
      </c>
      <c r="AK8" s="411" t="s">
        <v>1610</v>
      </c>
      <c r="AL8" s="411" t="s">
        <v>1611</v>
      </c>
      <c r="AM8" s="277" t="s">
        <v>1612</v>
      </c>
    </row>
    <row r="9" spans="1:39" ht="16.5" customHeight="1" thickTop="1" thickBot="1">
      <c r="A9" s="171"/>
      <c r="B9" s="412"/>
      <c r="C9" s="412"/>
      <c r="D9" s="412"/>
      <c r="E9" s="326"/>
      <c r="F9" s="325"/>
      <c r="G9" s="325"/>
      <c r="H9" s="325"/>
      <c r="I9" s="325"/>
      <c r="J9" s="325"/>
      <c r="K9" s="326"/>
      <c r="L9" s="326"/>
      <c r="M9" s="171"/>
      <c r="N9" s="244"/>
      <c r="O9" s="171"/>
      <c r="P9" s="171"/>
      <c r="Q9" s="171"/>
      <c r="R9" s="322"/>
      <c r="S9" s="246"/>
      <c r="T9" s="320"/>
      <c r="U9" s="232"/>
      <c r="V9" s="229"/>
      <c r="W9" s="229"/>
      <c r="X9" s="229"/>
      <c r="Y9" s="229"/>
      <c r="Z9" s="229"/>
      <c r="AA9" s="229"/>
      <c r="AB9" s="229"/>
      <c r="AC9" s="320"/>
      <c r="AE9" s="412"/>
      <c r="AF9" s="326"/>
      <c r="AG9" s="325"/>
      <c r="AH9" s="325"/>
      <c r="AI9" s="325"/>
      <c r="AJ9" s="325"/>
      <c r="AK9" s="325"/>
      <c r="AL9" s="326"/>
      <c r="AM9" s="326"/>
    </row>
    <row r="10" spans="1:39" ht="16.5" customHeight="1" thickTop="1">
      <c r="A10" s="171"/>
      <c r="B10" s="408" t="s">
        <v>1613</v>
      </c>
      <c r="C10" s="239" t="s">
        <v>677</v>
      </c>
      <c r="D10" s="239">
        <v>3</v>
      </c>
      <c r="E10" s="413">
        <f>IFERROR(('2C'!E14 + '2C'!E31+'2C'!E32) * -1,0)</f>
        <v>0</v>
      </c>
      <c r="F10" s="241">
        <f>IFERROR(('2C'!F14 + '2C'!F31+'2C'!F32) * -1,0)</f>
        <v>0</v>
      </c>
      <c r="G10" s="240"/>
      <c r="H10" s="240"/>
      <c r="I10" s="240"/>
      <c r="J10" s="240"/>
      <c r="K10" s="240"/>
      <c r="L10" s="416">
        <f>IFERROR(SUM(E10:K10),0)</f>
        <v>0</v>
      </c>
      <c r="M10" s="171"/>
      <c r="N10" s="243" t="s">
        <v>1614</v>
      </c>
      <c r="O10" s="174"/>
      <c r="P10" s="245"/>
      <c r="Q10" s="171"/>
      <c r="R10" s="322"/>
      <c r="S10" s="246" t="str">
        <f>IF( SUM( U10:AB10 ) = 0, 0, $U$5 )</f>
        <v>Please complete all cells in row</v>
      </c>
      <c r="T10" s="320"/>
      <c r="U10" s="232"/>
      <c r="V10" s="229"/>
      <c r="W10" s="247">
        <f t="shared" ref="W10" si="7" xml:space="preserve"> IF( ISNUMBER( G10 ), 0, 1 )</f>
        <v>1</v>
      </c>
      <c r="X10" s="247">
        <f t="shared" ref="X10" si="8" xml:space="preserve"> IF( ISNUMBER( H10 ), 0, 1 )</f>
        <v>1</v>
      </c>
      <c r="Y10" s="247">
        <f t="shared" ref="Y10" si="9" xml:space="preserve"> IF( ISNUMBER( I10 ), 0, 1 )</f>
        <v>1</v>
      </c>
      <c r="Z10" s="247">
        <f t="shared" ref="Z10" si="10" xml:space="preserve"> IF( ISNUMBER( J10 ), 0, 1 )</f>
        <v>1</v>
      </c>
      <c r="AA10" s="247">
        <f t="shared" ref="AA10" si="11" xml:space="preserve"> IF( ISNUMBER( K10 ), 0, 1 )</f>
        <v>1</v>
      </c>
      <c r="AB10" s="229"/>
      <c r="AC10" s="320"/>
      <c r="AE10" s="408" t="s">
        <v>1613</v>
      </c>
      <c r="AF10" s="413" t="s">
        <v>1615</v>
      </c>
      <c r="AG10" s="241" t="s">
        <v>1616</v>
      </c>
      <c r="AH10" s="414" t="s">
        <v>1617</v>
      </c>
      <c r="AI10" s="414" t="s">
        <v>1618</v>
      </c>
      <c r="AJ10" s="414" t="s">
        <v>1619</v>
      </c>
      <c r="AK10" s="414" t="s">
        <v>1620</v>
      </c>
      <c r="AL10" s="415" t="s">
        <v>1621</v>
      </c>
      <c r="AM10" s="416" t="s">
        <v>1622</v>
      </c>
    </row>
    <row r="11" spans="1:39" ht="16.5" customHeight="1">
      <c r="A11" s="171"/>
      <c r="B11" s="417" t="s">
        <v>1623</v>
      </c>
      <c r="C11" s="248" t="s">
        <v>677</v>
      </c>
      <c r="D11" s="248">
        <v>3</v>
      </c>
      <c r="E11" s="418">
        <f>IFERROR('2C'!E27,0) * -1</f>
        <v>0</v>
      </c>
      <c r="F11" s="418">
        <f>IFERROR('2C'!F27,0) * -1</f>
        <v>0</v>
      </c>
      <c r="G11" s="250">
        <f>IFERROR(G12 - G10,0)</f>
        <v>0</v>
      </c>
      <c r="H11" s="250">
        <f t="shared" ref="H11:K11" si="12">IFERROR(H12 - H10,0)</f>
        <v>0</v>
      </c>
      <c r="I11" s="250">
        <f>IFERROR(I12 - I10,0)</f>
        <v>0</v>
      </c>
      <c r="J11" s="250">
        <f t="shared" si="12"/>
        <v>0</v>
      </c>
      <c r="K11" s="274">
        <f t="shared" si="12"/>
        <v>0</v>
      </c>
      <c r="L11" s="419">
        <f>IFERROR(SUM(E11:K11),0)</f>
        <v>0</v>
      </c>
      <c r="M11" s="171"/>
      <c r="N11" s="252" t="s">
        <v>1624</v>
      </c>
      <c r="O11" s="174"/>
      <c r="P11" s="253"/>
      <c r="Q11" s="171"/>
      <c r="R11" s="322"/>
      <c r="S11" s="246"/>
      <c r="T11" s="320"/>
      <c r="U11" s="232"/>
      <c r="V11" s="229"/>
      <c r="W11" s="229"/>
      <c r="X11" s="229"/>
      <c r="Y11" s="229"/>
      <c r="Z11" s="229"/>
      <c r="AA11" s="229"/>
      <c r="AB11" s="229"/>
      <c r="AC11" s="320"/>
      <c r="AE11" s="417" t="s">
        <v>1623</v>
      </c>
      <c r="AF11" s="418" t="s">
        <v>1625</v>
      </c>
      <c r="AG11" s="418" t="s">
        <v>1626</v>
      </c>
      <c r="AH11" s="250" t="s">
        <v>1627</v>
      </c>
      <c r="AI11" s="250" t="s">
        <v>1628</v>
      </c>
      <c r="AJ11" s="250" t="s">
        <v>1629</v>
      </c>
      <c r="AK11" s="250" t="s">
        <v>1630</v>
      </c>
      <c r="AL11" s="274" t="s">
        <v>1631</v>
      </c>
      <c r="AM11" s="419" t="s">
        <v>1632</v>
      </c>
    </row>
    <row r="12" spans="1:39" ht="16.5" customHeight="1" thickBot="1">
      <c r="A12" s="171"/>
      <c r="B12" s="420" t="s">
        <v>1633</v>
      </c>
      <c r="C12" s="314" t="s">
        <v>677</v>
      </c>
      <c r="D12" s="314">
        <v>3</v>
      </c>
      <c r="E12" s="421">
        <f>IFERROR(SUM(E10:E11),0)</f>
        <v>0</v>
      </c>
      <c r="F12" s="260">
        <f>IFERROR(SUM(F10:F11),0)</f>
        <v>0</v>
      </c>
      <c r="G12" s="260">
        <f>IFERROR('2B'!E23,0) *-1</f>
        <v>0</v>
      </c>
      <c r="H12" s="260">
        <f>IFERROR('2B'!F23,0) *-1</f>
        <v>0</v>
      </c>
      <c r="I12" s="260">
        <f>IFERROR('2B'!G23,0) *-1</f>
        <v>0</v>
      </c>
      <c r="J12" s="260">
        <f>IFERROR('2B'!H23,0) *-1</f>
        <v>0</v>
      </c>
      <c r="K12" s="276">
        <f>IFERROR('2B'!I23,0) *-1</f>
        <v>0</v>
      </c>
      <c r="L12" s="422">
        <f>IFERROR(SUM(E12:K12),0)</f>
        <v>0</v>
      </c>
      <c r="M12" s="171"/>
      <c r="N12" s="315" t="s">
        <v>1634</v>
      </c>
      <c r="O12" s="171"/>
      <c r="P12" s="264"/>
      <c r="Q12" s="171"/>
      <c r="R12" s="322"/>
      <c r="S12" s="246"/>
      <c r="T12" s="320"/>
      <c r="U12" s="232"/>
      <c r="V12" s="229"/>
      <c r="W12" s="229"/>
      <c r="X12" s="229"/>
      <c r="Y12" s="229"/>
      <c r="Z12" s="229"/>
      <c r="AA12" s="229"/>
      <c r="AB12" s="229"/>
      <c r="AC12" s="320"/>
      <c r="AE12" s="420" t="s">
        <v>1633</v>
      </c>
      <c r="AF12" s="421" t="s">
        <v>1635</v>
      </c>
      <c r="AG12" s="260" t="s">
        <v>1636</v>
      </c>
      <c r="AH12" s="260" t="s">
        <v>1637</v>
      </c>
      <c r="AI12" s="260" t="s">
        <v>1638</v>
      </c>
      <c r="AJ12" s="260" t="s">
        <v>1639</v>
      </c>
      <c r="AK12" s="260" t="s">
        <v>1640</v>
      </c>
      <c r="AL12" s="276" t="s">
        <v>1641</v>
      </c>
      <c r="AM12" s="422" t="s">
        <v>1642</v>
      </c>
    </row>
    <row r="13" spans="1:39" ht="16.5" customHeight="1" thickTop="1" thickBot="1">
      <c r="A13" s="171"/>
      <c r="B13" s="324"/>
      <c r="C13" s="324"/>
      <c r="D13" s="324"/>
      <c r="E13" s="423"/>
      <c r="F13" s="325"/>
      <c r="G13" s="325"/>
      <c r="H13" s="325"/>
      <c r="I13" s="325"/>
      <c r="J13" s="325"/>
      <c r="K13" s="326"/>
      <c r="L13" s="423"/>
      <c r="M13" s="171"/>
      <c r="N13" s="244"/>
      <c r="O13" s="171"/>
      <c r="P13" s="171"/>
      <c r="Q13" s="171"/>
      <c r="R13" s="322"/>
      <c r="S13" s="246"/>
      <c r="T13" s="320"/>
      <c r="U13" s="232"/>
      <c r="V13" s="229"/>
      <c r="W13" s="229"/>
      <c r="X13" s="229"/>
      <c r="Y13" s="229"/>
      <c r="Z13" s="229"/>
      <c r="AA13" s="229"/>
      <c r="AB13" s="229"/>
      <c r="AC13" s="320"/>
      <c r="AE13" s="324"/>
      <c r="AF13" s="423"/>
      <c r="AG13" s="325"/>
      <c r="AH13" s="325"/>
      <c r="AI13" s="325"/>
      <c r="AJ13" s="325"/>
      <c r="AK13" s="325"/>
      <c r="AL13" s="326"/>
      <c r="AM13" s="423"/>
    </row>
    <row r="14" spans="1:39" ht="16.5" customHeight="1" thickTop="1" thickBot="1">
      <c r="A14" s="171"/>
      <c r="B14" s="408" t="s">
        <v>1643</v>
      </c>
      <c r="C14" s="239" t="s">
        <v>677</v>
      </c>
      <c r="D14" s="239">
        <v>3</v>
      </c>
      <c r="E14" s="309">
        <f>IFERROR('2D'!E19,0)</f>
        <v>0</v>
      </c>
      <c r="F14" s="309">
        <f>IFERROR('2D'!F19,0)</f>
        <v>0</v>
      </c>
      <c r="G14" s="309">
        <f>IFERROR('2D'!G19,0)</f>
        <v>0</v>
      </c>
      <c r="H14" s="309">
        <f>IFERROR('2D'!H19,0)</f>
        <v>0</v>
      </c>
      <c r="I14" s="309">
        <f>IFERROR('2D'!I19,0)</f>
        <v>0</v>
      </c>
      <c r="J14" s="309">
        <f>IFERROR('2D'!J19,0)</f>
        <v>0</v>
      </c>
      <c r="K14" s="309">
        <f>IFERROR('2D'!K19,0)</f>
        <v>0</v>
      </c>
      <c r="L14" s="242">
        <f>IFERROR(SUM(E14:K14),0)</f>
        <v>0</v>
      </c>
      <c r="M14" s="171"/>
      <c r="N14" s="243" t="s">
        <v>1644</v>
      </c>
      <c r="O14" s="174"/>
      <c r="P14" s="245"/>
      <c r="Q14" s="171"/>
      <c r="R14" s="322"/>
      <c r="S14" s="246"/>
      <c r="T14" s="320"/>
      <c r="U14" s="232"/>
      <c r="V14" s="229"/>
      <c r="W14" s="229"/>
      <c r="X14" s="229"/>
      <c r="Y14" s="229"/>
      <c r="Z14" s="229"/>
      <c r="AA14" s="229"/>
      <c r="AB14" s="229"/>
      <c r="AC14" s="320"/>
      <c r="AE14" s="408" t="s">
        <v>1643</v>
      </c>
      <c r="AF14" s="309" t="s">
        <v>756</v>
      </c>
      <c r="AG14" s="309" t="s">
        <v>756</v>
      </c>
      <c r="AH14" s="309" t="s">
        <v>756</v>
      </c>
      <c r="AI14" s="309" t="s">
        <v>756</v>
      </c>
      <c r="AJ14" s="309" t="s">
        <v>756</v>
      </c>
      <c r="AK14" s="309" t="s">
        <v>756</v>
      </c>
      <c r="AL14" s="309" t="s">
        <v>756</v>
      </c>
      <c r="AM14" s="242" t="s">
        <v>1645</v>
      </c>
    </row>
    <row r="15" spans="1:39" ht="16.5" customHeight="1" thickTop="1" thickBot="1">
      <c r="A15" s="171"/>
      <c r="B15" s="420" t="s">
        <v>1646</v>
      </c>
      <c r="C15" s="314" t="s">
        <v>677</v>
      </c>
      <c r="D15" s="314">
        <v>3</v>
      </c>
      <c r="E15" s="425">
        <f>IFERROR('2O'!E19,0)</f>
        <v>0</v>
      </c>
      <c r="F15" s="425">
        <f>IFERROR('2O'!F19,0)</f>
        <v>0</v>
      </c>
      <c r="G15" s="425">
        <f>IFERROR('2O'!G19,0)</f>
        <v>0</v>
      </c>
      <c r="H15" s="425">
        <f>IFERROR('2O'!H19,0)</f>
        <v>0</v>
      </c>
      <c r="I15" s="425">
        <f>IFERROR('2O'!I19,0)</f>
        <v>0</v>
      </c>
      <c r="J15" s="425">
        <f>IFERROR('2O'!J19,0)</f>
        <v>0</v>
      </c>
      <c r="K15" s="425">
        <f>IFERROR('2O'!K19,0)</f>
        <v>0</v>
      </c>
      <c r="L15" s="261">
        <f>IFERROR(SUM(E15:K15),0)</f>
        <v>0</v>
      </c>
      <c r="M15" s="171"/>
      <c r="N15" s="315" t="s">
        <v>1647</v>
      </c>
      <c r="O15" s="174"/>
      <c r="P15" s="264"/>
      <c r="Q15" s="171"/>
      <c r="R15" s="322"/>
      <c r="S15" s="246"/>
      <c r="T15" s="320"/>
      <c r="U15" s="232"/>
      <c r="V15" s="229"/>
      <c r="W15" s="229"/>
      <c r="X15" s="229"/>
      <c r="Y15" s="229"/>
      <c r="Z15" s="229"/>
      <c r="AA15" s="229"/>
      <c r="AB15" s="229"/>
      <c r="AC15" s="320"/>
      <c r="AE15" s="420" t="s">
        <v>1646</v>
      </c>
      <c r="AF15" s="309" t="s">
        <v>756</v>
      </c>
      <c r="AG15" s="309" t="s">
        <v>756</v>
      </c>
      <c r="AH15" s="309" t="s">
        <v>756</v>
      </c>
      <c r="AI15" s="309" t="s">
        <v>756</v>
      </c>
      <c r="AJ15" s="309" t="s">
        <v>756</v>
      </c>
      <c r="AK15" s="309" t="s">
        <v>756</v>
      </c>
      <c r="AL15" s="309" t="s">
        <v>756</v>
      </c>
      <c r="AM15" s="261" t="s">
        <v>1648</v>
      </c>
    </row>
    <row r="16" spans="1:39" ht="16.5" customHeight="1" thickTop="1" thickBot="1">
      <c r="A16" s="171"/>
      <c r="B16" s="324"/>
      <c r="C16" s="324"/>
      <c r="D16" s="324"/>
      <c r="E16" s="325"/>
      <c r="F16" s="325"/>
      <c r="G16" s="325"/>
      <c r="H16" s="325"/>
      <c r="I16" s="325"/>
      <c r="J16" s="325"/>
      <c r="K16" s="326"/>
      <c r="L16" s="325"/>
      <c r="M16" s="171"/>
      <c r="N16" s="244"/>
      <c r="O16" s="171"/>
      <c r="P16" s="171"/>
      <c r="Q16" s="171"/>
      <c r="R16" s="322"/>
      <c r="S16" s="246"/>
      <c r="T16" s="320"/>
      <c r="U16" s="232"/>
      <c r="V16" s="229"/>
      <c r="W16" s="229"/>
      <c r="X16" s="229"/>
      <c r="Y16" s="229"/>
      <c r="Z16" s="229"/>
      <c r="AA16" s="229"/>
      <c r="AB16" s="229"/>
      <c r="AC16" s="320"/>
      <c r="AE16" s="324"/>
      <c r="AF16" s="325"/>
      <c r="AG16" s="325"/>
      <c r="AH16" s="325"/>
      <c r="AI16" s="325"/>
      <c r="AJ16" s="325"/>
      <c r="AK16" s="325"/>
      <c r="AL16" s="326"/>
      <c r="AM16" s="325"/>
    </row>
    <row r="17" spans="1:39" ht="16.5" customHeight="1" thickTop="1" thickBot="1">
      <c r="A17" s="171"/>
      <c r="B17" s="426" t="s">
        <v>691</v>
      </c>
      <c r="C17" s="330" t="s">
        <v>677</v>
      </c>
      <c r="D17" s="330">
        <v>3</v>
      </c>
      <c r="E17" s="427"/>
      <c r="F17" s="427"/>
      <c r="G17" s="427"/>
      <c r="H17" s="427"/>
      <c r="I17" s="427"/>
      <c r="J17" s="427"/>
      <c r="K17" s="427"/>
      <c r="L17" s="428">
        <f>IFERROR(SUM(E17:K17),0)</f>
        <v>0</v>
      </c>
      <c r="M17" s="171"/>
      <c r="N17" s="333" t="s">
        <v>1649</v>
      </c>
      <c r="O17" s="171"/>
      <c r="P17" s="334"/>
      <c r="Q17" s="171"/>
      <c r="R17" s="322"/>
      <c r="S17" s="246" t="str">
        <f>IF( SUM( U17:AB17 ) = 0, 0, $U$5 )</f>
        <v>Please complete all cells in row</v>
      </c>
      <c r="T17" s="320"/>
      <c r="U17" s="247">
        <f t="shared" ref="U17" si="13" xml:space="preserve"> IF( ISNUMBER( E17 ), 0, 1 )</f>
        <v>1</v>
      </c>
      <c r="V17" s="247">
        <f t="shared" ref="V17" si="14" xml:space="preserve"> IF( ISNUMBER( F17 ), 0, 1 )</f>
        <v>1</v>
      </c>
      <c r="W17" s="247">
        <f t="shared" ref="W17" si="15" xml:space="preserve"> IF( ISNUMBER( G17 ), 0, 1 )</f>
        <v>1</v>
      </c>
      <c r="X17" s="247">
        <f t="shared" ref="X17" si="16" xml:space="preserve"> IF( ISNUMBER( H17 ), 0, 1 )</f>
        <v>1</v>
      </c>
      <c r="Y17" s="247">
        <f t="shared" ref="Y17" si="17" xml:space="preserve"> IF( ISNUMBER( I17 ), 0, 1 )</f>
        <v>1</v>
      </c>
      <c r="Z17" s="247">
        <f t="shared" ref="Z17" si="18" xml:space="preserve"> IF( ISNUMBER( J17 ), 0, 1 )</f>
        <v>1</v>
      </c>
      <c r="AA17" s="247">
        <f t="shared" ref="AA17" si="19" xml:space="preserve"> IF( ISNUMBER( K17 ), 0, 1 )</f>
        <v>1</v>
      </c>
      <c r="AB17" s="229"/>
      <c r="AC17" s="320"/>
      <c r="AE17" s="426" t="s">
        <v>691</v>
      </c>
      <c r="AF17" s="427" t="s">
        <v>1650</v>
      </c>
      <c r="AG17" s="427" t="s">
        <v>1651</v>
      </c>
      <c r="AH17" s="427" t="s">
        <v>1652</v>
      </c>
      <c r="AI17" s="427" t="s">
        <v>1653</v>
      </c>
      <c r="AJ17" s="427" t="s">
        <v>1654</v>
      </c>
      <c r="AK17" s="427" t="s">
        <v>1655</v>
      </c>
      <c r="AL17" s="427" t="s">
        <v>1656</v>
      </c>
      <c r="AM17" s="428" t="s">
        <v>1657</v>
      </c>
    </row>
    <row r="18" spans="1:39" ht="16.5" customHeight="1" thickTop="1" thickBot="1">
      <c r="A18" s="171"/>
      <c r="B18" s="324"/>
      <c r="C18" s="324"/>
      <c r="D18" s="324"/>
      <c r="E18" s="325"/>
      <c r="F18" s="325"/>
      <c r="G18" s="325"/>
      <c r="H18" s="325"/>
      <c r="I18" s="325"/>
      <c r="J18" s="325"/>
      <c r="K18" s="326"/>
      <c r="L18" s="325"/>
      <c r="M18" s="171"/>
      <c r="N18" s="244"/>
      <c r="O18" s="171"/>
      <c r="P18" s="171"/>
      <c r="Q18" s="171"/>
      <c r="R18" s="322"/>
      <c r="S18" s="246"/>
      <c r="T18" s="320"/>
      <c r="U18" s="232"/>
      <c r="V18" s="229"/>
      <c r="W18" s="229"/>
      <c r="X18" s="229"/>
      <c r="Y18" s="229"/>
      <c r="Z18" s="229"/>
      <c r="AA18" s="229"/>
      <c r="AB18" s="229"/>
      <c r="AC18" s="320"/>
      <c r="AE18" s="324"/>
      <c r="AF18" s="325"/>
      <c r="AG18" s="325"/>
      <c r="AH18" s="325"/>
      <c r="AI18" s="325"/>
      <c r="AJ18" s="325"/>
      <c r="AK18" s="325"/>
      <c r="AL18" s="326"/>
      <c r="AM18" s="325"/>
    </row>
    <row r="19" spans="1:39" ht="16.5" customHeight="1" thickTop="1" thickBot="1">
      <c r="A19" s="2568" t="s">
        <v>773</v>
      </c>
      <c r="B19" s="426" t="s">
        <v>698</v>
      </c>
      <c r="C19" s="330" t="s">
        <v>677</v>
      </c>
      <c r="D19" s="330">
        <v>3</v>
      </c>
      <c r="E19" s="344">
        <f>IFERROR(E7+E8+E12+E14+E15+E17,0)</f>
        <v>0</v>
      </c>
      <c r="F19" s="344">
        <f t="shared" ref="F19:K19" si="20">IFERROR(F7+F8+F12+F14+F15+F17,0)</f>
        <v>0</v>
      </c>
      <c r="G19" s="344">
        <f t="shared" si="20"/>
        <v>0</v>
      </c>
      <c r="H19" s="344">
        <f t="shared" si="20"/>
        <v>0</v>
      </c>
      <c r="I19" s="344">
        <f t="shared" si="20"/>
        <v>0</v>
      </c>
      <c r="J19" s="344">
        <f t="shared" si="20"/>
        <v>0</v>
      </c>
      <c r="K19" s="344">
        <f t="shared" si="20"/>
        <v>0</v>
      </c>
      <c r="L19" s="428">
        <f>IFERROR(SUM(E19:K19),0)</f>
        <v>0</v>
      </c>
      <c r="M19" s="171"/>
      <c r="N19" s="333" t="s">
        <v>1658</v>
      </c>
      <c r="O19" s="171"/>
      <c r="P19" s="334"/>
      <c r="Q19" s="171"/>
      <c r="R19" s="322"/>
      <c r="S19" s="246"/>
      <c r="T19" s="320"/>
      <c r="U19" s="232"/>
      <c r="V19" s="229"/>
      <c r="W19" s="229"/>
      <c r="X19" s="229"/>
      <c r="Y19" s="229"/>
      <c r="Z19" s="229"/>
      <c r="AA19" s="229"/>
      <c r="AB19" s="229"/>
      <c r="AC19" s="320"/>
      <c r="AE19" s="426" t="s">
        <v>698</v>
      </c>
      <c r="AF19" s="344" t="s">
        <v>1659</v>
      </c>
      <c r="AG19" s="344" t="s">
        <v>1660</v>
      </c>
      <c r="AH19" s="344" t="s">
        <v>1661</v>
      </c>
      <c r="AI19" s="344" t="s">
        <v>1662</v>
      </c>
      <c r="AJ19" s="344" t="s">
        <v>1663</v>
      </c>
      <c r="AK19" s="344" t="s">
        <v>1664</v>
      </c>
      <c r="AL19" s="344" t="s">
        <v>1665</v>
      </c>
      <c r="AM19" s="428" t="s">
        <v>1666</v>
      </c>
    </row>
    <row r="20" spans="1:39" ht="16.5" customHeight="1" thickTop="1" thickBot="1">
      <c r="A20" s="171"/>
      <c r="B20" s="317"/>
      <c r="C20" s="317"/>
      <c r="D20" s="317"/>
      <c r="E20" s="266"/>
      <c r="F20" s="266"/>
      <c r="G20" s="266"/>
      <c r="H20" s="266"/>
      <c r="I20" s="266"/>
      <c r="J20" s="266"/>
      <c r="K20" s="266"/>
      <c r="L20" s="326"/>
      <c r="M20" s="171"/>
      <c r="N20" s="244"/>
      <c r="O20" s="171"/>
      <c r="P20" s="171"/>
      <c r="Q20" s="171"/>
      <c r="R20" s="322"/>
      <c r="S20" s="246"/>
      <c r="T20" s="320"/>
      <c r="U20" s="232"/>
      <c r="V20" s="229"/>
      <c r="W20" s="229"/>
      <c r="X20" s="229"/>
      <c r="Y20" s="229"/>
      <c r="Z20" s="229"/>
      <c r="AA20" s="229"/>
      <c r="AB20" s="229"/>
      <c r="AC20" s="320"/>
      <c r="AE20" s="317"/>
      <c r="AF20" s="266"/>
      <c r="AG20" s="266"/>
      <c r="AH20" s="266"/>
      <c r="AI20" s="266"/>
      <c r="AJ20" s="266"/>
      <c r="AK20" s="266"/>
      <c r="AL20" s="266"/>
      <c r="AM20" s="326"/>
    </row>
    <row r="21" spans="1:39" ht="16.5" customHeight="1" thickTop="1" thickBot="1">
      <c r="A21" s="171"/>
      <c r="B21" s="352" t="s">
        <v>1667</v>
      </c>
      <c r="C21" s="353"/>
      <c r="D21" s="353"/>
      <c r="E21" s="430"/>
      <c r="F21" s="430"/>
      <c r="G21" s="430"/>
      <c r="H21" s="430"/>
      <c r="I21" s="430"/>
      <c r="J21" s="430"/>
      <c r="K21" s="430"/>
      <c r="L21" s="392"/>
      <c r="M21" s="171"/>
      <c r="N21" s="244"/>
      <c r="O21" s="171"/>
      <c r="P21" s="171"/>
      <c r="Q21" s="171"/>
      <c r="R21" s="322"/>
      <c r="S21" s="246"/>
      <c r="T21" s="329"/>
      <c r="U21" s="232"/>
      <c r="V21" s="229"/>
      <c r="W21" s="229"/>
      <c r="X21" s="229"/>
      <c r="Y21" s="229"/>
      <c r="Z21" s="229"/>
      <c r="AA21" s="229"/>
      <c r="AB21" s="229"/>
      <c r="AC21" s="329"/>
      <c r="AE21" s="352" t="s">
        <v>1667</v>
      </c>
      <c r="AF21" s="430"/>
      <c r="AG21" s="430"/>
      <c r="AH21" s="430"/>
      <c r="AI21" s="430"/>
      <c r="AJ21" s="430"/>
      <c r="AK21" s="430"/>
      <c r="AL21" s="430"/>
      <c r="AM21" s="392"/>
    </row>
    <row r="22" spans="1:39" ht="16.5" customHeight="1" thickTop="1" thickBot="1">
      <c r="A22" s="2568" t="s">
        <v>675</v>
      </c>
      <c r="B22" s="377" t="s">
        <v>1667</v>
      </c>
      <c r="C22" s="330" t="s">
        <v>677</v>
      </c>
      <c r="D22" s="330">
        <v>3</v>
      </c>
      <c r="E22" s="569"/>
      <c r="F22" s="569"/>
      <c r="G22" s="569"/>
      <c r="H22" s="569"/>
      <c r="I22" s="569"/>
      <c r="J22" s="569"/>
      <c r="K22" s="2475"/>
      <c r="L22" s="431"/>
      <c r="M22" s="171"/>
      <c r="N22" s="333" t="s">
        <v>1668</v>
      </c>
      <c r="O22" s="171"/>
      <c r="P22" s="432"/>
      <c r="Q22" s="171"/>
      <c r="R22" s="322"/>
      <c r="S22" s="246" t="str">
        <f>IF( SUM( U22:AB22 ) = 0, 0, $U$5 )</f>
        <v>Please complete all cells in row</v>
      </c>
      <c r="T22" s="329"/>
      <c r="U22" s="232"/>
      <c r="V22" s="229"/>
      <c r="W22" s="229"/>
      <c r="X22" s="229"/>
      <c r="Y22" s="229"/>
      <c r="Z22" s="229"/>
      <c r="AA22" s="229"/>
      <c r="AB22" s="247">
        <f t="shared" ref="AB22" si="21" xml:space="preserve"> IF( ISNUMBER( L22 ), 0, 1 )</f>
        <v>1</v>
      </c>
      <c r="AC22" s="329"/>
      <c r="AE22" s="377" t="s">
        <v>1667</v>
      </c>
      <c r="AF22" s="569"/>
      <c r="AG22" s="569"/>
      <c r="AH22" s="569"/>
      <c r="AI22" s="569"/>
      <c r="AJ22" s="569"/>
      <c r="AK22" s="569"/>
      <c r="AL22" s="2475"/>
      <c r="AM22" s="431" t="s">
        <v>1669</v>
      </c>
    </row>
    <row r="23" spans="1:39" ht="16.5" customHeight="1" thickTop="1">
      <c r="A23" s="171"/>
      <c r="B23" s="171"/>
      <c r="C23" s="171"/>
      <c r="D23" s="171"/>
      <c r="E23" s="171"/>
      <c r="F23" s="171"/>
      <c r="G23" s="171"/>
      <c r="H23" s="171"/>
      <c r="I23" s="171"/>
      <c r="J23" s="171"/>
      <c r="K23" s="171"/>
      <c r="L23" s="171"/>
      <c r="M23" s="171"/>
      <c r="N23" s="171"/>
      <c r="O23" s="171"/>
      <c r="Q23" s="2568" t="s">
        <v>815</v>
      </c>
      <c r="S23" s="246"/>
      <c r="T23" s="318"/>
      <c r="U23" s="269"/>
      <c r="V23" s="229"/>
      <c r="W23" s="229"/>
      <c r="X23" s="229"/>
      <c r="Y23" s="229"/>
      <c r="Z23" s="229"/>
      <c r="AA23" s="229"/>
      <c r="AB23" s="229"/>
      <c r="AC23" s="318"/>
      <c r="AM23" s="2853" t="s">
        <v>816</v>
      </c>
    </row>
    <row r="24" spans="1:39" ht="16.5" customHeight="1">
      <c r="A24" s="171"/>
      <c r="B24" s="171"/>
      <c r="C24" s="171"/>
      <c r="D24" s="171"/>
      <c r="E24" s="171"/>
      <c r="F24" s="171"/>
      <c r="G24" s="171"/>
      <c r="H24" s="171"/>
      <c r="I24" s="171"/>
      <c r="J24" s="171"/>
      <c r="K24" s="171"/>
      <c r="L24" s="171"/>
      <c r="M24" s="171"/>
      <c r="N24" s="171"/>
      <c r="O24" s="171"/>
      <c r="P24" s="171"/>
      <c r="Q24" s="171"/>
      <c r="S24" s="347"/>
      <c r="U24" s="232"/>
      <c r="V24" s="229"/>
      <c r="W24" s="229"/>
      <c r="X24" s="229"/>
      <c r="Y24" s="229"/>
      <c r="Z24" s="229"/>
      <c r="AA24" s="229"/>
      <c r="AB24" s="229"/>
    </row>
    <row r="25" spans="1:39" ht="16.5" customHeight="1">
      <c r="A25" s="171"/>
      <c r="B25" s="171"/>
      <c r="C25" s="171"/>
      <c r="D25" s="171"/>
      <c r="E25" s="171"/>
      <c r="F25" s="171"/>
      <c r="G25" s="171"/>
      <c r="H25" s="171"/>
      <c r="I25" s="171"/>
      <c r="J25" s="171"/>
      <c r="K25" s="171"/>
      <c r="L25" s="171"/>
      <c r="M25" s="171"/>
      <c r="N25" s="171"/>
      <c r="O25" s="171"/>
      <c r="P25" s="171"/>
      <c r="Q25" s="171"/>
      <c r="S25" s="347"/>
      <c r="U25" s="232"/>
      <c r="V25" s="232"/>
      <c r="W25" s="232"/>
      <c r="X25" s="232"/>
      <c r="Y25" s="232"/>
      <c r="Z25" s="232"/>
      <c r="AA25" s="232"/>
      <c r="AB25" s="232"/>
    </row>
    <row r="26" spans="1:39" ht="16.5" customHeight="1">
      <c r="A26" s="171"/>
      <c r="B26" s="171"/>
      <c r="C26" s="171"/>
      <c r="D26" s="171"/>
      <c r="E26" s="171"/>
      <c r="F26" s="171"/>
      <c r="G26" s="171"/>
      <c r="H26" s="171"/>
      <c r="I26" s="171"/>
      <c r="J26" s="171"/>
      <c r="K26" s="171"/>
      <c r="L26" s="171"/>
      <c r="M26" s="171"/>
      <c r="N26" s="171"/>
      <c r="O26" s="171"/>
      <c r="P26" s="171"/>
      <c r="Q26" s="171"/>
      <c r="U26" s="232"/>
      <c r="V26" s="232"/>
      <c r="W26" s="232"/>
      <c r="X26" s="232"/>
      <c r="Y26" s="232"/>
      <c r="Z26" s="232"/>
      <c r="AA26" s="232"/>
      <c r="AB26" s="232"/>
    </row>
    <row r="27" spans="1:39" ht="16.5" customHeight="1">
      <c r="A27" s="171"/>
      <c r="B27" s="171"/>
      <c r="C27" s="171"/>
      <c r="D27" s="171"/>
      <c r="E27" s="171"/>
      <c r="F27" s="171"/>
      <c r="G27" s="171"/>
      <c r="H27" s="171"/>
      <c r="I27" s="171"/>
      <c r="J27" s="171"/>
      <c r="K27" s="171"/>
      <c r="L27" s="171"/>
      <c r="M27" s="171"/>
      <c r="N27" s="171"/>
      <c r="O27" s="171"/>
      <c r="P27" s="171"/>
      <c r="Q27" s="171"/>
      <c r="U27" s="232"/>
      <c r="V27" s="232"/>
      <c r="W27" s="232"/>
      <c r="X27" s="232"/>
      <c r="Y27" s="232"/>
      <c r="Z27" s="232"/>
      <c r="AA27" s="232"/>
      <c r="AB27" s="232"/>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17"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1" zoomScaleNormal="100" zoomScaleSheetLayoutView="145" workbookViewId="0">
      <selection activeCell="B1" sqref="B1:D1"/>
    </sheetView>
  </sheetViews>
  <sheetFormatPr defaultColWidth="8.625" defaultRowHeight="14.25"/>
  <cols>
    <col min="1" max="1" width="11.5" style="196" hidden="1" customWidth="1"/>
    <col min="2" max="2" width="59.25" style="219" customWidth="1"/>
    <col min="3" max="3" width="5.5" style="196" bestFit="1" customWidth="1"/>
    <col min="4" max="4" width="4.75" style="196" bestFit="1" customWidth="1"/>
    <col min="5" max="5" width="15.625" style="196" bestFit="1" customWidth="1"/>
    <col min="6" max="6" width="15.25" style="196" bestFit="1" customWidth="1"/>
    <col min="7" max="7" width="20.625" style="196" bestFit="1" customWidth="1"/>
    <col min="8" max="8" width="12.5" style="196" bestFit="1" customWidth="1"/>
    <col min="9" max="9" width="16.75" style="196" bestFit="1" customWidth="1"/>
    <col min="10" max="10" width="11.75" style="196" customWidth="1"/>
    <col min="11" max="11" width="15.25" style="196" customWidth="1"/>
    <col min="12" max="12" width="15.75" style="468" bestFit="1" customWidth="1"/>
    <col min="13" max="13" width="15.5" style="196" customWidth="1"/>
    <col min="14" max="14" width="26" style="196" customWidth="1"/>
    <col min="15" max="15" width="9" style="196" hidden="1" customWidth="1"/>
    <col min="16" max="16" width="1.625" style="196" customWidth="1"/>
    <col min="17" max="17" width="25.125" style="229" customWidth="1"/>
    <col min="18" max="18" width="1.625" style="225" customWidth="1"/>
    <col min="19" max="24" width="8.125" style="225" hidden="1" customWidth="1"/>
    <col min="25" max="25" width="1.625" style="225" hidden="1" customWidth="1"/>
    <col min="26" max="26" width="1.625" style="196" customWidth="1"/>
    <col min="27" max="27" width="3.25" style="196" hidden="1" customWidth="1"/>
    <col min="28" max="28" width="1.625" style="196" hidden="1" customWidth="1"/>
    <col min="29" max="29" width="1.625" style="196" customWidth="1"/>
    <col min="30" max="30" width="84.125" style="219" customWidth="1"/>
    <col min="31" max="31" width="14.75" style="196" customWidth="1"/>
    <col min="32" max="33" width="12.125" style="196" customWidth="1"/>
    <col min="34" max="34" width="15.125" style="196" customWidth="1"/>
    <col min="35" max="36" width="12.125" style="196" customWidth="1"/>
    <col min="37" max="37" width="1.625" style="196" customWidth="1"/>
    <col min="38" max="16384" width="8.625" style="196"/>
  </cols>
  <sheetData>
    <row r="1" spans="1:36" s="348" customFormat="1" ht="23.25">
      <c r="B1" s="3225" t="s">
        <v>1670</v>
      </c>
      <c r="C1" s="3225"/>
      <c r="D1" s="3225"/>
      <c r="E1" s="3225"/>
      <c r="F1" s="3225"/>
      <c r="G1" s="3225"/>
      <c r="H1" s="3225"/>
      <c r="I1" s="3225"/>
      <c r="J1" s="3225"/>
      <c r="K1" s="298"/>
      <c r="L1" s="221"/>
      <c r="P1" s="299"/>
      <c r="Q1" s="229"/>
      <c r="R1" s="320"/>
      <c r="S1" s="225"/>
      <c r="T1" s="225"/>
      <c r="U1" s="225"/>
      <c r="V1" s="225"/>
      <c r="W1" s="225"/>
      <c r="X1" s="225"/>
      <c r="Y1" s="320"/>
      <c r="AB1" s="299"/>
      <c r="AD1" s="434" t="s">
        <v>656</v>
      </c>
    </row>
    <row r="2" spans="1:36" s="348" customFormat="1" ht="23.25">
      <c r="B2" s="3225" t="str">
        <f>SelectCompany!B4</f>
        <v>South West Water (whole area)</v>
      </c>
      <c r="C2" s="3225"/>
      <c r="D2" s="3225"/>
      <c r="E2" s="3225"/>
      <c r="F2" s="3225"/>
      <c r="G2" s="3225"/>
      <c r="H2" s="3225"/>
      <c r="I2" s="3225"/>
      <c r="J2" s="3225"/>
      <c r="K2" s="298"/>
      <c r="L2" s="221"/>
      <c r="P2" s="299"/>
      <c r="Q2" s="229"/>
      <c r="R2" s="320"/>
      <c r="S2" s="225"/>
      <c r="T2" s="225"/>
      <c r="U2" s="225"/>
      <c r="V2" s="225"/>
      <c r="W2" s="225"/>
      <c r="X2" s="225"/>
      <c r="Y2" s="320"/>
      <c r="AB2" s="299"/>
      <c r="AD2" s="434"/>
    </row>
    <row r="3" spans="1:36" ht="19.5">
      <c r="B3" s="3226" t="s">
        <v>1671</v>
      </c>
      <c r="C3" s="3227"/>
      <c r="D3" s="3227"/>
      <c r="E3" s="3227"/>
      <c r="F3" s="3227"/>
      <c r="G3" s="3227"/>
      <c r="H3" s="3227"/>
      <c r="I3" s="3227"/>
      <c r="J3" s="3227"/>
      <c r="K3" s="3227"/>
      <c r="L3" s="3227"/>
      <c r="M3" s="3227"/>
      <c r="N3" s="3227"/>
      <c r="P3" s="301"/>
      <c r="Q3" s="227" t="s">
        <v>658</v>
      </c>
      <c r="R3" s="320"/>
      <c r="Y3" s="320"/>
      <c r="AB3" s="301"/>
      <c r="AD3" s="3278" t="s">
        <v>1671</v>
      </c>
      <c r="AE3" s="3279"/>
      <c r="AF3" s="3279"/>
      <c r="AG3" s="3279"/>
      <c r="AH3" s="3279"/>
      <c r="AI3" s="3279"/>
      <c r="AJ3" s="3279"/>
    </row>
    <row r="4" spans="1:36" ht="19.5" thickBot="1">
      <c r="B4" s="435"/>
      <c r="C4" s="435"/>
      <c r="D4" s="435"/>
      <c r="E4" s="435"/>
      <c r="F4" s="435"/>
      <c r="G4" s="435"/>
      <c r="H4" s="435"/>
      <c r="I4" s="435"/>
      <c r="J4" s="435"/>
      <c r="K4" s="435"/>
      <c r="L4" s="435"/>
      <c r="P4" s="304"/>
      <c r="R4" s="320"/>
      <c r="S4" s="3232" t="s">
        <v>659</v>
      </c>
      <c r="T4" s="3232"/>
      <c r="U4" s="3232"/>
      <c r="V4" s="3232"/>
      <c r="W4" s="3232"/>
      <c r="X4" s="3232"/>
      <c r="Y4" s="320"/>
      <c r="AB4" s="304"/>
      <c r="AD4" s="435"/>
      <c r="AE4" s="435"/>
      <c r="AF4" s="435"/>
      <c r="AG4" s="435"/>
      <c r="AH4" s="435"/>
      <c r="AI4" s="435"/>
      <c r="AJ4" s="435"/>
    </row>
    <row r="5" spans="1:36" ht="46.5" thickTop="1" thickBot="1">
      <c r="A5" s="2423" t="s">
        <v>669</v>
      </c>
      <c r="B5" s="402" t="s">
        <v>660</v>
      </c>
      <c r="C5" s="403" t="s">
        <v>661</v>
      </c>
      <c r="D5" s="403" t="s">
        <v>662</v>
      </c>
      <c r="E5" s="403" t="s">
        <v>1593</v>
      </c>
      <c r="F5" s="403" t="s">
        <v>1594</v>
      </c>
      <c r="G5" s="403" t="s">
        <v>1595</v>
      </c>
      <c r="H5" s="403" t="s">
        <v>1596</v>
      </c>
      <c r="I5" s="403" t="s">
        <v>1597</v>
      </c>
      <c r="J5" s="404" t="s">
        <v>891</v>
      </c>
      <c r="K5" s="401"/>
      <c r="L5" s="405" t="s">
        <v>666</v>
      </c>
      <c r="M5" s="171"/>
      <c r="N5" s="406" t="s">
        <v>667</v>
      </c>
      <c r="O5" s="171"/>
      <c r="P5" s="304"/>
      <c r="R5" s="320"/>
      <c r="S5" s="231"/>
      <c r="T5" s="232"/>
      <c r="U5" s="232" t="s">
        <v>668</v>
      </c>
      <c r="V5" s="232"/>
      <c r="W5" s="232"/>
      <c r="X5" s="232"/>
      <c r="Y5" s="320"/>
      <c r="AB5" s="304"/>
      <c r="AD5" s="402" t="s">
        <v>660</v>
      </c>
      <c r="AE5" s="403" t="s">
        <v>1593</v>
      </c>
      <c r="AF5" s="403" t="s">
        <v>1594</v>
      </c>
      <c r="AG5" s="403" t="s">
        <v>1595</v>
      </c>
      <c r="AH5" s="403" t="s">
        <v>1596</v>
      </c>
      <c r="AI5" s="403" t="s">
        <v>1672</v>
      </c>
      <c r="AJ5" s="404" t="s">
        <v>891</v>
      </c>
    </row>
    <row r="6" spans="1:36" ht="17.25" thickTop="1" thickBot="1">
      <c r="A6" s="2575" t="s">
        <v>673</v>
      </c>
      <c r="C6" s="228"/>
      <c r="D6" s="228"/>
      <c r="E6" s="436"/>
      <c r="F6" s="436"/>
      <c r="G6" s="436"/>
      <c r="H6" s="436"/>
      <c r="I6" s="436"/>
      <c r="J6" s="401"/>
      <c r="K6" s="401"/>
      <c r="L6" s="171"/>
      <c r="M6" s="171"/>
      <c r="N6" s="171"/>
      <c r="O6" s="171"/>
      <c r="P6" s="304"/>
      <c r="R6" s="320"/>
      <c r="S6" s="196"/>
      <c r="T6" s="196"/>
      <c r="U6" s="196"/>
      <c r="V6" s="196"/>
      <c r="W6" s="196"/>
      <c r="X6" s="196"/>
      <c r="Y6" s="320"/>
      <c r="AB6" s="304"/>
      <c r="AD6" s="228"/>
      <c r="AE6" s="2859" t="s">
        <v>820</v>
      </c>
      <c r="AF6" s="436"/>
      <c r="AG6" s="436"/>
      <c r="AH6" s="436"/>
      <c r="AI6" s="436"/>
      <c r="AJ6" s="401"/>
    </row>
    <row r="7" spans="1:36" ht="16.5" thickTop="1" thickBot="1">
      <c r="A7" s="171"/>
      <c r="B7" s="352" t="s">
        <v>1673</v>
      </c>
      <c r="C7" s="353"/>
      <c r="D7" s="353"/>
      <c r="E7" s="437"/>
      <c r="F7" s="437"/>
      <c r="G7" s="437"/>
      <c r="H7" s="437"/>
      <c r="I7" s="437"/>
      <c r="J7" s="437"/>
      <c r="K7" s="437"/>
      <c r="L7" s="437"/>
      <c r="M7" s="171"/>
      <c r="N7" s="171"/>
      <c r="O7" s="171"/>
      <c r="P7" s="304"/>
      <c r="R7" s="320"/>
      <c r="S7" s="229"/>
      <c r="T7" s="229"/>
      <c r="U7" s="229"/>
      <c r="V7" s="229"/>
      <c r="W7" s="229"/>
      <c r="X7" s="229"/>
      <c r="Y7" s="320"/>
      <c r="AB7" s="304"/>
      <c r="AD7" s="352" t="s">
        <v>1673</v>
      </c>
      <c r="AE7" s="437"/>
      <c r="AF7" s="437"/>
      <c r="AG7" s="437"/>
      <c r="AH7" s="437"/>
      <c r="AI7" s="437"/>
      <c r="AJ7" s="437"/>
    </row>
    <row r="8" spans="1:36" ht="15.75" thickTop="1">
      <c r="A8" s="2575" t="s">
        <v>675</v>
      </c>
      <c r="B8" s="438" t="s">
        <v>1674</v>
      </c>
      <c r="C8" s="439" t="s">
        <v>677</v>
      </c>
      <c r="D8" s="440">
        <v>3</v>
      </c>
      <c r="E8" s="1701">
        <f>IFERROR('4J'!E9,0)</f>
        <v>0</v>
      </c>
      <c r="F8" s="1702">
        <f>IFERROR(SUM('4J'!F9:I9),0)</f>
        <v>0</v>
      </c>
      <c r="G8" s="1702">
        <f>IFERROR(SUM('4K'!E10:I10),0)</f>
        <v>0</v>
      </c>
      <c r="H8" s="2669">
        <f>IFERROR(SUM('4K'!J10:L10),0)</f>
        <v>0</v>
      </c>
      <c r="I8" s="2677"/>
      <c r="J8" s="2672">
        <f t="shared" ref="J8:J16" si="0">IFERROR(SUM(E8:I8),0)</f>
        <v>0</v>
      </c>
      <c r="K8" s="444"/>
      <c r="L8" s="2181" t="s">
        <v>1675</v>
      </c>
      <c r="M8" s="171"/>
      <c r="N8" s="245"/>
      <c r="O8" s="171"/>
      <c r="P8" s="304"/>
      <c r="Q8" s="246" t="str">
        <f>IF( SUM( S8:X8 ) = 0, 0, $U$5 )</f>
        <v>Please complete all cells in row</v>
      </c>
      <c r="R8" s="320"/>
      <c r="S8" s="232"/>
      <c r="T8" s="232"/>
      <c r="U8" s="232"/>
      <c r="V8" s="232"/>
      <c r="W8" s="247">
        <f t="shared" ref="W8:W15" si="1" xml:space="preserve"> IF( ISNUMBER( I8 ), 0, 1 )</f>
        <v>1</v>
      </c>
      <c r="X8" s="232"/>
      <c r="Y8" s="320"/>
      <c r="AB8" s="304"/>
      <c r="AD8" s="2683" t="s">
        <v>1674</v>
      </c>
      <c r="AE8" s="2691" t="s">
        <v>756</v>
      </c>
      <c r="AF8" s="2685" t="s">
        <v>1676</v>
      </c>
      <c r="AG8" s="441" t="s">
        <v>1677</v>
      </c>
      <c r="AH8" s="441" t="s">
        <v>1678</v>
      </c>
      <c r="AI8" s="442" t="s">
        <v>1679</v>
      </c>
      <c r="AJ8" s="443" t="s">
        <v>1680</v>
      </c>
    </row>
    <row r="9" spans="1:36" ht="15">
      <c r="A9" s="171"/>
      <c r="B9" s="445" t="s">
        <v>1681</v>
      </c>
      <c r="C9" s="446" t="s">
        <v>677</v>
      </c>
      <c r="D9" s="446">
        <v>3</v>
      </c>
      <c r="E9" s="1703">
        <f>IFERROR('4J'!E10,0)</f>
        <v>0</v>
      </c>
      <c r="F9" s="1704">
        <f>IFERROR(SUM('4J'!F10:I10),0)</f>
        <v>0</v>
      </c>
      <c r="G9" s="1704">
        <f>IFERROR(SUM('4K'!E11:I11),0)</f>
        <v>0</v>
      </c>
      <c r="H9" s="2670">
        <f>IFERROR(SUM('4K'!J11:L11),0)</f>
        <v>0</v>
      </c>
      <c r="I9" s="2675"/>
      <c r="J9" s="2673">
        <f t="shared" si="0"/>
        <v>0</v>
      </c>
      <c r="K9" s="444"/>
      <c r="L9" s="2182" t="s">
        <v>1682</v>
      </c>
      <c r="M9" s="171"/>
      <c r="N9" s="253"/>
      <c r="O9" s="171"/>
      <c r="P9" s="322"/>
      <c r="Q9" s="246" t="str">
        <f t="shared" ref="Q9:Q15" si="2">IF( SUM( S9:X9 ) = 0, 0, $U$5 )</f>
        <v>Please complete all cells in row</v>
      </c>
      <c r="R9" s="320"/>
      <c r="S9" s="232"/>
      <c r="T9" s="232"/>
      <c r="U9" s="232"/>
      <c r="V9" s="232"/>
      <c r="W9" s="247">
        <f t="shared" si="1"/>
        <v>1</v>
      </c>
      <c r="X9" s="232"/>
      <c r="Y9" s="320"/>
      <c r="AB9" s="322"/>
      <c r="AD9" s="2684" t="s">
        <v>1681</v>
      </c>
      <c r="AE9" s="2688" t="s">
        <v>756</v>
      </c>
      <c r="AF9" s="2686" t="s">
        <v>1683</v>
      </c>
      <c r="AG9" s="447" t="s">
        <v>1684</v>
      </c>
      <c r="AH9" s="447" t="s">
        <v>1685</v>
      </c>
      <c r="AI9" s="448" t="s">
        <v>1686</v>
      </c>
      <c r="AJ9" s="449" t="s">
        <v>1687</v>
      </c>
    </row>
    <row r="10" spans="1:36" ht="15">
      <c r="A10" s="171"/>
      <c r="B10" s="445" t="s">
        <v>1688</v>
      </c>
      <c r="C10" s="446" t="s">
        <v>677</v>
      </c>
      <c r="D10" s="446">
        <v>3</v>
      </c>
      <c r="E10" s="1704">
        <f>IFERROR(SUM('4J'!E18:E20),0)</f>
        <v>0</v>
      </c>
      <c r="F10" s="1704">
        <f>IFERROR(SUM('4J'!F18:I20),0)</f>
        <v>0</v>
      </c>
      <c r="G10" s="1704">
        <f>IFERROR(SUM('4K'!E19:I21),0)</f>
        <v>0</v>
      </c>
      <c r="H10" s="2670">
        <f>IFERROR(SUM('4K'!J19:L21),0)</f>
        <v>0</v>
      </c>
      <c r="I10" s="2675"/>
      <c r="J10" s="2673">
        <f t="shared" si="0"/>
        <v>0</v>
      </c>
      <c r="K10" s="444"/>
      <c r="L10" s="2182" t="s">
        <v>1689</v>
      </c>
      <c r="M10" s="171"/>
      <c r="N10" s="253"/>
      <c r="O10" s="171"/>
      <c r="P10" s="322"/>
      <c r="Q10" s="246" t="str">
        <f t="shared" si="2"/>
        <v>Please complete all cells in row</v>
      </c>
      <c r="R10" s="320"/>
      <c r="S10" s="232"/>
      <c r="T10" s="232"/>
      <c r="U10" s="232"/>
      <c r="V10" s="232"/>
      <c r="W10" s="247">
        <f t="shared" si="1"/>
        <v>1</v>
      </c>
      <c r="X10" s="232"/>
      <c r="Y10" s="320"/>
      <c r="AB10" s="322"/>
      <c r="AD10" s="2684" t="s">
        <v>1690</v>
      </c>
      <c r="AE10" s="2689" t="s">
        <v>1691</v>
      </c>
      <c r="AF10" s="2686" t="s">
        <v>1692</v>
      </c>
      <c r="AG10" s="447" t="s">
        <v>1693</v>
      </c>
      <c r="AH10" s="447" t="s">
        <v>1694</v>
      </c>
      <c r="AI10" s="448" t="s">
        <v>1695</v>
      </c>
      <c r="AJ10" s="449" t="s">
        <v>1696</v>
      </c>
    </row>
    <row r="11" spans="1:36" ht="15">
      <c r="A11" s="171"/>
      <c r="B11" s="445" t="s">
        <v>1697</v>
      </c>
      <c r="C11" s="450" t="s">
        <v>677</v>
      </c>
      <c r="D11" s="450">
        <v>3</v>
      </c>
      <c r="E11" s="1705">
        <f>IFERROR('4J'!E11,0)</f>
        <v>0</v>
      </c>
      <c r="F11" s="1704">
        <f>IFERROR(SUM('4J'!F11:I11),0)</f>
        <v>0</v>
      </c>
      <c r="G11" s="1704">
        <f>IFERROR(SUM('4K'!E12:I12),0)</f>
        <v>0</v>
      </c>
      <c r="H11" s="2670">
        <f>IFERROR(SUM('4K'!J12:L12),0)</f>
        <v>0</v>
      </c>
      <c r="I11" s="2675"/>
      <c r="J11" s="2673">
        <f t="shared" si="0"/>
        <v>0</v>
      </c>
      <c r="K11" s="444"/>
      <c r="L11" s="2182" t="s">
        <v>1698</v>
      </c>
      <c r="M11" s="171"/>
      <c r="N11" s="253"/>
      <c r="O11" s="171"/>
      <c r="P11" s="322"/>
      <c r="Q11" s="246" t="str">
        <f t="shared" si="2"/>
        <v>Please complete all cells in row</v>
      </c>
      <c r="R11" s="320"/>
      <c r="S11" s="232"/>
      <c r="T11" s="232"/>
      <c r="U11" s="232"/>
      <c r="V11" s="232"/>
      <c r="W11" s="247">
        <f t="shared" si="1"/>
        <v>1</v>
      </c>
      <c r="X11" s="232"/>
      <c r="Y11" s="320"/>
      <c r="AB11" s="322"/>
      <c r="AD11" s="2684" t="s">
        <v>1697</v>
      </c>
      <c r="AE11" s="2688" t="s">
        <v>756</v>
      </c>
      <c r="AF11" s="2686" t="s">
        <v>1699</v>
      </c>
      <c r="AG11" s="447" t="s">
        <v>1700</v>
      </c>
      <c r="AH11" s="447" t="s">
        <v>1701</v>
      </c>
      <c r="AI11" s="448" t="s">
        <v>1702</v>
      </c>
      <c r="AJ11" s="449" t="s">
        <v>1703</v>
      </c>
    </row>
    <row r="12" spans="1:36" ht="15">
      <c r="A12" s="171"/>
      <c r="B12" s="445" t="s">
        <v>1704</v>
      </c>
      <c r="C12" s="446" t="s">
        <v>677</v>
      </c>
      <c r="D12" s="446">
        <v>3</v>
      </c>
      <c r="E12" s="1705">
        <f>IFERROR('4J'!E12,0)</f>
        <v>0</v>
      </c>
      <c r="F12" s="1704">
        <f>IFERROR(SUM('4J'!F12:I12),0)</f>
        <v>0</v>
      </c>
      <c r="G12" s="1704">
        <f>IFERROR(SUM('4K'!E13:I13),0)</f>
        <v>0</v>
      </c>
      <c r="H12" s="2670">
        <f>IFERROR(SUM('4K'!J13:L13),0)</f>
        <v>0</v>
      </c>
      <c r="I12" s="2675"/>
      <c r="J12" s="2673">
        <f t="shared" si="0"/>
        <v>0</v>
      </c>
      <c r="K12" s="451"/>
      <c r="L12" s="2182" t="s">
        <v>1705</v>
      </c>
      <c r="M12" s="171"/>
      <c r="N12" s="253"/>
      <c r="O12" s="171"/>
      <c r="P12" s="322"/>
      <c r="Q12" s="246" t="str">
        <f t="shared" si="2"/>
        <v>Please complete all cells in row</v>
      </c>
      <c r="R12" s="320"/>
      <c r="S12" s="232"/>
      <c r="T12" s="232"/>
      <c r="U12" s="232"/>
      <c r="V12" s="232"/>
      <c r="W12" s="247">
        <f t="shared" si="1"/>
        <v>1</v>
      </c>
      <c r="X12" s="232"/>
      <c r="Y12" s="320"/>
      <c r="AB12" s="322"/>
      <c r="AD12" s="2684" t="s">
        <v>1704</v>
      </c>
      <c r="AE12" s="2688" t="s">
        <v>756</v>
      </c>
      <c r="AF12" s="2686" t="s">
        <v>1706</v>
      </c>
      <c r="AG12" s="447" t="s">
        <v>1707</v>
      </c>
      <c r="AH12" s="447" t="s">
        <v>1708</v>
      </c>
      <c r="AI12" s="448" t="s">
        <v>1709</v>
      </c>
      <c r="AJ12" s="449" t="s">
        <v>1710</v>
      </c>
    </row>
    <row r="13" spans="1:36" ht="15">
      <c r="A13" s="171"/>
      <c r="B13" s="445" t="s">
        <v>1711</v>
      </c>
      <c r="C13" s="446" t="s">
        <v>677</v>
      </c>
      <c r="D13" s="446">
        <v>3</v>
      </c>
      <c r="E13" s="1705">
        <f>IFERROR('4J'!E13,0)</f>
        <v>0</v>
      </c>
      <c r="F13" s="1704">
        <f>IFERROR(SUM('4J'!F13:I13),0)</f>
        <v>0</v>
      </c>
      <c r="G13" s="1704">
        <f>IFERROR(SUM('4K'!E14:I14),0)</f>
        <v>0</v>
      </c>
      <c r="H13" s="2670">
        <f>IFERROR(SUM('4K'!J14:L14),0)</f>
        <v>0</v>
      </c>
      <c r="I13" s="2675"/>
      <c r="J13" s="2673">
        <f t="shared" si="0"/>
        <v>0</v>
      </c>
      <c r="K13" s="451"/>
      <c r="L13" s="2182" t="s">
        <v>1712</v>
      </c>
      <c r="M13" s="171"/>
      <c r="N13" s="253"/>
      <c r="O13" s="171"/>
      <c r="P13" s="322"/>
      <c r="Q13" s="246" t="str">
        <f t="shared" si="2"/>
        <v>Please complete all cells in row</v>
      </c>
      <c r="R13" s="320"/>
      <c r="S13" s="232"/>
      <c r="T13" s="232"/>
      <c r="U13" s="232"/>
      <c r="V13" s="232"/>
      <c r="W13" s="247">
        <f t="shared" si="1"/>
        <v>1</v>
      </c>
      <c r="X13" s="232"/>
      <c r="Y13" s="320"/>
      <c r="AB13" s="322"/>
      <c r="AD13" s="2684" t="s">
        <v>1711</v>
      </c>
      <c r="AE13" s="2688" t="s">
        <v>756</v>
      </c>
      <c r="AF13" s="2686" t="s">
        <v>1713</v>
      </c>
      <c r="AG13" s="447" t="s">
        <v>1714</v>
      </c>
      <c r="AH13" s="447" t="s">
        <v>1715</v>
      </c>
      <c r="AI13" s="448" t="s">
        <v>1716</v>
      </c>
      <c r="AJ13" s="449" t="s">
        <v>1717</v>
      </c>
    </row>
    <row r="14" spans="1:36" ht="30">
      <c r="A14" s="171"/>
      <c r="B14" s="445" t="s">
        <v>1718</v>
      </c>
      <c r="C14" s="446" t="s">
        <v>677</v>
      </c>
      <c r="D14" s="446">
        <v>3</v>
      </c>
      <c r="E14" s="1706">
        <f>IFERROR(SUM('4J'!E14,'4J'!E23,'4J'!E24,'4J'!E25),0)</f>
        <v>0</v>
      </c>
      <c r="F14" s="1704">
        <f>IFERROR(SUM('4J'!F14:I14,'4J'!F23:I25),0)</f>
        <v>0</v>
      </c>
      <c r="G14" s="1704">
        <f>IFERROR(SUM('4K'!E15:I15,'4K'!E24:I26),0)</f>
        <v>0</v>
      </c>
      <c r="H14" s="2670">
        <f>IFERROR(SUM('4K'!J15:L15,'4K'!J24:L26),0)</f>
        <v>0</v>
      </c>
      <c r="I14" s="2675"/>
      <c r="J14" s="2673">
        <f t="shared" si="0"/>
        <v>0</v>
      </c>
      <c r="K14" s="451"/>
      <c r="L14" s="2182" t="s">
        <v>1719</v>
      </c>
      <c r="M14" s="171"/>
      <c r="N14" s="253"/>
      <c r="O14" s="171"/>
      <c r="P14" s="322"/>
      <c r="Q14" s="246" t="str">
        <f t="shared" si="2"/>
        <v>Please complete all cells in row</v>
      </c>
      <c r="R14" s="320"/>
      <c r="S14" s="232"/>
      <c r="T14" s="232"/>
      <c r="U14" s="232"/>
      <c r="V14" s="232"/>
      <c r="W14" s="247">
        <f t="shared" si="1"/>
        <v>1</v>
      </c>
      <c r="X14" s="232"/>
      <c r="Y14" s="320"/>
      <c r="AB14" s="322"/>
      <c r="AD14" s="2684" t="s">
        <v>1720</v>
      </c>
      <c r="AE14" s="2690" t="s">
        <v>1721</v>
      </c>
      <c r="AF14" s="2686" t="s">
        <v>1722</v>
      </c>
      <c r="AG14" s="447" t="s">
        <v>1723</v>
      </c>
      <c r="AH14" s="447" t="s">
        <v>1724</v>
      </c>
      <c r="AI14" s="448" t="s">
        <v>1725</v>
      </c>
      <c r="AJ14" s="449" t="s">
        <v>1726</v>
      </c>
    </row>
    <row r="15" spans="1:36" ht="15">
      <c r="A15" s="171"/>
      <c r="B15" s="445" t="s">
        <v>1727</v>
      </c>
      <c r="C15" s="450" t="s">
        <v>677</v>
      </c>
      <c r="D15" s="450">
        <v>3</v>
      </c>
      <c r="E15" s="1705">
        <f>IFERROR('4J'!E15,0)</f>
        <v>0</v>
      </c>
      <c r="F15" s="1704">
        <f>IFERROR(SUM('4J'!F15:I15),0)</f>
        <v>0</v>
      </c>
      <c r="G15" s="1704">
        <f>IFERROR(SUM('4K'!E16:I16),0)</f>
        <v>0</v>
      </c>
      <c r="H15" s="2670">
        <f>IFERROR(SUM('4K'!J16:L16),0)</f>
        <v>0</v>
      </c>
      <c r="I15" s="2675"/>
      <c r="J15" s="2673">
        <f t="shared" si="0"/>
        <v>0</v>
      </c>
      <c r="K15" s="451"/>
      <c r="L15" s="2183" t="s">
        <v>1728</v>
      </c>
      <c r="M15" s="171"/>
      <c r="N15" s="253"/>
      <c r="O15" s="171"/>
      <c r="P15" s="322"/>
      <c r="Q15" s="246" t="str">
        <f t="shared" si="2"/>
        <v>Please complete all cells in row</v>
      </c>
      <c r="R15" s="320"/>
      <c r="S15" s="232"/>
      <c r="T15" s="232"/>
      <c r="U15" s="232"/>
      <c r="V15" s="232"/>
      <c r="W15" s="247">
        <f t="shared" si="1"/>
        <v>1</v>
      </c>
      <c r="X15" s="232"/>
      <c r="Y15" s="320"/>
      <c r="AB15" s="322"/>
      <c r="AD15" s="2684" t="s">
        <v>1727</v>
      </c>
      <c r="AE15" s="2688" t="s">
        <v>756</v>
      </c>
      <c r="AF15" s="2686" t="s">
        <v>1729</v>
      </c>
      <c r="AG15" s="447" t="s">
        <v>1730</v>
      </c>
      <c r="AH15" s="447" t="s">
        <v>1731</v>
      </c>
      <c r="AI15" s="448" t="s">
        <v>1732</v>
      </c>
      <c r="AJ15" s="449" t="s">
        <v>1733</v>
      </c>
    </row>
    <row r="16" spans="1:36" ht="15.75" thickBot="1">
      <c r="A16" s="2575" t="s">
        <v>773</v>
      </c>
      <c r="B16" s="452" t="s">
        <v>1734</v>
      </c>
      <c r="C16" s="453" t="s">
        <v>677</v>
      </c>
      <c r="D16" s="453">
        <v>3</v>
      </c>
      <c r="E16" s="1707">
        <f>IFERROR(SUM(E8:E15), 0)</f>
        <v>0</v>
      </c>
      <c r="F16" s="1707">
        <f>IFERROR(SUM(F8:F15), 0)</f>
        <v>0</v>
      </c>
      <c r="G16" s="1707">
        <f>IFERROR(SUM(G8:G15), 0)</f>
        <v>0</v>
      </c>
      <c r="H16" s="2671">
        <f>IFERROR(SUM(H8:H15), 0)</f>
        <v>0</v>
      </c>
      <c r="I16" s="2678">
        <f>IFERROR(SUM(I8:I15),0)</f>
        <v>0</v>
      </c>
      <c r="J16" s="2674">
        <f t="shared" si="0"/>
        <v>0</v>
      </c>
      <c r="K16" s="451"/>
      <c r="L16" s="2184" t="s">
        <v>1735</v>
      </c>
      <c r="M16" s="171"/>
      <c r="N16" s="264"/>
      <c r="O16" s="171"/>
      <c r="P16" s="322"/>
      <c r="R16" s="320"/>
      <c r="S16" s="232"/>
      <c r="T16" s="232"/>
      <c r="U16" s="232"/>
      <c r="V16" s="232"/>
      <c r="W16" s="232"/>
      <c r="X16" s="232"/>
      <c r="Y16" s="320"/>
      <c r="AB16" s="322"/>
      <c r="AD16" s="452" t="s">
        <v>1734</v>
      </c>
      <c r="AE16" s="2687" t="s">
        <v>1736</v>
      </c>
      <c r="AF16" s="454" t="s">
        <v>1737</v>
      </c>
      <c r="AG16" s="454" t="s">
        <v>1738</v>
      </c>
      <c r="AH16" s="454" t="s">
        <v>1739</v>
      </c>
      <c r="AI16" s="455" t="s">
        <v>1740</v>
      </c>
      <c r="AJ16" s="456" t="s">
        <v>1741</v>
      </c>
    </row>
    <row r="17" spans="1:36" ht="16.5" thickTop="1" thickBot="1">
      <c r="A17" s="171"/>
      <c r="B17" s="324"/>
      <c r="C17" s="324"/>
      <c r="D17" s="324"/>
      <c r="E17" s="1708"/>
      <c r="F17" s="1708"/>
      <c r="G17" s="1708"/>
      <c r="H17" s="1708"/>
      <c r="I17" s="325"/>
      <c r="J17" s="1708"/>
      <c r="K17" s="308"/>
      <c r="L17" s="67"/>
      <c r="M17" s="171"/>
      <c r="N17" s="171"/>
      <c r="O17" s="171"/>
      <c r="P17" s="322"/>
      <c r="R17" s="320"/>
      <c r="S17" s="232"/>
      <c r="T17" s="232"/>
      <c r="U17" s="232"/>
      <c r="V17" s="232"/>
      <c r="W17" s="232"/>
      <c r="X17" s="232"/>
      <c r="Y17" s="320"/>
      <c r="AB17" s="322"/>
      <c r="AD17" s="324"/>
      <c r="AE17" s="325"/>
      <c r="AF17" s="325"/>
      <c r="AG17" s="325"/>
      <c r="AH17" s="325"/>
      <c r="AI17" s="325"/>
      <c r="AJ17" s="325"/>
    </row>
    <row r="18" spans="1:36" ht="17.25" thickTop="1" thickBot="1">
      <c r="A18" s="171"/>
      <c r="B18" s="352" t="s">
        <v>1720</v>
      </c>
      <c r="C18" s="353"/>
      <c r="D18" s="353"/>
      <c r="E18" s="1709"/>
      <c r="F18" s="1709"/>
      <c r="G18" s="1709"/>
      <c r="H18" s="1709"/>
      <c r="I18" s="326"/>
      <c r="J18" s="1709"/>
      <c r="K18" s="81"/>
      <c r="L18" s="457"/>
      <c r="M18" s="171"/>
      <c r="N18" s="171"/>
      <c r="O18" s="171"/>
      <c r="P18" s="322"/>
      <c r="R18" s="320"/>
      <c r="S18" s="232"/>
      <c r="T18" s="232"/>
      <c r="U18" s="232"/>
      <c r="V18" s="232"/>
      <c r="W18" s="232"/>
      <c r="X18" s="232"/>
      <c r="Y18" s="320"/>
      <c r="AB18" s="322"/>
      <c r="AD18" s="352" t="s">
        <v>1720</v>
      </c>
      <c r="AE18" s="326"/>
      <c r="AF18" s="326"/>
      <c r="AG18" s="326"/>
      <c r="AH18" s="326"/>
      <c r="AI18" s="326"/>
      <c r="AJ18" s="326"/>
    </row>
    <row r="19" spans="1:36" ht="16.5" customHeight="1" thickTop="1">
      <c r="A19" s="2575" t="s">
        <v>675</v>
      </c>
      <c r="B19" s="438" t="s">
        <v>1742</v>
      </c>
      <c r="C19" s="440" t="s">
        <v>677</v>
      </c>
      <c r="D19" s="440">
        <v>3</v>
      </c>
      <c r="E19" s="1701">
        <f>IFERROR('4D'!E10, 0)</f>
        <v>0</v>
      </c>
      <c r="F19" s="1702">
        <f>IFERROR(SUM('4D'!F10:I10), 0)</f>
        <v>0</v>
      </c>
      <c r="G19" s="1702">
        <f>IFERROR(SUM('4E'!E10:I10), 0)</f>
        <v>0</v>
      </c>
      <c r="H19" s="2669">
        <f>IFERROR(SUM('4E'!J10:L10), 0)</f>
        <v>0</v>
      </c>
      <c r="I19" s="2677"/>
      <c r="J19" s="2672">
        <f>IFERROR(SUM(E19:I19), 0)</f>
        <v>0</v>
      </c>
      <c r="K19" s="444"/>
      <c r="L19" s="2181" t="s">
        <v>1743</v>
      </c>
      <c r="M19" s="171"/>
      <c r="N19" s="245"/>
      <c r="O19" s="171"/>
      <c r="P19" s="322"/>
      <c r="Q19" s="246" t="str">
        <f t="shared" ref="Q19:Q20" si="3">IF( SUM( S19:X19 ) = 0, 0, $U$5 )</f>
        <v>Please complete all cells in row</v>
      </c>
      <c r="R19" s="320"/>
      <c r="S19" s="232"/>
      <c r="T19" s="232"/>
      <c r="U19" s="232"/>
      <c r="V19" s="232"/>
      <c r="W19" s="247">
        <f xml:space="preserve"> IF( ISNUMBER( I19 ), 0, 1 )</f>
        <v>1</v>
      </c>
      <c r="X19" s="232"/>
      <c r="Y19" s="320"/>
      <c r="AB19" s="322"/>
      <c r="AD19" s="2683" t="s">
        <v>1742</v>
      </c>
      <c r="AE19" s="2691" t="s">
        <v>756</v>
      </c>
      <c r="AF19" s="2685" t="s">
        <v>1744</v>
      </c>
      <c r="AG19" s="441" t="s">
        <v>1745</v>
      </c>
      <c r="AH19" s="441" t="s">
        <v>1746</v>
      </c>
      <c r="AI19" s="442" t="s">
        <v>1747</v>
      </c>
      <c r="AJ19" s="443" t="s">
        <v>1748</v>
      </c>
    </row>
    <row r="20" spans="1:36" ht="16.5" customHeight="1">
      <c r="A20" s="171"/>
      <c r="B20" s="445" t="s">
        <v>1749</v>
      </c>
      <c r="C20" s="446" t="s">
        <v>677</v>
      </c>
      <c r="D20" s="446">
        <v>3</v>
      </c>
      <c r="E20" s="1703">
        <f>IFERROR('4D'!E11, 0)</f>
        <v>0</v>
      </c>
      <c r="F20" s="1704">
        <f>IFERROR(SUM('4D'!F11:I11), 0)</f>
        <v>0</v>
      </c>
      <c r="G20" s="1704">
        <f>IFERROR(SUM('4E'!E11:I11), 0)</f>
        <v>0</v>
      </c>
      <c r="H20" s="2670">
        <f>IFERROR(SUM('4E'!J11:L11), 0)</f>
        <v>0</v>
      </c>
      <c r="I20" s="2675"/>
      <c r="J20" s="2673">
        <f>IFERROR(SUM(E20:I20), 0)</f>
        <v>0</v>
      </c>
      <c r="K20" s="444"/>
      <c r="L20" s="2182" t="s">
        <v>1750</v>
      </c>
      <c r="M20" s="171"/>
      <c r="N20" s="253"/>
      <c r="O20" s="171"/>
      <c r="P20" s="322"/>
      <c r="Q20" s="246" t="str">
        <f t="shared" si="3"/>
        <v>Please complete all cells in row</v>
      </c>
      <c r="R20" s="320"/>
      <c r="S20" s="232"/>
      <c r="T20" s="232"/>
      <c r="U20" s="232"/>
      <c r="V20" s="232"/>
      <c r="W20" s="247">
        <f xml:space="preserve"> IF( ISNUMBER( I20 ), 0, 1 )</f>
        <v>1</v>
      </c>
      <c r="X20" s="232"/>
      <c r="Y20" s="320"/>
      <c r="AB20" s="322"/>
      <c r="AD20" s="2684" t="s">
        <v>1751</v>
      </c>
      <c r="AE20" s="2688" t="s">
        <v>756</v>
      </c>
      <c r="AF20" s="2686" t="s">
        <v>1752</v>
      </c>
      <c r="AG20" s="447" t="s">
        <v>1753</v>
      </c>
      <c r="AH20" s="447" t="s">
        <v>1754</v>
      </c>
      <c r="AI20" s="448" t="s">
        <v>1755</v>
      </c>
      <c r="AJ20" s="449" t="s">
        <v>1756</v>
      </c>
    </row>
    <row r="21" spans="1:36" ht="16.5" customHeight="1">
      <c r="A21" s="171"/>
      <c r="B21" s="445" t="s">
        <v>1757</v>
      </c>
      <c r="C21" s="450" t="s">
        <v>677</v>
      </c>
      <c r="D21" s="450">
        <v>3</v>
      </c>
      <c r="E21" s="1706">
        <f>IFERROR(E16+E19+E20,0)</f>
        <v>0</v>
      </c>
      <c r="F21" s="1704">
        <f>IFERROR(F16+F19+F20,0)</f>
        <v>0</v>
      </c>
      <c r="G21" s="1704">
        <f>IFERROR(G16+G19+G20,0)</f>
        <v>0</v>
      </c>
      <c r="H21" s="2670">
        <f>IFERROR(H16+H19+H20,0)</f>
        <v>0</v>
      </c>
      <c r="I21" s="2676">
        <f>IFERROR(I16+I19+I20,0)</f>
        <v>0</v>
      </c>
      <c r="J21" s="2673">
        <f>IFERROR(SUM(E21:I21),0)</f>
        <v>0</v>
      </c>
      <c r="K21" s="451"/>
      <c r="L21" s="2182" t="s">
        <v>1758</v>
      </c>
      <c r="M21" s="171"/>
      <c r="N21" s="253"/>
      <c r="O21" s="171"/>
      <c r="P21" s="322"/>
      <c r="R21" s="320"/>
      <c r="S21" s="232"/>
      <c r="T21" s="232"/>
      <c r="U21" s="232"/>
      <c r="V21" s="232"/>
      <c r="W21" s="232"/>
      <c r="X21" s="232"/>
      <c r="Y21" s="320"/>
      <c r="AB21" s="322"/>
      <c r="AD21" s="2684" t="s">
        <v>1757</v>
      </c>
      <c r="AE21" s="2690" t="s">
        <v>1759</v>
      </c>
      <c r="AF21" s="2686" t="s">
        <v>1760</v>
      </c>
      <c r="AG21" s="447" t="s">
        <v>1761</v>
      </c>
      <c r="AH21" s="447" t="s">
        <v>1762</v>
      </c>
      <c r="AI21" s="447" t="s">
        <v>1763</v>
      </c>
      <c r="AJ21" s="449" t="s">
        <v>1764</v>
      </c>
    </row>
    <row r="22" spans="1:36" ht="16.5" customHeight="1">
      <c r="A22" s="171"/>
      <c r="B22" s="445" t="s">
        <v>1765</v>
      </c>
      <c r="C22" s="446" t="s">
        <v>677</v>
      </c>
      <c r="D22" s="446">
        <v>3</v>
      </c>
      <c r="E22" s="1703">
        <f>IFERROR('4D'!E13, 0)</f>
        <v>0</v>
      </c>
      <c r="F22" s="1704">
        <f>IFERROR(SUM('4D'!F13:I13), 0)</f>
        <v>0</v>
      </c>
      <c r="G22" s="1704">
        <f>IFERROR(SUM('4E'!E13:I13), 0)</f>
        <v>0</v>
      </c>
      <c r="H22" s="2670">
        <f>IFERROR(SUM('4E'!J13:L13), 0)</f>
        <v>0</v>
      </c>
      <c r="I22" s="2675"/>
      <c r="J22" s="2673">
        <f>IFERROR(SUM(E22:I22),0)</f>
        <v>0</v>
      </c>
      <c r="K22" s="451"/>
      <c r="L22" s="2182" t="s">
        <v>1766</v>
      </c>
      <c r="M22" s="171"/>
      <c r="N22" s="253"/>
      <c r="O22" s="171"/>
      <c r="P22" s="322"/>
      <c r="Q22" s="246" t="str">
        <f>IF( SUM( S22:X22 ) = 0, 0, $U$5 )</f>
        <v>Please complete all cells in row</v>
      </c>
      <c r="R22" s="320"/>
      <c r="S22" s="232"/>
      <c r="T22" s="232"/>
      <c r="U22" s="232"/>
      <c r="V22" s="232"/>
      <c r="W22" s="247">
        <f t="shared" ref="W22" si="4" xml:space="preserve"> IF( ISNUMBER( I22 ), 0, 1 )</f>
        <v>1</v>
      </c>
      <c r="X22" s="232"/>
      <c r="Y22" s="320"/>
      <c r="AB22" s="322"/>
      <c r="AD22" s="2684" t="s">
        <v>1765</v>
      </c>
      <c r="AE22" s="2688" t="s">
        <v>756</v>
      </c>
      <c r="AF22" s="2692" t="s">
        <v>1767</v>
      </c>
      <c r="AG22" s="458" t="s">
        <v>1768</v>
      </c>
      <c r="AH22" s="458" t="s">
        <v>1769</v>
      </c>
      <c r="AI22" s="448" t="s">
        <v>1770</v>
      </c>
      <c r="AJ22" s="449" t="s">
        <v>1771</v>
      </c>
    </row>
    <row r="23" spans="1:36" ht="16.5" customHeight="1" thickBot="1">
      <c r="A23" s="2575" t="s">
        <v>773</v>
      </c>
      <c r="B23" s="452" t="s">
        <v>1772</v>
      </c>
      <c r="C23" s="459" t="s">
        <v>677</v>
      </c>
      <c r="D23" s="459">
        <v>3</v>
      </c>
      <c r="E23" s="1710">
        <f>IFERROR(E21+E22,0)</f>
        <v>0</v>
      </c>
      <c r="F23" s="1710">
        <f>IFERROR(F21+F22,0)</f>
        <v>0</v>
      </c>
      <c r="G23" s="1710">
        <f>IFERROR(G21+G22,0)</f>
        <v>0</v>
      </c>
      <c r="H23" s="1710">
        <f>IFERROR(H21+H22,0)</f>
        <v>0</v>
      </c>
      <c r="I23" s="2679">
        <f>IFERROR(I21+I22,0)</f>
        <v>0</v>
      </c>
      <c r="J23" s="1714">
        <f>IFERROR(SUM(E23:I23),0)</f>
        <v>0</v>
      </c>
      <c r="K23" s="451"/>
      <c r="L23" s="2185" t="s">
        <v>1773</v>
      </c>
      <c r="M23" s="171"/>
      <c r="N23" s="264"/>
      <c r="O23" s="171"/>
      <c r="P23" s="322"/>
      <c r="R23" s="329"/>
      <c r="S23" s="232"/>
      <c r="T23" s="232"/>
      <c r="U23" s="232"/>
      <c r="V23" s="232"/>
      <c r="W23" s="232"/>
      <c r="X23" s="232"/>
      <c r="Y23" s="329"/>
      <c r="AB23" s="322"/>
      <c r="AD23" s="452" t="s">
        <v>1772</v>
      </c>
      <c r="AE23" s="2694" t="s">
        <v>1774</v>
      </c>
      <c r="AF23" s="455" t="s">
        <v>1775</v>
      </c>
      <c r="AG23" s="455" t="s">
        <v>1776</v>
      </c>
      <c r="AH23" s="455" t="s">
        <v>1777</v>
      </c>
      <c r="AI23" s="455" t="s">
        <v>1778</v>
      </c>
      <c r="AJ23" s="456" t="s">
        <v>1779</v>
      </c>
    </row>
    <row r="24" spans="1:36" ht="16.5" customHeight="1" thickTop="1" thickBot="1">
      <c r="A24" s="171"/>
      <c r="B24" s="324"/>
      <c r="C24" s="324"/>
      <c r="D24" s="324"/>
      <c r="E24" s="1708"/>
      <c r="F24" s="1708"/>
      <c r="G24" s="1708"/>
      <c r="H24" s="1708"/>
      <c r="I24" s="325"/>
      <c r="J24" s="1708"/>
      <c r="K24" s="81"/>
      <c r="L24" s="457"/>
      <c r="M24" s="171"/>
      <c r="N24" s="171"/>
      <c r="O24" s="171"/>
      <c r="P24" s="322"/>
      <c r="R24" s="329"/>
      <c r="S24" s="232"/>
      <c r="T24" s="232"/>
      <c r="U24" s="232"/>
      <c r="V24" s="232"/>
      <c r="W24" s="232"/>
      <c r="X24" s="232"/>
      <c r="Y24" s="329"/>
      <c r="AB24" s="322"/>
      <c r="AD24" s="324"/>
      <c r="AE24" s="325"/>
      <c r="AF24" s="325"/>
      <c r="AG24" s="325"/>
      <c r="AH24" s="325"/>
      <c r="AI24" s="325"/>
      <c r="AJ24" s="325"/>
    </row>
    <row r="25" spans="1:36" ht="16.5" customHeight="1" thickTop="1" thickBot="1">
      <c r="A25" s="171"/>
      <c r="B25" s="352" t="s">
        <v>1780</v>
      </c>
      <c r="C25" s="353"/>
      <c r="D25" s="353"/>
      <c r="E25" s="1711"/>
      <c r="F25" s="1711"/>
      <c r="G25" s="1711"/>
      <c r="H25" s="1711"/>
      <c r="I25" s="271"/>
      <c r="J25" s="1711"/>
      <c r="K25" s="81"/>
      <c r="L25" s="457"/>
      <c r="M25" s="171"/>
      <c r="N25" s="171"/>
      <c r="O25" s="171"/>
      <c r="P25" s="304"/>
      <c r="R25" s="329"/>
      <c r="S25" s="232"/>
      <c r="T25" s="232"/>
      <c r="U25" s="232"/>
      <c r="V25" s="232"/>
      <c r="W25" s="232"/>
      <c r="X25" s="232"/>
      <c r="Y25" s="329"/>
      <c r="AB25" s="322"/>
      <c r="AD25" s="352" t="s">
        <v>1780</v>
      </c>
      <c r="AE25" s="271"/>
      <c r="AF25" s="271"/>
      <c r="AG25" s="271"/>
      <c r="AH25" s="271"/>
      <c r="AI25" s="271"/>
      <c r="AJ25" s="271"/>
    </row>
    <row r="26" spans="1:36" ht="16.5" customHeight="1" thickTop="1" thickBot="1">
      <c r="A26" s="2575" t="s">
        <v>675</v>
      </c>
      <c r="B26" s="460" t="s">
        <v>1781</v>
      </c>
      <c r="C26" s="461" t="s">
        <v>677</v>
      </c>
      <c r="D26" s="461">
        <v>3</v>
      </c>
      <c r="E26" s="1712">
        <f>IFERROR('4D'!E17, 0)</f>
        <v>0</v>
      </c>
      <c r="F26" s="1713">
        <f>IFERROR(SUM('4D'!F17:I17), 0)</f>
        <v>0</v>
      </c>
      <c r="G26" s="1713">
        <f>IFERROR(SUM('4E'!E17:I17), 0)</f>
        <v>0</v>
      </c>
      <c r="H26" s="1713">
        <f>IFERROR(SUM('4E'!J17:L17), 0)</f>
        <v>0</v>
      </c>
      <c r="I26" s="463"/>
      <c r="J26" s="1715">
        <f>IFERROR(SUM(E26:I26),0)</f>
        <v>0</v>
      </c>
      <c r="K26" s="451"/>
      <c r="L26" s="2186" t="s">
        <v>1782</v>
      </c>
      <c r="M26" s="171"/>
      <c r="N26" s="334"/>
      <c r="O26" s="171"/>
      <c r="P26" s="304"/>
      <c r="Q26" s="246" t="str">
        <f>IF( SUM( S26:X26 ) = 0, 0, $U$5 )</f>
        <v>Please complete all cells in row</v>
      </c>
      <c r="R26" s="320"/>
      <c r="S26" s="232"/>
      <c r="T26" s="232"/>
      <c r="U26" s="232"/>
      <c r="V26" s="232"/>
      <c r="W26" s="247">
        <f t="shared" ref="W26" si="5" xml:space="preserve"> IF( ISNUMBER( I26 ), 0, 1 )</f>
        <v>1</v>
      </c>
      <c r="X26" s="232"/>
      <c r="Y26" s="329"/>
      <c r="AB26" s="322"/>
      <c r="AD26" s="460" t="s">
        <v>1781</v>
      </c>
      <c r="AE26" s="2696" t="s">
        <v>756</v>
      </c>
      <c r="AF26" s="462" t="s">
        <v>1783</v>
      </c>
      <c r="AG26" s="462" t="s">
        <v>1784</v>
      </c>
      <c r="AH26" s="462" t="s">
        <v>1785</v>
      </c>
      <c r="AI26" s="463" t="s">
        <v>1786</v>
      </c>
      <c r="AJ26" s="464" t="s">
        <v>1787</v>
      </c>
    </row>
    <row r="27" spans="1:36" ht="16.5" customHeight="1" thickTop="1" thickBot="1">
      <c r="A27" s="171"/>
      <c r="B27" s="465"/>
      <c r="C27" s="174"/>
      <c r="D27" s="174"/>
      <c r="E27" s="1711"/>
      <c r="F27" s="1711"/>
      <c r="G27" s="1711"/>
      <c r="H27" s="1711"/>
      <c r="I27" s="271"/>
      <c r="J27" s="1711"/>
      <c r="K27" s="81"/>
      <c r="L27" s="457"/>
      <c r="M27" s="171"/>
      <c r="N27" s="171"/>
      <c r="O27" s="171"/>
      <c r="P27" s="304"/>
      <c r="R27" s="329"/>
      <c r="S27" s="232"/>
      <c r="T27" s="232"/>
      <c r="U27" s="232"/>
      <c r="V27" s="232"/>
      <c r="W27" s="232"/>
      <c r="X27" s="232"/>
      <c r="Y27" s="329"/>
      <c r="AB27" s="322"/>
      <c r="AD27" s="465"/>
      <c r="AE27" s="271"/>
      <c r="AF27" s="271"/>
      <c r="AG27" s="271"/>
      <c r="AH27" s="271"/>
      <c r="AI27" s="271"/>
      <c r="AJ27" s="271"/>
    </row>
    <row r="28" spans="1:36" ht="16.5" customHeight="1" thickTop="1" thickBot="1">
      <c r="A28" s="171"/>
      <c r="B28" s="352" t="s">
        <v>1168</v>
      </c>
      <c r="C28" s="353"/>
      <c r="D28" s="353"/>
      <c r="E28" s="1711"/>
      <c r="F28" s="1711"/>
      <c r="G28" s="1711"/>
      <c r="H28" s="1711"/>
      <c r="I28" s="271"/>
      <c r="J28" s="1711"/>
      <c r="K28" s="81"/>
      <c r="L28" s="457"/>
      <c r="M28" s="171"/>
      <c r="N28" s="171"/>
      <c r="O28" s="171"/>
      <c r="P28" s="304"/>
      <c r="R28" s="329"/>
      <c r="S28" s="232"/>
      <c r="T28" s="232"/>
      <c r="U28" s="232"/>
      <c r="V28" s="232"/>
      <c r="W28" s="232"/>
      <c r="X28" s="232"/>
      <c r="Y28" s="329"/>
      <c r="AB28" s="322"/>
      <c r="AD28" s="352" t="s">
        <v>1168</v>
      </c>
      <c r="AE28" s="271"/>
      <c r="AF28" s="271"/>
      <c r="AG28" s="271"/>
      <c r="AH28" s="271"/>
      <c r="AI28" s="271"/>
      <c r="AJ28" s="271"/>
    </row>
    <row r="29" spans="1:36" ht="16.5" customHeight="1" thickTop="1">
      <c r="A29" s="2575" t="s">
        <v>675</v>
      </c>
      <c r="B29" s="438" t="s">
        <v>1788</v>
      </c>
      <c r="C29" s="440" t="s">
        <v>677</v>
      </c>
      <c r="D29" s="440">
        <v>3</v>
      </c>
      <c r="E29" s="1701">
        <f>IFERROR('4D'!E20, 0)</f>
        <v>0</v>
      </c>
      <c r="F29" s="1702">
        <f>IFERROR(SUM('4D'!F20:I20), 0)</f>
        <v>0</v>
      </c>
      <c r="G29" s="1702">
        <f>IFERROR(SUM('4E'!E20:I20), 0)</f>
        <v>0</v>
      </c>
      <c r="H29" s="2669">
        <f>IFERROR(SUM('4E'!J20:L20), 0)</f>
        <v>0</v>
      </c>
      <c r="I29" s="2677"/>
      <c r="J29" s="2672">
        <f t="shared" ref="J29:J34" si="6">IFERROR(SUM(E29:I29),0)</f>
        <v>0</v>
      </c>
      <c r="K29" s="451"/>
      <c r="L29" s="2181" t="s">
        <v>1789</v>
      </c>
      <c r="M29" s="171"/>
      <c r="N29" s="245"/>
      <c r="O29" s="171"/>
      <c r="P29" s="304"/>
      <c r="Q29" s="246" t="str">
        <f>IF( SUM( S29:X29 ) = 0, 0, $U$5 )</f>
        <v>Please complete all cells in row</v>
      </c>
      <c r="R29" s="320"/>
      <c r="S29" s="232"/>
      <c r="T29" s="232"/>
      <c r="U29" s="232"/>
      <c r="V29" s="232"/>
      <c r="W29" s="247">
        <f t="shared" ref="W29:W31" si="7" xml:space="preserve"> IF( ISNUMBER( I29 ), 0, 1 )</f>
        <v>1</v>
      </c>
      <c r="X29" s="232"/>
      <c r="Y29" s="329"/>
      <c r="AB29" s="322"/>
      <c r="AD29" s="2683" t="s">
        <v>1788</v>
      </c>
      <c r="AE29" s="2691" t="s">
        <v>756</v>
      </c>
      <c r="AF29" s="2685" t="s">
        <v>1790</v>
      </c>
      <c r="AG29" s="441" t="s">
        <v>1791</v>
      </c>
      <c r="AH29" s="441" t="s">
        <v>1792</v>
      </c>
      <c r="AI29" s="442" t="s">
        <v>1793</v>
      </c>
      <c r="AJ29" s="443" t="s">
        <v>1794</v>
      </c>
    </row>
    <row r="30" spans="1:36" ht="16.5" customHeight="1">
      <c r="A30" s="171"/>
      <c r="B30" s="445" t="s">
        <v>1795</v>
      </c>
      <c r="C30" s="446" t="s">
        <v>677</v>
      </c>
      <c r="D30" s="446">
        <v>3</v>
      </c>
      <c r="E30" s="1703">
        <f>IFERROR('4D'!E21, 0)</f>
        <v>0</v>
      </c>
      <c r="F30" s="1704">
        <f>IFERROR(SUM('4D'!F21:I21), 0)</f>
        <v>0</v>
      </c>
      <c r="G30" s="1704">
        <f>IFERROR(SUM('4E'!E21:I21), 0)</f>
        <v>0</v>
      </c>
      <c r="H30" s="2670">
        <f>IFERROR(SUM('4E'!J21:L21), 0)</f>
        <v>0</v>
      </c>
      <c r="I30" s="2675"/>
      <c r="J30" s="2673">
        <f t="shared" si="6"/>
        <v>0</v>
      </c>
      <c r="K30" s="451"/>
      <c r="L30" s="2182" t="s">
        <v>1796</v>
      </c>
      <c r="M30" s="171"/>
      <c r="N30" s="253"/>
      <c r="O30" s="171"/>
      <c r="P30" s="304"/>
      <c r="Q30" s="246" t="str">
        <f t="shared" ref="Q30:Q31" si="8">IF( SUM( S30:X30 ) = 0, 0, $U$5 )</f>
        <v>Please complete all cells in row</v>
      </c>
      <c r="R30" s="320"/>
      <c r="S30" s="232"/>
      <c r="T30" s="232"/>
      <c r="U30" s="232"/>
      <c r="V30" s="232"/>
      <c r="W30" s="247">
        <f t="shared" si="7"/>
        <v>1</v>
      </c>
      <c r="X30" s="232"/>
      <c r="Y30" s="329"/>
      <c r="AB30" s="322"/>
      <c r="AD30" s="2684" t="s">
        <v>1795</v>
      </c>
      <c r="AE30" s="2688" t="s">
        <v>756</v>
      </c>
      <c r="AF30" s="2686" t="s">
        <v>1797</v>
      </c>
      <c r="AG30" s="447" t="s">
        <v>1798</v>
      </c>
      <c r="AH30" s="447" t="s">
        <v>1799</v>
      </c>
      <c r="AI30" s="448" t="s">
        <v>1800</v>
      </c>
      <c r="AJ30" s="449" t="s">
        <v>1801</v>
      </c>
    </row>
    <row r="31" spans="1:36" ht="16.5" customHeight="1">
      <c r="A31" s="171"/>
      <c r="B31" s="445" t="s">
        <v>1802</v>
      </c>
      <c r="C31" s="450" t="s">
        <v>677</v>
      </c>
      <c r="D31" s="450">
        <v>3</v>
      </c>
      <c r="E31" s="1703">
        <f>IFERROR('4D'!E22, 0)</f>
        <v>0</v>
      </c>
      <c r="F31" s="1704">
        <f>IFERROR(SUM('4D'!F22:I22), 0)</f>
        <v>0</v>
      </c>
      <c r="G31" s="1704">
        <f>IFERROR(SUM('4E'!E22:I22), 0)</f>
        <v>0</v>
      </c>
      <c r="H31" s="2670">
        <f>IFERROR(SUM('4E'!J22:L22), 0)</f>
        <v>0</v>
      </c>
      <c r="I31" s="2675"/>
      <c r="J31" s="2673">
        <f t="shared" si="6"/>
        <v>0</v>
      </c>
      <c r="K31" s="451"/>
      <c r="L31" s="2182" t="s">
        <v>1803</v>
      </c>
      <c r="M31" s="171"/>
      <c r="N31" s="253"/>
      <c r="O31" s="171"/>
      <c r="P31" s="304"/>
      <c r="Q31" s="246" t="str">
        <f t="shared" si="8"/>
        <v>Please complete all cells in row</v>
      </c>
      <c r="R31" s="320"/>
      <c r="S31" s="232"/>
      <c r="T31" s="232"/>
      <c r="U31" s="232"/>
      <c r="V31" s="232"/>
      <c r="W31" s="247">
        <f t="shared" si="7"/>
        <v>1</v>
      </c>
      <c r="X31" s="232"/>
      <c r="Y31" s="329"/>
      <c r="AB31" s="322"/>
      <c r="AD31" s="2684" t="s">
        <v>1804</v>
      </c>
      <c r="AE31" s="2688" t="s">
        <v>756</v>
      </c>
      <c r="AF31" s="2686" t="s">
        <v>1805</v>
      </c>
      <c r="AG31" s="447" t="s">
        <v>1806</v>
      </c>
      <c r="AH31" s="447" t="s">
        <v>1807</v>
      </c>
      <c r="AI31" s="448" t="s">
        <v>1808</v>
      </c>
      <c r="AJ31" s="449" t="s">
        <v>1809</v>
      </c>
    </row>
    <row r="32" spans="1:36" ht="16.5" customHeight="1">
      <c r="A32" s="171"/>
      <c r="B32" s="445" t="s">
        <v>1810</v>
      </c>
      <c r="C32" s="450" t="s">
        <v>677</v>
      </c>
      <c r="D32" s="450">
        <v>3</v>
      </c>
      <c r="E32" s="1706">
        <f>IFERROR(E29+E30+E31,0)</f>
        <v>0</v>
      </c>
      <c r="F32" s="1704">
        <f>IFERROR(F29+F30+F31,0)</f>
        <v>0</v>
      </c>
      <c r="G32" s="1704">
        <f>IFERROR(G29+G30+G31,0)</f>
        <v>0</v>
      </c>
      <c r="H32" s="2670">
        <f>IFERROR(H29+H30+H31,0)</f>
        <v>0</v>
      </c>
      <c r="I32" s="2676">
        <f>IFERROR(I29+I30+I31,0)</f>
        <v>0</v>
      </c>
      <c r="J32" s="2673">
        <f t="shared" si="6"/>
        <v>0</v>
      </c>
      <c r="K32" s="451"/>
      <c r="L32" s="2182" t="s">
        <v>1811</v>
      </c>
      <c r="M32" s="171"/>
      <c r="N32" s="253"/>
      <c r="O32" s="171"/>
      <c r="P32" s="304"/>
      <c r="R32" s="329"/>
      <c r="S32" s="232"/>
      <c r="T32" s="232"/>
      <c r="U32" s="232"/>
      <c r="V32" s="232"/>
      <c r="W32" s="232"/>
      <c r="X32" s="232"/>
      <c r="Y32" s="329"/>
      <c r="AB32" s="322"/>
      <c r="AD32" s="2684" t="s">
        <v>1812</v>
      </c>
      <c r="AE32" s="2690" t="s">
        <v>1813</v>
      </c>
      <c r="AF32" s="2686" t="s">
        <v>1814</v>
      </c>
      <c r="AG32" s="447" t="s">
        <v>1815</v>
      </c>
      <c r="AH32" s="447" t="s">
        <v>1816</v>
      </c>
      <c r="AI32" s="447" t="s">
        <v>1817</v>
      </c>
      <c r="AJ32" s="449" t="s">
        <v>1818</v>
      </c>
    </row>
    <row r="33" spans="1:36" ht="16.5" customHeight="1">
      <c r="A33" s="171"/>
      <c r="B33" s="445" t="s">
        <v>1765</v>
      </c>
      <c r="C33" s="446" t="s">
        <v>677</v>
      </c>
      <c r="D33" s="446">
        <v>3</v>
      </c>
      <c r="E33" s="1703">
        <f>IFERROR('4D'!E24, 0)</f>
        <v>0</v>
      </c>
      <c r="F33" s="1704">
        <f>IFERROR(SUM('4D'!F24:I24), 0)</f>
        <v>0</v>
      </c>
      <c r="G33" s="1704">
        <f>IFERROR(SUM('4E'!E24:I24), 0)</f>
        <v>0</v>
      </c>
      <c r="H33" s="2670">
        <f>IFERROR(SUM('4E'!J24:L24), 0)</f>
        <v>0</v>
      </c>
      <c r="I33" s="2675"/>
      <c r="J33" s="2673">
        <f t="shared" si="6"/>
        <v>0</v>
      </c>
      <c r="K33" s="451"/>
      <c r="L33" s="2182" t="s">
        <v>1819</v>
      </c>
      <c r="M33" s="171"/>
      <c r="N33" s="253"/>
      <c r="O33" s="171"/>
      <c r="P33" s="304"/>
      <c r="Q33" s="246" t="str">
        <f>IF( SUM( S33:X33 ) = 0, 0, $U$5 )</f>
        <v>Please complete all cells in row</v>
      </c>
      <c r="R33" s="320"/>
      <c r="S33" s="232"/>
      <c r="T33" s="232"/>
      <c r="U33" s="232"/>
      <c r="V33" s="232"/>
      <c r="W33" s="247">
        <f t="shared" ref="W33" si="9" xml:space="preserve"> IF( ISNUMBER( I33 ), 0, 1 )</f>
        <v>1</v>
      </c>
      <c r="X33" s="232"/>
      <c r="Y33" s="329"/>
      <c r="AB33" s="322"/>
      <c r="AD33" s="2684" t="s">
        <v>1765</v>
      </c>
      <c r="AE33" s="2688" t="s">
        <v>756</v>
      </c>
      <c r="AF33" s="2692" t="s">
        <v>1820</v>
      </c>
      <c r="AG33" s="458" t="s">
        <v>1821</v>
      </c>
      <c r="AH33" s="458" t="s">
        <v>1822</v>
      </c>
      <c r="AI33" s="448" t="s">
        <v>1823</v>
      </c>
      <c r="AJ33" s="449" t="s">
        <v>1824</v>
      </c>
    </row>
    <row r="34" spans="1:36" ht="16.5" customHeight="1" thickBot="1">
      <c r="A34" s="2575" t="s">
        <v>773</v>
      </c>
      <c r="B34" s="452" t="s">
        <v>1825</v>
      </c>
      <c r="C34" s="459" t="s">
        <v>677</v>
      </c>
      <c r="D34" s="459">
        <v>3</v>
      </c>
      <c r="E34" s="1710">
        <f>IFERROR(E32+E33,0)</f>
        <v>0</v>
      </c>
      <c r="F34" s="1710">
        <f>IFERROR(F32+F33,0)</f>
        <v>0</v>
      </c>
      <c r="G34" s="1710">
        <f>IFERROR(G32+G33,0)</f>
        <v>0</v>
      </c>
      <c r="H34" s="1710">
        <f>IFERROR(H32+H33,0)</f>
        <v>0</v>
      </c>
      <c r="I34" s="2679">
        <f>IFERROR(I32+I33,0)</f>
        <v>0</v>
      </c>
      <c r="J34" s="1714">
        <f t="shared" si="6"/>
        <v>0</v>
      </c>
      <c r="K34" s="451"/>
      <c r="L34" s="2185" t="s">
        <v>1826</v>
      </c>
      <c r="M34" s="171"/>
      <c r="N34" s="264"/>
      <c r="O34" s="171"/>
      <c r="P34" s="304"/>
      <c r="R34" s="329"/>
      <c r="S34" s="232"/>
      <c r="T34" s="232"/>
      <c r="U34" s="232"/>
      <c r="V34" s="232"/>
      <c r="W34" s="232"/>
      <c r="X34" s="232"/>
      <c r="Y34" s="329"/>
      <c r="AB34" s="322"/>
      <c r="AD34" s="452" t="s">
        <v>1825</v>
      </c>
      <c r="AE34" s="2694" t="s">
        <v>1827</v>
      </c>
      <c r="AF34" s="455" t="s">
        <v>1828</v>
      </c>
      <c r="AG34" s="455" t="s">
        <v>1829</v>
      </c>
      <c r="AH34" s="455" t="s">
        <v>1830</v>
      </c>
      <c r="AI34" s="455" t="s">
        <v>1831</v>
      </c>
      <c r="AJ34" s="456" t="s">
        <v>1832</v>
      </c>
    </row>
    <row r="35" spans="1:36" ht="16.5" customHeight="1" thickTop="1" thickBot="1">
      <c r="A35" s="171"/>
      <c r="B35" s="372"/>
      <c r="C35" s="81"/>
      <c r="D35" s="81"/>
      <c r="E35" s="1711"/>
      <c r="F35" s="1711"/>
      <c r="G35" s="1711"/>
      <c r="H35" s="1711"/>
      <c r="I35" s="271"/>
      <c r="J35" s="1711"/>
      <c r="K35" s="81"/>
      <c r="L35" s="457"/>
      <c r="M35" s="171"/>
      <c r="N35" s="171"/>
      <c r="O35" s="171"/>
      <c r="P35" s="304"/>
      <c r="R35" s="329"/>
      <c r="S35" s="232"/>
      <c r="T35" s="232"/>
      <c r="U35" s="232"/>
      <c r="V35" s="232"/>
      <c r="W35" s="232"/>
      <c r="X35" s="232"/>
      <c r="Y35" s="329"/>
      <c r="AB35" s="322"/>
      <c r="AD35" s="372"/>
      <c r="AE35" s="271"/>
      <c r="AF35" s="271"/>
      <c r="AG35" s="271"/>
      <c r="AH35" s="271"/>
      <c r="AI35" s="271"/>
      <c r="AJ35" s="271"/>
    </row>
    <row r="36" spans="1:36" ht="16.5" customHeight="1" thickTop="1" thickBot="1">
      <c r="A36" s="171"/>
      <c r="B36" s="352" t="s">
        <v>1780</v>
      </c>
      <c r="C36" s="353"/>
      <c r="D36" s="353"/>
      <c r="E36" s="1711"/>
      <c r="F36" s="1711"/>
      <c r="G36" s="1711"/>
      <c r="H36" s="1711"/>
      <c r="I36" s="271"/>
      <c r="J36" s="1711"/>
      <c r="K36" s="81"/>
      <c r="L36" s="457"/>
      <c r="M36" s="171"/>
      <c r="N36" s="171"/>
      <c r="O36" s="171"/>
      <c r="P36" s="304"/>
      <c r="R36" s="329"/>
      <c r="S36" s="232"/>
      <c r="T36" s="232"/>
      <c r="U36" s="232"/>
      <c r="V36" s="232"/>
      <c r="W36" s="232"/>
      <c r="X36" s="232"/>
      <c r="Y36" s="329"/>
      <c r="AB36" s="322"/>
      <c r="AD36" s="352" t="s">
        <v>1780</v>
      </c>
      <c r="AE36" s="271"/>
      <c r="AF36" s="271"/>
      <c r="AG36" s="271"/>
      <c r="AH36" s="271"/>
      <c r="AI36" s="271"/>
      <c r="AJ36" s="271"/>
    </row>
    <row r="37" spans="1:36" ht="16.5" customHeight="1" thickTop="1" thickBot="1">
      <c r="A37" s="2575" t="s">
        <v>675</v>
      </c>
      <c r="B37" s="377" t="s">
        <v>1833</v>
      </c>
      <c r="C37" s="330" t="s">
        <v>677</v>
      </c>
      <c r="D37" s="330">
        <v>3</v>
      </c>
      <c r="E37" s="1712">
        <f>IFERROR('4D'!E28, 0)</f>
        <v>0</v>
      </c>
      <c r="F37" s="1713">
        <f>IFERROR(SUM('4D'!F28:I28), 0)</f>
        <v>0</v>
      </c>
      <c r="G37" s="1713">
        <f>IFERROR(SUM('4E'!E28:I28), 0)</f>
        <v>0</v>
      </c>
      <c r="H37" s="1713">
        <f>IFERROR(SUM('4E'!J28:L28), 0)</f>
        <v>0</v>
      </c>
      <c r="I37" s="463"/>
      <c r="J37" s="1690">
        <f>IFERROR(SUM(E37:I37),0)</f>
        <v>0</v>
      </c>
      <c r="K37" s="81"/>
      <c r="L37" s="2186" t="s">
        <v>1834</v>
      </c>
      <c r="M37" s="171"/>
      <c r="N37" s="334"/>
      <c r="O37" s="171"/>
      <c r="P37" s="304"/>
      <c r="Q37" s="246" t="str">
        <f>IF( SUM( S37:X37 ) = 0, 0, $U$5 )</f>
        <v>Please complete all cells in row</v>
      </c>
      <c r="R37" s="329"/>
      <c r="S37" s="232"/>
      <c r="T37" s="232"/>
      <c r="U37" s="232"/>
      <c r="V37" s="232"/>
      <c r="W37" s="247">
        <f t="shared" ref="W37" si="10" xml:space="preserve"> IF( ISNUMBER( I37 ), 0, 1 )</f>
        <v>1</v>
      </c>
      <c r="X37" s="232"/>
      <c r="Y37" s="329"/>
      <c r="AB37" s="322"/>
      <c r="AD37" s="377" t="s">
        <v>1833</v>
      </c>
      <c r="AE37" s="2696" t="s">
        <v>756</v>
      </c>
      <c r="AF37" s="462" t="s">
        <v>1835</v>
      </c>
      <c r="AG37" s="462" t="s">
        <v>1836</v>
      </c>
      <c r="AH37" s="462" t="s">
        <v>1837</v>
      </c>
      <c r="AI37" s="463" t="s">
        <v>1838</v>
      </c>
      <c r="AJ37" s="428" t="s">
        <v>1839</v>
      </c>
    </row>
    <row r="38" spans="1:36" ht="16.5" customHeight="1" thickTop="1" thickBot="1">
      <c r="A38" s="171"/>
      <c r="B38" s="372"/>
      <c r="C38" s="372"/>
      <c r="D38" s="372"/>
      <c r="E38" s="1709"/>
      <c r="F38" s="1709"/>
      <c r="G38" s="1709"/>
      <c r="H38" s="1709"/>
      <c r="I38" s="326"/>
      <c r="J38" s="1709"/>
      <c r="K38" s="81"/>
      <c r="L38" s="457"/>
      <c r="M38" s="171"/>
      <c r="N38" s="171"/>
      <c r="O38" s="171"/>
      <c r="P38" s="304"/>
      <c r="R38" s="329"/>
      <c r="S38" s="232"/>
      <c r="T38" s="232"/>
      <c r="U38" s="232"/>
      <c r="V38" s="232"/>
      <c r="W38" s="232"/>
      <c r="X38" s="232"/>
      <c r="Y38" s="329"/>
      <c r="AB38" s="322"/>
      <c r="AD38" s="372"/>
      <c r="AE38" s="326"/>
      <c r="AF38" s="326"/>
      <c r="AG38" s="326"/>
      <c r="AH38" s="326"/>
      <c r="AI38" s="326"/>
      <c r="AJ38" s="326"/>
    </row>
    <row r="39" spans="1:36" ht="16.5" customHeight="1" thickTop="1" thickBot="1">
      <c r="A39" s="171"/>
      <c r="B39" s="377" t="s">
        <v>1840</v>
      </c>
      <c r="C39" s="330" t="s">
        <v>677</v>
      </c>
      <c r="D39" s="330">
        <v>3</v>
      </c>
      <c r="E39" s="1674">
        <f>IFERROR(E23+E34-E26-E37,0)</f>
        <v>0</v>
      </c>
      <c r="F39" s="1674">
        <f>IFERROR(F23+F34-F26-F37,0)</f>
        <v>0</v>
      </c>
      <c r="G39" s="1674">
        <f>IFERROR(G23+G34-G26-G37,0)</f>
        <v>0</v>
      </c>
      <c r="H39" s="1674">
        <f>IFERROR(H23+H34-H26-H37,0)</f>
        <v>0</v>
      </c>
      <c r="I39" s="1674">
        <f>IFERROR(I23+I34-I26-I37,0)</f>
        <v>0</v>
      </c>
      <c r="J39" s="1690">
        <f>IFERROR(SUM(E39:I39),0)</f>
        <v>0</v>
      </c>
      <c r="K39" s="81"/>
      <c r="L39" s="2186" t="s">
        <v>1841</v>
      </c>
      <c r="M39" s="171"/>
      <c r="N39" s="334"/>
      <c r="O39" s="171"/>
      <c r="P39" s="304"/>
      <c r="R39" s="329"/>
      <c r="S39" s="232"/>
      <c r="T39" s="232"/>
      <c r="U39" s="232"/>
      <c r="V39" s="232"/>
      <c r="W39" s="232"/>
      <c r="X39" s="232"/>
      <c r="Y39" s="329"/>
      <c r="AB39" s="322"/>
      <c r="AD39" s="377" t="s">
        <v>1840</v>
      </c>
      <c r="AE39" s="344" t="s">
        <v>1842</v>
      </c>
      <c r="AF39" s="344" t="s">
        <v>1843</v>
      </c>
      <c r="AG39" s="344" t="s">
        <v>1844</v>
      </c>
      <c r="AH39" s="344" t="s">
        <v>1845</v>
      </c>
      <c r="AI39" s="344" t="s">
        <v>1846</v>
      </c>
      <c r="AJ39" s="428" t="s">
        <v>1847</v>
      </c>
    </row>
    <row r="40" spans="1:36" ht="16.5" customHeight="1" thickTop="1" thickBot="1">
      <c r="A40" s="171"/>
      <c r="B40" s="372"/>
      <c r="C40" s="372"/>
      <c r="D40" s="372"/>
      <c r="E40" s="1709"/>
      <c r="F40" s="1709"/>
      <c r="G40" s="1709"/>
      <c r="H40" s="1709"/>
      <c r="I40" s="326"/>
      <c r="J40" s="1709"/>
      <c r="K40" s="81"/>
      <c r="L40" s="457"/>
      <c r="M40" s="171"/>
      <c r="N40" s="171"/>
      <c r="O40" s="171"/>
      <c r="P40" s="304"/>
      <c r="R40" s="329"/>
      <c r="S40" s="232"/>
      <c r="T40" s="232"/>
      <c r="U40" s="232"/>
      <c r="V40" s="232"/>
      <c r="W40" s="232"/>
      <c r="X40" s="232"/>
      <c r="Y40" s="329"/>
      <c r="AB40" s="322"/>
      <c r="AD40" s="372"/>
      <c r="AE40" s="326"/>
      <c r="AF40" s="326"/>
      <c r="AG40" s="326"/>
      <c r="AH40" s="326"/>
      <c r="AI40" s="326"/>
      <c r="AJ40" s="326"/>
    </row>
    <row r="41" spans="1:36" ht="16.5" customHeight="1" thickTop="1" thickBot="1">
      <c r="A41" s="171"/>
      <c r="B41" s="352" t="s">
        <v>1848</v>
      </c>
      <c r="C41" s="353"/>
      <c r="D41" s="353"/>
      <c r="E41" s="1709"/>
      <c r="F41" s="1709"/>
      <c r="G41" s="1709"/>
      <c r="H41" s="1709"/>
      <c r="I41" s="326"/>
      <c r="J41" s="1709"/>
      <c r="K41" s="81"/>
      <c r="L41" s="457"/>
      <c r="M41" s="171"/>
      <c r="N41" s="171"/>
      <c r="O41" s="171"/>
      <c r="P41" s="304"/>
      <c r="R41" s="329"/>
      <c r="S41" s="232"/>
      <c r="T41" s="232"/>
      <c r="U41" s="232"/>
      <c r="V41" s="232"/>
      <c r="W41" s="232"/>
      <c r="X41" s="232"/>
      <c r="Y41" s="329"/>
      <c r="AB41" s="322"/>
      <c r="AD41" s="352" t="s">
        <v>1848</v>
      </c>
      <c r="AE41" s="326"/>
      <c r="AF41" s="326"/>
      <c r="AG41" s="326"/>
      <c r="AH41" s="326"/>
      <c r="AI41" s="326"/>
      <c r="AJ41" s="326"/>
    </row>
    <row r="42" spans="1:36" ht="16.5" customHeight="1" thickTop="1">
      <c r="A42" s="2575" t="s">
        <v>675</v>
      </c>
      <c r="B42" s="408" t="s">
        <v>1849</v>
      </c>
      <c r="C42" s="239" t="s">
        <v>677</v>
      </c>
      <c r="D42" s="239">
        <v>3</v>
      </c>
      <c r="E42" s="1701">
        <f>IFERROR('4D'!E33, 0)</f>
        <v>0</v>
      </c>
      <c r="F42" s="1702">
        <f>IFERROR(SUM('4D'!F33:I33), 0)</f>
        <v>0</v>
      </c>
      <c r="G42" s="1702">
        <f>IFERROR(SUM('4E'!E33:I33), 0)</f>
        <v>0</v>
      </c>
      <c r="H42" s="2669">
        <f>IFERROR(SUM('4E'!J33:L33), 0)</f>
        <v>0</v>
      </c>
      <c r="I42" s="2677"/>
      <c r="J42" s="2680">
        <f>IFERROR(SUM(E42:I42),0)</f>
        <v>0</v>
      </c>
      <c r="K42" s="81"/>
      <c r="L42" s="2181" t="s">
        <v>1850</v>
      </c>
      <c r="M42" s="171"/>
      <c r="N42" s="245"/>
      <c r="O42" s="171"/>
      <c r="P42" s="304"/>
      <c r="Q42" s="246" t="str">
        <f t="shared" ref="Q42:Q43" si="11">IF( SUM( S42:X42 ) = 0, 0, $U$5 )</f>
        <v>Please complete all cells in row</v>
      </c>
      <c r="R42" s="329"/>
      <c r="S42" s="232"/>
      <c r="T42" s="232"/>
      <c r="U42" s="232"/>
      <c r="V42" s="232"/>
      <c r="W42" s="247">
        <f xml:space="preserve"> IF( ISNUMBER( I42 ), 0, 1 )</f>
        <v>1</v>
      </c>
      <c r="X42" s="232"/>
      <c r="Y42" s="329"/>
      <c r="AB42" s="322"/>
      <c r="AD42" s="2598" t="s">
        <v>1849</v>
      </c>
      <c r="AE42" s="2691" t="s">
        <v>756</v>
      </c>
      <c r="AF42" s="2693" t="s">
        <v>1851</v>
      </c>
      <c r="AG42" s="466" t="s">
        <v>1852</v>
      </c>
      <c r="AH42" s="466" t="s">
        <v>1853</v>
      </c>
      <c r="AI42" s="442" t="s">
        <v>1854</v>
      </c>
      <c r="AJ42" s="242" t="s">
        <v>1855</v>
      </c>
    </row>
    <row r="43" spans="1:36" ht="16.5" customHeight="1">
      <c r="A43" s="171"/>
      <c r="B43" s="417" t="s">
        <v>1856</v>
      </c>
      <c r="C43" s="248" t="s">
        <v>677</v>
      </c>
      <c r="D43" s="248">
        <v>3</v>
      </c>
      <c r="E43" s="1703">
        <f>IFERROR('4D'!E34, 0)</f>
        <v>0</v>
      </c>
      <c r="F43" s="1704">
        <f>IFERROR(SUM('4D'!F34:I34), 0)</f>
        <v>0</v>
      </c>
      <c r="G43" s="1704">
        <f>IFERROR(SUM('4E'!E34:I34), 0)</f>
        <v>0</v>
      </c>
      <c r="H43" s="2670">
        <f>IFERROR(SUM('4E'!J34:L34), 0)</f>
        <v>0</v>
      </c>
      <c r="I43" s="2675"/>
      <c r="J43" s="2681">
        <f>IFERROR(SUM(E43:I43),0)</f>
        <v>0</v>
      </c>
      <c r="K43" s="81"/>
      <c r="L43" s="2182" t="s">
        <v>1857</v>
      </c>
      <c r="M43" s="171"/>
      <c r="N43" s="253"/>
      <c r="O43" s="171"/>
      <c r="P43" s="304"/>
      <c r="Q43" s="246" t="str">
        <f t="shared" si="11"/>
        <v>Please complete all cells in row</v>
      </c>
      <c r="R43" s="320"/>
      <c r="S43" s="232"/>
      <c r="T43" s="232"/>
      <c r="U43" s="232"/>
      <c r="V43" s="232"/>
      <c r="W43" s="247">
        <f xml:space="preserve"> IF( ISNUMBER( I43 ), 0, 1 )</f>
        <v>1</v>
      </c>
      <c r="X43" s="232"/>
      <c r="Y43" s="329"/>
      <c r="AB43" s="322"/>
      <c r="AD43" s="2599" t="s">
        <v>1856</v>
      </c>
      <c r="AE43" s="2688" t="s">
        <v>756</v>
      </c>
      <c r="AF43" s="2692" t="s">
        <v>1858</v>
      </c>
      <c r="AG43" s="458" t="s">
        <v>1859</v>
      </c>
      <c r="AH43" s="458" t="s">
        <v>1860</v>
      </c>
      <c r="AI43" s="448" t="s">
        <v>1861</v>
      </c>
      <c r="AJ43" s="251" t="s">
        <v>1862</v>
      </c>
    </row>
    <row r="44" spans="1:36" ht="16.5" customHeight="1" thickBot="1">
      <c r="A44" s="2575" t="s">
        <v>773</v>
      </c>
      <c r="B44" s="420" t="s">
        <v>1863</v>
      </c>
      <c r="C44" s="314" t="s">
        <v>677</v>
      </c>
      <c r="D44" s="314">
        <v>3</v>
      </c>
      <c r="E44" s="1660">
        <f>IFERROR(E39+E42+E43,0)</f>
        <v>0</v>
      </c>
      <c r="F44" s="1660">
        <f>IFERROR(F39+F42+F43,0)</f>
        <v>0</v>
      </c>
      <c r="G44" s="1660">
        <f>IFERROR(G39+G42+G43,0)</f>
        <v>0</v>
      </c>
      <c r="H44" s="1660">
        <f>IFERROR(H39+H42+H43,0)</f>
        <v>0</v>
      </c>
      <c r="I44" s="2682">
        <f>IFERROR(I39+I42+I43,0)</f>
        <v>0</v>
      </c>
      <c r="J44" s="1661">
        <f>IFERROR(SUM(E44:I44),0)</f>
        <v>0</v>
      </c>
      <c r="K44" s="81"/>
      <c r="L44" s="2185" t="s">
        <v>1864</v>
      </c>
      <c r="M44" s="171"/>
      <c r="N44" s="264"/>
      <c r="O44" s="171"/>
      <c r="P44" s="304"/>
      <c r="R44" s="329"/>
      <c r="S44" s="232"/>
      <c r="T44" s="232"/>
      <c r="U44" s="232"/>
      <c r="V44" s="232"/>
      <c r="W44" s="232"/>
      <c r="X44" s="232"/>
      <c r="Y44" s="329"/>
      <c r="AB44" s="322"/>
      <c r="AD44" s="420" t="s">
        <v>1863</v>
      </c>
      <c r="AE44" s="2695" t="s">
        <v>1865</v>
      </c>
      <c r="AF44" s="260" t="s">
        <v>1866</v>
      </c>
      <c r="AG44" s="260" t="s">
        <v>1867</v>
      </c>
      <c r="AH44" s="260" t="s">
        <v>1868</v>
      </c>
      <c r="AI44" s="260" t="s">
        <v>1869</v>
      </c>
      <c r="AJ44" s="261" t="s">
        <v>1870</v>
      </c>
    </row>
    <row r="45" spans="1:36" ht="15.75" thickTop="1">
      <c r="A45" s="171"/>
      <c r="B45" s="372"/>
      <c r="C45" s="81"/>
      <c r="D45" s="81"/>
      <c r="E45" s="81"/>
      <c r="F45" s="81"/>
      <c r="G45" s="81"/>
      <c r="H45" s="81"/>
      <c r="I45" s="81"/>
      <c r="J45" s="81"/>
      <c r="K45" s="81"/>
      <c r="L45" s="467"/>
      <c r="M45" s="171"/>
      <c r="O45" s="2575" t="s">
        <v>815</v>
      </c>
      <c r="S45" s="232"/>
      <c r="T45" s="232"/>
      <c r="U45" s="232"/>
      <c r="V45" s="232"/>
      <c r="W45" s="232"/>
      <c r="X45" s="232"/>
      <c r="AJ45" s="2853" t="s">
        <v>816</v>
      </c>
    </row>
    <row r="46" spans="1:36" ht="15">
      <c r="A46" s="171"/>
      <c r="B46" s="169"/>
      <c r="C46" s="171"/>
      <c r="D46" s="171"/>
      <c r="E46" s="171"/>
      <c r="F46" s="171"/>
      <c r="G46" s="171"/>
      <c r="H46" s="171"/>
      <c r="I46" s="171"/>
      <c r="J46" s="171"/>
      <c r="K46" s="171"/>
      <c r="L46" s="467"/>
      <c r="M46" s="171"/>
      <c r="N46" s="171"/>
      <c r="O46" s="171"/>
      <c r="S46" s="232"/>
      <c r="T46" s="232"/>
      <c r="U46" s="232"/>
      <c r="V46" s="232"/>
      <c r="W46" s="232"/>
      <c r="X46" s="232"/>
    </row>
    <row r="47" spans="1:36" ht="15">
      <c r="A47" s="171"/>
      <c r="B47" s="169"/>
      <c r="C47" s="171"/>
      <c r="D47" s="171"/>
      <c r="E47" s="171"/>
      <c r="F47" s="171"/>
      <c r="G47" s="171"/>
      <c r="H47" s="171"/>
      <c r="I47" s="171"/>
      <c r="J47" s="171"/>
      <c r="K47" s="171"/>
      <c r="L47" s="467"/>
      <c r="M47" s="171"/>
      <c r="N47" s="171"/>
      <c r="O47" s="171"/>
    </row>
  </sheetData>
  <sheetProtection formatColumns="0" formatRows="0"/>
  <mergeCells count="5">
    <mergeCell ref="B1:J1"/>
    <mergeCell ref="B2:J2"/>
    <mergeCell ref="B3:N3"/>
    <mergeCell ref="AD3:AJ3"/>
    <mergeCell ref="S4:X4"/>
  </mergeCells>
  <conditionalFormatting sqref="Q8:Q15">
    <cfRule type="cellIs" dxfId="216" priority="34" operator="equal">
      <formula>0</formula>
    </cfRule>
  </conditionalFormatting>
  <conditionalFormatting sqref="Q19:Q20">
    <cfRule type="cellIs" dxfId="215" priority="8" operator="equal">
      <formula>0</formula>
    </cfRule>
  </conditionalFormatting>
  <conditionalFormatting sqref="Q22">
    <cfRule type="cellIs" dxfId="214" priority="7" operator="equal">
      <formula>0</formula>
    </cfRule>
  </conditionalFormatting>
  <conditionalFormatting sqref="Q26">
    <cfRule type="cellIs" dxfId="213" priority="6" operator="equal">
      <formula>0</formula>
    </cfRule>
  </conditionalFormatting>
  <conditionalFormatting sqref="Q29:Q31">
    <cfRule type="cellIs" dxfId="212" priority="4" operator="equal">
      <formula>0</formula>
    </cfRule>
  </conditionalFormatting>
  <conditionalFormatting sqref="Q33">
    <cfRule type="cellIs" dxfId="211" priority="3" operator="equal">
      <formula>0</formula>
    </cfRule>
  </conditionalFormatting>
  <conditionalFormatting sqref="Q37">
    <cfRule type="cellIs" dxfId="210" priority="2" operator="equal">
      <formula>0</formula>
    </cfRule>
  </conditionalFormatting>
  <conditionalFormatting sqref="Q42:Q43">
    <cfRule type="cellIs" dxfId="209"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1" zoomScaleNormal="100" zoomScaleSheetLayoutView="100" workbookViewId="0">
      <selection activeCell="B1" sqref="B1:D1"/>
    </sheetView>
  </sheetViews>
  <sheetFormatPr defaultColWidth="9" defaultRowHeight="15.75"/>
  <cols>
    <col min="1" max="1" width="11.5" style="196" hidden="1" customWidth="1"/>
    <col min="2" max="2" width="43.75" style="196" customWidth="1"/>
    <col min="3" max="8" width="14.625" style="196" customWidth="1"/>
    <col min="9" max="9" width="14.625" style="222" customWidth="1"/>
    <col min="10" max="10" width="14.625" style="196" customWidth="1"/>
    <col min="11" max="11" width="27.125" style="196" customWidth="1"/>
    <col min="12" max="12" width="9" style="196" hidden="1" customWidth="1"/>
    <col min="13" max="13" width="1.625" style="196" customWidth="1"/>
    <col min="14" max="14" width="25" style="196" customWidth="1"/>
    <col min="15" max="15" width="1.625" style="225" customWidth="1"/>
    <col min="16" max="17" width="12.625" style="225" hidden="1" customWidth="1"/>
    <col min="18" max="18" width="1.625" style="225" hidden="1" customWidth="1"/>
    <col min="19" max="19" width="1.625" style="196" customWidth="1"/>
    <col min="20" max="20" width="40.125" style="196" customWidth="1"/>
    <col min="21" max="21" width="16.75" style="196" bestFit="1" customWidth="1"/>
    <col min="22" max="22" width="18.125" style="196" bestFit="1" customWidth="1"/>
    <col min="23" max="23" width="12.5" style="196" customWidth="1"/>
    <col min="24" max="24" width="1.625" style="196" customWidth="1"/>
    <col min="25" max="16384" width="9" style="196"/>
  </cols>
  <sheetData>
    <row r="1" spans="1:23" s="348" customFormat="1" ht="23.25">
      <c r="B1" s="381" t="s">
        <v>1871</v>
      </c>
      <c r="C1" s="381"/>
      <c r="D1" s="381"/>
      <c r="E1" s="3225"/>
      <c r="F1" s="3225"/>
      <c r="G1" s="3225"/>
      <c r="H1" s="469"/>
      <c r="I1" s="222"/>
      <c r="M1" s="299"/>
      <c r="N1" s="221"/>
      <c r="O1" s="320"/>
      <c r="P1" s="225"/>
      <c r="Q1" s="225"/>
      <c r="R1" s="320"/>
      <c r="T1" s="381" t="s">
        <v>656</v>
      </c>
    </row>
    <row r="2" spans="1:23" s="348" customFormat="1" ht="46.5">
      <c r="B2" s="381" t="str">
        <f>SelectCompany!B4</f>
        <v>South West Water (whole area)</v>
      </c>
      <c r="C2" s="470"/>
      <c r="D2" s="470"/>
      <c r="E2" s="470"/>
      <c r="F2" s="470"/>
      <c r="G2" s="470"/>
      <c r="H2" s="469"/>
      <c r="I2" s="222"/>
      <c r="M2" s="299"/>
      <c r="N2" s="221"/>
      <c r="O2" s="320"/>
      <c r="P2" s="225"/>
      <c r="Q2" s="225"/>
      <c r="R2" s="320"/>
      <c r="T2" s="381"/>
    </row>
    <row r="3" spans="1:23" ht="19.5">
      <c r="B3" s="3226" t="s">
        <v>1872</v>
      </c>
      <c r="C3" s="3227"/>
      <c r="D3" s="3227"/>
      <c r="E3" s="3227"/>
      <c r="F3" s="3227"/>
      <c r="G3" s="3227"/>
      <c r="H3" s="3227"/>
      <c r="I3" s="3227"/>
      <c r="J3" s="3227"/>
      <c r="K3" s="3227"/>
      <c r="M3" s="301"/>
      <c r="N3" s="227" t="s">
        <v>658</v>
      </c>
      <c r="O3" s="320"/>
      <c r="R3" s="320"/>
      <c r="T3" s="3228" t="s">
        <v>1872</v>
      </c>
      <c r="U3" s="3229"/>
      <c r="V3" s="3229"/>
      <c r="W3" s="3229"/>
    </row>
    <row r="4" spans="1:23" ht="24" thickBot="1">
      <c r="B4" s="471"/>
      <c r="C4" s="471"/>
      <c r="D4" s="471"/>
      <c r="E4" s="471"/>
      <c r="F4" s="471"/>
      <c r="G4" s="471"/>
      <c r="M4" s="304"/>
      <c r="O4" s="320"/>
      <c r="P4" s="3232" t="s">
        <v>659</v>
      </c>
      <c r="Q4" s="3232"/>
      <c r="R4" s="320"/>
      <c r="T4" s="471"/>
      <c r="U4" s="471"/>
      <c r="V4" s="471"/>
      <c r="W4" s="471"/>
    </row>
    <row r="5" spans="1:23" ht="46.5" thickTop="1" thickBot="1">
      <c r="A5" s="2423" t="s">
        <v>669</v>
      </c>
      <c r="B5" s="402" t="s">
        <v>660</v>
      </c>
      <c r="C5" s="403" t="s">
        <v>661</v>
      </c>
      <c r="D5" s="403" t="s">
        <v>662</v>
      </c>
      <c r="E5" s="403" t="s">
        <v>1873</v>
      </c>
      <c r="F5" s="403" t="s">
        <v>1874</v>
      </c>
      <c r="G5" s="404" t="s">
        <v>891</v>
      </c>
      <c r="H5" s="472"/>
      <c r="I5" s="405" t="s">
        <v>666</v>
      </c>
      <c r="J5" s="171"/>
      <c r="K5" s="406" t="s">
        <v>667</v>
      </c>
      <c r="L5" s="171"/>
      <c r="M5" s="304"/>
      <c r="O5" s="320"/>
      <c r="P5" s="231" t="s">
        <v>668</v>
      </c>
      <c r="Q5" s="232"/>
      <c r="R5" s="320"/>
      <c r="T5" s="402" t="s">
        <v>660</v>
      </c>
      <c r="U5" s="403" t="s">
        <v>1873</v>
      </c>
      <c r="V5" s="403" t="s">
        <v>1874</v>
      </c>
      <c r="W5" s="404" t="s">
        <v>891</v>
      </c>
    </row>
    <row r="6" spans="1:23" ht="16.5" thickTop="1" thickBot="1">
      <c r="A6" s="2575" t="s">
        <v>673</v>
      </c>
      <c r="C6" s="473"/>
      <c r="D6" s="473"/>
      <c r="E6" s="474"/>
      <c r="F6" s="474"/>
      <c r="G6" s="474"/>
      <c r="H6" s="472"/>
      <c r="I6" s="475"/>
      <c r="J6" s="171"/>
      <c r="K6" s="171"/>
      <c r="L6" s="171"/>
      <c r="M6" s="304"/>
      <c r="O6" s="320"/>
      <c r="P6" s="196"/>
      <c r="Q6" s="196"/>
      <c r="R6" s="320"/>
      <c r="T6" s="473"/>
      <c r="U6" s="2860" t="s">
        <v>820</v>
      </c>
      <c r="V6" s="474"/>
      <c r="W6" s="474"/>
    </row>
    <row r="7" spans="1:23" ht="17.25" thickTop="1" thickBot="1">
      <c r="A7" s="171"/>
      <c r="B7" s="352" t="s">
        <v>1875</v>
      </c>
      <c r="C7" s="353"/>
      <c r="D7" s="353"/>
      <c r="E7" s="171"/>
      <c r="F7" s="171"/>
      <c r="G7" s="171"/>
      <c r="H7" s="171"/>
      <c r="J7" s="171"/>
      <c r="K7" s="171"/>
      <c r="L7" s="171"/>
      <c r="M7" s="304"/>
      <c r="N7" s="229"/>
      <c r="O7" s="320"/>
      <c r="P7" s="229"/>
      <c r="Q7" s="229"/>
      <c r="R7" s="320"/>
      <c r="T7" s="352" t="s">
        <v>1875</v>
      </c>
      <c r="U7" s="171"/>
      <c r="V7" s="171"/>
      <c r="W7" s="171"/>
    </row>
    <row r="8" spans="1:23" thickTop="1">
      <c r="A8" s="2699" t="s">
        <v>675</v>
      </c>
      <c r="B8" s="408" t="s">
        <v>1876</v>
      </c>
      <c r="C8" s="239" t="s">
        <v>677</v>
      </c>
      <c r="D8" s="2659">
        <v>3</v>
      </c>
      <c r="E8" s="2677"/>
      <c r="F8" s="2677"/>
      <c r="G8" s="2697">
        <f t="shared" ref="G8:G14" si="0">IFERROR(SUM(E8:F8),0)</f>
        <v>0</v>
      </c>
      <c r="H8" s="171"/>
      <c r="I8" s="243" t="s">
        <v>1877</v>
      </c>
      <c r="J8" s="171"/>
      <c r="K8" s="245"/>
      <c r="L8" s="171"/>
      <c r="M8" s="304"/>
      <c r="N8" s="246" t="str">
        <f>IF( SUM( P8:Q8 ) = 0, 0, $P$5 )</f>
        <v>Please complete all cells in row</v>
      </c>
      <c r="O8" s="320"/>
      <c r="P8" s="247">
        <f xml:space="preserve"> IF( ISNUMBER( E8 ), 0, 1 )</f>
        <v>1</v>
      </c>
      <c r="Q8" s="247">
        <f t="shared" ref="Q8:Q11" si="1" xml:space="preserve"> IF( ISNUMBER( F8 ), 0, 1 )</f>
        <v>1</v>
      </c>
      <c r="R8" s="320"/>
      <c r="T8" s="408" t="s">
        <v>1876</v>
      </c>
      <c r="U8" s="442" t="s">
        <v>1878</v>
      </c>
      <c r="V8" s="442" t="s">
        <v>1879</v>
      </c>
      <c r="W8" s="242" t="s">
        <v>1880</v>
      </c>
    </row>
    <row r="9" spans="1:23" ht="15">
      <c r="A9" s="171"/>
      <c r="B9" s="417" t="s">
        <v>1881</v>
      </c>
      <c r="C9" s="248" t="s">
        <v>677</v>
      </c>
      <c r="D9" s="2660">
        <v>3</v>
      </c>
      <c r="E9" s="2675"/>
      <c r="F9" s="2675"/>
      <c r="G9" s="2698">
        <f t="shared" si="0"/>
        <v>0</v>
      </c>
      <c r="H9" s="171"/>
      <c r="I9" s="252" t="s">
        <v>1882</v>
      </c>
      <c r="J9" s="171"/>
      <c r="K9" s="253"/>
      <c r="L9" s="171"/>
      <c r="M9" s="322"/>
      <c r="N9" s="246" t="str">
        <f t="shared" ref="N9:N13" si="2">IF( SUM( P9:Q9 ) = 0, 0, $P$5 )</f>
        <v>Please complete all cells in row</v>
      </c>
      <c r="O9" s="320"/>
      <c r="P9" s="247">
        <f t="shared" ref="P9:P11" si="3" xml:space="preserve"> IF( ISNUMBER( E9 ), 0, 1 )</f>
        <v>1</v>
      </c>
      <c r="Q9" s="247">
        <f t="shared" si="1"/>
        <v>1</v>
      </c>
      <c r="R9" s="320"/>
      <c r="T9" s="417" t="s">
        <v>1881</v>
      </c>
      <c r="U9" s="448" t="s">
        <v>1883</v>
      </c>
      <c r="V9" s="448" t="s">
        <v>1884</v>
      </c>
      <c r="W9" s="251" t="s">
        <v>1885</v>
      </c>
    </row>
    <row r="10" spans="1:23" ht="15">
      <c r="A10" s="171"/>
      <c r="B10" s="417" t="s">
        <v>1886</v>
      </c>
      <c r="C10" s="248" t="s">
        <v>677</v>
      </c>
      <c r="D10" s="2660">
        <v>3</v>
      </c>
      <c r="E10" s="2675"/>
      <c r="F10" s="2675"/>
      <c r="G10" s="2698">
        <f t="shared" si="0"/>
        <v>0</v>
      </c>
      <c r="H10" s="171"/>
      <c r="I10" s="252" t="s">
        <v>1887</v>
      </c>
      <c r="J10" s="171"/>
      <c r="K10" s="253"/>
      <c r="L10" s="171"/>
      <c r="M10" s="322"/>
      <c r="N10" s="246" t="str">
        <f t="shared" si="2"/>
        <v>Please complete all cells in row</v>
      </c>
      <c r="O10" s="320"/>
      <c r="P10" s="247">
        <f t="shared" si="3"/>
        <v>1</v>
      </c>
      <c r="Q10" s="247">
        <f t="shared" si="1"/>
        <v>1</v>
      </c>
      <c r="R10" s="320"/>
      <c r="T10" s="417" t="s">
        <v>1886</v>
      </c>
      <c r="U10" s="448" t="s">
        <v>1888</v>
      </c>
      <c r="V10" s="448" t="s">
        <v>1889</v>
      </c>
      <c r="W10" s="251" t="s">
        <v>1890</v>
      </c>
    </row>
    <row r="11" spans="1:23" ht="15">
      <c r="A11" s="171"/>
      <c r="B11" s="417" t="s">
        <v>1891</v>
      </c>
      <c r="C11" s="248" t="s">
        <v>677</v>
      </c>
      <c r="D11" s="2660">
        <v>3</v>
      </c>
      <c r="E11" s="2675"/>
      <c r="F11" s="2675"/>
      <c r="G11" s="2698">
        <f t="shared" si="0"/>
        <v>0</v>
      </c>
      <c r="H11" s="171"/>
      <c r="I11" s="252" t="s">
        <v>1892</v>
      </c>
      <c r="J11" s="171"/>
      <c r="K11" s="253"/>
      <c r="L11" s="171"/>
      <c r="M11" s="322"/>
      <c r="N11" s="246" t="str">
        <f t="shared" si="2"/>
        <v>Please complete all cells in row</v>
      </c>
      <c r="O11" s="320"/>
      <c r="P11" s="247">
        <f t="shared" si="3"/>
        <v>1</v>
      </c>
      <c r="Q11" s="247">
        <f t="shared" si="1"/>
        <v>1</v>
      </c>
      <c r="R11" s="320"/>
      <c r="T11" s="417" t="s">
        <v>1891</v>
      </c>
      <c r="U11" s="448" t="s">
        <v>1893</v>
      </c>
      <c r="V11" s="448" t="s">
        <v>1894</v>
      </c>
      <c r="W11" s="251" t="s">
        <v>1895</v>
      </c>
    </row>
    <row r="12" spans="1:23" ht="15">
      <c r="A12" s="171"/>
      <c r="B12" s="417" t="s">
        <v>1720</v>
      </c>
      <c r="C12" s="248" t="s">
        <v>677</v>
      </c>
      <c r="D12" s="2660">
        <v>3</v>
      </c>
      <c r="E12" s="2675"/>
      <c r="F12" s="2675"/>
      <c r="G12" s="2698">
        <f t="shared" si="0"/>
        <v>0</v>
      </c>
      <c r="H12" s="171"/>
      <c r="I12" s="252" t="s">
        <v>1896</v>
      </c>
      <c r="J12" s="171"/>
      <c r="K12" s="253"/>
      <c r="L12" s="171"/>
      <c r="M12" s="322"/>
      <c r="N12" s="246" t="str">
        <f t="shared" si="2"/>
        <v>Please complete all cells in row</v>
      </c>
      <c r="O12" s="320"/>
      <c r="P12" s="247">
        <f t="shared" ref="P12:P13" si="4" xml:space="preserve"> IF( ISNUMBER( E12 ), 0, 1 )</f>
        <v>1</v>
      </c>
      <c r="Q12" s="247">
        <f t="shared" ref="Q12:Q13" si="5" xml:space="preserve"> IF( ISNUMBER( F12 ), 0, 1 )</f>
        <v>1</v>
      </c>
      <c r="R12" s="320"/>
      <c r="T12" s="417" t="s">
        <v>1720</v>
      </c>
      <c r="U12" s="448" t="s">
        <v>1897</v>
      </c>
      <c r="V12" s="448" t="s">
        <v>1898</v>
      </c>
      <c r="W12" s="251" t="s">
        <v>1899</v>
      </c>
    </row>
    <row r="13" spans="1:23" ht="15">
      <c r="A13" s="171"/>
      <c r="B13" s="417" t="s">
        <v>1727</v>
      </c>
      <c r="C13" s="248" t="s">
        <v>677</v>
      </c>
      <c r="D13" s="2660">
        <v>3</v>
      </c>
      <c r="E13" s="2675"/>
      <c r="F13" s="2675"/>
      <c r="G13" s="2698">
        <f t="shared" si="0"/>
        <v>0</v>
      </c>
      <c r="H13" s="174"/>
      <c r="I13" s="252" t="s">
        <v>1900</v>
      </c>
      <c r="J13" s="171"/>
      <c r="K13" s="253"/>
      <c r="L13" s="171"/>
      <c r="M13" s="322"/>
      <c r="N13" s="246" t="str">
        <f t="shared" si="2"/>
        <v>Please complete all cells in row</v>
      </c>
      <c r="O13" s="320"/>
      <c r="P13" s="247">
        <f t="shared" si="4"/>
        <v>1</v>
      </c>
      <c r="Q13" s="247">
        <f t="shared" si="5"/>
        <v>1</v>
      </c>
      <c r="R13" s="320"/>
      <c r="T13" s="417" t="s">
        <v>1727</v>
      </c>
      <c r="U13" s="448" t="s">
        <v>1901</v>
      </c>
      <c r="V13" s="448" t="s">
        <v>1902</v>
      </c>
      <c r="W13" s="251" t="s">
        <v>1903</v>
      </c>
    </row>
    <row r="14" spans="1:23" ht="30.75" thickBot="1">
      <c r="A14" s="2699" t="s">
        <v>773</v>
      </c>
      <c r="B14" s="420" t="s">
        <v>1757</v>
      </c>
      <c r="C14" s="314" t="s">
        <v>677</v>
      </c>
      <c r="D14" s="314">
        <v>3</v>
      </c>
      <c r="E14" s="2695">
        <f>IFERROR(SUM(E8:E11) + SUM(E12:E13),0)</f>
        <v>0</v>
      </c>
      <c r="F14" s="2695">
        <f>IFERROR(SUM(F8:F13),0)</f>
        <v>0</v>
      </c>
      <c r="G14" s="261">
        <f t="shared" si="0"/>
        <v>0</v>
      </c>
      <c r="H14" s="171"/>
      <c r="I14" s="315" t="s">
        <v>1904</v>
      </c>
      <c r="J14" s="171"/>
      <c r="K14" s="264"/>
      <c r="L14" s="171"/>
      <c r="M14" s="322"/>
      <c r="O14" s="320"/>
      <c r="P14" s="229"/>
      <c r="Q14" s="229"/>
      <c r="R14" s="320"/>
      <c r="T14" s="420" t="s">
        <v>1757</v>
      </c>
      <c r="U14" s="260" t="s">
        <v>1905</v>
      </c>
      <c r="V14" s="260" t="s">
        <v>1906</v>
      </c>
      <c r="W14" s="261" t="s">
        <v>1907</v>
      </c>
    </row>
    <row r="15" spans="1:23" ht="17.25" thickTop="1" thickBot="1">
      <c r="A15" s="171"/>
      <c r="B15" s="372"/>
      <c r="C15" s="372"/>
      <c r="D15" s="372"/>
      <c r="E15" s="398"/>
      <c r="F15" s="430"/>
      <c r="G15" s="430"/>
      <c r="H15" s="171"/>
      <c r="J15" s="171"/>
      <c r="K15" s="171"/>
      <c r="L15" s="171"/>
      <c r="M15" s="322"/>
      <c r="O15" s="320"/>
      <c r="P15" s="229"/>
      <c r="Q15" s="229"/>
      <c r="R15" s="320"/>
      <c r="T15" s="372"/>
      <c r="U15" s="398"/>
      <c r="V15" s="430"/>
      <c r="W15" s="430"/>
    </row>
    <row r="16" spans="1:23" ht="17.25" thickTop="1" thickBot="1">
      <c r="A16" s="171"/>
      <c r="B16" s="352" t="s">
        <v>1096</v>
      </c>
      <c r="C16" s="353"/>
      <c r="D16" s="353"/>
      <c r="E16" s="398"/>
      <c r="F16" s="430"/>
      <c r="G16" s="430"/>
      <c r="H16" s="171"/>
      <c r="J16" s="171"/>
      <c r="K16" s="171"/>
      <c r="L16" s="171"/>
      <c r="M16" s="322"/>
      <c r="O16" s="320"/>
      <c r="P16" s="229"/>
      <c r="Q16" s="229"/>
      <c r="R16" s="320"/>
      <c r="T16" s="352" t="s">
        <v>1096</v>
      </c>
      <c r="U16" s="398"/>
      <c r="V16" s="430"/>
      <c r="W16" s="430"/>
    </row>
    <row r="17" spans="1:23" ht="30.75" thickTop="1">
      <c r="A17" s="2699" t="s">
        <v>675</v>
      </c>
      <c r="B17" s="438" t="s">
        <v>1908</v>
      </c>
      <c r="C17" s="440" t="s">
        <v>677</v>
      </c>
      <c r="D17" s="2700">
        <v>3</v>
      </c>
      <c r="E17" s="2677"/>
      <c r="F17" s="2677"/>
      <c r="G17" s="2702">
        <f>IFERROR(SUM(E17:F17),0)</f>
        <v>0</v>
      </c>
      <c r="H17" s="171"/>
      <c r="I17" s="243" t="s">
        <v>1909</v>
      </c>
      <c r="J17" s="171"/>
      <c r="K17" s="245"/>
      <c r="L17" s="171"/>
      <c r="M17" s="322"/>
      <c r="N17" s="246" t="str">
        <f t="shared" ref="N17:N20" si="6">IF( SUM( P17:Q17 ) = 0, 0, $P$5 )</f>
        <v>Please complete all cells in row</v>
      </c>
      <c r="O17" s="320"/>
      <c r="P17" s="247">
        <f t="shared" ref="P17:P20" si="7" xml:space="preserve"> IF( ISNUMBER( E17 ), 0, 1 )</f>
        <v>1</v>
      </c>
      <c r="Q17" s="247">
        <f t="shared" ref="Q17:Q20" si="8" xml:space="preserve"> IF( ISNUMBER( F17 ), 0, 1 )</f>
        <v>1</v>
      </c>
      <c r="R17" s="320"/>
      <c r="T17" s="438" t="s">
        <v>1910</v>
      </c>
      <c r="U17" s="442" t="s">
        <v>1911</v>
      </c>
      <c r="V17" s="442" t="s">
        <v>1912</v>
      </c>
      <c r="W17" s="443" t="s">
        <v>1913</v>
      </c>
    </row>
    <row r="18" spans="1:23" ht="45">
      <c r="A18" s="171"/>
      <c r="B18" s="445" t="s">
        <v>1914</v>
      </c>
      <c r="C18" s="446" t="s">
        <v>677</v>
      </c>
      <c r="D18" s="2701">
        <v>3</v>
      </c>
      <c r="E18" s="2675"/>
      <c r="F18" s="2675"/>
      <c r="G18" s="2703">
        <f>IFERROR(SUM(E18:F18),0)</f>
        <v>0</v>
      </c>
      <c r="H18" s="171"/>
      <c r="I18" s="252" t="s">
        <v>1915</v>
      </c>
      <c r="J18" s="171"/>
      <c r="K18" s="253"/>
      <c r="L18" s="171"/>
      <c r="M18" s="322"/>
      <c r="N18" s="246" t="str">
        <f t="shared" si="6"/>
        <v>Please complete all cells in row</v>
      </c>
      <c r="O18" s="320"/>
      <c r="P18" s="247">
        <f t="shared" si="7"/>
        <v>1</v>
      </c>
      <c r="Q18" s="247">
        <f t="shared" si="8"/>
        <v>1</v>
      </c>
      <c r="R18" s="320"/>
      <c r="T18" s="445" t="s">
        <v>1916</v>
      </c>
      <c r="U18" s="448" t="s">
        <v>1917</v>
      </c>
      <c r="V18" s="448" t="s">
        <v>1918</v>
      </c>
      <c r="W18" s="449" t="s">
        <v>1919</v>
      </c>
    </row>
    <row r="19" spans="1:23" ht="30">
      <c r="A19" s="171"/>
      <c r="B19" s="445" t="s">
        <v>1920</v>
      </c>
      <c r="C19" s="446" t="s">
        <v>677</v>
      </c>
      <c r="D19" s="2701">
        <v>3</v>
      </c>
      <c r="E19" s="2675"/>
      <c r="F19" s="2675"/>
      <c r="G19" s="2703">
        <f>IFERROR(SUM(E19:F19),0)</f>
        <v>0</v>
      </c>
      <c r="H19" s="171"/>
      <c r="I19" s="252" t="s">
        <v>1921</v>
      </c>
      <c r="J19" s="171"/>
      <c r="K19" s="253"/>
      <c r="L19" s="171"/>
      <c r="M19" s="322"/>
      <c r="N19" s="246" t="str">
        <f t="shared" si="6"/>
        <v>Please complete all cells in row</v>
      </c>
      <c r="O19" s="320"/>
      <c r="P19" s="247">
        <f t="shared" si="7"/>
        <v>1</v>
      </c>
      <c r="Q19" s="247">
        <f t="shared" si="8"/>
        <v>1</v>
      </c>
      <c r="R19" s="320"/>
      <c r="T19" s="445" t="s">
        <v>1922</v>
      </c>
      <c r="U19" s="448" t="s">
        <v>1923</v>
      </c>
      <c r="V19" s="448" t="s">
        <v>1924</v>
      </c>
      <c r="W19" s="449" t="s">
        <v>1925</v>
      </c>
    </row>
    <row r="20" spans="1:23" ht="45.75" thickBot="1">
      <c r="A20" s="2699" t="s">
        <v>773</v>
      </c>
      <c r="B20" s="452" t="s">
        <v>1926</v>
      </c>
      <c r="C20" s="459" t="s">
        <v>677</v>
      </c>
      <c r="D20" s="459">
        <v>3</v>
      </c>
      <c r="E20" s="2704"/>
      <c r="F20" s="2704"/>
      <c r="G20" s="456">
        <f>IFERROR(SUM(E20:F20),0)</f>
        <v>0</v>
      </c>
      <c r="H20" s="171"/>
      <c r="I20" s="315" t="s">
        <v>1927</v>
      </c>
      <c r="J20" s="171"/>
      <c r="K20" s="264"/>
      <c r="L20" s="171"/>
      <c r="M20" s="322"/>
      <c r="N20" s="246" t="str">
        <f t="shared" si="6"/>
        <v>Please complete all cells in row</v>
      </c>
      <c r="O20" s="320"/>
      <c r="P20" s="247">
        <f t="shared" si="7"/>
        <v>1</v>
      </c>
      <c r="Q20" s="247">
        <f t="shared" si="8"/>
        <v>1</v>
      </c>
      <c r="R20" s="320"/>
      <c r="T20" s="452" t="s">
        <v>1928</v>
      </c>
      <c r="U20" s="476" t="s">
        <v>1929</v>
      </c>
      <c r="V20" s="476" t="s">
        <v>1930</v>
      </c>
      <c r="W20" s="456" t="s">
        <v>1931</v>
      </c>
    </row>
    <row r="21" spans="1:23" ht="17.25" thickTop="1" thickBot="1">
      <c r="A21" s="171"/>
      <c r="B21" s="372"/>
      <c r="C21" s="372"/>
      <c r="D21" s="372"/>
      <c r="E21" s="398"/>
      <c r="F21" s="430"/>
      <c r="G21" s="430"/>
      <c r="H21" s="171"/>
      <c r="J21" s="171"/>
      <c r="K21" s="171"/>
      <c r="L21" s="171"/>
      <c r="M21" s="322"/>
      <c r="O21" s="320"/>
      <c r="P21" s="229"/>
      <c r="Q21" s="229"/>
      <c r="R21" s="320"/>
      <c r="T21" s="372"/>
      <c r="U21" s="398"/>
      <c r="V21" s="430"/>
      <c r="W21" s="430"/>
    </row>
    <row r="22" spans="1:23" ht="17.25" thickTop="1" thickBot="1">
      <c r="A22" s="171"/>
      <c r="B22" s="352" t="s">
        <v>1932</v>
      </c>
      <c r="C22" s="353"/>
      <c r="D22" s="353"/>
      <c r="E22" s="398"/>
      <c r="F22" s="430"/>
      <c r="G22" s="430"/>
      <c r="H22" s="171"/>
      <c r="J22" s="171"/>
      <c r="K22" s="171"/>
      <c r="L22" s="171"/>
      <c r="M22" s="322"/>
      <c r="O22" s="320"/>
      <c r="P22" s="229"/>
      <c r="Q22" s="229"/>
      <c r="R22" s="320"/>
      <c r="T22" s="352" t="s">
        <v>1932</v>
      </c>
      <c r="U22" s="398"/>
      <c r="V22" s="430"/>
      <c r="W22" s="430"/>
    </row>
    <row r="23" spans="1:23" ht="45.75" thickTop="1">
      <c r="A23" s="2699" t="s">
        <v>675</v>
      </c>
      <c r="B23" s="438" t="s">
        <v>1933</v>
      </c>
      <c r="C23" s="440" t="s">
        <v>677</v>
      </c>
      <c r="D23" s="2700">
        <v>3</v>
      </c>
      <c r="E23" s="2677"/>
      <c r="F23" s="2677"/>
      <c r="G23" s="2702">
        <f>IFERROR(SUM(E23:F23),0)</f>
        <v>0</v>
      </c>
      <c r="H23" s="171"/>
      <c r="I23" s="243" t="s">
        <v>1934</v>
      </c>
      <c r="J23" s="171"/>
      <c r="K23" s="245"/>
      <c r="L23" s="171"/>
      <c r="M23" s="322"/>
      <c r="N23" s="246" t="str">
        <f t="shared" ref="N23:N26" si="9">IF( SUM( P23:Q23 ) = 0, 0, $P$5 )</f>
        <v>Please complete all cells in row</v>
      </c>
      <c r="O23" s="320"/>
      <c r="P23" s="247">
        <f t="shared" ref="P23:P26" si="10" xml:space="preserve"> IF( ISNUMBER( E23 ), 0, 1 )</f>
        <v>1</v>
      </c>
      <c r="Q23" s="247">
        <f t="shared" ref="Q23:Q26" si="11" xml:space="preserve"> IF( ISNUMBER( F23 ), 0, 1 )</f>
        <v>1</v>
      </c>
      <c r="R23" s="320"/>
      <c r="T23" s="438" t="s">
        <v>1933</v>
      </c>
      <c r="U23" s="442" t="s">
        <v>1935</v>
      </c>
      <c r="V23" s="442" t="s">
        <v>1936</v>
      </c>
      <c r="W23" s="443" t="s">
        <v>1937</v>
      </c>
    </row>
    <row r="24" spans="1:23" ht="45">
      <c r="A24" s="171"/>
      <c r="B24" s="445" t="s">
        <v>1938</v>
      </c>
      <c r="C24" s="446" t="s">
        <v>677</v>
      </c>
      <c r="D24" s="2701">
        <v>3</v>
      </c>
      <c r="E24" s="2675"/>
      <c r="F24" s="2675"/>
      <c r="G24" s="2703">
        <f>IFERROR(SUM(E24:F24),0)</f>
        <v>0</v>
      </c>
      <c r="H24" s="171"/>
      <c r="I24" s="252" t="s">
        <v>1939</v>
      </c>
      <c r="J24" s="171"/>
      <c r="K24" s="253"/>
      <c r="L24" s="171"/>
      <c r="M24" s="322"/>
      <c r="N24" s="246" t="str">
        <f t="shared" si="9"/>
        <v>Please complete all cells in row</v>
      </c>
      <c r="O24" s="320"/>
      <c r="P24" s="247">
        <f t="shared" si="10"/>
        <v>1</v>
      </c>
      <c r="Q24" s="247">
        <f t="shared" si="11"/>
        <v>1</v>
      </c>
      <c r="R24" s="320"/>
      <c r="T24" s="445" t="s">
        <v>1938</v>
      </c>
      <c r="U24" s="448" t="s">
        <v>1940</v>
      </c>
      <c r="V24" s="448" t="s">
        <v>1941</v>
      </c>
      <c r="W24" s="449" t="s">
        <v>1942</v>
      </c>
    </row>
    <row r="25" spans="1:23" ht="45">
      <c r="A25" s="171"/>
      <c r="B25" s="445" t="s">
        <v>1943</v>
      </c>
      <c r="C25" s="446" t="s">
        <v>677</v>
      </c>
      <c r="D25" s="2701">
        <v>3</v>
      </c>
      <c r="E25" s="2675"/>
      <c r="F25" s="2675"/>
      <c r="G25" s="2703">
        <f>IFERROR(SUM(E25:F25),0)</f>
        <v>0</v>
      </c>
      <c r="H25" s="171"/>
      <c r="I25" s="252" t="s">
        <v>1944</v>
      </c>
      <c r="J25" s="171"/>
      <c r="K25" s="253"/>
      <c r="L25" s="171"/>
      <c r="M25" s="322"/>
      <c r="N25" s="246" t="str">
        <f t="shared" si="9"/>
        <v>Please complete all cells in row</v>
      </c>
      <c r="O25" s="320"/>
      <c r="P25" s="247">
        <f t="shared" si="10"/>
        <v>1</v>
      </c>
      <c r="Q25" s="247">
        <f t="shared" si="11"/>
        <v>1</v>
      </c>
      <c r="R25" s="320"/>
      <c r="T25" s="445" t="s">
        <v>1943</v>
      </c>
      <c r="U25" s="448" t="s">
        <v>1945</v>
      </c>
      <c r="V25" s="448" t="s">
        <v>1946</v>
      </c>
      <c r="W25" s="449" t="s">
        <v>1947</v>
      </c>
    </row>
    <row r="26" spans="1:23" ht="30">
      <c r="A26" s="171"/>
      <c r="B26" s="445" t="s">
        <v>1948</v>
      </c>
      <c r="C26" s="446" t="s">
        <v>677</v>
      </c>
      <c r="D26" s="2701">
        <v>3</v>
      </c>
      <c r="E26" s="2675"/>
      <c r="F26" s="2675"/>
      <c r="G26" s="2703">
        <f>IFERROR(SUM(E26:F26),0)</f>
        <v>0</v>
      </c>
      <c r="H26" s="171"/>
      <c r="I26" s="252" t="s">
        <v>1949</v>
      </c>
      <c r="J26" s="171"/>
      <c r="K26" s="253"/>
      <c r="L26" s="171"/>
      <c r="M26" s="322"/>
      <c r="N26" s="246" t="str">
        <f t="shared" si="9"/>
        <v>Please complete all cells in row</v>
      </c>
      <c r="O26" s="320"/>
      <c r="P26" s="247">
        <f t="shared" si="10"/>
        <v>1</v>
      </c>
      <c r="Q26" s="247">
        <f t="shared" si="11"/>
        <v>1</v>
      </c>
      <c r="R26" s="320"/>
      <c r="T26" s="445" t="s">
        <v>1948</v>
      </c>
      <c r="U26" s="448" t="s">
        <v>1950</v>
      </c>
      <c r="V26" s="448" t="s">
        <v>1951</v>
      </c>
      <c r="W26" s="449" t="s">
        <v>1952</v>
      </c>
    </row>
    <row r="27" spans="1:23" thickBot="1">
      <c r="A27" s="171"/>
      <c r="B27" s="477" t="s">
        <v>1953</v>
      </c>
      <c r="C27" s="459" t="s">
        <v>677</v>
      </c>
      <c r="D27" s="459">
        <v>3</v>
      </c>
      <c r="E27" s="2694">
        <f>IFERROR(E23 + E25 - E24 - E26, 0)</f>
        <v>0</v>
      </c>
      <c r="F27" s="2694">
        <f>IFERROR(F23 + F25 - F24 - F26, 0)</f>
        <v>0</v>
      </c>
      <c r="G27" s="456">
        <f>IFERROR(G23 + G25 - G24 - G26, 0)</f>
        <v>0</v>
      </c>
      <c r="H27" s="171"/>
      <c r="I27" s="315" t="s">
        <v>1954</v>
      </c>
      <c r="J27" s="171"/>
      <c r="K27" s="264"/>
      <c r="L27" s="171"/>
      <c r="M27" s="322"/>
      <c r="O27" s="320"/>
      <c r="P27" s="229"/>
      <c r="Q27" s="229"/>
      <c r="R27" s="320"/>
      <c r="T27" s="477" t="s">
        <v>1953</v>
      </c>
      <c r="U27" s="455" t="s">
        <v>1955</v>
      </c>
      <c r="V27" s="455" t="s">
        <v>1956</v>
      </c>
      <c r="W27" s="456" t="s">
        <v>1957</v>
      </c>
    </row>
    <row r="28" spans="1:23" ht="17.25" thickTop="1" thickBot="1">
      <c r="A28" s="171"/>
      <c r="B28" s="478"/>
      <c r="C28" s="479"/>
      <c r="D28" s="479"/>
      <c r="E28" s="480"/>
      <c r="F28" s="480"/>
      <c r="G28" s="480"/>
      <c r="H28" s="171"/>
      <c r="J28" s="171"/>
      <c r="K28" s="171"/>
      <c r="L28" s="171"/>
      <c r="M28" s="320"/>
      <c r="O28" s="320"/>
      <c r="P28" s="229"/>
      <c r="Q28" s="229"/>
      <c r="R28" s="320"/>
      <c r="T28" s="478"/>
      <c r="U28" s="480"/>
      <c r="V28" s="480"/>
      <c r="W28" s="480"/>
    </row>
    <row r="29" spans="1:23" ht="31.5" thickTop="1" thickBot="1">
      <c r="A29" s="171"/>
      <c r="B29" s="460" t="s">
        <v>1958</v>
      </c>
      <c r="C29" s="461" t="s">
        <v>677</v>
      </c>
      <c r="D29" s="461">
        <v>3</v>
      </c>
      <c r="E29" s="481">
        <f>IFERROR(E14+SUM(E17:E20)+E27,0)</f>
        <v>0</v>
      </c>
      <c r="F29" s="481">
        <f>IFERROR(F14+SUM(F17:F20),0)</f>
        <v>0</v>
      </c>
      <c r="G29" s="482">
        <f>IFERROR(SUM(E29:F29),0)</f>
        <v>0</v>
      </c>
      <c r="H29" s="171"/>
      <c r="I29" s="333" t="s">
        <v>1959</v>
      </c>
      <c r="J29" s="171"/>
      <c r="K29" s="334"/>
      <c r="L29" s="171"/>
      <c r="M29" s="320"/>
      <c r="O29" s="320"/>
      <c r="P29" s="229"/>
      <c r="Q29" s="229"/>
      <c r="R29" s="320"/>
      <c r="T29" s="460" t="s">
        <v>1958</v>
      </c>
      <c r="U29" s="481" t="s">
        <v>1960</v>
      </c>
      <c r="V29" s="481" t="s">
        <v>1961</v>
      </c>
      <c r="W29" s="482" t="s">
        <v>1962</v>
      </c>
    </row>
    <row r="30" spans="1:23" ht="17.25" thickTop="1" thickBot="1">
      <c r="A30" s="171"/>
      <c r="B30" s="479"/>
      <c r="C30" s="479"/>
      <c r="D30" s="479"/>
      <c r="E30" s="480"/>
      <c r="F30" s="480"/>
      <c r="G30" s="480"/>
      <c r="H30" s="171"/>
      <c r="J30" s="171"/>
      <c r="K30" s="171"/>
      <c r="L30" s="171"/>
      <c r="M30" s="320"/>
      <c r="O30" s="320"/>
      <c r="P30" s="229"/>
      <c r="Q30" s="229"/>
      <c r="R30" s="320"/>
      <c r="T30" s="479"/>
      <c r="U30" s="480"/>
      <c r="V30" s="480"/>
      <c r="W30" s="480"/>
    </row>
    <row r="31" spans="1:23" thickTop="1">
      <c r="A31" s="171"/>
      <c r="B31" s="438" t="s">
        <v>1963</v>
      </c>
      <c r="C31" s="440" t="s">
        <v>677</v>
      </c>
      <c r="D31" s="2700">
        <v>3</v>
      </c>
      <c r="E31" s="2677"/>
      <c r="F31" s="2677"/>
      <c r="G31" s="2702">
        <f>IFERROR(SUM(E31:F31),0)</f>
        <v>0</v>
      </c>
      <c r="H31" s="171"/>
      <c r="I31" s="243" t="s">
        <v>1964</v>
      </c>
      <c r="J31" s="171"/>
      <c r="K31" s="245"/>
      <c r="L31" s="171"/>
      <c r="M31" s="320"/>
      <c r="N31" s="246" t="str">
        <f t="shared" ref="N31:N32" si="12">IF( SUM( P31:Q31 ) = 0, 0, $P$5 )</f>
        <v>Please complete all cells in row</v>
      </c>
      <c r="O31" s="320"/>
      <c r="P31" s="247">
        <f t="shared" ref="P31:P32" si="13" xml:space="preserve"> IF( ISNUMBER( E31 ), 0, 1 )</f>
        <v>1</v>
      </c>
      <c r="Q31" s="247">
        <f t="shared" ref="Q31:Q32" si="14" xml:space="preserve"> IF( ISNUMBER( F31 ), 0, 1 )</f>
        <v>1</v>
      </c>
      <c r="R31" s="320"/>
      <c r="T31" s="438" t="s">
        <v>1963</v>
      </c>
      <c r="U31" s="442" t="s">
        <v>1965</v>
      </c>
      <c r="V31" s="442" t="s">
        <v>1966</v>
      </c>
      <c r="W31" s="443" t="s">
        <v>1967</v>
      </c>
    </row>
    <row r="32" spans="1:23" ht="30.75" thickBot="1">
      <c r="A32" s="171"/>
      <c r="B32" s="452" t="s">
        <v>1968</v>
      </c>
      <c r="C32" s="459" t="s">
        <v>677</v>
      </c>
      <c r="D32" s="459">
        <v>3</v>
      </c>
      <c r="E32" s="2704"/>
      <c r="F32" s="2704"/>
      <c r="G32" s="456">
        <f>IFERROR(SUM(E32:F32),0)</f>
        <v>0</v>
      </c>
      <c r="H32" s="174"/>
      <c r="I32" s="315" t="s">
        <v>1969</v>
      </c>
      <c r="J32" s="171"/>
      <c r="K32" s="264"/>
      <c r="L32" s="171"/>
      <c r="M32" s="320"/>
      <c r="N32" s="246" t="str">
        <f t="shared" si="12"/>
        <v>Please complete all cells in row</v>
      </c>
      <c r="O32" s="320"/>
      <c r="P32" s="247">
        <f t="shared" si="13"/>
        <v>1</v>
      </c>
      <c r="Q32" s="247">
        <f t="shared" si="14"/>
        <v>1</v>
      </c>
      <c r="R32" s="320"/>
      <c r="T32" s="452" t="s">
        <v>1968</v>
      </c>
      <c r="U32" s="476" t="s">
        <v>1970</v>
      </c>
      <c r="V32" s="476" t="s">
        <v>1971</v>
      </c>
      <c r="W32" s="456" t="s">
        <v>1972</v>
      </c>
    </row>
    <row r="33" spans="1:23" ht="16.5" thickTop="1" thickBot="1">
      <c r="A33" s="171"/>
      <c r="B33" s="483"/>
      <c r="C33" s="444"/>
      <c r="D33" s="444"/>
      <c r="E33" s="484"/>
      <c r="F33" s="484"/>
      <c r="G33" s="484"/>
      <c r="H33" s="171"/>
      <c r="I33" s="244"/>
      <c r="J33" s="171"/>
      <c r="K33" s="171"/>
      <c r="L33" s="171"/>
      <c r="M33" s="320"/>
      <c r="O33" s="320"/>
      <c r="P33" s="229"/>
      <c r="Q33" s="229"/>
      <c r="R33" s="320"/>
      <c r="T33" s="483"/>
      <c r="U33" s="484"/>
      <c r="V33" s="484"/>
      <c r="W33" s="484"/>
    </row>
    <row r="34" spans="1:23" ht="31.5" thickTop="1" thickBot="1">
      <c r="A34" s="2575" t="s">
        <v>773</v>
      </c>
      <c r="B34" s="485" t="s">
        <v>1973</v>
      </c>
      <c r="C34" s="461" t="s">
        <v>677</v>
      </c>
      <c r="D34" s="461">
        <v>3</v>
      </c>
      <c r="E34" s="486">
        <f>IFERROR(E29+E31+E32,0)</f>
        <v>0</v>
      </c>
      <c r="F34" s="486">
        <f>IFERROR(F29+F31+F32,0)</f>
        <v>0</v>
      </c>
      <c r="G34" s="464">
        <f>IFERROR(SUM(E34:F34),0)</f>
        <v>0</v>
      </c>
      <c r="H34" s="171"/>
      <c r="I34" s="333" t="s">
        <v>1974</v>
      </c>
      <c r="J34" s="171"/>
      <c r="K34" s="334"/>
      <c r="L34" s="171"/>
      <c r="M34" s="320"/>
      <c r="O34" s="320"/>
      <c r="P34" s="229"/>
      <c r="Q34" s="229"/>
      <c r="R34" s="320"/>
      <c r="T34" s="485" t="s">
        <v>1973</v>
      </c>
      <c r="U34" s="486" t="s">
        <v>1975</v>
      </c>
      <c r="V34" s="486" t="s">
        <v>1976</v>
      </c>
      <c r="W34" s="464" t="s">
        <v>1977</v>
      </c>
    </row>
    <row r="35" spans="1:23" ht="17.25" thickTop="1" thickBot="1">
      <c r="A35" s="171"/>
      <c r="B35" s="479"/>
      <c r="C35" s="479"/>
      <c r="D35" s="479"/>
      <c r="E35" s="480"/>
      <c r="F35" s="480"/>
      <c r="G35" s="480"/>
      <c r="H35" s="174"/>
      <c r="J35" s="171"/>
      <c r="K35" s="171"/>
      <c r="L35" s="171"/>
      <c r="M35" s="320"/>
      <c r="O35" s="320"/>
      <c r="P35" s="229"/>
      <c r="Q35" s="229"/>
      <c r="R35" s="320"/>
      <c r="T35" s="479"/>
      <c r="U35" s="480"/>
      <c r="V35" s="480"/>
      <c r="W35" s="480"/>
    </row>
    <row r="36" spans="1:23" ht="17.25" thickTop="1" thickBot="1">
      <c r="A36" s="171"/>
      <c r="B36" s="487" t="s">
        <v>1978</v>
      </c>
      <c r="C36" s="483"/>
      <c r="D36" s="483"/>
      <c r="E36" s="480"/>
      <c r="F36" s="480"/>
      <c r="G36" s="480"/>
      <c r="H36" s="174"/>
      <c r="J36" s="171"/>
      <c r="K36" s="171"/>
      <c r="L36" s="171"/>
      <c r="M36" s="320"/>
      <c r="O36" s="320"/>
      <c r="P36" s="229"/>
      <c r="Q36" s="229"/>
      <c r="R36" s="320"/>
      <c r="T36" s="487" t="s">
        <v>1978</v>
      </c>
      <c r="U36" s="480"/>
      <c r="V36" s="480"/>
      <c r="W36" s="480"/>
    </row>
    <row r="37" spans="1:23" ht="16.5" thickTop="1" thickBot="1">
      <c r="A37" s="2699" t="s">
        <v>675</v>
      </c>
      <c r="B37" s="460" t="s">
        <v>1978</v>
      </c>
      <c r="C37" s="461" t="s">
        <v>677</v>
      </c>
      <c r="D37" s="461">
        <v>3</v>
      </c>
      <c r="E37" s="463"/>
      <c r="F37" s="463"/>
      <c r="G37" s="482">
        <f>IFERROR(SUM(E37:F37),0)</f>
        <v>0</v>
      </c>
      <c r="H37" s="171"/>
      <c r="I37" s="333" t="s">
        <v>1979</v>
      </c>
      <c r="J37" s="171"/>
      <c r="K37" s="334"/>
      <c r="L37" s="171"/>
      <c r="M37" s="320"/>
      <c r="N37" s="246" t="str">
        <f>IF( SUM( P37:Q37 ) = 0, 0, $P$5 )</f>
        <v>Please complete all cells in row</v>
      </c>
      <c r="O37" s="320"/>
      <c r="P37" s="247">
        <f t="shared" ref="P37:Q37" si="15" xml:space="preserve"> IF( ISNUMBER( E37 ), 0, 1 )</f>
        <v>1</v>
      </c>
      <c r="Q37" s="247">
        <f t="shared" si="15"/>
        <v>1</v>
      </c>
      <c r="R37" s="320"/>
      <c r="T37" s="460" t="s">
        <v>1978</v>
      </c>
      <c r="U37" s="463" t="s">
        <v>1980</v>
      </c>
      <c r="V37" s="463" t="s">
        <v>1981</v>
      </c>
      <c r="W37" s="482" t="s">
        <v>1982</v>
      </c>
    </row>
    <row r="38" spans="1:23" ht="17.25" thickTop="1" thickBot="1">
      <c r="A38" s="171"/>
      <c r="B38" s="479"/>
      <c r="C38" s="479"/>
      <c r="D38" s="479"/>
      <c r="E38" s="480"/>
      <c r="F38" s="480"/>
      <c r="G38" s="480"/>
      <c r="H38" s="171"/>
      <c r="J38" s="171"/>
      <c r="K38" s="171"/>
      <c r="L38" s="171"/>
      <c r="M38" s="320"/>
      <c r="O38" s="320"/>
      <c r="P38" s="229"/>
      <c r="Q38" s="229"/>
      <c r="R38" s="320"/>
      <c r="T38" s="479"/>
      <c r="U38" s="480"/>
      <c r="V38" s="480"/>
      <c r="W38" s="480"/>
    </row>
    <row r="39" spans="1:23" ht="17.25" thickTop="1" thickBot="1">
      <c r="A39" s="171"/>
      <c r="B39" s="487" t="s">
        <v>1168</v>
      </c>
      <c r="C39" s="483"/>
      <c r="D39" s="483"/>
      <c r="E39" s="480"/>
      <c r="F39" s="480"/>
      <c r="G39" s="480"/>
      <c r="H39" s="171"/>
      <c r="J39" s="171"/>
      <c r="K39" s="171"/>
      <c r="L39" s="171"/>
      <c r="M39" s="320"/>
      <c r="O39" s="320"/>
      <c r="P39" s="229"/>
      <c r="Q39" s="229"/>
      <c r="R39" s="320"/>
      <c r="T39" s="487" t="s">
        <v>1168</v>
      </c>
      <c r="U39" s="480"/>
      <c r="V39" s="480"/>
      <c r="W39" s="480"/>
    </row>
    <row r="40" spans="1:23" ht="16.5" thickTop="1" thickBot="1">
      <c r="A40" s="2699" t="s">
        <v>675</v>
      </c>
      <c r="B40" s="460" t="s">
        <v>1168</v>
      </c>
      <c r="C40" s="461" t="s">
        <v>677</v>
      </c>
      <c r="D40" s="461">
        <v>3</v>
      </c>
      <c r="E40" s="463"/>
      <c r="F40" s="463"/>
      <c r="G40" s="482">
        <f>IFERROR(SUM(E40:F40),0)</f>
        <v>0</v>
      </c>
      <c r="H40" s="171"/>
      <c r="I40" s="333" t="s">
        <v>1983</v>
      </c>
      <c r="J40" s="171"/>
      <c r="K40" s="334"/>
      <c r="L40" s="171"/>
      <c r="M40" s="320"/>
      <c r="N40" s="246" t="str">
        <f>IF( SUM( P40:Q40 ) = 0, 0, $P$5 )</f>
        <v>Please complete all cells in row</v>
      </c>
      <c r="O40" s="320"/>
      <c r="P40" s="247">
        <f t="shared" ref="P40:Q40" si="16" xml:space="preserve"> IF( ISNUMBER( E40 ), 0, 1 )</f>
        <v>1</v>
      </c>
      <c r="Q40" s="247">
        <f t="shared" si="16"/>
        <v>1</v>
      </c>
      <c r="R40" s="320"/>
      <c r="T40" s="460" t="s">
        <v>1168</v>
      </c>
      <c r="U40" s="463" t="s">
        <v>1984</v>
      </c>
      <c r="V40" s="463" t="s">
        <v>1985</v>
      </c>
      <c r="W40" s="482" t="s">
        <v>1986</v>
      </c>
    </row>
    <row r="41" spans="1:23" ht="17.25" thickTop="1" thickBot="1">
      <c r="A41" s="171"/>
      <c r="B41" s="493"/>
      <c r="C41" s="493"/>
      <c r="D41" s="493"/>
      <c r="E41" s="171"/>
      <c r="F41" s="171"/>
      <c r="G41" s="171"/>
      <c r="H41" s="171"/>
      <c r="J41" s="171"/>
      <c r="K41" s="171"/>
      <c r="L41" s="171"/>
      <c r="M41" s="320"/>
      <c r="O41" s="320"/>
      <c r="P41" s="229"/>
      <c r="Q41" s="229"/>
      <c r="R41" s="320"/>
      <c r="T41" s="493"/>
      <c r="U41" s="171"/>
      <c r="V41" s="171"/>
      <c r="W41" s="171"/>
    </row>
    <row r="42" spans="1:23" ht="31.5" thickTop="1" thickBot="1">
      <c r="A42" s="171"/>
      <c r="B42" s="487" t="s">
        <v>1987</v>
      </c>
      <c r="C42" s="483"/>
      <c r="D42" s="483"/>
      <c r="E42" s="489"/>
      <c r="F42" s="489"/>
      <c r="G42" s="488"/>
      <c r="H42" s="171"/>
      <c r="J42" s="171"/>
      <c r="K42" s="171"/>
      <c r="L42" s="171"/>
      <c r="M42" s="320"/>
      <c r="O42" s="320"/>
      <c r="P42" s="229"/>
      <c r="Q42" s="229"/>
      <c r="R42" s="320"/>
      <c r="T42" s="487" t="s">
        <v>1987</v>
      </c>
      <c r="U42" s="489"/>
      <c r="V42" s="489"/>
      <c r="W42" s="488"/>
    </row>
    <row r="43" spans="1:23" ht="30.75" thickTop="1">
      <c r="A43" s="2699" t="s">
        <v>675</v>
      </c>
      <c r="B43" s="438" t="s">
        <v>1988</v>
      </c>
      <c r="C43" s="440" t="s">
        <v>677</v>
      </c>
      <c r="D43" s="2700">
        <v>3</v>
      </c>
      <c r="E43" s="2705"/>
      <c r="F43" s="491"/>
      <c r="G43" s="171"/>
      <c r="H43" s="171"/>
      <c r="I43" s="243" t="s">
        <v>1989</v>
      </c>
      <c r="J43" s="171"/>
      <c r="K43" s="494"/>
      <c r="L43" s="171"/>
      <c r="M43" s="320"/>
      <c r="N43" s="246" t="str">
        <f t="shared" ref="N43:N45" si="17">IF( SUM( P43:Q43 ) = 0, 0, $P$5 )</f>
        <v>Please complete all cells in row</v>
      </c>
      <c r="O43" s="320"/>
      <c r="P43" s="247">
        <f t="shared" ref="P43:P45" si="18" xml:space="preserve"> IF( ISNUMBER( E43 ), 0, 1 )</f>
        <v>1</v>
      </c>
      <c r="Q43" s="229"/>
      <c r="R43" s="320"/>
      <c r="T43" s="438" t="s">
        <v>1988</v>
      </c>
      <c r="U43" s="490" t="s">
        <v>1990</v>
      </c>
      <c r="V43" s="491"/>
      <c r="W43" s="171"/>
    </row>
    <row r="44" spans="1:23" ht="30">
      <c r="A44" s="171"/>
      <c r="B44" s="445" t="s">
        <v>1991</v>
      </c>
      <c r="C44" s="446" t="s">
        <v>677</v>
      </c>
      <c r="D44" s="2701">
        <v>3</v>
      </c>
      <c r="E44" s="2706"/>
      <c r="F44" s="491"/>
      <c r="G44" s="171"/>
      <c r="H44" s="171"/>
      <c r="I44" s="252" t="s">
        <v>1992</v>
      </c>
      <c r="J44" s="171"/>
      <c r="K44" s="495"/>
      <c r="L44" s="171"/>
      <c r="M44" s="320"/>
      <c r="N44" s="246" t="str">
        <f t="shared" si="17"/>
        <v>Please complete all cells in row</v>
      </c>
      <c r="O44" s="320"/>
      <c r="P44" s="247">
        <f t="shared" si="18"/>
        <v>1</v>
      </c>
      <c r="Q44" s="229"/>
      <c r="R44" s="320"/>
      <c r="T44" s="445" t="s">
        <v>1991</v>
      </c>
      <c r="U44" s="492" t="s">
        <v>1993</v>
      </c>
      <c r="V44" s="491"/>
      <c r="W44" s="171"/>
    </row>
    <row r="45" spans="1:23" thickBot="1">
      <c r="A45" s="2699" t="s">
        <v>773</v>
      </c>
      <c r="B45" s="452" t="s">
        <v>1994</v>
      </c>
      <c r="C45" s="459" t="s">
        <v>677</v>
      </c>
      <c r="D45" s="459">
        <v>3</v>
      </c>
      <c r="E45" s="2707"/>
      <c r="F45" s="491"/>
      <c r="G45" s="171"/>
      <c r="H45" s="171"/>
      <c r="I45" s="315" t="s">
        <v>1995</v>
      </c>
      <c r="J45" s="171"/>
      <c r="K45" s="497"/>
      <c r="L45" s="171"/>
      <c r="M45" s="320"/>
      <c r="N45" s="246" t="str">
        <f t="shared" si="17"/>
        <v>Please complete all cells in row</v>
      </c>
      <c r="O45" s="320"/>
      <c r="P45" s="247">
        <f t="shared" si="18"/>
        <v>1</v>
      </c>
      <c r="Q45" s="229"/>
      <c r="R45" s="320"/>
      <c r="T45" s="452" t="s">
        <v>1994</v>
      </c>
      <c r="U45" s="496" t="s">
        <v>1996</v>
      </c>
      <c r="V45" s="491"/>
      <c r="W45" s="171"/>
    </row>
    <row r="46" spans="1:23" ht="16.5" thickTop="1">
      <c r="A46" s="171"/>
      <c r="B46" s="171"/>
      <c r="C46" s="171"/>
      <c r="D46" s="171"/>
      <c r="E46" s="171"/>
      <c r="F46" s="171"/>
      <c r="G46" s="171"/>
      <c r="H46" s="171"/>
      <c r="J46" s="171"/>
      <c r="L46" s="2575" t="s">
        <v>815</v>
      </c>
      <c r="P46" s="229"/>
      <c r="Q46" s="229"/>
    </row>
    <row r="47" spans="1:23">
      <c r="A47" s="171"/>
      <c r="B47" s="171"/>
      <c r="C47" s="171"/>
      <c r="D47" s="171"/>
      <c r="E47" s="171"/>
      <c r="F47" s="171"/>
      <c r="G47" s="171"/>
      <c r="H47" s="171"/>
      <c r="J47" s="171"/>
      <c r="K47" s="171"/>
      <c r="L47" s="171"/>
      <c r="P47" s="229"/>
      <c r="Q47" s="229"/>
      <c r="W47" s="2861" t="s">
        <v>816</v>
      </c>
    </row>
    <row r="48" spans="1:23">
      <c r="A48" s="171"/>
      <c r="B48" s="171"/>
      <c r="C48" s="171"/>
      <c r="D48" s="171"/>
      <c r="E48" s="171"/>
      <c r="F48" s="171"/>
      <c r="G48" s="171"/>
      <c r="H48" s="171"/>
      <c r="J48" s="171"/>
      <c r="K48" s="171"/>
      <c r="L48" s="171"/>
      <c r="P48" s="229"/>
      <c r="Q48" s="229"/>
    </row>
  </sheetData>
  <sheetProtection formatColumns="0" formatRows="0"/>
  <mergeCells count="4">
    <mergeCell ref="E1:G1"/>
    <mergeCell ref="B3:K3"/>
    <mergeCell ref="T3:W3"/>
    <mergeCell ref="P4:Q4"/>
  </mergeCells>
  <conditionalFormatting sqref="N8:N41">
    <cfRule type="cellIs" dxfId="208" priority="2" operator="equal">
      <formula>0</formula>
    </cfRule>
  </conditionalFormatting>
  <conditionalFormatting sqref="N43:N45">
    <cfRule type="cellIs" dxfId="207"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J5" zoomScaleNormal="100" zoomScaleSheetLayoutView="100" workbookViewId="0">
      <selection activeCell="B1" sqref="B1:D1"/>
    </sheetView>
  </sheetViews>
  <sheetFormatPr defaultColWidth="8.625" defaultRowHeight="15.75"/>
  <cols>
    <col min="1" max="1" width="11.5" style="196" hidden="1" customWidth="1"/>
    <col min="2" max="2" width="32" style="196" customWidth="1"/>
    <col min="3" max="3" width="7" style="196" customWidth="1"/>
    <col min="4" max="4" width="5.5" style="196" customWidth="1"/>
    <col min="5" max="5" width="13" style="196" customWidth="1"/>
    <col min="6" max="6" width="12.125" style="196" customWidth="1"/>
    <col min="7" max="12" width="12.5" style="517" customWidth="1"/>
    <col min="13" max="13" width="1.625" style="222" customWidth="1"/>
    <col min="14" max="14" width="12.5" style="518" customWidth="1"/>
    <col min="15" max="15" width="1.625" style="196" customWidth="1"/>
    <col min="16" max="16" width="33.625" style="196" customWidth="1"/>
    <col min="17" max="17" width="9.375" style="196" hidden="1" customWidth="1"/>
    <col min="18" max="18" width="1.625" style="196" customWidth="1"/>
    <col min="19" max="19" width="20.125" style="196" customWidth="1"/>
    <col min="20" max="20" width="1.625" style="225" customWidth="1"/>
    <col min="21" max="27" width="7.5" style="225" hidden="1" customWidth="1"/>
    <col min="28" max="28" width="1.625" style="225" hidden="1" customWidth="1"/>
    <col min="29" max="29" width="1.625" style="196" customWidth="1"/>
    <col min="30" max="30" width="35.25" style="196" customWidth="1"/>
    <col min="31" max="31" width="13.75" style="196" bestFit="1" customWidth="1"/>
    <col min="32" max="32" width="13" style="196" bestFit="1" customWidth="1"/>
    <col min="33" max="38" width="12.5" style="196" customWidth="1"/>
    <col min="39" max="39" width="1.625" style="196" customWidth="1"/>
    <col min="40" max="16384" width="8.625" style="196"/>
  </cols>
  <sheetData>
    <row r="1" spans="1:38" s="348" customFormat="1" ht="23.25">
      <c r="B1" s="498" t="s">
        <v>1997</v>
      </c>
      <c r="C1" s="498"/>
      <c r="D1" s="498"/>
      <c r="E1" s="498"/>
      <c r="F1" s="498"/>
      <c r="G1" s="499"/>
      <c r="H1" s="499"/>
      <c r="I1" s="499"/>
      <c r="J1" s="499"/>
      <c r="K1" s="498"/>
      <c r="L1" s="498"/>
      <c r="M1" s="498"/>
      <c r="N1" s="498"/>
      <c r="R1" s="299"/>
      <c r="S1" s="221"/>
      <c r="T1" s="320"/>
      <c r="U1" s="225"/>
      <c r="V1" s="225"/>
      <c r="W1" s="225"/>
      <c r="X1" s="225"/>
      <c r="Y1" s="225"/>
      <c r="Z1" s="225"/>
      <c r="AA1" s="225"/>
      <c r="AB1" s="320"/>
      <c r="AD1" s="498" t="s">
        <v>656</v>
      </c>
      <c r="AE1" s="498"/>
      <c r="AF1" s="498"/>
    </row>
    <row r="2" spans="1:38" s="348" customFormat="1" ht="23.25">
      <c r="B2" s="3225" t="str">
        <f>SelectCompany!B4</f>
        <v>South West Water (whole area)</v>
      </c>
      <c r="C2" s="3225"/>
      <c r="D2" s="3225"/>
      <c r="E2" s="3225"/>
      <c r="F2" s="3225"/>
      <c r="G2" s="3225"/>
      <c r="H2" s="3225"/>
      <c r="I2" s="3225"/>
      <c r="J2" s="3225"/>
      <c r="K2" s="500"/>
      <c r="L2" s="500"/>
      <c r="M2" s="470"/>
      <c r="N2" s="470"/>
      <c r="R2" s="299"/>
      <c r="S2" s="221"/>
      <c r="T2" s="320"/>
      <c r="U2" s="225"/>
      <c r="V2" s="225"/>
      <c r="W2" s="225"/>
      <c r="X2" s="225"/>
      <c r="Y2" s="225"/>
      <c r="Z2" s="225"/>
      <c r="AA2" s="225"/>
      <c r="AB2" s="320"/>
      <c r="AD2" s="498"/>
      <c r="AE2" s="498"/>
      <c r="AF2" s="498"/>
    </row>
    <row r="3" spans="1:38" s="171" customFormat="1" ht="19.5">
      <c r="B3" s="3226" t="s">
        <v>1998</v>
      </c>
      <c r="C3" s="3227"/>
      <c r="D3" s="3227"/>
      <c r="E3" s="3227"/>
      <c r="F3" s="3227"/>
      <c r="G3" s="3227"/>
      <c r="H3" s="3227"/>
      <c r="I3" s="3227"/>
      <c r="J3" s="3227"/>
      <c r="K3" s="3227"/>
      <c r="L3" s="3227"/>
      <c r="M3" s="3227"/>
      <c r="N3" s="3227"/>
      <c r="O3" s="3227"/>
      <c r="P3" s="3227"/>
      <c r="R3" s="301"/>
      <c r="S3" s="227" t="s">
        <v>658</v>
      </c>
      <c r="T3" s="320"/>
      <c r="U3" s="225"/>
      <c r="V3" s="225"/>
      <c r="W3" s="225"/>
      <c r="X3" s="225"/>
      <c r="Y3" s="225"/>
      <c r="Z3" s="225"/>
      <c r="AA3" s="225"/>
      <c r="AB3" s="320"/>
      <c r="AD3" s="3228" t="s">
        <v>1998</v>
      </c>
      <c r="AE3" s="3229"/>
      <c r="AF3" s="3229"/>
      <c r="AG3" s="3229"/>
      <c r="AH3" s="3229"/>
      <c r="AI3" s="3229"/>
      <c r="AJ3" s="3229"/>
      <c r="AK3" s="3229"/>
      <c r="AL3" s="3229"/>
    </row>
    <row r="4" spans="1:38" s="171" customFormat="1" ht="24" thickBot="1">
      <c r="B4" s="471"/>
      <c r="C4" s="471"/>
      <c r="D4" s="471"/>
      <c r="E4" s="471"/>
      <c r="F4" s="471"/>
      <c r="G4" s="501"/>
      <c r="H4" s="501"/>
      <c r="I4" s="501"/>
      <c r="J4" s="501"/>
      <c r="K4" s="501"/>
      <c r="L4" s="501"/>
      <c r="M4" s="81"/>
      <c r="N4" s="502"/>
      <c r="R4" s="304"/>
      <c r="S4" s="196"/>
      <c r="T4" s="320"/>
      <c r="U4" s="3232" t="s">
        <v>659</v>
      </c>
      <c r="V4" s="3232"/>
      <c r="W4" s="3232"/>
      <c r="X4" s="3232"/>
      <c r="Y4" s="3232"/>
      <c r="Z4" s="3232"/>
      <c r="AA4" s="3232"/>
      <c r="AB4" s="320"/>
      <c r="AD4" s="471"/>
      <c r="AE4" s="471"/>
      <c r="AF4" s="471"/>
      <c r="AG4" s="471"/>
      <c r="AH4" s="471"/>
      <c r="AI4" s="471"/>
      <c r="AJ4" s="471"/>
      <c r="AK4" s="471"/>
      <c r="AL4" s="471"/>
    </row>
    <row r="5" spans="1:38" ht="46.5" thickTop="1" thickBot="1">
      <c r="A5" s="2423" t="s">
        <v>669</v>
      </c>
      <c r="B5" s="402" t="s">
        <v>660</v>
      </c>
      <c r="C5" s="403" t="s">
        <v>661</v>
      </c>
      <c r="D5" s="403" t="s">
        <v>662</v>
      </c>
      <c r="E5" s="503" t="s">
        <v>1999</v>
      </c>
      <c r="F5" s="504" t="s">
        <v>2000</v>
      </c>
      <c r="G5" s="504" t="s">
        <v>1593</v>
      </c>
      <c r="H5" s="504" t="s">
        <v>1594</v>
      </c>
      <c r="I5" s="504" t="s">
        <v>1595</v>
      </c>
      <c r="J5" s="504" t="s">
        <v>1596</v>
      </c>
      <c r="K5" s="504" t="s">
        <v>1597</v>
      </c>
      <c r="L5" s="505" t="s">
        <v>891</v>
      </c>
      <c r="M5" s="81"/>
      <c r="N5" s="506" t="s">
        <v>666</v>
      </c>
      <c r="O5" s="171"/>
      <c r="P5" s="406" t="s">
        <v>667</v>
      </c>
      <c r="Q5" s="171"/>
      <c r="R5" s="304"/>
      <c r="T5" s="320"/>
      <c r="U5" s="231" t="s">
        <v>668</v>
      </c>
      <c r="V5" s="232"/>
      <c r="W5" s="232"/>
      <c r="X5" s="232"/>
      <c r="Y5" s="232"/>
      <c r="Z5" s="232"/>
      <c r="AA5" s="232"/>
      <c r="AB5" s="320"/>
      <c r="AD5" s="402" t="s">
        <v>660</v>
      </c>
      <c r="AE5" s="503" t="s">
        <v>1999</v>
      </c>
      <c r="AF5" s="504" t="s">
        <v>2000</v>
      </c>
      <c r="AG5" s="504" t="s">
        <v>2001</v>
      </c>
      <c r="AH5" s="504" t="s">
        <v>1594</v>
      </c>
      <c r="AI5" s="504" t="s">
        <v>1595</v>
      </c>
      <c r="AJ5" s="504" t="s">
        <v>1596</v>
      </c>
      <c r="AK5" s="504" t="s">
        <v>1597</v>
      </c>
      <c r="AL5" s="505" t="s">
        <v>891</v>
      </c>
    </row>
    <row r="6" spans="1:38" ht="16.5" thickTop="1" thickBot="1">
      <c r="A6" s="2575" t="s">
        <v>673</v>
      </c>
      <c r="C6" s="81"/>
      <c r="D6" s="81"/>
      <c r="E6" s="81"/>
      <c r="F6" s="81"/>
      <c r="G6" s="507"/>
      <c r="H6" s="507"/>
      <c r="I6" s="507"/>
      <c r="J6" s="507"/>
      <c r="K6" s="507"/>
      <c r="L6" s="507"/>
      <c r="M6" s="81"/>
      <c r="N6" s="475"/>
      <c r="O6" s="171"/>
      <c r="P6" s="171"/>
      <c r="Q6" s="171"/>
      <c r="R6" s="304"/>
      <c r="T6" s="320"/>
      <c r="U6" s="196"/>
      <c r="V6" s="196"/>
      <c r="W6" s="196"/>
      <c r="X6" s="196"/>
      <c r="Y6" s="196"/>
      <c r="Z6" s="196"/>
      <c r="AA6" s="196"/>
      <c r="AB6" s="320"/>
      <c r="AD6" s="81"/>
      <c r="AE6" s="2859" t="s">
        <v>820</v>
      </c>
      <c r="AF6" s="81"/>
      <c r="AG6" s="507"/>
      <c r="AH6" s="507"/>
      <c r="AI6" s="507"/>
      <c r="AJ6" s="507"/>
      <c r="AK6" s="507"/>
      <c r="AL6" s="507"/>
    </row>
    <row r="7" spans="1:38" ht="22.5" customHeight="1" thickTop="1" thickBot="1">
      <c r="A7" s="171"/>
      <c r="B7" s="352" t="s">
        <v>2002</v>
      </c>
      <c r="C7" s="353"/>
      <c r="D7" s="353"/>
      <c r="E7" s="353"/>
      <c r="F7" s="353"/>
      <c r="G7" s="508"/>
      <c r="H7" s="508"/>
      <c r="I7" s="508"/>
      <c r="J7" s="508"/>
      <c r="K7" s="508"/>
      <c r="L7" s="508"/>
      <c r="M7" s="81"/>
      <c r="N7" s="81"/>
      <c r="O7" s="171"/>
      <c r="P7" s="171"/>
      <c r="Q7" s="171"/>
      <c r="R7" s="304"/>
      <c r="S7" s="229"/>
      <c r="T7" s="320"/>
      <c r="U7" s="229"/>
      <c r="V7" s="229"/>
      <c r="W7" s="229"/>
      <c r="X7" s="229"/>
      <c r="Y7" s="229"/>
      <c r="Z7" s="229"/>
      <c r="AA7" s="229"/>
      <c r="AB7" s="320"/>
      <c r="AD7" s="352" t="s">
        <v>2002</v>
      </c>
      <c r="AE7" s="353"/>
      <c r="AF7" s="353"/>
      <c r="AG7" s="508"/>
      <c r="AH7" s="508"/>
      <c r="AI7" s="508"/>
      <c r="AJ7" s="508"/>
      <c r="AK7" s="508"/>
      <c r="AL7" s="508"/>
    </row>
    <row r="8" spans="1:38" ht="22.5" customHeight="1" thickTop="1">
      <c r="A8" s="2699" t="s">
        <v>675</v>
      </c>
      <c r="B8" s="408" t="s">
        <v>2003</v>
      </c>
      <c r="C8" s="239" t="s">
        <v>677</v>
      </c>
      <c r="D8" s="2659">
        <v>3</v>
      </c>
      <c r="E8" s="2662"/>
      <c r="F8" s="2662"/>
      <c r="G8" s="2662"/>
      <c r="H8" s="2662"/>
      <c r="I8" s="2662"/>
      <c r="J8" s="2662"/>
      <c r="K8" s="2662"/>
      <c r="L8" s="2697">
        <f t="shared" ref="L8:L13" si="0">IFERROR(SUM(E8:K8),0)</f>
        <v>0</v>
      </c>
      <c r="M8" s="271"/>
      <c r="N8" s="2181" t="s">
        <v>2004</v>
      </c>
      <c r="O8" s="171"/>
      <c r="P8" s="245"/>
      <c r="Q8" s="171"/>
      <c r="R8" s="304"/>
      <c r="S8" s="246" t="str">
        <f>IF( SUM( U8:AA8 ) = 0, 0, $U$5 )</f>
        <v>Please complete all cells in row</v>
      </c>
      <c r="T8" s="320"/>
      <c r="U8" s="247">
        <f xml:space="preserve"> IF( ISNUMBER( E8 ), 0, 1 )</f>
        <v>1</v>
      </c>
      <c r="V8" s="247">
        <f t="shared" ref="V8:V12" si="1" xml:space="preserve"> IF( ISNUMBER( F8 ), 0, 1 )</f>
        <v>1</v>
      </c>
      <c r="W8" s="247">
        <f t="shared" ref="W8:W12" si="2" xml:space="preserve"> IF( ISNUMBER( G8 ), 0, 1 )</f>
        <v>1</v>
      </c>
      <c r="X8" s="247">
        <f t="shared" ref="X8:X12" si="3" xml:space="preserve"> IF( ISNUMBER( H8 ), 0, 1 )</f>
        <v>1</v>
      </c>
      <c r="Y8" s="247">
        <f t="shared" ref="Y8:Y12" si="4" xml:space="preserve"> IF( ISNUMBER( I8 ), 0, 1 )</f>
        <v>1</v>
      </c>
      <c r="Z8" s="247">
        <f t="shared" ref="Z8:AA12" si="5" xml:space="preserve"> IF( ISNUMBER( J8 ), 0, 1 )</f>
        <v>1</v>
      </c>
      <c r="AA8" s="247">
        <f t="shared" si="5"/>
        <v>1</v>
      </c>
      <c r="AB8" s="320"/>
      <c r="AD8" s="408" t="s">
        <v>2003</v>
      </c>
      <c r="AE8" s="240" t="s">
        <v>2005</v>
      </c>
      <c r="AF8" s="240" t="s">
        <v>2006</v>
      </c>
      <c r="AG8" s="240" t="s">
        <v>2007</v>
      </c>
      <c r="AH8" s="240" t="s">
        <v>2008</v>
      </c>
      <c r="AI8" s="240" t="s">
        <v>2009</v>
      </c>
      <c r="AJ8" s="240" t="s">
        <v>2010</v>
      </c>
      <c r="AK8" s="240" t="s">
        <v>2011</v>
      </c>
      <c r="AL8" s="242" t="s">
        <v>2012</v>
      </c>
    </row>
    <row r="9" spans="1:38" ht="22.5" customHeight="1">
      <c r="A9" s="171"/>
      <c r="B9" s="417" t="s">
        <v>2013</v>
      </c>
      <c r="C9" s="248" t="s">
        <v>677</v>
      </c>
      <c r="D9" s="2660">
        <v>3</v>
      </c>
      <c r="E9" s="2661"/>
      <c r="F9" s="2661"/>
      <c r="G9" s="2661"/>
      <c r="H9" s="2661"/>
      <c r="I9" s="2661"/>
      <c r="J9" s="2661"/>
      <c r="K9" s="2661"/>
      <c r="L9" s="2698">
        <f t="shared" si="0"/>
        <v>0</v>
      </c>
      <c r="M9" s="271"/>
      <c r="N9" s="2182" t="s">
        <v>2014</v>
      </c>
      <c r="O9" s="171"/>
      <c r="P9" s="253"/>
      <c r="Q9" s="171"/>
      <c r="R9" s="322"/>
      <c r="S9" s="246" t="str">
        <f t="shared" ref="S9:S12" si="6">IF( SUM( U9:AA9 ) = 0, 0, $U$5 )</f>
        <v>Please complete all cells in row</v>
      </c>
      <c r="T9" s="320"/>
      <c r="U9" s="247">
        <f t="shared" ref="U9:U12" si="7" xml:space="preserve"> IF( ISNUMBER( E9 ), 0, 1 )</f>
        <v>1</v>
      </c>
      <c r="V9" s="247">
        <f t="shared" si="1"/>
        <v>1</v>
      </c>
      <c r="W9" s="247">
        <f t="shared" si="2"/>
        <v>1</v>
      </c>
      <c r="X9" s="247">
        <f t="shared" si="3"/>
        <v>1</v>
      </c>
      <c r="Y9" s="247">
        <f t="shared" si="4"/>
        <v>1</v>
      </c>
      <c r="Z9" s="247">
        <f t="shared" si="5"/>
        <v>1</v>
      </c>
      <c r="AA9" s="247">
        <f t="shared" si="5"/>
        <v>1</v>
      </c>
      <c r="AB9" s="320"/>
      <c r="AD9" s="417" t="s">
        <v>2013</v>
      </c>
      <c r="AE9" s="249" t="s">
        <v>2015</v>
      </c>
      <c r="AF9" s="249" t="s">
        <v>2016</v>
      </c>
      <c r="AG9" s="249" t="s">
        <v>2017</v>
      </c>
      <c r="AH9" s="249" t="s">
        <v>2018</v>
      </c>
      <c r="AI9" s="249" t="s">
        <v>2019</v>
      </c>
      <c r="AJ9" s="249" t="s">
        <v>2020</v>
      </c>
      <c r="AK9" s="249" t="s">
        <v>2021</v>
      </c>
      <c r="AL9" s="251" t="s">
        <v>2022</v>
      </c>
    </row>
    <row r="10" spans="1:38" ht="22.5" customHeight="1">
      <c r="A10" s="171"/>
      <c r="B10" s="417" t="s">
        <v>2023</v>
      </c>
      <c r="C10" s="248" t="s">
        <v>677</v>
      </c>
      <c r="D10" s="2660">
        <v>3</v>
      </c>
      <c r="E10" s="2661"/>
      <c r="F10" s="2661"/>
      <c r="G10" s="2661"/>
      <c r="H10" s="2661"/>
      <c r="I10" s="2661"/>
      <c r="J10" s="2661"/>
      <c r="K10" s="2661"/>
      <c r="L10" s="2698">
        <f t="shared" si="0"/>
        <v>0</v>
      </c>
      <c r="M10" s="271"/>
      <c r="N10" s="2182" t="s">
        <v>2024</v>
      </c>
      <c r="O10" s="171"/>
      <c r="P10" s="253"/>
      <c r="Q10" s="171"/>
      <c r="R10" s="322"/>
      <c r="S10" s="246" t="str">
        <f t="shared" si="6"/>
        <v>Please complete all cells in row</v>
      </c>
      <c r="T10" s="320"/>
      <c r="U10" s="247">
        <f t="shared" si="7"/>
        <v>1</v>
      </c>
      <c r="V10" s="247">
        <f t="shared" si="1"/>
        <v>1</v>
      </c>
      <c r="W10" s="247">
        <f t="shared" si="2"/>
        <v>1</v>
      </c>
      <c r="X10" s="247">
        <f t="shared" si="3"/>
        <v>1</v>
      </c>
      <c r="Y10" s="247">
        <f t="shared" si="4"/>
        <v>1</v>
      </c>
      <c r="Z10" s="247">
        <f t="shared" si="5"/>
        <v>1</v>
      </c>
      <c r="AA10" s="247">
        <f t="shared" si="5"/>
        <v>1</v>
      </c>
      <c r="AB10" s="320"/>
      <c r="AD10" s="417" t="s">
        <v>2023</v>
      </c>
      <c r="AE10" s="249" t="s">
        <v>2025</v>
      </c>
      <c r="AF10" s="249" t="s">
        <v>2026</v>
      </c>
      <c r="AG10" s="249" t="s">
        <v>2027</v>
      </c>
      <c r="AH10" s="249" t="s">
        <v>2028</v>
      </c>
      <c r="AI10" s="249" t="s">
        <v>2029</v>
      </c>
      <c r="AJ10" s="249" t="s">
        <v>2030</v>
      </c>
      <c r="AK10" s="249" t="s">
        <v>2031</v>
      </c>
      <c r="AL10" s="251" t="s">
        <v>2032</v>
      </c>
    </row>
    <row r="11" spans="1:38" ht="22.5" customHeight="1">
      <c r="A11" s="171"/>
      <c r="B11" s="417" t="s">
        <v>664</v>
      </c>
      <c r="C11" s="248" t="s">
        <v>677</v>
      </c>
      <c r="D11" s="2660">
        <v>3</v>
      </c>
      <c r="E11" s="2661"/>
      <c r="F11" s="2661"/>
      <c r="G11" s="2661"/>
      <c r="H11" s="2661"/>
      <c r="I11" s="2661"/>
      <c r="J11" s="2661"/>
      <c r="K11" s="2661"/>
      <c r="L11" s="2698">
        <f t="shared" si="0"/>
        <v>0</v>
      </c>
      <c r="M11" s="271"/>
      <c r="N11" s="2183" t="s">
        <v>2033</v>
      </c>
      <c r="O11" s="171"/>
      <c r="P11" s="253"/>
      <c r="Q11" s="171"/>
      <c r="R11" s="322"/>
      <c r="S11" s="246" t="str">
        <f t="shared" si="6"/>
        <v>Please complete all cells in row</v>
      </c>
      <c r="T11" s="320"/>
      <c r="U11" s="247">
        <f t="shared" si="7"/>
        <v>1</v>
      </c>
      <c r="V11" s="247">
        <f t="shared" si="1"/>
        <v>1</v>
      </c>
      <c r="W11" s="247">
        <f t="shared" si="2"/>
        <v>1</v>
      </c>
      <c r="X11" s="247">
        <f t="shared" si="3"/>
        <v>1</v>
      </c>
      <c r="Y11" s="247">
        <f t="shared" si="4"/>
        <v>1</v>
      </c>
      <c r="Z11" s="247">
        <f t="shared" si="5"/>
        <v>1</v>
      </c>
      <c r="AA11" s="247">
        <f t="shared" si="5"/>
        <v>1</v>
      </c>
      <c r="AB11" s="320"/>
      <c r="AD11" s="417" t="s">
        <v>664</v>
      </c>
      <c r="AE11" s="249" t="s">
        <v>2034</v>
      </c>
      <c r="AF11" s="249" t="s">
        <v>2035</v>
      </c>
      <c r="AG11" s="249" t="s">
        <v>2036</v>
      </c>
      <c r="AH11" s="249" t="s">
        <v>2037</v>
      </c>
      <c r="AI11" s="249" t="s">
        <v>2038</v>
      </c>
      <c r="AJ11" s="249" t="s">
        <v>2039</v>
      </c>
      <c r="AK11" s="249" t="s">
        <v>2040</v>
      </c>
      <c r="AL11" s="251" t="s">
        <v>2041</v>
      </c>
    </row>
    <row r="12" spans="1:38" ht="22.5" customHeight="1">
      <c r="A12" s="171"/>
      <c r="B12" s="417" t="s">
        <v>2042</v>
      </c>
      <c r="C12" s="248" t="s">
        <v>677</v>
      </c>
      <c r="D12" s="2660">
        <v>3</v>
      </c>
      <c r="E12" s="2661"/>
      <c r="F12" s="2661"/>
      <c r="G12" s="2661"/>
      <c r="H12" s="2661"/>
      <c r="I12" s="2661"/>
      <c r="J12" s="2661"/>
      <c r="K12" s="2661"/>
      <c r="L12" s="2698">
        <f t="shared" si="0"/>
        <v>0</v>
      </c>
      <c r="M12" s="271"/>
      <c r="N12" s="2182" t="s">
        <v>2043</v>
      </c>
      <c r="O12" s="171"/>
      <c r="P12" s="253"/>
      <c r="Q12" s="171"/>
      <c r="R12" s="322"/>
      <c r="S12" s="246" t="str">
        <f t="shared" si="6"/>
        <v>Please complete all cells in row</v>
      </c>
      <c r="T12" s="320"/>
      <c r="U12" s="247">
        <f t="shared" si="7"/>
        <v>1</v>
      </c>
      <c r="V12" s="247">
        <f t="shared" si="1"/>
        <v>1</v>
      </c>
      <c r="W12" s="247">
        <f t="shared" si="2"/>
        <v>1</v>
      </c>
      <c r="X12" s="247">
        <f t="shared" si="3"/>
        <v>1</v>
      </c>
      <c r="Y12" s="247">
        <f t="shared" si="4"/>
        <v>1</v>
      </c>
      <c r="Z12" s="247">
        <f t="shared" si="5"/>
        <v>1</v>
      </c>
      <c r="AA12" s="247">
        <f t="shared" si="5"/>
        <v>1</v>
      </c>
      <c r="AB12" s="320"/>
      <c r="AD12" s="417" t="s">
        <v>2042</v>
      </c>
      <c r="AE12" s="249" t="s">
        <v>2044</v>
      </c>
      <c r="AF12" s="249" t="s">
        <v>2045</v>
      </c>
      <c r="AG12" s="249" t="s">
        <v>2046</v>
      </c>
      <c r="AH12" s="249" t="s">
        <v>2047</v>
      </c>
      <c r="AI12" s="249" t="s">
        <v>2048</v>
      </c>
      <c r="AJ12" s="249" t="s">
        <v>2049</v>
      </c>
      <c r="AK12" s="249" t="s">
        <v>2050</v>
      </c>
      <c r="AL12" s="251" t="s">
        <v>2051</v>
      </c>
    </row>
    <row r="13" spans="1:38" ht="22.5" customHeight="1" thickBot="1">
      <c r="A13" s="2699" t="s">
        <v>773</v>
      </c>
      <c r="B13" s="420" t="s">
        <v>2052</v>
      </c>
      <c r="C13" s="314" t="s">
        <v>677</v>
      </c>
      <c r="D13" s="314">
        <v>3</v>
      </c>
      <c r="E13" s="2695">
        <f t="shared" ref="E13:K13" si="8">IFERROR(SUM(E8:E12),0)</f>
        <v>0</v>
      </c>
      <c r="F13" s="2695">
        <f t="shared" si="8"/>
        <v>0</v>
      </c>
      <c r="G13" s="2695">
        <f t="shared" si="8"/>
        <v>0</v>
      </c>
      <c r="H13" s="2695">
        <f t="shared" si="8"/>
        <v>0</v>
      </c>
      <c r="I13" s="2695">
        <f t="shared" si="8"/>
        <v>0</v>
      </c>
      <c r="J13" s="2695">
        <f t="shared" si="8"/>
        <v>0</v>
      </c>
      <c r="K13" s="2695">
        <f t="shared" si="8"/>
        <v>0</v>
      </c>
      <c r="L13" s="261">
        <f t="shared" si="0"/>
        <v>0</v>
      </c>
      <c r="M13" s="271"/>
      <c r="N13" s="2185" t="s">
        <v>2053</v>
      </c>
      <c r="O13" s="171"/>
      <c r="P13" s="264"/>
      <c r="Q13" s="171"/>
      <c r="R13" s="322"/>
      <c r="S13" s="246"/>
      <c r="T13" s="320"/>
      <c r="U13" s="229"/>
      <c r="V13" s="229"/>
      <c r="W13" s="229"/>
      <c r="X13" s="229"/>
      <c r="Y13" s="229"/>
      <c r="Z13" s="229"/>
      <c r="AA13" s="229"/>
      <c r="AB13" s="320"/>
      <c r="AD13" s="420" t="s">
        <v>2052</v>
      </c>
      <c r="AE13" s="260" t="s">
        <v>2054</v>
      </c>
      <c r="AF13" s="260" t="s">
        <v>2055</v>
      </c>
      <c r="AG13" s="260" t="s">
        <v>2056</v>
      </c>
      <c r="AH13" s="260" t="s">
        <v>2057</v>
      </c>
      <c r="AI13" s="260" t="s">
        <v>2058</v>
      </c>
      <c r="AJ13" s="260" t="s">
        <v>2059</v>
      </c>
      <c r="AK13" s="260" t="s">
        <v>2060</v>
      </c>
      <c r="AL13" s="261" t="s">
        <v>2061</v>
      </c>
    </row>
    <row r="14" spans="1:38" ht="22.5" customHeight="1" thickTop="1" thickBot="1">
      <c r="A14" s="171"/>
      <c r="B14" s="510"/>
      <c r="C14" s="510"/>
      <c r="D14" s="510"/>
      <c r="E14" s="511"/>
      <c r="F14" s="511"/>
      <c r="G14" s="511"/>
      <c r="H14" s="511"/>
      <c r="I14" s="511"/>
      <c r="J14" s="511"/>
      <c r="K14" s="511"/>
      <c r="L14" s="271"/>
      <c r="M14" s="271"/>
      <c r="N14" s="502"/>
      <c r="O14" s="171"/>
      <c r="P14" s="171"/>
      <c r="Q14" s="171"/>
      <c r="R14" s="322"/>
      <c r="S14" s="246"/>
      <c r="T14" s="320"/>
      <c r="U14" s="229"/>
      <c r="V14" s="229"/>
      <c r="W14" s="229"/>
      <c r="X14" s="229"/>
      <c r="Y14" s="229"/>
      <c r="Z14" s="229"/>
      <c r="AA14" s="229"/>
      <c r="AB14" s="320"/>
      <c r="AD14" s="510"/>
      <c r="AE14" s="511"/>
      <c r="AF14" s="511"/>
      <c r="AG14" s="511"/>
      <c r="AH14" s="511"/>
      <c r="AI14" s="511"/>
      <c r="AJ14" s="511"/>
      <c r="AK14" s="511"/>
      <c r="AL14" s="271"/>
    </row>
    <row r="15" spans="1:38" ht="22.5" customHeight="1" thickTop="1" thickBot="1">
      <c r="A15" s="171"/>
      <c r="B15" s="352" t="s">
        <v>1096</v>
      </c>
      <c r="C15" s="353"/>
      <c r="D15" s="353"/>
      <c r="E15" s="511"/>
      <c r="F15" s="511"/>
      <c r="G15" s="511"/>
      <c r="H15" s="511"/>
      <c r="I15" s="511"/>
      <c r="J15" s="511"/>
      <c r="K15" s="511"/>
      <c r="L15" s="271"/>
      <c r="M15" s="271"/>
      <c r="N15" s="502"/>
      <c r="O15" s="171"/>
      <c r="P15" s="171"/>
      <c r="Q15" s="171"/>
      <c r="R15" s="322"/>
      <c r="S15" s="246"/>
      <c r="T15" s="320"/>
      <c r="U15" s="229"/>
      <c r="V15" s="229"/>
      <c r="W15" s="229"/>
      <c r="X15" s="229"/>
      <c r="Y15" s="229"/>
      <c r="Z15" s="229"/>
      <c r="AA15" s="229"/>
      <c r="AB15" s="320"/>
      <c r="AD15" s="352" t="s">
        <v>1096</v>
      </c>
      <c r="AE15" s="511"/>
      <c r="AF15" s="511"/>
      <c r="AG15" s="511"/>
      <c r="AH15" s="511"/>
      <c r="AI15" s="511"/>
      <c r="AJ15" s="511"/>
      <c r="AK15" s="511"/>
      <c r="AL15" s="271"/>
    </row>
    <row r="16" spans="1:38" ht="22.5" customHeight="1" thickTop="1">
      <c r="A16" s="2699" t="s">
        <v>675</v>
      </c>
      <c r="B16" s="408" t="s">
        <v>2003</v>
      </c>
      <c r="C16" s="239" t="s">
        <v>677</v>
      </c>
      <c r="D16" s="2659">
        <v>3</v>
      </c>
      <c r="E16" s="2662"/>
      <c r="F16" s="2662"/>
      <c r="G16" s="2662"/>
      <c r="H16" s="2662"/>
      <c r="I16" s="2662"/>
      <c r="J16" s="2662"/>
      <c r="K16" s="2662"/>
      <c r="L16" s="2697">
        <f>IFERROR(SUM(E16:K16),0)</f>
        <v>0</v>
      </c>
      <c r="M16" s="271"/>
      <c r="N16" s="2187" t="s">
        <v>2062</v>
      </c>
      <c r="O16" s="171"/>
      <c r="P16" s="245"/>
      <c r="Q16" s="171"/>
      <c r="R16" s="322"/>
      <c r="S16" s="246" t="str">
        <f t="shared" ref="S16:S19" si="9">IF( SUM( U16:AA16 ) = 0, 0, $U$5 )</f>
        <v>Please complete all cells in row</v>
      </c>
      <c r="T16" s="320"/>
      <c r="U16" s="247">
        <f t="shared" ref="U16:U19" si="10" xml:space="preserve"> IF( ISNUMBER( E16 ), 0, 1 )</f>
        <v>1</v>
      </c>
      <c r="V16" s="247">
        <f t="shared" ref="V16:V19" si="11" xml:space="preserve"> IF( ISNUMBER( F16 ), 0, 1 )</f>
        <v>1</v>
      </c>
      <c r="W16" s="247">
        <f t="shared" ref="W16:W19" si="12" xml:space="preserve"> IF( ISNUMBER( G16 ), 0, 1 )</f>
        <v>1</v>
      </c>
      <c r="X16" s="247">
        <f t="shared" ref="X16:X19" si="13" xml:space="preserve"> IF( ISNUMBER( H16 ), 0, 1 )</f>
        <v>1</v>
      </c>
      <c r="Y16" s="247">
        <f t="shared" ref="Y16:Y19" si="14" xml:space="preserve"> IF( ISNUMBER( I16 ), 0, 1 )</f>
        <v>1</v>
      </c>
      <c r="Z16" s="247">
        <f t="shared" ref="Z16:Z19" si="15" xml:space="preserve"> IF( ISNUMBER( J16 ), 0, 1 )</f>
        <v>1</v>
      </c>
      <c r="AA16" s="247">
        <f t="shared" ref="AA16:AA19" si="16" xml:space="preserve"> IF( ISNUMBER( K16 ), 0, 1 )</f>
        <v>1</v>
      </c>
      <c r="AB16" s="320"/>
      <c r="AD16" s="408" t="s">
        <v>2003</v>
      </c>
      <c r="AE16" s="240" t="s">
        <v>2063</v>
      </c>
      <c r="AF16" s="240" t="s">
        <v>2064</v>
      </c>
      <c r="AG16" s="240" t="s">
        <v>2065</v>
      </c>
      <c r="AH16" s="240" t="s">
        <v>2066</v>
      </c>
      <c r="AI16" s="240" t="s">
        <v>2067</v>
      </c>
      <c r="AJ16" s="240" t="s">
        <v>2068</v>
      </c>
      <c r="AK16" s="240" t="s">
        <v>2069</v>
      </c>
      <c r="AL16" s="242" t="s">
        <v>2070</v>
      </c>
    </row>
    <row r="17" spans="1:38" ht="22.5" customHeight="1">
      <c r="A17" s="171"/>
      <c r="B17" s="417" t="s">
        <v>2013</v>
      </c>
      <c r="C17" s="248" t="s">
        <v>677</v>
      </c>
      <c r="D17" s="2660">
        <v>3</v>
      </c>
      <c r="E17" s="2661"/>
      <c r="F17" s="2661"/>
      <c r="G17" s="2661"/>
      <c r="H17" s="2661"/>
      <c r="I17" s="2661"/>
      <c r="J17" s="2661"/>
      <c r="K17" s="2661"/>
      <c r="L17" s="2698">
        <f>IFERROR(SUM(E17:K17),0)</f>
        <v>0</v>
      </c>
      <c r="M17" s="271"/>
      <c r="N17" s="2188" t="s">
        <v>2071</v>
      </c>
      <c r="O17" s="171"/>
      <c r="P17" s="253"/>
      <c r="Q17" s="171"/>
      <c r="R17" s="322"/>
      <c r="S17" s="246" t="str">
        <f t="shared" si="9"/>
        <v>Please complete all cells in row</v>
      </c>
      <c r="T17" s="320"/>
      <c r="U17" s="247">
        <f t="shared" si="10"/>
        <v>1</v>
      </c>
      <c r="V17" s="247">
        <f t="shared" si="11"/>
        <v>1</v>
      </c>
      <c r="W17" s="247">
        <f t="shared" si="12"/>
        <v>1</v>
      </c>
      <c r="X17" s="247">
        <f t="shared" si="13"/>
        <v>1</v>
      </c>
      <c r="Y17" s="247">
        <f t="shared" si="14"/>
        <v>1</v>
      </c>
      <c r="Z17" s="247">
        <f t="shared" si="15"/>
        <v>1</v>
      </c>
      <c r="AA17" s="247">
        <f t="shared" si="16"/>
        <v>1</v>
      </c>
      <c r="AB17" s="320"/>
      <c r="AD17" s="417" t="s">
        <v>2013</v>
      </c>
      <c r="AE17" s="249" t="s">
        <v>2072</v>
      </c>
      <c r="AF17" s="249" t="s">
        <v>2073</v>
      </c>
      <c r="AG17" s="249" t="s">
        <v>2074</v>
      </c>
      <c r="AH17" s="249" t="s">
        <v>2075</v>
      </c>
      <c r="AI17" s="249" t="s">
        <v>2076</v>
      </c>
      <c r="AJ17" s="249" t="s">
        <v>2077</v>
      </c>
      <c r="AK17" s="249" t="s">
        <v>2078</v>
      </c>
      <c r="AL17" s="251" t="s">
        <v>2079</v>
      </c>
    </row>
    <row r="18" spans="1:38" ht="22.5" customHeight="1">
      <c r="A18" s="171"/>
      <c r="B18" s="417" t="s">
        <v>664</v>
      </c>
      <c r="C18" s="248" t="s">
        <v>677</v>
      </c>
      <c r="D18" s="2660">
        <v>3</v>
      </c>
      <c r="E18" s="2661"/>
      <c r="F18" s="2661"/>
      <c r="G18" s="2661"/>
      <c r="H18" s="2661"/>
      <c r="I18" s="2661"/>
      <c r="J18" s="2661"/>
      <c r="K18" s="2661"/>
      <c r="L18" s="2698">
        <f>IFERROR(SUM(E18:K18),0)</f>
        <v>0</v>
      </c>
      <c r="M18" s="271"/>
      <c r="N18" s="2188" t="s">
        <v>2080</v>
      </c>
      <c r="O18" s="171"/>
      <c r="P18" s="253"/>
      <c r="Q18" s="171"/>
      <c r="R18" s="322"/>
      <c r="S18" s="246" t="str">
        <f t="shared" si="9"/>
        <v>Please complete all cells in row</v>
      </c>
      <c r="T18" s="320"/>
      <c r="U18" s="247">
        <f t="shared" si="10"/>
        <v>1</v>
      </c>
      <c r="V18" s="247">
        <f t="shared" si="11"/>
        <v>1</v>
      </c>
      <c r="W18" s="247">
        <f t="shared" si="12"/>
        <v>1</v>
      </c>
      <c r="X18" s="247">
        <f t="shared" si="13"/>
        <v>1</v>
      </c>
      <c r="Y18" s="247">
        <f t="shared" si="14"/>
        <v>1</v>
      </c>
      <c r="Z18" s="247">
        <f t="shared" si="15"/>
        <v>1</v>
      </c>
      <c r="AA18" s="247">
        <f t="shared" si="16"/>
        <v>1</v>
      </c>
      <c r="AB18" s="320"/>
      <c r="AD18" s="417" t="s">
        <v>664</v>
      </c>
      <c r="AE18" s="249" t="s">
        <v>2081</v>
      </c>
      <c r="AF18" s="249" t="s">
        <v>2082</v>
      </c>
      <c r="AG18" s="249" t="s">
        <v>2083</v>
      </c>
      <c r="AH18" s="249" t="s">
        <v>2084</v>
      </c>
      <c r="AI18" s="249" t="s">
        <v>2085</v>
      </c>
      <c r="AJ18" s="249" t="s">
        <v>2086</v>
      </c>
      <c r="AK18" s="249" t="s">
        <v>2087</v>
      </c>
      <c r="AL18" s="251" t="s">
        <v>2088</v>
      </c>
    </row>
    <row r="19" spans="1:38" ht="22.5" customHeight="1">
      <c r="A19" s="171"/>
      <c r="B19" s="417" t="s">
        <v>2089</v>
      </c>
      <c r="C19" s="248" t="s">
        <v>677</v>
      </c>
      <c r="D19" s="2660">
        <v>3</v>
      </c>
      <c r="E19" s="2661"/>
      <c r="F19" s="2661"/>
      <c r="G19" s="2661"/>
      <c r="H19" s="2661"/>
      <c r="I19" s="2661"/>
      <c r="J19" s="2661"/>
      <c r="K19" s="2661"/>
      <c r="L19" s="2698">
        <f>IFERROR(SUM(E19:K19),0)</f>
        <v>0</v>
      </c>
      <c r="M19" s="271"/>
      <c r="N19" s="2188" t="s">
        <v>2090</v>
      </c>
      <c r="O19" s="171"/>
      <c r="P19" s="253"/>
      <c r="Q19" s="171"/>
      <c r="R19" s="322"/>
      <c r="S19" s="246" t="str">
        <f t="shared" si="9"/>
        <v>Please complete all cells in row</v>
      </c>
      <c r="T19" s="320"/>
      <c r="U19" s="247">
        <f t="shared" si="10"/>
        <v>1</v>
      </c>
      <c r="V19" s="247">
        <f t="shared" si="11"/>
        <v>1</v>
      </c>
      <c r="W19" s="247">
        <f t="shared" si="12"/>
        <v>1</v>
      </c>
      <c r="X19" s="247">
        <f t="shared" si="13"/>
        <v>1</v>
      </c>
      <c r="Y19" s="247">
        <f t="shared" si="14"/>
        <v>1</v>
      </c>
      <c r="Z19" s="247">
        <f t="shared" si="15"/>
        <v>1</v>
      </c>
      <c r="AA19" s="247">
        <f t="shared" si="16"/>
        <v>1</v>
      </c>
      <c r="AB19" s="320"/>
      <c r="AD19" s="417" t="s">
        <v>2089</v>
      </c>
      <c r="AE19" s="249" t="s">
        <v>2091</v>
      </c>
      <c r="AF19" s="249" t="s">
        <v>2092</v>
      </c>
      <c r="AG19" s="249" t="s">
        <v>2093</v>
      </c>
      <c r="AH19" s="249" t="s">
        <v>2094</v>
      </c>
      <c r="AI19" s="249" t="s">
        <v>2095</v>
      </c>
      <c r="AJ19" s="249" t="s">
        <v>2096</v>
      </c>
      <c r="AK19" s="249" t="s">
        <v>2097</v>
      </c>
      <c r="AL19" s="251" t="s">
        <v>2098</v>
      </c>
    </row>
    <row r="20" spans="1:38" ht="22.5" customHeight="1" thickBot="1">
      <c r="A20" s="171"/>
      <c r="B20" s="420" t="s">
        <v>2052</v>
      </c>
      <c r="C20" s="314" t="s">
        <v>677</v>
      </c>
      <c r="D20" s="314">
        <v>3</v>
      </c>
      <c r="E20" s="2695">
        <f t="shared" ref="E20:K20" si="17">IFERROR(SUM(E16:E19),0)</f>
        <v>0</v>
      </c>
      <c r="F20" s="2695">
        <f t="shared" si="17"/>
        <v>0</v>
      </c>
      <c r="G20" s="2695">
        <f t="shared" si="17"/>
        <v>0</v>
      </c>
      <c r="H20" s="2695">
        <f t="shared" si="17"/>
        <v>0</v>
      </c>
      <c r="I20" s="2695">
        <f t="shared" si="17"/>
        <v>0</v>
      </c>
      <c r="J20" s="2695">
        <f t="shared" si="17"/>
        <v>0</v>
      </c>
      <c r="K20" s="2695">
        <f t="shared" si="17"/>
        <v>0</v>
      </c>
      <c r="L20" s="261">
        <f>IFERROR(SUM(E20:K20),0)</f>
        <v>0</v>
      </c>
      <c r="M20" s="271"/>
      <c r="N20" s="2189" t="s">
        <v>2099</v>
      </c>
      <c r="O20" s="171"/>
      <c r="P20" s="264"/>
      <c r="Q20" s="171"/>
      <c r="R20" s="322"/>
      <c r="S20" s="246"/>
      <c r="T20" s="320"/>
      <c r="U20" s="229"/>
      <c r="V20" s="229"/>
      <c r="W20" s="229"/>
      <c r="X20" s="229"/>
      <c r="Y20" s="229"/>
      <c r="Z20" s="229"/>
      <c r="AA20" s="229"/>
      <c r="AB20" s="320"/>
      <c r="AD20" s="420" t="s">
        <v>2052</v>
      </c>
      <c r="AE20" s="260" t="s">
        <v>2100</v>
      </c>
      <c r="AF20" s="260" t="s">
        <v>2101</v>
      </c>
      <c r="AG20" s="260" t="s">
        <v>2102</v>
      </c>
      <c r="AH20" s="260" t="s">
        <v>2103</v>
      </c>
      <c r="AI20" s="260" t="s">
        <v>2104</v>
      </c>
      <c r="AJ20" s="260" t="s">
        <v>2105</v>
      </c>
      <c r="AK20" s="260" t="s">
        <v>2106</v>
      </c>
      <c r="AL20" s="261" t="s">
        <v>2107</v>
      </c>
    </row>
    <row r="21" spans="1:38" ht="22.5" customHeight="1" thickTop="1" thickBot="1">
      <c r="A21" s="171"/>
      <c r="B21" s="81"/>
      <c r="C21" s="81"/>
      <c r="D21" s="81"/>
      <c r="E21" s="271"/>
      <c r="F21" s="271"/>
      <c r="G21" s="271"/>
      <c r="H21" s="271"/>
      <c r="I21" s="271"/>
      <c r="J21" s="271"/>
      <c r="K21" s="271"/>
      <c r="L21" s="271"/>
      <c r="M21" s="271"/>
      <c r="N21" s="502"/>
      <c r="O21" s="171"/>
      <c r="P21" s="171"/>
      <c r="Q21" s="171"/>
      <c r="R21" s="322"/>
      <c r="S21" s="246"/>
      <c r="T21" s="320"/>
      <c r="U21" s="229"/>
      <c r="V21" s="229"/>
      <c r="W21" s="229"/>
      <c r="X21" s="229"/>
      <c r="Y21" s="229"/>
      <c r="Z21" s="229"/>
      <c r="AA21" s="229"/>
      <c r="AB21" s="320"/>
      <c r="AD21" s="81"/>
      <c r="AE21" s="271"/>
      <c r="AF21" s="271"/>
      <c r="AG21" s="271"/>
      <c r="AH21" s="271"/>
      <c r="AI21" s="271"/>
      <c r="AJ21" s="271"/>
      <c r="AK21" s="271"/>
      <c r="AL21" s="271"/>
    </row>
    <row r="22" spans="1:38" ht="22.5" customHeight="1" thickTop="1" thickBot="1">
      <c r="A22" s="171"/>
      <c r="B22" s="512" t="s">
        <v>2108</v>
      </c>
      <c r="C22" s="343" t="s">
        <v>677</v>
      </c>
      <c r="D22" s="343">
        <v>3</v>
      </c>
      <c r="E22" s="395">
        <f t="shared" ref="E22:K22" si="18">IFERROR(E13+E20,0)</f>
        <v>0</v>
      </c>
      <c r="F22" s="395">
        <f t="shared" si="18"/>
        <v>0</v>
      </c>
      <c r="G22" s="395">
        <f t="shared" si="18"/>
        <v>0</v>
      </c>
      <c r="H22" s="395">
        <f t="shared" si="18"/>
        <v>0</v>
      </c>
      <c r="I22" s="395">
        <f t="shared" si="18"/>
        <v>0</v>
      </c>
      <c r="J22" s="395">
        <f t="shared" si="18"/>
        <v>0</v>
      </c>
      <c r="K22" s="395">
        <f t="shared" si="18"/>
        <v>0</v>
      </c>
      <c r="L22" s="396">
        <f>IFERROR(SUM(E22:K22),0)</f>
        <v>0</v>
      </c>
      <c r="M22" s="271"/>
      <c r="N22" s="2190" t="s">
        <v>2109</v>
      </c>
      <c r="O22" s="171"/>
      <c r="P22" s="334"/>
      <c r="Q22" s="171"/>
      <c r="R22" s="322"/>
      <c r="S22" s="246"/>
      <c r="T22" s="320"/>
      <c r="U22" s="229"/>
      <c r="V22" s="229"/>
      <c r="W22" s="229"/>
      <c r="X22" s="229"/>
      <c r="Y22" s="229"/>
      <c r="Z22" s="229"/>
      <c r="AA22" s="229"/>
      <c r="AB22" s="320"/>
      <c r="AD22" s="512" t="s">
        <v>2108</v>
      </c>
      <c r="AE22" s="395" t="s">
        <v>2110</v>
      </c>
      <c r="AF22" s="395" t="s">
        <v>2111</v>
      </c>
      <c r="AG22" s="395" t="s">
        <v>2112</v>
      </c>
      <c r="AH22" s="395" t="s">
        <v>2113</v>
      </c>
      <c r="AI22" s="395" t="s">
        <v>2114</v>
      </c>
      <c r="AJ22" s="395" t="s">
        <v>2115</v>
      </c>
      <c r="AK22" s="395" t="s">
        <v>2116</v>
      </c>
      <c r="AL22" s="396" t="s">
        <v>2117</v>
      </c>
    </row>
    <row r="23" spans="1:38" ht="22.5" customHeight="1" thickTop="1" thickBot="1">
      <c r="A23" s="171"/>
      <c r="B23" s="513"/>
      <c r="C23" s="513"/>
      <c r="D23" s="513"/>
      <c r="E23" s="271"/>
      <c r="F23" s="271"/>
      <c r="G23" s="271"/>
      <c r="H23" s="271"/>
      <c r="I23" s="271"/>
      <c r="J23" s="271"/>
      <c r="K23" s="271"/>
      <c r="L23" s="271"/>
      <c r="M23" s="271"/>
      <c r="N23" s="502"/>
      <c r="O23" s="171"/>
      <c r="P23" s="171"/>
      <c r="Q23" s="171"/>
      <c r="R23" s="322"/>
      <c r="S23" s="246"/>
      <c r="T23" s="329"/>
      <c r="U23" s="229"/>
      <c r="V23" s="229"/>
      <c r="W23" s="229"/>
      <c r="X23" s="229"/>
      <c r="Y23" s="229"/>
      <c r="Z23" s="229"/>
      <c r="AA23" s="229"/>
      <c r="AB23" s="329"/>
      <c r="AD23" s="513"/>
      <c r="AE23" s="271"/>
      <c r="AF23" s="271"/>
      <c r="AG23" s="271"/>
      <c r="AH23" s="271"/>
      <c r="AI23" s="271"/>
      <c r="AJ23" s="271"/>
      <c r="AK23" s="271"/>
      <c r="AL23" s="271"/>
    </row>
    <row r="24" spans="1:38" ht="22.5" customHeight="1" thickTop="1" thickBot="1">
      <c r="A24" s="2575" t="s">
        <v>773</v>
      </c>
      <c r="B24" s="512" t="s">
        <v>2118</v>
      </c>
      <c r="C24" s="343" t="s">
        <v>677</v>
      </c>
      <c r="D24" s="343">
        <v>3</v>
      </c>
      <c r="E24" s="395">
        <f t="shared" ref="E24:K24" si="19">IFERROR(E8+E16,0)</f>
        <v>0</v>
      </c>
      <c r="F24" s="395">
        <f t="shared" si="19"/>
        <v>0</v>
      </c>
      <c r="G24" s="395">
        <f t="shared" si="19"/>
        <v>0</v>
      </c>
      <c r="H24" s="395">
        <f t="shared" si="19"/>
        <v>0</v>
      </c>
      <c r="I24" s="395">
        <f t="shared" si="19"/>
        <v>0</v>
      </c>
      <c r="J24" s="395">
        <f t="shared" si="19"/>
        <v>0</v>
      </c>
      <c r="K24" s="395">
        <f t="shared" si="19"/>
        <v>0</v>
      </c>
      <c r="L24" s="396">
        <f>IFERROR(SUM(E24:K24),0)</f>
        <v>0</v>
      </c>
      <c r="M24" s="271"/>
      <c r="N24" s="2190" t="s">
        <v>2119</v>
      </c>
      <c r="O24" s="171"/>
      <c r="P24" s="334"/>
      <c r="Q24" s="171"/>
      <c r="R24" s="322"/>
      <c r="S24" s="246"/>
      <c r="T24" s="329"/>
      <c r="U24" s="229"/>
      <c r="V24" s="229"/>
      <c r="W24" s="229"/>
      <c r="X24" s="229"/>
      <c r="Y24" s="229"/>
      <c r="Z24" s="229"/>
      <c r="AA24" s="229"/>
      <c r="AB24" s="329"/>
      <c r="AD24" s="512" t="s">
        <v>2118</v>
      </c>
      <c r="AE24" s="395" t="s">
        <v>2120</v>
      </c>
      <c r="AF24" s="395" t="s">
        <v>2121</v>
      </c>
      <c r="AG24" s="395" t="s">
        <v>2122</v>
      </c>
      <c r="AH24" s="395" t="s">
        <v>2123</v>
      </c>
      <c r="AI24" s="395" t="s">
        <v>2124</v>
      </c>
      <c r="AJ24" s="395" t="s">
        <v>2125</v>
      </c>
      <c r="AK24" s="395" t="s">
        <v>2126</v>
      </c>
      <c r="AL24" s="396" t="s">
        <v>2127</v>
      </c>
    </row>
    <row r="25" spans="1:38" ht="22.5" customHeight="1" thickTop="1" thickBot="1">
      <c r="A25" s="171"/>
      <c r="B25" s="81"/>
      <c r="C25" s="81"/>
      <c r="D25" s="81"/>
      <c r="E25" s="271"/>
      <c r="F25" s="271"/>
      <c r="G25" s="271"/>
      <c r="H25" s="271"/>
      <c r="I25" s="271"/>
      <c r="J25" s="271"/>
      <c r="K25" s="271"/>
      <c r="L25" s="271"/>
      <c r="M25" s="271"/>
      <c r="N25" s="514"/>
      <c r="O25" s="222"/>
      <c r="P25" s="222"/>
      <c r="Q25" s="171"/>
      <c r="R25" s="322"/>
      <c r="S25" s="246"/>
      <c r="T25" s="329"/>
      <c r="U25" s="229"/>
      <c r="V25" s="229"/>
      <c r="W25" s="229"/>
      <c r="X25" s="229"/>
      <c r="Y25" s="229"/>
      <c r="Z25" s="229"/>
      <c r="AA25" s="229"/>
      <c r="AB25" s="329"/>
      <c r="AD25" s="81"/>
      <c r="AE25" s="271"/>
      <c r="AF25" s="271"/>
      <c r="AG25" s="271"/>
      <c r="AH25" s="271"/>
      <c r="AI25" s="271"/>
      <c r="AJ25" s="271"/>
      <c r="AK25" s="271"/>
      <c r="AL25" s="271"/>
    </row>
    <row r="26" spans="1:38" ht="22.5" customHeight="1" thickTop="1" thickBot="1">
      <c r="A26" s="171"/>
      <c r="B26" s="352" t="s">
        <v>2128</v>
      </c>
      <c r="C26" s="353"/>
      <c r="D26" s="353"/>
      <c r="E26" s="271"/>
      <c r="F26" s="271"/>
      <c r="G26" s="271"/>
      <c r="H26" s="271"/>
      <c r="I26" s="271"/>
      <c r="J26" s="271"/>
      <c r="K26" s="271"/>
      <c r="L26" s="271"/>
      <c r="M26" s="271"/>
      <c r="N26" s="514"/>
      <c r="O26" s="222"/>
      <c r="P26" s="222"/>
      <c r="Q26" s="171"/>
      <c r="R26" s="322"/>
      <c r="S26" s="246"/>
      <c r="T26" s="329"/>
      <c r="U26" s="229"/>
      <c r="V26" s="229"/>
      <c r="W26" s="229"/>
      <c r="X26" s="229"/>
      <c r="Y26" s="229"/>
      <c r="Z26" s="229"/>
      <c r="AA26" s="229"/>
      <c r="AB26" s="329"/>
      <c r="AD26" s="352" t="s">
        <v>2128</v>
      </c>
      <c r="AE26" s="271"/>
      <c r="AF26" s="271"/>
      <c r="AG26" s="271"/>
      <c r="AH26" s="271"/>
      <c r="AI26" s="271"/>
      <c r="AJ26" s="271"/>
      <c r="AK26" s="271"/>
      <c r="AL26" s="271"/>
    </row>
    <row r="27" spans="1:38" ht="22.5" customHeight="1" thickTop="1">
      <c r="A27" s="2699" t="s">
        <v>675</v>
      </c>
      <c r="B27" s="408" t="s">
        <v>2129</v>
      </c>
      <c r="C27" s="239" t="s">
        <v>677</v>
      </c>
      <c r="D27" s="2659">
        <v>3</v>
      </c>
      <c r="E27" s="2662"/>
      <c r="F27" s="2662"/>
      <c r="G27" s="2662"/>
      <c r="H27" s="2662"/>
      <c r="I27" s="2662"/>
      <c r="J27" s="2662"/>
      <c r="K27" s="2662"/>
      <c r="L27" s="2697">
        <f>IFERROR(SUM(E27:K27),0)</f>
        <v>0</v>
      </c>
      <c r="M27" s="271"/>
      <c r="N27" s="2187" t="s">
        <v>2130</v>
      </c>
      <c r="O27" s="222"/>
      <c r="P27" s="245"/>
      <c r="Q27" s="171"/>
      <c r="R27" s="322"/>
      <c r="S27" s="246" t="str">
        <f t="shared" ref="S27:S28" si="20">IF( SUM( U27:AA27 ) = 0, 0, $U$5 )</f>
        <v>Please complete all cells in row</v>
      </c>
      <c r="T27" s="320"/>
      <c r="U27" s="247">
        <f t="shared" ref="U27:U28" si="21" xml:space="preserve"> IF( ISNUMBER( E27 ), 0, 1 )</f>
        <v>1</v>
      </c>
      <c r="V27" s="247">
        <f t="shared" ref="V27:V28" si="22" xml:space="preserve"> IF( ISNUMBER( F27 ), 0, 1 )</f>
        <v>1</v>
      </c>
      <c r="W27" s="247">
        <f t="shared" ref="W27:W28" si="23" xml:space="preserve"> IF( ISNUMBER( G27 ), 0, 1 )</f>
        <v>1</v>
      </c>
      <c r="X27" s="247">
        <f t="shared" ref="X27:X28" si="24" xml:space="preserve"> IF( ISNUMBER( H27 ), 0, 1 )</f>
        <v>1</v>
      </c>
      <c r="Y27" s="247">
        <f t="shared" ref="Y27:Y28" si="25" xml:space="preserve"> IF( ISNUMBER( I27 ), 0, 1 )</f>
        <v>1</v>
      </c>
      <c r="Z27" s="247">
        <f t="shared" ref="Z27:Z28" si="26" xml:space="preserve"> IF( ISNUMBER( J27 ), 0, 1 )</f>
        <v>1</v>
      </c>
      <c r="AA27" s="247">
        <f t="shared" ref="AA27:AA28" si="27" xml:space="preserve"> IF( ISNUMBER( K27 ), 0, 1 )</f>
        <v>1</v>
      </c>
      <c r="AB27" s="329"/>
      <c r="AD27" s="408" t="s">
        <v>2129</v>
      </c>
      <c r="AE27" s="240" t="s">
        <v>2131</v>
      </c>
      <c r="AF27" s="240" t="s">
        <v>2132</v>
      </c>
      <c r="AG27" s="240" t="s">
        <v>2133</v>
      </c>
      <c r="AH27" s="240" t="s">
        <v>2134</v>
      </c>
      <c r="AI27" s="240" t="s">
        <v>2135</v>
      </c>
      <c r="AJ27" s="240" t="s">
        <v>2136</v>
      </c>
      <c r="AK27" s="240" t="s">
        <v>2137</v>
      </c>
      <c r="AL27" s="242" t="s">
        <v>2138</v>
      </c>
    </row>
    <row r="28" spans="1:38" ht="22.5" customHeight="1">
      <c r="A28" s="171"/>
      <c r="B28" s="417" t="s">
        <v>1765</v>
      </c>
      <c r="C28" s="248" t="s">
        <v>677</v>
      </c>
      <c r="D28" s="2660">
        <v>3</v>
      </c>
      <c r="E28" s="2661"/>
      <c r="F28" s="2661"/>
      <c r="G28" s="2661"/>
      <c r="H28" s="2661"/>
      <c r="I28" s="2661"/>
      <c r="J28" s="2661"/>
      <c r="K28" s="2661"/>
      <c r="L28" s="2698">
        <f>IFERROR(SUM(E28:K28),0)</f>
        <v>0</v>
      </c>
      <c r="M28" s="271"/>
      <c r="N28" s="2188" t="s">
        <v>2139</v>
      </c>
      <c r="O28" s="222"/>
      <c r="P28" s="253"/>
      <c r="Q28" s="171"/>
      <c r="R28" s="322"/>
      <c r="S28" s="246" t="str">
        <f t="shared" si="20"/>
        <v>Please complete all cells in row</v>
      </c>
      <c r="T28" s="320"/>
      <c r="U28" s="247">
        <f t="shared" si="21"/>
        <v>1</v>
      </c>
      <c r="V28" s="247">
        <f t="shared" si="22"/>
        <v>1</v>
      </c>
      <c r="W28" s="247">
        <f t="shared" si="23"/>
        <v>1</v>
      </c>
      <c r="X28" s="247">
        <f t="shared" si="24"/>
        <v>1</v>
      </c>
      <c r="Y28" s="247">
        <f t="shared" si="25"/>
        <v>1</v>
      </c>
      <c r="Z28" s="247">
        <f t="shared" si="26"/>
        <v>1</v>
      </c>
      <c r="AA28" s="247">
        <f t="shared" si="27"/>
        <v>1</v>
      </c>
      <c r="AB28" s="329"/>
      <c r="AD28" s="417" t="s">
        <v>1765</v>
      </c>
      <c r="AE28" s="249" t="s">
        <v>2140</v>
      </c>
      <c r="AF28" s="249" t="s">
        <v>2141</v>
      </c>
      <c r="AG28" s="249" t="s">
        <v>2142</v>
      </c>
      <c r="AH28" s="249" t="s">
        <v>2143</v>
      </c>
      <c r="AI28" s="249" t="s">
        <v>2144</v>
      </c>
      <c r="AJ28" s="249" t="s">
        <v>2145</v>
      </c>
      <c r="AK28" s="249" t="s">
        <v>2146</v>
      </c>
      <c r="AL28" s="251" t="s">
        <v>2147</v>
      </c>
    </row>
    <row r="29" spans="1:38" ht="22.5" customHeight="1" thickBot="1">
      <c r="A29" s="2699" t="s">
        <v>773</v>
      </c>
      <c r="B29" s="420" t="s">
        <v>891</v>
      </c>
      <c r="C29" s="314" t="s">
        <v>677</v>
      </c>
      <c r="D29" s="314">
        <v>3</v>
      </c>
      <c r="E29" s="2695">
        <f t="shared" ref="E29:K29" si="28">IFERROR(E27+E28,0)</f>
        <v>0</v>
      </c>
      <c r="F29" s="2695">
        <f t="shared" si="28"/>
        <v>0</v>
      </c>
      <c r="G29" s="2695">
        <f t="shared" si="28"/>
        <v>0</v>
      </c>
      <c r="H29" s="2695">
        <f t="shared" si="28"/>
        <v>0</v>
      </c>
      <c r="I29" s="2695">
        <f t="shared" si="28"/>
        <v>0</v>
      </c>
      <c r="J29" s="2695">
        <f t="shared" si="28"/>
        <v>0</v>
      </c>
      <c r="K29" s="2695">
        <f t="shared" si="28"/>
        <v>0</v>
      </c>
      <c r="L29" s="261">
        <f>IFERROR(SUM(E29:K29),0)</f>
        <v>0</v>
      </c>
      <c r="M29" s="271"/>
      <c r="N29" s="2189" t="s">
        <v>2148</v>
      </c>
      <c r="O29" s="222"/>
      <c r="P29" s="264"/>
      <c r="Q29" s="171"/>
      <c r="R29" s="322"/>
      <c r="S29" s="246"/>
      <c r="T29" s="329"/>
      <c r="U29" s="229"/>
      <c r="V29" s="229"/>
      <c r="W29" s="229"/>
      <c r="X29" s="229"/>
      <c r="Y29" s="229"/>
      <c r="Z29" s="229"/>
      <c r="AA29" s="229"/>
      <c r="AB29" s="329"/>
      <c r="AD29" s="420" t="s">
        <v>891</v>
      </c>
      <c r="AE29" s="260" t="s">
        <v>2149</v>
      </c>
      <c r="AF29" s="260" t="s">
        <v>2150</v>
      </c>
      <c r="AG29" s="260" t="s">
        <v>2151</v>
      </c>
      <c r="AH29" s="260" t="s">
        <v>2152</v>
      </c>
      <c r="AI29" s="260" t="s">
        <v>2153</v>
      </c>
      <c r="AJ29" s="260" t="s">
        <v>2154</v>
      </c>
      <c r="AK29" s="260" t="s">
        <v>2155</v>
      </c>
      <c r="AL29" s="261" t="s">
        <v>2156</v>
      </c>
    </row>
    <row r="30" spans="1:38" ht="16.5" thickTop="1">
      <c r="A30" s="171"/>
      <c r="B30" s="81"/>
      <c r="C30" s="81"/>
      <c r="D30" s="81"/>
      <c r="E30" s="81"/>
      <c r="F30" s="81"/>
      <c r="G30" s="508"/>
      <c r="H30" s="508"/>
      <c r="I30" s="508"/>
      <c r="J30" s="508"/>
      <c r="K30" s="508"/>
      <c r="L30" s="508"/>
      <c r="M30" s="515"/>
      <c r="N30" s="514"/>
      <c r="O30" s="171"/>
      <c r="Q30" s="2575" t="s">
        <v>815</v>
      </c>
      <c r="U30" s="232"/>
      <c r="V30" s="232"/>
      <c r="W30" s="232"/>
      <c r="X30" s="232"/>
      <c r="Y30" s="232"/>
      <c r="Z30" s="232"/>
      <c r="AA30" s="232"/>
      <c r="AL30" s="2859" t="s">
        <v>816</v>
      </c>
    </row>
    <row r="31" spans="1:38">
      <c r="A31" s="171"/>
      <c r="B31" s="3354"/>
      <c r="C31" s="3354"/>
      <c r="D31" s="3354"/>
      <c r="E31" s="3354"/>
      <c r="F31" s="3354"/>
      <c r="G31" s="3354"/>
      <c r="H31" s="3354"/>
      <c r="I31" s="3354"/>
      <c r="J31" s="3354"/>
      <c r="K31" s="3354"/>
      <c r="L31" s="516"/>
      <c r="N31" s="514"/>
      <c r="O31" s="171"/>
      <c r="P31" s="171"/>
      <c r="Q31" s="171"/>
      <c r="T31" s="296"/>
      <c r="U31" s="232"/>
      <c r="V31" s="232"/>
      <c r="W31" s="232"/>
      <c r="X31" s="232"/>
      <c r="Y31" s="232"/>
      <c r="Z31" s="232"/>
      <c r="AA31" s="232"/>
      <c r="AB31" s="296"/>
    </row>
    <row r="32" spans="1:38">
      <c r="A32" s="171"/>
      <c r="B32" s="171"/>
      <c r="C32" s="171"/>
      <c r="D32" s="171"/>
      <c r="E32" s="171"/>
      <c r="F32" s="171"/>
      <c r="G32" s="516"/>
      <c r="H32" s="516"/>
      <c r="I32" s="516"/>
      <c r="J32" s="516"/>
      <c r="K32" s="516"/>
      <c r="L32" s="516"/>
      <c r="N32" s="514"/>
      <c r="O32" s="171"/>
      <c r="P32" s="171"/>
      <c r="Q32" s="171"/>
      <c r="U32" s="232"/>
      <c r="V32" s="232"/>
      <c r="W32" s="232"/>
      <c r="X32" s="232"/>
      <c r="Y32" s="232"/>
      <c r="Z32" s="232"/>
      <c r="AA32" s="232"/>
    </row>
    <row r="33" spans="1:27">
      <c r="A33" s="171"/>
      <c r="B33" s="171"/>
      <c r="C33" s="171"/>
      <c r="D33" s="171"/>
      <c r="E33" s="171"/>
      <c r="F33" s="171"/>
      <c r="G33" s="516"/>
      <c r="H33" s="516"/>
      <c r="I33" s="516"/>
      <c r="J33" s="516"/>
      <c r="K33" s="516"/>
      <c r="L33" s="516"/>
      <c r="N33" s="514"/>
      <c r="O33" s="171"/>
      <c r="P33" s="171"/>
      <c r="Q33" s="171"/>
      <c r="U33" s="232"/>
      <c r="V33" s="232"/>
      <c r="W33" s="232"/>
      <c r="X33" s="232"/>
      <c r="Y33" s="232"/>
      <c r="Z33" s="232"/>
      <c r="AA33" s="232"/>
    </row>
  </sheetData>
  <sheetProtection formatColumns="0" formatRows="0"/>
  <mergeCells count="5">
    <mergeCell ref="B31:K31"/>
    <mergeCell ref="B2:J2"/>
    <mergeCell ref="B3:P3"/>
    <mergeCell ref="AD3:AL3"/>
    <mergeCell ref="U4:AA4"/>
  </mergeCells>
  <conditionalFormatting sqref="S8:S29">
    <cfRule type="cellIs" dxfId="206"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1" zoomScaleNormal="100" zoomScaleSheetLayoutView="100" workbookViewId="0">
      <selection activeCell="B1" sqref="B1:D1"/>
    </sheetView>
  </sheetViews>
  <sheetFormatPr defaultColWidth="8.625" defaultRowHeight="14.25"/>
  <cols>
    <col min="1" max="1" width="11.5" style="517" hidden="1" customWidth="1"/>
    <col min="2" max="2" width="47" style="517" bestFit="1" customWidth="1"/>
    <col min="3" max="3" width="7" style="517" customWidth="1"/>
    <col min="4" max="4" width="6" style="517" bestFit="1" customWidth="1"/>
    <col min="5" max="5" width="17.125" style="429" customWidth="1"/>
    <col min="6" max="6" width="17.25" style="429" customWidth="1"/>
    <col min="7" max="7" width="17.5" style="429" customWidth="1"/>
    <col min="8" max="8" width="12.5" style="429" customWidth="1"/>
    <col min="9" max="9" width="1.625" style="517" customWidth="1"/>
    <col min="10" max="10" width="12.5" style="580" customWidth="1"/>
    <col min="11" max="11" width="1.625" style="517" customWidth="1"/>
    <col min="12" max="12" width="33.625" style="517" customWidth="1"/>
    <col min="13" max="13" width="11.25" style="517" hidden="1" customWidth="1"/>
    <col min="14" max="14" width="1.625" style="517" customWidth="1"/>
    <col min="15" max="15" width="25" style="517" customWidth="1"/>
    <col min="16" max="16" width="1.625" style="517" customWidth="1"/>
    <col min="17" max="19" width="8.125" style="544" hidden="1" customWidth="1"/>
    <col min="20" max="20" width="1.625" style="517" hidden="1" customWidth="1"/>
    <col min="21" max="21" width="1.625" style="517" customWidth="1"/>
    <col min="22" max="22" width="46" style="517" bestFit="1" customWidth="1"/>
    <col min="23" max="23" width="15" style="517" customWidth="1"/>
    <col min="24" max="24" width="17.5" style="517" bestFit="1" customWidth="1"/>
    <col min="25" max="26" width="15" style="517" customWidth="1"/>
    <col min="27" max="27" width="1.625" style="517" customWidth="1"/>
    <col min="28" max="16384" width="8.625" style="517"/>
  </cols>
  <sheetData>
    <row r="1" spans="1:26" s="519" customFormat="1" ht="23.25">
      <c r="B1" s="499" t="s">
        <v>2157</v>
      </c>
      <c r="C1" s="499"/>
      <c r="D1" s="499"/>
      <c r="E1" s="520"/>
      <c r="F1" s="520"/>
      <c r="G1" s="520"/>
      <c r="H1" s="520"/>
      <c r="J1" s="521"/>
      <c r="N1" s="522"/>
      <c r="O1" s="523"/>
      <c r="P1" s="524"/>
      <c r="Q1" s="517"/>
      <c r="R1" s="517"/>
      <c r="S1" s="517"/>
      <c r="T1" s="524"/>
      <c r="V1" s="499" t="s">
        <v>656</v>
      </c>
    </row>
    <row r="2" spans="1:26" s="519" customFormat="1" ht="23.25">
      <c r="B2" s="499" t="str">
        <f>SelectCompany!B4</f>
        <v>South West Water (whole area)</v>
      </c>
      <c r="C2" s="500"/>
      <c r="D2" s="500"/>
      <c r="E2" s="525"/>
      <c r="F2" s="525"/>
      <c r="G2" s="525"/>
      <c r="H2" s="525"/>
      <c r="J2" s="521"/>
      <c r="N2" s="522"/>
      <c r="O2" s="523"/>
      <c r="P2" s="524"/>
      <c r="Q2" s="517"/>
      <c r="R2" s="517"/>
      <c r="S2" s="517"/>
      <c r="T2" s="524"/>
      <c r="V2" s="499"/>
    </row>
    <row r="3" spans="1:26" ht="19.5">
      <c r="B3" s="3355" t="s">
        <v>2158</v>
      </c>
      <c r="C3" s="3356"/>
      <c r="D3" s="3356"/>
      <c r="E3" s="3356"/>
      <c r="F3" s="3356"/>
      <c r="G3" s="3356"/>
      <c r="H3" s="3356"/>
      <c r="I3" s="3356"/>
      <c r="J3" s="3356"/>
      <c r="K3" s="3356"/>
      <c r="L3" s="3356"/>
      <c r="N3" s="526"/>
      <c r="O3" s="527" t="s">
        <v>658</v>
      </c>
      <c r="P3" s="524"/>
      <c r="Q3" s="517"/>
      <c r="R3" s="517"/>
      <c r="S3" s="517"/>
      <c r="T3" s="524"/>
      <c r="V3" s="3357" t="s">
        <v>2158</v>
      </c>
      <c r="W3" s="3358"/>
      <c r="X3" s="3358"/>
      <c r="Y3" s="3358"/>
      <c r="Z3" s="3358"/>
    </row>
    <row r="4" spans="1:26" ht="19.5" thickBot="1">
      <c r="B4" s="528"/>
      <c r="C4" s="528"/>
      <c r="D4" s="528"/>
      <c r="E4" s="529"/>
      <c r="F4" s="529"/>
      <c r="G4" s="529"/>
      <c r="H4" s="529"/>
      <c r="I4" s="530"/>
      <c r="J4" s="531"/>
      <c r="N4" s="532"/>
      <c r="P4" s="524"/>
      <c r="Q4" s="3359" t="s">
        <v>659</v>
      </c>
      <c r="R4" s="3359"/>
      <c r="S4" s="3359"/>
      <c r="T4" s="524"/>
      <c r="V4" s="528"/>
      <c r="W4" s="528"/>
      <c r="X4" s="528"/>
      <c r="Y4" s="528"/>
      <c r="Z4" s="528"/>
    </row>
    <row r="5" spans="1:26" s="516" customFormat="1" ht="54" customHeight="1" thickTop="1" thickBot="1">
      <c r="A5" s="2423" t="s">
        <v>669</v>
      </c>
      <c r="B5" s="533" t="s">
        <v>660</v>
      </c>
      <c r="C5" s="534" t="s">
        <v>661</v>
      </c>
      <c r="D5" s="534" t="s">
        <v>662</v>
      </c>
      <c r="E5" s="535" t="s">
        <v>2159</v>
      </c>
      <c r="F5" s="535" t="s">
        <v>2160</v>
      </c>
      <c r="G5" s="535" t="s">
        <v>2161</v>
      </c>
      <c r="H5" s="536" t="s">
        <v>891</v>
      </c>
      <c r="I5" s="508"/>
      <c r="J5" s="537" t="s">
        <v>666</v>
      </c>
      <c r="L5" s="537" t="s">
        <v>667</v>
      </c>
      <c r="N5" s="532"/>
      <c r="O5" s="517"/>
      <c r="P5" s="524"/>
      <c r="Q5" s="538" t="s">
        <v>668</v>
      </c>
      <c r="R5" s="539"/>
      <c r="S5" s="539"/>
      <c r="T5" s="524"/>
      <c r="V5" s="533" t="s">
        <v>660</v>
      </c>
      <c r="W5" s="535" t="s">
        <v>2159</v>
      </c>
      <c r="X5" s="535" t="s">
        <v>2160</v>
      </c>
      <c r="Y5" s="535" t="s">
        <v>2161</v>
      </c>
      <c r="Z5" s="536" t="s">
        <v>891</v>
      </c>
    </row>
    <row r="6" spans="1:26" s="516" customFormat="1" ht="16.5" thickTop="1" thickBot="1">
      <c r="A6" s="2575" t="s">
        <v>673</v>
      </c>
      <c r="C6" s="540"/>
      <c r="D6" s="540"/>
      <c r="E6" s="278"/>
      <c r="F6" s="278"/>
      <c r="G6" s="278"/>
      <c r="H6" s="278"/>
      <c r="I6" s="508"/>
      <c r="J6" s="540"/>
      <c r="N6" s="532"/>
      <c r="O6" s="517"/>
      <c r="P6" s="524"/>
      <c r="Q6" s="517"/>
      <c r="R6" s="517"/>
      <c r="S6" s="517"/>
      <c r="T6" s="524"/>
      <c r="V6" s="540"/>
      <c r="W6" s="2862" t="s">
        <v>820</v>
      </c>
      <c r="X6" s="278"/>
      <c r="Y6" s="278"/>
      <c r="Z6" s="278"/>
    </row>
    <row r="7" spans="1:26" s="545" customFormat="1" ht="15.75" customHeight="1" thickTop="1" thickBot="1">
      <c r="A7" s="541"/>
      <c r="B7" s="542" t="s">
        <v>2162</v>
      </c>
      <c r="C7" s="543"/>
      <c r="D7" s="543"/>
      <c r="E7" s="278"/>
      <c r="F7" s="278"/>
      <c r="G7" s="278"/>
      <c r="H7" s="278"/>
      <c r="I7" s="541"/>
      <c r="J7" s="508"/>
      <c r="K7" s="541"/>
      <c r="L7" s="541"/>
      <c r="M7" s="541"/>
      <c r="N7" s="532"/>
      <c r="O7" s="544"/>
      <c r="P7" s="524"/>
      <c r="Q7" s="544"/>
      <c r="R7" s="544"/>
      <c r="S7" s="544"/>
      <c r="T7" s="524"/>
      <c r="V7" s="542" t="s">
        <v>2162</v>
      </c>
      <c r="W7" s="278"/>
      <c r="X7" s="278"/>
      <c r="Y7" s="278"/>
      <c r="Z7" s="278"/>
    </row>
    <row r="8" spans="1:26" s="545" customFormat="1" ht="15.75" customHeight="1" thickTop="1">
      <c r="A8" s="2699" t="s">
        <v>675</v>
      </c>
      <c r="B8" s="546" t="s">
        <v>2163</v>
      </c>
      <c r="C8" s="547" t="s">
        <v>677</v>
      </c>
      <c r="D8" s="2708">
        <v>3</v>
      </c>
      <c r="E8" s="2662"/>
      <c r="F8" s="2662"/>
      <c r="G8" s="2662"/>
      <c r="H8" s="2697">
        <f t="shared" ref="H8:H14" si="0">IFERROR(SUM(E8:G8),0)</f>
        <v>0</v>
      </c>
      <c r="I8" s="541"/>
      <c r="J8" s="2192" t="s">
        <v>2164</v>
      </c>
      <c r="K8" s="541"/>
      <c r="L8" s="550"/>
      <c r="M8" s="541"/>
      <c r="N8" s="532"/>
      <c r="O8" s="551" t="str">
        <f>IF( SUM( Q8:S8 ) = 0, 0, $Q$5 )</f>
        <v>Please complete all cells in row</v>
      </c>
      <c r="P8" s="524"/>
      <c r="Q8" s="552">
        <f xml:space="preserve"> IF( ISNUMBER( E8 ), 0, 1 )</f>
        <v>1</v>
      </c>
      <c r="R8" s="552">
        <f t="shared" ref="R8:R9" si="1" xml:space="preserve"> IF( ISNUMBER( F8 ), 0, 1 )</f>
        <v>1</v>
      </c>
      <c r="S8" s="552">
        <f t="shared" ref="S8:S9" si="2" xml:space="preserve"> IF( ISNUMBER( G8 ), 0, 1 )</f>
        <v>1</v>
      </c>
      <c r="T8" s="524"/>
      <c r="V8" s="546" t="s">
        <v>2163</v>
      </c>
      <c r="W8" s="240" t="s">
        <v>2165</v>
      </c>
      <c r="X8" s="240" t="s">
        <v>2166</v>
      </c>
      <c r="Y8" s="240" t="s">
        <v>2167</v>
      </c>
      <c r="Z8" s="242" t="s">
        <v>2168</v>
      </c>
    </row>
    <row r="9" spans="1:26" s="545" customFormat="1" ht="15.75" customHeight="1">
      <c r="A9" s="541"/>
      <c r="B9" s="553" t="s">
        <v>2169</v>
      </c>
      <c r="C9" s="554" t="s">
        <v>677</v>
      </c>
      <c r="D9" s="2709">
        <v>3</v>
      </c>
      <c r="E9" s="2661"/>
      <c r="F9" s="2661"/>
      <c r="G9" s="2661"/>
      <c r="H9" s="2698">
        <f t="shared" si="0"/>
        <v>0</v>
      </c>
      <c r="I9" s="541"/>
      <c r="J9" s="2193" t="s">
        <v>2170</v>
      </c>
      <c r="K9" s="541"/>
      <c r="L9" s="557"/>
      <c r="M9" s="541"/>
      <c r="N9" s="524"/>
      <c r="O9" s="551" t="str">
        <f>IF( SUM( Q9:S9 ) = 0, 0, $Q$5 )</f>
        <v>Please complete all cells in row</v>
      </c>
      <c r="P9" s="524"/>
      <c r="Q9" s="552">
        <f t="shared" ref="Q9" si="3" xml:space="preserve"> IF( ISNUMBER( E9 ), 0, 1 )</f>
        <v>1</v>
      </c>
      <c r="R9" s="552">
        <f t="shared" si="1"/>
        <v>1</v>
      </c>
      <c r="S9" s="552">
        <f t="shared" si="2"/>
        <v>1</v>
      </c>
      <c r="T9" s="524"/>
      <c r="V9" s="553" t="s">
        <v>2169</v>
      </c>
      <c r="W9" s="249" t="s">
        <v>2171</v>
      </c>
      <c r="X9" s="249" t="s">
        <v>2172</v>
      </c>
      <c r="Y9" s="249" t="s">
        <v>2173</v>
      </c>
      <c r="Z9" s="251" t="s">
        <v>2174</v>
      </c>
    </row>
    <row r="10" spans="1:26" s="545" customFormat="1" ht="15.75" customHeight="1">
      <c r="A10" s="541"/>
      <c r="B10" s="553" t="s">
        <v>2175</v>
      </c>
      <c r="C10" s="554" t="s">
        <v>677</v>
      </c>
      <c r="D10" s="2709">
        <v>3</v>
      </c>
      <c r="E10" s="2711">
        <f>IFERROR(SUM(E8:E9),0)</f>
        <v>0</v>
      </c>
      <c r="F10" s="2711">
        <f>IFERROR(SUM(F8:F9),0)</f>
        <v>0</v>
      </c>
      <c r="G10" s="2711">
        <f>IFERROR(SUM(G8:G9),0)</f>
        <v>0</v>
      </c>
      <c r="H10" s="2710">
        <f t="shared" si="0"/>
        <v>0</v>
      </c>
      <c r="I10" s="541"/>
      <c r="J10" s="2193" t="s">
        <v>2176</v>
      </c>
      <c r="K10" s="541"/>
      <c r="L10" s="557"/>
      <c r="M10" s="541"/>
      <c r="N10" s="524"/>
      <c r="O10" s="551"/>
      <c r="P10" s="524"/>
      <c r="Q10" s="544"/>
      <c r="R10" s="544"/>
      <c r="S10" s="544"/>
      <c r="T10" s="524"/>
      <c r="V10" s="553" t="s">
        <v>2175</v>
      </c>
      <c r="W10" s="250" t="s">
        <v>2177</v>
      </c>
      <c r="X10" s="250" t="s">
        <v>2178</v>
      </c>
      <c r="Y10" s="250" t="s">
        <v>2179</v>
      </c>
      <c r="Z10" s="558" t="s">
        <v>2180</v>
      </c>
    </row>
    <row r="11" spans="1:26" s="545" customFormat="1" ht="15.75" customHeight="1">
      <c r="A11" s="541"/>
      <c r="B11" s="553" t="s">
        <v>2181</v>
      </c>
      <c r="C11" s="554" t="s">
        <v>677</v>
      </c>
      <c r="D11" s="2709">
        <v>3</v>
      </c>
      <c r="E11" s="2661"/>
      <c r="F11" s="2661"/>
      <c r="G11" s="2661"/>
      <c r="H11" s="2698">
        <f t="shared" si="0"/>
        <v>0</v>
      </c>
      <c r="I11" s="541"/>
      <c r="J11" s="2193" t="s">
        <v>2182</v>
      </c>
      <c r="K11" s="541"/>
      <c r="L11" s="557"/>
      <c r="M11" s="541"/>
      <c r="N11" s="524"/>
      <c r="O11" s="551" t="str">
        <f t="shared" ref="O11:O13" si="4">IF( SUM( Q11:S11 ) = 0, 0, $Q$5 )</f>
        <v>Please complete all cells in row</v>
      </c>
      <c r="P11" s="524"/>
      <c r="Q11" s="552">
        <f t="shared" ref="Q11:Q13" si="5" xml:space="preserve"> IF( ISNUMBER( E11 ), 0, 1 )</f>
        <v>1</v>
      </c>
      <c r="R11" s="552">
        <f t="shared" ref="R11:R13" si="6" xml:space="preserve"> IF( ISNUMBER( F11 ), 0, 1 )</f>
        <v>1</v>
      </c>
      <c r="S11" s="552">
        <f t="shared" ref="S11:S13" si="7" xml:space="preserve"> IF( ISNUMBER( G11 ), 0, 1 )</f>
        <v>1</v>
      </c>
      <c r="T11" s="524"/>
      <c r="V11" s="553" t="s">
        <v>2181</v>
      </c>
      <c r="W11" s="249" t="s">
        <v>2183</v>
      </c>
      <c r="X11" s="249" t="s">
        <v>2184</v>
      </c>
      <c r="Y11" s="249" t="s">
        <v>2185</v>
      </c>
      <c r="Z11" s="251" t="s">
        <v>2186</v>
      </c>
    </row>
    <row r="12" spans="1:26" s="545" customFormat="1" ht="15.75" customHeight="1">
      <c r="A12" s="541"/>
      <c r="B12" s="553" t="s">
        <v>2187</v>
      </c>
      <c r="C12" s="554" t="s">
        <v>677</v>
      </c>
      <c r="D12" s="2709">
        <v>3</v>
      </c>
      <c r="E12" s="2661"/>
      <c r="F12" s="2661"/>
      <c r="G12" s="2661"/>
      <c r="H12" s="2698">
        <f t="shared" si="0"/>
        <v>0</v>
      </c>
      <c r="I12" s="541"/>
      <c r="J12" s="2193" t="s">
        <v>2188</v>
      </c>
      <c r="K12" s="541"/>
      <c r="L12" s="557"/>
      <c r="M12" s="541"/>
      <c r="N12" s="524"/>
      <c r="O12" s="551" t="str">
        <f t="shared" si="4"/>
        <v>Please complete all cells in row</v>
      </c>
      <c r="P12" s="524"/>
      <c r="Q12" s="552">
        <f t="shared" si="5"/>
        <v>1</v>
      </c>
      <c r="R12" s="552">
        <f t="shared" si="6"/>
        <v>1</v>
      </c>
      <c r="S12" s="552">
        <f t="shared" si="7"/>
        <v>1</v>
      </c>
      <c r="T12" s="524"/>
      <c r="V12" s="553" t="s">
        <v>2187</v>
      </c>
      <c r="W12" s="249" t="s">
        <v>2189</v>
      </c>
      <c r="X12" s="249" t="s">
        <v>2190</v>
      </c>
      <c r="Y12" s="249" t="s">
        <v>2191</v>
      </c>
      <c r="Z12" s="251" t="s">
        <v>2192</v>
      </c>
    </row>
    <row r="13" spans="1:26" s="545" customFormat="1" ht="15.75" customHeight="1">
      <c r="A13" s="541"/>
      <c r="B13" s="553" t="s">
        <v>2193</v>
      </c>
      <c r="C13" s="554" t="s">
        <v>677</v>
      </c>
      <c r="D13" s="2709">
        <v>3</v>
      </c>
      <c r="E13" s="2661"/>
      <c r="F13" s="2661"/>
      <c r="G13" s="2661"/>
      <c r="H13" s="2698">
        <f t="shared" si="0"/>
        <v>0</v>
      </c>
      <c r="I13" s="541"/>
      <c r="J13" s="2193" t="s">
        <v>2194</v>
      </c>
      <c r="K13" s="541"/>
      <c r="L13" s="557"/>
      <c r="M13" s="541"/>
      <c r="N13" s="524"/>
      <c r="O13" s="551" t="str">
        <f t="shared" si="4"/>
        <v>Please complete all cells in row</v>
      </c>
      <c r="P13" s="524"/>
      <c r="Q13" s="552">
        <f t="shared" si="5"/>
        <v>1</v>
      </c>
      <c r="R13" s="552">
        <f t="shared" si="6"/>
        <v>1</v>
      </c>
      <c r="S13" s="552">
        <f t="shared" si="7"/>
        <v>1</v>
      </c>
      <c r="T13" s="524"/>
      <c r="V13" s="553" t="s">
        <v>2193</v>
      </c>
      <c r="W13" s="249" t="s">
        <v>2195</v>
      </c>
      <c r="X13" s="249" t="s">
        <v>2196</v>
      </c>
      <c r="Y13" s="249" t="s">
        <v>2197</v>
      </c>
      <c r="Z13" s="251" t="s">
        <v>2198</v>
      </c>
    </row>
    <row r="14" spans="1:26" s="545" customFormat="1" ht="15.75" customHeight="1" thickBot="1">
      <c r="A14" s="2699" t="s">
        <v>773</v>
      </c>
      <c r="B14" s="559" t="s">
        <v>2199</v>
      </c>
      <c r="C14" s="560" t="s">
        <v>677</v>
      </c>
      <c r="D14" s="561">
        <v>3</v>
      </c>
      <c r="E14" s="2695">
        <f>IFERROR(SUM(E10:E13),0)</f>
        <v>0</v>
      </c>
      <c r="F14" s="2695">
        <f>IFERROR(SUM(F10:F13),0)</f>
        <v>0</v>
      </c>
      <c r="G14" s="2695">
        <f>IFERROR(SUM(G10:G13),0)</f>
        <v>0</v>
      </c>
      <c r="H14" s="261">
        <f t="shared" si="0"/>
        <v>0</v>
      </c>
      <c r="I14" s="541"/>
      <c r="J14" s="2194" t="s">
        <v>2200</v>
      </c>
      <c r="K14" s="541"/>
      <c r="L14" s="563"/>
      <c r="M14" s="541"/>
      <c r="N14" s="524"/>
      <c r="O14" s="551"/>
      <c r="P14" s="524"/>
      <c r="Q14" s="544"/>
      <c r="R14" s="544"/>
      <c r="S14" s="544"/>
      <c r="T14" s="524"/>
      <c r="V14" s="559" t="s">
        <v>891</v>
      </c>
      <c r="W14" s="260" t="s">
        <v>2201</v>
      </c>
      <c r="X14" s="260" t="s">
        <v>2202</v>
      </c>
      <c r="Y14" s="260" t="s">
        <v>2203</v>
      </c>
      <c r="Z14" s="261" t="s">
        <v>2204</v>
      </c>
    </row>
    <row r="15" spans="1:26" s="545" customFormat="1" ht="15.75" customHeight="1" thickTop="1" thickBot="1">
      <c r="A15" s="541"/>
      <c r="B15" s="564"/>
      <c r="C15" s="564"/>
      <c r="D15" s="564"/>
      <c r="E15" s="392"/>
      <c r="F15" s="392"/>
      <c r="G15" s="392"/>
      <c r="H15" s="392"/>
      <c r="I15" s="541"/>
      <c r="J15" s="565"/>
      <c r="K15" s="541"/>
      <c r="L15" s="541"/>
      <c r="M15" s="541"/>
      <c r="N15" s="524"/>
      <c r="O15" s="551"/>
      <c r="P15" s="524"/>
      <c r="Q15" s="544"/>
      <c r="R15" s="544"/>
      <c r="S15" s="544"/>
      <c r="T15" s="524"/>
      <c r="V15" s="564"/>
      <c r="W15" s="392"/>
      <c r="X15" s="392"/>
      <c r="Y15" s="392"/>
      <c r="Z15" s="392"/>
    </row>
    <row r="16" spans="1:26" s="545" customFormat="1" ht="15.75" customHeight="1" thickTop="1" thickBot="1">
      <c r="A16" s="541"/>
      <c r="B16" s="566" t="s">
        <v>2205</v>
      </c>
      <c r="C16" s="567" t="s">
        <v>677</v>
      </c>
      <c r="D16" s="568">
        <v>3</v>
      </c>
      <c r="E16" s="378"/>
      <c r="F16" s="378"/>
      <c r="G16" s="569"/>
      <c r="H16" s="428">
        <f>IFERROR(SUM(E16:F16),0)</f>
        <v>0</v>
      </c>
      <c r="I16" s="541"/>
      <c r="J16" s="2191" t="s">
        <v>2206</v>
      </c>
      <c r="K16" s="541"/>
      <c r="L16" s="570"/>
      <c r="M16" s="541"/>
      <c r="N16" s="524"/>
      <c r="O16" s="551" t="str">
        <f>IF( SUM( Q16:S16 ) = 0, 0, $Q$5 )</f>
        <v>Please complete all cells in row</v>
      </c>
      <c r="P16" s="524"/>
      <c r="Q16" s="552">
        <f t="shared" ref="Q16:R16" si="8" xml:space="preserve"> IF( ISNUMBER( E16 ), 0, 1 )</f>
        <v>1</v>
      </c>
      <c r="R16" s="552">
        <f t="shared" si="8"/>
        <v>1</v>
      </c>
      <c r="S16" s="544"/>
      <c r="T16" s="524"/>
      <c r="V16" s="566" t="s">
        <v>2205</v>
      </c>
      <c r="W16" s="378" t="s">
        <v>2207</v>
      </c>
      <c r="X16" s="378" t="s">
        <v>2208</v>
      </c>
      <c r="Y16" s="569"/>
      <c r="Z16" s="428" t="s">
        <v>2209</v>
      </c>
    </row>
    <row r="17" spans="1:26" s="545" customFormat="1" ht="15.75" customHeight="1" thickTop="1" thickBot="1">
      <c r="A17" s="541"/>
      <c r="B17" s="571"/>
      <c r="C17" s="571"/>
      <c r="D17" s="571"/>
      <c r="E17" s="392"/>
      <c r="F17" s="392"/>
      <c r="G17" s="392"/>
      <c r="H17" s="392"/>
      <c r="I17" s="541"/>
      <c r="J17" s="565"/>
      <c r="K17" s="541"/>
      <c r="L17" s="541"/>
      <c r="M17" s="541"/>
      <c r="N17" s="524"/>
      <c r="O17" s="551"/>
      <c r="P17" s="524"/>
      <c r="Q17" s="544"/>
      <c r="R17" s="544"/>
      <c r="S17" s="544"/>
      <c r="T17" s="524"/>
      <c r="V17" s="571"/>
      <c r="W17" s="392"/>
      <c r="X17" s="392"/>
      <c r="Y17" s="392"/>
      <c r="Z17" s="392"/>
    </row>
    <row r="18" spans="1:26" ht="15.75" customHeight="1" thickTop="1" thickBot="1">
      <c r="A18" s="516"/>
      <c r="B18" s="542" t="s">
        <v>2210</v>
      </c>
      <c r="C18" s="543"/>
      <c r="D18" s="543"/>
      <c r="E18" s="278"/>
      <c r="F18" s="278"/>
      <c r="G18" s="278"/>
      <c r="H18" s="278"/>
      <c r="I18" s="541"/>
      <c r="J18" s="508"/>
      <c r="K18" s="516"/>
      <c r="L18" s="516"/>
      <c r="M18" s="516"/>
      <c r="N18" s="524"/>
      <c r="O18" s="551"/>
      <c r="P18" s="524"/>
      <c r="T18" s="524"/>
      <c r="V18" s="542" t="s">
        <v>2210</v>
      </c>
      <c r="W18" s="278"/>
      <c r="X18" s="278"/>
      <c r="Y18" s="278"/>
      <c r="Z18" s="278"/>
    </row>
    <row r="19" spans="1:26" ht="15.75" customHeight="1" thickTop="1">
      <c r="A19" s="2699" t="s">
        <v>675</v>
      </c>
      <c r="B19" s="546" t="s">
        <v>2211</v>
      </c>
      <c r="C19" s="547" t="s">
        <v>677</v>
      </c>
      <c r="D19" s="2708">
        <v>3</v>
      </c>
      <c r="E19" s="2662"/>
      <c r="F19" s="2662"/>
      <c r="G19" s="2662"/>
      <c r="H19" s="2697">
        <f t="shared" ref="H19:H30" si="9">IFERROR(SUM(E19:G19),0)</f>
        <v>0</v>
      </c>
      <c r="I19" s="541"/>
      <c r="J19" s="2192" t="s">
        <v>2212</v>
      </c>
      <c r="K19" s="516"/>
      <c r="L19" s="550"/>
      <c r="M19" s="516"/>
      <c r="N19" s="524"/>
      <c r="O19" s="551" t="str">
        <f t="shared" ref="O19:O23" si="10">IF( SUM( Q19:S19 ) = 0, 0, $Q$5 )</f>
        <v>Please complete all cells in row</v>
      </c>
      <c r="P19" s="524"/>
      <c r="Q19" s="552">
        <f t="shared" ref="Q19:Q23" si="11" xml:space="preserve"> IF( ISNUMBER( E19 ), 0, 1 )</f>
        <v>1</v>
      </c>
      <c r="R19" s="552">
        <f t="shared" ref="R19:R23" si="12" xml:space="preserve"> IF( ISNUMBER( F19 ), 0, 1 )</f>
        <v>1</v>
      </c>
      <c r="S19" s="552">
        <f t="shared" ref="S19:S23" si="13" xml:space="preserve"> IF( ISNUMBER( G19 ), 0, 1 )</f>
        <v>1</v>
      </c>
      <c r="T19" s="524"/>
      <c r="V19" s="546" t="s">
        <v>2211</v>
      </c>
      <c r="W19" s="240" t="s">
        <v>2213</v>
      </c>
      <c r="X19" s="240" t="s">
        <v>2214</v>
      </c>
      <c r="Y19" s="240" t="s">
        <v>2215</v>
      </c>
      <c r="Z19" s="242" t="s">
        <v>2216</v>
      </c>
    </row>
    <row r="20" spans="1:26" ht="15.75" customHeight="1">
      <c r="A20" s="516"/>
      <c r="B20" s="553" t="s">
        <v>2217</v>
      </c>
      <c r="C20" s="554" t="s">
        <v>677</v>
      </c>
      <c r="D20" s="2709">
        <v>3</v>
      </c>
      <c r="E20" s="2661"/>
      <c r="F20" s="2661"/>
      <c r="G20" s="2661"/>
      <c r="H20" s="2698">
        <f t="shared" si="9"/>
        <v>0</v>
      </c>
      <c r="I20" s="541"/>
      <c r="J20" s="2193" t="s">
        <v>2218</v>
      </c>
      <c r="K20" s="516"/>
      <c r="L20" s="557"/>
      <c r="M20" s="516"/>
      <c r="N20" s="524"/>
      <c r="O20" s="551" t="str">
        <f t="shared" si="10"/>
        <v>Please complete all cells in row</v>
      </c>
      <c r="P20" s="524"/>
      <c r="Q20" s="552">
        <f t="shared" si="11"/>
        <v>1</v>
      </c>
      <c r="R20" s="552">
        <f t="shared" si="12"/>
        <v>1</v>
      </c>
      <c r="S20" s="552">
        <f t="shared" si="13"/>
        <v>1</v>
      </c>
      <c r="T20" s="524"/>
      <c r="V20" s="553" t="s">
        <v>2219</v>
      </c>
      <c r="W20" s="249" t="s">
        <v>2220</v>
      </c>
      <c r="X20" s="249" t="s">
        <v>2221</v>
      </c>
      <c r="Y20" s="249" t="s">
        <v>2222</v>
      </c>
      <c r="Z20" s="251" t="s">
        <v>2223</v>
      </c>
    </row>
    <row r="21" spans="1:26" ht="15.75" customHeight="1">
      <c r="A21" s="516"/>
      <c r="B21" s="553" t="s">
        <v>2224</v>
      </c>
      <c r="C21" s="554" t="s">
        <v>677</v>
      </c>
      <c r="D21" s="2709">
        <v>3</v>
      </c>
      <c r="E21" s="2661"/>
      <c r="F21" s="2661"/>
      <c r="G21" s="2661"/>
      <c r="H21" s="2698">
        <f t="shared" si="9"/>
        <v>0</v>
      </c>
      <c r="I21" s="541"/>
      <c r="J21" s="2193" t="s">
        <v>2225</v>
      </c>
      <c r="K21" s="516"/>
      <c r="L21" s="557"/>
      <c r="M21" s="516"/>
      <c r="N21" s="524"/>
      <c r="O21" s="551" t="str">
        <f t="shared" si="10"/>
        <v>Please complete all cells in row</v>
      </c>
      <c r="P21" s="524"/>
      <c r="Q21" s="552">
        <f t="shared" si="11"/>
        <v>1</v>
      </c>
      <c r="R21" s="552">
        <f t="shared" si="12"/>
        <v>1</v>
      </c>
      <c r="S21" s="552">
        <f t="shared" si="13"/>
        <v>1</v>
      </c>
      <c r="T21" s="524"/>
      <c r="V21" s="553" t="s">
        <v>2224</v>
      </c>
      <c r="W21" s="249" t="s">
        <v>2226</v>
      </c>
      <c r="X21" s="249" t="s">
        <v>2227</v>
      </c>
      <c r="Y21" s="249" t="s">
        <v>2228</v>
      </c>
      <c r="Z21" s="251" t="s">
        <v>2229</v>
      </c>
    </row>
    <row r="22" spans="1:26" ht="15.75" customHeight="1">
      <c r="A22" s="516"/>
      <c r="B22" s="553" t="s">
        <v>2163</v>
      </c>
      <c r="C22" s="554" t="s">
        <v>677</v>
      </c>
      <c r="D22" s="2709">
        <v>3</v>
      </c>
      <c r="E22" s="2661"/>
      <c r="F22" s="2661"/>
      <c r="G22" s="2661"/>
      <c r="H22" s="2698">
        <f t="shared" si="9"/>
        <v>0</v>
      </c>
      <c r="I22" s="541"/>
      <c r="J22" s="2193" t="s">
        <v>2230</v>
      </c>
      <c r="K22" s="516"/>
      <c r="L22" s="557"/>
      <c r="M22" s="516"/>
      <c r="N22" s="524"/>
      <c r="O22" s="551" t="str">
        <f t="shared" si="10"/>
        <v>Please complete all cells in row</v>
      </c>
      <c r="P22" s="524"/>
      <c r="Q22" s="552">
        <f t="shared" si="11"/>
        <v>1</v>
      </c>
      <c r="R22" s="552">
        <f t="shared" si="12"/>
        <v>1</v>
      </c>
      <c r="S22" s="552">
        <f t="shared" si="13"/>
        <v>1</v>
      </c>
      <c r="T22" s="524"/>
      <c r="V22" s="553" t="s">
        <v>2163</v>
      </c>
      <c r="W22" s="249" t="s">
        <v>2231</v>
      </c>
      <c r="X22" s="249" t="s">
        <v>2232</v>
      </c>
      <c r="Y22" s="249" t="s">
        <v>2233</v>
      </c>
      <c r="Z22" s="251" t="s">
        <v>2234</v>
      </c>
    </row>
    <row r="23" spans="1:26" ht="15.75" customHeight="1">
      <c r="A23" s="516"/>
      <c r="B23" s="553" t="s">
        <v>2169</v>
      </c>
      <c r="C23" s="554" t="s">
        <v>677</v>
      </c>
      <c r="D23" s="2709">
        <v>3</v>
      </c>
      <c r="E23" s="2661"/>
      <c r="F23" s="2661"/>
      <c r="G23" s="2661"/>
      <c r="H23" s="2698">
        <f t="shared" si="9"/>
        <v>0</v>
      </c>
      <c r="I23" s="541"/>
      <c r="J23" s="2193" t="s">
        <v>2235</v>
      </c>
      <c r="K23" s="516"/>
      <c r="L23" s="557"/>
      <c r="M23" s="516"/>
      <c r="N23" s="524"/>
      <c r="O23" s="551" t="str">
        <f t="shared" si="10"/>
        <v>Please complete all cells in row</v>
      </c>
      <c r="P23" s="524"/>
      <c r="Q23" s="552">
        <f t="shared" si="11"/>
        <v>1</v>
      </c>
      <c r="R23" s="552">
        <f t="shared" si="12"/>
        <v>1</v>
      </c>
      <c r="S23" s="552">
        <f t="shared" si="13"/>
        <v>1</v>
      </c>
      <c r="T23" s="572"/>
      <c r="V23" s="553" t="s">
        <v>2169</v>
      </c>
      <c r="W23" s="249" t="s">
        <v>2236</v>
      </c>
      <c r="X23" s="249" t="s">
        <v>2237</v>
      </c>
      <c r="Y23" s="249" t="s">
        <v>2238</v>
      </c>
      <c r="Z23" s="251" t="s">
        <v>2239</v>
      </c>
    </row>
    <row r="24" spans="1:26" ht="31.5" customHeight="1">
      <c r="A24" s="516"/>
      <c r="B24" s="553" t="s">
        <v>2240</v>
      </c>
      <c r="C24" s="554" t="s">
        <v>677</v>
      </c>
      <c r="D24" s="2709">
        <v>3</v>
      </c>
      <c r="E24" s="2711">
        <f>IFERROR(SUM(E19:E23),0)</f>
        <v>0</v>
      </c>
      <c r="F24" s="2711">
        <f>IFERROR(SUM(F19:F23),0)</f>
        <v>0</v>
      </c>
      <c r="G24" s="2711">
        <f>IFERROR(SUM(G19:G23),0)</f>
        <v>0</v>
      </c>
      <c r="H24" s="2698">
        <f t="shared" si="9"/>
        <v>0</v>
      </c>
      <c r="I24" s="508"/>
      <c r="J24" s="2193" t="s">
        <v>2241</v>
      </c>
      <c r="K24" s="516"/>
      <c r="L24" s="557"/>
      <c r="M24" s="516"/>
      <c r="N24" s="524"/>
      <c r="O24" s="551"/>
      <c r="P24" s="572"/>
      <c r="T24" s="572"/>
      <c r="V24" s="553" t="s">
        <v>2240</v>
      </c>
      <c r="W24" s="250" t="s">
        <v>2242</v>
      </c>
      <c r="X24" s="250" t="s">
        <v>2243</v>
      </c>
      <c r="Y24" s="250" t="s">
        <v>2244</v>
      </c>
      <c r="Z24" s="251" t="s">
        <v>2245</v>
      </c>
    </row>
    <row r="25" spans="1:26" ht="15">
      <c r="A25" s="516"/>
      <c r="B25" s="553" t="s">
        <v>2246</v>
      </c>
      <c r="C25" s="554" t="s">
        <v>677</v>
      </c>
      <c r="D25" s="2709">
        <v>3</v>
      </c>
      <c r="E25" s="2661"/>
      <c r="F25" s="2661"/>
      <c r="G25" s="2661"/>
      <c r="H25" s="2698">
        <f t="shared" si="9"/>
        <v>0</v>
      </c>
      <c r="I25" s="508"/>
      <c r="J25" s="2193" t="s">
        <v>2247</v>
      </c>
      <c r="K25" s="516"/>
      <c r="L25" s="557"/>
      <c r="M25" s="516"/>
      <c r="N25" s="524"/>
      <c r="O25" s="551" t="str">
        <f>IF( SUM( Q25:S25 ) = 0, 0, $Q$5 )</f>
        <v>Please complete all cells in row</v>
      </c>
      <c r="P25" s="524"/>
      <c r="Q25" s="552">
        <f t="shared" ref="Q25:S25" si="14" xml:space="preserve"> IF( ISNUMBER( E25 ), 0, 1 )</f>
        <v>1</v>
      </c>
      <c r="R25" s="552">
        <f t="shared" si="14"/>
        <v>1</v>
      </c>
      <c r="S25" s="552">
        <f t="shared" si="14"/>
        <v>1</v>
      </c>
      <c r="T25" s="572"/>
      <c r="V25" s="553" t="s">
        <v>2246</v>
      </c>
      <c r="W25" s="249" t="s">
        <v>2248</v>
      </c>
      <c r="X25" s="249" t="s">
        <v>2249</v>
      </c>
      <c r="Y25" s="249" t="s">
        <v>2250</v>
      </c>
      <c r="Z25" s="251" t="s">
        <v>2251</v>
      </c>
    </row>
    <row r="26" spans="1:26" ht="31.5" customHeight="1">
      <c r="A26" s="516"/>
      <c r="B26" s="553" t="s">
        <v>2252</v>
      </c>
      <c r="C26" s="554" t="s">
        <v>677</v>
      </c>
      <c r="D26" s="2709">
        <v>3</v>
      </c>
      <c r="E26" s="2711">
        <f>IFERROR(E24-E25,0)</f>
        <v>0</v>
      </c>
      <c r="F26" s="2711">
        <f>IFERROR(F24-F25,0)</f>
        <v>0</v>
      </c>
      <c r="G26" s="2711">
        <f>IFERROR(G24-G25,0)</f>
        <v>0</v>
      </c>
      <c r="H26" s="2698">
        <f t="shared" si="9"/>
        <v>0</v>
      </c>
      <c r="I26" s="508"/>
      <c r="J26" s="2193" t="s">
        <v>2253</v>
      </c>
      <c r="K26" s="516"/>
      <c r="L26" s="557"/>
      <c r="M26" s="516"/>
      <c r="N26" s="524"/>
      <c r="O26" s="551"/>
      <c r="P26" s="524"/>
      <c r="T26" s="524"/>
      <c r="V26" s="553" t="s">
        <v>2252</v>
      </c>
      <c r="W26" s="250" t="s">
        <v>2254</v>
      </c>
      <c r="X26" s="250" t="s">
        <v>2255</v>
      </c>
      <c r="Y26" s="250" t="s">
        <v>2256</v>
      </c>
      <c r="Z26" s="251" t="s">
        <v>2257</v>
      </c>
    </row>
    <row r="27" spans="1:26" ht="15">
      <c r="A27" s="516"/>
      <c r="B27" s="553" t="s">
        <v>2181</v>
      </c>
      <c r="C27" s="554" t="s">
        <v>677</v>
      </c>
      <c r="D27" s="2709">
        <v>3</v>
      </c>
      <c r="E27" s="2661"/>
      <c r="F27" s="2661"/>
      <c r="G27" s="2661"/>
      <c r="H27" s="2698">
        <f t="shared" si="9"/>
        <v>0</v>
      </c>
      <c r="I27" s="508"/>
      <c r="J27" s="2193" t="s">
        <v>2258</v>
      </c>
      <c r="K27" s="516"/>
      <c r="L27" s="557"/>
      <c r="M27" s="516"/>
      <c r="N27" s="524"/>
      <c r="O27" s="551" t="str">
        <f t="shared" ref="O27:O29" si="15">IF( SUM( Q27:S27 ) = 0, 0, $Q$5 )</f>
        <v>Please complete all cells in row</v>
      </c>
      <c r="P27" s="524"/>
      <c r="Q27" s="552">
        <f t="shared" ref="Q27" si="16" xml:space="preserve"> IF( ISNUMBER( E27 ), 0, 1 )</f>
        <v>1</v>
      </c>
      <c r="R27" s="552">
        <f t="shared" ref="R27" si="17" xml:space="preserve"> IF( ISNUMBER( F27 ), 0, 1 )</f>
        <v>1</v>
      </c>
      <c r="S27" s="552">
        <f t="shared" ref="S27" si="18" xml:space="preserve"> IF( ISNUMBER( G27 ), 0, 1 )</f>
        <v>1</v>
      </c>
      <c r="T27" s="524"/>
      <c r="V27" s="553" t="s">
        <v>2181</v>
      </c>
      <c r="W27" s="249" t="s">
        <v>2259</v>
      </c>
      <c r="X27" s="249" t="s">
        <v>2260</v>
      </c>
      <c r="Y27" s="249" t="s">
        <v>2261</v>
      </c>
      <c r="Z27" s="251" t="s">
        <v>2262</v>
      </c>
    </row>
    <row r="28" spans="1:26" ht="15">
      <c r="A28" s="516"/>
      <c r="B28" s="553" t="s">
        <v>2187</v>
      </c>
      <c r="C28" s="554" t="s">
        <v>677</v>
      </c>
      <c r="D28" s="2709">
        <v>3</v>
      </c>
      <c r="E28" s="2661"/>
      <c r="F28" s="2661"/>
      <c r="G28" s="2661"/>
      <c r="H28" s="2698">
        <f>IFERROR(SUM(E28:G28),0)</f>
        <v>0</v>
      </c>
      <c r="I28" s="508"/>
      <c r="J28" s="2193" t="s">
        <v>2263</v>
      </c>
      <c r="K28" s="516"/>
      <c r="L28" s="557"/>
      <c r="M28" s="516"/>
      <c r="N28" s="524"/>
      <c r="O28" s="551" t="str">
        <f t="shared" si="15"/>
        <v>Please complete all cells in row</v>
      </c>
      <c r="P28" s="524"/>
      <c r="Q28" s="552">
        <f t="shared" ref="Q28:S29" si="19" xml:space="preserve"> IF( ISNUMBER( E28 ), 0, 1 )</f>
        <v>1</v>
      </c>
      <c r="R28" s="552">
        <f t="shared" si="19"/>
        <v>1</v>
      </c>
      <c r="S28" s="552">
        <f t="shared" si="19"/>
        <v>1</v>
      </c>
      <c r="T28" s="524"/>
      <c r="V28" s="553" t="s">
        <v>2187</v>
      </c>
      <c r="W28" s="249" t="s">
        <v>2264</v>
      </c>
      <c r="X28" s="249" t="s">
        <v>2265</v>
      </c>
      <c r="Y28" s="249" t="s">
        <v>2266</v>
      </c>
      <c r="Z28" s="251" t="s">
        <v>2267</v>
      </c>
    </row>
    <row r="29" spans="1:26" ht="15.75" customHeight="1">
      <c r="A29" s="516"/>
      <c r="B29" s="553" t="s">
        <v>2193</v>
      </c>
      <c r="C29" s="554" t="s">
        <v>677</v>
      </c>
      <c r="D29" s="2709">
        <v>3</v>
      </c>
      <c r="E29" s="2661"/>
      <c r="F29" s="2661"/>
      <c r="G29" s="2661"/>
      <c r="H29" s="2698">
        <f>IFERROR(SUM(E29:G29),0)</f>
        <v>0</v>
      </c>
      <c r="I29" s="508"/>
      <c r="J29" s="2193" t="s">
        <v>2268</v>
      </c>
      <c r="K29" s="516"/>
      <c r="L29" s="557"/>
      <c r="M29" s="516"/>
      <c r="N29" s="524"/>
      <c r="O29" s="551" t="str">
        <f t="shared" si="15"/>
        <v>Please complete all cells in row</v>
      </c>
      <c r="P29" s="524"/>
      <c r="Q29" s="552">
        <f t="shared" si="19"/>
        <v>1</v>
      </c>
      <c r="R29" s="552">
        <f t="shared" si="19"/>
        <v>1</v>
      </c>
      <c r="S29" s="552">
        <f t="shared" si="19"/>
        <v>1</v>
      </c>
      <c r="T29" s="524"/>
      <c r="V29" s="553" t="s">
        <v>2193</v>
      </c>
      <c r="W29" s="249" t="s">
        <v>2269</v>
      </c>
      <c r="X29" s="249" t="s">
        <v>2270</v>
      </c>
      <c r="Y29" s="249" t="s">
        <v>2271</v>
      </c>
      <c r="Z29" s="251" t="s">
        <v>2272</v>
      </c>
    </row>
    <row r="30" spans="1:26" ht="15.75" thickBot="1">
      <c r="A30" s="516"/>
      <c r="B30" s="559" t="s">
        <v>2199</v>
      </c>
      <c r="C30" s="560" t="s">
        <v>677</v>
      </c>
      <c r="D30" s="2712">
        <v>3</v>
      </c>
      <c r="E30" s="2715">
        <f>IFERROR(SUM(E26:E29),0)</f>
        <v>0</v>
      </c>
      <c r="F30" s="2715">
        <f>IFERROR(SUM(F26:F29),0)</f>
        <v>0</v>
      </c>
      <c r="G30" s="2715">
        <f>IFERROR(SUM(G26:G29),0)</f>
        <v>0</v>
      </c>
      <c r="H30" s="2713">
        <f t="shared" si="9"/>
        <v>0</v>
      </c>
      <c r="I30" s="541"/>
      <c r="J30" s="2194" t="s">
        <v>2273</v>
      </c>
      <c r="K30" s="516"/>
      <c r="L30" s="563"/>
      <c r="M30" s="516"/>
      <c r="N30" s="524"/>
      <c r="O30" s="551"/>
      <c r="P30" s="524"/>
      <c r="T30" s="524"/>
      <c r="V30" s="559" t="s">
        <v>891</v>
      </c>
      <c r="W30" s="260" t="s">
        <v>2274</v>
      </c>
      <c r="X30" s="260" t="s">
        <v>2275</v>
      </c>
      <c r="Y30" s="260" t="s">
        <v>2276</v>
      </c>
      <c r="Z30" s="261" t="s">
        <v>2277</v>
      </c>
    </row>
    <row r="31" spans="1:26" ht="17.25" thickTop="1" thickBot="1">
      <c r="A31" s="516"/>
      <c r="B31" s="564"/>
      <c r="C31" s="564"/>
      <c r="D31" s="564"/>
      <c r="E31" s="392"/>
      <c r="F31" s="392"/>
      <c r="G31" s="392"/>
      <c r="H31" s="392"/>
      <c r="I31" s="508"/>
      <c r="J31" s="565"/>
      <c r="K31" s="516"/>
      <c r="L31" s="516"/>
      <c r="M31" s="516"/>
      <c r="N31" s="524"/>
      <c r="O31" s="551"/>
      <c r="P31" s="524"/>
      <c r="T31" s="524"/>
      <c r="V31" s="564"/>
      <c r="W31" s="392"/>
      <c r="X31" s="392"/>
      <c r="Y31" s="392"/>
      <c r="Z31" s="392"/>
    </row>
    <row r="32" spans="1:26" ht="16.5" thickTop="1" thickBot="1">
      <c r="A32" s="2575" t="s">
        <v>773</v>
      </c>
      <c r="B32" s="566" t="s">
        <v>2205</v>
      </c>
      <c r="C32" s="567" t="s">
        <v>677</v>
      </c>
      <c r="D32" s="568">
        <v>3</v>
      </c>
      <c r="E32" s="378"/>
      <c r="F32" s="378"/>
      <c r="G32" s="569"/>
      <c r="H32" s="428">
        <f>IFERROR(SUM(E32:F32),0)</f>
        <v>0</v>
      </c>
      <c r="I32" s="516"/>
      <c r="J32" s="2191" t="s">
        <v>2278</v>
      </c>
      <c r="K32" s="516"/>
      <c r="L32" s="570"/>
      <c r="M32" s="516"/>
      <c r="N32" s="524"/>
      <c r="O32" s="551" t="str">
        <f>IF( SUM( Q32:S32 ) = 0, 0, $Q$5 )</f>
        <v>Please complete all cells in row</v>
      </c>
      <c r="P32" s="524"/>
      <c r="Q32" s="552">
        <f t="shared" ref="Q32:R32" si="20" xml:space="preserve"> IF( ISNUMBER( E32 ), 0, 1 )</f>
        <v>1</v>
      </c>
      <c r="R32" s="552">
        <f t="shared" si="20"/>
        <v>1</v>
      </c>
      <c r="T32" s="524"/>
      <c r="V32" s="566" t="s">
        <v>2205</v>
      </c>
      <c r="W32" s="378" t="s">
        <v>2279</v>
      </c>
      <c r="X32" s="378" t="s">
        <v>2280</v>
      </c>
      <c r="Y32" s="569"/>
      <c r="Z32" s="428" t="s">
        <v>2281</v>
      </c>
    </row>
    <row r="33" spans="1:26" ht="16.5" thickTop="1" thickBot="1">
      <c r="A33" s="516"/>
      <c r="B33" s="516"/>
      <c r="C33" s="516"/>
      <c r="D33" s="516"/>
      <c r="E33" s="266"/>
      <c r="F33" s="266"/>
      <c r="G33" s="266"/>
      <c r="H33" s="266"/>
      <c r="I33" s="516"/>
      <c r="J33" s="516"/>
      <c r="K33" s="516"/>
      <c r="L33" s="516"/>
      <c r="M33" s="516"/>
      <c r="N33" s="524"/>
      <c r="O33" s="551"/>
      <c r="P33" s="524"/>
      <c r="T33" s="524"/>
      <c r="V33" s="516"/>
      <c r="W33" s="266"/>
      <c r="X33" s="266"/>
      <c r="Y33" s="266"/>
      <c r="Z33" s="266"/>
    </row>
    <row r="34" spans="1:26" ht="15.75" customHeight="1" thickTop="1" thickBot="1">
      <c r="A34" s="516"/>
      <c r="B34" s="542" t="s">
        <v>2282</v>
      </c>
      <c r="C34" s="543"/>
      <c r="D34" s="543"/>
      <c r="E34" s="278"/>
      <c r="F34" s="278"/>
      <c r="G34" s="278"/>
      <c r="H34" s="278"/>
      <c r="I34" s="541"/>
      <c r="J34" s="508"/>
      <c r="K34" s="516"/>
      <c r="L34" s="516"/>
      <c r="M34" s="516"/>
      <c r="N34" s="524"/>
      <c r="O34" s="551"/>
      <c r="P34" s="524"/>
      <c r="T34" s="524"/>
      <c r="V34" s="542" t="s">
        <v>2282</v>
      </c>
      <c r="W34" s="278"/>
      <c r="X34" s="278"/>
      <c r="Y34" s="278"/>
      <c r="Z34" s="278"/>
    </row>
    <row r="35" spans="1:26" ht="15.75" thickTop="1">
      <c r="A35" s="2575" t="s">
        <v>675</v>
      </c>
      <c r="B35" s="546" t="s">
        <v>2283</v>
      </c>
      <c r="C35" s="547" t="s">
        <v>677</v>
      </c>
      <c r="D35" s="548">
        <v>3</v>
      </c>
      <c r="E35" s="2714"/>
      <c r="F35" s="2714"/>
      <c r="G35" s="2714"/>
      <c r="H35" s="242">
        <f t="shared" ref="H35:H45" si="21">IFERROR(SUM(E35:G35),0)</f>
        <v>0</v>
      </c>
      <c r="I35" s="541"/>
      <c r="J35" s="2192" t="s">
        <v>2284</v>
      </c>
      <c r="K35" s="516"/>
      <c r="L35" s="550"/>
      <c r="M35" s="516"/>
      <c r="N35" s="524"/>
      <c r="O35" s="551" t="str">
        <f t="shared" ref="O35:O38" si="22">IF( SUM( Q35:S35 ) = 0, 0, $Q$5 )</f>
        <v>Please complete all cells in row</v>
      </c>
      <c r="P35" s="524"/>
      <c r="Q35" s="552">
        <f t="shared" ref="Q35:Q38" si="23" xml:space="preserve"> IF( ISNUMBER( E35 ), 0, 1 )</f>
        <v>1</v>
      </c>
      <c r="R35" s="552">
        <f t="shared" ref="R35:R38" si="24" xml:space="preserve"> IF( ISNUMBER( F35 ), 0, 1 )</f>
        <v>1</v>
      </c>
      <c r="S35" s="552">
        <f t="shared" ref="S35:S38" si="25" xml:space="preserve"> IF( ISNUMBER( G35 ), 0, 1 )</f>
        <v>1</v>
      </c>
      <c r="T35" s="524"/>
      <c r="V35" s="546" t="s">
        <v>2283</v>
      </c>
      <c r="W35" s="240" t="s">
        <v>2285</v>
      </c>
      <c r="X35" s="240" t="s">
        <v>2286</v>
      </c>
      <c r="Y35" s="240" t="s">
        <v>2287</v>
      </c>
      <c r="Z35" s="242" t="s">
        <v>2288</v>
      </c>
    </row>
    <row r="36" spans="1:26" ht="15">
      <c r="A36" s="516"/>
      <c r="B36" s="553" t="s">
        <v>2217</v>
      </c>
      <c r="C36" s="554" t="s">
        <v>677</v>
      </c>
      <c r="D36" s="2709">
        <v>3</v>
      </c>
      <c r="E36" s="2661"/>
      <c r="F36" s="2661"/>
      <c r="G36" s="2661"/>
      <c r="H36" s="2698">
        <f t="shared" si="21"/>
        <v>0</v>
      </c>
      <c r="I36" s="541"/>
      <c r="J36" s="2193" t="s">
        <v>2289</v>
      </c>
      <c r="K36" s="516"/>
      <c r="L36" s="557"/>
      <c r="M36" s="516"/>
      <c r="N36" s="524"/>
      <c r="O36" s="551" t="str">
        <f t="shared" si="22"/>
        <v>Please complete all cells in row</v>
      </c>
      <c r="P36" s="524"/>
      <c r="Q36" s="552">
        <f t="shared" si="23"/>
        <v>1</v>
      </c>
      <c r="R36" s="552">
        <f t="shared" si="24"/>
        <v>1</v>
      </c>
      <c r="S36" s="552">
        <f t="shared" si="25"/>
        <v>1</v>
      </c>
      <c r="T36" s="524"/>
      <c r="V36" s="553" t="s">
        <v>2219</v>
      </c>
      <c r="W36" s="249" t="s">
        <v>2290</v>
      </c>
      <c r="X36" s="249" t="s">
        <v>2291</v>
      </c>
      <c r="Y36" s="249" t="s">
        <v>2292</v>
      </c>
      <c r="Z36" s="251" t="s">
        <v>2293</v>
      </c>
    </row>
    <row r="37" spans="1:26" ht="15">
      <c r="A37" s="516"/>
      <c r="B37" s="553" t="s">
        <v>2163</v>
      </c>
      <c r="C37" s="554" t="s">
        <v>677</v>
      </c>
      <c r="D37" s="2709">
        <v>3</v>
      </c>
      <c r="E37" s="2661"/>
      <c r="F37" s="2661"/>
      <c r="G37" s="2661"/>
      <c r="H37" s="2698">
        <f t="shared" si="21"/>
        <v>0</v>
      </c>
      <c r="I37" s="541"/>
      <c r="J37" s="2193" t="s">
        <v>2294</v>
      </c>
      <c r="K37" s="516"/>
      <c r="L37" s="557"/>
      <c r="M37" s="516"/>
      <c r="N37" s="524"/>
      <c r="O37" s="551" t="str">
        <f t="shared" si="22"/>
        <v>Please complete all cells in row</v>
      </c>
      <c r="P37" s="524"/>
      <c r="Q37" s="552">
        <f t="shared" si="23"/>
        <v>1</v>
      </c>
      <c r="R37" s="552">
        <f t="shared" si="24"/>
        <v>1</v>
      </c>
      <c r="S37" s="552">
        <f t="shared" si="25"/>
        <v>1</v>
      </c>
      <c r="T37" s="524"/>
      <c r="V37" s="553" t="s">
        <v>2163</v>
      </c>
      <c r="W37" s="249" t="s">
        <v>2295</v>
      </c>
      <c r="X37" s="249" t="s">
        <v>2296</v>
      </c>
      <c r="Y37" s="249" t="s">
        <v>2297</v>
      </c>
      <c r="Z37" s="251" t="s">
        <v>2298</v>
      </c>
    </row>
    <row r="38" spans="1:26" ht="15">
      <c r="A38" s="516"/>
      <c r="B38" s="553" t="s">
        <v>2169</v>
      </c>
      <c r="C38" s="554" t="s">
        <v>677</v>
      </c>
      <c r="D38" s="2709">
        <v>3</v>
      </c>
      <c r="E38" s="2661"/>
      <c r="F38" s="2661"/>
      <c r="G38" s="2661"/>
      <c r="H38" s="2698">
        <f t="shared" si="21"/>
        <v>0</v>
      </c>
      <c r="I38" s="541"/>
      <c r="J38" s="2193" t="s">
        <v>2299</v>
      </c>
      <c r="K38" s="516"/>
      <c r="L38" s="557"/>
      <c r="M38" s="516"/>
      <c r="N38" s="524"/>
      <c r="O38" s="551" t="str">
        <f t="shared" si="22"/>
        <v>Please complete all cells in row</v>
      </c>
      <c r="P38" s="524"/>
      <c r="Q38" s="552">
        <f t="shared" si="23"/>
        <v>1</v>
      </c>
      <c r="R38" s="552">
        <f t="shared" si="24"/>
        <v>1</v>
      </c>
      <c r="S38" s="552">
        <f t="shared" si="25"/>
        <v>1</v>
      </c>
      <c r="T38" s="524"/>
      <c r="V38" s="553" t="s">
        <v>2169</v>
      </c>
      <c r="W38" s="249" t="s">
        <v>2300</v>
      </c>
      <c r="X38" s="249" t="s">
        <v>2301</v>
      </c>
      <c r="Y38" s="249" t="s">
        <v>2302</v>
      </c>
      <c r="Z38" s="251" t="s">
        <v>2303</v>
      </c>
    </row>
    <row r="39" spans="1:26" ht="31.5" customHeight="1">
      <c r="A39" s="516"/>
      <c r="B39" s="553" t="s">
        <v>2240</v>
      </c>
      <c r="C39" s="554" t="s">
        <v>677</v>
      </c>
      <c r="D39" s="2709">
        <v>3</v>
      </c>
      <c r="E39" s="2711">
        <f>IFERROR(SUM(E35:E38),0)</f>
        <v>0</v>
      </c>
      <c r="F39" s="2711">
        <f>IFERROR(SUM(F35:F38),0)</f>
        <v>0</v>
      </c>
      <c r="G39" s="2711">
        <f>IFERROR(SUM(G35:G38),0)</f>
        <v>0</v>
      </c>
      <c r="H39" s="2698">
        <f t="shared" si="21"/>
        <v>0</v>
      </c>
      <c r="I39" s="541"/>
      <c r="J39" s="2193" t="s">
        <v>2304</v>
      </c>
      <c r="K39" s="516"/>
      <c r="L39" s="557"/>
      <c r="M39" s="516"/>
      <c r="N39" s="524"/>
      <c r="O39" s="551"/>
      <c r="P39" s="524"/>
      <c r="T39" s="524"/>
      <c r="V39" s="553" t="s">
        <v>2240</v>
      </c>
      <c r="W39" s="250" t="s">
        <v>2305</v>
      </c>
      <c r="X39" s="250" t="s">
        <v>2306</v>
      </c>
      <c r="Y39" s="250" t="s">
        <v>2307</v>
      </c>
      <c r="Z39" s="251" t="s">
        <v>2308</v>
      </c>
    </row>
    <row r="40" spans="1:26" ht="15">
      <c r="A40" s="516"/>
      <c r="B40" s="553" t="s">
        <v>2246</v>
      </c>
      <c r="C40" s="554" t="s">
        <v>677</v>
      </c>
      <c r="D40" s="2709">
        <v>3</v>
      </c>
      <c r="E40" s="2661"/>
      <c r="F40" s="2661"/>
      <c r="G40" s="2661"/>
      <c r="H40" s="2698">
        <f t="shared" si="21"/>
        <v>0</v>
      </c>
      <c r="I40" s="541"/>
      <c r="J40" s="2193" t="s">
        <v>2309</v>
      </c>
      <c r="K40" s="516"/>
      <c r="L40" s="557"/>
      <c r="M40" s="516"/>
      <c r="N40" s="524"/>
      <c r="O40" s="551" t="str">
        <f>IF( SUM( Q40:S40 ) = 0, 0, $Q$5 )</f>
        <v>Please complete all cells in row</v>
      </c>
      <c r="P40" s="524"/>
      <c r="Q40" s="552">
        <f t="shared" ref="Q40:S40" si="26" xml:space="preserve"> IF( ISNUMBER( E40 ), 0, 1 )</f>
        <v>1</v>
      </c>
      <c r="R40" s="552">
        <f t="shared" si="26"/>
        <v>1</v>
      </c>
      <c r="S40" s="552">
        <f t="shared" si="26"/>
        <v>1</v>
      </c>
      <c r="T40" s="524"/>
      <c r="V40" s="553" t="s">
        <v>2246</v>
      </c>
      <c r="W40" s="249" t="s">
        <v>2310</v>
      </c>
      <c r="X40" s="249" t="s">
        <v>2311</v>
      </c>
      <c r="Y40" s="249" t="s">
        <v>2312</v>
      </c>
      <c r="Z40" s="251" t="s">
        <v>2313</v>
      </c>
    </row>
    <row r="41" spans="1:26" ht="31.5" customHeight="1">
      <c r="A41" s="516"/>
      <c r="B41" s="553" t="s">
        <v>2252</v>
      </c>
      <c r="C41" s="554" t="s">
        <v>677</v>
      </c>
      <c r="D41" s="2709">
        <v>3</v>
      </c>
      <c r="E41" s="2711">
        <f>IFERROR(E39-E40,0)</f>
        <v>0</v>
      </c>
      <c r="F41" s="2711">
        <f>IFERROR(F39-F40,0)</f>
        <v>0</v>
      </c>
      <c r="G41" s="2711">
        <f>IFERROR(G39-G40,0)</f>
        <v>0</v>
      </c>
      <c r="H41" s="2698">
        <f t="shared" si="21"/>
        <v>0</v>
      </c>
      <c r="I41" s="541"/>
      <c r="J41" s="2193" t="s">
        <v>2314</v>
      </c>
      <c r="K41" s="516"/>
      <c r="L41" s="557"/>
      <c r="M41" s="516"/>
      <c r="N41" s="524"/>
      <c r="O41" s="551"/>
      <c r="P41" s="524"/>
      <c r="T41" s="524"/>
      <c r="V41" s="553" t="s">
        <v>2252</v>
      </c>
      <c r="W41" s="250" t="s">
        <v>2315</v>
      </c>
      <c r="X41" s="250" t="s">
        <v>2316</v>
      </c>
      <c r="Y41" s="250" t="s">
        <v>2317</v>
      </c>
      <c r="Z41" s="251" t="s">
        <v>2318</v>
      </c>
    </row>
    <row r="42" spans="1:26" ht="15">
      <c r="A42" s="516"/>
      <c r="B42" s="553" t="s">
        <v>2181</v>
      </c>
      <c r="C42" s="554" t="s">
        <v>677</v>
      </c>
      <c r="D42" s="2709">
        <v>3</v>
      </c>
      <c r="E42" s="2661"/>
      <c r="F42" s="2661"/>
      <c r="G42" s="2661"/>
      <c r="H42" s="2698">
        <f t="shared" si="21"/>
        <v>0</v>
      </c>
      <c r="I42" s="541"/>
      <c r="J42" s="2193" t="s">
        <v>2319</v>
      </c>
      <c r="K42" s="516"/>
      <c r="L42" s="557"/>
      <c r="M42" s="516"/>
      <c r="N42" s="524"/>
      <c r="O42" s="551" t="str">
        <f t="shared" ref="O42:O44" si="27">IF( SUM( Q42:S42 ) = 0, 0, $Q$5 )</f>
        <v>Please complete all cells in row</v>
      </c>
      <c r="P42" s="524"/>
      <c r="Q42" s="552">
        <f t="shared" ref="Q42:Q44" si="28" xml:space="preserve"> IF( ISNUMBER( E42 ), 0, 1 )</f>
        <v>1</v>
      </c>
      <c r="R42" s="552">
        <f t="shared" ref="R42:R44" si="29" xml:space="preserve"> IF( ISNUMBER( F42 ), 0, 1 )</f>
        <v>1</v>
      </c>
      <c r="S42" s="552">
        <f t="shared" ref="S42:S44" si="30" xml:space="preserve"> IF( ISNUMBER( G42 ), 0, 1 )</f>
        <v>1</v>
      </c>
      <c r="T42" s="524"/>
      <c r="V42" s="553" t="s">
        <v>2181</v>
      </c>
      <c r="W42" s="249" t="s">
        <v>2320</v>
      </c>
      <c r="X42" s="249" t="s">
        <v>2321</v>
      </c>
      <c r="Y42" s="249" t="s">
        <v>2322</v>
      </c>
      <c r="Z42" s="251" t="s">
        <v>2323</v>
      </c>
    </row>
    <row r="43" spans="1:26" ht="15">
      <c r="A43" s="516"/>
      <c r="B43" s="553" t="s">
        <v>2187</v>
      </c>
      <c r="C43" s="554" t="s">
        <v>677</v>
      </c>
      <c r="D43" s="2709">
        <v>3</v>
      </c>
      <c r="E43" s="2661"/>
      <c r="F43" s="2661"/>
      <c r="G43" s="2661"/>
      <c r="H43" s="2698">
        <f t="shared" si="21"/>
        <v>0</v>
      </c>
      <c r="I43" s="541"/>
      <c r="J43" s="2193" t="s">
        <v>2324</v>
      </c>
      <c r="K43" s="516"/>
      <c r="L43" s="557"/>
      <c r="M43" s="516"/>
      <c r="N43" s="524"/>
      <c r="O43" s="551" t="str">
        <f t="shared" si="27"/>
        <v>Please complete all cells in row</v>
      </c>
      <c r="P43" s="524"/>
      <c r="Q43" s="552">
        <f t="shared" si="28"/>
        <v>1</v>
      </c>
      <c r="R43" s="552">
        <f t="shared" si="29"/>
        <v>1</v>
      </c>
      <c r="S43" s="552">
        <f t="shared" si="30"/>
        <v>1</v>
      </c>
      <c r="T43" s="524"/>
      <c r="V43" s="553" t="s">
        <v>2187</v>
      </c>
      <c r="W43" s="249" t="s">
        <v>2325</v>
      </c>
      <c r="X43" s="249" t="s">
        <v>2326</v>
      </c>
      <c r="Y43" s="249" t="s">
        <v>2327</v>
      </c>
      <c r="Z43" s="251" t="s">
        <v>2328</v>
      </c>
    </row>
    <row r="44" spans="1:26" ht="15.75" customHeight="1">
      <c r="A44" s="516"/>
      <c r="B44" s="553" t="s">
        <v>2329</v>
      </c>
      <c r="C44" s="554" t="s">
        <v>677</v>
      </c>
      <c r="D44" s="2709">
        <v>3</v>
      </c>
      <c r="E44" s="2661"/>
      <c r="F44" s="2661"/>
      <c r="G44" s="2661"/>
      <c r="H44" s="2698">
        <f t="shared" si="21"/>
        <v>0</v>
      </c>
      <c r="I44" s="541"/>
      <c r="J44" s="2193" t="s">
        <v>2330</v>
      </c>
      <c r="K44" s="516"/>
      <c r="L44" s="557"/>
      <c r="M44" s="516"/>
      <c r="N44" s="524"/>
      <c r="O44" s="551" t="str">
        <f t="shared" si="27"/>
        <v>Please complete all cells in row</v>
      </c>
      <c r="P44" s="524"/>
      <c r="Q44" s="552">
        <f t="shared" si="28"/>
        <v>1</v>
      </c>
      <c r="R44" s="552">
        <f t="shared" si="29"/>
        <v>1</v>
      </c>
      <c r="S44" s="552">
        <f t="shared" si="30"/>
        <v>1</v>
      </c>
      <c r="T44" s="524"/>
      <c r="V44" s="553" t="s">
        <v>2329</v>
      </c>
      <c r="W44" s="249" t="s">
        <v>2331</v>
      </c>
      <c r="X44" s="249" t="s">
        <v>2332</v>
      </c>
      <c r="Y44" s="249" t="s">
        <v>2333</v>
      </c>
      <c r="Z44" s="251" t="s">
        <v>2334</v>
      </c>
    </row>
    <row r="45" spans="1:26" ht="15.75" thickBot="1">
      <c r="A45" s="516"/>
      <c r="B45" s="559" t="s">
        <v>2199</v>
      </c>
      <c r="C45" s="560" t="s">
        <v>677</v>
      </c>
      <c r="D45" s="561">
        <v>3</v>
      </c>
      <c r="E45" s="2695">
        <f>IFERROR(SUM(E41:E44),0)</f>
        <v>0</v>
      </c>
      <c r="F45" s="2695">
        <f>IFERROR(SUM(F41:F44),0)</f>
        <v>0</v>
      </c>
      <c r="G45" s="2695">
        <f>IFERROR(SUM(G41:G44),0)</f>
        <v>0</v>
      </c>
      <c r="H45" s="261">
        <f t="shared" si="21"/>
        <v>0</v>
      </c>
      <c r="I45" s="541"/>
      <c r="J45" s="2194" t="s">
        <v>2335</v>
      </c>
      <c r="K45" s="516"/>
      <c r="L45" s="563"/>
      <c r="M45" s="516"/>
      <c r="N45" s="524"/>
      <c r="O45" s="551"/>
      <c r="P45" s="524"/>
      <c r="T45" s="524"/>
      <c r="V45" s="559" t="s">
        <v>891</v>
      </c>
      <c r="W45" s="260" t="s">
        <v>2336</v>
      </c>
      <c r="X45" s="260" t="s">
        <v>2337</v>
      </c>
      <c r="Y45" s="260" t="s">
        <v>2338</v>
      </c>
      <c r="Z45" s="261" t="s">
        <v>2339</v>
      </c>
    </row>
    <row r="46" spans="1:26" ht="17.25" thickTop="1" thickBot="1">
      <c r="A46" s="516"/>
      <c r="B46" s="564"/>
      <c r="C46" s="564"/>
      <c r="D46" s="564"/>
      <c r="E46" s="266"/>
      <c r="F46" s="266"/>
      <c r="G46" s="266"/>
      <c r="H46" s="266"/>
      <c r="I46" s="508"/>
      <c r="J46" s="565"/>
      <c r="K46" s="516"/>
      <c r="L46" s="516"/>
      <c r="M46" s="516"/>
      <c r="N46" s="524"/>
      <c r="O46" s="551"/>
      <c r="P46" s="524"/>
      <c r="T46" s="524"/>
      <c r="V46" s="564"/>
      <c r="W46" s="266"/>
      <c r="X46" s="266"/>
      <c r="Y46" s="266"/>
      <c r="Z46" s="266"/>
    </row>
    <row r="47" spans="1:26" ht="15.75" customHeight="1" thickTop="1" thickBot="1">
      <c r="A47" s="2575" t="s">
        <v>773</v>
      </c>
      <c r="B47" s="566" t="s">
        <v>2205</v>
      </c>
      <c r="C47" s="567" t="s">
        <v>677</v>
      </c>
      <c r="D47" s="568">
        <v>3</v>
      </c>
      <c r="E47" s="378"/>
      <c r="F47" s="378"/>
      <c r="G47" s="569"/>
      <c r="H47" s="428">
        <f>IFERROR(SUM(E47:F47),0)</f>
        <v>0</v>
      </c>
      <c r="I47" s="541"/>
      <c r="J47" s="2191" t="s">
        <v>2340</v>
      </c>
      <c r="K47" s="516"/>
      <c r="L47" s="570"/>
      <c r="M47" s="516"/>
      <c r="N47" s="524"/>
      <c r="O47" s="551" t="str">
        <f>IF( SUM( Q47:S47 ) = 0, 0, $Q$5 )</f>
        <v>Please complete all cells in row</v>
      </c>
      <c r="P47" s="524"/>
      <c r="Q47" s="552">
        <f t="shared" ref="Q47:R47" si="31" xml:space="preserve"> IF( ISNUMBER( E47 ), 0, 1 )</f>
        <v>1</v>
      </c>
      <c r="R47" s="552">
        <f t="shared" si="31"/>
        <v>1</v>
      </c>
      <c r="T47" s="524"/>
      <c r="V47" s="566" t="s">
        <v>2205</v>
      </c>
      <c r="W47" s="378" t="s">
        <v>2341</v>
      </c>
      <c r="X47" s="378" t="s">
        <v>2342</v>
      </c>
      <c r="Y47" s="569"/>
      <c r="Z47" s="428" t="s">
        <v>2343</v>
      </c>
    </row>
    <row r="48" spans="1:26" ht="17.25" thickTop="1" thickBot="1">
      <c r="A48" s="516"/>
      <c r="B48" s="564"/>
      <c r="C48" s="564"/>
      <c r="D48" s="564"/>
      <c r="E48" s="271"/>
      <c r="F48" s="271"/>
      <c r="G48" s="271"/>
      <c r="H48" s="271"/>
      <c r="I48" s="508"/>
      <c r="J48" s="565"/>
      <c r="K48" s="516"/>
      <c r="L48" s="516"/>
      <c r="M48" s="516"/>
      <c r="N48" s="524"/>
      <c r="O48" s="551"/>
      <c r="P48" s="524"/>
      <c r="T48" s="524"/>
      <c r="V48" s="564"/>
      <c r="W48" s="271"/>
      <c r="X48" s="271"/>
      <c r="Y48" s="271"/>
      <c r="Z48" s="271"/>
    </row>
    <row r="49" spans="1:27" ht="31.5" thickTop="1" thickBot="1">
      <c r="A49" s="516"/>
      <c r="B49" s="533" t="s">
        <v>660</v>
      </c>
      <c r="C49" s="534" t="s">
        <v>661</v>
      </c>
      <c r="D49" s="534" t="s">
        <v>662</v>
      </c>
      <c r="E49" s="535" t="s">
        <v>2344</v>
      </c>
      <c r="F49" s="535" t="s">
        <v>2345</v>
      </c>
      <c r="G49" s="535" t="s">
        <v>2346</v>
      </c>
      <c r="H49" s="536" t="s">
        <v>891</v>
      </c>
      <c r="I49" s="540"/>
      <c r="J49" s="508"/>
      <c r="K49" s="516"/>
      <c r="L49" s="516"/>
      <c r="M49" s="516"/>
      <c r="N49" s="524"/>
      <c r="O49" s="551"/>
      <c r="P49" s="524"/>
      <c r="T49" s="524"/>
      <c r="V49" s="533"/>
      <c r="W49" s="535" t="s">
        <v>2347</v>
      </c>
      <c r="X49" s="535" t="s">
        <v>2348</v>
      </c>
      <c r="Y49" s="535" t="s">
        <v>2346</v>
      </c>
      <c r="Z49" s="536" t="s">
        <v>891</v>
      </c>
    </row>
    <row r="50" spans="1:27" ht="15.75" customHeight="1" thickTop="1" thickBot="1">
      <c r="A50" s="516"/>
      <c r="B50" s="540"/>
      <c r="C50" s="540"/>
      <c r="D50" s="540"/>
      <c r="E50" s="278"/>
      <c r="F50" s="278"/>
      <c r="G50" s="278"/>
      <c r="H50" s="278"/>
      <c r="I50" s="540"/>
      <c r="J50" s="508"/>
      <c r="K50" s="516"/>
      <c r="L50" s="516"/>
      <c r="M50" s="516"/>
      <c r="N50" s="524"/>
      <c r="O50" s="551"/>
      <c r="P50" s="524"/>
      <c r="T50" s="524"/>
      <c r="V50" s="540"/>
      <c r="W50" s="278"/>
      <c r="X50" s="278"/>
      <c r="Y50" s="278"/>
      <c r="Z50" s="278"/>
    </row>
    <row r="51" spans="1:27" ht="15.75" customHeight="1" thickTop="1" thickBot="1">
      <c r="A51" s="516"/>
      <c r="B51" s="573" t="s">
        <v>2349</v>
      </c>
      <c r="C51" s="540"/>
      <c r="D51" s="540"/>
      <c r="E51" s="278"/>
      <c r="F51" s="278"/>
      <c r="G51" s="278"/>
      <c r="H51" s="278"/>
      <c r="I51" s="540"/>
      <c r="J51" s="508"/>
      <c r="K51" s="516"/>
      <c r="L51" s="516"/>
      <c r="M51" s="516"/>
      <c r="N51" s="524"/>
      <c r="O51" s="551"/>
      <c r="P51" s="524"/>
      <c r="T51" s="524"/>
      <c r="V51" s="573" t="s">
        <v>2349</v>
      </c>
      <c r="W51" s="278"/>
      <c r="X51" s="278"/>
      <c r="Y51" s="278"/>
      <c r="Z51" s="278"/>
    </row>
    <row r="52" spans="1:27" ht="15.75" customHeight="1" thickTop="1">
      <c r="A52" s="2575" t="s">
        <v>675</v>
      </c>
      <c r="B52" s="546" t="s">
        <v>2350</v>
      </c>
      <c r="C52" s="547" t="s">
        <v>677</v>
      </c>
      <c r="D52" s="548">
        <v>3</v>
      </c>
      <c r="E52" s="240"/>
      <c r="F52" s="240"/>
      <c r="G52" s="240"/>
      <c r="H52" s="242">
        <f>IFERROR(SUM(E52:G52),0)</f>
        <v>0</v>
      </c>
      <c r="I52" s="574"/>
      <c r="J52" s="549" t="s">
        <v>2351</v>
      </c>
      <c r="K52" s="516"/>
      <c r="L52" s="575"/>
      <c r="M52" s="516"/>
      <c r="N52" s="524"/>
      <c r="O52" s="551" t="str">
        <f>IF( SUM( Q52:S52 ) = 0, 0, $Q$5 )</f>
        <v>Please complete all cells in row</v>
      </c>
      <c r="P52" s="524"/>
      <c r="Q52" s="552">
        <f t="shared" ref="Q52:S52" si="32" xml:space="preserve"> IF( ISNUMBER( E52 ), 0, 1 )</f>
        <v>1</v>
      </c>
      <c r="R52" s="552">
        <f t="shared" si="32"/>
        <v>1</v>
      </c>
      <c r="S52" s="552">
        <f t="shared" si="32"/>
        <v>1</v>
      </c>
      <c r="T52" s="524"/>
      <c r="V52" s="546" t="s">
        <v>2350</v>
      </c>
      <c r="W52" s="240" t="s">
        <v>2352</v>
      </c>
      <c r="X52" s="240" t="s">
        <v>2353</v>
      </c>
      <c r="Y52" s="240" t="s">
        <v>2354</v>
      </c>
      <c r="Z52" s="242" t="s">
        <v>2355</v>
      </c>
    </row>
    <row r="53" spans="1:27" ht="15.75" customHeight="1">
      <c r="A53" s="516"/>
      <c r="B53" s="553" t="s">
        <v>2356</v>
      </c>
      <c r="C53" s="554" t="s">
        <v>677</v>
      </c>
      <c r="D53" s="555">
        <v>3</v>
      </c>
      <c r="E53" s="340">
        <f>IFERROR(F14,0)</f>
        <v>0</v>
      </c>
      <c r="F53" s="340">
        <f>IFERROR(F30,0)</f>
        <v>0</v>
      </c>
      <c r="G53" s="340">
        <f>IFERROR(F45,0)</f>
        <v>0</v>
      </c>
      <c r="H53" s="251">
        <f>IFERROR(SUM(E53:G53),0)</f>
        <v>0</v>
      </c>
      <c r="I53" s="574"/>
      <c r="J53" s="556" t="s">
        <v>2357</v>
      </c>
      <c r="K53" s="516"/>
      <c r="L53" s="576"/>
      <c r="M53" s="516"/>
      <c r="N53" s="524"/>
      <c r="O53" s="551"/>
      <c r="P53" s="524"/>
      <c r="T53" s="524"/>
      <c r="V53" s="553" t="s">
        <v>2356</v>
      </c>
      <c r="W53" s="340" t="s">
        <v>756</v>
      </c>
      <c r="X53" s="340" t="s">
        <v>756</v>
      </c>
      <c r="Y53" s="340" t="s">
        <v>756</v>
      </c>
      <c r="Z53" s="251" t="s">
        <v>2358</v>
      </c>
    </row>
    <row r="54" spans="1:27" ht="15.75" customHeight="1">
      <c r="A54" s="516"/>
      <c r="B54" s="553" t="s">
        <v>2359</v>
      </c>
      <c r="C54" s="554" t="s">
        <v>677</v>
      </c>
      <c r="D54" s="555">
        <v>3</v>
      </c>
      <c r="E54" s="249"/>
      <c r="F54" s="249"/>
      <c r="G54" s="249"/>
      <c r="H54" s="251">
        <f>IFERROR(SUM(E54:G54),0)</f>
        <v>0</v>
      </c>
      <c r="I54" s="574"/>
      <c r="J54" s="556" t="s">
        <v>2360</v>
      </c>
      <c r="K54" s="516"/>
      <c r="L54" s="576"/>
      <c r="M54" s="516"/>
      <c r="N54" s="524"/>
      <c r="O54" s="551" t="str">
        <f>IF( SUM( Q54:S54 ) = 0, 0, $Q$5 )</f>
        <v>Please complete all cells in row</v>
      </c>
      <c r="P54" s="524"/>
      <c r="Q54" s="552">
        <f t="shared" ref="Q54:S54" si="33" xml:space="preserve"> IF( ISNUMBER( E54 ), 0, 1 )</f>
        <v>1</v>
      </c>
      <c r="R54" s="552">
        <f t="shared" si="33"/>
        <v>1</v>
      </c>
      <c r="S54" s="552">
        <f t="shared" si="33"/>
        <v>1</v>
      </c>
      <c r="T54" s="524"/>
      <c r="V54" s="553" t="s">
        <v>2359</v>
      </c>
      <c r="W54" s="249" t="s">
        <v>2361</v>
      </c>
      <c r="X54" s="249" t="s">
        <v>2362</v>
      </c>
      <c r="Y54" s="249" t="s">
        <v>2363</v>
      </c>
      <c r="Z54" s="251" t="s">
        <v>2364</v>
      </c>
    </row>
    <row r="55" spans="1:27" ht="15.75" customHeight="1" thickBot="1">
      <c r="A55" s="2575" t="s">
        <v>773</v>
      </c>
      <c r="B55" s="559" t="s">
        <v>2365</v>
      </c>
      <c r="C55" s="560" t="s">
        <v>677</v>
      </c>
      <c r="D55" s="561">
        <v>3</v>
      </c>
      <c r="E55" s="260">
        <f>IFERROR(SUM(E52:E54),0)</f>
        <v>0</v>
      </c>
      <c r="F55" s="260">
        <f>IFERROR(SUM(F52:F54),0)</f>
        <v>0</v>
      </c>
      <c r="G55" s="260">
        <f>IFERROR(SUM(G52:G54),0)</f>
        <v>0</v>
      </c>
      <c r="H55" s="261">
        <f>IFERROR(SUM(E55:G55),0)</f>
        <v>0</v>
      </c>
      <c r="I55" s="574"/>
      <c r="J55" s="562" t="s">
        <v>2366</v>
      </c>
      <c r="K55" s="516"/>
      <c r="L55" s="577"/>
      <c r="M55" s="516"/>
      <c r="N55" s="524"/>
      <c r="O55" s="551"/>
      <c r="P55" s="524"/>
      <c r="T55" s="524"/>
      <c r="V55" s="559" t="s">
        <v>2365</v>
      </c>
      <c r="W55" s="260" t="s">
        <v>2367</v>
      </c>
      <c r="X55" s="260" t="s">
        <v>2368</v>
      </c>
      <c r="Y55" s="260" t="s">
        <v>2369</v>
      </c>
      <c r="Z55" s="261" t="s">
        <v>2370</v>
      </c>
    </row>
    <row r="56" spans="1:27" ht="15.75" customHeight="1" thickTop="1">
      <c r="A56" s="516"/>
      <c r="B56" s="516"/>
      <c r="C56" s="516"/>
      <c r="D56" s="516"/>
      <c r="E56" s="266"/>
      <c r="F56" s="266"/>
      <c r="G56" s="266"/>
      <c r="H56" s="266"/>
      <c r="I56" s="516"/>
      <c r="J56" s="516"/>
      <c r="K56" s="516"/>
      <c r="M56" s="2576" t="s">
        <v>815</v>
      </c>
      <c r="N56" s="578"/>
      <c r="O56" s="551"/>
      <c r="T56" s="551"/>
      <c r="Z56" s="2863" t="s">
        <v>816</v>
      </c>
      <c r="AA56" s="578"/>
    </row>
    <row r="57" spans="1:27" ht="15">
      <c r="A57" s="516"/>
      <c r="B57" s="516"/>
      <c r="C57" s="516"/>
      <c r="D57" s="516"/>
      <c r="E57" s="266"/>
      <c r="F57" s="266"/>
      <c r="G57" s="266"/>
      <c r="H57" s="266"/>
      <c r="I57" s="516"/>
      <c r="J57" s="579"/>
      <c r="K57" s="516"/>
      <c r="L57" s="516"/>
      <c r="M57" s="516"/>
    </row>
    <row r="58" spans="1:27" ht="15">
      <c r="A58" s="516"/>
      <c r="B58" s="516"/>
      <c r="C58" s="516"/>
      <c r="D58" s="516"/>
      <c r="E58" s="266"/>
      <c r="F58" s="266"/>
      <c r="G58" s="266"/>
      <c r="H58" s="266"/>
      <c r="I58" s="516"/>
      <c r="J58" s="579"/>
      <c r="K58" s="516"/>
      <c r="L58" s="516"/>
      <c r="M58" s="516"/>
    </row>
    <row r="59" spans="1:27" ht="15">
      <c r="A59" s="516"/>
      <c r="B59" s="516"/>
      <c r="C59" s="516"/>
      <c r="D59" s="516"/>
      <c r="E59" s="266"/>
      <c r="F59" s="266"/>
      <c r="G59" s="266"/>
      <c r="H59" s="266"/>
      <c r="I59" s="516"/>
      <c r="J59" s="579"/>
      <c r="K59" s="516"/>
      <c r="L59" s="516"/>
      <c r="M59" s="516"/>
    </row>
    <row r="60" spans="1:27" ht="15">
      <c r="A60" s="516"/>
      <c r="B60" s="516"/>
      <c r="C60" s="516"/>
      <c r="D60" s="516"/>
      <c r="E60" s="266"/>
      <c r="F60" s="266"/>
      <c r="G60" s="266"/>
      <c r="H60" s="266"/>
      <c r="I60" s="516"/>
      <c r="J60" s="579"/>
      <c r="K60" s="516"/>
      <c r="L60" s="516"/>
      <c r="M60" s="516"/>
    </row>
    <row r="61" spans="1:27" ht="15">
      <c r="A61" s="516"/>
      <c r="B61" s="516"/>
      <c r="C61" s="516"/>
      <c r="D61" s="516"/>
      <c r="E61" s="266"/>
      <c r="F61" s="266"/>
      <c r="G61" s="266"/>
      <c r="H61" s="266"/>
      <c r="I61" s="516"/>
      <c r="J61" s="579"/>
      <c r="K61" s="516"/>
      <c r="L61" s="516"/>
      <c r="M61" s="516"/>
    </row>
  </sheetData>
  <sheetProtection formatColumns="0" formatRows="0"/>
  <mergeCells count="3">
    <mergeCell ref="B3:L3"/>
    <mergeCell ref="V3:Z3"/>
    <mergeCell ref="Q4:S4"/>
  </mergeCells>
  <conditionalFormatting sqref="O8:O56">
    <cfRule type="cellIs" dxfId="205" priority="2" operator="equal">
      <formula>0</formula>
    </cfRule>
  </conditionalFormatting>
  <conditionalFormatting sqref="T56">
    <cfRule type="cellIs" dxfId="204" priority="1" operator="equal">
      <formula>0</formula>
    </cfRule>
  </conditionalFormatting>
  <dataValidations count="1">
    <dataValidation type="custom" allowBlank="1" showErrorMessage="1" errorTitle="Input Error" error="Please input a numeric value." sqref="E54:G54 E52:G52 E47:F47 E40:G40 E35:G38 E27:G29 E32:F32 E25:G25 E19:G23 E11:G13 E16:F16 E8:G9 E42:G44"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C1" zoomScale="70" zoomScaleNormal="70" zoomScaleSheetLayoutView="100" workbookViewId="0">
      <selection activeCell="B1" sqref="B1:D1"/>
    </sheetView>
  </sheetViews>
  <sheetFormatPr defaultColWidth="8.625" defaultRowHeight="14.25"/>
  <cols>
    <col min="1" max="1" width="11.5" style="196" hidden="1" customWidth="1"/>
    <col min="2" max="2" width="47.25" style="196" customWidth="1"/>
    <col min="3" max="3" width="11.75" style="429" bestFit="1" customWidth="1"/>
    <col min="4" max="4" width="15.625" style="429" customWidth="1"/>
    <col min="5" max="5" width="19.625" style="429" customWidth="1"/>
    <col min="6" max="6" width="1.625" style="196" customWidth="1"/>
    <col min="7" max="7" width="9.5" style="196" bestFit="1" customWidth="1"/>
    <col min="8" max="8" width="1.625" style="196" customWidth="1"/>
    <col min="9" max="9" width="29.5" style="196" bestFit="1" customWidth="1"/>
    <col min="10" max="10" width="9" style="196" hidden="1" customWidth="1"/>
    <col min="11" max="11" width="1.625" style="196" customWidth="1"/>
    <col min="12" max="12" width="20.25" style="196" bestFit="1" customWidth="1"/>
    <col min="13" max="13" width="1.625" style="225" customWidth="1"/>
    <col min="14" max="14" width="20.25" style="225" hidden="1" customWidth="1"/>
    <col min="15" max="16" width="1.625" style="225" hidden="1" customWidth="1"/>
    <col min="17" max="17" width="1.625" style="196" customWidth="1"/>
    <col min="18" max="18" width="34.625" style="196" bestFit="1" customWidth="1"/>
    <col min="19" max="19" width="11.25" style="196" bestFit="1" customWidth="1"/>
    <col min="20" max="20" width="10.25" style="196" bestFit="1" customWidth="1"/>
    <col min="21" max="21" width="10.625" style="196" bestFit="1" customWidth="1"/>
    <col min="22" max="22" width="1.625" style="196" customWidth="1"/>
    <col min="23" max="16384" width="8.625" style="196"/>
  </cols>
  <sheetData>
    <row r="1" spans="1:21" s="348" customFormat="1" ht="23.25">
      <c r="B1" s="3225" t="s">
        <v>2371</v>
      </c>
      <c r="C1" s="3225"/>
      <c r="D1" s="3360"/>
      <c r="E1" s="3360"/>
      <c r="K1" s="299"/>
      <c r="L1" s="246"/>
      <c r="M1" s="224"/>
      <c r="N1" s="225"/>
      <c r="O1" s="225"/>
      <c r="P1" s="224"/>
      <c r="Q1" s="581"/>
      <c r="R1" s="3225" t="s">
        <v>656</v>
      </c>
      <c r="S1" s="3225"/>
      <c r="T1" s="3225"/>
      <c r="U1" s="3225"/>
    </row>
    <row r="2" spans="1:21" s="348" customFormat="1" ht="23.25">
      <c r="B2" s="3225" t="str">
        <f>SelectCompany!B4</f>
        <v>South West Water (whole area)</v>
      </c>
      <c r="C2" s="3225"/>
      <c r="D2" s="525"/>
      <c r="E2" s="525"/>
      <c r="K2" s="299"/>
      <c r="L2" s="246"/>
      <c r="M2" s="224"/>
      <c r="N2" s="225"/>
      <c r="O2" s="225"/>
      <c r="P2" s="224"/>
      <c r="Q2" s="581"/>
      <c r="R2" s="3225"/>
      <c r="S2" s="3225"/>
      <c r="T2" s="470"/>
      <c r="U2" s="470"/>
    </row>
    <row r="3" spans="1:21" ht="19.5">
      <c r="B3" s="3276" t="s">
        <v>2372</v>
      </c>
      <c r="C3" s="3277"/>
      <c r="D3" s="3277"/>
      <c r="E3" s="3277"/>
      <c r="F3" s="3277"/>
      <c r="G3" s="3277"/>
      <c r="H3" s="3277"/>
      <c r="I3" s="3277"/>
      <c r="K3" s="301"/>
      <c r="L3" s="582" t="s">
        <v>658</v>
      </c>
      <c r="M3" s="224"/>
      <c r="P3" s="224"/>
      <c r="Q3" s="583"/>
      <c r="R3" s="3361" t="s">
        <v>2372</v>
      </c>
      <c r="S3" s="3362"/>
      <c r="T3" s="3362"/>
      <c r="U3" s="3362"/>
    </row>
    <row r="4" spans="1:21" ht="19.5" thickBot="1">
      <c r="B4" s="435"/>
      <c r="C4" s="529"/>
      <c r="D4" s="529"/>
      <c r="E4" s="529"/>
      <c r="G4" s="223"/>
      <c r="K4" s="304"/>
      <c r="L4" s="246"/>
      <c r="M4" s="224"/>
      <c r="N4" s="3232" t="s">
        <v>659</v>
      </c>
      <c r="O4" s="3232"/>
      <c r="P4" s="224"/>
      <c r="R4" s="435"/>
      <c r="S4" s="435"/>
      <c r="T4" s="435"/>
      <c r="U4" s="435"/>
    </row>
    <row r="5" spans="1:21" ht="45.75" thickTop="1">
      <c r="A5" s="2423" t="s">
        <v>669</v>
      </c>
      <c r="B5" s="584" t="s">
        <v>660</v>
      </c>
      <c r="C5" s="585" t="s">
        <v>676</v>
      </c>
      <c r="D5" s="585" t="s">
        <v>2373</v>
      </c>
      <c r="E5" s="586" t="s">
        <v>2374</v>
      </c>
      <c r="F5" s="171"/>
      <c r="G5" s="3363" t="s">
        <v>666</v>
      </c>
      <c r="H5" s="171"/>
      <c r="I5" s="3363" t="s">
        <v>667</v>
      </c>
      <c r="J5" s="171"/>
      <c r="K5" s="304"/>
      <c r="L5" s="246"/>
      <c r="M5" s="224"/>
      <c r="N5" s="231" t="s">
        <v>668</v>
      </c>
      <c r="O5" s="232"/>
      <c r="P5" s="224"/>
      <c r="R5" s="584" t="s">
        <v>660</v>
      </c>
      <c r="S5" s="585" t="s">
        <v>676</v>
      </c>
      <c r="T5" s="585" t="s">
        <v>2373</v>
      </c>
      <c r="U5" s="586" t="s">
        <v>2374</v>
      </c>
    </row>
    <row r="6" spans="1:21" ht="15">
      <c r="A6" s="171"/>
      <c r="B6" s="386" t="s">
        <v>661</v>
      </c>
      <c r="C6" s="587" t="s">
        <v>677</v>
      </c>
      <c r="D6" s="587" t="s">
        <v>2375</v>
      </c>
      <c r="E6" s="588" t="s">
        <v>2376</v>
      </c>
      <c r="F6" s="171"/>
      <c r="G6" s="3364"/>
      <c r="H6" s="171"/>
      <c r="I6" s="3364"/>
      <c r="J6" s="171"/>
      <c r="K6" s="304"/>
      <c r="L6" s="246"/>
      <c r="M6" s="224"/>
      <c r="N6" s="231"/>
      <c r="O6" s="232"/>
      <c r="P6" s="224"/>
      <c r="R6" s="386" t="s">
        <v>661</v>
      </c>
      <c r="S6" s="587" t="s">
        <v>677</v>
      </c>
      <c r="T6" s="587" t="s">
        <v>2375</v>
      </c>
      <c r="U6" s="588" t="s">
        <v>2376</v>
      </c>
    </row>
    <row r="7" spans="1:21" ht="15.75" thickBot="1">
      <c r="A7" s="171"/>
      <c r="B7" s="387" t="s">
        <v>662</v>
      </c>
      <c r="C7" s="589">
        <v>3</v>
      </c>
      <c r="D7" s="589">
        <v>3</v>
      </c>
      <c r="E7" s="590">
        <v>3</v>
      </c>
      <c r="F7" s="171"/>
      <c r="G7" s="3365"/>
      <c r="H7" s="171"/>
      <c r="I7" s="3365"/>
      <c r="J7" s="171"/>
      <c r="K7" s="304"/>
      <c r="L7" s="246"/>
      <c r="M7" s="224"/>
      <c r="N7" s="196"/>
      <c r="O7" s="196"/>
      <c r="P7" s="224"/>
      <c r="R7" s="387" t="s">
        <v>662</v>
      </c>
      <c r="S7" s="589" t="s">
        <v>677</v>
      </c>
      <c r="T7" s="589" t="s">
        <v>2375</v>
      </c>
      <c r="U7" s="590" t="s">
        <v>2376</v>
      </c>
    </row>
    <row r="8" spans="1:21" ht="17.25" thickTop="1" thickBot="1">
      <c r="A8" s="2575" t="s">
        <v>673</v>
      </c>
      <c r="C8" s="266"/>
      <c r="D8" s="271"/>
      <c r="E8" s="266"/>
      <c r="F8" s="171"/>
      <c r="G8" s="222"/>
      <c r="H8" s="171"/>
      <c r="I8" s="171"/>
      <c r="J8" s="171"/>
      <c r="K8" s="304"/>
      <c r="L8" s="246"/>
      <c r="M8" s="224"/>
      <c r="N8" s="196"/>
      <c r="O8" s="196"/>
      <c r="P8" s="224"/>
      <c r="R8" s="591"/>
      <c r="S8" s="2859" t="s">
        <v>820</v>
      </c>
      <c r="T8" s="271"/>
      <c r="U8" s="266"/>
    </row>
    <row r="9" spans="1:21" ht="15.75" customHeight="1" thickTop="1" thickBot="1">
      <c r="A9" s="171"/>
      <c r="B9" s="352" t="s">
        <v>2377</v>
      </c>
      <c r="C9" s="271"/>
      <c r="D9" s="592"/>
      <c r="E9" s="592"/>
      <c r="F9" s="171"/>
      <c r="G9" s="222"/>
      <c r="H9" s="171"/>
      <c r="I9" s="171"/>
      <c r="J9" s="171"/>
      <c r="K9" s="304"/>
      <c r="L9" s="246"/>
      <c r="M9" s="224"/>
      <c r="N9" s="232"/>
      <c r="O9" s="232"/>
      <c r="P9" s="224"/>
      <c r="R9" s="352" t="s">
        <v>2377</v>
      </c>
      <c r="S9" s="271"/>
      <c r="T9" s="592"/>
      <c r="U9" s="592"/>
    </row>
    <row r="10" spans="1:21" ht="15.75" customHeight="1" thickTop="1" thickBot="1">
      <c r="A10" s="2575" t="s">
        <v>675</v>
      </c>
      <c r="B10" s="408" t="s">
        <v>2378</v>
      </c>
      <c r="C10" s="1671">
        <f>IFERROR('2I'!E30,0)</f>
        <v>0</v>
      </c>
      <c r="D10" s="594"/>
      <c r="E10" s="595"/>
      <c r="F10" s="171"/>
      <c r="G10" s="243" t="s">
        <v>2379</v>
      </c>
      <c r="H10" s="171"/>
      <c r="I10" s="245"/>
      <c r="J10" s="171"/>
      <c r="K10" s="322"/>
      <c r="L10" s="246"/>
      <c r="M10" s="224"/>
      <c r="N10" s="232"/>
      <c r="O10" s="232"/>
      <c r="P10" s="224"/>
      <c r="R10" s="408" t="s">
        <v>2380</v>
      </c>
      <c r="S10" s="309" t="s">
        <v>756</v>
      </c>
      <c r="T10" s="594"/>
      <c r="U10" s="595"/>
    </row>
    <row r="11" spans="1:21" ht="15.75" customHeight="1" thickTop="1">
      <c r="A11" s="171"/>
      <c r="B11" s="417" t="s">
        <v>2381</v>
      </c>
      <c r="C11" s="1673">
        <f>IFERROR('2I'!E36,0)</f>
        <v>0</v>
      </c>
      <c r="D11" s="596"/>
      <c r="E11" s="597"/>
      <c r="F11" s="171"/>
      <c r="G11" s="252" t="s">
        <v>2382</v>
      </c>
      <c r="H11" s="171"/>
      <c r="I11" s="253"/>
      <c r="J11" s="171"/>
      <c r="K11" s="322"/>
      <c r="L11" s="246"/>
      <c r="M11" s="224"/>
      <c r="N11" s="232"/>
      <c r="O11" s="232"/>
      <c r="P11" s="224"/>
      <c r="R11" s="417" t="s">
        <v>2381</v>
      </c>
      <c r="S11" s="309" t="s">
        <v>756</v>
      </c>
      <c r="T11" s="596"/>
      <c r="U11" s="597"/>
    </row>
    <row r="12" spans="1:21" ht="15.75" customHeight="1" thickBot="1">
      <c r="A12" s="2575" t="s">
        <v>773</v>
      </c>
      <c r="B12" s="420" t="s">
        <v>2383</v>
      </c>
      <c r="C12" s="1660">
        <f>IFERROR(C10 + C11,0)</f>
        <v>0</v>
      </c>
      <c r="D12" s="365"/>
      <c r="E12" s="598"/>
      <c r="F12" s="171"/>
      <c r="G12" s="315" t="s">
        <v>2384</v>
      </c>
      <c r="H12" s="171"/>
      <c r="I12" s="264"/>
      <c r="J12" s="171"/>
      <c r="K12" s="322"/>
      <c r="L12" s="246"/>
      <c r="M12" s="224"/>
      <c r="N12" s="232"/>
      <c r="O12" s="232"/>
      <c r="P12" s="224"/>
      <c r="R12" s="420" t="s">
        <v>2383</v>
      </c>
      <c r="S12" s="260" t="s">
        <v>2385</v>
      </c>
      <c r="T12" s="365"/>
      <c r="U12" s="598"/>
    </row>
    <row r="13" spans="1:21" ht="15.75" customHeight="1" thickTop="1" thickBot="1">
      <c r="A13" s="171"/>
      <c r="B13" s="591"/>
      <c r="C13" s="266"/>
      <c r="D13" s="266"/>
      <c r="E13" s="266"/>
      <c r="F13" s="171"/>
      <c r="G13" s="222"/>
      <c r="H13" s="171"/>
      <c r="I13" s="171"/>
      <c r="J13" s="171"/>
      <c r="K13" s="322"/>
      <c r="L13" s="246"/>
      <c r="M13" s="224"/>
      <c r="N13" s="232"/>
      <c r="O13" s="232"/>
      <c r="P13" s="224"/>
      <c r="R13" s="591"/>
      <c r="S13" s="266"/>
      <c r="T13" s="266"/>
      <c r="U13" s="266"/>
    </row>
    <row r="14" spans="1:21" ht="15.75" customHeight="1" thickTop="1" thickBot="1">
      <c r="A14" s="171"/>
      <c r="B14" s="352" t="s">
        <v>2381</v>
      </c>
      <c r="C14" s="271"/>
      <c r="D14" s="271"/>
      <c r="E14" s="592"/>
      <c r="F14" s="171"/>
      <c r="G14" s="222"/>
      <c r="H14" s="171"/>
      <c r="I14" s="171"/>
      <c r="J14" s="171"/>
      <c r="K14" s="322"/>
      <c r="L14" s="246"/>
      <c r="M14" s="224"/>
      <c r="N14" s="232"/>
      <c r="O14" s="232"/>
      <c r="P14" s="224"/>
      <c r="R14" s="352" t="s">
        <v>2381</v>
      </c>
      <c r="S14" s="271"/>
      <c r="T14" s="271"/>
      <c r="U14" s="592"/>
    </row>
    <row r="15" spans="1:21" ht="15.75" customHeight="1" thickTop="1">
      <c r="A15" s="2575" t="s">
        <v>675</v>
      </c>
      <c r="B15" s="408" t="s">
        <v>2386</v>
      </c>
      <c r="C15" s="240"/>
      <c r="D15" s="594"/>
      <c r="E15" s="595"/>
      <c r="F15" s="171"/>
      <c r="G15" s="243" t="s">
        <v>2387</v>
      </c>
      <c r="H15" s="171"/>
      <c r="I15" s="245"/>
      <c r="J15" s="171"/>
      <c r="K15" s="322"/>
      <c r="L15" s="246" t="str">
        <f>IF( SUM( N15:O15 ) = 0, 0, $N$5 )</f>
        <v>Please complete all cells in row</v>
      </c>
      <c r="M15" s="224"/>
      <c r="N15" s="247">
        <f t="shared" ref="N15:N16" si="0" xml:space="preserve"> IF( ISNUMBER(C15 ), 0, 1 )</f>
        <v>1</v>
      </c>
      <c r="O15" s="232"/>
      <c r="P15" s="224"/>
      <c r="R15" s="408" t="s">
        <v>2386</v>
      </c>
      <c r="S15" s="240" t="s">
        <v>2388</v>
      </c>
      <c r="T15" s="594"/>
      <c r="U15" s="595"/>
    </row>
    <row r="16" spans="1:21" ht="15.75" customHeight="1">
      <c r="A16" s="171"/>
      <c r="B16" s="417" t="s">
        <v>2389</v>
      </c>
      <c r="C16" s="249"/>
      <c r="D16" s="596"/>
      <c r="E16" s="597"/>
      <c r="F16" s="171"/>
      <c r="G16" s="252" t="s">
        <v>2390</v>
      </c>
      <c r="H16" s="171"/>
      <c r="I16" s="253"/>
      <c r="J16" s="171"/>
      <c r="K16" s="322"/>
      <c r="L16" s="246" t="str">
        <f>IF( SUM( N16:O16 ) = 0, 0, $N$5 )</f>
        <v>Please complete all cells in row</v>
      </c>
      <c r="M16" s="224"/>
      <c r="N16" s="247">
        <f t="shared" si="0"/>
        <v>1</v>
      </c>
      <c r="O16" s="232"/>
      <c r="P16" s="224"/>
      <c r="R16" s="417" t="s">
        <v>2389</v>
      </c>
      <c r="S16" s="249" t="s">
        <v>2391</v>
      </c>
      <c r="T16" s="596"/>
      <c r="U16" s="597"/>
    </row>
    <row r="17" spans="1:21" ht="15.75" customHeight="1" thickBot="1">
      <c r="A17" s="2575" t="s">
        <v>773</v>
      </c>
      <c r="B17" s="420" t="s">
        <v>2392</v>
      </c>
      <c r="C17" s="1660">
        <f>IFERROR(C15+C16,0)</f>
        <v>0</v>
      </c>
      <c r="D17" s="365"/>
      <c r="E17" s="598"/>
      <c r="F17" s="171"/>
      <c r="G17" s="315" t="s">
        <v>2393</v>
      </c>
      <c r="H17" s="171"/>
      <c r="I17" s="264"/>
      <c r="J17" s="171"/>
      <c r="K17" s="322"/>
      <c r="L17" s="246"/>
      <c r="M17" s="224"/>
      <c r="N17" s="232"/>
      <c r="O17" s="232"/>
      <c r="P17" s="224"/>
      <c r="R17" s="420" t="s">
        <v>2392</v>
      </c>
      <c r="S17" s="260" t="s">
        <v>2394</v>
      </c>
      <c r="T17" s="365"/>
      <c r="U17" s="598"/>
    </row>
    <row r="18" spans="1:21" ht="15.75" customHeight="1" thickTop="1" thickBot="1">
      <c r="A18" s="171"/>
      <c r="B18" s="324"/>
      <c r="C18" s="325"/>
      <c r="D18" s="325"/>
      <c r="E18" s="325"/>
      <c r="F18" s="171"/>
      <c r="G18" s="244"/>
      <c r="H18" s="171"/>
      <c r="I18" s="171"/>
      <c r="J18" s="171"/>
      <c r="K18" s="322"/>
      <c r="L18" s="246"/>
      <c r="M18" s="224"/>
      <c r="N18" s="232"/>
      <c r="O18" s="232"/>
      <c r="P18" s="224"/>
      <c r="R18" s="324"/>
      <c r="S18" s="325"/>
      <c r="T18" s="325"/>
      <c r="U18" s="325"/>
    </row>
    <row r="19" spans="1:21" ht="15.75" customHeight="1" thickTop="1" thickBot="1">
      <c r="A19" s="171"/>
      <c r="B19" s="352" t="s">
        <v>2395</v>
      </c>
      <c r="C19" s="325"/>
      <c r="D19" s="325"/>
      <c r="E19" s="325"/>
      <c r="F19" s="171"/>
      <c r="G19" s="244"/>
      <c r="H19" s="171"/>
      <c r="I19" s="171"/>
      <c r="J19" s="171"/>
      <c r="K19" s="322"/>
      <c r="L19" s="246"/>
      <c r="M19" s="224"/>
      <c r="N19" s="232"/>
      <c r="O19" s="232"/>
      <c r="P19" s="224"/>
      <c r="R19" s="352" t="s">
        <v>2395</v>
      </c>
      <c r="S19" s="325"/>
      <c r="T19" s="325"/>
      <c r="U19" s="325"/>
    </row>
    <row r="20" spans="1:21" ht="15.75" customHeight="1" thickTop="1">
      <c r="A20" s="2575" t="s">
        <v>675</v>
      </c>
      <c r="B20" s="408" t="s">
        <v>2396</v>
      </c>
      <c r="C20" s="594"/>
      <c r="D20" s="240"/>
      <c r="E20" s="595"/>
      <c r="F20" s="171"/>
      <c r="G20" s="243" t="s">
        <v>2397</v>
      </c>
      <c r="H20" s="171"/>
      <c r="I20" s="245"/>
      <c r="J20" s="171"/>
      <c r="K20" s="322"/>
      <c r="L20" s="246" t="str">
        <f t="shared" ref="L20:L21" si="1">IF( SUM( N20:O20 ) = 0, 0, $N$5 )</f>
        <v>Please complete all cells in row</v>
      </c>
      <c r="M20" s="224"/>
      <c r="N20" s="232"/>
      <c r="O20" s="247">
        <f t="shared" ref="O20:O21" si="2" xml:space="preserve"> IF( ISNUMBER(D20 ), 0, 1 )</f>
        <v>1</v>
      </c>
      <c r="P20" s="224"/>
      <c r="R20" s="408" t="s">
        <v>2396</v>
      </c>
      <c r="S20" s="594"/>
      <c r="T20" s="240" t="s">
        <v>2398</v>
      </c>
      <c r="U20" s="595"/>
    </row>
    <row r="21" spans="1:21" ht="15.75" customHeight="1" thickBot="1">
      <c r="A21" s="2575" t="s">
        <v>773</v>
      </c>
      <c r="B21" s="420" t="s">
        <v>2399</v>
      </c>
      <c r="C21" s="365"/>
      <c r="D21" s="259"/>
      <c r="E21" s="598"/>
      <c r="F21" s="171"/>
      <c r="G21" s="315" t="s">
        <v>2400</v>
      </c>
      <c r="H21" s="171"/>
      <c r="I21" s="264"/>
      <c r="J21" s="171"/>
      <c r="K21" s="322"/>
      <c r="L21" s="246" t="str">
        <f t="shared" si="1"/>
        <v>Please complete all cells in row</v>
      </c>
      <c r="M21" s="224"/>
      <c r="N21" s="232"/>
      <c r="O21" s="247">
        <f t="shared" si="2"/>
        <v>1</v>
      </c>
      <c r="P21" s="224"/>
      <c r="R21" s="420" t="s">
        <v>2399</v>
      </c>
      <c r="S21" s="365"/>
      <c r="T21" s="259" t="s">
        <v>2401</v>
      </c>
      <c r="U21" s="598"/>
    </row>
    <row r="22" spans="1:21" ht="15.75" customHeight="1" thickTop="1" thickBot="1">
      <c r="A22" s="171"/>
      <c r="B22" s="171"/>
      <c r="C22" s="266"/>
      <c r="D22" s="266"/>
      <c r="E22" s="266"/>
      <c r="F22" s="171"/>
      <c r="G22" s="171"/>
      <c r="H22" s="171"/>
      <c r="I22" s="171"/>
      <c r="J22" s="171"/>
      <c r="K22" s="322"/>
      <c r="L22" s="246"/>
      <c r="M22" s="224"/>
      <c r="N22" s="232"/>
      <c r="O22" s="232"/>
      <c r="P22" s="224"/>
      <c r="R22" s="171"/>
      <c r="S22" s="266"/>
      <c r="T22" s="266"/>
      <c r="U22" s="266"/>
    </row>
    <row r="23" spans="1:21" ht="15.75" customHeight="1" thickTop="1" thickBot="1">
      <c r="A23" s="171"/>
      <c r="B23" s="352" t="s">
        <v>2402</v>
      </c>
      <c r="C23" s="271"/>
      <c r="D23" s="271"/>
      <c r="E23" s="592"/>
      <c r="F23" s="171"/>
      <c r="G23" s="222"/>
      <c r="H23" s="171"/>
      <c r="I23" s="171"/>
      <c r="J23" s="171"/>
      <c r="K23" s="322"/>
      <c r="L23" s="246"/>
      <c r="M23" s="224"/>
      <c r="N23" s="232"/>
      <c r="O23" s="232"/>
      <c r="P23" s="224"/>
      <c r="R23" s="352" t="s">
        <v>2402</v>
      </c>
      <c r="S23" s="271"/>
      <c r="T23" s="271"/>
      <c r="U23" s="592"/>
    </row>
    <row r="24" spans="1:21" ht="15.75" customHeight="1" thickTop="1">
      <c r="A24" s="2575" t="s">
        <v>675</v>
      </c>
      <c r="B24" s="408" t="s">
        <v>2403</v>
      </c>
      <c r="C24" s="240"/>
      <c r="D24" s="594"/>
      <c r="E24" s="595"/>
      <c r="F24" s="171"/>
      <c r="G24" s="243" t="s">
        <v>2404</v>
      </c>
      <c r="H24" s="171"/>
      <c r="I24" s="245"/>
      <c r="J24" s="171"/>
      <c r="K24" s="322"/>
      <c r="L24" s="246" t="str">
        <f>IF( SUM( N24:O24 ) = 0, 0, $N$5 )</f>
        <v>Please complete all cells in row</v>
      </c>
      <c r="M24" s="224"/>
      <c r="N24" s="247">
        <f t="shared" ref="N24" si="3" xml:space="preserve"> IF( ISNUMBER(C24 ), 0, 1 )</f>
        <v>1</v>
      </c>
      <c r="O24" s="232"/>
      <c r="P24" s="224"/>
      <c r="R24" s="408" t="s">
        <v>2403</v>
      </c>
      <c r="S24" s="240" t="s">
        <v>2405</v>
      </c>
      <c r="T24" s="594"/>
      <c r="U24" s="595"/>
    </row>
    <row r="25" spans="1:21" ht="15.75" customHeight="1" thickBot="1">
      <c r="A25" s="2575" t="s">
        <v>773</v>
      </c>
      <c r="B25" s="420" t="s">
        <v>2406</v>
      </c>
      <c r="C25" s="1660">
        <f>IFERROR(C24 - C17,0)</f>
        <v>0</v>
      </c>
      <c r="D25" s="365"/>
      <c r="E25" s="598"/>
      <c r="F25" s="171"/>
      <c r="G25" s="315" t="s">
        <v>2407</v>
      </c>
      <c r="H25" s="171"/>
      <c r="I25" s="264"/>
      <c r="J25" s="171"/>
      <c r="K25" s="322"/>
      <c r="L25" s="246"/>
      <c r="M25" s="224"/>
      <c r="N25" s="232"/>
      <c r="O25" s="232"/>
      <c r="P25" s="224"/>
      <c r="R25" s="420" t="s">
        <v>2406</v>
      </c>
      <c r="S25" s="599" t="s">
        <v>2408</v>
      </c>
      <c r="T25" s="365"/>
      <c r="U25" s="598"/>
    </row>
    <row r="26" spans="1:21" ht="15.75" customHeight="1" thickTop="1" thickBot="1">
      <c r="A26" s="171"/>
      <c r="B26" s="324"/>
      <c r="C26" s="325"/>
      <c r="D26" s="325"/>
      <c r="E26" s="325"/>
      <c r="F26" s="171"/>
      <c r="G26" s="244"/>
      <c r="H26" s="171"/>
      <c r="I26" s="171"/>
      <c r="J26" s="171"/>
      <c r="K26" s="322"/>
      <c r="L26" s="246"/>
      <c r="M26" s="224"/>
      <c r="N26" s="232"/>
      <c r="O26" s="232"/>
      <c r="P26" s="224"/>
      <c r="R26" s="324"/>
      <c r="S26" s="325"/>
      <c r="T26" s="325"/>
      <c r="U26" s="325"/>
    </row>
    <row r="27" spans="1:21" ht="15.75" customHeight="1" thickTop="1" thickBot="1">
      <c r="A27" s="171"/>
      <c r="B27" s="352" t="s">
        <v>2409</v>
      </c>
      <c r="C27" s="271"/>
      <c r="D27" s="271"/>
      <c r="E27" s="592"/>
      <c r="F27" s="171"/>
      <c r="G27" s="222"/>
      <c r="H27" s="171"/>
      <c r="I27" s="171"/>
      <c r="J27" s="171"/>
      <c r="K27" s="322"/>
      <c r="L27" s="246"/>
      <c r="M27" s="224"/>
      <c r="N27" s="232"/>
      <c r="O27" s="232"/>
      <c r="P27" s="224"/>
      <c r="R27" s="352" t="s">
        <v>2409</v>
      </c>
      <c r="S27" s="271"/>
      <c r="T27" s="271"/>
      <c r="U27" s="592"/>
    </row>
    <row r="28" spans="1:21" ht="15.75" customHeight="1" thickTop="1" thickBot="1">
      <c r="A28" s="2575" t="s">
        <v>675</v>
      </c>
      <c r="B28" s="426" t="s">
        <v>2410</v>
      </c>
      <c r="C28" s="569"/>
      <c r="D28" s="569"/>
      <c r="E28" s="1690">
        <f>IFERROR(IF(OR(C17=0, D20=0), 0, C17/(D20/1000)),0)</f>
        <v>0</v>
      </c>
      <c r="F28" s="171"/>
      <c r="G28" s="333" t="s">
        <v>2411</v>
      </c>
      <c r="H28" s="171"/>
      <c r="I28" s="334"/>
      <c r="J28" s="171"/>
      <c r="K28" s="322"/>
      <c r="L28" s="246"/>
      <c r="M28" s="224"/>
      <c r="N28" s="232"/>
      <c r="O28" s="232"/>
      <c r="P28" s="224"/>
      <c r="R28" s="426" t="s">
        <v>2412</v>
      </c>
      <c r="S28" s="569"/>
      <c r="T28" s="569"/>
      <c r="U28" s="428" t="s">
        <v>2413</v>
      </c>
    </row>
    <row r="29" spans="1:21" ht="15.75" thickTop="1">
      <c r="A29" s="171"/>
      <c r="B29" s="324"/>
      <c r="C29" s="325"/>
      <c r="D29" s="325"/>
      <c r="E29" s="325"/>
      <c r="F29" s="171"/>
      <c r="G29" s="244"/>
      <c r="H29" s="171"/>
      <c r="J29" s="2575" t="s">
        <v>815</v>
      </c>
      <c r="L29" s="246"/>
      <c r="N29" s="232"/>
      <c r="O29" s="232"/>
      <c r="U29" s="2859" t="s">
        <v>816</v>
      </c>
    </row>
    <row r="30" spans="1:21" ht="15">
      <c r="A30" s="171"/>
      <c r="B30" s="171"/>
      <c r="C30" s="266"/>
      <c r="D30" s="266"/>
      <c r="E30" s="266"/>
      <c r="F30" s="171"/>
      <c r="G30" s="171"/>
      <c r="H30" s="171"/>
      <c r="I30" s="171"/>
      <c r="J30" s="171"/>
      <c r="K30" s="225"/>
      <c r="N30" s="232"/>
      <c r="O30" s="232"/>
      <c r="Q30" s="225"/>
    </row>
    <row r="31" spans="1:21" ht="15">
      <c r="A31" s="171"/>
      <c r="B31" s="171"/>
      <c r="C31" s="266"/>
      <c r="D31" s="266"/>
      <c r="E31" s="266"/>
      <c r="F31" s="171"/>
      <c r="G31" s="171"/>
      <c r="H31" s="171"/>
      <c r="I31" s="171"/>
      <c r="J31" s="171"/>
      <c r="K31" s="225"/>
      <c r="M31" s="318"/>
      <c r="N31" s="269"/>
      <c r="O31" s="270"/>
      <c r="P31" s="318"/>
      <c r="Q31" s="225"/>
    </row>
    <row r="32" spans="1:21" ht="15">
      <c r="A32" s="171"/>
      <c r="B32" s="171"/>
      <c r="C32" s="266"/>
      <c r="D32" s="266"/>
      <c r="E32" s="266"/>
      <c r="F32" s="171"/>
      <c r="G32" s="171"/>
      <c r="H32" s="171"/>
      <c r="I32" s="171"/>
      <c r="J32" s="171"/>
      <c r="K32" s="225"/>
      <c r="M32" s="318"/>
      <c r="N32" s="269"/>
      <c r="O32" s="270"/>
      <c r="P32" s="318"/>
      <c r="Q32" s="225"/>
    </row>
    <row r="33" spans="1:14" ht="15">
      <c r="A33" s="171"/>
      <c r="B33" s="171"/>
      <c r="C33" s="266"/>
      <c r="D33" s="266"/>
      <c r="E33" s="266"/>
      <c r="F33" s="171"/>
      <c r="G33" s="171"/>
      <c r="H33" s="171"/>
      <c r="I33" s="171"/>
      <c r="J33" s="171"/>
      <c r="N33" s="232"/>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203" priority="4" operator="equal">
      <formula>0</formula>
    </cfRule>
  </conditionalFormatting>
  <conditionalFormatting sqref="L4:L29">
    <cfRule type="cellIs" dxfId="202" priority="1" operator="equal">
      <formula>0</formula>
    </cfRule>
  </conditionalFormatting>
  <conditionalFormatting sqref="L33">
    <cfRule type="cellIs" dxfId="201"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85" zoomScaleNormal="85" zoomScaleSheetLayoutView="100" workbookViewId="0">
      <selection activeCell="B1" sqref="B1:D1"/>
    </sheetView>
  </sheetViews>
  <sheetFormatPr defaultColWidth="8.625" defaultRowHeight="14.25"/>
  <cols>
    <col min="1" max="1" width="11.5" style="196" hidden="1" customWidth="1"/>
    <col min="2" max="2" width="34.25" style="196" bestFit="1" customWidth="1"/>
    <col min="3" max="3" width="10.25" style="196" bestFit="1" customWidth="1"/>
    <col min="4" max="4" width="13.125" style="196" bestFit="1" customWidth="1"/>
    <col min="5" max="5" width="12.5" style="196" customWidth="1"/>
    <col min="6" max="6" width="11.625" style="196" bestFit="1" customWidth="1"/>
    <col min="7" max="7" width="21.75" style="196" customWidth="1"/>
    <col min="8" max="8" width="18" style="196" customWidth="1"/>
    <col min="9" max="9" width="19.625" style="196" customWidth="1"/>
    <col min="10" max="10" width="20.75" style="196" customWidth="1"/>
    <col min="11" max="11" width="9" style="196" customWidth="1"/>
    <col min="12" max="12" width="22.5" style="196" customWidth="1"/>
    <col min="13" max="13" width="1.625" style="196" customWidth="1"/>
    <col min="14" max="14" width="9.25" style="196" bestFit="1" customWidth="1"/>
    <col min="15" max="15" width="1.625" style="196" customWidth="1"/>
    <col min="16" max="16" width="28.75" style="196" customWidth="1"/>
    <col min="17" max="17" width="9" style="196" hidden="1" customWidth="1"/>
    <col min="18" max="18" width="1.625" style="196" customWidth="1"/>
    <col min="19" max="19" width="20.625" style="196" bestFit="1" customWidth="1"/>
    <col min="20" max="20" width="1.625" style="225" customWidth="1"/>
    <col min="21" max="21" width="20.625" style="225" hidden="1" customWidth="1"/>
    <col min="22" max="22" width="1.75" style="225" hidden="1" customWidth="1"/>
    <col min="23" max="23" width="5.75" style="225" hidden="1" customWidth="1"/>
    <col min="24" max="24" width="1.75" style="225" hidden="1" customWidth="1"/>
    <col min="25" max="25" width="5.75" style="225" hidden="1" customWidth="1"/>
    <col min="26" max="27" width="1.75" style="225" hidden="1" customWidth="1"/>
    <col min="28" max="28" width="5.75" style="225" hidden="1" customWidth="1"/>
    <col min="29" max="30" width="1.75" style="225" hidden="1" customWidth="1"/>
    <col min="31" max="31" width="1.625" style="225" hidden="1" customWidth="1"/>
    <col min="32" max="32" width="1.625" style="196" customWidth="1"/>
    <col min="33" max="33" width="34.25" style="196" bestFit="1" customWidth="1"/>
    <col min="34" max="34" width="12.5" style="196" customWidth="1"/>
    <col min="35" max="35" width="14.25" style="196" bestFit="1" customWidth="1"/>
    <col min="36" max="37" width="12.5" style="196" customWidth="1"/>
    <col min="38" max="38" width="14.25" style="196" bestFit="1" customWidth="1"/>
    <col min="39" max="39" width="12.25" style="196" bestFit="1" customWidth="1"/>
    <col min="40" max="40" width="14.125" style="196" bestFit="1" customWidth="1"/>
    <col min="41" max="41" width="15.625" style="196" bestFit="1" customWidth="1"/>
    <col min="42" max="42" width="12.5" style="196" customWidth="1"/>
    <col min="43" max="43" width="15.625" style="196" bestFit="1" customWidth="1"/>
    <col min="44" max="44" width="1.625" style="196" customWidth="1"/>
    <col min="45" max="16384" width="8.625" style="196"/>
  </cols>
  <sheetData>
    <row r="1" spans="1:44" s="348" customFormat="1" ht="23.25">
      <c r="A1" s="348" t="s">
        <v>2414</v>
      </c>
      <c r="B1" s="3225" t="s">
        <v>2415</v>
      </c>
      <c r="C1" s="3225"/>
      <c r="D1" s="3225"/>
      <c r="E1" s="3225"/>
      <c r="F1" s="3225"/>
      <c r="G1" s="3225"/>
      <c r="H1" s="3225"/>
      <c r="I1" s="3225"/>
      <c r="J1" s="498"/>
      <c r="K1" s="498"/>
      <c r="L1" s="498"/>
      <c r="M1" s="498"/>
      <c r="R1" s="299"/>
      <c r="S1" s="246"/>
      <c r="T1" s="320"/>
      <c r="U1" s="225"/>
      <c r="V1" s="225"/>
      <c r="W1" s="225"/>
      <c r="X1" s="225"/>
      <c r="Y1" s="225"/>
      <c r="Z1" s="225"/>
      <c r="AA1" s="225"/>
      <c r="AB1" s="225"/>
      <c r="AC1" s="225"/>
      <c r="AD1" s="225"/>
      <c r="AE1" s="320"/>
      <c r="AG1" s="3225" t="s">
        <v>656</v>
      </c>
      <c r="AH1" s="3225"/>
      <c r="AI1" s="3225"/>
      <c r="AJ1" s="3225"/>
      <c r="AK1" s="3225"/>
      <c r="AL1" s="3225"/>
      <c r="AM1" s="3225"/>
      <c r="AN1" s="3225"/>
      <c r="AO1" s="3225"/>
      <c r="AP1" s="3225"/>
      <c r="AQ1" s="3225"/>
    </row>
    <row r="2" spans="1:44" s="348" customFormat="1" ht="23.25">
      <c r="B2" s="3225" t="str">
        <f>SelectCompany!B4</f>
        <v>South West Water (whole area)</v>
      </c>
      <c r="C2" s="3225"/>
      <c r="D2" s="3225"/>
      <c r="E2" s="3225"/>
      <c r="F2" s="3225"/>
      <c r="G2" s="470"/>
      <c r="H2" s="470"/>
      <c r="I2" s="470"/>
      <c r="J2" s="470"/>
      <c r="K2" s="470"/>
      <c r="L2" s="470"/>
      <c r="M2" s="470"/>
      <c r="R2" s="299"/>
      <c r="S2" s="246"/>
      <c r="T2" s="320"/>
      <c r="U2" s="225"/>
      <c r="V2" s="225"/>
      <c r="W2" s="225"/>
      <c r="X2" s="225"/>
      <c r="Y2" s="225"/>
      <c r="Z2" s="225"/>
      <c r="AA2" s="225"/>
      <c r="AB2" s="225"/>
      <c r="AC2" s="225"/>
      <c r="AD2" s="225"/>
      <c r="AE2" s="320"/>
      <c r="AG2" s="3225"/>
      <c r="AH2" s="3225"/>
      <c r="AI2" s="3225"/>
      <c r="AJ2" s="3225"/>
      <c r="AK2" s="3225"/>
      <c r="AL2" s="470"/>
      <c r="AM2" s="470"/>
      <c r="AN2" s="470"/>
      <c r="AO2" s="470"/>
      <c r="AP2" s="470"/>
      <c r="AQ2" s="470"/>
    </row>
    <row r="3" spans="1:44" ht="19.5">
      <c r="B3" s="3276" t="s">
        <v>2416</v>
      </c>
      <c r="C3" s="3277"/>
      <c r="D3" s="3277"/>
      <c r="E3" s="3277"/>
      <c r="F3" s="3277"/>
      <c r="G3" s="3277"/>
      <c r="H3" s="3277"/>
      <c r="I3" s="3277"/>
      <c r="J3" s="3277"/>
      <c r="K3" s="3277"/>
      <c r="L3" s="3277"/>
      <c r="M3" s="3277"/>
      <c r="N3" s="3277"/>
      <c r="O3" s="3277"/>
      <c r="P3" s="3277"/>
      <c r="R3" s="301"/>
      <c r="S3" s="382" t="s">
        <v>658</v>
      </c>
      <c r="T3" s="320"/>
      <c r="U3" s="3232" t="s">
        <v>659</v>
      </c>
      <c r="V3" s="3232"/>
      <c r="W3" s="3232"/>
      <c r="X3" s="3232"/>
      <c r="Y3" s="3232"/>
      <c r="Z3" s="3232"/>
      <c r="AA3" s="3232"/>
      <c r="AB3" s="3232"/>
      <c r="AC3" s="3232"/>
      <c r="AD3" s="3232"/>
      <c r="AE3" s="320"/>
      <c r="AG3" s="3278" t="s">
        <v>2416</v>
      </c>
      <c r="AH3" s="3279"/>
      <c r="AI3" s="3279"/>
      <c r="AJ3" s="3279"/>
      <c r="AK3" s="3279"/>
      <c r="AL3" s="3279"/>
      <c r="AM3" s="3279"/>
      <c r="AN3" s="3279"/>
      <c r="AO3" s="3279"/>
      <c r="AP3" s="3279"/>
      <c r="AQ3" s="3279"/>
      <c r="AR3" s="222"/>
    </row>
    <row r="4" spans="1:44" ht="16.5" thickBot="1">
      <c r="B4" s="348"/>
      <c r="C4" s="348"/>
      <c r="D4" s="348"/>
      <c r="E4" s="348"/>
      <c r="F4" s="348"/>
      <c r="G4" s="348"/>
      <c r="H4" s="348"/>
      <c r="I4" s="348"/>
      <c r="J4" s="348"/>
      <c r="K4" s="348"/>
      <c r="L4" s="348"/>
      <c r="M4" s="348"/>
      <c r="N4" s="348"/>
      <c r="R4" s="304"/>
      <c r="S4" s="246"/>
      <c r="T4" s="320"/>
      <c r="U4" s="231" t="s">
        <v>668</v>
      </c>
      <c r="Z4" s="196"/>
      <c r="AA4" s="231"/>
      <c r="AB4" s="231"/>
      <c r="AC4" s="232"/>
      <c r="AD4" s="232"/>
      <c r="AE4" s="320"/>
      <c r="AG4" s="348"/>
      <c r="AH4" s="348"/>
      <c r="AI4" s="348"/>
      <c r="AJ4" s="348"/>
      <c r="AK4" s="348"/>
      <c r="AL4" s="348"/>
      <c r="AM4" s="348"/>
      <c r="AN4" s="348"/>
      <c r="AO4" s="348"/>
      <c r="AP4" s="348"/>
      <c r="AQ4" s="348"/>
      <c r="AR4" s="222"/>
    </row>
    <row r="5" spans="1:44" ht="75.75" thickTop="1">
      <c r="A5" s="2423" t="s">
        <v>669</v>
      </c>
      <c r="B5" s="584" t="s">
        <v>660</v>
      </c>
      <c r="C5" s="600" t="s">
        <v>2417</v>
      </c>
      <c r="D5" s="600" t="s">
        <v>2381</v>
      </c>
      <c r="E5" s="600" t="s">
        <v>2418</v>
      </c>
      <c r="F5" s="600" t="s">
        <v>2419</v>
      </c>
      <c r="G5" s="600" t="s">
        <v>2420</v>
      </c>
      <c r="H5" s="600" t="s">
        <v>2421</v>
      </c>
      <c r="I5" s="600" t="s">
        <v>2422</v>
      </c>
      <c r="J5" s="600" t="s">
        <v>2423</v>
      </c>
      <c r="K5" s="600" t="s">
        <v>2424</v>
      </c>
      <c r="L5" s="601" t="s">
        <v>2425</v>
      </c>
      <c r="M5" s="171"/>
      <c r="N5" s="3363" t="s">
        <v>666</v>
      </c>
      <c r="O5" s="171"/>
      <c r="P5" s="3363" t="s">
        <v>667</v>
      </c>
      <c r="Q5" s="171"/>
      <c r="R5" s="304"/>
      <c r="S5" s="246"/>
      <c r="T5" s="320"/>
      <c r="Z5" s="196"/>
      <c r="AA5" s="196"/>
      <c r="AB5" s="196"/>
      <c r="AC5" s="196"/>
      <c r="AD5" s="196"/>
      <c r="AE5" s="320"/>
      <c r="AG5" s="584" t="s">
        <v>660</v>
      </c>
      <c r="AH5" s="600" t="s">
        <v>2417</v>
      </c>
      <c r="AI5" s="600" t="s">
        <v>2381</v>
      </c>
      <c r="AJ5" s="600" t="s">
        <v>2418</v>
      </c>
      <c r="AK5" s="600" t="s">
        <v>2419</v>
      </c>
      <c r="AL5" s="600" t="s">
        <v>2420</v>
      </c>
      <c r="AM5" s="600" t="s">
        <v>2421</v>
      </c>
      <c r="AN5" s="600" t="s">
        <v>2422</v>
      </c>
      <c r="AO5" s="600" t="s">
        <v>2423</v>
      </c>
      <c r="AP5" s="600" t="s">
        <v>2424</v>
      </c>
      <c r="AQ5" s="601" t="s">
        <v>2425</v>
      </c>
    </row>
    <row r="6" spans="1:44" ht="15">
      <c r="A6" s="171"/>
      <c r="B6" s="386" t="s">
        <v>661</v>
      </c>
      <c r="C6" s="384" t="s">
        <v>677</v>
      </c>
      <c r="D6" s="384" t="s">
        <v>677</v>
      </c>
      <c r="E6" s="384" t="s">
        <v>677</v>
      </c>
      <c r="F6" s="384" t="s">
        <v>2375</v>
      </c>
      <c r="G6" s="384" t="s">
        <v>2376</v>
      </c>
      <c r="H6" s="384" t="s">
        <v>2376</v>
      </c>
      <c r="I6" s="384" t="s">
        <v>2376</v>
      </c>
      <c r="J6" s="384" t="s">
        <v>2376</v>
      </c>
      <c r="K6" s="384" t="s">
        <v>1281</v>
      </c>
      <c r="L6" s="385" t="s">
        <v>2376</v>
      </c>
      <c r="M6" s="171"/>
      <c r="N6" s="3364"/>
      <c r="O6" s="171"/>
      <c r="P6" s="3364"/>
      <c r="Q6" s="171"/>
      <c r="R6" s="304"/>
      <c r="S6" s="246"/>
      <c r="T6" s="320"/>
      <c r="Z6" s="196"/>
      <c r="AA6" s="196"/>
      <c r="AB6" s="196"/>
      <c r="AC6" s="196"/>
      <c r="AD6" s="196"/>
      <c r="AE6" s="320"/>
      <c r="AG6" s="386" t="s">
        <v>661</v>
      </c>
      <c r="AH6" s="384" t="s">
        <v>677</v>
      </c>
      <c r="AI6" s="384" t="s">
        <v>677</v>
      </c>
      <c r="AJ6" s="384" t="s">
        <v>677</v>
      </c>
      <c r="AK6" s="384" t="s">
        <v>2375</v>
      </c>
      <c r="AL6" s="384" t="s">
        <v>2376</v>
      </c>
      <c r="AM6" s="384" t="s">
        <v>2376</v>
      </c>
      <c r="AN6" s="384" t="s">
        <v>2376</v>
      </c>
      <c r="AO6" s="384" t="s">
        <v>2376</v>
      </c>
      <c r="AP6" s="384" t="s">
        <v>1281</v>
      </c>
      <c r="AQ6" s="385" t="s">
        <v>2376</v>
      </c>
    </row>
    <row r="7" spans="1:44" ht="15.75" thickBot="1">
      <c r="A7" s="171"/>
      <c r="B7" s="387" t="s">
        <v>662</v>
      </c>
      <c r="C7" s="233">
        <v>3</v>
      </c>
      <c r="D7" s="233">
        <v>3</v>
      </c>
      <c r="E7" s="233">
        <v>3</v>
      </c>
      <c r="F7" s="233">
        <v>3</v>
      </c>
      <c r="G7" s="233">
        <v>3</v>
      </c>
      <c r="H7" s="233">
        <v>3</v>
      </c>
      <c r="I7" s="233">
        <v>3</v>
      </c>
      <c r="J7" s="233">
        <v>3</v>
      </c>
      <c r="K7" s="233">
        <v>3</v>
      </c>
      <c r="L7" s="602">
        <v>3</v>
      </c>
      <c r="M7" s="171"/>
      <c r="N7" s="3365"/>
      <c r="O7" s="171"/>
      <c r="P7" s="3365"/>
      <c r="Q7" s="171"/>
      <c r="R7" s="304"/>
      <c r="S7" s="246"/>
      <c r="T7" s="320"/>
      <c r="Z7" s="229"/>
      <c r="AA7" s="229"/>
      <c r="AB7" s="229"/>
      <c r="AC7" s="229"/>
      <c r="AD7" s="229"/>
      <c r="AE7" s="320"/>
      <c r="AG7" s="387" t="s">
        <v>662</v>
      </c>
      <c r="AH7" s="233">
        <v>3</v>
      </c>
      <c r="AI7" s="233">
        <v>3</v>
      </c>
      <c r="AJ7" s="233">
        <v>3</v>
      </c>
      <c r="AK7" s="233">
        <v>3</v>
      </c>
      <c r="AL7" s="233">
        <v>3</v>
      </c>
      <c r="AM7" s="233">
        <v>3</v>
      </c>
      <c r="AN7" s="233">
        <v>3</v>
      </c>
      <c r="AO7" s="233">
        <v>3</v>
      </c>
      <c r="AP7" s="233">
        <v>3</v>
      </c>
      <c r="AQ7" s="602">
        <v>3</v>
      </c>
    </row>
    <row r="8" spans="1:44" ht="16.5" thickTop="1" thickBot="1">
      <c r="A8" s="2575" t="s">
        <v>673</v>
      </c>
      <c r="C8" s="171"/>
      <c r="D8" s="171"/>
      <c r="E8" s="171"/>
      <c r="F8" s="171"/>
      <c r="G8" s="171"/>
      <c r="H8" s="171"/>
      <c r="I8" s="171"/>
      <c r="J8" s="171"/>
      <c r="K8" s="171"/>
      <c r="L8" s="171"/>
      <c r="M8" s="171"/>
      <c r="N8" s="171"/>
      <c r="O8" s="171"/>
      <c r="P8" s="171"/>
      <c r="Q8" s="171"/>
      <c r="R8" s="304"/>
      <c r="S8" s="246"/>
      <c r="T8" s="320"/>
      <c r="Z8" s="232"/>
      <c r="AA8" s="232"/>
      <c r="AB8" s="232"/>
      <c r="AC8" s="232"/>
      <c r="AD8" s="232"/>
      <c r="AE8" s="320"/>
      <c r="AG8" s="171"/>
      <c r="AH8" s="2859" t="s">
        <v>820</v>
      </c>
      <c r="AI8" s="171"/>
      <c r="AJ8" s="171"/>
      <c r="AK8" s="171"/>
      <c r="AL8" s="171"/>
      <c r="AM8" s="171"/>
      <c r="AN8" s="171"/>
      <c r="AO8" s="171"/>
      <c r="AP8" s="171"/>
      <c r="AQ8" s="171"/>
    </row>
    <row r="9" spans="1:44" ht="15.75" customHeight="1" thickTop="1" thickBot="1">
      <c r="A9" s="171"/>
      <c r="B9" s="352" t="s">
        <v>2426</v>
      </c>
      <c r="C9" s="437"/>
      <c r="D9" s="437"/>
      <c r="E9" s="603"/>
      <c r="F9" s="81"/>
      <c r="G9" s="81"/>
      <c r="H9" s="604"/>
      <c r="I9" s="604"/>
      <c r="J9" s="604"/>
      <c r="K9" s="604"/>
      <c r="L9" s="604"/>
      <c r="M9" s="171"/>
      <c r="N9" s="222"/>
      <c r="O9" s="171"/>
      <c r="P9" s="171"/>
      <c r="Q9" s="171"/>
      <c r="R9" s="322"/>
      <c r="S9" s="246"/>
      <c r="T9" s="320"/>
      <c r="Z9" s="232"/>
      <c r="AA9" s="232"/>
      <c r="AB9" s="232"/>
      <c r="AC9" s="232"/>
      <c r="AD9" s="232"/>
      <c r="AE9" s="320"/>
      <c r="AG9" s="352" t="s">
        <v>2426</v>
      </c>
      <c r="AH9" s="437"/>
      <c r="AI9" s="437"/>
      <c r="AJ9" s="603"/>
      <c r="AK9" s="81"/>
      <c r="AL9" s="81"/>
      <c r="AM9" s="604"/>
      <c r="AN9" s="604"/>
      <c r="AO9" s="604"/>
      <c r="AP9" s="604"/>
      <c r="AQ9" s="604"/>
    </row>
    <row r="10" spans="1:44" ht="15.75" customHeight="1" thickTop="1">
      <c r="A10" s="2699" t="s">
        <v>675</v>
      </c>
      <c r="B10" s="2598" t="s">
        <v>2427</v>
      </c>
      <c r="C10" s="2662"/>
      <c r="D10" s="2662"/>
      <c r="E10" s="2772">
        <f>IFERROR(SUM(C10:D10),0)</f>
        <v>0</v>
      </c>
      <c r="F10" s="2662"/>
      <c r="G10" s="2772">
        <f>IFERROR(IF(OR(D10=0,F10=0),0,D10/(F10/1000)),0)</f>
        <v>0</v>
      </c>
      <c r="H10" s="2662"/>
      <c r="I10" s="2662"/>
      <c r="J10" s="2772">
        <f>IFERROR(H10 + I10,0)</f>
        <v>0</v>
      </c>
      <c r="K10" s="2785"/>
      <c r="L10" s="2786"/>
      <c r="M10" s="171"/>
      <c r="N10" s="243" t="s">
        <v>2428</v>
      </c>
      <c r="O10" s="171"/>
      <c r="P10" s="245"/>
      <c r="Q10" s="171"/>
      <c r="R10" s="322"/>
      <c r="S10" s="246" t="str">
        <f xml:space="preserve"> IF( SUM( U10:AD10 ) = 0, 0,$U$4 )</f>
        <v>Please complete all cells in row</v>
      </c>
      <c r="T10" s="320"/>
      <c r="U10" s="247">
        <f xml:space="preserve"> IF( ISNUMBER( C10 ), 0, 1 )</f>
        <v>1</v>
      </c>
      <c r="V10" s="247">
        <f t="shared" ref="V10:V11" si="0" xml:space="preserve"> IF( ISNUMBER( D10 ), 0, 1 )</f>
        <v>1</v>
      </c>
      <c r="W10" s="232"/>
      <c r="X10" s="247">
        <f t="shared" ref="X10:X11" si="1" xml:space="preserve"> IF( ISNUMBER( F10 ), 0, 1 )</f>
        <v>1</v>
      </c>
      <c r="Y10" s="232"/>
      <c r="Z10" s="247">
        <f t="shared" ref="Z10:Z11" si="2" xml:space="preserve"> IF( ISNUMBER( H10 ), 0, 1 )</f>
        <v>1</v>
      </c>
      <c r="AA10" s="247">
        <f t="shared" ref="AA10:AA11" si="3" xml:space="preserve"> IF( ISNUMBER( I10 ), 0, 1 )</f>
        <v>1</v>
      </c>
      <c r="AB10" s="232"/>
      <c r="AC10" s="247">
        <f t="shared" ref="AC10:AC11" si="4" xml:space="preserve"> IF( ISNUMBER( K10 ), 0, 1 )</f>
        <v>1</v>
      </c>
      <c r="AD10" s="247">
        <f t="shared" ref="AD10:AD11" si="5" xml:space="preserve"> IF( ISNUMBER( L10 ), 0, 1 )</f>
        <v>1</v>
      </c>
      <c r="AE10" s="320"/>
      <c r="AG10" s="408" t="s">
        <v>2427</v>
      </c>
      <c r="AH10" s="240" t="s">
        <v>2429</v>
      </c>
      <c r="AI10" s="240" t="s">
        <v>2430</v>
      </c>
      <c r="AJ10" s="605" t="s">
        <v>2431</v>
      </c>
      <c r="AK10" s="240" t="s">
        <v>2432</v>
      </c>
      <c r="AL10" s="605" t="s">
        <v>2433</v>
      </c>
      <c r="AM10" s="240" t="s">
        <v>2434</v>
      </c>
      <c r="AN10" s="240" t="s">
        <v>2435</v>
      </c>
      <c r="AO10" s="605" t="s">
        <v>2436</v>
      </c>
      <c r="AP10" s="240" t="s">
        <v>2437</v>
      </c>
      <c r="AQ10" s="606" t="s">
        <v>2438</v>
      </c>
    </row>
    <row r="11" spans="1:44" ht="15.75" customHeight="1">
      <c r="A11" s="171"/>
      <c r="B11" s="2599" t="s">
        <v>2439</v>
      </c>
      <c r="C11" s="2661"/>
      <c r="D11" s="2661"/>
      <c r="E11" s="2773">
        <f>IFERROR(SUM(C11:D11),0)</f>
        <v>0</v>
      </c>
      <c r="F11" s="2661"/>
      <c r="G11" s="2773">
        <f>IFERROR(IF(OR(D11=0,F11=0),0,D11/(F11/1100)),0)</f>
        <v>0</v>
      </c>
      <c r="H11" s="2661"/>
      <c r="I11" s="2661"/>
      <c r="J11" s="2782">
        <f>IFERROR(H11 + I11,0)</f>
        <v>0</v>
      </c>
      <c r="K11" s="2784"/>
      <c r="L11" s="2784"/>
      <c r="M11" s="171"/>
      <c r="N11" s="252" t="s">
        <v>2440</v>
      </c>
      <c r="O11" s="171"/>
      <c r="P11" s="253"/>
      <c r="Q11" s="171"/>
      <c r="R11" s="322"/>
      <c r="S11" s="246" t="str">
        <f xml:space="preserve"> IF( SUM( U11:AD11 ) = 0, 0,$U$4 )</f>
        <v>Please complete all cells in row</v>
      </c>
      <c r="T11" s="320"/>
      <c r="U11" s="247">
        <f t="shared" ref="U11" si="6" xml:space="preserve"> IF( ISNUMBER( C11 ), 0, 1 )</f>
        <v>1</v>
      </c>
      <c r="V11" s="247">
        <f t="shared" si="0"/>
        <v>1</v>
      </c>
      <c r="W11" s="232"/>
      <c r="X11" s="247">
        <f t="shared" si="1"/>
        <v>1</v>
      </c>
      <c r="Y11" s="232"/>
      <c r="Z11" s="247">
        <f t="shared" si="2"/>
        <v>1</v>
      </c>
      <c r="AA11" s="247">
        <f t="shared" si="3"/>
        <v>1</v>
      </c>
      <c r="AB11" s="232"/>
      <c r="AC11" s="247">
        <f t="shared" si="4"/>
        <v>1</v>
      </c>
      <c r="AD11" s="247">
        <f t="shared" si="5"/>
        <v>1</v>
      </c>
      <c r="AE11" s="320"/>
      <c r="AG11" s="417" t="s">
        <v>2439</v>
      </c>
      <c r="AH11" s="249" t="s">
        <v>2441</v>
      </c>
      <c r="AI11" s="249" t="s">
        <v>2442</v>
      </c>
      <c r="AJ11" s="607" t="s">
        <v>2443</v>
      </c>
      <c r="AK11" s="249" t="s">
        <v>2444</v>
      </c>
      <c r="AL11" s="607" t="s">
        <v>2445</v>
      </c>
      <c r="AM11" s="249" t="s">
        <v>2446</v>
      </c>
      <c r="AN11" s="249" t="s">
        <v>2447</v>
      </c>
      <c r="AO11" s="607" t="s">
        <v>2448</v>
      </c>
      <c r="AP11" s="249" t="s">
        <v>2449</v>
      </c>
      <c r="AQ11" s="608" t="s">
        <v>2450</v>
      </c>
    </row>
    <row r="12" spans="1:44" ht="15.75" customHeight="1" thickBot="1">
      <c r="A12" s="2699" t="s">
        <v>773</v>
      </c>
      <c r="B12" s="2750" t="s">
        <v>2451</v>
      </c>
      <c r="C12" s="2783">
        <f t="shared" ref="C12:L12" si="7">IFERROR(SUM(C10:C11),0)</f>
        <v>0</v>
      </c>
      <c r="D12" s="2776">
        <f t="shared" si="7"/>
        <v>0</v>
      </c>
      <c r="E12" s="1847">
        <f t="shared" si="7"/>
        <v>0</v>
      </c>
      <c r="F12" s="2776">
        <f t="shared" si="7"/>
        <v>0</v>
      </c>
      <c r="G12" s="1847">
        <f>IFERROR(IF(OR(D12=0,F12=0),0,D12/(F12/1100)),0)</f>
        <v>0</v>
      </c>
      <c r="H12" s="2776">
        <f t="shared" si="7"/>
        <v>0</v>
      </c>
      <c r="I12" s="2776">
        <f t="shared" si="7"/>
        <v>0</v>
      </c>
      <c r="J12" s="1847">
        <f t="shared" si="7"/>
        <v>0</v>
      </c>
      <c r="K12" s="1848">
        <f t="shared" si="7"/>
        <v>0</v>
      </c>
      <c r="L12" s="1849">
        <f t="shared" si="7"/>
        <v>0</v>
      </c>
      <c r="M12" s="171"/>
      <c r="N12" s="315" t="s">
        <v>2452</v>
      </c>
      <c r="O12" s="171"/>
      <c r="P12" s="264"/>
      <c r="Q12" s="171"/>
      <c r="R12" s="322"/>
      <c r="S12" s="246"/>
      <c r="T12" s="320"/>
      <c r="U12" s="232"/>
      <c r="V12" s="232"/>
      <c r="W12" s="232"/>
      <c r="X12" s="232"/>
      <c r="Y12" s="232"/>
      <c r="Z12" s="232"/>
      <c r="AA12" s="232"/>
      <c r="AB12" s="232"/>
      <c r="AC12" s="232"/>
      <c r="AD12" s="232"/>
      <c r="AE12" s="320"/>
      <c r="AG12" s="420" t="s">
        <v>2451</v>
      </c>
      <c r="AH12" s="609" t="s">
        <v>2453</v>
      </c>
      <c r="AI12" s="609" t="s">
        <v>2454</v>
      </c>
      <c r="AJ12" s="609" t="s">
        <v>2455</v>
      </c>
      <c r="AK12" s="609" t="s">
        <v>2456</v>
      </c>
      <c r="AL12" s="609" t="s">
        <v>2457</v>
      </c>
      <c r="AM12" s="609" t="s">
        <v>2458</v>
      </c>
      <c r="AN12" s="609" t="s">
        <v>2459</v>
      </c>
      <c r="AO12" s="609" t="s">
        <v>2460</v>
      </c>
      <c r="AP12" s="610" t="s">
        <v>2461</v>
      </c>
      <c r="AQ12" s="374" t="s">
        <v>2462</v>
      </c>
    </row>
    <row r="13" spans="1:44" ht="15.75" customHeight="1" thickTop="1" thickBot="1">
      <c r="A13" s="171"/>
      <c r="B13" s="513"/>
      <c r="C13" s="1753"/>
      <c r="D13" s="1753"/>
      <c r="E13" s="1753"/>
      <c r="F13" s="1753"/>
      <c r="G13" s="1753"/>
      <c r="H13" s="1850"/>
      <c r="I13" s="1850"/>
      <c r="J13" s="1850"/>
      <c r="K13" s="1850"/>
      <c r="L13" s="1850"/>
      <c r="M13" s="171"/>
      <c r="N13" s="222"/>
      <c r="O13" s="171"/>
      <c r="P13" s="171"/>
      <c r="Q13" s="171"/>
      <c r="R13" s="322"/>
      <c r="S13" s="246"/>
      <c r="T13" s="320"/>
      <c r="U13" s="232"/>
      <c r="V13" s="232"/>
      <c r="W13" s="232"/>
      <c r="X13" s="232"/>
      <c r="Y13" s="232"/>
      <c r="Z13" s="232"/>
      <c r="AA13" s="232"/>
      <c r="AB13" s="232"/>
      <c r="AC13" s="232"/>
      <c r="AD13" s="232"/>
      <c r="AE13" s="320"/>
      <c r="AG13" s="513"/>
      <c r="AH13" s="61"/>
      <c r="AI13" s="61"/>
      <c r="AJ13" s="61"/>
      <c r="AK13" s="61"/>
      <c r="AL13" s="61"/>
      <c r="AM13" s="513"/>
      <c r="AN13" s="513"/>
      <c r="AO13" s="513"/>
      <c r="AP13" s="513"/>
      <c r="AQ13" s="513"/>
    </row>
    <row r="14" spans="1:44" ht="15.75" customHeight="1" thickTop="1" thickBot="1">
      <c r="A14" s="171"/>
      <c r="B14" s="352" t="s">
        <v>2463</v>
      </c>
      <c r="C14" s="1687"/>
      <c r="D14" s="1687"/>
      <c r="E14" s="1687"/>
      <c r="F14" s="1687"/>
      <c r="G14" s="1687"/>
      <c r="H14" s="1687"/>
      <c r="I14" s="1687"/>
      <c r="J14" s="1687"/>
      <c r="K14" s="1687"/>
      <c r="L14" s="1687"/>
      <c r="M14" s="171"/>
      <c r="N14" s="222"/>
      <c r="O14" s="171"/>
      <c r="P14" s="171"/>
      <c r="Q14" s="171"/>
      <c r="R14" s="322"/>
      <c r="S14" s="246"/>
      <c r="T14" s="320"/>
      <c r="U14" s="232"/>
      <c r="V14" s="232"/>
      <c r="W14" s="232"/>
      <c r="X14" s="232"/>
      <c r="Y14" s="232"/>
      <c r="Z14" s="232"/>
      <c r="AA14" s="232"/>
      <c r="AB14" s="232"/>
      <c r="AC14" s="232"/>
      <c r="AD14" s="232"/>
      <c r="AE14" s="320"/>
      <c r="AG14" s="352" t="s">
        <v>2463</v>
      </c>
      <c r="AH14" s="81"/>
      <c r="AI14" s="81"/>
      <c r="AJ14" s="81"/>
      <c r="AK14" s="81"/>
      <c r="AL14" s="81"/>
      <c r="AM14" s="81"/>
      <c r="AN14" s="81"/>
      <c r="AO14" s="81"/>
      <c r="AP14" s="81"/>
      <c r="AQ14" s="81"/>
    </row>
    <row r="15" spans="1:44" ht="15.75" customHeight="1" thickTop="1" thickBot="1">
      <c r="A15" s="2575" t="s">
        <v>675</v>
      </c>
      <c r="B15" s="2747" t="s">
        <v>2427</v>
      </c>
      <c r="C15" s="2748"/>
      <c r="D15" s="2749"/>
      <c r="E15" s="1005">
        <f>IFERROR(SUM(C15:D15),0)</f>
        <v>0</v>
      </c>
      <c r="F15" s="2749"/>
      <c r="G15" s="1005">
        <f>IFERROR(IF(OR(D15=0,F15=0),0,D15/(F15/1000)),0)</f>
        <v>0</v>
      </c>
      <c r="H15" s="2749"/>
      <c r="I15" s="2749"/>
      <c r="J15" s="2749"/>
      <c r="K15" s="2749"/>
      <c r="L15" s="379">
        <f>IFERROR( J15 / F15,0)</f>
        <v>0</v>
      </c>
      <c r="M15" s="171"/>
      <c r="N15" s="333" t="s">
        <v>2464</v>
      </c>
      <c r="O15" s="171"/>
      <c r="P15" s="334"/>
      <c r="Q15" s="171"/>
      <c r="R15" s="322"/>
      <c r="S15" s="246" t="str">
        <f xml:space="preserve"> IF( SUM( U15:AD15 ) = 0, 0,$U$4 )</f>
        <v>Please complete all cells in row</v>
      </c>
      <c r="T15" s="320"/>
      <c r="U15" s="247">
        <f t="shared" ref="U15" si="8" xml:space="preserve"> IF( ISNUMBER( C15 ), 0, 1 )</f>
        <v>1</v>
      </c>
      <c r="V15" s="247">
        <f t="shared" ref="V15" si="9" xml:space="preserve"> IF( ISNUMBER( D15 ), 0, 1 )</f>
        <v>1</v>
      </c>
      <c r="W15" s="232"/>
      <c r="X15" s="247">
        <f t="shared" ref="X15" si="10" xml:space="preserve"> IF( ISNUMBER( F15 ), 0, 1 )</f>
        <v>1</v>
      </c>
      <c r="Y15" s="232"/>
      <c r="Z15" s="247">
        <f t="shared" ref="Z15" si="11" xml:space="preserve"> IF( ISNUMBER( H15 ), 0, 1 )</f>
        <v>1</v>
      </c>
      <c r="AA15" s="247">
        <f t="shared" ref="AA15" si="12" xml:space="preserve"> IF( ISNUMBER( I15 ), 0, 1 )</f>
        <v>1</v>
      </c>
      <c r="AB15" s="232"/>
      <c r="AC15" s="247">
        <f t="shared" ref="AC15" si="13" xml:space="preserve"> IF( ISNUMBER( K15 ), 0, 1 )</f>
        <v>1</v>
      </c>
      <c r="AD15" s="232"/>
      <c r="AE15" s="320"/>
      <c r="AG15" s="377" t="s">
        <v>2427</v>
      </c>
      <c r="AH15" s="378" t="s">
        <v>2465</v>
      </c>
      <c r="AI15" s="378" t="s">
        <v>2466</v>
      </c>
      <c r="AJ15" s="331" t="s">
        <v>2467</v>
      </c>
      <c r="AK15" s="378" t="s">
        <v>2468</v>
      </c>
      <c r="AL15" s="331" t="s">
        <v>2469</v>
      </c>
      <c r="AM15" s="378" t="s">
        <v>2470</v>
      </c>
      <c r="AN15" s="378" t="s">
        <v>2471</v>
      </c>
      <c r="AO15" s="1267" t="s">
        <v>2472</v>
      </c>
      <c r="AP15" s="378" t="s">
        <v>2473</v>
      </c>
      <c r="AQ15" s="379" t="s">
        <v>2474</v>
      </c>
    </row>
    <row r="16" spans="1:44" ht="15.75" customHeight="1" thickTop="1" thickBot="1">
      <c r="A16" s="171"/>
      <c r="B16" s="513"/>
      <c r="C16" s="1753"/>
      <c r="D16" s="1753"/>
      <c r="E16" s="1753"/>
      <c r="F16" s="1753"/>
      <c r="G16" s="1753"/>
      <c r="H16" s="1753"/>
      <c r="I16" s="1753"/>
      <c r="J16" s="1753"/>
      <c r="K16" s="1753"/>
      <c r="L16" s="1753"/>
      <c r="M16" s="171"/>
      <c r="N16" s="222"/>
      <c r="O16" s="171"/>
      <c r="P16" s="171"/>
      <c r="Q16" s="171"/>
      <c r="R16" s="322"/>
      <c r="S16" s="246"/>
      <c r="T16" s="320"/>
      <c r="U16" s="232"/>
      <c r="V16" s="232"/>
      <c r="W16" s="232"/>
      <c r="X16" s="232"/>
      <c r="Y16" s="232"/>
      <c r="Z16" s="232"/>
      <c r="AA16" s="232"/>
      <c r="AB16" s="232"/>
      <c r="AC16" s="232"/>
      <c r="AD16" s="232"/>
      <c r="AE16" s="320"/>
      <c r="AG16" s="513"/>
      <c r="AH16" s="61"/>
      <c r="AI16" s="61"/>
      <c r="AJ16" s="61"/>
      <c r="AK16" s="61"/>
      <c r="AL16" s="61"/>
      <c r="AM16" s="61"/>
      <c r="AN16" s="61"/>
      <c r="AO16" s="61"/>
      <c r="AP16" s="61"/>
      <c r="AQ16" s="61"/>
    </row>
    <row r="17" spans="1:43" ht="15.75" customHeight="1" thickTop="1" thickBot="1">
      <c r="A17" s="2575" t="s">
        <v>773</v>
      </c>
      <c r="B17" s="377" t="s">
        <v>2475</v>
      </c>
      <c r="C17" s="1005">
        <f>IFERROR(C12+C15,0)</f>
        <v>0</v>
      </c>
      <c r="D17" s="1005">
        <f>IFERROR(D12+D15,0)</f>
        <v>0</v>
      </c>
      <c r="E17" s="1005">
        <f>IFERROR(E12+E15,0)</f>
        <v>0</v>
      </c>
      <c r="F17" s="1005">
        <f>IFERROR(F12+F15,0)</f>
        <v>0</v>
      </c>
      <c r="G17" s="1005">
        <f>IFERROR(IF(OR(D17=0,F17=0),0,D17/(F17/1000)),0)</f>
        <v>0</v>
      </c>
      <c r="H17" s="1005">
        <f>IFERROR(H12+H15,0)</f>
        <v>0</v>
      </c>
      <c r="I17" s="1005">
        <f>IFERROR(I12+I15,0)</f>
        <v>0</v>
      </c>
      <c r="J17" s="1005">
        <f>IFERROR(H17-I17,0)</f>
        <v>0</v>
      </c>
      <c r="K17" s="1851">
        <f>IFERROR(K12+K15,0)</f>
        <v>0</v>
      </c>
      <c r="L17" s="612">
        <f>IFERROR(L12 + L15,0)</f>
        <v>0</v>
      </c>
      <c r="M17" s="171"/>
      <c r="N17" s="333" t="s">
        <v>2476</v>
      </c>
      <c r="O17" s="171"/>
      <c r="P17" s="334"/>
      <c r="Q17" s="171"/>
      <c r="R17" s="322"/>
      <c r="S17" s="246"/>
      <c r="T17" s="320"/>
      <c r="U17" s="232"/>
      <c r="V17" s="232"/>
      <c r="W17" s="232"/>
      <c r="X17" s="232"/>
      <c r="Y17" s="232"/>
      <c r="Z17" s="232"/>
      <c r="AA17" s="232"/>
      <c r="AB17" s="232"/>
      <c r="AC17" s="232"/>
      <c r="AD17" s="232"/>
      <c r="AE17" s="320"/>
      <c r="AG17" s="377" t="s">
        <v>2475</v>
      </c>
      <c r="AH17" s="331" t="s">
        <v>2477</v>
      </c>
      <c r="AI17" s="331" t="s">
        <v>2478</v>
      </c>
      <c r="AJ17" s="331" t="s">
        <v>2479</v>
      </c>
      <c r="AK17" s="331" t="s">
        <v>2480</v>
      </c>
      <c r="AL17" s="331" t="s">
        <v>2481</v>
      </c>
      <c r="AM17" s="331" t="s">
        <v>2482</v>
      </c>
      <c r="AN17" s="331" t="s">
        <v>2483</v>
      </c>
      <c r="AO17" s="331" t="s">
        <v>2484</v>
      </c>
      <c r="AP17" s="611" t="s">
        <v>2485</v>
      </c>
      <c r="AQ17" s="612" t="s">
        <v>2486</v>
      </c>
    </row>
    <row r="18" spans="1:43" ht="15.75" thickTop="1">
      <c r="A18" s="171"/>
      <c r="B18" s="171"/>
      <c r="C18" s="171"/>
      <c r="D18" s="171"/>
      <c r="E18" s="171"/>
      <c r="F18" s="171"/>
      <c r="G18" s="171"/>
      <c r="H18" s="171"/>
      <c r="I18" s="171"/>
      <c r="J18" s="171"/>
      <c r="K18" s="171"/>
      <c r="L18" s="171"/>
      <c r="M18" s="171"/>
      <c r="N18" s="171"/>
      <c r="O18" s="171"/>
      <c r="Q18" s="2575" t="s">
        <v>815</v>
      </c>
      <c r="S18" s="246"/>
      <c r="U18" s="232"/>
      <c r="V18" s="232"/>
      <c r="W18" s="232"/>
      <c r="X18" s="232"/>
      <c r="Y18" s="232"/>
      <c r="Z18" s="232"/>
      <c r="AA18" s="232"/>
      <c r="AB18" s="232"/>
      <c r="AC18" s="232"/>
      <c r="AD18" s="232"/>
      <c r="AQ18" s="2853" t="s">
        <v>816</v>
      </c>
    </row>
    <row r="19" spans="1:43" ht="15">
      <c r="A19" s="171"/>
      <c r="B19" s="171"/>
      <c r="C19" s="171"/>
      <c r="D19" s="171"/>
      <c r="E19" s="171"/>
      <c r="F19" s="171"/>
      <c r="G19" s="171"/>
      <c r="H19" s="171"/>
      <c r="I19" s="171"/>
      <c r="J19" s="171"/>
      <c r="K19" s="171"/>
      <c r="L19" s="171"/>
      <c r="M19" s="171"/>
      <c r="N19" s="171"/>
      <c r="O19" s="171"/>
      <c r="P19" s="171"/>
      <c r="Q19" s="171"/>
      <c r="S19" s="246"/>
      <c r="U19" s="232"/>
      <c r="V19" s="232"/>
      <c r="W19" s="232"/>
      <c r="X19" s="232"/>
      <c r="Y19" s="232"/>
      <c r="Z19" s="232"/>
      <c r="AA19" s="232"/>
      <c r="AB19" s="232"/>
      <c r="AC19" s="232"/>
      <c r="AD19" s="232"/>
    </row>
    <row r="20" spans="1:43" ht="15">
      <c r="A20" s="171"/>
      <c r="B20" s="171"/>
      <c r="C20" s="171"/>
      <c r="D20" s="171"/>
      <c r="E20" s="171"/>
      <c r="F20" s="171"/>
      <c r="G20" s="171"/>
      <c r="H20" s="171"/>
      <c r="I20" s="171"/>
      <c r="J20" s="171"/>
      <c r="K20" s="171"/>
      <c r="L20" s="171"/>
      <c r="M20" s="171"/>
      <c r="N20" s="171"/>
      <c r="O20" s="171"/>
      <c r="P20" s="171"/>
      <c r="Q20" s="171"/>
      <c r="S20" s="246"/>
      <c r="Z20" s="269"/>
      <c r="AA20" s="269"/>
      <c r="AB20" s="269"/>
      <c r="AC20" s="270"/>
      <c r="AD20" s="270"/>
    </row>
    <row r="21" spans="1:43" ht="15">
      <c r="A21" s="171"/>
      <c r="B21" s="171"/>
      <c r="C21" s="171"/>
      <c r="D21" s="171"/>
      <c r="E21" s="171"/>
      <c r="F21" s="171"/>
      <c r="G21" s="171"/>
      <c r="H21" s="171"/>
      <c r="I21" s="171"/>
      <c r="J21" s="171"/>
      <c r="K21" s="171"/>
      <c r="L21" s="171"/>
      <c r="M21" s="171"/>
      <c r="N21" s="171"/>
      <c r="O21" s="171"/>
      <c r="P21" s="171"/>
      <c r="Q21" s="171"/>
      <c r="S21" s="246"/>
      <c r="U21" s="196"/>
      <c r="V21" s="196"/>
      <c r="W21" s="196"/>
      <c r="X21" s="196"/>
      <c r="Y21" s="196"/>
      <c r="Z21" s="196"/>
      <c r="AA21" s="196"/>
      <c r="AB21" s="196"/>
      <c r="AC21" s="196"/>
      <c r="AD21" s="196"/>
    </row>
    <row r="22" spans="1:43" ht="15">
      <c r="A22" s="171"/>
      <c r="B22" s="171"/>
      <c r="C22" s="171"/>
      <c r="D22" s="171"/>
      <c r="E22" s="171"/>
      <c r="F22" s="171"/>
      <c r="G22" s="171"/>
      <c r="H22" s="171"/>
      <c r="I22" s="171"/>
      <c r="J22" s="171"/>
      <c r="K22" s="171"/>
      <c r="L22" s="171"/>
      <c r="M22" s="171"/>
      <c r="N22" s="171"/>
      <c r="O22" s="171"/>
      <c r="P22" s="171"/>
      <c r="Q22" s="171"/>
      <c r="S22" s="246"/>
      <c r="U22" s="196"/>
      <c r="V22" s="196"/>
      <c r="W22" s="196"/>
      <c r="X22" s="196"/>
      <c r="Y22" s="196"/>
      <c r="Z22" s="196"/>
      <c r="AA22" s="196"/>
      <c r="AB22" s="196"/>
      <c r="AC22" s="196"/>
      <c r="AD22" s="196"/>
    </row>
    <row r="23" spans="1:43" ht="15">
      <c r="A23" s="171"/>
      <c r="B23" s="171"/>
      <c r="C23" s="171"/>
      <c r="D23" s="171"/>
      <c r="E23" s="171"/>
      <c r="F23" s="171"/>
      <c r="G23" s="171"/>
      <c r="H23" s="171"/>
      <c r="I23" s="171"/>
      <c r="J23" s="171"/>
      <c r="K23" s="171"/>
      <c r="L23" s="171"/>
      <c r="M23" s="171"/>
      <c r="N23" s="171"/>
      <c r="O23" s="171"/>
      <c r="P23" s="171"/>
      <c r="Q23" s="171"/>
      <c r="S23" s="246"/>
      <c r="Z23" s="196"/>
      <c r="AA23" s="196"/>
      <c r="AB23" s="196"/>
      <c r="AC23" s="196"/>
      <c r="AD23" s="196"/>
    </row>
    <row r="24" spans="1:43" ht="15">
      <c r="A24" s="171"/>
      <c r="B24" s="171"/>
      <c r="C24" s="171"/>
      <c r="D24" s="171"/>
      <c r="E24" s="171"/>
      <c r="F24" s="171"/>
      <c r="G24" s="171"/>
      <c r="H24" s="171"/>
      <c r="I24" s="171"/>
      <c r="J24" s="171"/>
      <c r="K24" s="171"/>
      <c r="L24" s="171"/>
      <c r="M24" s="171"/>
      <c r="N24" s="171"/>
      <c r="O24" s="171"/>
      <c r="P24" s="171"/>
      <c r="Q24" s="171"/>
      <c r="S24" s="246"/>
      <c r="Z24" s="232"/>
      <c r="AA24" s="232"/>
      <c r="AB24" s="232"/>
      <c r="AC24" s="232"/>
      <c r="AD24" s="232"/>
    </row>
    <row r="25" spans="1:43" ht="15">
      <c r="A25" s="171"/>
      <c r="B25" s="171"/>
      <c r="C25" s="171"/>
      <c r="D25" s="171"/>
      <c r="E25" s="171"/>
      <c r="F25" s="171"/>
      <c r="G25" s="171"/>
      <c r="H25" s="171"/>
      <c r="I25" s="171"/>
      <c r="J25" s="171"/>
      <c r="K25" s="171"/>
      <c r="L25" s="171"/>
      <c r="M25" s="171"/>
      <c r="N25" s="171"/>
      <c r="O25" s="171"/>
      <c r="P25" s="171"/>
      <c r="Q25" s="171"/>
      <c r="S25" s="246"/>
      <c r="Z25" s="232"/>
      <c r="AA25" s="232"/>
      <c r="AB25" s="232"/>
      <c r="AC25" s="232"/>
      <c r="AD25" s="232"/>
    </row>
    <row r="26" spans="1:43" ht="15">
      <c r="A26" s="171"/>
      <c r="B26" s="171"/>
      <c r="C26" s="171"/>
      <c r="D26" s="171"/>
      <c r="E26" s="171"/>
      <c r="F26" s="171"/>
      <c r="G26" s="171"/>
      <c r="H26" s="171"/>
      <c r="I26" s="171"/>
      <c r="J26" s="171"/>
      <c r="K26" s="171"/>
      <c r="L26" s="171"/>
      <c r="M26" s="171"/>
      <c r="N26" s="171"/>
      <c r="O26" s="171"/>
      <c r="P26" s="171"/>
      <c r="Q26" s="171"/>
      <c r="S26" s="347"/>
      <c r="Z26" s="232"/>
      <c r="AA26" s="232"/>
      <c r="AB26" s="232"/>
      <c r="AC26" s="232"/>
      <c r="AD26" s="232"/>
    </row>
    <row r="27" spans="1:43" ht="15">
      <c r="A27" s="171"/>
      <c r="B27" s="171"/>
      <c r="C27" s="171"/>
      <c r="D27" s="171"/>
      <c r="E27" s="171"/>
      <c r="F27" s="171"/>
      <c r="G27" s="171"/>
      <c r="H27" s="171"/>
      <c r="I27" s="171"/>
      <c r="J27" s="171"/>
      <c r="K27" s="171"/>
      <c r="L27" s="171"/>
      <c r="M27" s="171"/>
      <c r="N27" s="171"/>
      <c r="O27" s="171"/>
      <c r="P27" s="171"/>
      <c r="Q27" s="171"/>
      <c r="S27" s="347"/>
      <c r="Z27" s="232"/>
      <c r="AA27" s="232"/>
      <c r="AB27" s="232"/>
      <c r="AC27" s="232"/>
      <c r="AD27" s="232"/>
    </row>
    <row r="28" spans="1:43" ht="15">
      <c r="A28" s="171"/>
      <c r="B28" s="171"/>
      <c r="C28" s="171"/>
      <c r="D28" s="171"/>
      <c r="E28" s="171"/>
      <c r="F28" s="171"/>
      <c r="G28" s="171"/>
      <c r="H28" s="171"/>
      <c r="I28" s="171"/>
      <c r="J28" s="171"/>
      <c r="K28" s="171"/>
      <c r="L28" s="171"/>
      <c r="M28" s="171"/>
      <c r="N28" s="171"/>
      <c r="O28" s="171"/>
      <c r="P28" s="171"/>
      <c r="Q28" s="171"/>
      <c r="S28" s="347"/>
      <c r="Z28" s="232"/>
      <c r="AA28" s="232"/>
      <c r="AB28" s="232"/>
      <c r="AC28" s="232"/>
      <c r="AD28" s="232"/>
    </row>
    <row r="29" spans="1:43" ht="15">
      <c r="A29" s="171"/>
      <c r="B29" s="171"/>
      <c r="C29" s="171"/>
      <c r="D29" s="171"/>
      <c r="E29" s="171"/>
      <c r="F29" s="171"/>
      <c r="G29" s="171"/>
      <c r="H29" s="171"/>
      <c r="I29" s="171"/>
      <c r="J29" s="171"/>
      <c r="K29" s="171"/>
      <c r="L29" s="171"/>
      <c r="M29" s="171"/>
      <c r="N29" s="171"/>
      <c r="O29" s="171"/>
      <c r="P29" s="171"/>
      <c r="Q29" s="171"/>
      <c r="R29" s="225"/>
      <c r="S29" s="347"/>
      <c r="Z29" s="232"/>
      <c r="AA29" s="232"/>
      <c r="AB29" s="232"/>
      <c r="AC29" s="232"/>
      <c r="AD29" s="232"/>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200"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2" zoomScaleNormal="100" zoomScaleSheetLayoutView="100" workbookViewId="0">
      <selection activeCell="B1" sqref="B1:D1"/>
    </sheetView>
  </sheetViews>
  <sheetFormatPr defaultColWidth="8.625" defaultRowHeight="14.25"/>
  <cols>
    <col min="1" max="1" width="11.5" style="196" hidden="1" customWidth="1"/>
    <col min="2" max="2" width="30.75" style="196" bestFit="1" customWidth="1"/>
    <col min="3" max="3" width="10.25" style="196" bestFit="1" customWidth="1"/>
    <col min="4" max="5" width="8.125" style="196" bestFit="1" customWidth="1"/>
    <col min="6" max="6" width="11.625" style="196" bestFit="1" customWidth="1"/>
    <col min="7" max="7" width="21.25" style="196" customWidth="1"/>
    <col min="8" max="8" width="15.25" style="196" customWidth="1"/>
    <col min="9" max="9" width="19.625" style="196" customWidth="1"/>
    <col min="10" max="10" width="18.75" style="196" customWidth="1"/>
    <col min="11" max="11" width="8.75" style="196" customWidth="1"/>
    <col min="12" max="12" width="23.25" style="196" customWidth="1"/>
    <col min="13" max="13" width="1.25" style="196" customWidth="1"/>
    <col min="14" max="14" width="9.5" style="196" bestFit="1" customWidth="1"/>
    <col min="15" max="15" width="1.625" style="196" customWidth="1"/>
    <col min="16" max="16" width="25.625" style="196" customWidth="1"/>
    <col min="17" max="17" width="9" style="196" hidden="1" customWidth="1"/>
    <col min="18" max="18" width="1.625" style="196" customWidth="1"/>
    <col min="19" max="19" width="20.25" style="196" bestFit="1" customWidth="1"/>
    <col min="20" max="20" width="1.625" style="225" customWidth="1"/>
    <col min="21" max="21" width="20.25" style="225" hidden="1" customWidth="1"/>
    <col min="22" max="22" width="1.625" style="225" hidden="1" customWidth="1"/>
    <col min="23" max="23" width="5.75" style="225" hidden="1" customWidth="1"/>
    <col min="24" max="24" width="1.625" style="225" hidden="1" customWidth="1"/>
    <col min="25" max="25" width="5.75" style="225" hidden="1" customWidth="1"/>
    <col min="26" max="27" width="1.625" style="225" hidden="1" customWidth="1"/>
    <col min="28" max="28" width="5.75" style="225" hidden="1" customWidth="1"/>
    <col min="29" max="31" width="1.625" style="225" hidden="1" customWidth="1"/>
    <col min="32" max="32" width="1.625" style="196" customWidth="1"/>
    <col min="33" max="33" width="30.75" style="196" bestFit="1" customWidth="1"/>
    <col min="34" max="34" width="14.25" style="196" bestFit="1" customWidth="1"/>
    <col min="35" max="35" width="13.75" style="196" bestFit="1" customWidth="1"/>
    <col min="36" max="36" width="13.125" style="196" bestFit="1" customWidth="1"/>
    <col min="37" max="37" width="12.625" style="196" bestFit="1" customWidth="1"/>
    <col min="38" max="39" width="15.125" style="196" customWidth="1"/>
    <col min="40" max="40" width="14.25" style="196" bestFit="1" customWidth="1"/>
    <col min="41" max="41" width="15.625" style="196" bestFit="1" customWidth="1"/>
    <col min="42" max="42" width="14.75" style="196" bestFit="1" customWidth="1"/>
    <col min="43" max="43" width="15.625" style="196" bestFit="1" customWidth="1"/>
    <col min="44" max="44" width="1.625" style="196" customWidth="1"/>
    <col min="45" max="16384" width="8.625" style="196"/>
  </cols>
  <sheetData>
    <row r="1" spans="1:47" s="348" customFormat="1" ht="30" customHeight="1">
      <c r="B1" s="3225" t="s">
        <v>2487</v>
      </c>
      <c r="C1" s="3225"/>
      <c r="D1" s="3225"/>
      <c r="E1" s="3225"/>
      <c r="F1" s="3225"/>
      <c r="G1" s="3225"/>
      <c r="H1" s="3225"/>
      <c r="I1" s="3225"/>
      <c r="J1" s="498"/>
      <c r="K1" s="498"/>
      <c r="L1" s="498"/>
      <c r="M1" s="498"/>
      <c r="N1" s="470"/>
      <c r="R1" s="299"/>
      <c r="S1" s="221"/>
      <c r="T1" s="320"/>
      <c r="U1" s="225"/>
      <c r="V1" s="225"/>
      <c r="W1" s="225"/>
      <c r="X1" s="225"/>
      <c r="Y1" s="225"/>
      <c r="Z1" s="225"/>
      <c r="AA1" s="225"/>
      <c r="AB1" s="225"/>
      <c r="AC1" s="225"/>
      <c r="AD1" s="225"/>
      <c r="AE1" s="320"/>
      <c r="AG1" s="3225" t="s">
        <v>656</v>
      </c>
      <c r="AH1" s="3225"/>
      <c r="AI1" s="3225"/>
      <c r="AJ1" s="3225"/>
      <c r="AK1" s="3225"/>
      <c r="AL1" s="3225"/>
      <c r="AM1" s="3225"/>
      <c r="AN1" s="3225"/>
      <c r="AS1" s="196"/>
    </row>
    <row r="2" spans="1:47" s="348" customFormat="1" ht="30" customHeight="1">
      <c r="B2" s="381" t="str">
        <f>SelectCompany!B4</f>
        <v>South West Water (whole area)</v>
      </c>
      <c r="C2" s="381"/>
      <c r="D2" s="381"/>
      <c r="E2" s="381"/>
      <c r="F2" s="381"/>
      <c r="G2" s="470"/>
      <c r="H2" s="470"/>
      <c r="I2" s="470"/>
      <c r="J2" s="470"/>
      <c r="K2" s="470"/>
      <c r="L2" s="470"/>
      <c r="M2" s="470"/>
      <c r="N2" s="470"/>
      <c r="R2" s="299"/>
      <c r="S2" s="221"/>
      <c r="T2" s="320"/>
      <c r="U2" s="225"/>
      <c r="V2" s="225"/>
      <c r="W2" s="225"/>
      <c r="X2" s="225"/>
      <c r="Y2" s="225"/>
      <c r="Z2" s="225"/>
      <c r="AA2" s="225"/>
      <c r="AB2" s="225"/>
      <c r="AC2" s="225"/>
      <c r="AD2" s="225"/>
      <c r="AE2" s="320"/>
      <c r="AG2" s="3225"/>
      <c r="AH2" s="3225"/>
      <c r="AI2" s="3225"/>
      <c r="AJ2" s="3225"/>
      <c r="AK2" s="3225"/>
      <c r="AL2" s="470"/>
      <c r="AM2" s="470"/>
      <c r="AN2" s="470"/>
      <c r="AO2" s="470"/>
      <c r="AP2" s="470"/>
      <c r="AQ2" s="470"/>
    </row>
    <row r="3" spans="1:47" ht="38.25" customHeight="1">
      <c r="B3" s="3276" t="s">
        <v>2488</v>
      </c>
      <c r="C3" s="3277"/>
      <c r="D3" s="3277"/>
      <c r="E3" s="3277"/>
      <c r="F3" s="3277"/>
      <c r="G3" s="3277"/>
      <c r="H3" s="3277"/>
      <c r="I3" s="3277"/>
      <c r="J3" s="3277"/>
      <c r="K3" s="3277"/>
      <c r="L3" s="3277"/>
      <c r="M3" s="3277"/>
      <c r="N3" s="3277"/>
      <c r="O3" s="3277"/>
      <c r="P3" s="3277"/>
      <c r="Q3" s="222"/>
      <c r="R3" s="301"/>
      <c r="S3" s="382" t="s">
        <v>658</v>
      </c>
      <c r="T3" s="320"/>
      <c r="U3" s="3232" t="s">
        <v>659</v>
      </c>
      <c r="V3" s="3232"/>
      <c r="W3" s="3232"/>
      <c r="X3" s="3232"/>
      <c r="Y3" s="3232"/>
      <c r="Z3" s="3232"/>
      <c r="AA3" s="3232"/>
      <c r="AB3" s="3232"/>
      <c r="AC3" s="3232"/>
      <c r="AD3" s="3232"/>
      <c r="AE3" s="320"/>
      <c r="AG3" s="3276" t="s">
        <v>2488</v>
      </c>
      <c r="AH3" s="3277"/>
      <c r="AI3" s="3277"/>
      <c r="AJ3" s="3277"/>
      <c r="AK3" s="3277"/>
      <c r="AL3" s="3277"/>
      <c r="AM3" s="3277"/>
      <c r="AN3" s="3277"/>
      <c r="AO3" s="3277"/>
      <c r="AP3" s="3277"/>
      <c r="AQ3" s="3277"/>
      <c r="AR3" s="616"/>
      <c r="AS3" s="616"/>
      <c r="AT3" s="616"/>
      <c r="AU3" s="616"/>
    </row>
    <row r="4" spans="1:47" ht="18.75" customHeight="1" thickBot="1">
      <c r="B4" s="617"/>
      <c r="C4" s="618"/>
      <c r="D4" s="618"/>
      <c r="E4" s="618"/>
      <c r="F4" s="618"/>
      <c r="G4" s="618"/>
      <c r="H4" s="618"/>
      <c r="I4" s="618"/>
      <c r="J4" s="618"/>
      <c r="K4" s="618"/>
      <c r="L4" s="618"/>
      <c r="M4" s="617"/>
      <c r="N4" s="348"/>
      <c r="O4" s="222"/>
      <c r="P4" s="222"/>
      <c r="Q4" s="222"/>
      <c r="R4" s="304"/>
      <c r="S4" s="246"/>
      <c r="T4" s="320"/>
      <c r="U4" s="231" t="s">
        <v>668</v>
      </c>
      <c r="Z4" s="196"/>
      <c r="AA4" s="231"/>
      <c r="AB4" s="231"/>
      <c r="AC4" s="232"/>
      <c r="AD4" s="232"/>
      <c r="AE4" s="320"/>
      <c r="AG4" s="617"/>
      <c r="AH4" s="618"/>
      <c r="AI4" s="618"/>
      <c r="AJ4" s="618"/>
      <c r="AK4" s="618"/>
      <c r="AL4" s="618"/>
      <c r="AM4" s="618"/>
      <c r="AN4" s="618"/>
      <c r="AO4" s="618"/>
      <c r="AP4" s="618"/>
      <c r="AQ4" s="618"/>
    </row>
    <row r="5" spans="1:47" ht="58.5" customHeight="1" thickTop="1">
      <c r="A5" s="2423" t="s">
        <v>669</v>
      </c>
      <c r="B5" s="584" t="s">
        <v>660</v>
      </c>
      <c r="C5" s="600" t="s">
        <v>2417</v>
      </c>
      <c r="D5" s="600" t="s">
        <v>2381</v>
      </c>
      <c r="E5" s="600" t="s">
        <v>2418</v>
      </c>
      <c r="F5" s="600" t="s">
        <v>2419</v>
      </c>
      <c r="G5" s="600" t="s">
        <v>2420</v>
      </c>
      <c r="H5" s="600" t="s">
        <v>2421</v>
      </c>
      <c r="I5" s="600" t="s">
        <v>2422</v>
      </c>
      <c r="J5" s="600" t="s">
        <v>2423</v>
      </c>
      <c r="K5" s="600" t="s">
        <v>2424</v>
      </c>
      <c r="L5" s="601" t="s">
        <v>2425</v>
      </c>
      <c r="M5" s="619"/>
      <c r="N5" s="3363" t="s">
        <v>666</v>
      </c>
      <c r="O5" s="171"/>
      <c r="P5" s="3363" t="s">
        <v>667</v>
      </c>
      <c r="Q5" s="171"/>
      <c r="R5" s="304"/>
      <c r="S5" s="246"/>
      <c r="T5" s="320"/>
      <c r="Z5" s="196"/>
      <c r="AA5" s="196"/>
      <c r="AB5" s="196"/>
      <c r="AC5" s="196"/>
      <c r="AD5" s="196"/>
      <c r="AE5" s="320"/>
      <c r="AG5" s="584" t="s">
        <v>660</v>
      </c>
      <c r="AH5" s="600" t="s">
        <v>2417</v>
      </c>
      <c r="AI5" s="600" t="s">
        <v>2381</v>
      </c>
      <c r="AJ5" s="600" t="s">
        <v>2418</v>
      </c>
      <c r="AK5" s="600" t="s">
        <v>2419</v>
      </c>
      <c r="AL5" s="600" t="s">
        <v>2420</v>
      </c>
      <c r="AM5" s="600" t="s">
        <v>2421</v>
      </c>
      <c r="AN5" s="600" t="s">
        <v>2422</v>
      </c>
      <c r="AO5" s="600" t="s">
        <v>2423</v>
      </c>
      <c r="AP5" s="600" t="s">
        <v>2424</v>
      </c>
      <c r="AQ5" s="601" t="s">
        <v>2425</v>
      </c>
    </row>
    <row r="6" spans="1:47" ht="15" customHeight="1">
      <c r="A6" s="171"/>
      <c r="B6" s="386" t="s">
        <v>661</v>
      </c>
      <c r="C6" s="384" t="s">
        <v>677</v>
      </c>
      <c r="D6" s="384" t="s">
        <v>677</v>
      </c>
      <c r="E6" s="384" t="s">
        <v>677</v>
      </c>
      <c r="F6" s="384" t="s">
        <v>2375</v>
      </c>
      <c r="G6" s="384" t="s">
        <v>2376</v>
      </c>
      <c r="H6" s="384" t="s">
        <v>2376</v>
      </c>
      <c r="I6" s="384" t="s">
        <v>2376</v>
      </c>
      <c r="J6" s="384" t="s">
        <v>2376</v>
      </c>
      <c r="K6" s="384" t="s">
        <v>1281</v>
      </c>
      <c r="L6" s="385" t="s">
        <v>2376</v>
      </c>
      <c r="M6" s="619"/>
      <c r="N6" s="3364"/>
      <c r="O6" s="171"/>
      <c r="P6" s="3364"/>
      <c r="Q6" s="171"/>
      <c r="R6" s="304"/>
      <c r="S6" s="246"/>
      <c r="T6" s="320"/>
      <c r="Z6" s="196"/>
      <c r="AA6" s="196"/>
      <c r="AB6" s="196"/>
      <c r="AC6" s="196"/>
      <c r="AD6" s="196"/>
      <c r="AE6" s="320"/>
      <c r="AG6" s="386" t="s">
        <v>661</v>
      </c>
      <c r="AH6" s="384" t="s">
        <v>677</v>
      </c>
      <c r="AI6" s="384" t="s">
        <v>677</v>
      </c>
      <c r="AJ6" s="384" t="s">
        <v>677</v>
      </c>
      <c r="AK6" s="384" t="s">
        <v>2375</v>
      </c>
      <c r="AL6" s="384" t="s">
        <v>2376</v>
      </c>
      <c r="AM6" s="384" t="s">
        <v>2376</v>
      </c>
      <c r="AN6" s="384" t="s">
        <v>2376</v>
      </c>
      <c r="AO6" s="384" t="s">
        <v>2376</v>
      </c>
      <c r="AP6" s="384" t="s">
        <v>1281</v>
      </c>
      <c r="AQ6" s="385" t="s">
        <v>2376</v>
      </c>
    </row>
    <row r="7" spans="1:47" ht="15" customHeight="1" thickBot="1">
      <c r="A7" s="171"/>
      <c r="B7" s="387" t="s">
        <v>662</v>
      </c>
      <c r="C7" s="233">
        <v>3</v>
      </c>
      <c r="D7" s="233">
        <v>3</v>
      </c>
      <c r="E7" s="233">
        <v>3</v>
      </c>
      <c r="F7" s="233">
        <v>3</v>
      </c>
      <c r="G7" s="233">
        <v>3</v>
      </c>
      <c r="H7" s="233">
        <v>3</v>
      </c>
      <c r="I7" s="233">
        <v>3</v>
      </c>
      <c r="J7" s="233">
        <v>3</v>
      </c>
      <c r="K7" s="233">
        <v>3</v>
      </c>
      <c r="L7" s="602">
        <v>3</v>
      </c>
      <c r="M7" s="620"/>
      <c r="N7" s="3365"/>
      <c r="O7" s="171"/>
      <c r="P7" s="3365"/>
      <c r="Q7" s="171"/>
      <c r="R7" s="304"/>
      <c r="S7" s="246"/>
      <c r="T7" s="320"/>
      <c r="Z7" s="229"/>
      <c r="AA7" s="229"/>
      <c r="AB7" s="229"/>
      <c r="AC7" s="229"/>
      <c r="AD7" s="229"/>
      <c r="AE7" s="320"/>
      <c r="AG7" s="387" t="s">
        <v>662</v>
      </c>
      <c r="AH7" s="233">
        <v>3</v>
      </c>
      <c r="AI7" s="233">
        <v>3</v>
      </c>
      <c r="AJ7" s="233">
        <v>3</v>
      </c>
      <c r="AK7" s="233">
        <v>3</v>
      </c>
      <c r="AL7" s="233">
        <v>3</v>
      </c>
      <c r="AM7" s="233">
        <v>3</v>
      </c>
      <c r="AN7" s="233">
        <v>3</v>
      </c>
      <c r="AO7" s="233">
        <v>3</v>
      </c>
      <c r="AP7" s="233">
        <v>3</v>
      </c>
      <c r="AQ7" s="602">
        <v>3</v>
      </c>
    </row>
    <row r="8" spans="1:47" ht="15.75" customHeight="1" thickTop="1" thickBot="1">
      <c r="A8" s="2575" t="s">
        <v>673</v>
      </c>
      <c r="C8" s="510"/>
      <c r="D8" s="510"/>
      <c r="E8" s="510"/>
      <c r="F8" s="61"/>
      <c r="G8" s="61"/>
      <c r="H8" s="510"/>
      <c r="I8" s="510"/>
      <c r="J8" s="510"/>
      <c r="K8" s="510"/>
      <c r="L8" s="603"/>
      <c r="M8" s="591"/>
      <c r="N8" s="222"/>
      <c r="O8" s="171"/>
      <c r="P8" s="171"/>
      <c r="Q8" s="171"/>
      <c r="R8" s="304"/>
      <c r="S8" s="246"/>
      <c r="T8" s="320"/>
      <c r="Z8" s="232"/>
      <c r="AA8" s="232"/>
      <c r="AB8" s="232"/>
      <c r="AC8" s="232"/>
      <c r="AD8" s="232"/>
      <c r="AE8" s="320"/>
      <c r="AG8" s="603"/>
      <c r="AH8" s="2859" t="s">
        <v>820</v>
      </c>
      <c r="AI8" s="510"/>
      <c r="AJ8" s="510"/>
      <c r="AK8" s="61"/>
      <c r="AL8" s="61"/>
      <c r="AM8" s="510"/>
      <c r="AN8" s="510"/>
      <c r="AO8" s="510"/>
      <c r="AP8" s="510"/>
      <c r="AQ8" s="603"/>
    </row>
    <row r="9" spans="1:47" ht="15.75" customHeight="1" thickTop="1" thickBot="1">
      <c r="A9" s="171"/>
      <c r="B9" s="352" t="s">
        <v>2426</v>
      </c>
      <c r="C9" s="437"/>
      <c r="D9" s="437"/>
      <c r="E9" s="603"/>
      <c r="F9" s="81"/>
      <c r="G9" s="81"/>
      <c r="H9" s="604"/>
      <c r="I9" s="604"/>
      <c r="J9" s="604"/>
      <c r="K9" s="604"/>
      <c r="L9" s="171"/>
      <c r="M9" s="222"/>
      <c r="N9" s="171"/>
      <c r="O9" s="171"/>
      <c r="P9" s="171"/>
      <c r="Q9" s="171"/>
      <c r="R9" s="322"/>
      <c r="S9" s="246"/>
      <c r="T9" s="320"/>
      <c r="Z9" s="232"/>
      <c r="AA9" s="232"/>
      <c r="AB9" s="232"/>
      <c r="AC9" s="232"/>
      <c r="AD9" s="232"/>
      <c r="AE9" s="320"/>
      <c r="AG9" s="352" t="s">
        <v>2426</v>
      </c>
      <c r="AH9" s="437"/>
      <c r="AI9" s="437"/>
      <c r="AJ9" s="603"/>
      <c r="AK9" s="81"/>
      <c r="AL9" s="81"/>
      <c r="AM9" s="604"/>
      <c r="AN9" s="604"/>
      <c r="AO9" s="604"/>
      <c r="AP9" s="604"/>
      <c r="AQ9" s="171"/>
    </row>
    <row r="10" spans="1:47" ht="15.75" customHeight="1" thickTop="1">
      <c r="A10" s="2699" t="s">
        <v>675</v>
      </c>
      <c r="B10" s="408" t="s">
        <v>2427</v>
      </c>
      <c r="C10" s="240"/>
      <c r="D10" s="621"/>
      <c r="E10" s="1845">
        <f>IFERROR(SUM(C10:D10),0)</f>
        <v>0</v>
      </c>
      <c r="F10" s="621"/>
      <c r="G10" s="2778">
        <f>IFERROR(IF(OR(D10=0,F10=0),0,D10/(F10/1000)),0)</f>
        <v>0</v>
      </c>
      <c r="H10" s="2779"/>
      <c r="I10" s="2779"/>
      <c r="J10" s="2772">
        <f>IFERROR(H10 + I10,0)</f>
        <v>0</v>
      </c>
      <c r="K10" s="2779"/>
      <c r="L10" s="2780"/>
      <c r="M10" s="244"/>
      <c r="N10" s="623" t="s">
        <v>2489</v>
      </c>
      <c r="O10" s="171"/>
      <c r="P10" s="245"/>
      <c r="Q10" s="171"/>
      <c r="R10" s="322"/>
      <c r="S10" s="246" t="str">
        <f>IF( SUM( U10:AD10 ) = 0, 0, $U$4 )</f>
        <v>Please complete all cells in row</v>
      </c>
      <c r="T10" s="320"/>
      <c r="U10" s="247">
        <f t="shared" ref="U10:X12" si="0" xml:space="preserve"> IF( ISNUMBER( C10 ), 0, 1 )</f>
        <v>1</v>
      </c>
      <c r="V10" s="247">
        <f t="shared" ref="V10:V12" si="1" xml:space="preserve"> IF( ISNUMBER( D10 ), 0, 1 )</f>
        <v>1</v>
      </c>
      <c r="W10" s="232"/>
      <c r="X10" s="247">
        <f t="shared" si="0"/>
        <v>1</v>
      </c>
      <c r="Y10" s="232"/>
      <c r="Z10" s="247">
        <f t="shared" ref="Z10:Z12" si="2" xml:space="preserve"> IF( ISNUMBER( H10 ), 0, 1 )</f>
        <v>1</v>
      </c>
      <c r="AA10" s="247">
        <f t="shared" ref="AA10:AA12" si="3" xml:space="preserve"> IF( ISNUMBER( I10 ), 0, 1 )</f>
        <v>1</v>
      </c>
      <c r="AB10" s="232"/>
      <c r="AC10" s="247">
        <f t="shared" ref="AC10:AC12" si="4" xml:space="preserve"> IF( ISNUMBER( K10 ), 0, 1 )</f>
        <v>1</v>
      </c>
      <c r="AD10" s="247">
        <f t="shared" ref="AD10:AD12" si="5" xml:space="preserve"> IF( ISNUMBER( L10 ), 0, 1 )</f>
        <v>1</v>
      </c>
      <c r="AE10" s="320"/>
      <c r="AG10" s="408" t="s">
        <v>2427</v>
      </c>
      <c r="AH10" s="240" t="s">
        <v>2490</v>
      </c>
      <c r="AI10" s="621" t="s">
        <v>2491</v>
      </c>
      <c r="AJ10" s="605" t="s">
        <v>2492</v>
      </c>
      <c r="AK10" s="621" t="s">
        <v>2493</v>
      </c>
      <c r="AL10" s="605" t="s">
        <v>2494</v>
      </c>
      <c r="AM10" s="621" t="s">
        <v>2495</v>
      </c>
      <c r="AN10" s="621" t="s">
        <v>2496</v>
      </c>
      <c r="AO10" s="605" t="s">
        <v>2497</v>
      </c>
      <c r="AP10" s="621" t="s">
        <v>2498</v>
      </c>
      <c r="AQ10" s="622" t="s">
        <v>2499</v>
      </c>
    </row>
    <row r="11" spans="1:47" ht="15.75" customHeight="1">
      <c r="A11" s="171"/>
      <c r="B11" s="417" t="s">
        <v>2439</v>
      </c>
      <c r="C11" s="624"/>
      <c r="D11" s="624"/>
      <c r="E11" s="1846">
        <f>IFERROR(SUM(C11:D11),0)</f>
        <v>0</v>
      </c>
      <c r="F11" s="624"/>
      <c r="G11" s="2777">
        <f>IFERROR(IF(OR(D11=0,F11=0),0,D11/(F11/1100)),0)</f>
        <v>0</v>
      </c>
      <c r="H11" s="2771"/>
      <c r="I11" s="2771"/>
      <c r="J11" s="2773">
        <f>IFERROR(H11 + I11,0)</f>
        <v>0</v>
      </c>
      <c r="K11" s="2771"/>
      <c r="L11" s="2781"/>
      <c r="M11" s="244"/>
      <c r="N11" s="626" t="s">
        <v>2500</v>
      </c>
      <c r="O11" s="171"/>
      <c r="P11" s="253"/>
      <c r="Q11" s="171"/>
      <c r="R11" s="322"/>
      <c r="S11" s="246" t="str">
        <f t="shared" ref="S11:S12" si="6">IF( SUM( U11:AD11 ) = 0, 0, $U$4 )</f>
        <v>Please complete all cells in row</v>
      </c>
      <c r="T11" s="320"/>
      <c r="U11" s="247">
        <f t="shared" ref="U11:U12" si="7" xml:space="preserve"> IF( ISNUMBER( C11 ), 0, 1 )</f>
        <v>1</v>
      </c>
      <c r="V11" s="247">
        <f t="shared" si="1"/>
        <v>1</v>
      </c>
      <c r="W11" s="232"/>
      <c r="X11" s="247">
        <f t="shared" si="0"/>
        <v>1</v>
      </c>
      <c r="Y11" s="232"/>
      <c r="Z11" s="247">
        <f t="shared" si="2"/>
        <v>1</v>
      </c>
      <c r="AA11" s="247">
        <f t="shared" si="3"/>
        <v>1</v>
      </c>
      <c r="AB11" s="232"/>
      <c r="AC11" s="247">
        <f t="shared" si="4"/>
        <v>1</v>
      </c>
      <c r="AD11" s="247">
        <f t="shared" si="5"/>
        <v>1</v>
      </c>
      <c r="AE11" s="320"/>
      <c r="AG11" s="417" t="s">
        <v>2439</v>
      </c>
      <c r="AH11" s="624" t="s">
        <v>2501</v>
      </c>
      <c r="AI11" s="624" t="s">
        <v>2502</v>
      </c>
      <c r="AJ11" s="607" t="s">
        <v>2503</v>
      </c>
      <c r="AK11" s="624" t="s">
        <v>2504</v>
      </c>
      <c r="AL11" s="607" t="s">
        <v>2505</v>
      </c>
      <c r="AM11" s="624" t="s">
        <v>2506</v>
      </c>
      <c r="AN11" s="624" t="s">
        <v>2507</v>
      </c>
      <c r="AO11" s="607" t="s">
        <v>2508</v>
      </c>
      <c r="AP11" s="624" t="s">
        <v>2509</v>
      </c>
      <c r="AQ11" s="625" t="s">
        <v>2510</v>
      </c>
    </row>
    <row r="12" spans="1:47" ht="15.75" customHeight="1">
      <c r="A12" s="171"/>
      <c r="B12" s="417" t="s">
        <v>2511</v>
      </c>
      <c r="C12" s="624"/>
      <c r="D12" s="624"/>
      <c r="E12" s="1846">
        <f>IFERROR(SUM(C12:D12),0)</f>
        <v>0</v>
      </c>
      <c r="F12" s="624"/>
      <c r="G12" s="2777">
        <f>IFERROR(IF(OR(D12=0,F12=0),0,D12/(F12/1200)),0)</f>
        <v>0</v>
      </c>
      <c r="H12" s="2771"/>
      <c r="I12" s="2771"/>
      <c r="J12" s="2773">
        <f>IFERROR(H12 + I12,0)</f>
        <v>0</v>
      </c>
      <c r="K12" s="2771"/>
      <c r="L12" s="2781"/>
      <c r="M12" s="222"/>
      <c r="N12" s="626" t="s">
        <v>2512</v>
      </c>
      <c r="O12" s="171"/>
      <c r="P12" s="253"/>
      <c r="Q12" s="171"/>
      <c r="R12" s="322"/>
      <c r="S12" s="246" t="str">
        <f t="shared" si="6"/>
        <v>Please complete all cells in row</v>
      </c>
      <c r="T12" s="320"/>
      <c r="U12" s="247">
        <f t="shared" si="7"/>
        <v>1</v>
      </c>
      <c r="V12" s="247">
        <f t="shared" si="1"/>
        <v>1</v>
      </c>
      <c r="W12" s="232"/>
      <c r="X12" s="247">
        <f t="shared" si="0"/>
        <v>1</v>
      </c>
      <c r="Y12" s="232"/>
      <c r="Z12" s="247">
        <f t="shared" si="2"/>
        <v>1</v>
      </c>
      <c r="AA12" s="247">
        <f t="shared" si="3"/>
        <v>1</v>
      </c>
      <c r="AB12" s="232"/>
      <c r="AC12" s="247">
        <f t="shared" si="4"/>
        <v>1</v>
      </c>
      <c r="AD12" s="247">
        <f t="shared" si="5"/>
        <v>1</v>
      </c>
      <c r="AE12" s="320"/>
      <c r="AG12" s="417" t="s">
        <v>2511</v>
      </c>
      <c r="AH12" s="624" t="s">
        <v>2513</v>
      </c>
      <c r="AI12" s="624" t="s">
        <v>2514</v>
      </c>
      <c r="AJ12" s="607" t="s">
        <v>2515</v>
      </c>
      <c r="AK12" s="624" t="s">
        <v>2516</v>
      </c>
      <c r="AL12" s="607" t="s">
        <v>2517</v>
      </c>
      <c r="AM12" s="624" t="s">
        <v>2518</v>
      </c>
      <c r="AN12" s="624" t="s">
        <v>2519</v>
      </c>
      <c r="AO12" s="607" t="s">
        <v>2520</v>
      </c>
      <c r="AP12" s="624" t="s">
        <v>2521</v>
      </c>
      <c r="AQ12" s="625" t="s">
        <v>2522</v>
      </c>
    </row>
    <row r="13" spans="1:47" ht="15.75" customHeight="1" thickBot="1">
      <c r="A13" s="2699" t="s">
        <v>773</v>
      </c>
      <c r="B13" s="420" t="s">
        <v>2475</v>
      </c>
      <c r="C13" s="1847">
        <f t="shared" ref="C13:L13" si="8">IFERROR(SUM(C10:C12),0)</f>
        <v>0</v>
      </c>
      <c r="D13" s="1847">
        <f t="shared" si="8"/>
        <v>0</v>
      </c>
      <c r="E13" s="1847">
        <f t="shared" si="8"/>
        <v>0</v>
      </c>
      <c r="F13" s="1847">
        <f t="shared" si="8"/>
        <v>0</v>
      </c>
      <c r="G13" s="1847">
        <f>IFERROR(IF(OR(D13=0,F13=0),0,D13/(F13/1200)),0)</f>
        <v>0</v>
      </c>
      <c r="H13" s="2776">
        <f t="shared" si="8"/>
        <v>0</v>
      </c>
      <c r="I13" s="2776">
        <f t="shared" si="8"/>
        <v>0</v>
      </c>
      <c r="J13" s="1847">
        <f t="shared" si="8"/>
        <v>0</v>
      </c>
      <c r="K13" s="2775">
        <f t="shared" si="8"/>
        <v>0</v>
      </c>
      <c r="L13" s="2774">
        <f t="shared" si="8"/>
        <v>0</v>
      </c>
      <c r="M13" s="620"/>
      <c r="N13" s="627" t="s">
        <v>2523</v>
      </c>
      <c r="O13" s="171"/>
      <c r="P13" s="264"/>
      <c r="Q13" s="171"/>
      <c r="R13" s="322"/>
      <c r="S13" s="246"/>
      <c r="T13" s="320"/>
      <c r="U13" s="232"/>
      <c r="V13" s="232"/>
      <c r="W13" s="232"/>
      <c r="X13" s="232"/>
      <c r="Y13" s="232"/>
      <c r="Z13" s="232"/>
      <c r="AA13" s="232"/>
      <c r="AB13" s="232"/>
      <c r="AC13" s="232"/>
      <c r="AD13" s="232"/>
      <c r="AE13" s="320"/>
      <c r="AG13" s="420" t="s">
        <v>2475</v>
      </c>
      <c r="AH13" s="609" t="s">
        <v>2524</v>
      </c>
      <c r="AI13" s="609" t="s">
        <v>2525</v>
      </c>
      <c r="AJ13" s="609" t="s">
        <v>2526</v>
      </c>
      <c r="AK13" s="609" t="s">
        <v>2527</v>
      </c>
      <c r="AL13" s="609" t="s">
        <v>2528</v>
      </c>
      <c r="AM13" s="609" t="s">
        <v>2529</v>
      </c>
      <c r="AN13" s="609" t="s">
        <v>2530</v>
      </c>
      <c r="AO13" s="609" t="s">
        <v>2531</v>
      </c>
      <c r="AP13" s="610" t="s">
        <v>2532</v>
      </c>
      <c r="AQ13" s="374" t="s">
        <v>2533</v>
      </c>
    </row>
    <row r="14" spans="1:47" ht="16.5" thickTop="1">
      <c r="A14" s="171"/>
      <c r="B14" s="171"/>
      <c r="C14" s="171"/>
      <c r="D14" s="171"/>
      <c r="E14" s="171"/>
      <c r="F14" s="171"/>
      <c r="G14" s="171"/>
      <c r="H14" s="613"/>
      <c r="I14" s="613"/>
      <c r="J14" s="613"/>
      <c r="K14" s="613"/>
      <c r="L14" s="613"/>
      <c r="M14" s="614"/>
      <c r="N14" s="171"/>
      <c r="O14" s="171"/>
      <c r="Q14" s="2575" t="s">
        <v>815</v>
      </c>
      <c r="S14" s="246"/>
      <c r="U14" s="232"/>
      <c r="V14" s="232"/>
      <c r="W14" s="232"/>
      <c r="X14" s="232"/>
      <c r="Y14" s="232"/>
      <c r="Z14" s="232"/>
      <c r="AA14" s="232"/>
      <c r="AB14" s="232"/>
      <c r="AC14" s="232"/>
      <c r="AD14" s="232"/>
      <c r="AM14" s="613"/>
      <c r="AN14" s="613"/>
      <c r="AO14" s="613"/>
      <c r="AP14" s="613"/>
      <c r="AQ14" s="2859" t="s">
        <v>816</v>
      </c>
    </row>
    <row r="15" spans="1:47" ht="15">
      <c r="A15" s="171"/>
      <c r="B15" s="171"/>
      <c r="C15" s="171"/>
      <c r="D15" s="171"/>
      <c r="E15" s="171"/>
      <c r="F15" s="171"/>
      <c r="G15" s="171"/>
      <c r="H15" s="613"/>
      <c r="I15" s="613"/>
      <c r="J15" s="613"/>
      <c r="K15" s="613"/>
      <c r="L15" s="613"/>
      <c r="M15" s="59"/>
      <c r="N15" s="171"/>
      <c r="O15" s="171"/>
      <c r="P15" s="171"/>
      <c r="Q15" s="171"/>
      <c r="S15" s="246"/>
      <c r="U15" s="232"/>
      <c r="V15" s="232"/>
      <c r="W15" s="232"/>
      <c r="X15" s="232"/>
      <c r="Y15" s="232"/>
      <c r="Z15" s="232"/>
      <c r="AA15" s="232"/>
      <c r="AB15" s="232"/>
      <c r="AC15" s="232"/>
      <c r="AD15" s="232"/>
      <c r="AM15" s="613"/>
      <c r="AN15" s="613"/>
      <c r="AO15" s="613"/>
      <c r="AP15" s="613"/>
    </row>
    <row r="16" spans="1:47" ht="15">
      <c r="A16" s="171"/>
      <c r="B16" s="171"/>
      <c r="C16" s="171"/>
      <c r="D16" s="171"/>
      <c r="E16" s="171"/>
      <c r="F16" s="171"/>
      <c r="G16" s="171"/>
      <c r="H16" s="171"/>
      <c r="I16" s="171"/>
      <c r="J16" s="171"/>
      <c r="K16" s="171"/>
      <c r="L16" s="171"/>
      <c r="M16" s="171"/>
      <c r="N16" s="171"/>
      <c r="O16" s="171"/>
      <c r="P16" s="171"/>
      <c r="Q16" s="171"/>
      <c r="S16" s="246"/>
    </row>
    <row r="17" spans="1:30" ht="15">
      <c r="A17" s="171"/>
      <c r="B17" s="171"/>
      <c r="C17" s="171"/>
      <c r="D17" s="171"/>
      <c r="E17" s="171"/>
      <c r="F17" s="171"/>
      <c r="G17" s="171"/>
      <c r="H17" s="171"/>
      <c r="I17" s="171"/>
      <c r="J17" s="171"/>
      <c r="K17" s="171"/>
      <c r="L17" s="171"/>
      <c r="M17" s="171"/>
      <c r="N17" s="171"/>
      <c r="O17" s="171"/>
      <c r="P17" s="171"/>
      <c r="Q17" s="171"/>
    </row>
    <row r="18" spans="1:30" ht="15">
      <c r="A18" s="171"/>
      <c r="B18" s="171"/>
      <c r="C18" s="171"/>
      <c r="D18" s="171"/>
      <c r="E18" s="171"/>
      <c r="F18" s="171"/>
      <c r="G18" s="171"/>
      <c r="H18" s="171"/>
      <c r="I18" s="171"/>
      <c r="J18" s="171"/>
      <c r="K18" s="171"/>
      <c r="L18" s="171"/>
      <c r="M18" s="171"/>
      <c r="N18" s="171"/>
      <c r="O18" s="171"/>
      <c r="P18" s="171"/>
      <c r="Q18" s="171"/>
    </row>
    <row r="19" spans="1:30" ht="15">
      <c r="A19" s="171"/>
      <c r="B19" s="171"/>
      <c r="C19" s="171"/>
      <c r="D19" s="171"/>
      <c r="E19" s="171"/>
      <c r="F19" s="171"/>
      <c r="G19" s="171"/>
      <c r="H19" s="171"/>
      <c r="I19" s="171"/>
      <c r="J19" s="171"/>
      <c r="K19" s="171"/>
      <c r="L19" s="171"/>
      <c r="M19" s="171"/>
      <c r="N19" s="171"/>
      <c r="O19" s="171"/>
      <c r="P19" s="171"/>
      <c r="Q19" s="171"/>
    </row>
    <row r="20" spans="1:30" ht="15">
      <c r="A20" s="171"/>
      <c r="B20" s="171"/>
      <c r="C20" s="171"/>
      <c r="D20" s="171"/>
      <c r="E20" s="171"/>
      <c r="F20" s="171"/>
      <c r="G20" s="171"/>
      <c r="H20" s="171"/>
      <c r="I20" s="171"/>
      <c r="J20" s="171"/>
      <c r="K20" s="171"/>
      <c r="L20" s="171"/>
      <c r="M20" s="171"/>
      <c r="N20" s="171"/>
      <c r="O20" s="171"/>
      <c r="P20" s="171"/>
      <c r="Q20" s="171"/>
      <c r="S20" s="347"/>
      <c r="Z20" s="232"/>
      <c r="AA20" s="232"/>
      <c r="AB20" s="232"/>
      <c r="AC20" s="232"/>
      <c r="AD20" s="232"/>
    </row>
    <row r="21" spans="1:30" ht="15">
      <c r="A21" s="171"/>
      <c r="B21" s="171"/>
      <c r="C21" s="171"/>
      <c r="D21" s="171"/>
      <c r="E21" s="171"/>
      <c r="F21" s="171"/>
      <c r="G21" s="171"/>
      <c r="H21" s="171"/>
      <c r="I21" s="171"/>
      <c r="J21" s="171"/>
      <c r="K21" s="171"/>
      <c r="L21" s="171"/>
      <c r="M21" s="171"/>
      <c r="N21" s="171"/>
      <c r="O21" s="171"/>
      <c r="P21" s="171"/>
      <c r="Q21" s="171"/>
      <c r="S21" s="347"/>
      <c r="Z21" s="232"/>
      <c r="AA21" s="232"/>
      <c r="AB21" s="232"/>
      <c r="AC21" s="232"/>
      <c r="AD21" s="232"/>
    </row>
    <row r="22" spans="1:30" ht="15">
      <c r="A22" s="171"/>
      <c r="B22" s="171"/>
      <c r="C22" s="171"/>
      <c r="D22" s="171"/>
      <c r="E22" s="171"/>
      <c r="F22" s="171"/>
      <c r="G22" s="171"/>
      <c r="H22" s="171"/>
      <c r="I22" s="171"/>
      <c r="J22" s="171"/>
      <c r="K22" s="171"/>
      <c r="L22" s="171"/>
      <c r="M22" s="171"/>
      <c r="N22" s="171"/>
      <c r="O22" s="171"/>
      <c r="P22" s="171"/>
      <c r="Q22" s="171"/>
      <c r="S22" s="347"/>
      <c r="U22" s="232"/>
      <c r="V22" s="232"/>
      <c r="W22" s="232"/>
      <c r="X22" s="232"/>
      <c r="Z22" s="232"/>
      <c r="AA22" s="232"/>
      <c r="AB22" s="232"/>
      <c r="AC22" s="232"/>
      <c r="AD22" s="232"/>
    </row>
    <row r="23" spans="1:30" ht="15">
      <c r="A23" s="171"/>
      <c r="B23" s="171"/>
      <c r="C23" s="171"/>
      <c r="D23" s="171"/>
      <c r="E23" s="171"/>
      <c r="F23" s="171"/>
      <c r="G23" s="171"/>
      <c r="H23" s="171"/>
      <c r="I23" s="171"/>
      <c r="J23" s="171"/>
      <c r="K23" s="171"/>
      <c r="L23" s="171"/>
      <c r="M23" s="171"/>
      <c r="N23" s="171"/>
      <c r="O23" s="171"/>
      <c r="P23" s="171"/>
      <c r="Q23" s="171"/>
      <c r="S23" s="347"/>
      <c r="Z23" s="232"/>
      <c r="AA23" s="232"/>
      <c r="AB23" s="232"/>
      <c r="AC23" s="232"/>
      <c r="AD23" s="232"/>
    </row>
    <row r="24" spans="1:30" ht="15">
      <c r="A24" s="171"/>
      <c r="B24" s="171"/>
      <c r="C24" s="171"/>
      <c r="D24" s="171"/>
      <c r="E24" s="171"/>
      <c r="F24" s="171"/>
      <c r="G24" s="171"/>
      <c r="H24" s="171"/>
      <c r="I24" s="171"/>
      <c r="J24" s="171"/>
      <c r="K24" s="171"/>
      <c r="L24" s="171"/>
      <c r="M24" s="171"/>
      <c r="N24" s="171"/>
      <c r="O24" s="171"/>
      <c r="P24" s="171"/>
      <c r="Q24" s="171"/>
      <c r="S24" s="347"/>
      <c r="Z24" s="232"/>
      <c r="AA24" s="232"/>
      <c r="AB24" s="232"/>
      <c r="AC24" s="232"/>
      <c r="AD24" s="232"/>
    </row>
    <row r="25" spans="1:30" ht="15">
      <c r="A25" s="171"/>
      <c r="B25" s="171"/>
      <c r="C25" s="171"/>
      <c r="D25" s="171"/>
      <c r="E25" s="171"/>
      <c r="F25" s="171"/>
      <c r="G25" s="171"/>
      <c r="H25" s="171"/>
      <c r="I25" s="171"/>
      <c r="J25" s="171"/>
      <c r="K25" s="171"/>
      <c r="L25" s="171"/>
      <c r="M25" s="171"/>
      <c r="N25" s="171"/>
      <c r="O25" s="171"/>
      <c r="P25" s="171"/>
      <c r="Q25" s="171"/>
      <c r="S25" s="347"/>
      <c r="Z25" s="232"/>
      <c r="AA25" s="232"/>
      <c r="AB25" s="232"/>
      <c r="AC25" s="232"/>
      <c r="AD25" s="232"/>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9" priority="1" operator="equal">
      <formula>0</formula>
    </cfRule>
  </conditionalFormatting>
  <conditionalFormatting sqref="S20:S25">
    <cfRule type="cellIs" dxfId="198"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zoomScale="80" zoomScaleNormal="80" workbookViewId="0">
      <selection activeCell="B4" sqref="B4"/>
    </sheetView>
  </sheetViews>
  <sheetFormatPr defaultRowHeight="14.25"/>
  <cols>
    <col min="2" max="2" width="26.5" bestFit="1" customWidth="1"/>
    <col min="3" max="3" width="50.5" bestFit="1" customWidth="1"/>
  </cols>
  <sheetData>
    <row r="1" spans="1:12" ht="30.75" thickBot="1">
      <c r="A1" s="2073" t="s">
        <v>632</v>
      </c>
      <c r="B1" s="2073"/>
      <c r="C1" s="2074"/>
      <c r="D1" s="2073"/>
      <c r="E1" s="2073"/>
      <c r="F1" s="2073"/>
      <c r="G1" s="2073"/>
      <c r="H1" s="3219"/>
      <c r="I1" s="3219"/>
    </row>
    <row r="2" spans="1:12" ht="17.25" thickTop="1">
      <c r="A2" s="2075"/>
      <c r="B2" s="2075"/>
      <c r="C2" s="2075"/>
      <c r="D2" s="2075"/>
      <c r="E2" s="2075"/>
      <c r="F2" s="2075"/>
      <c r="G2" s="2075"/>
      <c r="H2" s="3220"/>
      <c r="I2" s="3220"/>
    </row>
    <row r="3" spans="1:12" ht="16.5">
      <c r="A3" s="2075"/>
      <c r="B3" s="2076" t="s">
        <v>633</v>
      </c>
      <c r="C3" s="2077" t="s">
        <v>634</v>
      </c>
      <c r="D3" s="2075"/>
      <c r="E3" s="2075"/>
      <c r="F3" s="2075"/>
      <c r="G3" s="2075"/>
      <c r="H3" s="3221"/>
      <c r="I3" s="3221"/>
    </row>
    <row r="4" spans="1:12" ht="16.5">
      <c r="A4" s="2075"/>
      <c r="B4" s="2076" t="s">
        <v>635</v>
      </c>
      <c r="C4" s="2234">
        <v>1</v>
      </c>
      <c r="D4" s="2075"/>
      <c r="E4" s="2075"/>
      <c r="F4" s="2075"/>
      <c r="G4" s="2075"/>
      <c r="H4" s="3221"/>
      <c r="I4" s="3221"/>
    </row>
    <row r="5" spans="1:12" ht="16.5">
      <c r="A5" s="2075"/>
      <c r="B5" s="2076" t="s">
        <v>636</v>
      </c>
      <c r="C5" s="2367" t="s">
        <v>637</v>
      </c>
      <c r="D5" s="2075"/>
      <c r="E5" s="2075"/>
      <c r="F5" s="2075"/>
      <c r="G5" s="2075"/>
      <c r="H5" s="3221"/>
      <c r="I5" s="3221"/>
    </row>
    <row r="6" spans="1:12" ht="16.5">
      <c r="A6" s="2075"/>
      <c r="B6" s="2076" t="s">
        <v>638</v>
      </c>
      <c r="C6" s="2366">
        <v>45747</v>
      </c>
      <c r="D6" s="2075"/>
      <c r="E6" s="2075"/>
      <c r="F6" s="2075"/>
      <c r="G6" s="2075"/>
      <c r="H6" s="3221"/>
      <c r="I6" s="3221"/>
    </row>
    <row r="7" spans="1:12" ht="16.5">
      <c r="A7" s="2075"/>
      <c r="B7" s="2076" t="s">
        <v>639</v>
      </c>
      <c r="C7" s="2076" t="s">
        <v>640</v>
      </c>
      <c r="D7" s="2075"/>
      <c r="E7" s="2075"/>
      <c r="F7" s="2075"/>
      <c r="G7" s="2075"/>
      <c r="H7" s="3221"/>
      <c r="I7" s="3221"/>
    </row>
    <row r="8" spans="1:12" ht="16.5">
      <c r="A8" s="2075"/>
      <c r="B8" s="2076" t="s">
        <v>641</v>
      </c>
      <c r="C8" s="2078" t="s">
        <v>642</v>
      </c>
      <c r="D8" s="2075"/>
      <c r="E8" s="2075"/>
      <c r="F8" s="2075"/>
      <c r="G8" s="2075"/>
      <c r="H8" s="3221"/>
      <c r="I8" s="3221"/>
    </row>
    <row r="9" spans="1:12" ht="16.5">
      <c r="A9" s="2075"/>
      <c r="B9" s="2075"/>
      <c r="C9" s="2075"/>
      <c r="D9" s="2075"/>
      <c r="E9" s="2075"/>
      <c r="F9" s="2075"/>
      <c r="G9" s="2075"/>
      <c r="H9" s="3221"/>
      <c r="I9" s="3221"/>
    </row>
    <row r="11" spans="1:12" ht="15" thickBot="1"/>
    <row r="12" spans="1:12" ht="15.75" thickBot="1">
      <c r="A12" s="3197" t="s">
        <v>643</v>
      </c>
      <c r="B12" s="3197"/>
      <c r="C12" s="3197"/>
      <c r="D12" s="3197"/>
      <c r="E12" s="3197"/>
      <c r="F12" s="3197"/>
      <c r="G12" s="3197"/>
      <c r="H12" s="3197"/>
      <c r="I12" s="3197"/>
      <c r="J12" s="3197"/>
      <c r="K12" s="3197"/>
      <c r="L12" s="3218"/>
    </row>
    <row r="13" spans="1:12">
      <c r="A13" s="3222" t="s">
        <v>644</v>
      </c>
      <c r="B13" s="3222"/>
      <c r="C13" s="3222"/>
      <c r="D13" s="3222"/>
      <c r="E13" s="3222"/>
      <c r="F13" s="3222"/>
      <c r="G13" s="3222"/>
      <c r="H13" s="3222"/>
      <c r="I13" s="3222"/>
      <c r="J13" s="3222"/>
      <c r="K13" s="3222"/>
      <c r="L13" s="3223"/>
    </row>
    <row r="14" spans="1:12">
      <c r="A14" s="3222"/>
      <c r="B14" s="3222"/>
      <c r="C14" s="3222"/>
      <c r="D14" s="3222"/>
      <c r="E14" s="3222"/>
      <c r="F14" s="3222"/>
      <c r="G14" s="3222"/>
      <c r="H14" s="3222"/>
      <c r="I14" s="3222"/>
      <c r="J14" s="3222"/>
      <c r="K14" s="3222"/>
      <c r="L14" s="3223"/>
    </row>
    <row r="15" spans="1:12">
      <c r="A15" s="3222"/>
      <c r="B15" s="3222"/>
      <c r="C15" s="3222"/>
      <c r="D15" s="3222"/>
      <c r="E15" s="3222"/>
      <c r="F15" s="3222"/>
      <c r="G15" s="3222"/>
      <c r="H15" s="3222"/>
      <c r="I15" s="3222"/>
      <c r="J15" s="3222"/>
      <c r="K15" s="3222"/>
      <c r="L15" s="3223"/>
    </row>
    <row r="16" spans="1:12" ht="15" thickBot="1">
      <c r="A16" s="3222"/>
      <c r="B16" s="3222"/>
      <c r="C16" s="3222"/>
      <c r="D16" s="3222"/>
      <c r="E16" s="3222"/>
      <c r="F16" s="3222"/>
      <c r="G16" s="3222"/>
      <c r="H16" s="3222"/>
      <c r="I16" s="3222"/>
      <c r="J16" s="3222"/>
      <c r="K16" s="3222"/>
      <c r="L16" s="3223"/>
    </row>
    <row r="17" spans="1:12" ht="15.75" thickBot="1">
      <c r="A17" s="3197" t="s">
        <v>645</v>
      </c>
      <c r="B17" s="3197"/>
      <c r="C17" s="3197"/>
      <c r="D17" s="3197"/>
      <c r="E17" s="3197"/>
      <c r="F17" s="3197"/>
      <c r="G17" s="3197"/>
      <c r="H17" s="3197"/>
      <c r="I17" s="3197"/>
      <c r="J17" s="3197"/>
      <c r="K17" s="3197"/>
      <c r="L17" s="3218"/>
    </row>
    <row r="18" spans="1:12" ht="14.25" customHeight="1">
      <c r="A18" s="3200" t="s">
        <v>646</v>
      </c>
      <c r="B18" s="3201"/>
      <c r="C18" s="3201"/>
      <c r="D18" s="3201"/>
      <c r="E18" s="3201"/>
      <c r="F18" s="3201"/>
      <c r="G18" s="3201"/>
      <c r="H18" s="3201"/>
      <c r="I18" s="3201"/>
      <c r="J18" s="3201"/>
      <c r="K18" s="3201"/>
      <c r="L18" s="3202"/>
    </row>
    <row r="19" spans="1:12">
      <c r="A19" s="3203"/>
      <c r="B19" s="3204"/>
      <c r="C19" s="3204"/>
      <c r="D19" s="3204"/>
      <c r="E19" s="3204"/>
      <c r="F19" s="3204"/>
      <c r="G19" s="3204"/>
      <c r="H19" s="3204"/>
      <c r="I19" s="3204"/>
      <c r="J19" s="3204"/>
      <c r="K19" s="3204"/>
      <c r="L19" s="3205"/>
    </row>
    <row r="20" spans="1:12">
      <c r="A20" s="3203"/>
      <c r="B20" s="3204"/>
      <c r="C20" s="3204"/>
      <c r="D20" s="3204"/>
      <c r="E20" s="3204"/>
      <c r="F20" s="3204"/>
      <c r="G20" s="3204"/>
      <c r="H20" s="3204"/>
      <c r="I20" s="3204"/>
      <c r="J20" s="3204"/>
      <c r="K20" s="3204"/>
      <c r="L20" s="3205"/>
    </row>
    <row r="21" spans="1:12">
      <c r="A21" s="3203"/>
      <c r="B21" s="3204"/>
      <c r="C21" s="3204"/>
      <c r="D21" s="3204"/>
      <c r="E21" s="3204"/>
      <c r="F21" s="3204"/>
      <c r="G21" s="3204"/>
      <c r="H21" s="3204"/>
      <c r="I21" s="3204"/>
      <c r="J21" s="3204"/>
      <c r="K21" s="3204"/>
      <c r="L21" s="3205"/>
    </row>
    <row r="22" spans="1:12">
      <c r="A22" s="3203"/>
      <c r="B22" s="3204"/>
      <c r="C22" s="3204"/>
      <c r="D22" s="3204"/>
      <c r="E22" s="3204"/>
      <c r="F22" s="3204"/>
      <c r="G22" s="3204"/>
      <c r="H22" s="3204"/>
      <c r="I22" s="3204"/>
      <c r="J22" s="3204"/>
      <c r="K22" s="3204"/>
      <c r="L22" s="3205"/>
    </row>
    <row r="23" spans="1:12">
      <c r="A23" s="3203"/>
      <c r="B23" s="3204"/>
      <c r="C23" s="3204"/>
      <c r="D23" s="3204"/>
      <c r="E23" s="3204"/>
      <c r="F23" s="3204"/>
      <c r="G23" s="3204"/>
      <c r="H23" s="3204"/>
      <c r="I23" s="3204"/>
      <c r="J23" s="3204"/>
      <c r="K23" s="3204"/>
      <c r="L23" s="3205"/>
    </row>
    <row r="24" spans="1:12">
      <c r="A24" s="3203"/>
      <c r="B24" s="3204"/>
      <c r="C24" s="3204"/>
      <c r="D24" s="3204"/>
      <c r="E24" s="3204"/>
      <c r="F24" s="3204"/>
      <c r="G24" s="3204"/>
      <c r="H24" s="3204"/>
      <c r="I24" s="3204"/>
      <c r="J24" s="3204"/>
      <c r="K24" s="3204"/>
      <c r="L24" s="3205"/>
    </row>
    <row r="25" spans="1:12">
      <c r="A25" s="3203"/>
      <c r="B25" s="3204"/>
      <c r="C25" s="3204"/>
      <c r="D25" s="3204"/>
      <c r="E25" s="3204"/>
      <c r="F25" s="3204"/>
      <c r="G25" s="3204"/>
      <c r="H25" s="3204"/>
      <c r="I25" s="3204"/>
      <c r="J25" s="3204"/>
      <c r="K25" s="3204"/>
      <c r="L25" s="3205"/>
    </row>
    <row r="26" spans="1:12">
      <c r="A26" s="3203"/>
      <c r="B26" s="3204"/>
      <c r="C26" s="3204"/>
      <c r="D26" s="3204"/>
      <c r="E26" s="3204"/>
      <c r="F26" s="3204"/>
      <c r="G26" s="3204"/>
      <c r="H26" s="3204"/>
      <c r="I26" s="3204"/>
      <c r="J26" s="3204"/>
      <c r="K26" s="3204"/>
      <c r="L26" s="3205"/>
    </row>
    <row r="27" spans="1:12">
      <c r="A27" s="3203"/>
      <c r="B27" s="3204"/>
      <c r="C27" s="3204"/>
      <c r="D27" s="3204"/>
      <c r="E27" s="3204"/>
      <c r="F27" s="3204"/>
      <c r="G27" s="3204"/>
      <c r="H27" s="3204"/>
      <c r="I27" s="3204"/>
      <c r="J27" s="3204"/>
      <c r="K27" s="3204"/>
      <c r="L27" s="3205"/>
    </row>
    <row r="28" spans="1:12">
      <c r="A28" s="3203"/>
      <c r="B28" s="3204"/>
      <c r="C28" s="3204"/>
      <c r="D28" s="3204"/>
      <c r="E28" s="3204"/>
      <c r="F28" s="3204"/>
      <c r="G28" s="3204"/>
      <c r="H28" s="3204"/>
      <c r="I28" s="3204"/>
      <c r="J28" s="3204"/>
      <c r="K28" s="3204"/>
      <c r="L28" s="3205"/>
    </row>
    <row r="29" spans="1:12" ht="16.5" customHeight="1" thickBot="1">
      <c r="A29" s="3206"/>
      <c r="B29" s="3207"/>
      <c r="C29" s="3207"/>
      <c r="D29" s="3207"/>
      <c r="E29" s="3207"/>
      <c r="F29" s="3207"/>
      <c r="G29" s="3207"/>
      <c r="H29" s="3207"/>
      <c r="I29" s="3207"/>
      <c r="J29" s="3207"/>
      <c r="K29" s="3207"/>
      <c r="L29" s="3208"/>
    </row>
    <row r="30" spans="1:12" ht="15.75" thickBot="1">
      <c r="A30" s="3197" t="s">
        <v>647</v>
      </c>
      <c r="B30" s="3198"/>
      <c r="C30" s="3198"/>
      <c r="D30" s="3198"/>
      <c r="E30" s="3198"/>
      <c r="F30" s="3198"/>
      <c r="G30" s="3198"/>
      <c r="H30" s="3198"/>
      <c r="I30" s="3198"/>
      <c r="J30" s="3198"/>
      <c r="K30" s="3198"/>
      <c r="L30" s="3199"/>
    </row>
    <row r="31" spans="1:12">
      <c r="A31" s="3200" t="s">
        <v>648</v>
      </c>
      <c r="B31" s="3201"/>
      <c r="C31" s="3201"/>
      <c r="D31" s="3201"/>
      <c r="E31" s="3201"/>
      <c r="F31" s="3201"/>
      <c r="G31" s="3201"/>
      <c r="H31" s="3201"/>
      <c r="I31" s="3201"/>
      <c r="J31" s="3201"/>
      <c r="K31" s="3201"/>
      <c r="L31" s="3202"/>
    </row>
    <row r="32" spans="1:12">
      <c r="A32" s="3203"/>
      <c r="B32" s="3204"/>
      <c r="C32" s="3204"/>
      <c r="D32" s="3204"/>
      <c r="E32" s="3204"/>
      <c r="F32" s="3204"/>
      <c r="G32" s="3204"/>
      <c r="H32" s="3204"/>
      <c r="I32" s="3204"/>
      <c r="J32" s="3204"/>
      <c r="K32" s="3204"/>
      <c r="L32" s="3205"/>
    </row>
    <row r="33" spans="1:12">
      <c r="A33" s="3203"/>
      <c r="B33" s="3204"/>
      <c r="C33" s="3204"/>
      <c r="D33" s="3204"/>
      <c r="E33" s="3204"/>
      <c r="F33" s="3204"/>
      <c r="G33" s="3204"/>
      <c r="H33" s="3204"/>
      <c r="I33" s="3204"/>
      <c r="J33" s="3204"/>
      <c r="K33" s="3204"/>
      <c r="L33" s="3205"/>
    </row>
    <row r="34" spans="1:12" ht="19.5" customHeight="1" thickBot="1">
      <c r="A34" s="3206"/>
      <c r="B34" s="3207"/>
      <c r="C34" s="3207"/>
      <c r="D34" s="3207"/>
      <c r="E34" s="3207"/>
      <c r="F34" s="3207"/>
      <c r="G34" s="3207"/>
      <c r="H34" s="3207"/>
      <c r="I34" s="3207"/>
      <c r="J34" s="3207"/>
      <c r="K34" s="3207"/>
      <c r="L34" s="3208"/>
    </row>
    <row r="35" spans="1:12" ht="15.75" thickBot="1">
      <c r="A35" s="3197" t="s">
        <v>649</v>
      </c>
      <c r="B35" s="3198"/>
      <c r="C35" s="3198"/>
      <c r="D35" s="3198"/>
      <c r="E35" s="3198"/>
      <c r="F35" s="3198"/>
      <c r="G35" s="3198"/>
      <c r="H35" s="3198"/>
      <c r="I35" s="3198"/>
      <c r="J35" s="3198"/>
      <c r="K35" s="3198"/>
      <c r="L35" s="3199"/>
    </row>
    <row r="36" spans="1:12">
      <c r="A36" s="3209" t="s">
        <v>650</v>
      </c>
      <c r="B36" s="3210"/>
      <c r="C36" s="3210"/>
      <c r="D36" s="3210"/>
      <c r="E36" s="3210"/>
      <c r="F36" s="3210"/>
      <c r="G36" s="3210"/>
      <c r="H36" s="3210"/>
      <c r="I36" s="3210"/>
      <c r="J36" s="3210"/>
      <c r="K36" s="3210"/>
      <c r="L36" s="3211"/>
    </row>
    <row r="37" spans="1:12" ht="15" thickBot="1">
      <c r="A37" s="3212"/>
      <c r="B37" s="3213"/>
      <c r="C37" s="3213"/>
      <c r="D37" s="3213"/>
      <c r="E37" s="3213"/>
      <c r="F37" s="3213"/>
      <c r="G37" s="3213"/>
      <c r="H37" s="3213"/>
      <c r="I37" s="3213"/>
      <c r="J37" s="3213"/>
      <c r="K37" s="3213"/>
      <c r="L37" s="3214"/>
    </row>
    <row r="38" spans="1:12" ht="15.75" thickBot="1">
      <c r="A38" s="3197" t="s">
        <v>651</v>
      </c>
      <c r="B38" s="3198"/>
      <c r="C38" s="3198"/>
      <c r="D38" s="3198"/>
      <c r="E38" s="3198"/>
      <c r="F38" s="3198"/>
      <c r="G38" s="3198"/>
      <c r="H38" s="3198"/>
      <c r="I38" s="3198"/>
      <c r="J38" s="3198"/>
      <c r="K38" s="3198"/>
      <c r="L38" s="3199"/>
    </row>
    <row r="39" spans="1:12">
      <c r="A39" s="3200" t="s">
        <v>652</v>
      </c>
      <c r="B39" s="3201"/>
      <c r="C39" s="3201"/>
      <c r="D39" s="3201"/>
      <c r="E39" s="3201"/>
      <c r="F39" s="3201"/>
      <c r="G39" s="3201"/>
      <c r="H39" s="3201"/>
      <c r="I39" s="3201"/>
      <c r="J39" s="3201"/>
      <c r="K39" s="3201"/>
      <c r="L39" s="3202"/>
    </row>
    <row r="40" spans="1:12">
      <c r="A40" s="3203"/>
      <c r="B40" s="3204"/>
      <c r="C40" s="3204"/>
      <c r="D40" s="3204"/>
      <c r="E40" s="3204"/>
      <c r="F40" s="3204"/>
      <c r="G40" s="3204"/>
      <c r="H40" s="3204"/>
      <c r="I40" s="3204"/>
      <c r="J40" s="3204"/>
      <c r="K40" s="3204"/>
      <c r="L40" s="3205"/>
    </row>
    <row r="41" spans="1:12" ht="15" thickBot="1">
      <c r="A41" s="3206"/>
      <c r="B41" s="3207"/>
      <c r="C41" s="3207"/>
      <c r="D41" s="3207"/>
      <c r="E41" s="3207"/>
      <c r="F41" s="3207"/>
      <c r="G41" s="3207"/>
      <c r="H41" s="3207"/>
      <c r="I41" s="3207"/>
      <c r="J41" s="3207"/>
      <c r="K41" s="3207"/>
      <c r="L41" s="3208"/>
    </row>
    <row r="42" spans="1:12" ht="15.75" thickBot="1">
      <c r="A42" s="3197" t="s">
        <v>653</v>
      </c>
      <c r="B42" s="3198"/>
      <c r="C42" s="3198"/>
      <c r="D42" s="3198"/>
      <c r="E42" s="3198"/>
      <c r="F42" s="3198"/>
      <c r="G42" s="3198"/>
      <c r="H42" s="3198"/>
      <c r="I42" s="3198"/>
      <c r="J42" s="3198"/>
      <c r="K42" s="3198"/>
      <c r="L42" s="3199"/>
    </row>
    <row r="43" spans="1:12" ht="17.25" customHeight="1" thickBot="1">
      <c r="A43" s="3215" t="s">
        <v>21954</v>
      </c>
      <c r="B43" s="3216"/>
      <c r="C43" s="3216"/>
      <c r="D43" s="3216"/>
      <c r="E43" s="3216"/>
      <c r="F43" s="3216"/>
      <c r="G43" s="3216"/>
      <c r="H43" s="3216"/>
      <c r="I43" s="3216"/>
      <c r="J43" s="3216"/>
      <c r="K43" s="3216"/>
      <c r="L43" s="3217"/>
    </row>
  </sheetData>
  <mergeCells count="21">
    <mergeCell ref="A17:L17"/>
    <mergeCell ref="H1:I1"/>
    <mergeCell ref="H2:I2"/>
    <mergeCell ref="H3:I3"/>
    <mergeCell ref="H4:I4"/>
    <mergeCell ref="H5:I5"/>
    <mergeCell ref="H6:I6"/>
    <mergeCell ref="H7:I7"/>
    <mergeCell ref="H8:I8"/>
    <mergeCell ref="H9:I9"/>
    <mergeCell ref="A12:L12"/>
    <mergeCell ref="A13:L16"/>
    <mergeCell ref="A30:L30"/>
    <mergeCell ref="A18:L29"/>
    <mergeCell ref="A31:L34"/>
    <mergeCell ref="A36:L37"/>
    <mergeCell ref="A43:L43"/>
    <mergeCell ref="A35:L35"/>
    <mergeCell ref="A38:L38"/>
    <mergeCell ref="A39:L41"/>
    <mergeCell ref="A42:L42"/>
  </mergeCells>
  <hyperlinks>
    <hyperlink ref="C8" r:id="rId1" display="mailto:annual.reporting@ofwat.gov.uk" xr:uid="{694D479A-5738-498F-9076-F09B712B7F68}"/>
  </hyperlinks>
  <pageMargins left="0.7" right="0.7" top="0.75" bottom="0.75" header="0.3" footer="0.3"/>
  <pageSetup paperSize="9" orientation="portrait" r:id="rId2"/>
  <headerFooter>
    <oddFooter>&amp;L_x000D_&amp;1#&amp;"Calibri"&amp;10&amp;K000000 Classification: BUSINESS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J24" zoomScale="85" zoomScaleNormal="85" zoomScaleSheetLayoutView="100" workbookViewId="0">
      <selection activeCell="B1" sqref="B1:D1"/>
    </sheetView>
  </sheetViews>
  <sheetFormatPr defaultColWidth="9" defaultRowHeight="15.75"/>
  <cols>
    <col min="1" max="1" width="11.5" style="196" hidden="1" customWidth="1"/>
    <col min="2" max="2" width="42.75" style="196" customWidth="1"/>
    <col min="3" max="3" width="5.5" style="196" bestFit="1" customWidth="1"/>
    <col min="4" max="4" width="4.75" style="196" bestFit="1" customWidth="1"/>
    <col min="5" max="5" width="10.625" style="196" bestFit="1" customWidth="1"/>
    <col min="6" max="6" width="15" style="196" customWidth="1"/>
    <col min="7" max="7" width="12.25" style="196" customWidth="1"/>
    <col min="8" max="8" width="20.25" style="196" customWidth="1"/>
    <col min="9" max="9" width="16.125" style="196" customWidth="1"/>
    <col min="10" max="10" width="12.25" style="196" customWidth="1"/>
    <col min="11" max="11" width="1.625" style="196" customWidth="1"/>
    <col min="12" max="12" width="9.25" style="196" bestFit="1" customWidth="1"/>
    <col min="13" max="13" width="1.625" style="222" customWidth="1"/>
    <col min="14" max="14" width="25.75" style="196" customWidth="1"/>
    <col min="15" max="15" width="9" style="196" hidden="1" customWidth="1"/>
    <col min="16" max="16" width="1.625" style="196" customWidth="1"/>
    <col min="17" max="17" width="20.625" style="196" bestFit="1" customWidth="1"/>
    <col min="18" max="18" width="1.625" style="225" customWidth="1"/>
    <col min="19" max="19" width="20.625" style="225" hidden="1" customWidth="1"/>
    <col min="20" max="23" width="1.75" style="225" hidden="1" customWidth="1"/>
    <col min="24" max="24" width="1.625" style="225" hidden="1" customWidth="1"/>
    <col min="25" max="25" width="1.625" style="196" customWidth="1"/>
    <col min="26" max="26" width="35.75" style="196" bestFit="1" customWidth="1"/>
    <col min="27" max="27" width="12.5" style="196" bestFit="1" customWidth="1"/>
    <col min="28" max="28" width="14.75" style="196" bestFit="1" customWidth="1"/>
    <col min="29" max="29" width="13.625" style="196" bestFit="1" customWidth="1"/>
    <col min="30" max="30" width="13.75" style="196" bestFit="1" customWidth="1"/>
    <col min="31" max="31" width="14.5" style="196" bestFit="1" customWidth="1"/>
    <col min="32" max="32" width="14.75" style="196" bestFit="1" customWidth="1"/>
    <col min="33" max="33" width="1.625" style="196" customWidth="1"/>
    <col min="34" max="16384" width="9" style="196"/>
  </cols>
  <sheetData>
    <row r="1" spans="1:34" s="348" customFormat="1" ht="23.25">
      <c r="B1" s="3366" t="s">
        <v>2534</v>
      </c>
      <c r="C1" s="3366"/>
      <c r="D1" s="3366"/>
      <c r="E1" s="3366"/>
      <c r="F1" s="3366"/>
      <c r="G1" s="3366"/>
      <c r="H1" s="470"/>
      <c r="I1" s="469"/>
      <c r="J1" s="469"/>
      <c r="K1" s="469"/>
      <c r="L1" s="469"/>
      <c r="M1" s="222"/>
      <c r="P1" s="299"/>
      <c r="Q1" s="229"/>
      <c r="R1" s="320"/>
      <c r="S1" s="225"/>
      <c r="T1" s="225"/>
      <c r="U1" s="225"/>
      <c r="V1" s="225"/>
      <c r="W1" s="225"/>
      <c r="X1" s="320"/>
      <c r="Z1" s="3366" t="s">
        <v>656</v>
      </c>
      <c r="AA1" s="3366"/>
      <c r="AB1" s="3366"/>
      <c r="AC1" s="3366"/>
      <c r="AD1" s="3366"/>
      <c r="AE1" s="3366"/>
    </row>
    <row r="2" spans="1:34" s="348" customFormat="1" ht="23.25">
      <c r="B2" s="3366" t="str">
        <f>SelectCompany!B4</f>
        <v>South West Water (whole area)</v>
      </c>
      <c r="C2" s="3366"/>
      <c r="D2" s="3366"/>
      <c r="E2" s="3366"/>
      <c r="F2" s="3366"/>
      <c r="G2" s="3366"/>
      <c r="H2" s="470"/>
      <c r="I2" s="469"/>
      <c r="J2" s="469"/>
      <c r="K2" s="469"/>
      <c r="L2" s="469"/>
      <c r="M2" s="222"/>
      <c r="P2" s="299"/>
      <c r="Q2" s="229"/>
      <c r="R2" s="320"/>
      <c r="S2" s="225"/>
      <c r="T2" s="225"/>
      <c r="U2" s="225"/>
      <c r="V2" s="225"/>
      <c r="W2" s="225"/>
      <c r="X2" s="320"/>
      <c r="Z2" s="3366"/>
      <c r="AA2" s="3366"/>
      <c r="AB2" s="3366"/>
      <c r="AC2" s="3366"/>
      <c r="AD2" s="3366"/>
      <c r="AE2" s="3366"/>
    </row>
    <row r="3" spans="1:34" s="629" customFormat="1" ht="19.5">
      <c r="B3" s="3277" t="s">
        <v>2535</v>
      </c>
      <c r="C3" s="3277"/>
      <c r="D3" s="3277"/>
      <c r="E3" s="3277"/>
      <c r="F3" s="3277"/>
      <c r="G3" s="3277"/>
      <c r="H3" s="3277"/>
      <c r="I3" s="3277"/>
      <c r="J3" s="3277"/>
      <c r="K3" s="3277"/>
      <c r="L3" s="3277"/>
      <c r="M3" s="3277"/>
      <c r="N3" s="3277"/>
      <c r="P3" s="301"/>
      <c r="Q3" s="227" t="s">
        <v>658</v>
      </c>
      <c r="R3" s="320"/>
      <c r="S3" s="225"/>
      <c r="T3" s="225"/>
      <c r="U3" s="225"/>
      <c r="V3" s="225"/>
      <c r="W3" s="225"/>
      <c r="X3" s="320"/>
      <c r="Z3" s="3278" t="s">
        <v>2535</v>
      </c>
      <c r="AA3" s="3279"/>
      <c r="AB3" s="3279"/>
      <c r="AC3" s="3279"/>
      <c r="AD3" s="3279"/>
      <c r="AE3" s="3279"/>
      <c r="AF3" s="3279"/>
    </row>
    <row r="4" spans="1:34" ht="16.5" thickBot="1">
      <c r="B4" s="351"/>
      <c r="C4" s="351"/>
      <c r="D4" s="351"/>
      <c r="E4" s="59"/>
      <c r="F4" s="59"/>
      <c r="G4" s="59"/>
      <c r="H4" s="59"/>
      <c r="I4" s="630"/>
      <c r="J4" s="630"/>
      <c r="K4" s="630"/>
      <c r="P4" s="304"/>
      <c r="Q4" s="229"/>
      <c r="R4" s="320"/>
      <c r="S4" s="3232" t="s">
        <v>659</v>
      </c>
      <c r="T4" s="3232"/>
      <c r="U4" s="3232"/>
      <c r="V4" s="3232"/>
      <c r="W4" s="3232"/>
      <c r="X4" s="320"/>
      <c r="Z4" s="351"/>
      <c r="AA4" s="351"/>
      <c r="AB4" s="351"/>
      <c r="AC4" s="59"/>
      <c r="AD4" s="59"/>
      <c r="AE4" s="59"/>
      <c r="AF4" s="59"/>
      <c r="AG4" s="630"/>
      <c r="AH4" s="630"/>
    </row>
    <row r="5" spans="1:34" ht="46.5" thickTop="1" thickBot="1">
      <c r="A5" s="2423" t="s">
        <v>669</v>
      </c>
      <c r="B5" s="402" t="s">
        <v>660</v>
      </c>
      <c r="C5" s="403" t="s">
        <v>661</v>
      </c>
      <c r="D5" s="403" t="s">
        <v>662</v>
      </c>
      <c r="E5" s="503" t="s">
        <v>2536</v>
      </c>
      <c r="F5" s="503" t="s">
        <v>2537</v>
      </c>
      <c r="G5" s="503" t="s">
        <v>891</v>
      </c>
      <c r="H5" s="503" t="s">
        <v>1593</v>
      </c>
      <c r="I5" s="503" t="s">
        <v>2538</v>
      </c>
      <c r="J5" s="631" t="s">
        <v>891</v>
      </c>
      <c r="K5" s="171"/>
      <c r="L5" s="406" t="s">
        <v>666</v>
      </c>
      <c r="M5" s="171"/>
      <c r="N5" s="406" t="s">
        <v>667</v>
      </c>
      <c r="O5" s="171"/>
      <c r="P5" s="304"/>
      <c r="Q5" s="229"/>
      <c r="R5" s="320"/>
      <c r="S5" s="231" t="s">
        <v>668</v>
      </c>
      <c r="T5" s="232"/>
      <c r="U5" s="232"/>
      <c r="V5" s="232"/>
      <c r="W5" s="232"/>
      <c r="X5" s="320"/>
      <c r="Z5" s="402" t="s">
        <v>660</v>
      </c>
      <c r="AA5" s="503" t="s">
        <v>2536</v>
      </c>
      <c r="AB5" s="503" t="s">
        <v>2537</v>
      </c>
      <c r="AC5" s="503" t="s">
        <v>891</v>
      </c>
      <c r="AD5" s="503" t="s">
        <v>1593</v>
      </c>
      <c r="AE5" s="503" t="s">
        <v>2538</v>
      </c>
      <c r="AF5" s="631" t="s">
        <v>891</v>
      </c>
    </row>
    <row r="6" spans="1:34" ht="15.75" customHeight="1" thickTop="1" thickBot="1">
      <c r="A6" s="2575" t="s">
        <v>673</v>
      </c>
      <c r="C6" s="81"/>
      <c r="D6" s="81"/>
      <c r="E6" s="632"/>
      <c r="F6" s="632"/>
      <c r="G6" s="593"/>
      <c r="H6" s="593"/>
      <c r="I6" s="593"/>
      <c r="J6" s="593"/>
      <c r="K6" s="171"/>
      <c r="L6" s="171"/>
      <c r="M6" s="171"/>
      <c r="N6" s="171"/>
      <c r="O6" s="171"/>
      <c r="P6" s="304"/>
      <c r="Q6" s="229"/>
      <c r="R6" s="320"/>
      <c r="S6" s="196"/>
      <c r="T6" s="196"/>
      <c r="U6" s="196"/>
      <c r="V6" s="196"/>
      <c r="W6" s="196"/>
      <c r="X6" s="320"/>
      <c r="Z6" s="81"/>
      <c r="AA6" s="2860" t="s">
        <v>820</v>
      </c>
      <c r="AB6" s="632"/>
      <c r="AC6" s="593"/>
      <c r="AD6" s="593"/>
      <c r="AE6" s="593"/>
      <c r="AF6" s="593"/>
    </row>
    <row r="7" spans="1:34" ht="15.75" customHeight="1" thickTop="1" thickBot="1">
      <c r="A7" s="171"/>
      <c r="B7" s="352" t="s">
        <v>2539</v>
      </c>
      <c r="C7" s="353"/>
      <c r="D7" s="353"/>
      <c r="E7" s="81"/>
      <c r="F7" s="81"/>
      <c r="G7" s="593"/>
      <c r="H7" s="593"/>
      <c r="I7" s="593"/>
      <c r="J7" s="593"/>
      <c r="K7" s="171"/>
      <c r="L7" s="222"/>
      <c r="M7" s="171"/>
      <c r="N7" s="171"/>
      <c r="O7" s="171"/>
      <c r="P7" s="304"/>
      <c r="Q7" s="229"/>
      <c r="R7" s="320"/>
      <c r="S7" s="229"/>
      <c r="T7" s="229"/>
      <c r="U7" s="229"/>
      <c r="V7" s="229"/>
      <c r="W7" s="229"/>
      <c r="X7" s="320"/>
      <c r="Z7" s="352" t="s">
        <v>2539</v>
      </c>
      <c r="AA7" s="81"/>
      <c r="AB7" s="81"/>
      <c r="AC7" s="593"/>
      <c r="AD7" s="593"/>
      <c r="AE7" s="593"/>
      <c r="AF7" s="593"/>
    </row>
    <row r="8" spans="1:34" ht="15.75" customHeight="1" thickTop="1">
      <c r="A8" s="2575" t="s">
        <v>675</v>
      </c>
      <c r="B8" s="408" t="s">
        <v>2540</v>
      </c>
      <c r="C8" s="239" t="s">
        <v>677</v>
      </c>
      <c r="D8" s="239">
        <v>3</v>
      </c>
      <c r="E8" s="240"/>
      <c r="F8" s="240"/>
      <c r="G8" s="241">
        <f>IFERROR(SUM(E8:F8),0)</f>
        <v>0</v>
      </c>
      <c r="H8" s="240"/>
      <c r="I8" s="240"/>
      <c r="J8" s="242">
        <f>IFERROR(SUM(H8:I8),0)</f>
        <v>0</v>
      </c>
      <c r="K8" s="171"/>
      <c r="L8" s="623" t="s">
        <v>2541</v>
      </c>
      <c r="M8" s="171"/>
      <c r="N8" s="245"/>
      <c r="O8" s="171"/>
      <c r="P8" s="304"/>
      <c r="Q8" s="246" t="str">
        <f>IF( SUM( S8:W8 ) = 0, 0, $S$5 )</f>
        <v>Please complete all cells in row</v>
      </c>
      <c r="R8" s="320"/>
      <c r="S8" s="247">
        <f xml:space="preserve"> IF( ISNUMBER(E8), 0, 1 )</f>
        <v>1</v>
      </c>
      <c r="T8" s="247">
        <f t="shared" ref="T8:T10" si="0" xml:space="preserve"> IF( ISNUMBER(F8), 0, 1 )</f>
        <v>1</v>
      </c>
      <c r="U8" s="232"/>
      <c r="V8" s="247">
        <f t="shared" ref="V8:V10" si="1" xml:space="preserve"> IF( ISNUMBER(H8), 0, 1 )</f>
        <v>1</v>
      </c>
      <c r="W8" s="247">
        <f t="shared" ref="W8:W10" si="2" xml:space="preserve"> IF( ISNUMBER(I8), 0, 1 )</f>
        <v>1</v>
      </c>
      <c r="X8" s="320"/>
      <c r="Z8" s="408" t="s">
        <v>2540</v>
      </c>
      <c r="AA8" s="240" t="s">
        <v>2542</v>
      </c>
      <c r="AB8" s="240" t="s">
        <v>2543</v>
      </c>
      <c r="AC8" s="241" t="s">
        <v>2544</v>
      </c>
      <c r="AD8" s="240" t="s">
        <v>2545</v>
      </c>
      <c r="AE8" s="240" t="s">
        <v>2546</v>
      </c>
      <c r="AF8" s="242" t="s">
        <v>2547</v>
      </c>
    </row>
    <row r="9" spans="1:34" ht="15.75" customHeight="1">
      <c r="A9" s="171"/>
      <c r="B9" s="417" t="s">
        <v>2548</v>
      </c>
      <c r="C9" s="248" t="s">
        <v>677</v>
      </c>
      <c r="D9" s="248">
        <v>3</v>
      </c>
      <c r="E9" s="249"/>
      <c r="F9" s="249"/>
      <c r="G9" s="250">
        <f>IFERROR(SUM(E9:F9),0)</f>
        <v>0</v>
      </c>
      <c r="H9" s="249"/>
      <c r="I9" s="249"/>
      <c r="J9" s="251">
        <f>IFERROR(SUM(H9:I9),0)</f>
        <v>0</v>
      </c>
      <c r="K9" s="171"/>
      <c r="L9" s="626" t="s">
        <v>2549</v>
      </c>
      <c r="M9" s="171"/>
      <c r="N9" s="253"/>
      <c r="O9" s="171"/>
      <c r="P9" s="322"/>
      <c r="Q9" s="246" t="str">
        <f t="shared" ref="Q9:Q10" si="3">IF( SUM( S9:W9 ) = 0, 0, $S$5 )</f>
        <v>Please complete all cells in row</v>
      </c>
      <c r="R9" s="320"/>
      <c r="S9" s="247">
        <f t="shared" ref="S9:S10" si="4" xml:space="preserve"> IF( ISNUMBER(E9), 0, 1 )</f>
        <v>1</v>
      </c>
      <c r="T9" s="247">
        <f t="shared" si="0"/>
        <v>1</v>
      </c>
      <c r="U9" s="232"/>
      <c r="V9" s="247">
        <f t="shared" si="1"/>
        <v>1</v>
      </c>
      <c r="W9" s="247">
        <f t="shared" si="2"/>
        <v>1</v>
      </c>
      <c r="X9" s="320"/>
      <c r="Z9" s="417" t="s">
        <v>2548</v>
      </c>
      <c r="AA9" s="249" t="s">
        <v>2550</v>
      </c>
      <c r="AB9" s="249" t="s">
        <v>2551</v>
      </c>
      <c r="AC9" s="250" t="s">
        <v>2552</v>
      </c>
      <c r="AD9" s="249" t="s">
        <v>2553</v>
      </c>
      <c r="AE9" s="249" t="s">
        <v>2554</v>
      </c>
      <c r="AF9" s="251" t="s">
        <v>2555</v>
      </c>
    </row>
    <row r="10" spans="1:34" ht="15.75" customHeight="1">
      <c r="A10" s="171"/>
      <c r="B10" s="417" t="s">
        <v>2556</v>
      </c>
      <c r="C10" s="248" t="s">
        <v>677</v>
      </c>
      <c r="D10" s="248">
        <v>3</v>
      </c>
      <c r="E10" s="249"/>
      <c r="F10" s="249"/>
      <c r="G10" s="250">
        <f>IFERROR(SUM(E10:F10),0)</f>
        <v>0</v>
      </c>
      <c r="H10" s="249"/>
      <c r="I10" s="249"/>
      <c r="J10" s="251">
        <f>IFERROR(SUM(H10:I10),0)</f>
        <v>0</v>
      </c>
      <c r="K10" s="171"/>
      <c r="L10" s="626" t="s">
        <v>2557</v>
      </c>
      <c r="M10" s="171"/>
      <c r="N10" s="253"/>
      <c r="O10" s="171"/>
      <c r="P10" s="322"/>
      <c r="Q10" s="246" t="str">
        <f t="shared" si="3"/>
        <v>Please complete all cells in row</v>
      </c>
      <c r="R10" s="320"/>
      <c r="S10" s="247">
        <f t="shared" si="4"/>
        <v>1</v>
      </c>
      <c r="T10" s="247">
        <f t="shared" si="0"/>
        <v>1</v>
      </c>
      <c r="U10" s="232"/>
      <c r="V10" s="247">
        <f t="shared" si="1"/>
        <v>1</v>
      </c>
      <c r="W10" s="247">
        <f t="shared" si="2"/>
        <v>1</v>
      </c>
      <c r="X10" s="320"/>
      <c r="Z10" s="417" t="s">
        <v>2556</v>
      </c>
      <c r="AA10" s="249" t="s">
        <v>2558</v>
      </c>
      <c r="AB10" s="249" t="s">
        <v>2559</v>
      </c>
      <c r="AC10" s="250" t="s">
        <v>2560</v>
      </c>
      <c r="AD10" s="249" t="s">
        <v>2561</v>
      </c>
      <c r="AE10" s="249" t="s">
        <v>2562</v>
      </c>
      <c r="AF10" s="251" t="s">
        <v>2563</v>
      </c>
    </row>
    <row r="11" spans="1:34" ht="15.75" customHeight="1" thickBot="1">
      <c r="A11" s="2575" t="s">
        <v>773</v>
      </c>
      <c r="B11" s="420" t="s">
        <v>2564</v>
      </c>
      <c r="C11" s="314" t="s">
        <v>677</v>
      </c>
      <c r="D11" s="314">
        <v>3</v>
      </c>
      <c r="E11" s="260">
        <f t="shared" ref="E11:J11" si="5">IFERROR(SUM(E8:E10),0)</f>
        <v>0</v>
      </c>
      <c r="F11" s="260">
        <f t="shared" si="5"/>
        <v>0</v>
      </c>
      <c r="G11" s="260">
        <f t="shared" si="5"/>
        <v>0</v>
      </c>
      <c r="H11" s="633">
        <f t="shared" si="5"/>
        <v>0</v>
      </c>
      <c r="I11" s="633">
        <f t="shared" si="5"/>
        <v>0</v>
      </c>
      <c r="J11" s="261">
        <f t="shared" si="5"/>
        <v>0</v>
      </c>
      <c r="K11" s="171"/>
      <c r="L11" s="627" t="s">
        <v>2565</v>
      </c>
      <c r="M11" s="171"/>
      <c r="N11" s="264"/>
      <c r="O11" s="171"/>
      <c r="P11" s="322"/>
      <c r="Q11" s="246"/>
      <c r="R11" s="320"/>
      <c r="S11" s="232"/>
      <c r="T11" s="232"/>
      <c r="U11" s="232"/>
      <c r="V11" s="232"/>
      <c r="W11" s="232"/>
      <c r="X11" s="320"/>
      <c r="Z11" s="420" t="s">
        <v>2564</v>
      </c>
      <c r="AA11" s="260" t="s">
        <v>2566</v>
      </c>
      <c r="AB11" s="260" t="s">
        <v>2567</v>
      </c>
      <c r="AC11" s="260" t="s">
        <v>2568</v>
      </c>
      <c r="AD11" s="633" t="s">
        <v>2569</v>
      </c>
      <c r="AE11" s="633" t="s">
        <v>2570</v>
      </c>
      <c r="AF11" s="261" t="s">
        <v>2571</v>
      </c>
    </row>
    <row r="12" spans="1:34" ht="15.75" customHeight="1" thickTop="1" thickBot="1">
      <c r="A12" s="171"/>
      <c r="B12" s="372"/>
      <c r="C12" s="372"/>
      <c r="D12" s="372"/>
      <c r="E12" s="326"/>
      <c r="F12" s="326"/>
      <c r="G12" s="326"/>
      <c r="H12" s="326"/>
      <c r="I12" s="326"/>
      <c r="J12" s="326"/>
      <c r="K12" s="171"/>
      <c r="L12" s="222"/>
      <c r="M12" s="171"/>
      <c r="N12" s="171"/>
      <c r="O12" s="171"/>
      <c r="P12" s="322"/>
      <c r="Q12" s="246"/>
      <c r="R12" s="320"/>
      <c r="S12" s="232"/>
      <c r="T12" s="232"/>
      <c r="U12" s="232"/>
      <c r="V12" s="232"/>
      <c r="W12" s="232"/>
      <c r="X12" s="320"/>
      <c r="Z12" s="372"/>
      <c r="AA12" s="326"/>
      <c r="AB12" s="326"/>
      <c r="AC12" s="326"/>
      <c r="AD12" s="326"/>
      <c r="AE12" s="326"/>
      <c r="AF12" s="326"/>
    </row>
    <row r="13" spans="1:34" ht="33.75" customHeight="1" thickTop="1" thickBot="1">
      <c r="A13" s="171"/>
      <c r="B13" s="402" t="s">
        <v>660</v>
      </c>
      <c r="C13" s="403" t="s">
        <v>661</v>
      </c>
      <c r="D13" s="403" t="s">
        <v>662</v>
      </c>
      <c r="E13" s="634" t="s">
        <v>2536</v>
      </c>
      <c r="F13" s="634" t="s">
        <v>2537</v>
      </c>
      <c r="G13" s="634" t="s">
        <v>891</v>
      </c>
      <c r="H13" s="634" t="s">
        <v>2346</v>
      </c>
      <c r="I13" s="634" t="s">
        <v>1596</v>
      </c>
      <c r="J13" s="635" t="s">
        <v>891</v>
      </c>
      <c r="K13" s="171"/>
      <c r="L13" s="222"/>
      <c r="M13" s="171"/>
      <c r="N13" s="171"/>
      <c r="O13" s="171"/>
      <c r="P13" s="322"/>
      <c r="Q13" s="246"/>
      <c r="R13" s="320"/>
      <c r="S13" s="232"/>
      <c r="T13" s="232"/>
      <c r="U13" s="232"/>
      <c r="V13" s="232"/>
      <c r="W13" s="232"/>
      <c r="X13" s="320"/>
      <c r="Z13" s="402" t="s">
        <v>660</v>
      </c>
      <c r="AA13" s="634" t="s">
        <v>2536</v>
      </c>
      <c r="AB13" s="634" t="s">
        <v>2537</v>
      </c>
      <c r="AC13" s="634" t="s">
        <v>891</v>
      </c>
      <c r="AD13" s="634" t="s">
        <v>2346</v>
      </c>
      <c r="AE13" s="634" t="s">
        <v>1596</v>
      </c>
      <c r="AF13" s="635" t="s">
        <v>891</v>
      </c>
    </row>
    <row r="14" spans="1:34" ht="15.75" customHeight="1" thickTop="1" thickBot="1">
      <c r="A14" s="171"/>
      <c r="B14" s="636"/>
      <c r="C14" s="636"/>
      <c r="D14" s="636"/>
      <c r="E14" s="592"/>
      <c r="F14" s="592"/>
      <c r="G14" s="592"/>
      <c r="H14" s="592"/>
      <c r="I14" s="592"/>
      <c r="J14" s="592"/>
      <c r="K14" s="171"/>
      <c r="L14" s="222"/>
      <c r="M14" s="171"/>
      <c r="N14" s="171"/>
      <c r="O14" s="171"/>
      <c r="P14" s="322"/>
      <c r="Q14" s="246"/>
      <c r="R14" s="320"/>
      <c r="S14" s="232"/>
      <c r="T14" s="232"/>
      <c r="U14" s="232"/>
      <c r="V14" s="232"/>
      <c r="W14" s="232"/>
      <c r="X14" s="320"/>
      <c r="Z14" s="636"/>
      <c r="AA14" s="592"/>
      <c r="AB14" s="592"/>
      <c r="AC14" s="592"/>
      <c r="AD14" s="592"/>
      <c r="AE14" s="592"/>
      <c r="AF14" s="592"/>
    </row>
    <row r="15" spans="1:34" ht="15.75" customHeight="1" thickTop="1" thickBot="1">
      <c r="A15" s="171"/>
      <c r="B15" s="352" t="s">
        <v>2572</v>
      </c>
      <c r="C15" s="353"/>
      <c r="D15" s="353"/>
      <c r="E15" s="271"/>
      <c r="F15" s="271"/>
      <c r="G15" s="592"/>
      <c r="H15" s="592"/>
      <c r="I15" s="592"/>
      <c r="J15" s="592"/>
      <c r="K15" s="171"/>
      <c r="L15" s="222"/>
      <c r="M15" s="171"/>
      <c r="N15" s="171"/>
      <c r="O15" s="171"/>
      <c r="P15" s="322"/>
      <c r="Q15" s="246"/>
      <c r="R15" s="320"/>
      <c r="S15" s="232"/>
      <c r="T15" s="232"/>
      <c r="U15" s="232"/>
      <c r="V15" s="232"/>
      <c r="W15" s="232"/>
      <c r="X15" s="320"/>
      <c r="Z15" s="352" t="s">
        <v>2572</v>
      </c>
      <c r="AA15" s="271"/>
      <c r="AB15" s="271"/>
      <c r="AC15" s="592"/>
      <c r="AD15" s="592"/>
      <c r="AE15" s="592"/>
      <c r="AF15" s="592"/>
    </row>
    <row r="16" spans="1:34" ht="15.75" customHeight="1" thickTop="1">
      <c r="A16" s="2575" t="s">
        <v>675</v>
      </c>
      <c r="B16" s="408" t="s">
        <v>2573</v>
      </c>
      <c r="C16" s="239" t="s">
        <v>677</v>
      </c>
      <c r="D16" s="239">
        <v>3</v>
      </c>
      <c r="E16" s="240"/>
      <c r="F16" s="240"/>
      <c r="G16" s="241">
        <f t="shared" ref="G16:G22" si="6">IFERROR(SUM(E16:F16),0)</f>
        <v>0</v>
      </c>
      <c r="H16" s="240"/>
      <c r="I16" s="240"/>
      <c r="J16" s="242">
        <f t="shared" ref="J16:J22" si="7">IFERROR(SUM(H16:I16),0)</f>
        <v>0</v>
      </c>
      <c r="K16" s="171"/>
      <c r="L16" s="623" t="s">
        <v>2574</v>
      </c>
      <c r="M16" s="171"/>
      <c r="N16" s="245"/>
      <c r="O16" s="171"/>
      <c r="P16" s="322"/>
      <c r="Q16" s="246" t="str">
        <f t="shared" ref="Q16:Q22" si="8">IF( SUM( S16:W16 ) = 0, 0, $S$5 )</f>
        <v>Please complete all cells in row</v>
      </c>
      <c r="R16" s="320"/>
      <c r="S16" s="247">
        <f t="shared" ref="S16:S22" si="9" xml:space="preserve"> IF( ISNUMBER(E16), 0, 1 )</f>
        <v>1</v>
      </c>
      <c r="T16" s="247">
        <f t="shared" ref="T16:T22" si="10" xml:space="preserve"> IF( ISNUMBER(F16), 0, 1 )</f>
        <v>1</v>
      </c>
      <c r="U16" s="232"/>
      <c r="V16" s="247">
        <f t="shared" ref="V16:V22" si="11" xml:space="preserve"> IF( ISNUMBER(H16), 0, 1 )</f>
        <v>1</v>
      </c>
      <c r="W16" s="247">
        <f t="shared" ref="W16:W22" si="12" xml:space="preserve"> IF( ISNUMBER(I16), 0, 1 )</f>
        <v>1</v>
      </c>
      <c r="X16" s="320"/>
      <c r="Z16" s="408" t="s">
        <v>2573</v>
      </c>
      <c r="AA16" s="240" t="s">
        <v>2575</v>
      </c>
      <c r="AB16" s="240" t="s">
        <v>2576</v>
      </c>
      <c r="AC16" s="241" t="s">
        <v>2577</v>
      </c>
      <c r="AD16" s="240" t="s">
        <v>2578</v>
      </c>
      <c r="AE16" s="240" t="s">
        <v>2579</v>
      </c>
      <c r="AF16" s="242" t="s">
        <v>2580</v>
      </c>
    </row>
    <row r="17" spans="1:32" ht="15.75" customHeight="1">
      <c r="A17" s="171"/>
      <c r="B17" s="417" t="s">
        <v>2581</v>
      </c>
      <c r="C17" s="248" t="s">
        <v>677</v>
      </c>
      <c r="D17" s="248">
        <v>3</v>
      </c>
      <c r="E17" s="249"/>
      <c r="F17" s="249"/>
      <c r="G17" s="250">
        <f t="shared" si="6"/>
        <v>0</v>
      </c>
      <c r="H17" s="249"/>
      <c r="I17" s="249"/>
      <c r="J17" s="251">
        <f t="shared" si="7"/>
        <v>0</v>
      </c>
      <c r="K17" s="171"/>
      <c r="L17" s="626" t="s">
        <v>2582</v>
      </c>
      <c r="M17" s="171"/>
      <c r="N17" s="253"/>
      <c r="O17" s="171"/>
      <c r="P17" s="322"/>
      <c r="Q17" s="246" t="str">
        <f t="shared" si="8"/>
        <v>Please complete all cells in row</v>
      </c>
      <c r="R17" s="320"/>
      <c r="S17" s="247">
        <f t="shared" si="9"/>
        <v>1</v>
      </c>
      <c r="T17" s="247">
        <f t="shared" si="10"/>
        <v>1</v>
      </c>
      <c r="U17" s="232"/>
      <c r="V17" s="247">
        <f t="shared" si="11"/>
        <v>1</v>
      </c>
      <c r="W17" s="247">
        <f t="shared" si="12"/>
        <v>1</v>
      </c>
      <c r="X17" s="320"/>
      <c r="Z17" s="417" t="s">
        <v>2581</v>
      </c>
      <c r="AA17" s="249" t="s">
        <v>2583</v>
      </c>
      <c r="AB17" s="249" t="s">
        <v>2584</v>
      </c>
      <c r="AC17" s="250" t="s">
        <v>2585</v>
      </c>
      <c r="AD17" s="249" t="s">
        <v>2586</v>
      </c>
      <c r="AE17" s="249" t="s">
        <v>2587</v>
      </c>
      <c r="AF17" s="251" t="s">
        <v>2588</v>
      </c>
    </row>
    <row r="18" spans="1:32" ht="15.75" customHeight="1">
      <c r="A18" s="171"/>
      <c r="B18" s="417" t="s">
        <v>2589</v>
      </c>
      <c r="C18" s="248" t="s">
        <v>677</v>
      </c>
      <c r="D18" s="248">
        <v>3</v>
      </c>
      <c r="E18" s="249"/>
      <c r="F18" s="249"/>
      <c r="G18" s="250">
        <f t="shared" si="6"/>
        <v>0</v>
      </c>
      <c r="H18" s="249"/>
      <c r="I18" s="249"/>
      <c r="J18" s="251">
        <f t="shared" si="7"/>
        <v>0</v>
      </c>
      <c r="K18" s="171"/>
      <c r="L18" s="626" t="s">
        <v>2590</v>
      </c>
      <c r="M18" s="171"/>
      <c r="N18" s="253"/>
      <c r="O18" s="171"/>
      <c r="P18" s="322"/>
      <c r="Q18" s="246" t="str">
        <f t="shared" si="8"/>
        <v>Please complete all cells in row</v>
      </c>
      <c r="R18" s="320"/>
      <c r="S18" s="247">
        <f t="shared" si="9"/>
        <v>1</v>
      </c>
      <c r="T18" s="247">
        <f t="shared" si="10"/>
        <v>1</v>
      </c>
      <c r="U18" s="232"/>
      <c r="V18" s="247">
        <f t="shared" si="11"/>
        <v>1</v>
      </c>
      <c r="W18" s="247">
        <f t="shared" si="12"/>
        <v>1</v>
      </c>
      <c r="X18" s="320"/>
      <c r="Z18" s="417" t="s">
        <v>2589</v>
      </c>
      <c r="AA18" s="249" t="s">
        <v>2591</v>
      </c>
      <c r="AB18" s="249" t="s">
        <v>2592</v>
      </c>
      <c r="AC18" s="250" t="s">
        <v>2593</v>
      </c>
      <c r="AD18" s="249" t="s">
        <v>2594</v>
      </c>
      <c r="AE18" s="249" t="s">
        <v>2595</v>
      </c>
      <c r="AF18" s="251" t="s">
        <v>2596</v>
      </c>
    </row>
    <row r="19" spans="1:32" ht="15.75" customHeight="1">
      <c r="A19" s="171"/>
      <c r="B19" s="417" t="s">
        <v>2597</v>
      </c>
      <c r="C19" s="248" t="s">
        <v>677</v>
      </c>
      <c r="D19" s="248">
        <v>3</v>
      </c>
      <c r="E19" s="249"/>
      <c r="F19" s="249"/>
      <c r="G19" s="250">
        <f t="shared" si="6"/>
        <v>0</v>
      </c>
      <c r="H19" s="249"/>
      <c r="I19" s="249"/>
      <c r="J19" s="251">
        <f t="shared" si="7"/>
        <v>0</v>
      </c>
      <c r="K19" s="171"/>
      <c r="L19" s="626" t="s">
        <v>2598</v>
      </c>
      <c r="M19" s="171"/>
      <c r="N19" s="253"/>
      <c r="O19" s="171"/>
      <c r="P19" s="322"/>
      <c r="Q19" s="246" t="str">
        <f t="shared" si="8"/>
        <v>Please complete all cells in row</v>
      </c>
      <c r="R19" s="320"/>
      <c r="S19" s="247">
        <f t="shared" si="9"/>
        <v>1</v>
      </c>
      <c r="T19" s="247">
        <f t="shared" si="10"/>
        <v>1</v>
      </c>
      <c r="U19" s="232"/>
      <c r="V19" s="247">
        <f t="shared" si="11"/>
        <v>1</v>
      </c>
      <c r="W19" s="247">
        <f t="shared" si="12"/>
        <v>1</v>
      </c>
      <c r="X19" s="320"/>
      <c r="Z19" s="417" t="s">
        <v>2597</v>
      </c>
      <c r="AA19" s="249" t="s">
        <v>2599</v>
      </c>
      <c r="AB19" s="249" t="s">
        <v>2600</v>
      </c>
      <c r="AC19" s="250" t="s">
        <v>2601</v>
      </c>
      <c r="AD19" s="249" t="s">
        <v>2602</v>
      </c>
      <c r="AE19" s="249" t="s">
        <v>2603</v>
      </c>
      <c r="AF19" s="251" t="s">
        <v>2604</v>
      </c>
    </row>
    <row r="20" spans="1:32" ht="15.75" customHeight="1">
      <c r="A20" s="171"/>
      <c r="B20" s="417" t="s">
        <v>2605</v>
      </c>
      <c r="C20" s="248" t="s">
        <v>677</v>
      </c>
      <c r="D20" s="248">
        <v>3</v>
      </c>
      <c r="E20" s="249"/>
      <c r="F20" s="249"/>
      <c r="G20" s="250">
        <f t="shared" si="6"/>
        <v>0</v>
      </c>
      <c r="H20" s="249"/>
      <c r="I20" s="249"/>
      <c r="J20" s="251">
        <f t="shared" si="7"/>
        <v>0</v>
      </c>
      <c r="K20" s="171"/>
      <c r="L20" s="626" t="s">
        <v>2606</v>
      </c>
      <c r="M20" s="171"/>
      <c r="N20" s="253"/>
      <c r="O20" s="171"/>
      <c r="P20" s="322"/>
      <c r="Q20" s="246" t="str">
        <f t="shared" si="8"/>
        <v>Please complete all cells in row</v>
      </c>
      <c r="R20" s="320"/>
      <c r="S20" s="247">
        <f t="shared" si="9"/>
        <v>1</v>
      </c>
      <c r="T20" s="247">
        <f t="shared" si="10"/>
        <v>1</v>
      </c>
      <c r="U20" s="232"/>
      <c r="V20" s="247">
        <f t="shared" si="11"/>
        <v>1</v>
      </c>
      <c r="W20" s="247">
        <f t="shared" si="12"/>
        <v>1</v>
      </c>
      <c r="X20" s="320"/>
      <c r="Z20" s="417" t="s">
        <v>2605</v>
      </c>
      <c r="AA20" s="249" t="s">
        <v>2607</v>
      </c>
      <c r="AB20" s="249" t="s">
        <v>2608</v>
      </c>
      <c r="AC20" s="250" t="s">
        <v>2609</v>
      </c>
      <c r="AD20" s="249" t="s">
        <v>2610</v>
      </c>
      <c r="AE20" s="249" t="s">
        <v>2611</v>
      </c>
      <c r="AF20" s="251" t="s">
        <v>2612</v>
      </c>
    </row>
    <row r="21" spans="1:32" ht="15.75" customHeight="1">
      <c r="A21" s="171"/>
      <c r="B21" s="417" t="s">
        <v>2613</v>
      </c>
      <c r="C21" s="248" t="s">
        <v>677</v>
      </c>
      <c r="D21" s="248">
        <v>3</v>
      </c>
      <c r="E21" s="249"/>
      <c r="F21" s="249"/>
      <c r="G21" s="250">
        <f t="shared" si="6"/>
        <v>0</v>
      </c>
      <c r="H21" s="249"/>
      <c r="I21" s="249"/>
      <c r="J21" s="251">
        <f t="shared" si="7"/>
        <v>0</v>
      </c>
      <c r="K21" s="171"/>
      <c r="L21" s="626" t="s">
        <v>2614</v>
      </c>
      <c r="M21" s="171"/>
      <c r="N21" s="253"/>
      <c r="O21" s="171"/>
      <c r="P21" s="322"/>
      <c r="Q21" s="246" t="str">
        <f t="shared" si="8"/>
        <v>Please complete all cells in row</v>
      </c>
      <c r="R21" s="320"/>
      <c r="S21" s="247">
        <f t="shared" si="9"/>
        <v>1</v>
      </c>
      <c r="T21" s="247">
        <f t="shared" si="10"/>
        <v>1</v>
      </c>
      <c r="U21" s="232"/>
      <c r="V21" s="247">
        <f t="shared" si="11"/>
        <v>1</v>
      </c>
      <c r="W21" s="247">
        <f t="shared" si="12"/>
        <v>1</v>
      </c>
      <c r="X21" s="320"/>
      <c r="Z21" s="417" t="s">
        <v>2613</v>
      </c>
      <c r="AA21" s="249" t="s">
        <v>2615</v>
      </c>
      <c r="AB21" s="249" t="s">
        <v>2616</v>
      </c>
      <c r="AC21" s="250" t="s">
        <v>2617</v>
      </c>
      <c r="AD21" s="249" t="s">
        <v>2618</v>
      </c>
      <c r="AE21" s="249" t="s">
        <v>2619</v>
      </c>
      <c r="AF21" s="251" t="s">
        <v>2620</v>
      </c>
    </row>
    <row r="22" spans="1:32" ht="15.75" customHeight="1">
      <c r="A22" s="171"/>
      <c r="B22" s="417" t="s">
        <v>2556</v>
      </c>
      <c r="C22" s="248" t="s">
        <v>677</v>
      </c>
      <c r="D22" s="248">
        <v>3</v>
      </c>
      <c r="E22" s="249"/>
      <c r="F22" s="249"/>
      <c r="G22" s="250">
        <f t="shared" si="6"/>
        <v>0</v>
      </c>
      <c r="H22" s="249"/>
      <c r="I22" s="249"/>
      <c r="J22" s="251">
        <f t="shared" si="7"/>
        <v>0</v>
      </c>
      <c r="K22" s="171"/>
      <c r="L22" s="626" t="s">
        <v>2621</v>
      </c>
      <c r="M22" s="171"/>
      <c r="N22" s="253"/>
      <c r="O22" s="171"/>
      <c r="P22" s="322"/>
      <c r="Q22" s="246" t="str">
        <f t="shared" si="8"/>
        <v>Please complete all cells in row</v>
      </c>
      <c r="R22" s="320"/>
      <c r="S22" s="247">
        <f t="shared" si="9"/>
        <v>1</v>
      </c>
      <c r="T22" s="247">
        <f t="shared" si="10"/>
        <v>1</v>
      </c>
      <c r="U22" s="232"/>
      <c r="V22" s="247">
        <f t="shared" si="11"/>
        <v>1</v>
      </c>
      <c r="W22" s="247">
        <f t="shared" si="12"/>
        <v>1</v>
      </c>
      <c r="X22" s="320"/>
      <c r="Z22" s="417" t="s">
        <v>2556</v>
      </c>
      <c r="AA22" s="249" t="s">
        <v>2622</v>
      </c>
      <c r="AB22" s="249" t="s">
        <v>2623</v>
      </c>
      <c r="AC22" s="250" t="s">
        <v>2624</v>
      </c>
      <c r="AD22" s="249" t="s">
        <v>2625</v>
      </c>
      <c r="AE22" s="249" t="s">
        <v>2626</v>
      </c>
      <c r="AF22" s="251" t="s">
        <v>2627</v>
      </c>
    </row>
    <row r="23" spans="1:32" ht="15.75" customHeight="1" thickBot="1">
      <c r="A23" s="2575" t="s">
        <v>773</v>
      </c>
      <c r="B23" s="420" t="s">
        <v>2628</v>
      </c>
      <c r="C23" s="314" t="s">
        <v>677</v>
      </c>
      <c r="D23" s="314">
        <v>3</v>
      </c>
      <c r="E23" s="260">
        <f t="shared" ref="E23:J23" si="13">IFERROR(SUM(E16:E22),0)</f>
        <v>0</v>
      </c>
      <c r="F23" s="260">
        <f t="shared" si="13"/>
        <v>0</v>
      </c>
      <c r="G23" s="260">
        <f t="shared" si="13"/>
        <v>0</v>
      </c>
      <c r="H23" s="633">
        <f t="shared" si="13"/>
        <v>0</v>
      </c>
      <c r="I23" s="260">
        <f t="shared" si="13"/>
        <v>0</v>
      </c>
      <c r="J23" s="261">
        <f t="shared" si="13"/>
        <v>0</v>
      </c>
      <c r="K23" s="171"/>
      <c r="L23" s="627" t="s">
        <v>2629</v>
      </c>
      <c r="M23" s="171"/>
      <c r="N23" s="264"/>
      <c r="O23" s="171"/>
      <c r="P23" s="322"/>
      <c r="Q23" s="246"/>
      <c r="R23" s="320"/>
      <c r="S23" s="232"/>
      <c r="T23" s="232"/>
      <c r="U23" s="232"/>
      <c r="V23" s="232"/>
      <c r="W23" s="232"/>
      <c r="X23" s="320"/>
      <c r="Z23" s="420" t="s">
        <v>2628</v>
      </c>
      <c r="AA23" s="260" t="s">
        <v>2630</v>
      </c>
      <c r="AB23" s="260" t="s">
        <v>2631</v>
      </c>
      <c r="AC23" s="260" t="s">
        <v>2632</v>
      </c>
      <c r="AD23" s="633" t="s">
        <v>2633</v>
      </c>
      <c r="AE23" s="260" t="s">
        <v>2634</v>
      </c>
      <c r="AF23" s="261" t="s">
        <v>2635</v>
      </c>
    </row>
    <row r="24" spans="1:32" ht="15.75" customHeight="1" thickTop="1" thickBot="1">
      <c r="A24" s="171"/>
      <c r="B24" s="171"/>
      <c r="C24" s="171"/>
      <c r="D24" s="171"/>
      <c r="E24" s="266"/>
      <c r="F24" s="266"/>
      <c r="G24" s="266"/>
      <c r="H24" s="266"/>
      <c r="I24" s="266"/>
      <c r="J24" s="266"/>
      <c r="K24" s="171"/>
      <c r="L24" s="171"/>
      <c r="M24" s="171"/>
      <c r="N24" s="171"/>
      <c r="O24" s="171"/>
      <c r="P24" s="322"/>
      <c r="Q24" s="246"/>
      <c r="R24" s="320"/>
      <c r="S24" s="232"/>
      <c r="T24" s="232"/>
      <c r="U24" s="232"/>
      <c r="V24" s="232"/>
      <c r="W24" s="232"/>
      <c r="X24" s="320"/>
      <c r="Z24" s="171"/>
      <c r="AA24" s="266"/>
      <c r="AB24" s="266"/>
      <c r="AC24" s="266"/>
      <c r="AD24" s="266"/>
      <c r="AE24" s="266"/>
      <c r="AF24" s="266"/>
    </row>
    <row r="25" spans="1:32" ht="15.75" customHeight="1" thickTop="1" thickBot="1">
      <c r="A25" s="171"/>
      <c r="B25" s="352" t="s">
        <v>2636</v>
      </c>
      <c r="C25" s="353"/>
      <c r="D25" s="353"/>
      <c r="E25" s="271"/>
      <c r="F25" s="271"/>
      <c r="G25" s="592"/>
      <c r="H25" s="271"/>
      <c r="I25" s="271"/>
      <c r="J25" s="271"/>
      <c r="K25" s="171"/>
      <c r="L25" s="222"/>
      <c r="M25" s="171"/>
      <c r="N25" s="171"/>
      <c r="O25" s="171"/>
      <c r="P25" s="322"/>
      <c r="Q25" s="246"/>
      <c r="R25" s="320"/>
      <c r="S25" s="232"/>
      <c r="T25" s="232"/>
      <c r="U25" s="232"/>
      <c r="V25" s="232"/>
      <c r="W25" s="232"/>
      <c r="X25" s="320"/>
      <c r="Z25" s="352" t="s">
        <v>1672</v>
      </c>
      <c r="AA25" s="271"/>
      <c r="AB25" s="271"/>
      <c r="AC25" s="592"/>
      <c r="AD25" s="271"/>
      <c r="AE25" s="271"/>
      <c r="AF25" s="271"/>
    </row>
    <row r="26" spans="1:32" ht="15.75" customHeight="1" thickTop="1">
      <c r="A26" s="2575" t="s">
        <v>675</v>
      </c>
      <c r="B26" s="408" t="s">
        <v>2540</v>
      </c>
      <c r="C26" s="239" t="s">
        <v>677</v>
      </c>
      <c r="D26" s="239">
        <v>3</v>
      </c>
      <c r="E26" s="240"/>
      <c r="F26" s="240"/>
      <c r="G26" s="242">
        <f>IFERROR(SUM(E26:F26),0)</f>
        <v>0</v>
      </c>
      <c r="H26" s="637"/>
      <c r="I26" s="637"/>
      <c r="J26" s="637"/>
      <c r="K26" s="171"/>
      <c r="L26" s="623" t="s">
        <v>2637</v>
      </c>
      <c r="M26" s="171"/>
      <c r="N26" s="245"/>
      <c r="O26" s="171"/>
      <c r="P26" s="322"/>
      <c r="Q26" s="246" t="str">
        <f t="shared" ref="Q26:Q27" si="14">IF( SUM( S26:W26 ) = 0, 0, $S$5 )</f>
        <v>Please complete all cells in row</v>
      </c>
      <c r="R26" s="320"/>
      <c r="S26" s="247">
        <f t="shared" ref="S26:S27" si="15" xml:space="preserve"> IF( ISNUMBER(E26), 0, 1 )</f>
        <v>1</v>
      </c>
      <c r="T26" s="247">
        <f t="shared" ref="T26:T27" si="16" xml:space="preserve"> IF( ISNUMBER(F26), 0, 1 )</f>
        <v>1</v>
      </c>
      <c r="U26" s="232"/>
      <c r="V26" s="232"/>
      <c r="W26" s="232"/>
      <c r="X26" s="320"/>
      <c r="Z26" s="408" t="s">
        <v>2540</v>
      </c>
      <c r="AA26" s="240" t="s">
        <v>2638</v>
      </c>
      <c r="AB26" s="240" t="s">
        <v>2639</v>
      </c>
      <c r="AC26" s="242" t="s">
        <v>2640</v>
      </c>
      <c r="AD26" s="637"/>
      <c r="AE26" s="637"/>
      <c r="AF26" s="637"/>
    </row>
    <row r="27" spans="1:32" ht="15.75" customHeight="1">
      <c r="A27" s="171"/>
      <c r="B27" s="417" t="s">
        <v>2548</v>
      </c>
      <c r="C27" s="248" t="s">
        <v>677</v>
      </c>
      <c r="D27" s="248">
        <v>3</v>
      </c>
      <c r="E27" s="249"/>
      <c r="F27" s="249"/>
      <c r="G27" s="251">
        <f>IFERROR(SUM(E27:F27),0)</f>
        <v>0</v>
      </c>
      <c r="H27" s="638"/>
      <c r="I27" s="638"/>
      <c r="J27" s="638"/>
      <c r="K27" s="171"/>
      <c r="L27" s="626" t="s">
        <v>2641</v>
      </c>
      <c r="M27" s="171"/>
      <c r="N27" s="253"/>
      <c r="O27" s="171"/>
      <c r="P27" s="322"/>
      <c r="Q27" s="246" t="str">
        <f t="shared" si="14"/>
        <v>Please complete all cells in row</v>
      </c>
      <c r="R27" s="320"/>
      <c r="S27" s="247">
        <f t="shared" si="15"/>
        <v>1</v>
      </c>
      <c r="T27" s="247">
        <f t="shared" si="16"/>
        <v>1</v>
      </c>
      <c r="U27" s="232"/>
      <c r="V27" s="232"/>
      <c r="W27" s="232"/>
      <c r="X27" s="320"/>
      <c r="Z27" s="417" t="s">
        <v>2642</v>
      </c>
      <c r="AA27" s="249" t="s">
        <v>2643</v>
      </c>
      <c r="AB27" s="249" t="s">
        <v>2644</v>
      </c>
      <c r="AC27" s="251" t="s">
        <v>2645</v>
      </c>
      <c r="AD27" s="638"/>
      <c r="AE27" s="638"/>
      <c r="AF27" s="638"/>
    </row>
    <row r="28" spans="1:32" ht="15.75" customHeight="1" thickBot="1">
      <c r="A28" s="171"/>
      <c r="B28" s="420" t="s">
        <v>2646</v>
      </c>
      <c r="C28" s="314" t="s">
        <v>677</v>
      </c>
      <c r="D28" s="314">
        <v>3</v>
      </c>
      <c r="E28" s="260">
        <f>IFERROR(SUM(E26:E27),0)</f>
        <v>0</v>
      </c>
      <c r="F28" s="260">
        <f>IFERROR(SUM(F26:F27),0)</f>
        <v>0</v>
      </c>
      <c r="G28" s="639">
        <f>IFERROR(SUM(G26:G27),0)</f>
        <v>0</v>
      </c>
      <c r="H28" s="638"/>
      <c r="I28" s="638"/>
      <c r="J28" s="638"/>
      <c r="K28" s="171"/>
      <c r="L28" s="627" t="s">
        <v>2647</v>
      </c>
      <c r="M28" s="171"/>
      <c r="N28" s="264"/>
      <c r="O28" s="171"/>
      <c r="P28" s="322"/>
      <c r="Q28" s="246"/>
      <c r="R28" s="320"/>
      <c r="S28" s="232"/>
      <c r="T28" s="232"/>
      <c r="U28" s="232"/>
      <c r="V28" s="232"/>
      <c r="W28" s="232"/>
      <c r="X28" s="320"/>
      <c r="Z28" s="420" t="s">
        <v>891</v>
      </c>
      <c r="AA28" s="260" t="s">
        <v>2648</v>
      </c>
      <c r="AB28" s="260" t="s">
        <v>2649</v>
      </c>
      <c r="AC28" s="639" t="s">
        <v>2650</v>
      </c>
      <c r="AD28" s="638"/>
      <c r="AE28" s="638"/>
      <c r="AF28" s="638"/>
    </row>
    <row r="29" spans="1:32" ht="15.75" customHeight="1" thickTop="1" thickBot="1">
      <c r="A29" s="171"/>
      <c r="B29" s="324"/>
      <c r="C29" s="324"/>
      <c r="D29" s="324"/>
      <c r="E29" s="325"/>
      <c r="F29" s="325"/>
      <c r="G29" s="325"/>
      <c r="H29" s="491"/>
      <c r="I29" s="491"/>
      <c r="J29" s="491"/>
      <c r="K29" s="171"/>
      <c r="L29" s="640"/>
      <c r="M29" s="171"/>
      <c r="N29" s="171"/>
      <c r="O29" s="171"/>
      <c r="P29" s="322"/>
      <c r="Q29" s="246"/>
      <c r="R29" s="320"/>
      <c r="S29" s="232"/>
      <c r="T29" s="232"/>
      <c r="U29" s="232"/>
      <c r="V29" s="232"/>
      <c r="W29" s="232"/>
      <c r="X29" s="320"/>
      <c r="Z29" s="324"/>
      <c r="AA29" s="325"/>
      <c r="AB29" s="325"/>
      <c r="AC29" s="325"/>
      <c r="AD29" s="491"/>
      <c r="AE29" s="491"/>
      <c r="AF29" s="491"/>
    </row>
    <row r="30" spans="1:32" ht="15.75" customHeight="1" thickTop="1" thickBot="1">
      <c r="A30" s="2575" t="s">
        <v>773</v>
      </c>
      <c r="B30" s="426" t="s">
        <v>2651</v>
      </c>
      <c r="C30" s="330" t="s">
        <v>677</v>
      </c>
      <c r="D30" s="330">
        <v>3</v>
      </c>
      <c r="E30" s="344">
        <f>IFERROR(E11+E23+E28,0)</f>
        <v>0</v>
      </c>
      <c r="F30" s="344">
        <f>IFERROR(F11+F23+F28,0)</f>
        <v>0</v>
      </c>
      <c r="G30" s="428">
        <f>IFERROR(G11+G23+G28,0)</f>
        <v>0</v>
      </c>
      <c r="H30" s="491"/>
      <c r="I30" s="491"/>
      <c r="J30" s="491"/>
      <c r="K30" s="171"/>
      <c r="L30" s="641" t="s">
        <v>2652</v>
      </c>
      <c r="M30" s="171"/>
      <c r="N30" s="334"/>
      <c r="O30" s="171"/>
      <c r="P30" s="322"/>
      <c r="Q30" s="246"/>
      <c r="R30" s="320"/>
      <c r="S30" s="232"/>
      <c r="T30" s="232"/>
      <c r="U30" s="232"/>
      <c r="V30" s="232"/>
      <c r="W30" s="232"/>
      <c r="X30" s="320"/>
      <c r="Z30" s="426" t="s">
        <v>2651</v>
      </c>
      <c r="AA30" s="344" t="s">
        <v>2653</v>
      </c>
      <c r="AB30" s="344" t="s">
        <v>2654</v>
      </c>
      <c r="AC30" s="428" t="s">
        <v>2655</v>
      </c>
      <c r="AD30" s="491"/>
      <c r="AE30" s="491"/>
      <c r="AF30" s="491"/>
    </row>
    <row r="31" spans="1:32" ht="15.75" customHeight="1" thickTop="1" thickBot="1">
      <c r="A31" s="171"/>
      <c r="B31" s="171"/>
      <c r="C31" s="171"/>
      <c r="D31" s="171"/>
      <c r="E31" s="266"/>
      <c r="F31" s="266"/>
      <c r="G31" s="266"/>
      <c r="H31" s="638"/>
      <c r="I31" s="638"/>
      <c r="J31" s="638"/>
      <c r="K31" s="171"/>
      <c r="L31" s="171"/>
      <c r="M31" s="171"/>
      <c r="N31" s="171"/>
      <c r="O31" s="171"/>
      <c r="P31" s="322"/>
      <c r="Q31" s="246"/>
      <c r="R31" s="320"/>
      <c r="S31" s="232"/>
      <c r="T31" s="232"/>
      <c r="U31" s="232"/>
      <c r="V31" s="232"/>
      <c r="W31" s="232"/>
      <c r="X31" s="320"/>
      <c r="Z31" s="171"/>
      <c r="AA31" s="266"/>
      <c r="AB31" s="266"/>
      <c r="AC31" s="266"/>
      <c r="AD31" s="638"/>
      <c r="AE31" s="638"/>
      <c r="AF31" s="638"/>
    </row>
    <row r="32" spans="1:32" ht="15.75" customHeight="1" thickTop="1" thickBot="1">
      <c r="A32" s="171"/>
      <c r="B32" s="352" t="s">
        <v>2381</v>
      </c>
      <c r="C32" s="353"/>
      <c r="D32" s="353"/>
      <c r="E32" s="271"/>
      <c r="F32" s="271"/>
      <c r="G32" s="592"/>
      <c r="H32" s="637"/>
      <c r="I32" s="637"/>
      <c r="J32" s="637"/>
      <c r="K32" s="171"/>
      <c r="L32" s="222"/>
      <c r="M32" s="171"/>
      <c r="N32" s="171"/>
      <c r="O32" s="171"/>
      <c r="P32" s="322"/>
      <c r="Q32" s="246"/>
      <c r="R32" s="320"/>
      <c r="S32" s="232"/>
      <c r="T32" s="232"/>
      <c r="U32" s="232"/>
      <c r="V32" s="232"/>
      <c r="W32" s="232"/>
      <c r="X32" s="320"/>
      <c r="Z32" s="352" t="s">
        <v>2381</v>
      </c>
      <c r="AA32" s="271"/>
      <c r="AB32" s="271"/>
      <c r="AC32" s="592"/>
      <c r="AD32" s="637"/>
      <c r="AE32" s="637"/>
      <c r="AF32" s="637"/>
    </row>
    <row r="33" spans="1:32" ht="15.75" customHeight="1" thickTop="1">
      <c r="A33" s="2575" t="s">
        <v>675</v>
      </c>
      <c r="B33" s="408" t="s">
        <v>2540</v>
      </c>
      <c r="C33" s="239" t="s">
        <v>677</v>
      </c>
      <c r="D33" s="239">
        <v>3</v>
      </c>
      <c r="E33" s="240"/>
      <c r="F33" s="240"/>
      <c r="G33" s="242">
        <f>IFERROR(SUM(E33:F33),0)</f>
        <v>0</v>
      </c>
      <c r="H33" s="637"/>
      <c r="I33" s="637"/>
      <c r="J33" s="637"/>
      <c r="K33" s="171"/>
      <c r="L33" s="623" t="s">
        <v>2656</v>
      </c>
      <c r="M33" s="171"/>
      <c r="N33" s="245"/>
      <c r="O33" s="171"/>
      <c r="P33" s="322"/>
      <c r="Q33" s="246" t="str">
        <f t="shared" ref="Q33:Q35" si="17">IF( SUM( S33:W33 ) = 0, 0, $S$5 )</f>
        <v>Please complete all cells in row</v>
      </c>
      <c r="R33" s="320"/>
      <c r="S33" s="247">
        <f t="shared" ref="S33:S35" si="18" xml:space="preserve"> IF( ISNUMBER(E33), 0, 1 )</f>
        <v>1</v>
      </c>
      <c r="T33" s="247">
        <f t="shared" ref="T33:T35" si="19" xml:space="preserve"> IF( ISNUMBER(F33), 0, 1 )</f>
        <v>1</v>
      </c>
      <c r="U33" s="232"/>
      <c r="V33" s="232"/>
      <c r="W33" s="232"/>
      <c r="X33" s="320"/>
      <c r="Z33" s="408" t="s">
        <v>2540</v>
      </c>
      <c r="AA33" s="240" t="s">
        <v>2657</v>
      </c>
      <c r="AB33" s="240" t="s">
        <v>2658</v>
      </c>
      <c r="AC33" s="242" t="s">
        <v>2659</v>
      </c>
      <c r="AD33" s="637"/>
      <c r="AE33" s="637"/>
      <c r="AF33" s="637"/>
    </row>
    <row r="34" spans="1:32" ht="15.75" customHeight="1">
      <c r="A34" s="171"/>
      <c r="B34" s="417" t="s">
        <v>2548</v>
      </c>
      <c r="C34" s="248" t="s">
        <v>677</v>
      </c>
      <c r="D34" s="248">
        <v>3</v>
      </c>
      <c r="E34" s="249"/>
      <c r="F34" s="249"/>
      <c r="G34" s="251">
        <f>IFERROR(SUM(E34:F34),0)</f>
        <v>0</v>
      </c>
      <c r="H34" s="638"/>
      <c r="I34" s="638"/>
      <c r="J34" s="638"/>
      <c r="K34" s="171"/>
      <c r="L34" s="626" t="s">
        <v>2660</v>
      </c>
      <c r="M34" s="171"/>
      <c r="N34" s="253"/>
      <c r="O34" s="171"/>
      <c r="P34" s="322"/>
      <c r="Q34" s="246" t="str">
        <f t="shared" si="17"/>
        <v>Please complete all cells in row</v>
      </c>
      <c r="R34" s="320"/>
      <c r="S34" s="247">
        <f t="shared" si="18"/>
        <v>1</v>
      </c>
      <c r="T34" s="247">
        <f t="shared" si="19"/>
        <v>1</v>
      </c>
      <c r="U34" s="232"/>
      <c r="V34" s="232"/>
      <c r="W34" s="232"/>
      <c r="X34" s="320"/>
      <c r="Z34" s="417" t="s">
        <v>2548</v>
      </c>
      <c r="AA34" s="249" t="s">
        <v>2661</v>
      </c>
      <c r="AB34" s="249" t="s">
        <v>2662</v>
      </c>
      <c r="AC34" s="251" t="s">
        <v>2663</v>
      </c>
      <c r="AD34" s="638"/>
      <c r="AE34" s="638"/>
      <c r="AF34" s="638"/>
    </row>
    <row r="35" spans="1:32" ht="15.75" customHeight="1">
      <c r="A35" s="171"/>
      <c r="B35" s="417" t="s">
        <v>2664</v>
      </c>
      <c r="C35" s="248" t="s">
        <v>677</v>
      </c>
      <c r="D35" s="248">
        <v>3</v>
      </c>
      <c r="E35" s="249"/>
      <c r="F35" s="249"/>
      <c r="G35" s="251">
        <f>IFERROR(SUM(E35:F35),0)</f>
        <v>0</v>
      </c>
      <c r="H35" s="638"/>
      <c r="I35" s="638"/>
      <c r="J35" s="638"/>
      <c r="K35" s="171"/>
      <c r="L35" s="626" t="s">
        <v>2665</v>
      </c>
      <c r="M35" s="171"/>
      <c r="N35" s="253"/>
      <c r="O35" s="171"/>
      <c r="P35" s="322"/>
      <c r="Q35" s="246" t="str">
        <f t="shared" si="17"/>
        <v>Please complete all cells in row</v>
      </c>
      <c r="R35" s="320"/>
      <c r="S35" s="247">
        <f t="shared" si="18"/>
        <v>1</v>
      </c>
      <c r="T35" s="247">
        <f t="shared" si="19"/>
        <v>1</v>
      </c>
      <c r="U35" s="232"/>
      <c r="V35" s="232"/>
      <c r="W35" s="232"/>
      <c r="X35" s="320"/>
      <c r="Z35" s="417" t="s">
        <v>2642</v>
      </c>
      <c r="AA35" s="249" t="s">
        <v>2666</v>
      </c>
      <c r="AB35" s="249" t="s">
        <v>2667</v>
      </c>
      <c r="AC35" s="251" t="s">
        <v>2668</v>
      </c>
      <c r="AD35" s="638"/>
      <c r="AE35" s="638"/>
      <c r="AF35" s="638"/>
    </row>
    <row r="36" spans="1:32" ht="15.75" customHeight="1" thickBot="1">
      <c r="A36" s="2575" t="s">
        <v>773</v>
      </c>
      <c r="B36" s="420" t="s">
        <v>2669</v>
      </c>
      <c r="C36" s="314" t="s">
        <v>677</v>
      </c>
      <c r="D36" s="314">
        <v>3</v>
      </c>
      <c r="E36" s="260">
        <f>IFERROR(SUM(E33:E35),0)</f>
        <v>0</v>
      </c>
      <c r="F36" s="260">
        <f>IFERROR(SUM(F33:F35),0)</f>
        <v>0</v>
      </c>
      <c r="G36" s="261">
        <f>IFERROR(SUM(G33:G35),0)</f>
        <v>0</v>
      </c>
      <c r="H36" s="638"/>
      <c r="I36" s="638"/>
      <c r="J36" s="638"/>
      <c r="K36" s="171"/>
      <c r="L36" s="627" t="s">
        <v>2670</v>
      </c>
      <c r="M36" s="171"/>
      <c r="N36" s="264"/>
      <c r="O36" s="171"/>
      <c r="P36" s="322"/>
      <c r="Q36" s="246"/>
      <c r="R36" s="320"/>
      <c r="S36" s="232"/>
      <c r="T36" s="232"/>
      <c r="U36" s="232"/>
      <c r="V36" s="232"/>
      <c r="W36" s="232"/>
      <c r="X36" s="320"/>
      <c r="Z36" s="420" t="s">
        <v>2671</v>
      </c>
      <c r="AA36" s="260" t="s">
        <v>2672</v>
      </c>
      <c r="AB36" s="260" t="s">
        <v>2673</v>
      </c>
      <c r="AC36" s="261" t="s">
        <v>2674</v>
      </c>
      <c r="AD36" s="638"/>
      <c r="AE36" s="638"/>
      <c r="AF36" s="638"/>
    </row>
    <row r="37" spans="1:32" ht="15.75" customHeight="1" thickTop="1" thickBot="1">
      <c r="A37" s="171"/>
      <c r="B37" s="324"/>
      <c r="C37" s="324"/>
      <c r="D37" s="324"/>
      <c r="E37" s="325"/>
      <c r="F37" s="325"/>
      <c r="G37" s="325"/>
      <c r="H37" s="638"/>
      <c r="I37" s="638"/>
      <c r="J37" s="638"/>
      <c r="K37" s="171"/>
      <c r="L37" s="223"/>
      <c r="M37" s="171"/>
      <c r="N37" s="171"/>
      <c r="O37" s="171"/>
      <c r="P37" s="322"/>
      <c r="Q37" s="246"/>
      <c r="R37" s="329"/>
      <c r="S37" s="232"/>
      <c r="T37" s="232"/>
      <c r="U37" s="232"/>
      <c r="V37" s="232"/>
      <c r="W37" s="232"/>
      <c r="X37" s="320"/>
      <c r="Z37" s="324"/>
      <c r="AA37" s="325"/>
      <c r="AB37" s="325"/>
      <c r="AC37" s="325"/>
      <c r="AD37" s="638"/>
      <c r="AE37" s="638"/>
      <c r="AF37" s="638"/>
    </row>
    <row r="38" spans="1:32" ht="15.75" customHeight="1" thickTop="1" thickBot="1">
      <c r="A38" s="171"/>
      <c r="B38" s="352" t="s">
        <v>2675</v>
      </c>
      <c r="C38" s="353"/>
      <c r="D38" s="353"/>
      <c r="E38" s="271"/>
      <c r="F38" s="271"/>
      <c r="G38" s="592"/>
      <c r="H38" s="638"/>
      <c r="I38" s="638"/>
      <c r="J38" s="638"/>
      <c r="K38" s="171"/>
      <c r="L38" s="223"/>
      <c r="M38" s="171"/>
      <c r="N38" s="171"/>
      <c r="O38" s="171"/>
      <c r="P38" s="322"/>
      <c r="Q38" s="246"/>
      <c r="R38" s="329"/>
      <c r="S38" s="232"/>
      <c r="T38" s="232"/>
      <c r="U38" s="232"/>
      <c r="V38" s="232"/>
      <c r="W38" s="232"/>
      <c r="X38" s="320"/>
      <c r="Z38" s="352" t="s">
        <v>2675</v>
      </c>
      <c r="AA38" s="271"/>
      <c r="AB38" s="271"/>
      <c r="AC38" s="592"/>
      <c r="AD38" s="638"/>
      <c r="AE38" s="638"/>
      <c r="AF38" s="638"/>
    </row>
    <row r="39" spans="1:32" ht="15.75" customHeight="1" thickTop="1">
      <c r="A39" s="2575" t="s">
        <v>675</v>
      </c>
      <c r="B39" s="408" t="s">
        <v>2676</v>
      </c>
      <c r="C39" s="239" t="s">
        <v>677</v>
      </c>
      <c r="D39" s="239">
        <v>3</v>
      </c>
      <c r="E39" s="594"/>
      <c r="F39" s="594"/>
      <c r="G39" s="642"/>
      <c r="H39" s="638"/>
      <c r="I39" s="638"/>
      <c r="J39" s="638"/>
      <c r="K39" s="171"/>
      <c r="L39" s="623" t="s">
        <v>2677</v>
      </c>
      <c r="M39" s="171"/>
      <c r="N39" s="245"/>
      <c r="O39" s="171"/>
      <c r="P39" s="322"/>
      <c r="Q39" s="246" t="str">
        <f t="shared" ref="Q39:Q41" si="20">IF( SUM( S39:W39 ) = 0, 0, $S$5 )</f>
        <v>Please complete all cells in row</v>
      </c>
      <c r="R39" s="329"/>
      <c r="S39" s="232"/>
      <c r="T39" s="232"/>
      <c r="U39" s="247">
        <f t="shared" ref="U39:U41" si="21" xml:space="preserve"> IF( ISNUMBER(G39), 0, 1 )</f>
        <v>1</v>
      </c>
      <c r="V39" s="232"/>
      <c r="W39" s="232"/>
      <c r="X39" s="320"/>
      <c r="Z39" s="408" t="s">
        <v>2676</v>
      </c>
      <c r="AA39" s="594"/>
      <c r="AB39" s="594"/>
      <c r="AC39" s="642" t="s">
        <v>2678</v>
      </c>
      <c r="AD39" s="638"/>
      <c r="AE39" s="638"/>
      <c r="AF39" s="638"/>
    </row>
    <row r="40" spans="1:32" ht="15.75" customHeight="1">
      <c r="A40" s="171"/>
      <c r="B40" s="417" t="s">
        <v>2679</v>
      </c>
      <c r="C40" s="248" t="s">
        <v>677</v>
      </c>
      <c r="D40" s="248">
        <v>3</v>
      </c>
      <c r="E40" s="357"/>
      <c r="F40" s="357"/>
      <c r="G40" s="362"/>
      <c r="H40" s="638"/>
      <c r="I40" s="638"/>
      <c r="J40" s="638"/>
      <c r="K40" s="171"/>
      <c r="L40" s="626" t="s">
        <v>2680</v>
      </c>
      <c r="M40" s="171"/>
      <c r="N40" s="253"/>
      <c r="O40" s="171"/>
      <c r="P40" s="322"/>
      <c r="Q40" s="246" t="str">
        <f t="shared" si="20"/>
        <v>Please complete all cells in row</v>
      </c>
      <c r="R40" s="329"/>
      <c r="S40" s="232"/>
      <c r="T40" s="232"/>
      <c r="U40" s="247">
        <f t="shared" si="21"/>
        <v>1</v>
      </c>
      <c r="V40" s="232"/>
      <c r="W40" s="232"/>
      <c r="X40" s="320"/>
      <c r="Z40" s="417" t="s">
        <v>2679</v>
      </c>
      <c r="AA40" s="357"/>
      <c r="AB40" s="357"/>
      <c r="AC40" s="362" t="s">
        <v>2681</v>
      </c>
      <c r="AD40" s="638"/>
      <c r="AE40" s="638"/>
      <c r="AF40" s="638"/>
    </row>
    <row r="41" spans="1:32" ht="15.75" customHeight="1" thickBot="1">
      <c r="A41" s="2575" t="s">
        <v>773</v>
      </c>
      <c r="B41" s="420" t="s">
        <v>2682</v>
      </c>
      <c r="C41" s="314" t="s">
        <v>677</v>
      </c>
      <c r="D41" s="314">
        <v>3</v>
      </c>
      <c r="E41" s="365"/>
      <c r="F41" s="365"/>
      <c r="G41" s="643"/>
      <c r="H41" s="638"/>
      <c r="I41" s="638"/>
      <c r="J41" s="638"/>
      <c r="K41" s="171"/>
      <c r="L41" s="627" t="s">
        <v>2683</v>
      </c>
      <c r="M41" s="171"/>
      <c r="N41" s="264"/>
      <c r="O41" s="171"/>
      <c r="P41" s="322"/>
      <c r="Q41" s="246" t="str">
        <f t="shared" si="20"/>
        <v>Please complete all cells in row</v>
      </c>
      <c r="R41" s="329"/>
      <c r="S41" s="232"/>
      <c r="T41" s="232"/>
      <c r="U41" s="247">
        <f t="shared" si="21"/>
        <v>1</v>
      </c>
      <c r="V41" s="232"/>
      <c r="W41" s="232"/>
      <c r="X41" s="329"/>
      <c r="Z41" s="420" t="s">
        <v>2642</v>
      </c>
      <c r="AA41" s="365"/>
      <c r="AB41" s="365"/>
      <c r="AC41" s="643" t="s">
        <v>2684</v>
      </c>
      <c r="AD41" s="638"/>
      <c r="AE41" s="638"/>
      <c r="AF41" s="638"/>
    </row>
    <row r="42" spans="1:32" ht="15.75" customHeight="1" thickTop="1" thickBot="1">
      <c r="A42" s="171"/>
      <c r="B42" s="346"/>
      <c r="C42" s="346"/>
      <c r="D42" s="346"/>
      <c r="E42" s="325"/>
      <c r="F42" s="325"/>
      <c r="G42" s="325"/>
      <c r="H42" s="638"/>
      <c r="I42" s="638"/>
      <c r="J42" s="638"/>
      <c r="K42" s="171"/>
      <c r="L42" s="223"/>
      <c r="M42" s="171"/>
      <c r="N42" s="171"/>
      <c r="O42" s="171"/>
      <c r="P42" s="322"/>
      <c r="Q42" s="246"/>
      <c r="R42" s="329"/>
      <c r="S42" s="232"/>
      <c r="T42" s="232"/>
      <c r="U42" s="232"/>
      <c r="V42" s="232"/>
      <c r="W42" s="232"/>
      <c r="X42" s="329"/>
      <c r="Z42" s="346"/>
      <c r="AA42" s="325"/>
      <c r="AB42" s="325"/>
      <c r="AC42" s="325"/>
      <c r="AD42" s="638"/>
      <c r="AE42" s="638"/>
      <c r="AF42" s="638"/>
    </row>
    <row r="43" spans="1:32" ht="15.75" customHeight="1" thickTop="1" thickBot="1">
      <c r="A43" s="171"/>
      <c r="B43" s="352" t="s">
        <v>2685</v>
      </c>
      <c r="C43" s="353"/>
      <c r="D43" s="353"/>
      <c r="E43" s="271"/>
      <c r="F43" s="271"/>
      <c r="G43" s="592"/>
      <c r="H43" s="638"/>
      <c r="I43" s="638"/>
      <c r="J43" s="638"/>
      <c r="K43" s="171"/>
      <c r="L43" s="223"/>
      <c r="M43" s="171"/>
      <c r="N43" s="171"/>
      <c r="O43" s="171"/>
      <c r="P43" s="322"/>
      <c r="Q43" s="246"/>
      <c r="R43" s="329"/>
      <c r="S43" s="232"/>
      <c r="T43" s="232"/>
      <c r="U43" s="232"/>
      <c r="V43" s="232"/>
      <c r="W43" s="232"/>
      <c r="X43" s="329"/>
      <c r="Z43" s="352" t="s">
        <v>2685</v>
      </c>
      <c r="AA43" s="271"/>
      <c r="AB43" s="271"/>
      <c r="AC43" s="592"/>
      <c r="AD43" s="638"/>
      <c r="AE43" s="638"/>
      <c r="AF43" s="638"/>
    </row>
    <row r="44" spans="1:32" ht="15.75" customHeight="1" thickTop="1" thickBot="1">
      <c r="A44" s="2575" t="s">
        <v>675</v>
      </c>
      <c r="B44" s="426" t="s">
        <v>2686</v>
      </c>
      <c r="C44" s="330" t="s">
        <v>677</v>
      </c>
      <c r="D44" s="330">
        <v>3</v>
      </c>
      <c r="E44" s="569"/>
      <c r="F44" s="569"/>
      <c r="G44" s="644"/>
      <c r="H44" s="491"/>
      <c r="I44" s="491"/>
      <c r="J44" s="491"/>
      <c r="K44" s="171"/>
      <c r="L44" s="641" t="s">
        <v>2687</v>
      </c>
      <c r="M44" s="171"/>
      <c r="N44" s="334"/>
      <c r="O44" s="171"/>
      <c r="P44" s="322"/>
      <c r="Q44" s="246" t="str">
        <f>IF( SUM( S44:W44 ) = 0, 0, $S$5 )</f>
        <v>Please complete all cells in row</v>
      </c>
      <c r="R44" s="329"/>
      <c r="S44" s="232"/>
      <c r="T44" s="232"/>
      <c r="U44" s="247">
        <f xml:space="preserve"> IF( ISNUMBER(G44), 0, 1 )</f>
        <v>1</v>
      </c>
      <c r="V44" s="232"/>
      <c r="W44" s="232"/>
      <c r="X44" s="329"/>
      <c r="Z44" s="426" t="s">
        <v>2686</v>
      </c>
      <c r="AA44" s="569"/>
      <c r="AB44" s="569"/>
      <c r="AC44" s="644" t="s">
        <v>2688</v>
      </c>
      <c r="AD44" s="491"/>
      <c r="AE44" s="491"/>
      <c r="AF44" s="491"/>
    </row>
    <row r="45" spans="1:32" ht="15.75" customHeight="1" thickTop="1" thickBot="1">
      <c r="A45" s="171"/>
      <c r="B45" s="324"/>
      <c r="C45" s="324"/>
      <c r="D45" s="324"/>
      <c r="E45" s="325"/>
      <c r="F45" s="325"/>
      <c r="G45" s="325"/>
      <c r="H45" s="638"/>
      <c r="I45" s="638"/>
      <c r="J45" s="638"/>
      <c r="K45" s="171"/>
      <c r="L45" s="640"/>
      <c r="M45" s="171"/>
      <c r="N45" s="171"/>
      <c r="O45" s="171"/>
      <c r="P45" s="322"/>
      <c r="Q45" s="246"/>
      <c r="R45" s="329"/>
      <c r="S45" s="232"/>
      <c r="T45" s="232"/>
      <c r="U45" s="232"/>
      <c r="V45" s="232"/>
      <c r="W45" s="232"/>
      <c r="X45" s="329"/>
      <c r="Z45" s="324"/>
      <c r="AA45" s="325"/>
      <c r="AB45" s="325"/>
      <c r="AC45" s="325"/>
      <c r="AD45" s="638"/>
      <c r="AE45" s="638"/>
      <c r="AF45" s="638"/>
    </row>
    <row r="46" spans="1:32" ht="15.75" customHeight="1" thickTop="1" thickBot="1">
      <c r="A46" s="2575" t="s">
        <v>773</v>
      </c>
      <c r="B46" s="426" t="s">
        <v>2689</v>
      </c>
      <c r="C46" s="330" t="s">
        <v>677</v>
      </c>
      <c r="D46" s="330">
        <v>3</v>
      </c>
      <c r="E46" s="569"/>
      <c r="F46" s="569"/>
      <c r="G46" s="428">
        <f>IFERROR(G30+G36+G39+G40+G41+G44,0)</f>
        <v>0</v>
      </c>
      <c r="H46" s="491"/>
      <c r="I46" s="491"/>
      <c r="J46" s="491"/>
      <c r="K46" s="171"/>
      <c r="L46" s="641" t="s">
        <v>2690</v>
      </c>
      <c r="M46" s="171"/>
      <c r="N46" s="334"/>
      <c r="O46" s="171"/>
      <c r="P46" s="322"/>
      <c r="Q46" s="246"/>
      <c r="R46" s="329"/>
      <c r="S46" s="232"/>
      <c r="T46" s="232"/>
      <c r="U46" s="232"/>
      <c r="V46" s="232"/>
      <c r="W46" s="232"/>
      <c r="X46" s="329"/>
      <c r="Z46" s="426" t="s">
        <v>2689</v>
      </c>
      <c r="AA46" s="569"/>
      <c r="AB46" s="569"/>
      <c r="AC46" s="428" t="s">
        <v>2691</v>
      </c>
      <c r="AD46" s="491"/>
      <c r="AE46" s="491"/>
      <c r="AF46" s="491"/>
    </row>
    <row r="47" spans="1:32" ht="15.75" customHeight="1" thickTop="1">
      <c r="A47" s="171"/>
      <c r="B47" s="171"/>
      <c r="C47" s="171"/>
      <c r="D47" s="171"/>
      <c r="E47" s="171"/>
      <c r="F47" s="171"/>
      <c r="G47" s="433"/>
      <c r="H47" s="171"/>
      <c r="I47" s="171"/>
      <c r="J47" s="171"/>
      <c r="K47" s="171"/>
      <c r="L47" s="171"/>
      <c r="O47" s="2575" t="s">
        <v>815</v>
      </c>
      <c r="Q47" s="246"/>
      <c r="AF47" s="2860" t="s">
        <v>816</v>
      </c>
    </row>
    <row r="48" spans="1:32" ht="15.75" customHeight="1">
      <c r="A48" s="171"/>
      <c r="B48" s="171"/>
      <c r="C48" s="171"/>
      <c r="D48" s="171"/>
      <c r="E48" s="171"/>
      <c r="F48" s="171"/>
      <c r="G48" s="433"/>
      <c r="H48" s="171"/>
      <c r="I48" s="171"/>
      <c r="J48" s="171"/>
      <c r="K48" s="171"/>
      <c r="L48" s="171"/>
      <c r="N48" s="171"/>
      <c r="O48" s="171"/>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645"/>
      <c r="H50" s="171"/>
      <c r="I50" s="171"/>
      <c r="J50" s="171"/>
      <c r="K50" s="171"/>
      <c r="L50" s="171"/>
      <c r="N50" s="171"/>
      <c r="O50" s="171"/>
    </row>
    <row r="51" spans="1:15">
      <c r="A51" s="171"/>
      <c r="B51" s="171"/>
      <c r="C51" s="171"/>
      <c r="D51" s="171"/>
      <c r="E51" s="171"/>
      <c r="F51" s="171"/>
      <c r="G51" s="646"/>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97"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1" zoomScaleNormal="100" zoomScaleSheetLayoutView="100" workbookViewId="0">
      <selection activeCell="B1" sqref="B1:D1"/>
    </sheetView>
  </sheetViews>
  <sheetFormatPr defaultColWidth="9" defaultRowHeight="22.5" customHeight="1"/>
  <cols>
    <col min="1" max="1" width="12.375" style="196" hidden="1" customWidth="1"/>
    <col min="2" max="2" width="49.25" style="196" bestFit="1" customWidth="1"/>
    <col min="3" max="3" width="7" style="196" customWidth="1"/>
    <col min="4" max="4" width="5.5" style="196" customWidth="1"/>
    <col min="5" max="5" width="16.125" style="196" customWidth="1"/>
    <col min="6" max="6" width="17.5" style="196" customWidth="1"/>
    <col min="7" max="7" width="3.5" style="196" customWidth="1"/>
    <col min="8" max="8" width="9.25" style="222" bestFit="1" customWidth="1"/>
    <col min="9" max="9" width="1.625" style="196" customWidth="1"/>
    <col min="10" max="10" width="33.625" style="196" customWidth="1"/>
    <col min="11" max="11" width="10" style="196" hidden="1" customWidth="1"/>
    <col min="12" max="12" width="1.625" style="196" customWidth="1"/>
    <col min="13" max="13" width="25.125" style="196" customWidth="1"/>
    <col min="14" max="14" width="1.625" style="225" customWidth="1"/>
    <col min="15" max="16" width="12.5" style="225" hidden="1" customWidth="1"/>
    <col min="17" max="17" width="1.625" style="225" hidden="1" customWidth="1"/>
    <col min="18" max="18" width="1.625" style="196" customWidth="1"/>
    <col min="19" max="19" width="32.25" style="196" bestFit="1" customWidth="1"/>
    <col min="20" max="20" width="14.75" style="196" bestFit="1" customWidth="1"/>
    <col min="21" max="21" width="14.625" style="196" bestFit="1" customWidth="1"/>
    <col min="22" max="22" width="1.625" style="196" customWidth="1"/>
    <col min="23" max="16384" width="9" style="196"/>
  </cols>
  <sheetData>
    <row r="1" spans="1:21" s="348" customFormat="1" ht="30" customHeight="1">
      <c r="B1" s="434" t="s">
        <v>2692</v>
      </c>
      <c r="C1" s="434"/>
      <c r="D1" s="434"/>
      <c r="E1" s="434"/>
      <c r="F1" s="434"/>
      <c r="G1" s="469"/>
      <c r="H1" s="222"/>
      <c r="L1" s="299"/>
      <c r="M1" s="221"/>
      <c r="N1" s="224"/>
      <c r="O1" s="225"/>
      <c r="P1" s="225"/>
      <c r="Q1" s="224"/>
      <c r="S1" s="434" t="s">
        <v>656</v>
      </c>
    </row>
    <row r="2" spans="1:21" s="348" customFormat="1" ht="30" customHeight="1">
      <c r="B2" s="434" t="str">
        <f>SelectCompany!B4</f>
        <v>South West Water (whole area)</v>
      </c>
      <c r="C2" s="470"/>
      <c r="D2" s="470"/>
      <c r="E2" s="470"/>
      <c r="F2" s="470"/>
      <c r="G2" s="469"/>
      <c r="H2" s="222"/>
      <c r="L2" s="299"/>
      <c r="M2" s="221"/>
      <c r="N2" s="224"/>
      <c r="O2" s="225"/>
      <c r="P2" s="225"/>
      <c r="Q2" s="224"/>
      <c r="S2" s="434"/>
    </row>
    <row r="3" spans="1:21" s="629" customFormat="1" ht="44.25" customHeight="1">
      <c r="B3" s="3277" t="s">
        <v>2693</v>
      </c>
      <c r="C3" s="3277"/>
      <c r="D3" s="3277"/>
      <c r="E3" s="3277"/>
      <c r="F3" s="3277"/>
      <c r="G3" s="3277"/>
      <c r="H3" s="3277"/>
      <c r="I3" s="3277"/>
      <c r="J3" s="3277"/>
      <c r="L3" s="301"/>
      <c r="M3" s="227" t="s">
        <v>658</v>
      </c>
      <c r="N3" s="224"/>
      <c r="O3" s="225"/>
      <c r="P3" s="225"/>
      <c r="Q3" s="224"/>
      <c r="S3" s="3278" t="s">
        <v>2694</v>
      </c>
      <c r="T3" s="3279"/>
      <c r="U3" s="3279"/>
    </row>
    <row r="4" spans="1:21" s="629" customFormat="1" ht="13.5" customHeight="1" thickBot="1">
      <c r="B4" s="617"/>
      <c r="C4" s="617"/>
      <c r="D4" s="617"/>
      <c r="E4" s="617"/>
      <c r="F4" s="617"/>
      <c r="H4" s="222"/>
      <c r="L4" s="304"/>
      <c r="M4" s="196"/>
      <c r="N4" s="224"/>
      <c r="O4" s="3232" t="s">
        <v>659</v>
      </c>
      <c r="P4" s="3232"/>
      <c r="Q4" s="224"/>
      <c r="S4" s="617"/>
      <c r="T4" s="617"/>
      <c r="U4" s="617"/>
    </row>
    <row r="5" spans="1:21" ht="56.25" customHeight="1" thickTop="1" thickBot="1">
      <c r="A5" s="2423" t="s">
        <v>669</v>
      </c>
      <c r="B5" s="402" t="s">
        <v>660</v>
      </c>
      <c r="C5" s="403" t="s">
        <v>2695</v>
      </c>
      <c r="D5" s="403" t="s">
        <v>662</v>
      </c>
      <c r="E5" s="403" t="s">
        <v>2696</v>
      </c>
      <c r="F5" s="404" t="s">
        <v>2697</v>
      </c>
      <c r="G5" s="171"/>
      <c r="H5" s="406" t="s">
        <v>666</v>
      </c>
      <c r="I5" s="171"/>
      <c r="J5" s="406" t="s">
        <v>667</v>
      </c>
      <c r="K5" s="171"/>
      <c r="L5" s="304"/>
      <c r="N5" s="224"/>
      <c r="O5" s="231" t="s">
        <v>668</v>
      </c>
      <c r="P5" s="232"/>
      <c r="Q5" s="224"/>
      <c r="S5" s="402" t="s">
        <v>660</v>
      </c>
      <c r="T5" s="403" t="s">
        <v>2696</v>
      </c>
      <c r="U5" s="404" t="s">
        <v>2697</v>
      </c>
    </row>
    <row r="6" spans="1:21" ht="15.75" customHeight="1" thickTop="1" thickBot="1">
      <c r="A6" s="2572" t="s">
        <v>673</v>
      </c>
      <c r="C6" s="228"/>
      <c r="D6" s="228"/>
      <c r="E6" s="59"/>
      <c r="F6" s="59"/>
      <c r="G6" s="171"/>
      <c r="I6" s="171"/>
      <c r="J6" s="171"/>
      <c r="K6" s="171"/>
      <c r="L6" s="304"/>
      <c r="N6" s="224"/>
      <c r="O6" s="196"/>
      <c r="P6" s="196"/>
      <c r="Q6" s="224"/>
      <c r="S6" s="228"/>
      <c r="T6" s="2854" t="s">
        <v>820</v>
      </c>
      <c r="U6" s="59"/>
    </row>
    <row r="7" spans="1:21" ht="15.75" customHeight="1" thickTop="1" thickBot="1">
      <c r="A7" s="171"/>
      <c r="B7" s="352" t="s">
        <v>2698</v>
      </c>
      <c r="C7" s="353"/>
      <c r="D7" s="353"/>
      <c r="E7" s="81"/>
      <c r="F7" s="81"/>
      <c r="G7" s="171"/>
      <c r="I7" s="171"/>
      <c r="J7" s="171"/>
      <c r="K7" s="171"/>
      <c r="L7" s="304"/>
      <c r="M7" s="229"/>
      <c r="N7" s="224"/>
      <c r="O7" s="229"/>
      <c r="P7" s="229"/>
      <c r="Q7" s="224"/>
      <c r="S7" s="352" t="s">
        <v>2698</v>
      </c>
      <c r="T7" s="81"/>
      <c r="U7" s="81"/>
    </row>
    <row r="8" spans="1:21" ht="15.75" customHeight="1" thickTop="1">
      <c r="A8" s="2568" t="s">
        <v>675</v>
      </c>
      <c r="B8" s="408" t="s">
        <v>2699</v>
      </c>
      <c r="C8" s="239" t="s">
        <v>677</v>
      </c>
      <c r="D8" s="239">
        <v>3</v>
      </c>
      <c r="E8" s="240"/>
      <c r="F8" s="642"/>
      <c r="G8" s="171"/>
      <c r="H8" s="623" t="s">
        <v>2700</v>
      </c>
      <c r="I8" s="171"/>
      <c r="J8" s="245"/>
      <c r="K8" s="171"/>
      <c r="L8" s="304"/>
      <c r="M8" s="246" t="str">
        <f>IF( SUM( O8:P8 ) = 0, 0, $O$5 )</f>
        <v>Please complete all cells in row</v>
      </c>
      <c r="N8" s="224"/>
      <c r="O8" s="247">
        <f xml:space="preserve"> IF( ISNUMBER(E8 ), 0, 1 )</f>
        <v>1</v>
      </c>
      <c r="P8" s="247">
        <f t="shared" ref="P8:P10" si="0" xml:space="preserve"> IF( ISNUMBER(F8 ), 0, 1 )</f>
        <v>1</v>
      </c>
      <c r="Q8" s="224"/>
      <c r="S8" s="408" t="s">
        <v>2699</v>
      </c>
      <c r="T8" s="240" t="s">
        <v>2701</v>
      </c>
      <c r="U8" s="642" t="s">
        <v>2702</v>
      </c>
    </row>
    <row r="9" spans="1:21" ht="15.75" customHeight="1">
      <c r="A9" s="171"/>
      <c r="B9" s="417" t="s">
        <v>2703</v>
      </c>
      <c r="C9" s="248" t="s">
        <v>677</v>
      </c>
      <c r="D9" s="248">
        <v>3</v>
      </c>
      <c r="E9" s="249"/>
      <c r="F9" s="362"/>
      <c r="G9" s="171"/>
      <c r="H9" s="626" t="s">
        <v>2704</v>
      </c>
      <c r="I9" s="171"/>
      <c r="J9" s="253"/>
      <c r="K9" s="171"/>
      <c r="L9" s="304"/>
      <c r="M9" s="246" t="str">
        <f t="shared" ref="M9:M10" si="1">IF( SUM( O9:P9 ) = 0, 0, $O$5 )</f>
        <v>Please complete all cells in row</v>
      </c>
      <c r="N9" s="224"/>
      <c r="O9" s="247">
        <f t="shared" ref="O9:O10" si="2" xml:space="preserve"> IF( ISNUMBER(E9 ), 0, 1 )</f>
        <v>1</v>
      </c>
      <c r="P9" s="247">
        <f t="shared" si="0"/>
        <v>1</v>
      </c>
      <c r="Q9" s="224"/>
      <c r="S9" s="417" t="s">
        <v>2703</v>
      </c>
      <c r="T9" s="249" t="s">
        <v>2705</v>
      </c>
      <c r="U9" s="362" t="s">
        <v>2706</v>
      </c>
    </row>
    <row r="10" spans="1:21" ht="15.75" customHeight="1">
      <c r="A10" s="171"/>
      <c r="B10" s="417" t="s">
        <v>1189</v>
      </c>
      <c r="C10" s="248" t="s">
        <v>677</v>
      </c>
      <c r="D10" s="248">
        <v>3</v>
      </c>
      <c r="E10" s="249"/>
      <c r="F10" s="362"/>
      <c r="G10" s="171"/>
      <c r="H10" s="626" t="s">
        <v>2707</v>
      </c>
      <c r="I10" s="171"/>
      <c r="J10" s="253"/>
      <c r="K10" s="171"/>
      <c r="L10" s="304"/>
      <c r="M10" s="246" t="str">
        <f t="shared" si="1"/>
        <v>Please complete all cells in row</v>
      </c>
      <c r="N10" s="224"/>
      <c r="O10" s="247">
        <f t="shared" si="2"/>
        <v>1</v>
      </c>
      <c r="P10" s="247">
        <f t="shared" si="0"/>
        <v>1</v>
      </c>
      <c r="Q10" s="224"/>
      <c r="S10" s="417" t="s">
        <v>1189</v>
      </c>
      <c r="T10" s="249" t="s">
        <v>2708</v>
      </c>
      <c r="U10" s="362" t="s">
        <v>2709</v>
      </c>
    </row>
    <row r="11" spans="1:21" ht="15.75" customHeight="1" thickBot="1">
      <c r="A11" s="2568" t="s">
        <v>773</v>
      </c>
      <c r="B11" s="420" t="s">
        <v>927</v>
      </c>
      <c r="C11" s="314" t="s">
        <v>677</v>
      </c>
      <c r="D11" s="314">
        <v>3</v>
      </c>
      <c r="E11" s="260">
        <f>IFERROR(SUM(E8:E10),0)</f>
        <v>0</v>
      </c>
      <c r="F11" s="261">
        <f>IFERROR(SUM(F8:F10),0)</f>
        <v>0</v>
      </c>
      <c r="G11" s="171"/>
      <c r="H11" s="627" t="s">
        <v>2710</v>
      </c>
      <c r="I11" s="171"/>
      <c r="J11" s="264"/>
      <c r="K11" s="171"/>
      <c r="L11" s="304"/>
      <c r="M11" s="246"/>
      <c r="N11" s="224"/>
      <c r="O11" s="232"/>
      <c r="P11" s="232"/>
      <c r="Q11" s="224"/>
      <c r="S11" s="420" t="s">
        <v>927</v>
      </c>
      <c r="T11" s="260" t="s">
        <v>2711</v>
      </c>
      <c r="U11" s="261" t="s">
        <v>2712</v>
      </c>
    </row>
    <row r="12" spans="1:21" ht="15.75" customHeight="1" thickTop="1" thickBot="1">
      <c r="A12" s="171"/>
      <c r="B12" s="317"/>
      <c r="C12" s="317"/>
      <c r="D12" s="317"/>
      <c r="E12" s="325"/>
      <c r="F12" s="325"/>
      <c r="G12" s="171"/>
      <c r="I12" s="171"/>
      <c r="J12" s="171"/>
      <c r="K12" s="171"/>
      <c r="L12" s="304"/>
      <c r="M12" s="246"/>
      <c r="N12" s="224"/>
      <c r="O12" s="232"/>
      <c r="P12" s="232"/>
      <c r="Q12" s="224"/>
      <c r="S12" s="317"/>
      <c r="T12" s="325"/>
      <c r="U12" s="325"/>
    </row>
    <row r="13" spans="1:21" ht="15.75" customHeight="1" thickTop="1" thickBot="1">
      <c r="A13" s="171"/>
      <c r="B13" s="352" t="s">
        <v>2713</v>
      </c>
      <c r="C13" s="353"/>
      <c r="D13" s="353"/>
      <c r="E13" s="271"/>
      <c r="F13" s="271"/>
      <c r="G13" s="171"/>
      <c r="I13" s="171"/>
      <c r="J13" s="171"/>
      <c r="K13" s="171"/>
      <c r="L13" s="304"/>
      <c r="M13" s="246"/>
      <c r="N13" s="224"/>
      <c r="O13" s="232"/>
      <c r="P13" s="232"/>
      <c r="Q13" s="224"/>
      <c r="S13" s="352" t="s">
        <v>2713</v>
      </c>
      <c r="T13" s="271"/>
      <c r="U13" s="271"/>
    </row>
    <row r="14" spans="1:21" ht="15.75" customHeight="1" thickTop="1">
      <c r="A14" s="2568" t="s">
        <v>675</v>
      </c>
      <c r="B14" s="408" t="s">
        <v>2714</v>
      </c>
      <c r="C14" s="239" t="s">
        <v>677</v>
      </c>
      <c r="D14" s="239">
        <v>3</v>
      </c>
      <c r="E14" s="240"/>
      <c r="F14" s="642"/>
      <c r="G14" s="171"/>
      <c r="H14" s="623" t="s">
        <v>2715</v>
      </c>
      <c r="I14" s="171"/>
      <c r="J14" s="245"/>
      <c r="K14" s="171"/>
      <c r="L14" s="304"/>
      <c r="M14" s="246" t="str">
        <f t="shared" ref="M14:M17" si="3">IF( SUM( O14:P14 ) = 0, 0, $O$5 )</f>
        <v>Please complete all cells in row</v>
      </c>
      <c r="N14" s="224"/>
      <c r="O14" s="247">
        <f t="shared" ref="O14:O17" si="4" xml:space="preserve"> IF( ISNUMBER(E14 ), 0, 1 )</f>
        <v>1</v>
      </c>
      <c r="P14" s="247">
        <f t="shared" ref="P14:P17" si="5" xml:space="preserve"> IF( ISNUMBER(F14 ), 0, 1 )</f>
        <v>1</v>
      </c>
      <c r="Q14" s="224"/>
      <c r="S14" s="408" t="s">
        <v>2714</v>
      </c>
      <c r="T14" s="240" t="s">
        <v>2716</v>
      </c>
      <c r="U14" s="642" t="s">
        <v>2717</v>
      </c>
    </row>
    <row r="15" spans="1:21" ht="15.75" customHeight="1">
      <c r="A15" s="171"/>
      <c r="B15" s="417" t="s">
        <v>2718</v>
      </c>
      <c r="C15" s="248" t="s">
        <v>677</v>
      </c>
      <c r="D15" s="248">
        <v>3</v>
      </c>
      <c r="E15" s="249"/>
      <c r="F15" s="362"/>
      <c r="G15" s="171"/>
      <c r="H15" s="626" t="s">
        <v>2719</v>
      </c>
      <c r="I15" s="171"/>
      <c r="J15" s="253"/>
      <c r="K15" s="171"/>
      <c r="L15" s="304"/>
      <c r="M15" s="246" t="str">
        <f t="shared" si="3"/>
        <v>Please complete all cells in row</v>
      </c>
      <c r="N15" s="224"/>
      <c r="O15" s="247">
        <f t="shared" si="4"/>
        <v>1</v>
      </c>
      <c r="P15" s="247">
        <f t="shared" si="5"/>
        <v>1</v>
      </c>
      <c r="Q15" s="224"/>
      <c r="S15" s="417" t="s">
        <v>2718</v>
      </c>
      <c r="T15" s="249" t="s">
        <v>2720</v>
      </c>
      <c r="U15" s="362" t="s">
        <v>2721</v>
      </c>
    </row>
    <row r="16" spans="1:21" ht="15.75" customHeight="1">
      <c r="A16" s="171"/>
      <c r="B16" s="417" t="s">
        <v>2703</v>
      </c>
      <c r="C16" s="248" t="s">
        <v>677</v>
      </c>
      <c r="D16" s="248">
        <v>3</v>
      </c>
      <c r="E16" s="249"/>
      <c r="F16" s="362"/>
      <c r="G16" s="171"/>
      <c r="H16" s="626" t="s">
        <v>2722</v>
      </c>
      <c r="I16" s="171"/>
      <c r="J16" s="253"/>
      <c r="K16" s="171"/>
      <c r="L16" s="304"/>
      <c r="M16" s="246" t="str">
        <f t="shared" si="3"/>
        <v>Please complete all cells in row</v>
      </c>
      <c r="N16" s="224"/>
      <c r="O16" s="247">
        <f t="shared" si="4"/>
        <v>1</v>
      </c>
      <c r="P16" s="247">
        <f t="shared" si="5"/>
        <v>1</v>
      </c>
      <c r="Q16" s="224"/>
      <c r="S16" s="417" t="s">
        <v>2703</v>
      </c>
      <c r="T16" s="249" t="s">
        <v>2723</v>
      </c>
      <c r="U16" s="362" t="s">
        <v>2724</v>
      </c>
    </row>
    <row r="17" spans="1:21" ht="15.75" customHeight="1">
      <c r="A17" s="171"/>
      <c r="B17" s="417" t="s">
        <v>1189</v>
      </c>
      <c r="C17" s="248" t="s">
        <v>677</v>
      </c>
      <c r="D17" s="248">
        <v>3</v>
      </c>
      <c r="E17" s="249"/>
      <c r="F17" s="362"/>
      <c r="G17" s="171"/>
      <c r="H17" s="626" t="s">
        <v>2725</v>
      </c>
      <c r="I17" s="171"/>
      <c r="J17" s="253"/>
      <c r="K17" s="171"/>
      <c r="L17" s="304"/>
      <c r="M17" s="246" t="str">
        <f t="shared" si="3"/>
        <v>Please complete all cells in row</v>
      </c>
      <c r="N17" s="224"/>
      <c r="O17" s="247">
        <f t="shared" si="4"/>
        <v>1</v>
      </c>
      <c r="P17" s="247">
        <f t="shared" si="5"/>
        <v>1</v>
      </c>
      <c r="Q17" s="224"/>
      <c r="S17" s="417" t="s">
        <v>1189</v>
      </c>
      <c r="T17" s="249" t="s">
        <v>2726</v>
      </c>
      <c r="U17" s="362" t="s">
        <v>2727</v>
      </c>
    </row>
    <row r="18" spans="1:21" ht="15.75" customHeight="1" thickBot="1">
      <c r="A18" s="2568" t="s">
        <v>773</v>
      </c>
      <c r="B18" s="420" t="s">
        <v>927</v>
      </c>
      <c r="C18" s="314" t="s">
        <v>677</v>
      </c>
      <c r="D18" s="314">
        <v>3</v>
      </c>
      <c r="E18" s="260">
        <f>IFERROR(SUM(E14:E17),0)</f>
        <v>0</v>
      </c>
      <c r="F18" s="261">
        <f>IFERROR(SUM(F14:F17),0)</f>
        <v>0</v>
      </c>
      <c r="G18" s="171"/>
      <c r="H18" s="627" t="s">
        <v>2728</v>
      </c>
      <c r="I18" s="171"/>
      <c r="J18" s="264"/>
      <c r="K18" s="171"/>
      <c r="L18" s="304"/>
      <c r="M18" s="246"/>
      <c r="N18" s="224"/>
      <c r="O18" s="232"/>
      <c r="P18" s="232"/>
      <c r="Q18" s="224"/>
      <c r="S18" s="420" t="s">
        <v>927</v>
      </c>
      <c r="T18" s="260" t="s">
        <v>2729</v>
      </c>
      <c r="U18" s="261" t="s">
        <v>2730</v>
      </c>
    </row>
    <row r="19" spans="1:21" ht="15" customHeight="1" thickTop="1">
      <c r="A19" s="171"/>
      <c r="B19" s="171"/>
      <c r="C19" s="171"/>
      <c r="D19" s="171"/>
      <c r="E19" s="171"/>
      <c r="F19" s="171"/>
      <c r="G19" s="171"/>
      <c r="I19" s="171"/>
      <c r="K19" s="2568" t="s">
        <v>815</v>
      </c>
      <c r="O19" s="232"/>
      <c r="P19" s="232"/>
      <c r="U19" s="2853" t="s">
        <v>816</v>
      </c>
    </row>
    <row r="20" spans="1:21" ht="22.5" customHeight="1">
      <c r="A20" s="171"/>
      <c r="B20" s="171"/>
      <c r="C20" s="171"/>
      <c r="D20" s="171"/>
      <c r="E20" s="171"/>
      <c r="F20" s="171"/>
      <c r="G20" s="171"/>
      <c r="I20" s="171"/>
      <c r="J20" s="171"/>
      <c r="K20" s="171"/>
      <c r="M20" s="246"/>
      <c r="O20" s="232"/>
      <c r="P20" s="232"/>
    </row>
    <row r="21" spans="1:21" ht="22.5" customHeight="1">
      <c r="A21" s="171"/>
      <c r="B21" s="171"/>
      <c r="C21" s="171"/>
      <c r="D21" s="171"/>
      <c r="E21" s="171"/>
      <c r="F21" s="171"/>
      <c r="G21" s="171"/>
      <c r="I21" s="171"/>
      <c r="J21" s="171"/>
      <c r="K21" s="171"/>
      <c r="O21" s="232"/>
      <c r="P21" s="232"/>
    </row>
    <row r="22" spans="1:21" ht="22.5" customHeight="1">
      <c r="A22" s="171"/>
      <c r="B22" s="171"/>
      <c r="C22" s="171"/>
      <c r="D22" s="171"/>
      <c r="E22" s="171"/>
      <c r="F22" s="171"/>
      <c r="G22" s="171"/>
      <c r="I22" s="171"/>
      <c r="J22" s="171"/>
      <c r="K22" s="171"/>
      <c r="O22" s="232"/>
      <c r="P22" s="232"/>
    </row>
    <row r="23" spans="1:21" ht="22.5" customHeight="1">
      <c r="A23" s="171"/>
      <c r="B23" s="171"/>
      <c r="C23" s="171"/>
      <c r="D23" s="171"/>
      <c r="E23" s="171"/>
      <c r="F23" s="171"/>
      <c r="G23" s="171"/>
      <c r="I23" s="171"/>
      <c r="J23" s="171"/>
      <c r="K23" s="171"/>
      <c r="N23" s="318"/>
      <c r="O23" s="269"/>
      <c r="P23" s="270"/>
      <c r="Q23" s="318"/>
    </row>
    <row r="24" spans="1:21" ht="22.5" customHeight="1">
      <c r="A24" s="171"/>
      <c r="B24" s="171"/>
      <c r="C24" s="171"/>
      <c r="D24" s="171"/>
      <c r="E24" s="171"/>
      <c r="F24" s="171"/>
      <c r="G24" s="171"/>
      <c r="I24" s="171"/>
      <c r="J24" s="171"/>
      <c r="K24" s="171"/>
      <c r="N24" s="318"/>
      <c r="O24" s="232"/>
      <c r="P24" s="232"/>
      <c r="Q24" s="318"/>
    </row>
    <row r="25" spans="1:21" ht="22.5" customHeight="1">
      <c r="A25" s="171"/>
      <c r="B25" s="171"/>
      <c r="C25" s="171"/>
      <c r="D25" s="171"/>
      <c r="E25" s="171"/>
      <c r="F25" s="171"/>
      <c r="G25" s="171"/>
      <c r="I25" s="171"/>
      <c r="J25" s="171"/>
      <c r="K25" s="171"/>
      <c r="N25" s="318"/>
      <c r="O25" s="232"/>
      <c r="P25" s="232"/>
      <c r="Q25" s="318"/>
    </row>
    <row r="26" spans="1:21" ht="22.5" customHeight="1">
      <c r="A26" s="171"/>
      <c r="B26" s="171"/>
      <c r="C26" s="171"/>
      <c r="D26" s="171"/>
      <c r="E26" s="171"/>
      <c r="F26" s="171"/>
      <c r="G26" s="171"/>
      <c r="I26" s="171"/>
      <c r="J26" s="171"/>
      <c r="K26" s="171"/>
      <c r="O26" s="232"/>
      <c r="P26" s="232"/>
    </row>
    <row r="27" spans="1:21" ht="22.5" customHeight="1">
      <c r="A27" s="171"/>
      <c r="B27" s="171"/>
      <c r="C27" s="171"/>
      <c r="D27" s="171"/>
      <c r="E27" s="171"/>
      <c r="F27" s="171"/>
      <c r="G27" s="171"/>
      <c r="I27" s="171"/>
      <c r="J27" s="171"/>
      <c r="K27" s="171"/>
      <c r="O27" s="232"/>
      <c r="P27" s="232"/>
    </row>
  </sheetData>
  <sheetProtection formatColumns="0" formatRows="0"/>
  <mergeCells count="3">
    <mergeCell ref="B3:J3"/>
    <mergeCell ref="S3:U3"/>
    <mergeCell ref="O4:P4"/>
  </mergeCells>
  <conditionalFormatting sqref="M8:M18">
    <cfRule type="cellIs" dxfId="196" priority="1" operator="equal">
      <formula>0</formula>
    </cfRule>
  </conditionalFormatting>
  <conditionalFormatting sqref="M20">
    <cfRule type="cellIs" dxfId="195" priority="8" operator="equal">
      <formula>0</formula>
    </cfRule>
  </conditionalFormatting>
  <conditionalFormatting sqref="M22">
    <cfRule type="cellIs" dxfId="194" priority="7" operator="equal">
      <formula>0</formula>
    </cfRule>
  </conditionalFormatting>
  <conditionalFormatting sqref="M25:M26">
    <cfRule type="cellIs" dxfId="193"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B2" zoomScaleNormal="100" zoomScaleSheetLayoutView="100" workbookViewId="0">
      <selection activeCell="B1" sqref="B1:D1"/>
    </sheetView>
  </sheetViews>
  <sheetFormatPr defaultColWidth="9" defaultRowHeight="15.75"/>
  <cols>
    <col min="1" max="1" width="12.75" style="191" hidden="1" customWidth="1"/>
    <col min="2" max="2" width="39.75" style="191" bestFit="1" customWidth="1"/>
    <col min="3" max="3" width="7" style="191" customWidth="1"/>
    <col min="4" max="4" width="6.625" style="191" customWidth="1"/>
    <col min="5" max="7" width="12.5" style="191" customWidth="1"/>
    <col min="8" max="8" width="2.625" style="191" customWidth="1"/>
    <col min="9" max="9" width="12.5" style="655" customWidth="1"/>
    <col min="10" max="10" width="1.625" style="191" customWidth="1"/>
    <col min="11" max="11" width="33.625" style="191" customWidth="1"/>
    <col min="12" max="12" width="10" style="191" hidden="1" customWidth="1"/>
    <col min="13" max="13" width="1.625" style="196" customWidth="1"/>
    <col min="14" max="14" width="25.125" style="196" customWidth="1"/>
    <col min="15" max="15" width="1.625" style="225" customWidth="1"/>
    <col min="16" max="17" width="12.5" style="225" hidden="1" customWidth="1"/>
    <col min="18" max="18" width="1.625" style="225" hidden="1" customWidth="1"/>
    <col min="19" max="19" width="1.625" style="191" customWidth="1"/>
    <col min="20" max="20" width="36.125" style="191" customWidth="1"/>
    <col min="21" max="23" width="15" style="191" customWidth="1"/>
    <col min="24" max="24" width="1.625" style="191" customWidth="1"/>
    <col min="25" max="16384" width="9" style="191"/>
  </cols>
  <sheetData>
    <row r="1" spans="1:23" s="647" customFormat="1" ht="30" customHeight="1">
      <c r="B1" s="3366" t="s">
        <v>2731</v>
      </c>
      <c r="C1" s="3366"/>
      <c r="D1" s="3366"/>
      <c r="E1" s="3366"/>
      <c r="F1" s="3366"/>
      <c r="G1" s="648"/>
      <c r="H1" s="649"/>
      <c r="I1" s="650"/>
      <c r="M1" s="299"/>
      <c r="N1" s="246"/>
      <c r="O1" s="224"/>
      <c r="P1" s="225"/>
      <c r="Q1" s="225"/>
      <c r="R1" s="224"/>
      <c r="T1" s="3366" t="s">
        <v>656</v>
      </c>
      <c r="U1" s="3366"/>
      <c r="V1" s="3366"/>
      <c r="W1" s="648"/>
    </row>
    <row r="2" spans="1:23" s="647" customFormat="1" ht="30" customHeight="1">
      <c r="B2" s="3366" t="str">
        <f>SelectCompany!B4</f>
        <v>South West Water (whole area)</v>
      </c>
      <c r="C2" s="3366"/>
      <c r="D2" s="3366"/>
      <c r="E2" s="3366"/>
      <c r="F2" s="3366"/>
      <c r="G2" s="470"/>
      <c r="H2" s="649"/>
      <c r="I2" s="650"/>
      <c r="M2" s="299"/>
      <c r="N2" s="246"/>
      <c r="O2" s="224"/>
      <c r="P2" s="225"/>
      <c r="Q2" s="225"/>
      <c r="R2" s="224"/>
      <c r="T2" s="3366"/>
      <c r="U2" s="3366"/>
      <c r="V2" s="3366"/>
      <c r="W2" s="470"/>
    </row>
    <row r="3" spans="1:23" s="211" customFormat="1" ht="45" customHeight="1">
      <c r="B3" s="3277" t="s">
        <v>2732</v>
      </c>
      <c r="C3" s="3277"/>
      <c r="D3" s="3277"/>
      <c r="E3" s="3277"/>
      <c r="F3" s="3277"/>
      <c r="G3" s="3277"/>
      <c r="H3" s="3277"/>
      <c r="I3" s="3277"/>
      <c r="J3" s="3277"/>
      <c r="K3" s="3277"/>
      <c r="M3" s="301"/>
      <c r="N3" s="227" t="s">
        <v>658</v>
      </c>
      <c r="O3" s="224"/>
      <c r="P3" s="225"/>
      <c r="Q3" s="225"/>
      <c r="R3" s="224"/>
      <c r="T3" s="3277" t="s">
        <v>2732</v>
      </c>
      <c r="U3" s="3277"/>
      <c r="V3" s="3277"/>
      <c r="W3" s="3277"/>
    </row>
    <row r="4" spans="1:23" s="211" customFormat="1" ht="12" customHeight="1" thickBot="1">
      <c r="B4" s="617"/>
      <c r="C4" s="617"/>
      <c r="D4" s="617"/>
      <c r="E4" s="617"/>
      <c r="F4" s="617"/>
      <c r="G4" s="617"/>
      <c r="H4" s="191"/>
      <c r="I4" s="650"/>
      <c r="M4" s="304"/>
      <c r="N4" s="246"/>
      <c r="O4" s="224"/>
      <c r="P4" s="3232" t="s">
        <v>659</v>
      </c>
      <c r="Q4" s="3232"/>
      <c r="R4" s="224"/>
      <c r="T4" s="617"/>
      <c r="U4" s="617"/>
      <c r="V4" s="617"/>
      <c r="W4" s="617"/>
    </row>
    <row r="5" spans="1:23" ht="55.5" customHeight="1" thickTop="1" thickBot="1">
      <c r="A5" s="2423" t="s">
        <v>669</v>
      </c>
      <c r="B5" s="402" t="s">
        <v>660</v>
      </c>
      <c r="C5" s="403" t="s">
        <v>661</v>
      </c>
      <c r="D5" s="403" t="s">
        <v>662</v>
      </c>
      <c r="E5" s="403" t="s">
        <v>2733</v>
      </c>
      <c r="F5" s="403" t="s">
        <v>2734</v>
      </c>
      <c r="G5" s="404" t="s">
        <v>891</v>
      </c>
      <c r="H5" s="214"/>
      <c r="I5" s="406" t="s">
        <v>666</v>
      </c>
      <c r="J5" s="214"/>
      <c r="K5" s="406" t="s">
        <v>667</v>
      </c>
      <c r="L5" s="214"/>
      <c r="M5" s="304"/>
      <c r="N5" s="246"/>
      <c r="O5" s="224"/>
      <c r="P5" s="231" t="s">
        <v>668</v>
      </c>
      <c r="Q5" s="232"/>
      <c r="R5" s="224"/>
      <c r="T5" s="402" t="s">
        <v>660</v>
      </c>
      <c r="U5" s="403" t="s">
        <v>2733</v>
      </c>
      <c r="V5" s="403" t="s">
        <v>2734</v>
      </c>
      <c r="W5" s="404" t="s">
        <v>891</v>
      </c>
    </row>
    <row r="6" spans="1:23" ht="12.75" customHeight="1" thickTop="1" thickBot="1">
      <c r="A6" s="2571" t="s">
        <v>673</v>
      </c>
      <c r="C6" s="437"/>
      <c r="D6" s="437"/>
      <c r="E6" s="651"/>
      <c r="F6" s="651"/>
      <c r="G6" s="651"/>
      <c r="H6" s="214"/>
      <c r="I6" s="652"/>
      <c r="J6" s="214"/>
      <c r="K6" s="214"/>
      <c r="L6" s="214"/>
      <c r="M6" s="304"/>
      <c r="N6" s="246"/>
      <c r="O6" s="224"/>
      <c r="P6" s="196"/>
      <c r="Q6" s="196"/>
      <c r="R6" s="224"/>
      <c r="T6" s="437"/>
      <c r="U6" s="2854" t="s">
        <v>820</v>
      </c>
      <c r="V6" s="651"/>
      <c r="W6" s="651"/>
    </row>
    <row r="7" spans="1:23" ht="15.75" customHeight="1" thickTop="1" thickBot="1">
      <c r="A7" s="214"/>
      <c r="B7" s="352" t="s">
        <v>2735</v>
      </c>
      <c r="C7" s="353"/>
      <c r="D7" s="353"/>
      <c r="E7" s="81"/>
      <c r="F7" s="81"/>
      <c r="G7" s="593"/>
      <c r="H7" s="214"/>
      <c r="I7" s="650"/>
      <c r="J7" s="214"/>
      <c r="K7" s="214"/>
      <c r="L7" s="214"/>
      <c r="M7" s="304"/>
      <c r="N7" s="246"/>
      <c r="O7" s="224"/>
      <c r="P7" s="229"/>
      <c r="Q7" s="229"/>
      <c r="R7" s="224"/>
      <c r="T7" s="352" t="s">
        <v>2735</v>
      </c>
      <c r="U7" s="81"/>
      <c r="V7" s="81"/>
      <c r="W7" s="593"/>
    </row>
    <row r="8" spans="1:23" ht="15.75" customHeight="1" thickTop="1">
      <c r="A8" s="2574" t="s">
        <v>2736</v>
      </c>
      <c r="B8" s="408" t="s">
        <v>2737</v>
      </c>
      <c r="C8" s="239" t="s">
        <v>677</v>
      </c>
      <c r="D8" s="239">
        <v>3</v>
      </c>
      <c r="E8" s="309">
        <f>IFERROR('2E'!H20,0)</f>
        <v>0</v>
      </c>
      <c r="F8" s="309">
        <f>IFERROR('2E'!H36,0)</f>
        <v>0</v>
      </c>
      <c r="G8" s="242">
        <f>IFERROR(SUM(E8:F8),0)</f>
        <v>0</v>
      </c>
      <c r="H8" s="383"/>
      <c r="I8" s="623" t="s">
        <v>2738</v>
      </c>
      <c r="J8" s="214"/>
      <c r="K8" s="245"/>
      <c r="L8" s="214"/>
      <c r="M8" s="304"/>
      <c r="N8" s="246"/>
      <c r="O8" s="224"/>
      <c r="P8" s="232"/>
      <c r="Q8" s="232"/>
      <c r="R8" s="224"/>
      <c r="T8" s="408" t="s">
        <v>2737</v>
      </c>
      <c r="U8" s="309" t="s">
        <v>756</v>
      </c>
      <c r="V8" s="309" t="s">
        <v>756</v>
      </c>
      <c r="W8" s="242" t="s">
        <v>2739</v>
      </c>
    </row>
    <row r="9" spans="1:23" ht="15.75" customHeight="1">
      <c r="A9" s="214"/>
      <c r="B9" s="417" t="s">
        <v>2740</v>
      </c>
      <c r="C9" s="248" t="s">
        <v>677</v>
      </c>
      <c r="D9" s="248">
        <v>3</v>
      </c>
      <c r="E9" s="249"/>
      <c r="F9" s="249"/>
      <c r="G9" s="251">
        <f>IFERROR(SUM(E9:F9),0)</f>
        <v>0</v>
      </c>
      <c r="H9" s="383"/>
      <c r="I9" s="626" t="s">
        <v>2741</v>
      </c>
      <c r="J9" s="214"/>
      <c r="K9" s="253"/>
      <c r="L9" s="214"/>
      <c r="M9" s="304"/>
      <c r="N9" s="246" t="str">
        <f>IF( SUM( P9:Q9 ) = 0, 0, $P$5 )</f>
        <v>Please complete all cells in row</v>
      </c>
      <c r="O9" s="224"/>
      <c r="P9" s="247">
        <f xml:space="preserve"> IF( ISNUMBER(E9 ), 0, 1 )</f>
        <v>1</v>
      </c>
      <c r="Q9" s="247">
        <f xml:space="preserve"> IF( ISNUMBER(F9 ), 0, 1 )</f>
        <v>1</v>
      </c>
      <c r="R9" s="224"/>
      <c r="T9" s="417" t="s">
        <v>2740</v>
      </c>
      <c r="U9" s="249" t="s">
        <v>2742</v>
      </c>
      <c r="V9" s="249" t="s">
        <v>2743</v>
      </c>
      <c r="W9" s="251" t="s">
        <v>2744</v>
      </c>
    </row>
    <row r="10" spans="1:23" ht="15.75" customHeight="1" thickBot="1">
      <c r="A10" s="2574" t="s">
        <v>2745</v>
      </c>
      <c r="B10" s="420" t="s">
        <v>2746</v>
      </c>
      <c r="C10" s="314" t="s">
        <v>677</v>
      </c>
      <c r="D10" s="314">
        <v>3</v>
      </c>
      <c r="E10" s="260">
        <f>IFERROR(SUM(E8:E9),0)</f>
        <v>0</v>
      </c>
      <c r="F10" s="260">
        <f>IFERROR(SUM(F8:F9),0)</f>
        <v>0</v>
      </c>
      <c r="G10" s="261">
        <f>IFERROR(SUM(E10:F10),0)</f>
        <v>0</v>
      </c>
      <c r="H10" s="383"/>
      <c r="I10" s="627" t="s">
        <v>2747</v>
      </c>
      <c r="J10" s="214"/>
      <c r="K10" s="264"/>
      <c r="L10" s="214"/>
      <c r="M10" s="304"/>
      <c r="N10" s="246"/>
      <c r="O10" s="224"/>
      <c r="P10" s="232"/>
      <c r="Q10" s="232"/>
      <c r="R10" s="224"/>
      <c r="T10" s="420" t="s">
        <v>2746</v>
      </c>
      <c r="U10" s="260" t="s">
        <v>2748</v>
      </c>
      <c r="V10" s="260" t="s">
        <v>2749</v>
      </c>
      <c r="W10" s="261" t="s">
        <v>2750</v>
      </c>
    </row>
    <row r="11" spans="1:23" ht="15.75" customHeight="1" thickTop="1" thickBot="1">
      <c r="A11" s="214"/>
      <c r="B11" s="337"/>
      <c r="C11" s="337"/>
      <c r="D11" s="653"/>
      <c r="E11" s="326"/>
      <c r="F11" s="326"/>
      <c r="G11" s="326"/>
      <c r="H11" s="214"/>
      <c r="I11" s="265"/>
      <c r="J11" s="214"/>
      <c r="K11" s="214"/>
      <c r="L11" s="214"/>
      <c r="M11" s="304"/>
      <c r="N11" s="246"/>
      <c r="O11" s="224"/>
      <c r="P11" s="232"/>
      <c r="Q11" s="232"/>
      <c r="R11" s="224"/>
      <c r="T11" s="337"/>
      <c r="U11" s="326"/>
      <c r="V11" s="326"/>
      <c r="W11" s="326"/>
    </row>
    <row r="12" spans="1:23" ht="15.75" customHeight="1" thickTop="1" thickBot="1">
      <c r="A12" s="214"/>
      <c r="B12" s="352" t="s">
        <v>2751</v>
      </c>
      <c r="C12" s="353"/>
      <c r="D12" s="654"/>
      <c r="E12" s="271"/>
      <c r="F12" s="271"/>
      <c r="G12" s="592"/>
      <c r="H12" s="214"/>
      <c r="I12" s="265"/>
      <c r="J12" s="214"/>
      <c r="K12" s="214"/>
      <c r="L12" s="214"/>
      <c r="M12" s="304"/>
      <c r="N12" s="246"/>
      <c r="O12" s="224"/>
      <c r="P12" s="232"/>
      <c r="Q12" s="232"/>
      <c r="R12" s="224"/>
      <c r="T12" s="352" t="s">
        <v>2751</v>
      </c>
      <c r="U12" s="271"/>
      <c r="V12" s="271"/>
      <c r="W12" s="592"/>
    </row>
    <row r="13" spans="1:23" s="196" customFormat="1" ht="15.75" customHeight="1" thickTop="1">
      <c r="A13" s="2574" t="s">
        <v>2736</v>
      </c>
      <c r="B13" s="408" t="s">
        <v>2752</v>
      </c>
      <c r="C13" s="239" t="s">
        <v>677</v>
      </c>
      <c r="D13" s="239">
        <v>3</v>
      </c>
      <c r="E13" s="240"/>
      <c r="F13" s="240"/>
      <c r="G13" s="242">
        <f>IFERROR(SUM(E13:F13),0)</f>
        <v>0</v>
      </c>
      <c r="H13" s="174"/>
      <c r="I13" s="623" t="s">
        <v>2753</v>
      </c>
      <c r="J13" s="171"/>
      <c r="K13" s="245"/>
      <c r="L13" s="171"/>
      <c r="M13" s="304"/>
      <c r="N13" s="246" t="str">
        <f>IF( SUM( P13:Q13 ) = 0, 0, $P$5 )</f>
        <v>Please complete all cells in row</v>
      </c>
      <c r="O13" s="224"/>
      <c r="P13" s="247">
        <f t="shared" ref="P13:Q13" si="0" xml:space="preserve"> IF( ISNUMBER(E13 ), 0, 1 )</f>
        <v>1</v>
      </c>
      <c r="Q13" s="247">
        <f t="shared" si="0"/>
        <v>1</v>
      </c>
      <c r="R13" s="224"/>
      <c r="T13" s="408" t="s">
        <v>2752</v>
      </c>
      <c r="U13" s="240" t="s">
        <v>2754</v>
      </c>
      <c r="V13" s="240" t="s">
        <v>2755</v>
      </c>
      <c r="W13" s="242" t="s">
        <v>2756</v>
      </c>
    </row>
    <row r="14" spans="1:23" s="196" customFormat="1" ht="15.75" customHeight="1">
      <c r="A14" s="171"/>
      <c r="B14" s="417" t="s">
        <v>676</v>
      </c>
      <c r="C14" s="248" t="s">
        <v>677</v>
      </c>
      <c r="D14" s="248">
        <v>3</v>
      </c>
      <c r="E14" s="340">
        <f>IFERROR(E8,0)</f>
        <v>0</v>
      </c>
      <c r="F14" s="340">
        <f>IFERROR(F8,0)</f>
        <v>0</v>
      </c>
      <c r="G14" s="251">
        <f>IFERROR(SUM(E14:F14),0)</f>
        <v>0</v>
      </c>
      <c r="H14" s="174"/>
      <c r="I14" s="626" t="s">
        <v>2757</v>
      </c>
      <c r="J14" s="171"/>
      <c r="K14" s="253"/>
      <c r="L14" s="171"/>
      <c r="M14" s="304"/>
      <c r="N14" s="246"/>
      <c r="O14" s="224"/>
      <c r="P14" s="232"/>
      <c r="Q14" s="232"/>
      <c r="R14" s="224"/>
      <c r="T14" s="417" t="s">
        <v>676</v>
      </c>
      <c r="U14" s="340" t="s">
        <v>756</v>
      </c>
      <c r="V14" s="340" t="s">
        <v>756</v>
      </c>
      <c r="W14" s="251" t="s">
        <v>2739</v>
      </c>
    </row>
    <row r="15" spans="1:23" s="196" customFormat="1" ht="15.75" customHeight="1">
      <c r="A15" s="171"/>
      <c r="B15" s="417" t="s">
        <v>2758</v>
      </c>
      <c r="C15" s="248" t="s">
        <v>677</v>
      </c>
      <c r="D15" s="248">
        <v>3</v>
      </c>
      <c r="E15" s="250">
        <f>IFERROR('2J'!E11*(-1),0)</f>
        <v>0</v>
      </c>
      <c r="F15" s="250">
        <f>IFERROR('2J'!E18*(-1),0)</f>
        <v>0</v>
      </c>
      <c r="G15" s="251">
        <f>IFERROR(SUM(E15:F15),0)</f>
        <v>0</v>
      </c>
      <c r="H15" s="174"/>
      <c r="I15" s="626" t="s">
        <v>2759</v>
      </c>
      <c r="J15" s="171"/>
      <c r="K15" s="253"/>
      <c r="L15" s="171"/>
      <c r="M15" s="304"/>
      <c r="N15" s="246"/>
      <c r="O15" s="224"/>
      <c r="P15" s="232"/>
      <c r="Q15" s="232"/>
      <c r="R15" s="224"/>
      <c r="T15" s="417" t="s">
        <v>2758</v>
      </c>
      <c r="U15" s="250" t="s">
        <v>2760</v>
      </c>
      <c r="V15" s="250" t="s">
        <v>2761</v>
      </c>
      <c r="W15" s="251" t="s">
        <v>2762</v>
      </c>
    </row>
    <row r="16" spans="1:23" s="196" customFormat="1" ht="15.75" customHeight="1" thickBot="1">
      <c r="A16" s="2574" t="s">
        <v>2745</v>
      </c>
      <c r="B16" s="420" t="s">
        <v>2763</v>
      </c>
      <c r="C16" s="314" t="s">
        <v>677</v>
      </c>
      <c r="D16" s="314">
        <v>3</v>
      </c>
      <c r="E16" s="260">
        <f>IFERROR(SUM(E13:E15),0)</f>
        <v>0</v>
      </c>
      <c r="F16" s="260">
        <f>IFERROR(SUM(F13:F15),0)</f>
        <v>0</v>
      </c>
      <c r="G16" s="261">
        <f>IFERROR(SUM(E16:F16),0)</f>
        <v>0</v>
      </c>
      <c r="H16" s="174"/>
      <c r="I16" s="627" t="s">
        <v>2764</v>
      </c>
      <c r="J16" s="171"/>
      <c r="K16" s="264"/>
      <c r="L16" s="171"/>
      <c r="M16" s="304"/>
      <c r="N16" s="246"/>
      <c r="O16" s="224"/>
      <c r="P16" s="232"/>
      <c r="Q16" s="232"/>
      <c r="R16" s="224"/>
      <c r="T16" s="420" t="s">
        <v>2763</v>
      </c>
      <c r="U16" s="260" t="s">
        <v>2765</v>
      </c>
      <c r="V16" s="260" t="s">
        <v>2766</v>
      </c>
      <c r="W16" s="261" t="s">
        <v>2767</v>
      </c>
    </row>
    <row r="17" spans="1:23" s="196" customFormat="1" thickTop="1">
      <c r="A17" s="171"/>
      <c r="B17" s="317"/>
      <c r="C17" s="317"/>
      <c r="D17" s="317"/>
      <c r="E17" s="59"/>
      <c r="F17" s="59"/>
      <c r="G17" s="59"/>
      <c r="H17" s="171"/>
      <c r="I17" s="650"/>
      <c r="J17" s="171"/>
      <c r="L17" s="2568" t="s">
        <v>815</v>
      </c>
      <c r="N17" s="191"/>
      <c r="O17" s="225"/>
      <c r="P17" s="232"/>
      <c r="Q17" s="232"/>
      <c r="R17" s="225"/>
      <c r="W17" s="2853" t="s">
        <v>816</v>
      </c>
    </row>
    <row r="18" spans="1:23">
      <c r="A18" s="214"/>
      <c r="B18" s="317"/>
      <c r="C18" s="317"/>
      <c r="D18" s="317"/>
      <c r="E18" s="214"/>
      <c r="F18" s="214"/>
      <c r="G18" s="214"/>
      <c r="H18" s="214"/>
      <c r="J18" s="214"/>
      <c r="K18" s="214"/>
      <c r="L18" s="214"/>
      <c r="N18" s="191"/>
      <c r="P18" s="232"/>
      <c r="Q18" s="232"/>
      <c r="W18" s="2443"/>
    </row>
    <row r="19" spans="1:23">
      <c r="A19" s="214"/>
      <c r="B19" s="214"/>
      <c r="C19" s="214"/>
      <c r="D19" s="214"/>
      <c r="E19" s="214"/>
      <c r="F19" s="214"/>
      <c r="G19" s="214"/>
      <c r="H19" s="214"/>
      <c r="J19" s="214"/>
      <c r="K19" s="214"/>
      <c r="L19" s="214"/>
      <c r="N19" s="191"/>
      <c r="P19" s="232"/>
      <c r="Q19" s="232"/>
    </row>
    <row r="20" spans="1:23">
      <c r="A20" s="214"/>
      <c r="B20" s="214"/>
      <c r="C20" s="214"/>
      <c r="D20" s="214"/>
      <c r="E20" s="214"/>
      <c r="F20" s="214"/>
      <c r="G20" s="214"/>
      <c r="H20" s="214"/>
      <c r="J20" s="214"/>
      <c r="K20" s="214"/>
      <c r="L20" s="214"/>
      <c r="N20" s="191"/>
      <c r="P20" s="232"/>
      <c r="Q20" s="232"/>
    </row>
    <row r="21" spans="1:23">
      <c r="A21" s="214"/>
      <c r="B21" s="214"/>
      <c r="C21" s="214"/>
      <c r="D21" s="214"/>
      <c r="E21" s="214"/>
      <c r="F21" s="214"/>
      <c r="G21" s="214"/>
      <c r="H21" s="214"/>
      <c r="J21" s="214"/>
      <c r="K21" s="214"/>
      <c r="L21" s="214"/>
      <c r="N21" s="191"/>
      <c r="P21" s="232"/>
      <c r="Q21" s="232"/>
    </row>
    <row r="22" spans="1:23">
      <c r="A22" s="214"/>
      <c r="B22" s="214"/>
      <c r="C22" s="214"/>
      <c r="D22" s="214"/>
      <c r="E22" s="214"/>
      <c r="F22" s="214"/>
      <c r="G22" s="214"/>
      <c r="H22" s="214"/>
      <c r="J22" s="214"/>
      <c r="K22" s="214"/>
      <c r="L22" s="214"/>
      <c r="N22" s="191"/>
      <c r="P22" s="232"/>
      <c r="Q22" s="232"/>
    </row>
    <row r="23" spans="1:23">
      <c r="A23" s="214"/>
      <c r="B23" s="214"/>
      <c r="C23" s="214"/>
      <c r="D23" s="214"/>
      <c r="E23" s="214"/>
      <c r="F23" s="214"/>
      <c r="G23" s="214"/>
      <c r="H23" s="214"/>
      <c r="J23" s="214"/>
      <c r="K23" s="214"/>
      <c r="L23" s="214"/>
      <c r="N23" s="191"/>
      <c r="O23" s="318"/>
      <c r="P23" s="269"/>
      <c r="Q23" s="270"/>
      <c r="R23" s="318"/>
    </row>
  </sheetData>
  <sheetProtection formatColumns="0" formatRows="0"/>
  <mergeCells count="7">
    <mergeCell ref="P4:Q4"/>
    <mergeCell ref="B1:F1"/>
    <mergeCell ref="T1:V1"/>
    <mergeCell ref="B2:F2"/>
    <mergeCell ref="T2:V2"/>
    <mergeCell ref="B3:K3"/>
    <mergeCell ref="T3:W3"/>
  </mergeCells>
  <conditionalFormatting sqref="N1:N2">
    <cfRule type="cellIs" dxfId="192" priority="3" operator="equal">
      <formula>0</formula>
    </cfRule>
  </conditionalFormatting>
  <conditionalFormatting sqref="N4:N16">
    <cfRule type="cellIs" dxfId="1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B1" zoomScaleNormal="100" zoomScaleSheetLayoutView="100" workbookViewId="0">
      <selection activeCell="B1" sqref="B1:D1"/>
    </sheetView>
  </sheetViews>
  <sheetFormatPr defaultColWidth="8.625" defaultRowHeight="15"/>
  <cols>
    <col min="1" max="1" width="9.5" style="15" hidden="1" customWidth="1"/>
    <col min="2" max="2" width="50.625" style="15" customWidth="1"/>
    <col min="3" max="3" width="7" style="15" customWidth="1"/>
    <col min="4" max="4" width="5.5" style="15" customWidth="1"/>
    <col min="5" max="9" width="12.5" style="15" customWidth="1"/>
    <col min="10" max="10" width="1.625" style="15" customWidth="1"/>
    <col min="11" max="11" width="12.5" style="9" customWidth="1"/>
    <col min="12" max="12" width="1.625" style="15" customWidth="1"/>
    <col min="13" max="13" width="33.625" style="15" customWidth="1"/>
    <col min="14" max="14" width="10" style="15" hidden="1" customWidth="1"/>
    <col min="15" max="15" width="1.625" style="15" customWidth="1"/>
    <col min="16" max="16" width="25" style="15" customWidth="1"/>
    <col min="17" max="17" width="1.625" style="19" customWidth="1"/>
    <col min="18" max="21" width="7.5" style="19" hidden="1" customWidth="1"/>
    <col min="22" max="22" width="1.625" style="19" hidden="1" customWidth="1"/>
    <col min="23" max="23" width="1.625" style="15" customWidth="1"/>
    <col min="24" max="24" width="36.125" style="15" customWidth="1"/>
    <col min="25" max="29" width="12.5" style="15" customWidth="1"/>
    <col min="30" max="30" width="1.625" style="15" customWidth="1"/>
    <col min="31" max="16384" width="8.625" style="15"/>
  </cols>
  <sheetData>
    <row r="1" spans="1:33" s="7" customFormat="1" ht="30" customHeight="1">
      <c r="A1" s="348"/>
      <c r="B1" s="3366" t="s">
        <v>2768</v>
      </c>
      <c r="C1" s="3366"/>
      <c r="D1" s="3366"/>
      <c r="E1" s="3366"/>
      <c r="F1" s="3366"/>
      <c r="G1" s="648"/>
      <c r="H1" s="648"/>
      <c r="I1" s="648"/>
      <c r="J1" s="348"/>
      <c r="K1" s="656"/>
      <c r="L1" s="348"/>
      <c r="M1" s="348"/>
      <c r="N1" s="348"/>
      <c r="O1" s="299"/>
      <c r="P1" s="221"/>
      <c r="Q1" s="224"/>
      <c r="R1" s="225"/>
      <c r="S1" s="225"/>
      <c r="T1" s="225"/>
      <c r="U1" s="225"/>
      <c r="V1" s="224"/>
      <c r="W1" s="348"/>
      <c r="X1" s="3366" t="s">
        <v>656</v>
      </c>
      <c r="Y1" s="3366"/>
      <c r="Z1" s="3366"/>
      <c r="AA1" s="3366"/>
      <c r="AB1" s="3366"/>
      <c r="AC1" s="3366"/>
      <c r="AD1" s="348"/>
      <c r="AE1" s="348"/>
      <c r="AF1" s="348"/>
      <c r="AG1" s="348"/>
    </row>
    <row r="2" spans="1:33" s="7" customFormat="1" ht="30" customHeight="1">
      <c r="A2" s="348"/>
      <c r="B2" s="3366" t="str">
        <f>SelectCompany!B4</f>
        <v>South West Water (whole area)</v>
      </c>
      <c r="C2" s="3366"/>
      <c r="D2" s="3366"/>
      <c r="E2" s="3366"/>
      <c r="F2" s="3366"/>
      <c r="G2" s="470"/>
      <c r="H2" s="470"/>
      <c r="I2" s="470"/>
      <c r="J2" s="348"/>
      <c r="K2" s="656"/>
      <c r="L2" s="348"/>
      <c r="M2" s="348"/>
      <c r="N2" s="348"/>
      <c r="O2" s="299"/>
      <c r="P2" s="221"/>
      <c r="Q2" s="224"/>
      <c r="R2" s="225"/>
      <c r="S2" s="225"/>
      <c r="T2" s="225"/>
      <c r="U2" s="225"/>
      <c r="V2" s="224"/>
      <c r="W2" s="348"/>
      <c r="X2" s="3366"/>
      <c r="Y2" s="3366"/>
      <c r="Z2" s="3366"/>
      <c r="AA2" s="3366"/>
      <c r="AB2" s="3366"/>
      <c r="AC2" s="3366"/>
      <c r="AD2" s="348"/>
      <c r="AE2" s="348"/>
      <c r="AF2" s="348"/>
      <c r="AG2" s="348"/>
    </row>
    <row r="3" spans="1:33" ht="45" customHeight="1">
      <c r="A3" s="196"/>
      <c r="B3" s="3277" t="s">
        <v>2769</v>
      </c>
      <c r="C3" s="3277"/>
      <c r="D3" s="3277"/>
      <c r="E3" s="3277"/>
      <c r="F3" s="3277"/>
      <c r="G3" s="3277"/>
      <c r="H3" s="3277"/>
      <c r="I3" s="3277"/>
      <c r="J3" s="3277"/>
      <c r="K3" s="3277"/>
      <c r="L3" s="3277"/>
      <c r="M3" s="3277"/>
      <c r="N3" s="196"/>
      <c r="O3" s="301"/>
      <c r="P3" s="227" t="s">
        <v>658</v>
      </c>
      <c r="Q3" s="224"/>
      <c r="R3" s="225"/>
      <c r="S3" s="225"/>
      <c r="T3" s="225"/>
      <c r="U3" s="225"/>
      <c r="V3" s="224"/>
      <c r="W3" s="196"/>
      <c r="X3" s="3278" t="s">
        <v>2770</v>
      </c>
      <c r="Y3" s="3279"/>
      <c r="Z3" s="3279"/>
      <c r="AA3" s="3279"/>
      <c r="AB3" s="3279"/>
      <c r="AC3" s="3279"/>
      <c r="AD3" s="196"/>
      <c r="AE3" s="196"/>
      <c r="AF3" s="196"/>
      <c r="AG3" s="196"/>
    </row>
    <row r="4" spans="1:33" ht="14.25" customHeight="1" thickBot="1">
      <c r="A4" s="196"/>
      <c r="B4" s="471"/>
      <c r="C4" s="471"/>
      <c r="D4" s="471"/>
      <c r="E4" s="471"/>
      <c r="F4" s="471"/>
      <c r="G4" s="471"/>
      <c r="H4" s="471"/>
      <c r="I4" s="471"/>
      <c r="J4" s="319"/>
      <c r="K4" s="502"/>
      <c r="L4" s="196"/>
      <c r="M4" s="196"/>
      <c r="N4" s="196"/>
      <c r="O4" s="304"/>
      <c r="P4" s="196"/>
      <c r="Q4" s="224"/>
      <c r="R4" s="3232" t="s">
        <v>659</v>
      </c>
      <c r="S4" s="3232"/>
      <c r="T4" s="3232"/>
      <c r="U4" s="657"/>
      <c r="V4" s="224"/>
      <c r="W4" s="196"/>
      <c r="X4" s="471"/>
      <c r="Y4" s="471"/>
      <c r="Z4" s="471"/>
      <c r="AA4" s="471"/>
      <c r="AB4" s="471"/>
      <c r="AC4" s="471"/>
      <c r="AD4" s="196"/>
      <c r="AE4" s="196"/>
      <c r="AF4" s="196"/>
      <c r="AG4" s="196"/>
    </row>
    <row r="5" spans="1:33" ht="46.5" thickTop="1" thickBot="1">
      <c r="A5" s="2423" t="s">
        <v>669</v>
      </c>
      <c r="B5" s="402" t="s">
        <v>660</v>
      </c>
      <c r="C5" s="403" t="s">
        <v>661</v>
      </c>
      <c r="D5" s="403" t="s">
        <v>662</v>
      </c>
      <c r="E5" s="403" t="s">
        <v>1593</v>
      </c>
      <c r="F5" s="403" t="s">
        <v>1594</v>
      </c>
      <c r="G5" s="403" t="s">
        <v>1595</v>
      </c>
      <c r="H5" s="403" t="s">
        <v>2771</v>
      </c>
      <c r="I5" s="404" t="s">
        <v>891</v>
      </c>
      <c r="J5" s="81"/>
      <c r="K5" s="406" t="s">
        <v>666</v>
      </c>
      <c r="L5" s="171"/>
      <c r="M5" s="406" t="s">
        <v>667</v>
      </c>
      <c r="N5" s="171"/>
      <c r="O5" s="304"/>
      <c r="P5" s="196"/>
      <c r="Q5" s="224"/>
      <c r="R5" s="231" t="s">
        <v>668</v>
      </c>
      <c r="S5" s="231"/>
      <c r="T5" s="231"/>
      <c r="U5" s="231"/>
      <c r="V5" s="224"/>
      <c r="W5" s="196"/>
      <c r="X5" s="402" t="s">
        <v>660</v>
      </c>
      <c r="Y5" s="403" t="s">
        <v>1593</v>
      </c>
      <c r="Z5" s="403" t="s">
        <v>1594</v>
      </c>
      <c r="AA5" s="403" t="s">
        <v>1595</v>
      </c>
      <c r="AB5" s="403" t="s">
        <v>2771</v>
      </c>
      <c r="AC5" s="404" t="s">
        <v>891</v>
      </c>
      <c r="AD5" s="196"/>
      <c r="AE5" s="196"/>
      <c r="AF5" s="196"/>
      <c r="AG5" s="196"/>
    </row>
    <row r="6" spans="1:33" ht="15.75" customHeight="1" thickTop="1" thickBot="1">
      <c r="A6" s="2577" t="s">
        <v>673</v>
      </c>
      <c r="C6" s="658"/>
      <c r="D6" s="658"/>
      <c r="E6" s="659"/>
      <c r="F6" s="659"/>
      <c r="G6" s="659"/>
      <c r="H6" s="659"/>
      <c r="I6" s="659"/>
      <c r="J6" s="81"/>
      <c r="K6" s="502"/>
      <c r="L6" s="171"/>
      <c r="M6" s="171"/>
      <c r="N6" s="171"/>
      <c r="O6" s="304"/>
      <c r="P6" s="196"/>
      <c r="Q6" s="224"/>
      <c r="R6" s="196"/>
      <c r="S6" s="196"/>
      <c r="T6" s="196"/>
      <c r="U6" s="196"/>
      <c r="V6" s="224"/>
      <c r="W6" s="196"/>
      <c r="X6" s="658"/>
      <c r="Y6" s="2864" t="s">
        <v>820</v>
      </c>
      <c r="Z6" s="659"/>
      <c r="AA6" s="659"/>
      <c r="AB6" s="659"/>
      <c r="AC6" s="659"/>
      <c r="AD6" s="196"/>
      <c r="AE6" s="196"/>
      <c r="AF6" s="196"/>
      <c r="AG6" s="196"/>
    </row>
    <row r="7" spans="1:33" ht="15.75" customHeight="1" thickTop="1" thickBot="1">
      <c r="A7" s="2568" t="s">
        <v>675</v>
      </c>
      <c r="B7" s="426" t="s">
        <v>2772</v>
      </c>
      <c r="C7" s="330" t="s">
        <v>677</v>
      </c>
      <c r="D7" s="330">
        <v>3</v>
      </c>
      <c r="E7" s="378"/>
      <c r="F7" s="378"/>
      <c r="G7" s="378"/>
      <c r="H7" s="378"/>
      <c r="I7" s="428">
        <f>SUM(E7:H7)</f>
        <v>0</v>
      </c>
      <c r="J7" s="171"/>
      <c r="K7" s="641" t="s">
        <v>2773</v>
      </c>
      <c r="L7" s="171"/>
      <c r="M7" s="334"/>
      <c r="N7" s="171"/>
      <c r="O7" s="304"/>
      <c r="P7" s="246" t="str">
        <f xml:space="preserve"> IF( SUM( R7:U7 ) = 0, 0,$R$5)</f>
        <v>Please complete all cells in row</v>
      </c>
      <c r="Q7" s="224"/>
      <c r="R7" s="247">
        <f xml:space="preserve"> IF( ISNUMBER(E7 ), 0, 1 )</f>
        <v>1</v>
      </c>
      <c r="S7" s="247">
        <f t="shared" ref="S7:U7" si="0" xml:space="preserve"> IF( ISNUMBER(F7 ), 0, 1 )</f>
        <v>1</v>
      </c>
      <c r="T7" s="247">
        <f t="shared" si="0"/>
        <v>1</v>
      </c>
      <c r="U7" s="247">
        <f t="shared" si="0"/>
        <v>1</v>
      </c>
      <c r="V7" s="224"/>
      <c r="W7" s="196"/>
      <c r="X7" s="426" t="s">
        <v>2774</v>
      </c>
      <c r="Y7" s="378" t="s">
        <v>2775</v>
      </c>
      <c r="Z7" s="378" t="s">
        <v>2776</v>
      </c>
      <c r="AA7" s="378" t="s">
        <v>2777</v>
      </c>
      <c r="AB7" s="378" t="s">
        <v>2778</v>
      </c>
      <c r="AC7" s="428" t="s">
        <v>2779</v>
      </c>
      <c r="AD7" s="196"/>
      <c r="AE7" s="196"/>
      <c r="AF7" s="196"/>
      <c r="AG7" s="196"/>
    </row>
    <row r="8" spans="1:33" ht="15.75" thickTop="1">
      <c r="A8" s="171"/>
      <c r="B8" s="171"/>
      <c r="C8" s="171"/>
      <c r="D8" s="171"/>
      <c r="E8" s="171"/>
      <c r="F8" s="171"/>
      <c r="G8" s="171"/>
      <c r="H8" s="171"/>
      <c r="I8" s="171"/>
      <c r="J8" s="171"/>
      <c r="K8" s="514"/>
      <c r="L8" s="171"/>
      <c r="N8" s="2568" t="s">
        <v>815</v>
      </c>
      <c r="O8" s="196"/>
      <c r="P8" s="347"/>
      <c r="Q8" s="225"/>
      <c r="R8" s="232"/>
      <c r="S8" s="232"/>
      <c r="T8" s="232"/>
      <c r="U8" s="232"/>
      <c r="V8" s="225"/>
      <c r="W8" s="196"/>
      <c r="X8" s="196"/>
      <c r="Y8" s="196"/>
      <c r="Z8" s="196"/>
      <c r="AA8" s="196"/>
      <c r="AB8" s="196"/>
      <c r="AC8" s="2853" t="s">
        <v>816</v>
      </c>
      <c r="AD8" s="196"/>
      <c r="AE8" s="196"/>
      <c r="AF8" s="196"/>
      <c r="AG8" s="196"/>
    </row>
    <row r="9" spans="1:33">
      <c r="A9" s="171"/>
      <c r="B9" s="171"/>
      <c r="C9" s="171"/>
      <c r="D9" s="171"/>
      <c r="E9" s="171"/>
      <c r="F9" s="171"/>
      <c r="G9" s="171"/>
      <c r="H9" s="171"/>
      <c r="I9" s="171"/>
      <c r="J9" s="171"/>
      <c r="K9" s="514"/>
      <c r="L9" s="171"/>
      <c r="M9" s="171"/>
      <c r="N9" s="171"/>
      <c r="O9" s="196"/>
      <c r="P9" s="347"/>
      <c r="Q9" s="225"/>
      <c r="R9" s="232"/>
      <c r="S9" s="232"/>
      <c r="T9" s="232"/>
      <c r="U9" s="232"/>
      <c r="V9" s="225"/>
      <c r="W9" s="196"/>
      <c r="X9" s="196"/>
      <c r="Y9" s="196"/>
      <c r="Z9" s="196"/>
      <c r="AA9" s="196"/>
      <c r="AB9" s="196"/>
      <c r="AC9" s="196"/>
      <c r="AD9" s="196"/>
      <c r="AE9" s="196"/>
      <c r="AF9" s="196"/>
      <c r="AG9" s="196"/>
    </row>
    <row r="10" spans="1:33">
      <c r="A10" s="171"/>
      <c r="B10" s="171"/>
      <c r="C10" s="171"/>
      <c r="D10" s="171"/>
      <c r="E10" s="171"/>
      <c r="F10" s="171"/>
      <c r="G10" s="171"/>
      <c r="H10" s="171"/>
      <c r="I10" s="171"/>
      <c r="J10" s="171"/>
      <c r="K10" s="514"/>
      <c r="L10" s="171"/>
      <c r="M10" s="171"/>
      <c r="N10" s="171"/>
      <c r="O10" s="196"/>
      <c r="P10" s="196"/>
      <c r="Q10" s="225"/>
      <c r="R10" s="232"/>
      <c r="S10" s="232"/>
      <c r="T10" s="232"/>
      <c r="U10" s="232"/>
      <c r="V10" s="225"/>
      <c r="W10" s="196"/>
      <c r="X10" s="196"/>
      <c r="Y10" s="196"/>
      <c r="Z10" s="196"/>
      <c r="AA10" s="196"/>
      <c r="AB10" s="196"/>
      <c r="AC10" s="196"/>
      <c r="AD10" s="196"/>
      <c r="AE10" s="196"/>
      <c r="AF10" s="196"/>
      <c r="AG10" s="196"/>
    </row>
    <row r="11" spans="1:33">
      <c r="A11" s="171"/>
      <c r="B11" s="171"/>
      <c r="C11" s="171"/>
      <c r="D11" s="171"/>
      <c r="E11" s="171"/>
      <c r="F11" s="171"/>
      <c r="G11" s="171"/>
      <c r="H11" s="171"/>
      <c r="I11" s="171"/>
      <c r="J11" s="171"/>
      <c r="K11" s="514"/>
      <c r="L11" s="171"/>
      <c r="M11" s="171"/>
      <c r="N11" s="171"/>
      <c r="O11" s="196"/>
      <c r="P11" s="246"/>
      <c r="Q11" s="225"/>
      <c r="R11" s="232"/>
      <c r="S11" s="232"/>
      <c r="T11" s="232"/>
      <c r="U11" s="232"/>
      <c r="V11" s="225"/>
      <c r="W11" s="196"/>
      <c r="X11" s="196"/>
      <c r="Y11" s="196"/>
      <c r="Z11" s="196"/>
      <c r="AA11" s="196"/>
      <c r="AB11" s="196"/>
      <c r="AC11" s="196"/>
      <c r="AD11" s="196"/>
      <c r="AE11" s="196"/>
      <c r="AF11" s="196"/>
      <c r="AG11" s="196"/>
    </row>
    <row r="12" spans="1:33">
      <c r="A12" s="171"/>
      <c r="B12" s="171"/>
      <c r="C12" s="171"/>
      <c r="D12" s="171"/>
      <c r="E12" s="171"/>
      <c r="F12" s="171"/>
      <c r="G12" s="171"/>
      <c r="H12" s="171"/>
      <c r="I12" s="171"/>
      <c r="J12" s="171"/>
      <c r="K12" s="514"/>
      <c r="L12" s="171"/>
      <c r="M12" s="171"/>
      <c r="N12" s="171"/>
      <c r="O12" s="196"/>
      <c r="P12" s="196"/>
      <c r="Q12" s="225"/>
      <c r="R12" s="232"/>
      <c r="S12" s="232"/>
      <c r="T12" s="232"/>
      <c r="U12" s="232"/>
      <c r="V12" s="225"/>
      <c r="W12" s="196"/>
      <c r="X12" s="196"/>
      <c r="Y12" s="196"/>
      <c r="Z12" s="196"/>
      <c r="AA12" s="196"/>
      <c r="AB12" s="196"/>
      <c r="AC12" s="196"/>
      <c r="AD12" s="196"/>
      <c r="AE12" s="196"/>
      <c r="AF12" s="196"/>
      <c r="AG12" s="196"/>
    </row>
    <row r="13" spans="1:33">
      <c r="A13" s="171"/>
      <c r="B13" s="171"/>
      <c r="C13" s="171"/>
      <c r="D13" s="171"/>
      <c r="E13" s="171"/>
      <c r="F13" s="171"/>
      <c r="G13" s="171"/>
      <c r="H13" s="171"/>
      <c r="I13" s="171"/>
      <c r="J13" s="171"/>
      <c r="K13" s="514"/>
      <c r="L13" s="171"/>
      <c r="M13" s="171"/>
      <c r="N13" s="171"/>
      <c r="O13" s="196"/>
      <c r="P13" s="246"/>
      <c r="Q13" s="225"/>
      <c r="R13" s="232"/>
      <c r="S13" s="232"/>
      <c r="T13" s="232"/>
      <c r="U13" s="232"/>
      <c r="V13" s="225"/>
      <c r="W13" s="196"/>
      <c r="X13" s="196"/>
      <c r="Y13" s="196"/>
      <c r="Z13" s="196"/>
      <c r="AA13" s="196"/>
      <c r="AB13" s="196"/>
      <c r="AC13" s="196"/>
      <c r="AD13" s="196"/>
      <c r="AE13" s="196"/>
      <c r="AF13" s="196"/>
      <c r="AG13" s="196"/>
    </row>
  </sheetData>
  <sheetProtection formatColumns="0" formatRows="0"/>
  <mergeCells count="7">
    <mergeCell ref="R4:T4"/>
    <mergeCell ref="B1:F1"/>
    <mergeCell ref="X1:AC1"/>
    <mergeCell ref="B2:F2"/>
    <mergeCell ref="X2:AC2"/>
    <mergeCell ref="B3:M3"/>
    <mergeCell ref="X3:AC3"/>
  </mergeCells>
  <conditionalFormatting sqref="P7:P9">
    <cfRule type="cellIs" dxfId="190" priority="1" operator="equal">
      <formula>0</formula>
    </cfRule>
  </conditionalFormatting>
  <conditionalFormatting sqref="P11">
    <cfRule type="cellIs" dxfId="189" priority="8" operator="equal">
      <formula>0</formula>
    </cfRule>
  </conditionalFormatting>
  <conditionalFormatting sqref="P13">
    <cfRule type="cellIs" dxfId="188" priority="7" operator="equal">
      <formula>0</formula>
    </cfRule>
  </conditionalFormatting>
  <dataValidations disablePrompts="1"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B1" zoomScaleNormal="100" zoomScaleSheetLayoutView="100" workbookViewId="0">
      <selection activeCell="B1" sqref="B1:D1"/>
    </sheetView>
  </sheetViews>
  <sheetFormatPr defaultColWidth="9" defaultRowHeight="15.75"/>
  <cols>
    <col min="1" max="1" width="12.375" style="15" hidden="1" customWidth="1"/>
    <col min="2" max="2" width="66.625" style="15" bestFit="1" customWidth="1"/>
    <col min="3" max="3" width="5.5" style="15" bestFit="1" customWidth="1"/>
    <col min="4" max="4" width="4.75" style="15" bestFit="1" customWidth="1"/>
    <col min="5" max="10" width="13.125" style="15" customWidth="1"/>
    <col min="11" max="11" width="1.625" style="15" customWidth="1"/>
    <col min="12" max="12" width="9.25" style="1" bestFit="1" customWidth="1"/>
    <col min="13" max="13" width="1.625" style="15" customWidth="1"/>
    <col min="14" max="14" width="30.125" style="15" customWidth="1"/>
    <col min="15" max="15" width="9" style="15" hidden="1" customWidth="1"/>
    <col min="16" max="16" width="1.625" style="15" customWidth="1"/>
    <col min="17" max="17" width="25.125" style="15" customWidth="1"/>
    <col min="18" max="18" width="1.625" style="19" customWidth="1"/>
    <col min="19" max="23" width="7.5" style="19" hidden="1" customWidth="1"/>
    <col min="24" max="24" width="1.625" style="19" hidden="1" customWidth="1"/>
    <col min="25" max="25" width="1.625" style="15" customWidth="1"/>
    <col min="26" max="26" width="36.125" style="15" customWidth="1"/>
    <col min="27" max="32" width="15.125" style="15" customWidth="1"/>
    <col min="33" max="33" width="1.625" style="15" customWidth="1"/>
    <col min="34" max="37" width="9" style="14"/>
    <col min="38" max="16384" width="9" style="15"/>
  </cols>
  <sheetData>
    <row r="1" spans="1:37" s="7" customFormat="1" ht="30" customHeight="1">
      <c r="A1" s="348"/>
      <c r="B1" s="3366" t="s">
        <v>2780</v>
      </c>
      <c r="C1" s="3366"/>
      <c r="D1" s="3366"/>
      <c r="E1" s="3366"/>
      <c r="F1" s="3366"/>
      <c r="G1" s="648"/>
      <c r="H1" s="648"/>
      <c r="I1" s="648"/>
      <c r="J1" s="648"/>
      <c r="K1" s="469"/>
      <c r="L1" s="222"/>
      <c r="M1" s="348"/>
      <c r="N1" s="348"/>
      <c r="O1" s="348"/>
      <c r="P1" s="299"/>
      <c r="Q1" s="221"/>
      <c r="R1" s="224"/>
      <c r="S1" s="225"/>
      <c r="T1" s="225"/>
      <c r="U1" s="225"/>
      <c r="V1" s="225"/>
      <c r="W1" s="225"/>
      <c r="X1" s="224"/>
      <c r="Y1" s="348"/>
      <c r="Z1" s="3366" t="s">
        <v>656</v>
      </c>
      <c r="AA1" s="3366"/>
      <c r="AB1" s="3366"/>
      <c r="AC1" s="648"/>
      <c r="AD1" s="648"/>
      <c r="AE1" s="648"/>
      <c r="AF1" s="648"/>
      <c r="AG1" s="469"/>
      <c r="AH1" s="660"/>
      <c r="AI1" s="191"/>
      <c r="AJ1" s="191"/>
      <c r="AK1" s="348"/>
    </row>
    <row r="2" spans="1:37" s="7" customFormat="1" ht="30" customHeight="1">
      <c r="A2" s="348"/>
      <c r="B2" s="3366" t="str">
        <f>SelectCompany!B4</f>
        <v>South West Water (whole area)</v>
      </c>
      <c r="C2" s="3366"/>
      <c r="D2" s="3366"/>
      <c r="E2" s="3366"/>
      <c r="F2" s="3366"/>
      <c r="G2" s="470"/>
      <c r="H2" s="470"/>
      <c r="I2" s="470"/>
      <c r="J2" s="470"/>
      <c r="K2" s="469"/>
      <c r="L2" s="222"/>
      <c r="M2" s="348"/>
      <c r="N2" s="348"/>
      <c r="O2" s="348"/>
      <c r="P2" s="299"/>
      <c r="Q2" s="221"/>
      <c r="R2" s="224"/>
      <c r="S2" s="225"/>
      <c r="T2" s="225"/>
      <c r="U2" s="225"/>
      <c r="V2" s="225"/>
      <c r="W2" s="225"/>
      <c r="X2" s="224"/>
      <c r="Y2" s="348"/>
      <c r="Z2" s="3366"/>
      <c r="AA2" s="3366"/>
      <c r="AB2" s="3366"/>
      <c r="AC2" s="470"/>
      <c r="AD2" s="470"/>
      <c r="AE2" s="470"/>
      <c r="AF2" s="470"/>
      <c r="AG2" s="469"/>
      <c r="AH2" s="191"/>
      <c r="AI2" s="191"/>
      <c r="AJ2" s="191"/>
      <c r="AK2" s="348"/>
    </row>
    <row r="3" spans="1:37" s="10" customFormat="1" ht="47.25" customHeight="1">
      <c r="A3" s="629"/>
      <c r="B3" s="3276" t="s">
        <v>2781</v>
      </c>
      <c r="C3" s="3277"/>
      <c r="D3" s="3277"/>
      <c r="E3" s="3277"/>
      <c r="F3" s="3277"/>
      <c r="G3" s="3277"/>
      <c r="H3" s="3277"/>
      <c r="I3" s="3277"/>
      <c r="J3" s="3277"/>
      <c r="K3" s="3277"/>
      <c r="L3" s="3277"/>
      <c r="M3" s="3277"/>
      <c r="N3" s="3277"/>
      <c r="O3" s="629"/>
      <c r="P3" s="301"/>
      <c r="Q3" s="227" t="s">
        <v>658</v>
      </c>
      <c r="R3" s="224"/>
      <c r="S3" s="225"/>
      <c r="T3" s="225"/>
      <c r="U3" s="225"/>
      <c r="V3" s="225"/>
      <c r="W3" s="225"/>
      <c r="X3" s="224"/>
      <c r="Y3" s="629"/>
      <c r="Z3" s="3278" t="s">
        <v>2781</v>
      </c>
      <c r="AA3" s="3279"/>
      <c r="AB3" s="3279"/>
      <c r="AC3" s="3279"/>
      <c r="AD3" s="3279"/>
      <c r="AE3" s="3279"/>
      <c r="AF3" s="3279"/>
      <c r="AG3" s="629"/>
      <c r="AH3" s="191"/>
      <c r="AI3" s="191"/>
      <c r="AJ3" s="191"/>
      <c r="AK3" s="191"/>
    </row>
    <row r="4" spans="1:37" s="10" customFormat="1" ht="19.5" customHeight="1" thickBot="1">
      <c r="A4" s="629"/>
      <c r="B4" s="617"/>
      <c r="C4" s="617"/>
      <c r="D4" s="617"/>
      <c r="E4" s="617"/>
      <c r="F4" s="617"/>
      <c r="G4" s="617"/>
      <c r="H4" s="617"/>
      <c r="I4" s="617"/>
      <c r="J4" s="617"/>
      <c r="K4" s="196"/>
      <c r="L4" s="222"/>
      <c r="M4" s="629"/>
      <c r="N4" s="629"/>
      <c r="O4" s="629"/>
      <c r="P4" s="304"/>
      <c r="Q4" s="246"/>
      <c r="R4" s="224"/>
      <c r="S4" s="3232" t="s">
        <v>659</v>
      </c>
      <c r="T4" s="3232"/>
      <c r="U4" s="3232"/>
      <c r="V4" s="3232"/>
      <c r="W4" s="3232"/>
      <c r="X4" s="224"/>
      <c r="Y4" s="629"/>
      <c r="Z4" s="617"/>
      <c r="AA4" s="617"/>
      <c r="AB4" s="617"/>
      <c r="AC4" s="617"/>
      <c r="AD4" s="617"/>
      <c r="AE4" s="617"/>
      <c r="AF4" s="617"/>
      <c r="AG4" s="196"/>
      <c r="AH4" s="191"/>
      <c r="AI4" s="191"/>
      <c r="AJ4" s="191"/>
      <c r="AK4" s="191"/>
    </row>
    <row r="5" spans="1:37" ht="55.5" customHeight="1" thickTop="1" thickBot="1">
      <c r="A5" s="2423" t="s">
        <v>669</v>
      </c>
      <c r="B5" s="402" t="s">
        <v>660</v>
      </c>
      <c r="C5" s="403" t="s">
        <v>661</v>
      </c>
      <c r="D5" s="403" t="s">
        <v>662</v>
      </c>
      <c r="E5" s="403" t="s">
        <v>1593</v>
      </c>
      <c r="F5" s="403" t="s">
        <v>2538</v>
      </c>
      <c r="G5" s="403" t="s">
        <v>2346</v>
      </c>
      <c r="H5" s="403" t="s">
        <v>1596</v>
      </c>
      <c r="I5" s="403" t="s">
        <v>1597</v>
      </c>
      <c r="J5" s="404" t="s">
        <v>891</v>
      </c>
      <c r="K5" s="171"/>
      <c r="L5" s="406" t="s">
        <v>666</v>
      </c>
      <c r="M5" s="171"/>
      <c r="N5" s="406" t="s">
        <v>667</v>
      </c>
      <c r="O5" s="171"/>
      <c r="P5" s="304"/>
      <c r="Q5" s="246"/>
      <c r="R5" s="224"/>
      <c r="S5" s="231" t="s">
        <v>668</v>
      </c>
      <c r="T5" s="231"/>
      <c r="U5" s="231"/>
      <c r="V5" s="231"/>
      <c r="W5" s="232"/>
      <c r="X5" s="224"/>
      <c r="Y5" s="196"/>
      <c r="Z5" s="402" t="s">
        <v>660</v>
      </c>
      <c r="AA5" s="403" t="s">
        <v>1593</v>
      </c>
      <c r="AB5" s="403" t="s">
        <v>2538</v>
      </c>
      <c r="AC5" s="403" t="s">
        <v>2346</v>
      </c>
      <c r="AD5" s="403" t="s">
        <v>1596</v>
      </c>
      <c r="AE5" s="403" t="s">
        <v>1672</v>
      </c>
      <c r="AF5" s="404" t="s">
        <v>891</v>
      </c>
      <c r="AG5" s="196"/>
      <c r="AH5" s="191"/>
      <c r="AI5" s="191"/>
      <c r="AJ5" s="191"/>
      <c r="AK5" s="191"/>
    </row>
    <row r="6" spans="1:37" ht="15.75" customHeight="1" thickTop="1" thickBot="1">
      <c r="A6" s="2571" t="s">
        <v>673</v>
      </c>
      <c r="C6" s="437"/>
      <c r="D6" s="437"/>
      <c r="E6" s="437"/>
      <c r="F6" s="437"/>
      <c r="G6" s="437"/>
      <c r="H6" s="437"/>
      <c r="I6" s="437"/>
      <c r="J6" s="437"/>
      <c r="K6" s="171"/>
      <c r="L6" s="437"/>
      <c r="M6" s="171"/>
      <c r="N6" s="171"/>
      <c r="O6" s="171"/>
      <c r="P6" s="304"/>
      <c r="Q6" s="246"/>
      <c r="R6" s="224"/>
      <c r="S6" s="196"/>
      <c r="T6" s="196"/>
      <c r="U6" s="196"/>
      <c r="V6" s="196"/>
      <c r="W6" s="196"/>
      <c r="X6" s="224"/>
      <c r="Y6" s="196"/>
      <c r="Z6" s="437"/>
      <c r="AA6" s="2859" t="s">
        <v>820</v>
      </c>
      <c r="AB6" s="437"/>
      <c r="AC6" s="437"/>
      <c r="AD6" s="437"/>
      <c r="AE6" s="437"/>
      <c r="AF6" s="437"/>
      <c r="AG6" s="196"/>
      <c r="AH6" s="191"/>
      <c r="AI6" s="191"/>
      <c r="AJ6" s="191"/>
      <c r="AK6" s="191"/>
    </row>
    <row r="7" spans="1:37" ht="15.75" customHeight="1" thickTop="1" thickBot="1">
      <c r="A7" s="171"/>
      <c r="B7" s="352" t="s">
        <v>2782</v>
      </c>
      <c r="C7" s="353"/>
      <c r="D7" s="353"/>
      <c r="E7" s="437"/>
      <c r="F7" s="437"/>
      <c r="G7" s="437"/>
      <c r="H7" s="437"/>
      <c r="I7" s="437"/>
      <c r="J7" s="437"/>
      <c r="K7" s="174"/>
      <c r="L7" s="661"/>
      <c r="M7" s="171"/>
      <c r="N7" s="171"/>
      <c r="O7" s="171"/>
      <c r="P7" s="304"/>
      <c r="Q7" s="246"/>
      <c r="R7" s="224"/>
      <c r="S7" s="229"/>
      <c r="T7" s="229"/>
      <c r="U7" s="229"/>
      <c r="V7" s="229"/>
      <c r="W7" s="229"/>
      <c r="X7" s="224"/>
      <c r="Y7" s="196"/>
      <c r="Z7" s="352" t="s">
        <v>2782</v>
      </c>
      <c r="AA7" s="437"/>
      <c r="AB7" s="437"/>
      <c r="AC7" s="437"/>
      <c r="AD7" s="437"/>
      <c r="AE7" s="437"/>
      <c r="AF7" s="437"/>
      <c r="AG7" s="630"/>
      <c r="AH7" s="191"/>
      <c r="AI7" s="191"/>
      <c r="AJ7" s="191"/>
      <c r="AK7" s="191"/>
    </row>
    <row r="8" spans="1:37" ht="15.75" customHeight="1" thickTop="1" thickBot="1">
      <c r="A8" s="2568" t="s">
        <v>675</v>
      </c>
      <c r="B8" s="408" t="s">
        <v>2783</v>
      </c>
      <c r="C8" s="239" t="s">
        <v>677</v>
      </c>
      <c r="D8" s="239">
        <v>3</v>
      </c>
      <c r="E8" s="662">
        <f>IFERROR('2I'!H11,0)</f>
        <v>0</v>
      </c>
      <c r="F8" s="662">
        <f>IFERROR('2I'!I11,0)</f>
        <v>0</v>
      </c>
      <c r="G8" s="662">
        <f>IFERROR('2I'!H23,0)</f>
        <v>0</v>
      </c>
      <c r="H8" s="309">
        <f>IFERROR('2I'!I23,0)</f>
        <v>0</v>
      </c>
      <c r="I8" s="662">
        <f>IFERROR('2I'!G28,0)</f>
        <v>0</v>
      </c>
      <c r="J8" s="242">
        <f>IFERROR(SUM(E8:I8),0)</f>
        <v>0</v>
      </c>
      <c r="K8" s="174"/>
      <c r="L8" s="243" t="s">
        <v>2784</v>
      </c>
      <c r="M8" s="171"/>
      <c r="N8" s="245"/>
      <c r="O8" s="171"/>
      <c r="P8" s="304"/>
      <c r="Q8" s="246"/>
      <c r="R8" s="224"/>
      <c r="S8" s="232"/>
      <c r="T8" s="232"/>
      <c r="U8" s="232"/>
      <c r="V8" s="232"/>
      <c r="W8" s="232"/>
      <c r="X8" s="224"/>
      <c r="Y8" s="196"/>
      <c r="Z8" s="408" t="s">
        <v>2783</v>
      </c>
      <c r="AA8" s="662" t="s">
        <v>756</v>
      </c>
      <c r="AB8" s="662" t="s">
        <v>756</v>
      </c>
      <c r="AC8" s="662" t="s">
        <v>756</v>
      </c>
      <c r="AD8" s="662" t="s">
        <v>756</v>
      </c>
      <c r="AE8" s="662" t="s">
        <v>756</v>
      </c>
      <c r="AF8" s="242" t="s">
        <v>2785</v>
      </c>
      <c r="AG8" s="630"/>
      <c r="AH8" s="191"/>
      <c r="AI8" s="191"/>
      <c r="AJ8" s="191"/>
      <c r="AK8" s="191"/>
    </row>
    <row r="9" spans="1:37" ht="15.75" customHeight="1" thickTop="1">
      <c r="A9" s="171"/>
      <c r="B9" s="417" t="s">
        <v>2786</v>
      </c>
      <c r="C9" s="248" t="s">
        <v>677</v>
      </c>
      <c r="D9" s="248">
        <v>3</v>
      </c>
      <c r="E9" s="663">
        <f>IFERROR('2E'!H10,0)</f>
        <v>0</v>
      </c>
      <c r="F9" s="340">
        <f>IFERROR('2E'!H26,0)</f>
        <v>0</v>
      </c>
      <c r="G9" s="340">
        <f>IFERROR('2E'!H41,0)</f>
        <v>0</v>
      </c>
      <c r="H9" s="249"/>
      <c r="I9" s="249"/>
      <c r="J9" s="251">
        <f>IFERROR(SUM(E9:G9),0)</f>
        <v>0</v>
      </c>
      <c r="K9" s="174"/>
      <c r="L9" s="252" t="s">
        <v>2787</v>
      </c>
      <c r="M9" s="171"/>
      <c r="N9" s="253"/>
      <c r="O9" s="171"/>
      <c r="P9" s="304"/>
      <c r="Q9" s="246" t="str">
        <f>IF( SUM( S9:W9 ) = 0, 0, $S$5 )</f>
        <v>Please complete all cells in row</v>
      </c>
      <c r="R9" s="224"/>
      <c r="S9" s="232"/>
      <c r="T9" s="232"/>
      <c r="U9" s="232"/>
      <c r="V9" s="247">
        <f t="shared" ref="V9:W9" si="0" xml:space="preserve"> IF( ISNUMBER(H9 ), 0, 1 )</f>
        <v>1</v>
      </c>
      <c r="W9" s="247">
        <f t="shared" si="0"/>
        <v>1</v>
      </c>
      <c r="X9" s="224"/>
      <c r="Y9" s="196"/>
      <c r="Z9" s="417" t="s">
        <v>2786</v>
      </c>
      <c r="AA9" s="662" t="s">
        <v>756</v>
      </c>
      <c r="AB9" s="662" t="s">
        <v>756</v>
      </c>
      <c r="AC9" s="662" t="s">
        <v>756</v>
      </c>
      <c r="AD9" s="664" t="s">
        <v>2788</v>
      </c>
      <c r="AE9" s="664" t="s">
        <v>2789</v>
      </c>
      <c r="AF9" s="251" t="s">
        <v>2790</v>
      </c>
      <c r="AG9" s="630"/>
      <c r="AH9" s="191"/>
      <c r="AI9" s="191"/>
      <c r="AJ9" s="191"/>
      <c r="AK9" s="191"/>
    </row>
    <row r="10" spans="1:37" ht="15.75" customHeight="1" thickBot="1">
      <c r="A10" s="2568" t="s">
        <v>773</v>
      </c>
      <c r="B10" s="420" t="s">
        <v>2791</v>
      </c>
      <c r="C10" s="314" t="s">
        <v>677</v>
      </c>
      <c r="D10" s="314">
        <v>3</v>
      </c>
      <c r="E10" s="260">
        <f>IFERROR(SUM(E8:E9),0)</f>
        <v>0</v>
      </c>
      <c r="F10" s="260">
        <f>IFERROR(SUM(F8:F9),0)</f>
        <v>0</v>
      </c>
      <c r="G10" s="260">
        <f>IFERROR(SUM(G8:G9),0)</f>
        <v>0</v>
      </c>
      <c r="H10" s="425">
        <f>IFERROR(H8,0)</f>
        <v>0</v>
      </c>
      <c r="I10" s="425">
        <f>IFERROR(I8,0)</f>
        <v>0</v>
      </c>
      <c r="J10" s="261">
        <f>IFERROR(SUM(E10:I10),0)</f>
        <v>0</v>
      </c>
      <c r="K10" s="174"/>
      <c r="L10" s="315" t="s">
        <v>2792</v>
      </c>
      <c r="M10" s="171"/>
      <c r="N10" s="264"/>
      <c r="O10" s="171"/>
      <c r="P10" s="304"/>
      <c r="Q10" s="246"/>
      <c r="R10" s="224"/>
      <c r="S10" s="232"/>
      <c r="T10" s="232"/>
      <c r="U10" s="232"/>
      <c r="V10" s="232"/>
      <c r="W10" s="232"/>
      <c r="X10" s="224"/>
      <c r="Y10" s="196"/>
      <c r="Z10" s="420" t="s">
        <v>2791</v>
      </c>
      <c r="AA10" s="260" t="s">
        <v>2793</v>
      </c>
      <c r="AB10" s="260" t="s">
        <v>2794</v>
      </c>
      <c r="AC10" s="260" t="s">
        <v>2795</v>
      </c>
      <c r="AD10" s="425" t="s">
        <v>756</v>
      </c>
      <c r="AE10" s="425" t="s">
        <v>756</v>
      </c>
      <c r="AF10" s="261" t="s">
        <v>2796</v>
      </c>
      <c r="AG10" s="630"/>
      <c r="AH10" s="191"/>
      <c r="AI10" s="191"/>
      <c r="AJ10" s="191"/>
      <c r="AK10" s="191"/>
    </row>
    <row r="11" spans="1:37" ht="15.75" customHeight="1" thickTop="1" thickBot="1">
      <c r="A11" s="171"/>
      <c r="B11" s="372"/>
      <c r="C11" s="372"/>
      <c r="D11" s="372"/>
      <c r="E11" s="326"/>
      <c r="F11" s="326"/>
      <c r="G11" s="326"/>
      <c r="H11" s="326"/>
      <c r="I11" s="392"/>
      <c r="J11" s="326"/>
      <c r="K11" s="174"/>
      <c r="L11" s="502"/>
      <c r="M11" s="171"/>
      <c r="N11" s="171"/>
      <c r="O11" s="171"/>
      <c r="P11" s="304"/>
      <c r="Q11" s="246"/>
      <c r="R11" s="224"/>
      <c r="S11" s="232"/>
      <c r="T11" s="232"/>
      <c r="U11" s="232"/>
      <c r="V11" s="232"/>
      <c r="W11" s="232"/>
      <c r="X11" s="224"/>
      <c r="Y11" s="196"/>
      <c r="Z11" s="372"/>
      <c r="AA11" s="326"/>
      <c r="AB11" s="326"/>
      <c r="AC11" s="326"/>
      <c r="AD11" s="326"/>
      <c r="AE11" s="392"/>
      <c r="AF11" s="326"/>
      <c r="AG11" s="630"/>
      <c r="AH11" s="191"/>
      <c r="AI11" s="191"/>
      <c r="AJ11" s="191"/>
      <c r="AK11" s="191"/>
    </row>
    <row r="12" spans="1:37" ht="15.75" customHeight="1" thickTop="1" thickBot="1">
      <c r="A12" s="171"/>
      <c r="B12" s="352" t="s">
        <v>2797</v>
      </c>
      <c r="C12" s="353"/>
      <c r="D12" s="353"/>
      <c r="E12" s="278"/>
      <c r="F12" s="278"/>
      <c r="G12" s="278"/>
      <c r="H12" s="278"/>
      <c r="I12" s="278"/>
      <c r="J12" s="278"/>
      <c r="K12" s="174"/>
      <c r="L12" s="502"/>
      <c r="M12" s="171"/>
      <c r="N12" s="171"/>
      <c r="O12" s="171"/>
      <c r="P12" s="304"/>
      <c r="Q12" s="246"/>
      <c r="R12" s="224"/>
      <c r="S12" s="232"/>
      <c r="T12" s="232"/>
      <c r="U12" s="232"/>
      <c r="V12" s="232"/>
      <c r="W12" s="232"/>
      <c r="X12" s="224"/>
      <c r="Y12" s="196"/>
      <c r="Z12" s="352" t="s">
        <v>2797</v>
      </c>
      <c r="AA12" s="278"/>
      <c r="AB12" s="278"/>
      <c r="AC12" s="278"/>
      <c r="AD12" s="278"/>
      <c r="AE12" s="278"/>
      <c r="AF12" s="278"/>
      <c r="AG12" s="630"/>
      <c r="AH12" s="191"/>
      <c r="AI12" s="191"/>
      <c r="AJ12" s="191"/>
      <c r="AK12" s="191"/>
    </row>
    <row r="13" spans="1:37" ht="15.75" customHeight="1" thickTop="1">
      <c r="A13" s="2575" t="s">
        <v>675</v>
      </c>
      <c r="B13" s="408" t="s">
        <v>2798</v>
      </c>
      <c r="C13" s="239" t="s">
        <v>677</v>
      </c>
      <c r="D13" s="239">
        <v>3</v>
      </c>
      <c r="E13" s="240"/>
      <c r="F13" s="240"/>
      <c r="G13" s="240"/>
      <c r="H13" s="240"/>
      <c r="I13" s="240"/>
      <c r="J13" s="242">
        <f>IFERROR(SUM(E13:I13),0)</f>
        <v>0</v>
      </c>
      <c r="K13" s="174"/>
      <c r="L13" s="243" t="s">
        <v>2799</v>
      </c>
      <c r="M13" s="171"/>
      <c r="N13" s="245"/>
      <c r="O13" s="171"/>
      <c r="P13" s="304"/>
      <c r="Q13" s="246" t="str">
        <f t="shared" ref="Q13:Q16" si="1">IF( SUM( S13:W13 ) = 0, 0, $S$5 )</f>
        <v>Please complete all cells in row</v>
      </c>
      <c r="R13" s="224"/>
      <c r="S13" s="247">
        <f t="shared" ref="S13:S16" si="2" xml:space="preserve"> IF( ISNUMBER(E13 ), 0, 1 )</f>
        <v>1</v>
      </c>
      <c r="T13" s="247">
        <f t="shared" ref="T13:T16" si="3" xml:space="preserve"> IF( ISNUMBER(F13 ), 0, 1 )</f>
        <v>1</v>
      </c>
      <c r="U13" s="247">
        <f t="shared" ref="U13:U16" si="4" xml:space="preserve"> IF( ISNUMBER(G13 ), 0, 1 )</f>
        <v>1</v>
      </c>
      <c r="V13" s="247">
        <f t="shared" ref="V13:V16" si="5" xml:space="preserve"> IF( ISNUMBER(H13 ), 0, 1 )</f>
        <v>1</v>
      </c>
      <c r="W13" s="247">
        <f t="shared" ref="W13:W16" si="6" xml:space="preserve"> IF( ISNUMBER(I13 ), 0, 1 )</f>
        <v>1</v>
      </c>
      <c r="X13" s="224"/>
      <c r="Y13" s="196"/>
      <c r="Z13" s="408" t="s">
        <v>2798</v>
      </c>
      <c r="AA13" s="240" t="s">
        <v>2800</v>
      </c>
      <c r="AB13" s="240" t="s">
        <v>2801</v>
      </c>
      <c r="AC13" s="240" t="s">
        <v>2802</v>
      </c>
      <c r="AD13" s="240" t="s">
        <v>2803</v>
      </c>
      <c r="AE13" s="240" t="s">
        <v>2804</v>
      </c>
      <c r="AF13" s="242" t="s">
        <v>2805</v>
      </c>
      <c r="AG13" s="630"/>
      <c r="AH13" s="191"/>
      <c r="AI13" s="191"/>
      <c r="AJ13" s="191"/>
      <c r="AK13" s="191"/>
    </row>
    <row r="14" spans="1:37" ht="15.75" customHeight="1">
      <c r="A14" s="171"/>
      <c r="B14" s="417" t="s">
        <v>2806</v>
      </c>
      <c r="C14" s="248" t="s">
        <v>677</v>
      </c>
      <c r="D14" s="248">
        <v>3</v>
      </c>
      <c r="E14" s="249"/>
      <c r="F14" s="249"/>
      <c r="G14" s="249"/>
      <c r="H14" s="249"/>
      <c r="I14" s="249"/>
      <c r="J14" s="251">
        <f>IFERROR(SUM(E14:I14),0)</f>
        <v>0</v>
      </c>
      <c r="K14" s="174"/>
      <c r="L14" s="252" t="s">
        <v>2807</v>
      </c>
      <c r="M14" s="171"/>
      <c r="N14" s="253"/>
      <c r="O14" s="171"/>
      <c r="P14" s="304"/>
      <c r="Q14" s="246" t="str">
        <f t="shared" si="1"/>
        <v>Please complete all cells in row</v>
      </c>
      <c r="R14" s="224"/>
      <c r="S14" s="247">
        <f t="shared" si="2"/>
        <v>1</v>
      </c>
      <c r="T14" s="247">
        <f t="shared" si="3"/>
        <v>1</v>
      </c>
      <c r="U14" s="247">
        <f t="shared" si="4"/>
        <v>1</v>
      </c>
      <c r="V14" s="247">
        <f t="shared" si="5"/>
        <v>1</v>
      </c>
      <c r="W14" s="247">
        <f t="shared" si="6"/>
        <v>1</v>
      </c>
      <c r="X14" s="224"/>
      <c r="Y14" s="196"/>
      <c r="Z14" s="417" t="s">
        <v>2806</v>
      </c>
      <c r="AA14" s="249" t="s">
        <v>2808</v>
      </c>
      <c r="AB14" s="249" t="s">
        <v>2809</v>
      </c>
      <c r="AC14" s="249" t="s">
        <v>2810</v>
      </c>
      <c r="AD14" s="249" t="s">
        <v>2811</v>
      </c>
      <c r="AE14" s="249" t="s">
        <v>2812</v>
      </c>
      <c r="AF14" s="251" t="s">
        <v>2813</v>
      </c>
      <c r="AG14" s="630"/>
      <c r="AH14" s="191"/>
      <c r="AI14" s="191"/>
      <c r="AJ14" s="191"/>
      <c r="AK14" s="191"/>
    </row>
    <row r="15" spans="1:37" ht="15.75" customHeight="1">
      <c r="A15" s="171"/>
      <c r="B15" s="417" t="s">
        <v>2814</v>
      </c>
      <c r="C15" s="248" t="s">
        <v>677</v>
      </c>
      <c r="D15" s="248">
        <v>3</v>
      </c>
      <c r="E15" s="249"/>
      <c r="F15" s="249"/>
      <c r="G15" s="249"/>
      <c r="H15" s="249"/>
      <c r="I15" s="249"/>
      <c r="J15" s="251">
        <f>IFERROR(SUM(E15:I15),0)</f>
        <v>0</v>
      </c>
      <c r="K15" s="174"/>
      <c r="L15" s="252" t="s">
        <v>2815</v>
      </c>
      <c r="M15" s="171"/>
      <c r="N15" s="253"/>
      <c r="O15" s="171"/>
      <c r="P15" s="304"/>
      <c r="Q15" s="246" t="str">
        <f t="shared" si="1"/>
        <v>Please complete all cells in row</v>
      </c>
      <c r="R15" s="224"/>
      <c r="S15" s="247">
        <f t="shared" si="2"/>
        <v>1</v>
      </c>
      <c r="T15" s="247">
        <f t="shared" si="3"/>
        <v>1</v>
      </c>
      <c r="U15" s="247">
        <f t="shared" si="4"/>
        <v>1</v>
      </c>
      <c r="V15" s="247">
        <f t="shared" si="5"/>
        <v>1</v>
      </c>
      <c r="W15" s="247">
        <f t="shared" si="6"/>
        <v>1</v>
      </c>
      <c r="X15" s="224"/>
      <c r="Y15" s="196"/>
      <c r="Z15" s="417" t="s">
        <v>2814</v>
      </c>
      <c r="AA15" s="249" t="s">
        <v>2816</v>
      </c>
      <c r="AB15" s="249" t="s">
        <v>2817</v>
      </c>
      <c r="AC15" s="249" t="s">
        <v>2818</v>
      </c>
      <c r="AD15" s="249" t="s">
        <v>2819</v>
      </c>
      <c r="AE15" s="249" t="s">
        <v>2820</v>
      </c>
      <c r="AF15" s="251" t="s">
        <v>2821</v>
      </c>
      <c r="AG15" s="630"/>
      <c r="AH15" s="191"/>
      <c r="AI15" s="191"/>
      <c r="AJ15" s="191"/>
      <c r="AK15" s="191"/>
    </row>
    <row r="16" spans="1:37" ht="15.75" customHeight="1">
      <c r="A16" s="171"/>
      <c r="B16" s="417" t="s">
        <v>2822</v>
      </c>
      <c r="C16" s="248" t="s">
        <v>677</v>
      </c>
      <c r="D16" s="248">
        <v>3</v>
      </c>
      <c r="E16" s="249"/>
      <c r="F16" s="249"/>
      <c r="G16" s="249"/>
      <c r="H16" s="249"/>
      <c r="I16" s="249"/>
      <c r="J16" s="251">
        <f>IFERROR(SUM(E16:I16),0)</f>
        <v>0</v>
      </c>
      <c r="K16" s="174"/>
      <c r="L16" s="252" t="s">
        <v>2823</v>
      </c>
      <c r="M16" s="171"/>
      <c r="N16" s="253"/>
      <c r="O16" s="171"/>
      <c r="P16" s="304"/>
      <c r="Q16" s="246" t="str">
        <f t="shared" si="1"/>
        <v>Please complete all cells in row</v>
      </c>
      <c r="R16" s="224"/>
      <c r="S16" s="247">
        <f t="shared" si="2"/>
        <v>1</v>
      </c>
      <c r="T16" s="247">
        <f t="shared" si="3"/>
        <v>1</v>
      </c>
      <c r="U16" s="247">
        <f t="shared" si="4"/>
        <v>1</v>
      </c>
      <c r="V16" s="247">
        <f t="shared" si="5"/>
        <v>1</v>
      </c>
      <c r="W16" s="247">
        <f t="shared" si="6"/>
        <v>1</v>
      </c>
      <c r="X16" s="224"/>
      <c r="Y16" s="196"/>
      <c r="Z16" s="417" t="s">
        <v>2822</v>
      </c>
      <c r="AA16" s="249" t="s">
        <v>2824</v>
      </c>
      <c r="AB16" s="249" t="s">
        <v>2825</v>
      </c>
      <c r="AC16" s="249" t="s">
        <v>2826</v>
      </c>
      <c r="AD16" s="249" t="s">
        <v>2827</v>
      </c>
      <c r="AE16" s="249" t="s">
        <v>2828</v>
      </c>
      <c r="AF16" s="251" t="s">
        <v>2829</v>
      </c>
      <c r="AG16" s="630"/>
      <c r="AH16" s="191"/>
      <c r="AI16" s="191"/>
      <c r="AJ16" s="191"/>
      <c r="AK16" s="191"/>
    </row>
    <row r="17" spans="1:37" ht="15.75" customHeight="1" thickBot="1">
      <c r="A17" s="2575" t="s">
        <v>773</v>
      </c>
      <c r="B17" s="420" t="s">
        <v>2830</v>
      </c>
      <c r="C17" s="314" t="s">
        <v>677</v>
      </c>
      <c r="D17" s="314">
        <v>3</v>
      </c>
      <c r="E17" s="260">
        <f>IFERROR(SUM(E13:E16),0)</f>
        <v>0</v>
      </c>
      <c r="F17" s="260">
        <f>IFERROR(SUM(F13:F16),0)</f>
        <v>0</v>
      </c>
      <c r="G17" s="260">
        <f>IFERROR(SUM(G13:G16),0)</f>
        <v>0</v>
      </c>
      <c r="H17" s="260">
        <f>IFERROR(SUM(H13:H16),0)</f>
        <v>0</v>
      </c>
      <c r="I17" s="260">
        <f>IFERROR(SUM(I13:I16),0)</f>
        <v>0</v>
      </c>
      <c r="J17" s="261">
        <f>IFERROR(SUM(E17:I17),0)</f>
        <v>0</v>
      </c>
      <c r="K17" s="174"/>
      <c r="L17" s="315" t="s">
        <v>2831</v>
      </c>
      <c r="M17" s="171"/>
      <c r="N17" s="264"/>
      <c r="O17" s="171"/>
      <c r="P17" s="304"/>
      <c r="Q17" s="246"/>
      <c r="R17" s="224"/>
      <c r="S17" s="232"/>
      <c r="T17" s="232"/>
      <c r="U17" s="232"/>
      <c r="V17" s="232"/>
      <c r="W17" s="232"/>
      <c r="X17" s="224"/>
      <c r="Y17" s="196"/>
      <c r="Z17" s="420" t="s">
        <v>2830</v>
      </c>
      <c r="AA17" s="260" t="s">
        <v>2832</v>
      </c>
      <c r="AB17" s="260" t="s">
        <v>2833</v>
      </c>
      <c r="AC17" s="260" t="s">
        <v>2834</v>
      </c>
      <c r="AD17" s="260" t="s">
        <v>2835</v>
      </c>
      <c r="AE17" s="260" t="s">
        <v>2836</v>
      </c>
      <c r="AF17" s="261" t="s">
        <v>2837</v>
      </c>
      <c r="AG17" s="630"/>
      <c r="AH17" s="191"/>
      <c r="AI17" s="191"/>
      <c r="AJ17" s="191"/>
      <c r="AK17" s="191"/>
    </row>
    <row r="18" spans="1:37" ht="15.75" customHeight="1" thickTop="1" thickBot="1">
      <c r="A18" s="171"/>
      <c r="B18" s="372"/>
      <c r="C18" s="372"/>
      <c r="D18" s="372"/>
      <c r="E18" s="326"/>
      <c r="F18" s="326"/>
      <c r="G18" s="326"/>
      <c r="H18" s="326"/>
      <c r="I18" s="392"/>
      <c r="J18" s="326"/>
      <c r="K18" s="174"/>
      <c r="L18" s="502"/>
      <c r="M18" s="171"/>
      <c r="N18" s="171"/>
      <c r="O18" s="171"/>
      <c r="P18" s="304"/>
      <c r="Q18" s="246"/>
      <c r="R18" s="224"/>
      <c r="S18" s="232"/>
      <c r="T18" s="232"/>
      <c r="U18" s="232"/>
      <c r="V18" s="232"/>
      <c r="W18" s="232"/>
      <c r="X18" s="224"/>
      <c r="Y18" s="196"/>
      <c r="Z18" s="372"/>
      <c r="AA18" s="326"/>
      <c r="AB18" s="326"/>
      <c r="AC18" s="326"/>
      <c r="AD18" s="326"/>
      <c r="AE18" s="392"/>
      <c r="AF18" s="326"/>
      <c r="AG18" s="630"/>
      <c r="AH18" s="191"/>
      <c r="AI18" s="191"/>
      <c r="AJ18" s="191"/>
      <c r="AK18" s="191"/>
    </row>
    <row r="19" spans="1:37" ht="15.75" customHeight="1" thickTop="1" thickBot="1">
      <c r="A19" s="171"/>
      <c r="B19" s="352" t="s">
        <v>2838</v>
      </c>
      <c r="C19" s="353"/>
      <c r="D19" s="353"/>
      <c r="E19" s="278"/>
      <c r="F19" s="278"/>
      <c r="G19" s="278"/>
      <c r="H19" s="278"/>
      <c r="I19" s="278"/>
      <c r="J19" s="278"/>
      <c r="K19" s="174"/>
      <c r="L19" s="502"/>
      <c r="M19" s="171"/>
      <c r="N19" s="171"/>
      <c r="O19" s="171"/>
      <c r="P19" s="304"/>
      <c r="Q19" s="246"/>
      <c r="R19" s="224"/>
      <c r="S19" s="232"/>
      <c r="T19" s="232"/>
      <c r="U19" s="232"/>
      <c r="V19" s="232"/>
      <c r="W19" s="232"/>
      <c r="X19" s="224"/>
      <c r="Y19" s="196"/>
      <c r="Z19" s="352" t="s">
        <v>2838</v>
      </c>
      <c r="AA19" s="278"/>
      <c r="AB19" s="278"/>
      <c r="AC19" s="278"/>
      <c r="AD19" s="278"/>
      <c r="AE19" s="278"/>
      <c r="AF19" s="278"/>
      <c r="AG19" s="630"/>
      <c r="AH19" s="191"/>
      <c r="AI19" s="191"/>
      <c r="AJ19" s="191"/>
      <c r="AK19" s="191"/>
    </row>
    <row r="20" spans="1:37" ht="15.75" customHeight="1" thickTop="1" thickBot="1">
      <c r="A20" s="2575" t="s">
        <v>675</v>
      </c>
      <c r="B20" s="408" t="s">
        <v>2839</v>
      </c>
      <c r="C20" s="239" t="s">
        <v>677</v>
      </c>
      <c r="D20" s="239">
        <v>3</v>
      </c>
      <c r="E20" s="309">
        <f>IFERROR(E17,0)</f>
        <v>0</v>
      </c>
      <c r="F20" s="309">
        <f>IFERROR(F17,0)</f>
        <v>0</v>
      </c>
      <c r="G20" s="309">
        <f>IFERROR(G17,0)</f>
        <v>0</v>
      </c>
      <c r="H20" s="309">
        <f>IFERROR(H17,0)</f>
        <v>0</v>
      </c>
      <c r="I20" s="309">
        <f>IFERROR(I17,0)</f>
        <v>0</v>
      </c>
      <c r="J20" s="242">
        <f>IFERROR(SUM(E20:I20),0)</f>
        <v>0</v>
      </c>
      <c r="K20" s="174"/>
      <c r="L20" s="243" t="s">
        <v>2840</v>
      </c>
      <c r="M20" s="171"/>
      <c r="N20" s="245"/>
      <c r="O20" s="171"/>
      <c r="P20" s="304"/>
      <c r="Q20" s="246"/>
      <c r="R20" s="224"/>
      <c r="S20" s="232"/>
      <c r="T20" s="232"/>
      <c r="U20" s="232"/>
      <c r="V20" s="232"/>
      <c r="W20" s="232"/>
      <c r="X20" s="224"/>
      <c r="Y20" s="196"/>
      <c r="Z20" s="408" t="s">
        <v>2839</v>
      </c>
      <c r="AA20" s="309" t="s">
        <v>756</v>
      </c>
      <c r="AB20" s="309" t="s">
        <v>756</v>
      </c>
      <c r="AC20" s="309" t="s">
        <v>756</v>
      </c>
      <c r="AD20" s="309" t="s">
        <v>756</v>
      </c>
      <c r="AE20" s="309" t="s">
        <v>756</v>
      </c>
      <c r="AF20" s="242" t="s">
        <v>2841</v>
      </c>
      <c r="AG20" s="630"/>
      <c r="AH20" s="191"/>
      <c r="AI20" s="191"/>
      <c r="AJ20" s="191"/>
      <c r="AK20" s="191"/>
    </row>
    <row r="21" spans="1:37" ht="15.75" customHeight="1" thickTop="1">
      <c r="A21" s="171"/>
      <c r="B21" s="417" t="s">
        <v>2842</v>
      </c>
      <c r="C21" s="248" t="s">
        <v>677</v>
      </c>
      <c r="D21" s="248">
        <v>3</v>
      </c>
      <c r="E21" s="340">
        <f>IFERROR(E10,0)</f>
        <v>0</v>
      </c>
      <c r="F21" s="340">
        <f>IFERROR(F10,0)</f>
        <v>0</v>
      </c>
      <c r="G21" s="340">
        <f>IFERROR(G10,0)</f>
        <v>0</v>
      </c>
      <c r="H21" s="340">
        <f>IFERROR(H10,0)</f>
        <v>0</v>
      </c>
      <c r="I21" s="340">
        <f>IFERROR(I10,0)</f>
        <v>0</v>
      </c>
      <c r="J21" s="251">
        <f>IFERROR(SUM(E21:I21),0)</f>
        <v>0</v>
      </c>
      <c r="K21" s="174"/>
      <c r="L21" s="252" t="s">
        <v>2843</v>
      </c>
      <c r="M21" s="171"/>
      <c r="N21" s="253"/>
      <c r="O21" s="171"/>
      <c r="P21" s="304"/>
      <c r="Q21" s="246"/>
      <c r="R21" s="224"/>
      <c r="S21" s="232"/>
      <c r="T21" s="232"/>
      <c r="U21" s="232"/>
      <c r="V21" s="232"/>
      <c r="W21" s="232"/>
      <c r="X21" s="224"/>
      <c r="Y21" s="196"/>
      <c r="Z21" s="417" t="s">
        <v>2842</v>
      </c>
      <c r="AA21" s="309" t="s">
        <v>756</v>
      </c>
      <c r="AB21" s="309" t="s">
        <v>756</v>
      </c>
      <c r="AC21" s="309" t="s">
        <v>756</v>
      </c>
      <c r="AD21" s="309" t="s">
        <v>756</v>
      </c>
      <c r="AE21" s="309" t="s">
        <v>756</v>
      </c>
      <c r="AF21" s="251" t="s">
        <v>2844</v>
      </c>
      <c r="AG21" s="630"/>
      <c r="AH21" s="191"/>
      <c r="AI21" s="191"/>
      <c r="AJ21" s="191"/>
      <c r="AK21" s="191"/>
    </row>
    <row r="22" spans="1:37" ht="15.75" customHeight="1" thickBot="1">
      <c r="A22" s="2575" t="s">
        <v>773</v>
      </c>
      <c r="B22" s="420" t="s">
        <v>2845</v>
      </c>
      <c r="C22" s="314" t="s">
        <v>677</v>
      </c>
      <c r="D22" s="314">
        <v>3</v>
      </c>
      <c r="E22" s="260">
        <f>IFERROR(E20-E21,0)</f>
        <v>0</v>
      </c>
      <c r="F22" s="260">
        <f>IFERROR(F20-F21,0)</f>
        <v>0</v>
      </c>
      <c r="G22" s="260">
        <f>IFERROR(G20-G21,0)</f>
        <v>0</v>
      </c>
      <c r="H22" s="260">
        <f>IFERROR(H20-H21,0)</f>
        <v>0</v>
      </c>
      <c r="I22" s="260">
        <f>IFERROR(I20-I21,0)</f>
        <v>0</v>
      </c>
      <c r="J22" s="261">
        <f>IFERROR(SUM(E22:I22),0)</f>
        <v>0</v>
      </c>
      <c r="K22" s="174"/>
      <c r="L22" s="315" t="s">
        <v>2846</v>
      </c>
      <c r="M22" s="171"/>
      <c r="N22" s="264"/>
      <c r="O22" s="171"/>
      <c r="P22" s="304"/>
      <c r="Q22" s="246"/>
      <c r="R22" s="224"/>
      <c r="S22" s="232"/>
      <c r="T22" s="232"/>
      <c r="U22" s="232"/>
      <c r="V22" s="232"/>
      <c r="W22" s="232"/>
      <c r="X22" s="224"/>
      <c r="Y22" s="196"/>
      <c r="Z22" s="420" t="s">
        <v>2845</v>
      </c>
      <c r="AA22" s="260" t="s">
        <v>2847</v>
      </c>
      <c r="AB22" s="260" t="s">
        <v>2848</v>
      </c>
      <c r="AC22" s="260" t="s">
        <v>2849</v>
      </c>
      <c r="AD22" s="260" t="s">
        <v>2850</v>
      </c>
      <c r="AE22" s="260" t="s">
        <v>2851</v>
      </c>
      <c r="AF22" s="261" t="s">
        <v>2852</v>
      </c>
      <c r="AG22" s="630"/>
      <c r="AH22" s="191"/>
      <c r="AI22" s="191"/>
      <c r="AJ22" s="191"/>
      <c r="AK22" s="191"/>
    </row>
    <row r="23" spans="1:37" ht="12" customHeight="1" thickTop="1">
      <c r="A23" s="171"/>
      <c r="B23" s="372"/>
      <c r="C23" s="372"/>
      <c r="D23" s="372"/>
      <c r="E23" s="308"/>
      <c r="F23" s="308"/>
      <c r="G23" s="308"/>
      <c r="H23" s="308"/>
      <c r="I23" s="61"/>
      <c r="J23" s="308"/>
      <c r="K23" s="174"/>
      <c r="L23" s="502"/>
      <c r="M23" s="171"/>
      <c r="O23" s="2575" t="s">
        <v>815</v>
      </c>
      <c r="P23" s="196"/>
      <c r="Q23" s="246"/>
      <c r="R23" s="318"/>
      <c r="S23" s="232"/>
      <c r="T23" s="232"/>
      <c r="U23" s="232"/>
      <c r="V23" s="232"/>
      <c r="W23" s="232"/>
      <c r="X23" s="318"/>
      <c r="Y23" s="196"/>
      <c r="Z23" s="372"/>
      <c r="AA23" s="308"/>
      <c r="AB23" s="308"/>
      <c r="AC23" s="308"/>
      <c r="AD23" s="308"/>
      <c r="AE23" s="61"/>
      <c r="AF23" s="2859" t="s">
        <v>816</v>
      </c>
      <c r="AG23" s="630"/>
      <c r="AH23" s="191"/>
      <c r="AI23" s="191"/>
      <c r="AJ23" s="191"/>
      <c r="AK23" s="191"/>
    </row>
    <row r="24" spans="1:37" ht="14.25" customHeight="1">
      <c r="A24" s="171"/>
      <c r="B24" s="171"/>
      <c r="C24" s="171"/>
      <c r="D24" s="171"/>
      <c r="E24" s="433"/>
      <c r="F24" s="433"/>
      <c r="G24" s="433"/>
      <c r="H24" s="433"/>
      <c r="I24" s="433"/>
      <c r="J24" s="433"/>
      <c r="K24" s="171"/>
      <c r="L24" s="222"/>
      <c r="M24" s="171"/>
      <c r="N24" s="171"/>
      <c r="O24" s="171"/>
      <c r="P24" s="196"/>
      <c r="Q24" s="246"/>
      <c r="R24" s="318"/>
      <c r="S24" s="232"/>
      <c r="T24" s="232"/>
      <c r="U24" s="232"/>
      <c r="V24" s="232"/>
      <c r="W24" s="232"/>
      <c r="X24" s="318"/>
      <c r="Y24" s="196"/>
      <c r="Z24" s="196"/>
      <c r="AA24" s="196"/>
      <c r="AB24" s="196"/>
      <c r="AC24" s="196"/>
      <c r="AD24" s="196"/>
      <c r="AE24" s="196"/>
      <c r="AG24" s="196"/>
      <c r="AH24" s="191"/>
      <c r="AI24" s="191"/>
      <c r="AJ24" s="191"/>
      <c r="AK24" s="191"/>
    </row>
    <row r="25" spans="1:37">
      <c r="A25" s="171"/>
      <c r="B25" s="171"/>
      <c r="C25" s="171"/>
      <c r="D25" s="171"/>
      <c r="E25" s="171"/>
      <c r="F25" s="171"/>
      <c r="G25" s="171"/>
      <c r="H25" s="171"/>
      <c r="I25" s="171"/>
      <c r="J25" s="171"/>
      <c r="K25" s="171"/>
      <c r="L25" s="222"/>
      <c r="M25" s="171"/>
      <c r="N25" s="171"/>
      <c r="O25" s="171"/>
      <c r="P25" s="196"/>
      <c r="Q25" s="246"/>
      <c r="R25" s="318"/>
      <c r="S25" s="232"/>
      <c r="T25" s="232"/>
      <c r="U25" s="232"/>
      <c r="V25" s="232"/>
      <c r="W25" s="232"/>
      <c r="X25" s="318"/>
      <c r="Y25" s="196"/>
      <c r="Z25" s="196"/>
      <c r="AA25" s="196"/>
      <c r="AB25" s="196"/>
      <c r="AC25" s="196"/>
      <c r="AD25" s="196"/>
      <c r="AE25" s="196"/>
      <c r="AF25" s="196"/>
      <c r="AG25" s="196"/>
      <c r="AH25" s="191"/>
      <c r="AI25" s="191"/>
      <c r="AJ25" s="191"/>
      <c r="AK25" s="191"/>
    </row>
    <row r="26" spans="1:37">
      <c r="A26" s="171"/>
      <c r="B26" s="171"/>
      <c r="C26" s="171"/>
      <c r="D26" s="171"/>
      <c r="E26" s="171"/>
      <c r="F26" s="171"/>
      <c r="G26" s="171"/>
      <c r="H26" s="171"/>
      <c r="I26" s="171"/>
      <c r="J26" s="171"/>
      <c r="K26" s="171"/>
      <c r="L26" s="222"/>
      <c r="M26" s="171"/>
      <c r="N26" s="171"/>
      <c r="O26" s="171"/>
      <c r="P26" s="196"/>
      <c r="Q26" s="246"/>
      <c r="R26" s="225"/>
      <c r="S26" s="232"/>
      <c r="T26" s="232"/>
      <c r="U26" s="232"/>
      <c r="V26" s="232"/>
      <c r="W26" s="232"/>
      <c r="X26" s="225"/>
      <c r="Y26" s="196"/>
      <c r="Z26" s="196"/>
      <c r="AA26" s="196"/>
      <c r="AB26" s="196"/>
      <c r="AC26" s="196"/>
      <c r="AD26" s="196"/>
      <c r="AE26" s="196"/>
      <c r="AF26" s="196"/>
      <c r="AG26" s="196"/>
      <c r="AH26" s="191"/>
      <c r="AI26" s="191"/>
      <c r="AJ26" s="191"/>
      <c r="AK26" s="191"/>
    </row>
    <row r="27" spans="1:37">
      <c r="A27" s="171"/>
      <c r="B27" s="171"/>
      <c r="C27" s="171"/>
      <c r="D27" s="171"/>
      <c r="E27" s="171"/>
      <c r="F27" s="171"/>
      <c r="G27" s="171"/>
      <c r="H27" s="171"/>
      <c r="I27" s="171"/>
      <c r="J27" s="171"/>
      <c r="K27" s="171"/>
      <c r="L27" s="222"/>
      <c r="M27" s="171"/>
      <c r="N27" s="171"/>
      <c r="O27" s="171"/>
      <c r="P27" s="196"/>
      <c r="Q27" s="196"/>
      <c r="R27" s="225"/>
      <c r="S27" s="232"/>
      <c r="T27" s="232"/>
      <c r="U27" s="232"/>
      <c r="V27" s="232"/>
      <c r="W27" s="232"/>
      <c r="X27" s="225"/>
      <c r="Y27" s="196"/>
      <c r="Z27" s="196"/>
      <c r="AA27" s="196"/>
      <c r="AB27" s="196"/>
      <c r="AC27" s="196"/>
      <c r="AD27" s="196"/>
      <c r="AE27" s="196"/>
      <c r="AF27" s="196"/>
      <c r="AG27" s="196"/>
      <c r="AH27" s="191"/>
      <c r="AI27" s="191"/>
      <c r="AJ27" s="191"/>
      <c r="AK27" s="191"/>
    </row>
  </sheetData>
  <sheetProtection formatColumns="0" formatRows="0"/>
  <mergeCells count="7">
    <mergeCell ref="S4:W4"/>
    <mergeCell ref="B1:F1"/>
    <mergeCell ref="Z1:AB1"/>
    <mergeCell ref="B2:F2"/>
    <mergeCell ref="Z2:AB2"/>
    <mergeCell ref="B3:N3"/>
    <mergeCell ref="Z3:AF3"/>
  </mergeCells>
  <conditionalFormatting sqref="Q4:Q26">
    <cfRule type="cellIs" dxfId="187" priority="1" operator="equal">
      <formula>0</formula>
    </cfRule>
  </conditionalFormatting>
  <dataValidations disablePrompts="1"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showGridLines="0" topLeftCell="B1" zoomScale="55" zoomScaleNormal="55" zoomScaleSheetLayoutView="100" workbookViewId="0">
      <selection activeCell="B1" sqref="B1:D1"/>
    </sheetView>
  </sheetViews>
  <sheetFormatPr defaultColWidth="9" defaultRowHeight="15"/>
  <cols>
    <col min="1" max="1" width="11.5" style="14" hidden="1" customWidth="1"/>
    <col min="2" max="2" width="15" style="14" customWidth="1"/>
    <col min="3" max="3" width="71.625" style="14" customWidth="1"/>
    <col min="4" max="6" width="18.625" style="14" customWidth="1"/>
    <col min="7" max="7" width="1.625" style="14" customWidth="1"/>
    <col min="8" max="8" width="11.25" style="14" customWidth="1"/>
    <col min="9" max="9" width="1.625" style="14" customWidth="1"/>
    <col min="10" max="10" width="27.125" style="14" customWidth="1"/>
    <col min="11" max="11" width="9.125" style="14" hidden="1" customWidth="1"/>
    <col min="12" max="12" width="1.625" style="15" customWidth="1"/>
    <col min="13" max="13" width="20.125" style="15" customWidth="1"/>
    <col min="14" max="14" width="7" style="19" hidden="1" customWidth="1"/>
    <col min="15" max="17" width="11.625" style="19" hidden="1" customWidth="1"/>
    <col min="18" max="19" width="1.625" style="19" customWidth="1"/>
    <col min="20" max="21" width="24.625" style="14" customWidth="1"/>
    <col min="22" max="22" width="18" style="14" customWidth="1"/>
    <col min="23" max="23" width="17.5" style="14" customWidth="1"/>
    <col min="24" max="24" width="15.5" style="14" customWidth="1"/>
    <col min="25" max="27" width="16.375" style="14" customWidth="1"/>
    <col min="28" max="29" width="12.125" style="14" customWidth="1"/>
    <col min="30" max="16384" width="9" style="14"/>
  </cols>
  <sheetData>
    <row r="1" spans="1:33" ht="30" customHeight="1">
      <c r="A1" s="191"/>
      <c r="B1" s="3225" t="s">
        <v>2853</v>
      </c>
      <c r="C1" s="3225"/>
      <c r="D1" s="3225"/>
      <c r="E1" s="3225"/>
      <c r="F1" s="3225"/>
      <c r="G1" s="3225"/>
      <c r="H1" s="3225"/>
      <c r="I1" s="3225"/>
      <c r="J1" s="191"/>
      <c r="K1" s="191"/>
      <c r="L1" s="299"/>
      <c r="M1" s="246"/>
      <c r="N1" s="224"/>
      <c r="O1" s="225"/>
      <c r="P1" s="225"/>
      <c r="Q1" s="225"/>
      <c r="R1" s="224"/>
      <c r="S1" s="225"/>
      <c r="T1" s="3225" t="s">
        <v>656</v>
      </c>
      <c r="U1" s="3225"/>
      <c r="V1" s="3225"/>
      <c r="W1" s="3225"/>
      <c r="X1" s="381"/>
      <c r="Y1" s="381"/>
      <c r="Z1" s="381"/>
      <c r="AA1" s="381"/>
      <c r="AB1" s="3379"/>
      <c r="AC1" s="3379"/>
      <c r="AD1" s="3379"/>
      <c r="AE1" s="3379"/>
      <c r="AF1" s="191"/>
      <c r="AG1" s="191"/>
    </row>
    <row r="2" spans="1:33" ht="30" customHeight="1">
      <c r="A2" s="191"/>
      <c r="B2" s="3225" t="str">
        <f>SelectCompany!B4</f>
        <v>South West Water (whole area)</v>
      </c>
      <c r="C2" s="3225"/>
      <c r="D2" s="470"/>
      <c r="E2" s="470"/>
      <c r="F2" s="470"/>
      <c r="G2" s="470"/>
      <c r="H2" s="470"/>
      <c r="I2" s="470"/>
      <c r="J2" s="191"/>
      <c r="K2" s="191"/>
      <c r="L2" s="299"/>
      <c r="M2" s="246"/>
      <c r="N2" s="224"/>
      <c r="O2" s="225"/>
      <c r="P2" s="225"/>
      <c r="Q2" s="225"/>
      <c r="R2" s="224"/>
      <c r="S2" s="225"/>
      <c r="T2" s="3225"/>
      <c r="U2" s="3225"/>
      <c r="V2" s="470"/>
      <c r="W2" s="470"/>
      <c r="X2" s="470"/>
      <c r="Y2" s="470"/>
      <c r="Z2" s="470"/>
      <c r="AA2" s="470"/>
      <c r="AB2" s="2242"/>
      <c r="AC2" s="2242"/>
      <c r="AD2" s="2242"/>
      <c r="AE2" s="2242"/>
      <c r="AF2" s="191"/>
      <c r="AG2" s="191"/>
    </row>
    <row r="3" spans="1:33" ht="30.75" customHeight="1">
      <c r="A3" s="191"/>
      <c r="B3" s="3276" t="s">
        <v>2854</v>
      </c>
      <c r="C3" s="3276"/>
      <c r="D3" s="3276"/>
      <c r="E3" s="3276"/>
      <c r="F3" s="3276"/>
      <c r="G3" s="3276"/>
      <c r="H3" s="3276"/>
      <c r="I3" s="3276"/>
      <c r="J3" s="3276"/>
      <c r="K3" s="191"/>
      <c r="L3" s="301"/>
      <c r="M3" s="227" t="s">
        <v>658</v>
      </c>
      <c r="N3" s="224"/>
      <c r="O3" s="225"/>
      <c r="P3" s="225"/>
      <c r="Q3" s="225"/>
      <c r="R3" s="224"/>
      <c r="S3" s="225"/>
      <c r="T3" s="3380" t="s">
        <v>2855</v>
      </c>
      <c r="U3" s="3380"/>
      <c r="V3" s="3380"/>
      <c r="W3" s="3380"/>
      <c r="X3" s="3380"/>
      <c r="Y3" s="191"/>
      <c r="Z3" s="191"/>
      <c r="AA3" s="191"/>
      <c r="AB3" s="191"/>
      <c r="AC3" s="191"/>
      <c r="AD3" s="191"/>
      <c r="AE3" s="191"/>
      <c r="AF3" s="191"/>
      <c r="AG3" s="191"/>
    </row>
    <row r="4" spans="1:33" ht="15" customHeight="1" thickBot="1">
      <c r="A4" s="191"/>
      <c r="B4" s="435"/>
      <c r="C4" s="435"/>
      <c r="D4" s="435"/>
      <c r="E4" s="435"/>
      <c r="F4" s="435"/>
      <c r="G4" s="2243"/>
      <c r="H4" s="435"/>
      <c r="I4" s="435"/>
      <c r="J4" s="191"/>
      <c r="K4" s="191"/>
      <c r="L4" s="304"/>
      <c r="M4" s="246"/>
      <c r="N4" s="224"/>
      <c r="O4" s="657" t="s">
        <v>659</v>
      </c>
      <c r="P4" s="657"/>
      <c r="Q4" s="657"/>
      <c r="R4" s="224"/>
      <c r="S4" s="225"/>
      <c r="T4" s="435"/>
      <c r="U4" s="435"/>
      <c r="V4" s="435"/>
      <c r="W4" s="435"/>
      <c r="X4" s="435"/>
      <c r="Y4" s="435"/>
      <c r="Z4" s="435"/>
      <c r="AA4" s="435"/>
      <c r="AB4" s="191"/>
      <c r="AC4" s="191"/>
      <c r="AD4" s="191"/>
      <c r="AE4" s="191"/>
      <c r="AF4" s="191"/>
      <c r="AG4" s="191"/>
    </row>
    <row r="5" spans="1:33" ht="45" customHeight="1" thickTop="1" thickBot="1">
      <c r="A5" s="214"/>
      <c r="B5" s="3282" t="s">
        <v>660</v>
      </c>
      <c r="C5" s="3282"/>
      <c r="D5" s="600" t="s">
        <v>676</v>
      </c>
      <c r="E5" s="600" t="s">
        <v>2373</v>
      </c>
      <c r="F5" s="601" t="s">
        <v>2856</v>
      </c>
      <c r="G5" s="437"/>
      <c r="H5" s="3363" t="s">
        <v>666</v>
      </c>
      <c r="I5" s="214"/>
      <c r="J5" s="3382" t="s">
        <v>667</v>
      </c>
      <c r="K5" s="214"/>
      <c r="L5" s="304"/>
      <c r="M5" s="246"/>
      <c r="N5" s="224"/>
      <c r="O5" s="231" t="s">
        <v>668</v>
      </c>
      <c r="P5" s="231"/>
      <c r="Q5" s="231"/>
      <c r="R5" s="224"/>
      <c r="S5" s="225"/>
      <c r="T5" s="3282" t="s">
        <v>660</v>
      </c>
      <c r="U5" s="3282"/>
      <c r="V5" s="600" t="s">
        <v>676</v>
      </c>
      <c r="W5" s="600" t="s">
        <v>2373</v>
      </c>
      <c r="X5" s="601" t="s">
        <v>2856</v>
      </c>
      <c r="Y5" s="191"/>
      <c r="Z5" s="191"/>
      <c r="AA5" s="191"/>
      <c r="AB5" s="191"/>
      <c r="AC5" s="191"/>
      <c r="AD5" s="191"/>
      <c r="AE5" s="191"/>
      <c r="AF5" s="191"/>
      <c r="AG5" s="191"/>
    </row>
    <row r="6" spans="1:33" ht="15" customHeight="1" thickTop="1" thickBot="1">
      <c r="A6" s="214"/>
      <c r="B6" s="3385" t="s">
        <v>661</v>
      </c>
      <c r="C6" s="3385"/>
      <c r="D6" s="384" t="s">
        <v>2857</v>
      </c>
      <c r="E6" s="384" t="s">
        <v>2858</v>
      </c>
      <c r="F6" s="385" t="s">
        <v>2376</v>
      </c>
      <c r="G6" s="437"/>
      <c r="H6" s="3363"/>
      <c r="I6" s="214"/>
      <c r="J6" s="3383"/>
      <c r="K6" s="214"/>
      <c r="L6" s="304"/>
      <c r="M6" s="246"/>
      <c r="N6" s="224"/>
      <c r="O6" s="231"/>
      <c r="P6" s="231"/>
      <c r="Q6" s="231"/>
      <c r="R6" s="224"/>
      <c r="S6" s="225"/>
      <c r="T6" s="3385" t="s">
        <v>661</v>
      </c>
      <c r="U6" s="3385"/>
      <c r="V6" s="384" t="s">
        <v>677</v>
      </c>
      <c r="W6" s="384" t="s">
        <v>2375</v>
      </c>
      <c r="X6" s="385" t="s">
        <v>2376</v>
      </c>
      <c r="Y6" s="191"/>
      <c r="Z6" s="191"/>
      <c r="AA6" s="191"/>
      <c r="AB6" s="191"/>
      <c r="AC6" s="191"/>
      <c r="AD6" s="191"/>
      <c r="AE6" s="191"/>
      <c r="AF6" s="191"/>
      <c r="AG6" s="191"/>
    </row>
    <row r="7" spans="1:33" ht="15" customHeight="1" thickTop="1" thickBot="1">
      <c r="A7" s="214"/>
      <c r="B7" s="3283" t="s">
        <v>662</v>
      </c>
      <c r="C7" s="3283"/>
      <c r="D7" s="233">
        <v>3</v>
      </c>
      <c r="E7" s="233"/>
      <c r="F7" s="602">
        <v>3</v>
      </c>
      <c r="G7" s="437"/>
      <c r="H7" s="3381"/>
      <c r="I7" s="214"/>
      <c r="J7" s="3384"/>
      <c r="K7" s="214"/>
      <c r="L7" s="304"/>
      <c r="M7" s="246"/>
      <c r="N7" s="224"/>
      <c r="O7" s="196"/>
      <c r="P7" s="196"/>
      <c r="Q7" s="196"/>
      <c r="R7" s="224"/>
      <c r="S7" s="225"/>
      <c r="T7" s="3283" t="s">
        <v>662</v>
      </c>
      <c r="U7" s="3283"/>
      <c r="V7" s="233">
        <v>3</v>
      </c>
      <c r="W7" s="233">
        <v>3</v>
      </c>
      <c r="X7" s="602">
        <v>3</v>
      </c>
      <c r="Y7" s="191"/>
      <c r="Z7" s="191"/>
      <c r="AA7" s="191"/>
      <c r="AB7" s="191"/>
      <c r="AC7" s="191"/>
      <c r="AD7" s="191"/>
      <c r="AE7" s="191"/>
      <c r="AF7" s="191"/>
      <c r="AG7" s="191"/>
    </row>
    <row r="8" spans="1:33" customFormat="1" ht="15" customHeight="1" thickTop="1">
      <c r="L8" s="304"/>
      <c r="R8" s="224"/>
      <c r="S8" s="225"/>
      <c r="V8" s="2860" t="s">
        <v>820</v>
      </c>
    </row>
    <row r="9" spans="1:33" ht="15.75" customHeight="1">
      <c r="A9" s="2441" t="s">
        <v>669</v>
      </c>
      <c r="B9" s="2244" t="s">
        <v>2859</v>
      </c>
      <c r="C9" s="2245"/>
      <c r="D9" s="214"/>
      <c r="E9" s="214"/>
      <c r="F9" s="214"/>
      <c r="G9" s="214"/>
      <c r="H9" s="214"/>
      <c r="I9" s="214"/>
      <c r="J9" s="214"/>
      <c r="K9" s="214"/>
      <c r="L9" s="304"/>
      <c r="M9" s="246"/>
      <c r="N9" s="224"/>
      <c r="O9" s="196"/>
      <c r="P9" s="229"/>
      <c r="Q9" s="196"/>
      <c r="R9" s="224"/>
      <c r="S9" s="225"/>
      <c r="T9" s="214"/>
      <c r="U9" s="214"/>
      <c r="V9" s="214"/>
      <c r="W9" s="214"/>
      <c r="X9" s="214"/>
      <c r="Y9" s="191"/>
      <c r="Z9" s="191"/>
      <c r="AA9" s="191"/>
      <c r="AB9" s="191"/>
      <c r="AC9" s="191"/>
      <c r="AD9" s="191"/>
      <c r="AE9" s="191"/>
      <c r="AF9" s="191"/>
      <c r="AG9" s="191"/>
    </row>
    <row r="10" spans="1:33" customFormat="1" ht="15.75" customHeight="1" thickBot="1">
      <c r="A10" s="2575" t="s">
        <v>673</v>
      </c>
      <c r="B10" s="14"/>
      <c r="L10" s="304"/>
      <c r="R10" s="224"/>
      <c r="S10" s="225"/>
    </row>
    <row r="11" spans="1:33" ht="15.75" customHeight="1" thickTop="1" thickBot="1">
      <c r="A11" s="214"/>
      <c r="B11" s="3367" t="s">
        <v>2860</v>
      </c>
      <c r="C11" s="3368"/>
      <c r="D11" s="2246"/>
      <c r="E11" s="2246"/>
      <c r="F11" s="2246"/>
      <c r="G11" s="2246"/>
      <c r="H11" s="437"/>
      <c r="I11" s="171"/>
      <c r="J11" s="214"/>
      <c r="K11" s="214"/>
      <c r="L11" s="304"/>
      <c r="M11" s="246"/>
      <c r="N11" s="224"/>
      <c r="O11" s="232"/>
      <c r="P11" s="232"/>
      <c r="Q11" s="232"/>
      <c r="R11" s="224"/>
      <c r="S11" s="225"/>
      <c r="T11" s="3258" t="s">
        <v>2860</v>
      </c>
      <c r="U11" s="3369"/>
      <c r="V11" s="2246"/>
      <c r="W11" s="2246"/>
      <c r="X11" s="2246"/>
      <c r="Y11" s="196"/>
      <c r="Z11" s="196"/>
      <c r="AA11" s="196"/>
      <c r="AB11" s="191"/>
      <c r="AC11" s="191"/>
      <c r="AD11" s="191"/>
      <c r="AE11" s="191"/>
      <c r="AF11" s="191"/>
      <c r="AG11" s="191"/>
    </row>
    <row r="12" spans="1:33" ht="15.75" customHeight="1" thickTop="1">
      <c r="A12" s="2575" t="s">
        <v>675</v>
      </c>
      <c r="B12" s="3370" t="s">
        <v>2861</v>
      </c>
      <c r="C12" s="3370"/>
      <c r="D12" s="594"/>
      <c r="E12" s="240"/>
      <c r="F12" s="595"/>
      <c r="G12" s="325"/>
      <c r="H12" s="243" t="s">
        <v>2862</v>
      </c>
      <c r="I12" s="214"/>
      <c r="J12" s="245"/>
      <c r="K12" s="214"/>
      <c r="L12" s="304"/>
      <c r="M12" s="246" t="str">
        <f>IF( SUM( O12:Q12 ) = 0, 0, $O$5 )</f>
        <v>Please complete all cells in row</v>
      </c>
      <c r="N12" s="224"/>
      <c r="O12" s="232"/>
      <c r="P12" s="247">
        <f xml:space="preserve"> IF( ISNUMBER(E12 ), 0, 1 )</f>
        <v>1</v>
      </c>
      <c r="Q12" s="232"/>
      <c r="R12" s="224"/>
      <c r="S12" s="225"/>
      <c r="T12" s="3371" t="s">
        <v>2863</v>
      </c>
      <c r="U12" s="3372"/>
      <c r="V12" s="2866"/>
      <c r="W12" s="2662" t="s">
        <v>2864</v>
      </c>
      <c r="X12" s="2867"/>
      <c r="Y12" s="191"/>
      <c r="Z12" s="191"/>
      <c r="AA12" s="191"/>
      <c r="AB12" s="191"/>
      <c r="AC12" s="191"/>
      <c r="AD12" s="191"/>
      <c r="AE12" s="191"/>
      <c r="AF12" s="191"/>
      <c r="AG12" s="191"/>
    </row>
    <row r="13" spans="1:33" ht="15.75" customHeight="1">
      <c r="A13" s="214"/>
      <c r="B13" s="3373" t="s">
        <v>2865</v>
      </c>
      <c r="C13" s="3373"/>
      <c r="D13" s="357"/>
      <c r="E13" s="249"/>
      <c r="F13" s="597"/>
      <c r="G13" s="325"/>
      <c r="H13" s="252" t="s">
        <v>2866</v>
      </c>
      <c r="I13" s="214"/>
      <c r="J13" s="253"/>
      <c r="K13" s="214"/>
      <c r="L13" s="304"/>
      <c r="M13" s="246" t="str">
        <f>IF( SUM( O13:Q13 ) = 0, 0, $O$5 )</f>
        <v>Please complete all cells in row</v>
      </c>
      <c r="N13" s="224"/>
      <c r="O13" s="232"/>
      <c r="P13" s="247">
        <f xml:space="preserve"> IF( ISNUMBER(E13 ), 0, 1 )</f>
        <v>1</v>
      </c>
      <c r="Q13" s="232"/>
      <c r="R13" s="224"/>
      <c r="S13" s="225"/>
      <c r="T13" s="3374" t="s">
        <v>2867</v>
      </c>
      <c r="U13" s="3375"/>
      <c r="V13" s="2865"/>
      <c r="W13" s="2661" t="s">
        <v>2868</v>
      </c>
      <c r="X13" s="2868"/>
      <c r="Y13" s="191"/>
      <c r="Z13" s="191"/>
      <c r="AA13" s="191"/>
      <c r="AB13" s="191"/>
      <c r="AC13" s="191"/>
      <c r="AD13" s="191"/>
      <c r="AE13" s="191"/>
      <c r="AF13" s="191"/>
      <c r="AG13" s="191"/>
    </row>
    <row r="14" spans="1:33" ht="15.75" customHeight="1" thickBot="1">
      <c r="A14" s="2575" t="s">
        <v>773</v>
      </c>
      <c r="B14" s="3376" t="s">
        <v>2869</v>
      </c>
      <c r="C14" s="3376"/>
      <c r="D14" s="365"/>
      <c r="E14" s="259"/>
      <c r="F14" s="598"/>
      <c r="G14" s="325"/>
      <c r="H14" s="315" t="s">
        <v>2870</v>
      </c>
      <c r="I14" s="214"/>
      <c r="J14" s="264"/>
      <c r="K14" s="214"/>
      <c r="L14" s="304"/>
      <c r="M14" s="246" t="str">
        <f>IF( SUM( O14:Q14 ) = 0, 0, $O$5 )</f>
        <v>Please complete all cells in row</v>
      </c>
      <c r="N14" s="224"/>
      <c r="O14" s="232"/>
      <c r="P14" s="247">
        <f xml:space="preserve"> IF( ISNUMBER(E14 ), 0, 1 )</f>
        <v>1</v>
      </c>
      <c r="Q14" s="232"/>
      <c r="R14" s="224"/>
      <c r="S14" s="225"/>
      <c r="T14" s="3377" t="s">
        <v>2871</v>
      </c>
      <c r="U14" s="3378"/>
      <c r="V14" s="2869"/>
      <c r="W14" s="2667" t="s">
        <v>2872</v>
      </c>
      <c r="X14" s="2870"/>
      <c r="Y14" s="191"/>
      <c r="Z14" s="191"/>
      <c r="AA14" s="191"/>
      <c r="AB14" s="191"/>
      <c r="AC14" s="191"/>
      <c r="AD14" s="191"/>
      <c r="AE14" s="191"/>
      <c r="AF14" s="191"/>
      <c r="AG14" s="191"/>
    </row>
    <row r="15" spans="1:33" ht="15.75" customHeight="1" thickTop="1" thickBot="1">
      <c r="A15" s="214"/>
      <c r="B15" s="666"/>
      <c r="C15" s="666"/>
      <c r="D15" s="325"/>
      <c r="E15" s="325"/>
      <c r="F15" s="325"/>
      <c r="G15" s="325"/>
      <c r="H15" s="244"/>
      <c r="I15" s="214"/>
      <c r="J15" s="214"/>
      <c r="K15" s="214"/>
      <c r="L15" s="304"/>
      <c r="M15" s="246"/>
      <c r="N15" s="224"/>
      <c r="O15" s="232"/>
      <c r="P15" s="232"/>
      <c r="Q15" s="232"/>
      <c r="R15" s="224"/>
      <c r="S15" s="225"/>
      <c r="T15" s="666"/>
      <c r="U15" s="666"/>
      <c r="V15" s="325"/>
      <c r="W15" s="325"/>
      <c r="X15" s="325"/>
      <c r="Y15" s="191"/>
      <c r="Z15" s="191"/>
      <c r="AA15" s="191"/>
      <c r="AB15" s="191"/>
      <c r="AC15" s="191"/>
      <c r="AD15" s="191"/>
      <c r="AE15" s="191"/>
      <c r="AF15" s="191"/>
      <c r="AG15" s="191"/>
    </row>
    <row r="16" spans="1:33" ht="15.75" customHeight="1" thickTop="1" thickBot="1">
      <c r="A16" s="214"/>
      <c r="B16" s="3367" t="s">
        <v>2873</v>
      </c>
      <c r="C16" s="3368"/>
      <c r="D16" s="2246"/>
      <c r="E16" s="2246"/>
      <c r="F16" s="2246"/>
      <c r="G16" s="2246"/>
      <c r="H16" s="437"/>
      <c r="I16" s="171"/>
      <c r="J16" s="214"/>
      <c r="K16" s="214"/>
      <c r="L16" s="304"/>
      <c r="M16" s="246"/>
      <c r="N16" s="224"/>
      <c r="O16" s="232"/>
      <c r="P16" s="232"/>
      <c r="Q16" s="232"/>
      <c r="R16" s="224"/>
      <c r="S16" s="225"/>
      <c r="T16" s="3258" t="s">
        <v>2873</v>
      </c>
      <c r="U16" s="3369"/>
      <c r="V16" s="2246"/>
      <c r="W16" s="2246"/>
      <c r="X16" s="2246"/>
      <c r="Y16" s="196"/>
      <c r="Z16" s="196"/>
      <c r="AA16" s="196"/>
      <c r="AB16" s="191"/>
      <c r="AC16" s="191"/>
      <c r="AD16" s="191"/>
      <c r="AE16" s="191"/>
      <c r="AF16" s="191"/>
      <c r="AG16" s="191"/>
    </row>
    <row r="17" spans="1:33" ht="15.75" customHeight="1" thickTop="1">
      <c r="A17" s="2575" t="s">
        <v>675</v>
      </c>
      <c r="B17" s="3370" t="s">
        <v>2874</v>
      </c>
      <c r="C17" s="3370"/>
      <c r="D17" s="594"/>
      <c r="E17" s="240"/>
      <c r="F17" s="595"/>
      <c r="G17" s="325"/>
      <c r="H17" s="243" t="s">
        <v>2875</v>
      </c>
      <c r="I17" s="214"/>
      <c r="J17" s="245"/>
      <c r="K17" s="214"/>
      <c r="L17" s="304"/>
      <c r="M17" s="246" t="str">
        <f>IF( SUM( O17:Q17 ) = 0, 0, $O$5 )</f>
        <v>Please complete all cells in row</v>
      </c>
      <c r="N17" s="224"/>
      <c r="O17" s="232"/>
      <c r="P17" s="247">
        <f xml:space="preserve"> IF( ISNUMBER(E17 ), 0, 1 )</f>
        <v>1</v>
      </c>
      <c r="Q17" s="232"/>
      <c r="R17" s="224"/>
      <c r="S17" s="225"/>
      <c r="T17" s="3371" t="s">
        <v>2876</v>
      </c>
      <c r="U17" s="3372"/>
      <c r="V17" s="2866"/>
      <c r="W17" s="2662" t="s">
        <v>2877</v>
      </c>
      <c r="X17" s="2867"/>
      <c r="Y17" s="191"/>
      <c r="Z17" s="191"/>
      <c r="AA17" s="191"/>
      <c r="AB17" s="191"/>
      <c r="AC17" s="191"/>
      <c r="AD17" s="191"/>
      <c r="AE17" s="191"/>
      <c r="AF17" s="191"/>
      <c r="AG17" s="191"/>
    </row>
    <row r="18" spans="1:33" ht="15.75" customHeight="1">
      <c r="A18" s="214"/>
      <c r="B18" s="3373" t="s">
        <v>2878</v>
      </c>
      <c r="C18" s="3373"/>
      <c r="D18" s="357"/>
      <c r="E18" s="249"/>
      <c r="F18" s="597"/>
      <c r="G18" s="325"/>
      <c r="H18" s="252" t="s">
        <v>2879</v>
      </c>
      <c r="I18" s="214"/>
      <c r="J18" s="253"/>
      <c r="K18" s="214"/>
      <c r="L18" s="304"/>
      <c r="M18" s="246" t="str">
        <f>IF( SUM( O18:Q18 ) = 0, 0, $O$5 )</f>
        <v>Please complete all cells in row</v>
      </c>
      <c r="N18" s="224"/>
      <c r="O18" s="232"/>
      <c r="P18" s="247">
        <f xml:space="preserve"> IF( ISNUMBER(E18 ), 0, 1 )</f>
        <v>1</v>
      </c>
      <c r="Q18" s="232"/>
      <c r="R18" s="224"/>
      <c r="S18" s="225"/>
      <c r="T18" s="3374" t="s">
        <v>2880</v>
      </c>
      <c r="U18" s="3375"/>
      <c r="V18" s="2865"/>
      <c r="W18" s="2661" t="s">
        <v>2881</v>
      </c>
      <c r="X18" s="2868"/>
      <c r="Y18" s="191"/>
      <c r="Z18" s="191"/>
      <c r="AA18" s="191"/>
      <c r="AB18" s="191"/>
      <c r="AC18" s="191"/>
      <c r="AD18" s="191"/>
      <c r="AE18" s="191"/>
      <c r="AF18" s="191"/>
      <c r="AG18" s="191"/>
    </row>
    <row r="19" spans="1:33" ht="15.75" customHeight="1" thickBot="1">
      <c r="A19" s="2575" t="s">
        <v>773</v>
      </c>
      <c r="B19" s="3376" t="s">
        <v>2882</v>
      </c>
      <c r="C19" s="3376"/>
      <c r="D19" s="365"/>
      <c r="E19" s="259"/>
      <c r="F19" s="598"/>
      <c r="G19" s="325"/>
      <c r="H19" s="315" t="s">
        <v>2883</v>
      </c>
      <c r="I19" s="214"/>
      <c r="J19" s="264"/>
      <c r="K19" s="214"/>
      <c r="L19" s="304"/>
      <c r="M19" s="246" t="str">
        <f>IF( SUM( O19:Q19 ) = 0, 0, $O$5 )</f>
        <v>Please complete all cells in row</v>
      </c>
      <c r="N19" s="224"/>
      <c r="O19" s="232"/>
      <c r="P19" s="247">
        <f xml:space="preserve"> IF( ISNUMBER(E19 ), 0, 1 )</f>
        <v>1</v>
      </c>
      <c r="Q19" s="232"/>
      <c r="R19" s="224"/>
      <c r="S19" s="225"/>
      <c r="T19" s="3377" t="s">
        <v>2884</v>
      </c>
      <c r="U19" s="3378"/>
      <c r="V19" s="2869"/>
      <c r="W19" s="2667" t="s">
        <v>2885</v>
      </c>
      <c r="X19" s="2870"/>
      <c r="Y19" s="191"/>
      <c r="Z19" s="191"/>
      <c r="AA19" s="191"/>
      <c r="AB19" s="191"/>
      <c r="AC19" s="191"/>
      <c r="AD19" s="191"/>
      <c r="AE19" s="191"/>
      <c r="AF19" s="191"/>
      <c r="AG19" s="191"/>
    </row>
    <row r="20" spans="1:33" ht="15.75" customHeight="1" thickTop="1" thickBot="1">
      <c r="A20" s="214"/>
      <c r="B20" s="214"/>
      <c r="C20" s="214"/>
      <c r="D20" s="2246"/>
      <c r="E20" s="2246"/>
      <c r="F20" s="2246"/>
      <c r="G20" s="2246"/>
      <c r="H20" s="214"/>
      <c r="I20" s="214"/>
      <c r="J20" s="214"/>
      <c r="K20" s="214"/>
      <c r="L20" s="304"/>
      <c r="M20" s="246"/>
      <c r="N20" s="224"/>
      <c r="O20" s="232"/>
      <c r="P20" s="232"/>
      <c r="Q20" s="232"/>
      <c r="R20" s="224"/>
      <c r="S20" s="225"/>
      <c r="T20" s="214"/>
      <c r="U20" s="214"/>
      <c r="V20" s="2246"/>
      <c r="W20" s="2246"/>
      <c r="X20" s="2246"/>
      <c r="Y20" s="191"/>
      <c r="Z20" s="191"/>
      <c r="AA20" s="191"/>
      <c r="AB20" s="191"/>
      <c r="AC20" s="191"/>
      <c r="AD20" s="191"/>
      <c r="AE20" s="191"/>
      <c r="AF20" s="191"/>
      <c r="AG20" s="191"/>
    </row>
    <row r="21" spans="1:33" ht="15.75" customHeight="1" thickTop="1" thickBot="1">
      <c r="A21" s="214"/>
      <c r="B21" s="3367" t="s">
        <v>2886</v>
      </c>
      <c r="C21" s="3368"/>
      <c r="D21" s="2246"/>
      <c r="E21" s="2246"/>
      <c r="F21" s="2246"/>
      <c r="G21" s="2246"/>
      <c r="H21" s="437"/>
      <c r="I21" s="171"/>
      <c r="J21" s="214"/>
      <c r="K21" s="214"/>
      <c r="L21" s="304"/>
      <c r="M21" s="246"/>
      <c r="N21" s="224"/>
      <c r="O21" s="232"/>
      <c r="P21" s="232"/>
      <c r="Q21" s="232"/>
      <c r="R21" s="224"/>
      <c r="S21" s="225"/>
      <c r="T21" s="3258" t="s">
        <v>2886</v>
      </c>
      <c r="U21" s="3369"/>
      <c r="V21" s="2246"/>
      <c r="W21" s="2246"/>
      <c r="X21" s="2246"/>
      <c r="Y21" s="196"/>
      <c r="Z21" s="196"/>
      <c r="AA21" s="196"/>
      <c r="AB21" s="191"/>
      <c r="AC21" s="191"/>
      <c r="AD21" s="191"/>
      <c r="AE21" s="191"/>
      <c r="AF21" s="191"/>
      <c r="AG21" s="191"/>
    </row>
    <row r="22" spans="1:33" ht="20.25" customHeight="1" thickTop="1">
      <c r="A22" s="2575" t="s">
        <v>675</v>
      </c>
      <c r="B22" s="3370" t="s">
        <v>2887</v>
      </c>
      <c r="C22" s="3370"/>
      <c r="D22" s="594"/>
      <c r="E22" s="594"/>
      <c r="F22" s="242">
        <f>IFERROR(((D27+D35)/E12)*1000,0)</f>
        <v>0</v>
      </c>
      <c r="G22" s="325"/>
      <c r="H22" s="243" t="s">
        <v>2888</v>
      </c>
      <c r="I22" s="214"/>
      <c r="J22" s="245"/>
      <c r="K22" s="214"/>
      <c r="L22" s="304"/>
      <c r="M22" s="246"/>
      <c r="N22" s="224"/>
      <c r="O22" s="232"/>
      <c r="P22" s="232"/>
      <c r="Q22" s="232"/>
      <c r="R22" s="224"/>
      <c r="S22" s="225"/>
      <c r="T22" s="3371" t="s">
        <v>2887</v>
      </c>
      <c r="U22" s="3372"/>
      <c r="V22" s="2866"/>
      <c r="W22" s="2866"/>
      <c r="X22" s="2876" t="s">
        <v>2889</v>
      </c>
      <c r="Y22" s="191"/>
      <c r="Z22" s="191"/>
      <c r="AA22" s="191"/>
      <c r="AB22" s="191"/>
      <c r="AC22" s="191"/>
      <c r="AD22" s="191"/>
      <c r="AE22" s="191"/>
      <c r="AF22" s="191"/>
      <c r="AG22" s="191"/>
    </row>
    <row r="23" spans="1:33" ht="25.15" customHeight="1">
      <c r="A23" s="214"/>
      <c r="B23" s="3373" t="s">
        <v>2890</v>
      </c>
      <c r="C23" s="3373"/>
      <c r="D23" s="357"/>
      <c r="E23" s="357"/>
      <c r="F23" s="251">
        <f>IFERROR(((D28+D36)/E13)*1000,0)</f>
        <v>0</v>
      </c>
      <c r="G23" s="325"/>
      <c r="H23" s="252" t="s">
        <v>2891</v>
      </c>
      <c r="I23" s="214"/>
      <c r="J23" s="253"/>
      <c r="K23" s="214"/>
      <c r="L23" s="304"/>
      <c r="M23" s="246"/>
      <c r="N23" s="224"/>
      <c r="O23" s="232"/>
      <c r="P23" s="232"/>
      <c r="Q23" s="232"/>
      <c r="R23" s="224"/>
      <c r="S23" s="225"/>
      <c r="T23" s="3374" t="s">
        <v>2890</v>
      </c>
      <c r="U23" s="3375"/>
      <c r="V23" s="2865"/>
      <c r="W23" s="2865"/>
      <c r="X23" s="2877" t="s">
        <v>2892</v>
      </c>
      <c r="Y23" s="191"/>
      <c r="Z23" s="191"/>
      <c r="AA23" s="191"/>
      <c r="AB23" s="191"/>
      <c r="AC23" s="191"/>
      <c r="AD23" s="191"/>
      <c r="AE23" s="191"/>
      <c r="AF23" s="191"/>
      <c r="AG23" s="191"/>
    </row>
    <row r="24" spans="1:33" ht="20.25" customHeight="1" thickBot="1">
      <c r="A24" s="2575" t="s">
        <v>773</v>
      </c>
      <c r="B24" s="3376" t="s">
        <v>2893</v>
      </c>
      <c r="C24" s="3376"/>
      <c r="D24" s="365"/>
      <c r="E24" s="365"/>
      <c r="F24" s="261">
        <f>IFERROR(((D29+D37)/E14)*1000,0)</f>
        <v>0</v>
      </c>
      <c r="G24" s="325"/>
      <c r="H24" s="315" t="s">
        <v>2894</v>
      </c>
      <c r="I24" s="214"/>
      <c r="J24" s="264"/>
      <c r="K24" s="214"/>
      <c r="L24" s="304"/>
      <c r="M24" s="246"/>
      <c r="N24" s="224"/>
      <c r="O24" s="232"/>
      <c r="P24" s="232"/>
      <c r="Q24" s="232"/>
      <c r="R24" s="224"/>
      <c r="S24" s="225"/>
      <c r="T24" s="3377" t="s">
        <v>2893</v>
      </c>
      <c r="U24" s="3378"/>
      <c r="V24" s="2869"/>
      <c r="W24" s="2869"/>
      <c r="X24" s="2878" t="s">
        <v>2895</v>
      </c>
      <c r="Y24" s="191"/>
      <c r="Z24" s="191"/>
      <c r="AA24" s="191"/>
      <c r="AB24" s="191"/>
      <c r="AC24" s="191"/>
      <c r="AD24" s="191"/>
      <c r="AE24" s="191"/>
      <c r="AF24" s="191"/>
      <c r="AG24" s="191"/>
    </row>
    <row r="25" spans="1:33" ht="15.75" customHeight="1" thickTop="1" thickBot="1">
      <c r="A25" s="214"/>
      <c r="B25" s="214"/>
      <c r="C25" s="214"/>
      <c r="D25" s="2246"/>
      <c r="E25" s="2246"/>
      <c r="F25" s="2246"/>
      <c r="G25" s="2246"/>
      <c r="H25" s="214"/>
      <c r="I25" s="214"/>
      <c r="J25" s="214"/>
      <c r="K25" s="214"/>
      <c r="L25" s="304"/>
      <c r="M25" s="246"/>
      <c r="N25" s="224"/>
      <c r="O25" s="232"/>
      <c r="P25" s="232"/>
      <c r="Q25" s="232"/>
      <c r="R25" s="224"/>
      <c r="S25" s="225"/>
      <c r="T25" s="214"/>
      <c r="U25" s="214"/>
      <c r="V25" s="2246"/>
      <c r="W25" s="2246"/>
      <c r="X25" s="2246"/>
      <c r="Y25" s="191"/>
      <c r="Z25" s="191"/>
      <c r="AA25" s="191"/>
      <c r="AB25" s="191"/>
      <c r="AC25" s="191"/>
      <c r="AD25" s="191"/>
      <c r="AE25" s="191"/>
      <c r="AF25" s="191"/>
      <c r="AG25" s="191"/>
    </row>
    <row r="26" spans="1:33" ht="15.75" customHeight="1" thickTop="1" thickBot="1">
      <c r="A26" s="214"/>
      <c r="B26" s="3367" t="s">
        <v>2896</v>
      </c>
      <c r="C26" s="3368"/>
      <c r="D26" s="2246"/>
      <c r="E26" s="2246"/>
      <c r="F26" s="2246"/>
      <c r="G26" s="2246"/>
      <c r="H26" s="437"/>
      <c r="I26" s="171"/>
      <c r="J26" s="214"/>
      <c r="K26" s="214"/>
      <c r="L26" s="304"/>
      <c r="M26" s="246"/>
      <c r="N26" s="224"/>
      <c r="O26" s="232"/>
      <c r="P26" s="232"/>
      <c r="Q26" s="232"/>
      <c r="R26" s="224"/>
      <c r="S26" s="225"/>
      <c r="T26" s="3258" t="s">
        <v>2896</v>
      </c>
      <c r="U26" s="3369"/>
      <c r="V26" s="2246"/>
      <c r="W26" s="2246"/>
      <c r="X26" s="2246"/>
      <c r="Y26" s="196"/>
      <c r="Z26" s="196"/>
      <c r="AA26" s="196"/>
      <c r="AB26" s="191"/>
      <c r="AC26" s="191"/>
      <c r="AD26" s="191"/>
      <c r="AE26" s="191"/>
      <c r="AF26" s="191"/>
      <c r="AG26" s="191"/>
    </row>
    <row r="27" spans="1:33" ht="30" customHeight="1" thickTop="1">
      <c r="A27" s="2575" t="s">
        <v>675</v>
      </c>
      <c r="B27" s="3370" t="s">
        <v>2897</v>
      </c>
      <c r="C27" s="3370"/>
      <c r="D27" s="667"/>
      <c r="E27" s="594"/>
      <c r="F27" s="595"/>
      <c r="G27" s="325"/>
      <c r="H27" s="243" t="s">
        <v>2898</v>
      </c>
      <c r="I27" s="214"/>
      <c r="J27" s="245"/>
      <c r="K27" s="214"/>
      <c r="L27" s="304"/>
      <c r="M27" s="246" t="str">
        <f>IF( SUM( O27:Q27 ) = 0, 0, $O$5 )</f>
        <v>Please complete all cells in row</v>
      </c>
      <c r="N27" s="224"/>
      <c r="O27" s="247">
        <f xml:space="preserve"> IF( ISNUMBER(D27 ), 0, 1 )</f>
        <v>1</v>
      </c>
      <c r="P27" s="232"/>
      <c r="Q27" s="232"/>
      <c r="R27" s="224"/>
      <c r="S27" s="225"/>
      <c r="T27" s="3371" t="s">
        <v>2897</v>
      </c>
      <c r="U27" s="3372"/>
      <c r="V27" s="2879" t="s">
        <v>2899</v>
      </c>
      <c r="W27" s="2866"/>
      <c r="X27" s="2867"/>
      <c r="Y27" s="191"/>
      <c r="Z27" s="191"/>
      <c r="AA27" s="191"/>
      <c r="AB27" s="191"/>
      <c r="AC27" s="191"/>
      <c r="AD27" s="191"/>
      <c r="AE27" s="191"/>
      <c r="AF27" s="191"/>
      <c r="AG27" s="191"/>
    </row>
    <row r="28" spans="1:33" ht="30" customHeight="1">
      <c r="A28" s="214"/>
      <c r="B28" s="3373" t="s">
        <v>2900</v>
      </c>
      <c r="C28" s="3373"/>
      <c r="D28" s="668"/>
      <c r="E28" s="357"/>
      <c r="F28" s="597"/>
      <c r="G28" s="325"/>
      <c r="H28" s="252" t="s">
        <v>2901</v>
      </c>
      <c r="I28" s="214"/>
      <c r="J28" s="253"/>
      <c r="K28" s="214"/>
      <c r="L28" s="304"/>
      <c r="M28" s="246" t="str">
        <f>IF( SUM( O28:Q28 ) = 0, 0, $O$5 )</f>
        <v>Please complete all cells in row</v>
      </c>
      <c r="N28" s="224"/>
      <c r="O28" s="247">
        <f xml:space="preserve"> IF( ISNUMBER(D28 ), 0, 1 )</f>
        <v>1</v>
      </c>
      <c r="P28" s="232"/>
      <c r="Q28" s="232"/>
      <c r="R28" s="224"/>
      <c r="S28" s="225"/>
      <c r="T28" s="3374" t="s">
        <v>2900</v>
      </c>
      <c r="U28" s="3375"/>
      <c r="V28" s="2874" t="s">
        <v>2902</v>
      </c>
      <c r="W28" s="2865"/>
      <c r="X28" s="2868"/>
      <c r="Y28" s="191"/>
      <c r="Z28" s="191"/>
      <c r="AA28" s="191"/>
      <c r="AB28" s="191"/>
      <c r="AC28" s="191"/>
      <c r="AD28" s="191"/>
      <c r="AE28" s="191"/>
      <c r="AF28" s="191"/>
      <c r="AG28" s="191"/>
    </row>
    <row r="29" spans="1:33" ht="30" customHeight="1">
      <c r="A29" s="214"/>
      <c r="B29" s="3373" t="s">
        <v>2903</v>
      </c>
      <c r="C29" s="3373"/>
      <c r="D29" s="668"/>
      <c r="E29" s="357"/>
      <c r="F29" s="597"/>
      <c r="G29" s="325"/>
      <c r="H29" s="252" t="s">
        <v>2904</v>
      </c>
      <c r="I29" s="214"/>
      <c r="J29" s="253"/>
      <c r="K29" s="214"/>
      <c r="L29" s="304"/>
      <c r="M29" s="246" t="str">
        <f>IF( SUM( O29:Q29 ) = 0, 0, $O$5 )</f>
        <v>Please complete all cells in row</v>
      </c>
      <c r="N29" s="224"/>
      <c r="O29" s="247">
        <f xml:space="preserve"> IF( ISNUMBER(D29 ), 0, 1 )</f>
        <v>1</v>
      </c>
      <c r="P29" s="232"/>
      <c r="Q29" s="232"/>
      <c r="R29" s="224"/>
      <c r="S29" s="225"/>
      <c r="T29" s="3374" t="s">
        <v>2903</v>
      </c>
      <c r="U29" s="3375"/>
      <c r="V29" s="2874" t="s">
        <v>2905</v>
      </c>
      <c r="W29" s="2865"/>
      <c r="X29" s="2868"/>
      <c r="Y29" s="191"/>
      <c r="Z29" s="191"/>
      <c r="AA29" s="191"/>
      <c r="AB29" s="191"/>
      <c r="AC29" s="191"/>
      <c r="AD29" s="191"/>
      <c r="AE29" s="191"/>
      <c r="AF29" s="191"/>
      <c r="AG29" s="191"/>
    </row>
    <row r="30" spans="1:33" ht="30" customHeight="1">
      <c r="A30" s="214"/>
      <c r="B30" s="3373" t="s">
        <v>2906</v>
      </c>
      <c r="C30" s="3373"/>
      <c r="D30" s="357"/>
      <c r="E30" s="357"/>
      <c r="F30" s="251">
        <f>IFERROR(IF(OR(D27=0,E12=0,E17=0),0,D27/((E12+E17)/1000)),0)</f>
        <v>0</v>
      </c>
      <c r="G30" s="325"/>
      <c r="H30" s="252" t="s">
        <v>2907</v>
      </c>
      <c r="I30" s="214"/>
      <c r="J30" s="253"/>
      <c r="K30" s="214"/>
      <c r="L30" s="304"/>
      <c r="M30" s="246"/>
      <c r="N30" s="224"/>
      <c r="O30" s="232"/>
      <c r="P30" s="232"/>
      <c r="Q30" s="232"/>
      <c r="R30" s="224"/>
      <c r="S30" s="225"/>
      <c r="T30" s="3374" t="s">
        <v>2906</v>
      </c>
      <c r="U30" s="3375"/>
      <c r="V30" s="2865"/>
      <c r="W30" s="2865"/>
      <c r="X30" s="2877" t="s">
        <v>2908</v>
      </c>
      <c r="Y30" s="191"/>
      <c r="Z30" s="191"/>
      <c r="AA30" s="191"/>
      <c r="AB30" s="191"/>
      <c r="AC30" s="191"/>
      <c r="AD30" s="191"/>
      <c r="AE30" s="191"/>
      <c r="AF30" s="191"/>
      <c r="AG30" s="191"/>
    </row>
    <row r="31" spans="1:33" ht="30" customHeight="1">
      <c r="A31" s="214"/>
      <c r="B31" s="3373" t="s">
        <v>2909</v>
      </c>
      <c r="C31" s="3373"/>
      <c r="D31" s="357"/>
      <c r="E31" s="357"/>
      <c r="F31" s="251">
        <f>IFERROR(IF(OR(D28=0,E13=0,E18=0),0,D28/((E13+E18)/1000)),0)</f>
        <v>0</v>
      </c>
      <c r="G31" s="325"/>
      <c r="H31" s="252" t="s">
        <v>2910</v>
      </c>
      <c r="I31" s="214"/>
      <c r="J31" s="253"/>
      <c r="K31" s="214"/>
      <c r="L31" s="304"/>
      <c r="M31" s="246"/>
      <c r="N31" s="224"/>
      <c r="O31" s="232"/>
      <c r="P31" s="232"/>
      <c r="Q31" s="232"/>
      <c r="R31" s="224"/>
      <c r="S31" s="225"/>
      <c r="T31" s="3374" t="s">
        <v>2909</v>
      </c>
      <c r="U31" s="3375"/>
      <c r="V31" s="2865"/>
      <c r="W31" s="2865"/>
      <c r="X31" s="2877" t="s">
        <v>2911</v>
      </c>
      <c r="Y31" s="191"/>
      <c r="Z31" s="191"/>
      <c r="AA31" s="191"/>
      <c r="AB31" s="191"/>
      <c r="AC31" s="191"/>
      <c r="AD31" s="191"/>
      <c r="AE31" s="191"/>
      <c r="AF31" s="191"/>
      <c r="AG31" s="191"/>
    </row>
    <row r="32" spans="1:33" ht="30" customHeight="1" thickBot="1">
      <c r="A32" s="2575" t="s">
        <v>773</v>
      </c>
      <c r="B32" s="3376" t="s">
        <v>2912</v>
      </c>
      <c r="C32" s="3376"/>
      <c r="D32" s="365"/>
      <c r="E32" s="365"/>
      <c r="F32" s="261">
        <f>IFERROR(IF(OR(D29=0,E14=0,E19=0),0,D29/((E14+E19)/1000)),0)</f>
        <v>0</v>
      </c>
      <c r="G32" s="325"/>
      <c r="H32" s="315" t="s">
        <v>2913</v>
      </c>
      <c r="I32" s="214"/>
      <c r="J32" s="264"/>
      <c r="K32" s="214"/>
      <c r="L32" s="304"/>
      <c r="M32" s="246"/>
      <c r="N32" s="224"/>
      <c r="O32" s="232"/>
      <c r="P32" s="232"/>
      <c r="Q32" s="232"/>
      <c r="R32" s="224"/>
      <c r="S32" s="225"/>
      <c r="T32" s="3377" t="s">
        <v>2912</v>
      </c>
      <c r="U32" s="3378"/>
      <c r="V32" s="2869"/>
      <c r="W32" s="2869"/>
      <c r="X32" s="2878" t="s">
        <v>2914</v>
      </c>
      <c r="Y32" s="191"/>
      <c r="Z32" s="191"/>
      <c r="AA32" s="191"/>
      <c r="AB32" s="191"/>
      <c r="AC32" s="191"/>
      <c r="AD32" s="191"/>
      <c r="AE32" s="191"/>
      <c r="AF32" s="191"/>
      <c r="AG32" s="191"/>
    </row>
    <row r="33" spans="1:33" ht="15.75" customHeight="1" thickTop="1" thickBot="1">
      <c r="A33" s="214"/>
      <c r="B33" s="666"/>
      <c r="C33" s="666"/>
      <c r="D33" s="325"/>
      <c r="E33" s="325"/>
      <c r="F33" s="325"/>
      <c r="G33" s="325"/>
      <c r="H33" s="244"/>
      <c r="I33" s="214"/>
      <c r="J33" s="214"/>
      <c r="K33" s="214"/>
      <c r="L33" s="304"/>
      <c r="M33" s="246"/>
      <c r="N33" s="224"/>
      <c r="O33" s="232"/>
      <c r="P33" s="232"/>
      <c r="Q33" s="232"/>
      <c r="R33" s="224"/>
      <c r="S33" s="225"/>
      <c r="T33" s="666"/>
      <c r="U33" s="666"/>
      <c r="V33" s="325"/>
      <c r="W33" s="325"/>
      <c r="X33" s="325"/>
      <c r="Y33" s="191"/>
      <c r="Z33" s="191"/>
      <c r="AA33" s="191"/>
      <c r="AB33" s="191"/>
      <c r="AC33" s="191"/>
      <c r="AD33" s="191"/>
      <c r="AE33" s="191"/>
      <c r="AF33" s="191"/>
      <c r="AG33" s="191"/>
    </row>
    <row r="34" spans="1:33" ht="15.75" customHeight="1" thickTop="1" thickBot="1">
      <c r="A34" s="214"/>
      <c r="B34" s="3367" t="s">
        <v>2915</v>
      </c>
      <c r="C34" s="3368"/>
      <c r="D34" s="2246"/>
      <c r="E34" s="2246"/>
      <c r="F34" s="2246"/>
      <c r="G34" s="2246"/>
      <c r="H34" s="437"/>
      <c r="I34" s="171"/>
      <c r="J34" s="214"/>
      <c r="K34" s="214"/>
      <c r="L34" s="304"/>
      <c r="M34" s="246"/>
      <c r="N34" s="224"/>
      <c r="O34" s="232"/>
      <c r="P34" s="232"/>
      <c r="Q34" s="232"/>
      <c r="R34" s="224"/>
      <c r="S34" s="225"/>
      <c r="T34" s="3258" t="s">
        <v>2915</v>
      </c>
      <c r="U34" s="3369"/>
      <c r="V34" s="2246"/>
      <c r="W34" s="2246"/>
      <c r="X34" s="2246"/>
      <c r="Y34" s="196"/>
      <c r="Z34" s="196"/>
      <c r="AA34" s="196"/>
      <c r="AB34" s="191"/>
      <c r="AC34" s="191"/>
      <c r="AD34" s="191"/>
      <c r="AE34" s="191"/>
      <c r="AF34" s="191"/>
      <c r="AG34" s="191"/>
    </row>
    <row r="35" spans="1:33" ht="30" customHeight="1" thickTop="1">
      <c r="A35" s="2575" t="s">
        <v>675</v>
      </c>
      <c r="B35" s="3370" t="s">
        <v>2916</v>
      </c>
      <c r="C35" s="3370"/>
      <c r="D35" s="667"/>
      <c r="E35" s="594"/>
      <c r="F35" s="2247"/>
      <c r="G35" s="2246"/>
      <c r="H35" s="243" t="s">
        <v>2917</v>
      </c>
      <c r="I35" s="214"/>
      <c r="J35" s="245"/>
      <c r="K35" s="214"/>
      <c r="L35" s="304"/>
      <c r="M35" s="246" t="str">
        <f>IF( SUM( O35:Q35 ) = 0, 0, $O$5 )</f>
        <v>Please complete all cells in row</v>
      </c>
      <c r="N35" s="224"/>
      <c r="O35" s="247">
        <f xml:space="preserve"> IF( ISNUMBER(D35 ), 0, 1 )</f>
        <v>1</v>
      </c>
      <c r="P35" s="232"/>
      <c r="Q35" s="232"/>
      <c r="R35" s="224"/>
      <c r="S35" s="225"/>
      <c r="T35" s="3371" t="s">
        <v>2916</v>
      </c>
      <c r="U35" s="3372"/>
      <c r="V35" s="2879" t="s">
        <v>2918</v>
      </c>
      <c r="W35" s="2866"/>
      <c r="X35" s="2880"/>
      <c r="Y35" s="191"/>
      <c r="Z35" s="191"/>
      <c r="AA35" s="191"/>
      <c r="AB35" s="191"/>
      <c r="AC35" s="191"/>
      <c r="AD35" s="191"/>
      <c r="AE35" s="191"/>
      <c r="AF35" s="191"/>
      <c r="AG35" s="191"/>
    </row>
    <row r="36" spans="1:33" ht="30" customHeight="1">
      <c r="A36" s="214"/>
      <c r="B36" s="3373" t="s">
        <v>2919</v>
      </c>
      <c r="C36" s="3373"/>
      <c r="D36" s="668"/>
      <c r="E36" s="357"/>
      <c r="F36" s="2248"/>
      <c r="G36" s="2246"/>
      <c r="H36" s="252" t="s">
        <v>2920</v>
      </c>
      <c r="I36" s="214"/>
      <c r="J36" s="253"/>
      <c r="K36" s="214"/>
      <c r="L36" s="304"/>
      <c r="M36" s="246" t="str">
        <f>IF( SUM( O36:Q36 ) = 0, 0, $O$5 )</f>
        <v>Please complete all cells in row</v>
      </c>
      <c r="N36" s="224"/>
      <c r="O36" s="247">
        <f xml:space="preserve"> IF( ISNUMBER(D36 ), 0, 1 )</f>
        <v>1</v>
      </c>
      <c r="P36" s="232"/>
      <c r="Q36" s="232"/>
      <c r="R36" s="224"/>
      <c r="S36" s="225"/>
      <c r="T36" s="3374" t="s">
        <v>2919</v>
      </c>
      <c r="U36" s="3375"/>
      <c r="V36" s="2874" t="s">
        <v>2921</v>
      </c>
      <c r="W36" s="2865"/>
      <c r="X36" s="2881"/>
      <c r="Y36" s="191"/>
      <c r="Z36" s="191"/>
      <c r="AA36" s="191"/>
      <c r="AB36" s="191"/>
      <c r="AC36" s="191"/>
      <c r="AD36" s="191"/>
      <c r="AE36" s="191"/>
      <c r="AF36" s="191"/>
      <c r="AG36" s="191"/>
    </row>
    <row r="37" spans="1:33" ht="30" customHeight="1">
      <c r="A37" s="214"/>
      <c r="B37" s="3373" t="s">
        <v>2922</v>
      </c>
      <c r="C37" s="3373"/>
      <c r="D37" s="668"/>
      <c r="E37" s="357"/>
      <c r="F37" s="2248"/>
      <c r="G37" s="2246"/>
      <c r="H37" s="252" t="s">
        <v>2923</v>
      </c>
      <c r="I37" s="214"/>
      <c r="J37" s="253"/>
      <c r="K37" s="214"/>
      <c r="L37" s="304"/>
      <c r="M37" s="246" t="str">
        <f>IF( SUM( O37:Q37 ) = 0, 0, $O$5 )</f>
        <v>Please complete all cells in row</v>
      </c>
      <c r="N37" s="224"/>
      <c r="O37" s="247">
        <f xml:space="preserve"> IF( ISNUMBER(D37 ), 0, 1 )</f>
        <v>1</v>
      </c>
      <c r="P37" s="232"/>
      <c r="Q37" s="232"/>
      <c r="R37" s="224"/>
      <c r="S37" s="225"/>
      <c r="T37" s="3374" t="s">
        <v>2922</v>
      </c>
      <c r="U37" s="3375"/>
      <c r="V37" s="2874" t="s">
        <v>2924</v>
      </c>
      <c r="W37" s="2865"/>
      <c r="X37" s="2881"/>
      <c r="Y37" s="191"/>
      <c r="Z37" s="191"/>
      <c r="AA37" s="191"/>
      <c r="AB37" s="191"/>
      <c r="AC37" s="191"/>
      <c r="AD37" s="191"/>
      <c r="AE37" s="191"/>
      <c r="AF37" s="191"/>
      <c r="AG37" s="191"/>
    </row>
    <row r="38" spans="1:33" ht="30" customHeight="1">
      <c r="A38" s="214"/>
      <c r="B38" s="3373" t="s">
        <v>2925</v>
      </c>
      <c r="C38" s="3373"/>
      <c r="D38" s="357"/>
      <c r="E38" s="357"/>
      <c r="F38" s="251">
        <f>IFERROR(IF(OR(D35=0,E12=0),0,D35/(E12/1000)),0)</f>
        <v>0</v>
      </c>
      <c r="G38" s="325"/>
      <c r="H38" s="252" t="s">
        <v>2926</v>
      </c>
      <c r="I38" s="214"/>
      <c r="J38" s="253"/>
      <c r="K38" s="214"/>
      <c r="L38" s="304"/>
      <c r="M38" s="246"/>
      <c r="N38" s="224"/>
      <c r="O38" s="232"/>
      <c r="P38" s="232"/>
      <c r="Q38" s="232"/>
      <c r="R38" s="224"/>
      <c r="S38" s="225"/>
      <c r="T38" s="3374" t="s">
        <v>2925</v>
      </c>
      <c r="U38" s="3375"/>
      <c r="V38" s="2865"/>
      <c r="W38" s="2865"/>
      <c r="X38" s="2877" t="s">
        <v>2927</v>
      </c>
      <c r="Y38" s="191"/>
      <c r="Z38" s="191"/>
      <c r="AA38" s="191"/>
      <c r="AB38" s="191"/>
      <c r="AC38" s="191"/>
      <c r="AD38" s="191"/>
      <c r="AE38" s="191"/>
      <c r="AF38" s="191"/>
      <c r="AG38" s="191"/>
    </row>
    <row r="39" spans="1:33" ht="30" customHeight="1">
      <c r="A39" s="214"/>
      <c r="B39" s="3373" t="s">
        <v>2928</v>
      </c>
      <c r="C39" s="3373"/>
      <c r="D39" s="357"/>
      <c r="E39" s="357"/>
      <c r="F39" s="251">
        <f>IFERROR(IF(OR(D36=0,E13=0),0,D36/(E13/1000)),0)</f>
        <v>0</v>
      </c>
      <c r="G39" s="325"/>
      <c r="H39" s="252" t="s">
        <v>2929</v>
      </c>
      <c r="I39" s="214"/>
      <c r="J39" s="253"/>
      <c r="K39" s="214"/>
      <c r="L39" s="304"/>
      <c r="M39" s="246"/>
      <c r="N39" s="224"/>
      <c r="O39" s="232"/>
      <c r="P39" s="232"/>
      <c r="Q39" s="232"/>
      <c r="R39" s="224"/>
      <c r="S39" s="225"/>
      <c r="T39" s="3374" t="s">
        <v>2928</v>
      </c>
      <c r="U39" s="3375"/>
      <c r="V39" s="2865"/>
      <c r="W39" s="2865"/>
      <c r="X39" s="2877" t="s">
        <v>2930</v>
      </c>
      <c r="Y39" s="191"/>
      <c r="Z39" s="191"/>
      <c r="AA39" s="191"/>
      <c r="AB39" s="191"/>
      <c r="AC39" s="191"/>
      <c r="AD39" s="191"/>
      <c r="AE39" s="191"/>
      <c r="AF39" s="191"/>
      <c r="AG39" s="191"/>
    </row>
    <row r="40" spans="1:33" ht="30" customHeight="1" thickBot="1">
      <c r="A40" s="2575" t="s">
        <v>773</v>
      </c>
      <c r="B40" s="3376" t="s">
        <v>2931</v>
      </c>
      <c r="C40" s="3376"/>
      <c r="D40" s="365"/>
      <c r="E40" s="365"/>
      <c r="F40" s="261">
        <f>IFERROR(IF(OR(D37=0,E14=0),0,D37/(E14/1000)),0)</f>
        <v>0</v>
      </c>
      <c r="G40" s="325"/>
      <c r="H40" s="315" t="s">
        <v>2932</v>
      </c>
      <c r="I40" s="214"/>
      <c r="J40" s="264"/>
      <c r="K40" s="214"/>
      <c r="L40" s="304"/>
      <c r="M40" s="246"/>
      <c r="N40" s="224"/>
      <c r="O40" s="232"/>
      <c r="P40" s="232"/>
      <c r="Q40" s="232"/>
      <c r="R40" s="224"/>
      <c r="S40" s="225"/>
      <c r="T40" s="3377" t="s">
        <v>2931</v>
      </c>
      <c r="U40" s="3378"/>
      <c r="V40" s="2869"/>
      <c r="W40" s="2869"/>
      <c r="X40" s="2878" t="s">
        <v>2933</v>
      </c>
      <c r="Y40" s="191"/>
      <c r="Z40" s="191"/>
      <c r="AA40" s="191"/>
      <c r="AB40" s="191"/>
      <c r="AC40" s="191"/>
      <c r="AD40" s="191"/>
      <c r="AE40" s="191"/>
      <c r="AF40" s="191"/>
      <c r="AG40" s="191"/>
    </row>
    <row r="41" spans="1:33" ht="15.75" customHeight="1" thickTop="1" thickBot="1">
      <c r="A41" s="214"/>
      <c r="B41" s="214"/>
      <c r="C41" s="214"/>
      <c r="D41" s="2246"/>
      <c r="E41" s="2246"/>
      <c r="F41" s="2246"/>
      <c r="G41" s="2246"/>
      <c r="H41" s="214"/>
      <c r="I41" s="214"/>
      <c r="J41" s="214"/>
      <c r="K41" s="214"/>
      <c r="L41" s="304"/>
      <c r="M41" s="246"/>
      <c r="N41" s="224"/>
      <c r="O41" s="232"/>
      <c r="P41" s="232"/>
      <c r="Q41" s="232"/>
      <c r="R41" s="224"/>
      <c r="S41" s="225"/>
      <c r="T41" s="214"/>
      <c r="U41" s="214"/>
      <c r="V41" s="2246"/>
      <c r="W41" s="2246"/>
      <c r="X41" s="2246"/>
      <c r="Y41" s="191"/>
      <c r="Z41" s="191"/>
      <c r="AA41" s="191"/>
      <c r="AB41" s="191"/>
      <c r="AC41" s="191"/>
      <c r="AD41" s="191"/>
      <c r="AE41" s="191"/>
      <c r="AF41" s="191"/>
      <c r="AG41" s="191"/>
    </row>
    <row r="42" spans="1:33" ht="15.75" customHeight="1" thickTop="1" thickBot="1">
      <c r="A42" s="214"/>
      <c r="B42" s="3367" t="s">
        <v>2934</v>
      </c>
      <c r="C42" s="3368"/>
      <c r="D42" s="2246"/>
      <c r="E42" s="2246"/>
      <c r="F42" s="2246"/>
      <c r="G42" s="2246"/>
      <c r="H42" s="437"/>
      <c r="I42" s="171"/>
      <c r="J42" s="214"/>
      <c r="K42" s="214"/>
      <c r="L42" s="304"/>
      <c r="M42" s="246"/>
      <c r="N42" s="224"/>
      <c r="O42" s="232"/>
      <c r="P42" s="232"/>
      <c r="Q42" s="232"/>
      <c r="R42" s="224"/>
      <c r="S42" s="225"/>
      <c r="T42" s="3258" t="s">
        <v>2934</v>
      </c>
      <c r="U42" s="3369"/>
      <c r="V42" s="2246"/>
      <c r="W42" s="2246"/>
      <c r="X42" s="2246"/>
      <c r="Y42" s="196"/>
      <c r="Z42" s="196"/>
      <c r="AA42" s="196"/>
      <c r="AB42" s="191"/>
      <c r="AC42" s="191"/>
      <c r="AD42" s="191"/>
      <c r="AE42" s="191"/>
      <c r="AF42" s="191"/>
      <c r="AG42" s="191"/>
    </row>
    <row r="43" spans="1:33" ht="30" customHeight="1" thickTop="1" thickBot="1">
      <c r="A43" s="2575" t="s">
        <v>675</v>
      </c>
      <c r="B43" s="3370" t="s">
        <v>2935</v>
      </c>
      <c r="C43" s="3370"/>
      <c r="D43" s="594"/>
      <c r="E43" s="594"/>
      <c r="F43" s="642"/>
      <c r="G43" s="1672"/>
      <c r="H43" s="243" t="s">
        <v>2936</v>
      </c>
      <c r="I43" s="214"/>
      <c r="J43" s="245"/>
      <c r="K43" s="214"/>
      <c r="L43" s="304"/>
      <c r="M43" s="246" t="str">
        <f>IF( SUM( O43:Q43 ) = 0, 0, $O$5 )</f>
        <v>Please complete all cells in row</v>
      </c>
      <c r="N43" s="224"/>
      <c r="O43" s="232"/>
      <c r="P43" s="232"/>
      <c r="Q43" s="247">
        <f xml:space="preserve"> IF( ISNUMBER(F43 ), 0, 1 )</f>
        <v>1</v>
      </c>
      <c r="R43" s="224"/>
      <c r="S43" s="225"/>
      <c r="T43" s="3371" t="s">
        <v>2935</v>
      </c>
      <c r="U43" s="3372"/>
      <c r="V43" s="2866"/>
      <c r="W43" s="2866"/>
      <c r="X43" s="2882" t="s">
        <v>2937</v>
      </c>
      <c r="Y43" s="191"/>
      <c r="Z43" s="191"/>
      <c r="AA43" s="191"/>
      <c r="AB43" s="191"/>
      <c r="AC43" s="191"/>
      <c r="AD43" s="191"/>
      <c r="AE43" s="191"/>
      <c r="AF43" s="191"/>
      <c r="AG43" s="191"/>
    </row>
    <row r="44" spans="1:33" ht="30" customHeight="1" thickTop="1" thickBot="1">
      <c r="A44" s="214"/>
      <c r="B44" s="3376" t="s">
        <v>2938</v>
      </c>
      <c r="C44" s="3376"/>
      <c r="D44" s="365"/>
      <c r="E44" s="365"/>
      <c r="F44" s="643"/>
      <c r="G44" s="1672"/>
      <c r="H44" s="315" t="s">
        <v>2939</v>
      </c>
      <c r="I44" s="214"/>
      <c r="J44" s="264"/>
      <c r="K44" s="214"/>
      <c r="L44" s="304"/>
      <c r="M44" s="246" t="str">
        <f>IF( SUM( O44:Q44 ) = 0, 0, $O$5 )</f>
        <v>Please complete all cells in row</v>
      </c>
      <c r="N44" s="224"/>
      <c r="O44" s="232"/>
      <c r="P44" s="232"/>
      <c r="Q44" s="247">
        <f xml:space="preserve"> IF( ISNUMBER(F44 ), 0, 1 )</f>
        <v>1</v>
      </c>
      <c r="R44" s="224"/>
      <c r="S44" s="225"/>
      <c r="T44" s="3377" t="s">
        <v>2938</v>
      </c>
      <c r="U44" s="3378"/>
      <c r="V44" s="2869"/>
      <c r="W44" s="2869"/>
      <c r="X44" s="2882" t="s">
        <v>2940</v>
      </c>
      <c r="Y44" s="191"/>
      <c r="Z44" s="191"/>
      <c r="AA44" s="191"/>
      <c r="AB44" s="191"/>
      <c r="AC44" s="191"/>
      <c r="AD44" s="191"/>
      <c r="AE44" s="191"/>
      <c r="AF44" s="191"/>
      <c r="AG44" s="191"/>
    </row>
    <row r="45" spans="1:33" ht="16.5" thickTop="1">
      <c r="A45" s="214"/>
      <c r="B45" s="214"/>
      <c r="C45" s="214"/>
      <c r="D45" s="214"/>
      <c r="E45" s="214"/>
      <c r="F45" s="214"/>
      <c r="G45" s="214"/>
      <c r="H45" s="214"/>
      <c r="I45" s="214"/>
      <c r="J45" s="214"/>
      <c r="K45" s="214"/>
      <c r="L45" s="304"/>
      <c r="M45" s="246"/>
      <c r="N45" s="224"/>
      <c r="O45" s="232"/>
      <c r="P45" s="232"/>
      <c r="Q45" s="232"/>
      <c r="R45" s="224"/>
      <c r="S45" s="225"/>
      <c r="T45" s="191"/>
      <c r="U45" s="191"/>
      <c r="V45" s="191"/>
      <c r="W45" s="191"/>
      <c r="X45" s="191"/>
      <c r="Y45" s="191"/>
      <c r="Z45" s="191"/>
      <c r="AA45" s="191"/>
      <c r="AB45" s="191"/>
      <c r="AC45" s="191"/>
      <c r="AD45" s="191"/>
      <c r="AE45" s="191"/>
      <c r="AF45" s="191"/>
      <c r="AG45" s="191"/>
    </row>
    <row r="46" spans="1:33" ht="15.75" customHeight="1">
      <c r="A46" s="2630" t="s">
        <v>669</v>
      </c>
      <c r="B46" s="2244" t="s">
        <v>2941</v>
      </c>
      <c r="C46" s="2245"/>
      <c r="D46" s="214"/>
      <c r="E46" s="214"/>
      <c r="F46" s="214"/>
      <c r="G46" s="214"/>
      <c r="H46" s="214"/>
      <c r="I46" s="214"/>
      <c r="J46" s="214"/>
      <c r="K46" s="214"/>
      <c r="L46" s="304"/>
      <c r="M46" s="246"/>
      <c r="N46" s="224"/>
      <c r="O46" s="196"/>
      <c r="P46" s="229"/>
      <c r="Q46" s="196"/>
      <c r="R46" s="224"/>
      <c r="S46" s="225"/>
      <c r="T46" s="214"/>
      <c r="U46" s="214"/>
      <c r="V46" s="214"/>
      <c r="W46" s="214"/>
      <c r="X46" s="214"/>
      <c r="Y46" s="191"/>
      <c r="Z46" s="191"/>
      <c r="AA46" s="191"/>
      <c r="AB46" s="191"/>
      <c r="AC46" s="191"/>
      <c r="AD46" s="191"/>
      <c r="AE46" s="191"/>
      <c r="AF46" s="191"/>
      <c r="AG46" s="191"/>
    </row>
    <row r="47" spans="1:33" customFormat="1" ht="15.75" customHeight="1" thickBot="1">
      <c r="L47" s="304"/>
      <c r="M47" s="246"/>
      <c r="N47" s="224"/>
      <c r="R47" s="224"/>
      <c r="S47" s="225"/>
    </row>
    <row r="48" spans="1:33" ht="15.75" customHeight="1" thickTop="1" thickBot="1">
      <c r="A48" s="214"/>
      <c r="B48" s="3367" t="s">
        <v>2942</v>
      </c>
      <c r="C48" s="3368"/>
      <c r="D48" s="2246"/>
      <c r="E48" s="2246"/>
      <c r="F48" s="2246"/>
      <c r="G48" s="2246"/>
      <c r="H48" s="437"/>
      <c r="I48" s="171"/>
      <c r="J48" s="214"/>
      <c r="K48" s="214"/>
      <c r="L48" s="304"/>
      <c r="M48" s="246"/>
      <c r="N48" s="224"/>
      <c r="O48" s="232"/>
      <c r="P48" s="232"/>
      <c r="Q48" s="232"/>
      <c r="R48" s="224"/>
      <c r="S48" s="225"/>
      <c r="T48" s="3258" t="s">
        <v>2942</v>
      </c>
      <c r="U48" s="3369"/>
      <c r="V48" s="2246"/>
      <c r="W48" s="2246"/>
      <c r="X48" s="2246"/>
      <c r="Y48" s="196"/>
      <c r="Z48" s="196"/>
      <c r="AA48" s="196"/>
      <c r="AB48" s="191"/>
      <c r="AC48" s="191"/>
      <c r="AD48" s="191"/>
      <c r="AE48" s="191"/>
      <c r="AF48" s="191"/>
      <c r="AG48" s="191"/>
    </row>
    <row r="49" spans="1:33" ht="30" customHeight="1" thickTop="1">
      <c r="A49" s="2575" t="s">
        <v>675</v>
      </c>
      <c r="B49" s="3370" t="s">
        <v>2943</v>
      </c>
      <c r="C49" s="3370"/>
      <c r="D49" s="594"/>
      <c r="E49" s="240"/>
      <c r="F49" s="2476"/>
      <c r="G49" s="325"/>
      <c r="H49" s="243" t="s">
        <v>2944</v>
      </c>
      <c r="I49" s="214"/>
      <c r="J49" s="245"/>
      <c r="K49" s="214"/>
      <c r="L49" s="304"/>
      <c r="M49" s="246" t="str">
        <f>IF( SUM( O49:Q49 ) = 0, 0, $O$5 )</f>
        <v>Please complete all cells in row</v>
      </c>
      <c r="N49" s="224"/>
      <c r="O49" s="232"/>
      <c r="P49" s="232"/>
      <c r="Q49" s="247">
        <f xml:space="preserve"> IF( ISNUMBER(F49 ), 0, 1 )</f>
        <v>1</v>
      </c>
      <c r="R49" s="224"/>
      <c r="S49" s="225"/>
      <c r="T49" s="3371" t="s">
        <v>2943</v>
      </c>
      <c r="U49" s="3372"/>
      <c r="V49" s="2866"/>
      <c r="W49" s="2662" t="s">
        <v>2945</v>
      </c>
      <c r="X49" s="2867"/>
      <c r="Y49" s="191"/>
      <c r="Z49" s="191"/>
      <c r="AA49" s="191"/>
      <c r="AB49" s="191"/>
      <c r="AC49" s="191"/>
      <c r="AD49" s="191"/>
      <c r="AE49" s="191"/>
      <c r="AF49" s="191"/>
      <c r="AG49" s="191"/>
    </row>
    <row r="50" spans="1:33" ht="30" customHeight="1">
      <c r="A50" s="214"/>
      <c r="B50" s="3373" t="s">
        <v>2946</v>
      </c>
      <c r="C50" s="3373"/>
      <c r="D50" s="668"/>
      <c r="E50" s="384"/>
      <c r="F50" s="2248"/>
      <c r="G50" s="325"/>
      <c r="H50" s="252" t="s">
        <v>2947</v>
      </c>
      <c r="I50" s="214"/>
      <c r="J50" s="253"/>
      <c r="K50" s="214"/>
      <c r="L50" s="304"/>
      <c r="M50" s="246" t="str">
        <f>IF( SUM( O50:Q50 ) = 0, 0, $O$5 )</f>
        <v>Please complete all cells in row</v>
      </c>
      <c r="N50" s="224"/>
      <c r="O50" s="232"/>
      <c r="P50" s="232"/>
      <c r="Q50" s="247">
        <f xml:space="preserve"> IF( ISNUMBER(F50 ), 0, 1 )</f>
        <v>1</v>
      </c>
      <c r="R50" s="224"/>
      <c r="S50" s="225"/>
      <c r="T50" s="3374" t="s">
        <v>2946</v>
      </c>
      <c r="U50" s="3375"/>
      <c r="V50" s="2661" t="s">
        <v>2948</v>
      </c>
      <c r="W50" s="2865"/>
      <c r="X50" s="2868"/>
      <c r="Y50" s="191"/>
      <c r="Z50" s="191"/>
      <c r="AA50" s="191"/>
      <c r="AB50" s="191"/>
      <c r="AC50" s="191"/>
      <c r="AD50" s="191"/>
      <c r="AE50" s="191"/>
      <c r="AF50" s="191"/>
      <c r="AG50" s="191"/>
    </row>
    <row r="51" spans="1:33" ht="30" customHeight="1" thickBot="1">
      <c r="A51" s="2575" t="s">
        <v>773</v>
      </c>
      <c r="B51" s="3376" t="s">
        <v>2949</v>
      </c>
      <c r="C51" s="3376"/>
      <c r="D51" s="365"/>
      <c r="E51" s="365"/>
      <c r="F51" s="261">
        <f>IFERROR(IF(OR(D50=0,E49=0),0,D50/(E49/1000)),0)</f>
        <v>0</v>
      </c>
      <c r="G51" s="325"/>
      <c r="H51" s="315" t="s">
        <v>2950</v>
      </c>
      <c r="I51" s="214"/>
      <c r="J51" s="264"/>
      <c r="K51" s="214"/>
      <c r="L51" s="304"/>
      <c r="M51" s="246" t="str">
        <f>IF( SUM( O51:Q51 ) = 0, 0, $O$5 )</f>
        <v>Please complete all cells in row</v>
      </c>
      <c r="N51" s="224"/>
      <c r="O51" s="232"/>
      <c r="P51" s="232"/>
      <c r="Q51" s="247">
        <f xml:space="preserve"> IF( ISNUMBER(#REF! ), 0, 1 )</f>
        <v>1</v>
      </c>
      <c r="R51" s="224"/>
      <c r="S51" s="225"/>
      <c r="T51" s="3377" t="s">
        <v>2946</v>
      </c>
      <c r="U51" s="3378"/>
      <c r="V51" s="2869"/>
      <c r="W51" s="2869"/>
      <c r="X51" s="2878" t="s">
        <v>2951</v>
      </c>
      <c r="Y51" s="191"/>
      <c r="Z51" s="191"/>
      <c r="AA51" s="191"/>
      <c r="AB51" s="191"/>
      <c r="AC51" s="191"/>
      <c r="AD51" s="191"/>
      <c r="AE51" s="191"/>
      <c r="AF51" s="191"/>
      <c r="AG51" s="191"/>
    </row>
    <row r="52" spans="1:33" ht="16.5" thickTop="1">
      <c r="A52" s="214"/>
      <c r="B52" s="214"/>
      <c r="C52" s="214"/>
      <c r="D52" s="214"/>
      <c r="E52" s="214"/>
      <c r="F52" s="214"/>
      <c r="G52" s="214"/>
      <c r="H52" s="214"/>
      <c r="I52" s="214"/>
      <c r="J52" s="214"/>
      <c r="K52" s="214"/>
      <c r="L52" s="304"/>
      <c r="M52" s="246"/>
      <c r="N52" s="224"/>
      <c r="O52" s="232"/>
      <c r="P52" s="232"/>
      <c r="Q52" s="232"/>
      <c r="R52" s="225"/>
      <c r="S52" s="225"/>
      <c r="T52" s="191"/>
      <c r="U52" s="191"/>
      <c r="V52" s="191"/>
      <c r="W52" s="191"/>
      <c r="X52" s="191"/>
      <c r="Y52" s="2433" t="s">
        <v>816</v>
      </c>
      <c r="Z52" s="191"/>
      <c r="AA52" s="191"/>
      <c r="AB52" s="191"/>
      <c r="AC52" s="191"/>
      <c r="AD52" s="191"/>
      <c r="AE52" s="191"/>
      <c r="AF52" s="191"/>
      <c r="AG52" s="191"/>
    </row>
    <row r="53" spans="1:33">
      <c r="G53"/>
      <c r="K53" s="3071" t="s">
        <v>815</v>
      </c>
    </row>
    <row r="54" spans="1:33">
      <c r="G54"/>
    </row>
    <row r="55" spans="1:33">
      <c r="G55"/>
    </row>
    <row r="56" spans="1:33">
      <c r="G56"/>
    </row>
  </sheetData>
  <sheetProtection formatColumns="0" formatRows="0"/>
  <mergeCells count="85">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 ref="B35:C35"/>
    <mergeCell ref="T35:U35"/>
    <mergeCell ref="B36:C36"/>
    <mergeCell ref="T36:U36"/>
    <mergeCell ref="B37:C37"/>
    <mergeCell ref="T37:U37"/>
    <mergeCell ref="B38:C38"/>
    <mergeCell ref="T38:U38"/>
    <mergeCell ref="B39:C39"/>
    <mergeCell ref="T39:U39"/>
    <mergeCell ref="B40:C40"/>
    <mergeCell ref="T40:U40"/>
    <mergeCell ref="B28:C28"/>
    <mergeCell ref="T28:U28"/>
    <mergeCell ref="B29:C29"/>
    <mergeCell ref="T29:U29"/>
    <mergeCell ref="B30:C30"/>
    <mergeCell ref="T30:U30"/>
    <mergeCell ref="B31:C31"/>
    <mergeCell ref="T31:U31"/>
    <mergeCell ref="B32:C32"/>
    <mergeCell ref="T32:U32"/>
    <mergeCell ref="B34:C34"/>
    <mergeCell ref="T34:U34"/>
    <mergeCell ref="B21:C21"/>
    <mergeCell ref="T21:U21"/>
    <mergeCell ref="B22:C22"/>
    <mergeCell ref="T22:U22"/>
    <mergeCell ref="B23:C23"/>
    <mergeCell ref="T23:U23"/>
    <mergeCell ref="B24:C24"/>
    <mergeCell ref="T24:U24"/>
    <mergeCell ref="B26:C26"/>
    <mergeCell ref="T26:U26"/>
    <mergeCell ref="B27:C27"/>
    <mergeCell ref="T27:U27"/>
    <mergeCell ref="B5:C5"/>
    <mergeCell ref="H5:H7"/>
    <mergeCell ref="J5:J7"/>
    <mergeCell ref="T5:U5"/>
    <mergeCell ref="B6:C6"/>
    <mergeCell ref="T6:U6"/>
    <mergeCell ref="B7:C7"/>
    <mergeCell ref="T7:U7"/>
    <mergeCell ref="AB1:AE1"/>
    <mergeCell ref="B2:C2"/>
    <mergeCell ref="T2:U2"/>
    <mergeCell ref="B3:J3"/>
    <mergeCell ref="T3:X3"/>
    <mergeCell ref="B1:C1"/>
    <mergeCell ref="D1:E1"/>
    <mergeCell ref="F1:G1"/>
    <mergeCell ref="H1:I1"/>
    <mergeCell ref="T1:U1"/>
    <mergeCell ref="V1:W1"/>
    <mergeCell ref="B18:C18"/>
    <mergeCell ref="T18:U18"/>
    <mergeCell ref="B19:C19"/>
    <mergeCell ref="T19:U19"/>
    <mergeCell ref="B13:C13"/>
    <mergeCell ref="T13:U13"/>
    <mergeCell ref="B14:C14"/>
    <mergeCell ref="T14:U14"/>
    <mergeCell ref="B16:C16"/>
    <mergeCell ref="T16:U16"/>
    <mergeCell ref="B11:C11"/>
    <mergeCell ref="T11:U11"/>
    <mergeCell ref="B12:C12"/>
    <mergeCell ref="T12:U12"/>
    <mergeCell ref="B17:C17"/>
    <mergeCell ref="T17:U17"/>
  </mergeCells>
  <phoneticPr fontId="36" type="noConversion"/>
  <conditionalFormatting sqref="M1:M2">
    <cfRule type="cellIs" dxfId="186" priority="6" operator="equal">
      <formula>0</formula>
    </cfRule>
  </conditionalFormatting>
  <conditionalFormatting sqref="M4:M7 M9">
    <cfRule type="cellIs" dxfId="185" priority="5" operator="equal">
      <formula>0</formula>
    </cfRule>
  </conditionalFormatting>
  <conditionalFormatting sqref="M11:M52">
    <cfRule type="cellIs" dxfId="184" priority="4" operator="equal">
      <formula>0</formula>
    </cfRule>
  </conditionalFormatting>
  <dataValidations count="1">
    <dataValidation type="custom" allowBlank="1" showErrorMessage="1" errorTitle="Input Error" error="Please enter a numeric value." sqref="D35:D37 D27:D29 E17:E19 E12:E14 F43:G44 F49:G51" xr:uid="{808C2BE5-98E2-49B8-994D-23D9F15B7AE6}">
      <formula1>ISNUMBER(D12)</formula1>
    </dataValidation>
  </dataValidations>
  <pageMargins left="0.7" right="0.7" top="0.75" bottom="0.75" header="0.3" footer="0.3"/>
  <pageSetup paperSize="8" scale="65" orientation="portrait" r:id="rId1"/>
  <headerFooter>
    <oddFooter>&amp;L_x000D_&amp;1#&amp;"Calibri"&amp;10&amp;K000000 Classification: BUSINESS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I1" zoomScaleNormal="100" zoomScaleSheetLayoutView="100" workbookViewId="0">
      <selection activeCell="B1" sqref="B1:D1"/>
    </sheetView>
  </sheetViews>
  <sheetFormatPr defaultColWidth="8.625" defaultRowHeight="22.5" customHeight="1"/>
  <cols>
    <col min="1" max="1" width="11.5" style="15" hidden="1" customWidth="1"/>
    <col min="2" max="2" width="32" style="15" customWidth="1"/>
    <col min="3" max="3" width="7" style="15" customWidth="1"/>
    <col min="4" max="4" width="5.5" style="15" customWidth="1"/>
    <col min="5" max="5" width="12.25" style="15" customWidth="1"/>
    <col min="6" max="6" width="12.625" style="15" customWidth="1"/>
    <col min="7" max="12" width="12.5" style="15" customWidth="1"/>
    <col min="13" max="13" width="1.625" style="1" customWidth="1"/>
    <col min="14" max="14" width="12.5" style="9" customWidth="1"/>
    <col min="15" max="15" width="1.625" style="15" customWidth="1"/>
    <col min="16" max="16" width="33.625" style="15" customWidth="1"/>
    <col min="17" max="17" width="9.875" style="15" hidden="1" customWidth="1"/>
    <col min="18" max="18" width="1.625" style="15" customWidth="1"/>
    <col min="19" max="19" width="25" style="15" customWidth="1"/>
    <col min="20" max="20" width="1.625" style="19" customWidth="1"/>
    <col min="21" max="27" width="8.125" style="19" hidden="1" customWidth="1"/>
    <col min="28" max="28" width="1.625" style="19" hidden="1" customWidth="1"/>
    <col min="29" max="29" width="1.625" style="15" customWidth="1"/>
    <col min="30" max="30" width="36.125" style="15" customWidth="1"/>
    <col min="31" max="38" width="15" style="15" customWidth="1"/>
    <col min="39" max="16384" width="8.625" style="15"/>
  </cols>
  <sheetData>
    <row r="1" spans="1:41" s="7" customFormat="1" ht="30" customHeight="1">
      <c r="A1" s="348"/>
      <c r="B1" s="3225" t="s">
        <v>2952</v>
      </c>
      <c r="C1" s="3225"/>
      <c r="D1" s="3225"/>
      <c r="E1" s="3225"/>
      <c r="F1" s="3225"/>
      <c r="G1" s="3225"/>
      <c r="H1" s="3225"/>
      <c r="I1" s="3225"/>
      <c r="J1" s="3225"/>
      <c r="K1" s="498"/>
      <c r="L1" s="3225"/>
      <c r="M1" s="3225"/>
      <c r="N1" s="3225"/>
      <c r="O1" s="348"/>
      <c r="P1" s="348"/>
      <c r="Q1" s="348"/>
      <c r="R1" s="299"/>
      <c r="S1" s="229"/>
      <c r="T1" s="320"/>
      <c r="U1" s="225"/>
      <c r="V1" s="225"/>
      <c r="W1" s="225"/>
      <c r="X1" s="225"/>
      <c r="Y1" s="225"/>
      <c r="Z1" s="225"/>
      <c r="AA1" s="225"/>
      <c r="AB1" s="320"/>
      <c r="AC1" s="348"/>
      <c r="AD1" s="3225" t="s">
        <v>656</v>
      </c>
      <c r="AE1" s="3225"/>
      <c r="AF1" s="3225"/>
      <c r="AG1" s="3225"/>
      <c r="AH1" s="3225"/>
      <c r="AI1" s="3225"/>
      <c r="AJ1" s="3225"/>
      <c r="AK1" s="3225"/>
      <c r="AL1" s="3225"/>
      <c r="AM1" s="348"/>
      <c r="AN1" s="348"/>
      <c r="AO1" s="348"/>
    </row>
    <row r="2" spans="1:41" s="7" customFormat="1" ht="30" customHeight="1">
      <c r="A2" s="348"/>
      <c r="B2" s="3225" t="str">
        <f>SelectCompany!B4</f>
        <v>South West Water (whole area)</v>
      </c>
      <c r="C2" s="3225"/>
      <c r="D2" s="3225"/>
      <c r="E2" s="3225"/>
      <c r="F2" s="3225"/>
      <c r="G2" s="3225"/>
      <c r="H2" s="3225"/>
      <c r="I2" s="3225"/>
      <c r="J2" s="3225"/>
      <c r="K2" s="498"/>
      <c r="L2" s="470"/>
      <c r="M2" s="470"/>
      <c r="N2" s="470"/>
      <c r="O2" s="348"/>
      <c r="P2" s="348"/>
      <c r="Q2" s="348"/>
      <c r="R2" s="299"/>
      <c r="S2" s="229"/>
      <c r="T2" s="320"/>
      <c r="U2" s="225"/>
      <c r="V2" s="225"/>
      <c r="W2" s="225"/>
      <c r="X2" s="225"/>
      <c r="Y2" s="225"/>
      <c r="Z2" s="225"/>
      <c r="AA2" s="225"/>
      <c r="AB2" s="320"/>
      <c r="AC2" s="348"/>
      <c r="AD2" s="3225"/>
      <c r="AE2" s="3225"/>
      <c r="AF2" s="3225"/>
      <c r="AG2" s="3225"/>
      <c r="AH2" s="3225"/>
      <c r="AI2" s="3225"/>
      <c r="AJ2" s="3225"/>
      <c r="AK2" s="3225"/>
      <c r="AL2" s="3225"/>
      <c r="AM2" s="348"/>
      <c r="AN2" s="348"/>
      <c r="AO2" s="348"/>
    </row>
    <row r="3" spans="1:41" s="3" customFormat="1" ht="27" customHeight="1">
      <c r="A3" s="171"/>
      <c r="B3" s="3226" t="s">
        <v>2953</v>
      </c>
      <c r="C3" s="3227"/>
      <c r="D3" s="3227"/>
      <c r="E3" s="3227"/>
      <c r="F3" s="3227"/>
      <c r="G3" s="3227"/>
      <c r="H3" s="3227"/>
      <c r="I3" s="3227"/>
      <c r="J3" s="3227"/>
      <c r="K3" s="3227"/>
      <c r="L3" s="3227"/>
      <c r="M3" s="3227"/>
      <c r="N3" s="3227"/>
      <c r="O3" s="3227"/>
      <c r="P3" s="3227"/>
      <c r="Q3" s="171"/>
      <c r="R3" s="301"/>
      <c r="S3" s="227" t="s">
        <v>658</v>
      </c>
      <c r="T3" s="320"/>
      <c r="U3" s="225"/>
      <c r="V3" s="225"/>
      <c r="W3" s="225"/>
      <c r="X3" s="225"/>
      <c r="Y3" s="225"/>
      <c r="Z3" s="225"/>
      <c r="AA3" s="225"/>
      <c r="AB3" s="320"/>
      <c r="AC3" s="171"/>
      <c r="AD3" s="3226" t="s">
        <v>2953</v>
      </c>
      <c r="AE3" s="3227"/>
      <c r="AF3" s="3227"/>
      <c r="AG3" s="3227"/>
      <c r="AH3" s="3227"/>
      <c r="AI3" s="3227"/>
      <c r="AJ3" s="3227"/>
      <c r="AK3" s="3227"/>
      <c r="AL3" s="3227"/>
      <c r="AM3" s="171"/>
      <c r="AN3" s="171"/>
      <c r="AO3" s="171"/>
    </row>
    <row r="4" spans="1:41" s="3" customFormat="1" ht="15" customHeight="1" thickBot="1">
      <c r="A4" s="171"/>
      <c r="B4" s="471"/>
      <c r="C4" s="471"/>
      <c r="D4" s="471"/>
      <c r="E4" s="471"/>
      <c r="F4" s="471"/>
      <c r="G4" s="471"/>
      <c r="H4" s="471"/>
      <c r="I4" s="471"/>
      <c r="J4" s="471"/>
      <c r="K4" s="471"/>
      <c r="L4" s="471"/>
      <c r="M4" s="81"/>
      <c r="N4" s="502"/>
      <c r="O4" s="171"/>
      <c r="P4" s="171"/>
      <c r="Q4" s="171"/>
      <c r="R4" s="304"/>
      <c r="S4" s="229"/>
      <c r="T4" s="320"/>
      <c r="U4" s="3232" t="s">
        <v>659</v>
      </c>
      <c r="V4" s="3232"/>
      <c r="W4" s="3232"/>
      <c r="X4" s="3232"/>
      <c r="Y4" s="3232"/>
      <c r="Z4" s="3232"/>
      <c r="AA4" s="3232"/>
      <c r="AB4" s="320"/>
      <c r="AC4" s="171"/>
      <c r="AD4" s="471"/>
      <c r="AE4" s="471"/>
      <c r="AF4" s="471"/>
      <c r="AG4" s="471"/>
      <c r="AH4" s="471"/>
      <c r="AI4" s="471"/>
      <c r="AJ4" s="471"/>
      <c r="AK4" s="471"/>
      <c r="AL4" s="471"/>
      <c r="AM4" s="171"/>
      <c r="AN4" s="171"/>
      <c r="AO4" s="171"/>
    </row>
    <row r="5" spans="1:41" ht="31.5" thickTop="1" thickBot="1">
      <c r="A5" s="2423" t="s">
        <v>669</v>
      </c>
      <c r="B5" s="402" t="s">
        <v>660</v>
      </c>
      <c r="C5" s="403" t="s">
        <v>661</v>
      </c>
      <c r="D5" s="403" t="s">
        <v>662</v>
      </c>
      <c r="E5" s="503" t="s">
        <v>1999</v>
      </c>
      <c r="F5" s="669" t="s">
        <v>2000</v>
      </c>
      <c r="G5" s="503" t="s">
        <v>2001</v>
      </c>
      <c r="H5" s="503" t="s">
        <v>1594</v>
      </c>
      <c r="I5" s="503" t="s">
        <v>1595</v>
      </c>
      <c r="J5" s="503" t="s">
        <v>1596</v>
      </c>
      <c r="K5" s="503" t="s">
        <v>1597</v>
      </c>
      <c r="L5" s="631" t="s">
        <v>891</v>
      </c>
      <c r="M5" s="81"/>
      <c r="N5" s="506" t="s">
        <v>666</v>
      </c>
      <c r="O5" s="171"/>
      <c r="P5" s="406" t="s">
        <v>2414</v>
      </c>
      <c r="Q5" s="171"/>
      <c r="R5" s="304"/>
      <c r="S5" s="229"/>
      <c r="T5" s="320"/>
      <c r="U5" s="231" t="s">
        <v>668</v>
      </c>
      <c r="V5" s="232"/>
      <c r="W5" s="232"/>
      <c r="X5" s="232"/>
      <c r="Y5" s="232"/>
      <c r="Z5" s="232"/>
      <c r="AA5" s="232"/>
      <c r="AB5" s="320"/>
      <c r="AC5" s="196"/>
      <c r="AD5" s="402" t="s">
        <v>660</v>
      </c>
      <c r="AE5" s="503" t="s">
        <v>2001</v>
      </c>
      <c r="AF5" s="669" t="s">
        <v>1594</v>
      </c>
      <c r="AG5" s="503" t="s">
        <v>1595</v>
      </c>
      <c r="AH5" s="503" t="s">
        <v>1596</v>
      </c>
      <c r="AI5" s="503" t="s">
        <v>1597</v>
      </c>
      <c r="AJ5" s="503" t="s">
        <v>2954</v>
      </c>
      <c r="AK5" s="503" t="s">
        <v>1599</v>
      </c>
      <c r="AL5" s="631" t="s">
        <v>891</v>
      </c>
      <c r="AM5" s="196"/>
      <c r="AN5" s="196"/>
      <c r="AO5" s="196"/>
    </row>
    <row r="6" spans="1:41" ht="15.75" customHeight="1" thickTop="1" thickBot="1">
      <c r="A6" s="2575" t="s">
        <v>673</v>
      </c>
      <c r="C6" s="81"/>
      <c r="D6" s="81"/>
      <c r="E6" s="632"/>
      <c r="F6" s="632"/>
      <c r="G6" s="632"/>
      <c r="H6" s="632"/>
      <c r="I6" s="632"/>
      <c r="J6" s="632"/>
      <c r="K6" s="632"/>
      <c r="L6" s="632"/>
      <c r="M6" s="81"/>
      <c r="N6" s="475"/>
      <c r="O6" s="171"/>
      <c r="P6" s="171"/>
      <c r="Q6" s="171"/>
      <c r="R6" s="304"/>
      <c r="S6" s="229"/>
      <c r="T6" s="320"/>
      <c r="U6" s="196"/>
      <c r="V6" s="196"/>
      <c r="W6" s="196"/>
      <c r="X6" s="196"/>
      <c r="Y6" s="196"/>
      <c r="Z6" s="196"/>
      <c r="AA6" s="196"/>
      <c r="AB6" s="320"/>
      <c r="AC6" s="196"/>
      <c r="AD6" s="81"/>
      <c r="AE6" s="2859" t="s">
        <v>820</v>
      </c>
      <c r="AF6" s="632"/>
      <c r="AG6" s="632"/>
      <c r="AH6" s="632"/>
      <c r="AI6" s="632"/>
      <c r="AJ6" s="632"/>
      <c r="AK6" s="632"/>
      <c r="AL6" s="632"/>
      <c r="AM6" s="196"/>
      <c r="AN6" s="196"/>
      <c r="AO6" s="196"/>
    </row>
    <row r="7" spans="1:41" ht="15.75" customHeight="1" thickTop="1" thickBot="1">
      <c r="A7" s="171"/>
      <c r="B7" s="352" t="s">
        <v>2002</v>
      </c>
      <c r="C7" s="353"/>
      <c r="D7" s="353"/>
      <c r="E7" s="81"/>
      <c r="F7" s="81"/>
      <c r="G7" s="81"/>
      <c r="H7" s="81"/>
      <c r="I7" s="81"/>
      <c r="J7" s="81"/>
      <c r="K7" s="81"/>
      <c r="L7" s="81"/>
      <c r="M7" s="81"/>
      <c r="N7" s="81"/>
      <c r="O7" s="171"/>
      <c r="P7" s="171"/>
      <c r="Q7" s="171"/>
      <c r="R7" s="304"/>
      <c r="S7" s="229"/>
      <c r="T7" s="320"/>
      <c r="U7" s="229"/>
      <c r="V7" s="229"/>
      <c r="W7" s="229"/>
      <c r="X7" s="229"/>
      <c r="Y7" s="229"/>
      <c r="Z7" s="229"/>
      <c r="AA7" s="229"/>
      <c r="AB7" s="320"/>
      <c r="AC7" s="196"/>
      <c r="AD7" s="352" t="s">
        <v>2002</v>
      </c>
      <c r="AE7" s="81"/>
      <c r="AF7" s="81"/>
      <c r="AG7" s="81"/>
      <c r="AH7" s="81"/>
      <c r="AI7" s="81"/>
      <c r="AJ7" s="81"/>
      <c r="AK7" s="81"/>
      <c r="AL7" s="81"/>
      <c r="AM7" s="196"/>
      <c r="AN7" s="196"/>
      <c r="AO7" s="196"/>
    </row>
    <row r="8" spans="1:41" ht="15.75" customHeight="1" thickTop="1">
      <c r="A8" s="2575" t="s">
        <v>675</v>
      </c>
      <c r="B8" s="408" t="s">
        <v>2003</v>
      </c>
      <c r="C8" s="239" t="s">
        <v>677</v>
      </c>
      <c r="D8" s="239">
        <v>3</v>
      </c>
      <c r="E8" s="240"/>
      <c r="F8" s="240"/>
      <c r="G8" s="240"/>
      <c r="H8" s="240"/>
      <c r="I8" s="240"/>
      <c r="J8" s="240"/>
      <c r="K8" s="240"/>
      <c r="L8" s="242">
        <f t="shared" ref="L8:L13" si="0">IFERROR(SUM(E8:K8),0)</f>
        <v>0</v>
      </c>
      <c r="M8" s="81"/>
      <c r="N8" s="2227" t="s">
        <v>2955</v>
      </c>
      <c r="O8" s="171"/>
      <c r="P8" s="245"/>
      <c r="Q8" s="171"/>
      <c r="R8" s="304"/>
      <c r="S8" s="246" t="str">
        <f>IF( SUM( U8:AA8 ) = 0, 0, $U$5 )</f>
        <v>Please complete all cells in row</v>
      </c>
      <c r="T8" s="320"/>
      <c r="U8" s="247">
        <f xml:space="preserve"> IF( ISNUMBER( E8 ), 0, 1 )</f>
        <v>1</v>
      </c>
      <c r="V8" s="247">
        <f t="shared" ref="V8:V12" si="1" xml:space="preserve"> IF( ISNUMBER( F8 ), 0, 1 )</f>
        <v>1</v>
      </c>
      <c r="W8" s="247">
        <f t="shared" ref="W8:W12" si="2" xml:space="preserve"> IF( ISNUMBER( G8 ), 0, 1 )</f>
        <v>1</v>
      </c>
      <c r="X8" s="247">
        <f t="shared" ref="X8:X12" si="3" xml:space="preserve"> IF( ISNUMBER( H8 ), 0, 1 )</f>
        <v>1</v>
      </c>
      <c r="Y8" s="247">
        <f t="shared" ref="Y8:Y12" si="4" xml:space="preserve"> IF( ISNUMBER( I8 ), 0, 1 )</f>
        <v>1</v>
      </c>
      <c r="Z8" s="247">
        <f t="shared" ref="Z8:AA12" si="5" xml:space="preserve"> IF( ISNUMBER( J8 ), 0, 1 )</f>
        <v>1</v>
      </c>
      <c r="AA8" s="247">
        <f t="shared" si="5"/>
        <v>1</v>
      </c>
      <c r="AB8" s="320"/>
      <c r="AC8" s="196"/>
      <c r="AD8" s="408" t="s">
        <v>2003</v>
      </c>
      <c r="AE8" s="240" t="s">
        <v>2956</v>
      </c>
      <c r="AF8" s="240" t="s">
        <v>2957</v>
      </c>
      <c r="AG8" s="240" t="s">
        <v>2958</v>
      </c>
      <c r="AH8" s="240" t="s">
        <v>2959</v>
      </c>
      <c r="AI8" s="240" t="s">
        <v>2960</v>
      </c>
      <c r="AJ8" s="240" t="s">
        <v>2961</v>
      </c>
      <c r="AK8" s="240" t="s">
        <v>2962</v>
      </c>
      <c r="AL8" s="242" t="s">
        <v>2963</v>
      </c>
      <c r="AM8" s="196"/>
      <c r="AN8" s="196"/>
      <c r="AO8" s="196"/>
    </row>
    <row r="9" spans="1:41" ht="15.75" customHeight="1">
      <c r="A9" s="171"/>
      <c r="B9" s="417" t="s">
        <v>2013</v>
      </c>
      <c r="C9" s="248" t="s">
        <v>677</v>
      </c>
      <c r="D9" s="248">
        <v>3</v>
      </c>
      <c r="E9" s="249"/>
      <c r="F9" s="249"/>
      <c r="G9" s="249"/>
      <c r="H9" s="249"/>
      <c r="I9" s="249"/>
      <c r="J9" s="249"/>
      <c r="K9" s="249"/>
      <c r="L9" s="251">
        <f t="shared" si="0"/>
        <v>0</v>
      </c>
      <c r="M9" s="81"/>
      <c r="N9" s="2228" t="s">
        <v>2964</v>
      </c>
      <c r="O9" s="171"/>
      <c r="P9" s="253"/>
      <c r="Q9" s="171"/>
      <c r="R9" s="322"/>
      <c r="S9" s="246" t="str">
        <f t="shared" ref="S9:S12" si="6">IF( SUM( U9:AA9 ) = 0, 0, $U$5 )</f>
        <v>Please complete all cells in row</v>
      </c>
      <c r="T9" s="320"/>
      <c r="U9" s="247">
        <f t="shared" ref="U9:U12" si="7" xml:space="preserve"> IF( ISNUMBER( E9 ), 0, 1 )</f>
        <v>1</v>
      </c>
      <c r="V9" s="247">
        <f t="shared" si="1"/>
        <v>1</v>
      </c>
      <c r="W9" s="247">
        <f t="shared" si="2"/>
        <v>1</v>
      </c>
      <c r="X9" s="247">
        <f t="shared" si="3"/>
        <v>1</v>
      </c>
      <c r="Y9" s="247">
        <f t="shared" si="4"/>
        <v>1</v>
      </c>
      <c r="Z9" s="247">
        <f t="shared" si="5"/>
        <v>1</v>
      </c>
      <c r="AA9" s="247">
        <f t="shared" si="5"/>
        <v>1</v>
      </c>
      <c r="AB9" s="320"/>
      <c r="AC9" s="196"/>
      <c r="AD9" s="417" t="s">
        <v>2013</v>
      </c>
      <c r="AE9" s="249" t="s">
        <v>2965</v>
      </c>
      <c r="AF9" s="249" t="s">
        <v>2966</v>
      </c>
      <c r="AG9" s="249" t="s">
        <v>2967</v>
      </c>
      <c r="AH9" s="249" t="s">
        <v>2968</v>
      </c>
      <c r="AI9" s="249" t="s">
        <v>2969</v>
      </c>
      <c r="AJ9" s="249" t="s">
        <v>2970</v>
      </c>
      <c r="AK9" s="249" t="s">
        <v>2971</v>
      </c>
      <c r="AL9" s="251" t="s">
        <v>2972</v>
      </c>
      <c r="AM9" s="196"/>
      <c r="AN9" s="196"/>
      <c r="AO9" s="196"/>
    </row>
    <row r="10" spans="1:41" ht="15.75" customHeight="1">
      <c r="A10" s="171"/>
      <c r="B10" s="417" t="s">
        <v>2023</v>
      </c>
      <c r="C10" s="248" t="s">
        <v>677</v>
      </c>
      <c r="D10" s="248">
        <v>3</v>
      </c>
      <c r="E10" s="249"/>
      <c r="F10" s="249"/>
      <c r="G10" s="249"/>
      <c r="H10" s="249"/>
      <c r="I10" s="249"/>
      <c r="J10" s="249"/>
      <c r="K10" s="249"/>
      <c r="L10" s="251">
        <f t="shared" si="0"/>
        <v>0</v>
      </c>
      <c r="M10" s="81"/>
      <c r="N10" s="2228" t="s">
        <v>2973</v>
      </c>
      <c r="O10" s="171"/>
      <c r="P10" s="253"/>
      <c r="Q10" s="171"/>
      <c r="R10" s="322"/>
      <c r="S10" s="246" t="str">
        <f t="shared" si="6"/>
        <v>Please complete all cells in row</v>
      </c>
      <c r="T10" s="320"/>
      <c r="U10" s="247">
        <f t="shared" si="7"/>
        <v>1</v>
      </c>
      <c r="V10" s="247">
        <f t="shared" si="1"/>
        <v>1</v>
      </c>
      <c r="W10" s="247">
        <f t="shared" si="2"/>
        <v>1</v>
      </c>
      <c r="X10" s="247">
        <f t="shared" si="3"/>
        <v>1</v>
      </c>
      <c r="Y10" s="247">
        <f t="shared" si="4"/>
        <v>1</v>
      </c>
      <c r="Z10" s="247">
        <f t="shared" si="5"/>
        <v>1</v>
      </c>
      <c r="AA10" s="247">
        <f t="shared" si="5"/>
        <v>1</v>
      </c>
      <c r="AB10" s="320"/>
      <c r="AC10" s="196"/>
      <c r="AD10" s="417" t="s">
        <v>2023</v>
      </c>
      <c r="AE10" s="249" t="s">
        <v>2974</v>
      </c>
      <c r="AF10" s="249" t="s">
        <v>2975</v>
      </c>
      <c r="AG10" s="249" t="s">
        <v>2976</v>
      </c>
      <c r="AH10" s="249" t="s">
        <v>2977</v>
      </c>
      <c r="AI10" s="249" t="s">
        <v>2978</v>
      </c>
      <c r="AJ10" s="249" t="s">
        <v>2979</v>
      </c>
      <c r="AK10" s="249" t="s">
        <v>2980</v>
      </c>
      <c r="AL10" s="251" t="s">
        <v>2981</v>
      </c>
      <c r="AM10" s="196"/>
      <c r="AN10" s="196"/>
      <c r="AO10" s="196"/>
    </row>
    <row r="11" spans="1:41" ht="15.75" customHeight="1">
      <c r="A11" s="171"/>
      <c r="B11" s="417" t="s">
        <v>664</v>
      </c>
      <c r="C11" s="248" t="s">
        <v>677</v>
      </c>
      <c r="D11" s="248">
        <v>3</v>
      </c>
      <c r="E11" s="249"/>
      <c r="F11" s="249"/>
      <c r="G11" s="249"/>
      <c r="H11" s="249"/>
      <c r="I11" s="249"/>
      <c r="J11" s="249"/>
      <c r="K11" s="249"/>
      <c r="L11" s="251">
        <f t="shared" si="0"/>
        <v>0</v>
      </c>
      <c r="M11" s="81"/>
      <c r="N11" s="2385" t="s">
        <v>2982</v>
      </c>
      <c r="O11" s="171"/>
      <c r="P11" s="253"/>
      <c r="Q11" s="171"/>
      <c r="R11" s="322"/>
      <c r="S11" s="246" t="str">
        <f t="shared" si="6"/>
        <v>Please complete all cells in row</v>
      </c>
      <c r="T11" s="320"/>
      <c r="U11" s="247">
        <f t="shared" si="7"/>
        <v>1</v>
      </c>
      <c r="V11" s="247">
        <f t="shared" si="1"/>
        <v>1</v>
      </c>
      <c r="W11" s="247">
        <f t="shared" si="2"/>
        <v>1</v>
      </c>
      <c r="X11" s="247">
        <f t="shared" si="3"/>
        <v>1</v>
      </c>
      <c r="Y11" s="247">
        <f t="shared" si="4"/>
        <v>1</v>
      </c>
      <c r="Z11" s="247">
        <f t="shared" si="5"/>
        <v>1</v>
      </c>
      <c r="AA11" s="247">
        <f t="shared" si="5"/>
        <v>1</v>
      </c>
      <c r="AB11" s="320"/>
      <c r="AC11" s="196"/>
      <c r="AD11" s="417" t="s">
        <v>664</v>
      </c>
      <c r="AE11" s="249" t="s">
        <v>2983</v>
      </c>
      <c r="AF11" s="249" t="s">
        <v>2984</v>
      </c>
      <c r="AG11" s="249" t="s">
        <v>2985</v>
      </c>
      <c r="AH11" s="249" t="s">
        <v>2986</v>
      </c>
      <c r="AI11" s="249" t="s">
        <v>2987</v>
      </c>
      <c r="AJ11" s="249" t="s">
        <v>2988</v>
      </c>
      <c r="AK11" s="249" t="s">
        <v>2989</v>
      </c>
      <c r="AL11" s="251" t="s">
        <v>2990</v>
      </c>
      <c r="AM11" s="196"/>
      <c r="AN11" s="196"/>
      <c r="AO11" s="196"/>
    </row>
    <row r="12" spans="1:41" ht="15.75" customHeight="1">
      <c r="A12" s="171"/>
      <c r="B12" s="417" t="s">
        <v>2042</v>
      </c>
      <c r="C12" s="248" t="s">
        <v>677</v>
      </c>
      <c r="D12" s="248">
        <v>3</v>
      </c>
      <c r="E12" s="249"/>
      <c r="F12" s="249"/>
      <c r="G12" s="249"/>
      <c r="H12" s="249"/>
      <c r="I12" s="249"/>
      <c r="J12" s="249"/>
      <c r="K12" s="249"/>
      <c r="L12" s="251">
        <f t="shared" si="0"/>
        <v>0</v>
      </c>
      <c r="M12" s="81"/>
      <c r="N12" s="2228" t="s">
        <v>2991</v>
      </c>
      <c r="O12" s="171"/>
      <c r="P12" s="253"/>
      <c r="Q12" s="171"/>
      <c r="R12" s="322"/>
      <c r="S12" s="246" t="str">
        <f t="shared" si="6"/>
        <v>Please complete all cells in row</v>
      </c>
      <c r="T12" s="320"/>
      <c r="U12" s="247">
        <f t="shared" si="7"/>
        <v>1</v>
      </c>
      <c r="V12" s="247">
        <f t="shared" si="1"/>
        <v>1</v>
      </c>
      <c r="W12" s="247">
        <f t="shared" si="2"/>
        <v>1</v>
      </c>
      <c r="X12" s="247">
        <f t="shared" si="3"/>
        <v>1</v>
      </c>
      <c r="Y12" s="247">
        <f t="shared" si="4"/>
        <v>1</v>
      </c>
      <c r="Z12" s="247">
        <f t="shared" si="5"/>
        <v>1</v>
      </c>
      <c r="AA12" s="247">
        <f t="shared" si="5"/>
        <v>1</v>
      </c>
      <c r="AB12" s="320"/>
      <c r="AC12" s="196"/>
      <c r="AD12" s="417" t="s">
        <v>2042</v>
      </c>
      <c r="AE12" s="249" t="s">
        <v>2992</v>
      </c>
      <c r="AF12" s="249" t="s">
        <v>2993</v>
      </c>
      <c r="AG12" s="249" t="s">
        <v>2994</v>
      </c>
      <c r="AH12" s="249" t="s">
        <v>2995</v>
      </c>
      <c r="AI12" s="249" t="s">
        <v>2996</v>
      </c>
      <c r="AJ12" s="249" t="s">
        <v>2997</v>
      </c>
      <c r="AK12" s="249" t="s">
        <v>2998</v>
      </c>
      <c r="AL12" s="251" t="s">
        <v>2999</v>
      </c>
      <c r="AM12" s="196"/>
      <c r="AN12" s="196"/>
      <c r="AO12" s="196"/>
    </row>
    <row r="13" spans="1:41" ht="15.75" customHeight="1" thickBot="1">
      <c r="A13" s="2575" t="s">
        <v>773</v>
      </c>
      <c r="B13" s="420" t="s">
        <v>2052</v>
      </c>
      <c r="C13" s="314" t="s">
        <v>677</v>
      </c>
      <c r="D13" s="314">
        <v>3</v>
      </c>
      <c r="E13" s="260">
        <f t="shared" ref="E13:K13" si="8">IFERROR(SUM(E8:E12),0)</f>
        <v>0</v>
      </c>
      <c r="F13" s="260">
        <f t="shared" si="8"/>
        <v>0</v>
      </c>
      <c r="G13" s="260">
        <f t="shared" si="8"/>
        <v>0</v>
      </c>
      <c r="H13" s="260">
        <f t="shared" si="8"/>
        <v>0</v>
      </c>
      <c r="I13" s="260">
        <f t="shared" si="8"/>
        <v>0</v>
      </c>
      <c r="J13" s="260">
        <f t="shared" si="8"/>
        <v>0</v>
      </c>
      <c r="K13" s="260">
        <f t="shared" si="8"/>
        <v>0</v>
      </c>
      <c r="L13" s="261">
        <f t="shared" si="0"/>
        <v>0</v>
      </c>
      <c r="M13" s="81"/>
      <c r="N13" s="2226" t="s">
        <v>3000</v>
      </c>
      <c r="O13" s="171"/>
      <c r="P13" s="264"/>
      <c r="Q13" s="171"/>
      <c r="R13" s="322"/>
      <c r="S13" s="246"/>
      <c r="T13" s="320"/>
      <c r="U13" s="229"/>
      <c r="V13" s="229"/>
      <c r="W13" s="229"/>
      <c r="X13" s="229"/>
      <c r="Y13" s="229"/>
      <c r="Z13" s="229"/>
      <c r="AA13" s="229"/>
      <c r="AB13" s="320"/>
      <c r="AC13" s="196"/>
      <c r="AD13" s="420" t="s">
        <v>2052</v>
      </c>
      <c r="AE13" s="260" t="s">
        <v>3001</v>
      </c>
      <c r="AF13" s="260" t="s">
        <v>3002</v>
      </c>
      <c r="AG13" s="260" t="s">
        <v>3003</v>
      </c>
      <c r="AH13" s="260" t="s">
        <v>3004</v>
      </c>
      <c r="AI13" s="260" t="s">
        <v>3005</v>
      </c>
      <c r="AJ13" s="260" t="s">
        <v>3006</v>
      </c>
      <c r="AK13" s="260" t="s">
        <v>3007</v>
      </c>
      <c r="AL13" s="261" t="s">
        <v>3008</v>
      </c>
      <c r="AM13" s="196"/>
      <c r="AN13" s="196"/>
      <c r="AO13" s="196"/>
    </row>
    <row r="14" spans="1:41" ht="15.75" customHeight="1" thickTop="1" thickBot="1">
      <c r="A14" s="171"/>
      <c r="B14" s="510"/>
      <c r="C14" s="510"/>
      <c r="D14" s="510"/>
      <c r="E14" s="271"/>
      <c r="F14" s="271"/>
      <c r="G14" s="271"/>
      <c r="H14" s="271"/>
      <c r="I14" s="271"/>
      <c r="J14" s="271"/>
      <c r="K14" s="271"/>
      <c r="L14" s="271"/>
      <c r="M14" s="81"/>
      <c r="N14" s="502"/>
      <c r="O14" s="171"/>
      <c r="P14" s="171"/>
      <c r="Q14" s="171"/>
      <c r="R14" s="322"/>
      <c r="S14" s="246"/>
      <c r="T14" s="320"/>
      <c r="U14" s="229"/>
      <c r="V14" s="229"/>
      <c r="W14" s="229"/>
      <c r="X14" s="229"/>
      <c r="Y14" s="229"/>
      <c r="Z14" s="229"/>
      <c r="AA14" s="229"/>
      <c r="AB14" s="320"/>
      <c r="AC14" s="196"/>
      <c r="AD14" s="510"/>
      <c r="AE14" s="271"/>
      <c r="AF14" s="271"/>
      <c r="AG14" s="271"/>
      <c r="AH14" s="271"/>
      <c r="AI14" s="271"/>
      <c r="AJ14" s="271"/>
      <c r="AK14" s="271"/>
      <c r="AL14" s="271"/>
      <c r="AM14" s="196"/>
      <c r="AN14" s="196"/>
      <c r="AO14" s="196"/>
    </row>
    <row r="15" spans="1:41" ht="15.75" customHeight="1" thickTop="1" thickBot="1">
      <c r="A15" s="171"/>
      <c r="B15" s="352" t="s">
        <v>3009</v>
      </c>
      <c r="C15" s="353"/>
      <c r="D15" s="353"/>
      <c r="E15" s="271"/>
      <c r="F15" s="271"/>
      <c r="G15" s="271"/>
      <c r="H15" s="271"/>
      <c r="I15" s="271"/>
      <c r="J15" s="271"/>
      <c r="K15" s="271"/>
      <c r="L15" s="271"/>
      <c r="M15" s="81"/>
      <c r="N15" s="502"/>
      <c r="O15" s="171"/>
      <c r="P15" s="171"/>
      <c r="Q15" s="171"/>
      <c r="R15" s="322"/>
      <c r="S15" s="246"/>
      <c r="T15" s="320"/>
      <c r="U15" s="229"/>
      <c r="V15" s="229"/>
      <c r="W15" s="229"/>
      <c r="X15" s="229"/>
      <c r="Y15" s="229"/>
      <c r="Z15" s="229"/>
      <c r="AA15" s="229"/>
      <c r="AB15" s="320"/>
      <c r="AC15" s="196"/>
      <c r="AD15" s="352" t="s">
        <v>3009</v>
      </c>
      <c r="AE15" s="271"/>
      <c r="AF15" s="271"/>
      <c r="AG15" s="271"/>
      <c r="AH15" s="271"/>
      <c r="AI15" s="271"/>
      <c r="AJ15" s="271"/>
      <c r="AK15" s="271"/>
      <c r="AL15" s="271"/>
      <c r="AM15" s="196"/>
      <c r="AN15" s="196"/>
      <c r="AO15" s="196"/>
    </row>
    <row r="16" spans="1:41" ht="15.75" customHeight="1" thickTop="1">
      <c r="A16" s="2575" t="s">
        <v>675</v>
      </c>
      <c r="B16" s="408" t="s">
        <v>2003</v>
      </c>
      <c r="C16" s="239" t="s">
        <v>677</v>
      </c>
      <c r="D16" s="239">
        <v>3</v>
      </c>
      <c r="E16" s="240"/>
      <c r="F16" s="240"/>
      <c r="G16" s="240"/>
      <c r="H16" s="240"/>
      <c r="I16" s="240"/>
      <c r="J16" s="240"/>
      <c r="K16" s="240"/>
      <c r="L16" s="242">
        <f>IFERROR(SUM(E16:K16),0)</f>
        <v>0</v>
      </c>
      <c r="M16" s="81"/>
      <c r="N16" s="243" t="s">
        <v>3010</v>
      </c>
      <c r="O16" s="171"/>
      <c r="P16" s="245"/>
      <c r="Q16" s="171"/>
      <c r="R16" s="322"/>
      <c r="S16" s="246" t="str">
        <f t="shared" ref="S16:S19" si="9">IF( SUM( U16:AA16 ) = 0, 0, $U$5 )</f>
        <v>Please complete all cells in row</v>
      </c>
      <c r="T16" s="320"/>
      <c r="U16" s="247">
        <f t="shared" ref="U16:U19" si="10" xml:space="preserve"> IF( ISNUMBER( E16 ), 0, 1 )</f>
        <v>1</v>
      </c>
      <c r="V16" s="247">
        <f t="shared" ref="V16:V19" si="11" xml:space="preserve"> IF( ISNUMBER( F16 ), 0, 1 )</f>
        <v>1</v>
      </c>
      <c r="W16" s="247">
        <f t="shared" ref="W16:W19" si="12" xml:space="preserve"> IF( ISNUMBER( G16 ), 0, 1 )</f>
        <v>1</v>
      </c>
      <c r="X16" s="247">
        <f t="shared" ref="X16:X19" si="13" xml:space="preserve"> IF( ISNUMBER( H16 ), 0, 1 )</f>
        <v>1</v>
      </c>
      <c r="Y16" s="247">
        <f t="shared" ref="Y16:Y19" si="14" xml:space="preserve"> IF( ISNUMBER( I16 ), 0, 1 )</f>
        <v>1</v>
      </c>
      <c r="Z16" s="247">
        <f t="shared" ref="Z16:Z19" si="15" xml:space="preserve"> IF( ISNUMBER( J16 ), 0, 1 )</f>
        <v>1</v>
      </c>
      <c r="AA16" s="247">
        <f t="shared" ref="AA16:AA19" si="16" xml:space="preserve"> IF( ISNUMBER( K16 ), 0, 1 )</f>
        <v>1</v>
      </c>
      <c r="AB16" s="320"/>
      <c r="AC16" s="196"/>
      <c r="AD16" s="408" t="s">
        <v>2003</v>
      </c>
      <c r="AE16" s="240" t="s">
        <v>3011</v>
      </c>
      <c r="AF16" s="240" t="s">
        <v>3012</v>
      </c>
      <c r="AG16" s="240" t="s">
        <v>3013</v>
      </c>
      <c r="AH16" s="240" t="s">
        <v>3014</v>
      </c>
      <c r="AI16" s="240" t="s">
        <v>3015</v>
      </c>
      <c r="AJ16" s="240" t="s">
        <v>3016</v>
      </c>
      <c r="AK16" s="240" t="s">
        <v>3017</v>
      </c>
      <c r="AL16" s="242" t="s">
        <v>3018</v>
      </c>
      <c r="AM16" s="196"/>
      <c r="AN16" s="196"/>
      <c r="AO16" s="196"/>
    </row>
    <row r="17" spans="1:41" ht="15.75" customHeight="1">
      <c r="A17" s="171"/>
      <c r="B17" s="417" t="s">
        <v>2013</v>
      </c>
      <c r="C17" s="248" t="s">
        <v>677</v>
      </c>
      <c r="D17" s="248">
        <v>3</v>
      </c>
      <c r="E17" s="249"/>
      <c r="F17" s="249"/>
      <c r="G17" s="249"/>
      <c r="H17" s="249"/>
      <c r="I17" s="249"/>
      <c r="J17" s="249"/>
      <c r="K17" s="249"/>
      <c r="L17" s="251">
        <f>IFERROR(SUM(E17:K17),0)</f>
        <v>0</v>
      </c>
      <c r="M17" s="81"/>
      <c r="N17" s="252" t="s">
        <v>3019</v>
      </c>
      <c r="O17" s="171"/>
      <c r="P17" s="253"/>
      <c r="Q17" s="171"/>
      <c r="R17" s="322"/>
      <c r="S17" s="246" t="str">
        <f t="shared" si="9"/>
        <v>Please complete all cells in row</v>
      </c>
      <c r="T17" s="320"/>
      <c r="U17" s="247">
        <f t="shared" si="10"/>
        <v>1</v>
      </c>
      <c r="V17" s="247">
        <f t="shared" si="11"/>
        <v>1</v>
      </c>
      <c r="W17" s="247">
        <f t="shared" si="12"/>
        <v>1</v>
      </c>
      <c r="X17" s="247">
        <f t="shared" si="13"/>
        <v>1</v>
      </c>
      <c r="Y17" s="247">
        <f t="shared" si="14"/>
        <v>1</v>
      </c>
      <c r="Z17" s="247">
        <f t="shared" si="15"/>
        <v>1</v>
      </c>
      <c r="AA17" s="247">
        <f t="shared" si="16"/>
        <v>1</v>
      </c>
      <c r="AB17" s="320"/>
      <c r="AC17" s="196"/>
      <c r="AD17" s="417" t="s">
        <v>2013</v>
      </c>
      <c r="AE17" s="249" t="s">
        <v>3020</v>
      </c>
      <c r="AF17" s="249" t="s">
        <v>3021</v>
      </c>
      <c r="AG17" s="249" t="s">
        <v>3022</v>
      </c>
      <c r="AH17" s="249" t="s">
        <v>3023</v>
      </c>
      <c r="AI17" s="249" t="s">
        <v>3024</v>
      </c>
      <c r="AJ17" s="249" t="s">
        <v>3025</v>
      </c>
      <c r="AK17" s="249" t="s">
        <v>3026</v>
      </c>
      <c r="AL17" s="251" t="s">
        <v>3027</v>
      </c>
      <c r="AM17" s="196"/>
      <c r="AN17" s="196"/>
      <c r="AO17" s="196"/>
    </row>
    <row r="18" spans="1:41" ht="15.75" customHeight="1">
      <c r="A18" s="171"/>
      <c r="B18" s="417" t="s">
        <v>664</v>
      </c>
      <c r="C18" s="248" t="s">
        <v>677</v>
      </c>
      <c r="D18" s="248">
        <v>3</v>
      </c>
      <c r="E18" s="249"/>
      <c r="F18" s="249"/>
      <c r="G18" s="249"/>
      <c r="H18" s="249"/>
      <c r="I18" s="249"/>
      <c r="J18" s="249"/>
      <c r="K18" s="249"/>
      <c r="L18" s="251">
        <f>IFERROR(SUM(E18:K18),0)</f>
        <v>0</v>
      </c>
      <c r="M18" s="81"/>
      <c r="N18" s="252" t="s">
        <v>3028</v>
      </c>
      <c r="O18" s="171"/>
      <c r="P18" s="253"/>
      <c r="Q18" s="171"/>
      <c r="R18" s="322"/>
      <c r="S18" s="246" t="str">
        <f t="shared" si="9"/>
        <v>Please complete all cells in row</v>
      </c>
      <c r="T18" s="320"/>
      <c r="U18" s="247">
        <f t="shared" si="10"/>
        <v>1</v>
      </c>
      <c r="V18" s="247">
        <f t="shared" si="11"/>
        <v>1</v>
      </c>
      <c r="W18" s="247">
        <f t="shared" si="12"/>
        <v>1</v>
      </c>
      <c r="X18" s="247">
        <f t="shared" si="13"/>
        <v>1</v>
      </c>
      <c r="Y18" s="247">
        <f t="shared" si="14"/>
        <v>1</v>
      </c>
      <c r="Z18" s="247">
        <f t="shared" si="15"/>
        <v>1</v>
      </c>
      <c r="AA18" s="247">
        <f t="shared" si="16"/>
        <v>1</v>
      </c>
      <c r="AB18" s="320"/>
      <c r="AC18" s="196"/>
      <c r="AD18" s="417" t="s">
        <v>664</v>
      </c>
      <c r="AE18" s="249" t="s">
        <v>3029</v>
      </c>
      <c r="AF18" s="249" t="s">
        <v>3030</v>
      </c>
      <c r="AG18" s="249" t="s">
        <v>3031</v>
      </c>
      <c r="AH18" s="249" t="s">
        <v>3032</v>
      </c>
      <c r="AI18" s="249" t="s">
        <v>3033</v>
      </c>
      <c r="AJ18" s="249" t="s">
        <v>3034</v>
      </c>
      <c r="AK18" s="249" t="s">
        <v>3035</v>
      </c>
      <c r="AL18" s="251" t="s">
        <v>3036</v>
      </c>
      <c r="AM18" s="196"/>
      <c r="AN18" s="196"/>
      <c r="AO18" s="196"/>
    </row>
    <row r="19" spans="1:41" ht="15.75" customHeight="1">
      <c r="A19" s="171"/>
      <c r="B19" s="417" t="s">
        <v>2089</v>
      </c>
      <c r="C19" s="248" t="s">
        <v>677</v>
      </c>
      <c r="D19" s="248">
        <v>3</v>
      </c>
      <c r="E19" s="249"/>
      <c r="F19" s="249"/>
      <c r="G19" s="249"/>
      <c r="H19" s="249"/>
      <c r="I19" s="249"/>
      <c r="J19" s="249"/>
      <c r="K19" s="249"/>
      <c r="L19" s="251">
        <f>IFERROR(SUM(E19:K19),0)</f>
        <v>0</v>
      </c>
      <c r="M19" s="81"/>
      <c r="N19" s="252" t="s">
        <v>3037</v>
      </c>
      <c r="O19" s="171"/>
      <c r="P19" s="253"/>
      <c r="Q19" s="171"/>
      <c r="R19" s="322"/>
      <c r="S19" s="246" t="str">
        <f t="shared" si="9"/>
        <v>Please complete all cells in row</v>
      </c>
      <c r="T19" s="320"/>
      <c r="U19" s="247">
        <f t="shared" si="10"/>
        <v>1</v>
      </c>
      <c r="V19" s="247">
        <f t="shared" si="11"/>
        <v>1</v>
      </c>
      <c r="W19" s="247">
        <f t="shared" si="12"/>
        <v>1</v>
      </c>
      <c r="X19" s="247">
        <f t="shared" si="13"/>
        <v>1</v>
      </c>
      <c r="Y19" s="247">
        <f t="shared" si="14"/>
        <v>1</v>
      </c>
      <c r="Z19" s="247">
        <f t="shared" si="15"/>
        <v>1</v>
      </c>
      <c r="AA19" s="247">
        <f t="shared" si="16"/>
        <v>1</v>
      </c>
      <c r="AB19" s="320"/>
      <c r="AC19" s="196"/>
      <c r="AD19" s="417" t="s">
        <v>2089</v>
      </c>
      <c r="AE19" s="249" t="s">
        <v>3038</v>
      </c>
      <c r="AF19" s="249" t="s">
        <v>3039</v>
      </c>
      <c r="AG19" s="249" t="s">
        <v>3040</v>
      </c>
      <c r="AH19" s="249" t="s">
        <v>3041</v>
      </c>
      <c r="AI19" s="249" t="s">
        <v>3042</v>
      </c>
      <c r="AJ19" s="249" t="s">
        <v>3043</v>
      </c>
      <c r="AK19" s="249" t="s">
        <v>3044</v>
      </c>
      <c r="AL19" s="251" t="s">
        <v>3045</v>
      </c>
      <c r="AM19" s="196"/>
      <c r="AN19" s="196"/>
      <c r="AO19" s="196"/>
    </row>
    <row r="20" spans="1:41" ht="15.75" customHeight="1" thickBot="1">
      <c r="A20" s="171"/>
      <c r="B20" s="420" t="s">
        <v>2052</v>
      </c>
      <c r="C20" s="314" t="s">
        <v>677</v>
      </c>
      <c r="D20" s="314">
        <v>3</v>
      </c>
      <c r="E20" s="260">
        <f t="shared" ref="E20:K20" si="17">IFERROR(SUM(E16:E19),0)</f>
        <v>0</v>
      </c>
      <c r="F20" s="260">
        <f t="shared" si="17"/>
        <v>0</v>
      </c>
      <c r="G20" s="260">
        <f t="shared" si="17"/>
        <v>0</v>
      </c>
      <c r="H20" s="260">
        <f t="shared" si="17"/>
        <v>0</v>
      </c>
      <c r="I20" s="260">
        <f t="shared" si="17"/>
        <v>0</v>
      </c>
      <c r="J20" s="260">
        <f t="shared" si="17"/>
        <v>0</v>
      </c>
      <c r="K20" s="260">
        <f t="shared" si="17"/>
        <v>0</v>
      </c>
      <c r="L20" s="261">
        <f>IFERROR(SUM(E20:K20),0)</f>
        <v>0</v>
      </c>
      <c r="M20" s="81"/>
      <c r="N20" s="315" t="s">
        <v>3046</v>
      </c>
      <c r="O20" s="171"/>
      <c r="P20" s="264"/>
      <c r="Q20" s="171"/>
      <c r="R20" s="322"/>
      <c r="S20" s="246"/>
      <c r="T20" s="320"/>
      <c r="U20" s="229"/>
      <c r="V20" s="229"/>
      <c r="W20" s="229"/>
      <c r="X20" s="229"/>
      <c r="Y20" s="229"/>
      <c r="Z20" s="229"/>
      <c r="AA20" s="229"/>
      <c r="AB20" s="320"/>
      <c r="AC20" s="196"/>
      <c r="AD20" s="420" t="s">
        <v>2052</v>
      </c>
      <c r="AE20" s="260" t="s">
        <v>3047</v>
      </c>
      <c r="AF20" s="260" t="s">
        <v>3048</v>
      </c>
      <c r="AG20" s="260" t="s">
        <v>3049</v>
      </c>
      <c r="AH20" s="260" t="s">
        <v>3050</v>
      </c>
      <c r="AI20" s="260" t="s">
        <v>3051</v>
      </c>
      <c r="AJ20" s="260" t="s">
        <v>3052</v>
      </c>
      <c r="AK20" s="260" t="s">
        <v>3053</v>
      </c>
      <c r="AL20" s="261" t="s">
        <v>3054</v>
      </c>
      <c r="AM20" s="196"/>
      <c r="AN20" s="196"/>
      <c r="AO20" s="196"/>
    </row>
    <row r="21" spans="1:41" ht="15.75" customHeight="1" thickTop="1" thickBot="1">
      <c r="A21" s="171"/>
      <c r="B21" s="81"/>
      <c r="C21" s="81"/>
      <c r="D21" s="81"/>
      <c r="E21" s="271"/>
      <c r="F21" s="271"/>
      <c r="G21" s="271"/>
      <c r="H21" s="271"/>
      <c r="I21" s="271"/>
      <c r="J21" s="271"/>
      <c r="K21" s="271"/>
      <c r="L21" s="271"/>
      <c r="M21" s="81"/>
      <c r="N21" s="502"/>
      <c r="O21" s="171"/>
      <c r="P21" s="171"/>
      <c r="Q21" s="171"/>
      <c r="R21" s="322"/>
      <c r="S21" s="246"/>
      <c r="T21" s="320"/>
      <c r="U21" s="229"/>
      <c r="V21" s="229"/>
      <c r="W21" s="229"/>
      <c r="X21" s="229"/>
      <c r="Y21" s="229"/>
      <c r="Z21" s="229"/>
      <c r="AA21" s="229"/>
      <c r="AB21" s="320"/>
      <c r="AC21" s="196"/>
      <c r="AD21" s="81"/>
      <c r="AE21" s="271"/>
      <c r="AF21" s="271"/>
      <c r="AG21" s="271"/>
      <c r="AH21" s="271"/>
      <c r="AI21" s="271"/>
      <c r="AJ21" s="271"/>
      <c r="AK21" s="271"/>
      <c r="AL21" s="271"/>
      <c r="AM21" s="196"/>
      <c r="AN21" s="196"/>
      <c r="AO21" s="196"/>
    </row>
    <row r="22" spans="1:41" ht="15.75" customHeight="1" thickTop="1" thickBot="1">
      <c r="A22" s="171"/>
      <c r="B22" s="512" t="s">
        <v>2108</v>
      </c>
      <c r="C22" s="343" t="s">
        <v>677</v>
      </c>
      <c r="D22" s="343">
        <v>3</v>
      </c>
      <c r="E22" s="395">
        <f t="shared" ref="E22:K22" si="18">IFERROR(E13+E20,0)</f>
        <v>0</v>
      </c>
      <c r="F22" s="395">
        <f t="shared" si="18"/>
        <v>0</v>
      </c>
      <c r="G22" s="395">
        <f t="shared" si="18"/>
        <v>0</v>
      </c>
      <c r="H22" s="395">
        <f t="shared" si="18"/>
        <v>0</v>
      </c>
      <c r="I22" s="395">
        <f t="shared" si="18"/>
        <v>0</v>
      </c>
      <c r="J22" s="395">
        <f t="shared" si="18"/>
        <v>0</v>
      </c>
      <c r="K22" s="395">
        <f t="shared" si="18"/>
        <v>0</v>
      </c>
      <c r="L22" s="396">
        <f>IFERROR(SUM(E22:K22),0)</f>
        <v>0</v>
      </c>
      <c r="M22" s="81"/>
      <c r="N22" s="333" t="s">
        <v>3055</v>
      </c>
      <c r="O22" s="171"/>
      <c r="P22" s="334"/>
      <c r="Q22" s="171"/>
      <c r="R22" s="322"/>
      <c r="S22" s="246"/>
      <c r="T22" s="320"/>
      <c r="U22" s="229"/>
      <c r="V22" s="229"/>
      <c r="W22" s="229"/>
      <c r="X22" s="229"/>
      <c r="Y22" s="229"/>
      <c r="Z22" s="229"/>
      <c r="AA22" s="229"/>
      <c r="AB22" s="320"/>
      <c r="AC22" s="196"/>
      <c r="AD22" s="512" t="s">
        <v>2108</v>
      </c>
      <c r="AE22" s="395" t="s">
        <v>3056</v>
      </c>
      <c r="AF22" s="395" t="s">
        <v>3057</v>
      </c>
      <c r="AG22" s="395" t="s">
        <v>3058</v>
      </c>
      <c r="AH22" s="395" t="s">
        <v>3059</v>
      </c>
      <c r="AI22" s="395" t="s">
        <v>3060</v>
      </c>
      <c r="AJ22" s="395" t="s">
        <v>3061</v>
      </c>
      <c r="AK22" s="395" t="s">
        <v>3062</v>
      </c>
      <c r="AL22" s="396" t="s">
        <v>3063</v>
      </c>
      <c r="AM22" s="196"/>
      <c r="AN22" s="196"/>
      <c r="AO22" s="196"/>
    </row>
    <row r="23" spans="1:41" ht="15.75" customHeight="1" thickTop="1" thickBot="1">
      <c r="A23" s="171"/>
      <c r="B23" s="513"/>
      <c r="C23" s="513"/>
      <c r="D23" s="513"/>
      <c r="E23" s="271"/>
      <c r="F23" s="271"/>
      <c r="G23" s="271"/>
      <c r="H23" s="271"/>
      <c r="I23" s="271"/>
      <c r="J23" s="271"/>
      <c r="K23" s="271"/>
      <c r="L23" s="271"/>
      <c r="M23" s="81"/>
      <c r="N23" s="502"/>
      <c r="O23" s="171"/>
      <c r="P23" s="171"/>
      <c r="Q23" s="171"/>
      <c r="R23" s="322"/>
      <c r="S23" s="246"/>
      <c r="T23" s="329"/>
      <c r="U23" s="229"/>
      <c r="V23" s="229"/>
      <c r="W23" s="229"/>
      <c r="X23" s="229"/>
      <c r="Y23" s="229"/>
      <c r="Z23" s="229"/>
      <c r="AA23" s="229"/>
      <c r="AB23" s="329"/>
      <c r="AC23" s="196"/>
      <c r="AD23" s="513"/>
      <c r="AE23" s="271"/>
      <c r="AF23" s="271"/>
      <c r="AG23" s="271"/>
      <c r="AH23" s="271"/>
      <c r="AI23" s="271"/>
      <c r="AJ23" s="271"/>
      <c r="AK23" s="271"/>
      <c r="AL23" s="271"/>
      <c r="AM23" s="196"/>
      <c r="AN23" s="196"/>
      <c r="AO23" s="196"/>
    </row>
    <row r="24" spans="1:41" ht="15.75" customHeight="1" thickTop="1" thickBot="1">
      <c r="A24" s="2575" t="s">
        <v>773</v>
      </c>
      <c r="B24" s="512" t="s">
        <v>2118</v>
      </c>
      <c r="C24" s="343" t="s">
        <v>677</v>
      </c>
      <c r="D24" s="343">
        <v>3</v>
      </c>
      <c r="E24" s="395">
        <f t="shared" ref="E24:K24" si="19">IFERROR(E8+E16,0)</f>
        <v>0</v>
      </c>
      <c r="F24" s="395">
        <f t="shared" si="19"/>
        <v>0</v>
      </c>
      <c r="G24" s="395">
        <f t="shared" si="19"/>
        <v>0</v>
      </c>
      <c r="H24" s="395">
        <f t="shared" si="19"/>
        <v>0</v>
      </c>
      <c r="I24" s="395">
        <f t="shared" si="19"/>
        <v>0</v>
      </c>
      <c r="J24" s="395">
        <f t="shared" si="19"/>
        <v>0</v>
      </c>
      <c r="K24" s="395">
        <f t="shared" si="19"/>
        <v>0</v>
      </c>
      <c r="L24" s="396">
        <f>IFERROR(SUM(E24:K24),0)</f>
        <v>0</v>
      </c>
      <c r="M24" s="81"/>
      <c r="N24" s="333" t="s">
        <v>3064</v>
      </c>
      <c r="O24" s="171"/>
      <c r="P24" s="334"/>
      <c r="Q24" s="171"/>
      <c r="R24" s="322"/>
      <c r="S24" s="246"/>
      <c r="T24" s="329"/>
      <c r="U24" s="229"/>
      <c r="V24" s="229"/>
      <c r="W24" s="229"/>
      <c r="X24" s="229"/>
      <c r="Y24" s="229"/>
      <c r="Z24" s="229"/>
      <c r="AA24" s="229"/>
      <c r="AB24" s="329"/>
      <c r="AC24" s="196"/>
      <c r="AD24" s="512" t="s">
        <v>2118</v>
      </c>
      <c r="AE24" s="395" t="s">
        <v>3065</v>
      </c>
      <c r="AF24" s="395" t="s">
        <v>3066</v>
      </c>
      <c r="AG24" s="395" t="s">
        <v>3067</v>
      </c>
      <c r="AH24" s="395" t="s">
        <v>3068</v>
      </c>
      <c r="AI24" s="395" t="s">
        <v>3069</v>
      </c>
      <c r="AJ24" s="395" t="s">
        <v>3070</v>
      </c>
      <c r="AK24" s="395" t="s">
        <v>3071</v>
      </c>
      <c r="AL24" s="396" t="s">
        <v>3072</v>
      </c>
      <c r="AM24" s="196"/>
      <c r="AN24" s="196"/>
      <c r="AO24" s="196"/>
    </row>
    <row r="25" spans="1:41" ht="15.75" customHeight="1" thickTop="1" thickBot="1">
      <c r="A25" s="171"/>
      <c r="B25" s="81"/>
      <c r="C25" s="81"/>
      <c r="D25" s="81"/>
      <c r="E25" s="271"/>
      <c r="F25" s="271"/>
      <c r="G25" s="271"/>
      <c r="H25" s="271"/>
      <c r="I25" s="271"/>
      <c r="J25" s="271"/>
      <c r="K25" s="271"/>
      <c r="L25" s="271"/>
      <c r="M25" s="81"/>
      <c r="N25" s="514"/>
      <c r="O25" s="222"/>
      <c r="P25" s="222"/>
      <c r="Q25" s="171"/>
      <c r="R25" s="322"/>
      <c r="S25" s="246"/>
      <c r="T25" s="329"/>
      <c r="U25" s="229"/>
      <c r="V25" s="229"/>
      <c r="W25" s="229"/>
      <c r="X25" s="229"/>
      <c r="Y25" s="229"/>
      <c r="Z25" s="229"/>
      <c r="AA25" s="229"/>
      <c r="AB25" s="329"/>
      <c r="AC25" s="196"/>
      <c r="AD25" s="81"/>
      <c r="AE25" s="271"/>
      <c r="AF25" s="271"/>
      <c r="AG25" s="271"/>
      <c r="AH25" s="271"/>
      <c r="AI25" s="271"/>
      <c r="AJ25" s="271"/>
      <c r="AK25" s="271"/>
      <c r="AL25" s="271"/>
      <c r="AM25" s="196"/>
      <c r="AN25" s="196"/>
      <c r="AO25" s="196"/>
    </row>
    <row r="26" spans="1:41" ht="15.75" customHeight="1" thickTop="1" thickBot="1">
      <c r="A26" s="171"/>
      <c r="B26" s="352" t="s">
        <v>3073</v>
      </c>
      <c r="C26" s="353"/>
      <c r="D26" s="353"/>
      <c r="E26" s="271"/>
      <c r="F26" s="271"/>
      <c r="G26" s="271"/>
      <c r="H26" s="271"/>
      <c r="I26" s="271"/>
      <c r="J26" s="271"/>
      <c r="K26" s="271"/>
      <c r="L26" s="271"/>
      <c r="M26" s="81"/>
      <c r="N26" s="514"/>
      <c r="O26" s="222"/>
      <c r="P26" s="222"/>
      <c r="Q26" s="171"/>
      <c r="R26" s="322"/>
      <c r="S26" s="246"/>
      <c r="T26" s="329"/>
      <c r="U26" s="229"/>
      <c r="V26" s="229"/>
      <c r="W26" s="229"/>
      <c r="X26" s="229"/>
      <c r="Y26" s="229"/>
      <c r="Z26" s="229"/>
      <c r="AA26" s="229"/>
      <c r="AB26" s="329"/>
      <c r="AC26" s="196"/>
      <c r="AD26" s="352" t="s">
        <v>3073</v>
      </c>
      <c r="AE26" s="271"/>
      <c r="AF26" s="271"/>
      <c r="AG26" s="271"/>
      <c r="AH26" s="271"/>
      <c r="AI26" s="271"/>
      <c r="AJ26" s="271"/>
      <c r="AK26" s="271"/>
      <c r="AL26" s="271"/>
      <c r="AM26" s="196"/>
      <c r="AN26" s="196"/>
      <c r="AO26" s="196"/>
    </row>
    <row r="27" spans="1:41" ht="15.75" customHeight="1" thickTop="1">
      <c r="A27" s="2575" t="s">
        <v>675</v>
      </c>
      <c r="B27" s="408" t="s">
        <v>2129</v>
      </c>
      <c r="C27" s="239" t="s">
        <v>677</v>
      </c>
      <c r="D27" s="239">
        <v>3</v>
      </c>
      <c r="E27" s="240"/>
      <c r="F27" s="240"/>
      <c r="G27" s="240"/>
      <c r="H27" s="240"/>
      <c r="I27" s="240"/>
      <c r="J27" s="240"/>
      <c r="K27" s="240"/>
      <c r="L27" s="242">
        <f>IFERROR(SUM(E27:K27),0)</f>
        <v>0</v>
      </c>
      <c r="M27" s="81"/>
      <c r="N27" s="243" t="s">
        <v>3074</v>
      </c>
      <c r="O27" s="222"/>
      <c r="P27" s="245"/>
      <c r="Q27" s="171"/>
      <c r="R27" s="322"/>
      <c r="S27" s="246" t="str">
        <f t="shared" ref="S27:S28" si="20">IF( SUM( U27:AA27 ) = 0, 0, $U$5 )</f>
        <v>Please complete all cells in row</v>
      </c>
      <c r="T27" s="320"/>
      <c r="U27" s="247">
        <f t="shared" ref="U27:U28" si="21" xml:space="preserve"> IF( ISNUMBER( E27 ), 0, 1 )</f>
        <v>1</v>
      </c>
      <c r="V27" s="247">
        <f t="shared" ref="V27:V28" si="22" xml:space="preserve"> IF( ISNUMBER( F27 ), 0, 1 )</f>
        <v>1</v>
      </c>
      <c r="W27" s="247">
        <f t="shared" ref="W27:W28" si="23" xml:space="preserve"> IF( ISNUMBER( G27 ), 0, 1 )</f>
        <v>1</v>
      </c>
      <c r="X27" s="247">
        <f t="shared" ref="X27:X28" si="24" xml:space="preserve"> IF( ISNUMBER( H27 ), 0, 1 )</f>
        <v>1</v>
      </c>
      <c r="Y27" s="247">
        <f t="shared" ref="Y27:Y28" si="25" xml:space="preserve"> IF( ISNUMBER( I27 ), 0, 1 )</f>
        <v>1</v>
      </c>
      <c r="Z27" s="247">
        <f t="shared" ref="Z27:Z28" si="26" xml:space="preserve"> IF( ISNUMBER( J27 ), 0, 1 )</f>
        <v>1</v>
      </c>
      <c r="AA27" s="247">
        <f t="shared" ref="AA27:AA28" si="27" xml:space="preserve"> IF( ISNUMBER( K27 ), 0, 1 )</f>
        <v>1</v>
      </c>
      <c r="AB27" s="329"/>
      <c r="AC27" s="196"/>
      <c r="AD27" s="408" t="s">
        <v>2129</v>
      </c>
      <c r="AE27" s="240" t="s">
        <v>3075</v>
      </c>
      <c r="AF27" s="240" t="s">
        <v>3076</v>
      </c>
      <c r="AG27" s="240" t="s">
        <v>3077</v>
      </c>
      <c r="AH27" s="240" t="s">
        <v>3078</v>
      </c>
      <c r="AI27" s="240" t="s">
        <v>3079</v>
      </c>
      <c r="AJ27" s="240" t="s">
        <v>3080</v>
      </c>
      <c r="AK27" s="240" t="s">
        <v>3081</v>
      </c>
      <c r="AL27" s="242" t="s">
        <v>3082</v>
      </c>
      <c r="AM27" s="196"/>
      <c r="AN27" s="196"/>
      <c r="AO27" s="196"/>
    </row>
    <row r="28" spans="1:41" ht="15.75" customHeight="1">
      <c r="A28" s="171"/>
      <c r="B28" s="417" t="s">
        <v>1765</v>
      </c>
      <c r="C28" s="248" t="s">
        <v>677</v>
      </c>
      <c r="D28" s="248">
        <v>3</v>
      </c>
      <c r="E28" s="249"/>
      <c r="F28" s="249"/>
      <c r="G28" s="249"/>
      <c r="H28" s="249"/>
      <c r="I28" s="249"/>
      <c r="J28" s="249"/>
      <c r="K28" s="249"/>
      <c r="L28" s="251">
        <f>IFERROR(SUM(E28:K28),0)</f>
        <v>0</v>
      </c>
      <c r="M28" s="81"/>
      <c r="N28" s="252" t="s">
        <v>3083</v>
      </c>
      <c r="O28" s="222"/>
      <c r="P28" s="253"/>
      <c r="Q28" s="171"/>
      <c r="R28" s="322"/>
      <c r="S28" s="246" t="str">
        <f t="shared" si="20"/>
        <v>Please complete all cells in row</v>
      </c>
      <c r="T28" s="320"/>
      <c r="U28" s="247">
        <f t="shared" si="21"/>
        <v>1</v>
      </c>
      <c r="V28" s="247">
        <f t="shared" si="22"/>
        <v>1</v>
      </c>
      <c r="W28" s="247">
        <f t="shared" si="23"/>
        <v>1</v>
      </c>
      <c r="X28" s="247">
        <f t="shared" si="24"/>
        <v>1</v>
      </c>
      <c r="Y28" s="247">
        <f t="shared" si="25"/>
        <v>1</v>
      </c>
      <c r="Z28" s="247">
        <f t="shared" si="26"/>
        <v>1</v>
      </c>
      <c r="AA28" s="247">
        <f t="shared" si="27"/>
        <v>1</v>
      </c>
      <c r="AB28" s="329"/>
      <c r="AC28" s="196"/>
      <c r="AD28" s="417" t="s">
        <v>1765</v>
      </c>
      <c r="AE28" s="249" t="s">
        <v>3084</v>
      </c>
      <c r="AF28" s="249" t="s">
        <v>3085</v>
      </c>
      <c r="AG28" s="249" t="s">
        <v>3086</v>
      </c>
      <c r="AH28" s="249" t="s">
        <v>3087</v>
      </c>
      <c r="AI28" s="249" t="s">
        <v>3088</v>
      </c>
      <c r="AJ28" s="249" t="s">
        <v>3089</v>
      </c>
      <c r="AK28" s="249" t="s">
        <v>3090</v>
      </c>
      <c r="AL28" s="251" t="s">
        <v>3091</v>
      </c>
      <c r="AM28" s="196"/>
      <c r="AN28" s="196"/>
      <c r="AO28" s="196"/>
    </row>
    <row r="29" spans="1:41" ht="15.75" customHeight="1" thickBot="1">
      <c r="A29" s="2575" t="s">
        <v>773</v>
      </c>
      <c r="B29" s="420" t="s">
        <v>891</v>
      </c>
      <c r="C29" s="314" t="s">
        <v>677</v>
      </c>
      <c r="D29" s="314">
        <v>3</v>
      </c>
      <c r="E29" s="260">
        <f t="shared" ref="E29:K29" si="28">IFERROR(E27+E28,0)</f>
        <v>0</v>
      </c>
      <c r="F29" s="260">
        <f t="shared" si="28"/>
        <v>0</v>
      </c>
      <c r="G29" s="260">
        <f t="shared" si="28"/>
        <v>0</v>
      </c>
      <c r="H29" s="260">
        <f t="shared" si="28"/>
        <v>0</v>
      </c>
      <c r="I29" s="260">
        <f t="shared" si="28"/>
        <v>0</v>
      </c>
      <c r="J29" s="260">
        <f t="shared" si="28"/>
        <v>0</v>
      </c>
      <c r="K29" s="260">
        <f t="shared" si="28"/>
        <v>0</v>
      </c>
      <c r="L29" s="261">
        <f>IFERROR(SUM(E29:K29),0)</f>
        <v>0</v>
      </c>
      <c r="M29" s="81"/>
      <c r="N29" s="315" t="s">
        <v>3092</v>
      </c>
      <c r="O29" s="222"/>
      <c r="P29" s="264"/>
      <c r="Q29" s="171"/>
      <c r="R29" s="322"/>
      <c r="S29" s="246"/>
      <c r="T29" s="329"/>
      <c r="U29" s="229"/>
      <c r="V29" s="229"/>
      <c r="W29" s="229"/>
      <c r="X29" s="229"/>
      <c r="Y29" s="229"/>
      <c r="Z29" s="229"/>
      <c r="AA29" s="229"/>
      <c r="AB29" s="329"/>
      <c r="AC29" s="196"/>
      <c r="AD29" s="420" t="s">
        <v>891</v>
      </c>
      <c r="AE29" s="260" t="s">
        <v>3093</v>
      </c>
      <c r="AF29" s="260" t="s">
        <v>3094</v>
      </c>
      <c r="AG29" s="260" t="s">
        <v>3095</v>
      </c>
      <c r="AH29" s="260" t="s">
        <v>3096</v>
      </c>
      <c r="AI29" s="260" t="s">
        <v>3097</v>
      </c>
      <c r="AJ29" s="260" t="s">
        <v>3098</v>
      </c>
      <c r="AK29" s="260" t="s">
        <v>3099</v>
      </c>
      <c r="AL29" s="261" t="s">
        <v>3100</v>
      </c>
      <c r="AM29" s="196"/>
      <c r="AN29" s="196"/>
      <c r="AO29" s="196"/>
    </row>
    <row r="30" spans="1:41" ht="15.75" customHeight="1" thickTop="1">
      <c r="A30" s="171"/>
      <c r="B30" s="81"/>
      <c r="C30" s="81"/>
      <c r="D30" s="81"/>
      <c r="E30" s="81"/>
      <c r="F30" s="81"/>
      <c r="G30" s="81"/>
      <c r="H30" s="81"/>
      <c r="I30" s="81"/>
      <c r="J30" s="81"/>
      <c r="K30" s="81"/>
      <c r="L30" s="81"/>
      <c r="M30" s="515"/>
      <c r="N30" s="514"/>
      <c r="O30" s="171"/>
      <c r="Q30" s="2568" t="s">
        <v>815</v>
      </c>
      <c r="R30" s="196"/>
      <c r="S30" s="246"/>
      <c r="T30" s="225"/>
      <c r="U30" s="229"/>
      <c r="V30" s="229"/>
      <c r="W30" s="229"/>
      <c r="X30" s="229"/>
      <c r="Y30" s="229"/>
      <c r="Z30" s="229"/>
      <c r="AA30" s="229"/>
      <c r="AB30" s="225"/>
      <c r="AC30" s="196"/>
      <c r="AD30" s="319"/>
      <c r="AE30" s="319"/>
      <c r="AF30" s="319"/>
      <c r="AG30" s="319"/>
      <c r="AH30" s="319"/>
      <c r="AI30" s="319"/>
      <c r="AJ30" s="319"/>
      <c r="AK30" s="319"/>
      <c r="AL30" s="2859" t="s">
        <v>816</v>
      </c>
      <c r="AM30" s="196"/>
      <c r="AN30" s="196"/>
      <c r="AO30" s="196"/>
    </row>
    <row r="31" spans="1:41" ht="15.75" customHeight="1">
      <c r="A31" s="171"/>
      <c r="B31" s="3354"/>
      <c r="C31" s="3354"/>
      <c r="D31" s="3354"/>
      <c r="E31" s="3354"/>
      <c r="F31" s="3354"/>
      <c r="G31" s="3354"/>
      <c r="H31" s="3354"/>
      <c r="I31" s="3354"/>
      <c r="J31" s="3354"/>
      <c r="K31" s="3354"/>
      <c r="L31" s="171"/>
      <c r="M31" s="222"/>
      <c r="N31" s="514"/>
      <c r="O31" s="171"/>
      <c r="P31" s="171"/>
      <c r="Q31" s="171"/>
      <c r="R31" s="196"/>
      <c r="S31" s="246"/>
      <c r="T31" s="296"/>
      <c r="U31" s="229"/>
      <c r="V31" s="229"/>
      <c r="W31" s="229"/>
      <c r="X31" s="229"/>
      <c r="Y31" s="229"/>
      <c r="Z31" s="229"/>
      <c r="AA31" s="229"/>
      <c r="AB31" s="296"/>
      <c r="AC31" s="196"/>
      <c r="AD31" s="3354"/>
      <c r="AE31" s="3354"/>
      <c r="AF31" s="3354"/>
      <c r="AG31" s="3354"/>
      <c r="AH31" s="3354"/>
      <c r="AI31" s="3354"/>
      <c r="AJ31" s="3354"/>
      <c r="AK31" s="3354"/>
      <c r="AL31" s="196"/>
      <c r="AM31" s="196"/>
      <c r="AN31" s="196"/>
      <c r="AO31" s="196"/>
    </row>
    <row r="32" spans="1:41" ht="15.75" customHeight="1">
      <c r="A32" s="171"/>
      <c r="B32" s="171"/>
      <c r="C32" s="171"/>
      <c r="D32" s="171"/>
      <c r="E32" s="171"/>
      <c r="F32" s="171"/>
      <c r="G32" s="171"/>
      <c r="H32" s="171"/>
      <c r="I32" s="171"/>
      <c r="J32" s="171"/>
      <c r="K32" s="171"/>
      <c r="L32" s="171"/>
      <c r="M32" s="222"/>
      <c r="N32" s="514"/>
      <c r="O32" s="171"/>
      <c r="P32" s="171"/>
      <c r="Q32" s="171"/>
      <c r="R32" s="196"/>
      <c r="S32" s="246"/>
      <c r="T32" s="225"/>
      <c r="U32" s="232"/>
      <c r="V32" s="232"/>
      <c r="W32" s="232"/>
      <c r="X32" s="232"/>
      <c r="Y32" s="232"/>
      <c r="Z32" s="232"/>
      <c r="AA32" s="232"/>
      <c r="AB32" s="225"/>
      <c r="AC32" s="196"/>
      <c r="AD32" s="196"/>
      <c r="AE32" s="196"/>
      <c r="AF32" s="196"/>
      <c r="AG32" s="196"/>
      <c r="AH32" s="196"/>
      <c r="AI32" s="196"/>
      <c r="AJ32" s="196"/>
      <c r="AK32" s="196"/>
      <c r="AL32" s="196"/>
      <c r="AM32" s="196"/>
      <c r="AN32" s="196"/>
      <c r="AO32" s="196"/>
    </row>
    <row r="33" spans="1:41" ht="15.75">
      <c r="A33" s="171"/>
      <c r="B33" s="171"/>
      <c r="C33" s="171"/>
      <c r="D33" s="171"/>
      <c r="E33" s="171"/>
      <c r="F33" s="171"/>
      <c r="G33" s="171"/>
      <c r="H33" s="171"/>
      <c r="I33" s="171"/>
      <c r="J33" s="171"/>
      <c r="K33" s="171"/>
      <c r="L33" s="171"/>
      <c r="M33" s="222"/>
      <c r="N33" s="514"/>
      <c r="O33" s="171"/>
      <c r="P33" s="171"/>
      <c r="Q33" s="171"/>
      <c r="R33" s="196"/>
      <c r="S33" s="246"/>
      <c r="T33" s="225"/>
      <c r="U33" s="232"/>
      <c r="V33" s="232"/>
      <c r="W33" s="232"/>
      <c r="X33" s="232"/>
      <c r="Y33" s="232"/>
      <c r="Z33" s="232"/>
      <c r="AA33" s="232"/>
      <c r="AB33" s="225"/>
      <c r="AC33" s="196"/>
      <c r="AD33" s="196"/>
      <c r="AE33" s="196"/>
      <c r="AF33" s="196"/>
      <c r="AG33" s="196"/>
      <c r="AH33" s="196"/>
      <c r="AI33" s="196"/>
      <c r="AJ33" s="196"/>
      <c r="AK33" s="196"/>
      <c r="AL33" s="196"/>
      <c r="AM33" s="196"/>
      <c r="AN33" s="196"/>
      <c r="AO33" s="196"/>
    </row>
    <row r="34" spans="1:41" ht="15.75">
      <c r="A34" s="171"/>
      <c r="B34" s="171"/>
      <c r="C34" s="171"/>
      <c r="D34" s="171"/>
      <c r="E34" s="171"/>
      <c r="F34" s="171"/>
      <c r="G34" s="171"/>
      <c r="H34" s="171"/>
      <c r="I34" s="171"/>
      <c r="J34" s="171"/>
      <c r="K34" s="171"/>
      <c r="L34" s="171"/>
      <c r="M34" s="222"/>
      <c r="N34" s="514"/>
      <c r="O34" s="171"/>
      <c r="P34" s="171"/>
      <c r="Q34" s="171"/>
      <c r="R34" s="196"/>
      <c r="S34" s="246"/>
      <c r="T34" s="225"/>
      <c r="U34" s="232"/>
      <c r="V34" s="232"/>
      <c r="W34" s="232"/>
      <c r="X34" s="232"/>
      <c r="Y34" s="232"/>
      <c r="Z34" s="232"/>
      <c r="AA34" s="232"/>
      <c r="AB34" s="225"/>
      <c r="AC34" s="196"/>
      <c r="AD34" s="196"/>
      <c r="AE34" s="196"/>
      <c r="AF34" s="196"/>
      <c r="AG34" s="196"/>
      <c r="AH34" s="196"/>
      <c r="AI34" s="196"/>
      <c r="AJ34" s="196"/>
      <c r="AK34" s="196"/>
      <c r="AL34" s="196"/>
      <c r="AM34" s="196"/>
      <c r="AN34" s="196"/>
      <c r="AO34" s="196"/>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83"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election activeCell="B1" sqref="B1:D1"/>
    </sheetView>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B1" zoomScaleNormal="100" zoomScaleSheetLayoutView="100" workbookViewId="0">
      <selection activeCell="B1" sqref="B1:D1"/>
    </sheetView>
  </sheetViews>
  <sheetFormatPr defaultColWidth="9" defaultRowHeight="15"/>
  <cols>
    <col min="1" max="1" width="11.5" style="15" hidden="1" customWidth="1"/>
    <col min="2" max="2" width="36.125" style="15" customWidth="1"/>
    <col min="3" max="3" width="12.5" style="15" customWidth="1"/>
    <col min="4" max="4" width="18" style="15" customWidth="1"/>
    <col min="5" max="5" width="12.5" style="15" customWidth="1"/>
    <col min="6" max="6" width="1.625" style="15" customWidth="1"/>
    <col min="7" max="7" width="12.5" style="18" customWidth="1"/>
    <col min="8" max="8" width="1.625" style="15" customWidth="1"/>
    <col min="9" max="9" width="33.625" style="15" customWidth="1"/>
    <col min="10" max="10" width="10" style="15" hidden="1" customWidth="1"/>
    <col min="11" max="11" width="1.625" style="15" customWidth="1"/>
    <col min="12" max="12" width="20.625" style="15" customWidth="1"/>
    <col min="13" max="13" width="1.625" style="15" customWidth="1"/>
    <col min="14" max="14" width="6.125" style="15" hidden="1" customWidth="1"/>
    <col min="15" max="15" width="6.5" style="15" hidden="1" customWidth="1"/>
    <col min="16" max="16" width="7.625" style="15" hidden="1" customWidth="1"/>
    <col min="17" max="17" width="1.625" style="15" hidden="1" customWidth="1"/>
    <col min="18" max="18" width="1.625" style="15" customWidth="1"/>
    <col min="19" max="16384" width="9" style="15"/>
  </cols>
  <sheetData>
    <row r="1" spans="1:26" ht="29.25" customHeight="1">
      <c r="A1" s="196"/>
      <c r="B1" s="3366" t="s">
        <v>3101</v>
      </c>
      <c r="C1" s="3366"/>
      <c r="D1" s="3366"/>
      <c r="E1" s="648"/>
      <c r="F1" s="196"/>
      <c r="G1" s="220"/>
      <c r="H1" s="196"/>
      <c r="I1" s="196"/>
      <c r="J1" s="196"/>
      <c r="K1" s="322"/>
      <c r="L1" s="196"/>
      <c r="M1" s="322"/>
      <c r="N1" s="196"/>
      <c r="O1" s="196"/>
      <c r="P1" s="196"/>
      <c r="Q1" s="322"/>
      <c r="R1" s="196"/>
      <c r="S1" s="196"/>
      <c r="T1" s="196"/>
      <c r="U1" s="196"/>
      <c r="V1" s="196"/>
      <c r="W1" s="196"/>
      <c r="X1" s="196"/>
      <c r="Y1" s="196"/>
      <c r="Z1" s="196"/>
    </row>
    <row r="2" spans="1:26" ht="29.25" customHeight="1">
      <c r="A2" s="196"/>
      <c r="B2" s="3366" t="str">
        <f>SelectCompany!B4</f>
        <v>South West Water (whole area)</v>
      </c>
      <c r="C2" s="3366"/>
      <c r="D2" s="3366"/>
      <c r="E2" s="470"/>
      <c r="F2" s="196"/>
      <c r="G2" s="220"/>
      <c r="H2" s="196"/>
      <c r="I2" s="196"/>
      <c r="J2" s="196"/>
      <c r="K2" s="322"/>
      <c r="L2" s="196"/>
      <c r="M2" s="322"/>
      <c r="N2" s="196"/>
      <c r="O2" s="196"/>
      <c r="P2" s="196"/>
      <c r="Q2" s="322"/>
      <c r="R2" s="196"/>
      <c r="S2" s="196"/>
      <c r="T2" s="196"/>
      <c r="U2" s="196"/>
      <c r="V2" s="196"/>
      <c r="W2" s="196"/>
      <c r="X2" s="196"/>
      <c r="Y2" s="196"/>
      <c r="Z2" s="196"/>
    </row>
    <row r="3" spans="1:26" ht="45" customHeight="1">
      <c r="A3" s="196"/>
      <c r="B3" s="3386" t="s">
        <v>3102</v>
      </c>
      <c r="C3" s="3386"/>
      <c r="D3" s="3386"/>
      <c r="E3" s="3386"/>
      <c r="F3" s="3386"/>
      <c r="G3" s="3386"/>
      <c r="H3" s="3386"/>
      <c r="I3" s="3386"/>
      <c r="J3" s="196"/>
      <c r="K3" s="322"/>
      <c r="L3" s="382" t="s">
        <v>658</v>
      </c>
      <c r="M3" s="322"/>
      <c r="N3" s="196"/>
      <c r="O3" s="196"/>
      <c r="P3" s="196"/>
      <c r="Q3" s="322"/>
      <c r="R3" s="196"/>
      <c r="S3" s="196"/>
      <c r="T3" s="196"/>
      <c r="U3" s="196"/>
      <c r="V3" s="196"/>
      <c r="W3" s="196"/>
      <c r="X3" s="196"/>
      <c r="Y3" s="196"/>
      <c r="Z3" s="196"/>
    </row>
    <row r="4" spans="1:26" ht="15" customHeight="1" thickBot="1">
      <c r="A4" s="196"/>
      <c r="B4" s="435"/>
      <c r="C4" s="435"/>
      <c r="D4" s="435"/>
      <c r="E4" s="435"/>
      <c r="F4" s="196"/>
      <c r="G4" s="670"/>
      <c r="H4" s="196"/>
      <c r="I4" s="196"/>
      <c r="J4" s="196"/>
      <c r="K4" s="322"/>
      <c r="L4" s="196"/>
      <c r="M4" s="671"/>
      <c r="N4" s="3232" t="s">
        <v>659</v>
      </c>
      <c r="O4" s="3232"/>
      <c r="P4" s="3232"/>
      <c r="Q4" s="322"/>
      <c r="R4" s="196"/>
      <c r="S4" s="196"/>
      <c r="T4" s="196"/>
      <c r="U4" s="196"/>
      <c r="V4" s="196"/>
      <c r="W4" s="196"/>
      <c r="X4" s="196"/>
      <c r="Y4" s="196"/>
      <c r="Z4" s="196"/>
    </row>
    <row r="5" spans="1:26" ht="15.75" customHeight="1" thickTop="1">
      <c r="A5" s="2423" t="s">
        <v>669</v>
      </c>
      <c r="B5" s="584" t="s">
        <v>660</v>
      </c>
      <c r="C5" s="600" t="s">
        <v>3103</v>
      </c>
      <c r="D5" s="600" t="s">
        <v>684</v>
      </c>
      <c r="E5" s="601" t="s">
        <v>676</v>
      </c>
      <c r="F5" s="171"/>
      <c r="G5" s="3363" t="s">
        <v>666</v>
      </c>
      <c r="H5" s="171"/>
      <c r="I5" s="3363" t="s">
        <v>667</v>
      </c>
      <c r="J5" s="171"/>
      <c r="K5" s="322"/>
      <c r="L5" s="196"/>
      <c r="M5" s="320"/>
      <c r="N5" s="231" t="s">
        <v>668</v>
      </c>
      <c r="O5" s="225"/>
      <c r="P5" s="225"/>
      <c r="Q5" s="322"/>
      <c r="R5" s="196"/>
      <c r="S5" s="196"/>
      <c r="T5" s="196"/>
      <c r="U5" s="196"/>
      <c r="V5" s="196"/>
      <c r="W5" s="196"/>
      <c r="X5" s="196"/>
      <c r="Y5" s="196"/>
      <c r="Z5" s="196"/>
    </row>
    <row r="6" spans="1:26" ht="15.75" customHeight="1">
      <c r="A6" s="171"/>
      <c r="B6" s="386" t="s">
        <v>661</v>
      </c>
      <c r="C6" s="384" t="s">
        <v>3104</v>
      </c>
      <c r="D6" s="384" t="s">
        <v>677</v>
      </c>
      <c r="E6" s="385" t="s">
        <v>677</v>
      </c>
      <c r="F6" s="171"/>
      <c r="G6" s="3364"/>
      <c r="H6" s="171"/>
      <c r="I6" s="3364"/>
      <c r="J6" s="171"/>
      <c r="K6" s="322"/>
      <c r="L6" s="196"/>
      <c r="M6" s="320"/>
      <c r="N6" s="231"/>
      <c r="O6" s="225"/>
      <c r="P6" s="225"/>
      <c r="Q6" s="322"/>
      <c r="R6" s="196"/>
      <c r="S6" s="196"/>
      <c r="T6" s="196"/>
      <c r="U6" s="196"/>
      <c r="V6" s="196"/>
      <c r="W6" s="196"/>
      <c r="X6" s="196"/>
      <c r="Y6" s="196"/>
      <c r="Z6" s="196"/>
    </row>
    <row r="7" spans="1:26" ht="15.75" customHeight="1" thickBot="1">
      <c r="A7" s="171"/>
      <c r="B7" s="387" t="s">
        <v>662</v>
      </c>
      <c r="C7" s="233">
        <v>3</v>
      </c>
      <c r="D7" s="233">
        <v>3</v>
      </c>
      <c r="E7" s="602">
        <v>3</v>
      </c>
      <c r="F7" s="171"/>
      <c r="G7" s="3365"/>
      <c r="H7" s="171"/>
      <c r="I7" s="3365"/>
      <c r="J7" s="171"/>
      <c r="K7" s="322"/>
      <c r="L7" s="196"/>
      <c r="M7" s="320"/>
      <c r="N7" s="225"/>
      <c r="O7" s="225"/>
      <c r="P7" s="225"/>
      <c r="Q7" s="322"/>
      <c r="R7" s="196"/>
      <c r="S7" s="196"/>
      <c r="T7" s="196"/>
      <c r="U7" s="196"/>
      <c r="V7" s="196"/>
      <c r="W7" s="196"/>
      <c r="X7" s="196"/>
      <c r="Y7" s="196"/>
      <c r="Z7" s="196"/>
    </row>
    <row r="8" spans="1:26" ht="15.75" customHeight="1" thickTop="1" thickBot="1">
      <c r="A8" s="2578" t="s">
        <v>673</v>
      </c>
      <c r="C8" s="59"/>
      <c r="D8" s="59"/>
      <c r="E8" s="59"/>
      <c r="F8" s="171"/>
      <c r="G8" s="437"/>
      <c r="H8" s="171"/>
      <c r="I8" s="171"/>
      <c r="J8" s="171"/>
      <c r="K8" s="322"/>
      <c r="L8" s="196"/>
      <c r="M8" s="322"/>
      <c r="N8" s="196"/>
      <c r="O8" s="196"/>
      <c r="P8" s="196"/>
      <c r="Q8" s="322"/>
      <c r="R8" s="196"/>
      <c r="S8" s="196"/>
      <c r="T8" s="196"/>
      <c r="U8" s="196"/>
      <c r="V8" s="196"/>
      <c r="W8" s="196"/>
      <c r="X8" s="196"/>
      <c r="Y8" s="196"/>
      <c r="Z8" s="196"/>
    </row>
    <row r="9" spans="1:26" ht="15.75" customHeight="1" thickTop="1" thickBot="1">
      <c r="A9" s="171"/>
      <c r="B9" s="352" t="s">
        <v>3105</v>
      </c>
      <c r="C9" s="437"/>
      <c r="D9" s="437"/>
      <c r="E9" s="672"/>
      <c r="F9" s="171"/>
      <c r="G9" s="666"/>
      <c r="H9" s="171"/>
      <c r="I9" s="171"/>
      <c r="J9" s="171"/>
      <c r="K9" s="322"/>
      <c r="L9" s="196"/>
      <c r="M9" s="673"/>
      <c r="N9" s="231"/>
      <c r="O9" s="232"/>
      <c r="P9" s="232"/>
      <c r="Q9" s="322"/>
      <c r="R9" s="196"/>
      <c r="S9" s="196"/>
      <c r="T9" s="196"/>
      <c r="U9" s="196"/>
      <c r="V9" s="196"/>
      <c r="W9" s="196"/>
      <c r="X9" s="196"/>
      <c r="Y9" s="196"/>
      <c r="Z9" s="196"/>
    </row>
    <row r="10" spans="1:26" ht="15.75" customHeight="1" thickTop="1">
      <c r="A10" s="2575" t="s">
        <v>675</v>
      </c>
      <c r="B10" s="674" t="s">
        <v>3106</v>
      </c>
      <c r="C10" s="675"/>
      <c r="D10" s="675"/>
      <c r="E10" s="676"/>
      <c r="F10" s="171"/>
      <c r="G10" s="243" t="s">
        <v>3107</v>
      </c>
      <c r="H10" s="171"/>
      <c r="I10" s="245"/>
      <c r="J10" s="171"/>
      <c r="K10" s="322"/>
      <c r="L10" s="246" t="str">
        <f>IF( SUM( N10:P10 ) = 0, 0, $N$5 )</f>
        <v>Please complete all cells in row</v>
      </c>
      <c r="M10" s="677"/>
      <c r="N10" s="247">
        <f t="shared" ref="N10" si="0" xml:space="preserve"> IF( ISNUMBER( C10 ), 0, 1 )</f>
        <v>1</v>
      </c>
      <c r="O10" s="247">
        <f t="shared" ref="O10:O34" si="1" xml:space="preserve"> IF( ISNUMBER( D10 ), 0, 1 )</f>
        <v>1</v>
      </c>
      <c r="P10" s="247">
        <f t="shared" ref="P10:P34" si="2" xml:space="preserve"> IF( ISNUMBER( E10 ), 0, 1 )</f>
        <v>1</v>
      </c>
      <c r="Q10" s="322"/>
      <c r="R10" s="196"/>
      <c r="S10" s="196"/>
      <c r="T10" s="196"/>
      <c r="U10" s="196"/>
      <c r="V10" s="196"/>
      <c r="W10" s="196"/>
      <c r="X10" s="196"/>
      <c r="Y10" s="196"/>
      <c r="Z10" s="196"/>
    </row>
    <row r="11" spans="1:26" ht="15.75" customHeight="1">
      <c r="A11" s="171"/>
      <c r="B11" s="678" t="s">
        <v>3108</v>
      </c>
      <c r="C11" s="679"/>
      <c r="D11" s="679"/>
      <c r="E11" s="680"/>
      <c r="F11" s="171"/>
      <c r="G11" s="252" t="s">
        <v>3109</v>
      </c>
      <c r="H11" s="171"/>
      <c r="I11" s="253"/>
      <c r="J11" s="171"/>
      <c r="K11" s="322"/>
      <c r="L11" s="246" t="str">
        <f t="shared" ref="L11:L34" si="3">IF( SUM( N11:P11 ) = 0, 0, $N$5 )</f>
        <v>Please complete all cells in row</v>
      </c>
      <c r="M11" s="322"/>
      <c r="N11" s="247">
        <f t="shared" ref="N11:N34" si="4" xml:space="preserve"> IF( ISNUMBER( C11 ), 0, 1 )</f>
        <v>1</v>
      </c>
      <c r="O11" s="247">
        <f t="shared" si="1"/>
        <v>1</v>
      </c>
      <c r="P11" s="247">
        <f t="shared" si="2"/>
        <v>1</v>
      </c>
      <c r="Q11" s="322"/>
      <c r="R11" s="196"/>
      <c r="S11" s="196"/>
      <c r="T11" s="196"/>
      <c r="U11" s="196"/>
      <c r="V11" s="196"/>
      <c r="W11" s="196"/>
      <c r="X11" s="196"/>
      <c r="Y11" s="196"/>
      <c r="Z11" s="196"/>
    </row>
    <row r="12" spans="1:26" ht="15.75" customHeight="1">
      <c r="A12" s="171"/>
      <c r="B12" s="678" t="s">
        <v>3110</v>
      </c>
      <c r="C12" s="679"/>
      <c r="D12" s="679"/>
      <c r="E12" s="680"/>
      <c r="F12" s="171"/>
      <c r="G12" s="252" t="s">
        <v>3111</v>
      </c>
      <c r="H12" s="171"/>
      <c r="I12" s="253"/>
      <c r="J12" s="171"/>
      <c r="K12" s="322"/>
      <c r="L12" s="246" t="str">
        <f t="shared" si="3"/>
        <v>Please complete all cells in row</v>
      </c>
      <c r="M12" s="677"/>
      <c r="N12" s="247">
        <f t="shared" si="4"/>
        <v>1</v>
      </c>
      <c r="O12" s="247">
        <f t="shared" si="1"/>
        <v>1</v>
      </c>
      <c r="P12" s="247">
        <f t="shared" si="2"/>
        <v>1</v>
      </c>
      <c r="Q12" s="322"/>
      <c r="R12" s="196"/>
      <c r="S12" s="196"/>
      <c r="T12" s="196"/>
      <c r="U12" s="196"/>
      <c r="V12" s="196"/>
      <c r="W12" s="196"/>
      <c r="X12" s="196"/>
      <c r="Y12" s="196"/>
      <c r="Z12" s="196"/>
    </row>
    <row r="13" spans="1:26" ht="15.75" customHeight="1">
      <c r="A13" s="171"/>
      <c r="B13" s="678" t="s">
        <v>3112</v>
      </c>
      <c r="C13" s="679"/>
      <c r="D13" s="679"/>
      <c r="E13" s="680"/>
      <c r="F13" s="681"/>
      <c r="G13" s="252" t="s">
        <v>3113</v>
      </c>
      <c r="H13" s="171"/>
      <c r="I13" s="253"/>
      <c r="J13" s="171"/>
      <c r="K13" s="322"/>
      <c r="L13" s="246" t="str">
        <f t="shared" si="3"/>
        <v>Please complete all cells in row</v>
      </c>
      <c r="M13" s="322"/>
      <c r="N13" s="247">
        <f t="shared" si="4"/>
        <v>1</v>
      </c>
      <c r="O13" s="247">
        <f t="shared" si="1"/>
        <v>1</v>
      </c>
      <c r="P13" s="247">
        <f t="shared" si="2"/>
        <v>1</v>
      </c>
      <c r="Q13" s="322"/>
      <c r="R13" s="196"/>
      <c r="S13" s="196"/>
      <c r="T13" s="196"/>
      <c r="U13" s="196"/>
      <c r="V13" s="196"/>
      <c r="W13" s="196"/>
      <c r="X13" s="196"/>
      <c r="Y13" s="196"/>
      <c r="Z13" s="196"/>
    </row>
    <row r="14" spans="1:26" ht="15.75" customHeight="1">
      <c r="A14" s="171"/>
      <c r="B14" s="678" t="s">
        <v>3114</v>
      </c>
      <c r="C14" s="679"/>
      <c r="D14" s="679"/>
      <c r="E14" s="680"/>
      <c r="F14" s="681"/>
      <c r="G14" s="252" t="s">
        <v>3115</v>
      </c>
      <c r="H14" s="171"/>
      <c r="I14" s="253"/>
      <c r="J14" s="171"/>
      <c r="K14" s="322"/>
      <c r="L14" s="246" t="str">
        <f t="shared" si="3"/>
        <v>Please complete all cells in row</v>
      </c>
      <c r="M14" s="322"/>
      <c r="N14" s="247">
        <f t="shared" si="4"/>
        <v>1</v>
      </c>
      <c r="O14" s="247">
        <f t="shared" si="1"/>
        <v>1</v>
      </c>
      <c r="P14" s="247">
        <f t="shared" si="2"/>
        <v>1</v>
      </c>
      <c r="Q14" s="322"/>
      <c r="R14" s="196"/>
      <c r="S14" s="196"/>
      <c r="T14" s="196"/>
      <c r="U14" s="196"/>
      <c r="V14" s="196"/>
      <c r="W14" s="196"/>
      <c r="X14" s="196"/>
      <c r="Y14" s="196"/>
      <c r="Z14" s="196"/>
    </row>
    <row r="15" spans="1:26" ht="15.75" customHeight="1">
      <c r="A15" s="171"/>
      <c r="B15" s="678" t="s">
        <v>3116</v>
      </c>
      <c r="C15" s="679"/>
      <c r="D15" s="679"/>
      <c r="E15" s="680"/>
      <c r="F15" s="681"/>
      <c r="G15" s="252" t="s">
        <v>3117</v>
      </c>
      <c r="H15" s="171"/>
      <c r="I15" s="253"/>
      <c r="J15" s="171"/>
      <c r="K15" s="322"/>
      <c r="L15" s="246" t="str">
        <f t="shared" si="3"/>
        <v>Please complete all cells in row</v>
      </c>
      <c r="M15" s="322"/>
      <c r="N15" s="247">
        <f t="shared" si="4"/>
        <v>1</v>
      </c>
      <c r="O15" s="247">
        <f t="shared" si="1"/>
        <v>1</v>
      </c>
      <c r="P15" s="247">
        <f t="shared" si="2"/>
        <v>1</v>
      </c>
      <c r="Q15" s="322"/>
      <c r="R15" s="196"/>
      <c r="S15" s="196"/>
      <c r="T15" s="196"/>
      <c r="U15" s="196"/>
      <c r="V15" s="196"/>
      <c r="W15" s="196"/>
      <c r="X15" s="196"/>
      <c r="Y15" s="196"/>
      <c r="Z15" s="196"/>
    </row>
    <row r="16" spans="1:26" ht="15.75" customHeight="1">
      <c r="A16" s="171"/>
      <c r="B16" s="678" t="s">
        <v>3118</v>
      </c>
      <c r="C16" s="679"/>
      <c r="D16" s="679"/>
      <c r="E16" s="680"/>
      <c r="F16" s="681"/>
      <c r="G16" s="252" t="s">
        <v>3119</v>
      </c>
      <c r="H16" s="171"/>
      <c r="I16" s="253"/>
      <c r="J16" s="171"/>
      <c r="K16" s="322"/>
      <c r="L16" s="246" t="str">
        <f t="shared" si="3"/>
        <v>Please complete all cells in row</v>
      </c>
      <c r="M16" s="322"/>
      <c r="N16" s="247">
        <f t="shared" si="4"/>
        <v>1</v>
      </c>
      <c r="O16" s="247">
        <f t="shared" si="1"/>
        <v>1</v>
      </c>
      <c r="P16" s="247">
        <f t="shared" si="2"/>
        <v>1</v>
      </c>
      <c r="Q16" s="322"/>
      <c r="R16" s="196"/>
      <c r="S16" s="196"/>
      <c r="T16" s="196"/>
      <c r="U16" s="196"/>
      <c r="V16" s="196"/>
      <c r="W16" s="196"/>
      <c r="X16" s="196"/>
      <c r="Y16" s="196"/>
      <c r="Z16" s="196"/>
    </row>
    <row r="17" spans="1:26" ht="15.75" customHeight="1">
      <c r="A17" s="171"/>
      <c r="B17" s="678" t="s">
        <v>3120</v>
      </c>
      <c r="C17" s="679"/>
      <c r="D17" s="679"/>
      <c r="E17" s="680"/>
      <c r="F17" s="681"/>
      <c r="G17" s="252" t="s">
        <v>3121</v>
      </c>
      <c r="H17" s="171"/>
      <c r="I17" s="253"/>
      <c r="J17" s="171"/>
      <c r="K17" s="322"/>
      <c r="L17" s="246" t="str">
        <f t="shared" si="3"/>
        <v>Please complete all cells in row</v>
      </c>
      <c r="M17" s="322"/>
      <c r="N17" s="247">
        <f t="shared" si="4"/>
        <v>1</v>
      </c>
      <c r="O17" s="247">
        <f t="shared" si="1"/>
        <v>1</v>
      </c>
      <c r="P17" s="247">
        <f t="shared" si="2"/>
        <v>1</v>
      </c>
      <c r="Q17" s="322"/>
      <c r="R17" s="196"/>
      <c r="S17" s="196"/>
      <c r="T17" s="196"/>
      <c r="U17" s="196"/>
      <c r="V17" s="196"/>
      <c r="W17" s="196"/>
      <c r="X17" s="196"/>
      <c r="Y17" s="196"/>
      <c r="Z17" s="196"/>
    </row>
    <row r="18" spans="1:26" ht="15.75" customHeight="1">
      <c r="A18" s="171"/>
      <c r="B18" s="678" t="s">
        <v>3122</v>
      </c>
      <c r="C18" s="679"/>
      <c r="D18" s="679"/>
      <c r="E18" s="680"/>
      <c r="F18" s="681"/>
      <c r="G18" s="252" t="s">
        <v>3123</v>
      </c>
      <c r="H18" s="171"/>
      <c r="I18" s="253"/>
      <c r="J18" s="171"/>
      <c r="K18" s="322"/>
      <c r="L18" s="246" t="str">
        <f t="shared" si="3"/>
        <v>Please complete all cells in row</v>
      </c>
      <c r="M18" s="322"/>
      <c r="N18" s="247">
        <f t="shared" si="4"/>
        <v>1</v>
      </c>
      <c r="O18" s="247">
        <f t="shared" si="1"/>
        <v>1</v>
      </c>
      <c r="P18" s="247">
        <f t="shared" si="2"/>
        <v>1</v>
      </c>
      <c r="Q18" s="322"/>
      <c r="R18" s="196"/>
      <c r="S18" s="196"/>
      <c r="T18" s="196"/>
      <c r="U18" s="196"/>
      <c r="V18" s="196"/>
      <c r="W18" s="196"/>
      <c r="X18" s="196"/>
      <c r="Y18" s="196"/>
      <c r="Z18" s="196"/>
    </row>
    <row r="19" spans="1:26" ht="15.75" customHeight="1">
      <c r="A19" s="171"/>
      <c r="B19" s="678" t="s">
        <v>3124</v>
      </c>
      <c r="C19" s="679"/>
      <c r="D19" s="679"/>
      <c r="E19" s="680"/>
      <c r="F19" s="681"/>
      <c r="G19" s="252" t="s">
        <v>3125</v>
      </c>
      <c r="H19" s="171"/>
      <c r="I19" s="253"/>
      <c r="J19" s="171"/>
      <c r="K19" s="322"/>
      <c r="L19" s="246" t="str">
        <f t="shared" si="3"/>
        <v>Please complete all cells in row</v>
      </c>
      <c r="M19" s="322"/>
      <c r="N19" s="247">
        <f t="shared" si="4"/>
        <v>1</v>
      </c>
      <c r="O19" s="247">
        <f t="shared" si="1"/>
        <v>1</v>
      </c>
      <c r="P19" s="247">
        <f t="shared" si="2"/>
        <v>1</v>
      </c>
      <c r="Q19" s="322"/>
      <c r="R19" s="196"/>
      <c r="S19" s="196"/>
      <c r="T19" s="196"/>
      <c r="U19" s="196"/>
      <c r="V19" s="196"/>
      <c r="W19" s="196"/>
      <c r="X19" s="196"/>
      <c r="Y19" s="196"/>
      <c r="Z19" s="196"/>
    </row>
    <row r="20" spans="1:26" ht="15.75" customHeight="1">
      <c r="A20" s="171"/>
      <c r="B20" s="678" t="s">
        <v>3126</v>
      </c>
      <c r="C20" s="679"/>
      <c r="D20" s="679"/>
      <c r="E20" s="680"/>
      <c r="F20" s="681"/>
      <c r="G20" s="252" t="s">
        <v>3127</v>
      </c>
      <c r="H20" s="171"/>
      <c r="I20" s="253"/>
      <c r="J20" s="171"/>
      <c r="K20" s="322"/>
      <c r="L20" s="246" t="str">
        <f t="shared" si="3"/>
        <v>Please complete all cells in row</v>
      </c>
      <c r="M20" s="322"/>
      <c r="N20" s="247">
        <f t="shared" si="4"/>
        <v>1</v>
      </c>
      <c r="O20" s="247">
        <f t="shared" si="1"/>
        <v>1</v>
      </c>
      <c r="P20" s="247">
        <f t="shared" si="2"/>
        <v>1</v>
      </c>
      <c r="Q20" s="322"/>
      <c r="R20" s="196"/>
      <c r="S20" s="196"/>
      <c r="T20" s="196"/>
      <c r="U20" s="196"/>
      <c r="V20" s="196"/>
      <c r="W20" s="196"/>
      <c r="X20" s="196"/>
      <c r="Y20" s="196"/>
      <c r="Z20" s="196"/>
    </row>
    <row r="21" spans="1:26" ht="15.75" customHeight="1">
      <c r="A21" s="171"/>
      <c r="B21" s="678" t="s">
        <v>3128</v>
      </c>
      <c r="C21" s="679"/>
      <c r="D21" s="679"/>
      <c r="E21" s="680"/>
      <c r="F21" s="681"/>
      <c r="G21" s="252" t="s">
        <v>3129</v>
      </c>
      <c r="H21" s="171"/>
      <c r="I21" s="253"/>
      <c r="J21" s="171"/>
      <c r="K21" s="322"/>
      <c r="L21" s="246" t="str">
        <f t="shared" si="3"/>
        <v>Please complete all cells in row</v>
      </c>
      <c r="M21" s="322"/>
      <c r="N21" s="247">
        <f t="shared" si="4"/>
        <v>1</v>
      </c>
      <c r="O21" s="247">
        <f t="shared" si="1"/>
        <v>1</v>
      </c>
      <c r="P21" s="247">
        <f t="shared" si="2"/>
        <v>1</v>
      </c>
      <c r="Q21" s="322"/>
      <c r="R21" s="196"/>
      <c r="S21" s="196"/>
      <c r="T21" s="196"/>
      <c r="U21" s="196"/>
      <c r="V21" s="196"/>
      <c r="W21" s="196"/>
      <c r="X21" s="196"/>
      <c r="Y21" s="196"/>
      <c r="Z21" s="196"/>
    </row>
    <row r="22" spans="1:26" ht="15.75" customHeight="1">
      <c r="A22" s="171"/>
      <c r="B22" s="678" t="s">
        <v>3130</v>
      </c>
      <c r="C22" s="679"/>
      <c r="D22" s="679"/>
      <c r="E22" s="680"/>
      <c r="F22" s="681"/>
      <c r="G22" s="252" t="s">
        <v>3131</v>
      </c>
      <c r="H22" s="171"/>
      <c r="I22" s="253"/>
      <c r="J22" s="171"/>
      <c r="K22" s="322"/>
      <c r="L22" s="246" t="str">
        <f t="shared" si="3"/>
        <v>Please complete all cells in row</v>
      </c>
      <c r="M22" s="322"/>
      <c r="N22" s="247">
        <f t="shared" si="4"/>
        <v>1</v>
      </c>
      <c r="O22" s="247">
        <f t="shared" si="1"/>
        <v>1</v>
      </c>
      <c r="P22" s="247">
        <f t="shared" si="2"/>
        <v>1</v>
      </c>
      <c r="Q22" s="322"/>
      <c r="R22" s="196"/>
      <c r="S22" s="196"/>
      <c r="T22" s="196"/>
      <c r="U22" s="196"/>
      <c r="V22" s="196"/>
      <c r="W22" s="196"/>
      <c r="X22" s="196"/>
      <c r="Y22" s="196"/>
      <c r="Z22" s="196"/>
    </row>
    <row r="23" spans="1:26" ht="15.75" customHeight="1">
      <c r="A23" s="171"/>
      <c r="B23" s="678" t="s">
        <v>3132</v>
      </c>
      <c r="C23" s="679"/>
      <c r="D23" s="679"/>
      <c r="E23" s="680"/>
      <c r="F23" s="681"/>
      <c r="G23" s="252" t="s">
        <v>3133</v>
      </c>
      <c r="H23" s="171"/>
      <c r="I23" s="253"/>
      <c r="J23" s="171"/>
      <c r="K23" s="322"/>
      <c r="L23" s="246" t="str">
        <f t="shared" si="3"/>
        <v>Please complete all cells in row</v>
      </c>
      <c r="M23" s="322"/>
      <c r="N23" s="247">
        <f t="shared" si="4"/>
        <v>1</v>
      </c>
      <c r="O23" s="247">
        <f t="shared" si="1"/>
        <v>1</v>
      </c>
      <c r="P23" s="247">
        <f t="shared" si="2"/>
        <v>1</v>
      </c>
      <c r="Q23" s="322"/>
      <c r="R23" s="196"/>
      <c r="S23" s="196"/>
      <c r="T23" s="196"/>
      <c r="U23" s="196"/>
      <c r="V23" s="196"/>
      <c r="W23" s="196"/>
      <c r="X23" s="196"/>
      <c r="Y23" s="196"/>
      <c r="Z23" s="196"/>
    </row>
    <row r="24" spans="1:26" ht="15.75" customHeight="1">
      <c r="A24" s="171"/>
      <c r="B24" s="678" t="s">
        <v>3134</v>
      </c>
      <c r="C24" s="679"/>
      <c r="D24" s="679"/>
      <c r="E24" s="680"/>
      <c r="F24" s="681"/>
      <c r="G24" s="252" t="s">
        <v>3135</v>
      </c>
      <c r="H24" s="171"/>
      <c r="I24" s="253"/>
      <c r="J24" s="171"/>
      <c r="K24" s="322"/>
      <c r="L24" s="246" t="str">
        <f t="shared" si="3"/>
        <v>Please complete all cells in row</v>
      </c>
      <c r="M24" s="322"/>
      <c r="N24" s="247">
        <f t="shared" si="4"/>
        <v>1</v>
      </c>
      <c r="O24" s="247">
        <f t="shared" si="1"/>
        <v>1</v>
      </c>
      <c r="P24" s="247">
        <f t="shared" si="2"/>
        <v>1</v>
      </c>
      <c r="Q24" s="322"/>
      <c r="R24" s="196"/>
      <c r="S24" s="196"/>
      <c r="T24" s="196"/>
      <c r="U24" s="196"/>
      <c r="V24" s="196"/>
      <c r="W24" s="196"/>
      <c r="X24" s="196"/>
      <c r="Y24" s="196"/>
      <c r="Z24" s="196"/>
    </row>
    <row r="25" spans="1:26" ht="15.75" customHeight="1">
      <c r="A25" s="171"/>
      <c r="B25" s="678" t="s">
        <v>3136</v>
      </c>
      <c r="C25" s="679"/>
      <c r="D25" s="679"/>
      <c r="E25" s="680"/>
      <c r="F25" s="681"/>
      <c r="G25" s="252" t="s">
        <v>3137</v>
      </c>
      <c r="H25" s="171"/>
      <c r="I25" s="253"/>
      <c r="J25" s="171"/>
      <c r="K25" s="322"/>
      <c r="L25" s="246" t="str">
        <f t="shared" si="3"/>
        <v>Please complete all cells in row</v>
      </c>
      <c r="M25" s="322"/>
      <c r="N25" s="247">
        <f t="shared" si="4"/>
        <v>1</v>
      </c>
      <c r="O25" s="247">
        <f t="shared" si="1"/>
        <v>1</v>
      </c>
      <c r="P25" s="247">
        <f t="shared" si="2"/>
        <v>1</v>
      </c>
      <c r="Q25" s="322"/>
      <c r="R25" s="196"/>
      <c r="S25" s="196"/>
      <c r="T25" s="196"/>
      <c r="U25" s="196"/>
      <c r="V25" s="196"/>
      <c r="W25" s="196"/>
      <c r="X25" s="196"/>
      <c r="Y25" s="196"/>
      <c r="Z25" s="196"/>
    </row>
    <row r="26" spans="1:26" ht="15.75" customHeight="1">
      <c r="A26" s="171"/>
      <c r="B26" s="678" t="s">
        <v>3138</v>
      </c>
      <c r="C26" s="679"/>
      <c r="D26" s="679"/>
      <c r="E26" s="680"/>
      <c r="F26" s="681"/>
      <c r="G26" s="252" t="s">
        <v>3139</v>
      </c>
      <c r="H26" s="171"/>
      <c r="I26" s="253"/>
      <c r="J26" s="171"/>
      <c r="K26" s="322"/>
      <c r="L26" s="246" t="str">
        <f t="shared" si="3"/>
        <v>Please complete all cells in row</v>
      </c>
      <c r="M26" s="322"/>
      <c r="N26" s="247">
        <f t="shared" si="4"/>
        <v>1</v>
      </c>
      <c r="O26" s="247">
        <f t="shared" si="1"/>
        <v>1</v>
      </c>
      <c r="P26" s="247">
        <f t="shared" si="2"/>
        <v>1</v>
      </c>
      <c r="Q26" s="322"/>
      <c r="R26" s="196"/>
      <c r="S26" s="196"/>
      <c r="T26" s="196"/>
      <c r="U26" s="196"/>
      <c r="V26" s="196"/>
      <c r="W26" s="196"/>
      <c r="X26" s="196"/>
      <c r="Y26" s="196"/>
      <c r="Z26" s="196"/>
    </row>
    <row r="27" spans="1:26" ht="15.75" customHeight="1">
      <c r="A27" s="171"/>
      <c r="B27" s="678" t="s">
        <v>3140</v>
      </c>
      <c r="C27" s="679"/>
      <c r="D27" s="679"/>
      <c r="E27" s="680"/>
      <c r="F27" s="681"/>
      <c r="G27" s="252" t="s">
        <v>3141</v>
      </c>
      <c r="H27" s="171"/>
      <c r="I27" s="253"/>
      <c r="J27" s="171"/>
      <c r="K27" s="322"/>
      <c r="L27" s="246" t="str">
        <f t="shared" si="3"/>
        <v>Please complete all cells in row</v>
      </c>
      <c r="M27" s="322"/>
      <c r="N27" s="247">
        <f t="shared" si="4"/>
        <v>1</v>
      </c>
      <c r="O27" s="247">
        <f t="shared" si="1"/>
        <v>1</v>
      </c>
      <c r="P27" s="247">
        <f t="shared" si="2"/>
        <v>1</v>
      </c>
      <c r="Q27" s="322"/>
      <c r="R27" s="196"/>
      <c r="S27" s="196"/>
      <c r="T27" s="196"/>
      <c r="U27" s="196"/>
      <c r="V27" s="196"/>
      <c r="W27" s="196"/>
      <c r="X27" s="196"/>
      <c r="Y27" s="196"/>
      <c r="Z27" s="196"/>
    </row>
    <row r="28" spans="1:26" ht="15.75" customHeight="1">
      <c r="A28" s="171"/>
      <c r="B28" s="678" t="s">
        <v>3142</v>
      </c>
      <c r="C28" s="679"/>
      <c r="D28" s="679"/>
      <c r="E28" s="680"/>
      <c r="F28" s="681"/>
      <c r="G28" s="252" t="s">
        <v>3143</v>
      </c>
      <c r="H28" s="171"/>
      <c r="I28" s="253"/>
      <c r="J28" s="171"/>
      <c r="K28" s="322"/>
      <c r="L28" s="246" t="str">
        <f t="shared" si="3"/>
        <v>Please complete all cells in row</v>
      </c>
      <c r="M28" s="322"/>
      <c r="N28" s="247">
        <f t="shared" si="4"/>
        <v>1</v>
      </c>
      <c r="O28" s="247">
        <f t="shared" si="1"/>
        <v>1</v>
      </c>
      <c r="P28" s="247">
        <f t="shared" si="2"/>
        <v>1</v>
      </c>
      <c r="Q28" s="322"/>
      <c r="R28" s="196"/>
      <c r="S28" s="196"/>
      <c r="T28" s="196"/>
      <c r="U28" s="196"/>
      <c r="V28" s="196"/>
      <c r="W28" s="196"/>
      <c r="X28" s="196"/>
      <c r="Y28" s="196"/>
      <c r="Z28" s="196"/>
    </row>
    <row r="29" spans="1:26" ht="15.75" customHeight="1">
      <c r="A29" s="171"/>
      <c r="B29" s="678" t="s">
        <v>3144</v>
      </c>
      <c r="C29" s="679"/>
      <c r="D29" s="679"/>
      <c r="E29" s="680"/>
      <c r="F29" s="681"/>
      <c r="G29" s="252" t="s">
        <v>3145</v>
      </c>
      <c r="H29" s="171"/>
      <c r="I29" s="253"/>
      <c r="J29" s="171"/>
      <c r="K29" s="322"/>
      <c r="L29" s="246" t="str">
        <f t="shared" si="3"/>
        <v>Please complete all cells in row</v>
      </c>
      <c r="M29" s="322"/>
      <c r="N29" s="247">
        <f t="shared" si="4"/>
        <v>1</v>
      </c>
      <c r="O29" s="247">
        <f t="shared" si="1"/>
        <v>1</v>
      </c>
      <c r="P29" s="247">
        <f t="shared" si="2"/>
        <v>1</v>
      </c>
      <c r="Q29" s="322"/>
      <c r="R29" s="196"/>
      <c r="S29" s="196"/>
      <c r="T29" s="196"/>
      <c r="U29" s="196"/>
      <c r="V29" s="196"/>
      <c r="W29" s="196"/>
      <c r="X29" s="196"/>
      <c r="Y29" s="196"/>
      <c r="Z29" s="196"/>
    </row>
    <row r="30" spans="1:26" ht="15.75" customHeight="1">
      <c r="A30" s="171"/>
      <c r="B30" s="678" t="s">
        <v>3146</v>
      </c>
      <c r="C30" s="679"/>
      <c r="D30" s="679"/>
      <c r="E30" s="680"/>
      <c r="F30" s="681"/>
      <c r="G30" s="252" t="s">
        <v>3147</v>
      </c>
      <c r="H30" s="171"/>
      <c r="I30" s="253"/>
      <c r="J30" s="171"/>
      <c r="K30" s="322"/>
      <c r="L30" s="246" t="str">
        <f t="shared" si="3"/>
        <v>Please complete all cells in row</v>
      </c>
      <c r="M30" s="322"/>
      <c r="N30" s="247">
        <f t="shared" si="4"/>
        <v>1</v>
      </c>
      <c r="O30" s="247">
        <f t="shared" si="1"/>
        <v>1</v>
      </c>
      <c r="P30" s="247">
        <f t="shared" si="2"/>
        <v>1</v>
      </c>
      <c r="Q30" s="322"/>
      <c r="R30" s="196"/>
      <c r="S30" s="196"/>
      <c r="T30" s="196"/>
      <c r="U30" s="196"/>
      <c r="V30" s="196"/>
      <c r="W30" s="196"/>
      <c r="X30" s="196"/>
      <c r="Y30" s="196"/>
      <c r="Z30" s="196"/>
    </row>
    <row r="31" spans="1:26" ht="15.75" customHeight="1">
      <c r="A31" s="171"/>
      <c r="B31" s="678" t="s">
        <v>3148</v>
      </c>
      <c r="C31" s="679"/>
      <c r="D31" s="679"/>
      <c r="E31" s="680"/>
      <c r="F31" s="171"/>
      <c r="G31" s="252" t="s">
        <v>3149</v>
      </c>
      <c r="H31" s="171"/>
      <c r="I31" s="253"/>
      <c r="J31" s="171"/>
      <c r="K31" s="322"/>
      <c r="L31" s="246" t="str">
        <f t="shared" si="3"/>
        <v>Please complete all cells in row</v>
      </c>
      <c r="M31" s="322"/>
      <c r="N31" s="247">
        <f t="shared" si="4"/>
        <v>1</v>
      </c>
      <c r="O31" s="247">
        <f t="shared" si="1"/>
        <v>1</v>
      </c>
      <c r="P31" s="247">
        <f t="shared" si="2"/>
        <v>1</v>
      </c>
      <c r="Q31" s="322"/>
      <c r="R31" s="196"/>
      <c r="S31" s="196"/>
      <c r="T31" s="196"/>
      <c r="U31" s="196"/>
      <c r="V31" s="196"/>
      <c r="W31" s="196"/>
      <c r="X31" s="196"/>
      <c r="Y31" s="196"/>
      <c r="Z31" s="196"/>
    </row>
    <row r="32" spans="1:26" ht="15.75" customHeight="1">
      <c r="A32" s="171"/>
      <c r="B32" s="678" t="s">
        <v>3150</v>
      </c>
      <c r="C32" s="679"/>
      <c r="D32" s="679"/>
      <c r="E32" s="680"/>
      <c r="F32" s="171"/>
      <c r="G32" s="252" t="s">
        <v>3151</v>
      </c>
      <c r="H32" s="171"/>
      <c r="I32" s="253"/>
      <c r="J32" s="171"/>
      <c r="K32" s="322"/>
      <c r="L32" s="246" t="str">
        <f t="shared" si="3"/>
        <v>Please complete all cells in row</v>
      </c>
      <c r="M32" s="322"/>
      <c r="N32" s="247">
        <f t="shared" si="4"/>
        <v>1</v>
      </c>
      <c r="O32" s="247">
        <f t="shared" si="1"/>
        <v>1</v>
      </c>
      <c r="P32" s="247">
        <f t="shared" si="2"/>
        <v>1</v>
      </c>
      <c r="Q32" s="322"/>
      <c r="R32" s="196"/>
      <c r="S32" s="196"/>
      <c r="T32" s="196"/>
      <c r="U32" s="196"/>
      <c r="V32" s="196"/>
      <c r="W32" s="196"/>
      <c r="X32" s="196"/>
      <c r="Y32" s="196"/>
      <c r="Z32" s="196"/>
    </row>
    <row r="33" spans="1:26" ht="15.75" customHeight="1">
      <c r="A33" s="171"/>
      <c r="B33" s="678" t="s">
        <v>3152</v>
      </c>
      <c r="C33" s="679"/>
      <c r="D33" s="679"/>
      <c r="E33" s="680"/>
      <c r="F33" s="171"/>
      <c r="G33" s="252" t="s">
        <v>3153</v>
      </c>
      <c r="H33" s="171"/>
      <c r="I33" s="253"/>
      <c r="J33" s="171"/>
      <c r="K33" s="322"/>
      <c r="L33" s="246" t="str">
        <f t="shared" si="3"/>
        <v>Please complete all cells in row</v>
      </c>
      <c r="M33" s="322"/>
      <c r="N33" s="247">
        <f t="shared" si="4"/>
        <v>1</v>
      </c>
      <c r="O33" s="247">
        <f t="shared" si="1"/>
        <v>1</v>
      </c>
      <c r="P33" s="247">
        <f t="shared" si="2"/>
        <v>1</v>
      </c>
      <c r="Q33" s="322"/>
      <c r="R33" s="196"/>
      <c r="S33" s="196"/>
      <c r="T33" s="196"/>
      <c r="U33" s="196"/>
      <c r="V33" s="196"/>
      <c r="W33" s="196"/>
      <c r="X33" s="196"/>
      <c r="Y33" s="196"/>
      <c r="Z33" s="196"/>
    </row>
    <row r="34" spans="1:26" ht="15.75" customHeight="1">
      <c r="A34" s="171"/>
      <c r="B34" s="678" t="s">
        <v>3154</v>
      </c>
      <c r="C34" s="679"/>
      <c r="D34" s="679"/>
      <c r="E34" s="680"/>
      <c r="F34" s="171"/>
      <c r="G34" s="252" t="s">
        <v>3155</v>
      </c>
      <c r="H34" s="171"/>
      <c r="I34" s="253"/>
      <c r="J34" s="171"/>
      <c r="K34" s="322"/>
      <c r="L34" s="246" t="str">
        <f t="shared" si="3"/>
        <v>Please complete all cells in row</v>
      </c>
      <c r="M34" s="322"/>
      <c r="N34" s="247">
        <f t="shared" si="4"/>
        <v>1</v>
      </c>
      <c r="O34" s="247">
        <f t="shared" si="1"/>
        <v>1</v>
      </c>
      <c r="P34" s="247">
        <f t="shared" si="2"/>
        <v>1</v>
      </c>
      <c r="Q34" s="322"/>
      <c r="R34" s="196"/>
      <c r="S34" s="196"/>
      <c r="T34" s="196"/>
      <c r="U34" s="196"/>
      <c r="V34" s="196"/>
      <c r="W34" s="196"/>
      <c r="X34" s="196"/>
      <c r="Y34" s="196"/>
      <c r="Z34" s="196"/>
    </row>
    <row r="35" spans="1:26" ht="15.75" customHeight="1" thickBot="1">
      <c r="A35" s="2575" t="s">
        <v>773</v>
      </c>
      <c r="B35" s="420" t="s">
        <v>3156</v>
      </c>
      <c r="C35" s="260">
        <f>IFERROR(SUM(C10:C34),0)</f>
        <v>0</v>
      </c>
      <c r="D35" s="260">
        <f>IFERROR(SUM(D10:D34),0)</f>
        <v>0</v>
      </c>
      <c r="E35" s="261">
        <f>IFERROR(SUM(E10:E34),0)</f>
        <v>0</v>
      </c>
      <c r="F35" s="171"/>
      <c r="G35" s="315" t="s">
        <v>3157</v>
      </c>
      <c r="H35" s="171"/>
      <c r="I35" s="264"/>
      <c r="J35" s="171"/>
      <c r="K35" s="322"/>
      <c r="L35" s="196"/>
      <c r="M35" s="322"/>
      <c r="N35" s="196"/>
      <c r="O35" s="196"/>
      <c r="P35" s="196"/>
      <c r="Q35" s="322"/>
      <c r="R35" s="196"/>
      <c r="S35" s="196"/>
      <c r="T35" s="196"/>
      <c r="U35" s="196"/>
      <c r="V35" s="196"/>
      <c r="W35" s="196"/>
      <c r="X35" s="196"/>
      <c r="Y35" s="196"/>
      <c r="Z35" s="196"/>
    </row>
    <row r="36" spans="1:26" ht="15.75" customHeight="1" thickTop="1" thickBot="1">
      <c r="A36" s="171"/>
      <c r="B36" s="682"/>
      <c r="C36" s="682"/>
      <c r="D36" s="682"/>
      <c r="E36" s="682"/>
      <c r="F36" s="682"/>
      <c r="G36" s="682"/>
      <c r="H36" s="682"/>
      <c r="I36" s="682"/>
      <c r="J36" s="171"/>
      <c r="K36" s="322"/>
      <c r="L36" s="196"/>
      <c r="M36" s="322"/>
      <c r="N36" s="196"/>
      <c r="O36" s="196"/>
      <c r="P36" s="196"/>
      <c r="Q36" s="322"/>
      <c r="R36" s="196"/>
      <c r="S36" s="196"/>
      <c r="T36" s="196"/>
      <c r="U36" s="196"/>
      <c r="V36" s="196"/>
      <c r="W36" s="196"/>
      <c r="X36" s="196"/>
      <c r="Y36" s="196"/>
      <c r="Z36" s="196"/>
    </row>
    <row r="37" spans="1:26" ht="15.75" customHeight="1" thickTop="1">
      <c r="A37" s="171"/>
      <c r="B37" s="584" t="s">
        <v>660</v>
      </c>
      <c r="C37" s="600" t="s">
        <v>3103</v>
      </c>
      <c r="D37" s="601" t="s">
        <v>684</v>
      </c>
      <c r="E37" s="682"/>
      <c r="F37" s="682"/>
      <c r="G37" s="682"/>
      <c r="H37" s="682"/>
      <c r="I37" s="682"/>
      <c r="J37" s="171"/>
      <c r="K37" s="322"/>
      <c r="L37" s="196"/>
      <c r="M37" s="322"/>
      <c r="N37" s="196"/>
      <c r="O37" s="196"/>
      <c r="P37" s="196"/>
      <c r="Q37" s="322"/>
      <c r="R37" s="196"/>
      <c r="S37" s="196"/>
      <c r="T37" s="196"/>
      <c r="U37" s="196"/>
      <c r="V37" s="196"/>
      <c r="W37" s="196"/>
      <c r="X37" s="196"/>
      <c r="Y37" s="196"/>
      <c r="Z37" s="196"/>
    </row>
    <row r="38" spans="1:26" ht="15.75" customHeight="1">
      <c r="A38" s="171"/>
      <c r="B38" s="386" t="s">
        <v>661</v>
      </c>
      <c r="C38" s="384" t="s">
        <v>3104</v>
      </c>
      <c r="D38" s="385" t="s">
        <v>677</v>
      </c>
      <c r="E38" s="682"/>
      <c r="F38" s="682"/>
      <c r="G38" s="682"/>
      <c r="H38" s="682"/>
      <c r="I38" s="682"/>
      <c r="J38" s="171"/>
      <c r="K38" s="322"/>
      <c r="L38" s="196"/>
      <c r="M38" s="322"/>
      <c r="N38" s="196"/>
      <c r="O38" s="196"/>
      <c r="P38" s="196"/>
      <c r="Q38" s="322"/>
      <c r="R38" s="196"/>
      <c r="S38" s="196"/>
      <c r="T38" s="196"/>
      <c r="U38" s="196"/>
      <c r="V38" s="196"/>
      <c r="W38" s="196"/>
      <c r="X38" s="196"/>
      <c r="Y38" s="196"/>
      <c r="Z38" s="196"/>
    </row>
    <row r="39" spans="1:26" ht="15.75" customHeight="1" thickBot="1">
      <c r="A39" s="171"/>
      <c r="B39" s="387" t="s">
        <v>662</v>
      </c>
      <c r="C39" s="233">
        <v>3</v>
      </c>
      <c r="D39" s="602">
        <v>3</v>
      </c>
      <c r="E39" s="682"/>
      <c r="F39" s="682"/>
      <c r="G39" s="682"/>
      <c r="H39" s="682"/>
      <c r="I39" s="682"/>
      <c r="J39" s="171"/>
      <c r="K39" s="322"/>
      <c r="L39" s="196"/>
      <c r="M39" s="322"/>
      <c r="N39" s="196"/>
      <c r="O39" s="196"/>
      <c r="P39" s="196"/>
      <c r="Q39" s="322"/>
      <c r="R39" s="196"/>
      <c r="S39" s="196"/>
      <c r="T39" s="196"/>
      <c r="U39" s="196"/>
      <c r="V39" s="196"/>
      <c r="W39" s="196"/>
      <c r="X39" s="196"/>
      <c r="Y39" s="196"/>
      <c r="Z39" s="196"/>
    </row>
    <row r="40" spans="1:26" ht="15.75" customHeight="1" thickTop="1" thickBot="1">
      <c r="A40" s="171"/>
      <c r="B40" s="682"/>
      <c r="C40" s="682"/>
      <c r="D40" s="682"/>
      <c r="E40" s="682"/>
      <c r="F40" s="682"/>
      <c r="G40" s="682"/>
      <c r="H40" s="682"/>
      <c r="I40" s="682"/>
      <c r="J40" s="171"/>
      <c r="K40" s="322"/>
      <c r="L40" s="196"/>
      <c r="M40" s="322"/>
      <c r="N40" s="196"/>
      <c r="O40" s="196"/>
      <c r="P40" s="196"/>
      <c r="Q40" s="322"/>
      <c r="R40" s="196"/>
      <c r="S40" s="196"/>
      <c r="T40" s="196"/>
      <c r="U40" s="196"/>
      <c r="V40" s="196"/>
      <c r="W40" s="196"/>
      <c r="X40" s="196"/>
      <c r="Y40" s="196"/>
      <c r="Z40" s="196"/>
    </row>
    <row r="41" spans="1:26" ht="15.75" customHeight="1" thickTop="1" thickBot="1">
      <c r="A41" s="171"/>
      <c r="B41" s="352" t="s">
        <v>3158</v>
      </c>
      <c r="C41" s="683"/>
      <c r="D41" s="683"/>
      <c r="E41" s="399"/>
      <c r="F41" s="171"/>
      <c r="G41" s="684"/>
      <c r="H41" s="171"/>
      <c r="I41" s="171"/>
      <c r="J41" s="171"/>
      <c r="K41" s="322"/>
      <c r="L41" s="196"/>
      <c r="M41" s="322"/>
      <c r="N41" s="196"/>
      <c r="O41" s="196"/>
      <c r="P41" s="196"/>
      <c r="Q41" s="322"/>
      <c r="R41" s="196"/>
      <c r="S41" s="196"/>
      <c r="T41" s="196"/>
      <c r="U41" s="196"/>
      <c r="V41" s="196"/>
      <c r="W41" s="196"/>
      <c r="X41" s="196"/>
      <c r="Y41" s="196"/>
      <c r="Z41" s="196"/>
    </row>
    <row r="42" spans="1:26" ht="15.75" customHeight="1" thickTop="1">
      <c r="A42" s="2575" t="s">
        <v>675</v>
      </c>
      <c r="B42" s="685" t="s">
        <v>3106</v>
      </c>
      <c r="C42" s="675"/>
      <c r="D42" s="675"/>
      <c r="E42" s="2477"/>
      <c r="F42" s="171"/>
      <c r="G42" s="243" t="s">
        <v>3159</v>
      </c>
      <c r="H42" s="171"/>
      <c r="I42" s="245"/>
      <c r="J42" s="171"/>
      <c r="K42" s="322"/>
      <c r="L42" s="246" t="str">
        <f t="shared" ref="L42:L66" si="5">IF( SUM( N42:P42 ) = 0, 0, $N$5 )</f>
        <v>Please complete all cells in row</v>
      </c>
      <c r="M42" s="322"/>
      <c r="N42" s="247">
        <f t="shared" ref="N42:N66" si="6" xml:space="preserve"> IF( ISNUMBER( C42 ), 0, 1 )</f>
        <v>1</v>
      </c>
      <c r="O42" s="247">
        <f t="shared" ref="O42:O66" si="7" xml:space="preserve"> IF( ISNUMBER( D42 ), 0, 1 )</f>
        <v>1</v>
      </c>
      <c r="P42" s="196"/>
      <c r="Q42" s="322"/>
      <c r="R42" s="196"/>
      <c r="S42" s="196"/>
      <c r="T42" s="196"/>
      <c r="U42" s="196"/>
      <c r="V42" s="196"/>
      <c r="W42" s="196"/>
      <c r="X42" s="196"/>
      <c r="Y42" s="196"/>
      <c r="Z42" s="196"/>
    </row>
    <row r="43" spans="1:26" ht="15.75" customHeight="1">
      <c r="A43" s="171"/>
      <c r="B43" s="686" t="s">
        <v>3108</v>
      </c>
      <c r="C43" s="679"/>
      <c r="D43" s="679"/>
      <c r="E43" s="2478"/>
      <c r="F43" s="171"/>
      <c r="G43" s="252" t="s">
        <v>3160</v>
      </c>
      <c r="H43" s="171"/>
      <c r="I43" s="253"/>
      <c r="J43" s="171"/>
      <c r="K43" s="322"/>
      <c r="L43" s="246" t="str">
        <f t="shared" si="5"/>
        <v>Please complete all cells in row</v>
      </c>
      <c r="M43" s="322"/>
      <c r="N43" s="247">
        <f t="shared" si="6"/>
        <v>1</v>
      </c>
      <c r="O43" s="247">
        <f t="shared" si="7"/>
        <v>1</v>
      </c>
      <c r="P43" s="196"/>
      <c r="Q43" s="322"/>
      <c r="R43" s="196"/>
      <c r="S43" s="196"/>
      <c r="T43" s="196"/>
      <c r="U43" s="196"/>
      <c r="V43" s="196"/>
      <c r="W43" s="196"/>
      <c r="X43" s="196"/>
      <c r="Y43" s="196"/>
      <c r="Z43" s="196"/>
    </row>
    <row r="44" spans="1:26" ht="15.75" customHeight="1">
      <c r="A44" s="171"/>
      <c r="B44" s="686" t="s">
        <v>3110</v>
      </c>
      <c r="C44" s="679"/>
      <c r="D44" s="679"/>
      <c r="E44" s="2478"/>
      <c r="F44" s="171"/>
      <c r="G44" s="252" t="s">
        <v>3161</v>
      </c>
      <c r="H44" s="171"/>
      <c r="I44" s="253"/>
      <c r="J44" s="171"/>
      <c r="K44" s="322"/>
      <c r="L44" s="246" t="str">
        <f t="shared" si="5"/>
        <v>Please complete all cells in row</v>
      </c>
      <c r="M44" s="322"/>
      <c r="N44" s="247">
        <f t="shared" si="6"/>
        <v>1</v>
      </c>
      <c r="O44" s="247">
        <f t="shared" si="7"/>
        <v>1</v>
      </c>
      <c r="P44" s="196"/>
      <c r="Q44" s="322"/>
      <c r="R44" s="196"/>
      <c r="S44" s="196"/>
      <c r="T44" s="196"/>
      <c r="U44" s="196"/>
      <c r="V44" s="196"/>
      <c r="W44" s="196"/>
      <c r="X44" s="196"/>
      <c r="Y44" s="196"/>
      <c r="Z44" s="196"/>
    </row>
    <row r="45" spans="1:26" ht="15.75" customHeight="1">
      <c r="A45" s="171"/>
      <c r="B45" s="686" t="s">
        <v>3112</v>
      </c>
      <c r="C45" s="679"/>
      <c r="D45" s="679"/>
      <c r="E45" s="2478"/>
      <c r="F45" s="681"/>
      <c r="G45" s="252" t="s">
        <v>3162</v>
      </c>
      <c r="H45" s="171"/>
      <c r="I45" s="253"/>
      <c r="J45" s="171"/>
      <c r="K45" s="322"/>
      <c r="L45" s="246" t="str">
        <f t="shared" si="5"/>
        <v>Please complete all cells in row</v>
      </c>
      <c r="M45" s="322"/>
      <c r="N45" s="247">
        <f t="shared" si="6"/>
        <v>1</v>
      </c>
      <c r="O45" s="247">
        <f t="shared" si="7"/>
        <v>1</v>
      </c>
      <c r="P45" s="196"/>
      <c r="Q45" s="322"/>
      <c r="R45" s="196"/>
      <c r="S45" s="196"/>
      <c r="T45" s="196"/>
      <c r="U45" s="196"/>
      <c r="V45" s="196"/>
      <c r="W45" s="196"/>
      <c r="X45" s="196"/>
      <c r="Y45" s="196"/>
      <c r="Z45" s="196"/>
    </row>
    <row r="46" spans="1:26" ht="15.75" customHeight="1">
      <c r="A46" s="171"/>
      <c r="B46" s="686" t="s">
        <v>3114</v>
      </c>
      <c r="C46" s="679"/>
      <c r="D46" s="679"/>
      <c r="E46" s="2478"/>
      <c r="F46" s="681"/>
      <c r="G46" s="252" t="s">
        <v>3163</v>
      </c>
      <c r="H46" s="171"/>
      <c r="I46" s="253"/>
      <c r="J46" s="171"/>
      <c r="K46" s="322"/>
      <c r="L46" s="246" t="str">
        <f t="shared" si="5"/>
        <v>Please complete all cells in row</v>
      </c>
      <c r="M46" s="322"/>
      <c r="N46" s="247">
        <f t="shared" si="6"/>
        <v>1</v>
      </c>
      <c r="O46" s="247">
        <f t="shared" si="7"/>
        <v>1</v>
      </c>
      <c r="P46" s="196"/>
      <c r="Q46" s="322"/>
      <c r="R46" s="196"/>
      <c r="S46" s="196"/>
      <c r="T46" s="196"/>
      <c r="U46" s="196"/>
      <c r="V46" s="196"/>
      <c r="W46" s="196"/>
      <c r="X46" s="196"/>
      <c r="Y46" s="196"/>
      <c r="Z46" s="196"/>
    </row>
    <row r="47" spans="1:26" ht="15.75" customHeight="1">
      <c r="A47" s="171"/>
      <c r="B47" s="686" t="s">
        <v>3116</v>
      </c>
      <c r="C47" s="679"/>
      <c r="D47" s="679"/>
      <c r="E47" s="2478"/>
      <c r="F47" s="681"/>
      <c r="G47" s="252" t="s">
        <v>3164</v>
      </c>
      <c r="H47" s="171"/>
      <c r="I47" s="253"/>
      <c r="J47" s="171"/>
      <c r="K47" s="322"/>
      <c r="L47" s="246" t="str">
        <f t="shared" si="5"/>
        <v>Please complete all cells in row</v>
      </c>
      <c r="M47" s="322"/>
      <c r="N47" s="247">
        <f t="shared" si="6"/>
        <v>1</v>
      </c>
      <c r="O47" s="247">
        <f t="shared" si="7"/>
        <v>1</v>
      </c>
      <c r="P47" s="196"/>
      <c r="Q47" s="322"/>
      <c r="R47" s="196"/>
      <c r="S47" s="196"/>
      <c r="T47" s="196"/>
      <c r="U47" s="196"/>
      <c r="V47" s="196"/>
      <c r="W47" s="196"/>
      <c r="X47" s="196"/>
      <c r="Y47" s="196"/>
      <c r="Z47" s="196"/>
    </row>
    <row r="48" spans="1:26" ht="15.75" customHeight="1">
      <c r="A48" s="171"/>
      <c r="B48" s="686" t="s">
        <v>3118</v>
      </c>
      <c r="C48" s="679"/>
      <c r="D48" s="679"/>
      <c r="E48" s="2478"/>
      <c r="F48" s="681"/>
      <c r="G48" s="252" t="s">
        <v>3165</v>
      </c>
      <c r="H48" s="171"/>
      <c r="I48" s="253"/>
      <c r="J48" s="171"/>
      <c r="K48" s="322"/>
      <c r="L48" s="246" t="str">
        <f t="shared" si="5"/>
        <v>Please complete all cells in row</v>
      </c>
      <c r="M48" s="322"/>
      <c r="N48" s="247">
        <f t="shared" si="6"/>
        <v>1</v>
      </c>
      <c r="O48" s="247">
        <f t="shared" si="7"/>
        <v>1</v>
      </c>
      <c r="P48" s="196"/>
      <c r="Q48" s="322"/>
      <c r="R48" s="196"/>
      <c r="S48" s="196"/>
      <c r="T48" s="196"/>
      <c r="U48" s="196"/>
      <c r="V48" s="196"/>
      <c r="W48" s="196"/>
      <c r="X48" s="196"/>
      <c r="Y48" s="196"/>
      <c r="Z48" s="196"/>
    </row>
    <row r="49" spans="1:26" ht="15.75" customHeight="1">
      <c r="A49" s="171"/>
      <c r="B49" s="686" t="s">
        <v>3120</v>
      </c>
      <c r="C49" s="679"/>
      <c r="D49" s="679"/>
      <c r="E49" s="2478"/>
      <c r="F49" s="681"/>
      <c r="G49" s="252" t="s">
        <v>3166</v>
      </c>
      <c r="H49" s="171"/>
      <c r="I49" s="253"/>
      <c r="J49" s="171"/>
      <c r="K49" s="322"/>
      <c r="L49" s="246" t="str">
        <f t="shared" si="5"/>
        <v>Please complete all cells in row</v>
      </c>
      <c r="M49" s="322"/>
      <c r="N49" s="247">
        <f t="shared" si="6"/>
        <v>1</v>
      </c>
      <c r="O49" s="247">
        <f t="shared" si="7"/>
        <v>1</v>
      </c>
      <c r="P49" s="196"/>
      <c r="Q49" s="322"/>
      <c r="R49" s="196"/>
      <c r="S49" s="196"/>
      <c r="T49" s="196"/>
      <c r="U49" s="196"/>
      <c r="V49" s="196"/>
      <c r="W49" s="196"/>
      <c r="X49" s="196"/>
      <c r="Y49" s="196"/>
      <c r="Z49" s="196"/>
    </row>
    <row r="50" spans="1:26" ht="15.75" customHeight="1">
      <c r="A50" s="171"/>
      <c r="B50" s="686" t="s">
        <v>3122</v>
      </c>
      <c r="C50" s="679"/>
      <c r="D50" s="679"/>
      <c r="E50" s="2478"/>
      <c r="F50" s="681"/>
      <c r="G50" s="252" t="s">
        <v>3167</v>
      </c>
      <c r="H50" s="171"/>
      <c r="I50" s="253"/>
      <c r="J50" s="171"/>
      <c r="K50" s="322"/>
      <c r="L50" s="246" t="str">
        <f t="shared" si="5"/>
        <v>Please complete all cells in row</v>
      </c>
      <c r="M50" s="322"/>
      <c r="N50" s="247">
        <f t="shared" si="6"/>
        <v>1</v>
      </c>
      <c r="O50" s="247">
        <f t="shared" si="7"/>
        <v>1</v>
      </c>
      <c r="P50" s="196"/>
      <c r="Q50" s="322"/>
      <c r="R50" s="196"/>
      <c r="S50" s="196"/>
      <c r="T50" s="196"/>
      <c r="U50" s="196"/>
      <c r="V50" s="196"/>
      <c r="W50" s="196"/>
      <c r="X50" s="196"/>
      <c r="Y50" s="196"/>
      <c r="Z50" s="196"/>
    </row>
    <row r="51" spans="1:26" ht="15.75" customHeight="1">
      <c r="A51" s="171"/>
      <c r="B51" s="686" t="s">
        <v>3124</v>
      </c>
      <c r="C51" s="679"/>
      <c r="D51" s="679"/>
      <c r="E51" s="2478"/>
      <c r="F51" s="681"/>
      <c r="G51" s="252" t="s">
        <v>3168</v>
      </c>
      <c r="H51" s="171"/>
      <c r="I51" s="253"/>
      <c r="J51" s="171"/>
      <c r="K51" s="322"/>
      <c r="L51" s="246" t="str">
        <f t="shared" si="5"/>
        <v>Please complete all cells in row</v>
      </c>
      <c r="M51" s="322"/>
      <c r="N51" s="247">
        <f t="shared" si="6"/>
        <v>1</v>
      </c>
      <c r="O51" s="247">
        <f t="shared" si="7"/>
        <v>1</v>
      </c>
      <c r="P51" s="196"/>
      <c r="Q51" s="322"/>
      <c r="R51" s="196"/>
      <c r="S51" s="196"/>
      <c r="T51" s="196"/>
      <c r="U51" s="196"/>
      <c r="V51" s="196"/>
      <c r="W51" s="196"/>
      <c r="X51" s="196"/>
      <c r="Y51" s="196"/>
      <c r="Z51" s="196"/>
    </row>
    <row r="52" spans="1:26" ht="15.75" customHeight="1">
      <c r="A52" s="171"/>
      <c r="B52" s="686" t="s">
        <v>3126</v>
      </c>
      <c r="C52" s="679"/>
      <c r="D52" s="679"/>
      <c r="E52" s="2478"/>
      <c r="F52" s="681"/>
      <c r="G52" s="252" t="s">
        <v>3169</v>
      </c>
      <c r="H52" s="171"/>
      <c r="I52" s="253"/>
      <c r="J52" s="171"/>
      <c r="K52" s="322"/>
      <c r="L52" s="246" t="str">
        <f t="shared" si="5"/>
        <v>Please complete all cells in row</v>
      </c>
      <c r="M52" s="322"/>
      <c r="N52" s="247">
        <f t="shared" si="6"/>
        <v>1</v>
      </c>
      <c r="O52" s="247">
        <f t="shared" si="7"/>
        <v>1</v>
      </c>
      <c r="P52" s="196"/>
      <c r="Q52" s="322"/>
      <c r="R52" s="196"/>
      <c r="S52" s="196"/>
      <c r="T52" s="196"/>
      <c r="U52" s="196"/>
      <c r="V52" s="196"/>
      <c r="W52" s="196"/>
      <c r="X52" s="196"/>
      <c r="Y52" s="196"/>
      <c r="Z52" s="196"/>
    </row>
    <row r="53" spans="1:26" ht="15.75" customHeight="1">
      <c r="A53" s="171"/>
      <c r="B53" s="686" t="s">
        <v>3128</v>
      </c>
      <c r="C53" s="679"/>
      <c r="D53" s="679"/>
      <c r="E53" s="2478"/>
      <c r="F53" s="681"/>
      <c r="G53" s="252" t="s">
        <v>3170</v>
      </c>
      <c r="H53" s="171"/>
      <c r="I53" s="253"/>
      <c r="J53" s="171"/>
      <c r="K53" s="322"/>
      <c r="L53" s="246" t="str">
        <f t="shared" si="5"/>
        <v>Please complete all cells in row</v>
      </c>
      <c r="M53" s="322"/>
      <c r="N53" s="247">
        <f t="shared" si="6"/>
        <v>1</v>
      </c>
      <c r="O53" s="247">
        <f t="shared" si="7"/>
        <v>1</v>
      </c>
      <c r="P53" s="196"/>
      <c r="Q53" s="322"/>
      <c r="R53" s="196"/>
      <c r="S53" s="196"/>
      <c r="T53" s="196"/>
      <c r="U53" s="196"/>
      <c r="V53" s="196"/>
      <c r="W53" s="196"/>
      <c r="X53" s="196"/>
      <c r="Y53" s="196"/>
      <c r="Z53" s="196"/>
    </row>
    <row r="54" spans="1:26" ht="15.75" customHeight="1">
      <c r="A54" s="171"/>
      <c r="B54" s="686" t="s">
        <v>3130</v>
      </c>
      <c r="C54" s="679"/>
      <c r="D54" s="679"/>
      <c r="E54" s="2478"/>
      <c r="F54" s="681"/>
      <c r="G54" s="252" t="s">
        <v>3171</v>
      </c>
      <c r="H54" s="171"/>
      <c r="I54" s="253"/>
      <c r="J54" s="171"/>
      <c r="K54" s="322"/>
      <c r="L54" s="246" t="str">
        <f t="shared" si="5"/>
        <v>Please complete all cells in row</v>
      </c>
      <c r="M54" s="322"/>
      <c r="N54" s="247">
        <f t="shared" si="6"/>
        <v>1</v>
      </c>
      <c r="O54" s="247">
        <f t="shared" si="7"/>
        <v>1</v>
      </c>
      <c r="P54" s="196"/>
      <c r="Q54" s="322"/>
      <c r="R54" s="196"/>
      <c r="S54" s="196"/>
      <c r="T54" s="196"/>
      <c r="U54" s="196"/>
      <c r="V54" s="196"/>
      <c r="W54" s="196"/>
      <c r="X54" s="196"/>
      <c r="Y54" s="196"/>
      <c r="Z54" s="196"/>
    </row>
    <row r="55" spans="1:26" ht="15.75" customHeight="1">
      <c r="A55" s="171"/>
      <c r="B55" s="686" t="s">
        <v>3132</v>
      </c>
      <c r="C55" s="679"/>
      <c r="D55" s="679"/>
      <c r="E55" s="2478"/>
      <c r="F55" s="681"/>
      <c r="G55" s="252" t="s">
        <v>3172</v>
      </c>
      <c r="H55" s="171"/>
      <c r="I55" s="253"/>
      <c r="J55" s="171"/>
      <c r="K55" s="322"/>
      <c r="L55" s="246" t="str">
        <f t="shared" si="5"/>
        <v>Please complete all cells in row</v>
      </c>
      <c r="M55" s="322"/>
      <c r="N55" s="247">
        <f t="shared" si="6"/>
        <v>1</v>
      </c>
      <c r="O55" s="247">
        <f t="shared" si="7"/>
        <v>1</v>
      </c>
      <c r="P55" s="196"/>
      <c r="Q55" s="322"/>
      <c r="R55" s="196"/>
      <c r="S55" s="196"/>
      <c r="T55" s="196"/>
      <c r="U55" s="196"/>
      <c r="V55" s="196"/>
      <c r="W55" s="196"/>
      <c r="X55" s="196"/>
      <c r="Y55" s="196"/>
      <c r="Z55" s="196"/>
    </row>
    <row r="56" spans="1:26" ht="15.75" customHeight="1">
      <c r="A56" s="171"/>
      <c r="B56" s="686" t="s">
        <v>3134</v>
      </c>
      <c r="C56" s="679"/>
      <c r="D56" s="679"/>
      <c r="E56" s="2478"/>
      <c r="F56" s="681"/>
      <c r="G56" s="252" t="s">
        <v>3173</v>
      </c>
      <c r="H56" s="171"/>
      <c r="I56" s="253"/>
      <c r="J56" s="171"/>
      <c r="K56" s="322"/>
      <c r="L56" s="246" t="str">
        <f t="shared" si="5"/>
        <v>Please complete all cells in row</v>
      </c>
      <c r="M56" s="322"/>
      <c r="N56" s="247">
        <f t="shared" si="6"/>
        <v>1</v>
      </c>
      <c r="O56" s="247">
        <f t="shared" si="7"/>
        <v>1</v>
      </c>
      <c r="P56" s="196"/>
      <c r="Q56" s="322"/>
      <c r="R56" s="196"/>
      <c r="S56" s="196"/>
      <c r="T56" s="196"/>
      <c r="U56" s="196"/>
      <c r="V56" s="196"/>
      <c r="W56" s="196"/>
      <c r="X56" s="196"/>
      <c r="Y56" s="196"/>
      <c r="Z56" s="196"/>
    </row>
    <row r="57" spans="1:26" ht="15.75" customHeight="1">
      <c r="A57" s="171"/>
      <c r="B57" s="686" t="s">
        <v>3136</v>
      </c>
      <c r="C57" s="679"/>
      <c r="D57" s="679"/>
      <c r="E57" s="2478"/>
      <c r="F57" s="681"/>
      <c r="G57" s="252" t="s">
        <v>3174</v>
      </c>
      <c r="H57" s="171"/>
      <c r="I57" s="253"/>
      <c r="J57" s="171"/>
      <c r="K57" s="322"/>
      <c r="L57" s="246" t="str">
        <f t="shared" si="5"/>
        <v>Please complete all cells in row</v>
      </c>
      <c r="M57" s="322"/>
      <c r="N57" s="247">
        <f t="shared" si="6"/>
        <v>1</v>
      </c>
      <c r="O57" s="247">
        <f t="shared" si="7"/>
        <v>1</v>
      </c>
      <c r="P57" s="196"/>
      <c r="Q57" s="322"/>
      <c r="R57" s="196"/>
      <c r="S57" s="196"/>
      <c r="T57" s="196"/>
      <c r="U57" s="196"/>
      <c r="V57" s="196"/>
      <c r="W57" s="196"/>
      <c r="X57" s="196"/>
      <c r="Y57" s="196"/>
      <c r="Z57" s="196"/>
    </row>
    <row r="58" spans="1:26" ht="15.75" customHeight="1">
      <c r="A58" s="171"/>
      <c r="B58" s="686" t="s">
        <v>3138</v>
      </c>
      <c r="C58" s="679"/>
      <c r="D58" s="679"/>
      <c r="E58" s="2478"/>
      <c r="F58" s="681"/>
      <c r="G58" s="252" t="s">
        <v>3175</v>
      </c>
      <c r="H58" s="171"/>
      <c r="I58" s="253"/>
      <c r="J58" s="171"/>
      <c r="K58" s="322"/>
      <c r="L58" s="246" t="str">
        <f t="shared" si="5"/>
        <v>Please complete all cells in row</v>
      </c>
      <c r="M58" s="322"/>
      <c r="N58" s="247">
        <f t="shared" si="6"/>
        <v>1</v>
      </c>
      <c r="O58" s="247">
        <f t="shared" si="7"/>
        <v>1</v>
      </c>
      <c r="P58" s="196"/>
      <c r="Q58" s="322"/>
      <c r="R58" s="196"/>
      <c r="S58" s="196"/>
      <c r="T58" s="196"/>
      <c r="U58" s="196"/>
      <c r="V58" s="196"/>
      <c r="W58" s="196"/>
      <c r="X58" s="196"/>
      <c r="Y58" s="196"/>
      <c r="Z58" s="196"/>
    </row>
    <row r="59" spans="1:26" ht="15.75" customHeight="1">
      <c r="A59" s="171"/>
      <c r="B59" s="686" t="s">
        <v>3140</v>
      </c>
      <c r="C59" s="679"/>
      <c r="D59" s="679"/>
      <c r="E59" s="2478"/>
      <c r="F59" s="681"/>
      <c r="G59" s="252" t="s">
        <v>3176</v>
      </c>
      <c r="H59" s="171"/>
      <c r="I59" s="253"/>
      <c r="J59" s="171"/>
      <c r="K59" s="322"/>
      <c r="L59" s="246" t="str">
        <f t="shared" si="5"/>
        <v>Please complete all cells in row</v>
      </c>
      <c r="M59" s="322"/>
      <c r="N59" s="247">
        <f t="shared" si="6"/>
        <v>1</v>
      </c>
      <c r="O59" s="247">
        <f t="shared" si="7"/>
        <v>1</v>
      </c>
      <c r="P59" s="196"/>
      <c r="Q59" s="322"/>
      <c r="R59" s="196"/>
      <c r="S59" s="196"/>
      <c r="T59" s="196"/>
      <c r="U59" s="196"/>
      <c r="V59" s="196"/>
      <c r="W59" s="196"/>
      <c r="X59" s="196"/>
      <c r="Y59" s="196"/>
      <c r="Z59" s="196"/>
    </row>
    <row r="60" spans="1:26" ht="15.75" customHeight="1">
      <c r="A60" s="171"/>
      <c r="B60" s="686" t="s">
        <v>3142</v>
      </c>
      <c r="C60" s="679"/>
      <c r="D60" s="679"/>
      <c r="E60" s="2478"/>
      <c r="F60" s="681"/>
      <c r="G60" s="252" t="s">
        <v>3177</v>
      </c>
      <c r="H60" s="171"/>
      <c r="I60" s="253"/>
      <c r="J60" s="171"/>
      <c r="K60" s="322"/>
      <c r="L60" s="246" t="str">
        <f t="shared" si="5"/>
        <v>Please complete all cells in row</v>
      </c>
      <c r="M60" s="322"/>
      <c r="N60" s="247">
        <f t="shared" si="6"/>
        <v>1</v>
      </c>
      <c r="O60" s="247">
        <f t="shared" si="7"/>
        <v>1</v>
      </c>
      <c r="P60" s="196"/>
      <c r="Q60" s="322"/>
      <c r="R60" s="196"/>
      <c r="S60" s="196"/>
      <c r="T60" s="196"/>
      <c r="U60" s="196"/>
      <c r="V60" s="196"/>
      <c r="W60" s="196"/>
      <c r="X60" s="196"/>
      <c r="Y60" s="196"/>
      <c r="Z60" s="196"/>
    </row>
    <row r="61" spans="1:26" ht="15.75" customHeight="1">
      <c r="A61" s="171"/>
      <c r="B61" s="686" t="s">
        <v>3144</v>
      </c>
      <c r="C61" s="679"/>
      <c r="D61" s="679"/>
      <c r="E61" s="2478"/>
      <c r="F61" s="681"/>
      <c r="G61" s="252" t="s">
        <v>3178</v>
      </c>
      <c r="H61" s="171"/>
      <c r="I61" s="253"/>
      <c r="J61" s="171"/>
      <c r="K61" s="322"/>
      <c r="L61" s="246" t="str">
        <f t="shared" si="5"/>
        <v>Please complete all cells in row</v>
      </c>
      <c r="M61" s="322"/>
      <c r="N61" s="247">
        <f t="shared" si="6"/>
        <v>1</v>
      </c>
      <c r="O61" s="247">
        <f t="shared" si="7"/>
        <v>1</v>
      </c>
      <c r="P61" s="196"/>
      <c r="Q61" s="322"/>
      <c r="R61" s="196"/>
      <c r="S61" s="196"/>
      <c r="T61" s="196"/>
      <c r="U61" s="196"/>
      <c r="V61" s="196"/>
      <c r="W61" s="196"/>
      <c r="X61" s="196"/>
      <c r="Y61" s="196"/>
      <c r="Z61" s="196"/>
    </row>
    <row r="62" spans="1:26" ht="15.75" customHeight="1">
      <c r="A62" s="171"/>
      <c r="B62" s="686" t="s">
        <v>3146</v>
      </c>
      <c r="C62" s="679"/>
      <c r="D62" s="679"/>
      <c r="E62" s="2478"/>
      <c r="F62" s="681"/>
      <c r="G62" s="252" t="s">
        <v>3179</v>
      </c>
      <c r="H62" s="171"/>
      <c r="I62" s="253"/>
      <c r="J62" s="171"/>
      <c r="K62" s="322"/>
      <c r="L62" s="246" t="str">
        <f t="shared" si="5"/>
        <v>Please complete all cells in row</v>
      </c>
      <c r="M62" s="322"/>
      <c r="N62" s="247">
        <f t="shared" si="6"/>
        <v>1</v>
      </c>
      <c r="O62" s="247">
        <f t="shared" si="7"/>
        <v>1</v>
      </c>
      <c r="P62" s="196"/>
      <c r="Q62" s="322"/>
      <c r="R62" s="196"/>
      <c r="S62" s="196"/>
      <c r="T62" s="196"/>
      <c r="U62" s="196"/>
      <c r="V62" s="196"/>
      <c r="W62" s="196"/>
      <c r="X62" s="196"/>
      <c r="Y62" s="196"/>
      <c r="Z62" s="196"/>
    </row>
    <row r="63" spans="1:26" ht="15.75" customHeight="1">
      <c r="A63" s="171"/>
      <c r="B63" s="686" t="s">
        <v>3148</v>
      </c>
      <c r="C63" s="679"/>
      <c r="D63" s="679"/>
      <c r="E63" s="2478"/>
      <c r="F63" s="681"/>
      <c r="G63" s="252" t="s">
        <v>3180</v>
      </c>
      <c r="H63" s="171"/>
      <c r="I63" s="253"/>
      <c r="J63" s="171"/>
      <c r="K63" s="322"/>
      <c r="L63" s="246" t="str">
        <f t="shared" si="5"/>
        <v>Please complete all cells in row</v>
      </c>
      <c r="M63" s="322"/>
      <c r="N63" s="247">
        <f t="shared" si="6"/>
        <v>1</v>
      </c>
      <c r="O63" s="247">
        <f t="shared" si="7"/>
        <v>1</v>
      </c>
      <c r="P63" s="196"/>
      <c r="Q63" s="322"/>
      <c r="R63" s="196"/>
      <c r="S63" s="196"/>
      <c r="T63" s="196"/>
      <c r="U63" s="196"/>
      <c r="V63" s="196"/>
      <c r="W63" s="196"/>
      <c r="X63" s="196"/>
      <c r="Y63" s="196"/>
      <c r="Z63" s="196"/>
    </row>
    <row r="64" spans="1:26" ht="15.75" customHeight="1">
      <c r="A64" s="171"/>
      <c r="B64" s="686" t="s">
        <v>3150</v>
      </c>
      <c r="C64" s="679"/>
      <c r="D64" s="679"/>
      <c r="E64" s="2478"/>
      <c r="F64" s="681"/>
      <c r="G64" s="252" t="s">
        <v>3181</v>
      </c>
      <c r="H64" s="171"/>
      <c r="I64" s="253"/>
      <c r="J64" s="171"/>
      <c r="K64" s="322"/>
      <c r="L64" s="246" t="str">
        <f t="shared" si="5"/>
        <v>Please complete all cells in row</v>
      </c>
      <c r="M64" s="322"/>
      <c r="N64" s="247">
        <f t="shared" si="6"/>
        <v>1</v>
      </c>
      <c r="O64" s="247">
        <f t="shared" si="7"/>
        <v>1</v>
      </c>
      <c r="P64" s="196"/>
      <c r="Q64" s="322"/>
      <c r="R64" s="196"/>
      <c r="S64" s="196"/>
      <c r="T64" s="196"/>
      <c r="U64" s="196"/>
      <c r="V64" s="196"/>
      <c r="W64" s="196"/>
      <c r="X64" s="196"/>
      <c r="Y64" s="196"/>
      <c r="Z64" s="196"/>
    </row>
    <row r="65" spans="1:26" ht="15.75" customHeight="1">
      <c r="A65" s="171"/>
      <c r="B65" s="686" t="s">
        <v>3152</v>
      </c>
      <c r="C65" s="679"/>
      <c r="D65" s="679"/>
      <c r="E65" s="2478"/>
      <c r="F65" s="681"/>
      <c r="G65" s="252" t="s">
        <v>3182</v>
      </c>
      <c r="H65" s="171"/>
      <c r="I65" s="253"/>
      <c r="J65" s="171"/>
      <c r="K65" s="322"/>
      <c r="L65" s="246" t="str">
        <f t="shared" si="5"/>
        <v>Please complete all cells in row</v>
      </c>
      <c r="M65" s="322"/>
      <c r="N65" s="247">
        <f t="shared" si="6"/>
        <v>1</v>
      </c>
      <c r="O65" s="247">
        <f t="shared" si="7"/>
        <v>1</v>
      </c>
      <c r="P65" s="196"/>
      <c r="Q65" s="322"/>
      <c r="R65" s="196"/>
      <c r="S65" s="196"/>
      <c r="T65" s="196"/>
      <c r="U65" s="196"/>
      <c r="V65" s="196"/>
      <c r="W65" s="196"/>
      <c r="X65" s="196"/>
      <c r="Y65" s="196"/>
      <c r="Z65" s="196"/>
    </row>
    <row r="66" spans="1:26" ht="15.75" customHeight="1">
      <c r="A66" s="2575" t="s">
        <v>773</v>
      </c>
      <c r="B66" s="686" t="s">
        <v>3154</v>
      </c>
      <c r="C66" s="679"/>
      <c r="D66" s="679"/>
      <c r="E66" s="2478"/>
      <c r="F66" s="681"/>
      <c r="G66" s="252" t="s">
        <v>3183</v>
      </c>
      <c r="H66" s="171"/>
      <c r="I66" s="253"/>
      <c r="J66" s="171"/>
      <c r="K66" s="322"/>
      <c r="L66" s="246" t="str">
        <f t="shared" si="5"/>
        <v>Please complete all cells in row</v>
      </c>
      <c r="M66" s="322"/>
      <c r="N66" s="247">
        <f t="shared" si="6"/>
        <v>1</v>
      </c>
      <c r="O66" s="247">
        <f t="shared" si="7"/>
        <v>1</v>
      </c>
      <c r="P66" s="196"/>
      <c r="Q66" s="322"/>
      <c r="R66" s="196"/>
      <c r="S66" s="196"/>
      <c r="T66" s="196"/>
      <c r="U66" s="196"/>
      <c r="V66" s="196"/>
      <c r="W66" s="196"/>
      <c r="X66" s="196"/>
      <c r="Y66" s="196"/>
      <c r="Z66" s="196"/>
    </row>
    <row r="67" spans="1:26" ht="15.75" customHeight="1" thickBot="1">
      <c r="A67" s="171"/>
      <c r="B67" s="420" t="s">
        <v>3184</v>
      </c>
      <c r="C67" s="260">
        <f>IFERROR(SUM(C42:C66),0)</f>
        <v>0</v>
      </c>
      <c r="D67" s="260">
        <f>IFERROR(SUM(D42:D66),0)</f>
        <v>0</v>
      </c>
      <c r="E67" s="2479"/>
      <c r="F67" s="171"/>
      <c r="G67" s="315" t="s">
        <v>3185</v>
      </c>
      <c r="H67" s="171"/>
      <c r="I67" s="264"/>
      <c r="J67" s="171"/>
      <c r="K67" s="322"/>
      <c r="L67" s="196"/>
      <c r="M67" s="322"/>
      <c r="N67" s="196"/>
      <c r="O67" s="196"/>
      <c r="P67" s="196"/>
      <c r="Q67" s="322"/>
      <c r="R67" s="196"/>
      <c r="S67" s="196"/>
      <c r="T67" s="196"/>
      <c r="U67" s="196"/>
      <c r="V67" s="196"/>
      <c r="W67" s="196"/>
      <c r="X67" s="196"/>
      <c r="Y67" s="196"/>
      <c r="Z67" s="196"/>
    </row>
    <row r="68" spans="1:26" ht="15.75" thickTop="1">
      <c r="A68" s="171"/>
      <c r="B68" s="171"/>
      <c r="C68" s="171"/>
      <c r="D68" s="171"/>
      <c r="E68" s="171"/>
      <c r="F68" s="171"/>
      <c r="G68" s="152"/>
      <c r="H68" s="171"/>
      <c r="J68" s="2568" t="s">
        <v>815</v>
      </c>
      <c r="K68" s="196"/>
      <c r="L68" s="196"/>
      <c r="M68" s="196"/>
      <c r="N68" s="196"/>
      <c r="O68" s="196"/>
      <c r="P68" s="196"/>
      <c r="Q68" s="196"/>
      <c r="R68" s="196"/>
      <c r="S68" s="196"/>
      <c r="T68" s="196"/>
      <c r="U68" s="196"/>
      <c r="V68" s="196"/>
      <c r="W68" s="196"/>
      <c r="X68" s="196"/>
      <c r="Y68" s="196"/>
      <c r="Z68" s="196"/>
    </row>
    <row r="69" spans="1:26">
      <c r="A69" s="171"/>
      <c r="B69" s="171"/>
      <c r="C69" s="171"/>
      <c r="D69" s="171"/>
      <c r="E69" s="171"/>
      <c r="F69" s="171"/>
      <c r="G69" s="152"/>
      <c r="H69" s="171"/>
      <c r="I69" s="171"/>
      <c r="J69" s="171"/>
      <c r="K69" s="196"/>
      <c r="L69" s="196"/>
      <c r="M69" s="196"/>
      <c r="N69" s="196"/>
      <c r="O69" s="196"/>
      <c r="P69" s="196"/>
      <c r="Q69" s="196"/>
      <c r="R69" s="196"/>
      <c r="S69" s="196"/>
      <c r="T69" s="196"/>
      <c r="U69" s="196"/>
      <c r="V69" s="196"/>
      <c r="W69" s="196"/>
      <c r="X69" s="196"/>
      <c r="Y69" s="196"/>
      <c r="Z69" s="196"/>
    </row>
    <row r="70" spans="1:26">
      <c r="A70" s="171"/>
      <c r="B70" s="171"/>
      <c r="C70" s="171"/>
      <c r="D70" s="171"/>
      <c r="E70" s="171"/>
      <c r="F70" s="171"/>
      <c r="G70" s="152"/>
      <c r="H70" s="171"/>
      <c r="I70" s="171"/>
      <c r="J70" s="171"/>
      <c r="K70" s="196"/>
      <c r="L70" s="196"/>
      <c r="M70" s="196"/>
      <c r="N70" s="196"/>
      <c r="O70" s="196"/>
      <c r="P70" s="196"/>
      <c r="Q70" s="196"/>
      <c r="R70" s="196"/>
      <c r="S70" s="196"/>
      <c r="T70" s="196"/>
      <c r="U70" s="196"/>
      <c r="V70" s="196"/>
      <c r="W70" s="196"/>
      <c r="X70" s="196"/>
      <c r="Y70" s="196"/>
      <c r="Z70" s="196"/>
    </row>
    <row r="71" spans="1:26">
      <c r="A71" s="171"/>
      <c r="B71" s="171"/>
      <c r="C71" s="171"/>
      <c r="D71" s="171"/>
      <c r="E71" s="171"/>
      <c r="F71" s="171"/>
      <c r="G71" s="152"/>
      <c r="H71" s="171"/>
      <c r="I71" s="171"/>
      <c r="J71" s="171"/>
      <c r="K71" s="196"/>
      <c r="L71" s="196"/>
      <c r="M71" s="196"/>
      <c r="N71" s="196"/>
      <c r="O71" s="196"/>
      <c r="P71" s="196"/>
      <c r="Q71" s="196"/>
      <c r="R71" s="196"/>
      <c r="S71" s="196"/>
      <c r="T71" s="196"/>
      <c r="U71" s="196"/>
      <c r="V71" s="196"/>
      <c r="W71" s="196"/>
      <c r="X71" s="196"/>
      <c r="Y71" s="196"/>
      <c r="Z71" s="196"/>
    </row>
    <row r="72" spans="1:26">
      <c r="A72" s="171"/>
      <c r="B72" s="171"/>
      <c r="C72" s="171"/>
      <c r="D72" s="171"/>
      <c r="E72" s="171"/>
      <c r="F72" s="171"/>
      <c r="G72" s="152"/>
      <c r="H72" s="171"/>
      <c r="I72" s="171"/>
      <c r="J72" s="171"/>
      <c r="K72" s="196"/>
      <c r="L72" s="196"/>
      <c r="M72" s="196"/>
      <c r="N72" s="196"/>
      <c r="O72" s="196"/>
      <c r="P72" s="196"/>
      <c r="Q72" s="196"/>
      <c r="R72" s="196"/>
      <c r="S72" s="196"/>
      <c r="T72" s="196"/>
      <c r="U72" s="196"/>
      <c r="V72" s="196"/>
      <c r="W72" s="196"/>
      <c r="X72" s="196"/>
      <c r="Y72" s="196"/>
      <c r="Z72" s="196"/>
    </row>
    <row r="73" spans="1:26">
      <c r="A73" s="171"/>
      <c r="B73" s="171"/>
      <c r="C73" s="171"/>
      <c r="D73" s="171"/>
      <c r="E73" s="171"/>
      <c r="F73" s="171"/>
      <c r="G73" s="152"/>
      <c r="H73" s="171"/>
      <c r="I73" s="171"/>
      <c r="J73" s="171"/>
      <c r="K73" s="196"/>
      <c r="L73" s="196"/>
      <c r="M73" s="196"/>
      <c r="N73" s="196"/>
      <c r="O73" s="196"/>
      <c r="P73" s="196"/>
      <c r="Q73" s="196"/>
      <c r="R73" s="196"/>
      <c r="S73" s="196"/>
      <c r="T73" s="196"/>
      <c r="U73" s="196"/>
      <c r="V73" s="196"/>
      <c r="W73" s="196"/>
      <c r="X73" s="196"/>
      <c r="Y73" s="196"/>
      <c r="Z73" s="196"/>
    </row>
    <row r="74" spans="1:26">
      <c r="A74" s="171"/>
      <c r="B74" s="171"/>
      <c r="C74" s="171"/>
      <c r="D74" s="171"/>
      <c r="E74" s="171"/>
      <c r="F74" s="171"/>
      <c r="G74" s="152"/>
      <c r="H74" s="171"/>
      <c r="I74" s="171"/>
      <c r="J74" s="171"/>
      <c r="K74" s="196"/>
      <c r="L74" s="196"/>
      <c r="M74" s="196"/>
      <c r="N74" s="196"/>
      <c r="O74" s="196"/>
      <c r="P74" s="196"/>
      <c r="Q74" s="196"/>
      <c r="R74" s="196"/>
      <c r="S74" s="196"/>
      <c r="T74" s="196"/>
      <c r="U74" s="196"/>
      <c r="V74" s="196"/>
      <c r="W74" s="196"/>
      <c r="X74" s="196"/>
      <c r="Y74" s="196"/>
      <c r="Z74" s="196"/>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82" priority="3" operator="equal">
      <formula>0</formula>
    </cfRule>
  </conditionalFormatting>
  <conditionalFormatting sqref="L42:L66">
    <cfRule type="cellIs" dxfId="181" priority="1" operator="equal">
      <formula>0</formula>
    </cfRule>
  </conditionalFormatting>
  <dataValidations disablePrompts="1"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AJ1" zoomScale="60" zoomScaleNormal="60" zoomScaleSheetLayoutView="70" workbookViewId="0">
      <pane ySplit="6" topLeftCell="A393" activePane="bottomLeft" state="frozen"/>
      <selection activeCell="B1" sqref="B1:D1"/>
      <selection pane="bottomLeft" activeCell="B1" sqref="B1:D1"/>
    </sheetView>
  </sheetViews>
  <sheetFormatPr defaultColWidth="10.25" defaultRowHeight="15"/>
  <cols>
    <col min="1" max="1" width="12.125" style="21" hidden="1" customWidth="1"/>
    <col min="2" max="2" width="69.125" style="21" customWidth="1"/>
    <col min="3" max="3" width="12.125" style="21" bestFit="1" customWidth="1"/>
    <col min="4" max="4" width="10.125" style="21" bestFit="1" customWidth="1"/>
    <col min="5" max="5" width="8.75" style="21" bestFit="1" customWidth="1"/>
    <col min="6" max="6" width="11.125" style="21" customWidth="1"/>
    <col min="7" max="8" width="11" style="21" customWidth="1"/>
    <col min="9" max="9" width="13.5" style="21" customWidth="1"/>
    <col min="10" max="10" width="9.625" style="21" bestFit="1" customWidth="1"/>
    <col min="11" max="11" width="16.5" style="21" bestFit="1" customWidth="1"/>
    <col min="12" max="12" width="10.125" style="21" bestFit="1" customWidth="1"/>
    <col min="13" max="13" width="10.125" style="21" customWidth="1"/>
    <col min="14" max="14" width="11.125" style="21" bestFit="1" customWidth="1"/>
    <col min="15" max="15" width="8.25" style="21" bestFit="1" customWidth="1"/>
    <col min="16" max="16" width="8.75" style="21" bestFit="1" customWidth="1"/>
    <col min="17" max="17" width="9.25" style="21" bestFit="1" customWidth="1"/>
    <col min="18" max="18" width="13.25" style="21" bestFit="1" customWidth="1"/>
    <col min="19" max="19" width="17" style="21" bestFit="1" customWidth="1"/>
    <col min="20" max="20" width="23" style="21" bestFit="1" customWidth="1"/>
    <col min="21" max="21" width="10.25" style="21" bestFit="1" customWidth="1"/>
    <col min="22" max="23" width="7.625" style="21" bestFit="1" customWidth="1"/>
    <col min="24" max="24" width="13" style="21" customWidth="1"/>
    <col min="25" max="25" width="13.125" style="21" customWidth="1"/>
    <col min="26" max="26" width="13.25" style="21" customWidth="1"/>
    <col min="27" max="27" width="8.125" style="21" customWidth="1"/>
    <col min="28" max="28" width="14" style="21" customWidth="1"/>
    <col min="29" max="29" width="14.25" style="21" customWidth="1"/>
    <col min="30" max="30" width="9.625" style="21" bestFit="1" customWidth="1"/>
    <col min="31" max="31" width="13.375" style="21" customWidth="1"/>
    <col min="32" max="32" width="9.5" style="21" bestFit="1" customWidth="1"/>
    <col min="33" max="33" width="12.625" style="21" bestFit="1" customWidth="1"/>
    <col min="34" max="34" width="12.625" style="2424" customWidth="1"/>
    <col min="35" max="42" width="12.625" style="21" customWidth="1"/>
    <col min="43" max="43" width="12.625" style="1934" customWidth="1"/>
    <col min="44" max="44" width="15.75" style="21" customWidth="1"/>
    <col min="45" max="45" width="2.5" style="21" customWidth="1"/>
    <col min="46" max="46" width="10.5" style="21" customWidth="1"/>
    <col min="47" max="47" width="10.75" style="15" hidden="1" customWidth="1"/>
    <col min="48" max="48" width="1.625" style="15" customWidth="1"/>
    <col min="49" max="49" width="18.75" style="15" bestFit="1" customWidth="1"/>
    <col min="50" max="50" width="1.625" style="15" customWidth="1"/>
    <col min="51" max="51" width="18.75" style="15" hidden="1" customWidth="1"/>
    <col min="52" max="64" width="1.75" style="15" hidden="1" customWidth="1"/>
    <col min="65" max="65" width="7.625" style="15" hidden="1" customWidth="1"/>
    <col min="66" max="67" width="1.75" style="15" hidden="1" customWidth="1"/>
    <col min="68" max="68" width="7.625" style="15" hidden="1" customWidth="1"/>
    <col min="69" max="71" width="1.75" style="15" hidden="1" customWidth="1"/>
    <col min="72" max="73" width="7.625" style="15" hidden="1" customWidth="1"/>
    <col min="74" max="79" width="1.75" style="15" hidden="1" customWidth="1"/>
    <col min="80" max="81" width="1.625" style="15" customWidth="1"/>
    <col min="82" max="82" width="10.25" style="15" customWidth="1"/>
    <col min="83" max="83" width="2.25" style="21" customWidth="1"/>
    <col min="84" max="16384" width="10.25" style="21"/>
  </cols>
  <sheetData>
    <row r="1" spans="1:85" ht="35.25" customHeight="1">
      <c r="A1" s="687"/>
      <c r="B1" s="648" t="s">
        <v>3548</v>
      </c>
      <c r="C1" s="434"/>
      <c r="D1" s="434"/>
      <c r="E1" s="434"/>
      <c r="F1" s="434"/>
      <c r="G1" s="434"/>
      <c r="H1" s="434"/>
      <c r="I1" s="434"/>
      <c r="J1" s="434"/>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196"/>
      <c r="AV1" s="322"/>
      <c r="AW1" s="196"/>
      <c r="AX1" s="322"/>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322"/>
      <c r="CC1" s="196"/>
      <c r="CD1" s="196"/>
      <c r="CE1" s="687"/>
      <c r="CF1" s="687"/>
      <c r="CG1" s="687"/>
    </row>
    <row r="2" spans="1:85" ht="42.75" customHeight="1">
      <c r="A2" s="687"/>
      <c r="B2" s="648" t="str">
        <f>SelectCompany!B4</f>
        <v>South West Water (whole area)</v>
      </c>
      <c r="C2" s="687"/>
      <c r="D2" s="687"/>
      <c r="E2" s="687"/>
      <c r="F2" s="687"/>
      <c r="G2" s="687"/>
      <c r="H2" s="687"/>
      <c r="I2" s="687"/>
      <c r="J2" s="687"/>
      <c r="K2" s="687"/>
      <c r="L2" s="687"/>
      <c r="M2" s="687"/>
      <c r="N2" s="687"/>
      <c r="O2" s="687"/>
      <c r="P2" s="687"/>
      <c r="Q2" s="687"/>
      <c r="R2" s="687"/>
      <c r="S2" s="688"/>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7"/>
      <c r="AU2" s="196"/>
      <c r="AV2" s="322"/>
      <c r="AW2" s="196"/>
      <c r="AX2" s="322"/>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322"/>
      <c r="CC2" s="196"/>
      <c r="CD2" s="196"/>
      <c r="CE2" s="687"/>
      <c r="CF2" s="687"/>
      <c r="CG2" s="687"/>
    </row>
    <row r="3" spans="1:85" s="20" customFormat="1" ht="27" customHeight="1">
      <c r="A3" s="687"/>
      <c r="B3" s="3388" t="s">
        <v>3549</v>
      </c>
      <c r="C3" s="3388"/>
      <c r="D3" s="3388"/>
      <c r="E3" s="3388"/>
      <c r="F3" s="3388"/>
      <c r="G3" s="3388"/>
      <c r="H3" s="3388"/>
      <c r="I3" s="3388"/>
      <c r="J3" s="3388"/>
      <c r="K3" s="3388"/>
      <c r="L3" s="3388"/>
      <c r="M3" s="3388"/>
      <c r="N3" s="3388"/>
      <c r="O3" s="3388"/>
      <c r="P3" s="3388"/>
      <c r="Q3" s="3388"/>
      <c r="R3" s="3388"/>
      <c r="S3" s="3388"/>
      <c r="T3" s="3388"/>
      <c r="U3" s="3388"/>
      <c r="V3" s="3388"/>
      <c r="W3" s="3388"/>
      <c r="X3" s="3388"/>
      <c r="Y3" s="3388"/>
      <c r="Z3" s="3388"/>
      <c r="AA3" s="3388"/>
      <c r="AB3" s="3388"/>
      <c r="AC3" s="3388"/>
      <c r="AD3" s="3388"/>
      <c r="AE3" s="3388"/>
      <c r="AF3" s="3388"/>
      <c r="AG3" s="3388"/>
      <c r="AH3" s="3388"/>
      <c r="AI3" s="3388"/>
      <c r="AJ3" s="3388"/>
      <c r="AK3" s="3388"/>
      <c r="AL3" s="3388"/>
      <c r="AM3" s="3388"/>
      <c r="AN3" s="3388"/>
      <c r="AO3" s="3388"/>
      <c r="AP3" s="3388"/>
      <c r="AQ3" s="3388"/>
      <c r="AR3" s="3388"/>
      <c r="AS3" s="687"/>
      <c r="AT3" s="687"/>
      <c r="AU3" s="196"/>
      <c r="AV3" s="322"/>
      <c r="AW3" s="382" t="s">
        <v>658</v>
      </c>
      <c r="AX3" s="322"/>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322"/>
      <c r="CC3" s="196"/>
      <c r="CD3" s="196"/>
      <c r="CE3" s="687"/>
      <c r="CF3" s="687"/>
      <c r="CG3" s="687"/>
    </row>
    <row r="4" spans="1:85" s="20" customFormat="1" ht="15.75" thickBot="1">
      <c r="A4" s="687"/>
      <c r="B4" s="3082">
        <v>1</v>
      </c>
      <c r="C4" s="3082">
        <v>2</v>
      </c>
      <c r="D4" s="3082">
        <v>3</v>
      </c>
      <c r="E4" s="3082">
        <v>4</v>
      </c>
      <c r="F4" s="3082">
        <v>5</v>
      </c>
      <c r="G4" s="3082">
        <v>6</v>
      </c>
      <c r="H4" s="3082">
        <v>7</v>
      </c>
      <c r="I4" s="3082">
        <v>8</v>
      </c>
      <c r="J4" s="3082">
        <v>9</v>
      </c>
      <c r="K4" s="3082">
        <v>10</v>
      </c>
      <c r="L4" s="3099">
        <v>11</v>
      </c>
      <c r="M4" s="3099">
        <v>12</v>
      </c>
      <c r="N4" s="3082">
        <v>13</v>
      </c>
      <c r="O4" s="3082">
        <v>14</v>
      </c>
      <c r="P4" s="3082">
        <v>15</v>
      </c>
      <c r="Q4" s="3082">
        <v>16</v>
      </c>
      <c r="R4" s="3082">
        <v>17</v>
      </c>
      <c r="S4" s="3082">
        <v>18</v>
      </c>
      <c r="T4" s="3082">
        <v>19</v>
      </c>
      <c r="U4" s="3082">
        <v>20</v>
      </c>
      <c r="V4" s="3082">
        <v>21</v>
      </c>
      <c r="W4" s="3082">
        <v>22</v>
      </c>
      <c r="X4" s="3082">
        <v>23</v>
      </c>
      <c r="Y4" s="3082">
        <v>24</v>
      </c>
      <c r="Z4" s="3082">
        <v>25</v>
      </c>
      <c r="AA4" s="3082">
        <v>26</v>
      </c>
      <c r="AB4" s="3082">
        <v>27</v>
      </c>
      <c r="AC4" s="3082">
        <v>28</v>
      </c>
      <c r="AD4" s="3082">
        <v>29</v>
      </c>
      <c r="AE4" s="3082">
        <v>30</v>
      </c>
      <c r="AF4" s="3082">
        <v>31</v>
      </c>
      <c r="AG4" s="3082">
        <v>32</v>
      </c>
      <c r="AH4" s="3082">
        <v>33</v>
      </c>
      <c r="AI4" s="3082">
        <v>34</v>
      </c>
      <c r="AJ4" s="3082">
        <v>35</v>
      </c>
      <c r="AK4" s="3082">
        <v>36</v>
      </c>
      <c r="AL4" s="3082">
        <v>37</v>
      </c>
      <c r="AM4" s="3082">
        <v>38</v>
      </c>
      <c r="AN4" s="3082">
        <v>39</v>
      </c>
      <c r="AO4" s="3082">
        <v>40</v>
      </c>
      <c r="AP4" s="3082">
        <v>41</v>
      </c>
      <c r="AQ4" s="3099">
        <v>42</v>
      </c>
      <c r="AR4" s="3082">
        <v>43</v>
      </c>
      <c r="AS4" s="687"/>
      <c r="AT4" s="687"/>
      <c r="AU4" s="196"/>
      <c r="AV4" s="322"/>
      <c r="AW4" s="196"/>
      <c r="AX4" s="671"/>
      <c r="AY4" s="3232" t="s">
        <v>659</v>
      </c>
      <c r="AZ4" s="3232"/>
      <c r="BA4" s="3232"/>
      <c r="BB4" s="657"/>
      <c r="BC4" s="657"/>
      <c r="BD4" s="657"/>
      <c r="BE4" s="657"/>
      <c r="BF4" s="657"/>
      <c r="BG4" s="657"/>
      <c r="BH4" s="657"/>
      <c r="BI4" s="657"/>
      <c r="BJ4" s="657"/>
      <c r="BK4" s="657"/>
      <c r="BL4" s="657"/>
      <c r="BM4" s="657"/>
      <c r="BN4" s="657"/>
      <c r="BO4" s="657"/>
      <c r="BP4" s="657"/>
      <c r="BQ4" s="657"/>
      <c r="BR4" s="657"/>
      <c r="BS4" s="657"/>
      <c r="BT4" s="657"/>
      <c r="BU4" s="657"/>
      <c r="BV4" s="657"/>
      <c r="BW4" s="657"/>
      <c r="BX4" s="657"/>
      <c r="BY4" s="657"/>
      <c r="BZ4" s="657"/>
      <c r="CA4" s="657"/>
      <c r="CB4" s="322"/>
      <c r="CC4" s="196"/>
      <c r="CD4" s="196"/>
      <c r="CE4" s="687"/>
      <c r="CF4" s="687"/>
      <c r="CG4" s="687"/>
    </row>
    <row r="5" spans="1:85" s="20" customFormat="1" ht="117.75" customHeight="1" thickTop="1" thickBot="1">
      <c r="A5" s="2466" t="s">
        <v>669</v>
      </c>
      <c r="B5" s="22" t="s">
        <v>3550</v>
      </c>
      <c r="C5" s="23" t="s">
        <v>3551</v>
      </c>
      <c r="D5" s="23" t="s">
        <v>3552</v>
      </c>
      <c r="E5" s="23" t="s">
        <v>3553</v>
      </c>
      <c r="F5" s="23" t="s">
        <v>3554</v>
      </c>
      <c r="G5" s="23" t="s">
        <v>3555</v>
      </c>
      <c r="H5" s="23" t="s">
        <v>3556</v>
      </c>
      <c r="I5" s="23" t="s">
        <v>3557</v>
      </c>
      <c r="J5" s="23" t="s">
        <v>3558</v>
      </c>
      <c r="K5" s="23" t="s">
        <v>3559</v>
      </c>
      <c r="L5" s="23" t="s">
        <v>3560</v>
      </c>
      <c r="M5" s="23" t="s">
        <v>3561</v>
      </c>
      <c r="N5" s="23" t="s">
        <v>3562</v>
      </c>
      <c r="O5" s="23" t="s">
        <v>3563</v>
      </c>
      <c r="P5" s="23" t="s">
        <v>3564</v>
      </c>
      <c r="Q5" s="23" t="s">
        <v>3565</v>
      </c>
      <c r="R5" s="23" t="s">
        <v>3566</v>
      </c>
      <c r="S5" s="23" t="s">
        <v>3567</v>
      </c>
      <c r="T5" s="23" t="s">
        <v>3568</v>
      </c>
      <c r="U5" s="23" t="s">
        <v>3569</v>
      </c>
      <c r="V5" s="23" t="s">
        <v>3570</v>
      </c>
      <c r="W5" s="23" t="s">
        <v>15759</v>
      </c>
      <c r="X5" s="23" t="s">
        <v>3571</v>
      </c>
      <c r="Y5" s="23" t="s">
        <v>3572</v>
      </c>
      <c r="Z5" s="23" t="s">
        <v>3573</v>
      </c>
      <c r="AA5" s="23" t="s">
        <v>3574</v>
      </c>
      <c r="AB5" s="23" t="s">
        <v>3575</v>
      </c>
      <c r="AC5" s="23" t="s">
        <v>3576</v>
      </c>
      <c r="AD5" s="23" t="s">
        <v>3577</v>
      </c>
      <c r="AE5" s="23" t="s">
        <v>3578</v>
      </c>
      <c r="AF5" s="23" t="s">
        <v>3579</v>
      </c>
      <c r="AG5" s="23" t="s">
        <v>3580</v>
      </c>
      <c r="AH5" s="23" t="s">
        <v>3581</v>
      </c>
      <c r="AI5" s="23" t="s">
        <v>3582</v>
      </c>
      <c r="AJ5" s="23" t="s">
        <v>3583</v>
      </c>
      <c r="AK5" s="23" t="s">
        <v>3584</v>
      </c>
      <c r="AL5" s="23" t="s">
        <v>3585</v>
      </c>
      <c r="AM5" s="23" t="s">
        <v>3586</v>
      </c>
      <c r="AN5" s="23" t="s">
        <v>3587</v>
      </c>
      <c r="AO5" s="23" t="s">
        <v>3588</v>
      </c>
      <c r="AP5" s="23" t="s">
        <v>3589</v>
      </c>
      <c r="AQ5" s="23" t="s">
        <v>3590</v>
      </c>
      <c r="AR5" s="24" t="s">
        <v>3591</v>
      </c>
      <c r="AS5" s="25"/>
      <c r="AT5" s="3387" t="s">
        <v>666</v>
      </c>
      <c r="AU5" s="171"/>
      <c r="AV5" s="322"/>
      <c r="AW5" s="196"/>
      <c r="AX5" s="320"/>
      <c r="AY5" s="231" t="s">
        <v>668</v>
      </c>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322"/>
      <c r="CC5" s="196"/>
      <c r="CD5" s="196"/>
      <c r="CE5" s="687"/>
      <c r="CF5" s="687"/>
      <c r="CG5" s="687"/>
    </row>
    <row r="6" spans="1:85" s="20" customFormat="1" ht="31.5" thickTop="1" thickBot="1">
      <c r="A6" s="687"/>
      <c r="B6" s="26" t="s">
        <v>3592</v>
      </c>
      <c r="C6" s="27" t="s">
        <v>3592</v>
      </c>
      <c r="D6" s="27" t="s">
        <v>3592</v>
      </c>
      <c r="E6" s="27" t="s">
        <v>3592</v>
      </c>
      <c r="F6" s="27" t="s">
        <v>3592</v>
      </c>
      <c r="G6" s="27" t="s">
        <v>3592</v>
      </c>
      <c r="H6" s="27" t="s">
        <v>3592</v>
      </c>
      <c r="I6" s="27" t="s">
        <v>3592</v>
      </c>
      <c r="J6" s="27" t="s">
        <v>3592</v>
      </c>
      <c r="K6" s="27" t="s">
        <v>3592</v>
      </c>
      <c r="L6" s="27" t="s">
        <v>3592</v>
      </c>
      <c r="M6" s="27" t="s">
        <v>3593</v>
      </c>
      <c r="N6" s="27" t="s">
        <v>3594</v>
      </c>
      <c r="O6" s="27" t="s">
        <v>3595</v>
      </c>
      <c r="P6" s="27" t="s">
        <v>3594</v>
      </c>
      <c r="Q6" s="27" t="s">
        <v>3596</v>
      </c>
      <c r="R6" s="27" t="s">
        <v>3597</v>
      </c>
      <c r="S6" s="27" t="s">
        <v>3597</v>
      </c>
      <c r="T6" s="27" t="s">
        <v>3597</v>
      </c>
      <c r="U6" s="27" t="s">
        <v>3597</v>
      </c>
      <c r="V6" s="27" t="s">
        <v>1281</v>
      </c>
      <c r="W6" s="27" t="s">
        <v>1281</v>
      </c>
      <c r="X6" s="27" t="s">
        <v>3592</v>
      </c>
      <c r="Y6" s="27" t="s">
        <v>1281</v>
      </c>
      <c r="Z6" s="27" t="s">
        <v>1281</v>
      </c>
      <c r="AA6" s="27" t="s">
        <v>1281</v>
      </c>
      <c r="AB6" s="27" t="s">
        <v>3597</v>
      </c>
      <c r="AC6" s="27" t="s">
        <v>3597</v>
      </c>
      <c r="AD6" s="27" t="s">
        <v>1281</v>
      </c>
      <c r="AE6" s="27" t="s">
        <v>1281</v>
      </c>
      <c r="AF6" s="27" t="s">
        <v>3597</v>
      </c>
      <c r="AG6" s="27" t="s">
        <v>3597</v>
      </c>
      <c r="AH6" s="27" t="s">
        <v>3597</v>
      </c>
      <c r="AI6" s="27" t="s">
        <v>3598</v>
      </c>
      <c r="AJ6" s="27" t="s">
        <v>3598</v>
      </c>
      <c r="AK6" s="27" t="s">
        <v>3598</v>
      </c>
      <c r="AL6" s="27" t="s">
        <v>3598</v>
      </c>
      <c r="AM6" s="27" t="s">
        <v>3598</v>
      </c>
      <c r="AN6" s="27" t="s">
        <v>3598</v>
      </c>
      <c r="AO6" s="27" t="s">
        <v>3598</v>
      </c>
      <c r="AP6" s="27" t="s">
        <v>3598</v>
      </c>
      <c r="AQ6" s="27" t="s">
        <v>3592</v>
      </c>
      <c r="AR6" s="28" t="s">
        <v>3592</v>
      </c>
      <c r="AS6" s="25"/>
      <c r="AT6" s="3387"/>
      <c r="AU6" s="171"/>
      <c r="AV6" s="322"/>
      <c r="AW6" s="196"/>
      <c r="AX6" s="320"/>
      <c r="AY6" s="231"/>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322"/>
      <c r="CC6" s="196"/>
      <c r="CD6" s="196"/>
      <c r="CE6" s="687"/>
      <c r="CF6" s="687"/>
      <c r="CG6" s="687"/>
    </row>
    <row r="7" spans="1:85" s="20" customFormat="1" ht="16.5" thickTop="1" thickBot="1">
      <c r="A7" s="2575" t="s">
        <v>673</v>
      </c>
      <c r="C7" s="29"/>
      <c r="D7" s="29"/>
      <c r="E7" s="29"/>
      <c r="F7" s="29"/>
      <c r="G7" s="2420"/>
      <c r="H7" s="2420"/>
      <c r="I7" s="2420"/>
      <c r="J7" s="2420"/>
      <c r="K7" s="2420"/>
      <c r="L7" s="2420"/>
      <c r="M7" s="2420"/>
      <c r="N7" s="2420"/>
      <c r="O7" s="2420"/>
      <c r="P7" s="2420"/>
      <c r="Q7" s="2420"/>
      <c r="R7" s="2420"/>
      <c r="S7" s="2420"/>
      <c r="T7" s="2420"/>
      <c r="U7" s="2420"/>
      <c r="V7" s="2420"/>
      <c r="W7" s="2420"/>
      <c r="X7" s="2420"/>
      <c r="Y7" s="2420"/>
      <c r="Z7" s="2420"/>
      <c r="AA7" s="2420"/>
      <c r="AB7" s="2420"/>
      <c r="AC7" s="3119"/>
      <c r="AD7" s="2420"/>
      <c r="AE7" s="29"/>
      <c r="AF7" s="29"/>
      <c r="AG7" s="29"/>
      <c r="AH7" s="29"/>
      <c r="AI7" s="29"/>
      <c r="AJ7" s="29"/>
      <c r="AK7" s="29"/>
      <c r="AL7" s="2420"/>
      <c r="AM7" s="2420"/>
      <c r="AN7" s="2420"/>
      <c r="AO7" s="2420"/>
      <c r="AP7" s="2420"/>
      <c r="AQ7" s="29"/>
      <c r="AR7" s="29"/>
      <c r="AS7" s="25"/>
      <c r="AT7" s="25"/>
      <c r="AU7" s="171"/>
      <c r="AV7" s="322"/>
      <c r="AW7" s="196"/>
      <c r="AX7" s="320"/>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322"/>
      <c r="CC7" s="196"/>
      <c r="CD7" s="196"/>
      <c r="CE7" s="687"/>
      <c r="CF7" s="687"/>
      <c r="CG7" s="687"/>
    </row>
    <row r="8" spans="1:85" s="2422" customFormat="1" ht="15.75" customHeight="1" thickTop="1" thickBot="1">
      <c r="A8" s="2418"/>
      <c r="B8" s="30" t="s">
        <v>3599</v>
      </c>
      <c r="C8" s="2419"/>
      <c r="D8" s="2419"/>
      <c r="E8" s="2419"/>
      <c r="F8" s="2419"/>
      <c r="G8" s="2419"/>
      <c r="H8" s="2420"/>
      <c r="I8" s="2420"/>
      <c r="J8" s="2419"/>
      <c r="K8" s="2419"/>
      <c r="L8" s="2419"/>
      <c r="M8" s="2419"/>
      <c r="N8" s="2419"/>
      <c r="O8" s="2419"/>
      <c r="P8" s="2419"/>
      <c r="Q8" s="2420"/>
      <c r="R8" s="2420"/>
      <c r="S8" s="2420"/>
      <c r="T8" s="2420"/>
      <c r="U8" s="2420"/>
      <c r="V8" s="2420"/>
      <c r="W8" s="2420"/>
      <c r="X8" s="2420"/>
      <c r="Y8" s="2420"/>
      <c r="Z8" s="2420"/>
      <c r="AA8" s="2420"/>
      <c r="AB8" s="2420"/>
      <c r="AC8" s="3119"/>
      <c r="AD8" s="2420"/>
      <c r="AE8" s="2420"/>
      <c r="AF8" s="2420"/>
      <c r="AG8" s="2420"/>
      <c r="AH8" s="2420"/>
      <c r="AI8" s="2420"/>
      <c r="AJ8" s="2420"/>
      <c r="AK8" s="2420"/>
      <c r="AL8" s="2420"/>
      <c r="AM8" s="2420"/>
      <c r="AN8" s="2420"/>
      <c r="AO8" s="2420"/>
      <c r="AP8" s="2420"/>
      <c r="AQ8" s="2419"/>
      <c r="AR8" s="2420"/>
      <c r="AS8" s="2421"/>
      <c r="AT8" s="2421"/>
      <c r="AU8" s="171"/>
      <c r="AV8" s="322"/>
      <c r="AW8" s="196"/>
      <c r="AX8" s="320"/>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322"/>
      <c r="CC8" s="196"/>
      <c r="CD8" s="196"/>
      <c r="CE8" s="2418"/>
      <c r="CF8" s="2418"/>
      <c r="CG8" s="2418"/>
    </row>
    <row r="9" spans="1:85" s="2444" customFormat="1" ht="15.75" customHeight="1" thickTop="1">
      <c r="A9" s="2575" t="s">
        <v>675</v>
      </c>
      <c r="B9" s="3045"/>
      <c r="C9" s="3046"/>
      <c r="D9" s="3083" t="s">
        <v>3600</v>
      </c>
      <c r="E9" s="3084"/>
      <c r="F9" s="3046"/>
      <c r="G9" s="3046"/>
      <c r="H9" s="3084"/>
      <c r="I9" s="3084"/>
      <c r="J9" s="3084"/>
      <c r="K9" s="3046"/>
      <c r="L9" s="3046"/>
      <c r="M9" s="3046"/>
      <c r="N9" s="3047"/>
      <c r="O9" s="3048"/>
      <c r="P9" s="3047"/>
      <c r="Q9" s="3049"/>
      <c r="R9" s="3048"/>
      <c r="S9" s="3048"/>
      <c r="T9" s="3048"/>
      <c r="U9" s="3087">
        <f t="shared" ref="U9" si="0">IFERROR(Q9*S9,"")</f>
        <v>0</v>
      </c>
      <c r="V9" s="3088">
        <f t="shared" ref="V9" si="1">IF(AA9=0,0,((1+AA9)/(1+$C$415))-1)</f>
        <v>0</v>
      </c>
      <c r="W9" s="3088">
        <f t="shared" ref="W9" si="2">IF(AA9=0,0,((1+AA9)/(1+$C$416))-1)</f>
        <v>0</v>
      </c>
      <c r="X9" s="3076"/>
      <c r="Y9" s="3074"/>
      <c r="Z9" s="3074"/>
      <c r="AA9" s="3050"/>
      <c r="AB9" s="3089">
        <f t="shared" ref="AB9" si="3">AA9*T9</f>
        <v>0</v>
      </c>
      <c r="AC9" s="3089" t="str">
        <f>IF(I9="","",IF(OR(I9="Fixed",I9="Floating"),AB9,IF(I9="RPI",T9*V9,IF(I9="CPI/CPIH",T9*W9,"Check Instrument Type"))))</f>
        <v/>
      </c>
      <c r="AD9" s="3050"/>
      <c r="AE9" s="3050"/>
      <c r="AF9" s="3048"/>
      <c r="AG9" s="3048"/>
      <c r="AH9" s="3048"/>
      <c r="AI9" s="3051" t="str">
        <f t="shared" ref="AI9:AI72" si="4">IF($H9="Fixed", IF(OR(LEFT($D9,4)="swap",LEFT($D9,5)="other"),"N","Y"),"N")</f>
        <v>N</v>
      </c>
      <c r="AJ9" s="3051" t="str">
        <f t="shared" ref="AJ9:AJ72" si="5">IF($H9="Floating", IF(OR(LEFT($D9,4)="swap",LEFT($D9,5)="other"),"N","Y"),"N")</f>
        <v>N</v>
      </c>
      <c r="AK9" s="3051" t="str">
        <f t="shared" ref="AK9:AK72" si="6">IF($H9="RPI", IF(OR(LEFT($D9,4)="swap",LEFT($D9,5)="other"),"N","Y"),"N")</f>
        <v>N</v>
      </c>
      <c r="AL9" s="3051" t="str">
        <f t="shared" ref="AL9:AL72" si="7">IF($H9="CPI/CPIH", IF(OR(LEFT($D9,4)="swap",LEFT($D9,5)="other"),"N","Y"),"N")</f>
        <v>N</v>
      </c>
      <c r="AM9" s="3051" t="str">
        <f t="shared" ref="AM9:AM72" si="8">IF($I9="Fixed", IF(OR(LEFT($D9,4)="swap",LEFT($D9,5)="other"),"N","Y"),"N")</f>
        <v>N</v>
      </c>
      <c r="AN9" s="3051" t="str">
        <f t="shared" ref="AN9:AN72" si="9">IF($I9="Floating", IF(OR(LEFT($D9,4)="swap",LEFT($D9,5)="other"),"N","Y"),"N")</f>
        <v>N</v>
      </c>
      <c r="AO9" s="3051" t="str">
        <f t="shared" ref="AO9:AO72" si="10">IF($I9="RPI", IF(OR(LEFT($D9,4)="swap",LEFT($D9,5)="other"),"N","Y"),"N")</f>
        <v>N</v>
      </c>
      <c r="AP9" s="3051" t="str">
        <f t="shared" ref="AP9:AP72" si="11">IF($I9="CPI/CPIH", IF(OR(LEFT($D9,4)="swap",LEFT($D9,5)="other"),"N","Y"),"N")</f>
        <v>N</v>
      </c>
      <c r="AQ9" s="3084"/>
      <c r="AR9" s="3052"/>
      <c r="AS9" s="32"/>
      <c r="AT9" s="33" t="s">
        <v>3601</v>
      </c>
      <c r="AU9" s="171"/>
      <c r="AV9" s="322"/>
      <c r="AW9" s="246" t="str">
        <f t="shared" ref="AW9:AW40" si="12">IF( SUM( AY9:CA9 ) = 0, 0, $AY$5 )</f>
        <v>Please complete all cells in row</v>
      </c>
      <c r="AX9" s="673"/>
      <c r="AY9" s="196"/>
      <c r="AZ9" s="196"/>
      <c r="BA9" s="196"/>
      <c r="BB9" s="196"/>
      <c r="BC9" s="196"/>
      <c r="BD9" s="196"/>
      <c r="BE9" s="196"/>
      <c r="BF9" s="247">
        <f t="shared" ref="BF9:BF40" si="13" xml:space="preserve"> IF( ISNUMBER(N9 ), 0, 1 )</f>
        <v>1</v>
      </c>
      <c r="BG9" s="247">
        <f t="shared" ref="BG9:BG40" si="14" xml:space="preserve"> IF( ISNUMBER(O9 ), 0, 1 )</f>
        <v>1</v>
      </c>
      <c r="BH9" s="247">
        <f t="shared" ref="BH9:BH40" si="15" xml:space="preserve"> IF( ISNUMBER(P9 ), 0, 1 )</f>
        <v>1</v>
      </c>
      <c r="BI9" s="247">
        <f t="shared" ref="BI9:BI40" si="16" xml:space="preserve"> IF( ISNUMBER(Q9 ), 0, 1 )</f>
        <v>1</v>
      </c>
      <c r="BJ9" s="247">
        <f t="shared" ref="BJ9:BJ40" si="17" xml:space="preserve"> IF( ISNUMBER(R9 ), 0, 1 )</f>
        <v>1</v>
      </c>
      <c r="BK9" s="247">
        <f t="shared" ref="BK9:BK40" si="18" xml:space="preserve"> IF( ISNUMBER(S9 ), 0, 1 )</f>
        <v>1</v>
      </c>
      <c r="BL9" s="247">
        <f t="shared" ref="BL9:BL40" si="19" xml:space="preserve"> IF( ISNUMBER(T9 ), 0, 1 )</f>
        <v>1</v>
      </c>
      <c r="BM9" s="232"/>
      <c r="BN9" s="232"/>
      <c r="BO9" s="232"/>
      <c r="BP9" s="232"/>
      <c r="BQ9" s="232"/>
      <c r="BR9" s="232"/>
      <c r="BS9" s="247">
        <f t="shared" ref="BS9:BS40" si="20" xml:space="preserve"> IF( ISNUMBER(AA9 ), 0, 1 )</f>
        <v>1</v>
      </c>
      <c r="BT9" s="232"/>
      <c r="BU9" s="232"/>
      <c r="BV9" s="247">
        <f t="shared" ref="BV9:BV40" si="21" xml:space="preserve"> IF( ISNUMBER(AD9 ), 0, 1 )</f>
        <v>1</v>
      </c>
      <c r="BW9" s="247">
        <f t="shared" ref="BW9:BW40" si="22" xml:space="preserve"> IF( ISNUMBER(AE9 ), 0, 1 )</f>
        <v>1</v>
      </c>
      <c r="BX9" s="247">
        <f t="shared" ref="BX9:BX40" si="23" xml:space="preserve"> IF( ISNUMBER(AF9 ), 0, 1 )</f>
        <v>1</v>
      </c>
      <c r="BY9" s="247">
        <f t="shared" ref="BY9:BY40" si="24" xml:space="preserve"> IF( ISNUMBER(AG9 ), 0, 1 )</f>
        <v>1</v>
      </c>
      <c r="BZ9" s="247">
        <f xml:space="preserve"> IF( ISNUMBER(#REF! ), 0, 1 )</f>
        <v>1</v>
      </c>
      <c r="CA9" s="247">
        <f t="shared" ref="CA9:CA40" si="25" xml:space="preserve"> IF( ISNUMBER(AR9 ), 0, 1 )</f>
        <v>1</v>
      </c>
      <c r="CB9" s="322"/>
      <c r="CC9" s="196"/>
      <c r="CD9" s="196"/>
      <c r="CE9" s="687"/>
      <c r="CF9" s="687"/>
      <c r="CG9" s="687"/>
    </row>
    <row r="10" spans="1:85" s="2444" customFormat="1" ht="15.75" customHeight="1">
      <c r="A10" s="687"/>
      <c r="B10" s="3053"/>
      <c r="C10" s="3054"/>
      <c r="D10" s="3085" t="s">
        <v>3600</v>
      </c>
      <c r="E10" s="3086"/>
      <c r="F10" s="3054"/>
      <c r="G10" s="3054"/>
      <c r="H10" s="3086"/>
      <c r="I10" s="3086"/>
      <c r="J10" s="3086"/>
      <c r="K10" s="3054"/>
      <c r="L10" s="3054"/>
      <c r="M10" s="3054"/>
      <c r="N10" s="3055"/>
      <c r="O10" s="3056"/>
      <c r="P10" s="3055"/>
      <c r="Q10" s="3057"/>
      <c r="R10" s="3056"/>
      <c r="S10" s="3056"/>
      <c r="T10" s="3056"/>
      <c r="U10" s="3090">
        <f t="shared" ref="U10" si="26">IFERROR(Q10*S10,"")</f>
        <v>0</v>
      </c>
      <c r="V10" s="3091">
        <f t="shared" ref="V10" si="27">IF(AA10=0,0,((1+AA10)/(1+$C$415))-1)</f>
        <v>0</v>
      </c>
      <c r="W10" s="3091">
        <f t="shared" ref="W10" si="28">IF(AA10=0,0,((1+AA10)/(1+$C$416))-1)</f>
        <v>0</v>
      </c>
      <c r="X10" s="3077"/>
      <c r="Y10" s="3075"/>
      <c r="Z10" s="3075"/>
      <c r="AA10" s="3058"/>
      <c r="AB10" s="3092">
        <f t="shared" ref="AB10" si="29">AA10*T10</f>
        <v>0</v>
      </c>
      <c r="AC10" s="3092" t="str">
        <f>IF(I10="","",IF(OR(I10="Fixed",I10="Floating"),AB10,IF(I10="RPI",T10*V10,IF(I10="CPI/CPIH",T10*W10,"Check Instrument Type"))))</f>
        <v/>
      </c>
      <c r="AD10" s="3058"/>
      <c r="AE10" s="3058"/>
      <c r="AF10" s="3056"/>
      <c r="AG10" s="3056"/>
      <c r="AH10" s="3056"/>
      <c r="AI10" s="3059" t="str">
        <f t="shared" si="4"/>
        <v>N</v>
      </c>
      <c r="AJ10" s="3059" t="str">
        <f t="shared" si="5"/>
        <v>N</v>
      </c>
      <c r="AK10" s="3059" t="str">
        <f t="shared" si="6"/>
        <v>N</v>
      </c>
      <c r="AL10" s="3059" t="str">
        <f t="shared" si="7"/>
        <v>N</v>
      </c>
      <c r="AM10" s="3059" t="str">
        <f t="shared" si="8"/>
        <v>N</v>
      </c>
      <c r="AN10" s="3059" t="str">
        <f t="shared" si="9"/>
        <v>N</v>
      </c>
      <c r="AO10" s="3059" t="str">
        <f t="shared" si="10"/>
        <v>N</v>
      </c>
      <c r="AP10" s="3059" t="str">
        <f t="shared" si="11"/>
        <v>N</v>
      </c>
      <c r="AQ10" s="3086"/>
      <c r="AR10" s="3060"/>
      <c r="AS10" s="32"/>
      <c r="AT10" s="34" t="s">
        <v>3602</v>
      </c>
      <c r="AU10" s="171"/>
      <c r="AV10" s="322"/>
      <c r="AW10" s="246" t="str">
        <f t="shared" si="12"/>
        <v>Please complete all cells in row</v>
      </c>
      <c r="AX10" s="677"/>
      <c r="AY10" s="196"/>
      <c r="AZ10" s="196"/>
      <c r="BA10" s="196"/>
      <c r="BB10" s="196"/>
      <c r="BC10" s="196"/>
      <c r="BD10" s="196"/>
      <c r="BE10" s="196"/>
      <c r="BF10" s="247">
        <f t="shared" si="13"/>
        <v>1</v>
      </c>
      <c r="BG10" s="247">
        <f t="shared" si="14"/>
        <v>1</v>
      </c>
      <c r="BH10" s="247">
        <f t="shared" si="15"/>
        <v>1</v>
      </c>
      <c r="BI10" s="247">
        <f t="shared" si="16"/>
        <v>1</v>
      </c>
      <c r="BJ10" s="247">
        <f t="shared" si="17"/>
        <v>1</v>
      </c>
      <c r="BK10" s="247">
        <f t="shared" si="18"/>
        <v>1</v>
      </c>
      <c r="BL10" s="247">
        <f t="shared" si="19"/>
        <v>1</v>
      </c>
      <c r="BM10" s="232"/>
      <c r="BN10" s="232"/>
      <c r="BO10" s="232"/>
      <c r="BP10" s="232"/>
      <c r="BQ10" s="232"/>
      <c r="BR10" s="232"/>
      <c r="BS10" s="247">
        <f t="shared" si="20"/>
        <v>1</v>
      </c>
      <c r="BT10" s="232"/>
      <c r="BU10" s="232"/>
      <c r="BV10" s="247">
        <f t="shared" si="21"/>
        <v>1</v>
      </c>
      <c r="BW10" s="247">
        <f t="shared" si="22"/>
        <v>1</v>
      </c>
      <c r="BX10" s="247">
        <f t="shared" si="23"/>
        <v>1</v>
      </c>
      <c r="BY10" s="247">
        <f t="shared" si="24"/>
        <v>1</v>
      </c>
      <c r="BZ10" s="247">
        <f xml:space="preserve"> IF( ISNUMBER(#REF! ), 0, 1 )</f>
        <v>1</v>
      </c>
      <c r="CA10" s="247">
        <f t="shared" si="25"/>
        <v>1</v>
      </c>
      <c r="CB10" s="322"/>
      <c r="CC10" s="196"/>
      <c r="CD10" s="196"/>
      <c r="CE10" s="687"/>
      <c r="CF10" s="687"/>
      <c r="CG10" s="687"/>
    </row>
    <row r="11" spans="1:85" s="2444" customFormat="1" ht="15.75" customHeight="1">
      <c r="A11" s="687"/>
      <c r="B11" s="3053"/>
      <c r="C11" s="3054"/>
      <c r="D11" s="3085" t="s">
        <v>3600</v>
      </c>
      <c r="E11" s="3086"/>
      <c r="F11" s="3054"/>
      <c r="G11" s="3054"/>
      <c r="H11" s="3086"/>
      <c r="I11" s="3086"/>
      <c r="J11" s="3086"/>
      <c r="K11" s="3054"/>
      <c r="L11" s="3054"/>
      <c r="M11" s="3054"/>
      <c r="N11" s="3055"/>
      <c r="O11" s="3056"/>
      <c r="P11" s="3055"/>
      <c r="Q11" s="3057"/>
      <c r="R11" s="3056"/>
      <c r="S11" s="3056"/>
      <c r="T11" s="3056"/>
      <c r="U11" s="3090">
        <f t="shared" ref="U11:U74" si="30">IFERROR(Q11*S11,"")</f>
        <v>0</v>
      </c>
      <c r="V11" s="3091">
        <f t="shared" ref="V11:V74" si="31">IF(AA11=0,0,((1+AA11)/(1+$C$415))-1)</f>
        <v>0</v>
      </c>
      <c r="W11" s="3091">
        <f t="shared" ref="W11:W74" si="32">IF(AA11=0,0,((1+AA11)/(1+$C$416))-1)</f>
        <v>0</v>
      </c>
      <c r="X11" s="3077"/>
      <c r="Y11" s="3075"/>
      <c r="Z11" s="3075"/>
      <c r="AA11" s="3058"/>
      <c r="AB11" s="3092">
        <f t="shared" ref="AB11:AB74" si="33">AA11*T11</f>
        <v>0</v>
      </c>
      <c r="AC11" s="3092" t="str">
        <f t="shared" ref="AC11:AC74" si="34">IF(I11="","",IF(OR(I11="Fixed",I11="Floating"),AB11,IF(I11="RPI",T11*V11,IF(I11="CPI/CPIH",T11*W11,"Check Instrument Type"))))</f>
        <v/>
      </c>
      <c r="AD11" s="3058"/>
      <c r="AE11" s="3058"/>
      <c r="AF11" s="3056"/>
      <c r="AG11" s="3056"/>
      <c r="AH11" s="3056"/>
      <c r="AI11" s="3059" t="str">
        <f t="shared" si="4"/>
        <v>N</v>
      </c>
      <c r="AJ11" s="3059" t="str">
        <f t="shared" si="5"/>
        <v>N</v>
      </c>
      <c r="AK11" s="3059" t="str">
        <f t="shared" si="6"/>
        <v>N</v>
      </c>
      <c r="AL11" s="3059" t="str">
        <f t="shared" si="7"/>
        <v>N</v>
      </c>
      <c r="AM11" s="3059" t="str">
        <f t="shared" si="8"/>
        <v>N</v>
      </c>
      <c r="AN11" s="3059" t="str">
        <f t="shared" si="9"/>
        <v>N</v>
      </c>
      <c r="AO11" s="3059" t="str">
        <f t="shared" si="10"/>
        <v>N</v>
      </c>
      <c r="AP11" s="3059" t="str">
        <f t="shared" si="11"/>
        <v>N</v>
      </c>
      <c r="AQ11" s="3086"/>
      <c r="AR11" s="3060"/>
      <c r="AS11" s="32"/>
      <c r="AT11" s="34" t="s">
        <v>3603</v>
      </c>
      <c r="AU11" s="171"/>
      <c r="AV11" s="322"/>
      <c r="AW11" s="246" t="str">
        <f t="shared" si="12"/>
        <v>Please complete all cells in row</v>
      </c>
      <c r="AX11" s="322"/>
      <c r="AY11" s="196"/>
      <c r="AZ11" s="196"/>
      <c r="BA11" s="196"/>
      <c r="BB11" s="196"/>
      <c r="BC11" s="196"/>
      <c r="BD11" s="196"/>
      <c r="BE11" s="196"/>
      <c r="BF11" s="247">
        <f t="shared" si="13"/>
        <v>1</v>
      </c>
      <c r="BG11" s="247">
        <f t="shared" si="14"/>
        <v>1</v>
      </c>
      <c r="BH11" s="247">
        <f t="shared" si="15"/>
        <v>1</v>
      </c>
      <c r="BI11" s="247">
        <f t="shared" si="16"/>
        <v>1</v>
      </c>
      <c r="BJ11" s="247">
        <f t="shared" si="17"/>
        <v>1</v>
      </c>
      <c r="BK11" s="247">
        <f t="shared" si="18"/>
        <v>1</v>
      </c>
      <c r="BL11" s="247">
        <f t="shared" si="19"/>
        <v>1</v>
      </c>
      <c r="BM11" s="232"/>
      <c r="BN11" s="232"/>
      <c r="BO11" s="232"/>
      <c r="BP11" s="232"/>
      <c r="BQ11" s="232"/>
      <c r="BR11" s="232"/>
      <c r="BS11" s="247">
        <f t="shared" si="20"/>
        <v>1</v>
      </c>
      <c r="BT11" s="232"/>
      <c r="BU11" s="232"/>
      <c r="BV11" s="247">
        <f t="shared" si="21"/>
        <v>1</v>
      </c>
      <c r="BW11" s="247">
        <f t="shared" si="22"/>
        <v>1</v>
      </c>
      <c r="BX11" s="247">
        <f t="shared" si="23"/>
        <v>1</v>
      </c>
      <c r="BY11" s="247">
        <f t="shared" si="24"/>
        <v>1</v>
      </c>
      <c r="BZ11" s="247">
        <f xml:space="preserve"> IF( ISNUMBER(#REF! ), 0, 1 )</f>
        <v>1</v>
      </c>
      <c r="CA11" s="247">
        <f t="shared" si="25"/>
        <v>1</v>
      </c>
      <c r="CB11" s="322"/>
      <c r="CC11" s="196"/>
      <c r="CD11" s="196"/>
      <c r="CE11" s="687"/>
      <c r="CF11" s="687"/>
      <c r="CG11" s="687"/>
    </row>
    <row r="12" spans="1:85" s="2444" customFormat="1" ht="15.75" customHeight="1">
      <c r="A12" s="687"/>
      <c r="B12" s="3053"/>
      <c r="C12" s="3054"/>
      <c r="D12" s="3085" t="s">
        <v>3600</v>
      </c>
      <c r="E12" s="3086"/>
      <c r="F12" s="3054"/>
      <c r="G12" s="3054"/>
      <c r="H12" s="3086"/>
      <c r="I12" s="3086"/>
      <c r="J12" s="3086"/>
      <c r="K12" s="3054"/>
      <c r="L12" s="3054"/>
      <c r="M12" s="3054"/>
      <c r="N12" s="3055"/>
      <c r="O12" s="3056"/>
      <c r="P12" s="3055"/>
      <c r="Q12" s="3057"/>
      <c r="R12" s="3056"/>
      <c r="S12" s="3056"/>
      <c r="T12" s="3056"/>
      <c r="U12" s="3090">
        <f t="shared" si="30"/>
        <v>0</v>
      </c>
      <c r="V12" s="3091">
        <f t="shared" si="31"/>
        <v>0</v>
      </c>
      <c r="W12" s="3091">
        <f t="shared" si="32"/>
        <v>0</v>
      </c>
      <c r="X12" s="3077"/>
      <c r="Y12" s="3075"/>
      <c r="Z12" s="3075"/>
      <c r="AA12" s="3058"/>
      <c r="AB12" s="3092">
        <f t="shared" si="33"/>
        <v>0</v>
      </c>
      <c r="AC12" s="3092" t="str">
        <f t="shared" si="34"/>
        <v/>
      </c>
      <c r="AD12" s="3058"/>
      <c r="AE12" s="3058"/>
      <c r="AF12" s="3056"/>
      <c r="AG12" s="3056"/>
      <c r="AH12" s="3056"/>
      <c r="AI12" s="3059" t="str">
        <f t="shared" si="4"/>
        <v>N</v>
      </c>
      <c r="AJ12" s="3059" t="str">
        <f t="shared" si="5"/>
        <v>N</v>
      </c>
      <c r="AK12" s="3059" t="str">
        <f t="shared" si="6"/>
        <v>N</v>
      </c>
      <c r="AL12" s="3059" t="str">
        <f t="shared" si="7"/>
        <v>N</v>
      </c>
      <c r="AM12" s="3059" t="str">
        <f t="shared" si="8"/>
        <v>N</v>
      </c>
      <c r="AN12" s="3059" t="str">
        <f t="shared" si="9"/>
        <v>N</v>
      </c>
      <c r="AO12" s="3059" t="str">
        <f t="shared" si="10"/>
        <v>N</v>
      </c>
      <c r="AP12" s="3059" t="str">
        <f t="shared" si="11"/>
        <v>N</v>
      </c>
      <c r="AQ12" s="3086"/>
      <c r="AR12" s="3060"/>
      <c r="AS12" s="32"/>
      <c r="AT12" s="34" t="s">
        <v>3604</v>
      </c>
      <c r="AU12" s="171"/>
      <c r="AV12" s="322"/>
      <c r="AW12" s="246" t="str">
        <f t="shared" si="12"/>
        <v>Please complete all cells in row</v>
      </c>
      <c r="AX12" s="677"/>
      <c r="AY12" s="196"/>
      <c r="AZ12" s="196"/>
      <c r="BA12" s="196"/>
      <c r="BB12" s="196"/>
      <c r="BC12" s="196"/>
      <c r="BD12" s="196"/>
      <c r="BE12" s="196"/>
      <c r="BF12" s="247">
        <f t="shared" si="13"/>
        <v>1</v>
      </c>
      <c r="BG12" s="247">
        <f t="shared" si="14"/>
        <v>1</v>
      </c>
      <c r="BH12" s="247">
        <f t="shared" si="15"/>
        <v>1</v>
      </c>
      <c r="BI12" s="247">
        <f t="shared" si="16"/>
        <v>1</v>
      </c>
      <c r="BJ12" s="247">
        <f t="shared" si="17"/>
        <v>1</v>
      </c>
      <c r="BK12" s="247">
        <f t="shared" si="18"/>
        <v>1</v>
      </c>
      <c r="BL12" s="247">
        <f t="shared" si="19"/>
        <v>1</v>
      </c>
      <c r="BM12" s="232"/>
      <c r="BN12" s="232"/>
      <c r="BO12" s="232"/>
      <c r="BP12" s="232"/>
      <c r="BQ12" s="232"/>
      <c r="BR12" s="232"/>
      <c r="BS12" s="247">
        <f t="shared" si="20"/>
        <v>1</v>
      </c>
      <c r="BT12" s="232"/>
      <c r="BU12" s="232"/>
      <c r="BV12" s="247">
        <f t="shared" si="21"/>
        <v>1</v>
      </c>
      <c r="BW12" s="247">
        <f t="shared" si="22"/>
        <v>1</v>
      </c>
      <c r="BX12" s="247">
        <f t="shared" si="23"/>
        <v>1</v>
      </c>
      <c r="BY12" s="247">
        <f t="shared" si="24"/>
        <v>1</v>
      </c>
      <c r="BZ12" s="247">
        <f xml:space="preserve"> IF( ISNUMBER(#REF! ), 0, 1 )</f>
        <v>1</v>
      </c>
      <c r="CA12" s="247">
        <f t="shared" si="25"/>
        <v>1</v>
      </c>
      <c r="CB12" s="322"/>
      <c r="CC12" s="196"/>
      <c r="CD12" s="196"/>
      <c r="CE12" s="687"/>
      <c r="CF12" s="687"/>
      <c r="CG12" s="687"/>
    </row>
    <row r="13" spans="1:85" s="2444" customFormat="1" ht="15.75" customHeight="1">
      <c r="A13" s="687"/>
      <c r="B13" s="3053"/>
      <c r="C13" s="3054"/>
      <c r="D13" s="3085" t="s">
        <v>3600</v>
      </c>
      <c r="E13" s="3086"/>
      <c r="F13" s="3054"/>
      <c r="G13" s="3054"/>
      <c r="H13" s="3086"/>
      <c r="I13" s="3086"/>
      <c r="J13" s="3086"/>
      <c r="K13" s="3054"/>
      <c r="L13" s="3054"/>
      <c r="M13" s="3054"/>
      <c r="N13" s="3055"/>
      <c r="O13" s="3056"/>
      <c r="P13" s="3055"/>
      <c r="Q13" s="3057"/>
      <c r="R13" s="3056"/>
      <c r="S13" s="3056"/>
      <c r="T13" s="3056"/>
      <c r="U13" s="3090">
        <f t="shared" si="30"/>
        <v>0</v>
      </c>
      <c r="V13" s="3091">
        <f t="shared" si="31"/>
        <v>0</v>
      </c>
      <c r="W13" s="3091">
        <f t="shared" si="32"/>
        <v>0</v>
      </c>
      <c r="X13" s="3077"/>
      <c r="Y13" s="3075"/>
      <c r="Z13" s="3075"/>
      <c r="AA13" s="3058"/>
      <c r="AB13" s="3092">
        <f t="shared" si="33"/>
        <v>0</v>
      </c>
      <c r="AC13" s="3092" t="str">
        <f t="shared" si="34"/>
        <v/>
      </c>
      <c r="AD13" s="3058"/>
      <c r="AE13" s="3058"/>
      <c r="AF13" s="3056"/>
      <c r="AG13" s="3056"/>
      <c r="AH13" s="3056"/>
      <c r="AI13" s="3059" t="str">
        <f t="shared" si="4"/>
        <v>N</v>
      </c>
      <c r="AJ13" s="3059" t="str">
        <f t="shared" si="5"/>
        <v>N</v>
      </c>
      <c r="AK13" s="3059" t="str">
        <f t="shared" si="6"/>
        <v>N</v>
      </c>
      <c r="AL13" s="3059" t="str">
        <f t="shared" si="7"/>
        <v>N</v>
      </c>
      <c r="AM13" s="3059" t="str">
        <f t="shared" si="8"/>
        <v>N</v>
      </c>
      <c r="AN13" s="3059" t="str">
        <f t="shared" si="9"/>
        <v>N</v>
      </c>
      <c r="AO13" s="3059" t="str">
        <f t="shared" si="10"/>
        <v>N</v>
      </c>
      <c r="AP13" s="3059" t="str">
        <f t="shared" si="11"/>
        <v>N</v>
      </c>
      <c r="AQ13" s="3086"/>
      <c r="AR13" s="3060"/>
      <c r="AS13" s="32"/>
      <c r="AT13" s="34" t="s">
        <v>3605</v>
      </c>
      <c r="AU13" s="171"/>
      <c r="AV13" s="322"/>
      <c r="AW13" s="246" t="str">
        <f t="shared" si="12"/>
        <v>Please complete all cells in row</v>
      </c>
      <c r="AX13" s="322"/>
      <c r="AY13" s="196"/>
      <c r="AZ13" s="196"/>
      <c r="BA13" s="196"/>
      <c r="BB13" s="196"/>
      <c r="BC13" s="196"/>
      <c r="BD13" s="196"/>
      <c r="BE13" s="196"/>
      <c r="BF13" s="247">
        <f t="shared" si="13"/>
        <v>1</v>
      </c>
      <c r="BG13" s="247">
        <f t="shared" si="14"/>
        <v>1</v>
      </c>
      <c r="BH13" s="247">
        <f t="shared" si="15"/>
        <v>1</v>
      </c>
      <c r="BI13" s="247">
        <f t="shared" si="16"/>
        <v>1</v>
      </c>
      <c r="BJ13" s="247">
        <f t="shared" si="17"/>
        <v>1</v>
      </c>
      <c r="BK13" s="247">
        <f t="shared" si="18"/>
        <v>1</v>
      </c>
      <c r="BL13" s="247">
        <f t="shared" si="19"/>
        <v>1</v>
      </c>
      <c r="BM13" s="232"/>
      <c r="BN13" s="232"/>
      <c r="BO13" s="232"/>
      <c r="BP13" s="232"/>
      <c r="BQ13" s="232"/>
      <c r="BR13" s="232"/>
      <c r="BS13" s="247">
        <f t="shared" si="20"/>
        <v>1</v>
      </c>
      <c r="BT13" s="232"/>
      <c r="BU13" s="232"/>
      <c r="BV13" s="247">
        <f t="shared" si="21"/>
        <v>1</v>
      </c>
      <c r="BW13" s="247">
        <f t="shared" si="22"/>
        <v>1</v>
      </c>
      <c r="BX13" s="247">
        <f t="shared" si="23"/>
        <v>1</v>
      </c>
      <c r="BY13" s="247">
        <f t="shared" si="24"/>
        <v>1</v>
      </c>
      <c r="BZ13" s="247">
        <f xml:space="preserve"> IF( ISNUMBER(#REF! ), 0, 1 )</f>
        <v>1</v>
      </c>
      <c r="CA13" s="247">
        <f t="shared" si="25"/>
        <v>1</v>
      </c>
      <c r="CB13" s="322"/>
      <c r="CC13" s="196"/>
      <c r="CD13" s="196"/>
      <c r="CE13" s="687"/>
      <c r="CF13" s="687"/>
      <c r="CG13" s="687"/>
    </row>
    <row r="14" spans="1:85" s="2444" customFormat="1" ht="15.75" customHeight="1">
      <c r="A14" s="687"/>
      <c r="B14" s="3053"/>
      <c r="C14" s="3054"/>
      <c r="D14" s="3085" t="s">
        <v>3600</v>
      </c>
      <c r="E14" s="3086"/>
      <c r="F14" s="3054"/>
      <c r="G14" s="3054"/>
      <c r="H14" s="3086"/>
      <c r="I14" s="3086"/>
      <c r="J14" s="3086"/>
      <c r="K14" s="3054"/>
      <c r="L14" s="3054"/>
      <c r="M14" s="3054"/>
      <c r="N14" s="3055"/>
      <c r="O14" s="3056"/>
      <c r="P14" s="3055"/>
      <c r="Q14" s="3057"/>
      <c r="R14" s="3056"/>
      <c r="S14" s="3056"/>
      <c r="T14" s="3056"/>
      <c r="U14" s="3090">
        <f t="shared" si="30"/>
        <v>0</v>
      </c>
      <c r="V14" s="3091">
        <f t="shared" si="31"/>
        <v>0</v>
      </c>
      <c r="W14" s="3091">
        <f t="shared" si="32"/>
        <v>0</v>
      </c>
      <c r="X14" s="3077"/>
      <c r="Y14" s="3075"/>
      <c r="Z14" s="3075"/>
      <c r="AA14" s="3058"/>
      <c r="AB14" s="3092">
        <f t="shared" si="33"/>
        <v>0</v>
      </c>
      <c r="AC14" s="3092" t="str">
        <f t="shared" si="34"/>
        <v/>
      </c>
      <c r="AD14" s="3058"/>
      <c r="AE14" s="3058"/>
      <c r="AF14" s="3056"/>
      <c r="AG14" s="3056"/>
      <c r="AH14" s="3056"/>
      <c r="AI14" s="3059" t="str">
        <f t="shared" si="4"/>
        <v>N</v>
      </c>
      <c r="AJ14" s="3059" t="str">
        <f t="shared" si="5"/>
        <v>N</v>
      </c>
      <c r="AK14" s="3059" t="str">
        <f t="shared" si="6"/>
        <v>N</v>
      </c>
      <c r="AL14" s="3059" t="str">
        <f t="shared" si="7"/>
        <v>N</v>
      </c>
      <c r="AM14" s="3059" t="str">
        <f t="shared" si="8"/>
        <v>N</v>
      </c>
      <c r="AN14" s="3059" t="str">
        <f t="shared" si="9"/>
        <v>N</v>
      </c>
      <c r="AO14" s="3059" t="str">
        <f t="shared" si="10"/>
        <v>N</v>
      </c>
      <c r="AP14" s="3059" t="str">
        <f t="shared" si="11"/>
        <v>N</v>
      </c>
      <c r="AQ14" s="3086"/>
      <c r="AR14" s="3060"/>
      <c r="AS14" s="32"/>
      <c r="AT14" s="34" t="s">
        <v>3606</v>
      </c>
      <c r="AU14" s="171"/>
      <c r="AV14" s="322"/>
      <c r="AW14" s="246" t="str">
        <f t="shared" si="12"/>
        <v>Please complete all cells in row</v>
      </c>
      <c r="AX14" s="322"/>
      <c r="AY14" s="196"/>
      <c r="AZ14" s="196"/>
      <c r="BA14" s="196"/>
      <c r="BB14" s="196"/>
      <c r="BC14" s="196"/>
      <c r="BD14" s="196"/>
      <c r="BE14" s="196"/>
      <c r="BF14" s="247">
        <f t="shared" si="13"/>
        <v>1</v>
      </c>
      <c r="BG14" s="247">
        <f t="shared" si="14"/>
        <v>1</v>
      </c>
      <c r="BH14" s="247">
        <f t="shared" si="15"/>
        <v>1</v>
      </c>
      <c r="BI14" s="247">
        <f t="shared" si="16"/>
        <v>1</v>
      </c>
      <c r="BJ14" s="247">
        <f t="shared" si="17"/>
        <v>1</v>
      </c>
      <c r="BK14" s="247">
        <f t="shared" si="18"/>
        <v>1</v>
      </c>
      <c r="BL14" s="247">
        <f t="shared" si="19"/>
        <v>1</v>
      </c>
      <c r="BM14" s="232"/>
      <c r="BN14" s="232"/>
      <c r="BO14" s="232"/>
      <c r="BP14" s="232"/>
      <c r="BQ14" s="232"/>
      <c r="BR14" s="232"/>
      <c r="BS14" s="247">
        <f t="shared" si="20"/>
        <v>1</v>
      </c>
      <c r="BT14" s="232"/>
      <c r="BU14" s="232"/>
      <c r="BV14" s="247">
        <f t="shared" si="21"/>
        <v>1</v>
      </c>
      <c r="BW14" s="247">
        <f t="shared" si="22"/>
        <v>1</v>
      </c>
      <c r="BX14" s="247">
        <f t="shared" si="23"/>
        <v>1</v>
      </c>
      <c r="BY14" s="247">
        <f t="shared" si="24"/>
        <v>1</v>
      </c>
      <c r="BZ14" s="247">
        <f xml:space="preserve"> IF( ISNUMBER(#REF! ), 0, 1 )</f>
        <v>1</v>
      </c>
      <c r="CA14" s="247">
        <f t="shared" si="25"/>
        <v>1</v>
      </c>
      <c r="CB14" s="322"/>
      <c r="CC14" s="196"/>
      <c r="CD14" s="196"/>
      <c r="CE14" s="687"/>
      <c r="CF14" s="687"/>
      <c r="CG14" s="687"/>
    </row>
    <row r="15" spans="1:85" s="2444" customFormat="1" ht="15.75" customHeight="1">
      <c r="A15" s="687"/>
      <c r="B15" s="3053"/>
      <c r="C15" s="3054"/>
      <c r="D15" s="3085" t="s">
        <v>3600</v>
      </c>
      <c r="E15" s="3086"/>
      <c r="F15" s="3054"/>
      <c r="G15" s="3054"/>
      <c r="H15" s="3086"/>
      <c r="I15" s="3086"/>
      <c r="J15" s="3086"/>
      <c r="K15" s="3054"/>
      <c r="L15" s="3054"/>
      <c r="M15" s="3054"/>
      <c r="N15" s="3055"/>
      <c r="O15" s="3056"/>
      <c r="P15" s="3055"/>
      <c r="Q15" s="3057"/>
      <c r="R15" s="3056"/>
      <c r="S15" s="3056"/>
      <c r="T15" s="3056"/>
      <c r="U15" s="3090">
        <f t="shared" si="30"/>
        <v>0</v>
      </c>
      <c r="V15" s="3091">
        <f t="shared" si="31"/>
        <v>0</v>
      </c>
      <c r="W15" s="3091">
        <f t="shared" si="32"/>
        <v>0</v>
      </c>
      <c r="X15" s="3077"/>
      <c r="Y15" s="3075"/>
      <c r="Z15" s="3075"/>
      <c r="AA15" s="3058"/>
      <c r="AB15" s="3092">
        <f t="shared" si="33"/>
        <v>0</v>
      </c>
      <c r="AC15" s="3092" t="str">
        <f t="shared" si="34"/>
        <v/>
      </c>
      <c r="AD15" s="3058"/>
      <c r="AE15" s="3058"/>
      <c r="AF15" s="3056"/>
      <c r="AG15" s="3056"/>
      <c r="AH15" s="3056"/>
      <c r="AI15" s="3059" t="str">
        <f t="shared" si="4"/>
        <v>N</v>
      </c>
      <c r="AJ15" s="3059" t="str">
        <f t="shared" si="5"/>
        <v>N</v>
      </c>
      <c r="AK15" s="3059" t="str">
        <f t="shared" si="6"/>
        <v>N</v>
      </c>
      <c r="AL15" s="3059" t="str">
        <f t="shared" si="7"/>
        <v>N</v>
      </c>
      <c r="AM15" s="3059" t="str">
        <f t="shared" si="8"/>
        <v>N</v>
      </c>
      <c r="AN15" s="3059" t="str">
        <f t="shared" si="9"/>
        <v>N</v>
      </c>
      <c r="AO15" s="3059" t="str">
        <f t="shared" si="10"/>
        <v>N</v>
      </c>
      <c r="AP15" s="3059" t="str">
        <f t="shared" si="11"/>
        <v>N</v>
      </c>
      <c r="AQ15" s="3086"/>
      <c r="AR15" s="3060"/>
      <c r="AS15" s="32"/>
      <c r="AT15" s="34" t="s">
        <v>3607</v>
      </c>
      <c r="AU15" s="171"/>
      <c r="AV15" s="322"/>
      <c r="AW15" s="246" t="str">
        <f t="shared" si="12"/>
        <v>Please complete all cells in row</v>
      </c>
      <c r="AX15" s="322"/>
      <c r="AY15" s="196"/>
      <c r="AZ15" s="196"/>
      <c r="BA15" s="196"/>
      <c r="BB15" s="196"/>
      <c r="BC15" s="196"/>
      <c r="BD15" s="196"/>
      <c r="BE15" s="196"/>
      <c r="BF15" s="247">
        <f t="shared" si="13"/>
        <v>1</v>
      </c>
      <c r="BG15" s="247">
        <f t="shared" si="14"/>
        <v>1</v>
      </c>
      <c r="BH15" s="247">
        <f t="shared" si="15"/>
        <v>1</v>
      </c>
      <c r="BI15" s="247">
        <f t="shared" si="16"/>
        <v>1</v>
      </c>
      <c r="BJ15" s="247">
        <f t="shared" si="17"/>
        <v>1</v>
      </c>
      <c r="BK15" s="247">
        <f t="shared" si="18"/>
        <v>1</v>
      </c>
      <c r="BL15" s="247">
        <f t="shared" si="19"/>
        <v>1</v>
      </c>
      <c r="BM15" s="232"/>
      <c r="BN15" s="232"/>
      <c r="BO15" s="232"/>
      <c r="BP15" s="232"/>
      <c r="BQ15" s="232"/>
      <c r="BR15" s="232"/>
      <c r="BS15" s="247">
        <f t="shared" si="20"/>
        <v>1</v>
      </c>
      <c r="BT15" s="232"/>
      <c r="BU15" s="232"/>
      <c r="BV15" s="247">
        <f t="shared" si="21"/>
        <v>1</v>
      </c>
      <c r="BW15" s="247">
        <f t="shared" si="22"/>
        <v>1</v>
      </c>
      <c r="BX15" s="247">
        <f t="shared" si="23"/>
        <v>1</v>
      </c>
      <c r="BY15" s="247">
        <f t="shared" si="24"/>
        <v>1</v>
      </c>
      <c r="BZ15" s="247">
        <f xml:space="preserve"> IF( ISNUMBER(#REF! ), 0, 1 )</f>
        <v>1</v>
      </c>
      <c r="CA15" s="247">
        <f t="shared" si="25"/>
        <v>1</v>
      </c>
      <c r="CB15" s="322"/>
      <c r="CC15" s="196"/>
      <c r="CD15" s="196"/>
      <c r="CE15" s="687"/>
      <c r="CF15" s="687"/>
      <c r="CG15" s="687"/>
    </row>
    <row r="16" spans="1:85" s="2444" customFormat="1" ht="15.75" customHeight="1">
      <c r="A16" s="687"/>
      <c r="B16" s="3053"/>
      <c r="C16" s="3054"/>
      <c r="D16" s="3085" t="s">
        <v>3600</v>
      </c>
      <c r="E16" s="3086"/>
      <c r="F16" s="3054"/>
      <c r="G16" s="3054"/>
      <c r="H16" s="3086"/>
      <c r="I16" s="3086"/>
      <c r="J16" s="3086"/>
      <c r="K16" s="3054"/>
      <c r="L16" s="3054"/>
      <c r="M16" s="3054"/>
      <c r="N16" s="3055"/>
      <c r="O16" s="3056"/>
      <c r="P16" s="3055"/>
      <c r="Q16" s="3057"/>
      <c r="R16" s="3056"/>
      <c r="S16" s="3056"/>
      <c r="T16" s="3056"/>
      <c r="U16" s="3090">
        <f t="shared" si="30"/>
        <v>0</v>
      </c>
      <c r="V16" s="3091">
        <f t="shared" si="31"/>
        <v>0</v>
      </c>
      <c r="W16" s="3091">
        <f t="shared" si="32"/>
        <v>0</v>
      </c>
      <c r="X16" s="3077"/>
      <c r="Y16" s="3075"/>
      <c r="Z16" s="3075"/>
      <c r="AA16" s="3058"/>
      <c r="AB16" s="3092">
        <f t="shared" si="33"/>
        <v>0</v>
      </c>
      <c r="AC16" s="3092" t="str">
        <f t="shared" si="34"/>
        <v/>
      </c>
      <c r="AD16" s="3058"/>
      <c r="AE16" s="3058"/>
      <c r="AF16" s="3056"/>
      <c r="AG16" s="3056"/>
      <c r="AH16" s="3056"/>
      <c r="AI16" s="3059" t="str">
        <f t="shared" si="4"/>
        <v>N</v>
      </c>
      <c r="AJ16" s="3059" t="str">
        <f t="shared" si="5"/>
        <v>N</v>
      </c>
      <c r="AK16" s="3059" t="str">
        <f t="shared" si="6"/>
        <v>N</v>
      </c>
      <c r="AL16" s="3059" t="str">
        <f t="shared" si="7"/>
        <v>N</v>
      </c>
      <c r="AM16" s="3059" t="str">
        <f t="shared" si="8"/>
        <v>N</v>
      </c>
      <c r="AN16" s="3059" t="str">
        <f t="shared" si="9"/>
        <v>N</v>
      </c>
      <c r="AO16" s="3059" t="str">
        <f t="shared" si="10"/>
        <v>N</v>
      </c>
      <c r="AP16" s="3059" t="str">
        <f t="shared" si="11"/>
        <v>N</v>
      </c>
      <c r="AQ16" s="3086"/>
      <c r="AR16" s="3060"/>
      <c r="AS16" s="32"/>
      <c r="AT16" s="34" t="s">
        <v>3608</v>
      </c>
      <c r="AU16" s="171"/>
      <c r="AV16" s="322"/>
      <c r="AW16" s="246" t="str">
        <f t="shared" si="12"/>
        <v>Please complete all cells in row</v>
      </c>
      <c r="AX16" s="322"/>
      <c r="AY16" s="196"/>
      <c r="AZ16" s="196"/>
      <c r="BA16" s="196"/>
      <c r="BB16" s="196"/>
      <c r="BC16" s="196"/>
      <c r="BD16" s="196"/>
      <c r="BE16" s="196"/>
      <c r="BF16" s="247">
        <f t="shared" si="13"/>
        <v>1</v>
      </c>
      <c r="BG16" s="247">
        <f t="shared" si="14"/>
        <v>1</v>
      </c>
      <c r="BH16" s="247">
        <f t="shared" si="15"/>
        <v>1</v>
      </c>
      <c r="BI16" s="247">
        <f t="shared" si="16"/>
        <v>1</v>
      </c>
      <c r="BJ16" s="247">
        <f t="shared" si="17"/>
        <v>1</v>
      </c>
      <c r="BK16" s="247">
        <f t="shared" si="18"/>
        <v>1</v>
      </c>
      <c r="BL16" s="247">
        <f t="shared" si="19"/>
        <v>1</v>
      </c>
      <c r="BM16" s="232"/>
      <c r="BN16" s="232"/>
      <c r="BO16" s="232"/>
      <c r="BP16" s="232"/>
      <c r="BQ16" s="232"/>
      <c r="BR16" s="232"/>
      <c r="BS16" s="247">
        <f t="shared" si="20"/>
        <v>1</v>
      </c>
      <c r="BT16" s="232"/>
      <c r="BU16" s="232"/>
      <c r="BV16" s="247">
        <f t="shared" si="21"/>
        <v>1</v>
      </c>
      <c r="BW16" s="247">
        <f t="shared" si="22"/>
        <v>1</v>
      </c>
      <c r="BX16" s="247">
        <f t="shared" si="23"/>
        <v>1</v>
      </c>
      <c r="BY16" s="247">
        <f t="shared" si="24"/>
        <v>1</v>
      </c>
      <c r="BZ16" s="247">
        <f xml:space="preserve"> IF( ISNUMBER(#REF! ), 0, 1 )</f>
        <v>1</v>
      </c>
      <c r="CA16" s="247">
        <f t="shared" si="25"/>
        <v>1</v>
      </c>
      <c r="CB16" s="322"/>
      <c r="CC16" s="196"/>
      <c r="CD16" s="196"/>
      <c r="CE16" s="687"/>
      <c r="CF16" s="687"/>
      <c r="CG16" s="687"/>
    </row>
    <row r="17" spans="1:85" s="2444" customFormat="1" ht="15.75" customHeight="1">
      <c r="A17" s="687"/>
      <c r="B17" s="3053"/>
      <c r="C17" s="3054"/>
      <c r="D17" s="3085" t="s">
        <v>3600</v>
      </c>
      <c r="E17" s="3086"/>
      <c r="F17" s="3054"/>
      <c r="G17" s="3054"/>
      <c r="H17" s="3086"/>
      <c r="I17" s="3086"/>
      <c r="J17" s="3086"/>
      <c r="K17" s="3054"/>
      <c r="L17" s="3054"/>
      <c r="M17" s="3054"/>
      <c r="N17" s="3055"/>
      <c r="O17" s="3056"/>
      <c r="P17" s="3055"/>
      <c r="Q17" s="3057"/>
      <c r="R17" s="3056"/>
      <c r="S17" s="3056"/>
      <c r="T17" s="3056"/>
      <c r="U17" s="3090">
        <f t="shared" si="30"/>
        <v>0</v>
      </c>
      <c r="V17" s="3091">
        <f t="shared" si="31"/>
        <v>0</v>
      </c>
      <c r="W17" s="3091">
        <f t="shared" si="32"/>
        <v>0</v>
      </c>
      <c r="X17" s="3077"/>
      <c r="Y17" s="3075"/>
      <c r="Z17" s="3075"/>
      <c r="AA17" s="3058"/>
      <c r="AB17" s="3092">
        <f t="shared" si="33"/>
        <v>0</v>
      </c>
      <c r="AC17" s="3092" t="str">
        <f t="shared" si="34"/>
        <v/>
      </c>
      <c r="AD17" s="3058"/>
      <c r="AE17" s="3058"/>
      <c r="AF17" s="3056"/>
      <c r="AG17" s="3056"/>
      <c r="AH17" s="3056"/>
      <c r="AI17" s="3059" t="str">
        <f t="shared" si="4"/>
        <v>N</v>
      </c>
      <c r="AJ17" s="3059" t="str">
        <f t="shared" si="5"/>
        <v>N</v>
      </c>
      <c r="AK17" s="3059" t="str">
        <f t="shared" si="6"/>
        <v>N</v>
      </c>
      <c r="AL17" s="3059" t="str">
        <f t="shared" si="7"/>
        <v>N</v>
      </c>
      <c r="AM17" s="3059" t="str">
        <f t="shared" si="8"/>
        <v>N</v>
      </c>
      <c r="AN17" s="3059" t="str">
        <f t="shared" si="9"/>
        <v>N</v>
      </c>
      <c r="AO17" s="3059" t="str">
        <f t="shared" si="10"/>
        <v>N</v>
      </c>
      <c r="AP17" s="3059" t="str">
        <f t="shared" si="11"/>
        <v>N</v>
      </c>
      <c r="AQ17" s="3086"/>
      <c r="AR17" s="3060"/>
      <c r="AS17" s="32"/>
      <c r="AT17" s="34" t="s">
        <v>3609</v>
      </c>
      <c r="AU17" s="171"/>
      <c r="AV17" s="322"/>
      <c r="AW17" s="246" t="str">
        <f t="shared" si="12"/>
        <v>Please complete all cells in row</v>
      </c>
      <c r="AX17" s="322"/>
      <c r="AY17" s="196"/>
      <c r="AZ17" s="196"/>
      <c r="BA17" s="196"/>
      <c r="BB17" s="196"/>
      <c r="BC17" s="196"/>
      <c r="BD17" s="196"/>
      <c r="BE17" s="196"/>
      <c r="BF17" s="247">
        <f t="shared" si="13"/>
        <v>1</v>
      </c>
      <c r="BG17" s="247">
        <f t="shared" si="14"/>
        <v>1</v>
      </c>
      <c r="BH17" s="247">
        <f t="shared" si="15"/>
        <v>1</v>
      </c>
      <c r="BI17" s="247">
        <f t="shared" si="16"/>
        <v>1</v>
      </c>
      <c r="BJ17" s="247">
        <f t="shared" si="17"/>
        <v>1</v>
      </c>
      <c r="BK17" s="247">
        <f t="shared" si="18"/>
        <v>1</v>
      </c>
      <c r="BL17" s="247">
        <f t="shared" si="19"/>
        <v>1</v>
      </c>
      <c r="BM17" s="232"/>
      <c r="BN17" s="232"/>
      <c r="BO17" s="232"/>
      <c r="BP17" s="232"/>
      <c r="BQ17" s="232"/>
      <c r="BR17" s="232"/>
      <c r="BS17" s="247">
        <f t="shared" si="20"/>
        <v>1</v>
      </c>
      <c r="BT17" s="232"/>
      <c r="BU17" s="232"/>
      <c r="BV17" s="247">
        <f t="shared" si="21"/>
        <v>1</v>
      </c>
      <c r="BW17" s="247">
        <f t="shared" si="22"/>
        <v>1</v>
      </c>
      <c r="BX17" s="247">
        <f t="shared" si="23"/>
        <v>1</v>
      </c>
      <c r="BY17" s="247">
        <f t="shared" si="24"/>
        <v>1</v>
      </c>
      <c r="BZ17" s="247">
        <f xml:space="preserve"> IF( ISNUMBER(#REF! ), 0, 1 )</f>
        <v>1</v>
      </c>
      <c r="CA17" s="247">
        <f t="shared" si="25"/>
        <v>1</v>
      </c>
      <c r="CB17" s="322"/>
      <c r="CC17" s="196"/>
      <c r="CD17" s="196"/>
      <c r="CE17" s="687"/>
      <c r="CF17" s="687"/>
      <c r="CG17" s="687"/>
    </row>
    <row r="18" spans="1:85" s="2444" customFormat="1" ht="15.75" customHeight="1">
      <c r="A18" s="687"/>
      <c r="B18" s="3053"/>
      <c r="C18" s="3054"/>
      <c r="D18" s="3085" t="s">
        <v>3600</v>
      </c>
      <c r="E18" s="3086"/>
      <c r="F18" s="3054"/>
      <c r="G18" s="3054"/>
      <c r="H18" s="3086"/>
      <c r="I18" s="3086"/>
      <c r="J18" s="3086"/>
      <c r="K18" s="3054"/>
      <c r="L18" s="3054"/>
      <c r="M18" s="3054"/>
      <c r="N18" s="3055"/>
      <c r="O18" s="3056"/>
      <c r="P18" s="3055"/>
      <c r="Q18" s="3057"/>
      <c r="R18" s="3056"/>
      <c r="S18" s="3056"/>
      <c r="T18" s="3056"/>
      <c r="U18" s="3090">
        <f t="shared" si="30"/>
        <v>0</v>
      </c>
      <c r="V18" s="3091">
        <f t="shared" si="31"/>
        <v>0</v>
      </c>
      <c r="W18" s="3091">
        <f t="shared" si="32"/>
        <v>0</v>
      </c>
      <c r="X18" s="3077"/>
      <c r="Y18" s="3075"/>
      <c r="Z18" s="3075"/>
      <c r="AA18" s="3058"/>
      <c r="AB18" s="3092">
        <f t="shared" si="33"/>
        <v>0</v>
      </c>
      <c r="AC18" s="3092" t="str">
        <f t="shared" si="34"/>
        <v/>
      </c>
      <c r="AD18" s="3058"/>
      <c r="AE18" s="3058"/>
      <c r="AF18" s="3056"/>
      <c r="AG18" s="3056"/>
      <c r="AH18" s="3056"/>
      <c r="AI18" s="3059" t="str">
        <f t="shared" si="4"/>
        <v>N</v>
      </c>
      <c r="AJ18" s="3059" t="str">
        <f t="shared" si="5"/>
        <v>N</v>
      </c>
      <c r="AK18" s="3059" t="str">
        <f t="shared" si="6"/>
        <v>N</v>
      </c>
      <c r="AL18" s="3059" t="str">
        <f t="shared" si="7"/>
        <v>N</v>
      </c>
      <c r="AM18" s="3059" t="str">
        <f t="shared" si="8"/>
        <v>N</v>
      </c>
      <c r="AN18" s="3059" t="str">
        <f t="shared" si="9"/>
        <v>N</v>
      </c>
      <c r="AO18" s="3059" t="str">
        <f t="shared" si="10"/>
        <v>N</v>
      </c>
      <c r="AP18" s="3059" t="str">
        <f t="shared" si="11"/>
        <v>N</v>
      </c>
      <c r="AQ18" s="3086"/>
      <c r="AR18" s="3060"/>
      <c r="AS18" s="32"/>
      <c r="AT18" s="34" t="s">
        <v>3610</v>
      </c>
      <c r="AU18" s="171"/>
      <c r="AV18" s="322"/>
      <c r="AW18" s="246" t="str">
        <f t="shared" si="12"/>
        <v>Please complete all cells in row</v>
      </c>
      <c r="AX18" s="322"/>
      <c r="AY18" s="196"/>
      <c r="AZ18" s="196"/>
      <c r="BA18" s="196"/>
      <c r="BB18" s="196"/>
      <c r="BC18" s="196"/>
      <c r="BD18" s="196"/>
      <c r="BE18" s="196"/>
      <c r="BF18" s="247">
        <f t="shared" si="13"/>
        <v>1</v>
      </c>
      <c r="BG18" s="247">
        <f t="shared" si="14"/>
        <v>1</v>
      </c>
      <c r="BH18" s="247">
        <f t="shared" si="15"/>
        <v>1</v>
      </c>
      <c r="BI18" s="247">
        <f t="shared" si="16"/>
        <v>1</v>
      </c>
      <c r="BJ18" s="247">
        <f t="shared" si="17"/>
        <v>1</v>
      </c>
      <c r="BK18" s="247">
        <f t="shared" si="18"/>
        <v>1</v>
      </c>
      <c r="BL18" s="247">
        <f t="shared" si="19"/>
        <v>1</v>
      </c>
      <c r="BM18" s="232"/>
      <c r="BN18" s="232"/>
      <c r="BO18" s="232"/>
      <c r="BP18" s="232"/>
      <c r="BQ18" s="232"/>
      <c r="BR18" s="232"/>
      <c r="BS18" s="247">
        <f t="shared" si="20"/>
        <v>1</v>
      </c>
      <c r="BT18" s="232"/>
      <c r="BU18" s="232"/>
      <c r="BV18" s="247">
        <f t="shared" si="21"/>
        <v>1</v>
      </c>
      <c r="BW18" s="247">
        <f t="shared" si="22"/>
        <v>1</v>
      </c>
      <c r="BX18" s="247">
        <f t="shared" si="23"/>
        <v>1</v>
      </c>
      <c r="BY18" s="247">
        <f t="shared" si="24"/>
        <v>1</v>
      </c>
      <c r="BZ18" s="247">
        <f xml:space="preserve"> IF( ISNUMBER(#REF! ), 0, 1 )</f>
        <v>1</v>
      </c>
      <c r="CA18" s="247">
        <f t="shared" si="25"/>
        <v>1</v>
      </c>
      <c r="CB18" s="322"/>
      <c r="CC18" s="196"/>
      <c r="CD18" s="196"/>
      <c r="CE18" s="687"/>
      <c r="CF18" s="687"/>
      <c r="CG18" s="687"/>
    </row>
    <row r="19" spans="1:85" s="2444" customFormat="1" ht="15.75" customHeight="1">
      <c r="A19" s="687"/>
      <c r="B19" s="3053"/>
      <c r="C19" s="3054"/>
      <c r="D19" s="3085" t="s">
        <v>3600</v>
      </c>
      <c r="E19" s="3086"/>
      <c r="F19" s="3054"/>
      <c r="G19" s="3054"/>
      <c r="H19" s="3086"/>
      <c r="I19" s="3086"/>
      <c r="J19" s="3086"/>
      <c r="K19" s="3054"/>
      <c r="L19" s="3054"/>
      <c r="M19" s="3054"/>
      <c r="N19" s="3055"/>
      <c r="O19" s="3056"/>
      <c r="P19" s="3055"/>
      <c r="Q19" s="3057"/>
      <c r="R19" s="3056"/>
      <c r="S19" s="3056"/>
      <c r="T19" s="3056"/>
      <c r="U19" s="3090">
        <f t="shared" si="30"/>
        <v>0</v>
      </c>
      <c r="V19" s="3091">
        <f t="shared" si="31"/>
        <v>0</v>
      </c>
      <c r="W19" s="3091">
        <f t="shared" si="32"/>
        <v>0</v>
      </c>
      <c r="X19" s="3077"/>
      <c r="Y19" s="3075"/>
      <c r="Z19" s="3075"/>
      <c r="AA19" s="3058"/>
      <c r="AB19" s="3092">
        <f t="shared" si="33"/>
        <v>0</v>
      </c>
      <c r="AC19" s="3092" t="str">
        <f t="shared" si="34"/>
        <v/>
      </c>
      <c r="AD19" s="3058"/>
      <c r="AE19" s="3058"/>
      <c r="AF19" s="3056"/>
      <c r="AG19" s="3056"/>
      <c r="AH19" s="3056"/>
      <c r="AI19" s="3059" t="str">
        <f t="shared" si="4"/>
        <v>N</v>
      </c>
      <c r="AJ19" s="3059" t="str">
        <f t="shared" si="5"/>
        <v>N</v>
      </c>
      <c r="AK19" s="3059" t="str">
        <f t="shared" si="6"/>
        <v>N</v>
      </c>
      <c r="AL19" s="3059" t="str">
        <f t="shared" si="7"/>
        <v>N</v>
      </c>
      <c r="AM19" s="3059" t="str">
        <f t="shared" si="8"/>
        <v>N</v>
      </c>
      <c r="AN19" s="3059" t="str">
        <f t="shared" si="9"/>
        <v>N</v>
      </c>
      <c r="AO19" s="3059" t="str">
        <f t="shared" si="10"/>
        <v>N</v>
      </c>
      <c r="AP19" s="3059" t="str">
        <f t="shared" si="11"/>
        <v>N</v>
      </c>
      <c r="AQ19" s="3086"/>
      <c r="AR19" s="3060"/>
      <c r="AS19" s="32"/>
      <c r="AT19" s="34" t="s">
        <v>3611</v>
      </c>
      <c r="AU19" s="171"/>
      <c r="AV19" s="322"/>
      <c r="AW19" s="246" t="str">
        <f t="shared" si="12"/>
        <v>Please complete all cells in row</v>
      </c>
      <c r="AX19" s="322"/>
      <c r="AY19" s="196"/>
      <c r="AZ19" s="196"/>
      <c r="BA19" s="196"/>
      <c r="BB19" s="196"/>
      <c r="BC19" s="196"/>
      <c r="BD19" s="196"/>
      <c r="BE19" s="196"/>
      <c r="BF19" s="247">
        <f t="shared" si="13"/>
        <v>1</v>
      </c>
      <c r="BG19" s="247">
        <f t="shared" si="14"/>
        <v>1</v>
      </c>
      <c r="BH19" s="247">
        <f t="shared" si="15"/>
        <v>1</v>
      </c>
      <c r="BI19" s="247">
        <f t="shared" si="16"/>
        <v>1</v>
      </c>
      <c r="BJ19" s="247">
        <f t="shared" si="17"/>
        <v>1</v>
      </c>
      <c r="BK19" s="247">
        <f t="shared" si="18"/>
        <v>1</v>
      </c>
      <c r="BL19" s="247">
        <f t="shared" si="19"/>
        <v>1</v>
      </c>
      <c r="BM19" s="232"/>
      <c r="BN19" s="232"/>
      <c r="BO19" s="232"/>
      <c r="BP19" s="232"/>
      <c r="BQ19" s="232"/>
      <c r="BR19" s="232"/>
      <c r="BS19" s="247">
        <f t="shared" si="20"/>
        <v>1</v>
      </c>
      <c r="BT19" s="232"/>
      <c r="BU19" s="232"/>
      <c r="BV19" s="247">
        <f t="shared" si="21"/>
        <v>1</v>
      </c>
      <c r="BW19" s="247">
        <f t="shared" si="22"/>
        <v>1</v>
      </c>
      <c r="BX19" s="247">
        <f t="shared" si="23"/>
        <v>1</v>
      </c>
      <c r="BY19" s="247">
        <f t="shared" si="24"/>
        <v>1</v>
      </c>
      <c r="BZ19" s="247">
        <f xml:space="preserve"> IF( ISNUMBER(#REF! ), 0, 1 )</f>
        <v>1</v>
      </c>
      <c r="CA19" s="247">
        <f t="shared" si="25"/>
        <v>1</v>
      </c>
      <c r="CB19" s="322"/>
      <c r="CC19" s="196"/>
      <c r="CD19" s="196"/>
      <c r="CE19" s="687"/>
      <c r="CF19" s="687"/>
      <c r="CG19" s="687"/>
    </row>
    <row r="20" spans="1:85" s="2444" customFormat="1" ht="15.75" customHeight="1">
      <c r="A20" s="687"/>
      <c r="B20" s="3053"/>
      <c r="C20" s="3054"/>
      <c r="D20" s="3085" t="s">
        <v>3600</v>
      </c>
      <c r="E20" s="3086"/>
      <c r="F20" s="3054"/>
      <c r="G20" s="3054"/>
      <c r="H20" s="3086"/>
      <c r="I20" s="3086"/>
      <c r="J20" s="3086"/>
      <c r="K20" s="3054"/>
      <c r="L20" s="3054"/>
      <c r="M20" s="3054"/>
      <c r="N20" s="3055"/>
      <c r="O20" s="3056"/>
      <c r="P20" s="3055"/>
      <c r="Q20" s="3057"/>
      <c r="R20" s="3056"/>
      <c r="S20" s="3056"/>
      <c r="T20" s="3056"/>
      <c r="U20" s="3090">
        <f t="shared" si="30"/>
        <v>0</v>
      </c>
      <c r="V20" s="3091">
        <f t="shared" si="31"/>
        <v>0</v>
      </c>
      <c r="W20" s="3091">
        <f t="shared" si="32"/>
        <v>0</v>
      </c>
      <c r="X20" s="3077"/>
      <c r="Y20" s="3075"/>
      <c r="Z20" s="3075"/>
      <c r="AA20" s="3058"/>
      <c r="AB20" s="3092">
        <f t="shared" si="33"/>
        <v>0</v>
      </c>
      <c r="AC20" s="3092" t="str">
        <f t="shared" si="34"/>
        <v/>
      </c>
      <c r="AD20" s="3058"/>
      <c r="AE20" s="3058"/>
      <c r="AF20" s="3056"/>
      <c r="AG20" s="3056"/>
      <c r="AH20" s="3056"/>
      <c r="AI20" s="3059" t="str">
        <f t="shared" si="4"/>
        <v>N</v>
      </c>
      <c r="AJ20" s="3059" t="str">
        <f t="shared" si="5"/>
        <v>N</v>
      </c>
      <c r="AK20" s="3059" t="str">
        <f t="shared" si="6"/>
        <v>N</v>
      </c>
      <c r="AL20" s="3059" t="str">
        <f t="shared" si="7"/>
        <v>N</v>
      </c>
      <c r="AM20" s="3059" t="str">
        <f t="shared" si="8"/>
        <v>N</v>
      </c>
      <c r="AN20" s="3059" t="str">
        <f t="shared" si="9"/>
        <v>N</v>
      </c>
      <c r="AO20" s="3059" t="str">
        <f t="shared" si="10"/>
        <v>N</v>
      </c>
      <c r="AP20" s="3059" t="str">
        <f t="shared" si="11"/>
        <v>N</v>
      </c>
      <c r="AQ20" s="3086"/>
      <c r="AR20" s="3060"/>
      <c r="AS20" s="32"/>
      <c r="AT20" s="34" t="s">
        <v>3612</v>
      </c>
      <c r="AU20" s="171"/>
      <c r="AV20" s="322"/>
      <c r="AW20" s="246" t="str">
        <f t="shared" si="12"/>
        <v>Please complete all cells in row</v>
      </c>
      <c r="AX20" s="322"/>
      <c r="AY20" s="196"/>
      <c r="AZ20" s="196"/>
      <c r="BA20" s="196"/>
      <c r="BB20" s="196"/>
      <c r="BC20" s="196"/>
      <c r="BD20" s="196"/>
      <c r="BE20" s="196"/>
      <c r="BF20" s="247">
        <f t="shared" si="13"/>
        <v>1</v>
      </c>
      <c r="BG20" s="247">
        <f t="shared" si="14"/>
        <v>1</v>
      </c>
      <c r="BH20" s="247">
        <f t="shared" si="15"/>
        <v>1</v>
      </c>
      <c r="BI20" s="247">
        <f t="shared" si="16"/>
        <v>1</v>
      </c>
      <c r="BJ20" s="247">
        <f t="shared" si="17"/>
        <v>1</v>
      </c>
      <c r="BK20" s="247">
        <f t="shared" si="18"/>
        <v>1</v>
      </c>
      <c r="BL20" s="247">
        <f t="shared" si="19"/>
        <v>1</v>
      </c>
      <c r="BM20" s="232"/>
      <c r="BN20" s="232"/>
      <c r="BO20" s="232"/>
      <c r="BP20" s="232"/>
      <c r="BQ20" s="232"/>
      <c r="BR20" s="232"/>
      <c r="BS20" s="247">
        <f t="shared" si="20"/>
        <v>1</v>
      </c>
      <c r="BT20" s="232"/>
      <c r="BU20" s="232"/>
      <c r="BV20" s="247">
        <f t="shared" si="21"/>
        <v>1</v>
      </c>
      <c r="BW20" s="247">
        <f t="shared" si="22"/>
        <v>1</v>
      </c>
      <c r="BX20" s="247">
        <f t="shared" si="23"/>
        <v>1</v>
      </c>
      <c r="BY20" s="247">
        <f t="shared" si="24"/>
        <v>1</v>
      </c>
      <c r="BZ20" s="247">
        <f xml:space="preserve"> IF( ISNUMBER(#REF! ), 0, 1 )</f>
        <v>1</v>
      </c>
      <c r="CA20" s="247">
        <f t="shared" si="25"/>
        <v>1</v>
      </c>
      <c r="CB20" s="322"/>
      <c r="CC20" s="196"/>
      <c r="CD20" s="196"/>
      <c r="CE20" s="687"/>
      <c r="CF20" s="687"/>
      <c r="CG20" s="687"/>
    </row>
    <row r="21" spans="1:85" s="2444" customFormat="1" ht="15.75" customHeight="1">
      <c r="A21" s="687"/>
      <c r="B21" s="3053"/>
      <c r="C21" s="3054"/>
      <c r="D21" s="3085" t="s">
        <v>3600</v>
      </c>
      <c r="E21" s="3086"/>
      <c r="F21" s="3054"/>
      <c r="G21" s="3054"/>
      <c r="H21" s="3086"/>
      <c r="I21" s="3086"/>
      <c r="J21" s="3086"/>
      <c r="K21" s="3054"/>
      <c r="L21" s="3054"/>
      <c r="M21" s="3054"/>
      <c r="N21" s="3055"/>
      <c r="O21" s="3056"/>
      <c r="P21" s="3055"/>
      <c r="Q21" s="3057"/>
      <c r="R21" s="3056"/>
      <c r="S21" s="3056"/>
      <c r="T21" s="3056"/>
      <c r="U21" s="3090">
        <f t="shared" si="30"/>
        <v>0</v>
      </c>
      <c r="V21" s="3091">
        <f t="shared" si="31"/>
        <v>0</v>
      </c>
      <c r="W21" s="3091">
        <f t="shared" si="32"/>
        <v>0</v>
      </c>
      <c r="X21" s="3077"/>
      <c r="Y21" s="3075"/>
      <c r="Z21" s="3075"/>
      <c r="AA21" s="3058"/>
      <c r="AB21" s="3092">
        <f t="shared" si="33"/>
        <v>0</v>
      </c>
      <c r="AC21" s="3092" t="str">
        <f t="shared" si="34"/>
        <v/>
      </c>
      <c r="AD21" s="3058"/>
      <c r="AE21" s="3058"/>
      <c r="AF21" s="3056"/>
      <c r="AG21" s="3056"/>
      <c r="AH21" s="3056"/>
      <c r="AI21" s="3059" t="str">
        <f t="shared" si="4"/>
        <v>N</v>
      </c>
      <c r="AJ21" s="3059" t="str">
        <f t="shared" si="5"/>
        <v>N</v>
      </c>
      <c r="AK21" s="3059" t="str">
        <f t="shared" si="6"/>
        <v>N</v>
      </c>
      <c r="AL21" s="3059" t="str">
        <f t="shared" si="7"/>
        <v>N</v>
      </c>
      <c r="AM21" s="3059" t="str">
        <f t="shared" si="8"/>
        <v>N</v>
      </c>
      <c r="AN21" s="3059" t="str">
        <f t="shared" si="9"/>
        <v>N</v>
      </c>
      <c r="AO21" s="3059" t="str">
        <f t="shared" si="10"/>
        <v>N</v>
      </c>
      <c r="AP21" s="3059" t="str">
        <f t="shared" si="11"/>
        <v>N</v>
      </c>
      <c r="AQ21" s="3086"/>
      <c r="AR21" s="3060"/>
      <c r="AS21" s="32"/>
      <c r="AT21" s="34" t="s">
        <v>3613</v>
      </c>
      <c r="AU21" s="171"/>
      <c r="AV21" s="322"/>
      <c r="AW21" s="246" t="str">
        <f t="shared" si="12"/>
        <v>Please complete all cells in row</v>
      </c>
      <c r="AX21" s="322"/>
      <c r="AY21" s="196"/>
      <c r="AZ21" s="196"/>
      <c r="BA21" s="196"/>
      <c r="BB21" s="196"/>
      <c r="BC21" s="196"/>
      <c r="BD21" s="196"/>
      <c r="BE21" s="196"/>
      <c r="BF21" s="247">
        <f t="shared" si="13"/>
        <v>1</v>
      </c>
      <c r="BG21" s="247">
        <f t="shared" si="14"/>
        <v>1</v>
      </c>
      <c r="BH21" s="247">
        <f t="shared" si="15"/>
        <v>1</v>
      </c>
      <c r="BI21" s="247">
        <f t="shared" si="16"/>
        <v>1</v>
      </c>
      <c r="BJ21" s="247">
        <f t="shared" si="17"/>
        <v>1</v>
      </c>
      <c r="BK21" s="247">
        <f t="shared" si="18"/>
        <v>1</v>
      </c>
      <c r="BL21" s="247">
        <f t="shared" si="19"/>
        <v>1</v>
      </c>
      <c r="BM21" s="232"/>
      <c r="BN21" s="232"/>
      <c r="BO21" s="232"/>
      <c r="BP21" s="232"/>
      <c r="BQ21" s="232"/>
      <c r="BR21" s="232"/>
      <c r="BS21" s="247">
        <f t="shared" si="20"/>
        <v>1</v>
      </c>
      <c r="BT21" s="232"/>
      <c r="BU21" s="232"/>
      <c r="BV21" s="247">
        <f t="shared" si="21"/>
        <v>1</v>
      </c>
      <c r="BW21" s="247">
        <f t="shared" si="22"/>
        <v>1</v>
      </c>
      <c r="BX21" s="247">
        <f t="shared" si="23"/>
        <v>1</v>
      </c>
      <c r="BY21" s="247">
        <f t="shared" si="24"/>
        <v>1</v>
      </c>
      <c r="BZ21" s="247">
        <f xml:space="preserve"> IF( ISNUMBER(#REF! ), 0, 1 )</f>
        <v>1</v>
      </c>
      <c r="CA21" s="247">
        <f t="shared" si="25"/>
        <v>1</v>
      </c>
      <c r="CB21" s="322"/>
      <c r="CC21" s="196"/>
      <c r="CD21" s="196"/>
      <c r="CE21" s="687"/>
      <c r="CF21" s="687"/>
      <c r="CG21" s="687"/>
    </row>
    <row r="22" spans="1:85" s="2444" customFormat="1" ht="15.75" customHeight="1">
      <c r="A22" s="687"/>
      <c r="B22" s="3053"/>
      <c r="C22" s="3054"/>
      <c r="D22" s="3085" t="s">
        <v>3600</v>
      </c>
      <c r="E22" s="3086"/>
      <c r="F22" s="3054"/>
      <c r="G22" s="3054"/>
      <c r="H22" s="3086"/>
      <c r="I22" s="3086"/>
      <c r="J22" s="3086"/>
      <c r="K22" s="3054"/>
      <c r="L22" s="3054"/>
      <c r="M22" s="3054"/>
      <c r="N22" s="3055"/>
      <c r="O22" s="3056"/>
      <c r="P22" s="3055"/>
      <c r="Q22" s="3057"/>
      <c r="R22" s="3056"/>
      <c r="S22" s="3056"/>
      <c r="T22" s="3056"/>
      <c r="U22" s="3090">
        <f t="shared" si="30"/>
        <v>0</v>
      </c>
      <c r="V22" s="3091">
        <f t="shared" si="31"/>
        <v>0</v>
      </c>
      <c r="W22" s="3091">
        <f t="shared" si="32"/>
        <v>0</v>
      </c>
      <c r="X22" s="3077"/>
      <c r="Y22" s="3075"/>
      <c r="Z22" s="3075"/>
      <c r="AA22" s="3058"/>
      <c r="AB22" s="3092">
        <f t="shared" si="33"/>
        <v>0</v>
      </c>
      <c r="AC22" s="3092" t="str">
        <f t="shared" si="34"/>
        <v/>
      </c>
      <c r="AD22" s="3058"/>
      <c r="AE22" s="3058"/>
      <c r="AF22" s="3056"/>
      <c r="AG22" s="3056"/>
      <c r="AH22" s="3056"/>
      <c r="AI22" s="3059" t="str">
        <f t="shared" si="4"/>
        <v>N</v>
      </c>
      <c r="AJ22" s="3059" t="str">
        <f t="shared" si="5"/>
        <v>N</v>
      </c>
      <c r="AK22" s="3059" t="str">
        <f t="shared" si="6"/>
        <v>N</v>
      </c>
      <c r="AL22" s="3059" t="str">
        <f t="shared" si="7"/>
        <v>N</v>
      </c>
      <c r="AM22" s="3059" t="str">
        <f t="shared" si="8"/>
        <v>N</v>
      </c>
      <c r="AN22" s="3059" t="str">
        <f t="shared" si="9"/>
        <v>N</v>
      </c>
      <c r="AO22" s="3059" t="str">
        <f t="shared" si="10"/>
        <v>N</v>
      </c>
      <c r="AP22" s="3059" t="str">
        <f t="shared" si="11"/>
        <v>N</v>
      </c>
      <c r="AQ22" s="3086"/>
      <c r="AR22" s="3060"/>
      <c r="AS22" s="32"/>
      <c r="AT22" s="34" t="s">
        <v>3614</v>
      </c>
      <c r="AU22" s="171"/>
      <c r="AV22" s="322"/>
      <c r="AW22" s="246" t="str">
        <f t="shared" si="12"/>
        <v>Please complete all cells in row</v>
      </c>
      <c r="AX22" s="322"/>
      <c r="AY22" s="196"/>
      <c r="AZ22" s="196"/>
      <c r="BA22" s="196"/>
      <c r="BB22" s="196"/>
      <c r="BC22" s="196"/>
      <c r="BD22" s="196"/>
      <c r="BE22" s="196"/>
      <c r="BF22" s="247">
        <f t="shared" si="13"/>
        <v>1</v>
      </c>
      <c r="BG22" s="247">
        <f t="shared" si="14"/>
        <v>1</v>
      </c>
      <c r="BH22" s="247">
        <f t="shared" si="15"/>
        <v>1</v>
      </c>
      <c r="BI22" s="247">
        <f t="shared" si="16"/>
        <v>1</v>
      </c>
      <c r="BJ22" s="247">
        <f t="shared" si="17"/>
        <v>1</v>
      </c>
      <c r="BK22" s="247">
        <f t="shared" si="18"/>
        <v>1</v>
      </c>
      <c r="BL22" s="247">
        <f t="shared" si="19"/>
        <v>1</v>
      </c>
      <c r="BM22" s="232"/>
      <c r="BN22" s="232"/>
      <c r="BO22" s="232"/>
      <c r="BP22" s="232"/>
      <c r="BQ22" s="232"/>
      <c r="BR22" s="232"/>
      <c r="BS22" s="247">
        <f t="shared" si="20"/>
        <v>1</v>
      </c>
      <c r="BT22" s="232"/>
      <c r="BU22" s="232"/>
      <c r="BV22" s="247">
        <f t="shared" si="21"/>
        <v>1</v>
      </c>
      <c r="BW22" s="247">
        <f t="shared" si="22"/>
        <v>1</v>
      </c>
      <c r="BX22" s="247">
        <f t="shared" si="23"/>
        <v>1</v>
      </c>
      <c r="BY22" s="247">
        <f t="shared" si="24"/>
        <v>1</v>
      </c>
      <c r="BZ22" s="247">
        <f xml:space="preserve"> IF( ISNUMBER(#REF! ), 0, 1 )</f>
        <v>1</v>
      </c>
      <c r="CA22" s="247">
        <f t="shared" si="25"/>
        <v>1</v>
      </c>
      <c r="CB22" s="322"/>
      <c r="CC22" s="196"/>
      <c r="CD22" s="196"/>
      <c r="CE22" s="687"/>
      <c r="CF22" s="687"/>
      <c r="CG22" s="687"/>
    </row>
    <row r="23" spans="1:85" s="2444" customFormat="1" ht="15.75" customHeight="1">
      <c r="A23" s="687"/>
      <c r="B23" s="3053"/>
      <c r="C23" s="3054"/>
      <c r="D23" s="3085" t="s">
        <v>3600</v>
      </c>
      <c r="E23" s="3086"/>
      <c r="F23" s="3054"/>
      <c r="G23" s="3054"/>
      <c r="H23" s="3086"/>
      <c r="I23" s="3086"/>
      <c r="J23" s="3086"/>
      <c r="K23" s="3054"/>
      <c r="L23" s="3054"/>
      <c r="M23" s="3054"/>
      <c r="N23" s="3055"/>
      <c r="O23" s="3056"/>
      <c r="P23" s="3055"/>
      <c r="Q23" s="3057"/>
      <c r="R23" s="3056"/>
      <c r="S23" s="3056"/>
      <c r="T23" s="3056"/>
      <c r="U23" s="3090">
        <f t="shared" si="30"/>
        <v>0</v>
      </c>
      <c r="V23" s="3091">
        <f t="shared" si="31"/>
        <v>0</v>
      </c>
      <c r="W23" s="3091">
        <f t="shared" si="32"/>
        <v>0</v>
      </c>
      <c r="X23" s="3077"/>
      <c r="Y23" s="3075"/>
      <c r="Z23" s="3075"/>
      <c r="AA23" s="3058"/>
      <c r="AB23" s="3092">
        <f t="shared" si="33"/>
        <v>0</v>
      </c>
      <c r="AC23" s="3092" t="str">
        <f t="shared" si="34"/>
        <v/>
      </c>
      <c r="AD23" s="3058"/>
      <c r="AE23" s="3058"/>
      <c r="AF23" s="3056"/>
      <c r="AG23" s="3056"/>
      <c r="AH23" s="3056"/>
      <c r="AI23" s="3059" t="str">
        <f t="shared" si="4"/>
        <v>N</v>
      </c>
      <c r="AJ23" s="3059" t="str">
        <f t="shared" si="5"/>
        <v>N</v>
      </c>
      <c r="AK23" s="3059" t="str">
        <f t="shared" si="6"/>
        <v>N</v>
      </c>
      <c r="AL23" s="3059" t="str">
        <f t="shared" si="7"/>
        <v>N</v>
      </c>
      <c r="AM23" s="3059" t="str">
        <f t="shared" si="8"/>
        <v>N</v>
      </c>
      <c r="AN23" s="3059" t="str">
        <f t="shared" si="9"/>
        <v>N</v>
      </c>
      <c r="AO23" s="3059" t="str">
        <f t="shared" si="10"/>
        <v>N</v>
      </c>
      <c r="AP23" s="3059" t="str">
        <f t="shared" si="11"/>
        <v>N</v>
      </c>
      <c r="AQ23" s="3086"/>
      <c r="AR23" s="3060"/>
      <c r="AS23" s="32"/>
      <c r="AT23" s="34" t="s">
        <v>3615</v>
      </c>
      <c r="AU23" s="171"/>
      <c r="AV23" s="322"/>
      <c r="AW23" s="246" t="str">
        <f t="shared" si="12"/>
        <v>Please complete all cells in row</v>
      </c>
      <c r="AX23" s="322"/>
      <c r="AY23" s="196"/>
      <c r="AZ23" s="196"/>
      <c r="BA23" s="196"/>
      <c r="BB23" s="196"/>
      <c r="BC23" s="196"/>
      <c r="BD23" s="196"/>
      <c r="BE23" s="196"/>
      <c r="BF23" s="247">
        <f t="shared" si="13"/>
        <v>1</v>
      </c>
      <c r="BG23" s="247">
        <f t="shared" si="14"/>
        <v>1</v>
      </c>
      <c r="BH23" s="247">
        <f t="shared" si="15"/>
        <v>1</v>
      </c>
      <c r="BI23" s="247">
        <f t="shared" si="16"/>
        <v>1</v>
      </c>
      <c r="BJ23" s="247">
        <f t="shared" si="17"/>
        <v>1</v>
      </c>
      <c r="BK23" s="247">
        <f t="shared" si="18"/>
        <v>1</v>
      </c>
      <c r="BL23" s="247">
        <f t="shared" si="19"/>
        <v>1</v>
      </c>
      <c r="BM23" s="232"/>
      <c r="BN23" s="232"/>
      <c r="BO23" s="232"/>
      <c r="BP23" s="232"/>
      <c r="BQ23" s="232"/>
      <c r="BR23" s="232"/>
      <c r="BS23" s="247">
        <f t="shared" si="20"/>
        <v>1</v>
      </c>
      <c r="BT23" s="232"/>
      <c r="BU23" s="232"/>
      <c r="BV23" s="247">
        <f t="shared" si="21"/>
        <v>1</v>
      </c>
      <c r="BW23" s="247">
        <f t="shared" si="22"/>
        <v>1</v>
      </c>
      <c r="BX23" s="247">
        <f t="shared" si="23"/>
        <v>1</v>
      </c>
      <c r="BY23" s="247">
        <f t="shared" si="24"/>
        <v>1</v>
      </c>
      <c r="BZ23" s="247">
        <f xml:space="preserve"> IF( ISNUMBER(#REF! ), 0, 1 )</f>
        <v>1</v>
      </c>
      <c r="CA23" s="247">
        <f t="shared" si="25"/>
        <v>1</v>
      </c>
      <c r="CB23" s="322"/>
      <c r="CC23" s="196"/>
      <c r="CD23" s="196"/>
      <c r="CE23" s="687"/>
      <c r="CF23" s="687"/>
      <c r="CG23" s="687"/>
    </row>
    <row r="24" spans="1:85" s="2444" customFormat="1" ht="15.75" customHeight="1">
      <c r="A24" s="687"/>
      <c r="B24" s="3053"/>
      <c r="C24" s="3054"/>
      <c r="D24" s="3085" t="s">
        <v>3600</v>
      </c>
      <c r="E24" s="3086"/>
      <c r="F24" s="3054"/>
      <c r="G24" s="3054"/>
      <c r="H24" s="3086"/>
      <c r="I24" s="3086"/>
      <c r="J24" s="3086"/>
      <c r="K24" s="3054"/>
      <c r="L24" s="3054"/>
      <c r="M24" s="3054"/>
      <c r="N24" s="3055"/>
      <c r="O24" s="3056"/>
      <c r="P24" s="3055"/>
      <c r="Q24" s="3057"/>
      <c r="R24" s="3056"/>
      <c r="S24" s="3056"/>
      <c r="T24" s="3056"/>
      <c r="U24" s="3090">
        <f t="shared" si="30"/>
        <v>0</v>
      </c>
      <c r="V24" s="3091">
        <f t="shared" si="31"/>
        <v>0</v>
      </c>
      <c r="W24" s="3091">
        <f t="shared" si="32"/>
        <v>0</v>
      </c>
      <c r="X24" s="3077"/>
      <c r="Y24" s="3075"/>
      <c r="Z24" s="3075"/>
      <c r="AA24" s="3058"/>
      <c r="AB24" s="3092">
        <f t="shared" si="33"/>
        <v>0</v>
      </c>
      <c r="AC24" s="3092" t="str">
        <f t="shared" si="34"/>
        <v/>
      </c>
      <c r="AD24" s="3058"/>
      <c r="AE24" s="3058"/>
      <c r="AF24" s="3056"/>
      <c r="AG24" s="3056"/>
      <c r="AH24" s="3056"/>
      <c r="AI24" s="3059" t="str">
        <f t="shared" si="4"/>
        <v>N</v>
      </c>
      <c r="AJ24" s="3059" t="str">
        <f t="shared" si="5"/>
        <v>N</v>
      </c>
      <c r="AK24" s="3059" t="str">
        <f t="shared" si="6"/>
        <v>N</v>
      </c>
      <c r="AL24" s="3059" t="str">
        <f t="shared" si="7"/>
        <v>N</v>
      </c>
      <c r="AM24" s="3059" t="str">
        <f t="shared" si="8"/>
        <v>N</v>
      </c>
      <c r="AN24" s="3059" t="str">
        <f t="shared" si="9"/>
        <v>N</v>
      </c>
      <c r="AO24" s="3059" t="str">
        <f t="shared" si="10"/>
        <v>N</v>
      </c>
      <c r="AP24" s="3059" t="str">
        <f t="shared" si="11"/>
        <v>N</v>
      </c>
      <c r="AQ24" s="3086"/>
      <c r="AR24" s="3060"/>
      <c r="AS24" s="32"/>
      <c r="AT24" s="34" t="s">
        <v>3616</v>
      </c>
      <c r="AU24" s="171"/>
      <c r="AV24" s="322"/>
      <c r="AW24" s="246" t="str">
        <f t="shared" si="12"/>
        <v>Please complete all cells in row</v>
      </c>
      <c r="AX24" s="322"/>
      <c r="AY24" s="196"/>
      <c r="AZ24" s="196"/>
      <c r="BA24" s="196"/>
      <c r="BB24" s="196"/>
      <c r="BC24" s="196"/>
      <c r="BD24" s="196"/>
      <c r="BE24" s="196"/>
      <c r="BF24" s="247">
        <f t="shared" si="13"/>
        <v>1</v>
      </c>
      <c r="BG24" s="247">
        <f t="shared" si="14"/>
        <v>1</v>
      </c>
      <c r="BH24" s="247">
        <f t="shared" si="15"/>
        <v>1</v>
      </c>
      <c r="BI24" s="247">
        <f t="shared" si="16"/>
        <v>1</v>
      </c>
      <c r="BJ24" s="247">
        <f t="shared" si="17"/>
        <v>1</v>
      </c>
      <c r="BK24" s="247">
        <f t="shared" si="18"/>
        <v>1</v>
      </c>
      <c r="BL24" s="247">
        <f t="shared" si="19"/>
        <v>1</v>
      </c>
      <c r="BM24" s="232"/>
      <c r="BN24" s="232"/>
      <c r="BO24" s="232"/>
      <c r="BP24" s="232"/>
      <c r="BQ24" s="232"/>
      <c r="BR24" s="232"/>
      <c r="BS24" s="247">
        <f t="shared" si="20"/>
        <v>1</v>
      </c>
      <c r="BT24" s="232"/>
      <c r="BU24" s="232"/>
      <c r="BV24" s="247">
        <f t="shared" si="21"/>
        <v>1</v>
      </c>
      <c r="BW24" s="247">
        <f t="shared" si="22"/>
        <v>1</v>
      </c>
      <c r="BX24" s="247">
        <f t="shared" si="23"/>
        <v>1</v>
      </c>
      <c r="BY24" s="247">
        <f t="shared" si="24"/>
        <v>1</v>
      </c>
      <c r="BZ24" s="247">
        <f xml:space="preserve"> IF( ISNUMBER(#REF! ), 0, 1 )</f>
        <v>1</v>
      </c>
      <c r="CA24" s="247">
        <f t="shared" si="25"/>
        <v>1</v>
      </c>
      <c r="CB24" s="322"/>
      <c r="CC24" s="196"/>
      <c r="CD24" s="196"/>
      <c r="CE24" s="687"/>
      <c r="CF24" s="687"/>
      <c r="CG24" s="687"/>
    </row>
    <row r="25" spans="1:85" s="2444" customFormat="1" ht="15.75" customHeight="1">
      <c r="A25" s="687"/>
      <c r="B25" s="3053"/>
      <c r="C25" s="3054"/>
      <c r="D25" s="3085" t="s">
        <v>3600</v>
      </c>
      <c r="E25" s="3086"/>
      <c r="F25" s="3054"/>
      <c r="G25" s="3054"/>
      <c r="H25" s="3086"/>
      <c r="I25" s="3086"/>
      <c r="J25" s="3086"/>
      <c r="K25" s="3054"/>
      <c r="L25" s="3054"/>
      <c r="M25" s="3054"/>
      <c r="N25" s="3055"/>
      <c r="O25" s="3056"/>
      <c r="P25" s="3055"/>
      <c r="Q25" s="3057"/>
      <c r="R25" s="3056"/>
      <c r="S25" s="3056"/>
      <c r="T25" s="3056"/>
      <c r="U25" s="3090">
        <f t="shared" si="30"/>
        <v>0</v>
      </c>
      <c r="V25" s="3091">
        <f t="shared" si="31"/>
        <v>0</v>
      </c>
      <c r="W25" s="3091">
        <f t="shared" si="32"/>
        <v>0</v>
      </c>
      <c r="X25" s="3077"/>
      <c r="Y25" s="3075"/>
      <c r="Z25" s="3075"/>
      <c r="AA25" s="3058"/>
      <c r="AB25" s="3092">
        <f t="shared" si="33"/>
        <v>0</v>
      </c>
      <c r="AC25" s="3092" t="str">
        <f t="shared" si="34"/>
        <v/>
      </c>
      <c r="AD25" s="3058"/>
      <c r="AE25" s="3058"/>
      <c r="AF25" s="3056"/>
      <c r="AG25" s="3056"/>
      <c r="AH25" s="3056"/>
      <c r="AI25" s="3059" t="str">
        <f t="shared" si="4"/>
        <v>N</v>
      </c>
      <c r="AJ25" s="3059" t="str">
        <f t="shared" si="5"/>
        <v>N</v>
      </c>
      <c r="AK25" s="3059" t="str">
        <f t="shared" si="6"/>
        <v>N</v>
      </c>
      <c r="AL25" s="3059" t="str">
        <f t="shared" si="7"/>
        <v>N</v>
      </c>
      <c r="AM25" s="3059" t="str">
        <f t="shared" si="8"/>
        <v>N</v>
      </c>
      <c r="AN25" s="3059" t="str">
        <f t="shared" si="9"/>
        <v>N</v>
      </c>
      <c r="AO25" s="3059" t="str">
        <f t="shared" si="10"/>
        <v>N</v>
      </c>
      <c r="AP25" s="3059" t="str">
        <f t="shared" si="11"/>
        <v>N</v>
      </c>
      <c r="AQ25" s="3086"/>
      <c r="AR25" s="3060"/>
      <c r="AS25" s="32"/>
      <c r="AT25" s="34" t="s">
        <v>3617</v>
      </c>
      <c r="AU25" s="171"/>
      <c r="AV25" s="322"/>
      <c r="AW25" s="246" t="str">
        <f t="shared" si="12"/>
        <v>Please complete all cells in row</v>
      </c>
      <c r="AX25" s="322"/>
      <c r="AY25" s="196"/>
      <c r="AZ25" s="196"/>
      <c r="BA25" s="196"/>
      <c r="BB25" s="196"/>
      <c r="BC25" s="196"/>
      <c r="BD25" s="196"/>
      <c r="BE25" s="196"/>
      <c r="BF25" s="247">
        <f t="shared" si="13"/>
        <v>1</v>
      </c>
      <c r="BG25" s="247">
        <f t="shared" si="14"/>
        <v>1</v>
      </c>
      <c r="BH25" s="247">
        <f t="shared" si="15"/>
        <v>1</v>
      </c>
      <c r="BI25" s="247">
        <f t="shared" si="16"/>
        <v>1</v>
      </c>
      <c r="BJ25" s="247">
        <f t="shared" si="17"/>
        <v>1</v>
      </c>
      <c r="BK25" s="247">
        <f t="shared" si="18"/>
        <v>1</v>
      </c>
      <c r="BL25" s="247">
        <f t="shared" si="19"/>
        <v>1</v>
      </c>
      <c r="BM25" s="232"/>
      <c r="BN25" s="232"/>
      <c r="BO25" s="232"/>
      <c r="BP25" s="232"/>
      <c r="BQ25" s="232"/>
      <c r="BR25" s="232"/>
      <c r="BS25" s="247">
        <f t="shared" si="20"/>
        <v>1</v>
      </c>
      <c r="BT25" s="232"/>
      <c r="BU25" s="232"/>
      <c r="BV25" s="247">
        <f t="shared" si="21"/>
        <v>1</v>
      </c>
      <c r="BW25" s="247">
        <f t="shared" si="22"/>
        <v>1</v>
      </c>
      <c r="BX25" s="247">
        <f t="shared" si="23"/>
        <v>1</v>
      </c>
      <c r="BY25" s="247">
        <f t="shared" si="24"/>
        <v>1</v>
      </c>
      <c r="BZ25" s="247">
        <f xml:space="preserve"> IF( ISNUMBER(#REF! ), 0, 1 )</f>
        <v>1</v>
      </c>
      <c r="CA25" s="247">
        <f t="shared" si="25"/>
        <v>1</v>
      </c>
      <c r="CB25" s="322"/>
      <c r="CC25" s="196"/>
      <c r="CD25" s="196"/>
      <c r="CE25" s="687"/>
      <c r="CF25" s="687"/>
      <c r="CG25" s="687"/>
    </row>
    <row r="26" spans="1:85" s="2444" customFormat="1" ht="15.75" customHeight="1">
      <c r="A26" s="687"/>
      <c r="B26" s="3053"/>
      <c r="C26" s="3054"/>
      <c r="D26" s="3085" t="s">
        <v>3600</v>
      </c>
      <c r="E26" s="3086"/>
      <c r="F26" s="3054"/>
      <c r="G26" s="3054"/>
      <c r="H26" s="3086"/>
      <c r="I26" s="3086"/>
      <c r="J26" s="3086"/>
      <c r="K26" s="3054"/>
      <c r="L26" s="3054"/>
      <c r="M26" s="3054"/>
      <c r="N26" s="3055"/>
      <c r="O26" s="3056"/>
      <c r="P26" s="3055"/>
      <c r="Q26" s="3057"/>
      <c r="R26" s="3056"/>
      <c r="S26" s="3056"/>
      <c r="T26" s="3056"/>
      <c r="U26" s="3090">
        <f t="shared" si="30"/>
        <v>0</v>
      </c>
      <c r="V26" s="3091">
        <f t="shared" si="31"/>
        <v>0</v>
      </c>
      <c r="W26" s="3091">
        <f t="shared" si="32"/>
        <v>0</v>
      </c>
      <c r="X26" s="3077"/>
      <c r="Y26" s="3075"/>
      <c r="Z26" s="3075"/>
      <c r="AA26" s="3058"/>
      <c r="AB26" s="3092">
        <f t="shared" si="33"/>
        <v>0</v>
      </c>
      <c r="AC26" s="3092" t="str">
        <f t="shared" si="34"/>
        <v/>
      </c>
      <c r="AD26" s="3058"/>
      <c r="AE26" s="3058"/>
      <c r="AF26" s="3056"/>
      <c r="AG26" s="3056"/>
      <c r="AH26" s="3056"/>
      <c r="AI26" s="3059" t="str">
        <f t="shared" si="4"/>
        <v>N</v>
      </c>
      <c r="AJ26" s="3059" t="str">
        <f t="shared" si="5"/>
        <v>N</v>
      </c>
      <c r="AK26" s="3059" t="str">
        <f t="shared" si="6"/>
        <v>N</v>
      </c>
      <c r="AL26" s="3059" t="str">
        <f t="shared" si="7"/>
        <v>N</v>
      </c>
      <c r="AM26" s="3059" t="str">
        <f t="shared" si="8"/>
        <v>N</v>
      </c>
      <c r="AN26" s="3059" t="str">
        <f t="shared" si="9"/>
        <v>N</v>
      </c>
      <c r="AO26" s="3059" t="str">
        <f t="shared" si="10"/>
        <v>N</v>
      </c>
      <c r="AP26" s="3059" t="str">
        <f t="shared" si="11"/>
        <v>N</v>
      </c>
      <c r="AQ26" s="3086"/>
      <c r="AR26" s="3060"/>
      <c r="AS26" s="32"/>
      <c r="AT26" s="34" t="s">
        <v>3618</v>
      </c>
      <c r="AU26" s="171"/>
      <c r="AV26" s="322"/>
      <c r="AW26" s="246" t="str">
        <f t="shared" si="12"/>
        <v>Please complete all cells in row</v>
      </c>
      <c r="AX26" s="322"/>
      <c r="AY26" s="196"/>
      <c r="AZ26" s="196"/>
      <c r="BA26" s="196"/>
      <c r="BB26" s="196"/>
      <c r="BC26" s="196"/>
      <c r="BD26" s="196"/>
      <c r="BE26" s="196"/>
      <c r="BF26" s="247">
        <f t="shared" si="13"/>
        <v>1</v>
      </c>
      <c r="BG26" s="247">
        <f t="shared" si="14"/>
        <v>1</v>
      </c>
      <c r="BH26" s="247">
        <f t="shared" si="15"/>
        <v>1</v>
      </c>
      <c r="BI26" s="247">
        <f t="shared" si="16"/>
        <v>1</v>
      </c>
      <c r="BJ26" s="247">
        <f t="shared" si="17"/>
        <v>1</v>
      </c>
      <c r="BK26" s="247">
        <f t="shared" si="18"/>
        <v>1</v>
      </c>
      <c r="BL26" s="247">
        <f t="shared" si="19"/>
        <v>1</v>
      </c>
      <c r="BM26" s="232"/>
      <c r="BN26" s="232"/>
      <c r="BO26" s="232"/>
      <c r="BP26" s="232"/>
      <c r="BQ26" s="232"/>
      <c r="BR26" s="232"/>
      <c r="BS26" s="247">
        <f t="shared" si="20"/>
        <v>1</v>
      </c>
      <c r="BT26" s="232"/>
      <c r="BU26" s="232"/>
      <c r="BV26" s="247">
        <f t="shared" si="21"/>
        <v>1</v>
      </c>
      <c r="BW26" s="247">
        <f t="shared" si="22"/>
        <v>1</v>
      </c>
      <c r="BX26" s="247">
        <f t="shared" si="23"/>
        <v>1</v>
      </c>
      <c r="BY26" s="247">
        <f t="shared" si="24"/>
        <v>1</v>
      </c>
      <c r="BZ26" s="247">
        <f xml:space="preserve"> IF( ISNUMBER(#REF! ), 0, 1 )</f>
        <v>1</v>
      </c>
      <c r="CA26" s="247">
        <f t="shared" si="25"/>
        <v>1</v>
      </c>
      <c r="CB26" s="322"/>
      <c r="CC26" s="196"/>
      <c r="CD26" s="196"/>
      <c r="CE26" s="687"/>
      <c r="CF26" s="687"/>
      <c r="CG26" s="687"/>
    </row>
    <row r="27" spans="1:85" s="2444" customFormat="1" ht="15.75" customHeight="1">
      <c r="A27" s="687"/>
      <c r="B27" s="3053"/>
      <c r="C27" s="3054"/>
      <c r="D27" s="3085" t="s">
        <v>3600</v>
      </c>
      <c r="E27" s="3086"/>
      <c r="F27" s="3054"/>
      <c r="G27" s="3054"/>
      <c r="H27" s="3086"/>
      <c r="I27" s="3086"/>
      <c r="J27" s="3086"/>
      <c r="K27" s="3054"/>
      <c r="L27" s="3054"/>
      <c r="M27" s="3054"/>
      <c r="N27" s="3055"/>
      <c r="O27" s="3056"/>
      <c r="P27" s="3055"/>
      <c r="Q27" s="3057"/>
      <c r="R27" s="3056"/>
      <c r="S27" s="3056"/>
      <c r="T27" s="3056"/>
      <c r="U27" s="3090">
        <f t="shared" si="30"/>
        <v>0</v>
      </c>
      <c r="V27" s="3091">
        <f t="shared" si="31"/>
        <v>0</v>
      </c>
      <c r="W27" s="3091">
        <f t="shared" si="32"/>
        <v>0</v>
      </c>
      <c r="X27" s="3077"/>
      <c r="Y27" s="3075"/>
      <c r="Z27" s="3075"/>
      <c r="AA27" s="3058"/>
      <c r="AB27" s="3092">
        <f t="shared" si="33"/>
        <v>0</v>
      </c>
      <c r="AC27" s="3092" t="str">
        <f t="shared" si="34"/>
        <v/>
      </c>
      <c r="AD27" s="3058"/>
      <c r="AE27" s="3058"/>
      <c r="AF27" s="3056"/>
      <c r="AG27" s="3056"/>
      <c r="AH27" s="3056"/>
      <c r="AI27" s="3059" t="str">
        <f t="shared" si="4"/>
        <v>N</v>
      </c>
      <c r="AJ27" s="3059" t="str">
        <f t="shared" si="5"/>
        <v>N</v>
      </c>
      <c r="AK27" s="3059" t="str">
        <f t="shared" si="6"/>
        <v>N</v>
      </c>
      <c r="AL27" s="3059" t="str">
        <f t="shared" si="7"/>
        <v>N</v>
      </c>
      <c r="AM27" s="3059" t="str">
        <f t="shared" si="8"/>
        <v>N</v>
      </c>
      <c r="AN27" s="3059" t="str">
        <f t="shared" si="9"/>
        <v>N</v>
      </c>
      <c r="AO27" s="3059" t="str">
        <f t="shared" si="10"/>
        <v>N</v>
      </c>
      <c r="AP27" s="3059" t="str">
        <f t="shared" si="11"/>
        <v>N</v>
      </c>
      <c r="AQ27" s="3086"/>
      <c r="AR27" s="3060"/>
      <c r="AS27" s="32"/>
      <c r="AT27" s="34" t="s">
        <v>3619</v>
      </c>
      <c r="AU27" s="171"/>
      <c r="AV27" s="322"/>
      <c r="AW27" s="246" t="str">
        <f t="shared" si="12"/>
        <v>Please complete all cells in row</v>
      </c>
      <c r="AX27" s="322"/>
      <c r="AY27" s="196"/>
      <c r="AZ27" s="196"/>
      <c r="BA27" s="196"/>
      <c r="BB27" s="196"/>
      <c r="BC27" s="196"/>
      <c r="BD27" s="196"/>
      <c r="BE27" s="196"/>
      <c r="BF27" s="247">
        <f t="shared" si="13"/>
        <v>1</v>
      </c>
      <c r="BG27" s="247">
        <f t="shared" si="14"/>
        <v>1</v>
      </c>
      <c r="BH27" s="247">
        <f t="shared" si="15"/>
        <v>1</v>
      </c>
      <c r="BI27" s="247">
        <f t="shared" si="16"/>
        <v>1</v>
      </c>
      <c r="BJ27" s="247">
        <f t="shared" si="17"/>
        <v>1</v>
      </c>
      <c r="BK27" s="247">
        <f t="shared" si="18"/>
        <v>1</v>
      </c>
      <c r="BL27" s="247">
        <f t="shared" si="19"/>
        <v>1</v>
      </c>
      <c r="BM27" s="232"/>
      <c r="BN27" s="232"/>
      <c r="BO27" s="232"/>
      <c r="BP27" s="232"/>
      <c r="BQ27" s="232"/>
      <c r="BR27" s="232"/>
      <c r="BS27" s="247">
        <f t="shared" si="20"/>
        <v>1</v>
      </c>
      <c r="BT27" s="232"/>
      <c r="BU27" s="232"/>
      <c r="BV27" s="247">
        <f t="shared" si="21"/>
        <v>1</v>
      </c>
      <c r="BW27" s="247">
        <f t="shared" si="22"/>
        <v>1</v>
      </c>
      <c r="BX27" s="247">
        <f t="shared" si="23"/>
        <v>1</v>
      </c>
      <c r="BY27" s="247">
        <f t="shared" si="24"/>
        <v>1</v>
      </c>
      <c r="BZ27" s="247">
        <f xml:space="preserve"> IF( ISNUMBER(#REF! ), 0, 1 )</f>
        <v>1</v>
      </c>
      <c r="CA27" s="247">
        <f t="shared" si="25"/>
        <v>1</v>
      </c>
      <c r="CB27" s="322"/>
      <c r="CC27" s="196"/>
      <c r="CD27" s="196"/>
      <c r="CE27" s="687"/>
      <c r="CF27" s="687"/>
      <c r="CG27" s="687"/>
    </row>
    <row r="28" spans="1:85" s="2444" customFormat="1" ht="15.75" customHeight="1">
      <c r="A28" s="687"/>
      <c r="B28" s="3053"/>
      <c r="C28" s="3054"/>
      <c r="D28" s="3085" t="s">
        <v>3600</v>
      </c>
      <c r="E28" s="3086"/>
      <c r="F28" s="3054"/>
      <c r="G28" s="3054"/>
      <c r="H28" s="3086"/>
      <c r="I28" s="3086"/>
      <c r="J28" s="3086"/>
      <c r="K28" s="3054"/>
      <c r="L28" s="3054"/>
      <c r="M28" s="3054"/>
      <c r="N28" s="3055"/>
      <c r="O28" s="3056"/>
      <c r="P28" s="3055"/>
      <c r="Q28" s="3057"/>
      <c r="R28" s="3056"/>
      <c r="S28" s="3056"/>
      <c r="T28" s="3056"/>
      <c r="U28" s="3090">
        <f t="shared" si="30"/>
        <v>0</v>
      </c>
      <c r="V28" s="3091">
        <f t="shared" si="31"/>
        <v>0</v>
      </c>
      <c r="W28" s="3091">
        <f t="shared" si="32"/>
        <v>0</v>
      </c>
      <c r="X28" s="3077"/>
      <c r="Y28" s="3075"/>
      <c r="Z28" s="3075"/>
      <c r="AA28" s="3058"/>
      <c r="AB28" s="3092">
        <f t="shared" si="33"/>
        <v>0</v>
      </c>
      <c r="AC28" s="3092" t="str">
        <f t="shared" si="34"/>
        <v/>
      </c>
      <c r="AD28" s="3058"/>
      <c r="AE28" s="3058"/>
      <c r="AF28" s="3056"/>
      <c r="AG28" s="3056"/>
      <c r="AH28" s="3056"/>
      <c r="AI28" s="3059" t="str">
        <f t="shared" si="4"/>
        <v>N</v>
      </c>
      <c r="AJ28" s="3059" t="str">
        <f t="shared" si="5"/>
        <v>N</v>
      </c>
      <c r="AK28" s="3059" t="str">
        <f t="shared" si="6"/>
        <v>N</v>
      </c>
      <c r="AL28" s="3059" t="str">
        <f t="shared" si="7"/>
        <v>N</v>
      </c>
      <c r="AM28" s="3059" t="str">
        <f t="shared" si="8"/>
        <v>N</v>
      </c>
      <c r="AN28" s="3059" t="str">
        <f t="shared" si="9"/>
        <v>N</v>
      </c>
      <c r="AO28" s="3059" t="str">
        <f t="shared" si="10"/>
        <v>N</v>
      </c>
      <c r="AP28" s="3059" t="str">
        <f t="shared" si="11"/>
        <v>N</v>
      </c>
      <c r="AQ28" s="3086"/>
      <c r="AR28" s="3060"/>
      <c r="AS28" s="32"/>
      <c r="AT28" s="34" t="s">
        <v>3620</v>
      </c>
      <c r="AU28" s="171"/>
      <c r="AV28" s="322"/>
      <c r="AW28" s="246" t="str">
        <f t="shared" si="12"/>
        <v>Please complete all cells in row</v>
      </c>
      <c r="AX28" s="322"/>
      <c r="AY28" s="196"/>
      <c r="AZ28" s="196"/>
      <c r="BA28" s="196"/>
      <c r="BB28" s="196"/>
      <c r="BC28" s="196"/>
      <c r="BD28" s="196"/>
      <c r="BE28" s="196"/>
      <c r="BF28" s="247">
        <f t="shared" si="13"/>
        <v>1</v>
      </c>
      <c r="BG28" s="247">
        <f t="shared" si="14"/>
        <v>1</v>
      </c>
      <c r="BH28" s="247">
        <f t="shared" si="15"/>
        <v>1</v>
      </c>
      <c r="BI28" s="247">
        <f t="shared" si="16"/>
        <v>1</v>
      </c>
      <c r="BJ28" s="247">
        <f t="shared" si="17"/>
        <v>1</v>
      </c>
      <c r="BK28" s="247">
        <f t="shared" si="18"/>
        <v>1</v>
      </c>
      <c r="BL28" s="247">
        <f t="shared" si="19"/>
        <v>1</v>
      </c>
      <c r="BM28" s="232"/>
      <c r="BN28" s="232"/>
      <c r="BO28" s="232"/>
      <c r="BP28" s="232"/>
      <c r="BQ28" s="232"/>
      <c r="BR28" s="232"/>
      <c r="BS28" s="247">
        <f t="shared" si="20"/>
        <v>1</v>
      </c>
      <c r="BT28" s="232"/>
      <c r="BU28" s="232"/>
      <c r="BV28" s="247">
        <f t="shared" si="21"/>
        <v>1</v>
      </c>
      <c r="BW28" s="247">
        <f t="shared" si="22"/>
        <v>1</v>
      </c>
      <c r="BX28" s="247">
        <f t="shared" si="23"/>
        <v>1</v>
      </c>
      <c r="BY28" s="247">
        <f t="shared" si="24"/>
        <v>1</v>
      </c>
      <c r="BZ28" s="247">
        <f xml:space="preserve"> IF( ISNUMBER(#REF! ), 0, 1 )</f>
        <v>1</v>
      </c>
      <c r="CA28" s="247">
        <f t="shared" si="25"/>
        <v>1</v>
      </c>
      <c r="CB28" s="322"/>
      <c r="CC28" s="196"/>
      <c r="CD28" s="196"/>
      <c r="CE28" s="687"/>
      <c r="CF28" s="687"/>
      <c r="CG28" s="687"/>
    </row>
    <row r="29" spans="1:85" s="2444" customFormat="1" ht="15.75" customHeight="1">
      <c r="A29" s="687"/>
      <c r="B29" s="3053"/>
      <c r="C29" s="3054"/>
      <c r="D29" s="3085" t="s">
        <v>3600</v>
      </c>
      <c r="E29" s="3086"/>
      <c r="F29" s="3054"/>
      <c r="G29" s="3054"/>
      <c r="H29" s="3086"/>
      <c r="I29" s="3086"/>
      <c r="J29" s="3086"/>
      <c r="K29" s="3054"/>
      <c r="L29" s="3054"/>
      <c r="M29" s="3054"/>
      <c r="N29" s="3055"/>
      <c r="O29" s="3056"/>
      <c r="P29" s="3055"/>
      <c r="Q29" s="3057"/>
      <c r="R29" s="3056"/>
      <c r="S29" s="3056"/>
      <c r="T29" s="3056"/>
      <c r="U29" s="3090">
        <f t="shared" si="30"/>
        <v>0</v>
      </c>
      <c r="V29" s="3091">
        <f t="shared" si="31"/>
        <v>0</v>
      </c>
      <c r="W29" s="3091">
        <f t="shared" si="32"/>
        <v>0</v>
      </c>
      <c r="X29" s="3077"/>
      <c r="Y29" s="3075"/>
      <c r="Z29" s="3075"/>
      <c r="AA29" s="3058"/>
      <c r="AB29" s="3092">
        <f t="shared" si="33"/>
        <v>0</v>
      </c>
      <c r="AC29" s="3092" t="str">
        <f t="shared" si="34"/>
        <v/>
      </c>
      <c r="AD29" s="3058"/>
      <c r="AE29" s="3058"/>
      <c r="AF29" s="3056"/>
      <c r="AG29" s="3056"/>
      <c r="AH29" s="3056"/>
      <c r="AI29" s="3059" t="str">
        <f t="shared" si="4"/>
        <v>N</v>
      </c>
      <c r="AJ29" s="3059" t="str">
        <f t="shared" si="5"/>
        <v>N</v>
      </c>
      <c r="AK29" s="3059" t="str">
        <f t="shared" si="6"/>
        <v>N</v>
      </c>
      <c r="AL29" s="3059" t="str">
        <f t="shared" si="7"/>
        <v>N</v>
      </c>
      <c r="AM29" s="3059" t="str">
        <f t="shared" si="8"/>
        <v>N</v>
      </c>
      <c r="AN29" s="3059" t="str">
        <f t="shared" si="9"/>
        <v>N</v>
      </c>
      <c r="AO29" s="3059" t="str">
        <f t="shared" si="10"/>
        <v>N</v>
      </c>
      <c r="AP29" s="3059" t="str">
        <f t="shared" si="11"/>
        <v>N</v>
      </c>
      <c r="AQ29" s="3086"/>
      <c r="AR29" s="3060"/>
      <c r="AS29" s="32"/>
      <c r="AT29" s="34" t="s">
        <v>3621</v>
      </c>
      <c r="AU29" s="171"/>
      <c r="AV29" s="322"/>
      <c r="AW29" s="246" t="str">
        <f t="shared" si="12"/>
        <v>Please complete all cells in row</v>
      </c>
      <c r="AX29" s="322"/>
      <c r="AY29" s="196"/>
      <c r="AZ29" s="196"/>
      <c r="BA29" s="196"/>
      <c r="BB29" s="196"/>
      <c r="BC29" s="196"/>
      <c r="BD29" s="196"/>
      <c r="BE29" s="196"/>
      <c r="BF29" s="247">
        <f t="shared" si="13"/>
        <v>1</v>
      </c>
      <c r="BG29" s="247">
        <f t="shared" si="14"/>
        <v>1</v>
      </c>
      <c r="BH29" s="247">
        <f t="shared" si="15"/>
        <v>1</v>
      </c>
      <c r="BI29" s="247">
        <f t="shared" si="16"/>
        <v>1</v>
      </c>
      <c r="BJ29" s="247">
        <f t="shared" si="17"/>
        <v>1</v>
      </c>
      <c r="BK29" s="247">
        <f t="shared" si="18"/>
        <v>1</v>
      </c>
      <c r="BL29" s="247">
        <f t="shared" si="19"/>
        <v>1</v>
      </c>
      <c r="BM29" s="232"/>
      <c r="BN29" s="232"/>
      <c r="BO29" s="232"/>
      <c r="BP29" s="232"/>
      <c r="BQ29" s="232"/>
      <c r="BR29" s="232"/>
      <c r="BS29" s="247">
        <f t="shared" si="20"/>
        <v>1</v>
      </c>
      <c r="BT29" s="232"/>
      <c r="BU29" s="232"/>
      <c r="BV29" s="247">
        <f t="shared" si="21"/>
        <v>1</v>
      </c>
      <c r="BW29" s="247">
        <f t="shared" si="22"/>
        <v>1</v>
      </c>
      <c r="BX29" s="247">
        <f t="shared" si="23"/>
        <v>1</v>
      </c>
      <c r="BY29" s="247">
        <f t="shared" si="24"/>
        <v>1</v>
      </c>
      <c r="BZ29" s="247">
        <f xml:space="preserve"> IF( ISNUMBER(#REF! ), 0, 1 )</f>
        <v>1</v>
      </c>
      <c r="CA29" s="247">
        <f t="shared" si="25"/>
        <v>1</v>
      </c>
      <c r="CB29" s="322"/>
      <c r="CC29" s="196"/>
      <c r="CD29" s="196"/>
      <c r="CE29" s="687"/>
      <c r="CF29" s="687"/>
      <c r="CG29" s="687"/>
    </row>
    <row r="30" spans="1:85" s="2444" customFormat="1" ht="15.75" customHeight="1">
      <c r="A30" s="687"/>
      <c r="B30" s="3053"/>
      <c r="C30" s="3054"/>
      <c r="D30" s="3085" t="s">
        <v>3600</v>
      </c>
      <c r="E30" s="3086"/>
      <c r="F30" s="3054"/>
      <c r="G30" s="3054"/>
      <c r="H30" s="3086"/>
      <c r="I30" s="3086"/>
      <c r="J30" s="3086"/>
      <c r="K30" s="3054"/>
      <c r="L30" s="3054"/>
      <c r="M30" s="3054"/>
      <c r="N30" s="3055"/>
      <c r="O30" s="3056"/>
      <c r="P30" s="3055"/>
      <c r="Q30" s="3057"/>
      <c r="R30" s="3056"/>
      <c r="S30" s="3056"/>
      <c r="T30" s="3056"/>
      <c r="U30" s="3090">
        <f t="shared" si="30"/>
        <v>0</v>
      </c>
      <c r="V30" s="3091">
        <f t="shared" si="31"/>
        <v>0</v>
      </c>
      <c r="W30" s="3091">
        <f t="shared" si="32"/>
        <v>0</v>
      </c>
      <c r="X30" s="3077"/>
      <c r="Y30" s="3075"/>
      <c r="Z30" s="3075"/>
      <c r="AA30" s="3058"/>
      <c r="AB30" s="3092">
        <f t="shared" si="33"/>
        <v>0</v>
      </c>
      <c r="AC30" s="3092" t="str">
        <f t="shared" si="34"/>
        <v/>
      </c>
      <c r="AD30" s="3058"/>
      <c r="AE30" s="3058"/>
      <c r="AF30" s="3056"/>
      <c r="AG30" s="3056"/>
      <c r="AH30" s="3056"/>
      <c r="AI30" s="3059" t="str">
        <f t="shared" si="4"/>
        <v>N</v>
      </c>
      <c r="AJ30" s="3059" t="str">
        <f t="shared" si="5"/>
        <v>N</v>
      </c>
      <c r="AK30" s="3059" t="str">
        <f t="shared" si="6"/>
        <v>N</v>
      </c>
      <c r="AL30" s="3059" t="str">
        <f t="shared" si="7"/>
        <v>N</v>
      </c>
      <c r="AM30" s="3059" t="str">
        <f t="shared" si="8"/>
        <v>N</v>
      </c>
      <c r="AN30" s="3059" t="str">
        <f t="shared" si="9"/>
        <v>N</v>
      </c>
      <c r="AO30" s="3059" t="str">
        <f t="shared" si="10"/>
        <v>N</v>
      </c>
      <c r="AP30" s="3059" t="str">
        <f t="shared" si="11"/>
        <v>N</v>
      </c>
      <c r="AQ30" s="3086"/>
      <c r="AR30" s="3060"/>
      <c r="AS30" s="32"/>
      <c r="AT30" s="34" t="s">
        <v>3622</v>
      </c>
      <c r="AU30" s="171"/>
      <c r="AV30" s="322"/>
      <c r="AW30" s="246" t="str">
        <f t="shared" si="12"/>
        <v>Please complete all cells in row</v>
      </c>
      <c r="AX30" s="322"/>
      <c r="AY30" s="196"/>
      <c r="AZ30" s="196"/>
      <c r="BA30" s="196"/>
      <c r="BB30" s="196"/>
      <c r="BC30" s="196"/>
      <c r="BD30" s="196"/>
      <c r="BE30" s="196"/>
      <c r="BF30" s="247">
        <f t="shared" si="13"/>
        <v>1</v>
      </c>
      <c r="BG30" s="247">
        <f t="shared" si="14"/>
        <v>1</v>
      </c>
      <c r="BH30" s="247">
        <f t="shared" si="15"/>
        <v>1</v>
      </c>
      <c r="BI30" s="247">
        <f t="shared" si="16"/>
        <v>1</v>
      </c>
      <c r="BJ30" s="247">
        <f t="shared" si="17"/>
        <v>1</v>
      </c>
      <c r="BK30" s="247">
        <f t="shared" si="18"/>
        <v>1</v>
      </c>
      <c r="BL30" s="247">
        <f t="shared" si="19"/>
        <v>1</v>
      </c>
      <c r="BM30" s="232"/>
      <c r="BN30" s="232"/>
      <c r="BO30" s="232"/>
      <c r="BP30" s="232"/>
      <c r="BQ30" s="232"/>
      <c r="BR30" s="232"/>
      <c r="BS30" s="247">
        <f t="shared" si="20"/>
        <v>1</v>
      </c>
      <c r="BT30" s="232"/>
      <c r="BU30" s="232"/>
      <c r="BV30" s="247">
        <f t="shared" si="21"/>
        <v>1</v>
      </c>
      <c r="BW30" s="247">
        <f t="shared" si="22"/>
        <v>1</v>
      </c>
      <c r="BX30" s="247">
        <f t="shared" si="23"/>
        <v>1</v>
      </c>
      <c r="BY30" s="247">
        <f t="shared" si="24"/>
        <v>1</v>
      </c>
      <c r="BZ30" s="247">
        <f xml:space="preserve"> IF( ISNUMBER(#REF! ), 0, 1 )</f>
        <v>1</v>
      </c>
      <c r="CA30" s="247">
        <f t="shared" si="25"/>
        <v>1</v>
      </c>
      <c r="CB30" s="322"/>
      <c r="CC30" s="196"/>
      <c r="CD30" s="196"/>
      <c r="CE30" s="687"/>
      <c r="CF30" s="687"/>
      <c r="CG30" s="687"/>
    </row>
    <row r="31" spans="1:85" s="2444" customFormat="1" ht="15.75" customHeight="1">
      <c r="A31" s="687"/>
      <c r="B31" s="3053"/>
      <c r="C31" s="3054"/>
      <c r="D31" s="3085" t="s">
        <v>3600</v>
      </c>
      <c r="E31" s="3086"/>
      <c r="F31" s="3054"/>
      <c r="G31" s="3054"/>
      <c r="H31" s="3086"/>
      <c r="I31" s="3086"/>
      <c r="J31" s="3086"/>
      <c r="K31" s="3054"/>
      <c r="L31" s="3054"/>
      <c r="M31" s="3054"/>
      <c r="N31" s="3055"/>
      <c r="O31" s="3056"/>
      <c r="P31" s="3055"/>
      <c r="Q31" s="3057"/>
      <c r="R31" s="3056"/>
      <c r="S31" s="3056"/>
      <c r="T31" s="3056"/>
      <c r="U31" s="3090">
        <f t="shared" si="30"/>
        <v>0</v>
      </c>
      <c r="V31" s="3091">
        <f t="shared" si="31"/>
        <v>0</v>
      </c>
      <c r="W31" s="3091">
        <f t="shared" si="32"/>
        <v>0</v>
      </c>
      <c r="X31" s="3077"/>
      <c r="Y31" s="3075"/>
      <c r="Z31" s="3075"/>
      <c r="AA31" s="3058"/>
      <c r="AB31" s="3092">
        <f t="shared" si="33"/>
        <v>0</v>
      </c>
      <c r="AC31" s="3092" t="str">
        <f t="shared" si="34"/>
        <v/>
      </c>
      <c r="AD31" s="3058"/>
      <c r="AE31" s="3058"/>
      <c r="AF31" s="3056"/>
      <c r="AG31" s="3056"/>
      <c r="AH31" s="3056"/>
      <c r="AI31" s="3059" t="str">
        <f t="shared" si="4"/>
        <v>N</v>
      </c>
      <c r="AJ31" s="3059" t="str">
        <f t="shared" si="5"/>
        <v>N</v>
      </c>
      <c r="AK31" s="3059" t="str">
        <f t="shared" si="6"/>
        <v>N</v>
      </c>
      <c r="AL31" s="3059" t="str">
        <f t="shared" si="7"/>
        <v>N</v>
      </c>
      <c r="AM31" s="3059" t="str">
        <f t="shared" si="8"/>
        <v>N</v>
      </c>
      <c r="AN31" s="3059" t="str">
        <f t="shared" si="9"/>
        <v>N</v>
      </c>
      <c r="AO31" s="3059" t="str">
        <f t="shared" si="10"/>
        <v>N</v>
      </c>
      <c r="AP31" s="3059" t="str">
        <f t="shared" si="11"/>
        <v>N</v>
      </c>
      <c r="AQ31" s="3086"/>
      <c r="AR31" s="3060"/>
      <c r="AS31" s="32"/>
      <c r="AT31" s="34" t="s">
        <v>3623</v>
      </c>
      <c r="AU31" s="171"/>
      <c r="AV31" s="322"/>
      <c r="AW31" s="246" t="str">
        <f t="shared" si="12"/>
        <v>Please complete all cells in row</v>
      </c>
      <c r="AX31" s="322"/>
      <c r="AY31" s="196"/>
      <c r="AZ31" s="196"/>
      <c r="BA31" s="196"/>
      <c r="BB31" s="196"/>
      <c r="BC31" s="196"/>
      <c r="BD31" s="196"/>
      <c r="BE31" s="196"/>
      <c r="BF31" s="247">
        <f t="shared" si="13"/>
        <v>1</v>
      </c>
      <c r="BG31" s="247">
        <f t="shared" si="14"/>
        <v>1</v>
      </c>
      <c r="BH31" s="247">
        <f t="shared" si="15"/>
        <v>1</v>
      </c>
      <c r="BI31" s="247">
        <f t="shared" si="16"/>
        <v>1</v>
      </c>
      <c r="BJ31" s="247">
        <f t="shared" si="17"/>
        <v>1</v>
      </c>
      <c r="BK31" s="247">
        <f t="shared" si="18"/>
        <v>1</v>
      </c>
      <c r="BL31" s="247">
        <f t="shared" si="19"/>
        <v>1</v>
      </c>
      <c r="BM31" s="232"/>
      <c r="BN31" s="232"/>
      <c r="BO31" s="232"/>
      <c r="BP31" s="232"/>
      <c r="BQ31" s="232"/>
      <c r="BR31" s="232"/>
      <c r="BS31" s="247">
        <f t="shared" si="20"/>
        <v>1</v>
      </c>
      <c r="BT31" s="232"/>
      <c r="BU31" s="232"/>
      <c r="BV31" s="247">
        <f t="shared" si="21"/>
        <v>1</v>
      </c>
      <c r="BW31" s="247">
        <f t="shared" si="22"/>
        <v>1</v>
      </c>
      <c r="BX31" s="247">
        <f t="shared" si="23"/>
        <v>1</v>
      </c>
      <c r="BY31" s="247">
        <f t="shared" si="24"/>
        <v>1</v>
      </c>
      <c r="BZ31" s="247">
        <f xml:space="preserve"> IF( ISNUMBER(#REF! ), 0, 1 )</f>
        <v>1</v>
      </c>
      <c r="CA31" s="247">
        <f t="shared" si="25"/>
        <v>1</v>
      </c>
      <c r="CB31" s="322"/>
      <c r="CC31" s="196"/>
      <c r="CD31" s="196"/>
      <c r="CE31" s="687"/>
      <c r="CF31" s="687"/>
      <c r="CG31" s="687"/>
    </row>
    <row r="32" spans="1:85" s="2444" customFormat="1" ht="15.75" customHeight="1">
      <c r="A32" s="687"/>
      <c r="B32" s="3053"/>
      <c r="C32" s="3054"/>
      <c r="D32" s="3085" t="s">
        <v>3600</v>
      </c>
      <c r="E32" s="3086"/>
      <c r="F32" s="3054"/>
      <c r="G32" s="3054"/>
      <c r="H32" s="3086"/>
      <c r="I32" s="3086"/>
      <c r="J32" s="3086"/>
      <c r="K32" s="3054"/>
      <c r="L32" s="3054"/>
      <c r="M32" s="3054"/>
      <c r="N32" s="3055"/>
      <c r="O32" s="3056"/>
      <c r="P32" s="3055"/>
      <c r="Q32" s="3057"/>
      <c r="R32" s="3056"/>
      <c r="S32" s="3056"/>
      <c r="T32" s="3056"/>
      <c r="U32" s="3090">
        <f t="shared" si="30"/>
        <v>0</v>
      </c>
      <c r="V32" s="3091">
        <f t="shared" si="31"/>
        <v>0</v>
      </c>
      <c r="W32" s="3091">
        <f t="shared" si="32"/>
        <v>0</v>
      </c>
      <c r="X32" s="3077"/>
      <c r="Y32" s="3075"/>
      <c r="Z32" s="3075"/>
      <c r="AA32" s="3058"/>
      <c r="AB32" s="3092">
        <f t="shared" si="33"/>
        <v>0</v>
      </c>
      <c r="AC32" s="3092" t="str">
        <f t="shared" si="34"/>
        <v/>
      </c>
      <c r="AD32" s="3058"/>
      <c r="AE32" s="3058"/>
      <c r="AF32" s="3056"/>
      <c r="AG32" s="3056"/>
      <c r="AH32" s="3056"/>
      <c r="AI32" s="3059" t="str">
        <f t="shared" si="4"/>
        <v>N</v>
      </c>
      <c r="AJ32" s="3059" t="str">
        <f t="shared" si="5"/>
        <v>N</v>
      </c>
      <c r="AK32" s="3059" t="str">
        <f t="shared" si="6"/>
        <v>N</v>
      </c>
      <c r="AL32" s="3059" t="str">
        <f t="shared" si="7"/>
        <v>N</v>
      </c>
      <c r="AM32" s="3059" t="str">
        <f t="shared" si="8"/>
        <v>N</v>
      </c>
      <c r="AN32" s="3059" t="str">
        <f t="shared" si="9"/>
        <v>N</v>
      </c>
      <c r="AO32" s="3059" t="str">
        <f t="shared" si="10"/>
        <v>N</v>
      </c>
      <c r="AP32" s="3059" t="str">
        <f t="shared" si="11"/>
        <v>N</v>
      </c>
      <c r="AQ32" s="3086"/>
      <c r="AR32" s="3060"/>
      <c r="AS32" s="32"/>
      <c r="AT32" s="34" t="s">
        <v>3624</v>
      </c>
      <c r="AU32" s="171"/>
      <c r="AV32" s="322"/>
      <c r="AW32" s="246" t="str">
        <f t="shared" si="12"/>
        <v>Please complete all cells in row</v>
      </c>
      <c r="AX32" s="322"/>
      <c r="AY32" s="196"/>
      <c r="AZ32" s="196"/>
      <c r="BA32" s="196"/>
      <c r="BB32" s="196"/>
      <c r="BC32" s="196"/>
      <c r="BD32" s="196"/>
      <c r="BE32" s="196"/>
      <c r="BF32" s="247">
        <f t="shared" si="13"/>
        <v>1</v>
      </c>
      <c r="BG32" s="247">
        <f t="shared" si="14"/>
        <v>1</v>
      </c>
      <c r="BH32" s="247">
        <f t="shared" si="15"/>
        <v>1</v>
      </c>
      <c r="BI32" s="247">
        <f t="shared" si="16"/>
        <v>1</v>
      </c>
      <c r="BJ32" s="247">
        <f t="shared" si="17"/>
        <v>1</v>
      </c>
      <c r="BK32" s="247">
        <f t="shared" si="18"/>
        <v>1</v>
      </c>
      <c r="BL32" s="247">
        <f t="shared" si="19"/>
        <v>1</v>
      </c>
      <c r="BM32" s="232"/>
      <c r="BN32" s="232"/>
      <c r="BO32" s="232"/>
      <c r="BP32" s="232"/>
      <c r="BQ32" s="232"/>
      <c r="BR32" s="232"/>
      <c r="BS32" s="247">
        <f t="shared" si="20"/>
        <v>1</v>
      </c>
      <c r="BT32" s="232"/>
      <c r="BU32" s="232"/>
      <c r="BV32" s="247">
        <f t="shared" si="21"/>
        <v>1</v>
      </c>
      <c r="BW32" s="247">
        <f t="shared" si="22"/>
        <v>1</v>
      </c>
      <c r="BX32" s="247">
        <f t="shared" si="23"/>
        <v>1</v>
      </c>
      <c r="BY32" s="247">
        <f t="shared" si="24"/>
        <v>1</v>
      </c>
      <c r="BZ32" s="247">
        <f xml:space="preserve"> IF( ISNUMBER(#REF! ), 0, 1 )</f>
        <v>1</v>
      </c>
      <c r="CA32" s="247">
        <f t="shared" si="25"/>
        <v>1</v>
      </c>
      <c r="CB32" s="322"/>
      <c r="CC32" s="196"/>
      <c r="CD32" s="196"/>
      <c r="CE32" s="687"/>
      <c r="CF32" s="687"/>
      <c r="CG32" s="687"/>
    </row>
    <row r="33" spans="1:85" s="2444" customFormat="1" ht="15.75" customHeight="1">
      <c r="A33" s="687"/>
      <c r="B33" s="3053"/>
      <c r="C33" s="3054"/>
      <c r="D33" s="3085" t="s">
        <v>3600</v>
      </c>
      <c r="E33" s="3086"/>
      <c r="F33" s="3054"/>
      <c r="G33" s="3054"/>
      <c r="H33" s="3086"/>
      <c r="I33" s="3086"/>
      <c r="J33" s="3086"/>
      <c r="K33" s="3054"/>
      <c r="L33" s="3054"/>
      <c r="M33" s="3054"/>
      <c r="N33" s="3055"/>
      <c r="O33" s="3056"/>
      <c r="P33" s="3055"/>
      <c r="Q33" s="3057"/>
      <c r="R33" s="3056"/>
      <c r="S33" s="3056"/>
      <c r="T33" s="3056"/>
      <c r="U33" s="3090">
        <f t="shared" si="30"/>
        <v>0</v>
      </c>
      <c r="V33" s="3091">
        <f t="shared" si="31"/>
        <v>0</v>
      </c>
      <c r="W33" s="3091">
        <f t="shared" si="32"/>
        <v>0</v>
      </c>
      <c r="X33" s="3077"/>
      <c r="Y33" s="3075"/>
      <c r="Z33" s="3075"/>
      <c r="AA33" s="3058"/>
      <c r="AB33" s="3092">
        <f t="shared" si="33"/>
        <v>0</v>
      </c>
      <c r="AC33" s="3092" t="str">
        <f t="shared" si="34"/>
        <v/>
      </c>
      <c r="AD33" s="3058"/>
      <c r="AE33" s="3058"/>
      <c r="AF33" s="3056"/>
      <c r="AG33" s="3056"/>
      <c r="AH33" s="3056"/>
      <c r="AI33" s="3059" t="str">
        <f t="shared" si="4"/>
        <v>N</v>
      </c>
      <c r="AJ33" s="3059" t="str">
        <f t="shared" si="5"/>
        <v>N</v>
      </c>
      <c r="AK33" s="3059" t="str">
        <f t="shared" si="6"/>
        <v>N</v>
      </c>
      <c r="AL33" s="3059" t="str">
        <f t="shared" si="7"/>
        <v>N</v>
      </c>
      <c r="AM33" s="3059" t="str">
        <f t="shared" si="8"/>
        <v>N</v>
      </c>
      <c r="AN33" s="3059" t="str">
        <f t="shared" si="9"/>
        <v>N</v>
      </c>
      <c r="AO33" s="3059" t="str">
        <f t="shared" si="10"/>
        <v>N</v>
      </c>
      <c r="AP33" s="3059" t="str">
        <f t="shared" si="11"/>
        <v>N</v>
      </c>
      <c r="AQ33" s="3086"/>
      <c r="AR33" s="3060"/>
      <c r="AS33" s="32"/>
      <c r="AT33" s="34" t="s">
        <v>3625</v>
      </c>
      <c r="AU33" s="171"/>
      <c r="AV33" s="322"/>
      <c r="AW33" s="246" t="str">
        <f t="shared" si="12"/>
        <v>Please complete all cells in row</v>
      </c>
      <c r="AX33" s="322"/>
      <c r="AY33" s="196"/>
      <c r="AZ33" s="196"/>
      <c r="BA33" s="196"/>
      <c r="BB33" s="196"/>
      <c r="BC33" s="196"/>
      <c r="BD33" s="196"/>
      <c r="BE33" s="196"/>
      <c r="BF33" s="247">
        <f t="shared" si="13"/>
        <v>1</v>
      </c>
      <c r="BG33" s="247">
        <f t="shared" si="14"/>
        <v>1</v>
      </c>
      <c r="BH33" s="247">
        <f t="shared" si="15"/>
        <v>1</v>
      </c>
      <c r="BI33" s="247">
        <f t="shared" si="16"/>
        <v>1</v>
      </c>
      <c r="BJ33" s="247">
        <f t="shared" si="17"/>
        <v>1</v>
      </c>
      <c r="BK33" s="247">
        <f t="shared" si="18"/>
        <v>1</v>
      </c>
      <c r="BL33" s="247">
        <f t="shared" si="19"/>
        <v>1</v>
      </c>
      <c r="BM33" s="232"/>
      <c r="BN33" s="232"/>
      <c r="BO33" s="232"/>
      <c r="BP33" s="232"/>
      <c r="BQ33" s="232"/>
      <c r="BR33" s="232"/>
      <c r="BS33" s="247">
        <f t="shared" si="20"/>
        <v>1</v>
      </c>
      <c r="BT33" s="232"/>
      <c r="BU33" s="232"/>
      <c r="BV33" s="247">
        <f t="shared" si="21"/>
        <v>1</v>
      </c>
      <c r="BW33" s="247">
        <f t="shared" si="22"/>
        <v>1</v>
      </c>
      <c r="BX33" s="247">
        <f t="shared" si="23"/>
        <v>1</v>
      </c>
      <c r="BY33" s="247">
        <f t="shared" si="24"/>
        <v>1</v>
      </c>
      <c r="BZ33" s="247">
        <f xml:space="preserve"> IF( ISNUMBER(#REF! ), 0, 1 )</f>
        <v>1</v>
      </c>
      <c r="CA33" s="247">
        <f t="shared" si="25"/>
        <v>1</v>
      </c>
      <c r="CB33" s="322"/>
      <c r="CC33" s="196"/>
      <c r="CD33" s="196"/>
      <c r="CE33" s="687"/>
      <c r="CF33" s="687"/>
      <c r="CG33" s="687"/>
    </row>
    <row r="34" spans="1:85" s="2444" customFormat="1" ht="15.75" customHeight="1">
      <c r="A34" s="687"/>
      <c r="B34" s="3053"/>
      <c r="C34" s="3054"/>
      <c r="D34" s="3085" t="s">
        <v>3600</v>
      </c>
      <c r="E34" s="3086"/>
      <c r="F34" s="3054"/>
      <c r="G34" s="3054"/>
      <c r="H34" s="3086"/>
      <c r="I34" s="3086"/>
      <c r="J34" s="3086"/>
      <c r="K34" s="3054"/>
      <c r="L34" s="3054"/>
      <c r="M34" s="3054"/>
      <c r="N34" s="3055"/>
      <c r="O34" s="3056"/>
      <c r="P34" s="3055"/>
      <c r="Q34" s="3057"/>
      <c r="R34" s="3056"/>
      <c r="S34" s="3056"/>
      <c r="T34" s="3056"/>
      <c r="U34" s="3090">
        <f t="shared" si="30"/>
        <v>0</v>
      </c>
      <c r="V34" s="3091">
        <f t="shared" si="31"/>
        <v>0</v>
      </c>
      <c r="W34" s="3091">
        <f t="shared" si="32"/>
        <v>0</v>
      </c>
      <c r="X34" s="3077"/>
      <c r="Y34" s="3075"/>
      <c r="Z34" s="3075"/>
      <c r="AA34" s="3058"/>
      <c r="AB34" s="3092">
        <f t="shared" si="33"/>
        <v>0</v>
      </c>
      <c r="AC34" s="3092" t="str">
        <f t="shared" si="34"/>
        <v/>
      </c>
      <c r="AD34" s="3058"/>
      <c r="AE34" s="3058"/>
      <c r="AF34" s="3056"/>
      <c r="AG34" s="3056"/>
      <c r="AH34" s="3056"/>
      <c r="AI34" s="3059" t="str">
        <f t="shared" si="4"/>
        <v>N</v>
      </c>
      <c r="AJ34" s="3059" t="str">
        <f t="shared" si="5"/>
        <v>N</v>
      </c>
      <c r="AK34" s="3059" t="str">
        <f t="shared" si="6"/>
        <v>N</v>
      </c>
      <c r="AL34" s="3059" t="str">
        <f t="shared" si="7"/>
        <v>N</v>
      </c>
      <c r="AM34" s="3059" t="str">
        <f t="shared" si="8"/>
        <v>N</v>
      </c>
      <c r="AN34" s="3059" t="str">
        <f t="shared" si="9"/>
        <v>N</v>
      </c>
      <c r="AO34" s="3059" t="str">
        <f t="shared" si="10"/>
        <v>N</v>
      </c>
      <c r="AP34" s="3059" t="str">
        <f t="shared" si="11"/>
        <v>N</v>
      </c>
      <c r="AQ34" s="3086"/>
      <c r="AR34" s="3060"/>
      <c r="AS34" s="32"/>
      <c r="AT34" s="34" t="s">
        <v>3626</v>
      </c>
      <c r="AU34" s="171"/>
      <c r="AV34" s="322"/>
      <c r="AW34" s="246" t="str">
        <f t="shared" si="12"/>
        <v>Please complete all cells in row</v>
      </c>
      <c r="AX34" s="322"/>
      <c r="AY34" s="196"/>
      <c r="AZ34" s="196"/>
      <c r="BA34" s="196"/>
      <c r="BB34" s="196"/>
      <c r="BC34" s="196"/>
      <c r="BD34" s="196"/>
      <c r="BE34" s="196"/>
      <c r="BF34" s="247">
        <f t="shared" si="13"/>
        <v>1</v>
      </c>
      <c r="BG34" s="247">
        <f t="shared" si="14"/>
        <v>1</v>
      </c>
      <c r="BH34" s="247">
        <f t="shared" si="15"/>
        <v>1</v>
      </c>
      <c r="BI34" s="247">
        <f t="shared" si="16"/>
        <v>1</v>
      </c>
      <c r="BJ34" s="247">
        <f t="shared" si="17"/>
        <v>1</v>
      </c>
      <c r="BK34" s="247">
        <f t="shared" si="18"/>
        <v>1</v>
      </c>
      <c r="BL34" s="247">
        <f t="shared" si="19"/>
        <v>1</v>
      </c>
      <c r="BM34" s="232"/>
      <c r="BN34" s="232"/>
      <c r="BO34" s="232"/>
      <c r="BP34" s="232"/>
      <c r="BQ34" s="232"/>
      <c r="BR34" s="232"/>
      <c r="BS34" s="247">
        <f t="shared" si="20"/>
        <v>1</v>
      </c>
      <c r="BT34" s="232"/>
      <c r="BU34" s="232"/>
      <c r="BV34" s="247">
        <f t="shared" si="21"/>
        <v>1</v>
      </c>
      <c r="BW34" s="247">
        <f t="shared" si="22"/>
        <v>1</v>
      </c>
      <c r="BX34" s="247">
        <f t="shared" si="23"/>
        <v>1</v>
      </c>
      <c r="BY34" s="247">
        <f t="shared" si="24"/>
        <v>1</v>
      </c>
      <c r="BZ34" s="247">
        <f xml:space="preserve"> IF( ISNUMBER(#REF! ), 0, 1 )</f>
        <v>1</v>
      </c>
      <c r="CA34" s="247">
        <f t="shared" si="25"/>
        <v>1</v>
      </c>
      <c r="CB34" s="322"/>
      <c r="CC34" s="196"/>
      <c r="CD34" s="196"/>
      <c r="CE34" s="687"/>
      <c r="CF34" s="687"/>
      <c r="CG34" s="687"/>
    </row>
    <row r="35" spans="1:85" s="2444" customFormat="1" ht="15.75" customHeight="1">
      <c r="A35" s="687"/>
      <c r="B35" s="3053"/>
      <c r="C35" s="3054"/>
      <c r="D35" s="3085" t="s">
        <v>3600</v>
      </c>
      <c r="E35" s="3086"/>
      <c r="F35" s="3054"/>
      <c r="G35" s="3054"/>
      <c r="H35" s="3086"/>
      <c r="I35" s="3086"/>
      <c r="J35" s="3086"/>
      <c r="K35" s="3054"/>
      <c r="L35" s="3054"/>
      <c r="M35" s="3054"/>
      <c r="N35" s="3055"/>
      <c r="O35" s="3056"/>
      <c r="P35" s="3055"/>
      <c r="Q35" s="3057"/>
      <c r="R35" s="3056"/>
      <c r="S35" s="3056"/>
      <c r="T35" s="3056"/>
      <c r="U35" s="3090">
        <f t="shared" si="30"/>
        <v>0</v>
      </c>
      <c r="V35" s="3091">
        <f t="shared" si="31"/>
        <v>0</v>
      </c>
      <c r="W35" s="3091">
        <f t="shared" si="32"/>
        <v>0</v>
      </c>
      <c r="X35" s="3077"/>
      <c r="Y35" s="3075"/>
      <c r="Z35" s="3075"/>
      <c r="AA35" s="3058"/>
      <c r="AB35" s="3092">
        <f t="shared" si="33"/>
        <v>0</v>
      </c>
      <c r="AC35" s="3092" t="str">
        <f t="shared" si="34"/>
        <v/>
      </c>
      <c r="AD35" s="3058"/>
      <c r="AE35" s="3058"/>
      <c r="AF35" s="3056"/>
      <c r="AG35" s="3056"/>
      <c r="AH35" s="3056"/>
      <c r="AI35" s="3059" t="str">
        <f t="shared" si="4"/>
        <v>N</v>
      </c>
      <c r="AJ35" s="3059" t="str">
        <f t="shared" si="5"/>
        <v>N</v>
      </c>
      <c r="AK35" s="3059" t="str">
        <f t="shared" si="6"/>
        <v>N</v>
      </c>
      <c r="AL35" s="3059" t="str">
        <f t="shared" si="7"/>
        <v>N</v>
      </c>
      <c r="AM35" s="3059" t="str">
        <f t="shared" si="8"/>
        <v>N</v>
      </c>
      <c r="AN35" s="3059" t="str">
        <f t="shared" si="9"/>
        <v>N</v>
      </c>
      <c r="AO35" s="3059" t="str">
        <f t="shared" si="10"/>
        <v>N</v>
      </c>
      <c r="AP35" s="3059" t="str">
        <f t="shared" si="11"/>
        <v>N</v>
      </c>
      <c r="AQ35" s="3086"/>
      <c r="AR35" s="3060"/>
      <c r="AS35" s="32"/>
      <c r="AT35" s="34" t="s">
        <v>3627</v>
      </c>
      <c r="AU35" s="171"/>
      <c r="AV35" s="322"/>
      <c r="AW35" s="246" t="str">
        <f t="shared" si="12"/>
        <v>Please complete all cells in row</v>
      </c>
      <c r="AX35" s="322"/>
      <c r="AY35" s="196"/>
      <c r="AZ35" s="196"/>
      <c r="BA35" s="196"/>
      <c r="BB35" s="196"/>
      <c r="BC35" s="196"/>
      <c r="BD35" s="196"/>
      <c r="BE35" s="196"/>
      <c r="BF35" s="247">
        <f t="shared" si="13"/>
        <v>1</v>
      </c>
      <c r="BG35" s="247">
        <f t="shared" si="14"/>
        <v>1</v>
      </c>
      <c r="BH35" s="247">
        <f t="shared" si="15"/>
        <v>1</v>
      </c>
      <c r="BI35" s="247">
        <f t="shared" si="16"/>
        <v>1</v>
      </c>
      <c r="BJ35" s="247">
        <f t="shared" si="17"/>
        <v>1</v>
      </c>
      <c r="BK35" s="247">
        <f t="shared" si="18"/>
        <v>1</v>
      </c>
      <c r="BL35" s="247">
        <f t="shared" si="19"/>
        <v>1</v>
      </c>
      <c r="BM35" s="232"/>
      <c r="BN35" s="232"/>
      <c r="BO35" s="232"/>
      <c r="BP35" s="232"/>
      <c r="BQ35" s="232"/>
      <c r="BR35" s="232"/>
      <c r="BS35" s="247">
        <f t="shared" si="20"/>
        <v>1</v>
      </c>
      <c r="BT35" s="232"/>
      <c r="BU35" s="232"/>
      <c r="BV35" s="247">
        <f t="shared" si="21"/>
        <v>1</v>
      </c>
      <c r="BW35" s="247">
        <f t="shared" si="22"/>
        <v>1</v>
      </c>
      <c r="BX35" s="247">
        <f t="shared" si="23"/>
        <v>1</v>
      </c>
      <c r="BY35" s="247">
        <f t="shared" si="24"/>
        <v>1</v>
      </c>
      <c r="BZ35" s="247">
        <f xml:space="preserve"> IF( ISNUMBER(#REF! ), 0, 1 )</f>
        <v>1</v>
      </c>
      <c r="CA35" s="247">
        <f t="shared" si="25"/>
        <v>1</v>
      </c>
      <c r="CB35" s="322"/>
      <c r="CC35" s="196"/>
      <c r="CD35" s="196"/>
      <c r="CE35" s="687"/>
      <c r="CF35" s="687"/>
      <c r="CG35" s="687"/>
    </row>
    <row r="36" spans="1:85" s="2444" customFormat="1" ht="15.75" customHeight="1">
      <c r="A36" s="687"/>
      <c r="B36" s="3053"/>
      <c r="C36" s="3054"/>
      <c r="D36" s="3085" t="s">
        <v>3600</v>
      </c>
      <c r="E36" s="3086"/>
      <c r="F36" s="3054"/>
      <c r="G36" s="3054"/>
      <c r="H36" s="3086"/>
      <c r="I36" s="3086"/>
      <c r="J36" s="3086"/>
      <c r="K36" s="3054"/>
      <c r="L36" s="3054"/>
      <c r="M36" s="3054"/>
      <c r="N36" s="3055"/>
      <c r="O36" s="3056"/>
      <c r="P36" s="3055"/>
      <c r="Q36" s="3057"/>
      <c r="R36" s="3056"/>
      <c r="S36" s="3056"/>
      <c r="T36" s="3056"/>
      <c r="U36" s="3090">
        <f t="shared" si="30"/>
        <v>0</v>
      </c>
      <c r="V36" s="3091">
        <f t="shared" si="31"/>
        <v>0</v>
      </c>
      <c r="W36" s="3091">
        <f t="shared" si="32"/>
        <v>0</v>
      </c>
      <c r="X36" s="3077"/>
      <c r="Y36" s="3075"/>
      <c r="Z36" s="3075"/>
      <c r="AA36" s="3058"/>
      <c r="AB36" s="3092">
        <f t="shared" si="33"/>
        <v>0</v>
      </c>
      <c r="AC36" s="3092" t="str">
        <f t="shared" si="34"/>
        <v/>
      </c>
      <c r="AD36" s="3058"/>
      <c r="AE36" s="3058"/>
      <c r="AF36" s="3056"/>
      <c r="AG36" s="3056"/>
      <c r="AH36" s="3056"/>
      <c r="AI36" s="3059" t="str">
        <f t="shared" si="4"/>
        <v>N</v>
      </c>
      <c r="AJ36" s="3059" t="str">
        <f t="shared" si="5"/>
        <v>N</v>
      </c>
      <c r="AK36" s="3059" t="str">
        <f t="shared" si="6"/>
        <v>N</v>
      </c>
      <c r="AL36" s="3059" t="str">
        <f t="shared" si="7"/>
        <v>N</v>
      </c>
      <c r="AM36" s="3059" t="str">
        <f t="shared" si="8"/>
        <v>N</v>
      </c>
      <c r="AN36" s="3059" t="str">
        <f t="shared" si="9"/>
        <v>N</v>
      </c>
      <c r="AO36" s="3059" t="str">
        <f t="shared" si="10"/>
        <v>N</v>
      </c>
      <c r="AP36" s="3059" t="str">
        <f t="shared" si="11"/>
        <v>N</v>
      </c>
      <c r="AQ36" s="3086"/>
      <c r="AR36" s="3060"/>
      <c r="AS36" s="32"/>
      <c r="AT36" s="34" t="s">
        <v>3628</v>
      </c>
      <c r="AU36" s="171"/>
      <c r="AV36" s="322"/>
      <c r="AW36" s="246" t="str">
        <f t="shared" si="12"/>
        <v>Please complete all cells in row</v>
      </c>
      <c r="AX36" s="322"/>
      <c r="AY36" s="196"/>
      <c r="AZ36" s="196"/>
      <c r="BA36" s="196"/>
      <c r="BB36" s="196"/>
      <c r="BC36" s="196"/>
      <c r="BD36" s="196"/>
      <c r="BE36" s="196"/>
      <c r="BF36" s="247">
        <f t="shared" si="13"/>
        <v>1</v>
      </c>
      <c r="BG36" s="247">
        <f t="shared" si="14"/>
        <v>1</v>
      </c>
      <c r="BH36" s="247">
        <f t="shared" si="15"/>
        <v>1</v>
      </c>
      <c r="BI36" s="247">
        <f t="shared" si="16"/>
        <v>1</v>
      </c>
      <c r="BJ36" s="247">
        <f t="shared" si="17"/>
        <v>1</v>
      </c>
      <c r="BK36" s="247">
        <f t="shared" si="18"/>
        <v>1</v>
      </c>
      <c r="BL36" s="247">
        <f t="shared" si="19"/>
        <v>1</v>
      </c>
      <c r="BM36" s="232"/>
      <c r="BN36" s="232"/>
      <c r="BO36" s="232"/>
      <c r="BP36" s="232"/>
      <c r="BQ36" s="232"/>
      <c r="BR36" s="232"/>
      <c r="BS36" s="247">
        <f t="shared" si="20"/>
        <v>1</v>
      </c>
      <c r="BT36" s="232"/>
      <c r="BU36" s="232"/>
      <c r="BV36" s="247">
        <f t="shared" si="21"/>
        <v>1</v>
      </c>
      <c r="BW36" s="247">
        <f t="shared" si="22"/>
        <v>1</v>
      </c>
      <c r="BX36" s="247">
        <f t="shared" si="23"/>
        <v>1</v>
      </c>
      <c r="BY36" s="247">
        <f t="shared" si="24"/>
        <v>1</v>
      </c>
      <c r="BZ36" s="247">
        <f xml:space="preserve"> IF( ISNUMBER(#REF! ), 0, 1 )</f>
        <v>1</v>
      </c>
      <c r="CA36" s="247">
        <f t="shared" si="25"/>
        <v>1</v>
      </c>
      <c r="CB36" s="322"/>
      <c r="CC36" s="196"/>
      <c r="CD36" s="196"/>
      <c r="CE36" s="687"/>
      <c r="CF36" s="687"/>
      <c r="CG36" s="687"/>
    </row>
    <row r="37" spans="1:85" s="2444" customFormat="1" ht="15.75" customHeight="1">
      <c r="A37" s="687"/>
      <c r="B37" s="3053"/>
      <c r="C37" s="3054"/>
      <c r="D37" s="3085" t="s">
        <v>3600</v>
      </c>
      <c r="E37" s="3086"/>
      <c r="F37" s="3054"/>
      <c r="G37" s="3054"/>
      <c r="H37" s="3086"/>
      <c r="I37" s="3086"/>
      <c r="J37" s="3086"/>
      <c r="K37" s="3054"/>
      <c r="L37" s="3054"/>
      <c r="M37" s="3054"/>
      <c r="N37" s="3055"/>
      <c r="O37" s="3056"/>
      <c r="P37" s="3055"/>
      <c r="Q37" s="3057"/>
      <c r="R37" s="3056"/>
      <c r="S37" s="3056"/>
      <c r="T37" s="3056"/>
      <c r="U37" s="3090">
        <f t="shared" si="30"/>
        <v>0</v>
      </c>
      <c r="V37" s="3091">
        <f t="shared" si="31"/>
        <v>0</v>
      </c>
      <c r="W37" s="3091">
        <f t="shared" si="32"/>
        <v>0</v>
      </c>
      <c r="X37" s="3077"/>
      <c r="Y37" s="3075"/>
      <c r="Z37" s="3075"/>
      <c r="AA37" s="3058"/>
      <c r="AB37" s="3092">
        <f t="shared" si="33"/>
        <v>0</v>
      </c>
      <c r="AC37" s="3092" t="str">
        <f t="shared" si="34"/>
        <v/>
      </c>
      <c r="AD37" s="3058"/>
      <c r="AE37" s="3058"/>
      <c r="AF37" s="3056"/>
      <c r="AG37" s="3056"/>
      <c r="AH37" s="3056"/>
      <c r="AI37" s="3059" t="str">
        <f t="shared" si="4"/>
        <v>N</v>
      </c>
      <c r="AJ37" s="3059" t="str">
        <f t="shared" si="5"/>
        <v>N</v>
      </c>
      <c r="AK37" s="3059" t="str">
        <f t="shared" si="6"/>
        <v>N</v>
      </c>
      <c r="AL37" s="3059" t="str">
        <f t="shared" si="7"/>
        <v>N</v>
      </c>
      <c r="AM37" s="3059" t="str">
        <f t="shared" si="8"/>
        <v>N</v>
      </c>
      <c r="AN37" s="3059" t="str">
        <f t="shared" si="9"/>
        <v>N</v>
      </c>
      <c r="AO37" s="3059" t="str">
        <f t="shared" si="10"/>
        <v>N</v>
      </c>
      <c r="AP37" s="3059" t="str">
        <f t="shared" si="11"/>
        <v>N</v>
      </c>
      <c r="AQ37" s="3086"/>
      <c r="AR37" s="3060"/>
      <c r="AS37" s="32"/>
      <c r="AT37" s="34" t="s">
        <v>3629</v>
      </c>
      <c r="AU37" s="171"/>
      <c r="AV37" s="322"/>
      <c r="AW37" s="246" t="str">
        <f t="shared" si="12"/>
        <v>Please complete all cells in row</v>
      </c>
      <c r="AX37" s="322"/>
      <c r="AY37" s="196"/>
      <c r="AZ37" s="196"/>
      <c r="BA37" s="196"/>
      <c r="BB37" s="196"/>
      <c r="BC37" s="196"/>
      <c r="BD37" s="196"/>
      <c r="BE37" s="196"/>
      <c r="BF37" s="247">
        <f t="shared" si="13"/>
        <v>1</v>
      </c>
      <c r="BG37" s="247">
        <f t="shared" si="14"/>
        <v>1</v>
      </c>
      <c r="BH37" s="247">
        <f t="shared" si="15"/>
        <v>1</v>
      </c>
      <c r="BI37" s="247">
        <f t="shared" si="16"/>
        <v>1</v>
      </c>
      <c r="BJ37" s="247">
        <f t="shared" si="17"/>
        <v>1</v>
      </c>
      <c r="BK37" s="247">
        <f t="shared" si="18"/>
        <v>1</v>
      </c>
      <c r="BL37" s="247">
        <f t="shared" si="19"/>
        <v>1</v>
      </c>
      <c r="BM37" s="232"/>
      <c r="BN37" s="232"/>
      <c r="BO37" s="232"/>
      <c r="BP37" s="232"/>
      <c r="BQ37" s="232"/>
      <c r="BR37" s="232"/>
      <c r="BS37" s="247">
        <f t="shared" si="20"/>
        <v>1</v>
      </c>
      <c r="BT37" s="232"/>
      <c r="BU37" s="232"/>
      <c r="BV37" s="247">
        <f t="shared" si="21"/>
        <v>1</v>
      </c>
      <c r="BW37" s="247">
        <f t="shared" si="22"/>
        <v>1</v>
      </c>
      <c r="BX37" s="247">
        <f t="shared" si="23"/>
        <v>1</v>
      </c>
      <c r="BY37" s="247">
        <f t="shared" si="24"/>
        <v>1</v>
      </c>
      <c r="BZ37" s="247">
        <f xml:space="preserve"> IF( ISNUMBER(#REF! ), 0, 1 )</f>
        <v>1</v>
      </c>
      <c r="CA37" s="247">
        <f t="shared" si="25"/>
        <v>1</v>
      </c>
      <c r="CB37" s="322"/>
      <c r="CC37" s="196"/>
      <c r="CD37" s="196"/>
      <c r="CE37" s="687"/>
      <c r="CF37" s="687"/>
      <c r="CG37" s="687"/>
    </row>
    <row r="38" spans="1:85" s="2444" customFormat="1" ht="15.75" customHeight="1">
      <c r="A38" s="687"/>
      <c r="B38" s="3053"/>
      <c r="C38" s="3054"/>
      <c r="D38" s="3085" t="s">
        <v>3600</v>
      </c>
      <c r="E38" s="3086"/>
      <c r="F38" s="3054"/>
      <c r="G38" s="3054"/>
      <c r="H38" s="3086"/>
      <c r="I38" s="3086"/>
      <c r="J38" s="3086"/>
      <c r="K38" s="3054"/>
      <c r="L38" s="3054"/>
      <c r="M38" s="3054"/>
      <c r="N38" s="3055"/>
      <c r="O38" s="3056"/>
      <c r="P38" s="3055"/>
      <c r="Q38" s="3057"/>
      <c r="R38" s="3056"/>
      <c r="S38" s="3056"/>
      <c r="T38" s="3056"/>
      <c r="U38" s="3090">
        <f t="shared" si="30"/>
        <v>0</v>
      </c>
      <c r="V38" s="3091">
        <f t="shared" si="31"/>
        <v>0</v>
      </c>
      <c r="W38" s="3091">
        <f t="shared" si="32"/>
        <v>0</v>
      </c>
      <c r="X38" s="3077"/>
      <c r="Y38" s="3075"/>
      <c r="Z38" s="3075"/>
      <c r="AA38" s="3058"/>
      <c r="AB38" s="3092">
        <f t="shared" si="33"/>
        <v>0</v>
      </c>
      <c r="AC38" s="3092" t="str">
        <f t="shared" si="34"/>
        <v/>
      </c>
      <c r="AD38" s="3058"/>
      <c r="AE38" s="3058"/>
      <c r="AF38" s="3056"/>
      <c r="AG38" s="3056"/>
      <c r="AH38" s="3056"/>
      <c r="AI38" s="3059" t="str">
        <f t="shared" si="4"/>
        <v>N</v>
      </c>
      <c r="AJ38" s="3059" t="str">
        <f t="shared" si="5"/>
        <v>N</v>
      </c>
      <c r="AK38" s="3059" t="str">
        <f t="shared" si="6"/>
        <v>N</v>
      </c>
      <c r="AL38" s="3059" t="str">
        <f t="shared" si="7"/>
        <v>N</v>
      </c>
      <c r="AM38" s="3059" t="str">
        <f t="shared" si="8"/>
        <v>N</v>
      </c>
      <c r="AN38" s="3059" t="str">
        <f t="shared" si="9"/>
        <v>N</v>
      </c>
      <c r="AO38" s="3059" t="str">
        <f t="shared" si="10"/>
        <v>N</v>
      </c>
      <c r="AP38" s="3059" t="str">
        <f t="shared" si="11"/>
        <v>N</v>
      </c>
      <c r="AQ38" s="3086"/>
      <c r="AR38" s="3060"/>
      <c r="AS38" s="32"/>
      <c r="AT38" s="34" t="s">
        <v>3630</v>
      </c>
      <c r="AU38" s="171"/>
      <c r="AV38" s="322"/>
      <c r="AW38" s="246" t="str">
        <f t="shared" si="12"/>
        <v>Please complete all cells in row</v>
      </c>
      <c r="AX38" s="322"/>
      <c r="AY38" s="196"/>
      <c r="AZ38" s="196"/>
      <c r="BA38" s="196"/>
      <c r="BB38" s="196"/>
      <c r="BC38" s="196"/>
      <c r="BD38" s="196"/>
      <c r="BE38" s="196"/>
      <c r="BF38" s="247">
        <f t="shared" si="13"/>
        <v>1</v>
      </c>
      <c r="BG38" s="247">
        <f t="shared" si="14"/>
        <v>1</v>
      </c>
      <c r="BH38" s="247">
        <f t="shared" si="15"/>
        <v>1</v>
      </c>
      <c r="BI38" s="247">
        <f t="shared" si="16"/>
        <v>1</v>
      </c>
      <c r="BJ38" s="247">
        <f t="shared" si="17"/>
        <v>1</v>
      </c>
      <c r="BK38" s="247">
        <f t="shared" si="18"/>
        <v>1</v>
      </c>
      <c r="BL38" s="247">
        <f t="shared" si="19"/>
        <v>1</v>
      </c>
      <c r="BM38" s="232"/>
      <c r="BN38" s="232"/>
      <c r="BO38" s="232"/>
      <c r="BP38" s="232"/>
      <c r="BQ38" s="232"/>
      <c r="BR38" s="232"/>
      <c r="BS38" s="247">
        <f t="shared" si="20"/>
        <v>1</v>
      </c>
      <c r="BT38" s="232"/>
      <c r="BU38" s="232"/>
      <c r="BV38" s="247">
        <f t="shared" si="21"/>
        <v>1</v>
      </c>
      <c r="BW38" s="247">
        <f t="shared" si="22"/>
        <v>1</v>
      </c>
      <c r="BX38" s="247">
        <f t="shared" si="23"/>
        <v>1</v>
      </c>
      <c r="BY38" s="247">
        <f t="shared" si="24"/>
        <v>1</v>
      </c>
      <c r="BZ38" s="247">
        <f xml:space="preserve"> IF( ISNUMBER(#REF! ), 0, 1 )</f>
        <v>1</v>
      </c>
      <c r="CA38" s="247">
        <f t="shared" si="25"/>
        <v>1</v>
      </c>
      <c r="CB38" s="322"/>
      <c r="CC38" s="196"/>
      <c r="CD38" s="196"/>
      <c r="CE38" s="687"/>
      <c r="CF38" s="687"/>
      <c r="CG38" s="687"/>
    </row>
    <row r="39" spans="1:85" s="2444" customFormat="1" ht="15.75" customHeight="1">
      <c r="A39" s="687"/>
      <c r="B39" s="3053"/>
      <c r="C39" s="3054"/>
      <c r="D39" s="3085" t="s">
        <v>3600</v>
      </c>
      <c r="E39" s="3086"/>
      <c r="F39" s="3054"/>
      <c r="G39" s="3054"/>
      <c r="H39" s="3086"/>
      <c r="I39" s="3086"/>
      <c r="J39" s="3086"/>
      <c r="K39" s="3054"/>
      <c r="L39" s="3054"/>
      <c r="M39" s="3054"/>
      <c r="N39" s="3055"/>
      <c r="O39" s="3056"/>
      <c r="P39" s="3055"/>
      <c r="Q39" s="3057"/>
      <c r="R39" s="3056"/>
      <c r="S39" s="3056"/>
      <c r="T39" s="3056"/>
      <c r="U39" s="3090">
        <f t="shared" si="30"/>
        <v>0</v>
      </c>
      <c r="V39" s="3091">
        <f t="shared" si="31"/>
        <v>0</v>
      </c>
      <c r="W39" s="3091">
        <f t="shared" si="32"/>
        <v>0</v>
      </c>
      <c r="X39" s="3077"/>
      <c r="Y39" s="3075"/>
      <c r="Z39" s="3075"/>
      <c r="AA39" s="3058"/>
      <c r="AB39" s="3092">
        <f t="shared" si="33"/>
        <v>0</v>
      </c>
      <c r="AC39" s="3092" t="str">
        <f t="shared" si="34"/>
        <v/>
      </c>
      <c r="AD39" s="3058"/>
      <c r="AE39" s="3058"/>
      <c r="AF39" s="3056"/>
      <c r="AG39" s="3056"/>
      <c r="AH39" s="3056"/>
      <c r="AI39" s="3059" t="str">
        <f t="shared" si="4"/>
        <v>N</v>
      </c>
      <c r="AJ39" s="3059" t="str">
        <f t="shared" si="5"/>
        <v>N</v>
      </c>
      <c r="AK39" s="3059" t="str">
        <f t="shared" si="6"/>
        <v>N</v>
      </c>
      <c r="AL39" s="3059" t="str">
        <f t="shared" si="7"/>
        <v>N</v>
      </c>
      <c r="AM39" s="3059" t="str">
        <f t="shared" si="8"/>
        <v>N</v>
      </c>
      <c r="AN39" s="3059" t="str">
        <f t="shared" si="9"/>
        <v>N</v>
      </c>
      <c r="AO39" s="3059" t="str">
        <f t="shared" si="10"/>
        <v>N</v>
      </c>
      <c r="AP39" s="3059" t="str">
        <f t="shared" si="11"/>
        <v>N</v>
      </c>
      <c r="AQ39" s="3086"/>
      <c r="AR39" s="3060"/>
      <c r="AS39" s="32"/>
      <c r="AT39" s="34" t="s">
        <v>3631</v>
      </c>
      <c r="AU39" s="171"/>
      <c r="AV39" s="322"/>
      <c r="AW39" s="246" t="str">
        <f t="shared" si="12"/>
        <v>Please complete all cells in row</v>
      </c>
      <c r="AX39" s="322"/>
      <c r="AY39" s="196"/>
      <c r="AZ39" s="196"/>
      <c r="BA39" s="196"/>
      <c r="BB39" s="196"/>
      <c r="BC39" s="196"/>
      <c r="BD39" s="196"/>
      <c r="BE39" s="196"/>
      <c r="BF39" s="247">
        <f t="shared" si="13"/>
        <v>1</v>
      </c>
      <c r="BG39" s="247">
        <f t="shared" si="14"/>
        <v>1</v>
      </c>
      <c r="BH39" s="247">
        <f t="shared" si="15"/>
        <v>1</v>
      </c>
      <c r="BI39" s="247">
        <f t="shared" si="16"/>
        <v>1</v>
      </c>
      <c r="BJ39" s="247">
        <f t="shared" si="17"/>
        <v>1</v>
      </c>
      <c r="BK39" s="247">
        <f t="shared" si="18"/>
        <v>1</v>
      </c>
      <c r="BL39" s="247">
        <f t="shared" si="19"/>
        <v>1</v>
      </c>
      <c r="BM39" s="232"/>
      <c r="BN39" s="232"/>
      <c r="BO39" s="232"/>
      <c r="BP39" s="232"/>
      <c r="BQ39" s="232"/>
      <c r="BR39" s="232"/>
      <c r="BS39" s="247">
        <f t="shared" si="20"/>
        <v>1</v>
      </c>
      <c r="BT39" s="232"/>
      <c r="BU39" s="232"/>
      <c r="BV39" s="247">
        <f t="shared" si="21"/>
        <v>1</v>
      </c>
      <c r="BW39" s="247">
        <f t="shared" si="22"/>
        <v>1</v>
      </c>
      <c r="BX39" s="247">
        <f t="shared" si="23"/>
        <v>1</v>
      </c>
      <c r="BY39" s="247">
        <f t="shared" si="24"/>
        <v>1</v>
      </c>
      <c r="BZ39" s="247">
        <f xml:space="preserve"> IF( ISNUMBER(#REF! ), 0, 1 )</f>
        <v>1</v>
      </c>
      <c r="CA39" s="247">
        <f t="shared" si="25"/>
        <v>1</v>
      </c>
      <c r="CB39" s="322"/>
      <c r="CC39" s="196"/>
      <c r="CD39" s="196"/>
      <c r="CE39" s="687"/>
      <c r="CF39" s="687"/>
      <c r="CG39" s="687"/>
    </row>
    <row r="40" spans="1:85" s="2444" customFormat="1" ht="15.75" customHeight="1">
      <c r="A40" s="687"/>
      <c r="B40" s="3053"/>
      <c r="C40" s="3054"/>
      <c r="D40" s="3085" t="s">
        <v>3600</v>
      </c>
      <c r="E40" s="3086"/>
      <c r="F40" s="3054"/>
      <c r="G40" s="3054"/>
      <c r="H40" s="3086"/>
      <c r="I40" s="3086"/>
      <c r="J40" s="3086"/>
      <c r="K40" s="3054"/>
      <c r="L40" s="3054"/>
      <c r="M40" s="3054"/>
      <c r="N40" s="3055"/>
      <c r="O40" s="3056"/>
      <c r="P40" s="3055"/>
      <c r="Q40" s="3057"/>
      <c r="R40" s="3056"/>
      <c r="S40" s="3056"/>
      <c r="T40" s="3056"/>
      <c r="U40" s="3090">
        <f t="shared" si="30"/>
        <v>0</v>
      </c>
      <c r="V40" s="3091">
        <f t="shared" si="31"/>
        <v>0</v>
      </c>
      <c r="W40" s="3091">
        <f t="shared" si="32"/>
        <v>0</v>
      </c>
      <c r="X40" s="3077"/>
      <c r="Y40" s="3075"/>
      <c r="Z40" s="3075"/>
      <c r="AA40" s="3058"/>
      <c r="AB40" s="3092">
        <f t="shared" si="33"/>
        <v>0</v>
      </c>
      <c r="AC40" s="3092" t="str">
        <f t="shared" si="34"/>
        <v/>
      </c>
      <c r="AD40" s="3058"/>
      <c r="AE40" s="3058"/>
      <c r="AF40" s="3056"/>
      <c r="AG40" s="3056"/>
      <c r="AH40" s="3056"/>
      <c r="AI40" s="3059" t="str">
        <f t="shared" si="4"/>
        <v>N</v>
      </c>
      <c r="AJ40" s="3059" t="str">
        <f t="shared" si="5"/>
        <v>N</v>
      </c>
      <c r="AK40" s="3059" t="str">
        <f t="shared" si="6"/>
        <v>N</v>
      </c>
      <c r="AL40" s="3059" t="str">
        <f t="shared" si="7"/>
        <v>N</v>
      </c>
      <c r="AM40" s="3059" t="str">
        <f t="shared" si="8"/>
        <v>N</v>
      </c>
      <c r="AN40" s="3059" t="str">
        <f t="shared" si="9"/>
        <v>N</v>
      </c>
      <c r="AO40" s="3059" t="str">
        <f t="shared" si="10"/>
        <v>N</v>
      </c>
      <c r="AP40" s="3059" t="str">
        <f t="shared" si="11"/>
        <v>N</v>
      </c>
      <c r="AQ40" s="3086"/>
      <c r="AR40" s="3060"/>
      <c r="AS40" s="32"/>
      <c r="AT40" s="34" t="s">
        <v>3632</v>
      </c>
      <c r="AU40" s="171"/>
      <c r="AV40" s="322"/>
      <c r="AW40" s="246" t="str">
        <f t="shared" si="12"/>
        <v>Please complete all cells in row</v>
      </c>
      <c r="AX40" s="322"/>
      <c r="AY40" s="196"/>
      <c r="AZ40" s="196"/>
      <c r="BA40" s="196"/>
      <c r="BB40" s="196"/>
      <c r="BC40" s="196"/>
      <c r="BD40" s="196"/>
      <c r="BE40" s="196"/>
      <c r="BF40" s="247">
        <f t="shared" si="13"/>
        <v>1</v>
      </c>
      <c r="BG40" s="247">
        <f t="shared" si="14"/>
        <v>1</v>
      </c>
      <c r="BH40" s="247">
        <f t="shared" si="15"/>
        <v>1</v>
      </c>
      <c r="BI40" s="247">
        <f t="shared" si="16"/>
        <v>1</v>
      </c>
      <c r="BJ40" s="247">
        <f t="shared" si="17"/>
        <v>1</v>
      </c>
      <c r="BK40" s="247">
        <f t="shared" si="18"/>
        <v>1</v>
      </c>
      <c r="BL40" s="247">
        <f t="shared" si="19"/>
        <v>1</v>
      </c>
      <c r="BM40" s="232"/>
      <c r="BN40" s="232"/>
      <c r="BO40" s="232"/>
      <c r="BP40" s="232"/>
      <c r="BQ40" s="232"/>
      <c r="BR40" s="232"/>
      <c r="BS40" s="247">
        <f t="shared" si="20"/>
        <v>1</v>
      </c>
      <c r="BT40" s="232"/>
      <c r="BU40" s="232"/>
      <c r="BV40" s="247">
        <f t="shared" si="21"/>
        <v>1</v>
      </c>
      <c r="BW40" s="247">
        <f t="shared" si="22"/>
        <v>1</v>
      </c>
      <c r="BX40" s="247">
        <f t="shared" si="23"/>
        <v>1</v>
      </c>
      <c r="BY40" s="247">
        <f t="shared" si="24"/>
        <v>1</v>
      </c>
      <c r="BZ40" s="247">
        <f xml:space="preserve"> IF( ISNUMBER(#REF! ), 0, 1 )</f>
        <v>1</v>
      </c>
      <c r="CA40" s="247">
        <f t="shared" si="25"/>
        <v>1</v>
      </c>
      <c r="CB40" s="322"/>
      <c r="CC40" s="196"/>
      <c r="CD40" s="196"/>
      <c r="CE40" s="687"/>
      <c r="CF40" s="687"/>
      <c r="CG40" s="687"/>
    </row>
    <row r="41" spans="1:85" s="2444" customFormat="1" ht="15.75" customHeight="1">
      <c r="A41" s="687"/>
      <c r="B41" s="3053"/>
      <c r="C41" s="3054"/>
      <c r="D41" s="3085" t="s">
        <v>3600</v>
      </c>
      <c r="E41" s="3086"/>
      <c r="F41" s="3054"/>
      <c r="G41" s="3054"/>
      <c r="H41" s="3086"/>
      <c r="I41" s="3086"/>
      <c r="J41" s="3086"/>
      <c r="K41" s="3054"/>
      <c r="L41" s="3054"/>
      <c r="M41" s="3054"/>
      <c r="N41" s="3055"/>
      <c r="O41" s="3056"/>
      <c r="P41" s="3055"/>
      <c r="Q41" s="3057"/>
      <c r="R41" s="3056"/>
      <c r="S41" s="3056"/>
      <c r="T41" s="3056"/>
      <c r="U41" s="3090">
        <f t="shared" si="30"/>
        <v>0</v>
      </c>
      <c r="V41" s="3091">
        <f t="shared" si="31"/>
        <v>0</v>
      </c>
      <c r="W41" s="3091">
        <f t="shared" si="32"/>
        <v>0</v>
      </c>
      <c r="X41" s="3077"/>
      <c r="Y41" s="3075"/>
      <c r="Z41" s="3075"/>
      <c r="AA41" s="3058"/>
      <c r="AB41" s="3092">
        <f t="shared" si="33"/>
        <v>0</v>
      </c>
      <c r="AC41" s="3092" t="str">
        <f t="shared" si="34"/>
        <v/>
      </c>
      <c r="AD41" s="3058"/>
      <c r="AE41" s="3058"/>
      <c r="AF41" s="3056"/>
      <c r="AG41" s="3056"/>
      <c r="AH41" s="3056"/>
      <c r="AI41" s="3059" t="str">
        <f t="shared" si="4"/>
        <v>N</v>
      </c>
      <c r="AJ41" s="3059" t="str">
        <f t="shared" si="5"/>
        <v>N</v>
      </c>
      <c r="AK41" s="3059" t="str">
        <f t="shared" si="6"/>
        <v>N</v>
      </c>
      <c r="AL41" s="3059" t="str">
        <f t="shared" si="7"/>
        <v>N</v>
      </c>
      <c r="AM41" s="3059" t="str">
        <f t="shared" si="8"/>
        <v>N</v>
      </c>
      <c r="AN41" s="3059" t="str">
        <f t="shared" si="9"/>
        <v>N</v>
      </c>
      <c r="AO41" s="3059" t="str">
        <f t="shared" si="10"/>
        <v>N</v>
      </c>
      <c r="AP41" s="3059" t="str">
        <f t="shared" si="11"/>
        <v>N</v>
      </c>
      <c r="AQ41" s="3086"/>
      <c r="AR41" s="3060"/>
      <c r="AS41" s="32"/>
      <c r="AT41" s="34" t="s">
        <v>3633</v>
      </c>
      <c r="AU41" s="171"/>
      <c r="AV41" s="322"/>
      <c r="AW41" s="246" t="str">
        <f t="shared" ref="AW41:AW72" si="35">IF( SUM( AY41:CA41 ) = 0, 0, $AY$5 )</f>
        <v>Please complete all cells in row</v>
      </c>
      <c r="AX41" s="322"/>
      <c r="AY41" s="196"/>
      <c r="AZ41" s="196"/>
      <c r="BA41" s="196"/>
      <c r="BB41" s="196"/>
      <c r="BC41" s="196"/>
      <c r="BD41" s="196"/>
      <c r="BE41" s="196"/>
      <c r="BF41" s="247">
        <f t="shared" ref="BF41:BF72" si="36" xml:space="preserve"> IF( ISNUMBER(N41 ), 0, 1 )</f>
        <v>1</v>
      </c>
      <c r="BG41" s="247">
        <f t="shared" ref="BG41:BG72" si="37" xml:space="preserve"> IF( ISNUMBER(O41 ), 0, 1 )</f>
        <v>1</v>
      </c>
      <c r="BH41" s="247">
        <f t="shared" ref="BH41:BH72" si="38" xml:space="preserve"> IF( ISNUMBER(P41 ), 0, 1 )</f>
        <v>1</v>
      </c>
      <c r="BI41" s="247">
        <f t="shared" ref="BI41:BI72" si="39" xml:space="preserve"> IF( ISNUMBER(Q41 ), 0, 1 )</f>
        <v>1</v>
      </c>
      <c r="BJ41" s="247">
        <f t="shared" ref="BJ41:BJ72" si="40" xml:space="preserve"> IF( ISNUMBER(R41 ), 0, 1 )</f>
        <v>1</v>
      </c>
      <c r="BK41" s="247">
        <f t="shared" ref="BK41:BK72" si="41" xml:space="preserve"> IF( ISNUMBER(S41 ), 0, 1 )</f>
        <v>1</v>
      </c>
      <c r="BL41" s="247">
        <f t="shared" ref="BL41:BL72" si="42" xml:space="preserve"> IF( ISNUMBER(T41 ), 0, 1 )</f>
        <v>1</v>
      </c>
      <c r="BM41" s="232"/>
      <c r="BN41" s="232"/>
      <c r="BO41" s="232"/>
      <c r="BP41" s="232"/>
      <c r="BQ41" s="232"/>
      <c r="BR41" s="232"/>
      <c r="BS41" s="247">
        <f t="shared" ref="BS41:BS72" si="43" xml:space="preserve"> IF( ISNUMBER(AA41 ), 0, 1 )</f>
        <v>1</v>
      </c>
      <c r="BT41" s="232"/>
      <c r="BU41" s="232"/>
      <c r="BV41" s="247">
        <f t="shared" ref="BV41:BV72" si="44" xml:space="preserve"> IF( ISNUMBER(AD41 ), 0, 1 )</f>
        <v>1</v>
      </c>
      <c r="BW41" s="247">
        <f t="shared" ref="BW41:BW72" si="45" xml:space="preserve"> IF( ISNUMBER(AE41 ), 0, 1 )</f>
        <v>1</v>
      </c>
      <c r="BX41" s="247">
        <f t="shared" ref="BX41:BX72" si="46" xml:space="preserve"> IF( ISNUMBER(AF41 ), 0, 1 )</f>
        <v>1</v>
      </c>
      <c r="BY41" s="247">
        <f t="shared" ref="BY41:BY72" si="47" xml:space="preserve"> IF( ISNUMBER(AG41 ), 0, 1 )</f>
        <v>1</v>
      </c>
      <c r="BZ41" s="247">
        <f xml:space="preserve"> IF( ISNUMBER(#REF! ), 0, 1 )</f>
        <v>1</v>
      </c>
      <c r="CA41" s="247">
        <f t="shared" ref="CA41:CA72" si="48" xml:space="preserve"> IF( ISNUMBER(AR41 ), 0, 1 )</f>
        <v>1</v>
      </c>
      <c r="CB41" s="322"/>
      <c r="CC41" s="196"/>
      <c r="CD41" s="196"/>
      <c r="CE41" s="687"/>
      <c r="CF41" s="687"/>
      <c r="CG41" s="687"/>
    </row>
    <row r="42" spans="1:85" s="2444" customFormat="1" ht="15.75" customHeight="1">
      <c r="A42" s="687"/>
      <c r="B42" s="3053"/>
      <c r="C42" s="3054"/>
      <c r="D42" s="3085" t="s">
        <v>3600</v>
      </c>
      <c r="E42" s="3086"/>
      <c r="F42" s="3054"/>
      <c r="G42" s="3054"/>
      <c r="H42" s="3086"/>
      <c r="I42" s="3086"/>
      <c r="J42" s="3086"/>
      <c r="K42" s="3054"/>
      <c r="L42" s="3054"/>
      <c r="M42" s="3054"/>
      <c r="N42" s="3055"/>
      <c r="O42" s="3056"/>
      <c r="P42" s="3055"/>
      <c r="Q42" s="3057"/>
      <c r="R42" s="3056"/>
      <c r="S42" s="3056"/>
      <c r="T42" s="3056"/>
      <c r="U42" s="3090">
        <f t="shared" si="30"/>
        <v>0</v>
      </c>
      <c r="V42" s="3091">
        <f t="shared" si="31"/>
        <v>0</v>
      </c>
      <c r="W42" s="3091">
        <f t="shared" si="32"/>
        <v>0</v>
      </c>
      <c r="X42" s="3077"/>
      <c r="Y42" s="3075"/>
      <c r="Z42" s="3075"/>
      <c r="AA42" s="3058"/>
      <c r="AB42" s="3092">
        <f t="shared" si="33"/>
        <v>0</v>
      </c>
      <c r="AC42" s="3092" t="str">
        <f t="shared" si="34"/>
        <v/>
      </c>
      <c r="AD42" s="3058"/>
      <c r="AE42" s="3058"/>
      <c r="AF42" s="3056"/>
      <c r="AG42" s="3056"/>
      <c r="AH42" s="3056"/>
      <c r="AI42" s="3059" t="str">
        <f t="shared" si="4"/>
        <v>N</v>
      </c>
      <c r="AJ42" s="3059" t="str">
        <f t="shared" si="5"/>
        <v>N</v>
      </c>
      <c r="AK42" s="3059" t="str">
        <f t="shared" si="6"/>
        <v>N</v>
      </c>
      <c r="AL42" s="3059" t="str">
        <f t="shared" si="7"/>
        <v>N</v>
      </c>
      <c r="AM42" s="3059" t="str">
        <f t="shared" si="8"/>
        <v>N</v>
      </c>
      <c r="AN42" s="3059" t="str">
        <f t="shared" si="9"/>
        <v>N</v>
      </c>
      <c r="AO42" s="3059" t="str">
        <f t="shared" si="10"/>
        <v>N</v>
      </c>
      <c r="AP42" s="3059" t="str">
        <f t="shared" si="11"/>
        <v>N</v>
      </c>
      <c r="AQ42" s="3086"/>
      <c r="AR42" s="3060"/>
      <c r="AS42" s="32"/>
      <c r="AT42" s="34" t="s">
        <v>3634</v>
      </c>
      <c r="AU42" s="171"/>
      <c r="AV42" s="322"/>
      <c r="AW42" s="246" t="str">
        <f t="shared" si="35"/>
        <v>Please complete all cells in row</v>
      </c>
      <c r="AX42" s="322"/>
      <c r="AY42" s="196"/>
      <c r="AZ42" s="196"/>
      <c r="BA42" s="196"/>
      <c r="BB42" s="196"/>
      <c r="BC42" s="196"/>
      <c r="BD42" s="196"/>
      <c r="BE42" s="196"/>
      <c r="BF42" s="247">
        <f t="shared" si="36"/>
        <v>1</v>
      </c>
      <c r="BG42" s="247">
        <f t="shared" si="37"/>
        <v>1</v>
      </c>
      <c r="BH42" s="247">
        <f t="shared" si="38"/>
        <v>1</v>
      </c>
      <c r="BI42" s="247">
        <f t="shared" si="39"/>
        <v>1</v>
      </c>
      <c r="BJ42" s="247">
        <f t="shared" si="40"/>
        <v>1</v>
      </c>
      <c r="BK42" s="247">
        <f t="shared" si="41"/>
        <v>1</v>
      </c>
      <c r="BL42" s="247">
        <f t="shared" si="42"/>
        <v>1</v>
      </c>
      <c r="BM42" s="232"/>
      <c r="BN42" s="232"/>
      <c r="BO42" s="232"/>
      <c r="BP42" s="232"/>
      <c r="BQ42" s="232"/>
      <c r="BR42" s="232"/>
      <c r="BS42" s="247">
        <f t="shared" si="43"/>
        <v>1</v>
      </c>
      <c r="BT42" s="232"/>
      <c r="BU42" s="232"/>
      <c r="BV42" s="247">
        <f t="shared" si="44"/>
        <v>1</v>
      </c>
      <c r="BW42" s="247">
        <f t="shared" si="45"/>
        <v>1</v>
      </c>
      <c r="BX42" s="247">
        <f t="shared" si="46"/>
        <v>1</v>
      </c>
      <c r="BY42" s="247">
        <f t="shared" si="47"/>
        <v>1</v>
      </c>
      <c r="BZ42" s="247">
        <f xml:space="preserve"> IF( ISNUMBER(#REF! ), 0, 1 )</f>
        <v>1</v>
      </c>
      <c r="CA42" s="247">
        <f t="shared" si="48"/>
        <v>1</v>
      </c>
      <c r="CB42" s="322"/>
      <c r="CC42" s="196"/>
      <c r="CD42" s="196"/>
      <c r="CE42" s="687"/>
      <c r="CF42" s="687"/>
      <c r="CG42" s="687"/>
    </row>
    <row r="43" spans="1:85" s="2444" customFormat="1" ht="15.75" customHeight="1">
      <c r="A43" s="687"/>
      <c r="B43" s="3053"/>
      <c r="C43" s="3054"/>
      <c r="D43" s="3085" t="s">
        <v>3600</v>
      </c>
      <c r="E43" s="3086"/>
      <c r="F43" s="3054"/>
      <c r="G43" s="3054"/>
      <c r="H43" s="3086"/>
      <c r="I43" s="3086"/>
      <c r="J43" s="3086"/>
      <c r="K43" s="3054"/>
      <c r="L43" s="3054"/>
      <c r="M43" s="3054"/>
      <c r="N43" s="3055"/>
      <c r="O43" s="3056"/>
      <c r="P43" s="3055"/>
      <c r="Q43" s="3057"/>
      <c r="R43" s="3056"/>
      <c r="S43" s="3056"/>
      <c r="T43" s="3056"/>
      <c r="U43" s="3090">
        <f t="shared" si="30"/>
        <v>0</v>
      </c>
      <c r="V43" s="3091">
        <f t="shared" si="31"/>
        <v>0</v>
      </c>
      <c r="W43" s="3091">
        <f t="shared" si="32"/>
        <v>0</v>
      </c>
      <c r="X43" s="3077"/>
      <c r="Y43" s="3075"/>
      <c r="Z43" s="3075"/>
      <c r="AA43" s="3058"/>
      <c r="AB43" s="3092">
        <f t="shared" si="33"/>
        <v>0</v>
      </c>
      <c r="AC43" s="3092" t="str">
        <f t="shared" si="34"/>
        <v/>
      </c>
      <c r="AD43" s="3058"/>
      <c r="AE43" s="3058"/>
      <c r="AF43" s="3056"/>
      <c r="AG43" s="3056"/>
      <c r="AH43" s="3056"/>
      <c r="AI43" s="3059" t="str">
        <f t="shared" si="4"/>
        <v>N</v>
      </c>
      <c r="AJ43" s="3059" t="str">
        <f t="shared" si="5"/>
        <v>N</v>
      </c>
      <c r="AK43" s="3059" t="str">
        <f t="shared" si="6"/>
        <v>N</v>
      </c>
      <c r="AL43" s="3059" t="str">
        <f t="shared" si="7"/>
        <v>N</v>
      </c>
      <c r="AM43" s="3059" t="str">
        <f t="shared" si="8"/>
        <v>N</v>
      </c>
      <c r="AN43" s="3059" t="str">
        <f t="shared" si="9"/>
        <v>N</v>
      </c>
      <c r="AO43" s="3059" t="str">
        <f t="shared" si="10"/>
        <v>N</v>
      </c>
      <c r="AP43" s="3059" t="str">
        <f t="shared" si="11"/>
        <v>N</v>
      </c>
      <c r="AQ43" s="3086"/>
      <c r="AR43" s="3060"/>
      <c r="AS43" s="32"/>
      <c r="AT43" s="34" t="s">
        <v>3635</v>
      </c>
      <c r="AU43" s="171"/>
      <c r="AV43" s="322"/>
      <c r="AW43" s="246" t="str">
        <f t="shared" si="35"/>
        <v>Please complete all cells in row</v>
      </c>
      <c r="AX43" s="322"/>
      <c r="AY43" s="196"/>
      <c r="AZ43" s="196"/>
      <c r="BA43" s="196"/>
      <c r="BB43" s="196"/>
      <c r="BC43" s="196"/>
      <c r="BD43" s="196"/>
      <c r="BE43" s="196"/>
      <c r="BF43" s="247">
        <f t="shared" si="36"/>
        <v>1</v>
      </c>
      <c r="BG43" s="247">
        <f t="shared" si="37"/>
        <v>1</v>
      </c>
      <c r="BH43" s="247">
        <f t="shared" si="38"/>
        <v>1</v>
      </c>
      <c r="BI43" s="247">
        <f t="shared" si="39"/>
        <v>1</v>
      </c>
      <c r="BJ43" s="247">
        <f t="shared" si="40"/>
        <v>1</v>
      </c>
      <c r="BK43" s="247">
        <f t="shared" si="41"/>
        <v>1</v>
      </c>
      <c r="BL43" s="247">
        <f t="shared" si="42"/>
        <v>1</v>
      </c>
      <c r="BM43" s="232"/>
      <c r="BN43" s="232"/>
      <c r="BO43" s="232"/>
      <c r="BP43" s="232"/>
      <c r="BQ43" s="232"/>
      <c r="BR43" s="232"/>
      <c r="BS43" s="247">
        <f t="shared" si="43"/>
        <v>1</v>
      </c>
      <c r="BT43" s="232"/>
      <c r="BU43" s="232"/>
      <c r="BV43" s="247">
        <f t="shared" si="44"/>
        <v>1</v>
      </c>
      <c r="BW43" s="247">
        <f t="shared" si="45"/>
        <v>1</v>
      </c>
      <c r="BX43" s="247">
        <f t="shared" si="46"/>
        <v>1</v>
      </c>
      <c r="BY43" s="247">
        <f t="shared" si="47"/>
        <v>1</v>
      </c>
      <c r="BZ43" s="247">
        <f xml:space="preserve"> IF( ISNUMBER(#REF! ), 0, 1 )</f>
        <v>1</v>
      </c>
      <c r="CA43" s="247">
        <f t="shared" si="48"/>
        <v>1</v>
      </c>
      <c r="CB43" s="322"/>
      <c r="CC43" s="196"/>
      <c r="CD43" s="196"/>
      <c r="CE43" s="687"/>
      <c r="CF43" s="687"/>
      <c r="CG43" s="687"/>
    </row>
    <row r="44" spans="1:85" s="2444" customFormat="1" ht="15.75" customHeight="1">
      <c r="A44" s="687"/>
      <c r="B44" s="3053"/>
      <c r="C44" s="3054"/>
      <c r="D44" s="3085" t="s">
        <v>3600</v>
      </c>
      <c r="E44" s="3086"/>
      <c r="F44" s="3054"/>
      <c r="G44" s="3054"/>
      <c r="H44" s="3086"/>
      <c r="I44" s="3086"/>
      <c r="J44" s="3086"/>
      <c r="K44" s="3054"/>
      <c r="L44" s="3054"/>
      <c r="M44" s="3054"/>
      <c r="N44" s="3055"/>
      <c r="O44" s="3056"/>
      <c r="P44" s="3055"/>
      <c r="Q44" s="3057"/>
      <c r="R44" s="3056"/>
      <c r="S44" s="3056"/>
      <c r="T44" s="3056"/>
      <c r="U44" s="3090">
        <f t="shared" si="30"/>
        <v>0</v>
      </c>
      <c r="V44" s="3091">
        <f t="shared" si="31"/>
        <v>0</v>
      </c>
      <c r="W44" s="3091">
        <f t="shared" si="32"/>
        <v>0</v>
      </c>
      <c r="X44" s="3077"/>
      <c r="Y44" s="3075"/>
      <c r="Z44" s="3075"/>
      <c r="AA44" s="3058"/>
      <c r="AB44" s="3092">
        <f t="shared" si="33"/>
        <v>0</v>
      </c>
      <c r="AC44" s="3092" t="str">
        <f t="shared" si="34"/>
        <v/>
      </c>
      <c r="AD44" s="3058"/>
      <c r="AE44" s="3058"/>
      <c r="AF44" s="3056"/>
      <c r="AG44" s="3056"/>
      <c r="AH44" s="3056"/>
      <c r="AI44" s="3059" t="str">
        <f t="shared" si="4"/>
        <v>N</v>
      </c>
      <c r="AJ44" s="3059" t="str">
        <f t="shared" si="5"/>
        <v>N</v>
      </c>
      <c r="AK44" s="3059" t="str">
        <f t="shared" si="6"/>
        <v>N</v>
      </c>
      <c r="AL44" s="3059" t="str">
        <f t="shared" si="7"/>
        <v>N</v>
      </c>
      <c r="AM44" s="3059" t="str">
        <f t="shared" si="8"/>
        <v>N</v>
      </c>
      <c r="AN44" s="3059" t="str">
        <f t="shared" si="9"/>
        <v>N</v>
      </c>
      <c r="AO44" s="3059" t="str">
        <f t="shared" si="10"/>
        <v>N</v>
      </c>
      <c r="AP44" s="3059" t="str">
        <f t="shared" si="11"/>
        <v>N</v>
      </c>
      <c r="AQ44" s="3086"/>
      <c r="AR44" s="3060"/>
      <c r="AS44" s="32"/>
      <c r="AT44" s="34" t="s">
        <v>3636</v>
      </c>
      <c r="AU44" s="171"/>
      <c r="AV44" s="322"/>
      <c r="AW44" s="246" t="str">
        <f t="shared" si="35"/>
        <v>Please complete all cells in row</v>
      </c>
      <c r="AX44" s="322"/>
      <c r="AY44" s="196"/>
      <c r="AZ44" s="196"/>
      <c r="BA44" s="196"/>
      <c r="BB44" s="196"/>
      <c r="BC44" s="196"/>
      <c r="BD44" s="196"/>
      <c r="BE44" s="196"/>
      <c r="BF44" s="247">
        <f t="shared" si="36"/>
        <v>1</v>
      </c>
      <c r="BG44" s="247">
        <f t="shared" si="37"/>
        <v>1</v>
      </c>
      <c r="BH44" s="247">
        <f t="shared" si="38"/>
        <v>1</v>
      </c>
      <c r="BI44" s="247">
        <f t="shared" si="39"/>
        <v>1</v>
      </c>
      <c r="BJ44" s="247">
        <f t="shared" si="40"/>
        <v>1</v>
      </c>
      <c r="BK44" s="247">
        <f t="shared" si="41"/>
        <v>1</v>
      </c>
      <c r="BL44" s="247">
        <f t="shared" si="42"/>
        <v>1</v>
      </c>
      <c r="BM44" s="232"/>
      <c r="BN44" s="232"/>
      <c r="BO44" s="232"/>
      <c r="BP44" s="232"/>
      <c r="BQ44" s="232"/>
      <c r="BR44" s="232"/>
      <c r="BS44" s="247">
        <f t="shared" si="43"/>
        <v>1</v>
      </c>
      <c r="BT44" s="232"/>
      <c r="BU44" s="232"/>
      <c r="BV44" s="247">
        <f t="shared" si="44"/>
        <v>1</v>
      </c>
      <c r="BW44" s="247">
        <f t="shared" si="45"/>
        <v>1</v>
      </c>
      <c r="BX44" s="247">
        <f t="shared" si="46"/>
        <v>1</v>
      </c>
      <c r="BY44" s="247">
        <f t="shared" si="47"/>
        <v>1</v>
      </c>
      <c r="BZ44" s="247">
        <f xml:space="preserve"> IF( ISNUMBER(#REF! ), 0, 1 )</f>
        <v>1</v>
      </c>
      <c r="CA44" s="247">
        <f t="shared" si="48"/>
        <v>1</v>
      </c>
      <c r="CB44" s="322"/>
      <c r="CC44" s="196"/>
      <c r="CD44" s="196"/>
      <c r="CE44" s="687"/>
      <c r="CF44" s="687"/>
      <c r="CG44" s="687"/>
    </row>
    <row r="45" spans="1:85" s="2444" customFormat="1" ht="15.75" customHeight="1">
      <c r="A45" s="687"/>
      <c r="B45" s="3053"/>
      <c r="C45" s="3054"/>
      <c r="D45" s="3085" t="s">
        <v>3600</v>
      </c>
      <c r="E45" s="3086"/>
      <c r="F45" s="3054"/>
      <c r="G45" s="3054"/>
      <c r="H45" s="3086"/>
      <c r="I45" s="3086"/>
      <c r="J45" s="3086"/>
      <c r="K45" s="3054"/>
      <c r="L45" s="3054"/>
      <c r="M45" s="3054"/>
      <c r="N45" s="3055"/>
      <c r="O45" s="3056"/>
      <c r="P45" s="3055"/>
      <c r="Q45" s="3057"/>
      <c r="R45" s="3056"/>
      <c r="S45" s="3056"/>
      <c r="T45" s="3056"/>
      <c r="U45" s="3090">
        <f t="shared" si="30"/>
        <v>0</v>
      </c>
      <c r="V45" s="3091">
        <f t="shared" si="31"/>
        <v>0</v>
      </c>
      <c r="W45" s="3091">
        <f t="shared" si="32"/>
        <v>0</v>
      </c>
      <c r="X45" s="3077"/>
      <c r="Y45" s="3075"/>
      <c r="Z45" s="3075"/>
      <c r="AA45" s="3058"/>
      <c r="AB45" s="3092">
        <f t="shared" si="33"/>
        <v>0</v>
      </c>
      <c r="AC45" s="3092" t="str">
        <f t="shared" si="34"/>
        <v/>
      </c>
      <c r="AD45" s="3058"/>
      <c r="AE45" s="3058"/>
      <c r="AF45" s="3056"/>
      <c r="AG45" s="3056"/>
      <c r="AH45" s="3056"/>
      <c r="AI45" s="3059" t="str">
        <f t="shared" si="4"/>
        <v>N</v>
      </c>
      <c r="AJ45" s="3059" t="str">
        <f t="shared" si="5"/>
        <v>N</v>
      </c>
      <c r="AK45" s="3059" t="str">
        <f t="shared" si="6"/>
        <v>N</v>
      </c>
      <c r="AL45" s="3059" t="str">
        <f t="shared" si="7"/>
        <v>N</v>
      </c>
      <c r="AM45" s="3059" t="str">
        <f t="shared" si="8"/>
        <v>N</v>
      </c>
      <c r="AN45" s="3059" t="str">
        <f t="shared" si="9"/>
        <v>N</v>
      </c>
      <c r="AO45" s="3059" t="str">
        <f t="shared" si="10"/>
        <v>N</v>
      </c>
      <c r="AP45" s="3059" t="str">
        <f t="shared" si="11"/>
        <v>N</v>
      </c>
      <c r="AQ45" s="3086"/>
      <c r="AR45" s="3060"/>
      <c r="AS45" s="32"/>
      <c r="AT45" s="34" t="s">
        <v>3637</v>
      </c>
      <c r="AU45" s="171"/>
      <c r="AV45" s="322"/>
      <c r="AW45" s="246" t="str">
        <f t="shared" si="35"/>
        <v>Please complete all cells in row</v>
      </c>
      <c r="AX45" s="322"/>
      <c r="AY45" s="196"/>
      <c r="AZ45" s="196"/>
      <c r="BA45" s="196"/>
      <c r="BB45" s="196"/>
      <c r="BC45" s="196"/>
      <c r="BD45" s="196"/>
      <c r="BE45" s="196"/>
      <c r="BF45" s="247">
        <f t="shared" si="36"/>
        <v>1</v>
      </c>
      <c r="BG45" s="247">
        <f t="shared" si="37"/>
        <v>1</v>
      </c>
      <c r="BH45" s="247">
        <f t="shared" si="38"/>
        <v>1</v>
      </c>
      <c r="BI45" s="247">
        <f t="shared" si="39"/>
        <v>1</v>
      </c>
      <c r="BJ45" s="247">
        <f t="shared" si="40"/>
        <v>1</v>
      </c>
      <c r="BK45" s="247">
        <f t="shared" si="41"/>
        <v>1</v>
      </c>
      <c r="BL45" s="247">
        <f t="shared" si="42"/>
        <v>1</v>
      </c>
      <c r="BM45" s="232"/>
      <c r="BN45" s="232"/>
      <c r="BO45" s="232"/>
      <c r="BP45" s="232"/>
      <c r="BQ45" s="232"/>
      <c r="BR45" s="232"/>
      <c r="BS45" s="247">
        <f t="shared" si="43"/>
        <v>1</v>
      </c>
      <c r="BT45" s="232"/>
      <c r="BU45" s="232"/>
      <c r="BV45" s="247">
        <f t="shared" si="44"/>
        <v>1</v>
      </c>
      <c r="BW45" s="247">
        <f t="shared" si="45"/>
        <v>1</v>
      </c>
      <c r="BX45" s="247">
        <f t="shared" si="46"/>
        <v>1</v>
      </c>
      <c r="BY45" s="247">
        <f t="shared" si="47"/>
        <v>1</v>
      </c>
      <c r="BZ45" s="247">
        <f xml:space="preserve"> IF( ISNUMBER(#REF! ), 0, 1 )</f>
        <v>1</v>
      </c>
      <c r="CA45" s="247">
        <f t="shared" si="48"/>
        <v>1</v>
      </c>
      <c r="CB45" s="322"/>
      <c r="CC45" s="196"/>
      <c r="CD45" s="196"/>
      <c r="CE45" s="687"/>
      <c r="CF45" s="687"/>
      <c r="CG45" s="687"/>
    </row>
    <row r="46" spans="1:85" s="2444" customFormat="1" ht="15.75" customHeight="1">
      <c r="A46" s="687"/>
      <c r="B46" s="3053"/>
      <c r="C46" s="3054"/>
      <c r="D46" s="3085" t="s">
        <v>3600</v>
      </c>
      <c r="E46" s="3086"/>
      <c r="F46" s="3054"/>
      <c r="G46" s="3054"/>
      <c r="H46" s="3086"/>
      <c r="I46" s="3086"/>
      <c r="J46" s="3086"/>
      <c r="K46" s="3054"/>
      <c r="L46" s="3054"/>
      <c r="M46" s="3054"/>
      <c r="N46" s="3055"/>
      <c r="O46" s="3056"/>
      <c r="P46" s="3055"/>
      <c r="Q46" s="3057"/>
      <c r="R46" s="3056"/>
      <c r="S46" s="3056"/>
      <c r="T46" s="3056"/>
      <c r="U46" s="3090">
        <f t="shared" si="30"/>
        <v>0</v>
      </c>
      <c r="V46" s="3091">
        <f t="shared" si="31"/>
        <v>0</v>
      </c>
      <c r="W46" s="3091">
        <f t="shared" si="32"/>
        <v>0</v>
      </c>
      <c r="X46" s="3077"/>
      <c r="Y46" s="3075"/>
      <c r="Z46" s="3075"/>
      <c r="AA46" s="3058"/>
      <c r="AB46" s="3092">
        <f t="shared" si="33"/>
        <v>0</v>
      </c>
      <c r="AC46" s="3092" t="str">
        <f t="shared" si="34"/>
        <v/>
      </c>
      <c r="AD46" s="3058"/>
      <c r="AE46" s="3058"/>
      <c r="AF46" s="3056"/>
      <c r="AG46" s="3056"/>
      <c r="AH46" s="3056"/>
      <c r="AI46" s="3059" t="str">
        <f t="shared" si="4"/>
        <v>N</v>
      </c>
      <c r="AJ46" s="3059" t="str">
        <f t="shared" si="5"/>
        <v>N</v>
      </c>
      <c r="AK46" s="3059" t="str">
        <f t="shared" si="6"/>
        <v>N</v>
      </c>
      <c r="AL46" s="3059" t="str">
        <f t="shared" si="7"/>
        <v>N</v>
      </c>
      <c r="AM46" s="3059" t="str">
        <f t="shared" si="8"/>
        <v>N</v>
      </c>
      <c r="AN46" s="3059" t="str">
        <f t="shared" si="9"/>
        <v>N</v>
      </c>
      <c r="AO46" s="3059" t="str">
        <f t="shared" si="10"/>
        <v>N</v>
      </c>
      <c r="AP46" s="3059" t="str">
        <f t="shared" si="11"/>
        <v>N</v>
      </c>
      <c r="AQ46" s="3086"/>
      <c r="AR46" s="3060"/>
      <c r="AS46" s="32"/>
      <c r="AT46" s="34" t="s">
        <v>3638</v>
      </c>
      <c r="AU46" s="171"/>
      <c r="AV46" s="322"/>
      <c r="AW46" s="246" t="str">
        <f t="shared" si="35"/>
        <v>Please complete all cells in row</v>
      </c>
      <c r="AX46" s="322"/>
      <c r="AY46" s="196"/>
      <c r="AZ46" s="196"/>
      <c r="BA46" s="196"/>
      <c r="BB46" s="196"/>
      <c r="BC46" s="196"/>
      <c r="BD46" s="196"/>
      <c r="BE46" s="196"/>
      <c r="BF46" s="247">
        <f t="shared" si="36"/>
        <v>1</v>
      </c>
      <c r="BG46" s="247">
        <f t="shared" si="37"/>
        <v>1</v>
      </c>
      <c r="BH46" s="247">
        <f t="shared" si="38"/>
        <v>1</v>
      </c>
      <c r="BI46" s="247">
        <f t="shared" si="39"/>
        <v>1</v>
      </c>
      <c r="BJ46" s="247">
        <f t="shared" si="40"/>
        <v>1</v>
      </c>
      <c r="BK46" s="247">
        <f t="shared" si="41"/>
        <v>1</v>
      </c>
      <c r="BL46" s="247">
        <f t="shared" si="42"/>
        <v>1</v>
      </c>
      <c r="BM46" s="232"/>
      <c r="BN46" s="232"/>
      <c r="BO46" s="232"/>
      <c r="BP46" s="232"/>
      <c r="BQ46" s="232"/>
      <c r="BR46" s="232"/>
      <c r="BS46" s="247">
        <f t="shared" si="43"/>
        <v>1</v>
      </c>
      <c r="BT46" s="232"/>
      <c r="BU46" s="232"/>
      <c r="BV46" s="247">
        <f t="shared" si="44"/>
        <v>1</v>
      </c>
      <c r="BW46" s="247">
        <f t="shared" si="45"/>
        <v>1</v>
      </c>
      <c r="BX46" s="247">
        <f t="shared" si="46"/>
        <v>1</v>
      </c>
      <c r="BY46" s="247">
        <f t="shared" si="47"/>
        <v>1</v>
      </c>
      <c r="BZ46" s="247">
        <f xml:space="preserve"> IF( ISNUMBER(#REF! ), 0, 1 )</f>
        <v>1</v>
      </c>
      <c r="CA46" s="247">
        <f t="shared" si="48"/>
        <v>1</v>
      </c>
      <c r="CB46" s="322"/>
      <c r="CC46" s="196"/>
      <c r="CD46" s="196"/>
      <c r="CE46" s="687"/>
      <c r="CF46" s="687"/>
      <c r="CG46" s="687"/>
    </row>
    <row r="47" spans="1:85" s="2444" customFormat="1" ht="15.75" customHeight="1">
      <c r="A47" s="687"/>
      <c r="B47" s="3053"/>
      <c r="C47" s="3054"/>
      <c r="D47" s="3085" t="s">
        <v>3600</v>
      </c>
      <c r="E47" s="3086"/>
      <c r="F47" s="3054"/>
      <c r="G47" s="3054"/>
      <c r="H47" s="3086"/>
      <c r="I47" s="3086"/>
      <c r="J47" s="3086"/>
      <c r="K47" s="3054"/>
      <c r="L47" s="3054"/>
      <c r="M47" s="3054"/>
      <c r="N47" s="3055"/>
      <c r="O47" s="3056"/>
      <c r="P47" s="3055"/>
      <c r="Q47" s="3057"/>
      <c r="R47" s="3056"/>
      <c r="S47" s="3056"/>
      <c r="T47" s="3056"/>
      <c r="U47" s="3090">
        <f t="shared" si="30"/>
        <v>0</v>
      </c>
      <c r="V47" s="3091">
        <f t="shared" si="31"/>
        <v>0</v>
      </c>
      <c r="W47" s="3091">
        <f t="shared" si="32"/>
        <v>0</v>
      </c>
      <c r="X47" s="3077"/>
      <c r="Y47" s="3075"/>
      <c r="Z47" s="3075"/>
      <c r="AA47" s="3058"/>
      <c r="AB47" s="3092">
        <f t="shared" si="33"/>
        <v>0</v>
      </c>
      <c r="AC47" s="3092" t="str">
        <f t="shared" si="34"/>
        <v/>
      </c>
      <c r="AD47" s="3058"/>
      <c r="AE47" s="3058"/>
      <c r="AF47" s="3056"/>
      <c r="AG47" s="3056"/>
      <c r="AH47" s="3056"/>
      <c r="AI47" s="3059" t="str">
        <f t="shared" si="4"/>
        <v>N</v>
      </c>
      <c r="AJ47" s="3059" t="str">
        <f t="shared" si="5"/>
        <v>N</v>
      </c>
      <c r="AK47" s="3059" t="str">
        <f t="shared" si="6"/>
        <v>N</v>
      </c>
      <c r="AL47" s="3059" t="str">
        <f t="shared" si="7"/>
        <v>N</v>
      </c>
      <c r="AM47" s="3059" t="str">
        <f t="shared" si="8"/>
        <v>N</v>
      </c>
      <c r="AN47" s="3059" t="str">
        <f t="shared" si="9"/>
        <v>N</v>
      </c>
      <c r="AO47" s="3059" t="str">
        <f t="shared" si="10"/>
        <v>N</v>
      </c>
      <c r="AP47" s="3059" t="str">
        <f t="shared" si="11"/>
        <v>N</v>
      </c>
      <c r="AQ47" s="3086"/>
      <c r="AR47" s="3060"/>
      <c r="AS47" s="32"/>
      <c r="AT47" s="34" t="s">
        <v>3639</v>
      </c>
      <c r="AU47" s="171"/>
      <c r="AV47" s="322"/>
      <c r="AW47" s="246" t="str">
        <f t="shared" si="35"/>
        <v>Please complete all cells in row</v>
      </c>
      <c r="AX47" s="322"/>
      <c r="AY47" s="196"/>
      <c r="AZ47" s="196"/>
      <c r="BA47" s="196"/>
      <c r="BB47" s="196"/>
      <c r="BC47" s="196"/>
      <c r="BD47" s="196"/>
      <c r="BE47" s="196"/>
      <c r="BF47" s="247">
        <f t="shared" si="36"/>
        <v>1</v>
      </c>
      <c r="BG47" s="247">
        <f t="shared" si="37"/>
        <v>1</v>
      </c>
      <c r="BH47" s="247">
        <f t="shared" si="38"/>
        <v>1</v>
      </c>
      <c r="BI47" s="247">
        <f t="shared" si="39"/>
        <v>1</v>
      </c>
      <c r="BJ47" s="247">
        <f t="shared" si="40"/>
        <v>1</v>
      </c>
      <c r="BK47" s="247">
        <f t="shared" si="41"/>
        <v>1</v>
      </c>
      <c r="BL47" s="247">
        <f t="shared" si="42"/>
        <v>1</v>
      </c>
      <c r="BM47" s="232"/>
      <c r="BN47" s="232"/>
      <c r="BO47" s="232"/>
      <c r="BP47" s="232"/>
      <c r="BQ47" s="232"/>
      <c r="BR47" s="232"/>
      <c r="BS47" s="247">
        <f t="shared" si="43"/>
        <v>1</v>
      </c>
      <c r="BT47" s="232"/>
      <c r="BU47" s="232"/>
      <c r="BV47" s="247">
        <f t="shared" si="44"/>
        <v>1</v>
      </c>
      <c r="BW47" s="247">
        <f t="shared" si="45"/>
        <v>1</v>
      </c>
      <c r="BX47" s="247">
        <f t="shared" si="46"/>
        <v>1</v>
      </c>
      <c r="BY47" s="247">
        <f t="shared" si="47"/>
        <v>1</v>
      </c>
      <c r="BZ47" s="247">
        <f xml:space="preserve"> IF( ISNUMBER(#REF! ), 0, 1 )</f>
        <v>1</v>
      </c>
      <c r="CA47" s="247">
        <f t="shared" si="48"/>
        <v>1</v>
      </c>
      <c r="CB47" s="322"/>
      <c r="CC47" s="196"/>
      <c r="CD47" s="196"/>
      <c r="CE47" s="687"/>
      <c r="CF47" s="687"/>
      <c r="CG47" s="687"/>
    </row>
    <row r="48" spans="1:85" s="2444" customFormat="1" ht="15.75" customHeight="1">
      <c r="A48" s="687"/>
      <c r="B48" s="3053"/>
      <c r="C48" s="3054"/>
      <c r="D48" s="3085" t="s">
        <v>3600</v>
      </c>
      <c r="E48" s="3086"/>
      <c r="F48" s="3054"/>
      <c r="G48" s="3054"/>
      <c r="H48" s="3086"/>
      <c r="I48" s="3086"/>
      <c r="J48" s="3086"/>
      <c r="K48" s="3054"/>
      <c r="L48" s="3054"/>
      <c r="M48" s="3054"/>
      <c r="N48" s="3055"/>
      <c r="O48" s="3056"/>
      <c r="P48" s="3055"/>
      <c r="Q48" s="3057"/>
      <c r="R48" s="3056"/>
      <c r="S48" s="3056"/>
      <c r="T48" s="3056"/>
      <c r="U48" s="3090">
        <f t="shared" si="30"/>
        <v>0</v>
      </c>
      <c r="V48" s="3091">
        <f t="shared" si="31"/>
        <v>0</v>
      </c>
      <c r="W48" s="3091">
        <f t="shared" si="32"/>
        <v>0</v>
      </c>
      <c r="X48" s="3077"/>
      <c r="Y48" s="3075"/>
      <c r="Z48" s="3075"/>
      <c r="AA48" s="3058"/>
      <c r="AB48" s="3092">
        <f t="shared" si="33"/>
        <v>0</v>
      </c>
      <c r="AC48" s="3092" t="str">
        <f t="shared" si="34"/>
        <v/>
      </c>
      <c r="AD48" s="3058"/>
      <c r="AE48" s="3058"/>
      <c r="AF48" s="3056"/>
      <c r="AG48" s="3056"/>
      <c r="AH48" s="3056"/>
      <c r="AI48" s="3059" t="str">
        <f t="shared" si="4"/>
        <v>N</v>
      </c>
      <c r="AJ48" s="3059" t="str">
        <f t="shared" si="5"/>
        <v>N</v>
      </c>
      <c r="AK48" s="3059" t="str">
        <f t="shared" si="6"/>
        <v>N</v>
      </c>
      <c r="AL48" s="3059" t="str">
        <f t="shared" si="7"/>
        <v>N</v>
      </c>
      <c r="AM48" s="3059" t="str">
        <f t="shared" si="8"/>
        <v>N</v>
      </c>
      <c r="AN48" s="3059" t="str">
        <f t="shared" si="9"/>
        <v>N</v>
      </c>
      <c r="AO48" s="3059" t="str">
        <f t="shared" si="10"/>
        <v>N</v>
      </c>
      <c r="AP48" s="3059" t="str">
        <f t="shared" si="11"/>
        <v>N</v>
      </c>
      <c r="AQ48" s="3086"/>
      <c r="AR48" s="3060"/>
      <c r="AS48" s="32"/>
      <c r="AT48" s="34" t="s">
        <v>3640</v>
      </c>
      <c r="AU48" s="171"/>
      <c r="AV48" s="322"/>
      <c r="AW48" s="246" t="str">
        <f t="shared" si="35"/>
        <v>Please complete all cells in row</v>
      </c>
      <c r="AX48" s="322"/>
      <c r="AY48" s="196"/>
      <c r="AZ48" s="196"/>
      <c r="BA48" s="196"/>
      <c r="BB48" s="196"/>
      <c r="BC48" s="196"/>
      <c r="BD48" s="196"/>
      <c r="BE48" s="196"/>
      <c r="BF48" s="247">
        <f t="shared" si="36"/>
        <v>1</v>
      </c>
      <c r="BG48" s="247">
        <f t="shared" si="37"/>
        <v>1</v>
      </c>
      <c r="BH48" s="247">
        <f t="shared" si="38"/>
        <v>1</v>
      </c>
      <c r="BI48" s="247">
        <f t="shared" si="39"/>
        <v>1</v>
      </c>
      <c r="BJ48" s="247">
        <f t="shared" si="40"/>
        <v>1</v>
      </c>
      <c r="BK48" s="247">
        <f t="shared" si="41"/>
        <v>1</v>
      </c>
      <c r="BL48" s="247">
        <f t="shared" si="42"/>
        <v>1</v>
      </c>
      <c r="BM48" s="232"/>
      <c r="BN48" s="232"/>
      <c r="BO48" s="232"/>
      <c r="BP48" s="232"/>
      <c r="BQ48" s="232"/>
      <c r="BR48" s="232"/>
      <c r="BS48" s="247">
        <f t="shared" si="43"/>
        <v>1</v>
      </c>
      <c r="BT48" s="232"/>
      <c r="BU48" s="232"/>
      <c r="BV48" s="247">
        <f t="shared" si="44"/>
        <v>1</v>
      </c>
      <c r="BW48" s="247">
        <f t="shared" si="45"/>
        <v>1</v>
      </c>
      <c r="BX48" s="247">
        <f t="shared" si="46"/>
        <v>1</v>
      </c>
      <c r="BY48" s="247">
        <f t="shared" si="47"/>
        <v>1</v>
      </c>
      <c r="BZ48" s="247">
        <f xml:space="preserve"> IF( ISNUMBER(#REF! ), 0, 1 )</f>
        <v>1</v>
      </c>
      <c r="CA48" s="247">
        <f t="shared" si="48"/>
        <v>1</v>
      </c>
      <c r="CB48" s="322"/>
      <c r="CC48" s="196"/>
      <c r="CD48" s="196"/>
      <c r="CE48" s="687"/>
      <c r="CF48" s="687"/>
      <c r="CG48" s="687"/>
    </row>
    <row r="49" spans="1:85" s="2444" customFormat="1" ht="15.75" customHeight="1">
      <c r="A49" s="687"/>
      <c r="B49" s="3053"/>
      <c r="C49" s="3054"/>
      <c r="D49" s="3085" t="s">
        <v>3600</v>
      </c>
      <c r="E49" s="3086"/>
      <c r="F49" s="3054"/>
      <c r="G49" s="3054"/>
      <c r="H49" s="3086"/>
      <c r="I49" s="3086"/>
      <c r="J49" s="3086"/>
      <c r="K49" s="3054"/>
      <c r="L49" s="3054"/>
      <c r="M49" s="3054"/>
      <c r="N49" s="3055"/>
      <c r="O49" s="3056"/>
      <c r="P49" s="3055"/>
      <c r="Q49" s="3057"/>
      <c r="R49" s="3056"/>
      <c r="S49" s="3056"/>
      <c r="T49" s="3056"/>
      <c r="U49" s="3090">
        <f t="shared" si="30"/>
        <v>0</v>
      </c>
      <c r="V49" s="3091">
        <f t="shared" si="31"/>
        <v>0</v>
      </c>
      <c r="W49" s="3091">
        <f t="shared" si="32"/>
        <v>0</v>
      </c>
      <c r="X49" s="3077"/>
      <c r="Y49" s="3075"/>
      <c r="Z49" s="3075"/>
      <c r="AA49" s="3058"/>
      <c r="AB49" s="3092">
        <f t="shared" si="33"/>
        <v>0</v>
      </c>
      <c r="AC49" s="3092" t="str">
        <f t="shared" si="34"/>
        <v/>
      </c>
      <c r="AD49" s="3058"/>
      <c r="AE49" s="3058"/>
      <c r="AF49" s="3056"/>
      <c r="AG49" s="3056"/>
      <c r="AH49" s="3056"/>
      <c r="AI49" s="3059" t="str">
        <f t="shared" si="4"/>
        <v>N</v>
      </c>
      <c r="AJ49" s="3059" t="str">
        <f t="shared" si="5"/>
        <v>N</v>
      </c>
      <c r="AK49" s="3059" t="str">
        <f t="shared" si="6"/>
        <v>N</v>
      </c>
      <c r="AL49" s="3059" t="str">
        <f t="shared" si="7"/>
        <v>N</v>
      </c>
      <c r="AM49" s="3059" t="str">
        <f t="shared" si="8"/>
        <v>N</v>
      </c>
      <c r="AN49" s="3059" t="str">
        <f t="shared" si="9"/>
        <v>N</v>
      </c>
      <c r="AO49" s="3059" t="str">
        <f t="shared" si="10"/>
        <v>N</v>
      </c>
      <c r="AP49" s="3059" t="str">
        <f t="shared" si="11"/>
        <v>N</v>
      </c>
      <c r="AQ49" s="3086"/>
      <c r="AR49" s="3060"/>
      <c r="AS49" s="32"/>
      <c r="AT49" s="34" t="s">
        <v>3641</v>
      </c>
      <c r="AU49" s="171"/>
      <c r="AV49" s="322"/>
      <c r="AW49" s="246" t="str">
        <f t="shared" si="35"/>
        <v>Please complete all cells in row</v>
      </c>
      <c r="AX49" s="322"/>
      <c r="AY49" s="196"/>
      <c r="AZ49" s="196"/>
      <c r="BA49" s="196"/>
      <c r="BB49" s="196"/>
      <c r="BC49" s="196"/>
      <c r="BD49" s="196"/>
      <c r="BE49" s="196"/>
      <c r="BF49" s="247">
        <f t="shared" si="36"/>
        <v>1</v>
      </c>
      <c r="BG49" s="247">
        <f t="shared" si="37"/>
        <v>1</v>
      </c>
      <c r="BH49" s="247">
        <f t="shared" si="38"/>
        <v>1</v>
      </c>
      <c r="BI49" s="247">
        <f t="shared" si="39"/>
        <v>1</v>
      </c>
      <c r="BJ49" s="247">
        <f t="shared" si="40"/>
        <v>1</v>
      </c>
      <c r="BK49" s="247">
        <f t="shared" si="41"/>
        <v>1</v>
      </c>
      <c r="BL49" s="247">
        <f t="shared" si="42"/>
        <v>1</v>
      </c>
      <c r="BM49" s="232"/>
      <c r="BN49" s="232"/>
      <c r="BO49" s="232"/>
      <c r="BP49" s="232"/>
      <c r="BQ49" s="232"/>
      <c r="BR49" s="232"/>
      <c r="BS49" s="247">
        <f t="shared" si="43"/>
        <v>1</v>
      </c>
      <c r="BT49" s="232"/>
      <c r="BU49" s="232"/>
      <c r="BV49" s="247">
        <f t="shared" si="44"/>
        <v>1</v>
      </c>
      <c r="BW49" s="247">
        <f t="shared" si="45"/>
        <v>1</v>
      </c>
      <c r="BX49" s="247">
        <f t="shared" si="46"/>
        <v>1</v>
      </c>
      <c r="BY49" s="247">
        <f t="shared" si="47"/>
        <v>1</v>
      </c>
      <c r="BZ49" s="247">
        <f xml:space="preserve"> IF( ISNUMBER(#REF! ), 0, 1 )</f>
        <v>1</v>
      </c>
      <c r="CA49" s="247">
        <f t="shared" si="48"/>
        <v>1</v>
      </c>
      <c r="CB49" s="322"/>
      <c r="CC49" s="196"/>
      <c r="CD49" s="196"/>
      <c r="CE49" s="687"/>
      <c r="CF49" s="687"/>
      <c r="CG49" s="687"/>
    </row>
    <row r="50" spans="1:85" s="2444" customFormat="1" ht="15.75" customHeight="1">
      <c r="A50" s="687"/>
      <c r="B50" s="3053"/>
      <c r="C50" s="3054"/>
      <c r="D50" s="3085" t="s">
        <v>3600</v>
      </c>
      <c r="E50" s="3086"/>
      <c r="F50" s="3054"/>
      <c r="G50" s="3054"/>
      <c r="H50" s="3086"/>
      <c r="I50" s="3086"/>
      <c r="J50" s="3086"/>
      <c r="K50" s="3054"/>
      <c r="L50" s="3054"/>
      <c r="M50" s="3054"/>
      <c r="N50" s="3055"/>
      <c r="O50" s="3056"/>
      <c r="P50" s="3055"/>
      <c r="Q50" s="3057"/>
      <c r="R50" s="3056"/>
      <c r="S50" s="3056"/>
      <c r="T50" s="3056"/>
      <c r="U50" s="3090">
        <f t="shared" si="30"/>
        <v>0</v>
      </c>
      <c r="V50" s="3091">
        <f t="shared" si="31"/>
        <v>0</v>
      </c>
      <c r="W50" s="3091">
        <f t="shared" si="32"/>
        <v>0</v>
      </c>
      <c r="X50" s="3077"/>
      <c r="Y50" s="3075"/>
      <c r="Z50" s="3075"/>
      <c r="AA50" s="3058"/>
      <c r="AB50" s="3092">
        <f t="shared" si="33"/>
        <v>0</v>
      </c>
      <c r="AC50" s="3092" t="str">
        <f t="shared" si="34"/>
        <v/>
      </c>
      <c r="AD50" s="3058"/>
      <c r="AE50" s="3058"/>
      <c r="AF50" s="3056"/>
      <c r="AG50" s="3056"/>
      <c r="AH50" s="3056"/>
      <c r="AI50" s="3059" t="str">
        <f t="shared" si="4"/>
        <v>N</v>
      </c>
      <c r="AJ50" s="3059" t="str">
        <f t="shared" si="5"/>
        <v>N</v>
      </c>
      <c r="AK50" s="3059" t="str">
        <f t="shared" si="6"/>
        <v>N</v>
      </c>
      <c r="AL50" s="3059" t="str">
        <f t="shared" si="7"/>
        <v>N</v>
      </c>
      <c r="AM50" s="3059" t="str">
        <f t="shared" si="8"/>
        <v>N</v>
      </c>
      <c r="AN50" s="3059" t="str">
        <f t="shared" si="9"/>
        <v>N</v>
      </c>
      <c r="AO50" s="3059" t="str">
        <f t="shared" si="10"/>
        <v>N</v>
      </c>
      <c r="AP50" s="3059" t="str">
        <f t="shared" si="11"/>
        <v>N</v>
      </c>
      <c r="AQ50" s="3086"/>
      <c r="AR50" s="3060"/>
      <c r="AS50" s="32"/>
      <c r="AT50" s="34" t="s">
        <v>3642</v>
      </c>
      <c r="AU50" s="171"/>
      <c r="AV50" s="322"/>
      <c r="AW50" s="246" t="str">
        <f t="shared" si="35"/>
        <v>Please complete all cells in row</v>
      </c>
      <c r="AX50" s="322"/>
      <c r="AY50" s="196"/>
      <c r="AZ50" s="196"/>
      <c r="BA50" s="196"/>
      <c r="BB50" s="196"/>
      <c r="BC50" s="196"/>
      <c r="BD50" s="196"/>
      <c r="BE50" s="196"/>
      <c r="BF50" s="247">
        <f t="shared" si="36"/>
        <v>1</v>
      </c>
      <c r="BG50" s="247">
        <f t="shared" si="37"/>
        <v>1</v>
      </c>
      <c r="BH50" s="247">
        <f t="shared" si="38"/>
        <v>1</v>
      </c>
      <c r="BI50" s="247">
        <f t="shared" si="39"/>
        <v>1</v>
      </c>
      <c r="BJ50" s="247">
        <f t="shared" si="40"/>
        <v>1</v>
      </c>
      <c r="BK50" s="247">
        <f t="shared" si="41"/>
        <v>1</v>
      </c>
      <c r="BL50" s="247">
        <f t="shared" si="42"/>
        <v>1</v>
      </c>
      <c r="BM50" s="232"/>
      <c r="BN50" s="232"/>
      <c r="BO50" s="232"/>
      <c r="BP50" s="232"/>
      <c r="BQ50" s="232"/>
      <c r="BR50" s="232"/>
      <c r="BS50" s="247">
        <f t="shared" si="43"/>
        <v>1</v>
      </c>
      <c r="BT50" s="232"/>
      <c r="BU50" s="232"/>
      <c r="BV50" s="247">
        <f t="shared" si="44"/>
        <v>1</v>
      </c>
      <c r="BW50" s="247">
        <f t="shared" si="45"/>
        <v>1</v>
      </c>
      <c r="BX50" s="247">
        <f t="shared" si="46"/>
        <v>1</v>
      </c>
      <c r="BY50" s="247">
        <f t="shared" si="47"/>
        <v>1</v>
      </c>
      <c r="BZ50" s="247">
        <f xml:space="preserve"> IF( ISNUMBER(#REF! ), 0, 1 )</f>
        <v>1</v>
      </c>
      <c r="CA50" s="247">
        <f t="shared" si="48"/>
        <v>1</v>
      </c>
      <c r="CB50" s="322"/>
      <c r="CC50" s="196"/>
      <c r="CD50" s="196"/>
      <c r="CE50" s="687"/>
      <c r="CF50" s="687"/>
      <c r="CG50" s="687"/>
    </row>
    <row r="51" spans="1:85" s="2444" customFormat="1" ht="15.75" customHeight="1">
      <c r="A51" s="687"/>
      <c r="B51" s="3053"/>
      <c r="C51" s="3054"/>
      <c r="D51" s="3085" t="s">
        <v>3600</v>
      </c>
      <c r="E51" s="3086"/>
      <c r="F51" s="3054"/>
      <c r="G51" s="3054"/>
      <c r="H51" s="3086"/>
      <c r="I51" s="3086"/>
      <c r="J51" s="3086"/>
      <c r="K51" s="3054"/>
      <c r="L51" s="3054"/>
      <c r="M51" s="3054"/>
      <c r="N51" s="3055"/>
      <c r="O51" s="3056"/>
      <c r="P51" s="3055"/>
      <c r="Q51" s="3057"/>
      <c r="R51" s="3056"/>
      <c r="S51" s="3056"/>
      <c r="T51" s="3056"/>
      <c r="U51" s="3090">
        <f t="shared" si="30"/>
        <v>0</v>
      </c>
      <c r="V51" s="3091">
        <f t="shared" si="31"/>
        <v>0</v>
      </c>
      <c r="W51" s="3091">
        <f t="shared" si="32"/>
        <v>0</v>
      </c>
      <c r="X51" s="3077"/>
      <c r="Y51" s="3075"/>
      <c r="Z51" s="3075"/>
      <c r="AA51" s="3058"/>
      <c r="AB51" s="3092">
        <f t="shared" si="33"/>
        <v>0</v>
      </c>
      <c r="AC51" s="3092" t="str">
        <f t="shared" si="34"/>
        <v/>
      </c>
      <c r="AD51" s="3058"/>
      <c r="AE51" s="3058"/>
      <c r="AF51" s="3056"/>
      <c r="AG51" s="3056"/>
      <c r="AH51" s="3056"/>
      <c r="AI51" s="3059" t="str">
        <f t="shared" si="4"/>
        <v>N</v>
      </c>
      <c r="AJ51" s="3059" t="str">
        <f t="shared" si="5"/>
        <v>N</v>
      </c>
      <c r="AK51" s="3059" t="str">
        <f t="shared" si="6"/>
        <v>N</v>
      </c>
      <c r="AL51" s="3059" t="str">
        <f t="shared" si="7"/>
        <v>N</v>
      </c>
      <c r="AM51" s="3059" t="str">
        <f t="shared" si="8"/>
        <v>N</v>
      </c>
      <c r="AN51" s="3059" t="str">
        <f t="shared" si="9"/>
        <v>N</v>
      </c>
      <c r="AO51" s="3059" t="str">
        <f t="shared" si="10"/>
        <v>N</v>
      </c>
      <c r="AP51" s="3059" t="str">
        <f t="shared" si="11"/>
        <v>N</v>
      </c>
      <c r="AQ51" s="3086"/>
      <c r="AR51" s="3060"/>
      <c r="AS51" s="32"/>
      <c r="AT51" s="34" t="s">
        <v>3643</v>
      </c>
      <c r="AU51" s="171"/>
      <c r="AV51" s="322"/>
      <c r="AW51" s="246" t="str">
        <f t="shared" si="35"/>
        <v>Please complete all cells in row</v>
      </c>
      <c r="AX51" s="322"/>
      <c r="AY51" s="196"/>
      <c r="AZ51" s="196"/>
      <c r="BA51" s="196"/>
      <c r="BB51" s="196"/>
      <c r="BC51" s="196"/>
      <c r="BD51" s="196"/>
      <c r="BE51" s="196"/>
      <c r="BF51" s="247">
        <f t="shared" si="36"/>
        <v>1</v>
      </c>
      <c r="BG51" s="247">
        <f t="shared" si="37"/>
        <v>1</v>
      </c>
      <c r="BH51" s="247">
        <f t="shared" si="38"/>
        <v>1</v>
      </c>
      <c r="BI51" s="247">
        <f t="shared" si="39"/>
        <v>1</v>
      </c>
      <c r="BJ51" s="247">
        <f t="shared" si="40"/>
        <v>1</v>
      </c>
      <c r="BK51" s="247">
        <f t="shared" si="41"/>
        <v>1</v>
      </c>
      <c r="BL51" s="247">
        <f t="shared" si="42"/>
        <v>1</v>
      </c>
      <c r="BM51" s="232"/>
      <c r="BN51" s="232"/>
      <c r="BO51" s="232"/>
      <c r="BP51" s="232"/>
      <c r="BQ51" s="232"/>
      <c r="BR51" s="232"/>
      <c r="BS51" s="247">
        <f t="shared" si="43"/>
        <v>1</v>
      </c>
      <c r="BT51" s="232"/>
      <c r="BU51" s="232"/>
      <c r="BV51" s="247">
        <f t="shared" si="44"/>
        <v>1</v>
      </c>
      <c r="BW51" s="247">
        <f t="shared" si="45"/>
        <v>1</v>
      </c>
      <c r="BX51" s="247">
        <f t="shared" si="46"/>
        <v>1</v>
      </c>
      <c r="BY51" s="247">
        <f t="shared" si="47"/>
        <v>1</v>
      </c>
      <c r="BZ51" s="247">
        <f xml:space="preserve"> IF( ISNUMBER(#REF! ), 0, 1 )</f>
        <v>1</v>
      </c>
      <c r="CA51" s="247">
        <f t="shared" si="48"/>
        <v>1</v>
      </c>
      <c r="CB51" s="322"/>
      <c r="CC51" s="196"/>
      <c r="CD51" s="196"/>
      <c r="CE51" s="687"/>
      <c r="CF51" s="687"/>
      <c r="CG51" s="687"/>
    </row>
    <row r="52" spans="1:85" s="2444" customFormat="1" ht="15.75" customHeight="1">
      <c r="A52" s="687"/>
      <c r="B52" s="3053"/>
      <c r="C52" s="3054"/>
      <c r="D52" s="3085" t="s">
        <v>3600</v>
      </c>
      <c r="E52" s="3086"/>
      <c r="F52" s="3054"/>
      <c r="G52" s="3054"/>
      <c r="H52" s="3086"/>
      <c r="I52" s="3086"/>
      <c r="J52" s="3086"/>
      <c r="K52" s="3054"/>
      <c r="L52" s="3054"/>
      <c r="M52" s="3054"/>
      <c r="N52" s="3055"/>
      <c r="O52" s="3056"/>
      <c r="P52" s="3055"/>
      <c r="Q52" s="3057"/>
      <c r="R52" s="3056"/>
      <c r="S52" s="3056"/>
      <c r="T52" s="3056"/>
      <c r="U52" s="3090">
        <f t="shared" si="30"/>
        <v>0</v>
      </c>
      <c r="V52" s="3091">
        <f t="shared" si="31"/>
        <v>0</v>
      </c>
      <c r="W52" s="3091">
        <f t="shared" si="32"/>
        <v>0</v>
      </c>
      <c r="X52" s="3077"/>
      <c r="Y52" s="3075"/>
      <c r="Z52" s="3075"/>
      <c r="AA52" s="3058"/>
      <c r="AB52" s="3092">
        <f t="shared" si="33"/>
        <v>0</v>
      </c>
      <c r="AC52" s="3092" t="str">
        <f t="shared" si="34"/>
        <v/>
      </c>
      <c r="AD52" s="3058"/>
      <c r="AE52" s="3058"/>
      <c r="AF52" s="3056"/>
      <c r="AG52" s="3056"/>
      <c r="AH52" s="3056"/>
      <c r="AI52" s="3059" t="str">
        <f t="shared" si="4"/>
        <v>N</v>
      </c>
      <c r="AJ52" s="3059" t="str">
        <f t="shared" si="5"/>
        <v>N</v>
      </c>
      <c r="AK52" s="3059" t="str">
        <f t="shared" si="6"/>
        <v>N</v>
      </c>
      <c r="AL52" s="3059" t="str">
        <f t="shared" si="7"/>
        <v>N</v>
      </c>
      <c r="AM52" s="3059" t="str">
        <f t="shared" si="8"/>
        <v>N</v>
      </c>
      <c r="AN52" s="3059" t="str">
        <f t="shared" si="9"/>
        <v>N</v>
      </c>
      <c r="AO52" s="3059" t="str">
        <f t="shared" si="10"/>
        <v>N</v>
      </c>
      <c r="AP52" s="3059" t="str">
        <f t="shared" si="11"/>
        <v>N</v>
      </c>
      <c r="AQ52" s="3086"/>
      <c r="AR52" s="3060"/>
      <c r="AS52" s="32"/>
      <c r="AT52" s="34" t="s">
        <v>3644</v>
      </c>
      <c r="AU52" s="171"/>
      <c r="AV52" s="322"/>
      <c r="AW52" s="246" t="str">
        <f t="shared" si="35"/>
        <v>Please complete all cells in row</v>
      </c>
      <c r="AX52" s="322"/>
      <c r="AY52" s="196"/>
      <c r="AZ52" s="196"/>
      <c r="BA52" s="196"/>
      <c r="BB52" s="196"/>
      <c r="BC52" s="196"/>
      <c r="BD52" s="196"/>
      <c r="BE52" s="196"/>
      <c r="BF52" s="247">
        <f t="shared" si="36"/>
        <v>1</v>
      </c>
      <c r="BG52" s="247">
        <f t="shared" si="37"/>
        <v>1</v>
      </c>
      <c r="BH52" s="247">
        <f t="shared" si="38"/>
        <v>1</v>
      </c>
      <c r="BI52" s="247">
        <f t="shared" si="39"/>
        <v>1</v>
      </c>
      <c r="BJ52" s="247">
        <f t="shared" si="40"/>
        <v>1</v>
      </c>
      <c r="BK52" s="247">
        <f t="shared" si="41"/>
        <v>1</v>
      </c>
      <c r="BL52" s="247">
        <f t="shared" si="42"/>
        <v>1</v>
      </c>
      <c r="BM52" s="232"/>
      <c r="BN52" s="232"/>
      <c r="BO52" s="232"/>
      <c r="BP52" s="232"/>
      <c r="BQ52" s="232"/>
      <c r="BR52" s="232"/>
      <c r="BS52" s="247">
        <f t="shared" si="43"/>
        <v>1</v>
      </c>
      <c r="BT52" s="232"/>
      <c r="BU52" s="232"/>
      <c r="BV52" s="247">
        <f t="shared" si="44"/>
        <v>1</v>
      </c>
      <c r="BW52" s="247">
        <f t="shared" si="45"/>
        <v>1</v>
      </c>
      <c r="BX52" s="247">
        <f t="shared" si="46"/>
        <v>1</v>
      </c>
      <c r="BY52" s="247">
        <f t="shared" si="47"/>
        <v>1</v>
      </c>
      <c r="BZ52" s="247">
        <f xml:space="preserve"> IF( ISNUMBER(#REF! ), 0, 1 )</f>
        <v>1</v>
      </c>
      <c r="CA52" s="247">
        <f t="shared" si="48"/>
        <v>1</v>
      </c>
      <c r="CB52" s="322"/>
      <c r="CC52" s="196"/>
      <c r="CD52" s="196"/>
      <c r="CE52" s="687"/>
      <c r="CF52" s="687"/>
      <c r="CG52" s="687"/>
    </row>
    <row r="53" spans="1:85" s="2444" customFormat="1" ht="15.75" customHeight="1">
      <c r="A53" s="687"/>
      <c r="B53" s="3053"/>
      <c r="C53" s="3054"/>
      <c r="D53" s="3085" t="s">
        <v>3600</v>
      </c>
      <c r="E53" s="3086"/>
      <c r="F53" s="3054"/>
      <c r="G53" s="3054"/>
      <c r="H53" s="3086"/>
      <c r="I53" s="3086"/>
      <c r="J53" s="3086"/>
      <c r="K53" s="3054"/>
      <c r="L53" s="3054"/>
      <c r="M53" s="3054"/>
      <c r="N53" s="3055"/>
      <c r="O53" s="3056"/>
      <c r="P53" s="3055"/>
      <c r="Q53" s="3057"/>
      <c r="R53" s="3056"/>
      <c r="S53" s="3056"/>
      <c r="T53" s="3056"/>
      <c r="U53" s="3090">
        <f t="shared" si="30"/>
        <v>0</v>
      </c>
      <c r="V53" s="3091">
        <f t="shared" si="31"/>
        <v>0</v>
      </c>
      <c r="W53" s="3091">
        <f t="shared" si="32"/>
        <v>0</v>
      </c>
      <c r="X53" s="3077"/>
      <c r="Y53" s="3075"/>
      <c r="Z53" s="3075"/>
      <c r="AA53" s="3058"/>
      <c r="AB53" s="3092">
        <f t="shared" si="33"/>
        <v>0</v>
      </c>
      <c r="AC53" s="3092" t="str">
        <f t="shared" si="34"/>
        <v/>
      </c>
      <c r="AD53" s="3058"/>
      <c r="AE53" s="3058"/>
      <c r="AF53" s="3056"/>
      <c r="AG53" s="3056"/>
      <c r="AH53" s="3056"/>
      <c r="AI53" s="3059" t="str">
        <f t="shared" si="4"/>
        <v>N</v>
      </c>
      <c r="AJ53" s="3059" t="str">
        <f t="shared" si="5"/>
        <v>N</v>
      </c>
      <c r="AK53" s="3059" t="str">
        <f t="shared" si="6"/>
        <v>N</v>
      </c>
      <c r="AL53" s="3059" t="str">
        <f t="shared" si="7"/>
        <v>N</v>
      </c>
      <c r="AM53" s="3059" t="str">
        <f t="shared" si="8"/>
        <v>N</v>
      </c>
      <c r="AN53" s="3059" t="str">
        <f t="shared" si="9"/>
        <v>N</v>
      </c>
      <c r="AO53" s="3059" t="str">
        <f t="shared" si="10"/>
        <v>N</v>
      </c>
      <c r="AP53" s="3059" t="str">
        <f t="shared" si="11"/>
        <v>N</v>
      </c>
      <c r="AQ53" s="3086"/>
      <c r="AR53" s="3060"/>
      <c r="AS53" s="32"/>
      <c r="AT53" s="34" t="s">
        <v>3645</v>
      </c>
      <c r="AU53" s="171"/>
      <c r="AV53" s="322"/>
      <c r="AW53" s="246" t="str">
        <f t="shared" si="35"/>
        <v>Please complete all cells in row</v>
      </c>
      <c r="AX53" s="322"/>
      <c r="AY53" s="196"/>
      <c r="AZ53" s="196"/>
      <c r="BA53" s="196"/>
      <c r="BB53" s="196"/>
      <c r="BC53" s="196"/>
      <c r="BD53" s="196"/>
      <c r="BE53" s="196"/>
      <c r="BF53" s="247">
        <f t="shared" si="36"/>
        <v>1</v>
      </c>
      <c r="BG53" s="247">
        <f t="shared" si="37"/>
        <v>1</v>
      </c>
      <c r="BH53" s="247">
        <f t="shared" si="38"/>
        <v>1</v>
      </c>
      <c r="BI53" s="247">
        <f t="shared" si="39"/>
        <v>1</v>
      </c>
      <c r="BJ53" s="247">
        <f t="shared" si="40"/>
        <v>1</v>
      </c>
      <c r="BK53" s="247">
        <f t="shared" si="41"/>
        <v>1</v>
      </c>
      <c r="BL53" s="247">
        <f t="shared" si="42"/>
        <v>1</v>
      </c>
      <c r="BM53" s="232"/>
      <c r="BN53" s="232"/>
      <c r="BO53" s="232"/>
      <c r="BP53" s="232"/>
      <c r="BQ53" s="232"/>
      <c r="BR53" s="232"/>
      <c r="BS53" s="247">
        <f t="shared" si="43"/>
        <v>1</v>
      </c>
      <c r="BT53" s="232"/>
      <c r="BU53" s="232"/>
      <c r="BV53" s="247">
        <f t="shared" si="44"/>
        <v>1</v>
      </c>
      <c r="BW53" s="247">
        <f t="shared" si="45"/>
        <v>1</v>
      </c>
      <c r="BX53" s="247">
        <f t="shared" si="46"/>
        <v>1</v>
      </c>
      <c r="BY53" s="247">
        <f t="shared" si="47"/>
        <v>1</v>
      </c>
      <c r="BZ53" s="247">
        <f xml:space="preserve"> IF( ISNUMBER(#REF! ), 0, 1 )</f>
        <v>1</v>
      </c>
      <c r="CA53" s="247">
        <f t="shared" si="48"/>
        <v>1</v>
      </c>
      <c r="CB53" s="322"/>
      <c r="CC53" s="196"/>
      <c r="CD53" s="196"/>
      <c r="CE53" s="687"/>
      <c r="CF53" s="687"/>
      <c r="CG53" s="687"/>
    </row>
    <row r="54" spans="1:85" s="2444" customFormat="1" ht="15.75" customHeight="1">
      <c r="A54" s="687"/>
      <c r="B54" s="3053"/>
      <c r="C54" s="3054"/>
      <c r="D54" s="3085" t="s">
        <v>3600</v>
      </c>
      <c r="E54" s="3086"/>
      <c r="F54" s="3054"/>
      <c r="G54" s="3054"/>
      <c r="H54" s="3086"/>
      <c r="I54" s="3086"/>
      <c r="J54" s="3086"/>
      <c r="K54" s="3054"/>
      <c r="L54" s="3054"/>
      <c r="M54" s="3054"/>
      <c r="N54" s="3055"/>
      <c r="O54" s="3056"/>
      <c r="P54" s="3055"/>
      <c r="Q54" s="3057"/>
      <c r="R54" s="3056"/>
      <c r="S54" s="3056"/>
      <c r="T54" s="3056"/>
      <c r="U54" s="3090">
        <f t="shared" si="30"/>
        <v>0</v>
      </c>
      <c r="V54" s="3091">
        <f t="shared" si="31"/>
        <v>0</v>
      </c>
      <c r="W54" s="3091">
        <f t="shared" si="32"/>
        <v>0</v>
      </c>
      <c r="X54" s="3077"/>
      <c r="Y54" s="3075"/>
      <c r="Z54" s="3075"/>
      <c r="AA54" s="3058"/>
      <c r="AB54" s="3092">
        <f t="shared" si="33"/>
        <v>0</v>
      </c>
      <c r="AC54" s="3092" t="str">
        <f t="shared" si="34"/>
        <v/>
      </c>
      <c r="AD54" s="3058"/>
      <c r="AE54" s="3058"/>
      <c r="AF54" s="3056"/>
      <c r="AG54" s="3056"/>
      <c r="AH54" s="3056"/>
      <c r="AI54" s="3059" t="str">
        <f t="shared" si="4"/>
        <v>N</v>
      </c>
      <c r="AJ54" s="3059" t="str">
        <f t="shared" si="5"/>
        <v>N</v>
      </c>
      <c r="AK54" s="3059" t="str">
        <f t="shared" si="6"/>
        <v>N</v>
      </c>
      <c r="AL54" s="3059" t="str">
        <f t="shared" si="7"/>
        <v>N</v>
      </c>
      <c r="AM54" s="3059" t="str">
        <f t="shared" si="8"/>
        <v>N</v>
      </c>
      <c r="AN54" s="3059" t="str">
        <f t="shared" si="9"/>
        <v>N</v>
      </c>
      <c r="AO54" s="3059" t="str">
        <f t="shared" si="10"/>
        <v>N</v>
      </c>
      <c r="AP54" s="3059" t="str">
        <f t="shared" si="11"/>
        <v>N</v>
      </c>
      <c r="AQ54" s="3086"/>
      <c r="AR54" s="3060"/>
      <c r="AS54" s="32"/>
      <c r="AT54" s="34" t="s">
        <v>3646</v>
      </c>
      <c r="AU54" s="171"/>
      <c r="AV54" s="322"/>
      <c r="AW54" s="246" t="str">
        <f t="shared" si="35"/>
        <v>Please complete all cells in row</v>
      </c>
      <c r="AX54" s="322"/>
      <c r="AY54" s="196"/>
      <c r="AZ54" s="196"/>
      <c r="BA54" s="196"/>
      <c r="BB54" s="196"/>
      <c r="BC54" s="196"/>
      <c r="BD54" s="196"/>
      <c r="BE54" s="196"/>
      <c r="BF54" s="247">
        <f t="shared" si="36"/>
        <v>1</v>
      </c>
      <c r="BG54" s="247">
        <f t="shared" si="37"/>
        <v>1</v>
      </c>
      <c r="BH54" s="247">
        <f t="shared" si="38"/>
        <v>1</v>
      </c>
      <c r="BI54" s="247">
        <f t="shared" si="39"/>
        <v>1</v>
      </c>
      <c r="BJ54" s="247">
        <f t="shared" si="40"/>
        <v>1</v>
      </c>
      <c r="BK54" s="247">
        <f t="shared" si="41"/>
        <v>1</v>
      </c>
      <c r="BL54" s="247">
        <f t="shared" si="42"/>
        <v>1</v>
      </c>
      <c r="BM54" s="232"/>
      <c r="BN54" s="232"/>
      <c r="BO54" s="232"/>
      <c r="BP54" s="232"/>
      <c r="BQ54" s="232"/>
      <c r="BR54" s="232"/>
      <c r="BS54" s="247">
        <f t="shared" si="43"/>
        <v>1</v>
      </c>
      <c r="BT54" s="232"/>
      <c r="BU54" s="232"/>
      <c r="BV54" s="247">
        <f t="shared" si="44"/>
        <v>1</v>
      </c>
      <c r="BW54" s="247">
        <f t="shared" si="45"/>
        <v>1</v>
      </c>
      <c r="BX54" s="247">
        <f t="shared" si="46"/>
        <v>1</v>
      </c>
      <c r="BY54" s="247">
        <f t="shared" si="47"/>
        <v>1</v>
      </c>
      <c r="BZ54" s="247">
        <f xml:space="preserve"> IF( ISNUMBER(#REF! ), 0, 1 )</f>
        <v>1</v>
      </c>
      <c r="CA54" s="247">
        <f t="shared" si="48"/>
        <v>1</v>
      </c>
      <c r="CB54" s="322"/>
      <c r="CC54" s="196"/>
      <c r="CD54" s="196"/>
      <c r="CE54" s="687"/>
      <c r="CF54" s="687"/>
      <c r="CG54" s="687"/>
    </row>
    <row r="55" spans="1:85" s="2444" customFormat="1" ht="15.75" customHeight="1">
      <c r="A55" s="687"/>
      <c r="B55" s="3053"/>
      <c r="C55" s="3054"/>
      <c r="D55" s="3085" t="s">
        <v>3600</v>
      </c>
      <c r="E55" s="3086"/>
      <c r="F55" s="3054"/>
      <c r="G55" s="3054"/>
      <c r="H55" s="3086"/>
      <c r="I55" s="3086"/>
      <c r="J55" s="3086"/>
      <c r="K55" s="3054"/>
      <c r="L55" s="3054"/>
      <c r="M55" s="3054"/>
      <c r="N55" s="3055"/>
      <c r="O55" s="3056"/>
      <c r="P55" s="3055"/>
      <c r="Q55" s="3057"/>
      <c r="R55" s="3056"/>
      <c r="S55" s="3056"/>
      <c r="T55" s="3056"/>
      <c r="U55" s="3090">
        <f t="shared" si="30"/>
        <v>0</v>
      </c>
      <c r="V55" s="3091">
        <f t="shared" si="31"/>
        <v>0</v>
      </c>
      <c r="W55" s="3091">
        <f t="shared" si="32"/>
        <v>0</v>
      </c>
      <c r="X55" s="3077"/>
      <c r="Y55" s="3075"/>
      <c r="Z55" s="3075"/>
      <c r="AA55" s="3058"/>
      <c r="AB55" s="3092">
        <f t="shared" si="33"/>
        <v>0</v>
      </c>
      <c r="AC55" s="3092" t="str">
        <f t="shared" si="34"/>
        <v/>
      </c>
      <c r="AD55" s="3058"/>
      <c r="AE55" s="3058"/>
      <c r="AF55" s="3056"/>
      <c r="AG55" s="3056"/>
      <c r="AH55" s="3056"/>
      <c r="AI55" s="3059" t="str">
        <f t="shared" si="4"/>
        <v>N</v>
      </c>
      <c r="AJ55" s="3059" t="str">
        <f t="shared" si="5"/>
        <v>N</v>
      </c>
      <c r="AK55" s="3059" t="str">
        <f t="shared" si="6"/>
        <v>N</v>
      </c>
      <c r="AL55" s="3059" t="str">
        <f t="shared" si="7"/>
        <v>N</v>
      </c>
      <c r="AM55" s="3059" t="str">
        <f t="shared" si="8"/>
        <v>N</v>
      </c>
      <c r="AN55" s="3059" t="str">
        <f t="shared" si="9"/>
        <v>N</v>
      </c>
      <c r="AO55" s="3059" t="str">
        <f t="shared" si="10"/>
        <v>N</v>
      </c>
      <c r="AP55" s="3059" t="str">
        <f t="shared" si="11"/>
        <v>N</v>
      </c>
      <c r="AQ55" s="3086"/>
      <c r="AR55" s="3060"/>
      <c r="AS55" s="32"/>
      <c r="AT55" s="34" t="s">
        <v>3647</v>
      </c>
      <c r="AU55" s="171"/>
      <c r="AV55" s="322"/>
      <c r="AW55" s="246" t="str">
        <f t="shared" si="35"/>
        <v>Please complete all cells in row</v>
      </c>
      <c r="AX55" s="322"/>
      <c r="AY55" s="196"/>
      <c r="AZ55" s="196"/>
      <c r="BA55" s="196"/>
      <c r="BB55" s="196"/>
      <c r="BC55" s="196"/>
      <c r="BD55" s="196"/>
      <c r="BE55" s="196"/>
      <c r="BF55" s="247">
        <f t="shared" si="36"/>
        <v>1</v>
      </c>
      <c r="BG55" s="247">
        <f t="shared" si="37"/>
        <v>1</v>
      </c>
      <c r="BH55" s="247">
        <f t="shared" si="38"/>
        <v>1</v>
      </c>
      <c r="BI55" s="247">
        <f t="shared" si="39"/>
        <v>1</v>
      </c>
      <c r="BJ55" s="247">
        <f t="shared" si="40"/>
        <v>1</v>
      </c>
      <c r="BK55" s="247">
        <f t="shared" si="41"/>
        <v>1</v>
      </c>
      <c r="BL55" s="247">
        <f t="shared" si="42"/>
        <v>1</v>
      </c>
      <c r="BM55" s="232"/>
      <c r="BN55" s="232"/>
      <c r="BO55" s="232"/>
      <c r="BP55" s="232"/>
      <c r="BQ55" s="232"/>
      <c r="BR55" s="232"/>
      <c r="BS55" s="247">
        <f t="shared" si="43"/>
        <v>1</v>
      </c>
      <c r="BT55" s="232"/>
      <c r="BU55" s="232"/>
      <c r="BV55" s="247">
        <f t="shared" si="44"/>
        <v>1</v>
      </c>
      <c r="BW55" s="247">
        <f t="shared" si="45"/>
        <v>1</v>
      </c>
      <c r="BX55" s="247">
        <f t="shared" si="46"/>
        <v>1</v>
      </c>
      <c r="BY55" s="247">
        <f t="shared" si="47"/>
        <v>1</v>
      </c>
      <c r="BZ55" s="247">
        <f xml:space="preserve"> IF( ISNUMBER(#REF! ), 0, 1 )</f>
        <v>1</v>
      </c>
      <c r="CA55" s="247">
        <f t="shared" si="48"/>
        <v>1</v>
      </c>
      <c r="CB55" s="322"/>
      <c r="CC55" s="196"/>
      <c r="CD55" s="196"/>
      <c r="CE55" s="687"/>
      <c r="CF55" s="687"/>
      <c r="CG55" s="687"/>
    </row>
    <row r="56" spans="1:85" s="2444" customFormat="1" ht="15.75" customHeight="1">
      <c r="A56" s="687"/>
      <c r="B56" s="3053"/>
      <c r="C56" s="3054"/>
      <c r="D56" s="3085" t="s">
        <v>3600</v>
      </c>
      <c r="E56" s="3086"/>
      <c r="F56" s="3054"/>
      <c r="G56" s="3054"/>
      <c r="H56" s="3086"/>
      <c r="I56" s="3086"/>
      <c r="J56" s="3086"/>
      <c r="K56" s="3054"/>
      <c r="L56" s="3054"/>
      <c r="M56" s="3054"/>
      <c r="N56" s="3055"/>
      <c r="O56" s="3056"/>
      <c r="P56" s="3055"/>
      <c r="Q56" s="3057"/>
      <c r="R56" s="3056"/>
      <c r="S56" s="3056"/>
      <c r="T56" s="3056"/>
      <c r="U56" s="3090">
        <f t="shared" si="30"/>
        <v>0</v>
      </c>
      <c r="V56" s="3091">
        <f t="shared" si="31"/>
        <v>0</v>
      </c>
      <c r="W56" s="3091">
        <f t="shared" si="32"/>
        <v>0</v>
      </c>
      <c r="X56" s="3077"/>
      <c r="Y56" s="3075"/>
      <c r="Z56" s="3075"/>
      <c r="AA56" s="3058"/>
      <c r="AB56" s="3092">
        <f t="shared" si="33"/>
        <v>0</v>
      </c>
      <c r="AC56" s="3092" t="str">
        <f t="shared" si="34"/>
        <v/>
      </c>
      <c r="AD56" s="3058"/>
      <c r="AE56" s="3058"/>
      <c r="AF56" s="3056"/>
      <c r="AG56" s="3056"/>
      <c r="AH56" s="3056"/>
      <c r="AI56" s="3059" t="str">
        <f t="shared" si="4"/>
        <v>N</v>
      </c>
      <c r="AJ56" s="3059" t="str">
        <f t="shared" si="5"/>
        <v>N</v>
      </c>
      <c r="AK56" s="3059" t="str">
        <f t="shared" si="6"/>
        <v>N</v>
      </c>
      <c r="AL56" s="3059" t="str">
        <f t="shared" si="7"/>
        <v>N</v>
      </c>
      <c r="AM56" s="3059" t="str">
        <f t="shared" si="8"/>
        <v>N</v>
      </c>
      <c r="AN56" s="3059" t="str">
        <f t="shared" si="9"/>
        <v>N</v>
      </c>
      <c r="AO56" s="3059" t="str">
        <f t="shared" si="10"/>
        <v>N</v>
      </c>
      <c r="AP56" s="3059" t="str">
        <f t="shared" si="11"/>
        <v>N</v>
      </c>
      <c r="AQ56" s="3086"/>
      <c r="AR56" s="3060"/>
      <c r="AS56" s="32"/>
      <c r="AT56" s="34" t="s">
        <v>3648</v>
      </c>
      <c r="AU56" s="171"/>
      <c r="AV56" s="322"/>
      <c r="AW56" s="246" t="str">
        <f t="shared" si="35"/>
        <v>Please complete all cells in row</v>
      </c>
      <c r="AX56" s="322"/>
      <c r="AY56" s="196"/>
      <c r="AZ56" s="196"/>
      <c r="BA56" s="196"/>
      <c r="BB56" s="196"/>
      <c r="BC56" s="196"/>
      <c r="BD56" s="196"/>
      <c r="BE56" s="196"/>
      <c r="BF56" s="247">
        <f t="shared" si="36"/>
        <v>1</v>
      </c>
      <c r="BG56" s="247">
        <f t="shared" si="37"/>
        <v>1</v>
      </c>
      <c r="BH56" s="247">
        <f t="shared" si="38"/>
        <v>1</v>
      </c>
      <c r="BI56" s="247">
        <f t="shared" si="39"/>
        <v>1</v>
      </c>
      <c r="BJ56" s="247">
        <f t="shared" si="40"/>
        <v>1</v>
      </c>
      <c r="BK56" s="247">
        <f t="shared" si="41"/>
        <v>1</v>
      </c>
      <c r="BL56" s="247">
        <f t="shared" si="42"/>
        <v>1</v>
      </c>
      <c r="BM56" s="232"/>
      <c r="BN56" s="232"/>
      <c r="BO56" s="232"/>
      <c r="BP56" s="232"/>
      <c r="BQ56" s="232"/>
      <c r="BR56" s="232"/>
      <c r="BS56" s="247">
        <f t="shared" si="43"/>
        <v>1</v>
      </c>
      <c r="BT56" s="232"/>
      <c r="BU56" s="232"/>
      <c r="BV56" s="247">
        <f t="shared" si="44"/>
        <v>1</v>
      </c>
      <c r="BW56" s="247">
        <f t="shared" si="45"/>
        <v>1</v>
      </c>
      <c r="BX56" s="247">
        <f t="shared" si="46"/>
        <v>1</v>
      </c>
      <c r="BY56" s="247">
        <f t="shared" si="47"/>
        <v>1</v>
      </c>
      <c r="BZ56" s="247">
        <f xml:space="preserve"> IF( ISNUMBER(#REF! ), 0, 1 )</f>
        <v>1</v>
      </c>
      <c r="CA56" s="247">
        <f t="shared" si="48"/>
        <v>1</v>
      </c>
      <c r="CB56" s="322"/>
      <c r="CC56" s="196"/>
      <c r="CD56" s="196"/>
      <c r="CE56" s="687"/>
      <c r="CF56" s="687"/>
      <c r="CG56" s="687"/>
    </row>
    <row r="57" spans="1:85" s="2444" customFormat="1" ht="15.75" customHeight="1">
      <c r="A57" s="687"/>
      <c r="B57" s="3053"/>
      <c r="C57" s="3054"/>
      <c r="D57" s="3085" t="s">
        <v>3600</v>
      </c>
      <c r="E57" s="3086"/>
      <c r="F57" s="3054"/>
      <c r="G57" s="3054"/>
      <c r="H57" s="3086"/>
      <c r="I57" s="3086"/>
      <c r="J57" s="3086"/>
      <c r="K57" s="3054"/>
      <c r="L57" s="3054"/>
      <c r="M57" s="3054"/>
      <c r="N57" s="3055"/>
      <c r="O57" s="3056"/>
      <c r="P57" s="3055"/>
      <c r="Q57" s="3057"/>
      <c r="R57" s="3056"/>
      <c r="S57" s="3056"/>
      <c r="T57" s="3056"/>
      <c r="U57" s="3090">
        <f t="shared" si="30"/>
        <v>0</v>
      </c>
      <c r="V57" s="3091">
        <f t="shared" si="31"/>
        <v>0</v>
      </c>
      <c r="W57" s="3091">
        <f t="shared" si="32"/>
        <v>0</v>
      </c>
      <c r="X57" s="3077"/>
      <c r="Y57" s="3075"/>
      <c r="Z57" s="3075"/>
      <c r="AA57" s="3058"/>
      <c r="AB57" s="3092">
        <f t="shared" si="33"/>
        <v>0</v>
      </c>
      <c r="AC57" s="3092" t="str">
        <f t="shared" si="34"/>
        <v/>
      </c>
      <c r="AD57" s="3058"/>
      <c r="AE57" s="3058"/>
      <c r="AF57" s="3056"/>
      <c r="AG57" s="3056"/>
      <c r="AH57" s="3056"/>
      <c r="AI57" s="3059" t="str">
        <f t="shared" si="4"/>
        <v>N</v>
      </c>
      <c r="AJ57" s="3059" t="str">
        <f t="shared" si="5"/>
        <v>N</v>
      </c>
      <c r="AK57" s="3059" t="str">
        <f t="shared" si="6"/>
        <v>N</v>
      </c>
      <c r="AL57" s="3059" t="str">
        <f t="shared" si="7"/>
        <v>N</v>
      </c>
      <c r="AM57" s="3059" t="str">
        <f t="shared" si="8"/>
        <v>N</v>
      </c>
      <c r="AN57" s="3059" t="str">
        <f t="shared" si="9"/>
        <v>N</v>
      </c>
      <c r="AO57" s="3059" t="str">
        <f t="shared" si="10"/>
        <v>N</v>
      </c>
      <c r="AP57" s="3059" t="str">
        <f t="shared" si="11"/>
        <v>N</v>
      </c>
      <c r="AQ57" s="3086"/>
      <c r="AR57" s="3060"/>
      <c r="AS57" s="32"/>
      <c r="AT57" s="34" t="s">
        <v>3649</v>
      </c>
      <c r="AU57" s="171"/>
      <c r="AV57" s="322"/>
      <c r="AW57" s="246" t="str">
        <f t="shared" si="35"/>
        <v>Please complete all cells in row</v>
      </c>
      <c r="AX57" s="322"/>
      <c r="AY57" s="196"/>
      <c r="AZ57" s="196"/>
      <c r="BA57" s="196"/>
      <c r="BB57" s="196"/>
      <c r="BC57" s="196"/>
      <c r="BD57" s="196"/>
      <c r="BE57" s="196"/>
      <c r="BF57" s="247">
        <f t="shared" si="36"/>
        <v>1</v>
      </c>
      <c r="BG57" s="247">
        <f t="shared" si="37"/>
        <v>1</v>
      </c>
      <c r="BH57" s="247">
        <f t="shared" si="38"/>
        <v>1</v>
      </c>
      <c r="BI57" s="247">
        <f t="shared" si="39"/>
        <v>1</v>
      </c>
      <c r="BJ57" s="247">
        <f t="shared" si="40"/>
        <v>1</v>
      </c>
      <c r="BK57" s="247">
        <f t="shared" si="41"/>
        <v>1</v>
      </c>
      <c r="BL57" s="247">
        <f t="shared" si="42"/>
        <v>1</v>
      </c>
      <c r="BM57" s="232"/>
      <c r="BN57" s="232"/>
      <c r="BO57" s="232"/>
      <c r="BP57" s="232"/>
      <c r="BQ57" s="232"/>
      <c r="BR57" s="232"/>
      <c r="BS57" s="247">
        <f t="shared" si="43"/>
        <v>1</v>
      </c>
      <c r="BT57" s="232"/>
      <c r="BU57" s="232"/>
      <c r="BV57" s="247">
        <f t="shared" si="44"/>
        <v>1</v>
      </c>
      <c r="BW57" s="247">
        <f t="shared" si="45"/>
        <v>1</v>
      </c>
      <c r="BX57" s="247">
        <f t="shared" si="46"/>
        <v>1</v>
      </c>
      <c r="BY57" s="247">
        <f t="shared" si="47"/>
        <v>1</v>
      </c>
      <c r="BZ57" s="247">
        <f xml:space="preserve"> IF( ISNUMBER(#REF! ), 0, 1 )</f>
        <v>1</v>
      </c>
      <c r="CA57" s="247">
        <f t="shared" si="48"/>
        <v>1</v>
      </c>
      <c r="CB57" s="322"/>
      <c r="CC57" s="196"/>
      <c r="CD57" s="196"/>
      <c r="CE57" s="687"/>
      <c r="CF57" s="687"/>
      <c r="CG57" s="687"/>
    </row>
    <row r="58" spans="1:85" s="2444" customFormat="1" ht="15.75" customHeight="1">
      <c r="A58" s="687"/>
      <c r="B58" s="3053"/>
      <c r="C58" s="3054"/>
      <c r="D58" s="3085" t="s">
        <v>3600</v>
      </c>
      <c r="E58" s="3086"/>
      <c r="F58" s="3054"/>
      <c r="G58" s="3054"/>
      <c r="H58" s="3086"/>
      <c r="I58" s="3086"/>
      <c r="J58" s="3086"/>
      <c r="K58" s="3054"/>
      <c r="L58" s="3054"/>
      <c r="M58" s="3054"/>
      <c r="N58" s="3055"/>
      <c r="O58" s="3056"/>
      <c r="P58" s="3055"/>
      <c r="Q58" s="3057"/>
      <c r="R58" s="3056"/>
      <c r="S58" s="3056"/>
      <c r="T58" s="3056"/>
      <c r="U58" s="3090">
        <f t="shared" si="30"/>
        <v>0</v>
      </c>
      <c r="V58" s="3091">
        <f t="shared" si="31"/>
        <v>0</v>
      </c>
      <c r="W58" s="3091">
        <f t="shared" si="32"/>
        <v>0</v>
      </c>
      <c r="X58" s="3077"/>
      <c r="Y58" s="3075"/>
      <c r="Z58" s="3075"/>
      <c r="AA58" s="3058"/>
      <c r="AB58" s="3092">
        <f t="shared" si="33"/>
        <v>0</v>
      </c>
      <c r="AC58" s="3092" t="str">
        <f t="shared" si="34"/>
        <v/>
      </c>
      <c r="AD58" s="3058"/>
      <c r="AE58" s="3058"/>
      <c r="AF58" s="3056"/>
      <c r="AG58" s="3056"/>
      <c r="AH58" s="3056"/>
      <c r="AI58" s="3059" t="str">
        <f t="shared" si="4"/>
        <v>N</v>
      </c>
      <c r="AJ58" s="3059" t="str">
        <f t="shared" si="5"/>
        <v>N</v>
      </c>
      <c r="AK58" s="3059" t="str">
        <f t="shared" si="6"/>
        <v>N</v>
      </c>
      <c r="AL58" s="3059" t="str">
        <f t="shared" si="7"/>
        <v>N</v>
      </c>
      <c r="AM58" s="3059" t="str">
        <f t="shared" si="8"/>
        <v>N</v>
      </c>
      <c r="AN58" s="3059" t="str">
        <f t="shared" si="9"/>
        <v>N</v>
      </c>
      <c r="AO58" s="3059" t="str">
        <f t="shared" si="10"/>
        <v>N</v>
      </c>
      <c r="AP58" s="3059" t="str">
        <f t="shared" si="11"/>
        <v>N</v>
      </c>
      <c r="AQ58" s="3086"/>
      <c r="AR58" s="3060"/>
      <c r="AS58" s="32"/>
      <c r="AT58" s="34" t="s">
        <v>3650</v>
      </c>
      <c r="AU58" s="171"/>
      <c r="AV58" s="322"/>
      <c r="AW58" s="246" t="str">
        <f t="shared" si="35"/>
        <v>Please complete all cells in row</v>
      </c>
      <c r="AX58" s="322"/>
      <c r="AY58" s="196"/>
      <c r="AZ58" s="196"/>
      <c r="BA58" s="196"/>
      <c r="BB58" s="196"/>
      <c r="BC58" s="196"/>
      <c r="BD58" s="196"/>
      <c r="BE58" s="196"/>
      <c r="BF58" s="247">
        <f t="shared" si="36"/>
        <v>1</v>
      </c>
      <c r="BG58" s="247">
        <f t="shared" si="37"/>
        <v>1</v>
      </c>
      <c r="BH58" s="247">
        <f t="shared" si="38"/>
        <v>1</v>
      </c>
      <c r="BI58" s="247">
        <f t="shared" si="39"/>
        <v>1</v>
      </c>
      <c r="BJ58" s="247">
        <f t="shared" si="40"/>
        <v>1</v>
      </c>
      <c r="BK58" s="247">
        <f t="shared" si="41"/>
        <v>1</v>
      </c>
      <c r="BL58" s="247">
        <f t="shared" si="42"/>
        <v>1</v>
      </c>
      <c r="BM58" s="232"/>
      <c r="BN58" s="232"/>
      <c r="BO58" s="232"/>
      <c r="BP58" s="232"/>
      <c r="BQ58" s="232"/>
      <c r="BR58" s="232"/>
      <c r="BS58" s="247">
        <f t="shared" si="43"/>
        <v>1</v>
      </c>
      <c r="BT58" s="232"/>
      <c r="BU58" s="232"/>
      <c r="BV58" s="247">
        <f t="shared" si="44"/>
        <v>1</v>
      </c>
      <c r="BW58" s="247">
        <f t="shared" si="45"/>
        <v>1</v>
      </c>
      <c r="BX58" s="247">
        <f t="shared" si="46"/>
        <v>1</v>
      </c>
      <c r="BY58" s="247">
        <f t="shared" si="47"/>
        <v>1</v>
      </c>
      <c r="BZ58" s="247">
        <f xml:space="preserve"> IF( ISNUMBER(#REF! ), 0, 1 )</f>
        <v>1</v>
      </c>
      <c r="CA58" s="247">
        <f t="shared" si="48"/>
        <v>1</v>
      </c>
      <c r="CB58" s="322"/>
      <c r="CC58" s="196"/>
      <c r="CD58" s="196"/>
      <c r="CE58" s="687"/>
      <c r="CF58" s="687"/>
      <c r="CG58" s="687"/>
    </row>
    <row r="59" spans="1:85" s="2444" customFormat="1" ht="15.75" customHeight="1">
      <c r="A59" s="687"/>
      <c r="B59" s="3053"/>
      <c r="C59" s="3054"/>
      <c r="D59" s="3085" t="s">
        <v>3600</v>
      </c>
      <c r="E59" s="3086"/>
      <c r="F59" s="3054"/>
      <c r="G59" s="3054"/>
      <c r="H59" s="3086"/>
      <c r="I59" s="3086"/>
      <c r="J59" s="3086"/>
      <c r="K59" s="3054"/>
      <c r="L59" s="3054"/>
      <c r="M59" s="3054"/>
      <c r="N59" s="3055"/>
      <c r="O59" s="3056"/>
      <c r="P59" s="3055"/>
      <c r="Q59" s="3057"/>
      <c r="R59" s="3056"/>
      <c r="S59" s="3056"/>
      <c r="T59" s="3056"/>
      <c r="U59" s="3090">
        <f t="shared" si="30"/>
        <v>0</v>
      </c>
      <c r="V59" s="3091">
        <f t="shared" si="31"/>
        <v>0</v>
      </c>
      <c r="W59" s="3091">
        <f t="shared" si="32"/>
        <v>0</v>
      </c>
      <c r="X59" s="3077"/>
      <c r="Y59" s="3075"/>
      <c r="Z59" s="3075"/>
      <c r="AA59" s="3058"/>
      <c r="AB59" s="3092">
        <f t="shared" si="33"/>
        <v>0</v>
      </c>
      <c r="AC59" s="3092" t="str">
        <f t="shared" si="34"/>
        <v/>
      </c>
      <c r="AD59" s="3058"/>
      <c r="AE59" s="3058"/>
      <c r="AF59" s="3056"/>
      <c r="AG59" s="3056"/>
      <c r="AH59" s="3056"/>
      <c r="AI59" s="3059" t="str">
        <f t="shared" si="4"/>
        <v>N</v>
      </c>
      <c r="AJ59" s="3059" t="str">
        <f t="shared" si="5"/>
        <v>N</v>
      </c>
      <c r="AK59" s="3059" t="str">
        <f t="shared" si="6"/>
        <v>N</v>
      </c>
      <c r="AL59" s="3059" t="str">
        <f t="shared" si="7"/>
        <v>N</v>
      </c>
      <c r="AM59" s="3059" t="str">
        <f t="shared" si="8"/>
        <v>N</v>
      </c>
      <c r="AN59" s="3059" t="str">
        <f t="shared" si="9"/>
        <v>N</v>
      </c>
      <c r="AO59" s="3059" t="str">
        <f t="shared" si="10"/>
        <v>N</v>
      </c>
      <c r="AP59" s="3059" t="str">
        <f t="shared" si="11"/>
        <v>N</v>
      </c>
      <c r="AQ59" s="3086"/>
      <c r="AR59" s="3060"/>
      <c r="AS59" s="32"/>
      <c r="AT59" s="34" t="s">
        <v>3651</v>
      </c>
      <c r="AU59" s="171"/>
      <c r="AV59" s="322"/>
      <c r="AW59" s="246" t="str">
        <f t="shared" si="35"/>
        <v>Please complete all cells in row</v>
      </c>
      <c r="AX59" s="322"/>
      <c r="AY59" s="196"/>
      <c r="AZ59" s="196"/>
      <c r="BA59" s="196"/>
      <c r="BB59" s="196"/>
      <c r="BC59" s="196"/>
      <c r="BD59" s="196"/>
      <c r="BE59" s="196"/>
      <c r="BF59" s="247">
        <f t="shared" si="36"/>
        <v>1</v>
      </c>
      <c r="BG59" s="247">
        <f t="shared" si="37"/>
        <v>1</v>
      </c>
      <c r="BH59" s="247">
        <f t="shared" si="38"/>
        <v>1</v>
      </c>
      <c r="BI59" s="247">
        <f t="shared" si="39"/>
        <v>1</v>
      </c>
      <c r="BJ59" s="247">
        <f t="shared" si="40"/>
        <v>1</v>
      </c>
      <c r="BK59" s="247">
        <f t="shared" si="41"/>
        <v>1</v>
      </c>
      <c r="BL59" s="247">
        <f t="shared" si="42"/>
        <v>1</v>
      </c>
      <c r="BM59" s="232"/>
      <c r="BN59" s="232"/>
      <c r="BO59" s="232"/>
      <c r="BP59" s="232"/>
      <c r="BQ59" s="232"/>
      <c r="BR59" s="232"/>
      <c r="BS59" s="247">
        <f t="shared" si="43"/>
        <v>1</v>
      </c>
      <c r="BT59" s="232"/>
      <c r="BU59" s="232"/>
      <c r="BV59" s="247">
        <f t="shared" si="44"/>
        <v>1</v>
      </c>
      <c r="BW59" s="247">
        <f t="shared" si="45"/>
        <v>1</v>
      </c>
      <c r="BX59" s="247">
        <f t="shared" si="46"/>
        <v>1</v>
      </c>
      <c r="BY59" s="247">
        <f t="shared" si="47"/>
        <v>1</v>
      </c>
      <c r="BZ59" s="247">
        <f xml:space="preserve"> IF( ISNUMBER(#REF! ), 0, 1 )</f>
        <v>1</v>
      </c>
      <c r="CA59" s="247">
        <f t="shared" si="48"/>
        <v>1</v>
      </c>
      <c r="CB59" s="322"/>
      <c r="CC59" s="196"/>
      <c r="CD59" s="196"/>
      <c r="CE59" s="687"/>
      <c r="CF59" s="687"/>
      <c r="CG59" s="687"/>
    </row>
    <row r="60" spans="1:85" s="2444" customFormat="1" ht="15.75" customHeight="1">
      <c r="A60" s="687"/>
      <c r="B60" s="3053"/>
      <c r="C60" s="3054"/>
      <c r="D60" s="3085" t="s">
        <v>3600</v>
      </c>
      <c r="E60" s="3086"/>
      <c r="F60" s="3054"/>
      <c r="G60" s="3054"/>
      <c r="H60" s="3086"/>
      <c r="I60" s="3086"/>
      <c r="J60" s="3086"/>
      <c r="K60" s="3054"/>
      <c r="L60" s="3054"/>
      <c r="M60" s="3054"/>
      <c r="N60" s="3055"/>
      <c r="O60" s="3056"/>
      <c r="P60" s="3055"/>
      <c r="Q60" s="3057"/>
      <c r="R60" s="3056"/>
      <c r="S60" s="3056"/>
      <c r="T60" s="3056"/>
      <c r="U60" s="3090">
        <f t="shared" si="30"/>
        <v>0</v>
      </c>
      <c r="V60" s="3091">
        <f t="shared" si="31"/>
        <v>0</v>
      </c>
      <c r="W60" s="3091">
        <f t="shared" si="32"/>
        <v>0</v>
      </c>
      <c r="X60" s="3077"/>
      <c r="Y60" s="3075"/>
      <c r="Z60" s="3075"/>
      <c r="AA60" s="3058"/>
      <c r="AB60" s="3092">
        <f t="shared" si="33"/>
        <v>0</v>
      </c>
      <c r="AC60" s="3092" t="str">
        <f t="shared" si="34"/>
        <v/>
      </c>
      <c r="AD60" s="3058"/>
      <c r="AE60" s="3058"/>
      <c r="AF60" s="3056"/>
      <c r="AG60" s="3056"/>
      <c r="AH60" s="3056"/>
      <c r="AI60" s="3059" t="str">
        <f t="shared" si="4"/>
        <v>N</v>
      </c>
      <c r="AJ60" s="3059" t="str">
        <f t="shared" si="5"/>
        <v>N</v>
      </c>
      <c r="AK60" s="3059" t="str">
        <f t="shared" si="6"/>
        <v>N</v>
      </c>
      <c r="AL60" s="3059" t="str">
        <f t="shared" si="7"/>
        <v>N</v>
      </c>
      <c r="AM60" s="3059" t="str">
        <f t="shared" si="8"/>
        <v>N</v>
      </c>
      <c r="AN60" s="3059" t="str">
        <f t="shared" si="9"/>
        <v>N</v>
      </c>
      <c r="AO60" s="3059" t="str">
        <f t="shared" si="10"/>
        <v>N</v>
      </c>
      <c r="AP60" s="3059" t="str">
        <f t="shared" si="11"/>
        <v>N</v>
      </c>
      <c r="AQ60" s="3086"/>
      <c r="AR60" s="3060"/>
      <c r="AS60" s="32"/>
      <c r="AT60" s="34" t="s">
        <v>3652</v>
      </c>
      <c r="AU60" s="171"/>
      <c r="AV60" s="322"/>
      <c r="AW60" s="246" t="str">
        <f t="shared" si="35"/>
        <v>Please complete all cells in row</v>
      </c>
      <c r="AX60" s="322"/>
      <c r="AY60" s="196"/>
      <c r="AZ60" s="196"/>
      <c r="BA60" s="196"/>
      <c r="BB60" s="196"/>
      <c r="BC60" s="196"/>
      <c r="BD60" s="196"/>
      <c r="BE60" s="196"/>
      <c r="BF60" s="247">
        <f t="shared" si="36"/>
        <v>1</v>
      </c>
      <c r="BG60" s="247">
        <f t="shared" si="37"/>
        <v>1</v>
      </c>
      <c r="BH60" s="247">
        <f t="shared" si="38"/>
        <v>1</v>
      </c>
      <c r="BI60" s="247">
        <f t="shared" si="39"/>
        <v>1</v>
      </c>
      <c r="BJ60" s="247">
        <f t="shared" si="40"/>
        <v>1</v>
      </c>
      <c r="BK60" s="247">
        <f t="shared" si="41"/>
        <v>1</v>
      </c>
      <c r="BL60" s="247">
        <f t="shared" si="42"/>
        <v>1</v>
      </c>
      <c r="BM60" s="232"/>
      <c r="BN60" s="232"/>
      <c r="BO60" s="232"/>
      <c r="BP60" s="232"/>
      <c r="BQ60" s="232"/>
      <c r="BR60" s="232"/>
      <c r="BS60" s="247">
        <f t="shared" si="43"/>
        <v>1</v>
      </c>
      <c r="BT60" s="232"/>
      <c r="BU60" s="232"/>
      <c r="BV60" s="247">
        <f t="shared" si="44"/>
        <v>1</v>
      </c>
      <c r="BW60" s="247">
        <f t="shared" si="45"/>
        <v>1</v>
      </c>
      <c r="BX60" s="247">
        <f t="shared" si="46"/>
        <v>1</v>
      </c>
      <c r="BY60" s="247">
        <f t="shared" si="47"/>
        <v>1</v>
      </c>
      <c r="BZ60" s="247">
        <f xml:space="preserve"> IF( ISNUMBER(#REF! ), 0, 1 )</f>
        <v>1</v>
      </c>
      <c r="CA60" s="247">
        <f t="shared" si="48"/>
        <v>1</v>
      </c>
      <c r="CB60" s="322"/>
      <c r="CC60" s="196"/>
      <c r="CD60" s="196"/>
      <c r="CE60" s="687"/>
      <c r="CF60" s="687"/>
      <c r="CG60" s="687"/>
    </row>
    <row r="61" spans="1:85" s="2444" customFormat="1" ht="15.75" customHeight="1">
      <c r="A61" s="687"/>
      <c r="B61" s="3053"/>
      <c r="C61" s="3054"/>
      <c r="D61" s="3085" t="s">
        <v>3600</v>
      </c>
      <c r="E61" s="3086"/>
      <c r="F61" s="3054"/>
      <c r="G61" s="3054"/>
      <c r="H61" s="3086"/>
      <c r="I61" s="3086"/>
      <c r="J61" s="3086"/>
      <c r="K61" s="3054"/>
      <c r="L61" s="3054"/>
      <c r="M61" s="3054"/>
      <c r="N61" s="3055"/>
      <c r="O61" s="3056"/>
      <c r="P61" s="3055"/>
      <c r="Q61" s="3057"/>
      <c r="R61" s="3056"/>
      <c r="S61" s="3056"/>
      <c r="T61" s="3056"/>
      <c r="U61" s="3090">
        <f t="shared" si="30"/>
        <v>0</v>
      </c>
      <c r="V61" s="3091">
        <f t="shared" si="31"/>
        <v>0</v>
      </c>
      <c r="W61" s="3091">
        <f t="shared" si="32"/>
        <v>0</v>
      </c>
      <c r="X61" s="3077"/>
      <c r="Y61" s="3075"/>
      <c r="Z61" s="3075"/>
      <c r="AA61" s="3058"/>
      <c r="AB61" s="3092">
        <f t="shared" si="33"/>
        <v>0</v>
      </c>
      <c r="AC61" s="3092" t="str">
        <f t="shared" si="34"/>
        <v/>
      </c>
      <c r="AD61" s="3058"/>
      <c r="AE61" s="3058"/>
      <c r="AF61" s="3056"/>
      <c r="AG61" s="3056"/>
      <c r="AH61" s="3056"/>
      <c r="AI61" s="3059" t="str">
        <f t="shared" si="4"/>
        <v>N</v>
      </c>
      <c r="AJ61" s="3059" t="str">
        <f t="shared" si="5"/>
        <v>N</v>
      </c>
      <c r="AK61" s="3059" t="str">
        <f t="shared" si="6"/>
        <v>N</v>
      </c>
      <c r="AL61" s="3059" t="str">
        <f t="shared" si="7"/>
        <v>N</v>
      </c>
      <c r="AM61" s="3059" t="str">
        <f t="shared" si="8"/>
        <v>N</v>
      </c>
      <c r="AN61" s="3059" t="str">
        <f t="shared" si="9"/>
        <v>N</v>
      </c>
      <c r="AO61" s="3059" t="str">
        <f t="shared" si="10"/>
        <v>N</v>
      </c>
      <c r="AP61" s="3059" t="str">
        <f t="shared" si="11"/>
        <v>N</v>
      </c>
      <c r="AQ61" s="3086"/>
      <c r="AR61" s="3060"/>
      <c r="AS61" s="32"/>
      <c r="AT61" s="34" t="s">
        <v>3653</v>
      </c>
      <c r="AU61" s="171"/>
      <c r="AV61" s="322"/>
      <c r="AW61" s="246" t="str">
        <f t="shared" si="35"/>
        <v>Please complete all cells in row</v>
      </c>
      <c r="AX61" s="322"/>
      <c r="AY61" s="196"/>
      <c r="AZ61" s="196"/>
      <c r="BA61" s="196"/>
      <c r="BB61" s="196"/>
      <c r="BC61" s="196"/>
      <c r="BD61" s="196"/>
      <c r="BE61" s="196"/>
      <c r="BF61" s="247">
        <f t="shared" si="36"/>
        <v>1</v>
      </c>
      <c r="BG61" s="247">
        <f t="shared" si="37"/>
        <v>1</v>
      </c>
      <c r="BH61" s="247">
        <f t="shared" si="38"/>
        <v>1</v>
      </c>
      <c r="BI61" s="247">
        <f t="shared" si="39"/>
        <v>1</v>
      </c>
      <c r="BJ61" s="247">
        <f t="shared" si="40"/>
        <v>1</v>
      </c>
      <c r="BK61" s="247">
        <f t="shared" si="41"/>
        <v>1</v>
      </c>
      <c r="BL61" s="247">
        <f t="shared" si="42"/>
        <v>1</v>
      </c>
      <c r="BM61" s="232"/>
      <c r="BN61" s="232"/>
      <c r="BO61" s="232"/>
      <c r="BP61" s="232"/>
      <c r="BQ61" s="232"/>
      <c r="BR61" s="232"/>
      <c r="BS61" s="247">
        <f t="shared" si="43"/>
        <v>1</v>
      </c>
      <c r="BT61" s="232"/>
      <c r="BU61" s="232"/>
      <c r="BV61" s="247">
        <f t="shared" si="44"/>
        <v>1</v>
      </c>
      <c r="BW61" s="247">
        <f t="shared" si="45"/>
        <v>1</v>
      </c>
      <c r="BX61" s="247">
        <f t="shared" si="46"/>
        <v>1</v>
      </c>
      <c r="BY61" s="247">
        <f t="shared" si="47"/>
        <v>1</v>
      </c>
      <c r="BZ61" s="247">
        <f xml:space="preserve"> IF( ISNUMBER(#REF! ), 0, 1 )</f>
        <v>1</v>
      </c>
      <c r="CA61" s="247">
        <f t="shared" si="48"/>
        <v>1</v>
      </c>
      <c r="CB61" s="322"/>
      <c r="CC61" s="196"/>
      <c r="CD61" s="196"/>
      <c r="CE61" s="687"/>
      <c r="CF61" s="687"/>
      <c r="CG61" s="687"/>
    </row>
    <row r="62" spans="1:85" s="2444" customFormat="1" ht="15.75" customHeight="1">
      <c r="A62" s="687"/>
      <c r="B62" s="3053"/>
      <c r="C62" s="3054"/>
      <c r="D62" s="3085" t="s">
        <v>3600</v>
      </c>
      <c r="E62" s="3086"/>
      <c r="F62" s="3054"/>
      <c r="G62" s="3054"/>
      <c r="H62" s="3086"/>
      <c r="I62" s="3086"/>
      <c r="J62" s="3086"/>
      <c r="K62" s="3054"/>
      <c r="L62" s="3054"/>
      <c r="M62" s="3054"/>
      <c r="N62" s="3055"/>
      <c r="O62" s="3056"/>
      <c r="P62" s="3055"/>
      <c r="Q62" s="3057"/>
      <c r="R62" s="3056"/>
      <c r="S62" s="3056"/>
      <c r="T62" s="3056"/>
      <c r="U62" s="3090">
        <f t="shared" si="30"/>
        <v>0</v>
      </c>
      <c r="V62" s="3091">
        <f t="shared" si="31"/>
        <v>0</v>
      </c>
      <c r="W62" s="3091">
        <f t="shared" si="32"/>
        <v>0</v>
      </c>
      <c r="X62" s="3077"/>
      <c r="Y62" s="3075"/>
      <c r="Z62" s="3075"/>
      <c r="AA62" s="3058"/>
      <c r="AB62" s="3092">
        <f t="shared" si="33"/>
        <v>0</v>
      </c>
      <c r="AC62" s="3092" t="str">
        <f t="shared" si="34"/>
        <v/>
      </c>
      <c r="AD62" s="3058"/>
      <c r="AE62" s="3058"/>
      <c r="AF62" s="3056"/>
      <c r="AG62" s="3056"/>
      <c r="AH62" s="3056"/>
      <c r="AI62" s="3059" t="str">
        <f t="shared" si="4"/>
        <v>N</v>
      </c>
      <c r="AJ62" s="3059" t="str">
        <f t="shared" si="5"/>
        <v>N</v>
      </c>
      <c r="AK62" s="3059" t="str">
        <f t="shared" si="6"/>
        <v>N</v>
      </c>
      <c r="AL62" s="3059" t="str">
        <f t="shared" si="7"/>
        <v>N</v>
      </c>
      <c r="AM62" s="3059" t="str">
        <f t="shared" si="8"/>
        <v>N</v>
      </c>
      <c r="AN62" s="3059" t="str">
        <f t="shared" si="9"/>
        <v>N</v>
      </c>
      <c r="AO62" s="3059" t="str">
        <f t="shared" si="10"/>
        <v>N</v>
      </c>
      <c r="AP62" s="3059" t="str">
        <f t="shared" si="11"/>
        <v>N</v>
      </c>
      <c r="AQ62" s="3086"/>
      <c r="AR62" s="3060"/>
      <c r="AS62" s="32"/>
      <c r="AT62" s="34" t="s">
        <v>3654</v>
      </c>
      <c r="AU62" s="171"/>
      <c r="AV62" s="322"/>
      <c r="AW62" s="246" t="str">
        <f t="shared" si="35"/>
        <v>Please complete all cells in row</v>
      </c>
      <c r="AX62" s="322"/>
      <c r="AY62" s="196"/>
      <c r="AZ62" s="196"/>
      <c r="BA62" s="196"/>
      <c r="BB62" s="196"/>
      <c r="BC62" s="196"/>
      <c r="BD62" s="196"/>
      <c r="BE62" s="196"/>
      <c r="BF62" s="247">
        <f t="shared" si="36"/>
        <v>1</v>
      </c>
      <c r="BG62" s="247">
        <f t="shared" si="37"/>
        <v>1</v>
      </c>
      <c r="BH62" s="247">
        <f t="shared" si="38"/>
        <v>1</v>
      </c>
      <c r="BI62" s="247">
        <f t="shared" si="39"/>
        <v>1</v>
      </c>
      <c r="BJ62" s="247">
        <f t="shared" si="40"/>
        <v>1</v>
      </c>
      <c r="BK62" s="247">
        <f t="shared" si="41"/>
        <v>1</v>
      </c>
      <c r="BL62" s="247">
        <f t="shared" si="42"/>
        <v>1</v>
      </c>
      <c r="BM62" s="232"/>
      <c r="BN62" s="232"/>
      <c r="BO62" s="232"/>
      <c r="BP62" s="232"/>
      <c r="BQ62" s="232"/>
      <c r="BR62" s="232"/>
      <c r="BS62" s="247">
        <f t="shared" si="43"/>
        <v>1</v>
      </c>
      <c r="BT62" s="232"/>
      <c r="BU62" s="232"/>
      <c r="BV62" s="247">
        <f t="shared" si="44"/>
        <v>1</v>
      </c>
      <c r="BW62" s="247">
        <f t="shared" si="45"/>
        <v>1</v>
      </c>
      <c r="BX62" s="247">
        <f t="shared" si="46"/>
        <v>1</v>
      </c>
      <c r="BY62" s="247">
        <f t="shared" si="47"/>
        <v>1</v>
      </c>
      <c r="BZ62" s="247">
        <f xml:space="preserve"> IF( ISNUMBER(#REF! ), 0, 1 )</f>
        <v>1</v>
      </c>
      <c r="CA62" s="247">
        <f t="shared" si="48"/>
        <v>1</v>
      </c>
      <c r="CB62" s="322"/>
      <c r="CC62" s="196"/>
      <c r="CD62" s="196"/>
      <c r="CE62" s="687"/>
      <c r="CF62" s="687"/>
      <c r="CG62" s="687"/>
    </row>
    <row r="63" spans="1:85" s="2444" customFormat="1" ht="15.75" customHeight="1">
      <c r="A63" s="687"/>
      <c r="B63" s="3053"/>
      <c r="C63" s="3054"/>
      <c r="D63" s="3085" t="s">
        <v>3600</v>
      </c>
      <c r="E63" s="3086"/>
      <c r="F63" s="3054"/>
      <c r="G63" s="3054"/>
      <c r="H63" s="3086"/>
      <c r="I63" s="3086"/>
      <c r="J63" s="3086"/>
      <c r="K63" s="3054"/>
      <c r="L63" s="3054"/>
      <c r="M63" s="3054"/>
      <c r="N63" s="3055"/>
      <c r="O63" s="3056"/>
      <c r="P63" s="3055"/>
      <c r="Q63" s="3057"/>
      <c r="R63" s="3056"/>
      <c r="S63" s="3056"/>
      <c r="T63" s="3056"/>
      <c r="U63" s="3090">
        <f t="shared" si="30"/>
        <v>0</v>
      </c>
      <c r="V63" s="3091">
        <f t="shared" si="31"/>
        <v>0</v>
      </c>
      <c r="W63" s="3091">
        <f t="shared" si="32"/>
        <v>0</v>
      </c>
      <c r="X63" s="3077"/>
      <c r="Y63" s="3075"/>
      <c r="Z63" s="3075"/>
      <c r="AA63" s="3058"/>
      <c r="AB63" s="3092">
        <f t="shared" si="33"/>
        <v>0</v>
      </c>
      <c r="AC63" s="3092" t="str">
        <f t="shared" si="34"/>
        <v/>
      </c>
      <c r="AD63" s="3058"/>
      <c r="AE63" s="3058"/>
      <c r="AF63" s="3056"/>
      <c r="AG63" s="3056"/>
      <c r="AH63" s="3056"/>
      <c r="AI63" s="3059" t="str">
        <f t="shared" si="4"/>
        <v>N</v>
      </c>
      <c r="AJ63" s="3059" t="str">
        <f t="shared" si="5"/>
        <v>N</v>
      </c>
      <c r="AK63" s="3059" t="str">
        <f t="shared" si="6"/>
        <v>N</v>
      </c>
      <c r="AL63" s="3059" t="str">
        <f t="shared" si="7"/>
        <v>N</v>
      </c>
      <c r="AM63" s="3059" t="str">
        <f t="shared" si="8"/>
        <v>N</v>
      </c>
      <c r="AN63" s="3059" t="str">
        <f t="shared" si="9"/>
        <v>N</v>
      </c>
      <c r="AO63" s="3059" t="str">
        <f t="shared" si="10"/>
        <v>N</v>
      </c>
      <c r="AP63" s="3059" t="str">
        <f t="shared" si="11"/>
        <v>N</v>
      </c>
      <c r="AQ63" s="3086"/>
      <c r="AR63" s="3060"/>
      <c r="AS63" s="32"/>
      <c r="AT63" s="34" t="s">
        <v>3655</v>
      </c>
      <c r="AU63" s="171"/>
      <c r="AV63" s="322"/>
      <c r="AW63" s="246" t="str">
        <f t="shared" si="35"/>
        <v>Please complete all cells in row</v>
      </c>
      <c r="AX63" s="322"/>
      <c r="AY63" s="196"/>
      <c r="AZ63" s="196"/>
      <c r="BA63" s="196"/>
      <c r="BB63" s="196"/>
      <c r="BC63" s="196"/>
      <c r="BD63" s="196"/>
      <c r="BE63" s="196"/>
      <c r="BF63" s="247">
        <f t="shared" si="36"/>
        <v>1</v>
      </c>
      <c r="BG63" s="247">
        <f t="shared" si="37"/>
        <v>1</v>
      </c>
      <c r="BH63" s="247">
        <f t="shared" si="38"/>
        <v>1</v>
      </c>
      <c r="BI63" s="247">
        <f t="shared" si="39"/>
        <v>1</v>
      </c>
      <c r="BJ63" s="247">
        <f t="shared" si="40"/>
        <v>1</v>
      </c>
      <c r="BK63" s="247">
        <f t="shared" si="41"/>
        <v>1</v>
      </c>
      <c r="BL63" s="247">
        <f t="shared" si="42"/>
        <v>1</v>
      </c>
      <c r="BM63" s="232"/>
      <c r="BN63" s="232"/>
      <c r="BO63" s="232"/>
      <c r="BP63" s="232"/>
      <c r="BQ63" s="232"/>
      <c r="BR63" s="232"/>
      <c r="BS63" s="247">
        <f t="shared" si="43"/>
        <v>1</v>
      </c>
      <c r="BT63" s="232"/>
      <c r="BU63" s="232"/>
      <c r="BV63" s="247">
        <f t="shared" si="44"/>
        <v>1</v>
      </c>
      <c r="BW63" s="247">
        <f t="shared" si="45"/>
        <v>1</v>
      </c>
      <c r="BX63" s="247">
        <f t="shared" si="46"/>
        <v>1</v>
      </c>
      <c r="BY63" s="247">
        <f t="shared" si="47"/>
        <v>1</v>
      </c>
      <c r="BZ63" s="247">
        <f xml:space="preserve"> IF( ISNUMBER(#REF! ), 0, 1 )</f>
        <v>1</v>
      </c>
      <c r="CA63" s="247">
        <f t="shared" si="48"/>
        <v>1</v>
      </c>
      <c r="CB63" s="322"/>
      <c r="CC63" s="196"/>
      <c r="CD63" s="196"/>
      <c r="CE63" s="687"/>
      <c r="CF63" s="687"/>
      <c r="CG63" s="687"/>
    </row>
    <row r="64" spans="1:85" s="2444" customFormat="1" ht="15.75" customHeight="1">
      <c r="A64" s="687"/>
      <c r="B64" s="3053"/>
      <c r="C64" s="3054"/>
      <c r="D64" s="3085" t="s">
        <v>3600</v>
      </c>
      <c r="E64" s="3086"/>
      <c r="F64" s="3054"/>
      <c r="G64" s="3054"/>
      <c r="H64" s="3086"/>
      <c r="I64" s="3086"/>
      <c r="J64" s="3086"/>
      <c r="K64" s="3054"/>
      <c r="L64" s="3054"/>
      <c r="M64" s="3054"/>
      <c r="N64" s="3055"/>
      <c r="O64" s="3056"/>
      <c r="P64" s="3055"/>
      <c r="Q64" s="3057"/>
      <c r="R64" s="3056"/>
      <c r="S64" s="3056"/>
      <c r="T64" s="3056"/>
      <c r="U64" s="3090">
        <f t="shared" si="30"/>
        <v>0</v>
      </c>
      <c r="V64" s="3091">
        <f t="shared" si="31"/>
        <v>0</v>
      </c>
      <c r="W64" s="3091">
        <f t="shared" si="32"/>
        <v>0</v>
      </c>
      <c r="X64" s="3077"/>
      <c r="Y64" s="3075"/>
      <c r="Z64" s="3075"/>
      <c r="AA64" s="3058"/>
      <c r="AB64" s="3092">
        <f t="shared" si="33"/>
        <v>0</v>
      </c>
      <c r="AC64" s="3092" t="str">
        <f t="shared" si="34"/>
        <v/>
      </c>
      <c r="AD64" s="3058"/>
      <c r="AE64" s="3058"/>
      <c r="AF64" s="3056"/>
      <c r="AG64" s="3056"/>
      <c r="AH64" s="3056"/>
      <c r="AI64" s="3059" t="str">
        <f t="shared" si="4"/>
        <v>N</v>
      </c>
      <c r="AJ64" s="3059" t="str">
        <f t="shared" si="5"/>
        <v>N</v>
      </c>
      <c r="AK64" s="3059" t="str">
        <f t="shared" si="6"/>
        <v>N</v>
      </c>
      <c r="AL64" s="3059" t="str">
        <f t="shared" si="7"/>
        <v>N</v>
      </c>
      <c r="AM64" s="3059" t="str">
        <f t="shared" si="8"/>
        <v>N</v>
      </c>
      <c r="AN64" s="3059" t="str">
        <f t="shared" si="9"/>
        <v>N</v>
      </c>
      <c r="AO64" s="3059" t="str">
        <f t="shared" si="10"/>
        <v>N</v>
      </c>
      <c r="AP64" s="3059" t="str">
        <f t="shared" si="11"/>
        <v>N</v>
      </c>
      <c r="AQ64" s="3086"/>
      <c r="AR64" s="3060"/>
      <c r="AS64" s="32"/>
      <c r="AT64" s="34" t="s">
        <v>3656</v>
      </c>
      <c r="AU64" s="171"/>
      <c r="AV64" s="322"/>
      <c r="AW64" s="246" t="str">
        <f t="shared" si="35"/>
        <v>Please complete all cells in row</v>
      </c>
      <c r="AX64" s="322"/>
      <c r="AY64" s="196"/>
      <c r="AZ64" s="196"/>
      <c r="BA64" s="196"/>
      <c r="BB64" s="196"/>
      <c r="BC64" s="196"/>
      <c r="BD64" s="196"/>
      <c r="BE64" s="196"/>
      <c r="BF64" s="247">
        <f t="shared" si="36"/>
        <v>1</v>
      </c>
      <c r="BG64" s="247">
        <f t="shared" si="37"/>
        <v>1</v>
      </c>
      <c r="BH64" s="247">
        <f t="shared" si="38"/>
        <v>1</v>
      </c>
      <c r="BI64" s="247">
        <f t="shared" si="39"/>
        <v>1</v>
      </c>
      <c r="BJ64" s="247">
        <f t="shared" si="40"/>
        <v>1</v>
      </c>
      <c r="BK64" s="247">
        <f t="shared" si="41"/>
        <v>1</v>
      </c>
      <c r="BL64" s="247">
        <f t="shared" si="42"/>
        <v>1</v>
      </c>
      <c r="BM64" s="232"/>
      <c r="BN64" s="232"/>
      <c r="BO64" s="232"/>
      <c r="BP64" s="232"/>
      <c r="BQ64" s="232"/>
      <c r="BR64" s="232"/>
      <c r="BS64" s="247">
        <f t="shared" si="43"/>
        <v>1</v>
      </c>
      <c r="BT64" s="232"/>
      <c r="BU64" s="232"/>
      <c r="BV64" s="247">
        <f t="shared" si="44"/>
        <v>1</v>
      </c>
      <c r="BW64" s="247">
        <f t="shared" si="45"/>
        <v>1</v>
      </c>
      <c r="BX64" s="247">
        <f t="shared" si="46"/>
        <v>1</v>
      </c>
      <c r="BY64" s="247">
        <f t="shared" si="47"/>
        <v>1</v>
      </c>
      <c r="BZ64" s="247">
        <f xml:space="preserve"> IF( ISNUMBER(#REF! ), 0, 1 )</f>
        <v>1</v>
      </c>
      <c r="CA64" s="247">
        <f t="shared" si="48"/>
        <v>1</v>
      </c>
      <c r="CB64" s="322"/>
      <c r="CC64" s="196"/>
      <c r="CD64" s="196"/>
      <c r="CE64" s="687"/>
      <c r="CF64" s="687"/>
      <c r="CG64" s="687"/>
    </row>
    <row r="65" spans="1:85" s="2444" customFormat="1" ht="15.75" customHeight="1">
      <c r="A65" s="687"/>
      <c r="B65" s="3053"/>
      <c r="C65" s="3054"/>
      <c r="D65" s="3085" t="s">
        <v>3600</v>
      </c>
      <c r="E65" s="3086"/>
      <c r="F65" s="3054"/>
      <c r="G65" s="3054"/>
      <c r="H65" s="3086"/>
      <c r="I65" s="3086"/>
      <c r="J65" s="3086"/>
      <c r="K65" s="3054"/>
      <c r="L65" s="3054"/>
      <c r="M65" s="3054"/>
      <c r="N65" s="3055"/>
      <c r="O65" s="3056"/>
      <c r="P65" s="3055"/>
      <c r="Q65" s="3057"/>
      <c r="R65" s="3056"/>
      <c r="S65" s="3056"/>
      <c r="T65" s="3056"/>
      <c r="U65" s="3090">
        <f t="shared" si="30"/>
        <v>0</v>
      </c>
      <c r="V65" s="3091">
        <f t="shared" si="31"/>
        <v>0</v>
      </c>
      <c r="W65" s="3091">
        <f t="shared" si="32"/>
        <v>0</v>
      </c>
      <c r="X65" s="3077"/>
      <c r="Y65" s="3075"/>
      <c r="Z65" s="3075"/>
      <c r="AA65" s="3058"/>
      <c r="AB65" s="3092">
        <f t="shared" si="33"/>
        <v>0</v>
      </c>
      <c r="AC65" s="3092" t="str">
        <f t="shared" si="34"/>
        <v/>
      </c>
      <c r="AD65" s="3058"/>
      <c r="AE65" s="3058"/>
      <c r="AF65" s="3056"/>
      <c r="AG65" s="3056"/>
      <c r="AH65" s="3056"/>
      <c r="AI65" s="3059" t="str">
        <f t="shared" si="4"/>
        <v>N</v>
      </c>
      <c r="AJ65" s="3059" t="str">
        <f t="shared" si="5"/>
        <v>N</v>
      </c>
      <c r="AK65" s="3059" t="str">
        <f t="shared" si="6"/>
        <v>N</v>
      </c>
      <c r="AL65" s="3059" t="str">
        <f t="shared" si="7"/>
        <v>N</v>
      </c>
      <c r="AM65" s="3059" t="str">
        <f t="shared" si="8"/>
        <v>N</v>
      </c>
      <c r="AN65" s="3059" t="str">
        <f t="shared" si="9"/>
        <v>N</v>
      </c>
      <c r="AO65" s="3059" t="str">
        <f t="shared" si="10"/>
        <v>N</v>
      </c>
      <c r="AP65" s="3059" t="str">
        <f t="shared" si="11"/>
        <v>N</v>
      </c>
      <c r="AQ65" s="3086"/>
      <c r="AR65" s="3060"/>
      <c r="AS65" s="32"/>
      <c r="AT65" s="34" t="s">
        <v>3657</v>
      </c>
      <c r="AU65" s="171"/>
      <c r="AV65" s="322"/>
      <c r="AW65" s="246" t="str">
        <f t="shared" si="35"/>
        <v>Please complete all cells in row</v>
      </c>
      <c r="AX65" s="322"/>
      <c r="AY65" s="196"/>
      <c r="AZ65" s="196"/>
      <c r="BA65" s="196"/>
      <c r="BB65" s="196"/>
      <c r="BC65" s="196"/>
      <c r="BD65" s="196"/>
      <c r="BE65" s="196"/>
      <c r="BF65" s="247">
        <f t="shared" si="36"/>
        <v>1</v>
      </c>
      <c r="BG65" s="247">
        <f t="shared" si="37"/>
        <v>1</v>
      </c>
      <c r="BH65" s="247">
        <f t="shared" si="38"/>
        <v>1</v>
      </c>
      <c r="BI65" s="247">
        <f t="shared" si="39"/>
        <v>1</v>
      </c>
      <c r="BJ65" s="247">
        <f t="shared" si="40"/>
        <v>1</v>
      </c>
      <c r="BK65" s="247">
        <f t="shared" si="41"/>
        <v>1</v>
      </c>
      <c r="BL65" s="247">
        <f t="shared" si="42"/>
        <v>1</v>
      </c>
      <c r="BM65" s="232"/>
      <c r="BN65" s="232"/>
      <c r="BO65" s="232"/>
      <c r="BP65" s="232"/>
      <c r="BQ65" s="232"/>
      <c r="BR65" s="232"/>
      <c r="BS65" s="247">
        <f t="shared" si="43"/>
        <v>1</v>
      </c>
      <c r="BT65" s="232"/>
      <c r="BU65" s="232"/>
      <c r="BV65" s="247">
        <f t="shared" si="44"/>
        <v>1</v>
      </c>
      <c r="BW65" s="247">
        <f t="shared" si="45"/>
        <v>1</v>
      </c>
      <c r="BX65" s="247">
        <f t="shared" si="46"/>
        <v>1</v>
      </c>
      <c r="BY65" s="247">
        <f t="shared" si="47"/>
        <v>1</v>
      </c>
      <c r="BZ65" s="247">
        <f xml:space="preserve"> IF( ISNUMBER(#REF! ), 0, 1 )</f>
        <v>1</v>
      </c>
      <c r="CA65" s="247">
        <f t="shared" si="48"/>
        <v>1</v>
      </c>
      <c r="CB65" s="322"/>
      <c r="CC65" s="196"/>
      <c r="CD65" s="196"/>
      <c r="CE65" s="687"/>
      <c r="CF65" s="687"/>
      <c r="CG65" s="687"/>
    </row>
    <row r="66" spans="1:85" s="2444" customFormat="1" ht="15.75" customHeight="1">
      <c r="A66" s="687"/>
      <c r="B66" s="3053"/>
      <c r="C66" s="3054"/>
      <c r="D66" s="3085" t="s">
        <v>3600</v>
      </c>
      <c r="E66" s="3086"/>
      <c r="F66" s="3054"/>
      <c r="G66" s="3054"/>
      <c r="H66" s="3086"/>
      <c r="I66" s="3086"/>
      <c r="J66" s="3086"/>
      <c r="K66" s="3054"/>
      <c r="L66" s="3054"/>
      <c r="M66" s="3054"/>
      <c r="N66" s="3055"/>
      <c r="O66" s="3056"/>
      <c r="P66" s="3055"/>
      <c r="Q66" s="3057"/>
      <c r="R66" s="3056"/>
      <c r="S66" s="3056"/>
      <c r="T66" s="3056"/>
      <c r="U66" s="3090">
        <f t="shared" si="30"/>
        <v>0</v>
      </c>
      <c r="V66" s="3091">
        <f t="shared" si="31"/>
        <v>0</v>
      </c>
      <c r="W66" s="3091">
        <f t="shared" si="32"/>
        <v>0</v>
      </c>
      <c r="X66" s="3077"/>
      <c r="Y66" s="3075"/>
      <c r="Z66" s="3075"/>
      <c r="AA66" s="3058"/>
      <c r="AB66" s="3092">
        <f t="shared" si="33"/>
        <v>0</v>
      </c>
      <c r="AC66" s="3092" t="str">
        <f t="shared" si="34"/>
        <v/>
      </c>
      <c r="AD66" s="3058"/>
      <c r="AE66" s="3058"/>
      <c r="AF66" s="3056"/>
      <c r="AG66" s="3056"/>
      <c r="AH66" s="3056"/>
      <c r="AI66" s="3059" t="str">
        <f t="shared" si="4"/>
        <v>N</v>
      </c>
      <c r="AJ66" s="3059" t="str">
        <f t="shared" si="5"/>
        <v>N</v>
      </c>
      <c r="AK66" s="3059" t="str">
        <f t="shared" si="6"/>
        <v>N</v>
      </c>
      <c r="AL66" s="3059" t="str">
        <f t="shared" si="7"/>
        <v>N</v>
      </c>
      <c r="AM66" s="3059" t="str">
        <f t="shared" si="8"/>
        <v>N</v>
      </c>
      <c r="AN66" s="3059" t="str">
        <f t="shared" si="9"/>
        <v>N</v>
      </c>
      <c r="AO66" s="3059" t="str">
        <f t="shared" si="10"/>
        <v>N</v>
      </c>
      <c r="AP66" s="3059" t="str">
        <f t="shared" si="11"/>
        <v>N</v>
      </c>
      <c r="AQ66" s="3086"/>
      <c r="AR66" s="3060"/>
      <c r="AS66" s="32"/>
      <c r="AT66" s="34" t="s">
        <v>3658</v>
      </c>
      <c r="AU66" s="171"/>
      <c r="AV66" s="322"/>
      <c r="AW66" s="246" t="str">
        <f t="shared" si="35"/>
        <v>Please complete all cells in row</v>
      </c>
      <c r="AX66" s="322"/>
      <c r="AY66" s="196"/>
      <c r="AZ66" s="196"/>
      <c r="BA66" s="196"/>
      <c r="BB66" s="196"/>
      <c r="BC66" s="196"/>
      <c r="BD66" s="196"/>
      <c r="BE66" s="196"/>
      <c r="BF66" s="247">
        <f t="shared" si="36"/>
        <v>1</v>
      </c>
      <c r="BG66" s="247">
        <f t="shared" si="37"/>
        <v>1</v>
      </c>
      <c r="BH66" s="247">
        <f t="shared" si="38"/>
        <v>1</v>
      </c>
      <c r="BI66" s="247">
        <f t="shared" si="39"/>
        <v>1</v>
      </c>
      <c r="BJ66" s="247">
        <f t="shared" si="40"/>
        <v>1</v>
      </c>
      <c r="BK66" s="247">
        <f t="shared" si="41"/>
        <v>1</v>
      </c>
      <c r="BL66" s="247">
        <f t="shared" si="42"/>
        <v>1</v>
      </c>
      <c r="BM66" s="232"/>
      <c r="BN66" s="232"/>
      <c r="BO66" s="232"/>
      <c r="BP66" s="232"/>
      <c r="BQ66" s="232"/>
      <c r="BR66" s="232"/>
      <c r="BS66" s="247">
        <f t="shared" si="43"/>
        <v>1</v>
      </c>
      <c r="BT66" s="232"/>
      <c r="BU66" s="232"/>
      <c r="BV66" s="247">
        <f t="shared" si="44"/>
        <v>1</v>
      </c>
      <c r="BW66" s="247">
        <f t="shared" si="45"/>
        <v>1</v>
      </c>
      <c r="BX66" s="247">
        <f t="shared" si="46"/>
        <v>1</v>
      </c>
      <c r="BY66" s="247">
        <f t="shared" si="47"/>
        <v>1</v>
      </c>
      <c r="BZ66" s="247">
        <f xml:space="preserve"> IF( ISNUMBER(#REF! ), 0, 1 )</f>
        <v>1</v>
      </c>
      <c r="CA66" s="247">
        <f t="shared" si="48"/>
        <v>1</v>
      </c>
      <c r="CB66" s="322"/>
      <c r="CC66" s="196"/>
      <c r="CD66" s="196"/>
      <c r="CE66" s="687"/>
      <c r="CF66" s="687"/>
      <c r="CG66" s="687"/>
    </row>
    <row r="67" spans="1:85" s="2444" customFormat="1" ht="15.75" customHeight="1">
      <c r="A67" s="687"/>
      <c r="B67" s="3053"/>
      <c r="C67" s="3054"/>
      <c r="D67" s="3085" t="s">
        <v>3600</v>
      </c>
      <c r="E67" s="3086"/>
      <c r="F67" s="3054"/>
      <c r="G67" s="3054"/>
      <c r="H67" s="3086"/>
      <c r="I67" s="3086"/>
      <c r="J67" s="3086"/>
      <c r="K67" s="3054"/>
      <c r="L67" s="3054"/>
      <c r="M67" s="3054"/>
      <c r="N67" s="3055"/>
      <c r="O67" s="3056"/>
      <c r="P67" s="3055"/>
      <c r="Q67" s="3057"/>
      <c r="R67" s="3056"/>
      <c r="S67" s="3056"/>
      <c r="T67" s="3056"/>
      <c r="U67" s="3090">
        <f t="shared" si="30"/>
        <v>0</v>
      </c>
      <c r="V67" s="3091">
        <f t="shared" si="31"/>
        <v>0</v>
      </c>
      <c r="W67" s="3091">
        <f t="shared" si="32"/>
        <v>0</v>
      </c>
      <c r="X67" s="3077"/>
      <c r="Y67" s="3075"/>
      <c r="Z67" s="3075"/>
      <c r="AA67" s="3058"/>
      <c r="AB67" s="3092">
        <f t="shared" si="33"/>
        <v>0</v>
      </c>
      <c r="AC67" s="3092" t="str">
        <f t="shared" si="34"/>
        <v/>
      </c>
      <c r="AD67" s="3058"/>
      <c r="AE67" s="3058"/>
      <c r="AF67" s="3056"/>
      <c r="AG67" s="3056"/>
      <c r="AH67" s="3056"/>
      <c r="AI67" s="3059" t="str">
        <f t="shared" si="4"/>
        <v>N</v>
      </c>
      <c r="AJ67" s="3059" t="str">
        <f t="shared" si="5"/>
        <v>N</v>
      </c>
      <c r="AK67" s="3059" t="str">
        <f t="shared" si="6"/>
        <v>N</v>
      </c>
      <c r="AL67" s="3059" t="str">
        <f t="shared" si="7"/>
        <v>N</v>
      </c>
      <c r="AM67" s="3059" t="str">
        <f t="shared" si="8"/>
        <v>N</v>
      </c>
      <c r="AN67" s="3059" t="str">
        <f t="shared" si="9"/>
        <v>N</v>
      </c>
      <c r="AO67" s="3059" t="str">
        <f t="shared" si="10"/>
        <v>N</v>
      </c>
      <c r="AP67" s="3059" t="str">
        <f t="shared" si="11"/>
        <v>N</v>
      </c>
      <c r="AQ67" s="3086"/>
      <c r="AR67" s="3060"/>
      <c r="AS67" s="32"/>
      <c r="AT67" s="34" t="s">
        <v>3659</v>
      </c>
      <c r="AU67" s="171"/>
      <c r="AV67" s="322"/>
      <c r="AW67" s="246" t="str">
        <f t="shared" si="35"/>
        <v>Please complete all cells in row</v>
      </c>
      <c r="AX67" s="322"/>
      <c r="AY67" s="196"/>
      <c r="AZ67" s="196"/>
      <c r="BA67" s="196"/>
      <c r="BB67" s="196"/>
      <c r="BC67" s="196"/>
      <c r="BD67" s="196"/>
      <c r="BE67" s="196"/>
      <c r="BF67" s="247">
        <f t="shared" si="36"/>
        <v>1</v>
      </c>
      <c r="BG67" s="247">
        <f t="shared" si="37"/>
        <v>1</v>
      </c>
      <c r="BH67" s="247">
        <f t="shared" si="38"/>
        <v>1</v>
      </c>
      <c r="BI67" s="247">
        <f t="shared" si="39"/>
        <v>1</v>
      </c>
      <c r="BJ67" s="247">
        <f t="shared" si="40"/>
        <v>1</v>
      </c>
      <c r="BK67" s="247">
        <f t="shared" si="41"/>
        <v>1</v>
      </c>
      <c r="BL67" s="247">
        <f t="shared" si="42"/>
        <v>1</v>
      </c>
      <c r="BM67" s="232"/>
      <c r="BN67" s="232"/>
      <c r="BO67" s="232"/>
      <c r="BP67" s="232"/>
      <c r="BQ67" s="232"/>
      <c r="BR67" s="232"/>
      <c r="BS67" s="247">
        <f t="shared" si="43"/>
        <v>1</v>
      </c>
      <c r="BT67" s="232"/>
      <c r="BU67" s="232"/>
      <c r="BV67" s="247">
        <f t="shared" si="44"/>
        <v>1</v>
      </c>
      <c r="BW67" s="247">
        <f t="shared" si="45"/>
        <v>1</v>
      </c>
      <c r="BX67" s="247">
        <f t="shared" si="46"/>
        <v>1</v>
      </c>
      <c r="BY67" s="247">
        <f t="shared" si="47"/>
        <v>1</v>
      </c>
      <c r="BZ67" s="247">
        <f xml:space="preserve"> IF( ISNUMBER(#REF! ), 0, 1 )</f>
        <v>1</v>
      </c>
      <c r="CA67" s="247">
        <f t="shared" si="48"/>
        <v>1</v>
      </c>
      <c r="CB67" s="322"/>
      <c r="CC67" s="196"/>
      <c r="CD67" s="196"/>
      <c r="CE67" s="687"/>
      <c r="CF67" s="687"/>
      <c r="CG67" s="687"/>
    </row>
    <row r="68" spans="1:85" s="2444" customFormat="1" ht="15.75" customHeight="1">
      <c r="A68" s="687"/>
      <c r="B68" s="3053"/>
      <c r="C68" s="3054"/>
      <c r="D68" s="3085" t="s">
        <v>3600</v>
      </c>
      <c r="E68" s="3086"/>
      <c r="F68" s="3054"/>
      <c r="G68" s="3054"/>
      <c r="H68" s="3086"/>
      <c r="I68" s="3086"/>
      <c r="J68" s="3086"/>
      <c r="K68" s="3054"/>
      <c r="L68" s="3054"/>
      <c r="M68" s="3054"/>
      <c r="N68" s="3055"/>
      <c r="O68" s="3056"/>
      <c r="P68" s="3055"/>
      <c r="Q68" s="3057"/>
      <c r="R68" s="3056"/>
      <c r="S68" s="3056"/>
      <c r="T68" s="3056"/>
      <c r="U68" s="3090">
        <f t="shared" si="30"/>
        <v>0</v>
      </c>
      <c r="V68" s="3091">
        <f t="shared" si="31"/>
        <v>0</v>
      </c>
      <c r="W68" s="3091">
        <f t="shared" si="32"/>
        <v>0</v>
      </c>
      <c r="X68" s="3077"/>
      <c r="Y68" s="3075"/>
      <c r="Z68" s="3075"/>
      <c r="AA68" s="3058"/>
      <c r="AB68" s="3092">
        <f t="shared" si="33"/>
        <v>0</v>
      </c>
      <c r="AC68" s="3092" t="str">
        <f t="shared" si="34"/>
        <v/>
      </c>
      <c r="AD68" s="3058"/>
      <c r="AE68" s="3058"/>
      <c r="AF68" s="3056"/>
      <c r="AG68" s="3056"/>
      <c r="AH68" s="3056"/>
      <c r="AI68" s="3059" t="str">
        <f t="shared" si="4"/>
        <v>N</v>
      </c>
      <c r="AJ68" s="3059" t="str">
        <f t="shared" si="5"/>
        <v>N</v>
      </c>
      <c r="AK68" s="3059" t="str">
        <f t="shared" si="6"/>
        <v>N</v>
      </c>
      <c r="AL68" s="3059" t="str">
        <f t="shared" si="7"/>
        <v>N</v>
      </c>
      <c r="AM68" s="3059" t="str">
        <f t="shared" si="8"/>
        <v>N</v>
      </c>
      <c r="AN68" s="3059" t="str">
        <f t="shared" si="9"/>
        <v>N</v>
      </c>
      <c r="AO68" s="3059" t="str">
        <f t="shared" si="10"/>
        <v>N</v>
      </c>
      <c r="AP68" s="3059" t="str">
        <f t="shared" si="11"/>
        <v>N</v>
      </c>
      <c r="AQ68" s="3086"/>
      <c r="AR68" s="3060"/>
      <c r="AS68" s="32"/>
      <c r="AT68" s="34" t="s">
        <v>3660</v>
      </c>
      <c r="AU68" s="171"/>
      <c r="AV68" s="322"/>
      <c r="AW68" s="246" t="str">
        <f t="shared" si="35"/>
        <v>Please complete all cells in row</v>
      </c>
      <c r="AX68" s="322"/>
      <c r="AY68" s="196"/>
      <c r="AZ68" s="196"/>
      <c r="BA68" s="196"/>
      <c r="BB68" s="196"/>
      <c r="BC68" s="196"/>
      <c r="BD68" s="196"/>
      <c r="BE68" s="196"/>
      <c r="BF68" s="247">
        <f t="shared" si="36"/>
        <v>1</v>
      </c>
      <c r="BG68" s="247">
        <f t="shared" si="37"/>
        <v>1</v>
      </c>
      <c r="BH68" s="247">
        <f t="shared" si="38"/>
        <v>1</v>
      </c>
      <c r="BI68" s="247">
        <f t="shared" si="39"/>
        <v>1</v>
      </c>
      <c r="BJ68" s="247">
        <f t="shared" si="40"/>
        <v>1</v>
      </c>
      <c r="BK68" s="247">
        <f t="shared" si="41"/>
        <v>1</v>
      </c>
      <c r="BL68" s="247">
        <f t="shared" si="42"/>
        <v>1</v>
      </c>
      <c r="BM68" s="232"/>
      <c r="BN68" s="232"/>
      <c r="BO68" s="232"/>
      <c r="BP68" s="232"/>
      <c r="BQ68" s="232"/>
      <c r="BR68" s="232"/>
      <c r="BS68" s="247">
        <f t="shared" si="43"/>
        <v>1</v>
      </c>
      <c r="BT68" s="232"/>
      <c r="BU68" s="232"/>
      <c r="BV68" s="247">
        <f t="shared" si="44"/>
        <v>1</v>
      </c>
      <c r="BW68" s="247">
        <f t="shared" si="45"/>
        <v>1</v>
      </c>
      <c r="BX68" s="247">
        <f t="shared" si="46"/>
        <v>1</v>
      </c>
      <c r="BY68" s="247">
        <f t="shared" si="47"/>
        <v>1</v>
      </c>
      <c r="BZ68" s="247">
        <f xml:space="preserve"> IF( ISNUMBER(#REF! ), 0, 1 )</f>
        <v>1</v>
      </c>
      <c r="CA68" s="247">
        <f t="shared" si="48"/>
        <v>1</v>
      </c>
      <c r="CB68" s="322"/>
      <c r="CC68" s="196"/>
      <c r="CD68" s="196"/>
      <c r="CE68" s="687"/>
      <c r="CF68" s="687"/>
      <c r="CG68" s="687"/>
    </row>
    <row r="69" spans="1:85" s="2444" customFormat="1" ht="15.75" customHeight="1">
      <c r="A69" s="687"/>
      <c r="B69" s="3053"/>
      <c r="C69" s="3054"/>
      <c r="D69" s="3085" t="s">
        <v>3600</v>
      </c>
      <c r="E69" s="3086"/>
      <c r="F69" s="3054"/>
      <c r="G69" s="3054"/>
      <c r="H69" s="3086"/>
      <c r="I69" s="3086"/>
      <c r="J69" s="3086"/>
      <c r="K69" s="3054"/>
      <c r="L69" s="3054"/>
      <c r="M69" s="3054"/>
      <c r="N69" s="3055"/>
      <c r="O69" s="3056"/>
      <c r="P69" s="3055"/>
      <c r="Q69" s="3057"/>
      <c r="R69" s="3056"/>
      <c r="S69" s="3056"/>
      <c r="T69" s="3056"/>
      <c r="U69" s="3090">
        <f t="shared" si="30"/>
        <v>0</v>
      </c>
      <c r="V69" s="3091">
        <f t="shared" si="31"/>
        <v>0</v>
      </c>
      <c r="W69" s="3091">
        <f t="shared" si="32"/>
        <v>0</v>
      </c>
      <c r="X69" s="3077"/>
      <c r="Y69" s="3075"/>
      <c r="Z69" s="3075"/>
      <c r="AA69" s="3058"/>
      <c r="AB69" s="3092">
        <f t="shared" si="33"/>
        <v>0</v>
      </c>
      <c r="AC69" s="3092" t="str">
        <f t="shared" si="34"/>
        <v/>
      </c>
      <c r="AD69" s="3058"/>
      <c r="AE69" s="3058"/>
      <c r="AF69" s="3056"/>
      <c r="AG69" s="3056"/>
      <c r="AH69" s="3056"/>
      <c r="AI69" s="3059" t="str">
        <f t="shared" si="4"/>
        <v>N</v>
      </c>
      <c r="AJ69" s="3059" t="str">
        <f t="shared" si="5"/>
        <v>N</v>
      </c>
      <c r="AK69" s="3059" t="str">
        <f t="shared" si="6"/>
        <v>N</v>
      </c>
      <c r="AL69" s="3059" t="str">
        <f t="shared" si="7"/>
        <v>N</v>
      </c>
      <c r="AM69" s="3059" t="str">
        <f t="shared" si="8"/>
        <v>N</v>
      </c>
      <c r="AN69" s="3059" t="str">
        <f t="shared" si="9"/>
        <v>N</v>
      </c>
      <c r="AO69" s="3059" t="str">
        <f t="shared" si="10"/>
        <v>N</v>
      </c>
      <c r="AP69" s="3059" t="str">
        <f t="shared" si="11"/>
        <v>N</v>
      </c>
      <c r="AQ69" s="3086"/>
      <c r="AR69" s="3060"/>
      <c r="AS69" s="32"/>
      <c r="AT69" s="34" t="s">
        <v>3661</v>
      </c>
      <c r="AU69" s="171"/>
      <c r="AV69" s="322"/>
      <c r="AW69" s="246" t="str">
        <f t="shared" si="35"/>
        <v>Please complete all cells in row</v>
      </c>
      <c r="AX69" s="322"/>
      <c r="AY69" s="196"/>
      <c r="AZ69" s="196"/>
      <c r="BA69" s="196"/>
      <c r="BB69" s="196"/>
      <c r="BC69" s="196"/>
      <c r="BD69" s="196"/>
      <c r="BE69" s="196"/>
      <c r="BF69" s="247">
        <f t="shared" si="36"/>
        <v>1</v>
      </c>
      <c r="BG69" s="247">
        <f t="shared" si="37"/>
        <v>1</v>
      </c>
      <c r="BH69" s="247">
        <f t="shared" si="38"/>
        <v>1</v>
      </c>
      <c r="BI69" s="247">
        <f t="shared" si="39"/>
        <v>1</v>
      </c>
      <c r="BJ69" s="247">
        <f t="shared" si="40"/>
        <v>1</v>
      </c>
      <c r="BK69" s="247">
        <f t="shared" si="41"/>
        <v>1</v>
      </c>
      <c r="BL69" s="247">
        <f t="shared" si="42"/>
        <v>1</v>
      </c>
      <c r="BM69" s="232"/>
      <c r="BN69" s="232"/>
      <c r="BO69" s="232"/>
      <c r="BP69" s="232"/>
      <c r="BQ69" s="232"/>
      <c r="BR69" s="232"/>
      <c r="BS69" s="247">
        <f t="shared" si="43"/>
        <v>1</v>
      </c>
      <c r="BT69" s="232"/>
      <c r="BU69" s="232"/>
      <c r="BV69" s="247">
        <f t="shared" si="44"/>
        <v>1</v>
      </c>
      <c r="BW69" s="247">
        <f t="shared" si="45"/>
        <v>1</v>
      </c>
      <c r="BX69" s="247">
        <f t="shared" si="46"/>
        <v>1</v>
      </c>
      <c r="BY69" s="247">
        <f t="shared" si="47"/>
        <v>1</v>
      </c>
      <c r="BZ69" s="247">
        <f xml:space="preserve"> IF( ISNUMBER(#REF! ), 0, 1 )</f>
        <v>1</v>
      </c>
      <c r="CA69" s="247">
        <f t="shared" si="48"/>
        <v>1</v>
      </c>
      <c r="CB69" s="322"/>
      <c r="CC69" s="196"/>
      <c r="CD69" s="196"/>
      <c r="CE69" s="687"/>
      <c r="CF69" s="687"/>
      <c r="CG69" s="687"/>
    </row>
    <row r="70" spans="1:85" s="2444" customFormat="1" ht="15.75" customHeight="1">
      <c r="A70" s="687"/>
      <c r="B70" s="3053"/>
      <c r="C70" s="3054"/>
      <c r="D70" s="3085" t="s">
        <v>3600</v>
      </c>
      <c r="E70" s="3086"/>
      <c r="F70" s="3054"/>
      <c r="G70" s="3054"/>
      <c r="H70" s="3086"/>
      <c r="I70" s="3086"/>
      <c r="J70" s="3086"/>
      <c r="K70" s="3054"/>
      <c r="L70" s="3054"/>
      <c r="M70" s="3054"/>
      <c r="N70" s="3055"/>
      <c r="O70" s="3056"/>
      <c r="P70" s="3055"/>
      <c r="Q70" s="3057"/>
      <c r="R70" s="3056"/>
      <c r="S70" s="3056"/>
      <c r="T70" s="3056"/>
      <c r="U70" s="3090">
        <f t="shared" si="30"/>
        <v>0</v>
      </c>
      <c r="V70" s="3091">
        <f t="shared" si="31"/>
        <v>0</v>
      </c>
      <c r="W70" s="3091">
        <f t="shared" si="32"/>
        <v>0</v>
      </c>
      <c r="X70" s="3077"/>
      <c r="Y70" s="3075"/>
      <c r="Z70" s="3075"/>
      <c r="AA70" s="3058"/>
      <c r="AB70" s="3092">
        <f t="shared" si="33"/>
        <v>0</v>
      </c>
      <c r="AC70" s="3092" t="str">
        <f t="shared" si="34"/>
        <v/>
      </c>
      <c r="AD70" s="3058"/>
      <c r="AE70" s="3058"/>
      <c r="AF70" s="3056"/>
      <c r="AG70" s="3056"/>
      <c r="AH70" s="3056"/>
      <c r="AI70" s="3059" t="str">
        <f t="shared" si="4"/>
        <v>N</v>
      </c>
      <c r="AJ70" s="3059" t="str">
        <f t="shared" si="5"/>
        <v>N</v>
      </c>
      <c r="AK70" s="3059" t="str">
        <f t="shared" si="6"/>
        <v>N</v>
      </c>
      <c r="AL70" s="3059" t="str">
        <f t="shared" si="7"/>
        <v>N</v>
      </c>
      <c r="AM70" s="3059" t="str">
        <f t="shared" si="8"/>
        <v>N</v>
      </c>
      <c r="AN70" s="3059" t="str">
        <f t="shared" si="9"/>
        <v>N</v>
      </c>
      <c r="AO70" s="3059" t="str">
        <f t="shared" si="10"/>
        <v>N</v>
      </c>
      <c r="AP70" s="3059" t="str">
        <f t="shared" si="11"/>
        <v>N</v>
      </c>
      <c r="AQ70" s="3086"/>
      <c r="AR70" s="3060"/>
      <c r="AS70" s="32"/>
      <c r="AT70" s="34" t="s">
        <v>3662</v>
      </c>
      <c r="AU70" s="171"/>
      <c r="AV70" s="322"/>
      <c r="AW70" s="246" t="str">
        <f t="shared" si="35"/>
        <v>Please complete all cells in row</v>
      </c>
      <c r="AX70" s="322"/>
      <c r="AY70" s="196"/>
      <c r="AZ70" s="196"/>
      <c r="BA70" s="196"/>
      <c r="BB70" s="196"/>
      <c r="BC70" s="196"/>
      <c r="BD70" s="196"/>
      <c r="BE70" s="196"/>
      <c r="BF70" s="247">
        <f t="shared" si="36"/>
        <v>1</v>
      </c>
      <c r="BG70" s="247">
        <f t="shared" si="37"/>
        <v>1</v>
      </c>
      <c r="BH70" s="247">
        <f t="shared" si="38"/>
        <v>1</v>
      </c>
      <c r="BI70" s="247">
        <f t="shared" si="39"/>
        <v>1</v>
      </c>
      <c r="BJ70" s="247">
        <f t="shared" si="40"/>
        <v>1</v>
      </c>
      <c r="BK70" s="247">
        <f t="shared" si="41"/>
        <v>1</v>
      </c>
      <c r="BL70" s="247">
        <f t="shared" si="42"/>
        <v>1</v>
      </c>
      <c r="BM70" s="232"/>
      <c r="BN70" s="232"/>
      <c r="BO70" s="232"/>
      <c r="BP70" s="232"/>
      <c r="BQ70" s="232"/>
      <c r="BR70" s="232"/>
      <c r="BS70" s="247">
        <f t="shared" si="43"/>
        <v>1</v>
      </c>
      <c r="BT70" s="232"/>
      <c r="BU70" s="232"/>
      <c r="BV70" s="247">
        <f t="shared" si="44"/>
        <v>1</v>
      </c>
      <c r="BW70" s="247">
        <f t="shared" si="45"/>
        <v>1</v>
      </c>
      <c r="BX70" s="247">
        <f t="shared" si="46"/>
        <v>1</v>
      </c>
      <c r="BY70" s="247">
        <f t="shared" si="47"/>
        <v>1</v>
      </c>
      <c r="BZ70" s="247">
        <f xml:space="preserve"> IF( ISNUMBER(#REF! ), 0, 1 )</f>
        <v>1</v>
      </c>
      <c r="CA70" s="247">
        <f t="shared" si="48"/>
        <v>1</v>
      </c>
      <c r="CB70" s="322"/>
      <c r="CC70" s="196"/>
      <c r="CD70" s="196"/>
      <c r="CE70" s="687"/>
      <c r="CF70" s="687"/>
      <c r="CG70" s="687"/>
    </row>
    <row r="71" spans="1:85" s="2444" customFormat="1" ht="15.75" customHeight="1">
      <c r="A71" s="687"/>
      <c r="B71" s="3053"/>
      <c r="C71" s="3054"/>
      <c r="D71" s="3085" t="s">
        <v>3600</v>
      </c>
      <c r="E71" s="3086"/>
      <c r="F71" s="3054"/>
      <c r="G71" s="3054"/>
      <c r="H71" s="3086"/>
      <c r="I71" s="3086"/>
      <c r="J71" s="3086"/>
      <c r="K71" s="3054"/>
      <c r="L71" s="3054"/>
      <c r="M71" s="3054"/>
      <c r="N71" s="3055"/>
      <c r="O71" s="3056"/>
      <c r="P71" s="3055"/>
      <c r="Q71" s="3057"/>
      <c r="R71" s="3056"/>
      <c r="S71" s="3056"/>
      <c r="T71" s="3056"/>
      <c r="U71" s="3090">
        <f t="shared" si="30"/>
        <v>0</v>
      </c>
      <c r="V71" s="3091">
        <f t="shared" si="31"/>
        <v>0</v>
      </c>
      <c r="W71" s="3091">
        <f t="shared" si="32"/>
        <v>0</v>
      </c>
      <c r="X71" s="3077"/>
      <c r="Y71" s="3075"/>
      <c r="Z71" s="3075"/>
      <c r="AA71" s="3058"/>
      <c r="AB71" s="3092">
        <f t="shared" si="33"/>
        <v>0</v>
      </c>
      <c r="AC71" s="3092" t="str">
        <f t="shared" si="34"/>
        <v/>
      </c>
      <c r="AD71" s="3058"/>
      <c r="AE71" s="3058"/>
      <c r="AF71" s="3056"/>
      <c r="AG71" s="3056"/>
      <c r="AH71" s="3056"/>
      <c r="AI71" s="3059" t="str">
        <f t="shared" si="4"/>
        <v>N</v>
      </c>
      <c r="AJ71" s="3059" t="str">
        <f t="shared" si="5"/>
        <v>N</v>
      </c>
      <c r="AK71" s="3059" t="str">
        <f t="shared" si="6"/>
        <v>N</v>
      </c>
      <c r="AL71" s="3059" t="str">
        <f t="shared" si="7"/>
        <v>N</v>
      </c>
      <c r="AM71" s="3059" t="str">
        <f t="shared" si="8"/>
        <v>N</v>
      </c>
      <c r="AN71" s="3059" t="str">
        <f t="shared" si="9"/>
        <v>N</v>
      </c>
      <c r="AO71" s="3059" t="str">
        <f t="shared" si="10"/>
        <v>N</v>
      </c>
      <c r="AP71" s="3059" t="str">
        <f t="shared" si="11"/>
        <v>N</v>
      </c>
      <c r="AQ71" s="3086"/>
      <c r="AR71" s="3060"/>
      <c r="AS71" s="32"/>
      <c r="AT71" s="34" t="s">
        <v>3663</v>
      </c>
      <c r="AU71" s="171"/>
      <c r="AV71" s="322"/>
      <c r="AW71" s="246" t="str">
        <f t="shared" si="35"/>
        <v>Please complete all cells in row</v>
      </c>
      <c r="AX71" s="322"/>
      <c r="AY71" s="196"/>
      <c r="AZ71" s="196"/>
      <c r="BA71" s="196"/>
      <c r="BB71" s="196"/>
      <c r="BC71" s="196"/>
      <c r="BD71" s="196"/>
      <c r="BE71" s="196"/>
      <c r="BF71" s="247">
        <f t="shared" si="36"/>
        <v>1</v>
      </c>
      <c r="BG71" s="247">
        <f t="shared" si="37"/>
        <v>1</v>
      </c>
      <c r="BH71" s="247">
        <f t="shared" si="38"/>
        <v>1</v>
      </c>
      <c r="BI71" s="247">
        <f t="shared" si="39"/>
        <v>1</v>
      </c>
      <c r="BJ71" s="247">
        <f t="shared" si="40"/>
        <v>1</v>
      </c>
      <c r="BK71" s="247">
        <f t="shared" si="41"/>
        <v>1</v>
      </c>
      <c r="BL71" s="247">
        <f t="shared" si="42"/>
        <v>1</v>
      </c>
      <c r="BM71" s="232"/>
      <c r="BN71" s="232"/>
      <c r="BO71" s="232"/>
      <c r="BP71" s="232"/>
      <c r="BQ71" s="232"/>
      <c r="BR71" s="232"/>
      <c r="BS71" s="247">
        <f t="shared" si="43"/>
        <v>1</v>
      </c>
      <c r="BT71" s="232"/>
      <c r="BU71" s="232"/>
      <c r="BV71" s="247">
        <f t="shared" si="44"/>
        <v>1</v>
      </c>
      <c r="BW71" s="247">
        <f t="shared" si="45"/>
        <v>1</v>
      </c>
      <c r="BX71" s="247">
        <f t="shared" si="46"/>
        <v>1</v>
      </c>
      <c r="BY71" s="247">
        <f t="shared" si="47"/>
        <v>1</v>
      </c>
      <c r="BZ71" s="247">
        <f xml:space="preserve"> IF( ISNUMBER(#REF! ), 0, 1 )</f>
        <v>1</v>
      </c>
      <c r="CA71" s="247">
        <f t="shared" si="48"/>
        <v>1</v>
      </c>
      <c r="CB71" s="322"/>
      <c r="CC71" s="196"/>
      <c r="CD71" s="196"/>
      <c r="CE71" s="687"/>
      <c r="CF71" s="687"/>
      <c r="CG71" s="687"/>
    </row>
    <row r="72" spans="1:85" s="2444" customFormat="1" ht="15.75" customHeight="1">
      <c r="A72" s="687"/>
      <c r="B72" s="3053"/>
      <c r="C72" s="3054"/>
      <c r="D72" s="3085" t="s">
        <v>3600</v>
      </c>
      <c r="E72" s="3086"/>
      <c r="F72" s="3054"/>
      <c r="G72" s="3054"/>
      <c r="H72" s="3086"/>
      <c r="I72" s="3086"/>
      <c r="J72" s="3086"/>
      <c r="K72" s="3054"/>
      <c r="L72" s="3054"/>
      <c r="M72" s="3054"/>
      <c r="N72" s="3055"/>
      <c r="O72" s="3056"/>
      <c r="P72" s="3055"/>
      <c r="Q72" s="3057"/>
      <c r="R72" s="3056"/>
      <c r="S72" s="3056"/>
      <c r="T72" s="3056"/>
      <c r="U72" s="3090">
        <f t="shared" si="30"/>
        <v>0</v>
      </c>
      <c r="V72" s="3091">
        <f t="shared" si="31"/>
        <v>0</v>
      </c>
      <c r="W72" s="3091">
        <f t="shared" si="32"/>
        <v>0</v>
      </c>
      <c r="X72" s="3077"/>
      <c r="Y72" s="3075"/>
      <c r="Z72" s="3075"/>
      <c r="AA72" s="3058"/>
      <c r="AB72" s="3092">
        <f t="shared" si="33"/>
        <v>0</v>
      </c>
      <c r="AC72" s="3092" t="str">
        <f t="shared" si="34"/>
        <v/>
      </c>
      <c r="AD72" s="3058"/>
      <c r="AE72" s="3058"/>
      <c r="AF72" s="3056"/>
      <c r="AG72" s="3056"/>
      <c r="AH72" s="3056"/>
      <c r="AI72" s="3059" t="str">
        <f t="shared" si="4"/>
        <v>N</v>
      </c>
      <c r="AJ72" s="3059" t="str">
        <f t="shared" si="5"/>
        <v>N</v>
      </c>
      <c r="AK72" s="3059" t="str">
        <f t="shared" si="6"/>
        <v>N</v>
      </c>
      <c r="AL72" s="3059" t="str">
        <f t="shared" si="7"/>
        <v>N</v>
      </c>
      <c r="AM72" s="3059" t="str">
        <f t="shared" si="8"/>
        <v>N</v>
      </c>
      <c r="AN72" s="3059" t="str">
        <f t="shared" si="9"/>
        <v>N</v>
      </c>
      <c r="AO72" s="3059" t="str">
        <f t="shared" si="10"/>
        <v>N</v>
      </c>
      <c r="AP72" s="3059" t="str">
        <f t="shared" si="11"/>
        <v>N</v>
      </c>
      <c r="AQ72" s="3086"/>
      <c r="AR72" s="3060"/>
      <c r="AS72" s="32"/>
      <c r="AT72" s="34" t="s">
        <v>3664</v>
      </c>
      <c r="AU72" s="171"/>
      <c r="AV72" s="322"/>
      <c r="AW72" s="246" t="str">
        <f t="shared" si="35"/>
        <v>Please complete all cells in row</v>
      </c>
      <c r="AX72" s="322"/>
      <c r="AY72" s="196"/>
      <c r="AZ72" s="196"/>
      <c r="BA72" s="196"/>
      <c r="BB72" s="196"/>
      <c r="BC72" s="196"/>
      <c r="BD72" s="196"/>
      <c r="BE72" s="196"/>
      <c r="BF72" s="247">
        <f t="shared" si="36"/>
        <v>1</v>
      </c>
      <c r="BG72" s="247">
        <f t="shared" si="37"/>
        <v>1</v>
      </c>
      <c r="BH72" s="247">
        <f t="shared" si="38"/>
        <v>1</v>
      </c>
      <c r="BI72" s="247">
        <f t="shared" si="39"/>
        <v>1</v>
      </c>
      <c r="BJ72" s="247">
        <f t="shared" si="40"/>
        <v>1</v>
      </c>
      <c r="BK72" s="247">
        <f t="shared" si="41"/>
        <v>1</v>
      </c>
      <c r="BL72" s="247">
        <f t="shared" si="42"/>
        <v>1</v>
      </c>
      <c r="BM72" s="232"/>
      <c r="BN72" s="232"/>
      <c r="BO72" s="232"/>
      <c r="BP72" s="232"/>
      <c r="BQ72" s="232"/>
      <c r="BR72" s="232"/>
      <c r="BS72" s="247">
        <f t="shared" si="43"/>
        <v>1</v>
      </c>
      <c r="BT72" s="232"/>
      <c r="BU72" s="232"/>
      <c r="BV72" s="247">
        <f t="shared" si="44"/>
        <v>1</v>
      </c>
      <c r="BW72" s="247">
        <f t="shared" si="45"/>
        <v>1</v>
      </c>
      <c r="BX72" s="247">
        <f t="shared" si="46"/>
        <v>1</v>
      </c>
      <c r="BY72" s="247">
        <f t="shared" si="47"/>
        <v>1</v>
      </c>
      <c r="BZ72" s="247">
        <f xml:space="preserve"> IF( ISNUMBER(#REF! ), 0, 1 )</f>
        <v>1</v>
      </c>
      <c r="CA72" s="247">
        <f t="shared" si="48"/>
        <v>1</v>
      </c>
      <c r="CB72" s="322"/>
      <c r="CC72" s="196"/>
      <c r="CD72" s="196"/>
      <c r="CE72" s="687"/>
      <c r="CF72" s="687"/>
      <c r="CG72" s="687"/>
    </row>
    <row r="73" spans="1:85" s="2444" customFormat="1" ht="15.75" customHeight="1">
      <c r="A73" s="687"/>
      <c r="B73" s="3053"/>
      <c r="C73" s="3054"/>
      <c r="D73" s="3085" t="s">
        <v>3600</v>
      </c>
      <c r="E73" s="3086"/>
      <c r="F73" s="3054"/>
      <c r="G73" s="3054"/>
      <c r="H73" s="3086"/>
      <c r="I73" s="3086"/>
      <c r="J73" s="3086"/>
      <c r="K73" s="3054"/>
      <c r="L73" s="3054"/>
      <c r="M73" s="3054"/>
      <c r="N73" s="3055"/>
      <c r="O73" s="3056"/>
      <c r="P73" s="3055"/>
      <c r="Q73" s="3057"/>
      <c r="R73" s="3056"/>
      <c r="S73" s="3056"/>
      <c r="T73" s="3056"/>
      <c r="U73" s="3090">
        <f t="shared" si="30"/>
        <v>0</v>
      </c>
      <c r="V73" s="3091">
        <f t="shared" si="31"/>
        <v>0</v>
      </c>
      <c r="W73" s="3091">
        <f t="shared" si="32"/>
        <v>0</v>
      </c>
      <c r="X73" s="3077"/>
      <c r="Y73" s="3075"/>
      <c r="Z73" s="3075"/>
      <c r="AA73" s="3058"/>
      <c r="AB73" s="3092">
        <f t="shared" si="33"/>
        <v>0</v>
      </c>
      <c r="AC73" s="3092" t="str">
        <f t="shared" si="34"/>
        <v/>
      </c>
      <c r="AD73" s="3058"/>
      <c r="AE73" s="3058"/>
      <c r="AF73" s="3056"/>
      <c r="AG73" s="3056"/>
      <c r="AH73" s="3056"/>
      <c r="AI73" s="3059" t="str">
        <f t="shared" ref="AI73:AI136" si="49">IF($H73="Fixed", IF(OR(LEFT($D73,4)="swap",LEFT($D73,5)="other"),"N","Y"),"N")</f>
        <v>N</v>
      </c>
      <c r="AJ73" s="3059" t="str">
        <f t="shared" ref="AJ73:AJ136" si="50">IF($H73="Floating", IF(OR(LEFT($D73,4)="swap",LEFT($D73,5)="other"),"N","Y"),"N")</f>
        <v>N</v>
      </c>
      <c r="AK73" s="3059" t="str">
        <f t="shared" ref="AK73:AK136" si="51">IF($H73="RPI", IF(OR(LEFT($D73,4)="swap",LEFT($D73,5)="other"),"N","Y"),"N")</f>
        <v>N</v>
      </c>
      <c r="AL73" s="3059" t="str">
        <f t="shared" ref="AL73:AL136" si="52">IF($H73="CPI/CPIH", IF(OR(LEFT($D73,4)="swap",LEFT($D73,5)="other"),"N","Y"),"N")</f>
        <v>N</v>
      </c>
      <c r="AM73" s="3059" t="str">
        <f t="shared" ref="AM73:AM136" si="53">IF($I73="Fixed", IF(OR(LEFT($D73,4)="swap",LEFT($D73,5)="other"),"N","Y"),"N")</f>
        <v>N</v>
      </c>
      <c r="AN73" s="3059" t="str">
        <f t="shared" ref="AN73:AN136" si="54">IF($I73="Floating", IF(OR(LEFT($D73,4)="swap",LEFT($D73,5)="other"),"N","Y"),"N")</f>
        <v>N</v>
      </c>
      <c r="AO73" s="3059" t="str">
        <f t="shared" ref="AO73:AO136" si="55">IF($I73="RPI", IF(OR(LEFT($D73,4)="swap",LEFT($D73,5)="other"),"N","Y"),"N")</f>
        <v>N</v>
      </c>
      <c r="AP73" s="3059" t="str">
        <f t="shared" ref="AP73:AP136" si="56">IF($I73="CPI/CPIH", IF(OR(LEFT($D73,4)="swap",LEFT($D73,5)="other"),"N","Y"),"N")</f>
        <v>N</v>
      </c>
      <c r="AQ73" s="3086"/>
      <c r="AR73" s="3060"/>
      <c r="AS73" s="32"/>
      <c r="AT73" s="34" t="s">
        <v>3665</v>
      </c>
      <c r="AU73" s="171"/>
      <c r="AV73" s="322"/>
      <c r="AW73" s="246" t="str">
        <f t="shared" ref="AW73:AW98" si="57">IF( SUM( AY73:CA73 ) = 0, 0, $AY$5 )</f>
        <v>Please complete all cells in row</v>
      </c>
      <c r="AX73" s="322"/>
      <c r="AY73" s="196"/>
      <c r="AZ73" s="196"/>
      <c r="BA73" s="196"/>
      <c r="BB73" s="196"/>
      <c r="BC73" s="196"/>
      <c r="BD73" s="196"/>
      <c r="BE73" s="196"/>
      <c r="BF73" s="247">
        <f t="shared" ref="BF73:BF97" si="58" xml:space="preserve"> IF( ISNUMBER(N73 ), 0, 1 )</f>
        <v>1</v>
      </c>
      <c r="BG73" s="247">
        <f t="shared" ref="BG73:BG97" si="59" xml:space="preserve"> IF( ISNUMBER(O73 ), 0, 1 )</f>
        <v>1</v>
      </c>
      <c r="BH73" s="247">
        <f t="shared" ref="BH73:BH97" si="60" xml:space="preserve"> IF( ISNUMBER(P73 ), 0, 1 )</f>
        <v>1</v>
      </c>
      <c r="BI73" s="247">
        <f t="shared" ref="BI73:BI97" si="61" xml:space="preserve"> IF( ISNUMBER(Q73 ), 0, 1 )</f>
        <v>1</v>
      </c>
      <c r="BJ73" s="247">
        <f t="shared" ref="BJ73:BJ97" si="62" xml:space="preserve"> IF( ISNUMBER(R73 ), 0, 1 )</f>
        <v>1</v>
      </c>
      <c r="BK73" s="247">
        <f t="shared" ref="BK73:BK97" si="63" xml:space="preserve"> IF( ISNUMBER(S73 ), 0, 1 )</f>
        <v>1</v>
      </c>
      <c r="BL73" s="247">
        <f t="shared" ref="BL73:BL97" si="64" xml:space="preserve"> IF( ISNUMBER(T73 ), 0, 1 )</f>
        <v>1</v>
      </c>
      <c r="BM73" s="232"/>
      <c r="BN73" s="232"/>
      <c r="BO73" s="232"/>
      <c r="BP73" s="232"/>
      <c r="BQ73" s="232"/>
      <c r="BR73" s="232"/>
      <c r="BS73" s="247">
        <f t="shared" ref="BS73:BS97" si="65" xml:space="preserve"> IF( ISNUMBER(AA73 ), 0, 1 )</f>
        <v>1</v>
      </c>
      <c r="BT73" s="232"/>
      <c r="BU73" s="232"/>
      <c r="BV73" s="247">
        <f t="shared" ref="BV73:BV97" si="66" xml:space="preserve"> IF( ISNUMBER(AD73 ), 0, 1 )</f>
        <v>1</v>
      </c>
      <c r="BW73" s="247">
        <f t="shared" ref="BW73:BW97" si="67" xml:space="preserve"> IF( ISNUMBER(AE73 ), 0, 1 )</f>
        <v>1</v>
      </c>
      <c r="BX73" s="247">
        <f t="shared" ref="BX73:BX97" si="68" xml:space="preserve"> IF( ISNUMBER(AF73 ), 0, 1 )</f>
        <v>1</v>
      </c>
      <c r="BY73" s="247">
        <f t="shared" ref="BY73:BY97" si="69" xml:space="preserve"> IF( ISNUMBER(AG73 ), 0, 1 )</f>
        <v>1</v>
      </c>
      <c r="BZ73" s="247">
        <f xml:space="preserve"> IF( ISNUMBER(#REF! ), 0, 1 )</f>
        <v>1</v>
      </c>
      <c r="CA73" s="247">
        <f t="shared" ref="CA73:CA97" si="70" xml:space="preserve"> IF( ISNUMBER(AR73 ), 0, 1 )</f>
        <v>1</v>
      </c>
      <c r="CB73" s="322"/>
      <c r="CC73" s="196"/>
      <c r="CD73" s="196"/>
      <c r="CE73" s="687"/>
      <c r="CF73" s="687"/>
      <c r="CG73" s="687"/>
    </row>
    <row r="74" spans="1:85" s="2444" customFormat="1" ht="15.75" customHeight="1">
      <c r="A74" s="687"/>
      <c r="B74" s="3053"/>
      <c r="C74" s="3054"/>
      <c r="D74" s="3085" t="s">
        <v>3600</v>
      </c>
      <c r="E74" s="3086"/>
      <c r="F74" s="3054"/>
      <c r="G74" s="3054"/>
      <c r="H74" s="3086"/>
      <c r="I74" s="3086"/>
      <c r="J74" s="3086"/>
      <c r="K74" s="3054"/>
      <c r="L74" s="3054"/>
      <c r="M74" s="3054"/>
      <c r="N74" s="3055"/>
      <c r="O74" s="3056"/>
      <c r="P74" s="3055"/>
      <c r="Q74" s="3057"/>
      <c r="R74" s="3056"/>
      <c r="S74" s="3056"/>
      <c r="T74" s="3056"/>
      <c r="U74" s="3090">
        <f t="shared" si="30"/>
        <v>0</v>
      </c>
      <c r="V74" s="3091">
        <f t="shared" si="31"/>
        <v>0</v>
      </c>
      <c r="W74" s="3091">
        <f t="shared" si="32"/>
        <v>0</v>
      </c>
      <c r="X74" s="3077"/>
      <c r="Y74" s="3075"/>
      <c r="Z74" s="3075"/>
      <c r="AA74" s="3058"/>
      <c r="AB74" s="3092">
        <f t="shared" si="33"/>
        <v>0</v>
      </c>
      <c r="AC74" s="3092" t="str">
        <f t="shared" si="34"/>
        <v/>
      </c>
      <c r="AD74" s="3058"/>
      <c r="AE74" s="3058"/>
      <c r="AF74" s="3056"/>
      <c r="AG74" s="3056"/>
      <c r="AH74" s="3056"/>
      <c r="AI74" s="3059" t="str">
        <f t="shared" si="49"/>
        <v>N</v>
      </c>
      <c r="AJ74" s="3059" t="str">
        <f t="shared" si="50"/>
        <v>N</v>
      </c>
      <c r="AK74" s="3059" t="str">
        <f t="shared" si="51"/>
        <v>N</v>
      </c>
      <c r="AL74" s="3059" t="str">
        <f t="shared" si="52"/>
        <v>N</v>
      </c>
      <c r="AM74" s="3059" t="str">
        <f t="shared" si="53"/>
        <v>N</v>
      </c>
      <c r="AN74" s="3059" t="str">
        <f t="shared" si="54"/>
        <v>N</v>
      </c>
      <c r="AO74" s="3059" t="str">
        <f t="shared" si="55"/>
        <v>N</v>
      </c>
      <c r="AP74" s="3059" t="str">
        <f t="shared" si="56"/>
        <v>N</v>
      </c>
      <c r="AQ74" s="3086"/>
      <c r="AR74" s="3060"/>
      <c r="AS74" s="32"/>
      <c r="AT74" s="34" t="s">
        <v>3666</v>
      </c>
      <c r="AU74" s="171"/>
      <c r="AV74" s="322"/>
      <c r="AW74" s="246" t="str">
        <f t="shared" si="57"/>
        <v>Please complete all cells in row</v>
      </c>
      <c r="AX74" s="322"/>
      <c r="AY74" s="196"/>
      <c r="AZ74" s="196"/>
      <c r="BA74" s="196"/>
      <c r="BB74" s="196"/>
      <c r="BC74" s="196"/>
      <c r="BD74" s="196"/>
      <c r="BE74" s="196"/>
      <c r="BF74" s="247">
        <f t="shared" si="58"/>
        <v>1</v>
      </c>
      <c r="BG74" s="247">
        <f t="shared" si="59"/>
        <v>1</v>
      </c>
      <c r="BH74" s="247">
        <f t="shared" si="60"/>
        <v>1</v>
      </c>
      <c r="BI74" s="247">
        <f t="shared" si="61"/>
        <v>1</v>
      </c>
      <c r="BJ74" s="247">
        <f t="shared" si="62"/>
        <v>1</v>
      </c>
      <c r="BK74" s="247">
        <f t="shared" si="63"/>
        <v>1</v>
      </c>
      <c r="BL74" s="247">
        <f t="shared" si="64"/>
        <v>1</v>
      </c>
      <c r="BM74" s="232"/>
      <c r="BN74" s="232"/>
      <c r="BO74" s="232"/>
      <c r="BP74" s="232"/>
      <c r="BQ74" s="232"/>
      <c r="BR74" s="232"/>
      <c r="BS74" s="247">
        <f t="shared" si="65"/>
        <v>1</v>
      </c>
      <c r="BT74" s="232"/>
      <c r="BU74" s="232"/>
      <c r="BV74" s="247">
        <f t="shared" si="66"/>
        <v>1</v>
      </c>
      <c r="BW74" s="247">
        <f t="shared" si="67"/>
        <v>1</v>
      </c>
      <c r="BX74" s="247">
        <f t="shared" si="68"/>
        <v>1</v>
      </c>
      <c r="BY74" s="247">
        <f t="shared" si="69"/>
        <v>1</v>
      </c>
      <c r="BZ74" s="247">
        <f xml:space="preserve"> IF( ISNUMBER(#REF! ), 0, 1 )</f>
        <v>1</v>
      </c>
      <c r="CA74" s="247">
        <f t="shared" si="70"/>
        <v>1</v>
      </c>
      <c r="CB74" s="322"/>
      <c r="CC74" s="196"/>
      <c r="CD74" s="196"/>
      <c r="CE74" s="687"/>
      <c r="CF74" s="687"/>
      <c r="CG74" s="687"/>
    </row>
    <row r="75" spans="1:85" s="2444" customFormat="1" ht="15.75" customHeight="1">
      <c r="A75" s="687"/>
      <c r="B75" s="3053"/>
      <c r="C75" s="3054"/>
      <c r="D75" s="3085" t="s">
        <v>3600</v>
      </c>
      <c r="E75" s="3086"/>
      <c r="F75" s="3054"/>
      <c r="G75" s="3054"/>
      <c r="H75" s="3086"/>
      <c r="I75" s="3086"/>
      <c r="J75" s="3086"/>
      <c r="K75" s="3054"/>
      <c r="L75" s="3054"/>
      <c r="M75" s="3054"/>
      <c r="N75" s="3055"/>
      <c r="O75" s="3056"/>
      <c r="P75" s="3055"/>
      <c r="Q75" s="3057"/>
      <c r="R75" s="3056"/>
      <c r="S75" s="3056"/>
      <c r="T75" s="3056"/>
      <c r="U75" s="3090">
        <f t="shared" ref="U75:U138" si="71">IFERROR(Q75*S75,"")</f>
        <v>0</v>
      </c>
      <c r="V75" s="3091">
        <f t="shared" ref="V75:V138" si="72">IF(AA75=0,0,((1+AA75)/(1+$C$415))-1)</f>
        <v>0</v>
      </c>
      <c r="W75" s="3091">
        <f t="shared" ref="W75:W138" si="73">IF(AA75=0,0,((1+AA75)/(1+$C$416))-1)</f>
        <v>0</v>
      </c>
      <c r="X75" s="3077"/>
      <c r="Y75" s="3075"/>
      <c r="Z75" s="3075"/>
      <c r="AA75" s="3058"/>
      <c r="AB75" s="3092">
        <f t="shared" ref="AB75:AB138" si="74">AA75*T75</f>
        <v>0</v>
      </c>
      <c r="AC75" s="3092" t="str">
        <f t="shared" ref="AC75:AC138" si="75">IF(I75="","",IF(OR(I75="Fixed",I75="Floating"),AB75,IF(I75="RPI",T75*V75,IF(I75="CPI/CPIH",T75*W75,"Check Instrument Type"))))</f>
        <v/>
      </c>
      <c r="AD75" s="3058"/>
      <c r="AE75" s="3058"/>
      <c r="AF75" s="3056"/>
      <c r="AG75" s="3056"/>
      <c r="AH75" s="3056"/>
      <c r="AI75" s="3059" t="str">
        <f t="shared" si="49"/>
        <v>N</v>
      </c>
      <c r="AJ75" s="3059" t="str">
        <f t="shared" si="50"/>
        <v>N</v>
      </c>
      <c r="AK75" s="3059" t="str">
        <f t="shared" si="51"/>
        <v>N</v>
      </c>
      <c r="AL75" s="3059" t="str">
        <f t="shared" si="52"/>
        <v>N</v>
      </c>
      <c r="AM75" s="3059" t="str">
        <f t="shared" si="53"/>
        <v>N</v>
      </c>
      <c r="AN75" s="3059" t="str">
        <f t="shared" si="54"/>
        <v>N</v>
      </c>
      <c r="AO75" s="3059" t="str">
        <f t="shared" si="55"/>
        <v>N</v>
      </c>
      <c r="AP75" s="3059" t="str">
        <f t="shared" si="56"/>
        <v>N</v>
      </c>
      <c r="AQ75" s="3086"/>
      <c r="AR75" s="3060"/>
      <c r="AS75" s="32"/>
      <c r="AT75" s="34" t="s">
        <v>3667</v>
      </c>
      <c r="AU75" s="171"/>
      <c r="AV75" s="322"/>
      <c r="AW75" s="246" t="str">
        <f t="shared" si="57"/>
        <v>Please complete all cells in row</v>
      </c>
      <c r="AX75" s="322"/>
      <c r="AY75" s="196"/>
      <c r="AZ75" s="196"/>
      <c r="BA75" s="196"/>
      <c r="BB75" s="196"/>
      <c r="BC75" s="196"/>
      <c r="BD75" s="196"/>
      <c r="BE75" s="196"/>
      <c r="BF75" s="247">
        <f t="shared" si="58"/>
        <v>1</v>
      </c>
      <c r="BG75" s="247">
        <f t="shared" si="59"/>
        <v>1</v>
      </c>
      <c r="BH75" s="247">
        <f t="shared" si="60"/>
        <v>1</v>
      </c>
      <c r="BI75" s="247">
        <f t="shared" si="61"/>
        <v>1</v>
      </c>
      <c r="BJ75" s="247">
        <f t="shared" si="62"/>
        <v>1</v>
      </c>
      <c r="BK75" s="247">
        <f t="shared" si="63"/>
        <v>1</v>
      </c>
      <c r="BL75" s="247">
        <f t="shared" si="64"/>
        <v>1</v>
      </c>
      <c r="BM75" s="232"/>
      <c r="BN75" s="232"/>
      <c r="BO75" s="232"/>
      <c r="BP75" s="232"/>
      <c r="BQ75" s="232"/>
      <c r="BR75" s="232"/>
      <c r="BS75" s="247">
        <f t="shared" si="65"/>
        <v>1</v>
      </c>
      <c r="BT75" s="232"/>
      <c r="BU75" s="232"/>
      <c r="BV75" s="247">
        <f t="shared" si="66"/>
        <v>1</v>
      </c>
      <c r="BW75" s="247">
        <f t="shared" si="67"/>
        <v>1</v>
      </c>
      <c r="BX75" s="247">
        <f t="shared" si="68"/>
        <v>1</v>
      </c>
      <c r="BY75" s="247">
        <f t="shared" si="69"/>
        <v>1</v>
      </c>
      <c r="BZ75" s="247">
        <f xml:space="preserve"> IF( ISNUMBER(#REF! ), 0, 1 )</f>
        <v>1</v>
      </c>
      <c r="CA75" s="247">
        <f t="shared" si="70"/>
        <v>1</v>
      </c>
      <c r="CB75" s="322"/>
      <c r="CC75" s="196"/>
      <c r="CD75" s="196"/>
      <c r="CE75" s="687"/>
      <c r="CF75" s="687"/>
      <c r="CG75" s="687"/>
    </row>
    <row r="76" spans="1:85" s="2444" customFormat="1" ht="15.75" customHeight="1">
      <c r="A76" s="687"/>
      <c r="B76" s="3053"/>
      <c r="C76" s="3054"/>
      <c r="D76" s="3085" t="s">
        <v>3600</v>
      </c>
      <c r="E76" s="3086"/>
      <c r="F76" s="3054"/>
      <c r="G76" s="3054"/>
      <c r="H76" s="3086"/>
      <c r="I76" s="3086"/>
      <c r="J76" s="3086"/>
      <c r="K76" s="3054"/>
      <c r="L76" s="3054"/>
      <c r="M76" s="3054"/>
      <c r="N76" s="3055"/>
      <c r="O76" s="3056"/>
      <c r="P76" s="3055"/>
      <c r="Q76" s="3057"/>
      <c r="R76" s="3056"/>
      <c r="S76" s="3056"/>
      <c r="T76" s="3056"/>
      <c r="U76" s="3090">
        <f t="shared" si="71"/>
        <v>0</v>
      </c>
      <c r="V76" s="3091">
        <f t="shared" si="72"/>
        <v>0</v>
      </c>
      <c r="W76" s="3091">
        <f t="shared" si="73"/>
        <v>0</v>
      </c>
      <c r="X76" s="3077"/>
      <c r="Y76" s="3075"/>
      <c r="Z76" s="3075"/>
      <c r="AA76" s="3058"/>
      <c r="AB76" s="3092">
        <f t="shared" si="74"/>
        <v>0</v>
      </c>
      <c r="AC76" s="3092" t="str">
        <f t="shared" si="75"/>
        <v/>
      </c>
      <c r="AD76" s="3058"/>
      <c r="AE76" s="3058"/>
      <c r="AF76" s="3056"/>
      <c r="AG76" s="3056"/>
      <c r="AH76" s="3056"/>
      <c r="AI76" s="3059" t="str">
        <f t="shared" si="49"/>
        <v>N</v>
      </c>
      <c r="AJ76" s="3059" t="str">
        <f t="shared" si="50"/>
        <v>N</v>
      </c>
      <c r="AK76" s="3059" t="str">
        <f t="shared" si="51"/>
        <v>N</v>
      </c>
      <c r="AL76" s="3059" t="str">
        <f t="shared" si="52"/>
        <v>N</v>
      </c>
      <c r="AM76" s="3059" t="str">
        <f t="shared" si="53"/>
        <v>N</v>
      </c>
      <c r="AN76" s="3059" t="str">
        <f t="shared" si="54"/>
        <v>N</v>
      </c>
      <c r="AO76" s="3059" t="str">
        <f t="shared" si="55"/>
        <v>N</v>
      </c>
      <c r="AP76" s="3059" t="str">
        <f t="shared" si="56"/>
        <v>N</v>
      </c>
      <c r="AQ76" s="3086"/>
      <c r="AR76" s="3060"/>
      <c r="AS76" s="32"/>
      <c r="AT76" s="34" t="s">
        <v>3668</v>
      </c>
      <c r="AU76" s="171"/>
      <c r="AV76" s="322"/>
      <c r="AW76" s="246" t="str">
        <f t="shared" si="57"/>
        <v>Please complete all cells in row</v>
      </c>
      <c r="AX76" s="322"/>
      <c r="AY76" s="196"/>
      <c r="AZ76" s="196"/>
      <c r="BA76" s="196"/>
      <c r="BB76" s="196"/>
      <c r="BC76" s="196"/>
      <c r="BD76" s="196"/>
      <c r="BE76" s="196"/>
      <c r="BF76" s="247">
        <f t="shared" si="58"/>
        <v>1</v>
      </c>
      <c r="BG76" s="247">
        <f t="shared" si="59"/>
        <v>1</v>
      </c>
      <c r="BH76" s="247">
        <f t="shared" si="60"/>
        <v>1</v>
      </c>
      <c r="BI76" s="247">
        <f t="shared" si="61"/>
        <v>1</v>
      </c>
      <c r="BJ76" s="247">
        <f t="shared" si="62"/>
        <v>1</v>
      </c>
      <c r="BK76" s="247">
        <f t="shared" si="63"/>
        <v>1</v>
      </c>
      <c r="BL76" s="247">
        <f t="shared" si="64"/>
        <v>1</v>
      </c>
      <c r="BM76" s="232"/>
      <c r="BN76" s="232"/>
      <c r="BO76" s="232"/>
      <c r="BP76" s="232"/>
      <c r="BQ76" s="232"/>
      <c r="BR76" s="232"/>
      <c r="BS76" s="247">
        <f t="shared" si="65"/>
        <v>1</v>
      </c>
      <c r="BT76" s="232"/>
      <c r="BU76" s="232"/>
      <c r="BV76" s="247">
        <f t="shared" si="66"/>
        <v>1</v>
      </c>
      <c r="BW76" s="247">
        <f t="shared" si="67"/>
        <v>1</v>
      </c>
      <c r="BX76" s="247">
        <f t="shared" si="68"/>
        <v>1</v>
      </c>
      <c r="BY76" s="247">
        <f t="shared" si="69"/>
        <v>1</v>
      </c>
      <c r="BZ76" s="247">
        <f xml:space="preserve"> IF( ISNUMBER(#REF! ), 0, 1 )</f>
        <v>1</v>
      </c>
      <c r="CA76" s="247">
        <f t="shared" si="70"/>
        <v>1</v>
      </c>
      <c r="CB76" s="322"/>
      <c r="CC76" s="196"/>
      <c r="CD76" s="196"/>
      <c r="CE76" s="687"/>
      <c r="CF76" s="687"/>
      <c r="CG76" s="687"/>
    </row>
    <row r="77" spans="1:85" s="2444" customFormat="1" ht="15.75" customHeight="1">
      <c r="A77" s="687"/>
      <c r="B77" s="3053"/>
      <c r="C77" s="3054"/>
      <c r="D77" s="3085" t="s">
        <v>3600</v>
      </c>
      <c r="E77" s="3086"/>
      <c r="F77" s="3054"/>
      <c r="G77" s="3054"/>
      <c r="H77" s="3086"/>
      <c r="I77" s="3086"/>
      <c r="J77" s="3086"/>
      <c r="K77" s="3054"/>
      <c r="L77" s="3054"/>
      <c r="M77" s="3054"/>
      <c r="N77" s="3055"/>
      <c r="O77" s="3056"/>
      <c r="P77" s="3055"/>
      <c r="Q77" s="3057"/>
      <c r="R77" s="3056"/>
      <c r="S77" s="3056"/>
      <c r="T77" s="3056"/>
      <c r="U77" s="3090">
        <f t="shared" si="71"/>
        <v>0</v>
      </c>
      <c r="V77" s="3091">
        <f t="shared" si="72"/>
        <v>0</v>
      </c>
      <c r="W77" s="3091">
        <f t="shared" si="73"/>
        <v>0</v>
      </c>
      <c r="X77" s="3077"/>
      <c r="Y77" s="3075"/>
      <c r="Z77" s="3075"/>
      <c r="AA77" s="3058"/>
      <c r="AB77" s="3092">
        <f t="shared" si="74"/>
        <v>0</v>
      </c>
      <c r="AC77" s="3092" t="str">
        <f t="shared" si="75"/>
        <v/>
      </c>
      <c r="AD77" s="3058"/>
      <c r="AE77" s="3058"/>
      <c r="AF77" s="3056"/>
      <c r="AG77" s="3056"/>
      <c r="AH77" s="3056"/>
      <c r="AI77" s="3059" t="str">
        <f t="shared" si="49"/>
        <v>N</v>
      </c>
      <c r="AJ77" s="3059" t="str">
        <f t="shared" si="50"/>
        <v>N</v>
      </c>
      <c r="AK77" s="3059" t="str">
        <f t="shared" si="51"/>
        <v>N</v>
      </c>
      <c r="AL77" s="3059" t="str">
        <f t="shared" si="52"/>
        <v>N</v>
      </c>
      <c r="AM77" s="3059" t="str">
        <f t="shared" si="53"/>
        <v>N</v>
      </c>
      <c r="AN77" s="3059" t="str">
        <f t="shared" si="54"/>
        <v>N</v>
      </c>
      <c r="AO77" s="3059" t="str">
        <f t="shared" si="55"/>
        <v>N</v>
      </c>
      <c r="AP77" s="3059" t="str">
        <f t="shared" si="56"/>
        <v>N</v>
      </c>
      <c r="AQ77" s="3086"/>
      <c r="AR77" s="3060"/>
      <c r="AS77" s="32"/>
      <c r="AT77" s="34" t="s">
        <v>3669</v>
      </c>
      <c r="AU77" s="171"/>
      <c r="AV77" s="322"/>
      <c r="AW77" s="246" t="str">
        <f t="shared" si="57"/>
        <v>Please complete all cells in row</v>
      </c>
      <c r="AX77" s="322"/>
      <c r="AY77" s="196"/>
      <c r="AZ77" s="196"/>
      <c r="BA77" s="196"/>
      <c r="BB77" s="196"/>
      <c r="BC77" s="196"/>
      <c r="BD77" s="196"/>
      <c r="BE77" s="196"/>
      <c r="BF77" s="247">
        <f t="shared" si="58"/>
        <v>1</v>
      </c>
      <c r="BG77" s="247">
        <f t="shared" si="59"/>
        <v>1</v>
      </c>
      <c r="BH77" s="247">
        <f t="shared" si="60"/>
        <v>1</v>
      </c>
      <c r="BI77" s="247">
        <f t="shared" si="61"/>
        <v>1</v>
      </c>
      <c r="BJ77" s="247">
        <f t="shared" si="62"/>
        <v>1</v>
      </c>
      <c r="BK77" s="247">
        <f t="shared" si="63"/>
        <v>1</v>
      </c>
      <c r="BL77" s="247">
        <f t="shared" si="64"/>
        <v>1</v>
      </c>
      <c r="BM77" s="232"/>
      <c r="BN77" s="232"/>
      <c r="BO77" s="232"/>
      <c r="BP77" s="232"/>
      <c r="BQ77" s="232"/>
      <c r="BR77" s="232"/>
      <c r="BS77" s="247">
        <f t="shared" si="65"/>
        <v>1</v>
      </c>
      <c r="BT77" s="232"/>
      <c r="BU77" s="232"/>
      <c r="BV77" s="247">
        <f t="shared" si="66"/>
        <v>1</v>
      </c>
      <c r="BW77" s="247">
        <f t="shared" si="67"/>
        <v>1</v>
      </c>
      <c r="BX77" s="247">
        <f t="shared" si="68"/>
        <v>1</v>
      </c>
      <c r="BY77" s="247">
        <f t="shared" si="69"/>
        <v>1</v>
      </c>
      <c r="BZ77" s="247">
        <f xml:space="preserve"> IF( ISNUMBER(#REF! ), 0, 1 )</f>
        <v>1</v>
      </c>
      <c r="CA77" s="247">
        <f t="shared" si="70"/>
        <v>1</v>
      </c>
      <c r="CB77" s="322"/>
      <c r="CC77" s="196"/>
      <c r="CD77" s="196"/>
      <c r="CE77" s="687"/>
      <c r="CF77" s="687"/>
      <c r="CG77" s="687"/>
    </row>
    <row r="78" spans="1:85" s="2444" customFormat="1" ht="15.75" customHeight="1">
      <c r="A78" s="687"/>
      <c r="B78" s="3053"/>
      <c r="C78" s="3054"/>
      <c r="D78" s="3085" t="s">
        <v>3600</v>
      </c>
      <c r="E78" s="3086"/>
      <c r="F78" s="3054"/>
      <c r="G78" s="3054"/>
      <c r="H78" s="3086"/>
      <c r="I78" s="3086"/>
      <c r="J78" s="3086"/>
      <c r="K78" s="3054"/>
      <c r="L78" s="3054"/>
      <c r="M78" s="3054"/>
      <c r="N78" s="3055"/>
      <c r="O78" s="3056"/>
      <c r="P78" s="3055"/>
      <c r="Q78" s="3057"/>
      <c r="R78" s="3056"/>
      <c r="S78" s="3056"/>
      <c r="T78" s="3056"/>
      <c r="U78" s="3090">
        <f t="shared" si="71"/>
        <v>0</v>
      </c>
      <c r="V78" s="3091">
        <f t="shared" si="72"/>
        <v>0</v>
      </c>
      <c r="W78" s="3091">
        <f t="shared" si="73"/>
        <v>0</v>
      </c>
      <c r="X78" s="3077"/>
      <c r="Y78" s="3075"/>
      <c r="Z78" s="3075"/>
      <c r="AA78" s="3058"/>
      <c r="AB78" s="3092">
        <f t="shared" si="74"/>
        <v>0</v>
      </c>
      <c r="AC78" s="3092" t="str">
        <f t="shared" si="75"/>
        <v/>
      </c>
      <c r="AD78" s="3058"/>
      <c r="AE78" s="3058"/>
      <c r="AF78" s="3056"/>
      <c r="AG78" s="3056"/>
      <c r="AH78" s="3056"/>
      <c r="AI78" s="3059" t="str">
        <f t="shared" si="49"/>
        <v>N</v>
      </c>
      <c r="AJ78" s="3059" t="str">
        <f t="shared" si="50"/>
        <v>N</v>
      </c>
      <c r="AK78" s="3059" t="str">
        <f t="shared" si="51"/>
        <v>N</v>
      </c>
      <c r="AL78" s="3059" t="str">
        <f t="shared" si="52"/>
        <v>N</v>
      </c>
      <c r="AM78" s="3059" t="str">
        <f t="shared" si="53"/>
        <v>N</v>
      </c>
      <c r="AN78" s="3059" t="str">
        <f t="shared" si="54"/>
        <v>N</v>
      </c>
      <c r="AO78" s="3059" t="str">
        <f t="shared" si="55"/>
        <v>N</v>
      </c>
      <c r="AP78" s="3059" t="str">
        <f t="shared" si="56"/>
        <v>N</v>
      </c>
      <c r="AQ78" s="3086"/>
      <c r="AR78" s="3060"/>
      <c r="AS78" s="32"/>
      <c r="AT78" s="34" t="s">
        <v>3670</v>
      </c>
      <c r="AU78" s="171"/>
      <c r="AV78" s="322"/>
      <c r="AW78" s="246" t="str">
        <f t="shared" si="57"/>
        <v>Please complete all cells in row</v>
      </c>
      <c r="AX78" s="322"/>
      <c r="AY78" s="196"/>
      <c r="AZ78" s="196"/>
      <c r="BA78" s="196"/>
      <c r="BB78" s="196"/>
      <c r="BC78" s="196"/>
      <c r="BD78" s="196"/>
      <c r="BE78" s="196"/>
      <c r="BF78" s="247">
        <f t="shared" si="58"/>
        <v>1</v>
      </c>
      <c r="BG78" s="247">
        <f t="shared" si="59"/>
        <v>1</v>
      </c>
      <c r="BH78" s="247">
        <f t="shared" si="60"/>
        <v>1</v>
      </c>
      <c r="BI78" s="247">
        <f t="shared" si="61"/>
        <v>1</v>
      </c>
      <c r="BJ78" s="247">
        <f t="shared" si="62"/>
        <v>1</v>
      </c>
      <c r="BK78" s="247">
        <f t="shared" si="63"/>
        <v>1</v>
      </c>
      <c r="BL78" s="247">
        <f t="shared" si="64"/>
        <v>1</v>
      </c>
      <c r="BM78" s="232"/>
      <c r="BN78" s="232"/>
      <c r="BO78" s="232"/>
      <c r="BP78" s="232"/>
      <c r="BQ78" s="232"/>
      <c r="BR78" s="232"/>
      <c r="BS78" s="247">
        <f t="shared" si="65"/>
        <v>1</v>
      </c>
      <c r="BT78" s="232"/>
      <c r="BU78" s="232"/>
      <c r="BV78" s="247">
        <f t="shared" si="66"/>
        <v>1</v>
      </c>
      <c r="BW78" s="247">
        <f t="shared" si="67"/>
        <v>1</v>
      </c>
      <c r="BX78" s="247">
        <f t="shared" si="68"/>
        <v>1</v>
      </c>
      <c r="BY78" s="247">
        <f t="shared" si="69"/>
        <v>1</v>
      </c>
      <c r="BZ78" s="247">
        <f xml:space="preserve"> IF( ISNUMBER(#REF! ), 0, 1 )</f>
        <v>1</v>
      </c>
      <c r="CA78" s="247">
        <f t="shared" si="70"/>
        <v>1</v>
      </c>
      <c r="CB78" s="322"/>
      <c r="CC78" s="196"/>
      <c r="CD78" s="196"/>
      <c r="CE78" s="687"/>
      <c r="CF78" s="687"/>
      <c r="CG78" s="687"/>
    </row>
    <row r="79" spans="1:85" s="2444" customFormat="1" ht="15.75" customHeight="1">
      <c r="A79" s="687"/>
      <c r="B79" s="3053"/>
      <c r="C79" s="3054"/>
      <c r="D79" s="3085" t="s">
        <v>3600</v>
      </c>
      <c r="E79" s="3086"/>
      <c r="F79" s="3054"/>
      <c r="G79" s="3054"/>
      <c r="H79" s="3086"/>
      <c r="I79" s="3086"/>
      <c r="J79" s="3086"/>
      <c r="K79" s="3054"/>
      <c r="L79" s="3054"/>
      <c r="M79" s="3054"/>
      <c r="N79" s="3055"/>
      <c r="O79" s="3056"/>
      <c r="P79" s="3055"/>
      <c r="Q79" s="3057"/>
      <c r="R79" s="3056"/>
      <c r="S79" s="3056"/>
      <c r="T79" s="3056"/>
      <c r="U79" s="3090">
        <f t="shared" si="71"/>
        <v>0</v>
      </c>
      <c r="V79" s="3091">
        <f t="shared" si="72"/>
        <v>0</v>
      </c>
      <c r="W79" s="3091">
        <f t="shared" si="73"/>
        <v>0</v>
      </c>
      <c r="X79" s="3077"/>
      <c r="Y79" s="3075"/>
      <c r="Z79" s="3075"/>
      <c r="AA79" s="3058"/>
      <c r="AB79" s="3092">
        <f t="shared" si="74"/>
        <v>0</v>
      </c>
      <c r="AC79" s="3092" t="str">
        <f t="shared" si="75"/>
        <v/>
      </c>
      <c r="AD79" s="3058"/>
      <c r="AE79" s="3058"/>
      <c r="AF79" s="3056"/>
      <c r="AG79" s="3056"/>
      <c r="AH79" s="3056"/>
      <c r="AI79" s="3059" t="str">
        <f t="shared" si="49"/>
        <v>N</v>
      </c>
      <c r="AJ79" s="3059" t="str">
        <f t="shared" si="50"/>
        <v>N</v>
      </c>
      <c r="AK79" s="3059" t="str">
        <f t="shared" si="51"/>
        <v>N</v>
      </c>
      <c r="AL79" s="3059" t="str">
        <f t="shared" si="52"/>
        <v>N</v>
      </c>
      <c r="AM79" s="3059" t="str">
        <f t="shared" si="53"/>
        <v>N</v>
      </c>
      <c r="AN79" s="3059" t="str">
        <f t="shared" si="54"/>
        <v>N</v>
      </c>
      <c r="AO79" s="3059" t="str">
        <f t="shared" si="55"/>
        <v>N</v>
      </c>
      <c r="AP79" s="3059" t="str">
        <f t="shared" si="56"/>
        <v>N</v>
      </c>
      <c r="AQ79" s="3086"/>
      <c r="AR79" s="3060"/>
      <c r="AS79" s="32"/>
      <c r="AT79" s="34" t="s">
        <v>3671</v>
      </c>
      <c r="AU79" s="171"/>
      <c r="AV79" s="322"/>
      <c r="AW79" s="246" t="str">
        <f t="shared" si="57"/>
        <v>Please complete all cells in row</v>
      </c>
      <c r="AX79" s="322"/>
      <c r="AY79" s="196"/>
      <c r="AZ79" s="196"/>
      <c r="BA79" s="196"/>
      <c r="BB79" s="196"/>
      <c r="BC79" s="196"/>
      <c r="BD79" s="196"/>
      <c r="BE79" s="196"/>
      <c r="BF79" s="247">
        <f t="shared" si="58"/>
        <v>1</v>
      </c>
      <c r="BG79" s="247">
        <f t="shared" si="59"/>
        <v>1</v>
      </c>
      <c r="BH79" s="247">
        <f t="shared" si="60"/>
        <v>1</v>
      </c>
      <c r="BI79" s="247">
        <f t="shared" si="61"/>
        <v>1</v>
      </c>
      <c r="BJ79" s="247">
        <f t="shared" si="62"/>
        <v>1</v>
      </c>
      <c r="BK79" s="247">
        <f t="shared" si="63"/>
        <v>1</v>
      </c>
      <c r="BL79" s="247">
        <f t="shared" si="64"/>
        <v>1</v>
      </c>
      <c r="BM79" s="232"/>
      <c r="BN79" s="232"/>
      <c r="BO79" s="232"/>
      <c r="BP79" s="232"/>
      <c r="BQ79" s="232"/>
      <c r="BR79" s="232"/>
      <c r="BS79" s="247">
        <f t="shared" si="65"/>
        <v>1</v>
      </c>
      <c r="BT79" s="232"/>
      <c r="BU79" s="232"/>
      <c r="BV79" s="247">
        <f t="shared" si="66"/>
        <v>1</v>
      </c>
      <c r="BW79" s="247">
        <f t="shared" si="67"/>
        <v>1</v>
      </c>
      <c r="BX79" s="247">
        <f t="shared" si="68"/>
        <v>1</v>
      </c>
      <c r="BY79" s="247">
        <f t="shared" si="69"/>
        <v>1</v>
      </c>
      <c r="BZ79" s="247">
        <f xml:space="preserve"> IF( ISNUMBER(#REF! ), 0, 1 )</f>
        <v>1</v>
      </c>
      <c r="CA79" s="247">
        <f t="shared" si="70"/>
        <v>1</v>
      </c>
      <c r="CB79" s="322"/>
      <c r="CC79" s="196"/>
      <c r="CD79" s="196"/>
      <c r="CE79" s="687"/>
      <c r="CF79" s="687"/>
      <c r="CG79" s="687"/>
    </row>
    <row r="80" spans="1:85" s="2444" customFormat="1" ht="15.75" customHeight="1">
      <c r="A80" s="687"/>
      <c r="B80" s="3053"/>
      <c r="C80" s="3054"/>
      <c r="D80" s="3085" t="s">
        <v>3600</v>
      </c>
      <c r="E80" s="3086"/>
      <c r="F80" s="3054"/>
      <c r="G80" s="3054"/>
      <c r="H80" s="3086"/>
      <c r="I80" s="3086"/>
      <c r="J80" s="3086"/>
      <c r="K80" s="3054"/>
      <c r="L80" s="3054"/>
      <c r="M80" s="3054"/>
      <c r="N80" s="3055"/>
      <c r="O80" s="3056"/>
      <c r="P80" s="3055"/>
      <c r="Q80" s="3057"/>
      <c r="R80" s="3056"/>
      <c r="S80" s="3056"/>
      <c r="T80" s="3056"/>
      <c r="U80" s="3090">
        <f t="shared" si="71"/>
        <v>0</v>
      </c>
      <c r="V80" s="3091">
        <f t="shared" si="72"/>
        <v>0</v>
      </c>
      <c r="W80" s="3091">
        <f t="shared" si="73"/>
        <v>0</v>
      </c>
      <c r="X80" s="3077"/>
      <c r="Y80" s="3075"/>
      <c r="Z80" s="3075"/>
      <c r="AA80" s="3058"/>
      <c r="AB80" s="3092">
        <f t="shared" si="74"/>
        <v>0</v>
      </c>
      <c r="AC80" s="3092" t="str">
        <f t="shared" si="75"/>
        <v/>
      </c>
      <c r="AD80" s="3058"/>
      <c r="AE80" s="3058"/>
      <c r="AF80" s="3056"/>
      <c r="AG80" s="3056"/>
      <c r="AH80" s="3056"/>
      <c r="AI80" s="3059" t="str">
        <f t="shared" si="49"/>
        <v>N</v>
      </c>
      <c r="AJ80" s="3059" t="str">
        <f t="shared" si="50"/>
        <v>N</v>
      </c>
      <c r="AK80" s="3059" t="str">
        <f t="shared" si="51"/>
        <v>N</v>
      </c>
      <c r="AL80" s="3059" t="str">
        <f t="shared" si="52"/>
        <v>N</v>
      </c>
      <c r="AM80" s="3059" t="str">
        <f t="shared" si="53"/>
        <v>N</v>
      </c>
      <c r="AN80" s="3059" t="str">
        <f t="shared" si="54"/>
        <v>N</v>
      </c>
      <c r="AO80" s="3059" t="str">
        <f t="shared" si="55"/>
        <v>N</v>
      </c>
      <c r="AP80" s="3059" t="str">
        <f t="shared" si="56"/>
        <v>N</v>
      </c>
      <c r="AQ80" s="3086"/>
      <c r="AR80" s="3060"/>
      <c r="AS80" s="32"/>
      <c r="AT80" s="34" t="s">
        <v>3672</v>
      </c>
      <c r="AU80" s="171"/>
      <c r="AV80" s="322"/>
      <c r="AW80" s="246" t="str">
        <f t="shared" si="57"/>
        <v>Please complete all cells in row</v>
      </c>
      <c r="AX80" s="322"/>
      <c r="AY80" s="196"/>
      <c r="AZ80" s="196"/>
      <c r="BA80" s="196"/>
      <c r="BB80" s="196"/>
      <c r="BC80" s="196"/>
      <c r="BD80" s="196"/>
      <c r="BE80" s="196"/>
      <c r="BF80" s="247">
        <f t="shared" si="58"/>
        <v>1</v>
      </c>
      <c r="BG80" s="247">
        <f t="shared" si="59"/>
        <v>1</v>
      </c>
      <c r="BH80" s="247">
        <f t="shared" si="60"/>
        <v>1</v>
      </c>
      <c r="BI80" s="247">
        <f t="shared" si="61"/>
        <v>1</v>
      </c>
      <c r="BJ80" s="247">
        <f t="shared" si="62"/>
        <v>1</v>
      </c>
      <c r="BK80" s="247">
        <f t="shared" si="63"/>
        <v>1</v>
      </c>
      <c r="BL80" s="247">
        <f t="shared" si="64"/>
        <v>1</v>
      </c>
      <c r="BM80" s="232"/>
      <c r="BN80" s="232"/>
      <c r="BO80" s="232"/>
      <c r="BP80" s="232"/>
      <c r="BQ80" s="232"/>
      <c r="BR80" s="232"/>
      <c r="BS80" s="247">
        <f t="shared" si="65"/>
        <v>1</v>
      </c>
      <c r="BT80" s="232"/>
      <c r="BU80" s="232"/>
      <c r="BV80" s="247">
        <f t="shared" si="66"/>
        <v>1</v>
      </c>
      <c r="BW80" s="247">
        <f t="shared" si="67"/>
        <v>1</v>
      </c>
      <c r="BX80" s="247">
        <f t="shared" si="68"/>
        <v>1</v>
      </c>
      <c r="BY80" s="247">
        <f t="shared" si="69"/>
        <v>1</v>
      </c>
      <c r="BZ80" s="247">
        <f xml:space="preserve"> IF( ISNUMBER(#REF! ), 0, 1 )</f>
        <v>1</v>
      </c>
      <c r="CA80" s="247">
        <f t="shared" si="70"/>
        <v>1</v>
      </c>
      <c r="CB80" s="322"/>
      <c r="CC80" s="196"/>
      <c r="CD80" s="196"/>
      <c r="CE80" s="687"/>
      <c r="CF80" s="687"/>
      <c r="CG80" s="687"/>
    </row>
    <row r="81" spans="1:85" s="2444" customFormat="1" ht="15.75" customHeight="1">
      <c r="A81" s="687"/>
      <c r="B81" s="3053"/>
      <c r="C81" s="3054"/>
      <c r="D81" s="3085" t="s">
        <v>3600</v>
      </c>
      <c r="E81" s="3086"/>
      <c r="F81" s="3054"/>
      <c r="G81" s="3054"/>
      <c r="H81" s="3086"/>
      <c r="I81" s="3086"/>
      <c r="J81" s="3086"/>
      <c r="K81" s="3054"/>
      <c r="L81" s="3054"/>
      <c r="M81" s="3054"/>
      <c r="N81" s="3055"/>
      <c r="O81" s="3056"/>
      <c r="P81" s="3055"/>
      <c r="Q81" s="3057"/>
      <c r="R81" s="3056"/>
      <c r="S81" s="3056"/>
      <c r="T81" s="3056"/>
      <c r="U81" s="3090">
        <f t="shared" si="71"/>
        <v>0</v>
      </c>
      <c r="V81" s="3091">
        <f t="shared" si="72"/>
        <v>0</v>
      </c>
      <c r="W81" s="3091">
        <f t="shared" si="73"/>
        <v>0</v>
      </c>
      <c r="X81" s="3077"/>
      <c r="Y81" s="3075"/>
      <c r="Z81" s="3075"/>
      <c r="AA81" s="3058"/>
      <c r="AB81" s="3092">
        <f t="shared" si="74"/>
        <v>0</v>
      </c>
      <c r="AC81" s="3092" t="str">
        <f t="shared" si="75"/>
        <v/>
      </c>
      <c r="AD81" s="3058"/>
      <c r="AE81" s="3058"/>
      <c r="AF81" s="3056"/>
      <c r="AG81" s="3056"/>
      <c r="AH81" s="3056"/>
      <c r="AI81" s="3059" t="str">
        <f t="shared" si="49"/>
        <v>N</v>
      </c>
      <c r="AJ81" s="3059" t="str">
        <f t="shared" si="50"/>
        <v>N</v>
      </c>
      <c r="AK81" s="3059" t="str">
        <f t="shared" si="51"/>
        <v>N</v>
      </c>
      <c r="AL81" s="3059" t="str">
        <f t="shared" si="52"/>
        <v>N</v>
      </c>
      <c r="AM81" s="3059" t="str">
        <f t="shared" si="53"/>
        <v>N</v>
      </c>
      <c r="AN81" s="3059" t="str">
        <f t="shared" si="54"/>
        <v>N</v>
      </c>
      <c r="AO81" s="3059" t="str">
        <f t="shared" si="55"/>
        <v>N</v>
      </c>
      <c r="AP81" s="3059" t="str">
        <f t="shared" si="56"/>
        <v>N</v>
      </c>
      <c r="AQ81" s="3086"/>
      <c r="AR81" s="3060"/>
      <c r="AS81" s="32"/>
      <c r="AT81" s="34" t="s">
        <v>3673</v>
      </c>
      <c r="AU81" s="171"/>
      <c r="AV81" s="322"/>
      <c r="AW81" s="246" t="str">
        <f t="shared" si="57"/>
        <v>Please complete all cells in row</v>
      </c>
      <c r="AX81" s="322"/>
      <c r="AY81" s="196"/>
      <c r="AZ81" s="196"/>
      <c r="BA81" s="196"/>
      <c r="BB81" s="196"/>
      <c r="BC81" s="196"/>
      <c r="BD81" s="196"/>
      <c r="BE81" s="196"/>
      <c r="BF81" s="247">
        <f t="shared" si="58"/>
        <v>1</v>
      </c>
      <c r="BG81" s="247">
        <f t="shared" si="59"/>
        <v>1</v>
      </c>
      <c r="BH81" s="247">
        <f t="shared" si="60"/>
        <v>1</v>
      </c>
      <c r="BI81" s="247">
        <f t="shared" si="61"/>
        <v>1</v>
      </c>
      <c r="BJ81" s="247">
        <f t="shared" si="62"/>
        <v>1</v>
      </c>
      <c r="BK81" s="247">
        <f t="shared" si="63"/>
        <v>1</v>
      </c>
      <c r="BL81" s="247">
        <f t="shared" si="64"/>
        <v>1</v>
      </c>
      <c r="BM81" s="232"/>
      <c r="BN81" s="232"/>
      <c r="BO81" s="232"/>
      <c r="BP81" s="232"/>
      <c r="BQ81" s="232"/>
      <c r="BR81" s="232"/>
      <c r="BS81" s="247">
        <f t="shared" si="65"/>
        <v>1</v>
      </c>
      <c r="BT81" s="232"/>
      <c r="BU81" s="232"/>
      <c r="BV81" s="247">
        <f t="shared" si="66"/>
        <v>1</v>
      </c>
      <c r="BW81" s="247">
        <f t="shared" si="67"/>
        <v>1</v>
      </c>
      <c r="BX81" s="247">
        <f t="shared" si="68"/>
        <v>1</v>
      </c>
      <c r="BY81" s="247">
        <f t="shared" si="69"/>
        <v>1</v>
      </c>
      <c r="BZ81" s="247">
        <f xml:space="preserve"> IF( ISNUMBER(#REF! ), 0, 1 )</f>
        <v>1</v>
      </c>
      <c r="CA81" s="247">
        <f t="shared" si="70"/>
        <v>1</v>
      </c>
      <c r="CB81" s="322"/>
      <c r="CC81" s="196"/>
      <c r="CD81" s="196"/>
      <c r="CE81" s="687"/>
      <c r="CF81" s="687"/>
      <c r="CG81" s="687"/>
    </row>
    <row r="82" spans="1:85" s="2444" customFormat="1" ht="15.75" customHeight="1">
      <c r="A82" s="687"/>
      <c r="B82" s="3053"/>
      <c r="C82" s="3054"/>
      <c r="D82" s="3085" t="s">
        <v>3600</v>
      </c>
      <c r="E82" s="3086"/>
      <c r="F82" s="3054"/>
      <c r="G82" s="3054"/>
      <c r="H82" s="3086"/>
      <c r="I82" s="3086"/>
      <c r="J82" s="3086"/>
      <c r="K82" s="3054"/>
      <c r="L82" s="3054"/>
      <c r="M82" s="3054"/>
      <c r="N82" s="3055"/>
      <c r="O82" s="3056"/>
      <c r="P82" s="3055"/>
      <c r="Q82" s="3057"/>
      <c r="R82" s="3056"/>
      <c r="S82" s="3056"/>
      <c r="T82" s="3056"/>
      <c r="U82" s="3090">
        <f t="shared" si="71"/>
        <v>0</v>
      </c>
      <c r="V82" s="3091">
        <f t="shared" si="72"/>
        <v>0</v>
      </c>
      <c r="W82" s="3091">
        <f t="shared" si="73"/>
        <v>0</v>
      </c>
      <c r="X82" s="3077"/>
      <c r="Y82" s="3075"/>
      <c r="Z82" s="3075"/>
      <c r="AA82" s="3058"/>
      <c r="AB82" s="3092">
        <f t="shared" si="74"/>
        <v>0</v>
      </c>
      <c r="AC82" s="3092" t="str">
        <f t="shared" si="75"/>
        <v/>
      </c>
      <c r="AD82" s="3058"/>
      <c r="AE82" s="3058"/>
      <c r="AF82" s="3056"/>
      <c r="AG82" s="3056"/>
      <c r="AH82" s="3056"/>
      <c r="AI82" s="3059" t="str">
        <f t="shared" si="49"/>
        <v>N</v>
      </c>
      <c r="AJ82" s="3059" t="str">
        <f t="shared" si="50"/>
        <v>N</v>
      </c>
      <c r="AK82" s="3059" t="str">
        <f t="shared" si="51"/>
        <v>N</v>
      </c>
      <c r="AL82" s="3059" t="str">
        <f t="shared" si="52"/>
        <v>N</v>
      </c>
      <c r="AM82" s="3059" t="str">
        <f t="shared" si="53"/>
        <v>N</v>
      </c>
      <c r="AN82" s="3059" t="str">
        <f t="shared" si="54"/>
        <v>N</v>
      </c>
      <c r="AO82" s="3059" t="str">
        <f t="shared" si="55"/>
        <v>N</v>
      </c>
      <c r="AP82" s="3059" t="str">
        <f t="shared" si="56"/>
        <v>N</v>
      </c>
      <c r="AQ82" s="3086"/>
      <c r="AR82" s="3060"/>
      <c r="AS82" s="32"/>
      <c r="AT82" s="34" t="s">
        <v>3674</v>
      </c>
      <c r="AU82" s="171"/>
      <c r="AV82" s="322"/>
      <c r="AW82" s="246" t="str">
        <f t="shared" si="57"/>
        <v>Please complete all cells in row</v>
      </c>
      <c r="AX82" s="322"/>
      <c r="AY82" s="196"/>
      <c r="AZ82" s="196"/>
      <c r="BA82" s="196"/>
      <c r="BB82" s="196"/>
      <c r="BC82" s="196"/>
      <c r="BD82" s="196"/>
      <c r="BE82" s="196"/>
      <c r="BF82" s="247">
        <f t="shared" si="58"/>
        <v>1</v>
      </c>
      <c r="BG82" s="247">
        <f t="shared" si="59"/>
        <v>1</v>
      </c>
      <c r="BH82" s="247">
        <f t="shared" si="60"/>
        <v>1</v>
      </c>
      <c r="BI82" s="247">
        <f t="shared" si="61"/>
        <v>1</v>
      </c>
      <c r="BJ82" s="247">
        <f t="shared" si="62"/>
        <v>1</v>
      </c>
      <c r="BK82" s="247">
        <f t="shared" si="63"/>
        <v>1</v>
      </c>
      <c r="BL82" s="247">
        <f t="shared" si="64"/>
        <v>1</v>
      </c>
      <c r="BM82" s="232"/>
      <c r="BN82" s="232"/>
      <c r="BO82" s="232"/>
      <c r="BP82" s="232"/>
      <c r="BQ82" s="232"/>
      <c r="BR82" s="232"/>
      <c r="BS82" s="247">
        <f t="shared" si="65"/>
        <v>1</v>
      </c>
      <c r="BT82" s="232"/>
      <c r="BU82" s="232"/>
      <c r="BV82" s="247">
        <f t="shared" si="66"/>
        <v>1</v>
      </c>
      <c r="BW82" s="247">
        <f t="shared" si="67"/>
        <v>1</v>
      </c>
      <c r="BX82" s="247">
        <f t="shared" si="68"/>
        <v>1</v>
      </c>
      <c r="BY82" s="247">
        <f t="shared" si="69"/>
        <v>1</v>
      </c>
      <c r="BZ82" s="247">
        <f xml:space="preserve"> IF( ISNUMBER(#REF! ), 0, 1 )</f>
        <v>1</v>
      </c>
      <c r="CA82" s="247">
        <f t="shared" si="70"/>
        <v>1</v>
      </c>
      <c r="CB82" s="322"/>
      <c r="CC82" s="196"/>
      <c r="CD82" s="196"/>
      <c r="CE82" s="687"/>
      <c r="CF82" s="687"/>
      <c r="CG82" s="687"/>
    </row>
    <row r="83" spans="1:85" s="2444" customFormat="1" ht="15.75" customHeight="1">
      <c r="A83" s="687"/>
      <c r="B83" s="3053"/>
      <c r="C83" s="3054"/>
      <c r="D83" s="3085" t="s">
        <v>3600</v>
      </c>
      <c r="E83" s="3086"/>
      <c r="F83" s="3054"/>
      <c r="G83" s="3054"/>
      <c r="H83" s="3086"/>
      <c r="I83" s="3086"/>
      <c r="J83" s="3086"/>
      <c r="K83" s="3054"/>
      <c r="L83" s="3054"/>
      <c r="M83" s="3054"/>
      <c r="N83" s="3055"/>
      <c r="O83" s="3056"/>
      <c r="P83" s="3055"/>
      <c r="Q83" s="3057"/>
      <c r="R83" s="3056"/>
      <c r="S83" s="3056"/>
      <c r="T83" s="3056"/>
      <c r="U83" s="3090">
        <f t="shared" si="71"/>
        <v>0</v>
      </c>
      <c r="V83" s="3091">
        <f t="shared" si="72"/>
        <v>0</v>
      </c>
      <c r="W83" s="3091">
        <f t="shared" si="73"/>
        <v>0</v>
      </c>
      <c r="X83" s="3077"/>
      <c r="Y83" s="3075"/>
      <c r="Z83" s="3075"/>
      <c r="AA83" s="3058"/>
      <c r="AB83" s="3092">
        <f t="shared" si="74"/>
        <v>0</v>
      </c>
      <c r="AC83" s="3092" t="str">
        <f t="shared" si="75"/>
        <v/>
      </c>
      <c r="AD83" s="3058"/>
      <c r="AE83" s="3058"/>
      <c r="AF83" s="3056"/>
      <c r="AG83" s="3056"/>
      <c r="AH83" s="3056"/>
      <c r="AI83" s="3059" t="str">
        <f t="shared" si="49"/>
        <v>N</v>
      </c>
      <c r="AJ83" s="3059" t="str">
        <f t="shared" si="50"/>
        <v>N</v>
      </c>
      <c r="AK83" s="3059" t="str">
        <f t="shared" si="51"/>
        <v>N</v>
      </c>
      <c r="AL83" s="3059" t="str">
        <f t="shared" si="52"/>
        <v>N</v>
      </c>
      <c r="AM83" s="3059" t="str">
        <f t="shared" si="53"/>
        <v>N</v>
      </c>
      <c r="AN83" s="3059" t="str">
        <f t="shared" si="54"/>
        <v>N</v>
      </c>
      <c r="AO83" s="3059" t="str">
        <f t="shared" si="55"/>
        <v>N</v>
      </c>
      <c r="AP83" s="3059" t="str">
        <f t="shared" si="56"/>
        <v>N</v>
      </c>
      <c r="AQ83" s="3086"/>
      <c r="AR83" s="3060"/>
      <c r="AS83" s="32"/>
      <c r="AT83" s="34" t="s">
        <v>3675</v>
      </c>
      <c r="AU83" s="171"/>
      <c r="AV83" s="322"/>
      <c r="AW83" s="246" t="str">
        <f t="shared" si="57"/>
        <v>Please complete all cells in row</v>
      </c>
      <c r="AX83" s="322"/>
      <c r="AY83" s="196"/>
      <c r="AZ83" s="196"/>
      <c r="BA83" s="196"/>
      <c r="BB83" s="196"/>
      <c r="BC83" s="196"/>
      <c r="BD83" s="196"/>
      <c r="BE83" s="196"/>
      <c r="BF83" s="247">
        <f t="shared" si="58"/>
        <v>1</v>
      </c>
      <c r="BG83" s="247">
        <f t="shared" si="59"/>
        <v>1</v>
      </c>
      <c r="BH83" s="247">
        <f t="shared" si="60"/>
        <v>1</v>
      </c>
      <c r="BI83" s="247">
        <f t="shared" si="61"/>
        <v>1</v>
      </c>
      <c r="BJ83" s="247">
        <f t="shared" si="62"/>
        <v>1</v>
      </c>
      <c r="BK83" s="247">
        <f t="shared" si="63"/>
        <v>1</v>
      </c>
      <c r="BL83" s="247">
        <f t="shared" si="64"/>
        <v>1</v>
      </c>
      <c r="BM83" s="232"/>
      <c r="BN83" s="232"/>
      <c r="BO83" s="232"/>
      <c r="BP83" s="232"/>
      <c r="BQ83" s="232"/>
      <c r="BR83" s="232"/>
      <c r="BS83" s="247">
        <f t="shared" si="65"/>
        <v>1</v>
      </c>
      <c r="BT83" s="232"/>
      <c r="BU83" s="232"/>
      <c r="BV83" s="247">
        <f t="shared" si="66"/>
        <v>1</v>
      </c>
      <c r="BW83" s="247">
        <f t="shared" si="67"/>
        <v>1</v>
      </c>
      <c r="BX83" s="247">
        <f t="shared" si="68"/>
        <v>1</v>
      </c>
      <c r="BY83" s="247">
        <f t="shared" si="69"/>
        <v>1</v>
      </c>
      <c r="BZ83" s="247">
        <f xml:space="preserve"> IF( ISNUMBER(#REF! ), 0, 1 )</f>
        <v>1</v>
      </c>
      <c r="CA83" s="247">
        <f t="shared" si="70"/>
        <v>1</v>
      </c>
      <c r="CB83" s="322"/>
      <c r="CC83" s="196"/>
      <c r="CD83" s="196"/>
      <c r="CE83" s="687"/>
      <c r="CF83" s="687"/>
      <c r="CG83" s="687"/>
    </row>
    <row r="84" spans="1:85" s="2444" customFormat="1" ht="15.75" customHeight="1">
      <c r="A84" s="687"/>
      <c r="B84" s="3053"/>
      <c r="C84" s="3054"/>
      <c r="D84" s="3085" t="s">
        <v>3600</v>
      </c>
      <c r="E84" s="3086"/>
      <c r="F84" s="3054"/>
      <c r="G84" s="3054"/>
      <c r="H84" s="3086"/>
      <c r="I84" s="3086"/>
      <c r="J84" s="3086"/>
      <c r="K84" s="3054"/>
      <c r="L84" s="3054"/>
      <c r="M84" s="3054"/>
      <c r="N84" s="3055"/>
      <c r="O84" s="3056"/>
      <c r="P84" s="3055"/>
      <c r="Q84" s="3057"/>
      <c r="R84" s="3056"/>
      <c r="S84" s="3056"/>
      <c r="T84" s="3056"/>
      <c r="U84" s="3090">
        <f t="shared" si="71"/>
        <v>0</v>
      </c>
      <c r="V84" s="3091">
        <f t="shared" si="72"/>
        <v>0</v>
      </c>
      <c r="W84" s="3091">
        <f t="shared" si="73"/>
        <v>0</v>
      </c>
      <c r="X84" s="3077"/>
      <c r="Y84" s="3075"/>
      <c r="Z84" s="3075"/>
      <c r="AA84" s="3058"/>
      <c r="AB84" s="3092">
        <f t="shared" si="74"/>
        <v>0</v>
      </c>
      <c r="AC84" s="3092" t="str">
        <f t="shared" si="75"/>
        <v/>
      </c>
      <c r="AD84" s="3058"/>
      <c r="AE84" s="3058"/>
      <c r="AF84" s="3056"/>
      <c r="AG84" s="3056"/>
      <c r="AH84" s="3056"/>
      <c r="AI84" s="3059" t="str">
        <f t="shared" si="49"/>
        <v>N</v>
      </c>
      <c r="AJ84" s="3059" t="str">
        <f t="shared" si="50"/>
        <v>N</v>
      </c>
      <c r="AK84" s="3059" t="str">
        <f t="shared" si="51"/>
        <v>N</v>
      </c>
      <c r="AL84" s="3059" t="str">
        <f t="shared" si="52"/>
        <v>N</v>
      </c>
      <c r="AM84" s="3059" t="str">
        <f t="shared" si="53"/>
        <v>N</v>
      </c>
      <c r="AN84" s="3059" t="str">
        <f t="shared" si="54"/>
        <v>N</v>
      </c>
      <c r="AO84" s="3059" t="str">
        <f t="shared" si="55"/>
        <v>N</v>
      </c>
      <c r="AP84" s="3059" t="str">
        <f t="shared" si="56"/>
        <v>N</v>
      </c>
      <c r="AQ84" s="3086"/>
      <c r="AR84" s="3060"/>
      <c r="AS84" s="32"/>
      <c r="AT84" s="34" t="s">
        <v>3676</v>
      </c>
      <c r="AU84" s="171"/>
      <c r="AV84" s="322"/>
      <c r="AW84" s="246" t="str">
        <f t="shared" si="57"/>
        <v>Please complete all cells in row</v>
      </c>
      <c r="AX84" s="322"/>
      <c r="AY84" s="196"/>
      <c r="AZ84" s="196"/>
      <c r="BA84" s="196"/>
      <c r="BB84" s="196"/>
      <c r="BC84" s="196"/>
      <c r="BD84" s="196"/>
      <c r="BE84" s="196"/>
      <c r="BF84" s="247">
        <f t="shared" si="58"/>
        <v>1</v>
      </c>
      <c r="BG84" s="247">
        <f t="shared" si="59"/>
        <v>1</v>
      </c>
      <c r="BH84" s="247">
        <f t="shared" si="60"/>
        <v>1</v>
      </c>
      <c r="BI84" s="247">
        <f t="shared" si="61"/>
        <v>1</v>
      </c>
      <c r="BJ84" s="247">
        <f t="shared" si="62"/>
        <v>1</v>
      </c>
      <c r="BK84" s="247">
        <f t="shared" si="63"/>
        <v>1</v>
      </c>
      <c r="BL84" s="247">
        <f t="shared" si="64"/>
        <v>1</v>
      </c>
      <c r="BM84" s="232"/>
      <c r="BN84" s="232"/>
      <c r="BO84" s="232"/>
      <c r="BP84" s="232"/>
      <c r="BQ84" s="232"/>
      <c r="BR84" s="232"/>
      <c r="BS84" s="247">
        <f t="shared" si="65"/>
        <v>1</v>
      </c>
      <c r="BT84" s="232"/>
      <c r="BU84" s="232"/>
      <c r="BV84" s="247">
        <f t="shared" si="66"/>
        <v>1</v>
      </c>
      <c r="BW84" s="247">
        <f t="shared" si="67"/>
        <v>1</v>
      </c>
      <c r="BX84" s="247">
        <f t="shared" si="68"/>
        <v>1</v>
      </c>
      <c r="BY84" s="247">
        <f t="shared" si="69"/>
        <v>1</v>
      </c>
      <c r="BZ84" s="247">
        <f xml:space="preserve"> IF( ISNUMBER(#REF! ), 0, 1 )</f>
        <v>1</v>
      </c>
      <c r="CA84" s="247">
        <f t="shared" si="70"/>
        <v>1</v>
      </c>
      <c r="CB84" s="322"/>
      <c r="CC84" s="196"/>
      <c r="CD84" s="196"/>
      <c r="CE84" s="687"/>
      <c r="CF84" s="687"/>
      <c r="CG84" s="687"/>
    </row>
    <row r="85" spans="1:85" s="2444" customFormat="1" ht="15.75" customHeight="1">
      <c r="A85" s="687"/>
      <c r="B85" s="3053"/>
      <c r="C85" s="3054"/>
      <c r="D85" s="3085" t="s">
        <v>3600</v>
      </c>
      <c r="E85" s="3086"/>
      <c r="F85" s="3054"/>
      <c r="G85" s="3054"/>
      <c r="H85" s="3086"/>
      <c r="I85" s="3086"/>
      <c r="J85" s="3086"/>
      <c r="K85" s="3054"/>
      <c r="L85" s="3054"/>
      <c r="M85" s="3054"/>
      <c r="N85" s="3055"/>
      <c r="O85" s="3056"/>
      <c r="P85" s="3055"/>
      <c r="Q85" s="3057"/>
      <c r="R85" s="3056"/>
      <c r="S85" s="3056"/>
      <c r="T85" s="3056"/>
      <c r="U85" s="3090">
        <f t="shared" si="71"/>
        <v>0</v>
      </c>
      <c r="V85" s="3091">
        <f t="shared" si="72"/>
        <v>0</v>
      </c>
      <c r="W85" s="3091">
        <f t="shared" si="73"/>
        <v>0</v>
      </c>
      <c r="X85" s="3077"/>
      <c r="Y85" s="3075"/>
      <c r="Z85" s="3075"/>
      <c r="AA85" s="3058"/>
      <c r="AB85" s="3092">
        <f t="shared" si="74"/>
        <v>0</v>
      </c>
      <c r="AC85" s="3092" t="str">
        <f t="shared" si="75"/>
        <v/>
      </c>
      <c r="AD85" s="3058"/>
      <c r="AE85" s="3058"/>
      <c r="AF85" s="3056"/>
      <c r="AG85" s="3056"/>
      <c r="AH85" s="3056"/>
      <c r="AI85" s="3059" t="str">
        <f t="shared" si="49"/>
        <v>N</v>
      </c>
      <c r="AJ85" s="3059" t="str">
        <f t="shared" si="50"/>
        <v>N</v>
      </c>
      <c r="AK85" s="3059" t="str">
        <f t="shared" si="51"/>
        <v>N</v>
      </c>
      <c r="AL85" s="3059" t="str">
        <f t="shared" si="52"/>
        <v>N</v>
      </c>
      <c r="AM85" s="3059" t="str">
        <f t="shared" si="53"/>
        <v>N</v>
      </c>
      <c r="AN85" s="3059" t="str">
        <f t="shared" si="54"/>
        <v>N</v>
      </c>
      <c r="AO85" s="3059" t="str">
        <f t="shared" si="55"/>
        <v>N</v>
      </c>
      <c r="AP85" s="3059" t="str">
        <f t="shared" si="56"/>
        <v>N</v>
      </c>
      <c r="AQ85" s="3086"/>
      <c r="AR85" s="3060"/>
      <c r="AS85" s="32"/>
      <c r="AT85" s="34" t="s">
        <v>3677</v>
      </c>
      <c r="AU85" s="171"/>
      <c r="AV85" s="322"/>
      <c r="AW85" s="246" t="str">
        <f t="shared" si="57"/>
        <v>Please complete all cells in row</v>
      </c>
      <c r="AX85" s="322"/>
      <c r="AY85" s="196"/>
      <c r="AZ85" s="196"/>
      <c r="BA85" s="196"/>
      <c r="BB85" s="196"/>
      <c r="BC85" s="196"/>
      <c r="BD85" s="196"/>
      <c r="BE85" s="196"/>
      <c r="BF85" s="247">
        <f t="shared" si="58"/>
        <v>1</v>
      </c>
      <c r="BG85" s="247">
        <f t="shared" si="59"/>
        <v>1</v>
      </c>
      <c r="BH85" s="247">
        <f t="shared" si="60"/>
        <v>1</v>
      </c>
      <c r="BI85" s="247">
        <f t="shared" si="61"/>
        <v>1</v>
      </c>
      <c r="BJ85" s="247">
        <f t="shared" si="62"/>
        <v>1</v>
      </c>
      <c r="BK85" s="247">
        <f t="shared" si="63"/>
        <v>1</v>
      </c>
      <c r="BL85" s="247">
        <f t="shared" si="64"/>
        <v>1</v>
      </c>
      <c r="BM85" s="232"/>
      <c r="BN85" s="232"/>
      <c r="BO85" s="232"/>
      <c r="BP85" s="232"/>
      <c r="BQ85" s="232"/>
      <c r="BR85" s="232"/>
      <c r="BS85" s="247">
        <f t="shared" si="65"/>
        <v>1</v>
      </c>
      <c r="BT85" s="232"/>
      <c r="BU85" s="232"/>
      <c r="BV85" s="247">
        <f t="shared" si="66"/>
        <v>1</v>
      </c>
      <c r="BW85" s="247">
        <f t="shared" si="67"/>
        <v>1</v>
      </c>
      <c r="BX85" s="247">
        <f t="shared" si="68"/>
        <v>1</v>
      </c>
      <c r="BY85" s="247">
        <f t="shared" si="69"/>
        <v>1</v>
      </c>
      <c r="BZ85" s="247">
        <f xml:space="preserve"> IF( ISNUMBER(#REF! ), 0, 1 )</f>
        <v>1</v>
      </c>
      <c r="CA85" s="247">
        <f t="shared" si="70"/>
        <v>1</v>
      </c>
      <c r="CB85" s="322"/>
      <c r="CC85" s="196"/>
      <c r="CD85" s="196"/>
      <c r="CE85" s="687"/>
      <c r="CF85" s="687"/>
      <c r="CG85" s="687"/>
    </row>
    <row r="86" spans="1:85" s="2444" customFormat="1" ht="15.75" customHeight="1">
      <c r="A86" s="687"/>
      <c r="B86" s="3053"/>
      <c r="C86" s="3054"/>
      <c r="D86" s="3085" t="s">
        <v>3600</v>
      </c>
      <c r="E86" s="3086"/>
      <c r="F86" s="3054"/>
      <c r="G86" s="3054"/>
      <c r="H86" s="3086"/>
      <c r="I86" s="3086"/>
      <c r="J86" s="3086"/>
      <c r="K86" s="3054"/>
      <c r="L86" s="3054"/>
      <c r="M86" s="3054"/>
      <c r="N86" s="3055"/>
      <c r="O86" s="3056"/>
      <c r="P86" s="3055"/>
      <c r="Q86" s="3057"/>
      <c r="R86" s="3056"/>
      <c r="S86" s="3056"/>
      <c r="T86" s="3056"/>
      <c r="U86" s="3090">
        <f t="shared" si="71"/>
        <v>0</v>
      </c>
      <c r="V86" s="3091">
        <f t="shared" si="72"/>
        <v>0</v>
      </c>
      <c r="W86" s="3091">
        <f t="shared" si="73"/>
        <v>0</v>
      </c>
      <c r="X86" s="3077"/>
      <c r="Y86" s="3075"/>
      <c r="Z86" s="3075"/>
      <c r="AA86" s="3058"/>
      <c r="AB86" s="3092">
        <f t="shared" si="74"/>
        <v>0</v>
      </c>
      <c r="AC86" s="3092" t="str">
        <f t="shared" si="75"/>
        <v/>
      </c>
      <c r="AD86" s="3058"/>
      <c r="AE86" s="3058"/>
      <c r="AF86" s="3056"/>
      <c r="AG86" s="3056"/>
      <c r="AH86" s="3056"/>
      <c r="AI86" s="3059" t="str">
        <f t="shared" si="49"/>
        <v>N</v>
      </c>
      <c r="AJ86" s="3059" t="str">
        <f t="shared" si="50"/>
        <v>N</v>
      </c>
      <c r="AK86" s="3059" t="str">
        <f t="shared" si="51"/>
        <v>N</v>
      </c>
      <c r="AL86" s="3059" t="str">
        <f t="shared" si="52"/>
        <v>N</v>
      </c>
      <c r="AM86" s="3059" t="str">
        <f t="shared" si="53"/>
        <v>N</v>
      </c>
      <c r="AN86" s="3059" t="str">
        <f t="shared" si="54"/>
        <v>N</v>
      </c>
      <c r="AO86" s="3059" t="str">
        <f t="shared" si="55"/>
        <v>N</v>
      </c>
      <c r="AP86" s="3059" t="str">
        <f t="shared" si="56"/>
        <v>N</v>
      </c>
      <c r="AQ86" s="3086"/>
      <c r="AR86" s="3060"/>
      <c r="AS86" s="32"/>
      <c r="AT86" s="34" t="s">
        <v>3678</v>
      </c>
      <c r="AU86" s="171"/>
      <c r="AV86" s="322"/>
      <c r="AW86" s="246" t="str">
        <f t="shared" si="57"/>
        <v>Please complete all cells in row</v>
      </c>
      <c r="AX86" s="322"/>
      <c r="AY86" s="196"/>
      <c r="AZ86" s="196"/>
      <c r="BA86" s="196"/>
      <c r="BB86" s="196"/>
      <c r="BC86" s="196"/>
      <c r="BD86" s="196"/>
      <c r="BE86" s="196"/>
      <c r="BF86" s="247">
        <f t="shared" si="58"/>
        <v>1</v>
      </c>
      <c r="BG86" s="247">
        <f t="shared" si="59"/>
        <v>1</v>
      </c>
      <c r="BH86" s="247">
        <f t="shared" si="60"/>
        <v>1</v>
      </c>
      <c r="BI86" s="247">
        <f t="shared" si="61"/>
        <v>1</v>
      </c>
      <c r="BJ86" s="247">
        <f t="shared" si="62"/>
        <v>1</v>
      </c>
      <c r="BK86" s="247">
        <f t="shared" si="63"/>
        <v>1</v>
      </c>
      <c r="BL86" s="247">
        <f t="shared" si="64"/>
        <v>1</v>
      </c>
      <c r="BM86" s="232"/>
      <c r="BN86" s="232"/>
      <c r="BO86" s="232"/>
      <c r="BP86" s="232"/>
      <c r="BQ86" s="232"/>
      <c r="BR86" s="232"/>
      <c r="BS86" s="247">
        <f t="shared" si="65"/>
        <v>1</v>
      </c>
      <c r="BT86" s="232"/>
      <c r="BU86" s="232"/>
      <c r="BV86" s="247">
        <f t="shared" si="66"/>
        <v>1</v>
      </c>
      <c r="BW86" s="247">
        <f t="shared" si="67"/>
        <v>1</v>
      </c>
      <c r="BX86" s="247">
        <f t="shared" si="68"/>
        <v>1</v>
      </c>
      <c r="BY86" s="247">
        <f t="shared" si="69"/>
        <v>1</v>
      </c>
      <c r="BZ86" s="247">
        <f xml:space="preserve"> IF( ISNUMBER(#REF! ), 0, 1 )</f>
        <v>1</v>
      </c>
      <c r="CA86" s="247">
        <f t="shared" si="70"/>
        <v>1</v>
      </c>
      <c r="CB86" s="322"/>
      <c r="CC86" s="196"/>
      <c r="CD86" s="196"/>
      <c r="CE86" s="687"/>
      <c r="CF86" s="687"/>
      <c r="CG86" s="687"/>
    </row>
    <row r="87" spans="1:85" s="2444" customFormat="1" ht="15.75" customHeight="1">
      <c r="A87" s="687"/>
      <c r="B87" s="3053"/>
      <c r="C87" s="3054"/>
      <c r="D87" s="3085" t="s">
        <v>3600</v>
      </c>
      <c r="E87" s="3086"/>
      <c r="F87" s="3054"/>
      <c r="G87" s="3054"/>
      <c r="H87" s="3086"/>
      <c r="I87" s="3086"/>
      <c r="J87" s="3086"/>
      <c r="K87" s="3054"/>
      <c r="L87" s="3054"/>
      <c r="M87" s="3054"/>
      <c r="N87" s="3055"/>
      <c r="O87" s="3056"/>
      <c r="P87" s="3055"/>
      <c r="Q87" s="3057"/>
      <c r="R87" s="3056"/>
      <c r="S87" s="3056"/>
      <c r="T87" s="3056"/>
      <c r="U87" s="3090">
        <f t="shared" si="71"/>
        <v>0</v>
      </c>
      <c r="V87" s="3091">
        <f t="shared" si="72"/>
        <v>0</v>
      </c>
      <c r="W87" s="3091">
        <f t="shared" si="73"/>
        <v>0</v>
      </c>
      <c r="X87" s="3077"/>
      <c r="Y87" s="3075"/>
      <c r="Z87" s="3075"/>
      <c r="AA87" s="3058"/>
      <c r="AB87" s="3092">
        <f t="shared" si="74"/>
        <v>0</v>
      </c>
      <c r="AC87" s="3092" t="str">
        <f t="shared" si="75"/>
        <v/>
      </c>
      <c r="AD87" s="3058"/>
      <c r="AE87" s="3058"/>
      <c r="AF87" s="3056"/>
      <c r="AG87" s="3056"/>
      <c r="AH87" s="3056"/>
      <c r="AI87" s="3059" t="str">
        <f t="shared" si="49"/>
        <v>N</v>
      </c>
      <c r="AJ87" s="3059" t="str">
        <f t="shared" si="50"/>
        <v>N</v>
      </c>
      <c r="AK87" s="3059" t="str">
        <f t="shared" si="51"/>
        <v>N</v>
      </c>
      <c r="AL87" s="3059" t="str">
        <f t="shared" si="52"/>
        <v>N</v>
      </c>
      <c r="AM87" s="3059" t="str">
        <f t="shared" si="53"/>
        <v>N</v>
      </c>
      <c r="AN87" s="3059" t="str">
        <f t="shared" si="54"/>
        <v>N</v>
      </c>
      <c r="AO87" s="3059" t="str">
        <f t="shared" si="55"/>
        <v>N</v>
      </c>
      <c r="AP87" s="3059" t="str">
        <f t="shared" si="56"/>
        <v>N</v>
      </c>
      <c r="AQ87" s="3086"/>
      <c r="AR87" s="3060"/>
      <c r="AS87" s="32"/>
      <c r="AT87" s="34" t="s">
        <v>3679</v>
      </c>
      <c r="AU87" s="171"/>
      <c r="AV87" s="322"/>
      <c r="AW87" s="246" t="str">
        <f t="shared" si="57"/>
        <v>Please complete all cells in row</v>
      </c>
      <c r="AX87" s="322"/>
      <c r="AY87" s="196"/>
      <c r="AZ87" s="196"/>
      <c r="BA87" s="196"/>
      <c r="BB87" s="196"/>
      <c r="BC87" s="196"/>
      <c r="BD87" s="196"/>
      <c r="BE87" s="196"/>
      <c r="BF87" s="247">
        <f t="shared" si="58"/>
        <v>1</v>
      </c>
      <c r="BG87" s="247">
        <f t="shared" si="59"/>
        <v>1</v>
      </c>
      <c r="BH87" s="247">
        <f t="shared" si="60"/>
        <v>1</v>
      </c>
      <c r="BI87" s="247">
        <f t="shared" si="61"/>
        <v>1</v>
      </c>
      <c r="BJ87" s="247">
        <f t="shared" si="62"/>
        <v>1</v>
      </c>
      <c r="BK87" s="247">
        <f t="shared" si="63"/>
        <v>1</v>
      </c>
      <c r="BL87" s="247">
        <f t="shared" si="64"/>
        <v>1</v>
      </c>
      <c r="BM87" s="232"/>
      <c r="BN87" s="232"/>
      <c r="BO87" s="232"/>
      <c r="BP87" s="232"/>
      <c r="BQ87" s="232"/>
      <c r="BR87" s="232"/>
      <c r="BS87" s="247">
        <f t="shared" si="65"/>
        <v>1</v>
      </c>
      <c r="BT87" s="232"/>
      <c r="BU87" s="232"/>
      <c r="BV87" s="247">
        <f t="shared" si="66"/>
        <v>1</v>
      </c>
      <c r="BW87" s="247">
        <f t="shared" si="67"/>
        <v>1</v>
      </c>
      <c r="BX87" s="247">
        <f t="shared" si="68"/>
        <v>1</v>
      </c>
      <c r="BY87" s="247">
        <f t="shared" si="69"/>
        <v>1</v>
      </c>
      <c r="BZ87" s="247">
        <f xml:space="preserve"> IF( ISNUMBER(#REF! ), 0, 1 )</f>
        <v>1</v>
      </c>
      <c r="CA87" s="247">
        <f t="shared" si="70"/>
        <v>1</v>
      </c>
      <c r="CB87" s="322"/>
      <c r="CC87" s="196"/>
      <c r="CD87" s="196"/>
      <c r="CE87" s="687"/>
      <c r="CF87" s="687"/>
      <c r="CG87" s="687"/>
    </row>
    <row r="88" spans="1:85" s="2444" customFormat="1" ht="15.75" customHeight="1">
      <c r="A88" s="687"/>
      <c r="B88" s="3053"/>
      <c r="C88" s="3054"/>
      <c r="D88" s="3085" t="s">
        <v>3600</v>
      </c>
      <c r="E88" s="3086"/>
      <c r="F88" s="3054"/>
      <c r="G88" s="3054"/>
      <c r="H88" s="3086"/>
      <c r="I88" s="3086"/>
      <c r="J88" s="3086"/>
      <c r="K88" s="3054"/>
      <c r="L88" s="3054"/>
      <c r="M88" s="3054"/>
      <c r="N88" s="3055"/>
      <c r="O88" s="3056"/>
      <c r="P88" s="3055"/>
      <c r="Q88" s="3057"/>
      <c r="R88" s="3056"/>
      <c r="S88" s="3056"/>
      <c r="T88" s="3056"/>
      <c r="U88" s="3090">
        <f t="shared" si="71"/>
        <v>0</v>
      </c>
      <c r="V88" s="3091">
        <f t="shared" si="72"/>
        <v>0</v>
      </c>
      <c r="W88" s="3091">
        <f t="shared" si="73"/>
        <v>0</v>
      </c>
      <c r="X88" s="3077"/>
      <c r="Y88" s="3075"/>
      <c r="Z88" s="3075"/>
      <c r="AA88" s="3058"/>
      <c r="AB88" s="3092">
        <f t="shared" si="74"/>
        <v>0</v>
      </c>
      <c r="AC88" s="3092" t="str">
        <f t="shared" si="75"/>
        <v/>
      </c>
      <c r="AD88" s="3058"/>
      <c r="AE88" s="3058"/>
      <c r="AF88" s="3056"/>
      <c r="AG88" s="3056"/>
      <c r="AH88" s="3056"/>
      <c r="AI88" s="3059" t="str">
        <f t="shared" si="49"/>
        <v>N</v>
      </c>
      <c r="AJ88" s="3059" t="str">
        <f t="shared" si="50"/>
        <v>N</v>
      </c>
      <c r="AK88" s="3059" t="str">
        <f t="shared" si="51"/>
        <v>N</v>
      </c>
      <c r="AL88" s="3059" t="str">
        <f t="shared" si="52"/>
        <v>N</v>
      </c>
      <c r="AM88" s="3059" t="str">
        <f t="shared" si="53"/>
        <v>N</v>
      </c>
      <c r="AN88" s="3059" t="str">
        <f t="shared" si="54"/>
        <v>N</v>
      </c>
      <c r="AO88" s="3059" t="str">
        <f t="shared" si="55"/>
        <v>N</v>
      </c>
      <c r="AP88" s="3059" t="str">
        <f t="shared" si="56"/>
        <v>N</v>
      </c>
      <c r="AQ88" s="3086"/>
      <c r="AR88" s="3060"/>
      <c r="AS88" s="32"/>
      <c r="AT88" s="34" t="s">
        <v>3680</v>
      </c>
      <c r="AU88" s="171"/>
      <c r="AV88" s="322"/>
      <c r="AW88" s="246" t="str">
        <f t="shared" si="57"/>
        <v>Please complete all cells in row</v>
      </c>
      <c r="AX88" s="322"/>
      <c r="AY88" s="196"/>
      <c r="AZ88" s="196"/>
      <c r="BA88" s="196"/>
      <c r="BB88" s="196"/>
      <c r="BC88" s="196"/>
      <c r="BD88" s="196"/>
      <c r="BE88" s="196"/>
      <c r="BF88" s="247">
        <f t="shared" si="58"/>
        <v>1</v>
      </c>
      <c r="BG88" s="247">
        <f t="shared" si="59"/>
        <v>1</v>
      </c>
      <c r="BH88" s="247">
        <f t="shared" si="60"/>
        <v>1</v>
      </c>
      <c r="BI88" s="247">
        <f t="shared" si="61"/>
        <v>1</v>
      </c>
      <c r="BJ88" s="247">
        <f t="shared" si="62"/>
        <v>1</v>
      </c>
      <c r="BK88" s="247">
        <f t="shared" si="63"/>
        <v>1</v>
      </c>
      <c r="BL88" s="247">
        <f t="shared" si="64"/>
        <v>1</v>
      </c>
      <c r="BM88" s="232"/>
      <c r="BN88" s="232"/>
      <c r="BO88" s="232"/>
      <c r="BP88" s="232"/>
      <c r="BQ88" s="232"/>
      <c r="BR88" s="232"/>
      <c r="BS88" s="247">
        <f t="shared" si="65"/>
        <v>1</v>
      </c>
      <c r="BT88" s="232"/>
      <c r="BU88" s="232"/>
      <c r="BV88" s="247">
        <f t="shared" si="66"/>
        <v>1</v>
      </c>
      <c r="BW88" s="247">
        <f t="shared" si="67"/>
        <v>1</v>
      </c>
      <c r="BX88" s="247">
        <f t="shared" si="68"/>
        <v>1</v>
      </c>
      <c r="BY88" s="247">
        <f t="shared" si="69"/>
        <v>1</v>
      </c>
      <c r="BZ88" s="247">
        <f xml:space="preserve"> IF( ISNUMBER(#REF! ), 0, 1 )</f>
        <v>1</v>
      </c>
      <c r="CA88" s="247">
        <f t="shared" si="70"/>
        <v>1</v>
      </c>
      <c r="CB88" s="322"/>
      <c r="CC88" s="196"/>
      <c r="CD88" s="196"/>
      <c r="CE88" s="687"/>
      <c r="CF88" s="687"/>
      <c r="CG88" s="687"/>
    </row>
    <row r="89" spans="1:85" s="2444" customFormat="1" ht="15.75" customHeight="1">
      <c r="A89" s="687"/>
      <c r="B89" s="3053"/>
      <c r="C89" s="3054"/>
      <c r="D89" s="3085" t="s">
        <v>3600</v>
      </c>
      <c r="E89" s="3086"/>
      <c r="F89" s="3054"/>
      <c r="G89" s="3054"/>
      <c r="H89" s="3086"/>
      <c r="I89" s="3086"/>
      <c r="J89" s="3086"/>
      <c r="K89" s="3054"/>
      <c r="L89" s="3054"/>
      <c r="M89" s="3054"/>
      <c r="N89" s="3055"/>
      <c r="O89" s="3056"/>
      <c r="P89" s="3055"/>
      <c r="Q89" s="3057"/>
      <c r="R89" s="3056"/>
      <c r="S89" s="3056"/>
      <c r="T89" s="3056"/>
      <c r="U89" s="3090">
        <f t="shared" si="71"/>
        <v>0</v>
      </c>
      <c r="V89" s="3091">
        <f t="shared" si="72"/>
        <v>0</v>
      </c>
      <c r="W89" s="3091">
        <f t="shared" si="73"/>
        <v>0</v>
      </c>
      <c r="X89" s="3077"/>
      <c r="Y89" s="3075"/>
      <c r="Z89" s="3075"/>
      <c r="AA89" s="3058"/>
      <c r="AB89" s="3092">
        <f t="shared" si="74"/>
        <v>0</v>
      </c>
      <c r="AC89" s="3092" t="str">
        <f t="shared" si="75"/>
        <v/>
      </c>
      <c r="AD89" s="3058"/>
      <c r="AE89" s="3058"/>
      <c r="AF89" s="3056"/>
      <c r="AG89" s="3056"/>
      <c r="AH89" s="3056"/>
      <c r="AI89" s="3059" t="str">
        <f t="shared" si="49"/>
        <v>N</v>
      </c>
      <c r="AJ89" s="3059" t="str">
        <f t="shared" si="50"/>
        <v>N</v>
      </c>
      <c r="AK89" s="3059" t="str">
        <f t="shared" si="51"/>
        <v>N</v>
      </c>
      <c r="AL89" s="3059" t="str">
        <f t="shared" si="52"/>
        <v>N</v>
      </c>
      <c r="AM89" s="3059" t="str">
        <f t="shared" si="53"/>
        <v>N</v>
      </c>
      <c r="AN89" s="3059" t="str">
        <f t="shared" si="54"/>
        <v>N</v>
      </c>
      <c r="AO89" s="3059" t="str">
        <f t="shared" si="55"/>
        <v>N</v>
      </c>
      <c r="AP89" s="3059" t="str">
        <f t="shared" si="56"/>
        <v>N</v>
      </c>
      <c r="AQ89" s="3086"/>
      <c r="AR89" s="3060"/>
      <c r="AS89" s="32"/>
      <c r="AT89" s="34" t="s">
        <v>3681</v>
      </c>
      <c r="AU89" s="171"/>
      <c r="AV89" s="322"/>
      <c r="AW89" s="246" t="str">
        <f t="shared" si="57"/>
        <v>Please complete all cells in row</v>
      </c>
      <c r="AX89" s="322"/>
      <c r="AY89" s="196"/>
      <c r="AZ89" s="196"/>
      <c r="BA89" s="196"/>
      <c r="BB89" s="196"/>
      <c r="BC89" s="196"/>
      <c r="BD89" s="196"/>
      <c r="BE89" s="196"/>
      <c r="BF89" s="247">
        <f t="shared" si="58"/>
        <v>1</v>
      </c>
      <c r="BG89" s="247">
        <f t="shared" si="59"/>
        <v>1</v>
      </c>
      <c r="BH89" s="247">
        <f t="shared" si="60"/>
        <v>1</v>
      </c>
      <c r="BI89" s="247">
        <f t="shared" si="61"/>
        <v>1</v>
      </c>
      <c r="BJ89" s="247">
        <f t="shared" si="62"/>
        <v>1</v>
      </c>
      <c r="BK89" s="247">
        <f t="shared" si="63"/>
        <v>1</v>
      </c>
      <c r="BL89" s="247">
        <f t="shared" si="64"/>
        <v>1</v>
      </c>
      <c r="BM89" s="232"/>
      <c r="BN89" s="232"/>
      <c r="BO89" s="232"/>
      <c r="BP89" s="232"/>
      <c r="BQ89" s="232"/>
      <c r="BR89" s="232"/>
      <c r="BS89" s="247">
        <f t="shared" si="65"/>
        <v>1</v>
      </c>
      <c r="BT89" s="232"/>
      <c r="BU89" s="232"/>
      <c r="BV89" s="247">
        <f t="shared" si="66"/>
        <v>1</v>
      </c>
      <c r="BW89" s="247">
        <f t="shared" si="67"/>
        <v>1</v>
      </c>
      <c r="BX89" s="247">
        <f t="shared" si="68"/>
        <v>1</v>
      </c>
      <c r="BY89" s="247">
        <f t="shared" si="69"/>
        <v>1</v>
      </c>
      <c r="BZ89" s="247">
        <f xml:space="preserve"> IF( ISNUMBER(#REF! ), 0, 1 )</f>
        <v>1</v>
      </c>
      <c r="CA89" s="247">
        <f t="shared" si="70"/>
        <v>1</v>
      </c>
      <c r="CB89" s="322"/>
      <c r="CC89" s="196"/>
      <c r="CD89" s="196"/>
      <c r="CE89" s="687"/>
      <c r="CF89" s="687"/>
      <c r="CG89" s="687"/>
    </row>
    <row r="90" spans="1:85" s="2444" customFormat="1" ht="15.75" customHeight="1">
      <c r="A90" s="687"/>
      <c r="B90" s="3053"/>
      <c r="C90" s="3054"/>
      <c r="D90" s="3085" t="s">
        <v>3600</v>
      </c>
      <c r="E90" s="3086"/>
      <c r="F90" s="3054"/>
      <c r="G90" s="3054"/>
      <c r="H90" s="3086"/>
      <c r="I90" s="3086"/>
      <c r="J90" s="3086"/>
      <c r="K90" s="3054"/>
      <c r="L90" s="3054"/>
      <c r="M90" s="3054"/>
      <c r="N90" s="3055"/>
      <c r="O90" s="3056"/>
      <c r="P90" s="3055"/>
      <c r="Q90" s="3057"/>
      <c r="R90" s="3056"/>
      <c r="S90" s="3056"/>
      <c r="T90" s="3056"/>
      <c r="U90" s="3090">
        <f t="shared" si="71"/>
        <v>0</v>
      </c>
      <c r="V90" s="3091">
        <f t="shared" si="72"/>
        <v>0</v>
      </c>
      <c r="W90" s="3091">
        <f t="shared" si="73"/>
        <v>0</v>
      </c>
      <c r="X90" s="3077"/>
      <c r="Y90" s="3075"/>
      <c r="Z90" s="3075"/>
      <c r="AA90" s="3058"/>
      <c r="AB90" s="3092">
        <f t="shared" si="74"/>
        <v>0</v>
      </c>
      <c r="AC90" s="3092" t="str">
        <f t="shared" si="75"/>
        <v/>
      </c>
      <c r="AD90" s="3058"/>
      <c r="AE90" s="3058"/>
      <c r="AF90" s="3056"/>
      <c r="AG90" s="3056"/>
      <c r="AH90" s="3056"/>
      <c r="AI90" s="3059" t="str">
        <f t="shared" si="49"/>
        <v>N</v>
      </c>
      <c r="AJ90" s="3059" t="str">
        <f t="shared" si="50"/>
        <v>N</v>
      </c>
      <c r="AK90" s="3059" t="str">
        <f t="shared" si="51"/>
        <v>N</v>
      </c>
      <c r="AL90" s="3059" t="str">
        <f t="shared" si="52"/>
        <v>N</v>
      </c>
      <c r="AM90" s="3059" t="str">
        <f t="shared" si="53"/>
        <v>N</v>
      </c>
      <c r="AN90" s="3059" t="str">
        <f t="shared" si="54"/>
        <v>N</v>
      </c>
      <c r="AO90" s="3059" t="str">
        <f t="shared" si="55"/>
        <v>N</v>
      </c>
      <c r="AP90" s="3059" t="str">
        <f t="shared" si="56"/>
        <v>N</v>
      </c>
      <c r="AQ90" s="3086"/>
      <c r="AR90" s="3060"/>
      <c r="AS90" s="32"/>
      <c r="AT90" s="34" t="s">
        <v>3682</v>
      </c>
      <c r="AU90" s="171"/>
      <c r="AV90" s="322"/>
      <c r="AW90" s="246" t="str">
        <f t="shared" si="57"/>
        <v>Please complete all cells in row</v>
      </c>
      <c r="AX90" s="322"/>
      <c r="AY90" s="196"/>
      <c r="AZ90" s="196"/>
      <c r="BA90" s="196"/>
      <c r="BB90" s="196"/>
      <c r="BC90" s="196"/>
      <c r="BD90" s="196"/>
      <c r="BE90" s="196"/>
      <c r="BF90" s="247">
        <f t="shared" si="58"/>
        <v>1</v>
      </c>
      <c r="BG90" s="247">
        <f t="shared" si="59"/>
        <v>1</v>
      </c>
      <c r="BH90" s="247">
        <f t="shared" si="60"/>
        <v>1</v>
      </c>
      <c r="BI90" s="247">
        <f t="shared" si="61"/>
        <v>1</v>
      </c>
      <c r="BJ90" s="247">
        <f t="shared" si="62"/>
        <v>1</v>
      </c>
      <c r="BK90" s="247">
        <f t="shared" si="63"/>
        <v>1</v>
      </c>
      <c r="BL90" s="247">
        <f t="shared" si="64"/>
        <v>1</v>
      </c>
      <c r="BM90" s="232"/>
      <c r="BN90" s="232"/>
      <c r="BO90" s="232"/>
      <c r="BP90" s="232"/>
      <c r="BQ90" s="232"/>
      <c r="BR90" s="232"/>
      <c r="BS90" s="247">
        <f t="shared" si="65"/>
        <v>1</v>
      </c>
      <c r="BT90" s="232"/>
      <c r="BU90" s="232"/>
      <c r="BV90" s="247">
        <f t="shared" si="66"/>
        <v>1</v>
      </c>
      <c r="BW90" s="247">
        <f t="shared" si="67"/>
        <v>1</v>
      </c>
      <c r="BX90" s="247">
        <f t="shared" si="68"/>
        <v>1</v>
      </c>
      <c r="BY90" s="247">
        <f t="shared" si="69"/>
        <v>1</v>
      </c>
      <c r="BZ90" s="247">
        <f xml:space="preserve"> IF( ISNUMBER(#REF! ), 0, 1 )</f>
        <v>1</v>
      </c>
      <c r="CA90" s="247">
        <f t="shared" si="70"/>
        <v>1</v>
      </c>
      <c r="CB90" s="322"/>
      <c r="CC90" s="196"/>
      <c r="CD90" s="196"/>
      <c r="CE90" s="687"/>
      <c r="CF90" s="687"/>
      <c r="CG90" s="687"/>
    </row>
    <row r="91" spans="1:85" s="2444" customFormat="1" ht="15.75" customHeight="1">
      <c r="A91" s="687"/>
      <c r="B91" s="3053"/>
      <c r="C91" s="3054"/>
      <c r="D91" s="3085" t="s">
        <v>3600</v>
      </c>
      <c r="E91" s="3086"/>
      <c r="F91" s="3054"/>
      <c r="G91" s="3054"/>
      <c r="H91" s="3086"/>
      <c r="I91" s="3086"/>
      <c r="J91" s="3086"/>
      <c r="K91" s="3054"/>
      <c r="L91" s="3054"/>
      <c r="M91" s="3054"/>
      <c r="N91" s="3055"/>
      <c r="O91" s="3056"/>
      <c r="P91" s="3055"/>
      <c r="Q91" s="3057"/>
      <c r="R91" s="3056"/>
      <c r="S91" s="3056"/>
      <c r="T91" s="3056"/>
      <c r="U91" s="3090">
        <f t="shared" si="71"/>
        <v>0</v>
      </c>
      <c r="V91" s="3091">
        <f t="shared" si="72"/>
        <v>0</v>
      </c>
      <c r="W91" s="3091">
        <f t="shared" si="73"/>
        <v>0</v>
      </c>
      <c r="X91" s="3077"/>
      <c r="Y91" s="3075"/>
      <c r="Z91" s="3075"/>
      <c r="AA91" s="3058"/>
      <c r="AB91" s="3092">
        <f t="shared" si="74"/>
        <v>0</v>
      </c>
      <c r="AC91" s="3092" t="str">
        <f t="shared" si="75"/>
        <v/>
      </c>
      <c r="AD91" s="3058"/>
      <c r="AE91" s="3058"/>
      <c r="AF91" s="3056"/>
      <c r="AG91" s="3056"/>
      <c r="AH91" s="3056"/>
      <c r="AI91" s="3059" t="str">
        <f t="shared" si="49"/>
        <v>N</v>
      </c>
      <c r="AJ91" s="3059" t="str">
        <f t="shared" si="50"/>
        <v>N</v>
      </c>
      <c r="AK91" s="3059" t="str">
        <f t="shared" si="51"/>
        <v>N</v>
      </c>
      <c r="AL91" s="3059" t="str">
        <f t="shared" si="52"/>
        <v>N</v>
      </c>
      <c r="AM91" s="3059" t="str">
        <f t="shared" si="53"/>
        <v>N</v>
      </c>
      <c r="AN91" s="3059" t="str">
        <f t="shared" si="54"/>
        <v>N</v>
      </c>
      <c r="AO91" s="3059" t="str">
        <f t="shared" si="55"/>
        <v>N</v>
      </c>
      <c r="AP91" s="3059" t="str">
        <f t="shared" si="56"/>
        <v>N</v>
      </c>
      <c r="AQ91" s="3086"/>
      <c r="AR91" s="3060"/>
      <c r="AS91" s="32"/>
      <c r="AT91" s="34" t="s">
        <v>3683</v>
      </c>
      <c r="AU91" s="171"/>
      <c r="AV91" s="322"/>
      <c r="AW91" s="246" t="str">
        <f t="shared" si="57"/>
        <v>Please complete all cells in row</v>
      </c>
      <c r="AX91" s="322"/>
      <c r="AY91" s="196"/>
      <c r="AZ91" s="196"/>
      <c r="BA91" s="196"/>
      <c r="BB91" s="196"/>
      <c r="BC91" s="196"/>
      <c r="BD91" s="196"/>
      <c r="BE91" s="196"/>
      <c r="BF91" s="247">
        <f t="shared" si="58"/>
        <v>1</v>
      </c>
      <c r="BG91" s="247">
        <f t="shared" si="59"/>
        <v>1</v>
      </c>
      <c r="BH91" s="247">
        <f t="shared" si="60"/>
        <v>1</v>
      </c>
      <c r="BI91" s="247">
        <f t="shared" si="61"/>
        <v>1</v>
      </c>
      <c r="BJ91" s="247">
        <f t="shared" si="62"/>
        <v>1</v>
      </c>
      <c r="BK91" s="247">
        <f t="shared" si="63"/>
        <v>1</v>
      </c>
      <c r="BL91" s="247">
        <f t="shared" si="64"/>
        <v>1</v>
      </c>
      <c r="BM91" s="232"/>
      <c r="BN91" s="232"/>
      <c r="BO91" s="232"/>
      <c r="BP91" s="232"/>
      <c r="BQ91" s="232"/>
      <c r="BR91" s="232"/>
      <c r="BS91" s="247">
        <f t="shared" si="65"/>
        <v>1</v>
      </c>
      <c r="BT91" s="232"/>
      <c r="BU91" s="232"/>
      <c r="BV91" s="247">
        <f t="shared" si="66"/>
        <v>1</v>
      </c>
      <c r="BW91" s="247">
        <f t="shared" si="67"/>
        <v>1</v>
      </c>
      <c r="BX91" s="247">
        <f t="shared" si="68"/>
        <v>1</v>
      </c>
      <c r="BY91" s="247">
        <f t="shared" si="69"/>
        <v>1</v>
      </c>
      <c r="BZ91" s="247">
        <f xml:space="preserve"> IF( ISNUMBER(#REF! ), 0, 1 )</f>
        <v>1</v>
      </c>
      <c r="CA91" s="247">
        <f t="shared" si="70"/>
        <v>1</v>
      </c>
      <c r="CB91" s="322"/>
      <c r="CC91" s="196"/>
      <c r="CD91" s="196"/>
      <c r="CE91" s="687"/>
      <c r="CF91" s="687"/>
      <c r="CG91" s="687"/>
    </row>
    <row r="92" spans="1:85" s="2444" customFormat="1" ht="15.75" customHeight="1">
      <c r="A92" s="687"/>
      <c r="B92" s="3053"/>
      <c r="C92" s="3054"/>
      <c r="D92" s="3085" t="s">
        <v>3600</v>
      </c>
      <c r="E92" s="3086"/>
      <c r="F92" s="3054"/>
      <c r="G92" s="3054"/>
      <c r="H92" s="3086"/>
      <c r="I92" s="3086"/>
      <c r="J92" s="3086"/>
      <c r="K92" s="3054"/>
      <c r="L92" s="3054"/>
      <c r="M92" s="3054"/>
      <c r="N92" s="3055"/>
      <c r="O92" s="3056"/>
      <c r="P92" s="3055"/>
      <c r="Q92" s="3057"/>
      <c r="R92" s="3056"/>
      <c r="S92" s="3056"/>
      <c r="T92" s="3056"/>
      <c r="U92" s="3090">
        <f t="shared" si="71"/>
        <v>0</v>
      </c>
      <c r="V92" s="3091">
        <f t="shared" si="72"/>
        <v>0</v>
      </c>
      <c r="W92" s="3091">
        <f t="shared" si="73"/>
        <v>0</v>
      </c>
      <c r="X92" s="3077"/>
      <c r="Y92" s="3075"/>
      <c r="Z92" s="3075"/>
      <c r="AA92" s="3058"/>
      <c r="AB92" s="3092">
        <f t="shared" si="74"/>
        <v>0</v>
      </c>
      <c r="AC92" s="3092" t="str">
        <f t="shared" si="75"/>
        <v/>
      </c>
      <c r="AD92" s="3058"/>
      <c r="AE92" s="3058"/>
      <c r="AF92" s="3056"/>
      <c r="AG92" s="3056"/>
      <c r="AH92" s="3056"/>
      <c r="AI92" s="3059" t="str">
        <f t="shared" si="49"/>
        <v>N</v>
      </c>
      <c r="AJ92" s="3059" t="str">
        <f t="shared" si="50"/>
        <v>N</v>
      </c>
      <c r="AK92" s="3059" t="str">
        <f t="shared" si="51"/>
        <v>N</v>
      </c>
      <c r="AL92" s="3059" t="str">
        <f t="shared" si="52"/>
        <v>N</v>
      </c>
      <c r="AM92" s="3059" t="str">
        <f t="shared" si="53"/>
        <v>N</v>
      </c>
      <c r="AN92" s="3059" t="str">
        <f t="shared" si="54"/>
        <v>N</v>
      </c>
      <c r="AO92" s="3059" t="str">
        <f t="shared" si="55"/>
        <v>N</v>
      </c>
      <c r="AP92" s="3059" t="str">
        <f t="shared" si="56"/>
        <v>N</v>
      </c>
      <c r="AQ92" s="3086"/>
      <c r="AR92" s="3060"/>
      <c r="AS92" s="32"/>
      <c r="AT92" s="34" t="s">
        <v>3684</v>
      </c>
      <c r="AU92" s="171"/>
      <c r="AV92" s="322"/>
      <c r="AW92" s="246" t="str">
        <f t="shared" si="57"/>
        <v>Please complete all cells in row</v>
      </c>
      <c r="AX92" s="322"/>
      <c r="AY92" s="196"/>
      <c r="AZ92" s="196"/>
      <c r="BA92" s="196"/>
      <c r="BB92" s="196"/>
      <c r="BC92" s="196"/>
      <c r="BD92" s="196"/>
      <c r="BE92" s="196"/>
      <c r="BF92" s="247">
        <f t="shared" si="58"/>
        <v>1</v>
      </c>
      <c r="BG92" s="247">
        <f t="shared" si="59"/>
        <v>1</v>
      </c>
      <c r="BH92" s="247">
        <f t="shared" si="60"/>
        <v>1</v>
      </c>
      <c r="BI92" s="247">
        <f t="shared" si="61"/>
        <v>1</v>
      </c>
      <c r="BJ92" s="247">
        <f t="shared" si="62"/>
        <v>1</v>
      </c>
      <c r="BK92" s="247">
        <f t="shared" si="63"/>
        <v>1</v>
      </c>
      <c r="BL92" s="247">
        <f t="shared" si="64"/>
        <v>1</v>
      </c>
      <c r="BM92" s="232"/>
      <c r="BN92" s="232"/>
      <c r="BO92" s="232"/>
      <c r="BP92" s="232"/>
      <c r="BQ92" s="232"/>
      <c r="BR92" s="232"/>
      <c r="BS92" s="247">
        <f t="shared" si="65"/>
        <v>1</v>
      </c>
      <c r="BT92" s="232"/>
      <c r="BU92" s="232"/>
      <c r="BV92" s="247">
        <f t="shared" si="66"/>
        <v>1</v>
      </c>
      <c r="BW92" s="247">
        <f t="shared" si="67"/>
        <v>1</v>
      </c>
      <c r="BX92" s="247">
        <f t="shared" si="68"/>
        <v>1</v>
      </c>
      <c r="BY92" s="247">
        <f t="shared" si="69"/>
        <v>1</v>
      </c>
      <c r="BZ92" s="247">
        <f xml:space="preserve"> IF( ISNUMBER(#REF! ), 0, 1 )</f>
        <v>1</v>
      </c>
      <c r="CA92" s="247">
        <f t="shared" si="70"/>
        <v>1</v>
      </c>
      <c r="CB92" s="322"/>
      <c r="CC92" s="196"/>
      <c r="CD92" s="196"/>
      <c r="CE92" s="687"/>
      <c r="CF92" s="687"/>
      <c r="CG92" s="687"/>
    </row>
    <row r="93" spans="1:85" s="2444" customFormat="1" ht="15.75" customHeight="1">
      <c r="A93" s="687"/>
      <c r="B93" s="3053"/>
      <c r="C93" s="3054"/>
      <c r="D93" s="3085" t="s">
        <v>3600</v>
      </c>
      <c r="E93" s="3086"/>
      <c r="F93" s="3054"/>
      <c r="G93" s="3054"/>
      <c r="H93" s="3086"/>
      <c r="I93" s="3086"/>
      <c r="J93" s="3086"/>
      <c r="K93" s="3054"/>
      <c r="L93" s="3054"/>
      <c r="M93" s="3054"/>
      <c r="N93" s="3055"/>
      <c r="O93" s="3056"/>
      <c r="P93" s="3055"/>
      <c r="Q93" s="3057"/>
      <c r="R93" s="3056"/>
      <c r="S93" s="3056"/>
      <c r="T93" s="3056"/>
      <c r="U93" s="3090">
        <f t="shared" si="71"/>
        <v>0</v>
      </c>
      <c r="V93" s="3091">
        <f t="shared" si="72"/>
        <v>0</v>
      </c>
      <c r="W93" s="3091">
        <f t="shared" si="73"/>
        <v>0</v>
      </c>
      <c r="X93" s="3077"/>
      <c r="Y93" s="3075"/>
      <c r="Z93" s="3075"/>
      <c r="AA93" s="3058"/>
      <c r="AB93" s="3092">
        <f t="shared" si="74"/>
        <v>0</v>
      </c>
      <c r="AC93" s="3092" t="str">
        <f t="shared" si="75"/>
        <v/>
      </c>
      <c r="AD93" s="3058"/>
      <c r="AE93" s="3058"/>
      <c r="AF93" s="3056"/>
      <c r="AG93" s="3056"/>
      <c r="AH93" s="3056"/>
      <c r="AI93" s="3059" t="str">
        <f t="shared" si="49"/>
        <v>N</v>
      </c>
      <c r="AJ93" s="3059" t="str">
        <f t="shared" si="50"/>
        <v>N</v>
      </c>
      <c r="AK93" s="3059" t="str">
        <f t="shared" si="51"/>
        <v>N</v>
      </c>
      <c r="AL93" s="3059" t="str">
        <f t="shared" si="52"/>
        <v>N</v>
      </c>
      <c r="AM93" s="3059" t="str">
        <f t="shared" si="53"/>
        <v>N</v>
      </c>
      <c r="AN93" s="3059" t="str">
        <f t="shared" si="54"/>
        <v>N</v>
      </c>
      <c r="AO93" s="3059" t="str">
        <f t="shared" si="55"/>
        <v>N</v>
      </c>
      <c r="AP93" s="3059" t="str">
        <f t="shared" si="56"/>
        <v>N</v>
      </c>
      <c r="AQ93" s="3086"/>
      <c r="AR93" s="3060"/>
      <c r="AS93" s="32"/>
      <c r="AT93" s="34" t="s">
        <v>3685</v>
      </c>
      <c r="AU93" s="171"/>
      <c r="AV93" s="322"/>
      <c r="AW93" s="246" t="str">
        <f t="shared" si="57"/>
        <v>Please complete all cells in row</v>
      </c>
      <c r="AX93" s="322"/>
      <c r="AY93" s="196"/>
      <c r="AZ93" s="196"/>
      <c r="BA93" s="196"/>
      <c r="BB93" s="196"/>
      <c r="BC93" s="196"/>
      <c r="BD93" s="196"/>
      <c r="BE93" s="196"/>
      <c r="BF93" s="247">
        <f t="shared" si="58"/>
        <v>1</v>
      </c>
      <c r="BG93" s="247">
        <f t="shared" si="59"/>
        <v>1</v>
      </c>
      <c r="BH93" s="247">
        <f t="shared" si="60"/>
        <v>1</v>
      </c>
      <c r="BI93" s="247">
        <f t="shared" si="61"/>
        <v>1</v>
      </c>
      <c r="BJ93" s="247">
        <f t="shared" si="62"/>
        <v>1</v>
      </c>
      <c r="BK93" s="247">
        <f t="shared" si="63"/>
        <v>1</v>
      </c>
      <c r="BL93" s="247">
        <f t="shared" si="64"/>
        <v>1</v>
      </c>
      <c r="BM93" s="232"/>
      <c r="BN93" s="232"/>
      <c r="BO93" s="232"/>
      <c r="BP93" s="232"/>
      <c r="BQ93" s="232"/>
      <c r="BR93" s="232"/>
      <c r="BS93" s="247">
        <f t="shared" si="65"/>
        <v>1</v>
      </c>
      <c r="BT93" s="232"/>
      <c r="BU93" s="232"/>
      <c r="BV93" s="247">
        <f t="shared" si="66"/>
        <v>1</v>
      </c>
      <c r="BW93" s="247">
        <f t="shared" si="67"/>
        <v>1</v>
      </c>
      <c r="BX93" s="247">
        <f t="shared" si="68"/>
        <v>1</v>
      </c>
      <c r="BY93" s="247">
        <f t="shared" si="69"/>
        <v>1</v>
      </c>
      <c r="BZ93" s="247">
        <f xml:space="preserve"> IF( ISNUMBER(#REF! ), 0, 1 )</f>
        <v>1</v>
      </c>
      <c r="CA93" s="247">
        <f t="shared" si="70"/>
        <v>1</v>
      </c>
      <c r="CB93" s="322"/>
      <c r="CC93" s="196"/>
      <c r="CD93" s="196"/>
      <c r="CE93" s="687"/>
      <c r="CF93" s="687"/>
      <c r="CG93" s="687"/>
    </row>
    <row r="94" spans="1:85" s="2444" customFormat="1" ht="15.75" customHeight="1">
      <c r="A94" s="687"/>
      <c r="B94" s="3053"/>
      <c r="C94" s="3054"/>
      <c r="D94" s="3085" t="s">
        <v>3600</v>
      </c>
      <c r="E94" s="3086"/>
      <c r="F94" s="3054"/>
      <c r="G94" s="3054"/>
      <c r="H94" s="3086"/>
      <c r="I94" s="3086"/>
      <c r="J94" s="3086"/>
      <c r="K94" s="3054"/>
      <c r="L94" s="3054"/>
      <c r="M94" s="3054"/>
      <c r="N94" s="3055"/>
      <c r="O94" s="3056"/>
      <c r="P94" s="3055"/>
      <c r="Q94" s="3057"/>
      <c r="R94" s="3056"/>
      <c r="S94" s="3056"/>
      <c r="T94" s="3056"/>
      <c r="U94" s="3090">
        <f t="shared" si="71"/>
        <v>0</v>
      </c>
      <c r="V94" s="3091">
        <f t="shared" si="72"/>
        <v>0</v>
      </c>
      <c r="W94" s="3091">
        <f t="shared" si="73"/>
        <v>0</v>
      </c>
      <c r="X94" s="3077"/>
      <c r="Y94" s="3075"/>
      <c r="Z94" s="3075"/>
      <c r="AA94" s="3058"/>
      <c r="AB94" s="3092">
        <f t="shared" si="74"/>
        <v>0</v>
      </c>
      <c r="AC94" s="3092" t="str">
        <f t="shared" si="75"/>
        <v/>
      </c>
      <c r="AD94" s="3058"/>
      <c r="AE94" s="3058"/>
      <c r="AF94" s="3056"/>
      <c r="AG94" s="3056"/>
      <c r="AH94" s="3056"/>
      <c r="AI94" s="3059" t="str">
        <f t="shared" si="49"/>
        <v>N</v>
      </c>
      <c r="AJ94" s="3059" t="str">
        <f t="shared" si="50"/>
        <v>N</v>
      </c>
      <c r="AK94" s="3059" t="str">
        <f t="shared" si="51"/>
        <v>N</v>
      </c>
      <c r="AL94" s="3059" t="str">
        <f t="shared" si="52"/>
        <v>N</v>
      </c>
      <c r="AM94" s="3059" t="str">
        <f t="shared" si="53"/>
        <v>N</v>
      </c>
      <c r="AN94" s="3059" t="str">
        <f t="shared" si="54"/>
        <v>N</v>
      </c>
      <c r="AO94" s="3059" t="str">
        <f t="shared" si="55"/>
        <v>N</v>
      </c>
      <c r="AP94" s="3059" t="str">
        <f t="shared" si="56"/>
        <v>N</v>
      </c>
      <c r="AQ94" s="3086"/>
      <c r="AR94" s="3060"/>
      <c r="AS94" s="32"/>
      <c r="AT94" s="34" t="s">
        <v>3686</v>
      </c>
      <c r="AU94" s="171"/>
      <c r="AV94" s="322"/>
      <c r="AW94" s="246" t="str">
        <f t="shared" si="57"/>
        <v>Please complete all cells in row</v>
      </c>
      <c r="AX94" s="322"/>
      <c r="AY94" s="196"/>
      <c r="AZ94" s="196"/>
      <c r="BA94" s="196"/>
      <c r="BB94" s="196"/>
      <c r="BC94" s="196"/>
      <c r="BD94" s="196"/>
      <c r="BE94" s="196"/>
      <c r="BF94" s="247">
        <f t="shared" si="58"/>
        <v>1</v>
      </c>
      <c r="BG94" s="247">
        <f t="shared" si="59"/>
        <v>1</v>
      </c>
      <c r="BH94" s="247">
        <f t="shared" si="60"/>
        <v>1</v>
      </c>
      <c r="BI94" s="247">
        <f t="shared" si="61"/>
        <v>1</v>
      </c>
      <c r="BJ94" s="247">
        <f t="shared" si="62"/>
        <v>1</v>
      </c>
      <c r="BK94" s="247">
        <f t="shared" si="63"/>
        <v>1</v>
      </c>
      <c r="BL94" s="247">
        <f t="shared" si="64"/>
        <v>1</v>
      </c>
      <c r="BM94" s="232"/>
      <c r="BN94" s="232"/>
      <c r="BO94" s="232"/>
      <c r="BP94" s="232"/>
      <c r="BQ94" s="232"/>
      <c r="BR94" s="232"/>
      <c r="BS94" s="247">
        <f t="shared" si="65"/>
        <v>1</v>
      </c>
      <c r="BT94" s="232"/>
      <c r="BU94" s="232"/>
      <c r="BV94" s="247">
        <f t="shared" si="66"/>
        <v>1</v>
      </c>
      <c r="BW94" s="247">
        <f t="shared" si="67"/>
        <v>1</v>
      </c>
      <c r="BX94" s="247">
        <f t="shared" si="68"/>
        <v>1</v>
      </c>
      <c r="BY94" s="247">
        <f t="shared" si="69"/>
        <v>1</v>
      </c>
      <c r="BZ94" s="247">
        <f xml:space="preserve"> IF( ISNUMBER(#REF! ), 0, 1 )</f>
        <v>1</v>
      </c>
      <c r="CA94" s="247">
        <f t="shared" si="70"/>
        <v>1</v>
      </c>
      <c r="CB94" s="322"/>
      <c r="CC94" s="196"/>
      <c r="CD94" s="196"/>
      <c r="CE94" s="687"/>
      <c r="CF94" s="687"/>
      <c r="CG94" s="687"/>
    </row>
    <row r="95" spans="1:85" s="2444" customFormat="1" ht="15.75" customHeight="1">
      <c r="A95" s="687"/>
      <c r="B95" s="3053"/>
      <c r="C95" s="3054"/>
      <c r="D95" s="3085" t="s">
        <v>3600</v>
      </c>
      <c r="E95" s="3086"/>
      <c r="F95" s="3054"/>
      <c r="G95" s="3054"/>
      <c r="H95" s="3086"/>
      <c r="I95" s="3086"/>
      <c r="J95" s="3086"/>
      <c r="K95" s="3054"/>
      <c r="L95" s="3054"/>
      <c r="M95" s="3054"/>
      <c r="N95" s="3055"/>
      <c r="O95" s="3056"/>
      <c r="P95" s="3055"/>
      <c r="Q95" s="3057"/>
      <c r="R95" s="3056"/>
      <c r="S95" s="3056"/>
      <c r="T95" s="3056"/>
      <c r="U95" s="3090">
        <f t="shared" si="71"/>
        <v>0</v>
      </c>
      <c r="V95" s="3091">
        <f t="shared" si="72"/>
        <v>0</v>
      </c>
      <c r="W95" s="3091">
        <f t="shared" si="73"/>
        <v>0</v>
      </c>
      <c r="X95" s="3077"/>
      <c r="Y95" s="3075"/>
      <c r="Z95" s="3075"/>
      <c r="AA95" s="3058"/>
      <c r="AB95" s="3092">
        <f t="shared" si="74"/>
        <v>0</v>
      </c>
      <c r="AC95" s="3092" t="str">
        <f t="shared" si="75"/>
        <v/>
      </c>
      <c r="AD95" s="3058"/>
      <c r="AE95" s="3058"/>
      <c r="AF95" s="3056"/>
      <c r="AG95" s="3056"/>
      <c r="AH95" s="3056"/>
      <c r="AI95" s="3059" t="str">
        <f t="shared" si="49"/>
        <v>N</v>
      </c>
      <c r="AJ95" s="3059" t="str">
        <f t="shared" si="50"/>
        <v>N</v>
      </c>
      <c r="AK95" s="3059" t="str">
        <f t="shared" si="51"/>
        <v>N</v>
      </c>
      <c r="AL95" s="3059" t="str">
        <f t="shared" si="52"/>
        <v>N</v>
      </c>
      <c r="AM95" s="3059" t="str">
        <f t="shared" si="53"/>
        <v>N</v>
      </c>
      <c r="AN95" s="3059" t="str">
        <f t="shared" si="54"/>
        <v>N</v>
      </c>
      <c r="AO95" s="3059" t="str">
        <f t="shared" si="55"/>
        <v>N</v>
      </c>
      <c r="AP95" s="3059" t="str">
        <f t="shared" si="56"/>
        <v>N</v>
      </c>
      <c r="AQ95" s="3086"/>
      <c r="AR95" s="3060"/>
      <c r="AS95" s="32"/>
      <c r="AT95" s="34" t="s">
        <v>3687</v>
      </c>
      <c r="AU95" s="171"/>
      <c r="AV95" s="322"/>
      <c r="AW95" s="246" t="str">
        <f t="shared" si="57"/>
        <v>Please complete all cells in row</v>
      </c>
      <c r="AX95" s="322"/>
      <c r="AY95" s="196"/>
      <c r="AZ95" s="196"/>
      <c r="BA95" s="196"/>
      <c r="BB95" s="196"/>
      <c r="BC95" s="196"/>
      <c r="BD95" s="196"/>
      <c r="BE95" s="196"/>
      <c r="BF95" s="247">
        <f t="shared" si="58"/>
        <v>1</v>
      </c>
      <c r="BG95" s="247">
        <f t="shared" si="59"/>
        <v>1</v>
      </c>
      <c r="BH95" s="247">
        <f t="shared" si="60"/>
        <v>1</v>
      </c>
      <c r="BI95" s="247">
        <f t="shared" si="61"/>
        <v>1</v>
      </c>
      <c r="BJ95" s="247">
        <f t="shared" si="62"/>
        <v>1</v>
      </c>
      <c r="BK95" s="247">
        <f t="shared" si="63"/>
        <v>1</v>
      </c>
      <c r="BL95" s="247">
        <f t="shared" si="64"/>
        <v>1</v>
      </c>
      <c r="BM95" s="232"/>
      <c r="BN95" s="232"/>
      <c r="BO95" s="232"/>
      <c r="BP95" s="232"/>
      <c r="BQ95" s="232"/>
      <c r="BR95" s="232"/>
      <c r="BS95" s="247">
        <f t="shared" si="65"/>
        <v>1</v>
      </c>
      <c r="BT95" s="232"/>
      <c r="BU95" s="232"/>
      <c r="BV95" s="247">
        <f t="shared" si="66"/>
        <v>1</v>
      </c>
      <c r="BW95" s="247">
        <f t="shared" si="67"/>
        <v>1</v>
      </c>
      <c r="BX95" s="247">
        <f t="shared" si="68"/>
        <v>1</v>
      </c>
      <c r="BY95" s="247">
        <f t="shared" si="69"/>
        <v>1</v>
      </c>
      <c r="BZ95" s="247">
        <f xml:space="preserve"> IF( ISNUMBER(#REF! ), 0, 1 )</f>
        <v>1</v>
      </c>
      <c r="CA95" s="247">
        <f t="shared" si="70"/>
        <v>1</v>
      </c>
      <c r="CB95" s="322"/>
      <c r="CC95" s="196"/>
      <c r="CD95" s="196"/>
      <c r="CE95" s="687"/>
      <c r="CF95" s="687"/>
      <c r="CG95" s="687"/>
    </row>
    <row r="96" spans="1:85" s="2444" customFormat="1" ht="15.75" customHeight="1">
      <c r="A96" s="687"/>
      <c r="B96" s="3053"/>
      <c r="C96" s="3054"/>
      <c r="D96" s="3085" t="s">
        <v>3600</v>
      </c>
      <c r="E96" s="3086"/>
      <c r="F96" s="3054"/>
      <c r="G96" s="3054"/>
      <c r="H96" s="3086"/>
      <c r="I96" s="3086"/>
      <c r="J96" s="3086"/>
      <c r="K96" s="3054"/>
      <c r="L96" s="3054"/>
      <c r="M96" s="3054"/>
      <c r="N96" s="3055"/>
      <c r="O96" s="3056"/>
      <c r="P96" s="3055"/>
      <c r="Q96" s="3057"/>
      <c r="R96" s="3056"/>
      <c r="S96" s="3056"/>
      <c r="T96" s="3056"/>
      <c r="U96" s="3090">
        <f t="shared" si="71"/>
        <v>0</v>
      </c>
      <c r="V96" s="3091">
        <f t="shared" si="72"/>
        <v>0</v>
      </c>
      <c r="W96" s="3091">
        <f t="shared" si="73"/>
        <v>0</v>
      </c>
      <c r="X96" s="3077"/>
      <c r="Y96" s="3075"/>
      <c r="Z96" s="3075"/>
      <c r="AA96" s="3058"/>
      <c r="AB96" s="3092">
        <f t="shared" si="74"/>
        <v>0</v>
      </c>
      <c r="AC96" s="3092" t="str">
        <f t="shared" si="75"/>
        <v/>
      </c>
      <c r="AD96" s="3058"/>
      <c r="AE96" s="3058"/>
      <c r="AF96" s="3056"/>
      <c r="AG96" s="3056"/>
      <c r="AH96" s="3056"/>
      <c r="AI96" s="3059" t="str">
        <f t="shared" si="49"/>
        <v>N</v>
      </c>
      <c r="AJ96" s="3059" t="str">
        <f t="shared" si="50"/>
        <v>N</v>
      </c>
      <c r="AK96" s="3059" t="str">
        <f t="shared" si="51"/>
        <v>N</v>
      </c>
      <c r="AL96" s="3059" t="str">
        <f t="shared" si="52"/>
        <v>N</v>
      </c>
      <c r="AM96" s="3059" t="str">
        <f t="shared" si="53"/>
        <v>N</v>
      </c>
      <c r="AN96" s="3059" t="str">
        <f t="shared" si="54"/>
        <v>N</v>
      </c>
      <c r="AO96" s="3059" t="str">
        <f t="shared" si="55"/>
        <v>N</v>
      </c>
      <c r="AP96" s="3059" t="str">
        <f t="shared" si="56"/>
        <v>N</v>
      </c>
      <c r="AQ96" s="3086"/>
      <c r="AR96" s="3060"/>
      <c r="AS96" s="32"/>
      <c r="AT96" s="34" t="s">
        <v>3688</v>
      </c>
      <c r="AU96" s="171"/>
      <c r="AV96" s="322"/>
      <c r="AW96" s="246" t="str">
        <f t="shared" si="57"/>
        <v>Please complete all cells in row</v>
      </c>
      <c r="AX96" s="322"/>
      <c r="AY96" s="196"/>
      <c r="AZ96" s="196"/>
      <c r="BA96" s="196"/>
      <c r="BB96" s="196"/>
      <c r="BC96" s="196"/>
      <c r="BD96" s="196"/>
      <c r="BE96" s="196"/>
      <c r="BF96" s="247">
        <f t="shared" si="58"/>
        <v>1</v>
      </c>
      <c r="BG96" s="247">
        <f t="shared" si="59"/>
        <v>1</v>
      </c>
      <c r="BH96" s="247">
        <f t="shared" si="60"/>
        <v>1</v>
      </c>
      <c r="BI96" s="247">
        <f t="shared" si="61"/>
        <v>1</v>
      </c>
      <c r="BJ96" s="247">
        <f t="shared" si="62"/>
        <v>1</v>
      </c>
      <c r="BK96" s="247">
        <f t="shared" si="63"/>
        <v>1</v>
      </c>
      <c r="BL96" s="247">
        <f t="shared" si="64"/>
        <v>1</v>
      </c>
      <c r="BM96" s="232"/>
      <c r="BN96" s="232"/>
      <c r="BO96" s="232"/>
      <c r="BP96" s="232"/>
      <c r="BQ96" s="232"/>
      <c r="BR96" s="232"/>
      <c r="BS96" s="247">
        <f t="shared" si="65"/>
        <v>1</v>
      </c>
      <c r="BT96" s="232"/>
      <c r="BU96" s="232"/>
      <c r="BV96" s="247">
        <f t="shared" si="66"/>
        <v>1</v>
      </c>
      <c r="BW96" s="247">
        <f t="shared" si="67"/>
        <v>1</v>
      </c>
      <c r="BX96" s="247">
        <f t="shared" si="68"/>
        <v>1</v>
      </c>
      <c r="BY96" s="247">
        <f t="shared" si="69"/>
        <v>1</v>
      </c>
      <c r="BZ96" s="247">
        <f xml:space="preserve"> IF( ISNUMBER(#REF! ), 0, 1 )</f>
        <v>1</v>
      </c>
      <c r="CA96" s="247">
        <f t="shared" si="70"/>
        <v>1</v>
      </c>
      <c r="CB96" s="322"/>
      <c r="CC96" s="196"/>
      <c r="CD96" s="196"/>
      <c r="CE96" s="687"/>
      <c r="CF96" s="687"/>
      <c r="CG96" s="687"/>
    </row>
    <row r="97" spans="1:85" s="2444" customFormat="1" ht="15.75" customHeight="1">
      <c r="A97" s="687"/>
      <c r="B97" s="3053"/>
      <c r="C97" s="3054"/>
      <c r="D97" s="3085" t="s">
        <v>3600</v>
      </c>
      <c r="E97" s="3086"/>
      <c r="F97" s="3054"/>
      <c r="G97" s="3054"/>
      <c r="H97" s="3086"/>
      <c r="I97" s="3086"/>
      <c r="J97" s="3086"/>
      <c r="K97" s="3054"/>
      <c r="L97" s="3054"/>
      <c r="M97" s="3054"/>
      <c r="N97" s="3055"/>
      <c r="O97" s="3056"/>
      <c r="P97" s="3055"/>
      <c r="Q97" s="3057"/>
      <c r="R97" s="3056"/>
      <c r="S97" s="3056"/>
      <c r="T97" s="3056"/>
      <c r="U97" s="3090">
        <f t="shared" si="71"/>
        <v>0</v>
      </c>
      <c r="V97" s="3091">
        <f t="shared" si="72"/>
        <v>0</v>
      </c>
      <c r="W97" s="3091">
        <f t="shared" si="73"/>
        <v>0</v>
      </c>
      <c r="X97" s="3077"/>
      <c r="Y97" s="3075"/>
      <c r="Z97" s="3075"/>
      <c r="AA97" s="3058"/>
      <c r="AB97" s="3092">
        <f t="shared" si="74"/>
        <v>0</v>
      </c>
      <c r="AC97" s="3092" t="str">
        <f t="shared" si="75"/>
        <v/>
      </c>
      <c r="AD97" s="3058"/>
      <c r="AE97" s="3058"/>
      <c r="AF97" s="3056"/>
      <c r="AG97" s="3056"/>
      <c r="AH97" s="3056"/>
      <c r="AI97" s="3059" t="str">
        <f t="shared" si="49"/>
        <v>N</v>
      </c>
      <c r="AJ97" s="3059" t="str">
        <f t="shared" si="50"/>
        <v>N</v>
      </c>
      <c r="AK97" s="3059" t="str">
        <f t="shared" si="51"/>
        <v>N</v>
      </c>
      <c r="AL97" s="3059" t="str">
        <f t="shared" si="52"/>
        <v>N</v>
      </c>
      <c r="AM97" s="3059" t="str">
        <f t="shared" si="53"/>
        <v>N</v>
      </c>
      <c r="AN97" s="3059" t="str">
        <f t="shared" si="54"/>
        <v>N</v>
      </c>
      <c r="AO97" s="3059" t="str">
        <f t="shared" si="55"/>
        <v>N</v>
      </c>
      <c r="AP97" s="3059" t="str">
        <f t="shared" si="56"/>
        <v>N</v>
      </c>
      <c r="AQ97" s="3086"/>
      <c r="AR97" s="3060"/>
      <c r="AS97" s="32"/>
      <c r="AT97" s="34" t="s">
        <v>3689</v>
      </c>
      <c r="AU97" s="171"/>
      <c r="AV97" s="322"/>
      <c r="AW97" s="246" t="str">
        <f t="shared" si="57"/>
        <v>Please complete all cells in row</v>
      </c>
      <c r="AX97" s="322"/>
      <c r="AY97" s="196"/>
      <c r="AZ97" s="196"/>
      <c r="BA97" s="196"/>
      <c r="BB97" s="196"/>
      <c r="BC97" s="196"/>
      <c r="BD97" s="196"/>
      <c r="BE97" s="196"/>
      <c r="BF97" s="247">
        <f t="shared" si="58"/>
        <v>1</v>
      </c>
      <c r="BG97" s="247">
        <f t="shared" si="59"/>
        <v>1</v>
      </c>
      <c r="BH97" s="247">
        <f t="shared" si="60"/>
        <v>1</v>
      </c>
      <c r="BI97" s="247">
        <f t="shared" si="61"/>
        <v>1</v>
      </c>
      <c r="BJ97" s="247">
        <f t="shared" si="62"/>
        <v>1</v>
      </c>
      <c r="BK97" s="247">
        <f t="shared" si="63"/>
        <v>1</v>
      </c>
      <c r="BL97" s="247">
        <f t="shared" si="64"/>
        <v>1</v>
      </c>
      <c r="BM97" s="232"/>
      <c r="BN97" s="232"/>
      <c r="BO97" s="232"/>
      <c r="BP97" s="232"/>
      <c r="BQ97" s="232"/>
      <c r="BR97" s="232"/>
      <c r="BS97" s="247">
        <f t="shared" si="65"/>
        <v>1</v>
      </c>
      <c r="BT97" s="232"/>
      <c r="BU97" s="232"/>
      <c r="BV97" s="247">
        <f t="shared" si="66"/>
        <v>1</v>
      </c>
      <c r="BW97" s="247">
        <f t="shared" si="67"/>
        <v>1</v>
      </c>
      <c r="BX97" s="247">
        <f t="shared" si="68"/>
        <v>1</v>
      </c>
      <c r="BY97" s="247">
        <f t="shared" si="69"/>
        <v>1</v>
      </c>
      <c r="BZ97" s="247">
        <f xml:space="preserve"> IF( ISNUMBER(#REF! ), 0, 1 )</f>
        <v>1</v>
      </c>
      <c r="CA97" s="247">
        <f t="shared" si="70"/>
        <v>1</v>
      </c>
      <c r="CB97" s="322"/>
      <c r="CC97" s="196"/>
      <c r="CD97" s="196"/>
      <c r="CE97" s="687"/>
      <c r="CF97" s="687"/>
      <c r="CG97" s="687"/>
    </row>
    <row r="98" spans="1:85" s="2444" customFormat="1" ht="15.75" customHeight="1">
      <c r="A98" s="687"/>
      <c r="B98" s="3053"/>
      <c r="C98" s="3054"/>
      <c r="D98" s="3085" t="s">
        <v>3600</v>
      </c>
      <c r="E98" s="3086"/>
      <c r="F98" s="3054"/>
      <c r="G98" s="3054"/>
      <c r="H98" s="3086"/>
      <c r="I98" s="3086"/>
      <c r="J98" s="3086"/>
      <c r="K98" s="3054"/>
      <c r="L98" s="3054"/>
      <c r="M98" s="3054"/>
      <c r="N98" s="3055"/>
      <c r="O98" s="3056"/>
      <c r="P98" s="3055"/>
      <c r="Q98" s="3057"/>
      <c r="R98" s="3056"/>
      <c r="S98" s="3056"/>
      <c r="T98" s="3056"/>
      <c r="U98" s="3090">
        <f t="shared" si="71"/>
        <v>0</v>
      </c>
      <c r="V98" s="3091">
        <f t="shared" si="72"/>
        <v>0</v>
      </c>
      <c r="W98" s="3091">
        <f t="shared" si="73"/>
        <v>0</v>
      </c>
      <c r="X98" s="3077"/>
      <c r="Y98" s="3075"/>
      <c r="Z98" s="3075"/>
      <c r="AA98" s="3058"/>
      <c r="AB98" s="3092">
        <f t="shared" si="74"/>
        <v>0</v>
      </c>
      <c r="AC98" s="3092" t="str">
        <f t="shared" si="75"/>
        <v/>
      </c>
      <c r="AD98" s="3058"/>
      <c r="AE98" s="3058"/>
      <c r="AF98" s="3056"/>
      <c r="AG98" s="3056"/>
      <c r="AH98" s="3056"/>
      <c r="AI98" s="3059" t="str">
        <f t="shared" si="49"/>
        <v>N</v>
      </c>
      <c r="AJ98" s="3059" t="str">
        <f t="shared" si="50"/>
        <v>N</v>
      </c>
      <c r="AK98" s="3059" t="str">
        <f t="shared" si="51"/>
        <v>N</v>
      </c>
      <c r="AL98" s="3059" t="str">
        <f t="shared" si="52"/>
        <v>N</v>
      </c>
      <c r="AM98" s="3059" t="str">
        <f t="shared" si="53"/>
        <v>N</v>
      </c>
      <c r="AN98" s="3059" t="str">
        <f t="shared" si="54"/>
        <v>N</v>
      </c>
      <c r="AO98" s="3059" t="str">
        <f t="shared" si="55"/>
        <v>N</v>
      </c>
      <c r="AP98" s="3059" t="str">
        <f t="shared" si="56"/>
        <v>N</v>
      </c>
      <c r="AQ98" s="3086"/>
      <c r="AR98" s="3060"/>
      <c r="AS98" s="32"/>
      <c r="AT98" s="34" t="s">
        <v>3690</v>
      </c>
      <c r="AU98" s="171"/>
      <c r="AV98" s="322"/>
      <c r="AW98" s="246" t="str">
        <f t="shared" si="57"/>
        <v>Please complete all cells in row</v>
      </c>
      <c r="AX98" s="322"/>
      <c r="AY98" s="196"/>
      <c r="AZ98" s="196"/>
      <c r="BA98" s="196"/>
      <c r="BB98" s="196"/>
      <c r="BC98" s="196"/>
      <c r="BD98" s="196"/>
      <c r="BE98" s="196"/>
      <c r="BF98" s="247">
        <f t="shared" ref="BF98:BF161" si="76" xml:space="preserve"> IF( ISNUMBER(N98 ), 0, 1 )</f>
        <v>1</v>
      </c>
      <c r="BG98" s="247">
        <f t="shared" ref="BG98:BG161" si="77" xml:space="preserve"> IF( ISNUMBER(O98 ), 0, 1 )</f>
        <v>1</v>
      </c>
      <c r="BH98" s="247">
        <f t="shared" ref="BH98:BH161" si="78" xml:space="preserve"> IF( ISNUMBER(P98 ), 0, 1 )</f>
        <v>1</v>
      </c>
      <c r="BI98" s="247">
        <f t="shared" ref="BI98:BI161" si="79" xml:space="preserve"> IF( ISNUMBER(Q98 ), 0, 1 )</f>
        <v>1</v>
      </c>
      <c r="BJ98" s="247">
        <f t="shared" ref="BJ98:BJ161" si="80" xml:space="preserve"> IF( ISNUMBER(R98 ), 0, 1 )</f>
        <v>1</v>
      </c>
      <c r="BK98" s="247">
        <f t="shared" ref="BK98:BK161" si="81" xml:space="preserve"> IF( ISNUMBER(S98 ), 0, 1 )</f>
        <v>1</v>
      </c>
      <c r="BL98" s="247">
        <f t="shared" ref="BL98:BL161" si="82" xml:space="preserve"> IF( ISNUMBER(T98 ), 0, 1 )</f>
        <v>1</v>
      </c>
      <c r="BM98" s="232"/>
      <c r="BN98" s="232"/>
      <c r="BO98" s="232"/>
      <c r="BP98" s="232"/>
      <c r="BQ98" s="232"/>
      <c r="BR98" s="232"/>
      <c r="BS98" s="247">
        <f t="shared" ref="BS98:BS161" si="83" xml:space="preserve"> IF( ISNUMBER(AA98 ), 0, 1 )</f>
        <v>1</v>
      </c>
      <c r="BT98" s="232"/>
      <c r="BU98" s="232"/>
      <c r="BV98" s="247">
        <f t="shared" ref="BV98:BV161" si="84" xml:space="preserve"> IF( ISNUMBER(AD98 ), 0, 1 )</f>
        <v>1</v>
      </c>
      <c r="BW98" s="247">
        <f t="shared" ref="BW98:BW161" si="85" xml:space="preserve"> IF( ISNUMBER(AE98 ), 0, 1 )</f>
        <v>1</v>
      </c>
      <c r="BX98" s="247">
        <f t="shared" ref="BX98:BX161" si="86" xml:space="preserve"> IF( ISNUMBER(AF98 ), 0, 1 )</f>
        <v>1</v>
      </c>
      <c r="BY98" s="247">
        <f t="shared" ref="BY98:BY161" si="87" xml:space="preserve"> IF( ISNUMBER(AG98 ), 0, 1 )</f>
        <v>1</v>
      </c>
      <c r="BZ98" s="247">
        <f xml:space="preserve"> IF( ISNUMBER(#REF! ), 0, 1 )</f>
        <v>1</v>
      </c>
      <c r="CA98" s="247">
        <f t="shared" ref="CA98:CA161" si="88" xml:space="preserve"> IF( ISNUMBER(AR98 ), 0, 1 )</f>
        <v>1</v>
      </c>
      <c r="CB98" s="322"/>
      <c r="CC98" s="196"/>
      <c r="CD98" s="196"/>
      <c r="CE98" s="687"/>
      <c r="CF98" s="687"/>
      <c r="CG98" s="687"/>
    </row>
    <row r="99" spans="1:85" s="2444" customFormat="1" ht="15.75" customHeight="1">
      <c r="A99" s="687"/>
      <c r="B99" s="3053"/>
      <c r="C99" s="3054"/>
      <c r="D99" s="3085" t="s">
        <v>3600</v>
      </c>
      <c r="E99" s="3086"/>
      <c r="F99" s="3054"/>
      <c r="G99" s="3054"/>
      <c r="H99" s="3086"/>
      <c r="I99" s="3086"/>
      <c r="J99" s="3086"/>
      <c r="K99" s="3054"/>
      <c r="L99" s="3054"/>
      <c r="M99" s="3054"/>
      <c r="N99" s="3055"/>
      <c r="O99" s="3056"/>
      <c r="P99" s="3055"/>
      <c r="Q99" s="3057"/>
      <c r="R99" s="3056"/>
      <c r="S99" s="3056"/>
      <c r="T99" s="3056"/>
      <c r="U99" s="3090">
        <f t="shared" si="71"/>
        <v>0</v>
      </c>
      <c r="V99" s="3091">
        <f t="shared" si="72"/>
        <v>0</v>
      </c>
      <c r="W99" s="3091">
        <f t="shared" si="73"/>
        <v>0</v>
      </c>
      <c r="X99" s="3077"/>
      <c r="Y99" s="3075"/>
      <c r="Z99" s="3075"/>
      <c r="AA99" s="3058"/>
      <c r="AB99" s="3092">
        <f t="shared" si="74"/>
        <v>0</v>
      </c>
      <c r="AC99" s="3092" t="str">
        <f t="shared" si="75"/>
        <v/>
      </c>
      <c r="AD99" s="3058"/>
      <c r="AE99" s="3058"/>
      <c r="AF99" s="3056"/>
      <c r="AG99" s="3056"/>
      <c r="AH99" s="3056"/>
      <c r="AI99" s="3059" t="str">
        <f t="shared" si="49"/>
        <v>N</v>
      </c>
      <c r="AJ99" s="3059" t="str">
        <f t="shared" si="50"/>
        <v>N</v>
      </c>
      <c r="AK99" s="3059" t="str">
        <f t="shared" si="51"/>
        <v>N</v>
      </c>
      <c r="AL99" s="3059" t="str">
        <f t="shared" si="52"/>
        <v>N</v>
      </c>
      <c r="AM99" s="3059" t="str">
        <f t="shared" si="53"/>
        <v>N</v>
      </c>
      <c r="AN99" s="3059" t="str">
        <f t="shared" si="54"/>
        <v>N</v>
      </c>
      <c r="AO99" s="3059" t="str">
        <f t="shared" si="55"/>
        <v>N</v>
      </c>
      <c r="AP99" s="3059" t="str">
        <f t="shared" si="56"/>
        <v>N</v>
      </c>
      <c r="AQ99" s="3086"/>
      <c r="AR99" s="3060"/>
      <c r="AS99" s="32"/>
      <c r="AT99" s="34" t="s">
        <v>3691</v>
      </c>
      <c r="AU99" s="171"/>
      <c r="AV99" s="322"/>
      <c r="AW99" s="246" t="str">
        <f t="shared" ref="AW99:AW162" si="89">IF( SUM( AY99:CA99 ) = 0, 0, $AY$5 )</f>
        <v>Please complete all cells in row</v>
      </c>
      <c r="AX99" s="322"/>
      <c r="AY99" s="196"/>
      <c r="AZ99" s="196"/>
      <c r="BA99" s="196"/>
      <c r="BB99" s="196"/>
      <c r="BC99" s="196"/>
      <c r="BD99" s="196"/>
      <c r="BE99" s="196"/>
      <c r="BF99" s="247">
        <f t="shared" si="76"/>
        <v>1</v>
      </c>
      <c r="BG99" s="247">
        <f t="shared" si="77"/>
        <v>1</v>
      </c>
      <c r="BH99" s="247">
        <f t="shared" si="78"/>
        <v>1</v>
      </c>
      <c r="BI99" s="247">
        <f t="shared" si="79"/>
        <v>1</v>
      </c>
      <c r="BJ99" s="247">
        <f t="shared" si="80"/>
        <v>1</v>
      </c>
      <c r="BK99" s="247">
        <f t="shared" si="81"/>
        <v>1</v>
      </c>
      <c r="BL99" s="247">
        <f t="shared" si="82"/>
        <v>1</v>
      </c>
      <c r="BM99" s="232"/>
      <c r="BN99" s="232"/>
      <c r="BO99" s="232"/>
      <c r="BP99" s="232"/>
      <c r="BQ99" s="232"/>
      <c r="BR99" s="232"/>
      <c r="BS99" s="247">
        <f t="shared" si="83"/>
        <v>1</v>
      </c>
      <c r="BT99" s="232"/>
      <c r="BU99" s="232"/>
      <c r="BV99" s="247">
        <f t="shared" si="84"/>
        <v>1</v>
      </c>
      <c r="BW99" s="247">
        <f t="shared" si="85"/>
        <v>1</v>
      </c>
      <c r="BX99" s="247">
        <f t="shared" si="86"/>
        <v>1</v>
      </c>
      <c r="BY99" s="247">
        <f t="shared" si="87"/>
        <v>1</v>
      </c>
      <c r="BZ99" s="247">
        <f xml:space="preserve"> IF( ISNUMBER(#REF! ), 0, 1 )</f>
        <v>1</v>
      </c>
      <c r="CA99" s="247">
        <f t="shared" si="88"/>
        <v>1</v>
      </c>
      <c r="CB99" s="322"/>
      <c r="CC99" s="196"/>
      <c r="CD99" s="196"/>
      <c r="CE99" s="687"/>
      <c r="CF99" s="687"/>
      <c r="CG99" s="687"/>
    </row>
    <row r="100" spans="1:85" s="2444" customFormat="1" ht="15.75" customHeight="1">
      <c r="A100" s="687"/>
      <c r="B100" s="3053"/>
      <c r="C100" s="3054"/>
      <c r="D100" s="3085" t="s">
        <v>3600</v>
      </c>
      <c r="E100" s="3086"/>
      <c r="F100" s="3054"/>
      <c r="G100" s="3054"/>
      <c r="H100" s="3086"/>
      <c r="I100" s="3086"/>
      <c r="J100" s="3086"/>
      <c r="K100" s="3054"/>
      <c r="L100" s="3054"/>
      <c r="M100" s="3054"/>
      <c r="N100" s="3055"/>
      <c r="O100" s="3056"/>
      <c r="P100" s="3055"/>
      <c r="Q100" s="3057"/>
      <c r="R100" s="3056"/>
      <c r="S100" s="3056"/>
      <c r="T100" s="3056"/>
      <c r="U100" s="3090">
        <f t="shared" si="71"/>
        <v>0</v>
      </c>
      <c r="V100" s="3091">
        <f t="shared" si="72"/>
        <v>0</v>
      </c>
      <c r="W100" s="3091">
        <f t="shared" si="73"/>
        <v>0</v>
      </c>
      <c r="X100" s="3077"/>
      <c r="Y100" s="3075"/>
      <c r="Z100" s="3075"/>
      <c r="AA100" s="3058"/>
      <c r="AB100" s="3092">
        <f t="shared" si="74"/>
        <v>0</v>
      </c>
      <c r="AC100" s="3092" t="str">
        <f t="shared" si="75"/>
        <v/>
      </c>
      <c r="AD100" s="3058"/>
      <c r="AE100" s="3058"/>
      <c r="AF100" s="3056"/>
      <c r="AG100" s="3056"/>
      <c r="AH100" s="3056"/>
      <c r="AI100" s="3059" t="str">
        <f t="shared" si="49"/>
        <v>N</v>
      </c>
      <c r="AJ100" s="3059" t="str">
        <f t="shared" si="50"/>
        <v>N</v>
      </c>
      <c r="AK100" s="3059" t="str">
        <f t="shared" si="51"/>
        <v>N</v>
      </c>
      <c r="AL100" s="3059" t="str">
        <f t="shared" si="52"/>
        <v>N</v>
      </c>
      <c r="AM100" s="3059" t="str">
        <f t="shared" si="53"/>
        <v>N</v>
      </c>
      <c r="AN100" s="3059" t="str">
        <f t="shared" si="54"/>
        <v>N</v>
      </c>
      <c r="AO100" s="3059" t="str">
        <f t="shared" si="55"/>
        <v>N</v>
      </c>
      <c r="AP100" s="3059" t="str">
        <f t="shared" si="56"/>
        <v>N</v>
      </c>
      <c r="AQ100" s="3086"/>
      <c r="AR100" s="3060"/>
      <c r="AS100" s="32"/>
      <c r="AT100" s="34" t="s">
        <v>3692</v>
      </c>
      <c r="AU100" s="171"/>
      <c r="AV100" s="322"/>
      <c r="AW100" s="246" t="str">
        <f t="shared" si="89"/>
        <v>Please complete all cells in row</v>
      </c>
      <c r="AX100" s="322"/>
      <c r="AY100" s="196"/>
      <c r="AZ100" s="196"/>
      <c r="BA100" s="196"/>
      <c r="BB100" s="196"/>
      <c r="BC100" s="196"/>
      <c r="BD100" s="196"/>
      <c r="BE100" s="196"/>
      <c r="BF100" s="247">
        <f t="shared" si="76"/>
        <v>1</v>
      </c>
      <c r="BG100" s="247">
        <f t="shared" si="77"/>
        <v>1</v>
      </c>
      <c r="BH100" s="247">
        <f t="shared" si="78"/>
        <v>1</v>
      </c>
      <c r="BI100" s="247">
        <f t="shared" si="79"/>
        <v>1</v>
      </c>
      <c r="BJ100" s="247">
        <f t="shared" si="80"/>
        <v>1</v>
      </c>
      <c r="BK100" s="247">
        <f t="shared" si="81"/>
        <v>1</v>
      </c>
      <c r="BL100" s="247">
        <f t="shared" si="82"/>
        <v>1</v>
      </c>
      <c r="BM100" s="232"/>
      <c r="BN100" s="232"/>
      <c r="BO100" s="232"/>
      <c r="BP100" s="232"/>
      <c r="BQ100" s="232"/>
      <c r="BR100" s="232"/>
      <c r="BS100" s="247">
        <f t="shared" si="83"/>
        <v>1</v>
      </c>
      <c r="BT100" s="232"/>
      <c r="BU100" s="232"/>
      <c r="BV100" s="247">
        <f t="shared" si="84"/>
        <v>1</v>
      </c>
      <c r="BW100" s="247">
        <f t="shared" si="85"/>
        <v>1</v>
      </c>
      <c r="BX100" s="247">
        <f t="shared" si="86"/>
        <v>1</v>
      </c>
      <c r="BY100" s="247">
        <f t="shared" si="87"/>
        <v>1</v>
      </c>
      <c r="BZ100" s="247">
        <f xml:space="preserve"> IF( ISNUMBER(#REF! ), 0, 1 )</f>
        <v>1</v>
      </c>
      <c r="CA100" s="247">
        <f t="shared" si="88"/>
        <v>1</v>
      </c>
      <c r="CB100" s="322"/>
      <c r="CC100" s="196"/>
      <c r="CD100" s="196"/>
      <c r="CE100" s="687"/>
      <c r="CF100" s="687"/>
      <c r="CG100" s="687"/>
    </row>
    <row r="101" spans="1:85" s="2444" customFormat="1" ht="15.75" customHeight="1">
      <c r="A101" s="687"/>
      <c r="B101" s="3053"/>
      <c r="C101" s="3054"/>
      <c r="D101" s="3085" t="s">
        <v>3600</v>
      </c>
      <c r="E101" s="3086"/>
      <c r="F101" s="3054"/>
      <c r="G101" s="3054"/>
      <c r="H101" s="3086"/>
      <c r="I101" s="3086"/>
      <c r="J101" s="3086"/>
      <c r="K101" s="3054"/>
      <c r="L101" s="3054"/>
      <c r="M101" s="3054"/>
      <c r="N101" s="3055"/>
      <c r="O101" s="3056"/>
      <c r="P101" s="3055"/>
      <c r="Q101" s="3057"/>
      <c r="R101" s="3056"/>
      <c r="S101" s="3056"/>
      <c r="T101" s="3056"/>
      <c r="U101" s="3090">
        <f t="shared" si="71"/>
        <v>0</v>
      </c>
      <c r="V101" s="3091">
        <f t="shared" si="72"/>
        <v>0</v>
      </c>
      <c r="W101" s="3091">
        <f t="shared" si="73"/>
        <v>0</v>
      </c>
      <c r="X101" s="3077"/>
      <c r="Y101" s="3075"/>
      <c r="Z101" s="3075"/>
      <c r="AA101" s="3058"/>
      <c r="AB101" s="3092">
        <f t="shared" si="74"/>
        <v>0</v>
      </c>
      <c r="AC101" s="3092" t="str">
        <f t="shared" si="75"/>
        <v/>
      </c>
      <c r="AD101" s="3058"/>
      <c r="AE101" s="3058"/>
      <c r="AF101" s="3056"/>
      <c r="AG101" s="3056"/>
      <c r="AH101" s="3056"/>
      <c r="AI101" s="3059" t="str">
        <f t="shared" si="49"/>
        <v>N</v>
      </c>
      <c r="AJ101" s="3059" t="str">
        <f t="shared" si="50"/>
        <v>N</v>
      </c>
      <c r="AK101" s="3059" t="str">
        <f t="shared" si="51"/>
        <v>N</v>
      </c>
      <c r="AL101" s="3059" t="str">
        <f t="shared" si="52"/>
        <v>N</v>
      </c>
      <c r="AM101" s="3059" t="str">
        <f t="shared" si="53"/>
        <v>N</v>
      </c>
      <c r="AN101" s="3059" t="str">
        <f t="shared" si="54"/>
        <v>N</v>
      </c>
      <c r="AO101" s="3059" t="str">
        <f t="shared" si="55"/>
        <v>N</v>
      </c>
      <c r="AP101" s="3059" t="str">
        <f t="shared" si="56"/>
        <v>N</v>
      </c>
      <c r="AQ101" s="3086"/>
      <c r="AR101" s="3060"/>
      <c r="AS101" s="32"/>
      <c r="AT101" s="34" t="s">
        <v>3693</v>
      </c>
      <c r="AU101" s="171"/>
      <c r="AV101" s="322"/>
      <c r="AW101" s="246" t="str">
        <f t="shared" si="89"/>
        <v>Please complete all cells in row</v>
      </c>
      <c r="AX101" s="322"/>
      <c r="AY101" s="196"/>
      <c r="AZ101" s="196"/>
      <c r="BA101" s="196"/>
      <c r="BB101" s="196"/>
      <c r="BC101" s="196"/>
      <c r="BD101" s="196"/>
      <c r="BE101" s="196"/>
      <c r="BF101" s="247">
        <f t="shared" si="76"/>
        <v>1</v>
      </c>
      <c r="BG101" s="247">
        <f t="shared" si="77"/>
        <v>1</v>
      </c>
      <c r="BH101" s="247">
        <f t="shared" si="78"/>
        <v>1</v>
      </c>
      <c r="BI101" s="247">
        <f t="shared" si="79"/>
        <v>1</v>
      </c>
      <c r="BJ101" s="247">
        <f t="shared" si="80"/>
        <v>1</v>
      </c>
      <c r="BK101" s="247">
        <f t="shared" si="81"/>
        <v>1</v>
      </c>
      <c r="BL101" s="247">
        <f t="shared" si="82"/>
        <v>1</v>
      </c>
      <c r="BM101" s="232"/>
      <c r="BN101" s="232"/>
      <c r="BO101" s="232"/>
      <c r="BP101" s="232"/>
      <c r="BQ101" s="232"/>
      <c r="BR101" s="232"/>
      <c r="BS101" s="247">
        <f t="shared" si="83"/>
        <v>1</v>
      </c>
      <c r="BT101" s="232"/>
      <c r="BU101" s="232"/>
      <c r="BV101" s="247">
        <f t="shared" si="84"/>
        <v>1</v>
      </c>
      <c r="BW101" s="247">
        <f t="shared" si="85"/>
        <v>1</v>
      </c>
      <c r="BX101" s="247">
        <f t="shared" si="86"/>
        <v>1</v>
      </c>
      <c r="BY101" s="247">
        <f t="shared" si="87"/>
        <v>1</v>
      </c>
      <c r="BZ101" s="247">
        <f xml:space="preserve"> IF( ISNUMBER(#REF! ), 0, 1 )</f>
        <v>1</v>
      </c>
      <c r="CA101" s="247">
        <f t="shared" si="88"/>
        <v>1</v>
      </c>
      <c r="CB101" s="322"/>
      <c r="CC101" s="196"/>
      <c r="CD101" s="196"/>
      <c r="CE101" s="687"/>
      <c r="CF101" s="687"/>
      <c r="CG101" s="687"/>
    </row>
    <row r="102" spans="1:85" s="2444" customFormat="1" ht="15.75" customHeight="1">
      <c r="A102" s="687"/>
      <c r="B102" s="3053"/>
      <c r="C102" s="3054"/>
      <c r="D102" s="3085" t="s">
        <v>3600</v>
      </c>
      <c r="E102" s="3086"/>
      <c r="F102" s="3054"/>
      <c r="G102" s="3054"/>
      <c r="H102" s="3086"/>
      <c r="I102" s="3086"/>
      <c r="J102" s="3086"/>
      <c r="K102" s="3054"/>
      <c r="L102" s="3054"/>
      <c r="M102" s="3054"/>
      <c r="N102" s="3055"/>
      <c r="O102" s="3056"/>
      <c r="P102" s="3055"/>
      <c r="Q102" s="3057"/>
      <c r="R102" s="3056"/>
      <c r="S102" s="3056"/>
      <c r="T102" s="3056"/>
      <c r="U102" s="3090">
        <f t="shared" si="71"/>
        <v>0</v>
      </c>
      <c r="V102" s="3091">
        <f t="shared" si="72"/>
        <v>0</v>
      </c>
      <c r="W102" s="3091">
        <f t="shared" si="73"/>
        <v>0</v>
      </c>
      <c r="X102" s="3077"/>
      <c r="Y102" s="3075"/>
      <c r="Z102" s="3075"/>
      <c r="AA102" s="3058"/>
      <c r="AB102" s="3092">
        <f t="shared" si="74"/>
        <v>0</v>
      </c>
      <c r="AC102" s="3092" t="str">
        <f t="shared" si="75"/>
        <v/>
      </c>
      <c r="AD102" s="3058"/>
      <c r="AE102" s="3058"/>
      <c r="AF102" s="3056"/>
      <c r="AG102" s="3056"/>
      <c r="AH102" s="3056"/>
      <c r="AI102" s="3059" t="str">
        <f t="shared" si="49"/>
        <v>N</v>
      </c>
      <c r="AJ102" s="3059" t="str">
        <f t="shared" si="50"/>
        <v>N</v>
      </c>
      <c r="AK102" s="3059" t="str">
        <f t="shared" si="51"/>
        <v>N</v>
      </c>
      <c r="AL102" s="3059" t="str">
        <f t="shared" si="52"/>
        <v>N</v>
      </c>
      <c r="AM102" s="3059" t="str">
        <f t="shared" si="53"/>
        <v>N</v>
      </c>
      <c r="AN102" s="3059" t="str">
        <f t="shared" si="54"/>
        <v>N</v>
      </c>
      <c r="AO102" s="3059" t="str">
        <f t="shared" si="55"/>
        <v>N</v>
      </c>
      <c r="AP102" s="3059" t="str">
        <f t="shared" si="56"/>
        <v>N</v>
      </c>
      <c r="AQ102" s="3086"/>
      <c r="AR102" s="3060"/>
      <c r="AS102" s="32"/>
      <c r="AT102" s="34" t="s">
        <v>3694</v>
      </c>
      <c r="AU102" s="171"/>
      <c r="AV102" s="322"/>
      <c r="AW102" s="246" t="str">
        <f t="shared" si="89"/>
        <v>Please complete all cells in row</v>
      </c>
      <c r="AX102" s="322"/>
      <c r="AY102" s="196"/>
      <c r="AZ102" s="196"/>
      <c r="BA102" s="196"/>
      <c r="BB102" s="196"/>
      <c r="BC102" s="196"/>
      <c r="BD102" s="196"/>
      <c r="BE102" s="196"/>
      <c r="BF102" s="247">
        <f t="shared" si="76"/>
        <v>1</v>
      </c>
      <c r="BG102" s="247">
        <f t="shared" si="77"/>
        <v>1</v>
      </c>
      <c r="BH102" s="247">
        <f t="shared" si="78"/>
        <v>1</v>
      </c>
      <c r="BI102" s="247">
        <f t="shared" si="79"/>
        <v>1</v>
      </c>
      <c r="BJ102" s="247">
        <f t="shared" si="80"/>
        <v>1</v>
      </c>
      <c r="BK102" s="247">
        <f t="shared" si="81"/>
        <v>1</v>
      </c>
      <c r="BL102" s="247">
        <f t="shared" si="82"/>
        <v>1</v>
      </c>
      <c r="BM102" s="232"/>
      <c r="BN102" s="232"/>
      <c r="BO102" s="232"/>
      <c r="BP102" s="232"/>
      <c r="BQ102" s="232"/>
      <c r="BR102" s="232"/>
      <c r="BS102" s="247">
        <f t="shared" si="83"/>
        <v>1</v>
      </c>
      <c r="BT102" s="232"/>
      <c r="BU102" s="232"/>
      <c r="BV102" s="247">
        <f t="shared" si="84"/>
        <v>1</v>
      </c>
      <c r="BW102" s="247">
        <f t="shared" si="85"/>
        <v>1</v>
      </c>
      <c r="BX102" s="247">
        <f t="shared" si="86"/>
        <v>1</v>
      </c>
      <c r="BY102" s="247">
        <f t="shared" si="87"/>
        <v>1</v>
      </c>
      <c r="BZ102" s="247">
        <f xml:space="preserve"> IF( ISNUMBER(#REF! ), 0, 1 )</f>
        <v>1</v>
      </c>
      <c r="CA102" s="247">
        <f t="shared" si="88"/>
        <v>1</v>
      </c>
      <c r="CB102" s="322"/>
      <c r="CC102" s="196"/>
      <c r="CD102" s="196"/>
      <c r="CE102" s="687"/>
      <c r="CF102" s="687"/>
      <c r="CG102" s="687"/>
    </row>
    <row r="103" spans="1:85" s="2444" customFormat="1" ht="15.75" customHeight="1">
      <c r="A103" s="687"/>
      <c r="B103" s="3053"/>
      <c r="C103" s="3054"/>
      <c r="D103" s="3085" t="s">
        <v>3600</v>
      </c>
      <c r="E103" s="3086"/>
      <c r="F103" s="3054"/>
      <c r="G103" s="3054"/>
      <c r="H103" s="3086"/>
      <c r="I103" s="3086"/>
      <c r="J103" s="3086"/>
      <c r="K103" s="3054"/>
      <c r="L103" s="3054"/>
      <c r="M103" s="3054"/>
      <c r="N103" s="3055"/>
      <c r="O103" s="3056"/>
      <c r="P103" s="3055"/>
      <c r="Q103" s="3057"/>
      <c r="R103" s="3056"/>
      <c r="S103" s="3056"/>
      <c r="T103" s="3056"/>
      <c r="U103" s="3090">
        <f t="shared" si="71"/>
        <v>0</v>
      </c>
      <c r="V103" s="3091">
        <f t="shared" si="72"/>
        <v>0</v>
      </c>
      <c r="W103" s="3091">
        <f t="shared" si="73"/>
        <v>0</v>
      </c>
      <c r="X103" s="3077"/>
      <c r="Y103" s="3075"/>
      <c r="Z103" s="3075"/>
      <c r="AA103" s="3058"/>
      <c r="AB103" s="3092">
        <f t="shared" si="74"/>
        <v>0</v>
      </c>
      <c r="AC103" s="3092" t="str">
        <f t="shared" si="75"/>
        <v/>
      </c>
      <c r="AD103" s="3058"/>
      <c r="AE103" s="3058"/>
      <c r="AF103" s="3056"/>
      <c r="AG103" s="3056"/>
      <c r="AH103" s="3056"/>
      <c r="AI103" s="3059" t="str">
        <f t="shared" si="49"/>
        <v>N</v>
      </c>
      <c r="AJ103" s="3059" t="str">
        <f t="shared" si="50"/>
        <v>N</v>
      </c>
      <c r="AK103" s="3059" t="str">
        <f t="shared" si="51"/>
        <v>N</v>
      </c>
      <c r="AL103" s="3059" t="str">
        <f t="shared" si="52"/>
        <v>N</v>
      </c>
      <c r="AM103" s="3059" t="str">
        <f t="shared" si="53"/>
        <v>N</v>
      </c>
      <c r="AN103" s="3059" t="str">
        <f t="shared" si="54"/>
        <v>N</v>
      </c>
      <c r="AO103" s="3059" t="str">
        <f t="shared" si="55"/>
        <v>N</v>
      </c>
      <c r="AP103" s="3059" t="str">
        <f t="shared" si="56"/>
        <v>N</v>
      </c>
      <c r="AQ103" s="3086"/>
      <c r="AR103" s="3060"/>
      <c r="AS103" s="32"/>
      <c r="AT103" s="34" t="s">
        <v>3695</v>
      </c>
      <c r="AU103" s="171"/>
      <c r="AV103" s="322"/>
      <c r="AW103" s="246" t="str">
        <f t="shared" si="89"/>
        <v>Please complete all cells in row</v>
      </c>
      <c r="AX103" s="322"/>
      <c r="AY103" s="196"/>
      <c r="AZ103" s="196"/>
      <c r="BA103" s="196"/>
      <c r="BB103" s="196"/>
      <c r="BC103" s="196"/>
      <c r="BD103" s="196"/>
      <c r="BE103" s="196"/>
      <c r="BF103" s="247">
        <f t="shared" si="76"/>
        <v>1</v>
      </c>
      <c r="BG103" s="247">
        <f t="shared" si="77"/>
        <v>1</v>
      </c>
      <c r="BH103" s="247">
        <f t="shared" si="78"/>
        <v>1</v>
      </c>
      <c r="BI103" s="247">
        <f t="shared" si="79"/>
        <v>1</v>
      </c>
      <c r="BJ103" s="247">
        <f t="shared" si="80"/>
        <v>1</v>
      </c>
      <c r="BK103" s="247">
        <f t="shared" si="81"/>
        <v>1</v>
      </c>
      <c r="BL103" s="247">
        <f t="shared" si="82"/>
        <v>1</v>
      </c>
      <c r="BM103" s="232"/>
      <c r="BN103" s="232"/>
      <c r="BO103" s="232"/>
      <c r="BP103" s="232"/>
      <c r="BQ103" s="232"/>
      <c r="BR103" s="232"/>
      <c r="BS103" s="247">
        <f t="shared" si="83"/>
        <v>1</v>
      </c>
      <c r="BT103" s="232"/>
      <c r="BU103" s="232"/>
      <c r="BV103" s="247">
        <f t="shared" si="84"/>
        <v>1</v>
      </c>
      <c r="BW103" s="247">
        <f t="shared" si="85"/>
        <v>1</v>
      </c>
      <c r="BX103" s="247">
        <f t="shared" si="86"/>
        <v>1</v>
      </c>
      <c r="BY103" s="247">
        <f t="shared" si="87"/>
        <v>1</v>
      </c>
      <c r="BZ103" s="247">
        <f xml:space="preserve"> IF( ISNUMBER(#REF! ), 0, 1 )</f>
        <v>1</v>
      </c>
      <c r="CA103" s="247">
        <f t="shared" si="88"/>
        <v>1</v>
      </c>
      <c r="CB103" s="322"/>
      <c r="CC103" s="196"/>
      <c r="CD103" s="196"/>
      <c r="CE103" s="687"/>
      <c r="CF103" s="687"/>
      <c r="CG103" s="687"/>
    </row>
    <row r="104" spans="1:85" s="2444" customFormat="1" ht="15.75" customHeight="1">
      <c r="A104" s="687"/>
      <c r="B104" s="3053"/>
      <c r="C104" s="3054"/>
      <c r="D104" s="3085" t="s">
        <v>3600</v>
      </c>
      <c r="E104" s="3086"/>
      <c r="F104" s="3054"/>
      <c r="G104" s="3054"/>
      <c r="H104" s="3086"/>
      <c r="I104" s="3086"/>
      <c r="J104" s="3086"/>
      <c r="K104" s="3054"/>
      <c r="L104" s="3054"/>
      <c r="M104" s="3054"/>
      <c r="N104" s="3055"/>
      <c r="O104" s="3056"/>
      <c r="P104" s="3055"/>
      <c r="Q104" s="3057"/>
      <c r="R104" s="3056"/>
      <c r="S104" s="3056"/>
      <c r="T104" s="3056"/>
      <c r="U104" s="3090">
        <f t="shared" si="71"/>
        <v>0</v>
      </c>
      <c r="V104" s="3091">
        <f t="shared" si="72"/>
        <v>0</v>
      </c>
      <c r="W104" s="3091">
        <f t="shared" si="73"/>
        <v>0</v>
      </c>
      <c r="X104" s="3077"/>
      <c r="Y104" s="3075"/>
      <c r="Z104" s="3075"/>
      <c r="AA104" s="3058"/>
      <c r="AB104" s="3092">
        <f t="shared" si="74"/>
        <v>0</v>
      </c>
      <c r="AC104" s="3092" t="str">
        <f t="shared" si="75"/>
        <v/>
      </c>
      <c r="AD104" s="3058"/>
      <c r="AE104" s="3058"/>
      <c r="AF104" s="3056"/>
      <c r="AG104" s="3056"/>
      <c r="AH104" s="3056"/>
      <c r="AI104" s="3059" t="str">
        <f t="shared" si="49"/>
        <v>N</v>
      </c>
      <c r="AJ104" s="3059" t="str">
        <f t="shared" si="50"/>
        <v>N</v>
      </c>
      <c r="AK104" s="3059" t="str">
        <f t="shared" si="51"/>
        <v>N</v>
      </c>
      <c r="AL104" s="3059" t="str">
        <f t="shared" si="52"/>
        <v>N</v>
      </c>
      <c r="AM104" s="3059" t="str">
        <f t="shared" si="53"/>
        <v>N</v>
      </c>
      <c r="AN104" s="3059" t="str">
        <f t="shared" si="54"/>
        <v>N</v>
      </c>
      <c r="AO104" s="3059" t="str">
        <f t="shared" si="55"/>
        <v>N</v>
      </c>
      <c r="AP104" s="3059" t="str">
        <f t="shared" si="56"/>
        <v>N</v>
      </c>
      <c r="AQ104" s="3086"/>
      <c r="AR104" s="3060"/>
      <c r="AS104" s="32"/>
      <c r="AT104" s="34" t="s">
        <v>3696</v>
      </c>
      <c r="AU104" s="171"/>
      <c r="AV104" s="322"/>
      <c r="AW104" s="246" t="str">
        <f t="shared" si="89"/>
        <v>Please complete all cells in row</v>
      </c>
      <c r="AX104" s="322"/>
      <c r="AY104" s="196"/>
      <c r="AZ104" s="196"/>
      <c r="BA104" s="196"/>
      <c r="BB104" s="196"/>
      <c r="BC104" s="196"/>
      <c r="BD104" s="196"/>
      <c r="BE104" s="196"/>
      <c r="BF104" s="247">
        <f t="shared" si="76"/>
        <v>1</v>
      </c>
      <c r="BG104" s="247">
        <f t="shared" si="77"/>
        <v>1</v>
      </c>
      <c r="BH104" s="247">
        <f t="shared" si="78"/>
        <v>1</v>
      </c>
      <c r="BI104" s="247">
        <f t="shared" si="79"/>
        <v>1</v>
      </c>
      <c r="BJ104" s="247">
        <f t="shared" si="80"/>
        <v>1</v>
      </c>
      <c r="BK104" s="247">
        <f t="shared" si="81"/>
        <v>1</v>
      </c>
      <c r="BL104" s="247">
        <f t="shared" si="82"/>
        <v>1</v>
      </c>
      <c r="BM104" s="232"/>
      <c r="BN104" s="232"/>
      <c r="BO104" s="232"/>
      <c r="BP104" s="232"/>
      <c r="BQ104" s="232"/>
      <c r="BR104" s="232"/>
      <c r="BS104" s="247">
        <f t="shared" si="83"/>
        <v>1</v>
      </c>
      <c r="BT104" s="232"/>
      <c r="BU104" s="232"/>
      <c r="BV104" s="247">
        <f t="shared" si="84"/>
        <v>1</v>
      </c>
      <c r="BW104" s="247">
        <f t="shared" si="85"/>
        <v>1</v>
      </c>
      <c r="BX104" s="247">
        <f t="shared" si="86"/>
        <v>1</v>
      </c>
      <c r="BY104" s="247">
        <f t="shared" si="87"/>
        <v>1</v>
      </c>
      <c r="BZ104" s="247">
        <f xml:space="preserve"> IF( ISNUMBER(#REF! ), 0, 1 )</f>
        <v>1</v>
      </c>
      <c r="CA104" s="247">
        <f t="shared" si="88"/>
        <v>1</v>
      </c>
      <c r="CB104" s="322"/>
      <c r="CC104" s="196"/>
      <c r="CD104" s="196"/>
      <c r="CE104" s="687"/>
      <c r="CF104" s="687"/>
      <c r="CG104" s="687"/>
    </row>
    <row r="105" spans="1:85" s="2444" customFormat="1" ht="15.75" customHeight="1">
      <c r="A105" s="687"/>
      <c r="B105" s="3053"/>
      <c r="C105" s="3054"/>
      <c r="D105" s="3085" t="s">
        <v>3600</v>
      </c>
      <c r="E105" s="3086"/>
      <c r="F105" s="3054"/>
      <c r="G105" s="3054"/>
      <c r="H105" s="3086"/>
      <c r="I105" s="3086"/>
      <c r="J105" s="3086"/>
      <c r="K105" s="3054"/>
      <c r="L105" s="3054"/>
      <c r="M105" s="3054"/>
      <c r="N105" s="3055"/>
      <c r="O105" s="3056"/>
      <c r="P105" s="3055"/>
      <c r="Q105" s="3057"/>
      <c r="R105" s="3056"/>
      <c r="S105" s="3056"/>
      <c r="T105" s="3056"/>
      <c r="U105" s="3090">
        <f t="shared" si="71"/>
        <v>0</v>
      </c>
      <c r="V105" s="3091">
        <f t="shared" si="72"/>
        <v>0</v>
      </c>
      <c r="W105" s="3091">
        <f t="shared" si="73"/>
        <v>0</v>
      </c>
      <c r="X105" s="3077"/>
      <c r="Y105" s="3075"/>
      <c r="Z105" s="3075"/>
      <c r="AA105" s="3058"/>
      <c r="AB105" s="3092">
        <f t="shared" si="74"/>
        <v>0</v>
      </c>
      <c r="AC105" s="3092" t="str">
        <f t="shared" si="75"/>
        <v/>
      </c>
      <c r="AD105" s="3058"/>
      <c r="AE105" s="3058"/>
      <c r="AF105" s="3056"/>
      <c r="AG105" s="3056"/>
      <c r="AH105" s="3056"/>
      <c r="AI105" s="3059" t="str">
        <f t="shared" si="49"/>
        <v>N</v>
      </c>
      <c r="AJ105" s="3059" t="str">
        <f t="shared" si="50"/>
        <v>N</v>
      </c>
      <c r="AK105" s="3059" t="str">
        <f t="shared" si="51"/>
        <v>N</v>
      </c>
      <c r="AL105" s="3059" t="str">
        <f t="shared" si="52"/>
        <v>N</v>
      </c>
      <c r="AM105" s="3059" t="str">
        <f t="shared" si="53"/>
        <v>N</v>
      </c>
      <c r="AN105" s="3059" t="str">
        <f t="shared" si="54"/>
        <v>N</v>
      </c>
      <c r="AO105" s="3059" t="str">
        <f t="shared" si="55"/>
        <v>N</v>
      </c>
      <c r="AP105" s="3059" t="str">
        <f t="shared" si="56"/>
        <v>N</v>
      </c>
      <c r="AQ105" s="3086"/>
      <c r="AR105" s="3060"/>
      <c r="AS105" s="32"/>
      <c r="AT105" s="34" t="s">
        <v>3697</v>
      </c>
      <c r="AU105" s="171"/>
      <c r="AV105" s="322"/>
      <c r="AW105" s="246" t="str">
        <f t="shared" si="89"/>
        <v>Please complete all cells in row</v>
      </c>
      <c r="AX105" s="322"/>
      <c r="AY105" s="196"/>
      <c r="AZ105" s="196"/>
      <c r="BA105" s="196"/>
      <c r="BB105" s="196"/>
      <c r="BC105" s="196"/>
      <c r="BD105" s="196"/>
      <c r="BE105" s="196"/>
      <c r="BF105" s="247">
        <f t="shared" si="76"/>
        <v>1</v>
      </c>
      <c r="BG105" s="247">
        <f t="shared" si="77"/>
        <v>1</v>
      </c>
      <c r="BH105" s="247">
        <f t="shared" si="78"/>
        <v>1</v>
      </c>
      <c r="BI105" s="247">
        <f t="shared" si="79"/>
        <v>1</v>
      </c>
      <c r="BJ105" s="247">
        <f t="shared" si="80"/>
        <v>1</v>
      </c>
      <c r="BK105" s="247">
        <f t="shared" si="81"/>
        <v>1</v>
      </c>
      <c r="BL105" s="247">
        <f t="shared" si="82"/>
        <v>1</v>
      </c>
      <c r="BM105" s="232"/>
      <c r="BN105" s="232"/>
      <c r="BO105" s="232"/>
      <c r="BP105" s="232"/>
      <c r="BQ105" s="232"/>
      <c r="BR105" s="232"/>
      <c r="BS105" s="247">
        <f t="shared" si="83"/>
        <v>1</v>
      </c>
      <c r="BT105" s="232"/>
      <c r="BU105" s="232"/>
      <c r="BV105" s="247">
        <f t="shared" si="84"/>
        <v>1</v>
      </c>
      <c r="BW105" s="247">
        <f t="shared" si="85"/>
        <v>1</v>
      </c>
      <c r="BX105" s="247">
        <f t="shared" si="86"/>
        <v>1</v>
      </c>
      <c r="BY105" s="247">
        <f t="shared" si="87"/>
        <v>1</v>
      </c>
      <c r="BZ105" s="247">
        <f xml:space="preserve"> IF( ISNUMBER(#REF! ), 0, 1 )</f>
        <v>1</v>
      </c>
      <c r="CA105" s="247">
        <f t="shared" si="88"/>
        <v>1</v>
      </c>
      <c r="CB105" s="322"/>
      <c r="CC105" s="196"/>
      <c r="CD105" s="196"/>
      <c r="CE105" s="687"/>
      <c r="CF105" s="687"/>
      <c r="CG105" s="687"/>
    </row>
    <row r="106" spans="1:85" s="2444" customFormat="1" ht="15.75" customHeight="1">
      <c r="A106" s="687"/>
      <c r="B106" s="3053"/>
      <c r="C106" s="3054"/>
      <c r="D106" s="3085" t="s">
        <v>3600</v>
      </c>
      <c r="E106" s="3086"/>
      <c r="F106" s="3054"/>
      <c r="G106" s="3054"/>
      <c r="H106" s="3086"/>
      <c r="I106" s="3086"/>
      <c r="J106" s="3086"/>
      <c r="K106" s="3054"/>
      <c r="L106" s="3054"/>
      <c r="M106" s="3054"/>
      <c r="N106" s="3055"/>
      <c r="O106" s="3056"/>
      <c r="P106" s="3055"/>
      <c r="Q106" s="3057"/>
      <c r="R106" s="3056"/>
      <c r="S106" s="3056"/>
      <c r="T106" s="3056"/>
      <c r="U106" s="3090">
        <f t="shared" si="71"/>
        <v>0</v>
      </c>
      <c r="V106" s="3091">
        <f t="shared" si="72"/>
        <v>0</v>
      </c>
      <c r="W106" s="3091">
        <f t="shared" si="73"/>
        <v>0</v>
      </c>
      <c r="X106" s="3077"/>
      <c r="Y106" s="3075"/>
      <c r="Z106" s="3075"/>
      <c r="AA106" s="3058"/>
      <c r="AB106" s="3092">
        <f t="shared" si="74"/>
        <v>0</v>
      </c>
      <c r="AC106" s="3092" t="str">
        <f t="shared" si="75"/>
        <v/>
      </c>
      <c r="AD106" s="3058"/>
      <c r="AE106" s="3058"/>
      <c r="AF106" s="3056"/>
      <c r="AG106" s="3056"/>
      <c r="AH106" s="3056"/>
      <c r="AI106" s="3059" t="str">
        <f t="shared" si="49"/>
        <v>N</v>
      </c>
      <c r="AJ106" s="3059" t="str">
        <f t="shared" si="50"/>
        <v>N</v>
      </c>
      <c r="AK106" s="3059" t="str">
        <f t="shared" si="51"/>
        <v>N</v>
      </c>
      <c r="AL106" s="3059" t="str">
        <f t="shared" si="52"/>
        <v>N</v>
      </c>
      <c r="AM106" s="3059" t="str">
        <f t="shared" si="53"/>
        <v>N</v>
      </c>
      <c r="AN106" s="3059" t="str">
        <f t="shared" si="54"/>
        <v>N</v>
      </c>
      <c r="AO106" s="3059" t="str">
        <f t="shared" si="55"/>
        <v>N</v>
      </c>
      <c r="AP106" s="3059" t="str">
        <f t="shared" si="56"/>
        <v>N</v>
      </c>
      <c r="AQ106" s="3086"/>
      <c r="AR106" s="3060"/>
      <c r="AS106" s="32"/>
      <c r="AT106" s="34" t="s">
        <v>3698</v>
      </c>
      <c r="AU106" s="171"/>
      <c r="AV106" s="322"/>
      <c r="AW106" s="246" t="str">
        <f t="shared" si="89"/>
        <v>Please complete all cells in row</v>
      </c>
      <c r="AX106" s="322"/>
      <c r="AY106" s="196"/>
      <c r="AZ106" s="196"/>
      <c r="BA106" s="196"/>
      <c r="BB106" s="196"/>
      <c r="BC106" s="196"/>
      <c r="BD106" s="196"/>
      <c r="BE106" s="196"/>
      <c r="BF106" s="247">
        <f t="shared" si="76"/>
        <v>1</v>
      </c>
      <c r="BG106" s="247">
        <f t="shared" si="77"/>
        <v>1</v>
      </c>
      <c r="BH106" s="247">
        <f t="shared" si="78"/>
        <v>1</v>
      </c>
      <c r="BI106" s="247">
        <f t="shared" si="79"/>
        <v>1</v>
      </c>
      <c r="BJ106" s="247">
        <f t="shared" si="80"/>
        <v>1</v>
      </c>
      <c r="BK106" s="247">
        <f t="shared" si="81"/>
        <v>1</v>
      </c>
      <c r="BL106" s="247">
        <f t="shared" si="82"/>
        <v>1</v>
      </c>
      <c r="BM106" s="232"/>
      <c r="BN106" s="232"/>
      <c r="BO106" s="232"/>
      <c r="BP106" s="232"/>
      <c r="BQ106" s="232"/>
      <c r="BR106" s="232"/>
      <c r="BS106" s="247">
        <f t="shared" si="83"/>
        <v>1</v>
      </c>
      <c r="BT106" s="232"/>
      <c r="BU106" s="232"/>
      <c r="BV106" s="247">
        <f t="shared" si="84"/>
        <v>1</v>
      </c>
      <c r="BW106" s="247">
        <f t="shared" si="85"/>
        <v>1</v>
      </c>
      <c r="BX106" s="247">
        <f t="shared" si="86"/>
        <v>1</v>
      </c>
      <c r="BY106" s="247">
        <f t="shared" si="87"/>
        <v>1</v>
      </c>
      <c r="BZ106" s="247">
        <f xml:space="preserve"> IF( ISNUMBER(#REF! ), 0, 1 )</f>
        <v>1</v>
      </c>
      <c r="CA106" s="247">
        <f t="shared" si="88"/>
        <v>1</v>
      </c>
      <c r="CB106" s="322"/>
      <c r="CC106" s="196"/>
      <c r="CD106" s="196"/>
      <c r="CE106" s="687"/>
      <c r="CF106" s="687"/>
      <c r="CG106" s="687"/>
    </row>
    <row r="107" spans="1:85" s="2444" customFormat="1" ht="15.75" customHeight="1">
      <c r="A107" s="687"/>
      <c r="B107" s="3053"/>
      <c r="C107" s="3054"/>
      <c r="D107" s="3085" t="s">
        <v>3600</v>
      </c>
      <c r="E107" s="3086"/>
      <c r="F107" s="3054"/>
      <c r="G107" s="3054"/>
      <c r="H107" s="3086"/>
      <c r="I107" s="3086"/>
      <c r="J107" s="3086"/>
      <c r="K107" s="3054"/>
      <c r="L107" s="3054"/>
      <c r="M107" s="3054"/>
      <c r="N107" s="3055"/>
      <c r="O107" s="3056"/>
      <c r="P107" s="3055"/>
      <c r="Q107" s="3057"/>
      <c r="R107" s="3056"/>
      <c r="S107" s="3056"/>
      <c r="T107" s="3056"/>
      <c r="U107" s="3090">
        <f t="shared" si="71"/>
        <v>0</v>
      </c>
      <c r="V107" s="3091">
        <f t="shared" si="72"/>
        <v>0</v>
      </c>
      <c r="W107" s="3091">
        <f t="shared" si="73"/>
        <v>0</v>
      </c>
      <c r="X107" s="3077"/>
      <c r="Y107" s="3075"/>
      <c r="Z107" s="3075"/>
      <c r="AA107" s="3058"/>
      <c r="AB107" s="3092">
        <f t="shared" si="74"/>
        <v>0</v>
      </c>
      <c r="AC107" s="3092" t="str">
        <f t="shared" si="75"/>
        <v/>
      </c>
      <c r="AD107" s="3058"/>
      <c r="AE107" s="3058"/>
      <c r="AF107" s="3056"/>
      <c r="AG107" s="3056"/>
      <c r="AH107" s="3056"/>
      <c r="AI107" s="3059" t="str">
        <f t="shared" si="49"/>
        <v>N</v>
      </c>
      <c r="AJ107" s="3059" t="str">
        <f t="shared" si="50"/>
        <v>N</v>
      </c>
      <c r="AK107" s="3059" t="str">
        <f t="shared" si="51"/>
        <v>N</v>
      </c>
      <c r="AL107" s="3059" t="str">
        <f t="shared" si="52"/>
        <v>N</v>
      </c>
      <c r="AM107" s="3059" t="str">
        <f t="shared" si="53"/>
        <v>N</v>
      </c>
      <c r="AN107" s="3059" t="str">
        <f t="shared" si="54"/>
        <v>N</v>
      </c>
      <c r="AO107" s="3059" t="str">
        <f t="shared" si="55"/>
        <v>N</v>
      </c>
      <c r="AP107" s="3059" t="str">
        <f t="shared" si="56"/>
        <v>N</v>
      </c>
      <c r="AQ107" s="3086"/>
      <c r="AR107" s="3060"/>
      <c r="AS107" s="32"/>
      <c r="AT107" s="34" t="s">
        <v>3699</v>
      </c>
      <c r="AU107" s="171"/>
      <c r="AV107" s="322"/>
      <c r="AW107" s="246" t="str">
        <f t="shared" si="89"/>
        <v>Please complete all cells in row</v>
      </c>
      <c r="AX107" s="322"/>
      <c r="AY107" s="196"/>
      <c r="AZ107" s="196"/>
      <c r="BA107" s="196"/>
      <c r="BB107" s="196"/>
      <c r="BC107" s="196"/>
      <c r="BD107" s="196"/>
      <c r="BE107" s="196"/>
      <c r="BF107" s="247">
        <f t="shared" si="76"/>
        <v>1</v>
      </c>
      <c r="BG107" s="247">
        <f t="shared" si="77"/>
        <v>1</v>
      </c>
      <c r="BH107" s="247">
        <f t="shared" si="78"/>
        <v>1</v>
      </c>
      <c r="BI107" s="247">
        <f t="shared" si="79"/>
        <v>1</v>
      </c>
      <c r="BJ107" s="247">
        <f t="shared" si="80"/>
        <v>1</v>
      </c>
      <c r="BK107" s="247">
        <f t="shared" si="81"/>
        <v>1</v>
      </c>
      <c r="BL107" s="247">
        <f t="shared" si="82"/>
        <v>1</v>
      </c>
      <c r="BM107" s="232"/>
      <c r="BN107" s="232"/>
      <c r="BO107" s="232"/>
      <c r="BP107" s="232"/>
      <c r="BQ107" s="232"/>
      <c r="BR107" s="232"/>
      <c r="BS107" s="247">
        <f t="shared" si="83"/>
        <v>1</v>
      </c>
      <c r="BT107" s="232"/>
      <c r="BU107" s="232"/>
      <c r="BV107" s="247">
        <f t="shared" si="84"/>
        <v>1</v>
      </c>
      <c r="BW107" s="247">
        <f t="shared" si="85"/>
        <v>1</v>
      </c>
      <c r="BX107" s="247">
        <f t="shared" si="86"/>
        <v>1</v>
      </c>
      <c r="BY107" s="247">
        <f t="shared" si="87"/>
        <v>1</v>
      </c>
      <c r="BZ107" s="247">
        <f xml:space="preserve"> IF( ISNUMBER(#REF! ), 0, 1 )</f>
        <v>1</v>
      </c>
      <c r="CA107" s="247">
        <f t="shared" si="88"/>
        <v>1</v>
      </c>
      <c r="CB107" s="322"/>
      <c r="CC107" s="196"/>
      <c r="CD107" s="196"/>
      <c r="CE107" s="687"/>
      <c r="CF107" s="687"/>
      <c r="CG107" s="687"/>
    </row>
    <row r="108" spans="1:85" s="2444" customFormat="1" ht="15.75" customHeight="1">
      <c r="A108" s="687"/>
      <c r="B108" s="3053"/>
      <c r="C108" s="3054"/>
      <c r="D108" s="3085" t="s">
        <v>3600</v>
      </c>
      <c r="E108" s="3086"/>
      <c r="F108" s="3054"/>
      <c r="G108" s="3054"/>
      <c r="H108" s="3086"/>
      <c r="I108" s="3086"/>
      <c r="J108" s="3086"/>
      <c r="K108" s="3054"/>
      <c r="L108" s="3054"/>
      <c r="M108" s="3054"/>
      <c r="N108" s="3055"/>
      <c r="O108" s="3056"/>
      <c r="P108" s="3055"/>
      <c r="Q108" s="3057"/>
      <c r="R108" s="3056"/>
      <c r="S108" s="3056"/>
      <c r="T108" s="3056"/>
      <c r="U108" s="3090">
        <f t="shared" si="71"/>
        <v>0</v>
      </c>
      <c r="V108" s="3091">
        <f t="shared" si="72"/>
        <v>0</v>
      </c>
      <c r="W108" s="3091">
        <f t="shared" si="73"/>
        <v>0</v>
      </c>
      <c r="X108" s="3077"/>
      <c r="Y108" s="3075"/>
      <c r="Z108" s="3075"/>
      <c r="AA108" s="3058"/>
      <c r="AB108" s="3092">
        <f t="shared" si="74"/>
        <v>0</v>
      </c>
      <c r="AC108" s="3092" t="str">
        <f t="shared" si="75"/>
        <v/>
      </c>
      <c r="AD108" s="3058"/>
      <c r="AE108" s="3058"/>
      <c r="AF108" s="3056"/>
      <c r="AG108" s="3056"/>
      <c r="AH108" s="3056"/>
      <c r="AI108" s="3059" t="str">
        <f t="shared" si="49"/>
        <v>N</v>
      </c>
      <c r="AJ108" s="3059" t="str">
        <f t="shared" si="50"/>
        <v>N</v>
      </c>
      <c r="AK108" s="3059" t="str">
        <f t="shared" si="51"/>
        <v>N</v>
      </c>
      <c r="AL108" s="3059" t="str">
        <f t="shared" si="52"/>
        <v>N</v>
      </c>
      <c r="AM108" s="3059" t="str">
        <f t="shared" si="53"/>
        <v>N</v>
      </c>
      <c r="AN108" s="3059" t="str">
        <f t="shared" si="54"/>
        <v>N</v>
      </c>
      <c r="AO108" s="3059" t="str">
        <f t="shared" si="55"/>
        <v>N</v>
      </c>
      <c r="AP108" s="3059" t="str">
        <f t="shared" si="56"/>
        <v>N</v>
      </c>
      <c r="AQ108" s="3086"/>
      <c r="AR108" s="3060"/>
      <c r="AS108" s="32"/>
      <c r="AT108" s="34" t="s">
        <v>3700</v>
      </c>
      <c r="AU108" s="171"/>
      <c r="AV108" s="322"/>
      <c r="AW108" s="246" t="str">
        <f t="shared" si="89"/>
        <v>Please complete all cells in row</v>
      </c>
      <c r="AX108" s="322"/>
      <c r="AY108" s="196"/>
      <c r="AZ108" s="196"/>
      <c r="BA108" s="196"/>
      <c r="BB108" s="196"/>
      <c r="BC108" s="196"/>
      <c r="BD108" s="196"/>
      <c r="BE108" s="196"/>
      <c r="BF108" s="247">
        <f t="shared" si="76"/>
        <v>1</v>
      </c>
      <c r="BG108" s="247">
        <f t="shared" si="77"/>
        <v>1</v>
      </c>
      <c r="BH108" s="247">
        <f t="shared" si="78"/>
        <v>1</v>
      </c>
      <c r="BI108" s="247">
        <f t="shared" si="79"/>
        <v>1</v>
      </c>
      <c r="BJ108" s="247">
        <f t="shared" si="80"/>
        <v>1</v>
      </c>
      <c r="BK108" s="247">
        <f t="shared" si="81"/>
        <v>1</v>
      </c>
      <c r="BL108" s="247">
        <f t="shared" si="82"/>
        <v>1</v>
      </c>
      <c r="BM108" s="232"/>
      <c r="BN108" s="232"/>
      <c r="BO108" s="232"/>
      <c r="BP108" s="232"/>
      <c r="BQ108" s="232"/>
      <c r="BR108" s="232"/>
      <c r="BS108" s="247">
        <f t="shared" si="83"/>
        <v>1</v>
      </c>
      <c r="BT108" s="232"/>
      <c r="BU108" s="232"/>
      <c r="BV108" s="247">
        <f t="shared" si="84"/>
        <v>1</v>
      </c>
      <c r="BW108" s="247">
        <f t="shared" si="85"/>
        <v>1</v>
      </c>
      <c r="BX108" s="247">
        <f t="shared" si="86"/>
        <v>1</v>
      </c>
      <c r="BY108" s="247">
        <f t="shared" si="87"/>
        <v>1</v>
      </c>
      <c r="BZ108" s="247">
        <f xml:space="preserve"> IF( ISNUMBER(#REF! ), 0, 1 )</f>
        <v>1</v>
      </c>
      <c r="CA108" s="247">
        <f t="shared" si="88"/>
        <v>1</v>
      </c>
      <c r="CB108" s="322"/>
      <c r="CC108" s="196"/>
      <c r="CD108" s="196"/>
      <c r="CE108" s="687"/>
      <c r="CF108" s="687"/>
      <c r="CG108" s="687"/>
    </row>
    <row r="109" spans="1:85" s="2444" customFormat="1" ht="15.75" customHeight="1">
      <c r="A109" s="687"/>
      <c r="B109" s="3053"/>
      <c r="C109" s="3054"/>
      <c r="D109" s="3085" t="s">
        <v>3600</v>
      </c>
      <c r="E109" s="3086"/>
      <c r="F109" s="3054"/>
      <c r="G109" s="3054"/>
      <c r="H109" s="3086"/>
      <c r="I109" s="3086"/>
      <c r="J109" s="3086"/>
      <c r="K109" s="3054"/>
      <c r="L109" s="3054"/>
      <c r="M109" s="3054"/>
      <c r="N109" s="3055"/>
      <c r="O109" s="3056"/>
      <c r="P109" s="3055"/>
      <c r="Q109" s="3057"/>
      <c r="R109" s="3056"/>
      <c r="S109" s="3056"/>
      <c r="T109" s="3056"/>
      <c r="U109" s="3090">
        <f t="shared" si="71"/>
        <v>0</v>
      </c>
      <c r="V109" s="3091">
        <f t="shared" si="72"/>
        <v>0</v>
      </c>
      <c r="W109" s="3091">
        <f t="shared" si="73"/>
        <v>0</v>
      </c>
      <c r="X109" s="3077"/>
      <c r="Y109" s="3075"/>
      <c r="Z109" s="3075"/>
      <c r="AA109" s="3058"/>
      <c r="AB109" s="3092">
        <f t="shared" si="74"/>
        <v>0</v>
      </c>
      <c r="AC109" s="3092" t="str">
        <f t="shared" si="75"/>
        <v/>
      </c>
      <c r="AD109" s="3058"/>
      <c r="AE109" s="3058"/>
      <c r="AF109" s="3056"/>
      <c r="AG109" s="3056"/>
      <c r="AH109" s="3056"/>
      <c r="AI109" s="3059" t="str">
        <f t="shared" si="49"/>
        <v>N</v>
      </c>
      <c r="AJ109" s="3059" t="str">
        <f t="shared" si="50"/>
        <v>N</v>
      </c>
      <c r="AK109" s="3059" t="str">
        <f t="shared" si="51"/>
        <v>N</v>
      </c>
      <c r="AL109" s="3059" t="str">
        <f t="shared" si="52"/>
        <v>N</v>
      </c>
      <c r="AM109" s="3059" t="str">
        <f t="shared" si="53"/>
        <v>N</v>
      </c>
      <c r="AN109" s="3059" t="str">
        <f t="shared" si="54"/>
        <v>N</v>
      </c>
      <c r="AO109" s="3059" t="str">
        <f t="shared" si="55"/>
        <v>N</v>
      </c>
      <c r="AP109" s="3059" t="str">
        <f t="shared" si="56"/>
        <v>N</v>
      </c>
      <c r="AQ109" s="3086"/>
      <c r="AR109" s="3060"/>
      <c r="AS109" s="32"/>
      <c r="AT109" s="34" t="s">
        <v>3701</v>
      </c>
      <c r="AU109" s="171"/>
      <c r="AV109" s="322"/>
      <c r="AW109" s="246" t="str">
        <f t="shared" si="89"/>
        <v>Please complete all cells in row</v>
      </c>
      <c r="AX109" s="322"/>
      <c r="AY109" s="196"/>
      <c r="AZ109" s="196"/>
      <c r="BA109" s="196"/>
      <c r="BB109" s="196"/>
      <c r="BC109" s="196"/>
      <c r="BD109" s="196"/>
      <c r="BE109" s="196"/>
      <c r="BF109" s="247">
        <f t="shared" si="76"/>
        <v>1</v>
      </c>
      <c r="BG109" s="247">
        <f t="shared" si="77"/>
        <v>1</v>
      </c>
      <c r="BH109" s="247">
        <f t="shared" si="78"/>
        <v>1</v>
      </c>
      <c r="BI109" s="247">
        <f t="shared" si="79"/>
        <v>1</v>
      </c>
      <c r="BJ109" s="247">
        <f t="shared" si="80"/>
        <v>1</v>
      </c>
      <c r="BK109" s="247">
        <f t="shared" si="81"/>
        <v>1</v>
      </c>
      <c r="BL109" s="247">
        <f t="shared" si="82"/>
        <v>1</v>
      </c>
      <c r="BM109" s="232"/>
      <c r="BN109" s="232"/>
      <c r="BO109" s="232"/>
      <c r="BP109" s="232"/>
      <c r="BQ109" s="232"/>
      <c r="BR109" s="232"/>
      <c r="BS109" s="247">
        <f t="shared" si="83"/>
        <v>1</v>
      </c>
      <c r="BT109" s="232"/>
      <c r="BU109" s="232"/>
      <c r="BV109" s="247">
        <f t="shared" si="84"/>
        <v>1</v>
      </c>
      <c r="BW109" s="247">
        <f t="shared" si="85"/>
        <v>1</v>
      </c>
      <c r="BX109" s="247">
        <f t="shared" si="86"/>
        <v>1</v>
      </c>
      <c r="BY109" s="247">
        <f t="shared" si="87"/>
        <v>1</v>
      </c>
      <c r="BZ109" s="247">
        <f xml:space="preserve"> IF( ISNUMBER(#REF! ), 0, 1 )</f>
        <v>1</v>
      </c>
      <c r="CA109" s="247">
        <f t="shared" si="88"/>
        <v>1</v>
      </c>
      <c r="CB109" s="322"/>
      <c r="CC109" s="196"/>
      <c r="CD109" s="196"/>
      <c r="CE109" s="687"/>
      <c r="CF109" s="687"/>
      <c r="CG109" s="687"/>
    </row>
    <row r="110" spans="1:85" s="2444" customFormat="1" ht="15.75" customHeight="1">
      <c r="A110" s="687"/>
      <c r="B110" s="3053"/>
      <c r="C110" s="3054"/>
      <c r="D110" s="3085" t="s">
        <v>3600</v>
      </c>
      <c r="E110" s="3086"/>
      <c r="F110" s="3054"/>
      <c r="G110" s="3054"/>
      <c r="H110" s="3086"/>
      <c r="I110" s="3086"/>
      <c r="J110" s="3086"/>
      <c r="K110" s="3054"/>
      <c r="L110" s="3054"/>
      <c r="M110" s="3054"/>
      <c r="N110" s="3055"/>
      <c r="O110" s="3056"/>
      <c r="P110" s="3055"/>
      <c r="Q110" s="3057"/>
      <c r="R110" s="3056"/>
      <c r="S110" s="3056"/>
      <c r="T110" s="3056"/>
      <c r="U110" s="3090">
        <f t="shared" si="71"/>
        <v>0</v>
      </c>
      <c r="V110" s="3091">
        <f t="shared" si="72"/>
        <v>0</v>
      </c>
      <c r="W110" s="3091">
        <f t="shared" si="73"/>
        <v>0</v>
      </c>
      <c r="X110" s="3077"/>
      <c r="Y110" s="3075"/>
      <c r="Z110" s="3075"/>
      <c r="AA110" s="3058"/>
      <c r="AB110" s="3092">
        <f t="shared" si="74"/>
        <v>0</v>
      </c>
      <c r="AC110" s="3092" t="str">
        <f t="shared" si="75"/>
        <v/>
      </c>
      <c r="AD110" s="3058"/>
      <c r="AE110" s="3058"/>
      <c r="AF110" s="3056"/>
      <c r="AG110" s="3056"/>
      <c r="AH110" s="3056"/>
      <c r="AI110" s="3059" t="str">
        <f t="shared" si="49"/>
        <v>N</v>
      </c>
      <c r="AJ110" s="3059" t="str">
        <f t="shared" si="50"/>
        <v>N</v>
      </c>
      <c r="AK110" s="3059" t="str">
        <f t="shared" si="51"/>
        <v>N</v>
      </c>
      <c r="AL110" s="3059" t="str">
        <f t="shared" si="52"/>
        <v>N</v>
      </c>
      <c r="AM110" s="3059" t="str">
        <f t="shared" si="53"/>
        <v>N</v>
      </c>
      <c r="AN110" s="3059" t="str">
        <f t="shared" si="54"/>
        <v>N</v>
      </c>
      <c r="AO110" s="3059" t="str">
        <f t="shared" si="55"/>
        <v>N</v>
      </c>
      <c r="AP110" s="3059" t="str">
        <f t="shared" si="56"/>
        <v>N</v>
      </c>
      <c r="AQ110" s="3086"/>
      <c r="AR110" s="3060"/>
      <c r="AS110" s="32"/>
      <c r="AT110" s="34" t="s">
        <v>3702</v>
      </c>
      <c r="AU110" s="171"/>
      <c r="AV110" s="322"/>
      <c r="AW110" s="246" t="str">
        <f t="shared" si="89"/>
        <v>Please complete all cells in row</v>
      </c>
      <c r="AX110" s="322"/>
      <c r="AY110" s="196"/>
      <c r="AZ110" s="196"/>
      <c r="BA110" s="196"/>
      <c r="BB110" s="196"/>
      <c r="BC110" s="196"/>
      <c r="BD110" s="196"/>
      <c r="BE110" s="196"/>
      <c r="BF110" s="247">
        <f t="shared" si="76"/>
        <v>1</v>
      </c>
      <c r="BG110" s="247">
        <f t="shared" si="77"/>
        <v>1</v>
      </c>
      <c r="BH110" s="247">
        <f t="shared" si="78"/>
        <v>1</v>
      </c>
      <c r="BI110" s="247">
        <f t="shared" si="79"/>
        <v>1</v>
      </c>
      <c r="BJ110" s="247">
        <f t="shared" si="80"/>
        <v>1</v>
      </c>
      <c r="BK110" s="247">
        <f t="shared" si="81"/>
        <v>1</v>
      </c>
      <c r="BL110" s="247">
        <f t="shared" si="82"/>
        <v>1</v>
      </c>
      <c r="BM110" s="232"/>
      <c r="BN110" s="232"/>
      <c r="BO110" s="232"/>
      <c r="BP110" s="232"/>
      <c r="BQ110" s="232"/>
      <c r="BR110" s="232"/>
      <c r="BS110" s="247">
        <f t="shared" si="83"/>
        <v>1</v>
      </c>
      <c r="BT110" s="232"/>
      <c r="BU110" s="232"/>
      <c r="BV110" s="247">
        <f t="shared" si="84"/>
        <v>1</v>
      </c>
      <c r="BW110" s="247">
        <f t="shared" si="85"/>
        <v>1</v>
      </c>
      <c r="BX110" s="247">
        <f t="shared" si="86"/>
        <v>1</v>
      </c>
      <c r="BY110" s="247">
        <f t="shared" si="87"/>
        <v>1</v>
      </c>
      <c r="BZ110" s="247">
        <f xml:space="preserve"> IF( ISNUMBER(#REF! ), 0, 1 )</f>
        <v>1</v>
      </c>
      <c r="CA110" s="247">
        <f t="shared" si="88"/>
        <v>1</v>
      </c>
      <c r="CB110" s="322"/>
      <c r="CC110" s="196"/>
      <c r="CD110" s="196"/>
      <c r="CE110" s="687"/>
      <c r="CF110" s="687"/>
      <c r="CG110" s="687"/>
    </row>
    <row r="111" spans="1:85" s="2444" customFormat="1" ht="15.75" customHeight="1">
      <c r="A111" s="687"/>
      <c r="B111" s="3053"/>
      <c r="C111" s="3054"/>
      <c r="D111" s="3085" t="s">
        <v>3600</v>
      </c>
      <c r="E111" s="3086"/>
      <c r="F111" s="3054"/>
      <c r="G111" s="3054"/>
      <c r="H111" s="3086"/>
      <c r="I111" s="3086"/>
      <c r="J111" s="3086"/>
      <c r="K111" s="3054"/>
      <c r="L111" s="3054"/>
      <c r="M111" s="3054"/>
      <c r="N111" s="3055"/>
      <c r="O111" s="3056"/>
      <c r="P111" s="3055"/>
      <c r="Q111" s="3057"/>
      <c r="R111" s="3056"/>
      <c r="S111" s="3056"/>
      <c r="T111" s="3056"/>
      <c r="U111" s="3090">
        <f t="shared" si="71"/>
        <v>0</v>
      </c>
      <c r="V111" s="3091">
        <f t="shared" si="72"/>
        <v>0</v>
      </c>
      <c r="W111" s="3091">
        <f t="shared" si="73"/>
        <v>0</v>
      </c>
      <c r="X111" s="3077"/>
      <c r="Y111" s="3075"/>
      <c r="Z111" s="3075"/>
      <c r="AA111" s="3058"/>
      <c r="AB111" s="3092">
        <f t="shared" si="74"/>
        <v>0</v>
      </c>
      <c r="AC111" s="3092" t="str">
        <f t="shared" si="75"/>
        <v/>
      </c>
      <c r="AD111" s="3058"/>
      <c r="AE111" s="3058"/>
      <c r="AF111" s="3056"/>
      <c r="AG111" s="3056"/>
      <c r="AH111" s="3056"/>
      <c r="AI111" s="3059" t="str">
        <f t="shared" si="49"/>
        <v>N</v>
      </c>
      <c r="AJ111" s="3059" t="str">
        <f t="shared" si="50"/>
        <v>N</v>
      </c>
      <c r="AK111" s="3059" t="str">
        <f t="shared" si="51"/>
        <v>N</v>
      </c>
      <c r="AL111" s="3059" t="str">
        <f t="shared" si="52"/>
        <v>N</v>
      </c>
      <c r="AM111" s="3059" t="str">
        <f t="shared" si="53"/>
        <v>N</v>
      </c>
      <c r="AN111" s="3059" t="str">
        <f t="shared" si="54"/>
        <v>N</v>
      </c>
      <c r="AO111" s="3059" t="str">
        <f t="shared" si="55"/>
        <v>N</v>
      </c>
      <c r="AP111" s="3059" t="str">
        <f t="shared" si="56"/>
        <v>N</v>
      </c>
      <c r="AQ111" s="3086"/>
      <c r="AR111" s="3060"/>
      <c r="AS111" s="32"/>
      <c r="AT111" s="34" t="s">
        <v>3703</v>
      </c>
      <c r="AU111" s="171"/>
      <c r="AV111" s="322"/>
      <c r="AW111" s="246" t="str">
        <f t="shared" si="89"/>
        <v>Please complete all cells in row</v>
      </c>
      <c r="AX111" s="322"/>
      <c r="AY111" s="196"/>
      <c r="AZ111" s="196"/>
      <c r="BA111" s="196"/>
      <c r="BB111" s="196"/>
      <c r="BC111" s="196"/>
      <c r="BD111" s="196"/>
      <c r="BE111" s="196"/>
      <c r="BF111" s="247">
        <f t="shared" si="76"/>
        <v>1</v>
      </c>
      <c r="BG111" s="247">
        <f t="shared" si="77"/>
        <v>1</v>
      </c>
      <c r="BH111" s="247">
        <f t="shared" si="78"/>
        <v>1</v>
      </c>
      <c r="BI111" s="247">
        <f t="shared" si="79"/>
        <v>1</v>
      </c>
      <c r="BJ111" s="247">
        <f t="shared" si="80"/>
        <v>1</v>
      </c>
      <c r="BK111" s="247">
        <f t="shared" si="81"/>
        <v>1</v>
      </c>
      <c r="BL111" s="247">
        <f t="shared" si="82"/>
        <v>1</v>
      </c>
      <c r="BM111" s="232"/>
      <c r="BN111" s="232"/>
      <c r="BO111" s="232"/>
      <c r="BP111" s="232"/>
      <c r="BQ111" s="232"/>
      <c r="BR111" s="232"/>
      <c r="BS111" s="247">
        <f t="shared" si="83"/>
        <v>1</v>
      </c>
      <c r="BT111" s="232"/>
      <c r="BU111" s="232"/>
      <c r="BV111" s="247">
        <f t="shared" si="84"/>
        <v>1</v>
      </c>
      <c r="BW111" s="247">
        <f t="shared" si="85"/>
        <v>1</v>
      </c>
      <c r="BX111" s="247">
        <f t="shared" si="86"/>
        <v>1</v>
      </c>
      <c r="BY111" s="247">
        <f t="shared" si="87"/>
        <v>1</v>
      </c>
      <c r="BZ111" s="247">
        <f xml:space="preserve"> IF( ISNUMBER(#REF! ), 0, 1 )</f>
        <v>1</v>
      </c>
      <c r="CA111" s="247">
        <f t="shared" si="88"/>
        <v>1</v>
      </c>
      <c r="CB111" s="322"/>
      <c r="CC111" s="196"/>
      <c r="CD111" s="196"/>
      <c r="CE111" s="687"/>
      <c r="CF111" s="687"/>
      <c r="CG111" s="687"/>
    </row>
    <row r="112" spans="1:85" s="2444" customFormat="1" ht="15.75" customHeight="1">
      <c r="A112" s="687"/>
      <c r="B112" s="3053"/>
      <c r="C112" s="3054"/>
      <c r="D112" s="3085" t="s">
        <v>3600</v>
      </c>
      <c r="E112" s="3086"/>
      <c r="F112" s="3054"/>
      <c r="G112" s="3054"/>
      <c r="H112" s="3086"/>
      <c r="I112" s="3086"/>
      <c r="J112" s="3086"/>
      <c r="K112" s="3054"/>
      <c r="L112" s="3054"/>
      <c r="M112" s="3054"/>
      <c r="N112" s="3055"/>
      <c r="O112" s="3056"/>
      <c r="P112" s="3055"/>
      <c r="Q112" s="3057"/>
      <c r="R112" s="3056"/>
      <c r="S112" s="3056"/>
      <c r="T112" s="3056"/>
      <c r="U112" s="3090">
        <f t="shared" si="71"/>
        <v>0</v>
      </c>
      <c r="V112" s="3091">
        <f t="shared" si="72"/>
        <v>0</v>
      </c>
      <c r="W112" s="3091">
        <f t="shared" si="73"/>
        <v>0</v>
      </c>
      <c r="X112" s="3077"/>
      <c r="Y112" s="3075"/>
      <c r="Z112" s="3075"/>
      <c r="AA112" s="3058"/>
      <c r="AB112" s="3092">
        <f t="shared" si="74"/>
        <v>0</v>
      </c>
      <c r="AC112" s="3092" t="str">
        <f t="shared" si="75"/>
        <v/>
      </c>
      <c r="AD112" s="3058"/>
      <c r="AE112" s="3058"/>
      <c r="AF112" s="3056"/>
      <c r="AG112" s="3056"/>
      <c r="AH112" s="3056"/>
      <c r="AI112" s="3059" t="str">
        <f t="shared" si="49"/>
        <v>N</v>
      </c>
      <c r="AJ112" s="3059" t="str">
        <f t="shared" si="50"/>
        <v>N</v>
      </c>
      <c r="AK112" s="3059" t="str">
        <f t="shared" si="51"/>
        <v>N</v>
      </c>
      <c r="AL112" s="3059" t="str">
        <f t="shared" si="52"/>
        <v>N</v>
      </c>
      <c r="AM112" s="3059" t="str">
        <f t="shared" si="53"/>
        <v>N</v>
      </c>
      <c r="AN112" s="3059" t="str">
        <f t="shared" si="54"/>
        <v>N</v>
      </c>
      <c r="AO112" s="3059" t="str">
        <f t="shared" si="55"/>
        <v>N</v>
      </c>
      <c r="AP112" s="3059" t="str">
        <f t="shared" si="56"/>
        <v>N</v>
      </c>
      <c r="AQ112" s="3086"/>
      <c r="AR112" s="3060"/>
      <c r="AS112" s="32"/>
      <c r="AT112" s="34" t="s">
        <v>3704</v>
      </c>
      <c r="AU112" s="171"/>
      <c r="AV112" s="322"/>
      <c r="AW112" s="246" t="str">
        <f t="shared" si="89"/>
        <v>Please complete all cells in row</v>
      </c>
      <c r="AX112" s="322"/>
      <c r="AY112" s="196"/>
      <c r="AZ112" s="196"/>
      <c r="BA112" s="196"/>
      <c r="BB112" s="196"/>
      <c r="BC112" s="196"/>
      <c r="BD112" s="196"/>
      <c r="BE112" s="196"/>
      <c r="BF112" s="247">
        <f t="shared" si="76"/>
        <v>1</v>
      </c>
      <c r="BG112" s="247">
        <f t="shared" si="77"/>
        <v>1</v>
      </c>
      <c r="BH112" s="247">
        <f t="shared" si="78"/>
        <v>1</v>
      </c>
      <c r="BI112" s="247">
        <f t="shared" si="79"/>
        <v>1</v>
      </c>
      <c r="BJ112" s="247">
        <f t="shared" si="80"/>
        <v>1</v>
      </c>
      <c r="BK112" s="247">
        <f t="shared" si="81"/>
        <v>1</v>
      </c>
      <c r="BL112" s="247">
        <f t="shared" si="82"/>
        <v>1</v>
      </c>
      <c r="BM112" s="232"/>
      <c r="BN112" s="232"/>
      <c r="BO112" s="232"/>
      <c r="BP112" s="232"/>
      <c r="BQ112" s="232"/>
      <c r="BR112" s="232"/>
      <c r="BS112" s="247">
        <f t="shared" si="83"/>
        <v>1</v>
      </c>
      <c r="BT112" s="232"/>
      <c r="BU112" s="232"/>
      <c r="BV112" s="247">
        <f t="shared" si="84"/>
        <v>1</v>
      </c>
      <c r="BW112" s="247">
        <f t="shared" si="85"/>
        <v>1</v>
      </c>
      <c r="BX112" s="247">
        <f t="shared" si="86"/>
        <v>1</v>
      </c>
      <c r="BY112" s="247">
        <f t="shared" si="87"/>
        <v>1</v>
      </c>
      <c r="BZ112" s="247">
        <f xml:space="preserve"> IF( ISNUMBER(#REF! ), 0, 1 )</f>
        <v>1</v>
      </c>
      <c r="CA112" s="247">
        <f t="shared" si="88"/>
        <v>1</v>
      </c>
      <c r="CB112" s="322"/>
      <c r="CC112" s="196"/>
      <c r="CD112" s="196"/>
      <c r="CE112" s="687"/>
      <c r="CF112" s="687"/>
      <c r="CG112" s="687"/>
    </row>
    <row r="113" spans="1:85" s="2444" customFormat="1" ht="15.75" customHeight="1">
      <c r="A113" s="687"/>
      <c r="B113" s="3053"/>
      <c r="C113" s="3054"/>
      <c r="D113" s="3085" t="s">
        <v>3600</v>
      </c>
      <c r="E113" s="3086"/>
      <c r="F113" s="3054"/>
      <c r="G113" s="3054"/>
      <c r="H113" s="3086"/>
      <c r="I113" s="3086"/>
      <c r="J113" s="3086"/>
      <c r="K113" s="3054"/>
      <c r="L113" s="3054"/>
      <c r="M113" s="3054"/>
      <c r="N113" s="3055"/>
      <c r="O113" s="3056"/>
      <c r="P113" s="3055"/>
      <c r="Q113" s="3057"/>
      <c r="R113" s="3056"/>
      <c r="S113" s="3056"/>
      <c r="T113" s="3056"/>
      <c r="U113" s="3090">
        <f t="shared" si="71"/>
        <v>0</v>
      </c>
      <c r="V113" s="3091">
        <f t="shared" si="72"/>
        <v>0</v>
      </c>
      <c r="W113" s="3091">
        <f t="shared" si="73"/>
        <v>0</v>
      </c>
      <c r="X113" s="3077"/>
      <c r="Y113" s="3075"/>
      <c r="Z113" s="3075"/>
      <c r="AA113" s="3058"/>
      <c r="AB113" s="3092">
        <f t="shared" si="74"/>
        <v>0</v>
      </c>
      <c r="AC113" s="3092" t="str">
        <f t="shared" si="75"/>
        <v/>
      </c>
      <c r="AD113" s="3058"/>
      <c r="AE113" s="3058"/>
      <c r="AF113" s="3056"/>
      <c r="AG113" s="3056"/>
      <c r="AH113" s="3056"/>
      <c r="AI113" s="3059" t="str">
        <f t="shared" si="49"/>
        <v>N</v>
      </c>
      <c r="AJ113" s="3059" t="str">
        <f t="shared" si="50"/>
        <v>N</v>
      </c>
      <c r="AK113" s="3059" t="str">
        <f t="shared" si="51"/>
        <v>N</v>
      </c>
      <c r="AL113" s="3059" t="str">
        <f t="shared" si="52"/>
        <v>N</v>
      </c>
      <c r="AM113" s="3059" t="str">
        <f t="shared" si="53"/>
        <v>N</v>
      </c>
      <c r="AN113" s="3059" t="str">
        <f t="shared" si="54"/>
        <v>N</v>
      </c>
      <c r="AO113" s="3059" t="str">
        <f t="shared" si="55"/>
        <v>N</v>
      </c>
      <c r="AP113" s="3059" t="str">
        <f t="shared" si="56"/>
        <v>N</v>
      </c>
      <c r="AQ113" s="3086"/>
      <c r="AR113" s="3060"/>
      <c r="AS113" s="32"/>
      <c r="AT113" s="34" t="s">
        <v>3705</v>
      </c>
      <c r="AU113" s="171"/>
      <c r="AV113" s="322"/>
      <c r="AW113" s="246" t="str">
        <f t="shared" si="89"/>
        <v>Please complete all cells in row</v>
      </c>
      <c r="AX113" s="322"/>
      <c r="AY113" s="196"/>
      <c r="AZ113" s="196"/>
      <c r="BA113" s="196"/>
      <c r="BB113" s="196"/>
      <c r="BC113" s="196"/>
      <c r="BD113" s="196"/>
      <c r="BE113" s="196"/>
      <c r="BF113" s="247">
        <f t="shared" si="76"/>
        <v>1</v>
      </c>
      <c r="BG113" s="247">
        <f t="shared" si="77"/>
        <v>1</v>
      </c>
      <c r="BH113" s="247">
        <f t="shared" si="78"/>
        <v>1</v>
      </c>
      <c r="BI113" s="247">
        <f t="shared" si="79"/>
        <v>1</v>
      </c>
      <c r="BJ113" s="247">
        <f t="shared" si="80"/>
        <v>1</v>
      </c>
      <c r="BK113" s="247">
        <f t="shared" si="81"/>
        <v>1</v>
      </c>
      <c r="BL113" s="247">
        <f t="shared" si="82"/>
        <v>1</v>
      </c>
      <c r="BM113" s="232"/>
      <c r="BN113" s="232"/>
      <c r="BO113" s="232"/>
      <c r="BP113" s="232"/>
      <c r="BQ113" s="232"/>
      <c r="BR113" s="232"/>
      <c r="BS113" s="247">
        <f t="shared" si="83"/>
        <v>1</v>
      </c>
      <c r="BT113" s="232"/>
      <c r="BU113" s="232"/>
      <c r="BV113" s="247">
        <f t="shared" si="84"/>
        <v>1</v>
      </c>
      <c r="BW113" s="247">
        <f t="shared" si="85"/>
        <v>1</v>
      </c>
      <c r="BX113" s="247">
        <f t="shared" si="86"/>
        <v>1</v>
      </c>
      <c r="BY113" s="247">
        <f t="shared" si="87"/>
        <v>1</v>
      </c>
      <c r="BZ113" s="247">
        <f xml:space="preserve"> IF( ISNUMBER(#REF! ), 0, 1 )</f>
        <v>1</v>
      </c>
      <c r="CA113" s="247">
        <f t="shared" si="88"/>
        <v>1</v>
      </c>
      <c r="CB113" s="322"/>
      <c r="CC113" s="196"/>
      <c r="CD113" s="196"/>
      <c r="CE113" s="687"/>
      <c r="CF113" s="687"/>
      <c r="CG113" s="687"/>
    </row>
    <row r="114" spans="1:85" s="2444" customFormat="1" ht="15.75" customHeight="1">
      <c r="A114" s="687"/>
      <c r="B114" s="3053"/>
      <c r="C114" s="3054"/>
      <c r="D114" s="3085" t="s">
        <v>3600</v>
      </c>
      <c r="E114" s="3086"/>
      <c r="F114" s="3054"/>
      <c r="G114" s="3054"/>
      <c r="H114" s="3086"/>
      <c r="I114" s="3086"/>
      <c r="J114" s="3086"/>
      <c r="K114" s="3054"/>
      <c r="L114" s="3054"/>
      <c r="M114" s="3054"/>
      <c r="N114" s="3055"/>
      <c r="O114" s="3056"/>
      <c r="P114" s="3055"/>
      <c r="Q114" s="3057"/>
      <c r="R114" s="3056"/>
      <c r="S114" s="3056"/>
      <c r="T114" s="3056"/>
      <c r="U114" s="3090">
        <f t="shared" si="71"/>
        <v>0</v>
      </c>
      <c r="V114" s="3091">
        <f t="shared" si="72"/>
        <v>0</v>
      </c>
      <c r="W114" s="3091">
        <f t="shared" si="73"/>
        <v>0</v>
      </c>
      <c r="X114" s="3077"/>
      <c r="Y114" s="3075"/>
      <c r="Z114" s="3075"/>
      <c r="AA114" s="3058"/>
      <c r="AB114" s="3092">
        <f t="shared" si="74"/>
        <v>0</v>
      </c>
      <c r="AC114" s="3092" t="str">
        <f t="shared" si="75"/>
        <v/>
      </c>
      <c r="AD114" s="3058"/>
      <c r="AE114" s="3058"/>
      <c r="AF114" s="3056"/>
      <c r="AG114" s="3056"/>
      <c r="AH114" s="3056"/>
      <c r="AI114" s="3059" t="str">
        <f t="shared" si="49"/>
        <v>N</v>
      </c>
      <c r="AJ114" s="3059" t="str">
        <f t="shared" si="50"/>
        <v>N</v>
      </c>
      <c r="AK114" s="3059" t="str">
        <f t="shared" si="51"/>
        <v>N</v>
      </c>
      <c r="AL114" s="3059" t="str">
        <f t="shared" si="52"/>
        <v>N</v>
      </c>
      <c r="AM114" s="3059" t="str">
        <f t="shared" si="53"/>
        <v>N</v>
      </c>
      <c r="AN114" s="3059" t="str">
        <f t="shared" si="54"/>
        <v>N</v>
      </c>
      <c r="AO114" s="3059" t="str">
        <f t="shared" si="55"/>
        <v>N</v>
      </c>
      <c r="AP114" s="3059" t="str">
        <f t="shared" si="56"/>
        <v>N</v>
      </c>
      <c r="AQ114" s="3086"/>
      <c r="AR114" s="3060"/>
      <c r="AS114" s="32"/>
      <c r="AT114" s="34" t="s">
        <v>3706</v>
      </c>
      <c r="AU114" s="171"/>
      <c r="AV114" s="322"/>
      <c r="AW114" s="246" t="str">
        <f t="shared" si="89"/>
        <v>Please complete all cells in row</v>
      </c>
      <c r="AX114" s="322"/>
      <c r="AY114" s="196"/>
      <c r="AZ114" s="196"/>
      <c r="BA114" s="196"/>
      <c r="BB114" s="196"/>
      <c r="BC114" s="196"/>
      <c r="BD114" s="196"/>
      <c r="BE114" s="196"/>
      <c r="BF114" s="247">
        <f t="shared" si="76"/>
        <v>1</v>
      </c>
      <c r="BG114" s="247">
        <f t="shared" si="77"/>
        <v>1</v>
      </c>
      <c r="BH114" s="247">
        <f t="shared" si="78"/>
        <v>1</v>
      </c>
      <c r="BI114" s="247">
        <f t="shared" si="79"/>
        <v>1</v>
      </c>
      <c r="BJ114" s="247">
        <f t="shared" si="80"/>
        <v>1</v>
      </c>
      <c r="BK114" s="247">
        <f t="shared" si="81"/>
        <v>1</v>
      </c>
      <c r="BL114" s="247">
        <f t="shared" si="82"/>
        <v>1</v>
      </c>
      <c r="BM114" s="232"/>
      <c r="BN114" s="232"/>
      <c r="BO114" s="232"/>
      <c r="BP114" s="232"/>
      <c r="BQ114" s="232"/>
      <c r="BR114" s="232"/>
      <c r="BS114" s="247">
        <f t="shared" si="83"/>
        <v>1</v>
      </c>
      <c r="BT114" s="232"/>
      <c r="BU114" s="232"/>
      <c r="BV114" s="247">
        <f t="shared" si="84"/>
        <v>1</v>
      </c>
      <c r="BW114" s="247">
        <f t="shared" si="85"/>
        <v>1</v>
      </c>
      <c r="BX114" s="247">
        <f t="shared" si="86"/>
        <v>1</v>
      </c>
      <c r="BY114" s="247">
        <f t="shared" si="87"/>
        <v>1</v>
      </c>
      <c r="BZ114" s="247">
        <f xml:space="preserve"> IF( ISNUMBER(#REF! ), 0, 1 )</f>
        <v>1</v>
      </c>
      <c r="CA114" s="247">
        <f t="shared" si="88"/>
        <v>1</v>
      </c>
      <c r="CB114" s="322"/>
      <c r="CC114" s="196"/>
      <c r="CD114" s="196"/>
      <c r="CE114" s="687"/>
      <c r="CF114" s="687"/>
      <c r="CG114" s="687"/>
    </row>
    <row r="115" spans="1:85" s="2444" customFormat="1" ht="15.75" customHeight="1">
      <c r="A115" s="687"/>
      <c r="B115" s="3053"/>
      <c r="C115" s="3054"/>
      <c r="D115" s="3085" t="s">
        <v>3600</v>
      </c>
      <c r="E115" s="3086"/>
      <c r="F115" s="3054"/>
      <c r="G115" s="3054"/>
      <c r="H115" s="3086"/>
      <c r="I115" s="3086"/>
      <c r="J115" s="3086"/>
      <c r="K115" s="3054"/>
      <c r="L115" s="3054"/>
      <c r="M115" s="3054"/>
      <c r="N115" s="3055"/>
      <c r="O115" s="3056"/>
      <c r="P115" s="3055"/>
      <c r="Q115" s="3057"/>
      <c r="R115" s="3056"/>
      <c r="S115" s="3056"/>
      <c r="T115" s="3056"/>
      <c r="U115" s="3090">
        <f t="shared" si="71"/>
        <v>0</v>
      </c>
      <c r="V115" s="3091">
        <f t="shared" si="72"/>
        <v>0</v>
      </c>
      <c r="W115" s="3091">
        <f t="shared" si="73"/>
        <v>0</v>
      </c>
      <c r="X115" s="3077"/>
      <c r="Y115" s="3075"/>
      <c r="Z115" s="3075"/>
      <c r="AA115" s="3058"/>
      <c r="AB115" s="3092">
        <f t="shared" si="74"/>
        <v>0</v>
      </c>
      <c r="AC115" s="3092" t="str">
        <f t="shared" si="75"/>
        <v/>
      </c>
      <c r="AD115" s="3058"/>
      <c r="AE115" s="3058"/>
      <c r="AF115" s="3056"/>
      <c r="AG115" s="3056"/>
      <c r="AH115" s="3056"/>
      <c r="AI115" s="3059" t="str">
        <f t="shared" si="49"/>
        <v>N</v>
      </c>
      <c r="AJ115" s="3059" t="str">
        <f t="shared" si="50"/>
        <v>N</v>
      </c>
      <c r="AK115" s="3059" t="str">
        <f t="shared" si="51"/>
        <v>N</v>
      </c>
      <c r="AL115" s="3059" t="str">
        <f t="shared" si="52"/>
        <v>N</v>
      </c>
      <c r="AM115" s="3059" t="str">
        <f t="shared" si="53"/>
        <v>N</v>
      </c>
      <c r="AN115" s="3059" t="str">
        <f t="shared" si="54"/>
        <v>N</v>
      </c>
      <c r="AO115" s="3059" t="str">
        <f t="shared" si="55"/>
        <v>N</v>
      </c>
      <c r="AP115" s="3059" t="str">
        <f t="shared" si="56"/>
        <v>N</v>
      </c>
      <c r="AQ115" s="3086"/>
      <c r="AR115" s="3060"/>
      <c r="AS115" s="32"/>
      <c r="AT115" s="34" t="s">
        <v>3707</v>
      </c>
      <c r="AU115" s="171"/>
      <c r="AV115" s="322"/>
      <c r="AW115" s="246" t="str">
        <f t="shared" si="89"/>
        <v>Please complete all cells in row</v>
      </c>
      <c r="AX115" s="322"/>
      <c r="AY115" s="196"/>
      <c r="AZ115" s="196"/>
      <c r="BA115" s="196"/>
      <c r="BB115" s="196"/>
      <c r="BC115" s="196"/>
      <c r="BD115" s="196"/>
      <c r="BE115" s="196"/>
      <c r="BF115" s="247">
        <f t="shared" si="76"/>
        <v>1</v>
      </c>
      <c r="BG115" s="247">
        <f t="shared" si="77"/>
        <v>1</v>
      </c>
      <c r="BH115" s="247">
        <f t="shared" si="78"/>
        <v>1</v>
      </c>
      <c r="BI115" s="247">
        <f t="shared" si="79"/>
        <v>1</v>
      </c>
      <c r="BJ115" s="247">
        <f t="shared" si="80"/>
        <v>1</v>
      </c>
      <c r="BK115" s="247">
        <f t="shared" si="81"/>
        <v>1</v>
      </c>
      <c r="BL115" s="247">
        <f t="shared" si="82"/>
        <v>1</v>
      </c>
      <c r="BM115" s="232"/>
      <c r="BN115" s="232"/>
      <c r="BO115" s="232"/>
      <c r="BP115" s="232"/>
      <c r="BQ115" s="232"/>
      <c r="BR115" s="232"/>
      <c r="BS115" s="247">
        <f t="shared" si="83"/>
        <v>1</v>
      </c>
      <c r="BT115" s="232"/>
      <c r="BU115" s="232"/>
      <c r="BV115" s="247">
        <f t="shared" si="84"/>
        <v>1</v>
      </c>
      <c r="BW115" s="247">
        <f t="shared" si="85"/>
        <v>1</v>
      </c>
      <c r="BX115" s="247">
        <f t="shared" si="86"/>
        <v>1</v>
      </c>
      <c r="BY115" s="247">
        <f t="shared" si="87"/>
        <v>1</v>
      </c>
      <c r="BZ115" s="247">
        <f xml:space="preserve"> IF( ISNUMBER(#REF! ), 0, 1 )</f>
        <v>1</v>
      </c>
      <c r="CA115" s="247">
        <f t="shared" si="88"/>
        <v>1</v>
      </c>
      <c r="CB115" s="322"/>
      <c r="CC115" s="196"/>
      <c r="CD115" s="196"/>
      <c r="CE115" s="687"/>
      <c r="CF115" s="687"/>
      <c r="CG115" s="687"/>
    </row>
    <row r="116" spans="1:85" s="2444" customFormat="1" ht="15.75" customHeight="1">
      <c r="A116" s="687"/>
      <c r="B116" s="3053"/>
      <c r="C116" s="3054"/>
      <c r="D116" s="3085" t="s">
        <v>3600</v>
      </c>
      <c r="E116" s="3086"/>
      <c r="F116" s="3054"/>
      <c r="G116" s="3054"/>
      <c r="H116" s="3086"/>
      <c r="I116" s="3086"/>
      <c r="J116" s="3086"/>
      <c r="K116" s="3054"/>
      <c r="L116" s="3054"/>
      <c r="M116" s="3054"/>
      <c r="N116" s="3055"/>
      <c r="O116" s="3056"/>
      <c r="P116" s="3055"/>
      <c r="Q116" s="3057"/>
      <c r="R116" s="3056"/>
      <c r="S116" s="3056"/>
      <c r="T116" s="3056"/>
      <c r="U116" s="3090">
        <f t="shared" si="71"/>
        <v>0</v>
      </c>
      <c r="V116" s="3091">
        <f t="shared" si="72"/>
        <v>0</v>
      </c>
      <c r="W116" s="3091">
        <f t="shared" si="73"/>
        <v>0</v>
      </c>
      <c r="X116" s="3077"/>
      <c r="Y116" s="3075"/>
      <c r="Z116" s="3075"/>
      <c r="AA116" s="3058"/>
      <c r="AB116" s="3092">
        <f t="shared" si="74"/>
        <v>0</v>
      </c>
      <c r="AC116" s="3092" t="str">
        <f t="shared" si="75"/>
        <v/>
      </c>
      <c r="AD116" s="3058"/>
      <c r="AE116" s="3058"/>
      <c r="AF116" s="3056"/>
      <c r="AG116" s="3056"/>
      <c r="AH116" s="3056"/>
      <c r="AI116" s="3059" t="str">
        <f t="shared" si="49"/>
        <v>N</v>
      </c>
      <c r="AJ116" s="3059" t="str">
        <f t="shared" si="50"/>
        <v>N</v>
      </c>
      <c r="AK116" s="3059" t="str">
        <f t="shared" si="51"/>
        <v>N</v>
      </c>
      <c r="AL116" s="3059" t="str">
        <f t="shared" si="52"/>
        <v>N</v>
      </c>
      <c r="AM116" s="3059" t="str">
        <f t="shared" si="53"/>
        <v>N</v>
      </c>
      <c r="AN116" s="3059" t="str">
        <f t="shared" si="54"/>
        <v>N</v>
      </c>
      <c r="AO116" s="3059" t="str">
        <f t="shared" si="55"/>
        <v>N</v>
      </c>
      <c r="AP116" s="3059" t="str">
        <f t="shared" si="56"/>
        <v>N</v>
      </c>
      <c r="AQ116" s="3086"/>
      <c r="AR116" s="3060"/>
      <c r="AS116" s="32"/>
      <c r="AT116" s="34" t="s">
        <v>3708</v>
      </c>
      <c r="AU116" s="171"/>
      <c r="AV116" s="322"/>
      <c r="AW116" s="246" t="str">
        <f t="shared" si="89"/>
        <v>Please complete all cells in row</v>
      </c>
      <c r="AX116" s="322"/>
      <c r="AY116" s="196"/>
      <c r="AZ116" s="196"/>
      <c r="BA116" s="196"/>
      <c r="BB116" s="196"/>
      <c r="BC116" s="196"/>
      <c r="BD116" s="196"/>
      <c r="BE116" s="196"/>
      <c r="BF116" s="247">
        <f t="shared" si="76"/>
        <v>1</v>
      </c>
      <c r="BG116" s="247">
        <f t="shared" si="77"/>
        <v>1</v>
      </c>
      <c r="BH116" s="247">
        <f t="shared" si="78"/>
        <v>1</v>
      </c>
      <c r="BI116" s="247">
        <f t="shared" si="79"/>
        <v>1</v>
      </c>
      <c r="BJ116" s="247">
        <f t="shared" si="80"/>
        <v>1</v>
      </c>
      <c r="BK116" s="247">
        <f t="shared" si="81"/>
        <v>1</v>
      </c>
      <c r="BL116" s="247">
        <f t="shared" si="82"/>
        <v>1</v>
      </c>
      <c r="BM116" s="232"/>
      <c r="BN116" s="232"/>
      <c r="BO116" s="232"/>
      <c r="BP116" s="232"/>
      <c r="BQ116" s="232"/>
      <c r="BR116" s="232"/>
      <c r="BS116" s="247">
        <f t="shared" si="83"/>
        <v>1</v>
      </c>
      <c r="BT116" s="232"/>
      <c r="BU116" s="232"/>
      <c r="BV116" s="247">
        <f t="shared" si="84"/>
        <v>1</v>
      </c>
      <c r="BW116" s="247">
        <f t="shared" si="85"/>
        <v>1</v>
      </c>
      <c r="BX116" s="247">
        <f t="shared" si="86"/>
        <v>1</v>
      </c>
      <c r="BY116" s="247">
        <f t="shared" si="87"/>
        <v>1</v>
      </c>
      <c r="BZ116" s="247">
        <f xml:space="preserve"> IF( ISNUMBER(#REF! ), 0, 1 )</f>
        <v>1</v>
      </c>
      <c r="CA116" s="247">
        <f t="shared" si="88"/>
        <v>1</v>
      </c>
      <c r="CB116" s="322"/>
      <c r="CC116" s="196"/>
      <c r="CD116" s="196"/>
      <c r="CE116" s="687"/>
      <c r="CF116" s="687"/>
      <c r="CG116" s="687"/>
    </row>
    <row r="117" spans="1:85" s="2444" customFormat="1" ht="15.75" customHeight="1">
      <c r="A117" s="687"/>
      <c r="B117" s="3053"/>
      <c r="C117" s="3054"/>
      <c r="D117" s="3085" t="s">
        <v>3600</v>
      </c>
      <c r="E117" s="3086"/>
      <c r="F117" s="3054"/>
      <c r="G117" s="3054"/>
      <c r="H117" s="3086"/>
      <c r="I117" s="3086"/>
      <c r="J117" s="3086"/>
      <c r="K117" s="3054"/>
      <c r="L117" s="3054"/>
      <c r="M117" s="3054"/>
      <c r="N117" s="3055"/>
      <c r="O117" s="3056"/>
      <c r="P117" s="3055"/>
      <c r="Q117" s="3057"/>
      <c r="R117" s="3056"/>
      <c r="S117" s="3056"/>
      <c r="T117" s="3056"/>
      <c r="U117" s="3090">
        <f t="shared" si="71"/>
        <v>0</v>
      </c>
      <c r="V117" s="3091">
        <f t="shared" si="72"/>
        <v>0</v>
      </c>
      <c r="W117" s="3091">
        <f t="shared" si="73"/>
        <v>0</v>
      </c>
      <c r="X117" s="3077"/>
      <c r="Y117" s="3075"/>
      <c r="Z117" s="3075"/>
      <c r="AA117" s="3058"/>
      <c r="AB117" s="3092">
        <f t="shared" si="74"/>
        <v>0</v>
      </c>
      <c r="AC117" s="3092" t="str">
        <f t="shared" si="75"/>
        <v/>
      </c>
      <c r="AD117" s="3058"/>
      <c r="AE117" s="3058"/>
      <c r="AF117" s="3056"/>
      <c r="AG117" s="3056"/>
      <c r="AH117" s="3056"/>
      <c r="AI117" s="3059" t="str">
        <f t="shared" si="49"/>
        <v>N</v>
      </c>
      <c r="AJ117" s="3059" t="str">
        <f t="shared" si="50"/>
        <v>N</v>
      </c>
      <c r="AK117" s="3059" t="str">
        <f t="shared" si="51"/>
        <v>N</v>
      </c>
      <c r="AL117" s="3059" t="str">
        <f t="shared" si="52"/>
        <v>N</v>
      </c>
      <c r="AM117" s="3059" t="str">
        <f t="shared" si="53"/>
        <v>N</v>
      </c>
      <c r="AN117" s="3059" t="str">
        <f t="shared" si="54"/>
        <v>N</v>
      </c>
      <c r="AO117" s="3059" t="str">
        <f t="shared" si="55"/>
        <v>N</v>
      </c>
      <c r="AP117" s="3059" t="str">
        <f t="shared" si="56"/>
        <v>N</v>
      </c>
      <c r="AQ117" s="3086"/>
      <c r="AR117" s="3060"/>
      <c r="AS117" s="32"/>
      <c r="AT117" s="34" t="s">
        <v>3709</v>
      </c>
      <c r="AU117" s="171"/>
      <c r="AV117" s="322"/>
      <c r="AW117" s="246" t="str">
        <f t="shared" si="89"/>
        <v>Please complete all cells in row</v>
      </c>
      <c r="AX117" s="322"/>
      <c r="AY117" s="196"/>
      <c r="AZ117" s="196"/>
      <c r="BA117" s="196"/>
      <c r="BB117" s="196"/>
      <c r="BC117" s="196"/>
      <c r="BD117" s="196"/>
      <c r="BE117" s="196"/>
      <c r="BF117" s="247">
        <f t="shared" si="76"/>
        <v>1</v>
      </c>
      <c r="BG117" s="247">
        <f t="shared" si="77"/>
        <v>1</v>
      </c>
      <c r="BH117" s="247">
        <f t="shared" si="78"/>
        <v>1</v>
      </c>
      <c r="BI117" s="247">
        <f t="shared" si="79"/>
        <v>1</v>
      </c>
      <c r="BJ117" s="247">
        <f t="shared" si="80"/>
        <v>1</v>
      </c>
      <c r="BK117" s="247">
        <f t="shared" si="81"/>
        <v>1</v>
      </c>
      <c r="BL117" s="247">
        <f t="shared" si="82"/>
        <v>1</v>
      </c>
      <c r="BM117" s="232"/>
      <c r="BN117" s="232"/>
      <c r="BO117" s="232"/>
      <c r="BP117" s="232"/>
      <c r="BQ117" s="232"/>
      <c r="BR117" s="232"/>
      <c r="BS117" s="247">
        <f t="shared" si="83"/>
        <v>1</v>
      </c>
      <c r="BT117" s="232"/>
      <c r="BU117" s="232"/>
      <c r="BV117" s="247">
        <f t="shared" si="84"/>
        <v>1</v>
      </c>
      <c r="BW117" s="247">
        <f t="shared" si="85"/>
        <v>1</v>
      </c>
      <c r="BX117" s="247">
        <f t="shared" si="86"/>
        <v>1</v>
      </c>
      <c r="BY117" s="247">
        <f t="shared" si="87"/>
        <v>1</v>
      </c>
      <c r="BZ117" s="247">
        <f xml:space="preserve"> IF( ISNUMBER(#REF! ), 0, 1 )</f>
        <v>1</v>
      </c>
      <c r="CA117" s="247">
        <f t="shared" si="88"/>
        <v>1</v>
      </c>
      <c r="CB117" s="322"/>
      <c r="CC117" s="196"/>
      <c r="CD117" s="196"/>
      <c r="CE117" s="687"/>
      <c r="CF117" s="687"/>
      <c r="CG117" s="687"/>
    </row>
    <row r="118" spans="1:85" s="2444" customFormat="1" ht="15.75" customHeight="1">
      <c r="A118" s="687"/>
      <c r="B118" s="3053"/>
      <c r="C118" s="3054"/>
      <c r="D118" s="3085" t="s">
        <v>3600</v>
      </c>
      <c r="E118" s="3086"/>
      <c r="F118" s="3054"/>
      <c r="G118" s="3054"/>
      <c r="H118" s="3086"/>
      <c r="I118" s="3086"/>
      <c r="J118" s="3086"/>
      <c r="K118" s="3054"/>
      <c r="L118" s="3054"/>
      <c r="M118" s="3054"/>
      <c r="N118" s="3055"/>
      <c r="O118" s="3056"/>
      <c r="P118" s="3055"/>
      <c r="Q118" s="3057"/>
      <c r="R118" s="3056"/>
      <c r="S118" s="3056"/>
      <c r="T118" s="3056"/>
      <c r="U118" s="3090">
        <f t="shared" si="71"/>
        <v>0</v>
      </c>
      <c r="V118" s="3091">
        <f t="shared" si="72"/>
        <v>0</v>
      </c>
      <c r="W118" s="3091">
        <f t="shared" si="73"/>
        <v>0</v>
      </c>
      <c r="X118" s="3077"/>
      <c r="Y118" s="3075"/>
      <c r="Z118" s="3075"/>
      <c r="AA118" s="3058"/>
      <c r="AB118" s="3092">
        <f t="shared" si="74"/>
        <v>0</v>
      </c>
      <c r="AC118" s="3092" t="str">
        <f t="shared" si="75"/>
        <v/>
      </c>
      <c r="AD118" s="3058"/>
      <c r="AE118" s="3058"/>
      <c r="AF118" s="3056"/>
      <c r="AG118" s="3056"/>
      <c r="AH118" s="3056"/>
      <c r="AI118" s="3059" t="str">
        <f t="shared" si="49"/>
        <v>N</v>
      </c>
      <c r="AJ118" s="3059" t="str">
        <f t="shared" si="50"/>
        <v>N</v>
      </c>
      <c r="AK118" s="3059" t="str">
        <f t="shared" si="51"/>
        <v>N</v>
      </c>
      <c r="AL118" s="3059" t="str">
        <f t="shared" si="52"/>
        <v>N</v>
      </c>
      <c r="AM118" s="3059" t="str">
        <f t="shared" si="53"/>
        <v>N</v>
      </c>
      <c r="AN118" s="3059" t="str">
        <f t="shared" si="54"/>
        <v>N</v>
      </c>
      <c r="AO118" s="3059" t="str">
        <f t="shared" si="55"/>
        <v>N</v>
      </c>
      <c r="AP118" s="3059" t="str">
        <f t="shared" si="56"/>
        <v>N</v>
      </c>
      <c r="AQ118" s="3086"/>
      <c r="AR118" s="3060"/>
      <c r="AS118" s="32"/>
      <c r="AT118" s="34" t="s">
        <v>3710</v>
      </c>
      <c r="AU118" s="171"/>
      <c r="AV118" s="322"/>
      <c r="AW118" s="246" t="str">
        <f t="shared" si="89"/>
        <v>Please complete all cells in row</v>
      </c>
      <c r="AX118" s="322"/>
      <c r="AY118" s="196"/>
      <c r="AZ118" s="196"/>
      <c r="BA118" s="196"/>
      <c r="BB118" s="196"/>
      <c r="BC118" s="196"/>
      <c r="BD118" s="196"/>
      <c r="BE118" s="196"/>
      <c r="BF118" s="247">
        <f t="shared" si="76"/>
        <v>1</v>
      </c>
      <c r="BG118" s="247">
        <f t="shared" si="77"/>
        <v>1</v>
      </c>
      <c r="BH118" s="247">
        <f t="shared" si="78"/>
        <v>1</v>
      </c>
      <c r="BI118" s="247">
        <f t="shared" si="79"/>
        <v>1</v>
      </c>
      <c r="BJ118" s="247">
        <f t="shared" si="80"/>
        <v>1</v>
      </c>
      <c r="BK118" s="247">
        <f t="shared" si="81"/>
        <v>1</v>
      </c>
      <c r="BL118" s="247">
        <f t="shared" si="82"/>
        <v>1</v>
      </c>
      <c r="BM118" s="232"/>
      <c r="BN118" s="232"/>
      <c r="BO118" s="232"/>
      <c r="BP118" s="232"/>
      <c r="BQ118" s="232"/>
      <c r="BR118" s="232"/>
      <c r="BS118" s="247">
        <f t="shared" si="83"/>
        <v>1</v>
      </c>
      <c r="BT118" s="232"/>
      <c r="BU118" s="232"/>
      <c r="BV118" s="247">
        <f t="shared" si="84"/>
        <v>1</v>
      </c>
      <c r="BW118" s="247">
        <f t="shared" si="85"/>
        <v>1</v>
      </c>
      <c r="BX118" s="247">
        <f t="shared" si="86"/>
        <v>1</v>
      </c>
      <c r="BY118" s="247">
        <f t="shared" si="87"/>
        <v>1</v>
      </c>
      <c r="BZ118" s="247">
        <f xml:space="preserve"> IF( ISNUMBER(#REF! ), 0, 1 )</f>
        <v>1</v>
      </c>
      <c r="CA118" s="247">
        <f t="shared" si="88"/>
        <v>1</v>
      </c>
      <c r="CB118" s="322"/>
      <c r="CC118" s="196"/>
      <c r="CD118" s="196"/>
      <c r="CE118" s="687"/>
      <c r="CF118" s="687"/>
      <c r="CG118" s="687"/>
    </row>
    <row r="119" spans="1:85" s="2444" customFormat="1" ht="15.75" customHeight="1">
      <c r="A119" s="687"/>
      <c r="B119" s="3053"/>
      <c r="C119" s="3054"/>
      <c r="D119" s="3085" t="s">
        <v>3600</v>
      </c>
      <c r="E119" s="3086"/>
      <c r="F119" s="3054"/>
      <c r="G119" s="3054"/>
      <c r="H119" s="3086"/>
      <c r="I119" s="3086"/>
      <c r="J119" s="3086"/>
      <c r="K119" s="3054"/>
      <c r="L119" s="3054"/>
      <c r="M119" s="3054"/>
      <c r="N119" s="3055"/>
      <c r="O119" s="3056"/>
      <c r="P119" s="3055"/>
      <c r="Q119" s="3057"/>
      <c r="R119" s="3056"/>
      <c r="S119" s="3056"/>
      <c r="T119" s="3056"/>
      <c r="U119" s="3090">
        <f t="shared" si="71"/>
        <v>0</v>
      </c>
      <c r="V119" s="3091">
        <f t="shared" si="72"/>
        <v>0</v>
      </c>
      <c r="W119" s="3091">
        <f t="shared" si="73"/>
        <v>0</v>
      </c>
      <c r="X119" s="3077"/>
      <c r="Y119" s="3075"/>
      <c r="Z119" s="3075"/>
      <c r="AA119" s="3058"/>
      <c r="AB119" s="3092">
        <f t="shared" si="74"/>
        <v>0</v>
      </c>
      <c r="AC119" s="3092" t="str">
        <f t="shared" si="75"/>
        <v/>
      </c>
      <c r="AD119" s="3058"/>
      <c r="AE119" s="3058"/>
      <c r="AF119" s="3056"/>
      <c r="AG119" s="3056"/>
      <c r="AH119" s="3056"/>
      <c r="AI119" s="3059" t="str">
        <f t="shared" si="49"/>
        <v>N</v>
      </c>
      <c r="AJ119" s="3059" t="str">
        <f t="shared" si="50"/>
        <v>N</v>
      </c>
      <c r="AK119" s="3059" t="str">
        <f t="shared" si="51"/>
        <v>N</v>
      </c>
      <c r="AL119" s="3059" t="str">
        <f t="shared" si="52"/>
        <v>N</v>
      </c>
      <c r="AM119" s="3059" t="str">
        <f t="shared" si="53"/>
        <v>N</v>
      </c>
      <c r="AN119" s="3059" t="str">
        <f t="shared" si="54"/>
        <v>N</v>
      </c>
      <c r="AO119" s="3059" t="str">
        <f t="shared" si="55"/>
        <v>N</v>
      </c>
      <c r="AP119" s="3059" t="str">
        <f t="shared" si="56"/>
        <v>N</v>
      </c>
      <c r="AQ119" s="3086"/>
      <c r="AR119" s="3060"/>
      <c r="AS119" s="32"/>
      <c r="AT119" s="34" t="s">
        <v>3711</v>
      </c>
      <c r="AU119" s="171"/>
      <c r="AV119" s="322"/>
      <c r="AW119" s="246" t="str">
        <f t="shared" si="89"/>
        <v>Please complete all cells in row</v>
      </c>
      <c r="AX119" s="322"/>
      <c r="AY119" s="196"/>
      <c r="AZ119" s="196"/>
      <c r="BA119" s="196"/>
      <c r="BB119" s="196"/>
      <c r="BC119" s="196"/>
      <c r="BD119" s="196"/>
      <c r="BE119" s="196"/>
      <c r="BF119" s="247">
        <f t="shared" si="76"/>
        <v>1</v>
      </c>
      <c r="BG119" s="247">
        <f t="shared" si="77"/>
        <v>1</v>
      </c>
      <c r="BH119" s="247">
        <f t="shared" si="78"/>
        <v>1</v>
      </c>
      <c r="BI119" s="247">
        <f t="shared" si="79"/>
        <v>1</v>
      </c>
      <c r="BJ119" s="247">
        <f t="shared" si="80"/>
        <v>1</v>
      </c>
      <c r="BK119" s="247">
        <f t="shared" si="81"/>
        <v>1</v>
      </c>
      <c r="BL119" s="247">
        <f t="shared" si="82"/>
        <v>1</v>
      </c>
      <c r="BM119" s="232"/>
      <c r="BN119" s="232"/>
      <c r="BO119" s="232"/>
      <c r="BP119" s="232"/>
      <c r="BQ119" s="232"/>
      <c r="BR119" s="232"/>
      <c r="BS119" s="247">
        <f t="shared" si="83"/>
        <v>1</v>
      </c>
      <c r="BT119" s="232"/>
      <c r="BU119" s="232"/>
      <c r="BV119" s="247">
        <f t="shared" si="84"/>
        <v>1</v>
      </c>
      <c r="BW119" s="247">
        <f t="shared" si="85"/>
        <v>1</v>
      </c>
      <c r="BX119" s="247">
        <f t="shared" si="86"/>
        <v>1</v>
      </c>
      <c r="BY119" s="247">
        <f t="shared" si="87"/>
        <v>1</v>
      </c>
      <c r="BZ119" s="247">
        <f xml:space="preserve"> IF( ISNUMBER(#REF! ), 0, 1 )</f>
        <v>1</v>
      </c>
      <c r="CA119" s="247">
        <f t="shared" si="88"/>
        <v>1</v>
      </c>
      <c r="CB119" s="322"/>
      <c r="CC119" s="196"/>
      <c r="CD119" s="196"/>
      <c r="CE119" s="687"/>
      <c r="CF119" s="687"/>
      <c r="CG119" s="687"/>
    </row>
    <row r="120" spans="1:85" s="2444" customFormat="1" ht="15.75" customHeight="1">
      <c r="A120" s="687"/>
      <c r="B120" s="3053"/>
      <c r="C120" s="3054"/>
      <c r="D120" s="3085" t="s">
        <v>3600</v>
      </c>
      <c r="E120" s="3086"/>
      <c r="F120" s="3054"/>
      <c r="G120" s="3054"/>
      <c r="H120" s="3086"/>
      <c r="I120" s="3086"/>
      <c r="J120" s="3086"/>
      <c r="K120" s="3054"/>
      <c r="L120" s="3054"/>
      <c r="M120" s="3054"/>
      <c r="N120" s="3055"/>
      <c r="O120" s="3056"/>
      <c r="P120" s="3055"/>
      <c r="Q120" s="3057"/>
      <c r="R120" s="3056"/>
      <c r="S120" s="3056"/>
      <c r="T120" s="3056"/>
      <c r="U120" s="3090">
        <f t="shared" si="71"/>
        <v>0</v>
      </c>
      <c r="V120" s="3091">
        <f t="shared" si="72"/>
        <v>0</v>
      </c>
      <c r="W120" s="3091">
        <f t="shared" si="73"/>
        <v>0</v>
      </c>
      <c r="X120" s="3077"/>
      <c r="Y120" s="3075"/>
      <c r="Z120" s="3075"/>
      <c r="AA120" s="3058"/>
      <c r="AB120" s="3092">
        <f t="shared" si="74"/>
        <v>0</v>
      </c>
      <c r="AC120" s="3092" t="str">
        <f t="shared" si="75"/>
        <v/>
      </c>
      <c r="AD120" s="3058"/>
      <c r="AE120" s="3058"/>
      <c r="AF120" s="3056"/>
      <c r="AG120" s="3056"/>
      <c r="AH120" s="3056"/>
      <c r="AI120" s="3059" t="str">
        <f t="shared" si="49"/>
        <v>N</v>
      </c>
      <c r="AJ120" s="3059" t="str">
        <f t="shared" si="50"/>
        <v>N</v>
      </c>
      <c r="AK120" s="3059" t="str">
        <f t="shared" si="51"/>
        <v>N</v>
      </c>
      <c r="AL120" s="3059" t="str">
        <f t="shared" si="52"/>
        <v>N</v>
      </c>
      <c r="AM120" s="3059" t="str">
        <f t="shared" si="53"/>
        <v>N</v>
      </c>
      <c r="AN120" s="3059" t="str">
        <f t="shared" si="54"/>
        <v>N</v>
      </c>
      <c r="AO120" s="3059" t="str">
        <f t="shared" si="55"/>
        <v>N</v>
      </c>
      <c r="AP120" s="3059" t="str">
        <f t="shared" si="56"/>
        <v>N</v>
      </c>
      <c r="AQ120" s="3086"/>
      <c r="AR120" s="3060"/>
      <c r="AS120" s="32"/>
      <c r="AT120" s="34" t="s">
        <v>3712</v>
      </c>
      <c r="AU120" s="171"/>
      <c r="AV120" s="322"/>
      <c r="AW120" s="246" t="str">
        <f t="shared" si="89"/>
        <v>Please complete all cells in row</v>
      </c>
      <c r="AX120" s="322"/>
      <c r="AY120" s="196"/>
      <c r="AZ120" s="196"/>
      <c r="BA120" s="196"/>
      <c r="BB120" s="196"/>
      <c r="BC120" s="196"/>
      <c r="BD120" s="196"/>
      <c r="BE120" s="196"/>
      <c r="BF120" s="247">
        <f t="shared" si="76"/>
        <v>1</v>
      </c>
      <c r="BG120" s="247">
        <f t="shared" si="77"/>
        <v>1</v>
      </c>
      <c r="BH120" s="247">
        <f t="shared" si="78"/>
        <v>1</v>
      </c>
      <c r="BI120" s="247">
        <f t="shared" si="79"/>
        <v>1</v>
      </c>
      <c r="BJ120" s="247">
        <f t="shared" si="80"/>
        <v>1</v>
      </c>
      <c r="BK120" s="247">
        <f t="shared" si="81"/>
        <v>1</v>
      </c>
      <c r="BL120" s="247">
        <f t="shared" si="82"/>
        <v>1</v>
      </c>
      <c r="BM120" s="232"/>
      <c r="BN120" s="232"/>
      <c r="BO120" s="232"/>
      <c r="BP120" s="232"/>
      <c r="BQ120" s="232"/>
      <c r="BR120" s="232"/>
      <c r="BS120" s="247">
        <f t="shared" si="83"/>
        <v>1</v>
      </c>
      <c r="BT120" s="232"/>
      <c r="BU120" s="232"/>
      <c r="BV120" s="247">
        <f t="shared" si="84"/>
        <v>1</v>
      </c>
      <c r="BW120" s="247">
        <f t="shared" si="85"/>
        <v>1</v>
      </c>
      <c r="BX120" s="247">
        <f t="shared" si="86"/>
        <v>1</v>
      </c>
      <c r="BY120" s="247">
        <f t="shared" si="87"/>
        <v>1</v>
      </c>
      <c r="BZ120" s="247">
        <f xml:space="preserve"> IF( ISNUMBER(#REF! ), 0, 1 )</f>
        <v>1</v>
      </c>
      <c r="CA120" s="247">
        <f t="shared" si="88"/>
        <v>1</v>
      </c>
      <c r="CB120" s="322"/>
      <c r="CC120" s="196"/>
      <c r="CD120" s="196"/>
      <c r="CE120" s="687"/>
      <c r="CF120" s="687"/>
      <c r="CG120" s="687"/>
    </row>
    <row r="121" spans="1:85" s="2444" customFormat="1" ht="15.75" customHeight="1">
      <c r="A121" s="687"/>
      <c r="B121" s="3053"/>
      <c r="C121" s="3054"/>
      <c r="D121" s="3085" t="s">
        <v>3600</v>
      </c>
      <c r="E121" s="3086"/>
      <c r="F121" s="3054"/>
      <c r="G121" s="3054"/>
      <c r="H121" s="3086"/>
      <c r="I121" s="3086"/>
      <c r="J121" s="3086"/>
      <c r="K121" s="3054"/>
      <c r="L121" s="3054"/>
      <c r="M121" s="3054"/>
      <c r="N121" s="3055"/>
      <c r="O121" s="3056"/>
      <c r="P121" s="3055"/>
      <c r="Q121" s="3057"/>
      <c r="R121" s="3056"/>
      <c r="S121" s="3056"/>
      <c r="T121" s="3056"/>
      <c r="U121" s="3090">
        <f t="shared" si="71"/>
        <v>0</v>
      </c>
      <c r="V121" s="3091">
        <f t="shared" si="72"/>
        <v>0</v>
      </c>
      <c r="W121" s="3091">
        <f t="shared" si="73"/>
        <v>0</v>
      </c>
      <c r="X121" s="3077"/>
      <c r="Y121" s="3075"/>
      <c r="Z121" s="3075"/>
      <c r="AA121" s="3058"/>
      <c r="AB121" s="3092">
        <f t="shared" si="74"/>
        <v>0</v>
      </c>
      <c r="AC121" s="3092" t="str">
        <f t="shared" si="75"/>
        <v/>
      </c>
      <c r="AD121" s="3058"/>
      <c r="AE121" s="3058"/>
      <c r="AF121" s="3056"/>
      <c r="AG121" s="3056"/>
      <c r="AH121" s="3056"/>
      <c r="AI121" s="3059" t="str">
        <f t="shared" si="49"/>
        <v>N</v>
      </c>
      <c r="AJ121" s="3059" t="str">
        <f t="shared" si="50"/>
        <v>N</v>
      </c>
      <c r="AK121" s="3059" t="str">
        <f t="shared" si="51"/>
        <v>N</v>
      </c>
      <c r="AL121" s="3059" t="str">
        <f t="shared" si="52"/>
        <v>N</v>
      </c>
      <c r="AM121" s="3059" t="str">
        <f t="shared" si="53"/>
        <v>N</v>
      </c>
      <c r="AN121" s="3059" t="str">
        <f t="shared" si="54"/>
        <v>N</v>
      </c>
      <c r="AO121" s="3059" t="str">
        <f t="shared" si="55"/>
        <v>N</v>
      </c>
      <c r="AP121" s="3059" t="str">
        <f t="shared" si="56"/>
        <v>N</v>
      </c>
      <c r="AQ121" s="3086"/>
      <c r="AR121" s="3060"/>
      <c r="AS121" s="32"/>
      <c r="AT121" s="34" t="s">
        <v>3713</v>
      </c>
      <c r="AU121" s="171"/>
      <c r="AV121" s="322"/>
      <c r="AW121" s="246" t="str">
        <f t="shared" si="89"/>
        <v>Please complete all cells in row</v>
      </c>
      <c r="AX121" s="322"/>
      <c r="AY121" s="196"/>
      <c r="AZ121" s="196"/>
      <c r="BA121" s="196"/>
      <c r="BB121" s="196"/>
      <c r="BC121" s="196"/>
      <c r="BD121" s="196"/>
      <c r="BE121" s="196"/>
      <c r="BF121" s="247">
        <f t="shared" si="76"/>
        <v>1</v>
      </c>
      <c r="BG121" s="247">
        <f t="shared" si="77"/>
        <v>1</v>
      </c>
      <c r="BH121" s="247">
        <f t="shared" si="78"/>
        <v>1</v>
      </c>
      <c r="BI121" s="247">
        <f t="shared" si="79"/>
        <v>1</v>
      </c>
      <c r="BJ121" s="247">
        <f t="shared" si="80"/>
        <v>1</v>
      </c>
      <c r="BK121" s="247">
        <f t="shared" si="81"/>
        <v>1</v>
      </c>
      <c r="BL121" s="247">
        <f t="shared" si="82"/>
        <v>1</v>
      </c>
      <c r="BM121" s="232"/>
      <c r="BN121" s="232"/>
      <c r="BO121" s="232"/>
      <c r="BP121" s="232"/>
      <c r="BQ121" s="232"/>
      <c r="BR121" s="232"/>
      <c r="BS121" s="247">
        <f t="shared" si="83"/>
        <v>1</v>
      </c>
      <c r="BT121" s="232"/>
      <c r="BU121" s="232"/>
      <c r="BV121" s="247">
        <f t="shared" si="84"/>
        <v>1</v>
      </c>
      <c r="BW121" s="247">
        <f t="shared" si="85"/>
        <v>1</v>
      </c>
      <c r="BX121" s="247">
        <f t="shared" si="86"/>
        <v>1</v>
      </c>
      <c r="BY121" s="247">
        <f t="shared" si="87"/>
        <v>1</v>
      </c>
      <c r="BZ121" s="247">
        <f xml:space="preserve"> IF( ISNUMBER(#REF! ), 0, 1 )</f>
        <v>1</v>
      </c>
      <c r="CA121" s="247">
        <f t="shared" si="88"/>
        <v>1</v>
      </c>
      <c r="CB121" s="322"/>
      <c r="CC121" s="196"/>
      <c r="CD121" s="196"/>
      <c r="CE121" s="687"/>
      <c r="CF121" s="687"/>
      <c r="CG121" s="687"/>
    </row>
    <row r="122" spans="1:85" s="2444" customFormat="1" ht="15.75" customHeight="1">
      <c r="A122" s="687"/>
      <c r="B122" s="3053"/>
      <c r="C122" s="3054"/>
      <c r="D122" s="3085" t="s">
        <v>3600</v>
      </c>
      <c r="E122" s="3086"/>
      <c r="F122" s="3054"/>
      <c r="G122" s="3054"/>
      <c r="H122" s="3086"/>
      <c r="I122" s="3086"/>
      <c r="J122" s="3086"/>
      <c r="K122" s="3054"/>
      <c r="L122" s="3054"/>
      <c r="M122" s="3054"/>
      <c r="N122" s="3055"/>
      <c r="O122" s="3056"/>
      <c r="P122" s="3055"/>
      <c r="Q122" s="3057"/>
      <c r="R122" s="3056"/>
      <c r="S122" s="3056"/>
      <c r="T122" s="3056"/>
      <c r="U122" s="3090">
        <f t="shared" si="71"/>
        <v>0</v>
      </c>
      <c r="V122" s="3091">
        <f t="shared" si="72"/>
        <v>0</v>
      </c>
      <c r="W122" s="3091">
        <f t="shared" si="73"/>
        <v>0</v>
      </c>
      <c r="X122" s="3077"/>
      <c r="Y122" s="3075"/>
      <c r="Z122" s="3075"/>
      <c r="AA122" s="3058"/>
      <c r="AB122" s="3092">
        <f t="shared" si="74"/>
        <v>0</v>
      </c>
      <c r="AC122" s="3092" t="str">
        <f t="shared" si="75"/>
        <v/>
      </c>
      <c r="AD122" s="3058"/>
      <c r="AE122" s="3058"/>
      <c r="AF122" s="3056"/>
      <c r="AG122" s="3056"/>
      <c r="AH122" s="3056"/>
      <c r="AI122" s="3059" t="str">
        <f t="shared" si="49"/>
        <v>N</v>
      </c>
      <c r="AJ122" s="3059" t="str">
        <f t="shared" si="50"/>
        <v>N</v>
      </c>
      <c r="AK122" s="3059" t="str">
        <f t="shared" si="51"/>
        <v>N</v>
      </c>
      <c r="AL122" s="3059" t="str">
        <f t="shared" si="52"/>
        <v>N</v>
      </c>
      <c r="AM122" s="3059" t="str">
        <f t="shared" si="53"/>
        <v>N</v>
      </c>
      <c r="AN122" s="3059" t="str">
        <f t="shared" si="54"/>
        <v>N</v>
      </c>
      <c r="AO122" s="3059" t="str">
        <f t="shared" si="55"/>
        <v>N</v>
      </c>
      <c r="AP122" s="3059" t="str">
        <f t="shared" si="56"/>
        <v>N</v>
      </c>
      <c r="AQ122" s="3086"/>
      <c r="AR122" s="3060"/>
      <c r="AS122" s="32"/>
      <c r="AT122" s="34" t="s">
        <v>3714</v>
      </c>
      <c r="AU122" s="171"/>
      <c r="AV122" s="322"/>
      <c r="AW122" s="246" t="str">
        <f t="shared" si="89"/>
        <v>Please complete all cells in row</v>
      </c>
      <c r="AX122" s="322"/>
      <c r="AY122" s="196"/>
      <c r="AZ122" s="196"/>
      <c r="BA122" s="196"/>
      <c r="BB122" s="196"/>
      <c r="BC122" s="196"/>
      <c r="BD122" s="196"/>
      <c r="BE122" s="196"/>
      <c r="BF122" s="247">
        <f t="shared" si="76"/>
        <v>1</v>
      </c>
      <c r="BG122" s="247">
        <f t="shared" si="77"/>
        <v>1</v>
      </c>
      <c r="BH122" s="247">
        <f t="shared" si="78"/>
        <v>1</v>
      </c>
      <c r="BI122" s="247">
        <f t="shared" si="79"/>
        <v>1</v>
      </c>
      <c r="BJ122" s="247">
        <f t="shared" si="80"/>
        <v>1</v>
      </c>
      <c r="BK122" s="247">
        <f t="shared" si="81"/>
        <v>1</v>
      </c>
      <c r="BL122" s="247">
        <f t="shared" si="82"/>
        <v>1</v>
      </c>
      <c r="BM122" s="232"/>
      <c r="BN122" s="232"/>
      <c r="BO122" s="232"/>
      <c r="BP122" s="232"/>
      <c r="BQ122" s="232"/>
      <c r="BR122" s="232"/>
      <c r="BS122" s="247">
        <f t="shared" si="83"/>
        <v>1</v>
      </c>
      <c r="BT122" s="232"/>
      <c r="BU122" s="232"/>
      <c r="BV122" s="247">
        <f t="shared" si="84"/>
        <v>1</v>
      </c>
      <c r="BW122" s="247">
        <f t="shared" si="85"/>
        <v>1</v>
      </c>
      <c r="BX122" s="247">
        <f t="shared" si="86"/>
        <v>1</v>
      </c>
      <c r="BY122" s="247">
        <f t="shared" si="87"/>
        <v>1</v>
      </c>
      <c r="BZ122" s="247">
        <f xml:space="preserve"> IF( ISNUMBER(#REF! ), 0, 1 )</f>
        <v>1</v>
      </c>
      <c r="CA122" s="247">
        <f t="shared" si="88"/>
        <v>1</v>
      </c>
      <c r="CB122" s="322"/>
      <c r="CC122" s="196"/>
      <c r="CD122" s="196"/>
      <c r="CE122" s="687"/>
      <c r="CF122" s="687"/>
      <c r="CG122" s="687"/>
    </row>
    <row r="123" spans="1:85" s="2444" customFormat="1" ht="15.75" customHeight="1">
      <c r="A123" s="687"/>
      <c r="B123" s="3053"/>
      <c r="C123" s="3054"/>
      <c r="D123" s="3085" t="s">
        <v>3600</v>
      </c>
      <c r="E123" s="3086"/>
      <c r="F123" s="3054"/>
      <c r="G123" s="3054"/>
      <c r="H123" s="3086"/>
      <c r="I123" s="3086"/>
      <c r="J123" s="3086"/>
      <c r="K123" s="3054"/>
      <c r="L123" s="3054"/>
      <c r="M123" s="3054"/>
      <c r="N123" s="3055"/>
      <c r="O123" s="3056"/>
      <c r="P123" s="3055"/>
      <c r="Q123" s="3057"/>
      <c r="R123" s="3056"/>
      <c r="S123" s="3056"/>
      <c r="T123" s="3056"/>
      <c r="U123" s="3090">
        <f t="shared" si="71"/>
        <v>0</v>
      </c>
      <c r="V123" s="3091">
        <f t="shared" si="72"/>
        <v>0</v>
      </c>
      <c r="W123" s="3091">
        <f t="shared" si="73"/>
        <v>0</v>
      </c>
      <c r="X123" s="3077"/>
      <c r="Y123" s="3075"/>
      <c r="Z123" s="3075"/>
      <c r="AA123" s="3058"/>
      <c r="AB123" s="3092">
        <f t="shared" si="74"/>
        <v>0</v>
      </c>
      <c r="AC123" s="3092" t="str">
        <f t="shared" si="75"/>
        <v/>
      </c>
      <c r="AD123" s="3058"/>
      <c r="AE123" s="3058"/>
      <c r="AF123" s="3056"/>
      <c r="AG123" s="3056"/>
      <c r="AH123" s="3056"/>
      <c r="AI123" s="3059" t="str">
        <f t="shared" si="49"/>
        <v>N</v>
      </c>
      <c r="AJ123" s="3059" t="str">
        <f t="shared" si="50"/>
        <v>N</v>
      </c>
      <c r="AK123" s="3059" t="str">
        <f t="shared" si="51"/>
        <v>N</v>
      </c>
      <c r="AL123" s="3059" t="str">
        <f t="shared" si="52"/>
        <v>N</v>
      </c>
      <c r="AM123" s="3059" t="str">
        <f t="shared" si="53"/>
        <v>N</v>
      </c>
      <c r="AN123" s="3059" t="str">
        <f t="shared" si="54"/>
        <v>N</v>
      </c>
      <c r="AO123" s="3059" t="str">
        <f t="shared" si="55"/>
        <v>N</v>
      </c>
      <c r="AP123" s="3059" t="str">
        <f t="shared" si="56"/>
        <v>N</v>
      </c>
      <c r="AQ123" s="3086"/>
      <c r="AR123" s="3060"/>
      <c r="AS123" s="32"/>
      <c r="AT123" s="34" t="s">
        <v>3715</v>
      </c>
      <c r="AU123" s="171"/>
      <c r="AV123" s="322"/>
      <c r="AW123" s="246" t="str">
        <f t="shared" si="89"/>
        <v>Please complete all cells in row</v>
      </c>
      <c r="AX123" s="322"/>
      <c r="AY123" s="196"/>
      <c r="AZ123" s="196"/>
      <c r="BA123" s="196"/>
      <c r="BB123" s="196"/>
      <c r="BC123" s="196"/>
      <c r="BD123" s="196"/>
      <c r="BE123" s="196"/>
      <c r="BF123" s="247">
        <f t="shared" si="76"/>
        <v>1</v>
      </c>
      <c r="BG123" s="247">
        <f t="shared" si="77"/>
        <v>1</v>
      </c>
      <c r="BH123" s="247">
        <f t="shared" si="78"/>
        <v>1</v>
      </c>
      <c r="BI123" s="247">
        <f t="shared" si="79"/>
        <v>1</v>
      </c>
      <c r="BJ123" s="247">
        <f t="shared" si="80"/>
        <v>1</v>
      </c>
      <c r="BK123" s="247">
        <f t="shared" si="81"/>
        <v>1</v>
      </c>
      <c r="BL123" s="247">
        <f t="shared" si="82"/>
        <v>1</v>
      </c>
      <c r="BM123" s="232"/>
      <c r="BN123" s="232"/>
      <c r="BO123" s="232"/>
      <c r="BP123" s="232"/>
      <c r="BQ123" s="232"/>
      <c r="BR123" s="232"/>
      <c r="BS123" s="247">
        <f t="shared" si="83"/>
        <v>1</v>
      </c>
      <c r="BT123" s="232"/>
      <c r="BU123" s="232"/>
      <c r="BV123" s="247">
        <f t="shared" si="84"/>
        <v>1</v>
      </c>
      <c r="BW123" s="247">
        <f t="shared" si="85"/>
        <v>1</v>
      </c>
      <c r="BX123" s="247">
        <f t="shared" si="86"/>
        <v>1</v>
      </c>
      <c r="BY123" s="247">
        <f t="shared" si="87"/>
        <v>1</v>
      </c>
      <c r="BZ123" s="247">
        <f xml:space="preserve"> IF( ISNUMBER(#REF! ), 0, 1 )</f>
        <v>1</v>
      </c>
      <c r="CA123" s="247">
        <f t="shared" si="88"/>
        <v>1</v>
      </c>
      <c r="CB123" s="322"/>
      <c r="CC123" s="196"/>
      <c r="CD123" s="196"/>
      <c r="CE123" s="687"/>
      <c r="CF123" s="687"/>
      <c r="CG123" s="687"/>
    </row>
    <row r="124" spans="1:85" s="2444" customFormat="1" ht="15.75" customHeight="1">
      <c r="A124" s="687"/>
      <c r="B124" s="3053"/>
      <c r="C124" s="3054"/>
      <c r="D124" s="3085" t="s">
        <v>3600</v>
      </c>
      <c r="E124" s="3086"/>
      <c r="F124" s="3054"/>
      <c r="G124" s="3054"/>
      <c r="H124" s="3086"/>
      <c r="I124" s="3086"/>
      <c r="J124" s="3086"/>
      <c r="K124" s="3054"/>
      <c r="L124" s="3054"/>
      <c r="M124" s="3054"/>
      <c r="N124" s="3055"/>
      <c r="O124" s="3056"/>
      <c r="P124" s="3055"/>
      <c r="Q124" s="3057"/>
      <c r="R124" s="3056"/>
      <c r="S124" s="3056"/>
      <c r="T124" s="3056"/>
      <c r="U124" s="3090">
        <f t="shared" si="71"/>
        <v>0</v>
      </c>
      <c r="V124" s="3091">
        <f t="shared" si="72"/>
        <v>0</v>
      </c>
      <c r="W124" s="3091">
        <f t="shared" si="73"/>
        <v>0</v>
      </c>
      <c r="X124" s="3077"/>
      <c r="Y124" s="3075"/>
      <c r="Z124" s="3075"/>
      <c r="AA124" s="3058"/>
      <c r="AB124" s="3092">
        <f t="shared" si="74"/>
        <v>0</v>
      </c>
      <c r="AC124" s="3092" t="str">
        <f t="shared" si="75"/>
        <v/>
      </c>
      <c r="AD124" s="3058"/>
      <c r="AE124" s="3058"/>
      <c r="AF124" s="3056"/>
      <c r="AG124" s="3056"/>
      <c r="AH124" s="3056"/>
      <c r="AI124" s="3059" t="str">
        <f t="shared" si="49"/>
        <v>N</v>
      </c>
      <c r="AJ124" s="3059" t="str">
        <f t="shared" si="50"/>
        <v>N</v>
      </c>
      <c r="AK124" s="3059" t="str">
        <f t="shared" si="51"/>
        <v>N</v>
      </c>
      <c r="AL124" s="3059" t="str">
        <f t="shared" si="52"/>
        <v>N</v>
      </c>
      <c r="AM124" s="3059" t="str">
        <f t="shared" si="53"/>
        <v>N</v>
      </c>
      <c r="AN124" s="3059" t="str">
        <f t="shared" si="54"/>
        <v>N</v>
      </c>
      <c r="AO124" s="3059" t="str">
        <f t="shared" si="55"/>
        <v>N</v>
      </c>
      <c r="AP124" s="3059" t="str">
        <f t="shared" si="56"/>
        <v>N</v>
      </c>
      <c r="AQ124" s="3086"/>
      <c r="AR124" s="3060"/>
      <c r="AS124" s="32"/>
      <c r="AT124" s="34" t="s">
        <v>3716</v>
      </c>
      <c r="AU124" s="171"/>
      <c r="AV124" s="322"/>
      <c r="AW124" s="246" t="str">
        <f t="shared" si="89"/>
        <v>Please complete all cells in row</v>
      </c>
      <c r="AX124" s="322"/>
      <c r="AY124" s="196"/>
      <c r="AZ124" s="196"/>
      <c r="BA124" s="196"/>
      <c r="BB124" s="196"/>
      <c r="BC124" s="196"/>
      <c r="BD124" s="196"/>
      <c r="BE124" s="196"/>
      <c r="BF124" s="247">
        <f t="shared" si="76"/>
        <v>1</v>
      </c>
      <c r="BG124" s="247">
        <f t="shared" si="77"/>
        <v>1</v>
      </c>
      <c r="BH124" s="247">
        <f t="shared" si="78"/>
        <v>1</v>
      </c>
      <c r="BI124" s="247">
        <f t="shared" si="79"/>
        <v>1</v>
      </c>
      <c r="BJ124" s="247">
        <f t="shared" si="80"/>
        <v>1</v>
      </c>
      <c r="BK124" s="247">
        <f t="shared" si="81"/>
        <v>1</v>
      </c>
      <c r="BL124" s="247">
        <f t="shared" si="82"/>
        <v>1</v>
      </c>
      <c r="BM124" s="232"/>
      <c r="BN124" s="232"/>
      <c r="BO124" s="232"/>
      <c r="BP124" s="232"/>
      <c r="BQ124" s="232"/>
      <c r="BR124" s="232"/>
      <c r="BS124" s="247">
        <f t="shared" si="83"/>
        <v>1</v>
      </c>
      <c r="BT124" s="232"/>
      <c r="BU124" s="232"/>
      <c r="BV124" s="247">
        <f t="shared" si="84"/>
        <v>1</v>
      </c>
      <c r="BW124" s="247">
        <f t="shared" si="85"/>
        <v>1</v>
      </c>
      <c r="BX124" s="247">
        <f t="shared" si="86"/>
        <v>1</v>
      </c>
      <c r="BY124" s="247">
        <f t="shared" si="87"/>
        <v>1</v>
      </c>
      <c r="BZ124" s="247">
        <f xml:space="preserve"> IF( ISNUMBER(#REF! ), 0, 1 )</f>
        <v>1</v>
      </c>
      <c r="CA124" s="247">
        <f t="shared" si="88"/>
        <v>1</v>
      </c>
      <c r="CB124" s="322"/>
      <c r="CC124" s="196"/>
      <c r="CD124" s="196"/>
      <c r="CE124" s="687"/>
      <c r="CF124" s="687"/>
      <c r="CG124" s="687"/>
    </row>
    <row r="125" spans="1:85" s="2444" customFormat="1" ht="15.75" customHeight="1">
      <c r="A125" s="687"/>
      <c r="B125" s="3053"/>
      <c r="C125" s="3054"/>
      <c r="D125" s="3085" t="s">
        <v>3600</v>
      </c>
      <c r="E125" s="3086"/>
      <c r="F125" s="3054"/>
      <c r="G125" s="3054"/>
      <c r="H125" s="3086"/>
      <c r="I125" s="3086"/>
      <c r="J125" s="3086"/>
      <c r="K125" s="3054"/>
      <c r="L125" s="3054"/>
      <c r="M125" s="3054"/>
      <c r="N125" s="3055"/>
      <c r="O125" s="3056"/>
      <c r="P125" s="3055"/>
      <c r="Q125" s="3057"/>
      <c r="R125" s="3056"/>
      <c r="S125" s="3056"/>
      <c r="T125" s="3056"/>
      <c r="U125" s="3090">
        <f t="shared" si="71"/>
        <v>0</v>
      </c>
      <c r="V125" s="3091">
        <f t="shared" si="72"/>
        <v>0</v>
      </c>
      <c r="W125" s="3091">
        <f t="shared" si="73"/>
        <v>0</v>
      </c>
      <c r="X125" s="3077"/>
      <c r="Y125" s="3075"/>
      <c r="Z125" s="3075"/>
      <c r="AA125" s="3058"/>
      <c r="AB125" s="3092">
        <f t="shared" si="74"/>
        <v>0</v>
      </c>
      <c r="AC125" s="3092" t="str">
        <f t="shared" si="75"/>
        <v/>
      </c>
      <c r="AD125" s="3058"/>
      <c r="AE125" s="3058"/>
      <c r="AF125" s="3056"/>
      <c r="AG125" s="3056"/>
      <c r="AH125" s="3056"/>
      <c r="AI125" s="3059" t="str">
        <f t="shared" si="49"/>
        <v>N</v>
      </c>
      <c r="AJ125" s="3059" t="str">
        <f t="shared" si="50"/>
        <v>N</v>
      </c>
      <c r="AK125" s="3059" t="str">
        <f t="shared" si="51"/>
        <v>N</v>
      </c>
      <c r="AL125" s="3059" t="str">
        <f t="shared" si="52"/>
        <v>N</v>
      </c>
      <c r="AM125" s="3059" t="str">
        <f t="shared" si="53"/>
        <v>N</v>
      </c>
      <c r="AN125" s="3059" t="str">
        <f t="shared" si="54"/>
        <v>N</v>
      </c>
      <c r="AO125" s="3059" t="str">
        <f t="shared" si="55"/>
        <v>N</v>
      </c>
      <c r="AP125" s="3059" t="str">
        <f t="shared" si="56"/>
        <v>N</v>
      </c>
      <c r="AQ125" s="3086"/>
      <c r="AR125" s="3060"/>
      <c r="AS125" s="32"/>
      <c r="AT125" s="34" t="s">
        <v>3717</v>
      </c>
      <c r="AU125" s="171"/>
      <c r="AV125" s="322"/>
      <c r="AW125" s="246" t="str">
        <f t="shared" si="89"/>
        <v>Please complete all cells in row</v>
      </c>
      <c r="AX125" s="322"/>
      <c r="AY125" s="196"/>
      <c r="AZ125" s="196"/>
      <c r="BA125" s="196"/>
      <c r="BB125" s="196"/>
      <c r="BC125" s="196"/>
      <c r="BD125" s="196"/>
      <c r="BE125" s="196"/>
      <c r="BF125" s="247">
        <f t="shared" si="76"/>
        <v>1</v>
      </c>
      <c r="BG125" s="247">
        <f t="shared" si="77"/>
        <v>1</v>
      </c>
      <c r="BH125" s="247">
        <f t="shared" si="78"/>
        <v>1</v>
      </c>
      <c r="BI125" s="247">
        <f t="shared" si="79"/>
        <v>1</v>
      </c>
      <c r="BJ125" s="247">
        <f t="shared" si="80"/>
        <v>1</v>
      </c>
      <c r="BK125" s="247">
        <f t="shared" si="81"/>
        <v>1</v>
      </c>
      <c r="BL125" s="247">
        <f t="shared" si="82"/>
        <v>1</v>
      </c>
      <c r="BM125" s="232"/>
      <c r="BN125" s="232"/>
      <c r="BO125" s="232"/>
      <c r="BP125" s="232"/>
      <c r="BQ125" s="232"/>
      <c r="BR125" s="232"/>
      <c r="BS125" s="247">
        <f t="shared" si="83"/>
        <v>1</v>
      </c>
      <c r="BT125" s="232"/>
      <c r="BU125" s="232"/>
      <c r="BV125" s="247">
        <f t="shared" si="84"/>
        <v>1</v>
      </c>
      <c r="BW125" s="247">
        <f t="shared" si="85"/>
        <v>1</v>
      </c>
      <c r="BX125" s="247">
        <f t="shared" si="86"/>
        <v>1</v>
      </c>
      <c r="BY125" s="247">
        <f t="shared" si="87"/>
        <v>1</v>
      </c>
      <c r="BZ125" s="247">
        <f xml:space="preserve"> IF( ISNUMBER(#REF! ), 0, 1 )</f>
        <v>1</v>
      </c>
      <c r="CA125" s="247">
        <f t="shared" si="88"/>
        <v>1</v>
      </c>
      <c r="CB125" s="322"/>
      <c r="CC125" s="196"/>
      <c r="CD125" s="196"/>
      <c r="CE125" s="687"/>
      <c r="CF125" s="687"/>
      <c r="CG125" s="687"/>
    </row>
    <row r="126" spans="1:85" s="2444" customFormat="1" ht="15.75" customHeight="1">
      <c r="A126" s="687"/>
      <c r="B126" s="3053"/>
      <c r="C126" s="3054"/>
      <c r="D126" s="3085" t="s">
        <v>3600</v>
      </c>
      <c r="E126" s="3086"/>
      <c r="F126" s="3054"/>
      <c r="G126" s="3054"/>
      <c r="H126" s="3086"/>
      <c r="I126" s="3086"/>
      <c r="J126" s="3086"/>
      <c r="K126" s="3054"/>
      <c r="L126" s="3054"/>
      <c r="M126" s="3054"/>
      <c r="N126" s="3055"/>
      <c r="O126" s="3056"/>
      <c r="P126" s="3055"/>
      <c r="Q126" s="3057"/>
      <c r="R126" s="3056"/>
      <c r="S126" s="3056"/>
      <c r="T126" s="3056"/>
      <c r="U126" s="3090">
        <f t="shared" si="71"/>
        <v>0</v>
      </c>
      <c r="V126" s="3091">
        <f t="shared" si="72"/>
        <v>0</v>
      </c>
      <c r="W126" s="3091">
        <f t="shared" si="73"/>
        <v>0</v>
      </c>
      <c r="X126" s="3077"/>
      <c r="Y126" s="3075"/>
      <c r="Z126" s="3075"/>
      <c r="AA126" s="3058"/>
      <c r="AB126" s="3092">
        <f t="shared" si="74"/>
        <v>0</v>
      </c>
      <c r="AC126" s="3092" t="str">
        <f t="shared" si="75"/>
        <v/>
      </c>
      <c r="AD126" s="3058"/>
      <c r="AE126" s="3058"/>
      <c r="AF126" s="3056"/>
      <c r="AG126" s="3056"/>
      <c r="AH126" s="3056"/>
      <c r="AI126" s="3059" t="str">
        <f t="shared" si="49"/>
        <v>N</v>
      </c>
      <c r="AJ126" s="3059" t="str">
        <f t="shared" si="50"/>
        <v>N</v>
      </c>
      <c r="AK126" s="3059" t="str">
        <f t="shared" si="51"/>
        <v>N</v>
      </c>
      <c r="AL126" s="3059" t="str">
        <f t="shared" si="52"/>
        <v>N</v>
      </c>
      <c r="AM126" s="3059" t="str">
        <f t="shared" si="53"/>
        <v>N</v>
      </c>
      <c r="AN126" s="3059" t="str">
        <f t="shared" si="54"/>
        <v>N</v>
      </c>
      <c r="AO126" s="3059" t="str">
        <f t="shared" si="55"/>
        <v>N</v>
      </c>
      <c r="AP126" s="3059" t="str">
        <f t="shared" si="56"/>
        <v>N</v>
      </c>
      <c r="AQ126" s="3086"/>
      <c r="AR126" s="3060"/>
      <c r="AS126" s="32"/>
      <c r="AT126" s="34" t="s">
        <v>3718</v>
      </c>
      <c r="AU126" s="171"/>
      <c r="AV126" s="322"/>
      <c r="AW126" s="246" t="str">
        <f t="shared" si="89"/>
        <v>Please complete all cells in row</v>
      </c>
      <c r="AX126" s="322"/>
      <c r="AY126" s="196"/>
      <c r="AZ126" s="196"/>
      <c r="BA126" s="196"/>
      <c r="BB126" s="196"/>
      <c r="BC126" s="196"/>
      <c r="BD126" s="196"/>
      <c r="BE126" s="196"/>
      <c r="BF126" s="247">
        <f t="shared" si="76"/>
        <v>1</v>
      </c>
      <c r="BG126" s="247">
        <f t="shared" si="77"/>
        <v>1</v>
      </c>
      <c r="BH126" s="247">
        <f t="shared" si="78"/>
        <v>1</v>
      </c>
      <c r="BI126" s="247">
        <f t="shared" si="79"/>
        <v>1</v>
      </c>
      <c r="BJ126" s="247">
        <f t="shared" si="80"/>
        <v>1</v>
      </c>
      <c r="BK126" s="247">
        <f t="shared" si="81"/>
        <v>1</v>
      </c>
      <c r="BL126" s="247">
        <f t="shared" si="82"/>
        <v>1</v>
      </c>
      <c r="BM126" s="232"/>
      <c r="BN126" s="232"/>
      <c r="BO126" s="232"/>
      <c r="BP126" s="232"/>
      <c r="BQ126" s="232"/>
      <c r="BR126" s="232"/>
      <c r="BS126" s="247">
        <f t="shared" si="83"/>
        <v>1</v>
      </c>
      <c r="BT126" s="232"/>
      <c r="BU126" s="232"/>
      <c r="BV126" s="247">
        <f t="shared" si="84"/>
        <v>1</v>
      </c>
      <c r="BW126" s="247">
        <f t="shared" si="85"/>
        <v>1</v>
      </c>
      <c r="BX126" s="247">
        <f t="shared" si="86"/>
        <v>1</v>
      </c>
      <c r="BY126" s="247">
        <f t="shared" si="87"/>
        <v>1</v>
      </c>
      <c r="BZ126" s="247">
        <f xml:space="preserve"> IF( ISNUMBER(#REF! ), 0, 1 )</f>
        <v>1</v>
      </c>
      <c r="CA126" s="247">
        <f t="shared" si="88"/>
        <v>1</v>
      </c>
      <c r="CB126" s="322"/>
      <c r="CC126" s="196"/>
      <c r="CD126" s="196"/>
      <c r="CE126" s="687"/>
      <c r="CF126" s="687"/>
      <c r="CG126" s="687"/>
    </row>
    <row r="127" spans="1:85" s="2444" customFormat="1" ht="15.75" customHeight="1">
      <c r="A127" s="687"/>
      <c r="B127" s="3053"/>
      <c r="C127" s="3054"/>
      <c r="D127" s="3085" t="s">
        <v>3600</v>
      </c>
      <c r="E127" s="3086"/>
      <c r="F127" s="3054"/>
      <c r="G127" s="3054"/>
      <c r="H127" s="3086"/>
      <c r="I127" s="3086"/>
      <c r="J127" s="3086"/>
      <c r="K127" s="3054"/>
      <c r="L127" s="3054"/>
      <c r="M127" s="3054"/>
      <c r="N127" s="3055"/>
      <c r="O127" s="3056"/>
      <c r="P127" s="3055"/>
      <c r="Q127" s="3057"/>
      <c r="R127" s="3056"/>
      <c r="S127" s="3056"/>
      <c r="T127" s="3056"/>
      <c r="U127" s="3090">
        <f t="shared" si="71"/>
        <v>0</v>
      </c>
      <c r="V127" s="3091">
        <f t="shared" si="72"/>
        <v>0</v>
      </c>
      <c r="W127" s="3091">
        <f t="shared" si="73"/>
        <v>0</v>
      </c>
      <c r="X127" s="3077"/>
      <c r="Y127" s="3075"/>
      <c r="Z127" s="3075"/>
      <c r="AA127" s="3058"/>
      <c r="AB127" s="3092">
        <f t="shared" si="74"/>
        <v>0</v>
      </c>
      <c r="AC127" s="3092" t="str">
        <f t="shared" si="75"/>
        <v/>
      </c>
      <c r="AD127" s="3058"/>
      <c r="AE127" s="3058"/>
      <c r="AF127" s="3056"/>
      <c r="AG127" s="3056"/>
      <c r="AH127" s="3056"/>
      <c r="AI127" s="3059" t="str">
        <f t="shared" si="49"/>
        <v>N</v>
      </c>
      <c r="AJ127" s="3059" t="str">
        <f t="shared" si="50"/>
        <v>N</v>
      </c>
      <c r="AK127" s="3059" t="str">
        <f t="shared" si="51"/>
        <v>N</v>
      </c>
      <c r="AL127" s="3059" t="str">
        <f t="shared" si="52"/>
        <v>N</v>
      </c>
      <c r="AM127" s="3059" t="str">
        <f t="shared" si="53"/>
        <v>N</v>
      </c>
      <c r="AN127" s="3059" t="str">
        <f t="shared" si="54"/>
        <v>N</v>
      </c>
      <c r="AO127" s="3059" t="str">
        <f t="shared" si="55"/>
        <v>N</v>
      </c>
      <c r="AP127" s="3059" t="str">
        <f t="shared" si="56"/>
        <v>N</v>
      </c>
      <c r="AQ127" s="3086"/>
      <c r="AR127" s="3060"/>
      <c r="AS127" s="32"/>
      <c r="AT127" s="34" t="s">
        <v>3719</v>
      </c>
      <c r="AU127" s="171"/>
      <c r="AV127" s="322"/>
      <c r="AW127" s="246" t="str">
        <f t="shared" si="89"/>
        <v>Please complete all cells in row</v>
      </c>
      <c r="AX127" s="322"/>
      <c r="AY127" s="196"/>
      <c r="AZ127" s="196"/>
      <c r="BA127" s="196"/>
      <c r="BB127" s="196"/>
      <c r="BC127" s="196"/>
      <c r="BD127" s="196"/>
      <c r="BE127" s="196"/>
      <c r="BF127" s="247">
        <f t="shared" si="76"/>
        <v>1</v>
      </c>
      <c r="BG127" s="247">
        <f t="shared" si="77"/>
        <v>1</v>
      </c>
      <c r="BH127" s="247">
        <f t="shared" si="78"/>
        <v>1</v>
      </c>
      <c r="BI127" s="247">
        <f t="shared" si="79"/>
        <v>1</v>
      </c>
      <c r="BJ127" s="247">
        <f t="shared" si="80"/>
        <v>1</v>
      </c>
      <c r="BK127" s="247">
        <f t="shared" si="81"/>
        <v>1</v>
      </c>
      <c r="BL127" s="247">
        <f t="shared" si="82"/>
        <v>1</v>
      </c>
      <c r="BM127" s="232"/>
      <c r="BN127" s="232"/>
      <c r="BO127" s="232"/>
      <c r="BP127" s="232"/>
      <c r="BQ127" s="232"/>
      <c r="BR127" s="232"/>
      <c r="BS127" s="247">
        <f t="shared" si="83"/>
        <v>1</v>
      </c>
      <c r="BT127" s="232"/>
      <c r="BU127" s="232"/>
      <c r="BV127" s="247">
        <f t="shared" si="84"/>
        <v>1</v>
      </c>
      <c r="BW127" s="247">
        <f t="shared" si="85"/>
        <v>1</v>
      </c>
      <c r="BX127" s="247">
        <f t="shared" si="86"/>
        <v>1</v>
      </c>
      <c r="BY127" s="247">
        <f t="shared" si="87"/>
        <v>1</v>
      </c>
      <c r="BZ127" s="247">
        <f xml:space="preserve"> IF( ISNUMBER(#REF! ), 0, 1 )</f>
        <v>1</v>
      </c>
      <c r="CA127" s="247">
        <f t="shared" si="88"/>
        <v>1</v>
      </c>
      <c r="CB127" s="322"/>
      <c r="CC127" s="196"/>
      <c r="CD127" s="196"/>
      <c r="CE127" s="687"/>
      <c r="CF127" s="687"/>
      <c r="CG127" s="687"/>
    </row>
    <row r="128" spans="1:85" s="2444" customFormat="1" ht="15.75" customHeight="1">
      <c r="A128" s="687"/>
      <c r="B128" s="3053"/>
      <c r="C128" s="3054"/>
      <c r="D128" s="3085" t="s">
        <v>3600</v>
      </c>
      <c r="E128" s="3086"/>
      <c r="F128" s="3054"/>
      <c r="G128" s="3054"/>
      <c r="H128" s="3086"/>
      <c r="I128" s="3086"/>
      <c r="J128" s="3086"/>
      <c r="K128" s="3054"/>
      <c r="L128" s="3054"/>
      <c r="M128" s="3054"/>
      <c r="N128" s="3055"/>
      <c r="O128" s="3056"/>
      <c r="P128" s="3055"/>
      <c r="Q128" s="3057"/>
      <c r="R128" s="3056"/>
      <c r="S128" s="3056"/>
      <c r="T128" s="3056"/>
      <c r="U128" s="3090">
        <f t="shared" si="71"/>
        <v>0</v>
      </c>
      <c r="V128" s="3091">
        <f t="shared" si="72"/>
        <v>0</v>
      </c>
      <c r="W128" s="3091">
        <f t="shared" si="73"/>
        <v>0</v>
      </c>
      <c r="X128" s="3077"/>
      <c r="Y128" s="3075"/>
      <c r="Z128" s="3075"/>
      <c r="AA128" s="3058"/>
      <c r="AB128" s="3092">
        <f t="shared" si="74"/>
        <v>0</v>
      </c>
      <c r="AC128" s="3092" t="str">
        <f t="shared" si="75"/>
        <v/>
      </c>
      <c r="AD128" s="3058"/>
      <c r="AE128" s="3058"/>
      <c r="AF128" s="3056"/>
      <c r="AG128" s="3056"/>
      <c r="AH128" s="3056"/>
      <c r="AI128" s="3059" t="str">
        <f t="shared" si="49"/>
        <v>N</v>
      </c>
      <c r="AJ128" s="3059" t="str">
        <f t="shared" si="50"/>
        <v>N</v>
      </c>
      <c r="AK128" s="3059" t="str">
        <f t="shared" si="51"/>
        <v>N</v>
      </c>
      <c r="AL128" s="3059" t="str">
        <f t="shared" si="52"/>
        <v>N</v>
      </c>
      <c r="AM128" s="3059" t="str">
        <f t="shared" si="53"/>
        <v>N</v>
      </c>
      <c r="AN128" s="3059" t="str">
        <f t="shared" si="54"/>
        <v>N</v>
      </c>
      <c r="AO128" s="3059" t="str">
        <f t="shared" si="55"/>
        <v>N</v>
      </c>
      <c r="AP128" s="3059" t="str">
        <f t="shared" si="56"/>
        <v>N</v>
      </c>
      <c r="AQ128" s="3086"/>
      <c r="AR128" s="3060"/>
      <c r="AS128" s="32"/>
      <c r="AT128" s="34" t="s">
        <v>3720</v>
      </c>
      <c r="AU128" s="171"/>
      <c r="AV128" s="322"/>
      <c r="AW128" s="246" t="str">
        <f t="shared" si="89"/>
        <v>Please complete all cells in row</v>
      </c>
      <c r="AX128" s="322"/>
      <c r="AY128" s="196"/>
      <c r="AZ128" s="196"/>
      <c r="BA128" s="196"/>
      <c r="BB128" s="196"/>
      <c r="BC128" s="196"/>
      <c r="BD128" s="196"/>
      <c r="BE128" s="196"/>
      <c r="BF128" s="247">
        <f t="shared" si="76"/>
        <v>1</v>
      </c>
      <c r="BG128" s="247">
        <f t="shared" si="77"/>
        <v>1</v>
      </c>
      <c r="BH128" s="247">
        <f t="shared" si="78"/>
        <v>1</v>
      </c>
      <c r="BI128" s="247">
        <f t="shared" si="79"/>
        <v>1</v>
      </c>
      <c r="BJ128" s="247">
        <f t="shared" si="80"/>
        <v>1</v>
      </c>
      <c r="BK128" s="247">
        <f t="shared" si="81"/>
        <v>1</v>
      </c>
      <c r="BL128" s="247">
        <f t="shared" si="82"/>
        <v>1</v>
      </c>
      <c r="BM128" s="232"/>
      <c r="BN128" s="232"/>
      <c r="BO128" s="232"/>
      <c r="BP128" s="232"/>
      <c r="BQ128" s="232"/>
      <c r="BR128" s="232"/>
      <c r="BS128" s="247">
        <f t="shared" si="83"/>
        <v>1</v>
      </c>
      <c r="BT128" s="232"/>
      <c r="BU128" s="232"/>
      <c r="BV128" s="247">
        <f t="shared" si="84"/>
        <v>1</v>
      </c>
      <c r="BW128" s="247">
        <f t="shared" si="85"/>
        <v>1</v>
      </c>
      <c r="BX128" s="247">
        <f t="shared" si="86"/>
        <v>1</v>
      </c>
      <c r="BY128" s="247">
        <f t="shared" si="87"/>
        <v>1</v>
      </c>
      <c r="BZ128" s="247">
        <f xml:space="preserve"> IF( ISNUMBER(#REF! ), 0, 1 )</f>
        <v>1</v>
      </c>
      <c r="CA128" s="247">
        <f t="shared" si="88"/>
        <v>1</v>
      </c>
      <c r="CB128" s="322"/>
      <c r="CC128" s="196"/>
      <c r="CD128" s="196"/>
      <c r="CE128" s="687"/>
      <c r="CF128" s="687"/>
      <c r="CG128" s="687"/>
    </row>
    <row r="129" spans="1:85" s="2444" customFormat="1" ht="15.75" customHeight="1">
      <c r="A129" s="687"/>
      <c r="B129" s="3053"/>
      <c r="C129" s="3054"/>
      <c r="D129" s="3085" t="s">
        <v>3600</v>
      </c>
      <c r="E129" s="3086"/>
      <c r="F129" s="3054"/>
      <c r="G129" s="3054"/>
      <c r="H129" s="3086"/>
      <c r="I129" s="3086"/>
      <c r="J129" s="3086"/>
      <c r="K129" s="3054"/>
      <c r="L129" s="3054"/>
      <c r="M129" s="3054"/>
      <c r="N129" s="3055"/>
      <c r="O129" s="3056"/>
      <c r="P129" s="3055"/>
      <c r="Q129" s="3057"/>
      <c r="R129" s="3056"/>
      <c r="S129" s="3056"/>
      <c r="T129" s="3056"/>
      <c r="U129" s="3090">
        <f t="shared" si="71"/>
        <v>0</v>
      </c>
      <c r="V129" s="3091">
        <f t="shared" si="72"/>
        <v>0</v>
      </c>
      <c r="W129" s="3091">
        <f t="shared" si="73"/>
        <v>0</v>
      </c>
      <c r="X129" s="3077"/>
      <c r="Y129" s="3075"/>
      <c r="Z129" s="3075"/>
      <c r="AA129" s="3058"/>
      <c r="AB129" s="3092">
        <f t="shared" si="74"/>
        <v>0</v>
      </c>
      <c r="AC129" s="3092" t="str">
        <f t="shared" si="75"/>
        <v/>
      </c>
      <c r="AD129" s="3058"/>
      <c r="AE129" s="3058"/>
      <c r="AF129" s="3056"/>
      <c r="AG129" s="3056"/>
      <c r="AH129" s="3056"/>
      <c r="AI129" s="3059" t="str">
        <f t="shared" si="49"/>
        <v>N</v>
      </c>
      <c r="AJ129" s="3059" t="str">
        <f t="shared" si="50"/>
        <v>N</v>
      </c>
      <c r="AK129" s="3059" t="str">
        <f t="shared" si="51"/>
        <v>N</v>
      </c>
      <c r="AL129" s="3059" t="str">
        <f t="shared" si="52"/>
        <v>N</v>
      </c>
      <c r="AM129" s="3059" t="str">
        <f t="shared" si="53"/>
        <v>N</v>
      </c>
      <c r="AN129" s="3059" t="str">
        <f t="shared" si="54"/>
        <v>N</v>
      </c>
      <c r="AO129" s="3059" t="str">
        <f t="shared" si="55"/>
        <v>N</v>
      </c>
      <c r="AP129" s="3059" t="str">
        <f t="shared" si="56"/>
        <v>N</v>
      </c>
      <c r="AQ129" s="3086"/>
      <c r="AR129" s="3060"/>
      <c r="AS129" s="32"/>
      <c r="AT129" s="34" t="s">
        <v>3721</v>
      </c>
      <c r="AU129" s="171"/>
      <c r="AV129" s="322"/>
      <c r="AW129" s="246" t="str">
        <f t="shared" si="89"/>
        <v>Please complete all cells in row</v>
      </c>
      <c r="AX129" s="322"/>
      <c r="AY129" s="196"/>
      <c r="AZ129" s="196"/>
      <c r="BA129" s="196"/>
      <c r="BB129" s="196"/>
      <c r="BC129" s="196"/>
      <c r="BD129" s="196"/>
      <c r="BE129" s="196"/>
      <c r="BF129" s="247">
        <f t="shared" si="76"/>
        <v>1</v>
      </c>
      <c r="BG129" s="247">
        <f t="shared" si="77"/>
        <v>1</v>
      </c>
      <c r="BH129" s="247">
        <f t="shared" si="78"/>
        <v>1</v>
      </c>
      <c r="BI129" s="247">
        <f t="shared" si="79"/>
        <v>1</v>
      </c>
      <c r="BJ129" s="247">
        <f t="shared" si="80"/>
        <v>1</v>
      </c>
      <c r="BK129" s="247">
        <f t="shared" si="81"/>
        <v>1</v>
      </c>
      <c r="BL129" s="247">
        <f t="shared" si="82"/>
        <v>1</v>
      </c>
      <c r="BM129" s="232"/>
      <c r="BN129" s="232"/>
      <c r="BO129" s="232"/>
      <c r="BP129" s="232"/>
      <c r="BQ129" s="232"/>
      <c r="BR129" s="232"/>
      <c r="BS129" s="247">
        <f t="shared" si="83"/>
        <v>1</v>
      </c>
      <c r="BT129" s="232"/>
      <c r="BU129" s="232"/>
      <c r="BV129" s="247">
        <f t="shared" si="84"/>
        <v>1</v>
      </c>
      <c r="BW129" s="247">
        <f t="shared" si="85"/>
        <v>1</v>
      </c>
      <c r="BX129" s="247">
        <f t="shared" si="86"/>
        <v>1</v>
      </c>
      <c r="BY129" s="247">
        <f t="shared" si="87"/>
        <v>1</v>
      </c>
      <c r="BZ129" s="247">
        <f xml:space="preserve"> IF( ISNUMBER(#REF! ), 0, 1 )</f>
        <v>1</v>
      </c>
      <c r="CA129" s="247">
        <f t="shared" si="88"/>
        <v>1</v>
      </c>
      <c r="CB129" s="322"/>
      <c r="CC129" s="196"/>
      <c r="CD129" s="196"/>
      <c r="CE129" s="687"/>
      <c r="CF129" s="687"/>
      <c r="CG129" s="687"/>
    </row>
    <row r="130" spans="1:85" s="2444" customFormat="1" ht="15.75" customHeight="1">
      <c r="A130" s="687"/>
      <c r="B130" s="3053"/>
      <c r="C130" s="3054"/>
      <c r="D130" s="3085" t="s">
        <v>3600</v>
      </c>
      <c r="E130" s="3086"/>
      <c r="F130" s="3054"/>
      <c r="G130" s="3054"/>
      <c r="H130" s="3086"/>
      <c r="I130" s="3086"/>
      <c r="J130" s="3086"/>
      <c r="K130" s="3054"/>
      <c r="L130" s="3054"/>
      <c r="M130" s="3054"/>
      <c r="N130" s="3055"/>
      <c r="O130" s="3056"/>
      <c r="P130" s="3055"/>
      <c r="Q130" s="3057"/>
      <c r="R130" s="3056"/>
      <c r="S130" s="3056"/>
      <c r="T130" s="3056"/>
      <c r="U130" s="3090">
        <f t="shared" si="71"/>
        <v>0</v>
      </c>
      <c r="V130" s="3091">
        <f t="shared" si="72"/>
        <v>0</v>
      </c>
      <c r="W130" s="3091">
        <f t="shared" si="73"/>
        <v>0</v>
      </c>
      <c r="X130" s="3077"/>
      <c r="Y130" s="3075"/>
      <c r="Z130" s="3075"/>
      <c r="AA130" s="3058"/>
      <c r="AB130" s="3092">
        <f t="shared" si="74"/>
        <v>0</v>
      </c>
      <c r="AC130" s="3092" t="str">
        <f t="shared" si="75"/>
        <v/>
      </c>
      <c r="AD130" s="3058"/>
      <c r="AE130" s="3058"/>
      <c r="AF130" s="3056"/>
      <c r="AG130" s="3056"/>
      <c r="AH130" s="3056"/>
      <c r="AI130" s="3059" t="str">
        <f t="shared" si="49"/>
        <v>N</v>
      </c>
      <c r="AJ130" s="3059" t="str">
        <f t="shared" si="50"/>
        <v>N</v>
      </c>
      <c r="AK130" s="3059" t="str">
        <f t="shared" si="51"/>
        <v>N</v>
      </c>
      <c r="AL130" s="3059" t="str">
        <f t="shared" si="52"/>
        <v>N</v>
      </c>
      <c r="AM130" s="3059" t="str">
        <f t="shared" si="53"/>
        <v>N</v>
      </c>
      <c r="AN130" s="3059" t="str">
        <f t="shared" si="54"/>
        <v>N</v>
      </c>
      <c r="AO130" s="3059" t="str">
        <f t="shared" si="55"/>
        <v>N</v>
      </c>
      <c r="AP130" s="3059" t="str">
        <f t="shared" si="56"/>
        <v>N</v>
      </c>
      <c r="AQ130" s="3086"/>
      <c r="AR130" s="3060"/>
      <c r="AS130" s="32"/>
      <c r="AT130" s="34" t="s">
        <v>3722</v>
      </c>
      <c r="AU130" s="171"/>
      <c r="AV130" s="322"/>
      <c r="AW130" s="246" t="str">
        <f t="shared" si="89"/>
        <v>Please complete all cells in row</v>
      </c>
      <c r="AX130" s="322"/>
      <c r="AY130" s="196"/>
      <c r="AZ130" s="196"/>
      <c r="BA130" s="196"/>
      <c r="BB130" s="196"/>
      <c r="BC130" s="196"/>
      <c r="BD130" s="196"/>
      <c r="BE130" s="196"/>
      <c r="BF130" s="247">
        <f t="shared" si="76"/>
        <v>1</v>
      </c>
      <c r="BG130" s="247">
        <f t="shared" si="77"/>
        <v>1</v>
      </c>
      <c r="BH130" s="247">
        <f t="shared" si="78"/>
        <v>1</v>
      </c>
      <c r="BI130" s="247">
        <f t="shared" si="79"/>
        <v>1</v>
      </c>
      <c r="BJ130" s="247">
        <f t="shared" si="80"/>
        <v>1</v>
      </c>
      <c r="BK130" s="247">
        <f t="shared" si="81"/>
        <v>1</v>
      </c>
      <c r="BL130" s="247">
        <f t="shared" si="82"/>
        <v>1</v>
      </c>
      <c r="BM130" s="232"/>
      <c r="BN130" s="232"/>
      <c r="BO130" s="232"/>
      <c r="BP130" s="232"/>
      <c r="BQ130" s="232"/>
      <c r="BR130" s="232"/>
      <c r="BS130" s="247">
        <f t="shared" si="83"/>
        <v>1</v>
      </c>
      <c r="BT130" s="232"/>
      <c r="BU130" s="232"/>
      <c r="BV130" s="247">
        <f t="shared" si="84"/>
        <v>1</v>
      </c>
      <c r="BW130" s="247">
        <f t="shared" si="85"/>
        <v>1</v>
      </c>
      <c r="BX130" s="247">
        <f t="shared" si="86"/>
        <v>1</v>
      </c>
      <c r="BY130" s="247">
        <f t="shared" si="87"/>
        <v>1</v>
      </c>
      <c r="BZ130" s="247">
        <f xml:space="preserve"> IF( ISNUMBER(#REF! ), 0, 1 )</f>
        <v>1</v>
      </c>
      <c r="CA130" s="247">
        <f t="shared" si="88"/>
        <v>1</v>
      </c>
      <c r="CB130" s="322"/>
      <c r="CC130" s="196"/>
      <c r="CD130" s="196"/>
      <c r="CE130" s="687"/>
      <c r="CF130" s="687"/>
      <c r="CG130" s="687"/>
    </row>
    <row r="131" spans="1:85" s="2444" customFormat="1" ht="15.75" customHeight="1">
      <c r="A131" s="687"/>
      <c r="B131" s="3053"/>
      <c r="C131" s="3054"/>
      <c r="D131" s="3085" t="s">
        <v>3600</v>
      </c>
      <c r="E131" s="3086"/>
      <c r="F131" s="3054"/>
      <c r="G131" s="3054"/>
      <c r="H131" s="3086"/>
      <c r="I131" s="3086"/>
      <c r="J131" s="3086"/>
      <c r="K131" s="3054"/>
      <c r="L131" s="3054"/>
      <c r="M131" s="3054"/>
      <c r="N131" s="3055"/>
      <c r="O131" s="3056"/>
      <c r="P131" s="3055"/>
      <c r="Q131" s="3057"/>
      <c r="R131" s="3056"/>
      <c r="S131" s="3056"/>
      <c r="T131" s="3056"/>
      <c r="U131" s="3090">
        <f t="shared" si="71"/>
        <v>0</v>
      </c>
      <c r="V131" s="3091">
        <f t="shared" si="72"/>
        <v>0</v>
      </c>
      <c r="W131" s="3091">
        <f t="shared" si="73"/>
        <v>0</v>
      </c>
      <c r="X131" s="3077"/>
      <c r="Y131" s="3075"/>
      <c r="Z131" s="3075"/>
      <c r="AA131" s="3058"/>
      <c r="AB131" s="3092">
        <f t="shared" si="74"/>
        <v>0</v>
      </c>
      <c r="AC131" s="3092" t="str">
        <f t="shared" si="75"/>
        <v/>
      </c>
      <c r="AD131" s="3058"/>
      <c r="AE131" s="3058"/>
      <c r="AF131" s="3056"/>
      <c r="AG131" s="3056"/>
      <c r="AH131" s="3056"/>
      <c r="AI131" s="3059" t="str">
        <f t="shared" si="49"/>
        <v>N</v>
      </c>
      <c r="AJ131" s="3059" t="str">
        <f t="shared" si="50"/>
        <v>N</v>
      </c>
      <c r="AK131" s="3059" t="str">
        <f t="shared" si="51"/>
        <v>N</v>
      </c>
      <c r="AL131" s="3059" t="str">
        <f t="shared" si="52"/>
        <v>N</v>
      </c>
      <c r="AM131" s="3059" t="str">
        <f t="shared" si="53"/>
        <v>N</v>
      </c>
      <c r="AN131" s="3059" t="str">
        <f t="shared" si="54"/>
        <v>N</v>
      </c>
      <c r="AO131" s="3059" t="str">
        <f t="shared" si="55"/>
        <v>N</v>
      </c>
      <c r="AP131" s="3059" t="str">
        <f t="shared" si="56"/>
        <v>N</v>
      </c>
      <c r="AQ131" s="3086"/>
      <c r="AR131" s="3060"/>
      <c r="AS131" s="32"/>
      <c r="AT131" s="34" t="s">
        <v>3723</v>
      </c>
      <c r="AU131" s="171"/>
      <c r="AV131" s="322"/>
      <c r="AW131" s="246" t="str">
        <f t="shared" si="89"/>
        <v>Please complete all cells in row</v>
      </c>
      <c r="AX131" s="322"/>
      <c r="AY131" s="196"/>
      <c r="AZ131" s="196"/>
      <c r="BA131" s="196"/>
      <c r="BB131" s="196"/>
      <c r="BC131" s="196"/>
      <c r="BD131" s="196"/>
      <c r="BE131" s="196"/>
      <c r="BF131" s="247">
        <f t="shared" si="76"/>
        <v>1</v>
      </c>
      <c r="BG131" s="247">
        <f t="shared" si="77"/>
        <v>1</v>
      </c>
      <c r="BH131" s="247">
        <f t="shared" si="78"/>
        <v>1</v>
      </c>
      <c r="BI131" s="247">
        <f t="shared" si="79"/>
        <v>1</v>
      </c>
      <c r="BJ131" s="247">
        <f t="shared" si="80"/>
        <v>1</v>
      </c>
      <c r="BK131" s="247">
        <f t="shared" si="81"/>
        <v>1</v>
      </c>
      <c r="BL131" s="247">
        <f t="shared" si="82"/>
        <v>1</v>
      </c>
      <c r="BM131" s="232"/>
      <c r="BN131" s="232"/>
      <c r="BO131" s="232"/>
      <c r="BP131" s="232"/>
      <c r="BQ131" s="232"/>
      <c r="BR131" s="232"/>
      <c r="BS131" s="247">
        <f t="shared" si="83"/>
        <v>1</v>
      </c>
      <c r="BT131" s="232"/>
      <c r="BU131" s="232"/>
      <c r="BV131" s="247">
        <f t="shared" si="84"/>
        <v>1</v>
      </c>
      <c r="BW131" s="247">
        <f t="shared" si="85"/>
        <v>1</v>
      </c>
      <c r="BX131" s="247">
        <f t="shared" si="86"/>
        <v>1</v>
      </c>
      <c r="BY131" s="247">
        <f t="shared" si="87"/>
        <v>1</v>
      </c>
      <c r="BZ131" s="247">
        <f xml:space="preserve"> IF( ISNUMBER(#REF! ), 0, 1 )</f>
        <v>1</v>
      </c>
      <c r="CA131" s="247">
        <f t="shared" si="88"/>
        <v>1</v>
      </c>
      <c r="CB131" s="322"/>
      <c r="CC131" s="196"/>
      <c r="CD131" s="196"/>
      <c r="CE131" s="687"/>
      <c r="CF131" s="687"/>
      <c r="CG131" s="687"/>
    </row>
    <row r="132" spans="1:85" s="2444" customFormat="1" ht="15.75" customHeight="1">
      <c r="A132" s="687"/>
      <c r="B132" s="3053"/>
      <c r="C132" s="3054"/>
      <c r="D132" s="3085" t="s">
        <v>3600</v>
      </c>
      <c r="E132" s="3086"/>
      <c r="F132" s="3054"/>
      <c r="G132" s="3054"/>
      <c r="H132" s="3086"/>
      <c r="I132" s="3086"/>
      <c r="J132" s="3086"/>
      <c r="K132" s="3054"/>
      <c r="L132" s="3054"/>
      <c r="M132" s="3054"/>
      <c r="N132" s="3055"/>
      <c r="O132" s="3056"/>
      <c r="P132" s="3055"/>
      <c r="Q132" s="3057"/>
      <c r="R132" s="3056"/>
      <c r="S132" s="3056"/>
      <c r="T132" s="3056"/>
      <c r="U132" s="3090">
        <f t="shared" si="71"/>
        <v>0</v>
      </c>
      <c r="V132" s="3091">
        <f t="shared" si="72"/>
        <v>0</v>
      </c>
      <c r="W132" s="3091">
        <f t="shared" si="73"/>
        <v>0</v>
      </c>
      <c r="X132" s="3077"/>
      <c r="Y132" s="3075"/>
      <c r="Z132" s="3075"/>
      <c r="AA132" s="3058"/>
      <c r="AB132" s="3092">
        <f t="shared" si="74"/>
        <v>0</v>
      </c>
      <c r="AC132" s="3092" t="str">
        <f t="shared" si="75"/>
        <v/>
      </c>
      <c r="AD132" s="3058"/>
      <c r="AE132" s="3058"/>
      <c r="AF132" s="3056"/>
      <c r="AG132" s="3056"/>
      <c r="AH132" s="3056"/>
      <c r="AI132" s="3059" t="str">
        <f t="shared" si="49"/>
        <v>N</v>
      </c>
      <c r="AJ132" s="3059" t="str">
        <f t="shared" si="50"/>
        <v>N</v>
      </c>
      <c r="AK132" s="3059" t="str">
        <f t="shared" si="51"/>
        <v>N</v>
      </c>
      <c r="AL132" s="3059" t="str">
        <f t="shared" si="52"/>
        <v>N</v>
      </c>
      <c r="AM132" s="3059" t="str">
        <f t="shared" si="53"/>
        <v>N</v>
      </c>
      <c r="AN132" s="3059" t="str">
        <f t="shared" si="54"/>
        <v>N</v>
      </c>
      <c r="AO132" s="3059" t="str">
        <f t="shared" si="55"/>
        <v>N</v>
      </c>
      <c r="AP132" s="3059" t="str">
        <f t="shared" si="56"/>
        <v>N</v>
      </c>
      <c r="AQ132" s="3086"/>
      <c r="AR132" s="3060"/>
      <c r="AS132" s="32"/>
      <c r="AT132" s="34" t="s">
        <v>3724</v>
      </c>
      <c r="AU132" s="171"/>
      <c r="AV132" s="322"/>
      <c r="AW132" s="246" t="str">
        <f t="shared" si="89"/>
        <v>Please complete all cells in row</v>
      </c>
      <c r="AX132" s="322"/>
      <c r="AY132" s="196"/>
      <c r="AZ132" s="196"/>
      <c r="BA132" s="196"/>
      <c r="BB132" s="196"/>
      <c r="BC132" s="196"/>
      <c r="BD132" s="196"/>
      <c r="BE132" s="196"/>
      <c r="BF132" s="247">
        <f t="shared" si="76"/>
        <v>1</v>
      </c>
      <c r="BG132" s="247">
        <f t="shared" si="77"/>
        <v>1</v>
      </c>
      <c r="BH132" s="247">
        <f t="shared" si="78"/>
        <v>1</v>
      </c>
      <c r="BI132" s="247">
        <f t="shared" si="79"/>
        <v>1</v>
      </c>
      <c r="BJ132" s="247">
        <f t="shared" si="80"/>
        <v>1</v>
      </c>
      <c r="BK132" s="247">
        <f t="shared" si="81"/>
        <v>1</v>
      </c>
      <c r="BL132" s="247">
        <f t="shared" si="82"/>
        <v>1</v>
      </c>
      <c r="BM132" s="232"/>
      <c r="BN132" s="232"/>
      <c r="BO132" s="232"/>
      <c r="BP132" s="232"/>
      <c r="BQ132" s="232"/>
      <c r="BR132" s="232"/>
      <c r="BS132" s="247">
        <f t="shared" si="83"/>
        <v>1</v>
      </c>
      <c r="BT132" s="232"/>
      <c r="BU132" s="232"/>
      <c r="BV132" s="247">
        <f t="shared" si="84"/>
        <v>1</v>
      </c>
      <c r="BW132" s="247">
        <f t="shared" si="85"/>
        <v>1</v>
      </c>
      <c r="BX132" s="247">
        <f t="shared" si="86"/>
        <v>1</v>
      </c>
      <c r="BY132" s="247">
        <f t="shared" si="87"/>
        <v>1</v>
      </c>
      <c r="BZ132" s="247">
        <f xml:space="preserve"> IF( ISNUMBER(#REF! ), 0, 1 )</f>
        <v>1</v>
      </c>
      <c r="CA132" s="247">
        <f t="shared" si="88"/>
        <v>1</v>
      </c>
      <c r="CB132" s="322"/>
      <c r="CC132" s="196"/>
      <c r="CD132" s="196"/>
      <c r="CE132" s="687"/>
      <c r="CF132" s="687"/>
      <c r="CG132" s="687"/>
    </row>
    <row r="133" spans="1:85" s="2444" customFormat="1" ht="15.75" customHeight="1">
      <c r="A133" s="687"/>
      <c r="B133" s="3053"/>
      <c r="C133" s="3054"/>
      <c r="D133" s="3085" t="s">
        <v>3600</v>
      </c>
      <c r="E133" s="3086"/>
      <c r="F133" s="3054"/>
      <c r="G133" s="3054"/>
      <c r="H133" s="3086"/>
      <c r="I133" s="3086"/>
      <c r="J133" s="3086"/>
      <c r="K133" s="3054"/>
      <c r="L133" s="3054"/>
      <c r="M133" s="3054"/>
      <c r="N133" s="3055"/>
      <c r="O133" s="3056"/>
      <c r="P133" s="3055"/>
      <c r="Q133" s="3057"/>
      <c r="R133" s="3056"/>
      <c r="S133" s="3056"/>
      <c r="T133" s="3056"/>
      <c r="U133" s="3090">
        <f t="shared" si="71"/>
        <v>0</v>
      </c>
      <c r="V133" s="3091">
        <f t="shared" si="72"/>
        <v>0</v>
      </c>
      <c r="W133" s="3091">
        <f t="shared" si="73"/>
        <v>0</v>
      </c>
      <c r="X133" s="3077"/>
      <c r="Y133" s="3075"/>
      <c r="Z133" s="3075"/>
      <c r="AA133" s="3058"/>
      <c r="AB133" s="3092">
        <f t="shared" si="74"/>
        <v>0</v>
      </c>
      <c r="AC133" s="3092" t="str">
        <f t="shared" si="75"/>
        <v/>
      </c>
      <c r="AD133" s="3058"/>
      <c r="AE133" s="3058"/>
      <c r="AF133" s="3056"/>
      <c r="AG133" s="3056"/>
      <c r="AH133" s="3056"/>
      <c r="AI133" s="3059" t="str">
        <f t="shared" si="49"/>
        <v>N</v>
      </c>
      <c r="AJ133" s="3059" t="str">
        <f t="shared" si="50"/>
        <v>N</v>
      </c>
      <c r="AK133" s="3059" t="str">
        <f t="shared" si="51"/>
        <v>N</v>
      </c>
      <c r="AL133" s="3059" t="str">
        <f t="shared" si="52"/>
        <v>N</v>
      </c>
      <c r="AM133" s="3059" t="str">
        <f t="shared" si="53"/>
        <v>N</v>
      </c>
      <c r="AN133" s="3059" t="str">
        <f t="shared" si="54"/>
        <v>N</v>
      </c>
      <c r="AO133" s="3059" t="str">
        <f t="shared" si="55"/>
        <v>N</v>
      </c>
      <c r="AP133" s="3059" t="str">
        <f t="shared" si="56"/>
        <v>N</v>
      </c>
      <c r="AQ133" s="3086"/>
      <c r="AR133" s="3060"/>
      <c r="AS133" s="32"/>
      <c r="AT133" s="34" t="s">
        <v>3725</v>
      </c>
      <c r="AU133" s="171"/>
      <c r="AV133" s="322"/>
      <c r="AW133" s="246" t="str">
        <f t="shared" si="89"/>
        <v>Please complete all cells in row</v>
      </c>
      <c r="AX133" s="322"/>
      <c r="AY133" s="196"/>
      <c r="AZ133" s="196"/>
      <c r="BA133" s="196"/>
      <c r="BB133" s="196"/>
      <c r="BC133" s="196"/>
      <c r="BD133" s="196"/>
      <c r="BE133" s="196"/>
      <c r="BF133" s="247">
        <f t="shared" si="76"/>
        <v>1</v>
      </c>
      <c r="BG133" s="247">
        <f t="shared" si="77"/>
        <v>1</v>
      </c>
      <c r="BH133" s="247">
        <f t="shared" si="78"/>
        <v>1</v>
      </c>
      <c r="BI133" s="247">
        <f t="shared" si="79"/>
        <v>1</v>
      </c>
      <c r="BJ133" s="247">
        <f t="shared" si="80"/>
        <v>1</v>
      </c>
      <c r="BK133" s="247">
        <f t="shared" si="81"/>
        <v>1</v>
      </c>
      <c r="BL133" s="247">
        <f t="shared" si="82"/>
        <v>1</v>
      </c>
      <c r="BM133" s="232"/>
      <c r="BN133" s="232"/>
      <c r="BO133" s="232"/>
      <c r="BP133" s="232"/>
      <c r="BQ133" s="232"/>
      <c r="BR133" s="232"/>
      <c r="BS133" s="247">
        <f t="shared" si="83"/>
        <v>1</v>
      </c>
      <c r="BT133" s="232"/>
      <c r="BU133" s="232"/>
      <c r="BV133" s="247">
        <f t="shared" si="84"/>
        <v>1</v>
      </c>
      <c r="BW133" s="247">
        <f t="shared" si="85"/>
        <v>1</v>
      </c>
      <c r="BX133" s="247">
        <f t="shared" si="86"/>
        <v>1</v>
      </c>
      <c r="BY133" s="247">
        <f t="shared" si="87"/>
        <v>1</v>
      </c>
      <c r="BZ133" s="247">
        <f xml:space="preserve"> IF( ISNUMBER(#REF! ), 0, 1 )</f>
        <v>1</v>
      </c>
      <c r="CA133" s="247">
        <f t="shared" si="88"/>
        <v>1</v>
      </c>
      <c r="CB133" s="322"/>
      <c r="CC133" s="196"/>
      <c r="CD133" s="196"/>
      <c r="CE133" s="687"/>
      <c r="CF133" s="687"/>
      <c r="CG133" s="687"/>
    </row>
    <row r="134" spans="1:85" s="2444" customFormat="1" ht="15.75" customHeight="1">
      <c r="A134" s="687"/>
      <c r="B134" s="3053"/>
      <c r="C134" s="3054"/>
      <c r="D134" s="3085" t="s">
        <v>3600</v>
      </c>
      <c r="E134" s="3086"/>
      <c r="F134" s="3054"/>
      <c r="G134" s="3054"/>
      <c r="H134" s="3086"/>
      <c r="I134" s="3086"/>
      <c r="J134" s="3086"/>
      <c r="K134" s="3054"/>
      <c r="L134" s="3054"/>
      <c r="M134" s="3054"/>
      <c r="N134" s="3055"/>
      <c r="O134" s="3056"/>
      <c r="P134" s="3055"/>
      <c r="Q134" s="3057"/>
      <c r="R134" s="3056"/>
      <c r="S134" s="3056"/>
      <c r="T134" s="3056"/>
      <c r="U134" s="3090">
        <f t="shared" si="71"/>
        <v>0</v>
      </c>
      <c r="V134" s="3091">
        <f t="shared" si="72"/>
        <v>0</v>
      </c>
      <c r="W134" s="3091">
        <f t="shared" si="73"/>
        <v>0</v>
      </c>
      <c r="X134" s="3077"/>
      <c r="Y134" s="3075"/>
      <c r="Z134" s="3075"/>
      <c r="AA134" s="3058"/>
      <c r="AB134" s="3092">
        <f t="shared" si="74"/>
        <v>0</v>
      </c>
      <c r="AC134" s="3092" t="str">
        <f t="shared" si="75"/>
        <v/>
      </c>
      <c r="AD134" s="3058"/>
      <c r="AE134" s="3058"/>
      <c r="AF134" s="3056"/>
      <c r="AG134" s="3056"/>
      <c r="AH134" s="3056"/>
      <c r="AI134" s="3059" t="str">
        <f t="shared" si="49"/>
        <v>N</v>
      </c>
      <c r="AJ134" s="3059" t="str">
        <f t="shared" si="50"/>
        <v>N</v>
      </c>
      <c r="AK134" s="3059" t="str">
        <f t="shared" si="51"/>
        <v>N</v>
      </c>
      <c r="AL134" s="3059" t="str">
        <f t="shared" si="52"/>
        <v>N</v>
      </c>
      <c r="AM134" s="3059" t="str">
        <f t="shared" si="53"/>
        <v>N</v>
      </c>
      <c r="AN134" s="3059" t="str">
        <f t="shared" si="54"/>
        <v>N</v>
      </c>
      <c r="AO134" s="3059" t="str">
        <f t="shared" si="55"/>
        <v>N</v>
      </c>
      <c r="AP134" s="3059" t="str">
        <f t="shared" si="56"/>
        <v>N</v>
      </c>
      <c r="AQ134" s="3086"/>
      <c r="AR134" s="3060"/>
      <c r="AS134" s="32"/>
      <c r="AT134" s="34" t="s">
        <v>3726</v>
      </c>
      <c r="AU134" s="171"/>
      <c r="AV134" s="322"/>
      <c r="AW134" s="246" t="str">
        <f t="shared" si="89"/>
        <v>Please complete all cells in row</v>
      </c>
      <c r="AX134" s="322"/>
      <c r="AY134" s="196"/>
      <c r="AZ134" s="196"/>
      <c r="BA134" s="196"/>
      <c r="BB134" s="196"/>
      <c r="BC134" s="196"/>
      <c r="BD134" s="196"/>
      <c r="BE134" s="196"/>
      <c r="BF134" s="247">
        <f t="shared" si="76"/>
        <v>1</v>
      </c>
      <c r="BG134" s="247">
        <f t="shared" si="77"/>
        <v>1</v>
      </c>
      <c r="BH134" s="247">
        <f t="shared" si="78"/>
        <v>1</v>
      </c>
      <c r="BI134" s="247">
        <f t="shared" si="79"/>
        <v>1</v>
      </c>
      <c r="BJ134" s="247">
        <f t="shared" si="80"/>
        <v>1</v>
      </c>
      <c r="BK134" s="247">
        <f t="shared" si="81"/>
        <v>1</v>
      </c>
      <c r="BL134" s="247">
        <f t="shared" si="82"/>
        <v>1</v>
      </c>
      <c r="BM134" s="232"/>
      <c r="BN134" s="232"/>
      <c r="BO134" s="232"/>
      <c r="BP134" s="232"/>
      <c r="BQ134" s="232"/>
      <c r="BR134" s="232"/>
      <c r="BS134" s="247">
        <f t="shared" si="83"/>
        <v>1</v>
      </c>
      <c r="BT134" s="232"/>
      <c r="BU134" s="232"/>
      <c r="BV134" s="247">
        <f t="shared" si="84"/>
        <v>1</v>
      </c>
      <c r="BW134" s="247">
        <f t="shared" si="85"/>
        <v>1</v>
      </c>
      <c r="BX134" s="247">
        <f t="shared" si="86"/>
        <v>1</v>
      </c>
      <c r="BY134" s="247">
        <f t="shared" si="87"/>
        <v>1</v>
      </c>
      <c r="BZ134" s="247">
        <f xml:space="preserve"> IF( ISNUMBER(#REF! ), 0, 1 )</f>
        <v>1</v>
      </c>
      <c r="CA134" s="247">
        <f t="shared" si="88"/>
        <v>1</v>
      </c>
      <c r="CB134" s="322"/>
      <c r="CC134" s="196"/>
      <c r="CD134" s="196"/>
      <c r="CE134" s="687"/>
      <c r="CF134" s="687"/>
      <c r="CG134" s="687"/>
    </row>
    <row r="135" spans="1:85" s="2444" customFormat="1" ht="15.75" customHeight="1">
      <c r="A135" s="687"/>
      <c r="B135" s="3053"/>
      <c r="C135" s="3054"/>
      <c r="D135" s="3085" t="s">
        <v>3600</v>
      </c>
      <c r="E135" s="3086"/>
      <c r="F135" s="3054"/>
      <c r="G135" s="3054"/>
      <c r="H135" s="3086"/>
      <c r="I135" s="3086"/>
      <c r="J135" s="3086"/>
      <c r="K135" s="3054"/>
      <c r="L135" s="3054"/>
      <c r="M135" s="3054"/>
      <c r="N135" s="3055"/>
      <c r="O135" s="3056"/>
      <c r="P135" s="3055"/>
      <c r="Q135" s="3057"/>
      <c r="R135" s="3056"/>
      <c r="S135" s="3056"/>
      <c r="T135" s="3056"/>
      <c r="U135" s="3090">
        <f t="shared" si="71"/>
        <v>0</v>
      </c>
      <c r="V135" s="3091">
        <f t="shared" si="72"/>
        <v>0</v>
      </c>
      <c r="W135" s="3091">
        <f t="shared" si="73"/>
        <v>0</v>
      </c>
      <c r="X135" s="3077"/>
      <c r="Y135" s="3075"/>
      <c r="Z135" s="3075"/>
      <c r="AA135" s="3058"/>
      <c r="AB135" s="3092">
        <f t="shared" si="74"/>
        <v>0</v>
      </c>
      <c r="AC135" s="3092" t="str">
        <f t="shared" si="75"/>
        <v/>
      </c>
      <c r="AD135" s="3058"/>
      <c r="AE135" s="3058"/>
      <c r="AF135" s="3056"/>
      <c r="AG135" s="3056"/>
      <c r="AH135" s="3056"/>
      <c r="AI135" s="3059" t="str">
        <f t="shared" si="49"/>
        <v>N</v>
      </c>
      <c r="AJ135" s="3059" t="str">
        <f t="shared" si="50"/>
        <v>N</v>
      </c>
      <c r="AK135" s="3059" t="str">
        <f t="shared" si="51"/>
        <v>N</v>
      </c>
      <c r="AL135" s="3059" t="str">
        <f t="shared" si="52"/>
        <v>N</v>
      </c>
      <c r="AM135" s="3059" t="str">
        <f t="shared" si="53"/>
        <v>N</v>
      </c>
      <c r="AN135" s="3059" t="str">
        <f t="shared" si="54"/>
        <v>N</v>
      </c>
      <c r="AO135" s="3059" t="str">
        <f t="shared" si="55"/>
        <v>N</v>
      </c>
      <c r="AP135" s="3059" t="str">
        <f t="shared" si="56"/>
        <v>N</v>
      </c>
      <c r="AQ135" s="3086"/>
      <c r="AR135" s="3060"/>
      <c r="AS135" s="32"/>
      <c r="AT135" s="34" t="s">
        <v>3727</v>
      </c>
      <c r="AU135" s="171"/>
      <c r="AV135" s="322"/>
      <c r="AW135" s="246" t="str">
        <f t="shared" si="89"/>
        <v>Please complete all cells in row</v>
      </c>
      <c r="AX135" s="322"/>
      <c r="AY135" s="196"/>
      <c r="AZ135" s="196"/>
      <c r="BA135" s="196"/>
      <c r="BB135" s="196"/>
      <c r="BC135" s="196"/>
      <c r="BD135" s="196"/>
      <c r="BE135" s="196"/>
      <c r="BF135" s="247">
        <f t="shared" si="76"/>
        <v>1</v>
      </c>
      <c r="BG135" s="247">
        <f t="shared" si="77"/>
        <v>1</v>
      </c>
      <c r="BH135" s="247">
        <f t="shared" si="78"/>
        <v>1</v>
      </c>
      <c r="BI135" s="247">
        <f t="shared" si="79"/>
        <v>1</v>
      </c>
      <c r="BJ135" s="247">
        <f t="shared" si="80"/>
        <v>1</v>
      </c>
      <c r="BK135" s="247">
        <f t="shared" si="81"/>
        <v>1</v>
      </c>
      <c r="BL135" s="247">
        <f t="shared" si="82"/>
        <v>1</v>
      </c>
      <c r="BM135" s="232"/>
      <c r="BN135" s="232"/>
      <c r="BO135" s="232"/>
      <c r="BP135" s="232"/>
      <c r="BQ135" s="232"/>
      <c r="BR135" s="232"/>
      <c r="BS135" s="247">
        <f t="shared" si="83"/>
        <v>1</v>
      </c>
      <c r="BT135" s="232"/>
      <c r="BU135" s="232"/>
      <c r="BV135" s="247">
        <f t="shared" si="84"/>
        <v>1</v>
      </c>
      <c r="BW135" s="247">
        <f t="shared" si="85"/>
        <v>1</v>
      </c>
      <c r="BX135" s="247">
        <f t="shared" si="86"/>
        <v>1</v>
      </c>
      <c r="BY135" s="247">
        <f t="shared" si="87"/>
        <v>1</v>
      </c>
      <c r="BZ135" s="247">
        <f xml:space="preserve"> IF( ISNUMBER(#REF! ), 0, 1 )</f>
        <v>1</v>
      </c>
      <c r="CA135" s="247">
        <f t="shared" si="88"/>
        <v>1</v>
      </c>
      <c r="CB135" s="322"/>
      <c r="CC135" s="196"/>
      <c r="CD135" s="196"/>
      <c r="CE135" s="687"/>
      <c r="CF135" s="687"/>
      <c r="CG135" s="687"/>
    </row>
    <row r="136" spans="1:85" s="2444" customFormat="1" ht="15.75" customHeight="1">
      <c r="A136" s="687"/>
      <c r="B136" s="3053"/>
      <c r="C136" s="3054"/>
      <c r="D136" s="3085" t="s">
        <v>3600</v>
      </c>
      <c r="E136" s="3086"/>
      <c r="F136" s="3054"/>
      <c r="G136" s="3054"/>
      <c r="H136" s="3086"/>
      <c r="I136" s="3086"/>
      <c r="J136" s="3086"/>
      <c r="K136" s="3054"/>
      <c r="L136" s="3054"/>
      <c r="M136" s="3054"/>
      <c r="N136" s="3055"/>
      <c r="O136" s="3056"/>
      <c r="P136" s="3055"/>
      <c r="Q136" s="3057"/>
      <c r="R136" s="3056"/>
      <c r="S136" s="3056"/>
      <c r="T136" s="3056"/>
      <c r="U136" s="3090">
        <f t="shared" si="71"/>
        <v>0</v>
      </c>
      <c r="V136" s="3091">
        <f t="shared" si="72"/>
        <v>0</v>
      </c>
      <c r="W136" s="3091">
        <f t="shared" si="73"/>
        <v>0</v>
      </c>
      <c r="X136" s="3077"/>
      <c r="Y136" s="3075"/>
      <c r="Z136" s="3075"/>
      <c r="AA136" s="3058"/>
      <c r="AB136" s="3092">
        <f t="shared" si="74"/>
        <v>0</v>
      </c>
      <c r="AC136" s="3092" t="str">
        <f t="shared" si="75"/>
        <v/>
      </c>
      <c r="AD136" s="3058"/>
      <c r="AE136" s="3058"/>
      <c r="AF136" s="3056"/>
      <c r="AG136" s="3056"/>
      <c r="AH136" s="3056"/>
      <c r="AI136" s="3059" t="str">
        <f t="shared" si="49"/>
        <v>N</v>
      </c>
      <c r="AJ136" s="3059" t="str">
        <f t="shared" si="50"/>
        <v>N</v>
      </c>
      <c r="AK136" s="3059" t="str">
        <f t="shared" si="51"/>
        <v>N</v>
      </c>
      <c r="AL136" s="3059" t="str">
        <f t="shared" si="52"/>
        <v>N</v>
      </c>
      <c r="AM136" s="3059" t="str">
        <f t="shared" si="53"/>
        <v>N</v>
      </c>
      <c r="AN136" s="3059" t="str">
        <f t="shared" si="54"/>
        <v>N</v>
      </c>
      <c r="AO136" s="3059" t="str">
        <f t="shared" si="55"/>
        <v>N</v>
      </c>
      <c r="AP136" s="3059" t="str">
        <f t="shared" si="56"/>
        <v>N</v>
      </c>
      <c r="AQ136" s="3086"/>
      <c r="AR136" s="3060"/>
      <c r="AS136" s="32"/>
      <c r="AT136" s="34" t="s">
        <v>3728</v>
      </c>
      <c r="AU136" s="171"/>
      <c r="AV136" s="322"/>
      <c r="AW136" s="246" t="str">
        <f t="shared" si="89"/>
        <v>Please complete all cells in row</v>
      </c>
      <c r="AX136" s="322"/>
      <c r="AY136" s="196"/>
      <c r="AZ136" s="196"/>
      <c r="BA136" s="196"/>
      <c r="BB136" s="196"/>
      <c r="BC136" s="196"/>
      <c r="BD136" s="196"/>
      <c r="BE136" s="196"/>
      <c r="BF136" s="247">
        <f t="shared" si="76"/>
        <v>1</v>
      </c>
      <c r="BG136" s="247">
        <f t="shared" si="77"/>
        <v>1</v>
      </c>
      <c r="BH136" s="247">
        <f t="shared" si="78"/>
        <v>1</v>
      </c>
      <c r="BI136" s="247">
        <f t="shared" si="79"/>
        <v>1</v>
      </c>
      <c r="BJ136" s="247">
        <f t="shared" si="80"/>
        <v>1</v>
      </c>
      <c r="BK136" s="247">
        <f t="shared" si="81"/>
        <v>1</v>
      </c>
      <c r="BL136" s="247">
        <f t="shared" si="82"/>
        <v>1</v>
      </c>
      <c r="BM136" s="232"/>
      <c r="BN136" s="232"/>
      <c r="BO136" s="232"/>
      <c r="BP136" s="232"/>
      <c r="BQ136" s="232"/>
      <c r="BR136" s="232"/>
      <c r="BS136" s="247">
        <f t="shared" si="83"/>
        <v>1</v>
      </c>
      <c r="BT136" s="232"/>
      <c r="BU136" s="232"/>
      <c r="BV136" s="247">
        <f t="shared" si="84"/>
        <v>1</v>
      </c>
      <c r="BW136" s="247">
        <f t="shared" si="85"/>
        <v>1</v>
      </c>
      <c r="BX136" s="247">
        <f t="shared" si="86"/>
        <v>1</v>
      </c>
      <c r="BY136" s="247">
        <f t="shared" si="87"/>
        <v>1</v>
      </c>
      <c r="BZ136" s="247">
        <f xml:space="preserve"> IF( ISNUMBER(#REF! ), 0, 1 )</f>
        <v>1</v>
      </c>
      <c r="CA136" s="247">
        <f t="shared" si="88"/>
        <v>1</v>
      </c>
      <c r="CB136" s="322"/>
      <c r="CC136" s="196"/>
      <c r="CD136" s="196"/>
      <c r="CE136" s="687"/>
      <c r="CF136" s="687"/>
      <c r="CG136" s="687"/>
    </row>
    <row r="137" spans="1:85" s="2444" customFormat="1" ht="15.75" customHeight="1">
      <c r="A137" s="687"/>
      <c r="B137" s="3053"/>
      <c r="C137" s="3054"/>
      <c r="D137" s="3085" t="s">
        <v>3600</v>
      </c>
      <c r="E137" s="3086"/>
      <c r="F137" s="3054"/>
      <c r="G137" s="3054"/>
      <c r="H137" s="3086"/>
      <c r="I137" s="3086"/>
      <c r="J137" s="3086"/>
      <c r="K137" s="3054"/>
      <c r="L137" s="3054"/>
      <c r="M137" s="3054"/>
      <c r="N137" s="3055"/>
      <c r="O137" s="3056"/>
      <c r="P137" s="3055"/>
      <c r="Q137" s="3057"/>
      <c r="R137" s="3056"/>
      <c r="S137" s="3056"/>
      <c r="T137" s="3056"/>
      <c r="U137" s="3090">
        <f t="shared" si="71"/>
        <v>0</v>
      </c>
      <c r="V137" s="3091">
        <f t="shared" si="72"/>
        <v>0</v>
      </c>
      <c r="W137" s="3091">
        <f t="shared" si="73"/>
        <v>0</v>
      </c>
      <c r="X137" s="3077"/>
      <c r="Y137" s="3075"/>
      <c r="Z137" s="3075"/>
      <c r="AA137" s="3058"/>
      <c r="AB137" s="3092">
        <f t="shared" si="74"/>
        <v>0</v>
      </c>
      <c r="AC137" s="3092" t="str">
        <f t="shared" si="75"/>
        <v/>
      </c>
      <c r="AD137" s="3058"/>
      <c r="AE137" s="3058"/>
      <c r="AF137" s="3056"/>
      <c r="AG137" s="3056"/>
      <c r="AH137" s="3056"/>
      <c r="AI137" s="3059" t="str">
        <f t="shared" ref="AI137:AI200" si="90">IF($H137="Fixed", IF(OR(LEFT($D137,4)="swap",LEFT($D137,5)="other"),"N","Y"),"N")</f>
        <v>N</v>
      </c>
      <c r="AJ137" s="3059" t="str">
        <f t="shared" ref="AJ137:AJ200" si="91">IF($H137="Floating", IF(OR(LEFT($D137,4)="swap",LEFT($D137,5)="other"),"N","Y"),"N")</f>
        <v>N</v>
      </c>
      <c r="AK137" s="3059" t="str">
        <f t="shared" ref="AK137:AK200" si="92">IF($H137="RPI", IF(OR(LEFT($D137,4)="swap",LEFT($D137,5)="other"),"N","Y"),"N")</f>
        <v>N</v>
      </c>
      <c r="AL137" s="3059" t="str">
        <f t="shared" ref="AL137:AL200" si="93">IF($H137="CPI/CPIH", IF(OR(LEFT($D137,4)="swap",LEFT($D137,5)="other"),"N","Y"),"N")</f>
        <v>N</v>
      </c>
      <c r="AM137" s="3059" t="str">
        <f t="shared" ref="AM137:AM200" si="94">IF($I137="Fixed", IF(OR(LEFT($D137,4)="swap",LEFT($D137,5)="other"),"N","Y"),"N")</f>
        <v>N</v>
      </c>
      <c r="AN137" s="3059" t="str">
        <f t="shared" ref="AN137:AN200" si="95">IF($I137="Floating", IF(OR(LEFT($D137,4)="swap",LEFT($D137,5)="other"),"N","Y"),"N")</f>
        <v>N</v>
      </c>
      <c r="AO137" s="3059" t="str">
        <f t="shared" ref="AO137:AO200" si="96">IF($I137="RPI", IF(OR(LEFT($D137,4)="swap",LEFT($D137,5)="other"),"N","Y"),"N")</f>
        <v>N</v>
      </c>
      <c r="AP137" s="3059" t="str">
        <f t="shared" ref="AP137:AP200" si="97">IF($I137="CPI/CPIH", IF(OR(LEFT($D137,4)="swap",LEFT($D137,5)="other"),"N","Y"),"N")</f>
        <v>N</v>
      </c>
      <c r="AQ137" s="3086"/>
      <c r="AR137" s="3060"/>
      <c r="AS137" s="32"/>
      <c r="AT137" s="34" t="s">
        <v>3729</v>
      </c>
      <c r="AU137" s="171"/>
      <c r="AV137" s="322"/>
      <c r="AW137" s="246" t="str">
        <f t="shared" si="89"/>
        <v>Please complete all cells in row</v>
      </c>
      <c r="AX137" s="322"/>
      <c r="AY137" s="196"/>
      <c r="AZ137" s="196"/>
      <c r="BA137" s="196"/>
      <c r="BB137" s="196"/>
      <c r="BC137" s="196"/>
      <c r="BD137" s="196"/>
      <c r="BE137" s="196"/>
      <c r="BF137" s="247">
        <f t="shared" si="76"/>
        <v>1</v>
      </c>
      <c r="BG137" s="247">
        <f t="shared" si="77"/>
        <v>1</v>
      </c>
      <c r="BH137" s="247">
        <f t="shared" si="78"/>
        <v>1</v>
      </c>
      <c r="BI137" s="247">
        <f t="shared" si="79"/>
        <v>1</v>
      </c>
      <c r="BJ137" s="247">
        <f t="shared" si="80"/>
        <v>1</v>
      </c>
      <c r="BK137" s="247">
        <f t="shared" si="81"/>
        <v>1</v>
      </c>
      <c r="BL137" s="247">
        <f t="shared" si="82"/>
        <v>1</v>
      </c>
      <c r="BM137" s="232"/>
      <c r="BN137" s="232"/>
      <c r="BO137" s="232"/>
      <c r="BP137" s="232"/>
      <c r="BQ137" s="232"/>
      <c r="BR137" s="232"/>
      <c r="BS137" s="247">
        <f t="shared" si="83"/>
        <v>1</v>
      </c>
      <c r="BT137" s="232"/>
      <c r="BU137" s="232"/>
      <c r="BV137" s="247">
        <f t="shared" si="84"/>
        <v>1</v>
      </c>
      <c r="BW137" s="247">
        <f t="shared" si="85"/>
        <v>1</v>
      </c>
      <c r="BX137" s="247">
        <f t="shared" si="86"/>
        <v>1</v>
      </c>
      <c r="BY137" s="247">
        <f t="shared" si="87"/>
        <v>1</v>
      </c>
      <c r="BZ137" s="247">
        <f xml:space="preserve"> IF( ISNUMBER(#REF! ), 0, 1 )</f>
        <v>1</v>
      </c>
      <c r="CA137" s="247">
        <f t="shared" si="88"/>
        <v>1</v>
      </c>
      <c r="CB137" s="322"/>
      <c r="CC137" s="196"/>
      <c r="CD137" s="196"/>
      <c r="CE137" s="687"/>
      <c r="CF137" s="687"/>
      <c r="CG137" s="687"/>
    </row>
    <row r="138" spans="1:85" s="2444" customFormat="1" ht="15.75" customHeight="1">
      <c r="A138" s="687"/>
      <c r="B138" s="3053"/>
      <c r="C138" s="3054"/>
      <c r="D138" s="3085" t="s">
        <v>3600</v>
      </c>
      <c r="E138" s="3086"/>
      <c r="F138" s="3054"/>
      <c r="G138" s="3054"/>
      <c r="H138" s="3086"/>
      <c r="I138" s="3086"/>
      <c r="J138" s="3086"/>
      <c r="K138" s="3054"/>
      <c r="L138" s="3054"/>
      <c r="M138" s="3054"/>
      <c r="N138" s="3055"/>
      <c r="O138" s="3056"/>
      <c r="P138" s="3055"/>
      <c r="Q138" s="3057"/>
      <c r="R138" s="3056"/>
      <c r="S138" s="3056"/>
      <c r="T138" s="3056"/>
      <c r="U138" s="3090">
        <f t="shared" si="71"/>
        <v>0</v>
      </c>
      <c r="V138" s="3091">
        <f t="shared" si="72"/>
        <v>0</v>
      </c>
      <c r="W138" s="3091">
        <f t="shared" si="73"/>
        <v>0</v>
      </c>
      <c r="X138" s="3077"/>
      <c r="Y138" s="3075"/>
      <c r="Z138" s="3075"/>
      <c r="AA138" s="3058"/>
      <c r="AB138" s="3092">
        <f t="shared" si="74"/>
        <v>0</v>
      </c>
      <c r="AC138" s="3092" t="str">
        <f t="shared" si="75"/>
        <v/>
      </c>
      <c r="AD138" s="3058"/>
      <c r="AE138" s="3058"/>
      <c r="AF138" s="3056"/>
      <c r="AG138" s="3056"/>
      <c r="AH138" s="3056"/>
      <c r="AI138" s="3059" t="str">
        <f t="shared" si="90"/>
        <v>N</v>
      </c>
      <c r="AJ138" s="3059" t="str">
        <f t="shared" si="91"/>
        <v>N</v>
      </c>
      <c r="AK138" s="3059" t="str">
        <f t="shared" si="92"/>
        <v>N</v>
      </c>
      <c r="AL138" s="3059" t="str">
        <f t="shared" si="93"/>
        <v>N</v>
      </c>
      <c r="AM138" s="3059" t="str">
        <f t="shared" si="94"/>
        <v>N</v>
      </c>
      <c r="AN138" s="3059" t="str">
        <f t="shared" si="95"/>
        <v>N</v>
      </c>
      <c r="AO138" s="3059" t="str">
        <f t="shared" si="96"/>
        <v>N</v>
      </c>
      <c r="AP138" s="3059" t="str">
        <f t="shared" si="97"/>
        <v>N</v>
      </c>
      <c r="AQ138" s="3086"/>
      <c r="AR138" s="3060"/>
      <c r="AS138" s="32"/>
      <c r="AT138" s="34" t="s">
        <v>3730</v>
      </c>
      <c r="AU138" s="171"/>
      <c r="AV138" s="322"/>
      <c r="AW138" s="246" t="str">
        <f t="shared" si="89"/>
        <v>Please complete all cells in row</v>
      </c>
      <c r="AX138" s="322"/>
      <c r="AY138" s="196"/>
      <c r="AZ138" s="196"/>
      <c r="BA138" s="196"/>
      <c r="BB138" s="196"/>
      <c r="BC138" s="196"/>
      <c r="BD138" s="196"/>
      <c r="BE138" s="196"/>
      <c r="BF138" s="247">
        <f t="shared" si="76"/>
        <v>1</v>
      </c>
      <c r="BG138" s="247">
        <f t="shared" si="77"/>
        <v>1</v>
      </c>
      <c r="BH138" s="247">
        <f t="shared" si="78"/>
        <v>1</v>
      </c>
      <c r="BI138" s="247">
        <f t="shared" si="79"/>
        <v>1</v>
      </c>
      <c r="BJ138" s="247">
        <f t="shared" si="80"/>
        <v>1</v>
      </c>
      <c r="BK138" s="247">
        <f t="shared" si="81"/>
        <v>1</v>
      </c>
      <c r="BL138" s="247">
        <f t="shared" si="82"/>
        <v>1</v>
      </c>
      <c r="BM138" s="232"/>
      <c r="BN138" s="232"/>
      <c r="BO138" s="232"/>
      <c r="BP138" s="232"/>
      <c r="BQ138" s="232"/>
      <c r="BR138" s="232"/>
      <c r="BS138" s="247">
        <f t="shared" si="83"/>
        <v>1</v>
      </c>
      <c r="BT138" s="232"/>
      <c r="BU138" s="232"/>
      <c r="BV138" s="247">
        <f t="shared" si="84"/>
        <v>1</v>
      </c>
      <c r="BW138" s="247">
        <f t="shared" si="85"/>
        <v>1</v>
      </c>
      <c r="BX138" s="247">
        <f t="shared" si="86"/>
        <v>1</v>
      </c>
      <c r="BY138" s="247">
        <f t="shared" si="87"/>
        <v>1</v>
      </c>
      <c r="BZ138" s="247">
        <f xml:space="preserve"> IF( ISNUMBER(#REF! ), 0, 1 )</f>
        <v>1</v>
      </c>
      <c r="CA138" s="247">
        <f t="shared" si="88"/>
        <v>1</v>
      </c>
      <c r="CB138" s="322"/>
      <c r="CC138" s="196"/>
      <c r="CD138" s="196"/>
      <c r="CE138" s="687"/>
      <c r="CF138" s="687"/>
      <c r="CG138" s="687"/>
    </row>
    <row r="139" spans="1:85" s="2444" customFormat="1" ht="15.75" customHeight="1">
      <c r="A139" s="687"/>
      <c r="B139" s="3053"/>
      <c r="C139" s="3054"/>
      <c r="D139" s="3085" t="s">
        <v>3600</v>
      </c>
      <c r="E139" s="3086"/>
      <c r="F139" s="3054"/>
      <c r="G139" s="3054"/>
      <c r="H139" s="3086"/>
      <c r="I139" s="3086"/>
      <c r="J139" s="3086"/>
      <c r="K139" s="3054"/>
      <c r="L139" s="3054"/>
      <c r="M139" s="3054"/>
      <c r="N139" s="3055"/>
      <c r="O139" s="3056"/>
      <c r="P139" s="3055"/>
      <c r="Q139" s="3057"/>
      <c r="R139" s="3056"/>
      <c r="S139" s="3056"/>
      <c r="T139" s="3056"/>
      <c r="U139" s="3090">
        <f t="shared" ref="U139:U202" si="98">IFERROR(Q139*S139,"")</f>
        <v>0</v>
      </c>
      <c r="V139" s="3091">
        <f t="shared" ref="V139:V202" si="99">IF(AA139=0,0,((1+AA139)/(1+$C$415))-1)</f>
        <v>0</v>
      </c>
      <c r="W139" s="3091">
        <f t="shared" ref="W139:W202" si="100">IF(AA139=0,0,((1+AA139)/(1+$C$416))-1)</f>
        <v>0</v>
      </c>
      <c r="X139" s="3077"/>
      <c r="Y139" s="3075"/>
      <c r="Z139" s="3075"/>
      <c r="AA139" s="3058"/>
      <c r="AB139" s="3092">
        <f t="shared" ref="AB139:AB202" si="101">AA139*T139</f>
        <v>0</v>
      </c>
      <c r="AC139" s="3092" t="str">
        <f t="shared" ref="AC139:AC202" si="102">IF(I139="","",IF(OR(I139="Fixed",I139="Floating"),AB139,IF(I139="RPI",T139*V139,IF(I139="CPI/CPIH",T139*W139,"Check Instrument Type"))))</f>
        <v/>
      </c>
      <c r="AD139" s="3058"/>
      <c r="AE139" s="3058"/>
      <c r="AF139" s="3056"/>
      <c r="AG139" s="3056"/>
      <c r="AH139" s="3056"/>
      <c r="AI139" s="3059" t="str">
        <f t="shared" si="90"/>
        <v>N</v>
      </c>
      <c r="AJ139" s="3059" t="str">
        <f t="shared" si="91"/>
        <v>N</v>
      </c>
      <c r="AK139" s="3059" t="str">
        <f t="shared" si="92"/>
        <v>N</v>
      </c>
      <c r="AL139" s="3059" t="str">
        <f t="shared" si="93"/>
        <v>N</v>
      </c>
      <c r="AM139" s="3059" t="str">
        <f t="shared" si="94"/>
        <v>N</v>
      </c>
      <c r="AN139" s="3059" t="str">
        <f t="shared" si="95"/>
        <v>N</v>
      </c>
      <c r="AO139" s="3059" t="str">
        <f t="shared" si="96"/>
        <v>N</v>
      </c>
      <c r="AP139" s="3059" t="str">
        <f t="shared" si="97"/>
        <v>N</v>
      </c>
      <c r="AQ139" s="3086"/>
      <c r="AR139" s="3060"/>
      <c r="AS139" s="32"/>
      <c r="AT139" s="34" t="s">
        <v>3731</v>
      </c>
      <c r="AU139" s="171"/>
      <c r="AV139" s="322"/>
      <c r="AW139" s="246" t="str">
        <f t="shared" si="89"/>
        <v>Please complete all cells in row</v>
      </c>
      <c r="AX139" s="322"/>
      <c r="AY139" s="196"/>
      <c r="AZ139" s="196"/>
      <c r="BA139" s="196"/>
      <c r="BB139" s="196"/>
      <c r="BC139" s="196"/>
      <c r="BD139" s="196"/>
      <c r="BE139" s="196"/>
      <c r="BF139" s="247">
        <f t="shared" si="76"/>
        <v>1</v>
      </c>
      <c r="BG139" s="247">
        <f t="shared" si="77"/>
        <v>1</v>
      </c>
      <c r="BH139" s="247">
        <f t="shared" si="78"/>
        <v>1</v>
      </c>
      <c r="BI139" s="247">
        <f t="shared" si="79"/>
        <v>1</v>
      </c>
      <c r="BJ139" s="247">
        <f t="shared" si="80"/>
        <v>1</v>
      </c>
      <c r="BK139" s="247">
        <f t="shared" si="81"/>
        <v>1</v>
      </c>
      <c r="BL139" s="247">
        <f t="shared" si="82"/>
        <v>1</v>
      </c>
      <c r="BM139" s="232"/>
      <c r="BN139" s="232"/>
      <c r="BO139" s="232"/>
      <c r="BP139" s="232"/>
      <c r="BQ139" s="232"/>
      <c r="BR139" s="232"/>
      <c r="BS139" s="247">
        <f t="shared" si="83"/>
        <v>1</v>
      </c>
      <c r="BT139" s="232"/>
      <c r="BU139" s="232"/>
      <c r="BV139" s="247">
        <f t="shared" si="84"/>
        <v>1</v>
      </c>
      <c r="BW139" s="247">
        <f t="shared" si="85"/>
        <v>1</v>
      </c>
      <c r="BX139" s="247">
        <f t="shared" si="86"/>
        <v>1</v>
      </c>
      <c r="BY139" s="247">
        <f t="shared" si="87"/>
        <v>1</v>
      </c>
      <c r="BZ139" s="247">
        <f xml:space="preserve"> IF( ISNUMBER(#REF! ), 0, 1 )</f>
        <v>1</v>
      </c>
      <c r="CA139" s="247">
        <f t="shared" si="88"/>
        <v>1</v>
      </c>
      <c r="CB139" s="322"/>
      <c r="CC139" s="196"/>
      <c r="CD139" s="196"/>
      <c r="CE139" s="687"/>
      <c r="CF139" s="687"/>
      <c r="CG139" s="687"/>
    </row>
    <row r="140" spans="1:85" s="2444" customFormat="1" ht="15.75" customHeight="1">
      <c r="A140" s="687"/>
      <c r="B140" s="3053"/>
      <c r="C140" s="3054"/>
      <c r="D140" s="3085" t="s">
        <v>3600</v>
      </c>
      <c r="E140" s="3086"/>
      <c r="F140" s="3054"/>
      <c r="G140" s="3054"/>
      <c r="H140" s="3086"/>
      <c r="I140" s="3086"/>
      <c r="J140" s="3086"/>
      <c r="K140" s="3054"/>
      <c r="L140" s="3054"/>
      <c r="M140" s="3054"/>
      <c r="N140" s="3055"/>
      <c r="O140" s="3056"/>
      <c r="P140" s="3055"/>
      <c r="Q140" s="3057"/>
      <c r="R140" s="3056"/>
      <c r="S140" s="3056"/>
      <c r="T140" s="3056"/>
      <c r="U140" s="3090">
        <f t="shared" si="98"/>
        <v>0</v>
      </c>
      <c r="V140" s="3091">
        <f t="shared" si="99"/>
        <v>0</v>
      </c>
      <c r="W140" s="3091">
        <f t="shared" si="100"/>
        <v>0</v>
      </c>
      <c r="X140" s="3077"/>
      <c r="Y140" s="3075"/>
      <c r="Z140" s="3075"/>
      <c r="AA140" s="3058"/>
      <c r="AB140" s="3092">
        <f t="shared" si="101"/>
        <v>0</v>
      </c>
      <c r="AC140" s="3092" t="str">
        <f t="shared" si="102"/>
        <v/>
      </c>
      <c r="AD140" s="3058"/>
      <c r="AE140" s="3058"/>
      <c r="AF140" s="3056"/>
      <c r="AG140" s="3056"/>
      <c r="AH140" s="3056"/>
      <c r="AI140" s="3059" t="str">
        <f t="shared" si="90"/>
        <v>N</v>
      </c>
      <c r="AJ140" s="3059" t="str">
        <f t="shared" si="91"/>
        <v>N</v>
      </c>
      <c r="AK140" s="3059" t="str">
        <f t="shared" si="92"/>
        <v>N</v>
      </c>
      <c r="AL140" s="3059" t="str">
        <f t="shared" si="93"/>
        <v>N</v>
      </c>
      <c r="AM140" s="3059" t="str">
        <f t="shared" si="94"/>
        <v>N</v>
      </c>
      <c r="AN140" s="3059" t="str">
        <f t="shared" si="95"/>
        <v>N</v>
      </c>
      <c r="AO140" s="3059" t="str">
        <f t="shared" si="96"/>
        <v>N</v>
      </c>
      <c r="AP140" s="3059" t="str">
        <f t="shared" si="97"/>
        <v>N</v>
      </c>
      <c r="AQ140" s="3086"/>
      <c r="AR140" s="3060"/>
      <c r="AS140" s="32"/>
      <c r="AT140" s="34" t="s">
        <v>3732</v>
      </c>
      <c r="AU140" s="171"/>
      <c r="AV140" s="322"/>
      <c r="AW140" s="246" t="str">
        <f t="shared" si="89"/>
        <v>Please complete all cells in row</v>
      </c>
      <c r="AX140" s="322"/>
      <c r="AY140" s="196"/>
      <c r="AZ140" s="196"/>
      <c r="BA140" s="196"/>
      <c r="BB140" s="196"/>
      <c r="BC140" s="196"/>
      <c r="BD140" s="196"/>
      <c r="BE140" s="196"/>
      <c r="BF140" s="247">
        <f t="shared" si="76"/>
        <v>1</v>
      </c>
      <c r="BG140" s="247">
        <f t="shared" si="77"/>
        <v>1</v>
      </c>
      <c r="BH140" s="247">
        <f t="shared" si="78"/>
        <v>1</v>
      </c>
      <c r="BI140" s="247">
        <f t="shared" si="79"/>
        <v>1</v>
      </c>
      <c r="BJ140" s="247">
        <f t="shared" si="80"/>
        <v>1</v>
      </c>
      <c r="BK140" s="247">
        <f t="shared" si="81"/>
        <v>1</v>
      </c>
      <c r="BL140" s="247">
        <f t="shared" si="82"/>
        <v>1</v>
      </c>
      <c r="BM140" s="232"/>
      <c r="BN140" s="232"/>
      <c r="BO140" s="232"/>
      <c r="BP140" s="232"/>
      <c r="BQ140" s="232"/>
      <c r="BR140" s="232"/>
      <c r="BS140" s="247">
        <f t="shared" si="83"/>
        <v>1</v>
      </c>
      <c r="BT140" s="232"/>
      <c r="BU140" s="232"/>
      <c r="BV140" s="247">
        <f t="shared" si="84"/>
        <v>1</v>
      </c>
      <c r="BW140" s="247">
        <f t="shared" si="85"/>
        <v>1</v>
      </c>
      <c r="BX140" s="247">
        <f t="shared" si="86"/>
        <v>1</v>
      </c>
      <c r="BY140" s="247">
        <f t="shared" si="87"/>
        <v>1</v>
      </c>
      <c r="BZ140" s="247">
        <f xml:space="preserve"> IF( ISNUMBER(#REF! ), 0, 1 )</f>
        <v>1</v>
      </c>
      <c r="CA140" s="247">
        <f t="shared" si="88"/>
        <v>1</v>
      </c>
      <c r="CB140" s="322"/>
      <c r="CC140" s="196"/>
      <c r="CD140" s="196"/>
      <c r="CE140" s="687"/>
      <c r="CF140" s="687"/>
      <c r="CG140" s="687"/>
    </row>
    <row r="141" spans="1:85" s="2444" customFormat="1" ht="15.75" customHeight="1">
      <c r="A141" s="687"/>
      <c r="B141" s="3053"/>
      <c r="C141" s="3054"/>
      <c r="D141" s="3085" t="s">
        <v>3600</v>
      </c>
      <c r="E141" s="3086"/>
      <c r="F141" s="3054"/>
      <c r="G141" s="3054"/>
      <c r="H141" s="3086"/>
      <c r="I141" s="3086"/>
      <c r="J141" s="3086"/>
      <c r="K141" s="3054"/>
      <c r="L141" s="3054"/>
      <c r="M141" s="3054"/>
      <c r="N141" s="3055"/>
      <c r="O141" s="3056"/>
      <c r="P141" s="3055"/>
      <c r="Q141" s="3057"/>
      <c r="R141" s="3056"/>
      <c r="S141" s="3056"/>
      <c r="T141" s="3056"/>
      <c r="U141" s="3090">
        <f t="shared" si="98"/>
        <v>0</v>
      </c>
      <c r="V141" s="3091">
        <f t="shared" si="99"/>
        <v>0</v>
      </c>
      <c r="W141" s="3091">
        <f t="shared" si="100"/>
        <v>0</v>
      </c>
      <c r="X141" s="3077"/>
      <c r="Y141" s="3075"/>
      <c r="Z141" s="3075"/>
      <c r="AA141" s="3058"/>
      <c r="AB141" s="3092">
        <f t="shared" si="101"/>
        <v>0</v>
      </c>
      <c r="AC141" s="3092" t="str">
        <f t="shared" si="102"/>
        <v/>
      </c>
      <c r="AD141" s="3058"/>
      <c r="AE141" s="3058"/>
      <c r="AF141" s="3056"/>
      <c r="AG141" s="3056"/>
      <c r="AH141" s="3056"/>
      <c r="AI141" s="3059" t="str">
        <f t="shared" si="90"/>
        <v>N</v>
      </c>
      <c r="AJ141" s="3059" t="str">
        <f t="shared" si="91"/>
        <v>N</v>
      </c>
      <c r="AK141" s="3059" t="str">
        <f t="shared" si="92"/>
        <v>N</v>
      </c>
      <c r="AL141" s="3059" t="str">
        <f t="shared" si="93"/>
        <v>N</v>
      </c>
      <c r="AM141" s="3059" t="str">
        <f t="shared" si="94"/>
        <v>N</v>
      </c>
      <c r="AN141" s="3059" t="str">
        <f t="shared" si="95"/>
        <v>N</v>
      </c>
      <c r="AO141" s="3059" t="str">
        <f t="shared" si="96"/>
        <v>N</v>
      </c>
      <c r="AP141" s="3059" t="str">
        <f t="shared" si="97"/>
        <v>N</v>
      </c>
      <c r="AQ141" s="3086"/>
      <c r="AR141" s="3060"/>
      <c r="AS141" s="32"/>
      <c r="AT141" s="34" t="s">
        <v>3733</v>
      </c>
      <c r="AU141" s="171"/>
      <c r="AV141" s="322"/>
      <c r="AW141" s="246" t="str">
        <f t="shared" si="89"/>
        <v>Please complete all cells in row</v>
      </c>
      <c r="AX141" s="322"/>
      <c r="AY141" s="196"/>
      <c r="AZ141" s="196"/>
      <c r="BA141" s="196"/>
      <c r="BB141" s="196"/>
      <c r="BC141" s="196"/>
      <c r="BD141" s="196"/>
      <c r="BE141" s="196"/>
      <c r="BF141" s="247">
        <f t="shared" si="76"/>
        <v>1</v>
      </c>
      <c r="BG141" s="247">
        <f t="shared" si="77"/>
        <v>1</v>
      </c>
      <c r="BH141" s="247">
        <f t="shared" si="78"/>
        <v>1</v>
      </c>
      <c r="BI141" s="247">
        <f t="shared" si="79"/>
        <v>1</v>
      </c>
      <c r="BJ141" s="247">
        <f t="shared" si="80"/>
        <v>1</v>
      </c>
      <c r="BK141" s="247">
        <f t="shared" si="81"/>
        <v>1</v>
      </c>
      <c r="BL141" s="247">
        <f t="shared" si="82"/>
        <v>1</v>
      </c>
      <c r="BM141" s="232"/>
      <c r="BN141" s="232"/>
      <c r="BO141" s="232"/>
      <c r="BP141" s="232"/>
      <c r="BQ141" s="232"/>
      <c r="BR141" s="232"/>
      <c r="BS141" s="247">
        <f t="shared" si="83"/>
        <v>1</v>
      </c>
      <c r="BT141" s="232"/>
      <c r="BU141" s="232"/>
      <c r="BV141" s="247">
        <f t="shared" si="84"/>
        <v>1</v>
      </c>
      <c r="BW141" s="247">
        <f t="shared" si="85"/>
        <v>1</v>
      </c>
      <c r="BX141" s="247">
        <f t="shared" si="86"/>
        <v>1</v>
      </c>
      <c r="BY141" s="247">
        <f t="shared" si="87"/>
        <v>1</v>
      </c>
      <c r="BZ141" s="247">
        <f xml:space="preserve"> IF( ISNUMBER(#REF! ), 0, 1 )</f>
        <v>1</v>
      </c>
      <c r="CA141" s="247">
        <f t="shared" si="88"/>
        <v>1</v>
      </c>
      <c r="CB141" s="322"/>
      <c r="CC141" s="196"/>
      <c r="CD141" s="196"/>
      <c r="CE141" s="687"/>
      <c r="CF141" s="687"/>
      <c r="CG141" s="687"/>
    </row>
    <row r="142" spans="1:85" s="2444" customFormat="1" ht="15.75" customHeight="1">
      <c r="A142" s="687"/>
      <c r="B142" s="3053"/>
      <c r="C142" s="3054"/>
      <c r="D142" s="3085" t="s">
        <v>3600</v>
      </c>
      <c r="E142" s="3086"/>
      <c r="F142" s="3054"/>
      <c r="G142" s="3054"/>
      <c r="H142" s="3086"/>
      <c r="I142" s="3086"/>
      <c r="J142" s="3086"/>
      <c r="K142" s="3054"/>
      <c r="L142" s="3054"/>
      <c r="M142" s="3054"/>
      <c r="N142" s="3055"/>
      <c r="O142" s="3056"/>
      <c r="P142" s="3055"/>
      <c r="Q142" s="3057"/>
      <c r="R142" s="3056"/>
      <c r="S142" s="3056"/>
      <c r="T142" s="3056"/>
      <c r="U142" s="3090">
        <f t="shared" si="98"/>
        <v>0</v>
      </c>
      <c r="V142" s="3091">
        <f t="shared" si="99"/>
        <v>0</v>
      </c>
      <c r="W142" s="3091">
        <f t="shared" si="100"/>
        <v>0</v>
      </c>
      <c r="X142" s="3077"/>
      <c r="Y142" s="3075"/>
      <c r="Z142" s="3075"/>
      <c r="AA142" s="3058"/>
      <c r="AB142" s="3092">
        <f t="shared" si="101"/>
        <v>0</v>
      </c>
      <c r="AC142" s="3092" t="str">
        <f t="shared" si="102"/>
        <v/>
      </c>
      <c r="AD142" s="3058"/>
      <c r="AE142" s="3058"/>
      <c r="AF142" s="3056"/>
      <c r="AG142" s="3056"/>
      <c r="AH142" s="3056"/>
      <c r="AI142" s="3059" t="str">
        <f t="shared" si="90"/>
        <v>N</v>
      </c>
      <c r="AJ142" s="3059" t="str">
        <f t="shared" si="91"/>
        <v>N</v>
      </c>
      <c r="AK142" s="3059" t="str">
        <f t="shared" si="92"/>
        <v>N</v>
      </c>
      <c r="AL142" s="3059" t="str">
        <f t="shared" si="93"/>
        <v>N</v>
      </c>
      <c r="AM142" s="3059" t="str">
        <f t="shared" si="94"/>
        <v>N</v>
      </c>
      <c r="AN142" s="3059" t="str">
        <f t="shared" si="95"/>
        <v>N</v>
      </c>
      <c r="AO142" s="3059" t="str">
        <f t="shared" si="96"/>
        <v>N</v>
      </c>
      <c r="AP142" s="3059" t="str">
        <f t="shared" si="97"/>
        <v>N</v>
      </c>
      <c r="AQ142" s="3086"/>
      <c r="AR142" s="3060"/>
      <c r="AS142" s="32"/>
      <c r="AT142" s="34" t="s">
        <v>3734</v>
      </c>
      <c r="AU142" s="171"/>
      <c r="AV142" s="322"/>
      <c r="AW142" s="246" t="str">
        <f t="shared" si="89"/>
        <v>Please complete all cells in row</v>
      </c>
      <c r="AX142" s="322"/>
      <c r="AY142" s="196"/>
      <c r="AZ142" s="196"/>
      <c r="BA142" s="196"/>
      <c r="BB142" s="196"/>
      <c r="BC142" s="196"/>
      <c r="BD142" s="196"/>
      <c r="BE142" s="196"/>
      <c r="BF142" s="247">
        <f t="shared" si="76"/>
        <v>1</v>
      </c>
      <c r="BG142" s="247">
        <f t="shared" si="77"/>
        <v>1</v>
      </c>
      <c r="BH142" s="247">
        <f t="shared" si="78"/>
        <v>1</v>
      </c>
      <c r="BI142" s="247">
        <f t="shared" si="79"/>
        <v>1</v>
      </c>
      <c r="BJ142" s="247">
        <f t="shared" si="80"/>
        <v>1</v>
      </c>
      <c r="BK142" s="247">
        <f t="shared" si="81"/>
        <v>1</v>
      </c>
      <c r="BL142" s="247">
        <f t="shared" si="82"/>
        <v>1</v>
      </c>
      <c r="BM142" s="232"/>
      <c r="BN142" s="232"/>
      <c r="BO142" s="232"/>
      <c r="BP142" s="232"/>
      <c r="BQ142" s="232"/>
      <c r="BR142" s="232"/>
      <c r="BS142" s="247">
        <f t="shared" si="83"/>
        <v>1</v>
      </c>
      <c r="BT142" s="232"/>
      <c r="BU142" s="232"/>
      <c r="BV142" s="247">
        <f t="shared" si="84"/>
        <v>1</v>
      </c>
      <c r="BW142" s="247">
        <f t="shared" si="85"/>
        <v>1</v>
      </c>
      <c r="BX142" s="247">
        <f t="shared" si="86"/>
        <v>1</v>
      </c>
      <c r="BY142" s="247">
        <f t="shared" si="87"/>
        <v>1</v>
      </c>
      <c r="BZ142" s="247">
        <f xml:space="preserve"> IF( ISNUMBER(#REF! ), 0, 1 )</f>
        <v>1</v>
      </c>
      <c r="CA142" s="247">
        <f t="shared" si="88"/>
        <v>1</v>
      </c>
      <c r="CB142" s="322"/>
      <c r="CC142" s="196"/>
      <c r="CD142" s="196"/>
      <c r="CE142" s="687"/>
      <c r="CF142" s="687"/>
      <c r="CG142" s="687"/>
    </row>
    <row r="143" spans="1:85" s="2444" customFormat="1" ht="15.75" customHeight="1">
      <c r="A143" s="687"/>
      <c r="B143" s="3053"/>
      <c r="C143" s="3054"/>
      <c r="D143" s="3085" t="s">
        <v>3600</v>
      </c>
      <c r="E143" s="3086"/>
      <c r="F143" s="3054"/>
      <c r="G143" s="3054"/>
      <c r="H143" s="3086"/>
      <c r="I143" s="3086"/>
      <c r="J143" s="3086"/>
      <c r="K143" s="3054"/>
      <c r="L143" s="3054"/>
      <c r="M143" s="3054"/>
      <c r="N143" s="3055"/>
      <c r="O143" s="3056"/>
      <c r="P143" s="3055"/>
      <c r="Q143" s="3057"/>
      <c r="R143" s="3056"/>
      <c r="S143" s="3056"/>
      <c r="T143" s="3056"/>
      <c r="U143" s="3090">
        <f t="shared" si="98"/>
        <v>0</v>
      </c>
      <c r="V143" s="3091">
        <f t="shared" si="99"/>
        <v>0</v>
      </c>
      <c r="W143" s="3091">
        <f t="shared" si="100"/>
        <v>0</v>
      </c>
      <c r="X143" s="3077"/>
      <c r="Y143" s="3075"/>
      <c r="Z143" s="3075"/>
      <c r="AA143" s="3058"/>
      <c r="AB143" s="3092">
        <f t="shared" si="101"/>
        <v>0</v>
      </c>
      <c r="AC143" s="3092" t="str">
        <f t="shared" si="102"/>
        <v/>
      </c>
      <c r="AD143" s="3058"/>
      <c r="AE143" s="3058"/>
      <c r="AF143" s="3056"/>
      <c r="AG143" s="3056"/>
      <c r="AH143" s="3056"/>
      <c r="AI143" s="3059" t="str">
        <f t="shared" si="90"/>
        <v>N</v>
      </c>
      <c r="AJ143" s="3059" t="str">
        <f t="shared" si="91"/>
        <v>N</v>
      </c>
      <c r="AK143" s="3059" t="str">
        <f t="shared" si="92"/>
        <v>N</v>
      </c>
      <c r="AL143" s="3059" t="str">
        <f t="shared" si="93"/>
        <v>N</v>
      </c>
      <c r="AM143" s="3059" t="str">
        <f t="shared" si="94"/>
        <v>N</v>
      </c>
      <c r="AN143" s="3059" t="str">
        <f t="shared" si="95"/>
        <v>N</v>
      </c>
      <c r="AO143" s="3059" t="str">
        <f t="shared" si="96"/>
        <v>N</v>
      </c>
      <c r="AP143" s="3059" t="str">
        <f t="shared" si="97"/>
        <v>N</v>
      </c>
      <c r="AQ143" s="3086"/>
      <c r="AR143" s="3060"/>
      <c r="AS143" s="32"/>
      <c r="AT143" s="34" t="s">
        <v>3735</v>
      </c>
      <c r="AU143" s="171"/>
      <c r="AV143" s="322"/>
      <c r="AW143" s="246" t="str">
        <f t="shared" si="89"/>
        <v>Please complete all cells in row</v>
      </c>
      <c r="AX143" s="322"/>
      <c r="AY143" s="196"/>
      <c r="AZ143" s="196"/>
      <c r="BA143" s="196"/>
      <c r="BB143" s="196"/>
      <c r="BC143" s="196"/>
      <c r="BD143" s="196"/>
      <c r="BE143" s="196"/>
      <c r="BF143" s="247">
        <f t="shared" si="76"/>
        <v>1</v>
      </c>
      <c r="BG143" s="247">
        <f t="shared" si="77"/>
        <v>1</v>
      </c>
      <c r="BH143" s="247">
        <f t="shared" si="78"/>
        <v>1</v>
      </c>
      <c r="BI143" s="247">
        <f t="shared" si="79"/>
        <v>1</v>
      </c>
      <c r="BJ143" s="247">
        <f t="shared" si="80"/>
        <v>1</v>
      </c>
      <c r="BK143" s="247">
        <f t="shared" si="81"/>
        <v>1</v>
      </c>
      <c r="BL143" s="247">
        <f t="shared" si="82"/>
        <v>1</v>
      </c>
      <c r="BM143" s="232"/>
      <c r="BN143" s="232"/>
      <c r="BO143" s="232"/>
      <c r="BP143" s="232"/>
      <c r="BQ143" s="232"/>
      <c r="BR143" s="232"/>
      <c r="BS143" s="247">
        <f t="shared" si="83"/>
        <v>1</v>
      </c>
      <c r="BT143" s="232"/>
      <c r="BU143" s="232"/>
      <c r="BV143" s="247">
        <f t="shared" si="84"/>
        <v>1</v>
      </c>
      <c r="BW143" s="247">
        <f t="shared" si="85"/>
        <v>1</v>
      </c>
      <c r="BX143" s="247">
        <f t="shared" si="86"/>
        <v>1</v>
      </c>
      <c r="BY143" s="247">
        <f t="shared" si="87"/>
        <v>1</v>
      </c>
      <c r="BZ143" s="247">
        <f xml:space="preserve"> IF( ISNUMBER(#REF! ), 0, 1 )</f>
        <v>1</v>
      </c>
      <c r="CA143" s="247">
        <f t="shared" si="88"/>
        <v>1</v>
      </c>
      <c r="CB143" s="322"/>
      <c r="CC143" s="196"/>
      <c r="CD143" s="196"/>
      <c r="CE143" s="687"/>
      <c r="CF143" s="687"/>
      <c r="CG143" s="687"/>
    </row>
    <row r="144" spans="1:85" s="2444" customFormat="1" ht="15.75" customHeight="1">
      <c r="A144" s="687"/>
      <c r="B144" s="3053"/>
      <c r="C144" s="3054"/>
      <c r="D144" s="3085" t="s">
        <v>3600</v>
      </c>
      <c r="E144" s="3086"/>
      <c r="F144" s="3054"/>
      <c r="G144" s="3054"/>
      <c r="H144" s="3086"/>
      <c r="I144" s="3086"/>
      <c r="J144" s="3086"/>
      <c r="K144" s="3054"/>
      <c r="L144" s="3054"/>
      <c r="M144" s="3054"/>
      <c r="N144" s="3055"/>
      <c r="O144" s="3056"/>
      <c r="P144" s="3055"/>
      <c r="Q144" s="3057"/>
      <c r="R144" s="3056"/>
      <c r="S144" s="3056"/>
      <c r="T144" s="3056"/>
      <c r="U144" s="3090">
        <f t="shared" si="98"/>
        <v>0</v>
      </c>
      <c r="V144" s="3091">
        <f t="shared" si="99"/>
        <v>0</v>
      </c>
      <c r="W144" s="3091">
        <f t="shared" si="100"/>
        <v>0</v>
      </c>
      <c r="X144" s="3077"/>
      <c r="Y144" s="3075"/>
      <c r="Z144" s="3075"/>
      <c r="AA144" s="3058"/>
      <c r="AB144" s="3092">
        <f t="shared" si="101"/>
        <v>0</v>
      </c>
      <c r="AC144" s="3092" t="str">
        <f t="shared" si="102"/>
        <v/>
      </c>
      <c r="AD144" s="3058"/>
      <c r="AE144" s="3058"/>
      <c r="AF144" s="3056"/>
      <c r="AG144" s="3056"/>
      <c r="AH144" s="3056"/>
      <c r="AI144" s="3059" t="str">
        <f t="shared" si="90"/>
        <v>N</v>
      </c>
      <c r="AJ144" s="3059" t="str">
        <f t="shared" si="91"/>
        <v>N</v>
      </c>
      <c r="AK144" s="3059" t="str">
        <f t="shared" si="92"/>
        <v>N</v>
      </c>
      <c r="AL144" s="3059" t="str">
        <f t="shared" si="93"/>
        <v>N</v>
      </c>
      <c r="AM144" s="3059" t="str">
        <f t="shared" si="94"/>
        <v>N</v>
      </c>
      <c r="AN144" s="3059" t="str">
        <f t="shared" si="95"/>
        <v>N</v>
      </c>
      <c r="AO144" s="3059" t="str">
        <f t="shared" si="96"/>
        <v>N</v>
      </c>
      <c r="AP144" s="3059" t="str">
        <f t="shared" si="97"/>
        <v>N</v>
      </c>
      <c r="AQ144" s="3086"/>
      <c r="AR144" s="3060"/>
      <c r="AS144" s="32"/>
      <c r="AT144" s="34" t="s">
        <v>3736</v>
      </c>
      <c r="AU144" s="171"/>
      <c r="AV144" s="322"/>
      <c r="AW144" s="246" t="str">
        <f t="shared" si="89"/>
        <v>Please complete all cells in row</v>
      </c>
      <c r="AX144" s="322"/>
      <c r="AY144" s="196"/>
      <c r="AZ144" s="196"/>
      <c r="BA144" s="196"/>
      <c r="BB144" s="196"/>
      <c r="BC144" s="196"/>
      <c r="BD144" s="196"/>
      <c r="BE144" s="196"/>
      <c r="BF144" s="247">
        <f t="shared" si="76"/>
        <v>1</v>
      </c>
      <c r="BG144" s="247">
        <f t="shared" si="77"/>
        <v>1</v>
      </c>
      <c r="BH144" s="247">
        <f t="shared" si="78"/>
        <v>1</v>
      </c>
      <c r="BI144" s="247">
        <f t="shared" si="79"/>
        <v>1</v>
      </c>
      <c r="BJ144" s="247">
        <f t="shared" si="80"/>
        <v>1</v>
      </c>
      <c r="BK144" s="247">
        <f t="shared" si="81"/>
        <v>1</v>
      </c>
      <c r="BL144" s="247">
        <f t="shared" si="82"/>
        <v>1</v>
      </c>
      <c r="BM144" s="232"/>
      <c r="BN144" s="232"/>
      <c r="BO144" s="232"/>
      <c r="BP144" s="232"/>
      <c r="BQ144" s="232"/>
      <c r="BR144" s="232"/>
      <c r="BS144" s="247">
        <f t="shared" si="83"/>
        <v>1</v>
      </c>
      <c r="BT144" s="232"/>
      <c r="BU144" s="232"/>
      <c r="BV144" s="247">
        <f t="shared" si="84"/>
        <v>1</v>
      </c>
      <c r="BW144" s="247">
        <f t="shared" si="85"/>
        <v>1</v>
      </c>
      <c r="BX144" s="247">
        <f t="shared" si="86"/>
        <v>1</v>
      </c>
      <c r="BY144" s="247">
        <f t="shared" si="87"/>
        <v>1</v>
      </c>
      <c r="BZ144" s="247">
        <f xml:space="preserve"> IF( ISNUMBER(#REF! ), 0, 1 )</f>
        <v>1</v>
      </c>
      <c r="CA144" s="247">
        <f t="shared" si="88"/>
        <v>1</v>
      </c>
      <c r="CB144" s="322"/>
      <c r="CC144" s="196"/>
      <c r="CD144" s="196"/>
      <c r="CE144" s="687"/>
      <c r="CF144" s="687"/>
      <c r="CG144" s="687"/>
    </row>
    <row r="145" spans="1:85" s="2444" customFormat="1" ht="15.75" customHeight="1">
      <c r="A145" s="687"/>
      <c r="B145" s="3053"/>
      <c r="C145" s="3054"/>
      <c r="D145" s="3085" t="s">
        <v>3600</v>
      </c>
      <c r="E145" s="3086"/>
      <c r="F145" s="3054"/>
      <c r="G145" s="3054"/>
      <c r="H145" s="3086"/>
      <c r="I145" s="3086"/>
      <c r="J145" s="3086"/>
      <c r="K145" s="3054"/>
      <c r="L145" s="3054"/>
      <c r="M145" s="3054"/>
      <c r="N145" s="3055"/>
      <c r="O145" s="3056"/>
      <c r="P145" s="3055"/>
      <c r="Q145" s="3057"/>
      <c r="R145" s="3056"/>
      <c r="S145" s="3056"/>
      <c r="T145" s="3056"/>
      <c r="U145" s="3090">
        <f t="shared" si="98"/>
        <v>0</v>
      </c>
      <c r="V145" s="3091">
        <f t="shared" si="99"/>
        <v>0</v>
      </c>
      <c r="W145" s="3091">
        <f t="shared" si="100"/>
        <v>0</v>
      </c>
      <c r="X145" s="3077"/>
      <c r="Y145" s="3075"/>
      <c r="Z145" s="3075"/>
      <c r="AA145" s="3058"/>
      <c r="AB145" s="3092">
        <f t="shared" si="101"/>
        <v>0</v>
      </c>
      <c r="AC145" s="3092" t="str">
        <f t="shared" si="102"/>
        <v/>
      </c>
      <c r="AD145" s="3058"/>
      <c r="AE145" s="3058"/>
      <c r="AF145" s="3056"/>
      <c r="AG145" s="3056"/>
      <c r="AH145" s="3056"/>
      <c r="AI145" s="3059" t="str">
        <f t="shared" si="90"/>
        <v>N</v>
      </c>
      <c r="AJ145" s="3059" t="str">
        <f t="shared" si="91"/>
        <v>N</v>
      </c>
      <c r="AK145" s="3059" t="str">
        <f t="shared" si="92"/>
        <v>N</v>
      </c>
      <c r="AL145" s="3059" t="str">
        <f t="shared" si="93"/>
        <v>N</v>
      </c>
      <c r="AM145" s="3059" t="str">
        <f t="shared" si="94"/>
        <v>N</v>
      </c>
      <c r="AN145" s="3059" t="str">
        <f t="shared" si="95"/>
        <v>N</v>
      </c>
      <c r="AO145" s="3059" t="str">
        <f t="shared" si="96"/>
        <v>N</v>
      </c>
      <c r="AP145" s="3059" t="str">
        <f t="shared" si="97"/>
        <v>N</v>
      </c>
      <c r="AQ145" s="3086"/>
      <c r="AR145" s="3060"/>
      <c r="AS145" s="32"/>
      <c r="AT145" s="34" t="s">
        <v>3737</v>
      </c>
      <c r="AU145" s="171"/>
      <c r="AV145" s="322"/>
      <c r="AW145" s="246" t="str">
        <f t="shared" si="89"/>
        <v>Please complete all cells in row</v>
      </c>
      <c r="AX145" s="322"/>
      <c r="AY145" s="196"/>
      <c r="AZ145" s="196"/>
      <c r="BA145" s="196"/>
      <c r="BB145" s="196"/>
      <c r="BC145" s="196"/>
      <c r="BD145" s="196"/>
      <c r="BE145" s="196"/>
      <c r="BF145" s="247">
        <f t="shared" si="76"/>
        <v>1</v>
      </c>
      <c r="BG145" s="247">
        <f t="shared" si="77"/>
        <v>1</v>
      </c>
      <c r="BH145" s="247">
        <f t="shared" si="78"/>
        <v>1</v>
      </c>
      <c r="BI145" s="247">
        <f t="shared" si="79"/>
        <v>1</v>
      </c>
      <c r="BJ145" s="247">
        <f t="shared" si="80"/>
        <v>1</v>
      </c>
      <c r="BK145" s="247">
        <f t="shared" si="81"/>
        <v>1</v>
      </c>
      <c r="BL145" s="247">
        <f t="shared" si="82"/>
        <v>1</v>
      </c>
      <c r="BM145" s="232"/>
      <c r="BN145" s="232"/>
      <c r="BO145" s="232"/>
      <c r="BP145" s="232"/>
      <c r="BQ145" s="232"/>
      <c r="BR145" s="232"/>
      <c r="BS145" s="247">
        <f t="shared" si="83"/>
        <v>1</v>
      </c>
      <c r="BT145" s="232"/>
      <c r="BU145" s="232"/>
      <c r="BV145" s="247">
        <f t="shared" si="84"/>
        <v>1</v>
      </c>
      <c r="BW145" s="247">
        <f t="shared" si="85"/>
        <v>1</v>
      </c>
      <c r="BX145" s="247">
        <f t="shared" si="86"/>
        <v>1</v>
      </c>
      <c r="BY145" s="247">
        <f t="shared" si="87"/>
        <v>1</v>
      </c>
      <c r="BZ145" s="247">
        <f xml:space="preserve"> IF( ISNUMBER(#REF! ), 0, 1 )</f>
        <v>1</v>
      </c>
      <c r="CA145" s="247">
        <f t="shared" si="88"/>
        <v>1</v>
      </c>
      <c r="CB145" s="322"/>
      <c r="CC145" s="196"/>
      <c r="CD145" s="196"/>
      <c r="CE145" s="687"/>
      <c r="CF145" s="687"/>
      <c r="CG145" s="687"/>
    </row>
    <row r="146" spans="1:85" s="2444" customFormat="1" ht="15.75" customHeight="1">
      <c r="A146" s="687"/>
      <c r="B146" s="3053"/>
      <c r="C146" s="3054"/>
      <c r="D146" s="3085" t="s">
        <v>3600</v>
      </c>
      <c r="E146" s="3086"/>
      <c r="F146" s="3054"/>
      <c r="G146" s="3054"/>
      <c r="H146" s="3086"/>
      <c r="I146" s="3086"/>
      <c r="J146" s="3086"/>
      <c r="K146" s="3054"/>
      <c r="L146" s="3054"/>
      <c r="M146" s="3054"/>
      <c r="N146" s="3055"/>
      <c r="O146" s="3056"/>
      <c r="P146" s="3055"/>
      <c r="Q146" s="3057"/>
      <c r="R146" s="3056"/>
      <c r="S146" s="3056"/>
      <c r="T146" s="3056"/>
      <c r="U146" s="3090">
        <f t="shared" si="98"/>
        <v>0</v>
      </c>
      <c r="V146" s="3091">
        <f t="shared" si="99"/>
        <v>0</v>
      </c>
      <c r="W146" s="3091">
        <f t="shared" si="100"/>
        <v>0</v>
      </c>
      <c r="X146" s="3077"/>
      <c r="Y146" s="3075"/>
      <c r="Z146" s="3075"/>
      <c r="AA146" s="3058"/>
      <c r="AB146" s="3092">
        <f t="shared" si="101"/>
        <v>0</v>
      </c>
      <c r="AC146" s="3092" t="str">
        <f t="shared" si="102"/>
        <v/>
      </c>
      <c r="AD146" s="3058"/>
      <c r="AE146" s="3058"/>
      <c r="AF146" s="3056"/>
      <c r="AG146" s="3056"/>
      <c r="AH146" s="3056"/>
      <c r="AI146" s="3059" t="str">
        <f t="shared" si="90"/>
        <v>N</v>
      </c>
      <c r="AJ146" s="3059" t="str">
        <f t="shared" si="91"/>
        <v>N</v>
      </c>
      <c r="AK146" s="3059" t="str">
        <f t="shared" si="92"/>
        <v>N</v>
      </c>
      <c r="AL146" s="3059" t="str">
        <f t="shared" si="93"/>
        <v>N</v>
      </c>
      <c r="AM146" s="3059" t="str">
        <f t="shared" si="94"/>
        <v>N</v>
      </c>
      <c r="AN146" s="3059" t="str">
        <f t="shared" si="95"/>
        <v>N</v>
      </c>
      <c r="AO146" s="3059" t="str">
        <f t="shared" si="96"/>
        <v>N</v>
      </c>
      <c r="AP146" s="3059" t="str">
        <f t="shared" si="97"/>
        <v>N</v>
      </c>
      <c r="AQ146" s="3086"/>
      <c r="AR146" s="3060"/>
      <c r="AS146" s="32"/>
      <c r="AT146" s="34" t="s">
        <v>3738</v>
      </c>
      <c r="AU146" s="171"/>
      <c r="AV146" s="322"/>
      <c r="AW146" s="246" t="str">
        <f t="shared" si="89"/>
        <v>Please complete all cells in row</v>
      </c>
      <c r="AX146" s="322"/>
      <c r="AY146" s="196"/>
      <c r="AZ146" s="196"/>
      <c r="BA146" s="196"/>
      <c r="BB146" s="196"/>
      <c r="BC146" s="196"/>
      <c r="BD146" s="196"/>
      <c r="BE146" s="196"/>
      <c r="BF146" s="247">
        <f t="shared" si="76"/>
        <v>1</v>
      </c>
      <c r="BG146" s="247">
        <f t="shared" si="77"/>
        <v>1</v>
      </c>
      <c r="BH146" s="247">
        <f t="shared" si="78"/>
        <v>1</v>
      </c>
      <c r="BI146" s="247">
        <f t="shared" si="79"/>
        <v>1</v>
      </c>
      <c r="BJ146" s="247">
        <f t="shared" si="80"/>
        <v>1</v>
      </c>
      <c r="BK146" s="247">
        <f t="shared" si="81"/>
        <v>1</v>
      </c>
      <c r="BL146" s="247">
        <f t="shared" si="82"/>
        <v>1</v>
      </c>
      <c r="BM146" s="232"/>
      <c r="BN146" s="232"/>
      <c r="BO146" s="232"/>
      <c r="BP146" s="232"/>
      <c r="BQ146" s="232"/>
      <c r="BR146" s="232"/>
      <c r="BS146" s="247">
        <f t="shared" si="83"/>
        <v>1</v>
      </c>
      <c r="BT146" s="232"/>
      <c r="BU146" s="232"/>
      <c r="BV146" s="247">
        <f t="shared" si="84"/>
        <v>1</v>
      </c>
      <c r="BW146" s="247">
        <f t="shared" si="85"/>
        <v>1</v>
      </c>
      <c r="BX146" s="247">
        <f t="shared" si="86"/>
        <v>1</v>
      </c>
      <c r="BY146" s="247">
        <f t="shared" si="87"/>
        <v>1</v>
      </c>
      <c r="BZ146" s="247">
        <f xml:space="preserve"> IF( ISNUMBER(#REF! ), 0, 1 )</f>
        <v>1</v>
      </c>
      <c r="CA146" s="247">
        <f t="shared" si="88"/>
        <v>1</v>
      </c>
      <c r="CB146" s="322"/>
      <c r="CC146" s="196"/>
      <c r="CD146" s="196"/>
      <c r="CE146" s="687"/>
      <c r="CF146" s="687"/>
      <c r="CG146" s="687"/>
    </row>
    <row r="147" spans="1:85" s="2444" customFormat="1" ht="15.75" customHeight="1">
      <c r="A147" s="687"/>
      <c r="B147" s="3053"/>
      <c r="C147" s="3054"/>
      <c r="D147" s="3085" t="s">
        <v>3600</v>
      </c>
      <c r="E147" s="3086"/>
      <c r="F147" s="3054"/>
      <c r="G147" s="3054"/>
      <c r="H147" s="3086"/>
      <c r="I147" s="3086"/>
      <c r="J147" s="3086"/>
      <c r="K147" s="3054"/>
      <c r="L147" s="3054"/>
      <c r="M147" s="3054"/>
      <c r="N147" s="3055"/>
      <c r="O147" s="3056"/>
      <c r="P147" s="3055"/>
      <c r="Q147" s="3057"/>
      <c r="R147" s="3056"/>
      <c r="S147" s="3056"/>
      <c r="T147" s="3056"/>
      <c r="U147" s="3090">
        <f t="shared" si="98"/>
        <v>0</v>
      </c>
      <c r="V147" s="3091">
        <f t="shared" si="99"/>
        <v>0</v>
      </c>
      <c r="W147" s="3091">
        <f t="shared" si="100"/>
        <v>0</v>
      </c>
      <c r="X147" s="3077"/>
      <c r="Y147" s="3075"/>
      <c r="Z147" s="3075"/>
      <c r="AA147" s="3058"/>
      <c r="AB147" s="3092">
        <f t="shared" si="101"/>
        <v>0</v>
      </c>
      <c r="AC147" s="3092" t="str">
        <f t="shared" si="102"/>
        <v/>
      </c>
      <c r="AD147" s="3058"/>
      <c r="AE147" s="3058"/>
      <c r="AF147" s="3056"/>
      <c r="AG147" s="3056"/>
      <c r="AH147" s="3056"/>
      <c r="AI147" s="3059" t="str">
        <f t="shared" si="90"/>
        <v>N</v>
      </c>
      <c r="AJ147" s="3059" t="str">
        <f t="shared" si="91"/>
        <v>N</v>
      </c>
      <c r="AK147" s="3059" t="str">
        <f t="shared" si="92"/>
        <v>N</v>
      </c>
      <c r="AL147" s="3059" t="str">
        <f t="shared" si="93"/>
        <v>N</v>
      </c>
      <c r="AM147" s="3059" t="str">
        <f t="shared" si="94"/>
        <v>N</v>
      </c>
      <c r="AN147" s="3059" t="str">
        <f t="shared" si="95"/>
        <v>N</v>
      </c>
      <c r="AO147" s="3059" t="str">
        <f t="shared" si="96"/>
        <v>N</v>
      </c>
      <c r="AP147" s="3059" t="str">
        <f t="shared" si="97"/>
        <v>N</v>
      </c>
      <c r="AQ147" s="3086"/>
      <c r="AR147" s="3060"/>
      <c r="AS147" s="32"/>
      <c r="AT147" s="34" t="s">
        <v>3739</v>
      </c>
      <c r="AU147" s="171"/>
      <c r="AV147" s="322"/>
      <c r="AW147" s="246" t="str">
        <f t="shared" si="89"/>
        <v>Please complete all cells in row</v>
      </c>
      <c r="AX147" s="322"/>
      <c r="AY147" s="196"/>
      <c r="AZ147" s="196"/>
      <c r="BA147" s="196"/>
      <c r="BB147" s="196"/>
      <c r="BC147" s="196"/>
      <c r="BD147" s="196"/>
      <c r="BE147" s="196"/>
      <c r="BF147" s="247">
        <f t="shared" si="76"/>
        <v>1</v>
      </c>
      <c r="BG147" s="247">
        <f t="shared" si="77"/>
        <v>1</v>
      </c>
      <c r="BH147" s="247">
        <f t="shared" si="78"/>
        <v>1</v>
      </c>
      <c r="BI147" s="247">
        <f t="shared" si="79"/>
        <v>1</v>
      </c>
      <c r="BJ147" s="247">
        <f t="shared" si="80"/>
        <v>1</v>
      </c>
      <c r="BK147" s="247">
        <f t="shared" si="81"/>
        <v>1</v>
      </c>
      <c r="BL147" s="247">
        <f t="shared" si="82"/>
        <v>1</v>
      </c>
      <c r="BM147" s="232"/>
      <c r="BN147" s="232"/>
      <c r="BO147" s="232"/>
      <c r="BP147" s="232"/>
      <c r="BQ147" s="232"/>
      <c r="BR147" s="232"/>
      <c r="BS147" s="247">
        <f t="shared" si="83"/>
        <v>1</v>
      </c>
      <c r="BT147" s="232"/>
      <c r="BU147" s="232"/>
      <c r="BV147" s="247">
        <f t="shared" si="84"/>
        <v>1</v>
      </c>
      <c r="BW147" s="247">
        <f t="shared" si="85"/>
        <v>1</v>
      </c>
      <c r="BX147" s="247">
        <f t="shared" si="86"/>
        <v>1</v>
      </c>
      <c r="BY147" s="247">
        <f t="shared" si="87"/>
        <v>1</v>
      </c>
      <c r="BZ147" s="247">
        <f xml:space="preserve"> IF( ISNUMBER(#REF! ), 0, 1 )</f>
        <v>1</v>
      </c>
      <c r="CA147" s="247">
        <f t="shared" si="88"/>
        <v>1</v>
      </c>
      <c r="CB147" s="322"/>
      <c r="CC147" s="196"/>
      <c r="CD147" s="196"/>
      <c r="CE147" s="687"/>
      <c r="CF147" s="687"/>
      <c r="CG147" s="687"/>
    </row>
    <row r="148" spans="1:85" s="2444" customFormat="1" ht="15.75" customHeight="1">
      <c r="A148" s="687"/>
      <c r="B148" s="3053"/>
      <c r="C148" s="3054"/>
      <c r="D148" s="3085" t="s">
        <v>3600</v>
      </c>
      <c r="E148" s="3086"/>
      <c r="F148" s="3054"/>
      <c r="G148" s="3054"/>
      <c r="H148" s="3086"/>
      <c r="I148" s="3086"/>
      <c r="J148" s="3086"/>
      <c r="K148" s="3054"/>
      <c r="L148" s="3054"/>
      <c r="M148" s="3054"/>
      <c r="N148" s="3055"/>
      <c r="O148" s="3056"/>
      <c r="P148" s="3055"/>
      <c r="Q148" s="3057"/>
      <c r="R148" s="3056"/>
      <c r="S148" s="3056"/>
      <c r="T148" s="3056"/>
      <c r="U148" s="3090">
        <f t="shared" si="98"/>
        <v>0</v>
      </c>
      <c r="V148" s="3091">
        <f t="shared" si="99"/>
        <v>0</v>
      </c>
      <c r="W148" s="3091">
        <f t="shared" si="100"/>
        <v>0</v>
      </c>
      <c r="X148" s="3077"/>
      <c r="Y148" s="3075"/>
      <c r="Z148" s="3075"/>
      <c r="AA148" s="3058"/>
      <c r="AB148" s="3092">
        <f t="shared" si="101"/>
        <v>0</v>
      </c>
      <c r="AC148" s="3092" t="str">
        <f t="shared" si="102"/>
        <v/>
      </c>
      <c r="AD148" s="3058"/>
      <c r="AE148" s="3058"/>
      <c r="AF148" s="3056"/>
      <c r="AG148" s="3056"/>
      <c r="AH148" s="3056"/>
      <c r="AI148" s="3059" t="str">
        <f t="shared" si="90"/>
        <v>N</v>
      </c>
      <c r="AJ148" s="3059" t="str">
        <f t="shared" si="91"/>
        <v>N</v>
      </c>
      <c r="AK148" s="3059" t="str">
        <f t="shared" si="92"/>
        <v>N</v>
      </c>
      <c r="AL148" s="3059" t="str">
        <f t="shared" si="93"/>
        <v>N</v>
      </c>
      <c r="AM148" s="3059" t="str">
        <f t="shared" si="94"/>
        <v>N</v>
      </c>
      <c r="AN148" s="3059" t="str">
        <f t="shared" si="95"/>
        <v>N</v>
      </c>
      <c r="AO148" s="3059" t="str">
        <f t="shared" si="96"/>
        <v>N</v>
      </c>
      <c r="AP148" s="3059" t="str">
        <f t="shared" si="97"/>
        <v>N</v>
      </c>
      <c r="AQ148" s="3086"/>
      <c r="AR148" s="3060"/>
      <c r="AS148" s="32"/>
      <c r="AT148" s="34" t="s">
        <v>3740</v>
      </c>
      <c r="AU148" s="171"/>
      <c r="AV148" s="322"/>
      <c r="AW148" s="246" t="str">
        <f t="shared" si="89"/>
        <v>Please complete all cells in row</v>
      </c>
      <c r="AX148" s="322"/>
      <c r="AY148" s="196"/>
      <c r="AZ148" s="196"/>
      <c r="BA148" s="196"/>
      <c r="BB148" s="196"/>
      <c r="BC148" s="196"/>
      <c r="BD148" s="196"/>
      <c r="BE148" s="196"/>
      <c r="BF148" s="247">
        <f t="shared" si="76"/>
        <v>1</v>
      </c>
      <c r="BG148" s="247">
        <f t="shared" si="77"/>
        <v>1</v>
      </c>
      <c r="BH148" s="247">
        <f t="shared" si="78"/>
        <v>1</v>
      </c>
      <c r="BI148" s="247">
        <f t="shared" si="79"/>
        <v>1</v>
      </c>
      <c r="BJ148" s="247">
        <f t="shared" si="80"/>
        <v>1</v>
      </c>
      <c r="BK148" s="247">
        <f t="shared" si="81"/>
        <v>1</v>
      </c>
      <c r="BL148" s="247">
        <f t="shared" si="82"/>
        <v>1</v>
      </c>
      <c r="BM148" s="232"/>
      <c r="BN148" s="232"/>
      <c r="BO148" s="232"/>
      <c r="BP148" s="232"/>
      <c r="BQ148" s="232"/>
      <c r="BR148" s="232"/>
      <c r="BS148" s="247">
        <f t="shared" si="83"/>
        <v>1</v>
      </c>
      <c r="BT148" s="232"/>
      <c r="BU148" s="232"/>
      <c r="BV148" s="247">
        <f t="shared" si="84"/>
        <v>1</v>
      </c>
      <c r="BW148" s="247">
        <f t="shared" si="85"/>
        <v>1</v>
      </c>
      <c r="BX148" s="247">
        <f t="shared" si="86"/>
        <v>1</v>
      </c>
      <c r="BY148" s="247">
        <f t="shared" si="87"/>
        <v>1</v>
      </c>
      <c r="BZ148" s="247">
        <f xml:space="preserve"> IF( ISNUMBER(#REF! ), 0, 1 )</f>
        <v>1</v>
      </c>
      <c r="CA148" s="247">
        <f t="shared" si="88"/>
        <v>1</v>
      </c>
      <c r="CB148" s="322"/>
      <c r="CC148" s="196"/>
      <c r="CD148" s="196"/>
      <c r="CE148" s="687"/>
      <c r="CF148" s="687"/>
      <c r="CG148" s="687"/>
    </row>
    <row r="149" spans="1:85" s="2444" customFormat="1" ht="15.75" customHeight="1">
      <c r="A149" s="687"/>
      <c r="B149" s="3053"/>
      <c r="C149" s="3054"/>
      <c r="D149" s="3085" t="s">
        <v>3600</v>
      </c>
      <c r="E149" s="3086"/>
      <c r="F149" s="3054"/>
      <c r="G149" s="3054"/>
      <c r="H149" s="3086"/>
      <c r="I149" s="3086"/>
      <c r="J149" s="3086"/>
      <c r="K149" s="3054"/>
      <c r="L149" s="3054"/>
      <c r="M149" s="3054"/>
      <c r="N149" s="3055"/>
      <c r="O149" s="3056"/>
      <c r="P149" s="3055"/>
      <c r="Q149" s="3057"/>
      <c r="R149" s="3056"/>
      <c r="S149" s="3056"/>
      <c r="T149" s="3056"/>
      <c r="U149" s="3090">
        <f t="shared" si="98"/>
        <v>0</v>
      </c>
      <c r="V149" s="3091">
        <f t="shared" si="99"/>
        <v>0</v>
      </c>
      <c r="W149" s="3091">
        <f t="shared" si="100"/>
        <v>0</v>
      </c>
      <c r="X149" s="3077"/>
      <c r="Y149" s="3075"/>
      <c r="Z149" s="3075"/>
      <c r="AA149" s="3058"/>
      <c r="AB149" s="3092">
        <f t="shared" si="101"/>
        <v>0</v>
      </c>
      <c r="AC149" s="3092" t="str">
        <f t="shared" si="102"/>
        <v/>
      </c>
      <c r="AD149" s="3058"/>
      <c r="AE149" s="3058"/>
      <c r="AF149" s="3056"/>
      <c r="AG149" s="3056"/>
      <c r="AH149" s="3056"/>
      <c r="AI149" s="3059" t="str">
        <f t="shared" si="90"/>
        <v>N</v>
      </c>
      <c r="AJ149" s="3059" t="str">
        <f t="shared" si="91"/>
        <v>N</v>
      </c>
      <c r="AK149" s="3059" t="str">
        <f t="shared" si="92"/>
        <v>N</v>
      </c>
      <c r="AL149" s="3059" t="str">
        <f t="shared" si="93"/>
        <v>N</v>
      </c>
      <c r="AM149" s="3059" t="str">
        <f t="shared" si="94"/>
        <v>N</v>
      </c>
      <c r="AN149" s="3059" t="str">
        <f t="shared" si="95"/>
        <v>N</v>
      </c>
      <c r="AO149" s="3059" t="str">
        <f t="shared" si="96"/>
        <v>N</v>
      </c>
      <c r="AP149" s="3059" t="str">
        <f t="shared" si="97"/>
        <v>N</v>
      </c>
      <c r="AQ149" s="3086"/>
      <c r="AR149" s="3060"/>
      <c r="AS149" s="32"/>
      <c r="AT149" s="34" t="s">
        <v>3741</v>
      </c>
      <c r="AU149" s="171"/>
      <c r="AV149" s="322"/>
      <c r="AW149" s="246" t="str">
        <f t="shared" si="89"/>
        <v>Please complete all cells in row</v>
      </c>
      <c r="AX149" s="322"/>
      <c r="AY149" s="196"/>
      <c r="AZ149" s="196"/>
      <c r="BA149" s="196"/>
      <c r="BB149" s="196"/>
      <c r="BC149" s="196"/>
      <c r="BD149" s="196"/>
      <c r="BE149" s="196"/>
      <c r="BF149" s="247">
        <f t="shared" si="76"/>
        <v>1</v>
      </c>
      <c r="BG149" s="247">
        <f t="shared" si="77"/>
        <v>1</v>
      </c>
      <c r="BH149" s="247">
        <f t="shared" si="78"/>
        <v>1</v>
      </c>
      <c r="BI149" s="247">
        <f t="shared" si="79"/>
        <v>1</v>
      </c>
      <c r="BJ149" s="247">
        <f t="shared" si="80"/>
        <v>1</v>
      </c>
      <c r="BK149" s="247">
        <f t="shared" si="81"/>
        <v>1</v>
      </c>
      <c r="BL149" s="247">
        <f t="shared" si="82"/>
        <v>1</v>
      </c>
      <c r="BM149" s="232"/>
      <c r="BN149" s="232"/>
      <c r="BO149" s="232"/>
      <c r="BP149" s="232"/>
      <c r="BQ149" s="232"/>
      <c r="BR149" s="232"/>
      <c r="BS149" s="247">
        <f t="shared" si="83"/>
        <v>1</v>
      </c>
      <c r="BT149" s="232"/>
      <c r="BU149" s="232"/>
      <c r="BV149" s="247">
        <f t="shared" si="84"/>
        <v>1</v>
      </c>
      <c r="BW149" s="247">
        <f t="shared" si="85"/>
        <v>1</v>
      </c>
      <c r="BX149" s="247">
        <f t="shared" si="86"/>
        <v>1</v>
      </c>
      <c r="BY149" s="247">
        <f t="shared" si="87"/>
        <v>1</v>
      </c>
      <c r="BZ149" s="247">
        <f xml:space="preserve"> IF( ISNUMBER(#REF! ), 0, 1 )</f>
        <v>1</v>
      </c>
      <c r="CA149" s="247">
        <f t="shared" si="88"/>
        <v>1</v>
      </c>
      <c r="CB149" s="322"/>
      <c r="CC149" s="196"/>
      <c r="CD149" s="196"/>
      <c r="CE149" s="687"/>
      <c r="CF149" s="687"/>
      <c r="CG149" s="687"/>
    </row>
    <row r="150" spans="1:85" s="2444" customFormat="1" ht="15.75" customHeight="1">
      <c r="A150" s="687"/>
      <c r="B150" s="3053"/>
      <c r="C150" s="3054"/>
      <c r="D150" s="3085" t="s">
        <v>3600</v>
      </c>
      <c r="E150" s="3086"/>
      <c r="F150" s="3054"/>
      <c r="G150" s="3054"/>
      <c r="H150" s="3086"/>
      <c r="I150" s="3086"/>
      <c r="J150" s="3086"/>
      <c r="K150" s="3054"/>
      <c r="L150" s="3054"/>
      <c r="M150" s="3054"/>
      <c r="N150" s="3055"/>
      <c r="O150" s="3056"/>
      <c r="P150" s="3055"/>
      <c r="Q150" s="3057"/>
      <c r="R150" s="3056"/>
      <c r="S150" s="3056"/>
      <c r="T150" s="3056"/>
      <c r="U150" s="3090">
        <f t="shared" si="98"/>
        <v>0</v>
      </c>
      <c r="V150" s="3091">
        <f t="shared" si="99"/>
        <v>0</v>
      </c>
      <c r="W150" s="3091">
        <f t="shared" si="100"/>
        <v>0</v>
      </c>
      <c r="X150" s="3077"/>
      <c r="Y150" s="3075"/>
      <c r="Z150" s="3075"/>
      <c r="AA150" s="3058"/>
      <c r="AB150" s="3092">
        <f t="shared" si="101"/>
        <v>0</v>
      </c>
      <c r="AC150" s="3092" t="str">
        <f t="shared" si="102"/>
        <v/>
      </c>
      <c r="AD150" s="3058"/>
      <c r="AE150" s="3058"/>
      <c r="AF150" s="3056"/>
      <c r="AG150" s="3056"/>
      <c r="AH150" s="3056"/>
      <c r="AI150" s="3059" t="str">
        <f t="shared" si="90"/>
        <v>N</v>
      </c>
      <c r="AJ150" s="3059" t="str">
        <f t="shared" si="91"/>
        <v>N</v>
      </c>
      <c r="AK150" s="3059" t="str">
        <f t="shared" si="92"/>
        <v>N</v>
      </c>
      <c r="AL150" s="3059" t="str">
        <f t="shared" si="93"/>
        <v>N</v>
      </c>
      <c r="AM150" s="3059" t="str">
        <f t="shared" si="94"/>
        <v>N</v>
      </c>
      <c r="AN150" s="3059" t="str">
        <f t="shared" si="95"/>
        <v>N</v>
      </c>
      <c r="AO150" s="3059" t="str">
        <f t="shared" si="96"/>
        <v>N</v>
      </c>
      <c r="AP150" s="3059" t="str">
        <f t="shared" si="97"/>
        <v>N</v>
      </c>
      <c r="AQ150" s="3086"/>
      <c r="AR150" s="3060"/>
      <c r="AS150" s="32"/>
      <c r="AT150" s="34" t="s">
        <v>3742</v>
      </c>
      <c r="AU150" s="171"/>
      <c r="AV150" s="322"/>
      <c r="AW150" s="246" t="str">
        <f t="shared" si="89"/>
        <v>Please complete all cells in row</v>
      </c>
      <c r="AX150" s="322"/>
      <c r="AY150" s="196"/>
      <c r="AZ150" s="196"/>
      <c r="BA150" s="196"/>
      <c r="BB150" s="196"/>
      <c r="BC150" s="196"/>
      <c r="BD150" s="196"/>
      <c r="BE150" s="196"/>
      <c r="BF150" s="247">
        <f t="shared" si="76"/>
        <v>1</v>
      </c>
      <c r="BG150" s="247">
        <f t="shared" si="77"/>
        <v>1</v>
      </c>
      <c r="BH150" s="247">
        <f t="shared" si="78"/>
        <v>1</v>
      </c>
      <c r="BI150" s="247">
        <f t="shared" si="79"/>
        <v>1</v>
      </c>
      <c r="BJ150" s="247">
        <f t="shared" si="80"/>
        <v>1</v>
      </c>
      <c r="BK150" s="247">
        <f t="shared" si="81"/>
        <v>1</v>
      </c>
      <c r="BL150" s="247">
        <f t="shared" si="82"/>
        <v>1</v>
      </c>
      <c r="BM150" s="232"/>
      <c r="BN150" s="232"/>
      <c r="BO150" s="232"/>
      <c r="BP150" s="232"/>
      <c r="BQ150" s="232"/>
      <c r="BR150" s="232"/>
      <c r="BS150" s="247">
        <f t="shared" si="83"/>
        <v>1</v>
      </c>
      <c r="BT150" s="232"/>
      <c r="BU150" s="232"/>
      <c r="BV150" s="247">
        <f t="shared" si="84"/>
        <v>1</v>
      </c>
      <c r="BW150" s="247">
        <f t="shared" si="85"/>
        <v>1</v>
      </c>
      <c r="BX150" s="247">
        <f t="shared" si="86"/>
        <v>1</v>
      </c>
      <c r="BY150" s="247">
        <f t="shared" si="87"/>
        <v>1</v>
      </c>
      <c r="BZ150" s="247">
        <f xml:space="preserve"> IF( ISNUMBER(#REF! ), 0, 1 )</f>
        <v>1</v>
      </c>
      <c r="CA150" s="247">
        <f t="shared" si="88"/>
        <v>1</v>
      </c>
      <c r="CB150" s="322"/>
      <c r="CC150" s="196"/>
      <c r="CD150" s="196"/>
      <c r="CE150" s="687"/>
      <c r="CF150" s="687"/>
      <c r="CG150" s="687"/>
    </row>
    <row r="151" spans="1:85" s="2444" customFormat="1" ht="15.75" customHeight="1">
      <c r="A151" s="687"/>
      <c r="B151" s="3053"/>
      <c r="C151" s="3054"/>
      <c r="D151" s="3085" t="s">
        <v>3600</v>
      </c>
      <c r="E151" s="3086"/>
      <c r="F151" s="3054"/>
      <c r="G151" s="3054"/>
      <c r="H151" s="3086"/>
      <c r="I151" s="3086"/>
      <c r="J151" s="3086"/>
      <c r="K151" s="3054"/>
      <c r="L151" s="3054"/>
      <c r="M151" s="3054"/>
      <c r="N151" s="3055"/>
      <c r="O151" s="3056"/>
      <c r="P151" s="3055"/>
      <c r="Q151" s="3057"/>
      <c r="R151" s="3056"/>
      <c r="S151" s="3056"/>
      <c r="T151" s="3056"/>
      <c r="U151" s="3090">
        <f t="shared" si="98"/>
        <v>0</v>
      </c>
      <c r="V151" s="3091">
        <f t="shared" si="99"/>
        <v>0</v>
      </c>
      <c r="W151" s="3091">
        <f t="shared" si="100"/>
        <v>0</v>
      </c>
      <c r="X151" s="3077"/>
      <c r="Y151" s="3075"/>
      <c r="Z151" s="3075"/>
      <c r="AA151" s="3058"/>
      <c r="AB151" s="3092">
        <f t="shared" si="101"/>
        <v>0</v>
      </c>
      <c r="AC151" s="3092" t="str">
        <f t="shared" si="102"/>
        <v/>
      </c>
      <c r="AD151" s="3058"/>
      <c r="AE151" s="3058"/>
      <c r="AF151" s="3056"/>
      <c r="AG151" s="3056"/>
      <c r="AH151" s="3056"/>
      <c r="AI151" s="3059" t="str">
        <f t="shared" si="90"/>
        <v>N</v>
      </c>
      <c r="AJ151" s="3059" t="str">
        <f t="shared" si="91"/>
        <v>N</v>
      </c>
      <c r="AK151" s="3059" t="str">
        <f t="shared" si="92"/>
        <v>N</v>
      </c>
      <c r="AL151" s="3059" t="str">
        <f t="shared" si="93"/>
        <v>N</v>
      </c>
      <c r="AM151" s="3059" t="str">
        <f t="shared" si="94"/>
        <v>N</v>
      </c>
      <c r="AN151" s="3059" t="str">
        <f t="shared" si="95"/>
        <v>N</v>
      </c>
      <c r="AO151" s="3059" t="str">
        <f t="shared" si="96"/>
        <v>N</v>
      </c>
      <c r="AP151" s="3059" t="str">
        <f t="shared" si="97"/>
        <v>N</v>
      </c>
      <c r="AQ151" s="3086"/>
      <c r="AR151" s="3060"/>
      <c r="AS151" s="32"/>
      <c r="AT151" s="34" t="s">
        <v>3743</v>
      </c>
      <c r="AU151" s="171"/>
      <c r="AV151" s="322"/>
      <c r="AW151" s="246" t="str">
        <f t="shared" si="89"/>
        <v>Please complete all cells in row</v>
      </c>
      <c r="AX151" s="322"/>
      <c r="AY151" s="196"/>
      <c r="AZ151" s="196"/>
      <c r="BA151" s="196"/>
      <c r="BB151" s="196"/>
      <c r="BC151" s="196"/>
      <c r="BD151" s="196"/>
      <c r="BE151" s="196"/>
      <c r="BF151" s="247">
        <f t="shared" si="76"/>
        <v>1</v>
      </c>
      <c r="BG151" s="247">
        <f t="shared" si="77"/>
        <v>1</v>
      </c>
      <c r="BH151" s="247">
        <f t="shared" si="78"/>
        <v>1</v>
      </c>
      <c r="BI151" s="247">
        <f t="shared" si="79"/>
        <v>1</v>
      </c>
      <c r="BJ151" s="247">
        <f t="shared" si="80"/>
        <v>1</v>
      </c>
      <c r="BK151" s="247">
        <f t="shared" si="81"/>
        <v>1</v>
      </c>
      <c r="BL151" s="247">
        <f t="shared" si="82"/>
        <v>1</v>
      </c>
      <c r="BM151" s="232"/>
      <c r="BN151" s="232"/>
      <c r="BO151" s="232"/>
      <c r="BP151" s="232"/>
      <c r="BQ151" s="232"/>
      <c r="BR151" s="232"/>
      <c r="BS151" s="247">
        <f t="shared" si="83"/>
        <v>1</v>
      </c>
      <c r="BT151" s="232"/>
      <c r="BU151" s="232"/>
      <c r="BV151" s="247">
        <f t="shared" si="84"/>
        <v>1</v>
      </c>
      <c r="BW151" s="247">
        <f t="shared" si="85"/>
        <v>1</v>
      </c>
      <c r="BX151" s="247">
        <f t="shared" si="86"/>
        <v>1</v>
      </c>
      <c r="BY151" s="247">
        <f t="shared" si="87"/>
        <v>1</v>
      </c>
      <c r="BZ151" s="247">
        <f xml:space="preserve"> IF( ISNUMBER(#REF! ), 0, 1 )</f>
        <v>1</v>
      </c>
      <c r="CA151" s="247">
        <f t="shared" si="88"/>
        <v>1</v>
      </c>
      <c r="CB151" s="322"/>
      <c r="CC151" s="196"/>
      <c r="CD151" s="196"/>
      <c r="CE151" s="687"/>
      <c r="CF151" s="687"/>
      <c r="CG151" s="687"/>
    </row>
    <row r="152" spans="1:85" s="2444" customFormat="1" ht="15.75" customHeight="1">
      <c r="A152" s="687"/>
      <c r="B152" s="3053"/>
      <c r="C152" s="3054"/>
      <c r="D152" s="3085" t="s">
        <v>3600</v>
      </c>
      <c r="E152" s="3086"/>
      <c r="F152" s="3054"/>
      <c r="G152" s="3054"/>
      <c r="H152" s="3086"/>
      <c r="I152" s="3086"/>
      <c r="J152" s="3086"/>
      <c r="K152" s="3054"/>
      <c r="L152" s="3054"/>
      <c r="M152" s="3054"/>
      <c r="N152" s="3055"/>
      <c r="O152" s="3056"/>
      <c r="P152" s="3055"/>
      <c r="Q152" s="3057"/>
      <c r="R152" s="3056"/>
      <c r="S152" s="3056"/>
      <c r="T152" s="3056"/>
      <c r="U152" s="3090">
        <f t="shared" si="98"/>
        <v>0</v>
      </c>
      <c r="V152" s="3091">
        <f t="shared" si="99"/>
        <v>0</v>
      </c>
      <c r="W152" s="3091">
        <f t="shared" si="100"/>
        <v>0</v>
      </c>
      <c r="X152" s="3077"/>
      <c r="Y152" s="3075"/>
      <c r="Z152" s="3075"/>
      <c r="AA152" s="3058"/>
      <c r="AB152" s="3092">
        <f t="shared" si="101"/>
        <v>0</v>
      </c>
      <c r="AC152" s="3092" t="str">
        <f t="shared" si="102"/>
        <v/>
      </c>
      <c r="AD152" s="3058"/>
      <c r="AE152" s="3058"/>
      <c r="AF152" s="3056"/>
      <c r="AG152" s="3056"/>
      <c r="AH152" s="3056"/>
      <c r="AI152" s="3059" t="str">
        <f t="shared" si="90"/>
        <v>N</v>
      </c>
      <c r="AJ152" s="3059" t="str">
        <f t="shared" si="91"/>
        <v>N</v>
      </c>
      <c r="AK152" s="3059" t="str">
        <f t="shared" si="92"/>
        <v>N</v>
      </c>
      <c r="AL152" s="3059" t="str">
        <f t="shared" si="93"/>
        <v>N</v>
      </c>
      <c r="AM152" s="3059" t="str">
        <f t="shared" si="94"/>
        <v>N</v>
      </c>
      <c r="AN152" s="3059" t="str">
        <f t="shared" si="95"/>
        <v>N</v>
      </c>
      <c r="AO152" s="3059" t="str">
        <f t="shared" si="96"/>
        <v>N</v>
      </c>
      <c r="AP152" s="3059" t="str">
        <f t="shared" si="97"/>
        <v>N</v>
      </c>
      <c r="AQ152" s="3086"/>
      <c r="AR152" s="3060"/>
      <c r="AS152" s="32"/>
      <c r="AT152" s="34" t="s">
        <v>3744</v>
      </c>
      <c r="AU152" s="171"/>
      <c r="AV152" s="322"/>
      <c r="AW152" s="246" t="str">
        <f t="shared" si="89"/>
        <v>Please complete all cells in row</v>
      </c>
      <c r="AX152" s="322"/>
      <c r="AY152" s="196"/>
      <c r="AZ152" s="196"/>
      <c r="BA152" s="196"/>
      <c r="BB152" s="196"/>
      <c r="BC152" s="196"/>
      <c r="BD152" s="196"/>
      <c r="BE152" s="196"/>
      <c r="BF152" s="247">
        <f t="shared" si="76"/>
        <v>1</v>
      </c>
      <c r="BG152" s="247">
        <f t="shared" si="77"/>
        <v>1</v>
      </c>
      <c r="BH152" s="247">
        <f t="shared" si="78"/>
        <v>1</v>
      </c>
      <c r="BI152" s="247">
        <f t="shared" si="79"/>
        <v>1</v>
      </c>
      <c r="BJ152" s="247">
        <f t="shared" si="80"/>
        <v>1</v>
      </c>
      <c r="BK152" s="247">
        <f t="shared" si="81"/>
        <v>1</v>
      </c>
      <c r="BL152" s="247">
        <f t="shared" si="82"/>
        <v>1</v>
      </c>
      <c r="BM152" s="232"/>
      <c r="BN152" s="232"/>
      <c r="BO152" s="232"/>
      <c r="BP152" s="232"/>
      <c r="BQ152" s="232"/>
      <c r="BR152" s="232"/>
      <c r="BS152" s="247">
        <f t="shared" si="83"/>
        <v>1</v>
      </c>
      <c r="BT152" s="232"/>
      <c r="BU152" s="232"/>
      <c r="BV152" s="247">
        <f t="shared" si="84"/>
        <v>1</v>
      </c>
      <c r="BW152" s="247">
        <f t="shared" si="85"/>
        <v>1</v>
      </c>
      <c r="BX152" s="247">
        <f t="shared" si="86"/>
        <v>1</v>
      </c>
      <c r="BY152" s="247">
        <f t="shared" si="87"/>
        <v>1</v>
      </c>
      <c r="BZ152" s="247">
        <f xml:space="preserve"> IF( ISNUMBER(#REF! ), 0, 1 )</f>
        <v>1</v>
      </c>
      <c r="CA152" s="247">
        <f t="shared" si="88"/>
        <v>1</v>
      </c>
      <c r="CB152" s="322"/>
      <c r="CC152" s="196"/>
      <c r="CD152" s="196"/>
      <c r="CE152" s="687"/>
      <c r="CF152" s="687"/>
      <c r="CG152" s="687"/>
    </row>
    <row r="153" spans="1:85" s="2444" customFormat="1" ht="15.75" customHeight="1">
      <c r="A153" s="687"/>
      <c r="B153" s="3053"/>
      <c r="C153" s="3054"/>
      <c r="D153" s="3085" t="s">
        <v>3600</v>
      </c>
      <c r="E153" s="3086"/>
      <c r="F153" s="3054"/>
      <c r="G153" s="3054"/>
      <c r="H153" s="3086"/>
      <c r="I153" s="3086"/>
      <c r="J153" s="3086"/>
      <c r="K153" s="3054"/>
      <c r="L153" s="3054"/>
      <c r="M153" s="3054"/>
      <c r="N153" s="3055"/>
      <c r="O153" s="3056"/>
      <c r="P153" s="3055"/>
      <c r="Q153" s="3057"/>
      <c r="R153" s="3056"/>
      <c r="S153" s="3056"/>
      <c r="T153" s="3056"/>
      <c r="U153" s="3090">
        <f t="shared" si="98"/>
        <v>0</v>
      </c>
      <c r="V153" s="3091">
        <f t="shared" si="99"/>
        <v>0</v>
      </c>
      <c r="W153" s="3091">
        <f t="shared" si="100"/>
        <v>0</v>
      </c>
      <c r="X153" s="3077"/>
      <c r="Y153" s="3075"/>
      <c r="Z153" s="3075"/>
      <c r="AA153" s="3058"/>
      <c r="AB153" s="3092">
        <f t="shared" si="101"/>
        <v>0</v>
      </c>
      <c r="AC153" s="3092" t="str">
        <f t="shared" si="102"/>
        <v/>
      </c>
      <c r="AD153" s="3058"/>
      <c r="AE153" s="3058"/>
      <c r="AF153" s="3056"/>
      <c r="AG153" s="3056"/>
      <c r="AH153" s="3056"/>
      <c r="AI153" s="3059" t="str">
        <f t="shared" si="90"/>
        <v>N</v>
      </c>
      <c r="AJ153" s="3059" t="str">
        <f t="shared" si="91"/>
        <v>N</v>
      </c>
      <c r="AK153" s="3059" t="str">
        <f t="shared" si="92"/>
        <v>N</v>
      </c>
      <c r="AL153" s="3059" t="str">
        <f t="shared" si="93"/>
        <v>N</v>
      </c>
      <c r="AM153" s="3059" t="str">
        <f t="shared" si="94"/>
        <v>N</v>
      </c>
      <c r="AN153" s="3059" t="str">
        <f t="shared" si="95"/>
        <v>N</v>
      </c>
      <c r="AO153" s="3059" t="str">
        <f t="shared" si="96"/>
        <v>N</v>
      </c>
      <c r="AP153" s="3059" t="str">
        <f t="shared" si="97"/>
        <v>N</v>
      </c>
      <c r="AQ153" s="3086"/>
      <c r="AR153" s="3060"/>
      <c r="AS153" s="32"/>
      <c r="AT153" s="34" t="s">
        <v>3745</v>
      </c>
      <c r="AU153" s="171"/>
      <c r="AV153" s="322"/>
      <c r="AW153" s="246" t="str">
        <f t="shared" si="89"/>
        <v>Please complete all cells in row</v>
      </c>
      <c r="AX153" s="322"/>
      <c r="AY153" s="196"/>
      <c r="AZ153" s="196"/>
      <c r="BA153" s="196"/>
      <c r="BB153" s="196"/>
      <c r="BC153" s="196"/>
      <c r="BD153" s="196"/>
      <c r="BE153" s="196"/>
      <c r="BF153" s="247">
        <f t="shared" si="76"/>
        <v>1</v>
      </c>
      <c r="BG153" s="247">
        <f t="shared" si="77"/>
        <v>1</v>
      </c>
      <c r="BH153" s="247">
        <f t="shared" si="78"/>
        <v>1</v>
      </c>
      <c r="BI153" s="247">
        <f t="shared" si="79"/>
        <v>1</v>
      </c>
      <c r="BJ153" s="247">
        <f t="shared" si="80"/>
        <v>1</v>
      </c>
      <c r="BK153" s="247">
        <f t="shared" si="81"/>
        <v>1</v>
      </c>
      <c r="BL153" s="247">
        <f t="shared" si="82"/>
        <v>1</v>
      </c>
      <c r="BM153" s="232"/>
      <c r="BN153" s="232"/>
      <c r="BO153" s="232"/>
      <c r="BP153" s="232"/>
      <c r="BQ153" s="232"/>
      <c r="BR153" s="232"/>
      <c r="BS153" s="247">
        <f t="shared" si="83"/>
        <v>1</v>
      </c>
      <c r="BT153" s="232"/>
      <c r="BU153" s="232"/>
      <c r="BV153" s="247">
        <f t="shared" si="84"/>
        <v>1</v>
      </c>
      <c r="BW153" s="247">
        <f t="shared" si="85"/>
        <v>1</v>
      </c>
      <c r="BX153" s="247">
        <f t="shared" si="86"/>
        <v>1</v>
      </c>
      <c r="BY153" s="247">
        <f t="shared" si="87"/>
        <v>1</v>
      </c>
      <c r="BZ153" s="247">
        <f xml:space="preserve"> IF( ISNUMBER(#REF! ), 0, 1 )</f>
        <v>1</v>
      </c>
      <c r="CA153" s="247">
        <f t="shared" si="88"/>
        <v>1</v>
      </c>
      <c r="CB153" s="322"/>
      <c r="CC153" s="196"/>
      <c r="CD153" s="196"/>
      <c r="CE153" s="687"/>
      <c r="CF153" s="687"/>
      <c r="CG153" s="687"/>
    </row>
    <row r="154" spans="1:85" s="2444" customFormat="1" ht="15.75" customHeight="1">
      <c r="A154" s="687"/>
      <c r="B154" s="3053"/>
      <c r="C154" s="3054"/>
      <c r="D154" s="3085" t="s">
        <v>3600</v>
      </c>
      <c r="E154" s="3086"/>
      <c r="F154" s="3054"/>
      <c r="G154" s="3054"/>
      <c r="H154" s="3086"/>
      <c r="I154" s="3086"/>
      <c r="J154" s="3086"/>
      <c r="K154" s="3054"/>
      <c r="L154" s="3054"/>
      <c r="M154" s="3054"/>
      <c r="N154" s="3055"/>
      <c r="O154" s="3056"/>
      <c r="P154" s="3055"/>
      <c r="Q154" s="3057"/>
      <c r="R154" s="3056"/>
      <c r="S154" s="3056"/>
      <c r="T154" s="3056"/>
      <c r="U154" s="3090">
        <f t="shared" si="98"/>
        <v>0</v>
      </c>
      <c r="V154" s="3091">
        <f t="shared" si="99"/>
        <v>0</v>
      </c>
      <c r="W154" s="3091">
        <f t="shared" si="100"/>
        <v>0</v>
      </c>
      <c r="X154" s="3077"/>
      <c r="Y154" s="3075"/>
      <c r="Z154" s="3075"/>
      <c r="AA154" s="3058"/>
      <c r="AB154" s="3092">
        <f t="shared" si="101"/>
        <v>0</v>
      </c>
      <c r="AC154" s="3092" t="str">
        <f t="shared" si="102"/>
        <v/>
      </c>
      <c r="AD154" s="3058"/>
      <c r="AE154" s="3058"/>
      <c r="AF154" s="3056"/>
      <c r="AG154" s="3056"/>
      <c r="AH154" s="3056"/>
      <c r="AI154" s="3059" t="str">
        <f t="shared" si="90"/>
        <v>N</v>
      </c>
      <c r="AJ154" s="3059" t="str">
        <f t="shared" si="91"/>
        <v>N</v>
      </c>
      <c r="AK154" s="3059" t="str">
        <f t="shared" si="92"/>
        <v>N</v>
      </c>
      <c r="AL154" s="3059" t="str">
        <f t="shared" si="93"/>
        <v>N</v>
      </c>
      <c r="AM154" s="3059" t="str">
        <f t="shared" si="94"/>
        <v>N</v>
      </c>
      <c r="AN154" s="3059" t="str">
        <f t="shared" si="95"/>
        <v>N</v>
      </c>
      <c r="AO154" s="3059" t="str">
        <f t="shared" si="96"/>
        <v>N</v>
      </c>
      <c r="AP154" s="3059" t="str">
        <f t="shared" si="97"/>
        <v>N</v>
      </c>
      <c r="AQ154" s="3086"/>
      <c r="AR154" s="3060"/>
      <c r="AS154" s="32"/>
      <c r="AT154" s="34" t="s">
        <v>3746</v>
      </c>
      <c r="AU154" s="171"/>
      <c r="AV154" s="322"/>
      <c r="AW154" s="246" t="str">
        <f t="shared" si="89"/>
        <v>Please complete all cells in row</v>
      </c>
      <c r="AX154" s="322"/>
      <c r="AY154" s="196"/>
      <c r="AZ154" s="196"/>
      <c r="BA154" s="196"/>
      <c r="BB154" s="196"/>
      <c r="BC154" s="196"/>
      <c r="BD154" s="196"/>
      <c r="BE154" s="196"/>
      <c r="BF154" s="247">
        <f t="shared" si="76"/>
        <v>1</v>
      </c>
      <c r="BG154" s="247">
        <f t="shared" si="77"/>
        <v>1</v>
      </c>
      <c r="BH154" s="247">
        <f t="shared" si="78"/>
        <v>1</v>
      </c>
      <c r="BI154" s="247">
        <f t="shared" si="79"/>
        <v>1</v>
      </c>
      <c r="BJ154" s="247">
        <f t="shared" si="80"/>
        <v>1</v>
      </c>
      <c r="BK154" s="247">
        <f t="shared" si="81"/>
        <v>1</v>
      </c>
      <c r="BL154" s="247">
        <f t="shared" si="82"/>
        <v>1</v>
      </c>
      <c r="BM154" s="232"/>
      <c r="BN154" s="232"/>
      <c r="BO154" s="232"/>
      <c r="BP154" s="232"/>
      <c r="BQ154" s="232"/>
      <c r="BR154" s="232"/>
      <c r="BS154" s="247">
        <f t="shared" si="83"/>
        <v>1</v>
      </c>
      <c r="BT154" s="232"/>
      <c r="BU154" s="232"/>
      <c r="BV154" s="247">
        <f t="shared" si="84"/>
        <v>1</v>
      </c>
      <c r="BW154" s="247">
        <f t="shared" si="85"/>
        <v>1</v>
      </c>
      <c r="BX154" s="247">
        <f t="shared" si="86"/>
        <v>1</v>
      </c>
      <c r="BY154" s="247">
        <f t="shared" si="87"/>
        <v>1</v>
      </c>
      <c r="BZ154" s="247">
        <f xml:space="preserve"> IF( ISNUMBER(#REF! ), 0, 1 )</f>
        <v>1</v>
      </c>
      <c r="CA154" s="247">
        <f t="shared" si="88"/>
        <v>1</v>
      </c>
      <c r="CB154" s="322"/>
      <c r="CC154" s="196"/>
      <c r="CD154" s="196"/>
      <c r="CE154" s="687"/>
      <c r="CF154" s="687"/>
      <c r="CG154" s="687"/>
    </row>
    <row r="155" spans="1:85" s="2444" customFormat="1" ht="15.75" customHeight="1">
      <c r="A155" s="687"/>
      <c r="B155" s="3053"/>
      <c r="C155" s="3054"/>
      <c r="D155" s="3085" t="s">
        <v>3600</v>
      </c>
      <c r="E155" s="3086"/>
      <c r="F155" s="3054"/>
      <c r="G155" s="3054"/>
      <c r="H155" s="3086"/>
      <c r="I155" s="3086"/>
      <c r="J155" s="3086"/>
      <c r="K155" s="3054"/>
      <c r="L155" s="3054"/>
      <c r="M155" s="3054"/>
      <c r="N155" s="3055"/>
      <c r="O155" s="3056"/>
      <c r="P155" s="3055"/>
      <c r="Q155" s="3057"/>
      <c r="R155" s="3056"/>
      <c r="S155" s="3056"/>
      <c r="T155" s="3056"/>
      <c r="U155" s="3090">
        <f t="shared" si="98"/>
        <v>0</v>
      </c>
      <c r="V155" s="3091">
        <f t="shared" si="99"/>
        <v>0</v>
      </c>
      <c r="W155" s="3091">
        <f t="shared" si="100"/>
        <v>0</v>
      </c>
      <c r="X155" s="3077"/>
      <c r="Y155" s="3075"/>
      <c r="Z155" s="3075"/>
      <c r="AA155" s="3058"/>
      <c r="AB155" s="3092">
        <f t="shared" si="101"/>
        <v>0</v>
      </c>
      <c r="AC155" s="3092" t="str">
        <f t="shared" si="102"/>
        <v/>
      </c>
      <c r="AD155" s="3058"/>
      <c r="AE155" s="3058"/>
      <c r="AF155" s="3056"/>
      <c r="AG155" s="3056"/>
      <c r="AH155" s="3056"/>
      <c r="AI155" s="3059" t="str">
        <f t="shared" si="90"/>
        <v>N</v>
      </c>
      <c r="AJ155" s="3059" t="str">
        <f t="shared" si="91"/>
        <v>N</v>
      </c>
      <c r="AK155" s="3059" t="str">
        <f t="shared" si="92"/>
        <v>N</v>
      </c>
      <c r="AL155" s="3059" t="str">
        <f t="shared" si="93"/>
        <v>N</v>
      </c>
      <c r="AM155" s="3059" t="str">
        <f t="shared" si="94"/>
        <v>N</v>
      </c>
      <c r="AN155" s="3059" t="str">
        <f t="shared" si="95"/>
        <v>N</v>
      </c>
      <c r="AO155" s="3059" t="str">
        <f t="shared" si="96"/>
        <v>N</v>
      </c>
      <c r="AP155" s="3059" t="str">
        <f t="shared" si="97"/>
        <v>N</v>
      </c>
      <c r="AQ155" s="3086"/>
      <c r="AR155" s="3060"/>
      <c r="AS155" s="32"/>
      <c r="AT155" s="34" t="s">
        <v>3747</v>
      </c>
      <c r="AU155" s="171"/>
      <c r="AV155" s="322"/>
      <c r="AW155" s="246" t="str">
        <f t="shared" si="89"/>
        <v>Please complete all cells in row</v>
      </c>
      <c r="AX155" s="322"/>
      <c r="AY155" s="196"/>
      <c r="AZ155" s="196"/>
      <c r="BA155" s="196"/>
      <c r="BB155" s="196"/>
      <c r="BC155" s="196"/>
      <c r="BD155" s="196"/>
      <c r="BE155" s="196"/>
      <c r="BF155" s="247">
        <f t="shared" si="76"/>
        <v>1</v>
      </c>
      <c r="BG155" s="247">
        <f t="shared" si="77"/>
        <v>1</v>
      </c>
      <c r="BH155" s="247">
        <f t="shared" si="78"/>
        <v>1</v>
      </c>
      <c r="BI155" s="247">
        <f t="shared" si="79"/>
        <v>1</v>
      </c>
      <c r="BJ155" s="247">
        <f t="shared" si="80"/>
        <v>1</v>
      </c>
      <c r="BK155" s="247">
        <f t="shared" si="81"/>
        <v>1</v>
      </c>
      <c r="BL155" s="247">
        <f t="shared" si="82"/>
        <v>1</v>
      </c>
      <c r="BM155" s="232"/>
      <c r="BN155" s="232"/>
      <c r="BO155" s="232"/>
      <c r="BP155" s="232"/>
      <c r="BQ155" s="232"/>
      <c r="BR155" s="232"/>
      <c r="BS155" s="247">
        <f t="shared" si="83"/>
        <v>1</v>
      </c>
      <c r="BT155" s="232"/>
      <c r="BU155" s="232"/>
      <c r="BV155" s="247">
        <f t="shared" si="84"/>
        <v>1</v>
      </c>
      <c r="BW155" s="247">
        <f t="shared" si="85"/>
        <v>1</v>
      </c>
      <c r="BX155" s="247">
        <f t="shared" si="86"/>
        <v>1</v>
      </c>
      <c r="BY155" s="247">
        <f t="shared" si="87"/>
        <v>1</v>
      </c>
      <c r="BZ155" s="247">
        <f xml:space="preserve"> IF( ISNUMBER(#REF! ), 0, 1 )</f>
        <v>1</v>
      </c>
      <c r="CA155" s="247">
        <f t="shared" si="88"/>
        <v>1</v>
      </c>
      <c r="CB155" s="322"/>
      <c r="CC155" s="196"/>
      <c r="CD155" s="196"/>
      <c r="CE155" s="687"/>
      <c r="CF155" s="687"/>
      <c r="CG155" s="687"/>
    </row>
    <row r="156" spans="1:85" s="2444" customFormat="1" ht="15.75" customHeight="1">
      <c r="A156" s="687"/>
      <c r="B156" s="3053"/>
      <c r="C156" s="3054"/>
      <c r="D156" s="3085" t="s">
        <v>3600</v>
      </c>
      <c r="E156" s="3086"/>
      <c r="F156" s="3054"/>
      <c r="G156" s="3054"/>
      <c r="H156" s="3086"/>
      <c r="I156" s="3086"/>
      <c r="J156" s="3086"/>
      <c r="K156" s="3054"/>
      <c r="L156" s="3054"/>
      <c r="M156" s="3054"/>
      <c r="N156" s="3055"/>
      <c r="O156" s="3056"/>
      <c r="P156" s="3055"/>
      <c r="Q156" s="3057"/>
      <c r="R156" s="3056"/>
      <c r="S156" s="3056"/>
      <c r="T156" s="3056"/>
      <c r="U156" s="3090">
        <f t="shared" si="98"/>
        <v>0</v>
      </c>
      <c r="V156" s="3091">
        <f t="shared" si="99"/>
        <v>0</v>
      </c>
      <c r="W156" s="3091">
        <f t="shared" si="100"/>
        <v>0</v>
      </c>
      <c r="X156" s="3077"/>
      <c r="Y156" s="3075"/>
      <c r="Z156" s="3075"/>
      <c r="AA156" s="3058"/>
      <c r="AB156" s="3092">
        <f t="shared" si="101"/>
        <v>0</v>
      </c>
      <c r="AC156" s="3092" t="str">
        <f t="shared" si="102"/>
        <v/>
      </c>
      <c r="AD156" s="3058"/>
      <c r="AE156" s="3058"/>
      <c r="AF156" s="3056"/>
      <c r="AG156" s="3056"/>
      <c r="AH156" s="3056"/>
      <c r="AI156" s="3059" t="str">
        <f t="shared" si="90"/>
        <v>N</v>
      </c>
      <c r="AJ156" s="3059" t="str">
        <f t="shared" si="91"/>
        <v>N</v>
      </c>
      <c r="AK156" s="3059" t="str">
        <f t="shared" si="92"/>
        <v>N</v>
      </c>
      <c r="AL156" s="3059" t="str">
        <f t="shared" si="93"/>
        <v>N</v>
      </c>
      <c r="AM156" s="3059" t="str">
        <f t="shared" si="94"/>
        <v>N</v>
      </c>
      <c r="AN156" s="3059" t="str">
        <f t="shared" si="95"/>
        <v>N</v>
      </c>
      <c r="AO156" s="3059" t="str">
        <f t="shared" si="96"/>
        <v>N</v>
      </c>
      <c r="AP156" s="3059" t="str">
        <f t="shared" si="97"/>
        <v>N</v>
      </c>
      <c r="AQ156" s="3086"/>
      <c r="AR156" s="3060"/>
      <c r="AS156" s="32"/>
      <c r="AT156" s="34" t="s">
        <v>3748</v>
      </c>
      <c r="AU156" s="171"/>
      <c r="AV156" s="322"/>
      <c r="AW156" s="246" t="str">
        <f t="shared" si="89"/>
        <v>Please complete all cells in row</v>
      </c>
      <c r="AX156" s="322"/>
      <c r="AY156" s="196"/>
      <c r="AZ156" s="196"/>
      <c r="BA156" s="196"/>
      <c r="BB156" s="196"/>
      <c r="BC156" s="196"/>
      <c r="BD156" s="196"/>
      <c r="BE156" s="196"/>
      <c r="BF156" s="247">
        <f t="shared" si="76"/>
        <v>1</v>
      </c>
      <c r="BG156" s="247">
        <f t="shared" si="77"/>
        <v>1</v>
      </c>
      <c r="BH156" s="247">
        <f t="shared" si="78"/>
        <v>1</v>
      </c>
      <c r="BI156" s="247">
        <f t="shared" si="79"/>
        <v>1</v>
      </c>
      <c r="BJ156" s="247">
        <f t="shared" si="80"/>
        <v>1</v>
      </c>
      <c r="BK156" s="247">
        <f t="shared" si="81"/>
        <v>1</v>
      </c>
      <c r="BL156" s="247">
        <f t="shared" si="82"/>
        <v>1</v>
      </c>
      <c r="BM156" s="232"/>
      <c r="BN156" s="232"/>
      <c r="BO156" s="232"/>
      <c r="BP156" s="232"/>
      <c r="BQ156" s="232"/>
      <c r="BR156" s="232"/>
      <c r="BS156" s="247">
        <f t="shared" si="83"/>
        <v>1</v>
      </c>
      <c r="BT156" s="232"/>
      <c r="BU156" s="232"/>
      <c r="BV156" s="247">
        <f t="shared" si="84"/>
        <v>1</v>
      </c>
      <c r="BW156" s="247">
        <f t="shared" si="85"/>
        <v>1</v>
      </c>
      <c r="BX156" s="247">
        <f t="shared" si="86"/>
        <v>1</v>
      </c>
      <c r="BY156" s="247">
        <f t="shared" si="87"/>
        <v>1</v>
      </c>
      <c r="BZ156" s="247">
        <f xml:space="preserve"> IF( ISNUMBER(#REF! ), 0, 1 )</f>
        <v>1</v>
      </c>
      <c r="CA156" s="247">
        <f t="shared" si="88"/>
        <v>1</v>
      </c>
      <c r="CB156" s="322"/>
      <c r="CC156" s="196"/>
      <c r="CD156" s="196"/>
      <c r="CE156" s="687"/>
      <c r="CF156" s="687"/>
      <c r="CG156" s="687"/>
    </row>
    <row r="157" spans="1:85" s="2444" customFormat="1" ht="15.75" customHeight="1">
      <c r="A157" s="687"/>
      <c r="B157" s="3053"/>
      <c r="C157" s="3054"/>
      <c r="D157" s="3085" t="s">
        <v>3600</v>
      </c>
      <c r="E157" s="3086"/>
      <c r="F157" s="3054"/>
      <c r="G157" s="3054"/>
      <c r="H157" s="3086"/>
      <c r="I157" s="3086"/>
      <c r="J157" s="3086"/>
      <c r="K157" s="3054"/>
      <c r="L157" s="3054"/>
      <c r="M157" s="3054"/>
      <c r="N157" s="3055"/>
      <c r="O157" s="3056"/>
      <c r="P157" s="3055"/>
      <c r="Q157" s="3057"/>
      <c r="R157" s="3056"/>
      <c r="S157" s="3056"/>
      <c r="T157" s="3056"/>
      <c r="U157" s="3090">
        <f t="shared" si="98"/>
        <v>0</v>
      </c>
      <c r="V157" s="3091">
        <f t="shared" si="99"/>
        <v>0</v>
      </c>
      <c r="W157" s="3091">
        <f t="shared" si="100"/>
        <v>0</v>
      </c>
      <c r="X157" s="3077"/>
      <c r="Y157" s="3075"/>
      <c r="Z157" s="3075"/>
      <c r="AA157" s="3058"/>
      <c r="AB157" s="3092">
        <f t="shared" si="101"/>
        <v>0</v>
      </c>
      <c r="AC157" s="3092" t="str">
        <f t="shared" si="102"/>
        <v/>
      </c>
      <c r="AD157" s="3058"/>
      <c r="AE157" s="3058"/>
      <c r="AF157" s="3056"/>
      <c r="AG157" s="3056"/>
      <c r="AH157" s="3056"/>
      <c r="AI157" s="3059" t="str">
        <f t="shared" si="90"/>
        <v>N</v>
      </c>
      <c r="AJ157" s="3059" t="str">
        <f t="shared" si="91"/>
        <v>N</v>
      </c>
      <c r="AK157" s="3059" t="str">
        <f t="shared" si="92"/>
        <v>N</v>
      </c>
      <c r="AL157" s="3059" t="str">
        <f t="shared" si="93"/>
        <v>N</v>
      </c>
      <c r="AM157" s="3059" t="str">
        <f t="shared" si="94"/>
        <v>N</v>
      </c>
      <c r="AN157" s="3059" t="str">
        <f t="shared" si="95"/>
        <v>N</v>
      </c>
      <c r="AO157" s="3059" t="str">
        <f t="shared" si="96"/>
        <v>N</v>
      </c>
      <c r="AP157" s="3059" t="str">
        <f t="shared" si="97"/>
        <v>N</v>
      </c>
      <c r="AQ157" s="3086"/>
      <c r="AR157" s="3060"/>
      <c r="AS157" s="32"/>
      <c r="AT157" s="34" t="s">
        <v>3749</v>
      </c>
      <c r="AU157" s="171"/>
      <c r="AV157" s="322"/>
      <c r="AW157" s="246" t="str">
        <f t="shared" si="89"/>
        <v>Please complete all cells in row</v>
      </c>
      <c r="AX157" s="322"/>
      <c r="AY157" s="196"/>
      <c r="AZ157" s="196"/>
      <c r="BA157" s="196"/>
      <c r="BB157" s="196"/>
      <c r="BC157" s="196"/>
      <c r="BD157" s="196"/>
      <c r="BE157" s="196"/>
      <c r="BF157" s="247">
        <f t="shared" si="76"/>
        <v>1</v>
      </c>
      <c r="BG157" s="247">
        <f t="shared" si="77"/>
        <v>1</v>
      </c>
      <c r="BH157" s="247">
        <f t="shared" si="78"/>
        <v>1</v>
      </c>
      <c r="BI157" s="247">
        <f t="shared" si="79"/>
        <v>1</v>
      </c>
      <c r="BJ157" s="247">
        <f t="shared" si="80"/>
        <v>1</v>
      </c>
      <c r="BK157" s="247">
        <f t="shared" si="81"/>
        <v>1</v>
      </c>
      <c r="BL157" s="247">
        <f t="shared" si="82"/>
        <v>1</v>
      </c>
      <c r="BM157" s="232"/>
      <c r="BN157" s="232"/>
      <c r="BO157" s="232"/>
      <c r="BP157" s="232"/>
      <c r="BQ157" s="232"/>
      <c r="BR157" s="232"/>
      <c r="BS157" s="247">
        <f t="shared" si="83"/>
        <v>1</v>
      </c>
      <c r="BT157" s="232"/>
      <c r="BU157" s="232"/>
      <c r="BV157" s="247">
        <f t="shared" si="84"/>
        <v>1</v>
      </c>
      <c r="BW157" s="247">
        <f t="shared" si="85"/>
        <v>1</v>
      </c>
      <c r="BX157" s="247">
        <f t="shared" si="86"/>
        <v>1</v>
      </c>
      <c r="BY157" s="247">
        <f t="shared" si="87"/>
        <v>1</v>
      </c>
      <c r="BZ157" s="247">
        <f xml:space="preserve"> IF( ISNUMBER(#REF! ), 0, 1 )</f>
        <v>1</v>
      </c>
      <c r="CA157" s="247">
        <f t="shared" si="88"/>
        <v>1</v>
      </c>
      <c r="CB157" s="322"/>
      <c r="CC157" s="196"/>
      <c r="CD157" s="196"/>
      <c r="CE157" s="687"/>
      <c r="CF157" s="687"/>
      <c r="CG157" s="687"/>
    </row>
    <row r="158" spans="1:85" s="2444" customFormat="1" ht="15.75" customHeight="1">
      <c r="A158" s="687"/>
      <c r="B158" s="3053"/>
      <c r="C158" s="3054"/>
      <c r="D158" s="3085" t="s">
        <v>3600</v>
      </c>
      <c r="E158" s="3086"/>
      <c r="F158" s="3054"/>
      <c r="G158" s="3054"/>
      <c r="H158" s="3086"/>
      <c r="I158" s="3086"/>
      <c r="J158" s="3086"/>
      <c r="K158" s="3054"/>
      <c r="L158" s="3054"/>
      <c r="M158" s="3054"/>
      <c r="N158" s="3055"/>
      <c r="O158" s="3056"/>
      <c r="P158" s="3055"/>
      <c r="Q158" s="3057"/>
      <c r="R158" s="3056"/>
      <c r="S158" s="3056"/>
      <c r="T158" s="3056"/>
      <c r="U158" s="3090">
        <f t="shared" si="98"/>
        <v>0</v>
      </c>
      <c r="V158" s="3091">
        <f t="shared" si="99"/>
        <v>0</v>
      </c>
      <c r="W158" s="3091">
        <f t="shared" si="100"/>
        <v>0</v>
      </c>
      <c r="X158" s="3077"/>
      <c r="Y158" s="3075"/>
      <c r="Z158" s="3075"/>
      <c r="AA158" s="3058"/>
      <c r="AB158" s="3092">
        <f t="shared" si="101"/>
        <v>0</v>
      </c>
      <c r="AC158" s="3092" t="str">
        <f t="shared" si="102"/>
        <v/>
      </c>
      <c r="AD158" s="3058"/>
      <c r="AE158" s="3058"/>
      <c r="AF158" s="3056"/>
      <c r="AG158" s="3056"/>
      <c r="AH158" s="3056"/>
      <c r="AI158" s="3059" t="str">
        <f t="shared" si="90"/>
        <v>N</v>
      </c>
      <c r="AJ158" s="3059" t="str">
        <f t="shared" si="91"/>
        <v>N</v>
      </c>
      <c r="AK158" s="3059" t="str">
        <f t="shared" si="92"/>
        <v>N</v>
      </c>
      <c r="AL158" s="3059" t="str">
        <f t="shared" si="93"/>
        <v>N</v>
      </c>
      <c r="AM158" s="3059" t="str">
        <f t="shared" si="94"/>
        <v>N</v>
      </c>
      <c r="AN158" s="3059" t="str">
        <f t="shared" si="95"/>
        <v>N</v>
      </c>
      <c r="AO158" s="3059" t="str">
        <f t="shared" si="96"/>
        <v>N</v>
      </c>
      <c r="AP158" s="3059" t="str">
        <f t="shared" si="97"/>
        <v>N</v>
      </c>
      <c r="AQ158" s="3086"/>
      <c r="AR158" s="3060"/>
      <c r="AS158" s="32"/>
      <c r="AT158" s="34" t="s">
        <v>3750</v>
      </c>
      <c r="AU158" s="171"/>
      <c r="AV158" s="322"/>
      <c r="AW158" s="246" t="str">
        <f t="shared" si="89"/>
        <v>Please complete all cells in row</v>
      </c>
      <c r="AX158" s="322"/>
      <c r="AY158" s="196"/>
      <c r="AZ158" s="196"/>
      <c r="BA158" s="196"/>
      <c r="BB158" s="196"/>
      <c r="BC158" s="196"/>
      <c r="BD158" s="196"/>
      <c r="BE158" s="196"/>
      <c r="BF158" s="247">
        <f t="shared" si="76"/>
        <v>1</v>
      </c>
      <c r="BG158" s="247">
        <f t="shared" si="77"/>
        <v>1</v>
      </c>
      <c r="BH158" s="247">
        <f t="shared" si="78"/>
        <v>1</v>
      </c>
      <c r="BI158" s="247">
        <f t="shared" si="79"/>
        <v>1</v>
      </c>
      <c r="BJ158" s="247">
        <f t="shared" si="80"/>
        <v>1</v>
      </c>
      <c r="BK158" s="247">
        <f t="shared" si="81"/>
        <v>1</v>
      </c>
      <c r="BL158" s="247">
        <f t="shared" si="82"/>
        <v>1</v>
      </c>
      <c r="BM158" s="232"/>
      <c r="BN158" s="232"/>
      <c r="BO158" s="232"/>
      <c r="BP158" s="232"/>
      <c r="BQ158" s="232"/>
      <c r="BR158" s="232"/>
      <c r="BS158" s="247">
        <f t="shared" si="83"/>
        <v>1</v>
      </c>
      <c r="BT158" s="232"/>
      <c r="BU158" s="232"/>
      <c r="BV158" s="247">
        <f t="shared" si="84"/>
        <v>1</v>
      </c>
      <c r="BW158" s="247">
        <f t="shared" si="85"/>
        <v>1</v>
      </c>
      <c r="BX158" s="247">
        <f t="shared" si="86"/>
        <v>1</v>
      </c>
      <c r="BY158" s="247">
        <f t="shared" si="87"/>
        <v>1</v>
      </c>
      <c r="BZ158" s="247">
        <f xml:space="preserve"> IF( ISNUMBER(#REF! ), 0, 1 )</f>
        <v>1</v>
      </c>
      <c r="CA158" s="247">
        <f t="shared" si="88"/>
        <v>1</v>
      </c>
      <c r="CB158" s="322"/>
      <c r="CC158" s="196"/>
      <c r="CD158" s="196"/>
      <c r="CE158" s="687"/>
      <c r="CF158" s="687"/>
      <c r="CG158" s="687"/>
    </row>
    <row r="159" spans="1:85" s="2444" customFormat="1" ht="15.75" customHeight="1">
      <c r="A159" s="687"/>
      <c r="B159" s="3053"/>
      <c r="C159" s="3054"/>
      <c r="D159" s="3085" t="s">
        <v>3600</v>
      </c>
      <c r="E159" s="3086"/>
      <c r="F159" s="3054"/>
      <c r="G159" s="3054"/>
      <c r="H159" s="3086"/>
      <c r="I159" s="3086"/>
      <c r="J159" s="3086"/>
      <c r="K159" s="3054"/>
      <c r="L159" s="3054"/>
      <c r="M159" s="3054"/>
      <c r="N159" s="3055"/>
      <c r="O159" s="3056"/>
      <c r="P159" s="3055"/>
      <c r="Q159" s="3057"/>
      <c r="R159" s="3056"/>
      <c r="S159" s="3056"/>
      <c r="T159" s="3056"/>
      <c r="U159" s="3090">
        <f t="shared" si="98"/>
        <v>0</v>
      </c>
      <c r="V159" s="3091">
        <f t="shared" si="99"/>
        <v>0</v>
      </c>
      <c r="W159" s="3091">
        <f t="shared" si="100"/>
        <v>0</v>
      </c>
      <c r="X159" s="3077"/>
      <c r="Y159" s="3075"/>
      <c r="Z159" s="3075"/>
      <c r="AA159" s="3058"/>
      <c r="AB159" s="3092">
        <f t="shared" si="101"/>
        <v>0</v>
      </c>
      <c r="AC159" s="3092" t="str">
        <f t="shared" si="102"/>
        <v/>
      </c>
      <c r="AD159" s="3058"/>
      <c r="AE159" s="3058"/>
      <c r="AF159" s="3056"/>
      <c r="AG159" s="3056"/>
      <c r="AH159" s="3056"/>
      <c r="AI159" s="3059" t="str">
        <f t="shared" si="90"/>
        <v>N</v>
      </c>
      <c r="AJ159" s="3059" t="str">
        <f t="shared" si="91"/>
        <v>N</v>
      </c>
      <c r="AK159" s="3059" t="str">
        <f t="shared" si="92"/>
        <v>N</v>
      </c>
      <c r="AL159" s="3059" t="str">
        <f t="shared" si="93"/>
        <v>N</v>
      </c>
      <c r="AM159" s="3059" t="str">
        <f t="shared" si="94"/>
        <v>N</v>
      </c>
      <c r="AN159" s="3059" t="str">
        <f t="shared" si="95"/>
        <v>N</v>
      </c>
      <c r="AO159" s="3059" t="str">
        <f t="shared" si="96"/>
        <v>N</v>
      </c>
      <c r="AP159" s="3059" t="str">
        <f t="shared" si="97"/>
        <v>N</v>
      </c>
      <c r="AQ159" s="3086"/>
      <c r="AR159" s="3060"/>
      <c r="AS159" s="32"/>
      <c r="AT159" s="34" t="s">
        <v>3751</v>
      </c>
      <c r="AU159" s="171"/>
      <c r="AV159" s="322"/>
      <c r="AW159" s="246" t="str">
        <f t="shared" si="89"/>
        <v>Please complete all cells in row</v>
      </c>
      <c r="AX159" s="322"/>
      <c r="AY159" s="196"/>
      <c r="AZ159" s="196"/>
      <c r="BA159" s="196"/>
      <c r="BB159" s="196"/>
      <c r="BC159" s="196"/>
      <c r="BD159" s="196"/>
      <c r="BE159" s="196"/>
      <c r="BF159" s="247">
        <f t="shared" si="76"/>
        <v>1</v>
      </c>
      <c r="BG159" s="247">
        <f t="shared" si="77"/>
        <v>1</v>
      </c>
      <c r="BH159" s="247">
        <f t="shared" si="78"/>
        <v>1</v>
      </c>
      <c r="BI159" s="247">
        <f t="shared" si="79"/>
        <v>1</v>
      </c>
      <c r="BJ159" s="247">
        <f t="shared" si="80"/>
        <v>1</v>
      </c>
      <c r="BK159" s="247">
        <f t="shared" si="81"/>
        <v>1</v>
      </c>
      <c r="BL159" s="247">
        <f t="shared" si="82"/>
        <v>1</v>
      </c>
      <c r="BM159" s="232"/>
      <c r="BN159" s="232"/>
      <c r="BO159" s="232"/>
      <c r="BP159" s="232"/>
      <c r="BQ159" s="232"/>
      <c r="BR159" s="232"/>
      <c r="BS159" s="247">
        <f t="shared" si="83"/>
        <v>1</v>
      </c>
      <c r="BT159" s="232"/>
      <c r="BU159" s="232"/>
      <c r="BV159" s="247">
        <f t="shared" si="84"/>
        <v>1</v>
      </c>
      <c r="BW159" s="247">
        <f t="shared" si="85"/>
        <v>1</v>
      </c>
      <c r="BX159" s="247">
        <f t="shared" si="86"/>
        <v>1</v>
      </c>
      <c r="BY159" s="247">
        <f t="shared" si="87"/>
        <v>1</v>
      </c>
      <c r="BZ159" s="247">
        <f xml:space="preserve"> IF( ISNUMBER(#REF! ), 0, 1 )</f>
        <v>1</v>
      </c>
      <c r="CA159" s="247">
        <f t="shared" si="88"/>
        <v>1</v>
      </c>
      <c r="CB159" s="322"/>
      <c r="CC159" s="196"/>
      <c r="CD159" s="196"/>
      <c r="CE159" s="687"/>
      <c r="CF159" s="687"/>
      <c r="CG159" s="687"/>
    </row>
    <row r="160" spans="1:85" s="2444" customFormat="1" ht="15.75" customHeight="1">
      <c r="A160" s="687"/>
      <c r="B160" s="3053"/>
      <c r="C160" s="3054"/>
      <c r="D160" s="3085" t="s">
        <v>3600</v>
      </c>
      <c r="E160" s="3086"/>
      <c r="F160" s="3054"/>
      <c r="G160" s="3054"/>
      <c r="H160" s="3086"/>
      <c r="I160" s="3086"/>
      <c r="J160" s="3086"/>
      <c r="K160" s="3054"/>
      <c r="L160" s="3054"/>
      <c r="M160" s="3054"/>
      <c r="N160" s="3055"/>
      <c r="O160" s="3056"/>
      <c r="P160" s="3055"/>
      <c r="Q160" s="3057"/>
      <c r="R160" s="3056"/>
      <c r="S160" s="3056"/>
      <c r="T160" s="3056"/>
      <c r="U160" s="3090">
        <f t="shared" si="98"/>
        <v>0</v>
      </c>
      <c r="V160" s="3091">
        <f t="shared" si="99"/>
        <v>0</v>
      </c>
      <c r="W160" s="3091">
        <f t="shared" si="100"/>
        <v>0</v>
      </c>
      <c r="X160" s="3077"/>
      <c r="Y160" s="3075"/>
      <c r="Z160" s="3075"/>
      <c r="AA160" s="3058"/>
      <c r="AB160" s="3092">
        <f t="shared" si="101"/>
        <v>0</v>
      </c>
      <c r="AC160" s="3092" t="str">
        <f t="shared" si="102"/>
        <v/>
      </c>
      <c r="AD160" s="3058"/>
      <c r="AE160" s="3058"/>
      <c r="AF160" s="3056"/>
      <c r="AG160" s="3056"/>
      <c r="AH160" s="3056"/>
      <c r="AI160" s="3059" t="str">
        <f t="shared" si="90"/>
        <v>N</v>
      </c>
      <c r="AJ160" s="3059" t="str">
        <f t="shared" si="91"/>
        <v>N</v>
      </c>
      <c r="AK160" s="3059" t="str">
        <f t="shared" si="92"/>
        <v>N</v>
      </c>
      <c r="AL160" s="3059" t="str">
        <f t="shared" si="93"/>
        <v>N</v>
      </c>
      <c r="AM160" s="3059" t="str">
        <f t="shared" si="94"/>
        <v>N</v>
      </c>
      <c r="AN160" s="3059" t="str">
        <f t="shared" si="95"/>
        <v>N</v>
      </c>
      <c r="AO160" s="3059" t="str">
        <f t="shared" si="96"/>
        <v>N</v>
      </c>
      <c r="AP160" s="3059" t="str">
        <f t="shared" si="97"/>
        <v>N</v>
      </c>
      <c r="AQ160" s="3086"/>
      <c r="AR160" s="3060"/>
      <c r="AS160" s="32"/>
      <c r="AT160" s="34" t="s">
        <v>3752</v>
      </c>
      <c r="AU160" s="171"/>
      <c r="AV160" s="322"/>
      <c r="AW160" s="246" t="str">
        <f t="shared" si="89"/>
        <v>Please complete all cells in row</v>
      </c>
      <c r="AX160" s="322"/>
      <c r="AY160" s="196"/>
      <c r="AZ160" s="196"/>
      <c r="BA160" s="196"/>
      <c r="BB160" s="196"/>
      <c r="BC160" s="196"/>
      <c r="BD160" s="196"/>
      <c r="BE160" s="196"/>
      <c r="BF160" s="247">
        <f t="shared" si="76"/>
        <v>1</v>
      </c>
      <c r="BG160" s="247">
        <f t="shared" si="77"/>
        <v>1</v>
      </c>
      <c r="BH160" s="247">
        <f t="shared" si="78"/>
        <v>1</v>
      </c>
      <c r="BI160" s="247">
        <f t="shared" si="79"/>
        <v>1</v>
      </c>
      <c r="BJ160" s="247">
        <f t="shared" si="80"/>
        <v>1</v>
      </c>
      <c r="BK160" s="247">
        <f t="shared" si="81"/>
        <v>1</v>
      </c>
      <c r="BL160" s="247">
        <f t="shared" si="82"/>
        <v>1</v>
      </c>
      <c r="BM160" s="232"/>
      <c r="BN160" s="232"/>
      <c r="BO160" s="232"/>
      <c r="BP160" s="232"/>
      <c r="BQ160" s="232"/>
      <c r="BR160" s="232"/>
      <c r="BS160" s="247">
        <f t="shared" si="83"/>
        <v>1</v>
      </c>
      <c r="BT160" s="232"/>
      <c r="BU160" s="232"/>
      <c r="BV160" s="247">
        <f t="shared" si="84"/>
        <v>1</v>
      </c>
      <c r="BW160" s="247">
        <f t="shared" si="85"/>
        <v>1</v>
      </c>
      <c r="BX160" s="247">
        <f t="shared" si="86"/>
        <v>1</v>
      </c>
      <c r="BY160" s="247">
        <f t="shared" si="87"/>
        <v>1</v>
      </c>
      <c r="BZ160" s="247">
        <f xml:space="preserve"> IF( ISNUMBER(#REF! ), 0, 1 )</f>
        <v>1</v>
      </c>
      <c r="CA160" s="247">
        <f t="shared" si="88"/>
        <v>1</v>
      </c>
      <c r="CB160" s="322"/>
      <c r="CC160" s="196"/>
      <c r="CD160" s="196"/>
      <c r="CE160" s="687"/>
      <c r="CF160" s="687"/>
      <c r="CG160" s="687"/>
    </row>
    <row r="161" spans="1:85" s="2444" customFormat="1" ht="15.75" customHeight="1">
      <c r="A161" s="687"/>
      <c r="B161" s="3053"/>
      <c r="C161" s="3054"/>
      <c r="D161" s="3085" t="s">
        <v>3600</v>
      </c>
      <c r="E161" s="3086"/>
      <c r="F161" s="3054"/>
      <c r="G161" s="3054"/>
      <c r="H161" s="3086"/>
      <c r="I161" s="3086"/>
      <c r="J161" s="3086"/>
      <c r="K161" s="3054"/>
      <c r="L161" s="3054"/>
      <c r="M161" s="3054"/>
      <c r="N161" s="3055"/>
      <c r="O161" s="3056"/>
      <c r="P161" s="3055"/>
      <c r="Q161" s="3057"/>
      <c r="R161" s="3056"/>
      <c r="S161" s="3056"/>
      <c r="T161" s="3056"/>
      <c r="U161" s="3090">
        <f t="shared" si="98"/>
        <v>0</v>
      </c>
      <c r="V161" s="3091">
        <f t="shared" si="99"/>
        <v>0</v>
      </c>
      <c r="W161" s="3091">
        <f t="shared" si="100"/>
        <v>0</v>
      </c>
      <c r="X161" s="3077"/>
      <c r="Y161" s="3075"/>
      <c r="Z161" s="3075"/>
      <c r="AA161" s="3058"/>
      <c r="AB161" s="3092">
        <f t="shared" si="101"/>
        <v>0</v>
      </c>
      <c r="AC161" s="3092" t="str">
        <f t="shared" si="102"/>
        <v/>
      </c>
      <c r="AD161" s="3058"/>
      <c r="AE161" s="3058"/>
      <c r="AF161" s="3056"/>
      <c r="AG161" s="3056"/>
      <c r="AH161" s="3056"/>
      <c r="AI161" s="3059" t="str">
        <f t="shared" si="90"/>
        <v>N</v>
      </c>
      <c r="AJ161" s="3059" t="str">
        <f t="shared" si="91"/>
        <v>N</v>
      </c>
      <c r="AK161" s="3059" t="str">
        <f t="shared" si="92"/>
        <v>N</v>
      </c>
      <c r="AL161" s="3059" t="str">
        <f t="shared" si="93"/>
        <v>N</v>
      </c>
      <c r="AM161" s="3059" t="str">
        <f t="shared" si="94"/>
        <v>N</v>
      </c>
      <c r="AN161" s="3059" t="str">
        <f t="shared" si="95"/>
        <v>N</v>
      </c>
      <c r="AO161" s="3059" t="str">
        <f t="shared" si="96"/>
        <v>N</v>
      </c>
      <c r="AP161" s="3059" t="str">
        <f t="shared" si="97"/>
        <v>N</v>
      </c>
      <c r="AQ161" s="3086"/>
      <c r="AR161" s="3060"/>
      <c r="AS161" s="32"/>
      <c r="AT161" s="34" t="s">
        <v>3753</v>
      </c>
      <c r="AU161" s="171"/>
      <c r="AV161" s="322"/>
      <c r="AW161" s="246" t="str">
        <f t="shared" si="89"/>
        <v>Please complete all cells in row</v>
      </c>
      <c r="AX161" s="322"/>
      <c r="AY161" s="196"/>
      <c r="AZ161" s="196"/>
      <c r="BA161" s="196"/>
      <c r="BB161" s="196"/>
      <c r="BC161" s="196"/>
      <c r="BD161" s="196"/>
      <c r="BE161" s="196"/>
      <c r="BF161" s="247">
        <f t="shared" si="76"/>
        <v>1</v>
      </c>
      <c r="BG161" s="247">
        <f t="shared" si="77"/>
        <v>1</v>
      </c>
      <c r="BH161" s="247">
        <f t="shared" si="78"/>
        <v>1</v>
      </c>
      <c r="BI161" s="247">
        <f t="shared" si="79"/>
        <v>1</v>
      </c>
      <c r="BJ161" s="247">
        <f t="shared" si="80"/>
        <v>1</v>
      </c>
      <c r="BK161" s="247">
        <f t="shared" si="81"/>
        <v>1</v>
      </c>
      <c r="BL161" s="247">
        <f t="shared" si="82"/>
        <v>1</v>
      </c>
      <c r="BM161" s="232"/>
      <c r="BN161" s="232"/>
      <c r="BO161" s="232"/>
      <c r="BP161" s="232"/>
      <c r="BQ161" s="232"/>
      <c r="BR161" s="232"/>
      <c r="BS161" s="247">
        <f t="shared" si="83"/>
        <v>1</v>
      </c>
      <c r="BT161" s="232"/>
      <c r="BU161" s="232"/>
      <c r="BV161" s="247">
        <f t="shared" si="84"/>
        <v>1</v>
      </c>
      <c r="BW161" s="247">
        <f t="shared" si="85"/>
        <v>1</v>
      </c>
      <c r="BX161" s="247">
        <f t="shared" si="86"/>
        <v>1</v>
      </c>
      <c r="BY161" s="247">
        <f t="shared" si="87"/>
        <v>1</v>
      </c>
      <c r="BZ161" s="247">
        <f xml:space="preserve"> IF( ISNUMBER(#REF! ), 0, 1 )</f>
        <v>1</v>
      </c>
      <c r="CA161" s="247">
        <f t="shared" si="88"/>
        <v>1</v>
      </c>
      <c r="CB161" s="322"/>
      <c r="CC161" s="196"/>
      <c r="CD161" s="196"/>
      <c r="CE161" s="687"/>
      <c r="CF161" s="687"/>
      <c r="CG161" s="687"/>
    </row>
    <row r="162" spans="1:85" s="2444" customFormat="1" ht="15.75" customHeight="1">
      <c r="A162" s="687"/>
      <c r="B162" s="3053"/>
      <c r="C162" s="3054"/>
      <c r="D162" s="3085" t="s">
        <v>3600</v>
      </c>
      <c r="E162" s="3086"/>
      <c r="F162" s="3054"/>
      <c r="G162" s="3054"/>
      <c r="H162" s="3086"/>
      <c r="I162" s="3086"/>
      <c r="J162" s="3086"/>
      <c r="K162" s="3054"/>
      <c r="L162" s="3054"/>
      <c r="M162" s="3054"/>
      <c r="N162" s="3055"/>
      <c r="O162" s="3056"/>
      <c r="P162" s="3055"/>
      <c r="Q162" s="3057"/>
      <c r="R162" s="3056"/>
      <c r="S162" s="3056"/>
      <c r="T162" s="3056"/>
      <c r="U162" s="3090">
        <f t="shared" si="98"/>
        <v>0</v>
      </c>
      <c r="V162" s="3091">
        <f t="shared" si="99"/>
        <v>0</v>
      </c>
      <c r="W162" s="3091">
        <f t="shared" si="100"/>
        <v>0</v>
      </c>
      <c r="X162" s="3077"/>
      <c r="Y162" s="3075"/>
      <c r="Z162" s="3075"/>
      <c r="AA162" s="3058"/>
      <c r="AB162" s="3092">
        <f t="shared" si="101"/>
        <v>0</v>
      </c>
      <c r="AC162" s="3092" t="str">
        <f t="shared" si="102"/>
        <v/>
      </c>
      <c r="AD162" s="3058"/>
      <c r="AE162" s="3058"/>
      <c r="AF162" s="3056"/>
      <c r="AG162" s="3056"/>
      <c r="AH162" s="3056"/>
      <c r="AI162" s="3059" t="str">
        <f t="shared" si="90"/>
        <v>N</v>
      </c>
      <c r="AJ162" s="3059" t="str">
        <f t="shared" si="91"/>
        <v>N</v>
      </c>
      <c r="AK162" s="3059" t="str">
        <f t="shared" si="92"/>
        <v>N</v>
      </c>
      <c r="AL162" s="3059" t="str">
        <f t="shared" si="93"/>
        <v>N</v>
      </c>
      <c r="AM162" s="3059" t="str">
        <f t="shared" si="94"/>
        <v>N</v>
      </c>
      <c r="AN162" s="3059" t="str">
        <f t="shared" si="95"/>
        <v>N</v>
      </c>
      <c r="AO162" s="3059" t="str">
        <f t="shared" si="96"/>
        <v>N</v>
      </c>
      <c r="AP162" s="3059" t="str">
        <f t="shared" si="97"/>
        <v>N</v>
      </c>
      <c r="AQ162" s="3086"/>
      <c r="AR162" s="3060"/>
      <c r="AS162" s="32"/>
      <c r="AT162" s="34" t="s">
        <v>3754</v>
      </c>
      <c r="AU162" s="171"/>
      <c r="AV162" s="322"/>
      <c r="AW162" s="246" t="str">
        <f t="shared" si="89"/>
        <v>Please complete all cells in row</v>
      </c>
      <c r="AX162" s="322"/>
      <c r="AY162" s="196"/>
      <c r="AZ162" s="196"/>
      <c r="BA162" s="196"/>
      <c r="BB162" s="196"/>
      <c r="BC162" s="196"/>
      <c r="BD162" s="196"/>
      <c r="BE162" s="196"/>
      <c r="BF162" s="247">
        <f t="shared" ref="BF162:BF175" si="103" xml:space="preserve"> IF( ISNUMBER(N162 ), 0, 1 )</f>
        <v>1</v>
      </c>
      <c r="BG162" s="247">
        <f t="shared" ref="BG162:BG223" si="104" xml:space="preserve"> IF( ISNUMBER(O162 ), 0, 1 )</f>
        <v>1</v>
      </c>
      <c r="BH162" s="247">
        <f t="shared" ref="BH162:BH223" si="105" xml:space="preserve"> IF( ISNUMBER(P162 ), 0, 1 )</f>
        <v>1</v>
      </c>
      <c r="BI162" s="247">
        <f t="shared" ref="BI162:BI223" si="106" xml:space="preserve"> IF( ISNUMBER(Q162 ), 0, 1 )</f>
        <v>1</v>
      </c>
      <c r="BJ162" s="247">
        <f t="shared" ref="BJ162:BJ223" si="107" xml:space="preserve"> IF( ISNUMBER(R162 ), 0, 1 )</f>
        <v>1</v>
      </c>
      <c r="BK162" s="247">
        <f t="shared" ref="BK162:BK223" si="108" xml:space="preserve"> IF( ISNUMBER(S162 ), 0, 1 )</f>
        <v>1</v>
      </c>
      <c r="BL162" s="247">
        <f t="shared" ref="BL162:BL223" si="109" xml:space="preserve"> IF( ISNUMBER(T162 ), 0, 1 )</f>
        <v>1</v>
      </c>
      <c r="BM162" s="232"/>
      <c r="BN162" s="232"/>
      <c r="BO162" s="232"/>
      <c r="BP162" s="232"/>
      <c r="BQ162" s="232"/>
      <c r="BR162" s="232"/>
      <c r="BS162" s="247">
        <f t="shared" ref="BS162:BS223" si="110" xml:space="preserve"> IF( ISNUMBER(AA162 ), 0, 1 )</f>
        <v>1</v>
      </c>
      <c r="BT162" s="232"/>
      <c r="BU162" s="232"/>
      <c r="BV162" s="247">
        <f t="shared" ref="BV162:BV223" si="111" xml:space="preserve"> IF( ISNUMBER(AD162 ), 0, 1 )</f>
        <v>1</v>
      </c>
      <c r="BW162" s="247">
        <f t="shared" ref="BW162:BW223" si="112" xml:space="preserve"> IF( ISNUMBER(AE162 ), 0, 1 )</f>
        <v>1</v>
      </c>
      <c r="BX162" s="247">
        <f t="shared" ref="BX162:BX223" si="113" xml:space="preserve"> IF( ISNUMBER(AF162 ), 0, 1 )</f>
        <v>1</v>
      </c>
      <c r="BY162" s="247">
        <f t="shared" ref="BY162:BY223" si="114" xml:space="preserve"> IF( ISNUMBER(AG162 ), 0, 1 )</f>
        <v>1</v>
      </c>
      <c r="BZ162" s="247">
        <f xml:space="preserve"> IF( ISNUMBER(#REF! ), 0, 1 )</f>
        <v>1</v>
      </c>
      <c r="CA162" s="247">
        <f t="shared" ref="CA162:CA223" si="115" xml:space="preserve"> IF( ISNUMBER(AR162 ), 0, 1 )</f>
        <v>1</v>
      </c>
      <c r="CB162" s="322"/>
      <c r="CC162" s="196"/>
      <c r="CD162" s="196"/>
      <c r="CE162" s="687"/>
      <c r="CF162" s="687"/>
      <c r="CG162" s="687"/>
    </row>
    <row r="163" spans="1:85" s="2444" customFormat="1" ht="15.75" customHeight="1">
      <c r="A163" s="687"/>
      <c r="B163" s="3053"/>
      <c r="C163" s="3054"/>
      <c r="D163" s="3085" t="s">
        <v>3600</v>
      </c>
      <c r="E163" s="3086"/>
      <c r="F163" s="3054"/>
      <c r="G163" s="3054"/>
      <c r="H163" s="3086"/>
      <c r="I163" s="3086"/>
      <c r="J163" s="3086"/>
      <c r="K163" s="3054"/>
      <c r="L163" s="3054"/>
      <c r="M163" s="3054"/>
      <c r="N163" s="3055"/>
      <c r="O163" s="3056"/>
      <c r="P163" s="3055"/>
      <c r="Q163" s="3057"/>
      <c r="R163" s="3056"/>
      <c r="S163" s="3056"/>
      <c r="T163" s="3056"/>
      <c r="U163" s="3090">
        <f t="shared" si="98"/>
        <v>0</v>
      </c>
      <c r="V163" s="3091">
        <f t="shared" si="99"/>
        <v>0</v>
      </c>
      <c r="W163" s="3091">
        <f t="shared" si="100"/>
        <v>0</v>
      </c>
      <c r="X163" s="3077"/>
      <c r="Y163" s="3075"/>
      <c r="Z163" s="3075"/>
      <c r="AA163" s="3058"/>
      <c r="AB163" s="3092">
        <f t="shared" si="101"/>
        <v>0</v>
      </c>
      <c r="AC163" s="3092" t="str">
        <f t="shared" si="102"/>
        <v/>
      </c>
      <c r="AD163" s="3058"/>
      <c r="AE163" s="3058"/>
      <c r="AF163" s="3056"/>
      <c r="AG163" s="3056"/>
      <c r="AH163" s="3056"/>
      <c r="AI163" s="3059" t="str">
        <f t="shared" si="90"/>
        <v>N</v>
      </c>
      <c r="AJ163" s="3059" t="str">
        <f t="shared" si="91"/>
        <v>N</v>
      </c>
      <c r="AK163" s="3059" t="str">
        <f t="shared" si="92"/>
        <v>N</v>
      </c>
      <c r="AL163" s="3059" t="str">
        <f t="shared" si="93"/>
        <v>N</v>
      </c>
      <c r="AM163" s="3059" t="str">
        <f t="shared" si="94"/>
        <v>N</v>
      </c>
      <c r="AN163" s="3059" t="str">
        <f t="shared" si="95"/>
        <v>N</v>
      </c>
      <c r="AO163" s="3059" t="str">
        <f t="shared" si="96"/>
        <v>N</v>
      </c>
      <c r="AP163" s="3059" t="str">
        <f t="shared" si="97"/>
        <v>N</v>
      </c>
      <c r="AQ163" s="3086"/>
      <c r="AR163" s="3060"/>
      <c r="AS163" s="32"/>
      <c r="AT163" s="34" t="s">
        <v>3755</v>
      </c>
      <c r="AU163" s="171"/>
      <c r="AV163" s="322"/>
      <c r="AW163" s="246" t="str">
        <f t="shared" ref="AW163:AW175" si="116">IF( SUM( AY163:CA163 ) = 0, 0, $AY$5 )</f>
        <v>Please complete all cells in row</v>
      </c>
      <c r="AX163" s="322"/>
      <c r="AY163" s="196"/>
      <c r="AZ163" s="196"/>
      <c r="BA163" s="196"/>
      <c r="BB163" s="196"/>
      <c r="BC163" s="196"/>
      <c r="BD163" s="196"/>
      <c r="BE163" s="196"/>
      <c r="BF163" s="247">
        <f t="shared" si="103"/>
        <v>1</v>
      </c>
      <c r="BG163" s="247">
        <f t="shared" si="104"/>
        <v>1</v>
      </c>
      <c r="BH163" s="247">
        <f t="shared" si="105"/>
        <v>1</v>
      </c>
      <c r="BI163" s="247">
        <f t="shared" si="106"/>
        <v>1</v>
      </c>
      <c r="BJ163" s="247">
        <f t="shared" si="107"/>
        <v>1</v>
      </c>
      <c r="BK163" s="247">
        <f t="shared" si="108"/>
        <v>1</v>
      </c>
      <c r="BL163" s="247">
        <f t="shared" si="109"/>
        <v>1</v>
      </c>
      <c r="BM163" s="232"/>
      <c r="BN163" s="232"/>
      <c r="BO163" s="232"/>
      <c r="BP163" s="232"/>
      <c r="BQ163" s="232"/>
      <c r="BR163" s="232"/>
      <c r="BS163" s="247">
        <f t="shared" si="110"/>
        <v>1</v>
      </c>
      <c r="BT163" s="232"/>
      <c r="BU163" s="232"/>
      <c r="BV163" s="247">
        <f t="shared" si="111"/>
        <v>1</v>
      </c>
      <c r="BW163" s="247">
        <f t="shared" si="112"/>
        <v>1</v>
      </c>
      <c r="BX163" s="247">
        <f t="shared" si="113"/>
        <v>1</v>
      </c>
      <c r="BY163" s="247">
        <f t="shared" si="114"/>
        <v>1</v>
      </c>
      <c r="BZ163" s="247">
        <f xml:space="preserve"> IF( ISNUMBER(#REF! ), 0, 1 )</f>
        <v>1</v>
      </c>
      <c r="CA163" s="247">
        <f t="shared" si="115"/>
        <v>1</v>
      </c>
      <c r="CB163" s="322"/>
      <c r="CC163" s="196"/>
      <c r="CD163" s="196"/>
      <c r="CE163" s="687"/>
      <c r="CF163" s="687"/>
      <c r="CG163" s="687"/>
    </row>
    <row r="164" spans="1:85" s="2444" customFormat="1" ht="15.75" customHeight="1">
      <c r="A164" s="687"/>
      <c r="B164" s="3053"/>
      <c r="C164" s="3054"/>
      <c r="D164" s="3085" t="s">
        <v>3600</v>
      </c>
      <c r="E164" s="3086"/>
      <c r="F164" s="3054"/>
      <c r="G164" s="3054"/>
      <c r="H164" s="3086"/>
      <c r="I164" s="3086"/>
      <c r="J164" s="3086"/>
      <c r="K164" s="3054"/>
      <c r="L164" s="3054"/>
      <c r="M164" s="3054"/>
      <c r="N164" s="3055"/>
      <c r="O164" s="3056"/>
      <c r="P164" s="3055"/>
      <c r="Q164" s="3057"/>
      <c r="R164" s="3056"/>
      <c r="S164" s="3056"/>
      <c r="T164" s="3056"/>
      <c r="U164" s="3090">
        <f t="shared" si="98"/>
        <v>0</v>
      </c>
      <c r="V164" s="3091">
        <f t="shared" si="99"/>
        <v>0</v>
      </c>
      <c r="W164" s="3091">
        <f t="shared" si="100"/>
        <v>0</v>
      </c>
      <c r="X164" s="3077"/>
      <c r="Y164" s="3075"/>
      <c r="Z164" s="3075"/>
      <c r="AA164" s="3058"/>
      <c r="AB164" s="3092">
        <f t="shared" si="101"/>
        <v>0</v>
      </c>
      <c r="AC164" s="3092" t="str">
        <f t="shared" si="102"/>
        <v/>
      </c>
      <c r="AD164" s="3058"/>
      <c r="AE164" s="3058"/>
      <c r="AF164" s="3056"/>
      <c r="AG164" s="3056"/>
      <c r="AH164" s="3056"/>
      <c r="AI164" s="3059" t="str">
        <f t="shared" si="90"/>
        <v>N</v>
      </c>
      <c r="AJ164" s="3059" t="str">
        <f t="shared" si="91"/>
        <v>N</v>
      </c>
      <c r="AK164" s="3059" t="str">
        <f t="shared" si="92"/>
        <v>N</v>
      </c>
      <c r="AL164" s="3059" t="str">
        <f t="shared" si="93"/>
        <v>N</v>
      </c>
      <c r="AM164" s="3059" t="str">
        <f t="shared" si="94"/>
        <v>N</v>
      </c>
      <c r="AN164" s="3059" t="str">
        <f t="shared" si="95"/>
        <v>N</v>
      </c>
      <c r="AO164" s="3059" t="str">
        <f t="shared" si="96"/>
        <v>N</v>
      </c>
      <c r="AP164" s="3059" t="str">
        <f t="shared" si="97"/>
        <v>N</v>
      </c>
      <c r="AQ164" s="3086"/>
      <c r="AR164" s="3060"/>
      <c r="AS164" s="32"/>
      <c r="AT164" s="34" t="s">
        <v>3756</v>
      </c>
      <c r="AU164" s="171"/>
      <c r="AV164" s="322"/>
      <c r="AW164" s="246" t="str">
        <f t="shared" si="116"/>
        <v>Please complete all cells in row</v>
      </c>
      <c r="AX164" s="322"/>
      <c r="AY164" s="196"/>
      <c r="AZ164" s="196"/>
      <c r="BA164" s="196"/>
      <c r="BB164" s="196"/>
      <c r="BC164" s="196"/>
      <c r="BD164" s="196"/>
      <c r="BE164" s="196"/>
      <c r="BF164" s="247">
        <f t="shared" si="103"/>
        <v>1</v>
      </c>
      <c r="BG164" s="247">
        <f t="shared" si="104"/>
        <v>1</v>
      </c>
      <c r="BH164" s="247">
        <f t="shared" si="105"/>
        <v>1</v>
      </c>
      <c r="BI164" s="247">
        <f t="shared" si="106"/>
        <v>1</v>
      </c>
      <c r="BJ164" s="247">
        <f t="shared" si="107"/>
        <v>1</v>
      </c>
      <c r="BK164" s="247">
        <f t="shared" si="108"/>
        <v>1</v>
      </c>
      <c r="BL164" s="247">
        <f t="shared" si="109"/>
        <v>1</v>
      </c>
      <c r="BM164" s="232"/>
      <c r="BN164" s="232"/>
      <c r="BO164" s="232"/>
      <c r="BP164" s="232"/>
      <c r="BQ164" s="232"/>
      <c r="BR164" s="232"/>
      <c r="BS164" s="247">
        <f t="shared" si="110"/>
        <v>1</v>
      </c>
      <c r="BT164" s="232"/>
      <c r="BU164" s="232"/>
      <c r="BV164" s="247">
        <f t="shared" si="111"/>
        <v>1</v>
      </c>
      <c r="BW164" s="247">
        <f t="shared" si="112"/>
        <v>1</v>
      </c>
      <c r="BX164" s="247">
        <f t="shared" si="113"/>
        <v>1</v>
      </c>
      <c r="BY164" s="247">
        <f t="shared" si="114"/>
        <v>1</v>
      </c>
      <c r="BZ164" s="247">
        <f xml:space="preserve"> IF( ISNUMBER(#REF! ), 0, 1 )</f>
        <v>1</v>
      </c>
      <c r="CA164" s="247">
        <f t="shared" si="115"/>
        <v>1</v>
      </c>
      <c r="CB164" s="322"/>
      <c r="CC164" s="196"/>
      <c r="CD164" s="196"/>
      <c r="CE164" s="687"/>
      <c r="CF164" s="687"/>
      <c r="CG164" s="687"/>
    </row>
    <row r="165" spans="1:85" s="2444" customFormat="1" ht="15.75" customHeight="1">
      <c r="A165" s="687"/>
      <c r="B165" s="3053"/>
      <c r="C165" s="3054"/>
      <c r="D165" s="3085" t="s">
        <v>3600</v>
      </c>
      <c r="E165" s="3086"/>
      <c r="F165" s="3054"/>
      <c r="G165" s="3054"/>
      <c r="H165" s="3086"/>
      <c r="I165" s="3086"/>
      <c r="J165" s="3086"/>
      <c r="K165" s="3054"/>
      <c r="L165" s="3054"/>
      <c r="M165" s="3054"/>
      <c r="N165" s="3055"/>
      <c r="O165" s="3056"/>
      <c r="P165" s="3055"/>
      <c r="Q165" s="3057"/>
      <c r="R165" s="3056"/>
      <c r="S165" s="3056"/>
      <c r="T165" s="3056"/>
      <c r="U165" s="3090">
        <f t="shared" si="98"/>
        <v>0</v>
      </c>
      <c r="V165" s="3091">
        <f t="shared" si="99"/>
        <v>0</v>
      </c>
      <c r="W165" s="3091">
        <f t="shared" si="100"/>
        <v>0</v>
      </c>
      <c r="X165" s="3077"/>
      <c r="Y165" s="3075"/>
      <c r="Z165" s="3075"/>
      <c r="AA165" s="3058"/>
      <c r="AB165" s="3092">
        <f t="shared" si="101"/>
        <v>0</v>
      </c>
      <c r="AC165" s="3092" t="str">
        <f t="shared" si="102"/>
        <v/>
      </c>
      <c r="AD165" s="3058"/>
      <c r="AE165" s="3058"/>
      <c r="AF165" s="3056"/>
      <c r="AG165" s="3056"/>
      <c r="AH165" s="3056"/>
      <c r="AI165" s="3059" t="str">
        <f t="shared" si="90"/>
        <v>N</v>
      </c>
      <c r="AJ165" s="3059" t="str">
        <f t="shared" si="91"/>
        <v>N</v>
      </c>
      <c r="AK165" s="3059" t="str">
        <f t="shared" si="92"/>
        <v>N</v>
      </c>
      <c r="AL165" s="3059" t="str">
        <f t="shared" si="93"/>
        <v>N</v>
      </c>
      <c r="AM165" s="3059" t="str">
        <f t="shared" si="94"/>
        <v>N</v>
      </c>
      <c r="AN165" s="3059" t="str">
        <f t="shared" si="95"/>
        <v>N</v>
      </c>
      <c r="AO165" s="3059" t="str">
        <f t="shared" si="96"/>
        <v>N</v>
      </c>
      <c r="AP165" s="3059" t="str">
        <f t="shared" si="97"/>
        <v>N</v>
      </c>
      <c r="AQ165" s="3086"/>
      <c r="AR165" s="3060"/>
      <c r="AS165" s="32"/>
      <c r="AT165" s="34" t="s">
        <v>3757</v>
      </c>
      <c r="AU165" s="171"/>
      <c r="AV165" s="322"/>
      <c r="AW165" s="246" t="str">
        <f t="shared" si="116"/>
        <v>Please complete all cells in row</v>
      </c>
      <c r="AX165" s="322"/>
      <c r="AY165" s="196"/>
      <c r="AZ165" s="196"/>
      <c r="BA165" s="196"/>
      <c r="BB165" s="196"/>
      <c r="BC165" s="196"/>
      <c r="BD165" s="196"/>
      <c r="BE165" s="196"/>
      <c r="BF165" s="247">
        <f t="shared" si="103"/>
        <v>1</v>
      </c>
      <c r="BG165" s="247">
        <f t="shared" si="104"/>
        <v>1</v>
      </c>
      <c r="BH165" s="247">
        <f t="shared" si="105"/>
        <v>1</v>
      </c>
      <c r="BI165" s="247">
        <f t="shared" si="106"/>
        <v>1</v>
      </c>
      <c r="BJ165" s="247">
        <f t="shared" si="107"/>
        <v>1</v>
      </c>
      <c r="BK165" s="247">
        <f t="shared" si="108"/>
        <v>1</v>
      </c>
      <c r="BL165" s="247">
        <f t="shared" si="109"/>
        <v>1</v>
      </c>
      <c r="BM165" s="232"/>
      <c r="BN165" s="232"/>
      <c r="BO165" s="232"/>
      <c r="BP165" s="232"/>
      <c r="BQ165" s="232"/>
      <c r="BR165" s="232"/>
      <c r="BS165" s="247">
        <f t="shared" si="110"/>
        <v>1</v>
      </c>
      <c r="BT165" s="232"/>
      <c r="BU165" s="232"/>
      <c r="BV165" s="247">
        <f t="shared" si="111"/>
        <v>1</v>
      </c>
      <c r="BW165" s="247">
        <f t="shared" si="112"/>
        <v>1</v>
      </c>
      <c r="BX165" s="247">
        <f t="shared" si="113"/>
        <v>1</v>
      </c>
      <c r="BY165" s="247">
        <f t="shared" si="114"/>
        <v>1</v>
      </c>
      <c r="BZ165" s="247">
        <f xml:space="preserve"> IF( ISNUMBER(#REF! ), 0, 1 )</f>
        <v>1</v>
      </c>
      <c r="CA165" s="247">
        <f t="shared" si="115"/>
        <v>1</v>
      </c>
      <c r="CB165" s="322"/>
      <c r="CC165" s="196"/>
      <c r="CD165" s="196"/>
      <c r="CE165" s="687"/>
      <c r="CF165" s="687"/>
      <c r="CG165" s="687"/>
    </row>
    <row r="166" spans="1:85" s="2444" customFormat="1" ht="15.75" customHeight="1">
      <c r="A166" s="687"/>
      <c r="B166" s="3053"/>
      <c r="C166" s="3054"/>
      <c r="D166" s="3085" t="s">
        <v>3600</v>
      </c>
      <c r="E166" s="3086"/>
      <c r="F166" s="3054"/>
      <c r="G166" s="3054"/>
      <c r="H166" s="3086"/>
      <c r="I166" s="3086"/>
      <c r="J166" s="3086"/>
      <c r="K166" s="3054"/>
      <c r="L166" s="3054"/>
      <c r="M166" s="3054"/>
      <c r="N166" s="3055"/>
      <c r="O166" s="3056"/>
      <c r="P166" s="3055"/>
      <c r="Q166" s="3057"/>
      <c r="R166" s="3056"/>
      <c r="S166" s="3056"/>
      <c r="T166" s="3056"/>
      <c r="U166" s="3090">
        <f t="shared" si="98"/>
        <v>0</v>
      </c>
      <c r="V166" s="3091">
        <f t="shared" si="99"/>
        <v>0</v>
      </c>
      <c r="W166" s="3091">
        <f t="shared" si="100"/>
        <v>0</v>
      </c>
      <c r="X166" s="3077"/>
      <c r="Y166" s="3075"/>
      <c r="Z166" s="3075"/>
      <c r="AA166" s="3058"/>
      <c r="AB166" s="3092">
        <f t="shared" si="101"/>
        <v>0</v>
      </c>
      <c r="AC166" s="3092" t="str">
        <f t="shared" si="102"/>
        <v/>
      </c>
      <c r="AD166" s="3058"/>
      <c r="AE166" s="3058"/>
      <c r="AF166" s="3056"/>
      <c r="AG166" s="3056"/>
      <c r="AH166" s="3056"/>
      <c r="AI166" s="3059" t="str">
        <f t="shared" si="90"/>
        <v>N</v>
      </c>
      <c r="AJ166" s="3059" t="str">
        <f t="shared" si="91"/>
        <v>N</v>
      </c>
      <c r="AK166" s="3059" t="str">
        <f t="shared" si="92"/>
        <v>N</v>
      </c>
      <c r="AL166" s="3059" t="str">
        <f t="shared" si="93"/>
        <v>N</v>
      </c>
      <c r="AM166" s="3059" t="str">
        <f t="shared" si="94"/>
        <v>N</v>
      </c>
      <c r="AN166" s="3059" t="str">
        <f t="shared" si="95"/>
        <v>N</v>
      </c>
      <c r="AO166" s="3059" t="str">
        <f t="shared" si="96"/>
        <v>N</v>
      </c>
      <c r="AP166" s="3059" t="str">
        <f t="shared" si="97"/>
        <v>N</v>
      </c>
      <c r="AQ166" s="3086"/>
      <c r="AR166" s="3060"/>
      <c r="AS166" s="32"/>
      <c r="AT166" s="34" t="s">
        <v>3758</v>
      </c>
      <c r="AU166" s="171"/>
      <c r="AV166" s="322"/>
      <c r="AW166" s="246" t="str">
        <f t="shared" si="116"/>
        <v>Please complete all cells in row</v>
      </c>
      <c r="AX166" s="322"/>
      <c r="AY166" s="196"/>
      <c r="AZ166" s="196"/>
      <c r="BA166" s="196"/>
      <c r="BB166" s="196"/>
      <c r="BC166" s="196"/>
      <c r="BD166" s="196"/>
      <c r="BE166" s="196"/>
      <c r="BF166" s="247">
        <f t="shared" si="103"/>
        <v>1</v>
      </c>
      <c r="BG166" s="247">
        <f t="shared" si="104"/>
        <v>1</v>
      </c>
      <c r="BH166" s="247">
        <f t="shared" si="105"/>
        <v>1</v>
      </c>
      <c r="BI166" s="247">
        <f t="shared" si="106"/>
        <v>1</v>
      </c>
      <c r="BJ166" s="247">
        <f t="shared" si="107"/>
        <v>1</v>
      </c>
      <c r="BK166" s="247">
        <f t="shared" si="108"/>
        <v>1</v>
      </c>
      <c r="BL166" s="247">
        <f t="shared" si="109"/>
        <v>1</v>
      </c>
      <c r="BM166" s="232"/>
      <c r="BN166" s="232"/>
      <c r="BO166" s="232"/>
      <c r="BP166" s="232"/>
      <c r="BQ166" s="232"/>
      <c r="BR166" s="232"/>
      <c r="BS166" s="247">
        <f t="shared" si="110"/>
        <v>1</v>
      </c>
      <c r="BT166" s="232"/>
      <c r="BU166" s="232"/>
      <c r="BV166" s="247">
        <f t="shared" si="111"/>
        <v>1</v>
      </c>
      <c r="BW166" s="247">
        <f t="shared" si="112"/>
        <v>1</v>
      </c>
      <c r="BX166" s="247">
        <f t="shared" si="113"/>
        <v>1</v>
      </c>
      <c r="BY166" s="247">
        <f t="shared" si="114"/>
        <v>1</v>
      </c>
      <c r="BZ166" s="247">
        <f xml:space="preserve"> IF( ISNUMBER(#REF! ), 0, 1 )</f>
        <v>1</v>
      </c>
      <c r="CA166" s="247">
        <f t="shared" si="115"/>
        <v>1</v>
      </c>
      <c r="CB166" s="322"/>
      <c r="CC166" s="196"/>
      <c r="CD166" s="196"/>
      <c r="CE166" s="687"/>
      <c r="CF166" s="687"/>
      <c r="CG166" s="687"/>
    </row>
    <row r="167" spans="1:85" s="2444" customFormat="1" ht="15.75" customHeight="1">
      <c r="A167" s="687"/>
      <c r="B167" s="3053"/>
      <c r="C167" s="3054"/>
      <c r="D167" s="3085" t="s">
        <v>3600</v>
      </c>
      <c r="E167" s="3086"/>
      <c r="F167" s="3054"/>
      <c r="G167" s="3054"/>
      <c r="H167" s="3086"/>
      <c r="I167" s="3086"/>
      <c r="J167" s="3086"/>
      <c r="K167" s="3054"/>
      <c r="L167" s="3054"/>
      <c r="M167" s="3054"/>
      <c r="N167" s="3055"/>
      <c r="O167" s="3056"/>
      <c r="P167" s="3055"/>
      <c r="Q167" s="3057"/>
      <c r="R167" s="3056"/>
      <c r="S167" s="3056"/>
      <c r="T167" s="3056"/>
      <c r="U167" s="3090">
        <f t="shared" si="98"/>
        <v>0</v>
      </c>
      <c r="V167" s="3091">
        <f t="shared" si="99"/>
        <v>0</v>
      </c>
      <c r="W167" s="3091">
        <f t="shared" si="100"/>
        <v>0</v>
      </c>
      <c r="X167" s="3077"/>
      <c r="Y167" s="3075"/>
      <c r="Z167" s="3075"/>
      <c r="AA167" s="3058"/>
      <c r="AB167" s="3092">
        <f t="shared" si="101"/>
        <v>0</v>
      </c>
      <c r="AC167" s="3092" t="str">
        <f t="shared" si="102"/>
        <v/>
      </c>
      <c r="AD167" s="3058"/>
      <c r="AE167" s="3058"/>
      <c r="AF167" s="3056"/>
      <c r="AG167" s="3056"/>
      <c r="AH167" s="3056"/>
      <c r="AI167" s="3059" t="str">
        <f t="shared" si="90"/>
        <v>N</v>
      </c>
      <c r="AJ167" s="3059" t="str">
        <f t="shared" si="91"/>
        <v>N</v>
      </c>
      <c r="AK167" s="3059" t="str">
        <f t="shared" si="92"/>
        <v>N</v>
      </c>
      <c r="AL167" s="3059" t="str">
        <f t="shared" si="93"/>
        <v>N</v>
      </c>
      <c r="AM167" s="3059" t="str">
        <f t="shared" si="94"/>
        <v>N</v>
      </c>
      <c r="AN167" s="3059" t="str">
        <f t="shared" si="95"/>
        <v>N</v>
      </c>
      <c r="AO167" s="3059" t="str">
        <f t="shared" si="96"/>
        <v>N</v>
      </c>
      <c r="AP167" s="3059" t="str">
        <f t="shared" si="97"/>
        <v>N</v>
      </c>
      <c r="AQ167" s="3086"/>
      <c r="AR167" s="3060"/>
      <c r="AS167" s="32"/>
      <c r="AT167" s="34" t="s">
        <v>3759</v>
      </c>
      <c r="AU167" s="171"/>
      <c r="AV167" s="322"/>
      <c r="AW167" s="246" t="str">
        <f t="shared" si="116"/>
        <v>Please complete all cells in row</v>
      </c>
      <c r="AX167" s="322"/>
      <c r="AY167" s="196"/>
      <c r="AZ167" s="196"/>
      <c r="BA167" s="196"/>
      <c r="BB167" s="196"/>
      <c r="BC167" s="196"/>
      <c r="BD167" s="196"/>
      <c r="BE167" s="196"/>
      <c r="BF167" s="247">
        <f t="shared" si="103"/>
        <v>1</v>
      </c>
      <c r="BG167" s="247">
        <f t="shared" si="104"/>
        <v>1</v>
      </c>
      <c r="BH167" s="247">
        <f t="shared" si="105"/>
        <v>1</v>
      </c>
      <c r="BI167" s="247">
        <f t="shared" si="106"/>
        <v>1</v>
      </c>
      <c r="BJ167" s="247">
        <f t="shared" si="107"/>
        <v>1</v>
      </c>
      <c r="BK167" s="247">
        <f t="shared" si="108"/>
        <v>1</v>
      </c>
      <c r="BL167" s="247">
        <f t="shared" si="109"/>
        <v>1</v>
      </c>
      <c r="BM167" s="232"/>
      <c r="BN167" s="232"/>
      <c r="BO167" s="232"/>
      <c r="BP167" s="232"/>
      <c r="BQ167" s="232"/>
      <c r="BR167" s="232"/>
      <c r="BS167" s="247">
        <f t="shared" si="110"/>
        <v>1</v>
      </c>
      <c r="BT167" s="232"/>
      <c r="BU167" s="232"/>
      <c r="BV167" s="247">
        <f t="shared" si="111"/>
        <v>1</v>
      </c>
      <c r="BW167" s="247">
        <f t="shared" si="112"/>
        <v>1</v>
      </c>
      <c r="BX167" s="247">
        <f t="shared" si="113"/>
        <v>1</v>
      </c>
      <c r="BY167" s="247">
        <f t="shared" si="114"/>
        <v>1</v>
      </c>
      <c r="BZ167" s="247">
        <f xml:space="preserve"> IF( ISNUMBER(#REF! ), 0, 1 )</f>
        <v>1</v>
      </c>
      <c r="CA167" s="247">
        <f t="shared" si="115"/>
        <v>1</v>
      </c>
      <c r="CB167" s="322"/>
      <c r="CC167" s="196"/>
      <c r="CD167" s="196"/>
      <c r="CE167" s="687"/>
      <c r="CF167" s="687"/>
      <c r="CG167" s="687"/>
    </row>
    <row r="168" spans="1:85" s="2444" customFormat="1" ht="15.75" customHeight="1">
      <c r="A168" s="687"/>
      <c r="B168" s="3053"/>
      <c r="C168" s="3054"/>
      <c r="D168" s="3085" t="s">
        <v>3600</v>
      </c>
      <c r="E168" s="3086"/>
      <c r="F168" s="3054"/>
      <c r="G168" s="3054"/>
      <c r="H168" s="3086"/>
      <c r="I168" s="3086"/>
      <c r="J168" s="3086"/>
      <c r="K168" s="3054"/>
      <c r="L168" s="3054"/>
      <c r="M168" s="3054"/>
      <c r="N168" s="3055"/>
      <c r="O168" s="3056"/>
      <c r="P168" s="3055"/>
      <c r="Q168" s="3057"/>
      <c r="R168" s="3056"/>
      <c r="S168" s="3056"/>
      <c r="T168" s="3056"/>
      <c r="U168" s="3090">
        <f t="shared" si="98"/>
        <v>0</v>
      </c>
      <c r="V168" s="3091">
        <f t="shared" si="99"/>
        <v>0</v>
      </c>
      <c r="W168" s="3091">
        <f t="shared" si="100"/>
        <v>0</v>
      </c>
      <c r="X168" s="3077"/>
      <c r="Y168" s="3075"/>
      <c r="Z168" s="3075"/>
      <c r="AA168" s="3058"/>
      <c r="AB168" s="3092">
        <f t="shared" si="101"/>
        <v>0</v>
      </c>
      <c r="AC168" s="3092" t="str">
        <f t="shared" si="102"/>
        <v/>
      </c>
      <c r="AD168" s="3058"/>
      <c r="AE168" s="3058"/>
      <c r="AF168" s="3056"/>
      <c r="AG168" s="3056"/>
      <c r="AH168" s="3056"/>
      <c r="AI168" s="3059" t="str">
        <f t="shared" si="90"/>
        <v>N</v>
      </c>
      <c r="AJ168" s="3059" t="str">
        <f t="shared" si="91"/>
        <v>N</v>
      </c>
      <c r="AK168" s="3059" t="str">
        <f t="shared" si="92"/>
        <v>N</v>
      </c>
      <c r="AL168" s="3059" t="str">
        <f t="shared" si="93"/>
        <v>N</v>
      </c>
      <c r="AM168" s="3059" t="str">
        <f t="shared" si="94"/>
        <v>N</v>
      </c>
      <c r="AN168" s="3059" t="str">
        <f t="shared" si="95"/>
        <v>N</v>
      </c>
      <c r="AO168" s="3059" t="str">
        <f t="shared" si="96"/>
        <v>N</v>
      </c>
      <c r="AP168" s="3059" t="str">
        <f t="shared" si="97"/>
        <v>N</v>
      </c>
      <c r="AQ168" s="3086"/>
      <c r="AR168" s="3060"/>
      <c r="AS168" s="32"/>
      <c r="AT168" s="34" t="s">
        <v>3760</v>
      </c>
      <c r="AU168" s="171"/>
      <c r="AV168" s="322"/>
      <c r="AW168" s="246" t="str">
        <f t="shared" si="116"/>
        <v>Please complete all cells in row</v>
      </c>
      <c r="AX168" s="322"/>
      <c r="AY168" s="196"/>
      <c r="AZ168" s="196"/>
      <c r="BA168" s="196"/>
      <c r="BB168" s="196"/>
      <c r="BC168" s="196"/>
      <c r="BD168" s="196"/>
      <c r="BE168" s="196"/>
      <c r="BF168" s="247">
        <f t="shared" si="103"/>
        <v>1</v>
      </c>
      <c r="BG168" s="247">
        <f t="shared" si="104"/>
        <v>1</v>
      </c>
      <c r="BH168" s="247">
        <f t="shared" si="105"/>
        <v>1</v>
      </c>
      <c r="BI168" s="247">
        <f t="shared" si="106"/>
        <v>1</v>
      </c>
      <c r="BJ168" s="247">
        <f t="shared" si="107"/>
        <v>1</v>
      </c>
      <c r="BK168" s="247">
        <f t="shared" si="108"/>
        <v>1</v>
      </c>
      <c r="BL168" s="247">
        <f t="shared" si="109"/>
        <v>1</v>
      </c>
      <c r="BM168" s="232"/>
      <c r="BN168" s="232"/>
      <c r="BO168" s="232"/>
      <c r="BP168" s="232"/>
      <c r="BQ168" s="232"/>
      <c r="BR168" s="232"/>
      <c r="BS168" s="247">
        <f t="shared" si="110"/>
        <v>1</v>
      </c>
      <c r="BT168" s="232"/>
      <c r="BU168" s="232"/>
      <c r="BV168" s="247">
        <f t="shared" si="111"/>
        <v>1</v>
      </c>
      <c r="BW168" s="247">
        <f t="shared" si="112"/>
        <v>1</v>
      </c>
      <c r="BX168" s="247">
        <f t="shared" si="113"/>
        <v>1</v>
      </c>
      <c r="BY168" s="247">
        <f t="shared" si="114"/>
        <v>1</v>
      </c>
      <c r="BZ168" s="247">
        <f xml:space="preserve"> IF( ISNUMBER(#REF! ), 0, 1 )</f>
        <v>1</v>
      </c>
      <c r="CA168" s="247">
        <f t="shared" si="115"/>
        <v>1</v>
      </c>
      <c r="CB168" s="322"/>
      <c r="CC168" s="196"/>
      <c r="CD168" s="196"/>
      <c r="CE168" s="687"/>
      <c r="CF168" s="687"/>
      <c r="CG168" s="687"/>
    </row>
    <row r="169" spans="1:85" s="2444" customFormat="1" ht="15.75" customHeight="1">
      <c r="A169" s="687"/>
      <c r="B169" s="3053"/>
      <c r="C169" s="3054"/>
      <c r="D169" s="3085" t="s">
        <v>3600</v>
      </c>
      <c r="E169" s="3086"/>
      <c r="F169" s="3054"/>
      <c r="G169" s="3054"/>
      <c r="H169" s="3086"/>
      <c r="I169" s="3086"/>
      <c r="J169" s="3086"/>
      <c r="K169" s="3054"/>
      <c r="L169" s="3054"/>
      <c r="M169" s="3054"/>
      <c r="N169" s="3055"/>
      <c r="O169" s="3056"/>
      <c r="P169" s="3055"/>
      <c r="Q169" s="3057"/>
      <c r="R169" s="3056"/>
      <c r="S169" s="3056"/>
      <c r="T169" s="3056"/>
      <c r="U169" s="3090">
        <f t="shared" si="98"/>
        <v>0</v>
      </c>
      <c r="V169" s="3091">
        <f t="shared" si="99"/>
        <v>0</v>
      </c>
      <c r="W169" s="3091">
        <f t="shared" si="100"/>
        <v>0</v>
      </c>
      <c r="X169" s="3077"/>
      <c r="Y169" s="3075"/>
      <c r="Z169" s="3075"/>
      <c r="AA169" s="3058"/>
      <c r="AB169" s="3092">
        <f t="shared" si="101"/>
        <v>0</v>
      </c>
      <c r="AC169" s="3092" t="str">
        <f t="shared" si="102"/>
        <v/>
      </c>
      <c r="AD169" s="3058"/>
      <c r="AE169" s="3058"/>
      <c r="AF169" s="3056"/>
      <c r="AG169" s="3056"/>
      <c r="AH169" s="3056"/>
      <c r="AI169" s="3059" t="str">
        <f t="shared" si="90"/>
        <v>N</v>
      </c>
      <c r="AJ169" s="3059" t="str">
        <f t="shared" si="91"/>
        <v>N</v>
      </c>
      <c r="AK169" s="3059" t="str">
        <f t="shared" si="92"/>
        <v>N</v>
      </c>
      <c r="AL169" s="3059" t="str">
        <f t="shared" si="93"/>
        <v>N</v>
      </c>
      <c r="AM169" s="3059" t="str">
        <f t="shared" si="94"/>
        <v>N</v>
      </c>
      <c r="AN169" s="3059" t="str">
        <f t="shared" si="95"/>
        <v>N</v>
      </c>
      <c r="AO169" s="3059" t="str">
        <f t="shared" si="96"/>
        <v>N</v>
      </c>
      <c r="AP169" s="3059" t="str">
        <f t="shared" si="97"/>
        <v>N</v>
      </c>
      <c r="AQ169" s="3086"/>
      <c r="AR169" s="3060"/>
      <c r="AS169" s="32"/>
      <c r="AT169" s="34" t="s">
        <v>3761</v>
      </c>
      <c r="AU169" s="171"/>
      <c r="AV169" s="322"/>
      <c r="AW169" s="246" t="str">
        <f t="shared" si="116"/>
        <v>Please complete all cells in row</v>
      </c>
      <c r="AX169" s="322"/>
      <c r="AY169" s="196"/>
      <c r="AZ169" s="196"/>
      <c r="BA169" s="196"/>
      <c r="BB169" s="196"/>
      <c r="BC169" s="196"/>
      <c r="BD169" s="196"/>
      <c r="BE169" s="196"/>
      <c r="BF169" s="247">
        <f t="shared" si="103"/>
        <v>1</v>
      </c>
      <c r="BG169" s="247">
        <f t="shared" si="104"/>
        <v>1</v>
      </c>
      <c r="BH169" s="247">
        <f t="shared" si="105"/>
        <v>1</v>
      </c>
      <c r="BI169" s="247">
        <f t="shared" si="106"/>
        <v>1</v>
      </c>
      <c r="BJ169" s="247">
        <f t="shared" si="107"/>
        <v>1</v>
      </c>
      <c r="BK169" s="247">
        <f t="shared" si="108"/>
        <v>1</v>
      </c>
      <c r="BL169" s="247">
        <f t="shared" si="109"/>
        <v>1</v>
      </c>
      <c r="BM169" s="232"/>
      <c r="BN169" s="232"/>
      <c r="BO169" s="232"/>
      <c r="BP169" s="232"/>
      <c r="BQ169" s="232"/>
      <c r="BR169" s="232"/>
      <c r="BS169" s="247">
        <f t="shared" si="110"/>
        <v>1</v>
      </c>
      <c r="BT169" s="232"/>
      <c r="BU169" s="232"/>
      <c r="BV169" s="247">
        <f t="shared" si="111"/>
        <v>1</v>
      </c>
      <c r="BW169" s="247">
        <f t="shared" si="112"/>
        <v>1</v>
      </c>
      <c r="BX169" s="247">
        <f t="shared" si="113"/>
        <v>1</v>
      </c>
      <c r="BY169" s="247">
        <f t="shared" si="114"/>
        <v>1</v>
      </c>
      <c r="BZ169" s="247">
        <f xml:space="preserve"> IF( ISNUMBER(#REF! ), 0, 1 )</f>
        <v>1</v>
      </c>
      <c r="CA169" s="247">
        <f t="shared" si="115"/>
        <v>1</v>
      </c>
      <c r="CB169" s="322"/>
      <c r="CC169" s="196"/>
      <c r="CD169" s="196"/>
      <c r="CE169" s="687"/>
      <c r="CF169" s="687"/>
      <c r="CG169" s="687"/>
    </row>
    <row r="170" spans="1:85" s="2444" customFormat="1" ht="15.75" customHeight="1">
      <c r="A170" s="687"/>
      <c r="B170" s="3053"/>
      <c r="C170" s="3054"/>
      <c r="D170" s="3085" t="s">
        <v>3600</v>
      </c>
      <c r="E170" s="3086"/>
      <c r="F170" s="3054"/>
      <c r="G170" s="3054"/>
      <c r="H170" s="3086"/>
      <c r="I170" s="3086"/>
      <c r="J170" s="3086"/>
      <c r="K170" s="3054"/>
      <c r="L170" s="3054"/>
      <c r="M170" s="3054"/>
      <c r="N170" s="3055"/>
      <c r="O170" s="3056"/>
      <c r="P170" s="3055"/>
      <c r="Q170" s="3057"/>
      <c r="R170" s="3056"/>
      <c r="S170" s="3056"/>
      <c r="T170" s="3056"/>
      <c r="U170" s="3090">
        <f t="shared" si="98"/>
        <v>0</v>
      </c>
      <c r="V170" s="3091">
        <f t="shared" si="99"/>
        <v>0</v>
      </c>
      <c r="W170" s="3091">
        <f t="shared" si="100"/>
        <v>0</v>
      </c>
      <c r="X170" s="3077"/>
      <c r="Y170" s="3075"/>
      <c r="Z170" s="3075"/>
      <c r="AA170" s="3058"/>
      <c r="AB170" s="3092">
        <f t="shared" si="101"/>
        <v>0</v>
      </c>
      <c r="AC170" s="3092" t="str">
        <f t="shared" si="102"/>
        <v/>
      </c>
      <c r="AD170" s="3058"/>
      <c r="AE170" s="3058"/>
      <c r="AF170" s="3056"/>
      <c r="AG170" s="3056"/>
      <c r="AH170" s="3056"/>
      <c r="AI170" s="3059" t="str">
        <f t="shared" si="90"/>
        <v>N</v>
      </c>
      <c r="AJ170" s="3059" t="str">
        <f t="shared" si="91"/>
        <v>N</v>
      </c>
      <c r="AK170" s="3059" t="str">
        <f t="shared" si="92"/>
        <v>N</v>
      </c>
      <c r="AL170" s="3059" t="str">
        <f t="shared" si="93"/>
        <v>N</v>
      </c>
      <c r="AM170" s="3059" t="str">
        <f t="shared" si="94"/>
        <v>N</v>
      </c>
      <c r="AN170" s="3059" t="str">
        <f t="shared" si="95"/>
        <v>N</v>
      </c>
      <c r="AO170" s="3059" t="str">
        <f t="shared" si="96"/>
        <v>N</v>
      </c>
      <c r="AP170" s="3059" t="str">
        <f t="shared" si="97"/>
        <v>N</v>
      </c>
      <c r="AQ170" s="3086"/>
      <c r="AR170" s="3060"/>
      <c r="AS170" s="32"/>
      <c r="AT170" s="34" t="s">
        <v>3762</v>
      </c>
      <c r="AU170" s="171"/>
      <c r="AV170" s="322"/>
      <c r="AW170" s="246" t="str">
        <f t="shared" si="116"/>
        <v>Please complete all cells in row</v>
      </c>
      <c r="AX170" s="322"/>
      <c r="AY170" s="196"/>
      <c r="AZ170" s="196"/>
      <c r="BA170" s="196"/>
      <c r="BB170" s="196"/>
      <c r="BC170" s="196"/>
      <c r="BD170" s="196"/>
      <c r="BE170" s="196"/>
      <c r="BF170" s="247">
        <f t="shared" si="103"/>
        <v>1</v>
      </c>
      <c r="BG170" s="247">
        <f t="shared" si="104"/>
        <v>1</v>
      </c>
      <c r="BH170" s="247">
        <f t="shared" si="105"/>
        <v>1</v>
      </c>
      <c r="BI170" s="247">
        <f t="shared" si="106"/>
        <v>1</v>
      </c>
      <c r="BJ170" s="247">
        <f t="shared" si="107"/>
        <v>1</v>
      </c>
      <c r="BK170" s="247">
        <f t="shared" si="108"/>
        <v>1</v>
      </c>
      <c r="BL170" s="247">
        <f t="shared" si="109"/>
        <v>1</v>
      </c>
      <c r="BM170" s="232"/>
      <c r="BN170" s="232"/>
      <c r="BO170" s="232"/>
      <c r="BP170" s="232"/>
      <c r="BQ170" s="232"/>
      <c r="BR170" s="232"/>
      <c r="BS170" s="247">
        <f t="shared" si="110"/>
        <v>1</v>
      </c>
      <c r="BT170" s="232"/>
      <c r="BU170" s="232"/>
      <c r="BV170" s="247">
        <f t="shared" si="111"/>
        <v>1</v>
      </c>
      <c r="BW170" s="247">
        <f t="shared" si="112"/>
        <v>1</v>
      </c>
      <c r="BX170" s="247">
        <f t="shared" si="113"/>
        <v>1</v>
      </c>
      <c r="BY170" s="247">
        <f t="shared" si="114"/>
        <v>1</v>
      </c>
      <c r="BZ170" s="247">
        <f xml:space="preserve"> IF( ISNUMBER(#REF! ), 0, 1 )</f>
        <v>1</v>
      </c>
      <c r="CA170" s="247">
        <f t="shared" si="115"/>
        <v>1</v>
      </c>
      <c r="CB170" s="322"/>
      <c r="CC170" s="196"/>
      <c r="CD170" s="196"/>
      <c r="CE170" s="687"/>
      <c r="CF170" s="687"/>
      <c r="CG170" s="687"/>
    </row>
    <row r="171" spans="1:85" s="2444" customFormat="1" ht="15.75" customHeight="1">
      <c r="A171" s="687"/>
      <c r="B171" s="3053"/>
      <c r="C171" s="3054"/>
      <c r="D171" s="3085" t="s">
        <v>3600</v>
      </c>
      <c r="E171" s="3086"/>
      <c r="F171" s="3054"/>
      <c r="G171" s="3054"/>
      <c r="H171" s="3086"/>
      <c r="I171" s="3086"/>
      <c r="J171" s="3086"/>
      <c r="K171" s="3054"/>
      <c r="L171" s="3054"/>
      <c r="M171" s="3054"/>
      <c r="N171" s="3055"/>
      <c r="O171" s="3056"/>
      <c r="P171" s="3055"/>
      <c r="Q171" s="3057"/>
      <c r="R171" s="3056"/>
      <c r="S171" s="3056"/>
      <c r="T171" s="3056"/>
      <c r="U171" s="3090">
        <f t="shared" si="98"/>
        <v>0</v>
      </c>
      <c r="V171" s="3091">
        <f t="shared" si="99"/>
        <v>0</v>
      </c>
      <c r="W171" s="3091">
        <f t="shared" si="100"/>
        <v>0</v>
      </c>
      <c r="X171" s="3077"/>
      <c r="Y171" s="3075"/>
      <c r="Z171" s="3075"/>
      <c r="AA171" s="3058"/>
      <c r="AB171" s="3092">
        <f t="shared" si="101"/>
        <v>0</v>
      </c>
      <c r="AC171" s="3092" t="str">
        <f t="shared" si="102"/>
        <v/>
      </c>
      <c r="AD171" s="3058"/>
      <c r="AE171" s="3058"/>
      <c r="AF171" s="3056"/>
      <c r="AG171" s="3056"/>
      <c r="AH171" s="3056"/>
      <c r="AI171" s="3059" t="str">
        <f t="shared" si="90"/>
        <v>N</v>
      </c>
      <c r="AJ171" s="3059" t="str">
        <f t="shared" si="91"/>
        <v>N</v>
      </c>
      <c r="AK171" s="3059" t="str">
        <f t="shared" si="92"/>
        <v>N</v>
      </c>
      <c r="AL171" s="3059" t="str">
        <f t="shared" si="93"/>
        <v>N</v>
      </c>
      <c r="AM171" s="3059" t="str">
        <f t="shared" si="94"/>
        <v>N</v>
      </c>
      <c r="AN171" s="3059" t="str">
        <f t="shared" si="95"/>
        <v>N</v>
      </c>
      <c r="AO171" s="3059" t="str">
        <f t="shared" si="96"/>
        <v>N</v>
      </c>
      <c r="AP171" s="3059" t="str">
        <f t="shared" si="97"/>
        <v>N</v>
      </c>
      <c r="AQ171" s="3086"/>
      <c r="AR171" s="3060"/>
      <c r="AS171" s="32"/>
      <c r="AT171" s="34" t="s">
        <v>3763</v>
      </c>
      <c r="AU171" s="171"/>
      <c r="AV171" s="322"/>
      <c r="AW171" s="246" t="str">
        <f t="shared" si="116"/>
        <v>Please complete all cells in row</v>
      </c>
      <c r="AX171" s="322"/>
      <c r="AY171" s="196"/>
      <c r="AZ171" s="196"/>
      <c r="BA171" s="196"/>
      <c r="BB171" s="196"/>
      <c r="BC171" s="196"/>
      <c r="BD171" s="196"/>
      <c r="BE171" s="196"/>
      <c r="BF171" s="247">
        <f t="shared" si="103"/>
        <v>1</v>
      </c>
      <c r="BG171" s="247">
        <f t="shared" si="104"/>
        <v>1</v>
      </c>
      <c r="BH171" s="247">
        <f t="shared" si="105"/>
        <v>1</v>
      </c>
      <c r="BI171" s="247">
        <f t="shared" si="106"/>
        <v>1</v>
      </c>
      <c r="BJ171" s="247">
        <f t="shared" si="107"/>
        <v>1</v>
      </c>
      <c r="BK171" s="247">
        <f t="shared" si="108"/>
        <v>1</v>
      </c>
      <c r="BL171" s="247">
        <f t="shared" si="109"/>
        <v>1</v>
      </c>
      <c r="BM171" s="232"/>
      <c r="BN171" s="232"/>
      <c r="BO171" s="232"/>
      <c r="BP171" s="232"/>
      <c r="BQ171" s="232"/>
      <c r="BR171" s="232"/>
      <c r="BS171" s="247">
        <f t="shared" si="110"/>
        <v>1</v>
      </c>
      <c r="BT171" s="232"/>
      <c r="BU171" s="232"/>
      <c r="BV171" s="247">
        <f t="shared" si="111"/>
        <v>1</v>
      </c>
      <c r="BW171" s="247">
        <f t="shared" si="112"/>
        <v>1</v>
      </c>
      <c r="BX171" s="247">
        <f t="shared" si="113"/>
        <v>1</v>
      </c>
      <c r="BY171" s="247">
        <f t="shared" si="114"/>
        <v>1</v>
      </c>
      <c r="BZ171" s="247">
        <f xml:space="preserve"> IF( ISNUMBER(#REF! ), 0, 1 )</f>
        <v>1</v>
      </c>
      <c r="CA171" s="247">
        <f t="shared" si="115"/>
        <v>1</v>
      </c>
      <c r="CB171" s="322"/>
      <c r="CC171" s="196"/>
      <c r="CD171" s="196"/>
      <c r="CE171" s="687"/>
      <c r="CF171" s="687"/>
      <c r="CG171" s="687"/>
    </row>
    <row r="172" spans="1:85" s="2444" customFormat="1" ht="15.75" customHeight="1">
      <c r="A172" s="687"/>
      <c r="B172" s="3053"/>
      <c r="C172" s="3054"/>
      <c r="D172" s="3085" t="s">
        <v>3600</v>
      </c>
      <c r="E172" s="3086"/>
      <c r="F172" s="3054"/>
      <c r="G172" s="3054"/>
      <c r="H172" s="3086"/>
      <c r="I172" s="3086"/>
      <c r="J172" s="3086"/>
      <c r="K172" s="3054"/>
      <c r="L172" s="3054"/>
      <c r="M172" s="3054"/>
      <c r="N172" s="3055"/>
      <c r="O172" s="3056"/>
      <c r="P172" s="3055"/>
      <c r="Q172" s="3057"/>
      <c r="R172" s="3056"/>
      <c r="S172" s="3056"/>
      <c r="T172" s="3056"/>
      <c r="U172" s="3090">
        <f t="shared" si="98"/>
        <v>0</v>
      </c>
      <c r="V172" s="3091">
        <f t="shared" si="99"/>
        <v>0</v>
      </c>
      <c r="W172" s="3091">
        <f t="shared" si="100"/>
        <v>0</v>
      </c>
      <c r="X172" s="3077"/>
      <c r="Y172" s="3075"/>
      <c r="Z172" s="3075"/>
      <c r="AA172" s="3058"/>
      <c r="AB172" s="3092">
        <f t="shared" si="101"/>
        <v>0</v>
      </c>
      <c r="AC172" s="3092" t="str">
        <f t="shared" si="102"/>
        <v/>
      </c>
      <c r="AD172" s="3058"/>
      <c r="AE172" s="3058"/>
      <c r="AF172" s="3056"/>
      <c r="AG172" s="3056"/>
      <c r="AH172" s="3056"/>
      <c r="AI172" s="3059" t="str">
        <f t="shared" si="90"/>
        <v>N</v>
      </c>
      <c r="AJ172" s="3059" t="str">
        <f t="shared" si="91"/>
        <v>N</v>
      </c>
      <c r="AK172" s="3059" t="str">
        <f t="shared" si="92"/>
        <v>N</v>
      </c>
      <c r="AL172" s="3059" t="str">
        <f t="shared" si="93"/>
        <v>N</v>
      </c>
      <c r="AM172" s="3059" t="str">
        <f t="shared" si="94"/>
        <v>N</v>
      </c>
      <c r="AN172" s="3059" t="str">
        <f t="shared" si="95"/>
        <v>N</v>
      </c>
      <c r="AO172" s="3059" t="str">
        <f t="shared" si="96"/>
        <v>N</v>
      </c>
      <c r="AP172" s="3059" t="str">
        <f t="shared" si="97"/>
        <v>N</v>
      </c>
      <c r="AQ172" s="3086"/>
      <c r="AR172" s="3060"/>
      <c r="AS172" s="32"/>
      <c r="AT172" s="34" t="s">
        <v>3764</v>
      </c>
      <c r="AU172" s="171"/>
      <c r="AV172" s="322"/>
      <c r="AW172" s="246" t="str">
        <f t="shared" si="116"/>
        <v>Please complete all cells in row</v>
      </c>
      <c r="AX172" s="322"/>
      <c r="AY172" s="196"/>
      <c r="AZ172" s="196"/>
      <c r="BA172" s="196"/>
      <c r="BB172" s="196"/>
      <c r="BC172" s="196"/>
      <c r="BD172" s="196"/>
      <c r="BE172" s="196"/>
      <c r="BF172" s="247">
        <f t="shared" si="103"/>
        <v>1</v>
      </c>
      <c r="BG172" s="247">
        <f t="shared" si="104"/>
        <v>1</v>
      </c>
      <c r="BH172" s="247">
        <f t="shared" si="105"/>
        <v>1</v>
      </c>
      <c r="BI172" s="247">
        <f t="shared" si="106"/>
        <v>1</v>
      </c>
      <c r="BJ172" s="247">
        <f t="shared" si="107"/>
        <v>1</v>
      </c>
      <c r="BK172" s="247">
        <f t="shared" si="108"/>
        <v>1</v>
      </c>
      <c r="BL172" s="247">
        <f t="shared" si="109"/>
        <v>1</v>
      </c>
      <c r="BM172" s="232"/>
      <c r="BN172" s="232"/>
      <c r="BO172" s="232"/>
      <c r="BP172" s="232"/>
      <c r="BQ172" s="232"/>
      <c r="BR172" s="232"/>
      <c r="BS172" s="247">
        <f t="shared" si="110"/>
        <v>1</v>
      </c>
      <c r="BT172" s="232"/>
      <c r="BU172" s="232"/>
      <c r="BV172" s="247">
        <f t="shared" si="111"/>
        <v>1</v>
      </c>
      <c r="BW172" s="247">
        <f t="shared" si="112"/>
        <v>1</v>
      </c>
      <c r="BX172" s="247">
        <f t="shared" si="113"/>
        <v>1</v>
      </c>
      <c r="BY172" s="247">
        <f t="shared" si="114"/>
        <v>1</v>
      </c>
      <c r="BZ172" s="247">
        <f xml:space="preserve"> IF( ISNUMBER(#REF! ), 0, 1 )</f>
        <v>1</v>
      </c>
      <c r="CA172" s="247">
        <f t="shared" si="115"/>
        <v>1</v>
      </c>
      <c r="CB172" s="322"/>
      <c r="CC172" s="196"/>
      <c r="CD172" s="196"/>
      <c r="CE172" s="687"/>
      <c r="CF172" s="687"/>
      <c r="CG172" s="687"/>
    </row>
    <row r="173" spans="1:85" s="2444" customFormat="1" ht="15.75" customHeight="1">
      <c r="A173" s="687"/>
      <c r="B173" s="3053"/>
      <c r="C173" s="3054"/>
      <c r="D173" s="3085" t="s">
        <v>3600</v>
      </c>
      <c r="E173" s="3086"/>
      <c r="F173" s="3054"/>
      <c r="G173" s="3054"/>
      <c r="H173" s="3086"/>
      <c r="I173" s="3086"/>
      <c r="J173" s="3086"/>
      <c r="K173" s="3054"/>
      <c r="L173" s="3054"/>
      <c r="M173" s="3054"/>
      <c r="N173" s="3055"/>
      <c r="O173" s="3056"/>
      <c r="P173" s="3055"/>
      <c r="Q173" s="3057"/>
      <c r="R173" s="3056"/>
      <c r="S173" s="3056"/>
      <c r="T173" s="3056"/>
      <c r="U173" s="3090">
        <f t="shared" si="98"/>
        <v>0</v>
      </c>
      <c r="V173" s="3091">
        <f t="shared" si="99"/>
        <v>0</v>
      </c>
      <c r="W173" s="3091">
        <f t="shared" si="100"/>
        <v>0</v>
      </c>
      <c r="X173" s="3077"/>
      <c r="Y173" s="3075"/>
      <c r="Z173" s="3075"/>
      <c r="AA173" s="3058"/>
      <c r="AB173" s="3092">
        <f t="shared" si="101"/>
        <v>0</v>
      </c>
      <c r="AC173" s="3092" t="str">
        <f t="shared" si="102"/>
        <v/>
      </c>
      <c r="AD173" s="3058"/>
      <c r="AE173" s="3058"/>
      <c r="AF173" s="3056"/>
      <c r="AG173" s="3056"/>
      <c r="AH173" s="3056"/>
      <c r="AI173" s="3059" t="str">
        <f t="shared" si="90"/>
        <v>N</v>
      </c>
      <c r="AJ173" s="3059" t="str">
        <f t="shared" si="91"/>
        <v>N</v>
      </c>
      <c r="AK173" s="3059" t="str">
        <f t="shared" si="92"/>
        <v>N</v>
      </c>
      <c r="AL173" s="3059" t="str">
        <f t="shared" si="93"/>
        <v>N</v>
      </c>
      <c r="AM173" s="3059" t="str">
        <f t="shared" si="94"/>
        <v>N</v>
      </c>
      <c r="AN173" s="3059" t="str">
        <f t="shared" si="95"/>
        <v>N</v>
      </c>
      <c r="AO173" s="3059" t="str">
        <f t="shared" si="96"/>
        <v>N</v>
      </c>
      <c r="AP173" s="3059" t="str">
        <f t="shared" si="97"/>
        <v>N</v>
      </c>
      <c r="AQ173" s="3086"/>
      <c r="AR173" s="3060"/>
      <c r="AS173" s="32"/>
      <c r="AT173" s="34" t="s">
        <v>3765</v>
      </c>
      <c r="AU173" s="171"/>
      <c r="AV173" s="322"/>
      <c r="AW173" s="246" t="str">
        <f t="shared" si="116"/>
        <v>Please complete all cells in row</v>
      </c>
      <c r="AX173" s="322"/>
      <c r="AY173" s="196"/>
      <c r="AZ173" s="196"/>
      <c r="BA173" s="196"/>
      <c r="BB173" s="196"/>
      <c r="BC173" s="196"/>
      <c r="BD173" s="196"/>
      <c r="BE173" s="196"/>
      <c r="BF173" s="247">
        <f t="shared" si="103"/>
        <v>1</v>
      </c>
      <c r="BG173" s="247">
        <f t="shared" si="104"/>
        <v>1</v>
      </c>
      <c r="BH173" s="247">
        <f t="shared" si="105"/>
        <v>1</v>
      </c>
      <c r="BI173" s="247">
        <f t="shared" si="106"/>
        <v>1</v>
      </c>
      <c r="BJ173" s="247">
        <f t="shared" si="107"/>
        <v>1</v>
      </c>
      <c r="BK173" s="247">
        <f t="shared" si="108"/>
        <v>1</v>
      </c>
      <c r="BL173" s="247">
        <f t="shared" si="109"/>
        <v>1</v>
      </c>
      <c r="BM173" s="232"/>
      <c r="BN173" s="232"/>
      <c r="BO173" s="232"/>
      <c r="BP173" s="232"/>
      <c r="BQ173" s="232"/>
      <c r="BR173" s="232"/>
      <c r="BS173" s="247">
        <f t="shared" si="110"/>
        <v>1</v>
      </c>
      <c r="BT173" s="232"/>
      <c r="BU173" s="232"/>
      <c r="BV173" s="247">
        <f t="shared" si="111"/>
        <v>1</v>
      </c>
      <c r="BW173" s="247">
        <f t="shared" si="112"/>
        <v>1</v>
      </c>
      <c r="BX173" s="247">
        <f t="shared" si="113"/>
        <v>1</v>
      </c>
      <c r="BY173" s="247">
        <f t="shared" si="114"/>
        <v>1</v>
      </c>
      <c r="BZ173" s="247">
        <f xml:space="preserve"> IF( ISNUMBER(#REF! ), 0, 1 )</f>
        <v>1</v>
      </c>
      <c r="CA173" s="247">
        <f t="shared" si="115"/>
        <v>1</v>
      </c>
      <c r="CB173" s="322"/>
      <c r="CC173" s="196"/>
      <c r="CD173" s="196"/>
      <c r="CE173" s="687"/>
      <c r="CF173" s="687"/>
      <c r="CG173" s="687"/>
    </row>
    <row r="174" spans="1:85" s="2444" customFormat="1" ht="15.75" customHeight="1">
      <c r="A174" s="687"/>
      <c r="B174" s="3053"/>
      <c r="C174" s="3054"/>
      <c r="D174" s="3085" t="s">
        <v>3600</v>
      </c>
      <c r="E174" s="3086"/>
      <c r="F174" s="3054"/>
      <c r="G174" s="3054"/>
      <c r="H174" s="3086"/>
      <c r="I174" s="3086"/>
      <c r="J174" s="3086"/>
      <c r="K174" s="3054"/>
      <c r="L174" s="3054"/>
      <c r="M174" s="3054"/>
      <c r="N174" s="3055"/>
      <c r="O174" s="3056"/>
      <c r="P174" s="3055"/>
      <c r="Q174" s="3057"/>
      <c r="R174" s="3056"/>
      <c r="S174" s="3056"/>
      <c r="T174" s="3056"/>
      <c r="U174" s="3090">
        <f t="shared" si="98"/>
        <v>0</v>
      </c>
      <c r="V174" s="3091">
        <f t="shared" si="99"/>
        <v>0</v>
      </c>
      <c r="W174" s="3091">
        <f t="shared" si="100"/>
        <v>0</v>
      </c>
      <c r="X174" s="3077"/>
      <c r="Y174" s="3075"/>
      <c r="Z174" s="3075"/>
      <c r="AA174" s="3058"/>
      <c r="AB174" s="3092">
        <f t="shared" si="101"/>
        <v>0</v>
      </c>
      <c r="AC174" s="3092" t="str">
        <f t="shared" si="102"/>
        <v/>
      </c>
      <c r="AD174" s="3058"/>
      <c r="AE174" s="3058"/>
      <c r="AF174" s="3056"/>
      <c r="AG174" s="3056"/>
      <c r="AH174" s="3056"/>
      <c r="AI174" s="3059" t="str">
        <f t="shared" si="90"/>
        <v>N</v>
      </c>
      <c r="AJ174" s="3059" t="str">
        <f t="shared" si="91"/>
        <v>N</v>
      </c>
      <c r="AK174" s="3059" t="str">
        <f t="shared" si="92"/>
        <v>N</v>
      </c>
      <c r="AL174" s="3059" t="str">
        <f t="shared" si="93"/>
        <v>N</v>
      </c>
      <c r="AM174" s="3059" t="str">
        <f t="shared" si="94"/>
        <v>N</v>
      </c>
      <c r="AN174" s="3059" t="str">
        <f t="shared" si="95"/>
        <v>N</v>
      </c>
      <c r="AO174" s="3059" t="str">
        <f t="shared" si="96"/>
        <v>N</v>
      </c>
      <c r="AP174" s="3059" t="str">
        <f t="shared" si="97"/>
        <v>N</v>
      </c>
      <c r="AQ174" s="3086"/>
      <c r="AR174" s="3060"/>
      <c r="AS174" s="32"/>
      <c r="AT174" s="34" t="s">
        <v>3766</v>
      </c>
      <c r="AU174" s="171"/>
      <c r="AV174" s="322"/>
      <c r="AW174" s="246" t="str">
        <f t="shared" si="116"/>
        <v>Please complete all cells in row</v>
      </c>
      <c r="AX174" s="322"/>
      <c r="AY174" s="196"/>
      <c r="AZ174" s="196"/>
      <c r="BA174" s="196"/>
      <c r="BB174" s="196"/>
      <c r="BC174" s="196"/>
      <c r="BD174" s="196"/>
      <c r="BE174" s="196"/>
      <c r="BF174" s="247">
        <f t="shared" si="103"/>
        <v>1</v>
      </c>
      <c r="BG174" s="247">
        <f t="shared" si="104"/>
        <v>1</v>
      </c>
      <c r="BH174" s="247">
        <f t="shared" si="105"/>
        <v>1</v>
      </c>
      <c r="BI174" s="247">
        <f t="shared" si="106"/>
        <v>1</v>
      </c>
      <c r="BJ174" s="247">
        <f t="shared" si="107"/>
        <v>1</v>
      </c>
      <c r="BK174" s="247">
        <f t="shared" si="108"/>
        <v>1</v>
      </c>
      <c r="BL174" s="247">
        <f t="shared" si="109"/>
        <v>1</v>
      </c>
      <c r="BM174" s="232"/>
      <c r="BN174" s="232"/>
      <c r="BO174" s="232"/>
      <c r="BP174" s="232"/>
      <c r="BQ174" s="232"/>
      <c r="BR174" s="232"/>
      <c r="BS174" s="247">
        <f t="shared" si="110"/>
        <v>1</v>
      </c>
      <c r="BT174" s="232"/>
      <c r="BU174" s="232"/>
      <c r="BV174" s="247">
        <f t="shared" si="111"/>
        <v>1</v>
      </c>
      <c r="BW174" s="247">
        <f t="shared" si="112"/>
        <v>1</v>
      </c>
      <c r="BX174" s="247">
        <f t="shared" si="113"/>
        <v>1</v>
      </c>
      <c r="BY174" s="247">
        <f t="shared" si="114"/>
        <v>1</v>
      </c>
      <c r="BZ174" s="247">
        <f xml:space="preserve"> IF( ISNUMBER(#REF! ), 0, 1 )</f>
        <v>1</v>
      </c>
      <c r="CA174" s="247">
        <f t="shared" si="115"/>
        <v>1</v>
      </c>
      <c r="CB174" s="322"/>
      <c r="CC174" s="196"/>
      <c r="CD174" s="196"/>
      <c r="CE174" s="687"/>
      <c r="CF174" s="687"/>
      <c r="CG174" s="687"/>
    </row>
    <row r="175" spans="1:85" s="2444" customFormat="1" ht="15.75" customHeight="1">
      <c r="A175" s="687"/>
      <c r="B175" s="3053"/>
      <c r="C175" s="3054"/>
      <c r="D175" s="3085" t="s">
        <v>3600</v>
      </c>
      <c r="E175" s="3086"/>
      <c r="F175" s="3054"/>
      <c r="G175" s="3054"/>
      <c r="H175" s="3086"/>
      <c r="I175" s="3086"/>
      <c r="J175" s="3086"/>
      <c r="K175" s="3054"/>
      <c r="L175" s="3054"/>
      <c r="M175" s="3054"/>
      <c r="N175" s="3055"/>
      <c r="O175" s="3056"/>
      <c r="P175" s="3055"/>
      <c r="Q175" s="3057"/>
      <c r="R175" s="3056"/>
      <c r="S175" s="3056"/>
      <c r="T175" s="3056"/>
      <c r="U175" s="3090">
        <f t="shared" si="98"/>
        <v>0</v>
      </c>
      <c r="V175" s="3091">
        <f t="shared" si="99"/>
        <v>0</v>
      </c>
      <c r="W175" s="3091">
        <f t="shared" si="100"/>
        <v>0</v>
      </c>
      <c r="X175" s="3077"/>
      <c r="Y175" s="3075"/>
      <c r="Z175" s="3075"/>
      <c r="AA175" s="3058"/>
      <c r="AB175" s="3092">
        <f t="shared" si="101"/>
        <v>0</v>
      </c>
      <c r="AC175" s="3092" t="str">
        <f t="shared" si="102"/>
        <v/>
      </c>
      <c r="AD175" s="3058"/>
      <c r="AE175" s="3058"/>
      <c r="AF175" s="3056"/>
      <c r="AG175" s="3056"/>
      <c r="AH175" s="3056"/>
      <c r="AI175" s="3059" t="str">
        <f t="shared" si="90"/>
        <v>N</v>
      </c>
      <c r="AJ175" s="3059" t="str">
        <f t="shared" si="91"/>
        <v>N</v>
      </c>
      <c r="AK175" s="3059" t="str">
        <f t="shared" si="92"/>
        <v>N</v>
      </c>
      <c r="AL175" s="3059" t="str">
        <f t="shared" si="93"/>
        <v>N</v>
      </c>
      <c r="AM175" s="3059" t="str">
        <f t="shared" si="94"/>
        <v>N</v>
      </c>
      <c r="AN175" s="3059" t="str">
        <f t="shared" si="95"/>
        <v>N</v>
      </c>
      <c r="AO175" s="3059" t="str">
        <f t="shared" si="96"/>
        <v>N</v>
      </c>
      <c r="AP175" s="3059" t="str">
        <f t="shared" si="97"/>
        <v>N</v>
      </c>
      <c r="AQ175" s="3086"/>
      <c r="AR175" s="3060"/>
      <c r="AS175" s="32"/>
      <c r="AT175" s="34" t="s">
        <v>3767</v>
      </c>
      <c r="AU175" s="171"/>
      <c r="AV175" s="322"/>
      <c r="AW175" s="246" t="str">
        <f t="shared" si="116"/>
        <v>Please complete all cells in row</v>
      </c>
      <c r="AX175" s="322"/>
      <c r="AY175" s="196"/>
      <c r="AZ175" s="196"/>
      <c r="BA175" s="196"/>
      <c r="BB175" s="196"/>
      <c r="BC175" s="196"/>
      <c r="BD175" s="196"/>
      <c r="BE175" s="196"/>
      <c r="BF175" s="247">
        <f t="shared" si="103"/>
        <v>1</v>
      </c>
      <c r="BG175" s="247">
        <f t="shared" si="104"/>
        <v>1</v>
      </c>
      <c r="BH175" s="247">
        <f t="shared" si="105"/>
        <v>1</v>
      </c>
      <c r="BI175" s="247">
        <f t="shared" si="106"/>
        <v>1</v>
      </c>
      <c r="BJ175" s="247">
        <f t="shared" si="107"/>
        <v>1</v>
      </c>
      <c r="BK175" s="247">
        <f t="shared" si="108"/>
        <v>1</v>
      </c>
      <c r="BL175" s="247">
        <f t="shared" si="109"/>
        <v>1</v>
      </c>
      <c r="BM175" s="232"/>
      <c r="BN175" s="232"/>
      <c r="BO175" s="232"/>
      <c r="BP175" s="232"/>
      <c r="BQ175" s="232"/>
      <c r="BR175" s="232"/>
      <c r="BS175" s="247">
        <f t="shared" si="110"/>
        <v>1</v>
      </c>
      <c r="BT175" s="232"/>
      <c r="BU175" s="232"/>
      <c r="BV175" s="247">
        <f t="shared" si="111"/>
        <v>1</v>
      </c>
      <c r="BW175" s="247">
        <f t="shared" si="112"/>
        <v>1</v>
      </c>
      <c r="BX175" s="247">
        <f t="shared" si="113"/>
        <v>1</v>
      </c>
      <c r="BY175" s="247">
        <f t="shared" si="114"/>
        <v>1</v>
      </c>
      <c r="BZ175" s="247">
        <f xml:space="preserve"> IF( ISNUMBER(#REF! ), 0, 1 )</f>
        <v>1</v>
      </c>
      <c r="CA175" s="247">
        <f t="shared" si="115"/>
        <v>1</v>
      </c>
      <c r="CB175" s="322"/>
      <c r="CC175" s="196"/>
      <c r="CD175" s="196"/>
      <c r="CE175" s="687"/>
      <c r="CF175" s="687"/>
      <c r="CG175" s="687"/>
    </row>
    <row r="176" spans="1:85" s="2444" customFormat="1" ht="15.75" customHeight="1">
      <c r="A176" s="687"/>
      <c r="B176" s="3053"/>
      <c r="C176" s="3054"/>
      <c r="D176" s="3085" t="s">
        <v>3600</v>
      </c>
      <c r="E176" s="3086"/>
      <c r="F176" s="3054"/>
      <c r="G176" s="3054"/>
      <c r="H176" s="3086"/>
      <c r="I176" s="3086"/>
      <c r="J176" s="3086"/>
      <c r="K176" s="3054"/>
      <c r="L176" s="3054"/>
      <c r="M176" s="3054"/>
      <c r="N176" s="3055"/>
      <c r="O176" s="3056"/>
      <c r="P176" s="3055"/>
      <c r="Q176" s="3057"/>
      <c r="R176" s="3056"/>
      <c r="S176" s="3056"/>
      <c r="T176" s="3056"/>
      <c r="U176" s="3090">
        <f t="shared" si="98"/>
        <v>0</v>
      </c>
      <c r="V176" s="3091">
        <f t="shared" si="99"/>
        <v>0</v>
      </c>
      <c r="W176" s="3091">
        <f t="shared" si="100"/>
        <v>0</v>
      </c>
      <c r="X176" s="3077"/>
      <c r="Y176" s="3075"/>
      <c r="Z176" s="3075"/>
      <c r="AA176" s="3058"/>
      <c r="AB176" s="3092">
        <f t="shared" si="101"/>
        <v>0</v>
      </c>
      <c r="AC176" s="3092" t="str">
        <f t="shared" si="102"/>
        <v/>
      </c>
      <c r="AD176" s="3058"/>
      <c r="AE176" s="3058"/>
      <c r="AF176" s="3056"/>
      <c r="AG176" s="3056"/>
      <c r="AH176" s="3056"/>
      <c r="AI176" s="3059" t="str">
        <f t="shared" si="90"/>
        <v>N</v>
      </c>
      <c r="AJ176" s="3059" t="str">
        <f t="shared" si="91"/>
        <v>N</v>
      </c>
      <c r="AK176" s="3059" t="str">
        <f t="shared" si="92"/>
        <v>N</v>
      </c>
      <c r="AL176" s="3059" t="str">
        <f t="shared" si="93"/>
        <v>N</v>
      </c>
      <c r="AM176" s="3059" t="str">
        <f t="shared" si="94"/>
        <v>N</v>
      </c>
      <c r="AN176" s="3059" t="str">
        <f t="shared" si="95"/>
        <v>N</v>
      </c>
      <c r="AO176" s="3059" t="str">
        <f t="shared" si="96"/>
        <v>N</v>
      </c>
      <c r="AP176" s="3059" t="str">
        <f t="shared" si="97"/>
        <v>N</v>
      </c>
      <c r="AQ176" s="3086"/>
      <c r="AR176" s="3060"/>
      <c r="AS176" s="32"/>
      <c r="AT176" s="34" t="s">
        <v>3768</v>
      </c>
      <c r="AU176" s="171"/>
      <c r="AV176" s="322"/>
      <c r="AW176" s="246" t="str">
        <f t="shared" ref="AW176:AW207" si="117">IF( SUM( AY176:CA176 ) = 0, 0, $AY$5 )</f>
        <v>Please complete all cells in row</v>
      </c>
      <c r="AX176" s="322"/>
      <c r="AY176" s="196"/>
      <c r="AZ176" s="196"/>
      <c r="BA176" s="196"/>
      <c r="BB176" s="196"/>
      <c r="BC176" s="196"/>
      <c r="BD176" s="196"/>
      <c r="BE176" s="196"/>
      <c r="BF176" s="247">
        <f t="shared" ref="BF176:BF187" si="118" xml:space="preserve"> IF( ISNUMBER(N176 ), 0, 1 )</f>
        <v>1</v>
      </c>
      <c r="BG176" s="247">
        <f t="shared" si="104"/>
        <v>1</v>
      </c>
      <c r="BH176" s="247">
        <f t="shared" si="105"/>
        <v>1</v>
      </c>
      <c r="BI176" s="247">
        <f t="shared" si="106"/>
        <v>1</v>
      </c>
      <c r="BJ176" s="247">
        <f t="shared" si="107"/>
        <v>1</v>
      </c>
      <c r="BK176" s="247">
        <f t="shared" si="108"/>
        <v>1</v>
      </c>
      <c r="BL176" s="247">
        <f t="shared" si="109"/>
        <v>1</v>
      </c>
      <c r="BM176" s="232"/>
      <c r="BN176" s="232"/>
      <c r="BO176" s="232"/>
      <c r="BP176" s="232"/>
      <c r="BQ176" s="232"/>
      <c r="BR176" s="232"/>
      <c r="BS176" s="247">
        <f t="shared" si="110"/>
        <v>1</v>
      </c>
      <c r="BT176" s="232"/>
      <c r="BU176" s="232"/>
      <c r="BV176" s="247">
        <f t="shared" si="111"/>
        <v>1</v>
      </c>
      <c r="BW176" s="247">
        <f t="shared" si="112"/>
        <v>1</v>
      </c>
      <c r="BX176" s="247">
        <f t="shared" si="113"/>
        <v>1</v>
      </c>
      <c r="BY176" s="247">
        <f t="shared" si="114"/>
        <v>1</v>
      </c>
      <c r="BZ176" s="247">
        <f xml:space="preserve"> IF( ISNUMBER(#REF! ), 0, 1 )</f>
        <v>1</v>
      </c>
      <c r="CA176" s="247">
        <f t="shared" si="115"/>
        <v>1</v>
      </c>
      <c r="CB176" s="322"/>
      <c r="CC176" s="196"/>
      <c r="CD176" s="196"/>
      <c r="CE176" s="687"/>
      <c r="CF176" s="687"/>
      <c r="CG176" s="687"/>
    </row>
    <row r="177" spans="1:85" s="2444" customFormat="1" ht="15.75" customHeight="1">
      <c r="A177" s="687"/>
      <c r="B177" s="3053"/>
      <c r="C177" s="3054"/>
      <c r="D177" s="3085" t="s">
        <v>3600</v>
      </c>
      <c r="E177" s="3086"/>
      <c r="F177" s="3054"/>
      <c r="G177" s="3054"/>
      <c r="H177" s="3086"/>
      <c r="I177" s="3086"/>
      <c r="J177" s="3086"/>
      <c r="K177" s="3054"/>
      <c r="L177" s="3054"/>
      <c r="M177" s="3054"/>
      <c r="N177" s="3055"/>
      <c r="O177" s="3056"/>
      <c r="P177" s="3055"/>
      <c r="Q177" s="3057"/>
      <c r="R177" s="3056"/>
      <c r="S177" s="3056"/>
      <c r="T177" s="3056"/>
      <c r="U177" s="3090">
        <f t="shared" si="98"/>
        <v>0</v>
      </c>
      <c r="V177" s="3091">
        <f t="shared" si="99"/>
        <v>0</v>
      </c>
      <c r="W177" s="3091">
        <f t="shared" si="100"/>
        <v>0</v>
      </c>
      <c r="X177" s="3077"/>
      <c r="Y177" s="3075"/>
      <c r="Z177" s="3075"/>
      <c r="AA177" s="3058"/>
      <c r="AB177" s="3092">
        <f t="shared" si="101"/>
        <v>0</v>
      </c>
      <c r="AC177" s="3092" t="str">
        <f t="shared" si="102"/>
        <v/>
      </c>
      <c r="AD177" s="3058"/>
      <c r="AE177" s="3058"/>
      <c r="AF177" s="3056"/>
      <c r="AG177" s="3056"/>
      <c r="AH177" s="3056"/>
      <c r="AI177" s="3059" t="str">
        <f t="shared" si="90"/>
        <v>N</v>
      </c>
      <c r="AJ177" s="3059" t="str">
        <f t="shared" si="91"/>
        <v>N</v>
      </c>
      <c r="AK177" s="3059" t="str">
        <f t="shared" si="92"/>
        <v>N</v>
      </c>
      <c r="AL177" s="3059" t="str">
        <f t="shared" si="93"/>
        <v>N</v>
      </c>
      <c r="AM177" s="3059" t="str">
        <f t="shared" si="94"/>
        <v>N</v>
      </c>
      <c r="AN177" s="3059" t="str">
        <f t="shared" si="95"/>
        <v>N</v>
      </c>
      <c r="AO177" s="3059" t="str">
        <f t="shared" si="96"/>
        <v>N</v>
      </c>
      <c r="AP177" s="3059" t="str">
        <f t="shared" si="97"/>
        <v>N</v>
      </c>
      <c r="AQ177" s="3086"/>
      <c r="AR177" s="3060"/>
      <c r="AS177" s="32"/>
      <c r="AT177" s="34" t="s">
        <v>3769</v>
      </c>
      <c r="AU177" s="171"/>
      <c r="AV177" s="322"/>
      <c r="AW177" s="246" t="str">
        <f t="shared" si="117"/>
        <v>Please complete all cells in row</v>
      </c>
      <c r="AX177" s="322"/>
      <c r="AY177" s="196"/>
      <c r="AZ177" s="196"/>
      <c r="BA177" s="196"/>
      <c r="BB177" s="196"/>
      <c r="BC177" s="196"/>
      <c r="BD177" s="196"/>
      <c r="BE177" s="196"/>
      <c r="BF177" s="247">
        <f t="shared" si="118"/>
        <v>1</v>
      </c>
      <c r="BG177" s="247">
        <f t="shared" si="104"/>
        <v>1</v>
      </c>
      <c r="BH177" s="247">
        <f t="shared" si="105"/>
        <v>1</v>
      </c>
      <c r="BI177" s="247">
        <f t="shared" si="106"/>
        <v>1</v>
      </c>
      <c r="BJ177" s="247">
        <f t="shared" si="107"/>
        <v>1</v>
      </c>
      <c r="BK177" s="247">
        <f t="shared" si="108"/>
        <v>1</v>
      </c>
      <c r="BL177" s="247">
        <f t="shared" si="109"/>
        <v>1</v>
      </c>
      <c r="BM177" s="232"/>
      <c r="BN177" s="232"/>
      <c r="BO177" s="232"/>
      <c r="BP177" s="232"/>
      <c r="BQ177" s="232"/>
      <c r="BR177" s="232"/>
      <c r="BS177" s="247">
        <f t="shared" si="110"/>
        <v>1</v>
      </c>
      <c r="BT177" s="232"/>
      <c r="BU177" s="232"/>
      <c r="BV177" s="247">
        <f t="shared" si="111"/>
        <v>1</v>
      </c>
      <c r="BW177" s="247">
        <f t="shared" si="112"/>
        <v>1</v>
      </c>
      <c r="BX177" s="247">
        <f t="shared" si="113"/>
        <v>1</v>
      </c>
      <c r="BY177" s="247">
        <f t="shared" si="114"/>
        <v>1</v>
      </c>
      <c r="BZ177" s="247">
        <f xml:space="preserve"> IF( ISNUMBER(#REF! ), 0, 1 )</f>
        <v>1</v>
      </c>
      <c r="CA177" s="247">
        <f t="shared" si="115"/>
        <v>1</v>
      </c>
      <c r="CB177" s="322"/>
      <c r="CC177" s="196"/>
      <c r="CD177" s="196"/>
      <c r="CE177" s="687"/>
      <c r="CF177" s="687"/>
      <c r="CG177" s="687"/>
    </row>
    <row r="178" spans="1:85" s="2444" customFormat="1" ht="15.75" customHeight="1">
      <c r="A178" s="687"/>
      <c r="B178" s="3053"/>
      <c r="C178" s="3054"/>
      <c r="D178" s="3085" t="s">
        <v>3600</v>
      </c>
      <c r="E178" s="3086"/>
      <c r="F178" s="3054"/>
      <c r="G178" s="3054"/>
      <c r="H178" s="3086"/>
      <c r="I178" s="3086"/>
      <c r="J178" s="3086"/>
      <c r="K178" s="3054"/>
      <c r="L178" s="3054"/>
      <c r="M178" s="3054"/>
      <c r="N178" s="3055"/>
      <c r="O178" s="3056"/>
      <c r="P178" s="3055"/>
      <c r="Q178" s="3057"/>
      <c r="R178" s="3056"/>
      <c r="S178" s="3056"/>
      <c r="T178" s="3056"/>
      <c r="U178" s="3090">
        <f t="shared" si="98"/>
        <v>0</v>
      </c>
      <c r="V178" s="3091">
        <f t="shared" si="99"/>
        <v>0</v>
      </c>
      <c r="W178" s="3091">
        <f t="shared" si="100"/>
        <v>0</v>
      </c>
      <c r="X178" s="3077"/>
      <c r="Y178" s="3075"/>
      <c r="Z178" s="3075"/>
      <c r="AA178" s="3058"/>
      <c r="AB178" s="3092">
        <f t="shared" si="101"/>
        <v>0</v>
      </c>
      <c r="AC178" s="3092" t="str">
        <f t="shared" si="102"/>
        <v/>
      </c>
      <c r="AD178" s="3058"/>
      <c r="AE178" s="3058"/>
      <c r="AF178" s="3056"/>
      <c r="AG178" s="3056"/>
      <c r="AH178" s="3056"/>
      <c r="AI178" s="3059" t="str">
        <f t="shared" si="90"/>
        <v>N</v>
      </c>
      <c r="AJ178" s="3059" t="str">
        <f t="shared" si="91"/>
        <v>N</v>
      </c>
      <c r="AK178" s="3059" t="str">
        <f t="shared" si="92"/>
        <v>N</v>
      </c>
      <c r="AL178" s="3059" t="str">
        <f t="shared" si="93"/>
        <v>N</v>
      </c>
      <c r="AM178" s="3059" t="str">
        <f t="shared" si="94"/>
        <v>N</v>
      </c>
      <c r="AN178" s="3059" t="str">
        <f t="shared" si="95"/>
        <v>N</v>
      </c>
      <c r="AO178" s="3059" t="str">
        <f t="shared" si="96"/>
        <v>N</v>
      </c>
      <c r="AP178" s="3059" t="str">
        <f t="shared" si="97"/>
        <v>N</v>
      </c>
      <c r="AQ178" s="3086"/>
      <c r="AR178" s="3060"/>
      <c r="AS178" s="32"/>
      <c r="AT178" s="34" t="s">
        <v>3770</v>
      </c>
      <c r="AU178" s="171"/>
      <c r="AV178" s="322"/>
      <c r="AW178" s="246" t="str">
        <f t="shared" si="117"/>
        <v>Please complete all cells in row</v>
      </c>
      <c r="AX178" s="322"/>
      <c r="AY178" s="196"/>
      <c r="AZ178" s="196"/>
      <c r="BA178" s="196"/>
      <c r="BB178" s="196"/>
      <c r="BC178" s="196"/>
      <c r="BD178" s="196"/>
      <c r="BE178" s="196"/>
      <c r="BF178" s="247">
        <f t="shared" si="118"/>
        <v>1</v>
      </c>
      <c r="BG178" s="247">
        <f t="shared" si="104"/>
        <v>1</v>
      </c>
      <c r="BH178" s="247">
        <f t="shared" si="105"/>
        <v>1</v>
      </c>
      <c r="BI178" s="247">
        <f t="shared" si="106"/>
        <v>1</v>
      </c>
      <c r="BJ178" s="247">
        <f t="shared" si="107"/>
        <v>1</v>
      </c>
      <c r="BK178" s="247">
        <f t="shared" si="108"/>
        <v>1</v>
      </c>
      <c r="BL178" s="247">
        <f t="shared" si="109"/>
        <v>1</v>
      </c>
      <c r="BM178" s="232"/>
      <c r="BN178" s="232"/>
      <c r="BO178" s="232"/>
      <c r="BP178" s="232"/>
      <c r="BQ178" s="232"/>
      <c r="BR178" s="232"/>
      <c r="BS178" s="247">
        <f t="shared" si="110"/>
        <v>1</v>
      </c>
      <c r="BT178" s="232"/>
      <c r="BU178" s="232"/>
      <c r="BV178" s="247">
        <f t="shared" si="111"/>
        <v>1</v>
      </c>
      <c r="BW178" s="247">
        <f t="shared" si="112"/>
        <v>1</v>
      </c>
      <c r="BX178" s="247">
        <f t="shared" si="113"/>
        <v>1</v>
      </c>
      <c r="BY178" s="247">
        <f t="shared" si="114"/>
        <v>1</v>
      </c>
      <c r="BZ178" s="247">
        <f xml:space="preserve"> IF( ISNUMBER(#REF! ), 0, 1 )</f>
        <v>1</v>
      </c>
      <c r="CA178" s="247">
        <f t="shared" si="115"/>
        <v>1</v>
      </c>
      <c r="CB178" s="322"/>
      <c r="CC178" s="196"/>
      <c r="CD178" s="196"/>
      <c r="CE178" s="687"/>
      <c r="CF178" s="687"/>
      <c r="CG178" s="687"/>
    </row>
    <row r="179" spans="1:85" s="2444" customFormat="1" ht="15.75" customHeight="1">
      <c r="A179" s="687"/>
      <c r="B179" s="3053"/>
      <c r="C179" s="3054"/>
      <c r="D179" s="3085" t="s">
        <v>3600</v>
      </c>
      <c r="E179" s="3086"/>
      <c r="F179" s="3054"/>
      <c r="G179" s="3054"/>
      <c r="H179" s="3086"/>
      <c r="I179" s="3086"/>
      <c r="J179" s="3086"/>
      <c r="K179" s="3054"/>
      <c r="L179" s="3054"/>
      <c r="M179" s="3054"/>
      <c r="N179" s="3055"/>
      <c r="O179" s="3056"/>
      <c r="P179" s="3055"/>
      <c r="Q179" s="3057"/>
      <c r="R179" s="3056"/>
      <c r="S179" s="3056"/>
      <c r="T179" s="3056"/>
      <c r="U179" s="3090">
        <f t="shared" si="98"/>
        <v>0</v>
      </c>
      <c r="V179" s="3091">
        <f t="shared" si="99"/>
        <v>0</v>
      </c>
      <c r="W179" s="3091">
        <f t="shared" si="100"/>
        <v>0</v>
      </c>
      <c r="X179" s="3077"/>
      <c r="Y179" s="3075"/>
      <c r="Z179" s="3075"/>
      <c r="AA179" s="3058"/>
      <c r="AB179" s="3092">
        <f t="shared" si="101"/>
        <v>0</v>
      </c>
      <c r="AC179" s="3092" t="str">
        <f t="shared" si="102"/>
        <v/>
      </c>
      <c r="AD179" s="3058"/>
      <c r="AE179" s="3058"/>
      <c r="AF179" s="3056"/>
      <c r="AG179" s="3056"/>
      <c r="AH179" s="3056"/>
      <c r="AI179" s="3059" t="str">
        <f t="shared" si="90"/>
        <v>N</v>
      </c>
      <c r="AJ179" s="3059" t="str">
        <f t="shared" si="91"/>
        <v>N</v>
      </c>
      <c r="AK179" s="3059" t="str">
        <f t="shared" si="92"/>
        <v>N</v>
      </c>
      <c r="AL179" s="3059" t="str">
        <f t="shared" si="93"/>
        <v>N</v>
      </c>
      <c r="AM179" s="3059" t="str">
        <f t="shared" si="94"/>
        <v>N</v>
      </c>
      <c r="AN179" s="3059" t="str">
        <f t="shared" si="95"/>
        <v>N</v>
      </c>
      <c r="AO179" s="3059" t="str">
        <f t="shared" si="96"/>
        <v>N</v>
      </c>
      <c r="AP179" s="3059" t="str">
        <f t="shared" si="97"/>
        <v>N</v>
      </c>
      <c r="AQ179" s="3086"/>
      <c r="AR179" s="3060"/>
      <c r="AS179" s="32"/>
      <c r="AT179" s="34" t="s">
        <v>3771</v>
      </c>
      <c r="AU179" s="171"/>
      <c r="AV179" s="322"/>
      <c r="AW179" s="246" t="str">
        <f t="shared" si="117"/>
        <v>Please complete all cells in row</v>
      </c>
      <c r="AX179" s="322"/>
      <c r="AY179" s="196"/>
      <c r="AZ179" s="196"/>
      <c r="BA179" s="196"/>
      <c r="BB179" s="196"/>
      <c r="BC179" s="196"/>
      <c r="BD179" s="196"/>
      <c r="BE179" s="196"/>
      <c r="BF179" s="247">
        <f t="shared" si="118"/>
        <v>1</v>
      </c>
      <c r="BG179" s="247">
        <f t="shared" si="104"/>
        <v>1</v>
      </c>
      <c r="BH179" s="247">
        <f t="shared" si="105"/>
        <v>1</v>
      </c>
      <c r="BI179" s="247">
        <f t="shared" si="106"/>
        <v>1</v>
      </c>
      <c r="BJ179" s="247">
        <f t="shared" si="107"/>
        <v>1</v>
      </c>
      <c r="BK179" s="247">
        <f t="shared" si="108"/>
        <v>1</v>
      </c>
      <c r="BL179" s="247">
        <f t="shared" si="109"/>
        <v>1</v>
      </c>
      <c r="BM179" s="232"/>
      <c r="BN179" s="232"/>
      <c r="BO179" s="232"/>
      <c r="BP179" s="232"/>
      <c r="BQ179" s="232"/>
      <c r="BR179" s="232"/>
      <c r="BS179" s="247">
        <f t="shared" si="110"/>
        <v>1</v>
      </c>
      <c r="BT179" s="232"/>
      <c r="BU179" s="232"/>
      <c r="BV179" s="247">
        <f t="shared" si="111"/>
        <v>1</v>
      </c>
      <c r="BW179" s="247">
        <f t="shared" si="112"/>
        <v>1</v>
      </c>
      <c r="BX179" s="247">
        <f t="shared" si="113"/>
        <v>1</v>
      </c>
      <c r="BY179" s="247">
        <f t="shared" si="114"/>
        <v>1</v>
      </c>
      <c r="BZ179" s="247">
        <f xml:space="preserve"> IF( ISNUMBER(#REF! ), 0, 1 )</f>
        <v>1</v>
      </c>
      <c r="CA179" s="247">
        <f t="shared" si="115"/>
        <v>1</v>
      </c>
      <c r="CB179" s="322"/>
      <c r="CC179" s="196"/>
      <c r="CD179" s="196"/>
      <c r="CE179" s="687"/>
      <c r="CF179" s="687"/>
      <c r="CG179" s="687"/>
    </row>
    <row r="180" spans="1:85" s="2444" customFormat="1" ht="15.75" customHeight="1">
      <c r="A180" s="687"/>
      <c r="B180" s="3053"/>
      <c r="C180" s="3054"/>
      <c r="D180" s="3085" t="s">
        <v>3600</v>
      </c>
      <c r="E180" s="3086"/>
      <c r="F180" s="3054"/>
      <c r="G180" s="3054"/>
      <c r="H180" s="3086"/>
      <c r="I180" s="3086"/>
      <c r="J180" s="3086"/>
      <c r="K180" s="3054"/>
      <c r="L180" s="3054"/>
      <c r="M180" s="3054"/>
      <c r="N180" s="3055"/>
      <c r="O180" s="3056"/>
      <c r="P180" s="3055"/>
      <c r="Q180" s="3057"/>
      <c r="R180" s="3056"/>
      <c r="S180" s="3056"/>
      <c r="T180" s="3056"/>
      <c r="U180" s="3090">
        <f t="shared" si="98"/>
        <v>0</v>
      </c>
      <c r="V180" s="3091">
        <f t="shared" si="99"/>
        <v>0</v>
      </c>
      <c r="W180" s="3091">
        <f t="shared" si="100"/>
        <v>0</v>
      </c>
      <c r="X180" s="3077"/>
      <c r="Y180" s="3075"/>
      <c r="Z180" s="3075"/>
      <c r="AA180" s="3058"/>
      <c r="AB180" s="3092">
        <f t="shared" si="101"/>
        <v>0</v>
      </c>
      <c r="AC180" s="3092" t="str">
        <f t="shared" si="102"/>
        <v/>
      </c>
      <c r="AD180" s="3058"/>
      <c r="AE180" s="3058"/>
      <c r="AF180" s="3056"/>
      <c r="AG180" s="3056"/>
      <c r="AH180" s="3056"/>
      <c r="AI180" s="3059" t="str">
        <f t="shared" si="90"/>
        <v>N</v>
      </c>
      <c r="AJ180" s="3059" t="str">
        <f t="shared" si="91"/>
        <v>N</v>
      </c>
      <c r="AK180" s="3059" t="str">
        <f t="shared" si="92"/>
        <v>N</v>
      </c>
      <c r="AL180" s="3059" t="str">
        <f t="shared" si="93"/>
        <v>N</v>
      </c>
      <c r="AM180" s="3059" t="str">
        <f t="shared" si="94"/>
        <v>N</v>
      </c>
      <c r="AN180" s="3059" t="str">
        <f t="shared" si="95"/>
        <v>N</v>
      </c>
      <c r="AO180" s="3059" t="str">
        <f t="shared" si="96"/>
        <v>N</v>
      </c>
      <c r="AP180" s="3059" t="str">
        <f t="shared" si="97"/>
        <v>N</v>
      </c>
      <c r="AQ180" s="3086"/>
      <c r="AR180" s="3060"/>
      <c r="AS180" s="32"/>
      <c r="AT180" s="34" t="s">
        <v>3772</v>
      </c>
      <c r="AU180" s="171"/>
      <c r="AV180" s="322"/>
      <c r="AW180" s="246" t="str">
        <f t="shared" si="117"/>
        <v>Please complete all cells in row</v>
      </c>
      <c r="AX180" s="322"/>
      <c r="AY180" s="196"/>
      <c r="AZ180" s="196"/>
      <c r="BA180" s="196"/>
      <c r="BB180" s="196"/>
      <c r="BC180" s="196"/>
      <c r="BD180" s="196"/>
      <c r="BE180" s="196"/>
      <c r="BF180" s="247">
        <f t="shared" si="118"/>
        <v>1</v>
      </c>
      <c r="BG180" s="247">
        <f t="shared" si="104"/>
        <v>1</v>
      </c>
      <c r="BH180" s="247">
        <f t="shared" si="105"/>
        <v>1</v>
      </c>
      <c r="BI180" s="247">
        <f t="shared" si="106"/>
        <v>1</v>
      </c>
      <c r="BJ180" s="247">
        <f t="shared" si="107"/>
        <v>1</v>
      </c>
      <c r="BK180" s="247">
        <f t="shared" si="108"/>
        <v>1</v>
      </c>
      <c r="BL180" s="247">
        <f t="shared" si="109"/>
        <v>1</v>
      </c>
      <c r="BM180" s="232"/>
      <c r="BN180" s="232"/>
      <c r="BO180" s="232"/>
      <c r="BP180" s="232"/>
      <c r="BQ180" s="232"/>
      <c r="BR180" s="232"/>
      <c r="BS180" s="247">
        <f t="shared" si="110"/>
        <v>1</v>
      </c>
      <c r="BT180" s="232"/>
      <c r="BU180" s="232"/>
      <c r="BV180" s="247">
        <f t="shared" si="111"/>
        <v>1</v>
      </c>
      <c r="BW180" s="247">
        <f t="shared" si="112"/>
        <v>1</v>
      </c>
      <c r="BX180" s="247">
        <f t="shared" si="113"/>
        <v>1</v>
      </c>
      <c r="BY180" s="247">
        <f t="shared" si="114"/>
        <v>1</v>
      </c>
      <c r="BZ180" s="247">
        <f xml:space="preserve"> IF( ISNUMBER(#REF! ), 0, 1 )</f>
        <v>1</v>
      </c>
      <c r="CA180" s="247">
        <f t="shared" si="115"/>
        <v>1</v>
      </c>
      <c r="CB180" s="322"/>
      <c r="CC180" s="196"/>
      <c r="CD180" s="196"/>
      <c r="CE180" s="687"/>
      <c r="CF180" s="687"/>
      <c r="CG180" s="687"/>
    </row>
    <row r="181" spans="1:85" s="2444" customFormat="1" ht="15.75" customHeight="1">
      <c r="A181" s="687"/>
      <c r="B181" s="3053"/>
      <c r="C181" s="3054"/>
      <c r="D181" s="3085" t="s">
        <v>3600</v>
      </c>
      <c r="E181" s="3086"/>
      <c r="F181" s="3054"/>
      <c r="G181" s="3054"/>
      <c r="H181" s="3086"/>
      <c r="I181" s="3086"/>
      <c r="J181" s="3086"/>
      <c r="K181" s="3054"/>
      <c r="L181" s="3054"/>
      <c r="M181" s="3054"/>
      <c r="N181" s="3055"/>
      <c r="O181" s="3056"/>
      <c r="P181" s="3055"/>
      <c r="Q181" s="3057"/>
      <c r="R181" s="3056"/>
      <c r="S181" s="3056"/>
      <c r="T181" s="3056"/>
      <c r="U181" s="3090">
        <f t="shared" si="98"/>
        <v>0</v>
      </c>
      <c r="V181" s="3091">
        <f t="shared" si="99"/>
        <v>0</v>
      </c>
      <c r="W181" s="3091">
        <f t="shared" si="100"/>
        <v>0</v>
      </c>
      <c r="X181" s="3077"/>
      <c r="Y181" s="3075"/>
      <c r="Z181" s="3075"/>
      <c r="AA181" s="3058"/>
      <c r="AB181" s="3092">
        <f t="shared" si="101"/>
        <v>0</v>
      </c>
      <c r="AC181" s="3092" t="str">
        <f t="shared" si="102"/>
        <v/>
      </c>
      <c r="AD181" s="3058"/>
      <c r="AE181" s="3058"/>
      <c r="AF181" s="3056"/>
      <c r="AG181" s="3056"/>
      <c r="AH181" s="3056"/>
      <c r="AI181" s="3059" t="str">
        <f t="shared" si="90"/>
        <v>N</v>
      </c>
      <c r="AJ181" s="3059" t="str">
        <f t="shared" si="91"/>
        <v>N</v>
      </c>
      <c r="AK181" s="3059" t="str">
        <f t="shared" si="92"/>
        <v>N</v>
      </c>
      <c r="AL181" s="3059" t="str">
        <f t="shared" si="93"/>
        <v>N</v>
      </c>
      <c r="AM181" s="3059" t="str">
        <f t="shared" si="94"/>
        <v>N</v>
      </c>
      <c r="AN181" s="3059" t="str">
        <f t="shared" si="95"/>
        <v>N</v>
      </c>
      <c r="AO181" s="3059" t="str">
        <f t="shared" si="96"/>
        <v>N</v>
      </c>
      <c r="AP181" s="3059" t="str">
        <f t="shared" si="97"/>
        <v>N</v>
      </c>
      <c r="AQ181" s="3086"/>
      <c r="AR181" s="3060"/>
      <c r="AS181" s="32"/>
      <c r="AT181" s="34" t="s">
        <v>3773</v>
      </c>
      <c r="AU181" s="171"/>
      <c r="AV181" s="322"/>
      <c r="AW181" s="246" t="str">
        <f t="shared" si="117"/>
        <v>Please complete all cells in row</v>
      </c>
      <c r="AX181" s="322"/>
      <c r="AY181" s="196"/>
      <c r="AZ181" s="196"/>
      <c r="BA181" s="196"/>
      <c r="BB181" s="196"/>
      <c r="BC181" s="196"/>
      <c r="BD181" s="196"/>
      <c r="BE181" s="196"/>
      <c r="BF181" s="247">
        <f t="shared" si="118"/>
        <v>1</v>
      </c>
      <c r="BG181" s="247">
        <f t="shared" si="104"/>
        <v>1</v>
      </c>
      <c r="BH181" s="247">
        <f t="shared" si="105"/>
        <v>1</v>
      </c>
      <c r="BI181" s="247">
        <f t="shared" si="106"/>
        <v>1</v>
      </c>
      <c r="BJ181" s="247">
        <f t="shared" si="107"/>
        <v>1</v>
      </c>
      <c r="BK181" s="247">
        <f t="shared" si="108"/>
        <v>1</v>
      </c>
      <c r="BL181" s="247">
        <f t="shared" si="109"/>
        <v>1</v>
      </c>
      <c r="BM181" s="232"/>
      <c r="BN181" s="232"/>
      <c r="BO181" s="232"/>
      <c r="BP181" s="232"/>
      <c r="BQ181" s="232"/>
      <c r="BR181" s="232"/>
      <c r="BS181" s="247">
        <f t="shared" si="110"/>
        <v>1</v>
      </c>
      <c r="BT181" s="232"/>
      <c r="BU181" s="232"/>
      <c r="BV181" s="247">
        <f t="shared" si="111"/>
        <v>1</v>
      </c>
      <c r="BW181" s="247">
        <f t="shared" si="112"/>
        <v>1</v>
      </c>
      <c r="BX181" s="247">
        <f t="shared" si="113"/>
        <v>1</v>
      </c>
      <c r="BY181" s="247">
        <f t="shared" si="114"/>
        <v>1</v>
      </c>
      <c r="BZ181" s="247">
        <f xml:space="preserve"> IF( ISNUMBER(#REF! ), 0, 1 )</f>
        <v>1</v>
      </c>
      <c r="CA181" s="247">
        <f t="shared" si="115"/>
        <v>1</v>
      </c>
      <c r="CB181" s="322"/>
      <c r="CC181" s="196"/>
      <c r="CD181" s="196"/>
      <c r="CE181" s="687"/>
      <c r="CF181" s="687"/>
      <c r="CG181" s="687"/>
    </row>
    <row r="182" spans="1:85" s="2444" customFormat="1" ht="15.75" customHeight="1">
      <c r="A182" s="687"/>
      <c r="B182" s="3053"/>
      <c r="C182" s="3054"/>
      <c r="D182" s="3085" t="s">
        <v>3600</v>
      </c>
      <c r="E182" s="3086"/>
      <c r="F182" s="3054"/>
      <c r="G182" s="3054"/>
      <c r="H182" s="3086"/>
      <c r="I182" s="3086"/>
      <c r="J182" s="3086"/>
      <c r="K182" s="3054"/>
      <c r="L182" s="3054"/>
      <c r="M182" s="3054"/>
      <c r="N182" s="3055"/>
      <c r="O182" s="3056"/>
      <c r="P182" s="3055"/>
      <c r="Q182" s="3057"/>
      <c r="R182" s="3056"/>
      <c r="S182" s="3056"/>
      <c r="T182" s="3056"/>
      <c r="U182" s="3090">
        <f t="shared" si="98"/>
        <v>0</v>
      </c>
      <c r="V182" s="3091">
        <f t="shared" si="99"/>
        <v>0</v>
      </c>
      <c r="W182" s="3091">
        <f t="shared" si="100"/>
        <v>0</v>
      </c>
      <c r="X182" s="3077"/>
      <c r="Y182" s="3075"/>
      <c r="Z182" s="3075"/>
      <c r="AA182" s="3058"/>
      <c r="AB182" s="3092">
        <f t="shared" si="101"/>
        <v>0</v>
      </c>
      <c r="AC182" s="3092" t="str">
        <f t="shared" si="102"/>
        <v/>
      </c>
      <c r="AD182" s="3058"/>
      <c r="AE182" s="3058"/>
      <c r="AF182" s="3056"/>
      <c r="AG182" s="3056"/>
      <c r="AH182" s="3056"/>
      <c r="AI182" s="3059" t="str">
        <f t="shared" si="90"/>
        <v>N</v>
      </c>
      <c r="AJ182" s="3059" t="str">
        <f t="shared" si="91"/>
        <v>N</v>
      </c>
      <c r="AK182" s="3059" t="str">
        <f t="shared" si="92"/>
        <v>N</v>
      </c>
      <c r="AL182" s="3059" t="str">
        <f t="shared" si="93"/>
        <v>N</v>
      </c>
      <c r="AM182" s="3059" t="str">
        <f t="shared" si="94"/>
        <v>N</v>
      </c>
      <c r="AN182" s="3059" t="str">
        <f t="shared" si="95"/>
        <v>N</v>
      </c>
      <c r="AO182" s="3059" t="str">
        <f t="shared" si="96"/>
        <v>N</v>
      </c>
      <c r="AP182" s="3059" t="str">
        <f t="shared" si="97"/>
        <v>N</v>
      </c>
      <c r="AQ182" s="3086"/>
      <c r="AR182" s="3060"/>
      <c r="AS182" s="32"/>
      <c r="AT182" s="34" t="s">
        <v>3774</v>
      </c>
      <c r="AU182" s="171"/>
      <c r="AV182" s="322"/>
      <c r="AW182" s="246" t="str">
        <f t="shared" si="117"/>
        <v>Please complete all cells in row</v>
      </c>
      <c r="AX182" s="322"/>
      <c r="AY182" s="196"/>
      <c r="AZ182" s="196"/>
      <c r="BA182" s="196"/>
      <c r="BB182" s="196"/>
      <c r="BC182" s="196"/>
      <c r="BD182" s="196"/>
      <c r="BE182" s="196"/>
      <c r="BF182" s="247">
        <f t="shared" si="118"/>
        <v>1</v>
      </c>
      <c r="BG182" s="247">
        <f t="shared" si="104"/>
        <v>1</v>
      </c>
      <c r="BH182" s="247">
        <f t="shared" si="105"/>
        <v>1</v>
      </c>
      <c r="BI182" s="247">
        <f t="shared" si="106"/>
        <v>1</v>
      </c>
      <c r="BJ182" s="247">
        <f t="shared" si="107"/>
        <v>1</v>
      </c>
      <c r="BK182" s="247">
        <f t="shared" si="108"/>
        <v>1</v>
      </c>
      <c r="BL182" s="247">
        <f t="shared" si="109"/>
        <v>1</v>
      </c>
      <c r="BM182" s="232"/>
      <c r="BN182" s="232"/>
      <c r="BO182" s="232"/>
      <c r="BP182" s="232"/>
      <c r="BQ182" s="232"/>
      <c r="BR182" s="232"/>
      <c r="BS182" s="247">
        <f t="shared" si="110"/>
        <v>1</v>
      </c>
      <c r="BT182" s="232"/>
      <c r="BU182" s="232"/>
      <c r="BV182" s="247">
        <f t="shared" si="111"/>
        <v>1</v>
      </c>
      <c r="BW182" s="247">
        <f t="shared" si="112"/>
        <v>1</v>
      </c>
      <c r="BX182" s="247">
        <f t="shared" si="113"/>
        <v>1</v>
      </c>
      <c r="BY182" s="247">
        <f t="shared" si="114"/>
        <v>1</v>
      </c>
      <c r="BZ182" s="247">
        <f xml:space="preserve"> IF( ISNUMBER(#REF! ), 0, 1 )</f>
        <v>1</v>
      </c>
      <c r="CA182" s="247">
        <f t="shared" si="115"/>
        <v>1</v>
      </c>
      <c r="CB182" s="322"/>
      <c r="CC182" s="196"/>
      <c r="CD182" s="196"/>
      <c r="CE182" s="687"/>
      <c r="CF182" s="687"/>
      <c r="CG182" s="687"/>
    </row>
    <row r="183" spans="1:85" s="2444" customFormat="1" ht="15.75" customHeight="1">
      <c r="A183" s="687"/>
      <c r="B183" s="3053"/>
      <c r="C183" s="3054"/>
      <c r="D183" s="3085" t="s">
        <v>3600</v>
      </c>
      <c r="E183" s="3086"/>
      <c r="F183" s="3054"/>
      <c r="G183" s="3054"/>
      <c r="H183" s="3086"/>
      <c r="I183" s="3086"/>
      <c r="J183" s="3086"/>
      <c r="K183" s="3054"/>
      <c r="L183" s="3054"/>
      <c r="M183" s="3054"/>
      <c r="N183" s="3055"/>
      <c r="O183" s="3056"/>
      <c r="P183" s="3055"/>
      <c r="Q183" s="3057"/>
      <c r="R183" s="3056"/>
      <c r="S183" s="3056"/>
      <c r="T183" s="3056"/>
      <c r="U183" s="3090">
        <f t="shared" si="98"/>
        <v>0</v>
      </c>
      <c r="V183" s="3091">
        <f t="shared" si="99"/>
        <v>0</v>
      </c>
      <c r="W183" s="3091">
        <f t="shared" si="100"/>
        <v>0</v>
      </c>
      <c r="X183" s="3077"/>
      <c r="Y183" s="3075"/>
      <c r="Z183" s="3075"/>
      <c r="AA183" s="3058"/>
      <c r="AB183" s="3092">
        <f t="shared" si="101"/>
        <v>0</v>
      </c>
      <c r="AC183" s="3092" t="str">
        <f t="shared" si="102"/>
        <v/>
      </c>
      <c r="AD183" s="3058"/>
      <c r="AE183" s="3058"/>
      <c r="AF183" s="3056"/>
      <c r="AG183" s="3056"/>
      <c r="AH183" s="3056"/>
      <c r="AI183" s="3059" t="str">
        <f t="shared" si="90"/>
        <v>N</v>
      </c>
      <c r="AJ183" s="3059" t="str">
        <f t="shared" si="91"/>
        <v>N</v>
      </c>
      <c r="AK183" s="3059" t="str">
        <f t="shared" si="92"/>
        <v>N</v>
      </c>
      <c r="AL183" s="3059" t="str">
        <f t="shared" si="93"/>
        <v>N</v>
      </c>
      <c r="AM183" s="3059" t="str">
        <f t="shared" si="94"/>
        <v>N</v>
      </c>
      <c r="AN183" s="3059" t="str">
        <f t="shared" si="95"/>
        <v>N</v>
      </c>
      <c r="AO183" s="3059" t="str">
        <f t="shared" si="96"/>
        <v>N</v>
      </c>
      <c r="AP183" s="3059" t="str">
        <f t="shared" si="97"/>
        <v>N</v>
      </c>
      <c r="AQ183" s="3086"/>
      <c r="AR183" s="3060"/>
      <c r="AS183" s="32"/>
      <c r="AT183" s="34" t="s">
        <v>3775</v>
      </c>
      <c r="AU183" s="171"/>
      <c r="AV183" s="322"/>
      <c r="AW183" s="246" t="str">
        <f t="shared" si="117"/>
        <v>Please complete all cells in row</v>
      </c>
      <c r="AX183" s="322"/>
      <c r="AY183" s="196"/>
      <c r="AZ183" s="196"/>
      <c r="BA183" s="196"/>
      <c r="BB183" s="196"/>
      <c r="BC183" s="196"/>
      <c r="BD183" s="196"/>
      <c r="BE183" s="196"/>
      <c r="BF183" s="247">
        <f t="shared" si="118"/>
        <v>1</v>
      </c>
      <c r="BG183" s="247">
        <f t="shared" si="104"/>
        <v>1</v>
      </c>
      <c r="BH183" s="247">
        <f t="shared" si="105"/>
        <v>1</v>
      </c>
      <c r="BI183" s="247">
        <f t="shared" si="106"/>
        <v>1</v>
      </c>
      <c r="BJ183" s="247">
        <f t="shared" si="107"/>
        <v>1</v>
      </c>
      <c r="BK183" s="247">
        <f t="shared" si="108"/>
        <v>1</v>
      </c>
      <c r="BL183" s="247">
        <f t="shared" si="109"/>
        <v>1</v>
      </c>
      <c r="BM183" s="232"/>
      <c r="BN183" s="232"/>
      <c r="BO183" s="232"/>
      <c r="BP183" s="232"/>
      <c r="BQ183" s="232"/>
      <c r="BR183" s="232"/>
      <c r="BS183" s="247">
        <f t="shared" si="110"/>
        <v>1</v>
      </c>
      <c r="BT183" s="232"/>
      <c r="BU183" s="232"/>
      <c r="BV183" s="247">
        <f t="shared" si="111"/>
        <v>1</v>
      </c>
      <c r="BW183" s="247">
        <f t="shared" si="112"/>
        <v>1</v>
      </c>
      <c r="BX183" s="247">
        <f t="shared" si="113"/>
        <v>1</v>
      </c>
      <c r="BY183" s="247">
        <f t="shared" si="114"/>
        <v>1</v>
      </c>
      <c r="BZ183" s="247">
        <f xml:space="preserve"> IF( ISNUMBER(#REF! ), 0, 1 )</f>
        <v>1</v>
      </c>
      <c r="CA183" s="247">
        <f t="shared" si="115"/>
        <v>1</v>
      </c>
      <c r="CB183" s="322"/>
      <c r="CC183" s="196"/>
      <c r="CD183" s="196"/>
      <c r="CE183" s="687"/>
      <c r="CF183" s="687"/>
      <c r="CG183" s="687"/>
    </row>
    <row r="184" spans="1:85" s="2444" customFormat="1" ht="15.75" customHeight="1">
      <c r="A184" s="687"/>
      <c r="B184" s="3053"/>
      <c r="C184" s="3054"/>
      <c r="D184" s="3085" t="s">
        <v>3600</v>
      </c>
      <c r="E184" s="3086"/>
      <c r="F184" s="3054"/>
      <c r="G184" s="3054"/>
      <c r="H184" s="3086"/>
      <c r="I184" s="3086"/>
      <c r="J184" s="3086"/>
      <c r="K184" s="3054"/>
      <c r="L184" s="3054"/>
      <c r="M184" s="3054"/>
      <c r="N184" s="3055"/>
      <c r="O184" s="3056"/>
      <c r="P184" s="3055"/>
      <c r="Q184" s="3057"/>
      <c r="R184" s="3056"/>
      <c r="S184" s="3056"/>
      <c r="T184" s="3056"/>
      <c r="U184" s="3090">
        <f t="shared" si="98"/>
        <v>0</v>
      </c>
      <c r="V184" s="3091">
        <f t="shared" si="99"/>
        <v>0</v>
      </c>
      <c r="W184" s="3091">
        <f t="shared" si="100"/>
        <v>0</v>
      </c>
      <c r="X184" s="3077"/>
      <c r="Y184" s="3075"/>
      <c r="Z184" s="3075"/>
      <c r="AA184" s="3058"/>
      <c r="AB184" s="3092">
        <f t="shared" si="101"/>
        <v>0</v>
      </c>
      <c r="AC184" s="3092" t="str">
        <f t="shared" si="102"/>
        <v/>
      </c>
      <c r="AD184" s="3058"/>
      <c r="AE184" s="3058"/>
      <c r="AF184" s="3056"/>
      <c r="AG184" s="3056"/>
      <c r="AH184" s="3056"/>
      <c r="AI184" s="3059" t="str">
        <f t="shared" si="90"/>
        <v>N</v>
      </c>
      <c r="AJ184" s="3059" t="str">
        <f t="shared" si="91"/>
        <v>N</v>
      </c>
      <c r="AK184" s="3059" t="str">
        <f t="shared" si="92"/>
        <v>N</v>
      </c>
      <c r="AL184" s="3059" t="str">
        <f t="shared" si="93"/>
        <v>N</v>
      </c>
      <c r="AM184" s="3059" t="str">
        <f t="shared" si="94"/>
        <v>N</v>
      </c>
      <c r="AN184" s="3059" t="str">
        <f t="shared" si="95"/>
        <v>N</v>
      </c>
      <c r="AO184" s="3059" t="str">
        <f t="shared" si="96"/>
        <v>N</v>
      </c>
      <c r="AP184" s="3059" t="str">
        <f t="shared" si="97"/>
        <v>N</v>
      </c>
      <c r="AQ184" s="3086"/>
      <c r="AR184" s="3060"/>
      <c r="AS184" s="32"/>
      <c r="AT184" s="34" t="s">
        <v>3776</v>
      </c>
      <c r="AU184" s="171"/>
      <c r="AV184" s="322"/>
      <c r="AW184" s="246" t="str">
        <f t="shared" si="117"/>
        <v>Please complete all cells in row</v>
      </c>
      <c r="AX184" s="322"/>
      <c r="AY184" s="196"/>
      <c r="AZ184" s="196"/>
      <c r="BA184" s="196"/>
      <c r="BB184" s="196"/>
      <c r="BC184" s="196"/>
      <c r="BD184" s="196"/>
      <c r="BE184" s="196"/>
      <c r="BF184" s="247">
        <f t="shared" si="118"/>
        <v>1</v>
      </c>
      <c r="BG184" s="247">
        <f t="shared" si="104"/>
        <v>1</v>
      </c>
      <c r="BH184" s="247">
        <f t="shared" si="105"/>
        <v>1</v>
      </c>
      <c r="BI184" s="247">
        <f t="shared" si="106"/>
        <v>1</v>
      </c>
      <c r="BJ184" s="247">
        <f t="shared" si="107"/>
        <v>1</v>
      </c>
      <c r="BK184" s="247">
        <f t="shared" si="108"/>
        <v>1</v>
      </c>
      <c r="BL184" s="247">
        <f t="shared" si="109"/>
        <v>1</v>
      </c>
      <c r="BM184" s="232"/>
      <c r="BN184" s="232"/>
      <c r="BO184" s="232"/>
      <c r="BP184" s="232"/>
      <c r="BQ184" s="232"/>
      <c r="BR184" s="232"/>
      <c r="BS184" s="247">
        <f t="shared" si="110"/>
        <v>1</v>
      </c>
      <c r="BT184" s="232"/>
      <c r="BU184" s="232"/>
      <c r="BV184" s="247">
        <f t="shared" si="111"/>
        <v>1</v>
      </c>
      <c r="BW184" s="247">
        <f t="shared" si="112"/>
        <v>1</v>
      </c>
      <c r="BX184" s="247">
        <f t="shared" si="113"/>
        <v>1</v>
      </c>
      <c r="BY184" s="247">
        <f t="shared" si="114"/>
        <v>1</v>
      </c>
      <c r="BZ184" s="247">
        <f xml:space="preserve"> IF( ISNUMBER(#REF! ), 0, 1 )</f>
        <v>1</v>
      </c>
      <c r="CA184" s="247">
        <f t="shared" si="115"/>
        <v>1</v>
      </c>
      <c r="CB184" s="322"/>
      <c r="CC184" s="196"/>
      <c r="CD184" s="196"/>
      <c r="CE184" s="687"/>
      <c r="CF184" s="687"/>
      <c r="CG184" s="687"/>
    </row>
    <row r="185" spans="1:85" s="2444" customFormat="1" ht="15.75" customHeight="1">
      <c r="A185" s="687"/>
      <c r="B185" s="3053"/>
      <c r="C185" s="3054"/>
      <c r="D185" s="3085" t="s">
        <v>3600</v>
      </c>
      <c r="E185" s="3086"/>
      <c r="F185" s="3054"/>
      <c r="G185" s="3054"/>
      <c r="H185" s="3086"/>
      <c r="I185" s="3086"/>
      <c r="J185" s="3086"/>
      <c r="K185" s="3054"/>
      <c r="L185" s="3054"/>
      <c r="M185" s="3054"/>
      <c r="N185" s="3055"/>
      <c r="O185" s="3056"/>
      <c r="P185" s="3055"/>
      <c r="Q185" s="3057"/>
      <c r="R185" s="3056"/>
      <c r="S185" s="3056"/>
      <c r="T185" s="3056"/>
      <c r="U185" s="3090">
        <f t="shared" si="98"/>
        <v>0</v>
      </c>
      <c r="V185" s="3091">
        <f t="shared" si="99"/>
        <v>0</v>
      </c>
      <c r="W185" s="3091">
        <f t="shared" si="100"/>
        <v>0</v>
      </c>
      <c r="X185" s="3077"/>
      <c r="Y185" s="3075"/>
      <c r="Z185" s="3075"/>
      <c r="AA185" s="3058"/>
      <c r="AB185" s="3092">
        <f t="shared" si="101"/>
        <v>0</v>
      </c>
      <c r="AC185" s="3092" t="str">
        <f t="shared" si="102"/>
        <v/>
      </c>
      <c r="AD185" s="3058"/>
      <c r="AE185" s="3058"/>
      <c r="AF185" s="3056"/>
      <c r="AG185" s="3056"/>
      <c r="AH185" s="3056"/>
      <c r="AI185" s="3059" t="str">
        <f t="shared" si="90"/>
        <v>N</v>
      </c>
      <c r="AJ185" s="3059" t="str">
        <f t="shared" si="91"/>
        <v>N</v>
      </c>
      <c r="AK185" s="3059" t="str">
        <f t="shared" si="92"/>
        <v>N</v>
      </c>
      <c r="AL185" s="3059" t="str">
        <f t="shared" si="93"/>
        <v>N</v>
      </c>
      <c r="AM185" s="3059" t="str">
        <f t="shared" si="94"/>
        <v>N</v>
      </c>
      <c r="AN185" s="3059" t="str">
        <f t="shared" si="95"/>
        <v>N</v>
      </c>
      <c r="AO185" s="3059" t="str">
        <f t="shared" si="96"/>
        <v>N</v>
      </c>
      <c r="AP185" s="3059" t="str">
        <f t="shared" si="97"/>
        <v>N</v>
      </c>
      <c r="AQ185" s="3086"/>
      <c r="AR185" s="3060"/>
      <c r="AS185" s="32"/>
      <c r="AT185" s="34" t="s">
        <v>3777</v>
      </c>
      <c r="AU185" s="171"/>
      <c r="AV185" s="322"/>
      <c r="AW185" s="246" t="str">
        <f t="shared" si="117"/>
        <v>Please complete all cells in row</v>
      </c>
      <c r="AX185" s="322"/>
      <c r="AY185" s="196"/>
      <c r="AZ185" s="196"/>
      <c r="BA185" s="196"/>
      <c r="BB185" s="196"/>
      <c r="BC185" s="196"/>
      <c r="BD185" s="196"/>
      <c r="BE185" s="196"/>
      <c r="BF185" s="247">
        <f t="shared" si="118"/>
        <v>1</v>
      </c>
      <c r="BG185" s="247">
        <f t="shared" si="104"/>
        <v>1</v>
      </c>
      <c r="BH185" s="247">
        <f t="shared" si="105"/>
        <v>1</v>
      </c>
      <c r="BI185" s="247">
        <f t="shared" si="106"/>
        <v>1</v>
      </c>
      <c r="BJ185" s="247">
        <f t="shared" si="107"/>
        <v>1</v>
      </c>
      <c r="BK185" s="247">
        <f t="shared" si="108"/>
        <v>1</v>
      </c>
      <c r="BL185" s="247">
        <f t="shared" si="109"/>
        <v>1</v>
      </c>
      <c r="BM185" s="232"/>
      <c r="BN185" s="232"/>
      <c r="BO185" s="232"/>
      <c r="BP185" s="232"/>
      <c r="BQ185" s="232"/>
      <c r="BR185" s="232"/>
      <c r="BS185" s="247">
        <f t="shared" si="110"/>
        <v>1</v>
      </c>
      <c r="BT185" s="232"/>
      <c r="BU185" s="232"/>
      <c r="BV185" s="247">
        <f t="shared" si="111"/>
        <v>1</v>
      </c>
      <c r="BW185" s="247">
        <f t="shared" si="112"/>
        <v>1</v>
      </c>
      <c r="BX185" s="247">
        <f t="shared" si="113"/>
        <v>1</v>
      </c>
      <c r="BY185" s="247">
        <f t="shared" si="114"/>
        <v>1</v>
      </c>
      <c r="BZ185" s="247">
        <f xml:space="preserve"> IF( ISNUMBER(#REF! ), 0, 1 )</f>
        <v>1</v>
      </c>
      <c r="CA185" s="247">
        <f t="shared" si="115"/>
        <v>1</v>
      </c>
      <c r="CB185" s="322"/>
      <c r="CC185" s="196"/>
      <c r="CD185" s="196"/>
      <c r="CE185" s="687"/>
      <c r="CF185" s="687"/>
      <c r="CG185" s="687"/>
    </row>
    <row r="186" spans="1:85" s="2444" customFormat="1" ht="15.75" customHeight="1">
      <c r="A186" s="687"/>
      <c r="B186" s="3053"/>
      <c r="C186" s="3054"/>
      <c r="D186" s="3085" t="s">
        <v>3600</v>
      </c>
      <c r="E186" s="3086"/>
      <c r="F186" s="3054"/>
      <c r="G186" s="3054"/>
      <c r="H186" s="3086"/>
      <c r="I186" s="3086"/>
      <c r="J186" s="3086"/>
      <c r="K186" s="3054"/>
      <c r="L186" s="3054"/>
      <c r="M186" s="3054"/>
      <c r="N186" s="3055"/>
      <c r="O186" s="3056"/>
      <c r="P186" s="3055"/>
      <c r="Q186" s="3057"/>
      <c r="R186" s="3056"/>
      <c r="S186" s="3056"/>
      <c r="T186" s="3056"/>
      <c r="U186" s="3090">
        <f t="shared" si="98"/>
        <v>0</v>
      </c>
      <c r="V186" s="3091">
        <f t="shared" si="99"/>
        <v>0</v>
      </c>
      <c r="W186" s="3091">
        <f t="shared" si="100"/>
        <v>0</v>
      </c>
      <c r="X186" s="3077"/>
      <c r="Y186" s="3075"/>
      <c r="Z186" s="3075"/>
      <c r="AA186" s="3058"/>
      <c r="AB186" s="3092">
        <f t="shared" si="101"/>
        <v>0</v>
      </c>
      <c r="AC186" s="3092" t="str">
        <f t="shared" si="102"/>
        <v/>
      </c>
      <c r="AD186" s="3058"/>
      <c r="AE186" s="3058"/>
      <c r="AF186" s="3056"/>
      <c r="AG186" s="3056"/>
      <c r="AH186" s="3056"/>
      <c r="AI186" s="3059" t="str">
        <f t="shared" si="90"/>
        <v>N</v>
      </c>
      <c r="AJ186" s="3059" t="str">
        <f t="shared" si="91"/>
        <v>N</v>
      </c>
      <c r="AK186" s="3059" t="str">
        <f t="shared" si="92"/>
        <v>N</v>
      </c>
      <c r="AL186" s="3059" t="str">
        <f t="shared" si="93"/>
        <v>N</v>
      </c>
      <c r="AM186" s="3059" t="str">
        <f t="shared" si="94"/>
        <v>N</v>
      </c>
      <c r="AN186" s="3059" t="str">
        <f t="shared" si="95"/>
        <v>N</v>
      </c>
      <c r="AO186" s="3059" t="str">
        <f t="shared" si="96"/>
        <v>N</v>
      </c>
      <c r="AP186" s="3059" t="str">
        <f t="shared" si="97"/>
        <v>N</v>
      </c>
      <c r="AQ186" s="3086"/>
      <c r="AR186" s="3060"/>
      <c r="AS186" s="32"/>
      <c r="AT186" s="34" t="s">
        <v>3778</v>
      </c>
      <c r="AU186" s="171"/>
      <c r="AV186" s="322"/>
      <c r="AW186" s="246" t="str">
        <f t="shared" si="117"/>
        <v>Please complete all cells in row</v>
      </c>
      <c r="AX186" s="322"/>
      <c r="AY186" s="196"/>
      <c r="AZ186" s="196"/>
      <c r="BA186" s="196"/>
      <c r="BB186" s="196"/>
      <c r="BC186" s="196"/>
      <c r="BD186" s="196"/>
      <c r="BE186" s="196"/>
      <c r="BF186" s="247">
        <f t="shared" si="118"/>
        <v>1</v>
      </c>
      <c r="BG186" s="247">
        <f t="shared" si="104"/>
        <v>1</v>
      </c>
      <c r="BH186" s="247">
        <f t="shared" si="105"/>
        <v>1</v>
      </c>
      <c r="BI186" s="247">
        <f t="shared" si="106"/>
        <v>1</v>
      </c>
      <c r="BJ186" s="247">
        <f t="shared" si="107"/>
        <v>1</v>
      </c>
      <c r="BK186" s="247">
        <f t="shared" si="108"/>
        <v>1</v>
      </c>
      <c r="BL186" s="247">
        <f t="shared" si="109"/>
        <v>1</v>
      </c>
      <c r="BM186" s="232"/>
      <c r="BN186" s="232"/>
      <c r="BO186" s="232"/>
      <c r="BP186" s="232"/>
      <c r="BQ186" s="232"/>
      <c r="BR186" s="232"/>
      <c r="BS186" s="247">
        <f t="shared" si="110"/>
        <v>1</v>
      </c>
      <c r="BT186" s="232"/>
      <c r="BU186" s="232"/>
      <c r="BV186" s="247">
        <f t="shared" si="111"/>
        <v>1</v>
      </c>
      <c r="BW186" s="247">
        <f t="shared" si="112"/>
        <v>1</v>
      </c>
      <c r="BX186" s="247">
        <f t="shared" si="113"/>
        <v>1</v>
      </c>
      <c r="BY186" s="247">
        <f t="shared" si="114"/>
        <v>1</v>
      </c>
      <c r="BZ186" s="247">
        <f xml:space="preserve"> IF( ISNUMBER(#REF! ), 0, 1 )</f>
        <v>1</v>
      </c>
      <c r="CA186" s="247">
        <f t="shared" si="115"/>
        <v>1</v>
      </c>
      <c r="CB186" s="322"/>
      <c r="CC186" s="196"/>
      <c r="CD186" s="196"/>
      <c r="CE186" s="687"/>
      <c r="CF186" s="687"/>
      <c r="CG186" s="687"/>
    </row>
    <row r="187" spans="1:85" s="2444" customFormat="1" ht="15.75" customHeight="1">
      <c r="A187" s="687"/>
      <c r="B187" s="3053"/>
      <c r="C187" s="3054"/>
      <c r="D187" s="3085" t="s">
        <v>3600</v>
      </c>
      <c r="E187" s="3086"/>
      <c r="F187" s="3054"/>
      <c r="G187" s="3054"/>
      <c r="H187" s="3086"/>
      <c r="I187" s="3086"/>
      <c r="J187" s="3086"/>
      <c r="K187" s="3054"/>
      <c r="L187" s="3054"/>
      <c r="M187" s="3054"/>
      <c r="N187" s="3055"/>
      <c r="O187" s="3056"/>
      <c r="P187" s="3055"/>
      <c r="Q187" s="3057"/>
      <c r="R187" s="3056"/>
      <c r="S187" s="3056"/>
      <c r="T187" s="3056"/>
      <c r="U187" s="3090">
        <f t="shared" si="98"/>
        <v>0</v>
      </c>
      <c r="V187" s="3091">
        <f t="shared" si="99"/>
        <v>0</v>
      </c>
      <c r="W187" s="3091">
        <f t="shared" si="100"/>
        <v>0</v>
      </c>
      <c r="X187" s="3077"/>
      <c r="Y187" s="3075"/>
      <c r="Z187" s="3075"/>
      <c r="AA187" s="3058"/>
      <c r="AB187" s="3092">
        <f t="shared" si="101"/>
        <v>0</v>
      </c>
      <c r="AC187" s="3092" t="str">
        <f t="shared" si="102"/>
        <v/>
      </c>
      <c r="AD187" s="3058"/>
      <c r="AE187" s="3058"/>
      <c r="AF187" s="3056"/>
      <c r="AG187" s="3056"/>
      <c r="AH187" s="3056"/>
      <c r="AI187" s="3059" t="str">
        <f t="shared" si="90"/>
        <v>N</v>
      </c>
      <c r="AJ187" s="3059" t="str">
        <f t="shared" si="91"/>
        <v>N</v>
      </c>
      <c r="AK187" s="3059" t="str">
        <f t="shared" si="92"/>
        <v>N</v>
      </c>
      <c r="AL187" s="3059" t="str">
        <f t="shared" si="93"/>
        <v>N</v>
      </c>
      <c r="AM187" s="3059" t="str">
        <f t="shared" si="94"/>
        <v>N</v>
      </c>
      <c r="AN187" s="3059" t="str">
        <f t="shared" si="95"/>
        <v>N</v>
      </c>
      <c r="AO187" s="3059" t="str">
        <f t="shared" si="96"/>
        <v>N</v>
      </c>
      <c r="AP187" s="3059" t="str">
        <f t="shared" si="97"/>
        <v>N</v>
      </c>
      <c r="AQ187" s="3086"/>
      <c r="AR187" s="3060"/>
      <c r="AS187" s="32"/>
      <c r="AT187" s="34" t="s">
        <v>3779</v>
      </c>
      <c r="AU187" s="171"/>
      <c r="AV187" s="322"/>
      <c r="AW187" s="246" t="str">
        <f t="shared" si="117"/>
        <v>Please complete all cells in row</v>
      </c>
      <c r="AX187" s="322"/>
      <c r="AY187" s="196"/>
      <c r="AZ187" s="196"/>
      <c r="BA187" s="196"/>
      <c r="BB187" s="196"/>
      <c r="BC187" s="196"/>
      <c r="BD187" s="196"/>
      <c r="BE187" s="196"/>
      <c r="BF187" s="247">
        <f t="shared" si="118"/>
        <v>1</v>
      </c>
      <c r="BG187" s="247">
        <f t="shared" si="104"/>
        <v>1</v>
      </c>
      <c r="BH187" s="247">
        <f t="shared" si="105"/>
        <v>1</v>
      </c>
      <c r="BI187" s="247">
        <f t="shared" si="106"/>
        <v>1</v>
      </c>
      <c r="BJ187" s="247">
        <f t="shared" si="107"/>
        <v>1</v>
      </c>
      <c r="BK187" s="247">
        <f t="shared" si="108"/>
        <v>1</v>
      </c>
      <c r="BL187" s="247">
        <f t="shared" si="109"/>
        <v>1</v>
      </c>
      <c r="BM187" s="232"/>
      <c r="BN187" s="232"/>
      <c r="BO187" s="232"/>
      <c r="BP187" s="232"/>
      <c r="BQ187" s="232"/>
      <c r="BR187" s="232"/>
      <c r="BS187" s="247">
        <f t="shared" si="110"/>
        <v>1</v>
      </c>
      <c r="BT187" s="232"/>
      <c r="BU187" s="232"/>
      <c r="BV187" s="247">
        <f t="shared" si="111"/>
        <v>1</v>
      </c>
      <c r="BW187" s="247">
        <f t="shared" si="112"/>
        <v>1</v>
      </c>
      <c r="BX187" s="247">
        <f t="shared" si="113"/>
        <v>1</v>
      </c>
      <c r="BY187" s="247">
        <f t="shared" si="114"/>
        <v>1</v>
      </c>
      <c r="BZ187" s="247">
        <f xml:space="preserve"> IF( ISNUMBER(#REF! ), 0, 1 )</f>
        <v>1</v>
      </c>
      <c r="CA187" s="247">
        <f t="shared" si="115"/>
        <v>1</v>
      </c>
      <c r="CB187" s="322"/>
      <c r="CC187" s="196"/>
      <c r="CD187" s="196"/>
      <c r="CE187" s="687"/>
      <c r="CF187" s="687"/>
      <c r="CG187" s="687"/>
    </row>
    <row r="188" spans="1:85" s="2444" customFormat="1" ht="15.75" customHeight="1">
      <c r="A188" s="687"/>
      <c r="B188" s="3053"/>
      <c r="C188" s="3054"/>
      <c r="D188" s="3085" t="s">
        <v>3600</v>
      </c>
      <c r="E188" s="3086"/>
      <c r="F188" s="3054"/>
      <c r="G188" s="3054"/>
      <c r="H188" s="3086"/>
      <c r="I188" s="3086"/>
      <c r="J188" s="3086"/>
      <c r="K188" s="3054"/>
      <c r="L188" s="3054"/>
      <c r="M188" s="3054"/>
      <c r="N188" s="3055"/>
      <c r="O188" s="3056"/>
      <c r="P188" s="3055"/>
      <c r="Q188" s="3057"/>
      <c r="R188" s="3056"/>
      <c r="S188" s="3056"/>
      <c r="T188" s="3056"/>
      <c r="U188" s="3090">
        <f t="shared" si="98"/>
        <v>0</v>
      </c>
      <c r="V188" s="3091">
        <f t="shared" si="99"/>
        <v>0</v>
      </c>
      <c r="W188" s="3091">
        <f t="shared" si="100"/>
        <v>0</v>
      </c>
      <c r="X188" s="3077"/>
      <c r="Y188" s="3075"/>
      <c r="Z188" s="3075"/>
      <c r="AA188" s="3058"/>
      <c r="AB188" s="3092">
        <f t="shared" si="101"/>
        <v>0</v>
      </c>
      <c r="AC188" s="3092" t="str">
        <f t="shared" si="102"/>
        <v/>
      </c>
      <c r="AD188" s="3058"/>
      <c r="AE188" s="3058"/>
      <c r="AF188" s="3056"/>
      <c r="AG188" s="3056"/>
      <c r="AH188" s="3056"/>
      <c r="AI188" s="3059" t="str">
        <f t="shared" si="90"/>
        <v>N</v>
      </c>
      <c r="AJ188" s="3059" t="str">
        <f t="shared" si="91"/>
        <v>N</v>
      </c>
      <c r="AK188" s="3059" t="str">
        <f t="shared" si="92"/>
        <v>N</v>
      </c>
      <c r="AL188" s="3059" t="str">
        <f t="shared" si="93"/>
        <v>N</v>
      </c>
      <c r="AM188" s="3059" t="str">
        <f t="shared" si="94"/>
        <v>N</v>
      </c>
      <c r="AN188" s="3059" t="str">
        <f t="shared" si="95"/>
        <v>N</v>
      </c>
      <c r="AO188" s="3059" t="str">
        <f t="shared" si="96"/>
        <v>N</v>
      </c>
      <c r="AP188" s="3059" t="str">
        <f t="shared" si="97"/>
        <v>N</v>
      </c>
      <c r="AQ188" s="3086"/>
      <c r="AR188" s="3060"/>
      <c r="AS188" s="32"/>
      <c r="AT188" s="34" t="s">
        <v>3780</v>
      </c>
      <c r="AU188" s="171"/>
      <c r="AV188" s="322"/>
      <c r="AW188" s="246" t="str">
        <f t="shared" si="117"/>
        <v>Please complete all cells in row</v>
      </c>
      <c r="AX188" s="322"/>
      <c r="AY188" s="196"/>
      <c r="AZ188" s="196"/>
      <c r="BA188" s="196"/>
      <c r="BB188" s="196"/>
      <c r="BC188" s="196"/>
      <c r="BD188" s="196"/>
      <c r="BE188" s="196"/>
      <c r="BF188" s="247">
        <f t="shared" ref="BF188:BF223" si="119" xml:space="preserve"> IF( ISNUMBER( N60 ), 0, 1 )</f>
        <v>1</v>
      </c>
      <c r="BG188" s="247">
        <f t="shared" si="104"/>
        <v>1</v>
      </c>
      <c r="BH188" s="247">
        <f t="shared" si="105"/>
        <v>1</v>
      </c>
      <c r="BI188" s="247">
        <f t="shared" si="106"/>
        <v>1</v>
      </c>
      <c r="BJ188" s="247">
        <f t="shared" si="107"/>
        <v>1</v>
      </c>
      <c r="BK188" s="247">
        <f t="shared" si="108"/>
        <v>1</v>
      </c>
      <c r="BL188" s="247">
        <f t="shared" si="109"/>
        <v>1</v>
      </c>
      <c r="BM188" s="232"/>
      <c r="BN188" s="232"/>
      <c r="BO188" s="232"/>
      <c r="BP188" s="232"/>
      <c r="BQ188" s="232"/>
      <c r="BR188" s="232"/>
      <c r="BS188" s="247">
        <f t="shared" si="110"/>
        <v>1</v>
      </c>
      <c r="BT188" s="232"/>
      <c r="BU188" s="232"/>
      <c r="BV188" s="247">
        <f t="shared" si="111"/>
        <v>1</v>
      </c>
      <c r="BW188" s="247">
        <f t="shared" si="112"/>
        <v>1</v>
      </c>
      <c r="BX188" s="247">
        <f t="shared" si="113"/>
        <v>1</v>
      </c>
      <c r="BY188" s="247">
        <f t="shared" si="114"/>
        <v>1</v>
      </c>
      <c r="BZ188" s="247">
        <f xml:space="preserve"> IF( ISNUMBER(#REF! ), 0, 1 )</f>
        <v>1</v>
      </c>
      <c r="CA188" s="247">
        <f t="shared" si="115"/>
        <v>1</v>
      </c>
      <c r="CB188" s="322"/>
      <c r="CC188" s="196"/>
      <c r="CD188" s="196"/>
      <c r="CE188" s="687"/>
      <c r="CF188" s="687"/>
      <c r="CG188" s="687"/>
    </row>
    <row r="189" spans="1:85" s="2444" customFormat="1" ht="15.75" customHeight="1">
      <c r="A189" s="687"/>
      <c r="B189" s="3053"/>
      <c r="C189" s="3054"/>
      <c r="D189" s="3085" t="s">
        <v>3600</v>
      </c>
      <c r="E189" s="3086"/>
      <c r="F189" s="3054"/>
      <c r="G189" s="3054"/>
      <c r="H189" s="3086"/>
      <c r="I189" s="3086"/>
      <c r="J189" s="3086"/>
      <c r="K189" s="3054"/>
      <c r="L189" s="3054"/>
      <c r="M189" s="3054"/>
      <c r="N189" s="3055"/>
      <c r="O189" s="3056"/>
      <c r="P189" s="3055"/>
      <c r="Q189" s="3057"/>
      <c r="R189" s="3056"/>
      <c r="S189" s="3056"/>
      <c r="T189" s="3056"/>
      <c r="U189" s="3090">
        <f t="shared" si="98"/>
        <v>0</v>
      </c>
      <c r="V189" s="3091">
        <f t="shared" si="99"/>
        <v>0</v>
      </c>
      <c r="W189" s="3091">
        <f t="shared" si="100"/>
        <v>0</v>
      </c>
      <c r="X189" s="3077"/>
      <c r="Y189" s="3075"/>
      <c r="Z189" s="3075"/>
      <c r="AA189" s="3058"/>
      <c r="AB189" s="3092">
        <f t="shared" si="101"/>
        <v>0</v>
      </c>
      <c r="AC189" s="3092" t="str">
        <f t="shared" si="102"/>
        <v/>
      </c>
      <c r="AD189" s="3058"/>
      <c r="AE189" s="3058"/>
      <c r="AF189" s="3056"/>
      <c r="AG189" s="3056"/>
      <c r="AH189" s="3056"/>
      <c r="AI189" s="3059" t="str">
        <f t="shared" si="90"/>
        <v>N</v>
      </c>
      <c r="AJ189" s="3059" t="str">
        <f t="shared" si="91"/>
        <v>N</v>
      </c>
      <c r="AK189" s="3059" t="str">
        <f t="shared" si="92"/>
        <v>N</v>
      </c>
      <c r="AL189" s="3059" t="str">
        <f t="shared" si="93"/>
        <v>N</v>
      </c>
      <c r="AM189" s="3059" t="str">
        <f t="shared" si="94"/>
        <v>N</v>
      </c>
      <c r="AN189" s="3059" t="str">
        <f t="shared" si="95"/>
        <v>N</v>
      </c>
      <c r="AO189" s="3059" t="str">
        <f t="shared" si="96"/>
        <v>N</v>
      </c>
      <c r="AP189" s="3059" t="str">
        <f t="shared" si="97"/>
        <v>N</v>
      </c>
      <c r="AQ189" s="3086"/>
      <c r="AR189" s="3060"/>
      <c r="AS189" s="32"/>
      <c r="AT189" s="34" t="s">
        <v>3781</v>
      </c>
      <c r="AU189" s="171"/>
      <c r="AV189" s="322"/>
      <c r="AW189" s="246" t="str">
        <f t="shared" si="117"/>
        <v>Please complete all cells in row</v>
      </c>
      <c r="AX189" s="322"/>
      <c r="AY189" s="196"/>
      <c r="AZ189" s="196"/>
      <c r="BA189" s="196"/>
      <c r="BB189" s="196"/>
      <c r="BC189" s="196"/>
      <c r="BD189" s="196"/>
      <c r="BE189" s="196"/>
      <c r="BF189" s="247">
        <f t="shared" si="119"/>
        <v>1</v>
      </c>
      <c r="BG189" s="247">
        <f t="shared" si="104"/>
        <v>1</v>
      </c>
      <c r="BH189" s="247">
        <f t="shared" si="105"/>
        <v>1</v>
      </c>
      <c r="BI189" s="247">
        <f t="shared" si="106"/>
        <v>1</v>
      </c>
      <c r="BJ189" s="247">
        <f t="shared" si="107"/>
        <v>1</v>
      </c>
      <c r="BK189" s="247">
        <f t="shared" si="108"/>
        <v>1</v>
      </c>
      <c r="BL189" s="247">
        <f t="shared" si="109"/>
        <v>1</v>
      </c>
      <c r="BM189" s="232"/>
      <c r="BN189" s="232"/>
      <c r="BO189" s="232"/>
      <c r="BP189" s="232"/>
      <c r="BQ189" s="232"/>
      <c r="BR189" s="232"/>
      <c r="BS189" s="247">
        <f t="shared" si="110"/>
        <v>1</v>
      </c>
      <c r="BT189" s="232"/>
      <c r="BU189" s="232"/>
      <c r="BV189" s="247">
        <f t="shared" si="111"/>
        <v>1</v>
      </c>
      <c r="BW189" s="247">
        <f t="shared" si="112"/>
        <v>1</v>
      </c>
      <c r="BX189" s="247">
        <f t="shared" si="113"/>
        <v>1</v>
      </c>
      <c r="BY189" s="247">
        <f t="shared" si="114"/>
        <v>1</v>
      </c>
      <c r="BZ189" s="247">
        <f xml:space="preserve"> IF( ISNUMBER(#REF! ), 0, 1 )</f>
        <v>1</v>
      </c>
      <c r="CA189" s="247">
        <f t="shared" si="115"/>
        <v>1</v>
      </c>
      <c r="CB189" s="322"/>
      <c r="CC189" s="196"/>
      <c r="CD189" s="196"/>
      <c r="CE189" s="687"/>
      <c r="CF189" s="687"/>
      <c r="CG189" s="687"/>
    </row>
    <row r="190" spans="1:85" s="2444" customFormat="1" ht="15.75" customHeight="1">
      <c r="A190" s="687"/>
      <c r="B190" s="3053"/>
      <c r="C190" s="3054"/>
      <c r="D190" s="3085" t="s">
        <v>3600</v>
      </c>
      <c r="E190" s="3086"/>
      <c r="F190" s="3054"/>
      <c r="G190" s="3054"/>
      <c r="H190" s="3086"/>
      <c r="I190" s="3086"/>
      <c r="J190" s="3086"/>
      <c r="K190" s="3054"/>
      <c r="L190" s="3054"/>
      <c r="M190" s="3054"/>
      <c r="N190" s="3055"/>
      <c r="O190" s="3056"/>
      <c r="P190" s="3055"/>
      <c r="Q190" s="3057"/>
      <c r="R190" s="3056"/>
      <c r="S190" s="3056"/>
      <c r="T190" s="3056"/>
      <c r="U190" s="3090">
        <f t="shared" si="98"/>
        <v>0</v>
      </c>
      <c r="V190" s="3091">
        <f t="shared" si="99"/>
        <v>0</v>
      </c>
      <c r="W190" s="3091">
        <f t="shared" si="100"/>
        <v>0</v>
      </c>
      <c r="X190" s="3077"/>
      <c r="Y190" s="3075"/>
      <c r="Z190" s="3075"/>
      <c r="AA190" s="3058"/>
      <c r="AB190" s="3092">
        <f t="shared" si="101"/>
        <v>0</v>
      </c>
      <c r="AC190" s="3092" t="str">
        <f t="shared" si="102"/>
        <v/>
      </c>
      <c r="AD190" s="3058"/>
      <c r="AE190" s="3058"/>
      <c r="AF190" s="3056"/>
      <c r="AG190" s="3056"/>
      <c r="AH190" s="3056"/>
      <c r="AI190" s="3059" t="str">
        <f t="shared" si="90"/>
        <v>N</v>
      </c>
      <c r="AJ190" s="3059" t="str">
        <f t="shared" si="91"/>
        <v>N</v>
      </c>
      <c r="AK190" s="3059" t="str">
        <f t="shared" si="92"/>
        <v>N</v>
      </c>
      <c r="AL190" s="3059" t="str">
        <f t="shared" si="93"/>
        <v>N</v>
      </c>
      <c r="AM190" s="3059" t="str">
        <f t="shared" si="94"/>
        <v>N</v>
      </c>
      <c r="AN190" s="3059" t="str">
        <f t="shared" si="95"/>
        <v>N</v>
      </c>
      <c r="AO190" s="3059" t="str">
        <f t="shared" si="96"/>
        <v>N</v>
      </c>
      <c r="AP190" s="3059" t="str">
        <f t="shared" si="97"/>
        <v>N</v>
      </c>
      <c r="AQ190" s="3086"/>
      <c r="AR190" s="3060"/>
      <c r="AS190" s="32"/>
      <c r="AT190" s="34" t="s">
        <v>3782</v>
      </c>
      <c r="AU190" s="171"/>
      <c r="AV190" s="322"/>
      <c r="AW190" s="246" t="str">
        <f t="shared" si="117"/>
        <v>Please complete all cells in row</v>
      </c>
      <c r="AX190" s="322"/>
      <c r="AY190" s="196"/>
      <c r="AZ190" s="196"/>
      <c r="BA190" s="196"/>
      <c r="BB190" s="196"/>
      <c r="BC190" s="196"/>
      <c r="BD190" s="196"/>
      <c r="BE190" s="196"/>
      <c r="BF190" s="247">
        <f t="shared" si="119"/>
        <v>1</v>
      </c>
      <c r="BG190" s="247">
        <f t="shared" si="104"/>
        <v>1</v>
      </c>
      <c r="BH190" s="247">
        <f t="shared" si="105"/>
        <v>1</v>
      </c>
      <c r="BI190" s="247">
        <f t="shared" si="106"/>
        <v>1</v>
      </c>
      <c r="BJ190" s="247">
        <f t="shared" si="107"/>
        <v>1</v>
      </c>
      <c r="BK190" s="247">
        <f t="shared" si="108"/>
        <v>1</v>
      </c>
      <c r="BL190" s="247">
        <f t="shared" si="109"/>
        <v>1</v>
      </c>
      <c r="BM190" s="232"/>
      <c r="BN190" s="232"/>
      <c r="BO190" s="232"/>
      <c r="BP190" s="232"/>
      <c r="BQ190" s="232"/>
      <c r="BR190" s="232"/>
      <c r="BS190" s="247">
        <f t="shared" si="110"/>
        <v>1</v>
      </c>
      <c r="BT190" s="232"/>
      <c r="BU190" s="232"/>
      <c r="BV190" s="247">
        <f t="shared" si="111"/>
        <v>1</v>
      </c>
      <c r="BW190" s="247">
        <f t="shared" si="112"/>
        <v>1</v>
      </c>
      <c r="BX190" s="247">
        <f t="shared" si="113"/>
        <v>1</v>
      </c>
      <c r="BY190" s="247">
        <f t="shared" si="114"/>
        <v>1</v>
      </c>
      <c r="BZ190" s="247">
        <f xml:space="preserve"> IF( ISNUMBER(#REF! ), 0, 1 )</f>
        <v>1</v>
      </c>
      <c r="CA190" s="247">
        <f t="shared" si="115"/>
        <v>1</v>
      </c>
      <c r="CB190" s="322"/>
      <c r="CC190" s="196"/>
      <c r="CD190" s="196"/>
      <c r="CE190" s="687"/>
      <c r="CF190" s="687"/>
      <c r="CG190" s="687"/>
    </row>
    <row r="191" spans="1:85" s="2444" customFormat="1" ht="15.75" customHeight="1">
      <c r="A191" s="687"/>
      <c r="B191" s="3053"/>
      <c r="C191" s="3054"/>
      <c r="D191" s="3085" t="s">
        <v>3600</v>
      </c>
      <c r="E191" s="3086"/>
      <c r="F191" s="3054"/>
      <c r="G191" s="3054"/>
      <c r="H191" s="3086"/>
      <c r="I191" s="3086"/>
      <c r="J191" s="3086"/>
      <c r="K191" s="3054"/>
      <c r="L191" s="3054"/>
      <c r="M191" s="3054"/>
      <c r="N191" s="3055"/>
      <c r="O191" s="3056"/>
      <c r="P191" s="3055"/>
      <c r="Q191" s="3057"/>
      <c r="R191" s="3056"/>
      <c r="S191" s="3056"/>
      <c r="T191" s="3056"/>
      <c r="U191" s="3090">
        <f t="shared" si="98"/>
        <v>0</v>
      </c>
      <c r="V191" s="3091">
        <f t="shared" si="99"/>
        <v>0</v>
      </c>
      <c r="W191" s="3091">
        <f t="shared" si="100"/>
        <v>0</v>
      </c>
      <c r="X191" s="3077"/>
      <c r="Y191" s="3075"/>
      <c r="Z191" s="3075"/>
      <c r="AA191" s="3058"/>
      <c r="AB191" s="3092">
        <f t="shared" si="101"/>
        <v>0</v>
      </c>
      <c r="AC191" s="3092" t="str">
        <f t="shared" si="102"/>
        <v/>
      </c>
      <c r="AD191" s="3058"/>
      <c r="AE191" s="3058"/>
      <c r="AF191" s="3056"/>
      <c r="AG191" s="3056"/>
      <c r="AH191" s="3056"/>
      <c r="AI191" s="3059" t="str">
        <f t="shared" si="90"/>
        <v>N</v>
      </c>
      <c r="AJ191" s="3059" t="str">
        <f t="shared" si="91"/>
        <v>N</v>
      </c>
      <c r="AK191" s="3059" t="str">
        <f t="shared" si="92"/>
        <v>N</v>
      </c>
      <c r="AL191" s="3059" t="str">
        <f t="shared" si="93"/>
        <v>N</v>
      </c>
      <c r="AM191" s="3059" t="str">
        <f t="shared" si="94"/>
        <v>N</v>
      </c>
      <c r="AN191" s="3059" t="str">
        <f t="shared" si="95"/>
        <v>N</v>
      </c>
      <c r="AO191" s="3059" t="str">
        <f t="shared" si="96"/>
        <v>N</v>
      </c>
      <c r="AP191" s="3059" t="str">
        <f t="shared" si="97"/>
        <v>N</v>
      </c>
      <c r="AQ191" s="3086"/>
      <c r="AR191" s="3060"/>
      <c r="AS191" s="32"/>
      <c r="AT191" s="34" t="s">
        <v>3783</v>
      </c>
      <c r="AU191" s="171"/>
      <c r="AV191" s="322"/>
      <c r="AW191" s="246" t="str">
        <f t="shared" si="117"/>
        <v>Please complete all cells in row</v>
      </c>
      <c r="AX191" s="322"/>
      <c r="AY191" s="196"/>
      <c r="AZ191" s="196"/>
      <c r="BA191" s="196"/>
      <c r="BB191" s="196"/>
      <c r="BC191" s="196"/>
      <c r="BD191" s="196"/>
      <c r="BE191" s="196"/>
      <c r="BF191" s="247">
        <f t="shared" si="119"/>
        <v>1</v>
      </c>
      <c r="BG191" s="247">
        <f t="shared" si="104"/>
        <v>1</v>
      </c>
      <c r="BH191" s="247">
        <f t="shared" si="105"/>
        <v>1</v>
      </c>
      <c r="BI191" s="247">
        <f t="shared" si="106"/>
        <v>1</v>
      </c>
      <c r="BJ191" s="247">
        <f t="shared" si="107"/>
        <v>1</v>
      </c>
      <c r="BK191" s="247">
        <f t="shared" si="108"/>
        <v>1</v>
      </c>
      <c r="BL191" s="247">
        <f t="shared" si="109"/>
        <v>1</v>
      </c>
      <c r="BM191" s="232"/>
      <c r="BN191" s="232"/>
      <c r="BO191" s="232"/>
      <c r="BP191" s="232"/>
      <c r="BQ191" s="232"/>
      <c r="BR191" s="232"/>
      <c r="BS191" s="247">
        <f t="shared" si="110"/>
        <v>1</v>
      </c>
      <c r="BT191" s="232"/>
      <c r="BU191" s="232"/>
      <c r="BV191" s="247">
        <f t="shared" si="111"/>
        <v>1</v>
      </c>
      <c r="BW191" s="247">
        <f t="shared" si="112"/>
        <v>1</v>
      </c>
      <c r="BX191" s="247">
        <f t="shared" si="113"/>
        <v>1</v>
      </c>
      <c r="BY191" s="247">
        <f t="shared" si="114"/>
        <v>1</v>
      </c>
      <c r="BZ191" s="247">
        <f xml:space="preserve"> IF( ISNUMBER(#REF! ), 0, 1 )</f>
        <v>1</v>
      </c>
      <c r="CA191" s="247">
        <f t="shared" si="115"/>
        <v>1</v>
      </c>
      <c r="CB191" s="322"/>
      <c r="CC191" s="196"/>
      <c r="CD191" s="196"/>
      <c r="CE191" s="687"/>
      <c r="CF191" s="687"/>
      <c r="CG191" s="687"/>
    </row>
    <row r="192" spans="1:85" s="2444" customFormat="1" ht="15.75" customHeight="1">
      <c r="A192" s="687"/>
      <c r="B192" s="3053"/>
      <c r="C192" s="3054"/>
      <c r="D192" s="3085" t="s">
        <v>3600</v>
      </c>
      <c r="E192" s="3086"/>
      <c r="F192" s="3054"/>
      <c r="G192" s="3054"/>
      <c r="H192" s="3086"/>
      <c r="I192" s="3086"/>
      <c r="J192" s="3086"/>
      <c r="K192" s="3054"/>
      <c r="L192" s="3054"/>
      <c r="M192" s="3054"/>
      <c r="N192" s="3055"/>
      <c r="O192" s="3056"/>
      <c r="P192" s="3055"/>
      <c r="Q192" s="3057"/>
      <c r="R192" s="3056"/>
      <c r="S192" s="3056"/>
      <c r="T192" s="3056"/>
      <c r="U192" s="3090">
        <f t="shared" si="98"/>
        <v>0</v>
      </c>
      <c r="V192" s="3091">
        <f t="shared" si="99"/>
        <v>0</v>
      </c>
      <c r="W192" s="3091">
        <f t="shared" si="100"/>
        <v>0</v>
      </c>
      <c r="X192" s="3077"/>
      <c r="Y192" s="3075"/>
      <c r="Z192" s="3075"/>
      <c r="AA192" s="3058"/>
      <c r="AB192" s="3092">
        <f t="shared" si="101"/>
        <v>0</v>
      </c>
      <c r="AC192" s="3092" t="str">
        <f t="shared" si="102"/>
        <v/>
      </c>
      <c r="AD192" s="3058"/>
      <c r="AE192" s="3058"/>
      <c r="AF192" s="3056"/>
      <c r="AG192" s="3056"/>
      <c r="AH192" s="3056"/>
      <c r="AI192" s="3059" t="str">
        <f t="shared" si="90"/>
        <v>N</v>
      </c>
      <c r="AJ192" s="3059" t="str">
        <f t="shared" si="91"/>
        <v>N</v>
      </c>
      <c r="AK192" s="3059" t="str">
        <f t="shared" si="92"/>
        <v>N</v>
      </c>
      <c r="AL192" s="3059" t="str">
        <f t="shared" si="93"/>
        <v>N</v>
      </c>
      <c r="AM192" s="3059" t="str">
        <f t="shared" si="94"/>
        <v>N</v>
      </c>
      <c r="AN192" s="3059" t="str">
        <f t="shared" si="95"/>
        <v>N</v>
      </c>
      <c r="AO192" s="3059" t="str">
        <f t="shared" si="96"/>
        <v>N</v>
      </c>
      <c r="AP192" s="3059" t="str">
        <f t="shared" si="97"/>
        <v>N</v>
      </c>
      <c r="AQ192" s="3086"/>
      <c r="AR192" s="3060"/>
      <c r="AS192" s="32"/>
      <c r="AT192" s="34" t="s">
        <v>3784</v>
      </c>
      <c r="AU192" s="171"/>
      <c r="AV192" s="322"/>
      <c r="AW192" s="246" t="str">
        <f t="shared" si="117"/>
        <v>Please complete all cells in row</v>
      </c>
      <c r="AX192" s="322"/>
      <c r="AY192" s="196"/>
      <c r="AZ192" s="196"/>
      <c r="BA192" s="196"/>
      <c r="BB192" s="196"/>
      <c r="BC192" s="196"/>
      <c r="BD192" s="196"/>
      <c r="BE192" s="196"/>
      <c r="BF192" s="247">
        <f t="shared" si="119"/>
        <v>1</v>
      </c>
      <c r="BG192" s="247">
        <f t="shared" si="104"/>
        <v>1</v>
      </c>
      <c r="BH192" s="247">
        <f t="shared" si="105"/>
        <v>1</v>
      </c>
      <c r="BI192" s="247">
        <f t="shared" si="106"/>
        <v>1</v>
      </c>
      <c r="BJ192" s="247">
        <f t="shared" si="107"/>
        <v>1</v>
      </c>
      <c r="BK192" s="247">
        <f t="shared" si="108"/>
        <v>1</v>
      </c>
      <c r="BL192" s="247">
        <f t="shared" si="109"/>
        <v>1</v>
      </c>
      <c r="BM192" s="232"/>
      <c r="BN192" s="232"/>
      <c r="BO192" s="232"/>
      <c r="BP192" s="232"/>
      <c r="BQ192" s="232"/>
      <c r="BR192" s="232"/>
      <c r="BS192" s="247">
        <f t="shared" si="110"/>
        <v>1</v>
      </c>
      <c r="BT192" s="232"/>
      <c r="BU192" s="232"/>
      <c r="BV192" s="247">
        <f t="shared" si="111"/>
        <v>1</v>
      </c>
      <c r="BW192" s="247">
        <f t="shared" si="112"/>
        <v>1</v>
      </c>
      <c r="BX192" s="247">
        <f t="shared" si="113"/>
        <v>1</v>
      </c>
      <c r="BY192" s="247">
        <f t="shared" si="114"/>
        <v>1</v>
      </c>
      <c r="BZ192" s="247">
        <f xml:space="preserve"> IF( ISNUMBER(#REF! ), 0, 1 )</f>
        <v>1</v>
      </c>
      <c r="CA192" s="247">
        <f t="shared" si="115"/>
        <v>1</v>
      </c>
      <c r="CB192" s="322"/>
      <c r="CC192" s="196"/>
      <c r="CD192" s="196"/>
      <c r="CE192" s="687"/>
      <c r="CF192" s="687"/>
      <c r="CG192" s="687"/>
    </row>
    <row r="193" spans="1:85" s="2444" customFormat="1" ht="15.75" customHeight="1">
      <c r="A193" s="687"/>
      <c r="B193" s="3053"/>
      <c r="C193" s="3054"/>
      <c r="D193" s="3085" t="s">
        <v>3600</v>
      </c>
      <c r="E193" s="3086"/>
      <c r="F193" s="3054"/>
      <c r="G193" s="3054"/>
      <c r="H193" s="3086"/>
      <c r="I193" s="3086"/>
      <c r="J193" s="3086"/>
      <c r="K193" s="3054"/>
      <c r="L193" s="3054"/>
      <c r="M193" s="3054"/>
      <c r="N193" s="3055"/>
      <c r="O193" s="3056"/>
      <c r="P193" s="3055"/>
      <c r="Q193" s="3057"/>
      <c r="R193" s="3056"/>
      <c r="S193" s="3056"/>
      <c r="T193" s="3056"/>
      <c r="U193" s="3090">
        <f t="shared" si="98"/>
        <v>0</v>
      </c>
      <c r="V193" s="3091">
        <f t="shared" si="99"/>
        <v>0</v>
      </c>
      <c r="W193" s="3091">
        <f t="shared" si="100"/>
        <v>0</v>
      </c>
      <c r="X193" s="3077"/>
      <c r="Y193" s="3075"/>
      <c r="Z193" s="3075"/>
      <c r="AA193" s="3058"/>
      <c r="AB193" s="3092">
        <f t="shared" si="101"/>
        <v>0</v>
      </c>
      <c r="AC193" s="3092" t="str">
        <f t="shared" si="102"/>
        <v/>
      </c>
      <c r="AD193" s="3058"/>
      <c r="AE193" s="3058"/>
      <c r="AF193" s="3056"/>
      <c r="AG193" s="3056"/>
      <c r="AH193" s="3056"/>
      <c r="AI193" s="3059" t="str">
        <f t="shared" si="90"/>
        <v>N</v>
      </c>
      <c r="AJ193" s="3059" t="str">
        <f t="shared" si="91"/>
        <v>N</v>
      </c>
      <c r="AK193" s="3059" t="str">
        <f t="shared" si="92"/>
        <v>N</v>
      </c>
      <c r="AL193" s="3059" t="str">
        <f t="shared" si="93"/>
        <v>N</v>
      </c>
      <c r="AM193" s="3059" t="str">
        <f t="shared" si="94"/>
        <v>N</v>
      </c>
      <c r="AN193" s="3059" t="str">
        <f t="shared" si="95"/>
        <v>N</v>
      </c>
      <c r="AO193" s="3059" t="str">
        <f t="shared" si="96"/>
        <v>N</v>
      </c>
      <c r="AP193" s="3059" t="str">
        <f t="shared" si="97"/>
        <v>N</v>
      </c>
      <c r="AQ193" s="3086"/>
      <c r="AR193" s="3060"/>
      <c r="AS193" s="32"/>
      <c r="AT193" s="34" t="s">
        <v>3785</v>
      </c>
      <c r="AU193" s="171"/>
      <c r="AV193" s="322"/>
      <c r="AW193" s="246" t="str">
        <f t="shared" si="117"/>
        <v>Please complete all cells in row</v>
      </c>
      <c r="AX193" s="322"/>
      <c r="AY193" s="196"/>
      <c r="AZ193" s="196"/>
      <c r="BA193" s="196"/>
      <c r="BB193" s="196"/>
      <c r="BC193" s="196"/>
      <c r="BD193" s="196"/>
      <c r="BE193" s="196"/>
      <c r="BF193" s="247">
        <f t="shared" si="119"/>
        <v>1</v>
      </c>
      <c r="BG193" s="247">
        <f t="shared" si="104"/>
        <v>1</v>
      </c>
      <c r="BH193" s="247">
        <f t="shared" si="105"/>
        <v>1</v>
      </c>
      <c r="BI193" s="247">
        <f t="shared" si="106"/>
        <v>1</v>
      </c>
      <c r="BJ193" s="247">
        <f t="shared" si="107"/>
        <v>1</v>
      </c>
      <c r="BK193" s="247">
        <f t="shared" si="108"/>
        <v>1</v>
      </c>
      <c r="BL193" s="247">
        <f t="shared" si="109"/>
        <v>1</v>
      </c>
      <c r="BM193" s="232"/>
      <c r="BN193" s="232"/>
      <c r="BO193" s="232"/>
      <c r="BP193" s="232"/>
      <c r="BQ193" s="232"/>
      <c r="BR193" s="232"/>
      <c r="BS193" s="247">
        <f t="shared" si="110"/>
        <v>1</v>
      </c>
      <c r="BT193" s="232"/>
      <c r="BU193" s="232"/>
      <c r="BV193" s="247">
        <f t="shared" si="111"/>
        <v>1</v>
      </c>
      <c r="BW193" s="247">
        <f t="shared" si="112"/>
        <v>1</v>
      </c>
      <c r="BX193" s="247">
        <f t="shared" si="113"/>
        <v>1</v>
      </c>
      <c r="BY193" s="247">
        <f t="shared" si="114"/>
        <v>1</v>
      </c>
      <c r="BZ193" s="247">
        <f xml:space="preserve"> IF( ISNUMBER(#REF! ), 0, 1 )</f>
        <v>1</v>
      </c>
      <c r="CA193" s="247">
        <f t="shared" si="115"/>
        <v>1</v>
      </c>
      <c r="CB193" s="322"/>
      <c r="CC193" s="196"/>
      <c r="CD193" s="196"/>
      <c r="CE193" s="687"/>
      <c r="CF193" s="687"/>
      <c r="CG193" s="687"/>
    </row>
    <row r="194" spans="1:85" s="2444" customFormat="1" ht="15.75" customHeight="1">
      <c r="A194" s="687"/>
      <c r="B194" s="3053"/>
      <c r="C194" s="3054"/>
      <c r="D194" s="3085" t="s">
        <v>3600</v>
      </c>
      <c r="E194" s="3086"/>
      <c r="F194" s="3054"/>
      <c r="G194" s="3054"/>
      <c r="H194" s="3086"/>
      <c r="I194" s="3086"/>
      <c r="J194" s="3086"/>
      <c r="K194" s="3054"/>
      <c r="L194" s="3054"/>
      <c r="M194" s="3054"/>
      <c r="N194" s="3055"/>
      <c r="O194" s="3056"/>
      <c r="P194" s="3055"/>
      <c r="Q194" s="3057"/>
      <c r="R194" s="3056"/>
      <c r="S194" s="3056"/>
      <c r="T194" s="3056"/>
      <c r="U194" s="3090">
        <f t="shared" si="98"/>
        <v>0</v>
      </c>
      <c r="V194" s="3091">
        <f t="shared" si="99"/>
        <v>0</v>
      </c>
      <c r="W194" s="3091">
        <f t="shared" si="100"/>
        <v>0</v>
      </c>
      <c r="X194" s="3077"/>
      <c r="Y194" s="3075"/>
      <c r="Z194" s="3075"/>
      <c r="AA194" s="3058"/>
      <c r="AB194" s="3092">
        <f t="shared" si="101"/>
        <v>0</v>
      </c>
      <c r="AC194" s="3092" t="str">
        <f t="shared" si="102"/>
        <v/>
      </c>
      <c r="AD194" s="3058"/>
      <c r="AE194" s="3058"/>
      <c r="AF194" s="3056"/>
      <c r="AG194" s="3056"/>
      <c r="AH194" s="3056"/>
      <c r="AI194" s="3059" t="str">
        <f t="shared" si="90"/>
        <v>N</v>
      </c>
      <c r="AJ194" s="3059" t="str">
        <f t="shared" si="91"/>
        <v>N</v>
      </c>
      <c r="AK194" s="3059" t="str">
        <f t="shared" si="92"/>
        <v>N</v>
      </c>
      <c r="AL194" s="3059" t="str">
        <f t="shared" si="93"/>
        <v>N</v>
      </c>
      <c r="AM194" s="3059" t="str">
        <f t="shared" si="94"/>
        <v>N</v>
      </c>
      <c r="AN194" s="3059" t="str">
        <f t="shared" si="95"/>
        <v>N</v>
      </c>
      <c r="AO194" s="3059" t="str">
        <f t="shared" si="96"/>
        <v>N</v>
      </c>
      <c r="AP194" s="3059" t="str">
        <f t="shared" si="97"/>
        <v>N</v>
      </c>
      <c r="AQ194" s="3086"/>
      <c r="AR194" s="3060"/>
      <c r="AS194" s="32"/>
      <c r="AT194" s="34" t="s">
        <v>3786</v>
      </c>
      <c r="AU194" s="171"/>
      <c r="AV194" s="322"/>
      <c r="AW194" s="246" t="str">
        <f t="shared" si="117"/>
        <v>Please complete all cells in row</v>
      </c>
      <c r="AX194" s="322"/>
      <c r="AY194" s="196"/>
      <c r="AZ194" s="196"/>
      <c r="BA194" s="196"/>
      <c r="BB194" s="196"/>
      <c r="BC194" s="196"/>
      <c r="BD194" s="196"/>
      <c r="BE194" s="196"/>
      <c r="BF194" s="247">
        <f t="shared" si="119"/>
        <v>1</v>
      </c>
      <c r="BG194" s="247">
        <f t="shared" si="104"/>
        <v>1</v>
      </c>
      <c r="BH194" s="247">
        <f t="shared" si="105"/>
        <v>1</v>
      </c>
      <c r="BI194" s="247">
        <f t="shared" si="106"/>
        <v>1</v>
      </c>
      <c r="BJ194" s="247">
        <f t="shared" si="107"/>
        <v>1</v>
      </c>
      <c r="BK194" s="247">
        <f t="shared" si="108"/>
        <v>1</v>
      </c>
      <c r="BL194" s="247">
        <f t="shared" si="109"/>
        <v>1</v>
      </c>
      <c r="BM194" s="232"/>
      <c r="BN194" s="232"/>
      <c r="BO194" s="232"/>
      <c r="BP194" s="232"/>
      <c r="BQ194" s="232"/>
      <c r="BR194" s="232"/>
      <c r="BS194" s="247">
        <f t="shared" si="110"/>
        <v>1</v>
      </c>
      <c r="BT194" s="232"/>
      <c r="BU194" s="232"/>
      <c r="BV194" s="247">
        <f t="shared" si="111"/>
        <v>1</v>
      </c>
      <c r="BW194" s="247">
        <f t="shared" si="112"/>
        <v>1</v>
      </c>
      <c r="BX194" s="247">
        <f t="shared" si="113"/>
        <v>1</v>
      </c>
      <c r="BY194" s="247">
        <f t="shared" si="114"/>
        <v>1</v>
      </c>
      <c r="BZ194" s="247">
        <f xml:space="preserve"> IF( ISNUMBER(#REF! ), 0, 1 )</f>
        <v>1</v>
      </c>
      <c r="CA194" s="247">
        <f t="shared" si="115"/>
        <v>1</v>
      </c>
      <c r="CB194" s="322"/>
      <c r="CC194" s="196"/>
      <c r="CD194" s="196"/>
      <c r="CE194" s="687"/>
      <c r="CF194" s="687"/>
      <c r="CG194" s="687"/>
    </row>
    <row r="195" spans="1:85" s="2444" customFormat="1" ht="15.75" customHeight="1">
      <c r="A195" s="687"/>
      <c r="B195" s="3053"/>
      <c r="C195" s="3054"/>
      <c r="D195" s="3085" t="s">
        <v>3600</v>
      </c>
      <c r="E195" s="3086"/>
      <c r="F195" s="3054"/>
      <c r="G195" s="3054"/>
      <c r="H195" s="3086"/>
      <c r="I195" s="3086"/>
      <c r="J195" s="3086"/>
      <c r="K195" s="3054"/>
      <c r="L195" s="3054"/>
      <c r="M195" s="3054"/>
      <c r="N195" s="3055"/>
      <c r="O195" s="3056"/>
      <c r="P195" s="3055"/>
      <c r="Q195" s="3057"/>
      <c r="R195" s="3056"/>
      <c r="S195" s="3056"/>
      <c r="T195" s="3056"/>
      <c r="U195" s="3090">
        <f t="shared" si="98"/>
        <v>0</v>
      </c>
      <c r="V195" s="3091">
        <f t="shared" si="99"/>
        <v>0</v>
      </c>
      <c r="W195" s="3091">
        <f t="shared" si="100"/>
        <v>0</v>
      </c>
      <c r="X195" s="3077"/>
      <c r="Y195" s="3075"/>
      <c r="Z195" s="3075"/>
      <c r="AA195" s="3058"/>
      <c r="AB195" s="3092">
        <f t="shared" si="101"/>
        <v>0</v>
      </c>
      <c r="AC195" s="3092" t="str">
        <f t="shared" si="102"/>
        <v/>
      </c>
      <c r="AD195" s="3058"/>
      <c r="AE195" s="3058"/>
      <c r="AF195" s="3056"/>
      <c r="AG195" s="3056"/>
      <c r="AH195" s="3056"/>
      <c r="AI195" s="3059" t="str">
        <f t="shared" si="90"/>
        <v>N</v>
      </c>
      <c r="AJ195" s="3059" t="str">
        <f t="shared" si="91"/>
        <v>N</v>
      </c>
      <c r="AK195" s="3059" t="str">
        <f t="shared" si="92"/>
        <v>N</v>
      </c>
      <c r="AL195" s="3059" t="str">
        <f t="shared" si="93"/>
        <v>N</v>
      </c>
      <c r="AM195" s="3059" t="str">
        <f t="shared" si="94"/>
        <v>N</v>
      </c>
      <c r="AN195" s="3059" t="str">
        <f t="shared" si="95"/>
        <v>N</v>
      </c>
      <c r="AO195" s="3059" t="str">
        <f t="shared" si="96"/>
        <v>N</v>
      </c>
      <c r="AP195" s="3059" t="str">
        <f t="shared" si="97"/>
        <v>N</v>
      </c>
      <c r="AQ195" s="3086"/>
      <c r="AR195" s="3060"/>
      <c r="AS195" s="32"/>
      <c r="AT195" s="34" t="s">
        <v>3787</v>
      </c>
      <c r="AU195" s="171"/>
      <c r="AV195" s="322"/>
      <c r="AW195" s="246" t="str">
        <f t="shared" si="117"/>
        <v>Please complete all cells in row</v>
      </c>
      <c r="AX195" s="322"/>
      <c r="AY195" s="196"/>
      <c r="AZ195" s="196"/>
      <c r="BA195" s="196"/>
      <c r="BB195" s="196"/>
      <c r="BC195" s="196"/>
      <c r="BD195" s="196"/>
      <c r="BE195" s="196"/>
      <c r="BF195" s="247">
        <f t="shared" si="119"/>
        <v>1</v>
      </c>
      <c r="BG195" s="247">
        <f t="shared" si="104"/>
        <v>1</v>
      </c>
      <c r="BH195" s="247">
        <f t="shared" si="105"/>
        <v>1</v>
      </c>
      <c r="BI195" s="247">
        <f t="shared" si="106"/>
        <v>1</v>
      </c>
      <c r="BJ195" s="247">
        <f t="shared" si="107"/>
        <v>1</v>
      </c>
      <c r="BK195" s="247">
        <f t="shared" si="108"/>
        <v>1</v>
      </c>
      <c r="BL195" s="247">
        <f t="shared" si="109"/>
        <v>1</v>
      </c>
      <c r="BM195" s="232"/>
      <c r="BN195" s="232"/>
      <c r="BO195" s="232"/>
      <c r="BP195" s="232"/>
      <c r="BQ195" s="232"/>
      <c r="BR195" s="232"/>
      <c r="BS195" s="247">
        <f t="shared" si="110"/>
        <v>1</v>
      </c>
      <c r="BT195" s="232"/>
      <c r="BU195" s="232"/>
      <c r="BV195" s="247">
        <f t="shared" si="111"/>
        <v>1</v>
      </c>
      <c r="BW195" s="247">
        <f t="shared" si="112"/>
        <v>1</v>
      </c>
      <c r="BX195" s="247">
        <f t="shared" si="113"/>
        <v>1</v>
      </c>
      <c r="BY195" s="247">
        <f t="shared" si="114"/>
        <v>1</v>
      </c>
      <c r="BZ195" s="247">
        <f xml:space="preserve"> IF( ISNUMBER(#REF! ), 0, 1 )</f>
        <v>1</v>
      </c>
      <c r="CA195" s="247">
        <f t="shared" si="115"/>
        <v>1</v>
      </c>
      <c r="CB195" s="322"/>
      <c r="CC195" s="196"/>
      <c r="CD195" s="196"/>
      <c r="CE195" s="687"/>
      <c r="CF195" s="687"/>
      <c r="CG195" s="687"/>
    </row>
    <row r="196" spans="1:85" s="2444" customFormat="1" ht="15.75" customHeight="1">
      <c r="A196" s="687"/>
      <c r="B196" s="3053"/>
      <c r="C196" s="3054"/>
      <c r="D196" s="3085" t="s">
        <v>3600</v>
      </c>
      <c r="E196" s="3086"/>
      <c r="F196" s="3054"/>
      <c r="G196" s="3054"/>
      <c r="H196" s="3086"/>
      <c r="I196" s="3086"/>
      <c r="J196" s="3086"/>
      <c r="K196" s="3054"/>
      <c r="L196" s="3054"/>
      <c r="M196" s="3054"/>
      <c r="N196" s="3055"/>
      <c r="O196" s="3056"/>
      <c r="P196" s="3055"/>
      <c r="Q196" s="3057"/>
      <c r="R196" s="3056"/>
      <c r="S196" s="3056"/>
      <c r="T196" s="3056"/>
      <c r="U196" s="3090">
        <f t="shared" si="98"/>
        <v>0</v>
      </c>
      <c r="V196" s="3091">
        <f t="shared" si="99"/>
        <v>0</v>
      </c>
      <c r="W196" s="3091">
        <f t="shared" si="100"/>
        <v>0</v>
      </c>
      <c r="X196" s="3077"/>
      <c r="Y196" s="3075"/>
      <c r="Z196" s="3075"/>
      <c r="AA196" s="3058"/>
      <c r="AB196" s="3092">
        <f t="shared" si="101"/>
        <v>0</v>
      </c>
      <c r="AC196" s="3092" t="str">
        <f t="shared" si="102"/>
        <v/>
      </c>
      <c r="AD196" s="3058"/>
      <c r="AE196" s="3058"/>
      <c r="AF196" s="3056"/>
      <c r="AG196" s="3056"/>
      <c r="AH196" s="3056"/>
      <c r="AI196" s="3059" t="str">
        <f t="shared" si="90"/>
        <v>N</v>
      </c>
      <c r="AJ196" s="3059" t="str">
        <f t="shared" si="91"/>
        <v>N</v>
      </c>
      <c r="AK196" s="3059" t="str">
        <f t="shared" si="92"/>
        <v>N</v>
      </c>
      <c r="AL196" s="3059" t="str">
        <f t="shared" si="93"/>
        <v>N</v>
      </c>
      <c r="AM196" s="3059" t="str">
        <f t="shared" si="94"/>
        <v>N</v>
      </c>
      <c r="AN196" s="3059" t="str">
        <f t="shared" si="95"/>
        <v>N</v>
      </c>
      <c r="AO196" s="3059" t="str">
        <f t="shared" si="96"/>
        <v>N</v>
      </c>
      <c r="AP196" s="3059" t="str">
        <f t="shared" si="97"/>
        <v>N</v>
      </c>
      <c r="AQ196" s="3086"/>
      <c r="AR196" s="3060"/>
      <c r="AS196" s="32"/>
      <c r="AT196" s="34" t="s">
        <v>3788</v>
      </c>
      <c r="AU196" s="171"/>
      <c r="AV196" s="322"/>
      <c r="AW196" s="246" t="str">
        <f t="shared" si="117"/>
        <v>Please complete all cells in row</v>
      </c>
      <c r="AX196" s="322"/>
      <c r="AY196" s="196"/>
      <c r="AZ196" s="196"/>
      <c r="BA196" s="196"/>
      <c r="BB196" s="196"/>
      <c r="BC196" s="196"/>
      <c r="BD196" s="196"/>
      <c r="BE196" s="196"/>
      <c r="BF196" s="247">
        <f t="shared" si="119"/>
        <v>1</v>
      </c>
      <c r="BG196" s="247">
        <f t="shared" si="104"/>
        <v>1</v>
      </c>
      <c r="BH196" s="247">
        <f t="shared" si="105"/>
        <v>1</v>
      </c>
      <c r="BI196" s="247">
        <f t="shared" si="106"/>
        <v>1</v>
      </c>
      <c r="BJ196" s="247">
        <f t="shared" si="107"/>
        <v>1</v>
      </c>
      <c r="BK196" s="247">
        <f t="shared" si="108"/>
        <v>1</v>
      </c>
      <c r="BL196" s="247">
        <f t="shared" si="109"/>
        <v>1</v>
      </c>
      <c r="BM196" s="232"/>
      <c r="BN196" s="232"/>
      <c r="BO196" s="232"/>
      <c r="BP196" s="232"/>
      <c r="BQ196" s="232"/>
      <c r="BR196" s="232"/>
      <c r="BS196" s="247">
        <f t="shared" si="110"/>
        <v>1</v>
      </c>
      <c r="BT196" s="232"/>
      <c r="BU196" s="232"/>
      <c r="BV196" s="247">
        <f t="shared" si="111"/>
        <v>1</v>
      </c>
      <c r="BW196" s="247">
        <f t="shared" si="112"/>
        <v>1</v>
      </c>
      <c r="BX196" s="247">
        <f t="shared" si="113"/>
        <v>1</v>
      </c>
      <c r="BY196" s="247">
        <f t="shared" si="114"/>
        <v>1</v>
      </c>
      <c r="BZ196" s="247">
        <f xml:space="preserve"> IF( ISNUMBER(#REF! ), 0, 1 )</f>
        <v>1</v>
      </c>
      <c r="CA196" s="247">
        <f t="shared" si="115"/>
        <v>1</v>
      </c>
      <c r="CB196" s="322"/>
      <c r="CC196" s="196"/>
      <c r="CD196" s="196"/>
      <c r="CE196" s="687"/>
      <c r="CF196" s="687"/>
      <c r="CG196" s="687"/>
    </row>
    <row r="197" spans="1:85" s="2444" customFormat="1" ht="15.75" customHeight="1">
      <c r="A197" s="687"/>
      <c r="B197" s="3053"/>
      <c r="C197" s="3054"/>
      <c r="D197" s="3085" t="s">
        <v>3600</v>
      </c>
      <c r="E197" s="3086"/>
      <c r="F197" s="3054"/>
      <c r="G197" s="3054"/>
      <c r="H197" s="3086"/>
      <c r="I197" s="3086"/>
      <c r="J197" s="3086"/>
      <c r="K197" s="3054"/>
      <c r="L197" s="3054"/>
      <c r="M197" s="3054"/>
      <c r="N197" s="3055"/>
      <c r="O197" s="3056"/>
      <c r="P197" s="3055"/>
      <c r="Q197" s="3057"/>
      <c r="R197" s="3056"/>
      <c r="S197" s="3056"/>
      <c r="T197" s="3056"/>
      <c r="U197" s="3090">
        <f t="shared" si="98"/>
        <v>0</v>
      </c>
      <c r="V197" s="3091">
        <f t="shared" si="99"/>
        <v>0</v>
      </c>
      <c r="W197" s="3091">
        <f t="shared" si="100"/>
        <v>0</v>
      </c>
      <c r="X197" s="3077"/>
      <c r="Y197" s="3075"/>
      <c r="Z197" s="3075"/>
      <c r="AA197" s="3058"/>
      <c r="AB197" s="3092">
        <f t="shared" si="101"/>
        <v>0</v>
      </c>
      <c r="AC197" s="3092" t="str">
        <f t="shared" si="102"/>
        <v/>
      </c>
      <c r="AD197" s="3058"/>
      <c r="AE197" s="3058"/>
      <c r="AF197" s="3056"/>
      <c r="AG197" s="3056"/>
      <c r="AH197" s="3056"/>
      <c r="AI197" s="3059" t="str">
        <f t="shared" si="90"/>
        <v>N</v>
      </c>
      <c r="AJ197" s="3059" t="str">
        <f t="shared" si="91"/>
        <v>N</v>
      </c>
      <c r="AK197" s="3059" t="str">
        <f t="shared" si="92"/>
        <v>N</v>
      </c>
      <c r="AL197" s="3059" t="str">
        <f t="shared" si="93"/>
        <v>N</v>
      </c>
      <c r="AM197" s="3059" t="str">
        <f t="shared" si="94"/>
        <v>N</v>
      </c>
      <c r="AN197" s="3059" t="str">
        <f t="shared" si="95"/>
        <v>N</v>
      </c>
      <c r="AO197" s="3059" t="str">
        <f t="shared" si="96"/>
        <v>N</v>
      </c>
      <c r="AP197" s="3059" t="str">
        <f t="shared" si="97"/>
        <v>N</v>
      </c>
      <c r="AQ197" s="3086"/>
      <c r="AR197" s="3060"/>
      <c r="AS197" s="32"/>
      <c r="AT197" s="34" t="s">
        <v>3789</v>
      </c>
      <c r="AU197" s="171"/>
      <c r="AV197" s="322"/>
      <c r="AW197" s="246" t="str">
        <f t="shared" si="117"/>
        <v>Please complete all cells in row</v>
      </c>
      <c r="AX197" s="322"/>
      <c r="AY197" s="196"/>
      <c r="AZ197" s="196"/>
      <c r="BA197" s="196"/>
      <c r="BB197" s="196"/>
      <c r="BC197" s="196"/>
      <c r="BD197" s="196"/>
      <c r="BE197" s="196"/>
      <c r="BF197" s="247">
        <f t="shared" si="119"/>
        <v>1</v>
      </c>
      <c r="BG197" s="247">
        <f t="shared" si="104"/>
        <v>1</v>
      </c>
      <c r="BH197" s="247">
        <f t="shared" si="105"/>
        <v>1</v>
      </c>
      <c r="BI197" s="247">
        <f t="shared" si="106"/>
        <v>1</v>
      </c>
      <c r="BJ197" s="247">
        <f t="shared" si="107"/>
        <v>1</v>
      </c>
      <c r="BK197" s="247">
        <f t="shared" si="108"/>
        <v>1</v>
      </c>
      <c r="BL197" s="247">
        <f t="shared" si="109"/>
        <v>1</v>
      </c>
      <c r="BM197" s="232"/>
      <c r="BN197" s="232"/>
      <c r="BO197" s="232"/>
      <c r="BP197" s="232"/>
      <c r="BQ197" s="232"/>
      <c r="BR197" s="232"/>
      <c r="BS197" s="247">
        <f t="shared" si="110"/>
        <v>1</v>
      </c>
      <c r="BT197" s="232"/>
      <c r="BU197" s="232"/>
      <c r="BV197" s="247">
        <f t="shared" si="111"/>
        <v>1</v>
      </c>
      <c r="BW197" s="247">
        <f t="shared" si="112"/>
        <v>1</v>
      </c>
      <c r="BX197" s="247">
        <f t="shared" si="113"/>
        <v>1</v>
      </c>
      <c r="BY197" s="247">
        <f t="shared" si="114"/>
        <v>1</v>
      </c>
      <c r="BZ197" s="247">
        <f xml:space="preserve"> IF( ISNUMBER(#REF! ), 0, 1 )</f>
        <v>1</v>
      </c>
      <c r="CA197" s="247">
        <f t="shared" si="115"/>
        <v>1</v>
      </c>
      <c r="CB197" s="322"/>
      <c r="CC197" s="196"/>
      <c r="CD197" s="196"/>
      <c r="CE197" s="687"/>
      <c r="CF197" s="687"/>
      <c r="CG197" s="687"/>
    </row>
    <row r="198" spans="1:85" s="2444" customFormat="1" ht="15.75" customHeight="1">
      <c r="A198" s="687"/>
      <c r="B198" s="3053"/>
      <c r="C198" s="3054"/>
      <c r="D198" s="3085" t="s">
        <v>3600</v>
      </c>
      <c r="E198" s="3086"/>
      <c r="F198" s="3054"/>
      <c r="G198" s="3054"/>
      <c r="H198" s="3086"/>
      <c r="I198" s="3086"/>
      <c r="J198" s="3086"/>
      <c r="K198" s="3054"/>
      <c r="L198" s="3054"/>
      <c r="M198" s="3054"/>
      <c r="N198" s="3055"/>
      <c r="O198" s="3056"/>
      <c r="P198" s="3055"/>
      <c r="Q198" s="3057"/>
      <c r="R198" s="3056"/>
      <c r="S198" s="3056"/>
      <c r="T198" s="3056"/>
      <c r="U198" s="3090">
        <f t="shared" si="98"/>
        <v>0</v>
      </c>
      <c r="V198" s="3091">
        <f t="shared" si="99"/>
        <v>0</v>
      </c>
      <c r="W198" s="3091">
        <f t="shared" si="100"/>
        <v>0</v>
      </c>
      <c r="X198" s="3077"/>
      <c r="Y198" s="3075"/>
      <c r="Z198" s="3075"/>
      <c r="AA198" s="3058"/>
      <c r="AB198" s="3092">
        <f t="shared" si="101"/>
        <v>0</v>
      </c>
      <c r="AC198" s="3092" t="str">
        <f t="shared" si="102"/>
        <v/>
      </c>
      <c r="AD198" s="3058"/>
      <c r="AE198" s="3058"/>
      <c r="AF198" s="3056"/>
      <c r="AG198" s="3056"/>
      <c r="AH198" s="3056"/>
      <c r="AI198" s="3059" t="str">
        <f t="shared" si="90"/>
        <v>N</v>
      </c>
      <c r="AJ198" s="3059" t="str">
        <f t="shared" si="91"/>
        <v>N</v>
      </c>
      <c r="AK198" s="3059" t="str">
        <f t="shared" si="92"/>
        <v>N</v>
      </c>
      <c r="AL198" s="3059" t="str">
        <f t="shared" si="93"/>
        <v>N</v>
      </c>
      <c r="AM198" s="3059" t="str">
        <f t="shared" si="94"/>
        <v>N</v>
      </c>
      <c r="AN198" s="3059" t="str">
        <f t="shared" si="95"/>
        <v>N</v>
      </c>
      <c r="AO198" s="3059" t="str">
        <f t="shared" si="96"/>
        <v>N</v>
      </c>
      <c r="AP198" s="3059" t="str">
        <f t="shared" si="97"/>
        <v>N</v>
      </c>
      <c r="AQ198" s="3086"/>
      <c r="AR198" s="3060"/>
      <c r="AS198" s="32"/>
      <c r="AT198" s="34" t="s">
        <v>3790</v>
      </c>
      <c r="AU198" s="171"/>
      <c r="AV198" s="322"/>
      <c r="AW198" s="246" t="str">
        <f t="shared" si="117"/>
        <v>Please complete all cells in row</v>
      </c>
      <c r="AX198" s="322"/>
      <c r="AY198" s="196"/>
      <c r="AZ198" s="196"/>
      <c r="BA198" s="196"/>
      <c r="BB198" s="196"/>
      <c r="BC198" s="196"/>
      <c r="BD198" s="196"/>
      <c r="BE198" s="196"/>
      <c r="BF198" s="247">
        <f t="shared" si="119"/>
        <v>1</v>
      </c>
      <c r="BG198" s="247">
        <f t="shared" si="104"/>
        <v>1</v>
      </c>
      <c r="BH198" s="247">
        <f t="shared" si="105"/>
        <v>1</v>
      </c>
      <c r="BI198" s="247">
        <f t="shared" si="106"/>
        <v>1</v>
      </c>
      <c r="BJ198" s="247">
        <f t="shared" si="107"/>
        <v>1</v>
      </c>
      <c r="BK198" s="247">
        <f t="shared" si="108"/>
        <v>1</v>
      </c>
      <c r="BL198" s="247">
        <f t="shared" si="109"/>
        <v>1</v>
      </c>
      <c r="BM198" s="232"/>
      <c r="BN198" s="232"/>
      <c r="BO198" s="232"/>
      <c r="BP198" s="232"/>
      <c r="BQ198" s="232"/>
      <c r="BR198" s="232"/>
      <c r="BS198" s="247">
        <f t="shared" si="110"/>
        <v>1</v>
      </c>
      <c r="BT198" s="232"/>
      <c r="BU198" s="232"/>
      <c r="BV198" s="247">
        <f t="shared" si="111"/>
        <v>1</v>
      </c>
      <c r="BW198" s="247">
        <f t="shared" si="112"/>
        <v>1</v>
      </c>
      <c r="BX198" s="247">
        <f t="shared" si="113"/>
        <v>1</v>
      </c>
      <c r="BY198" s="247">
        <f t="shared" si="114"/>
        <v>1</v>
      </c>
      <c r="BZ198" s="247">
        <f xml:space="preserve"> IF( ISNUMBER(#REF! ), 0, 1 )</f>
        <v>1</v>
      </c>
      <c r="CA198" s="247">
        <f t="shared" si="115"/>
        <v>1</v>
      </c>
      <c r="CB198" s="322"/>
      <c r="CC198" s="196"/>
      <c r="CD198" s="196"/>
      <c r="CE198" s="687"/>
      <c r="CF198" s="687"/>
      <c r="CG198" s="687"/>
    </row>
    <row r="199" spans="1:85" s="2444" customFormat="1" ht="15.75" customHeight="1">
      <c r="A199" s="687"/>
      <c r="B199" s="3053"/>
      <c r="C199" s="3054"/>
      <c r="D199" s="3085" t="s">
        <v>3600</v>
      </c>
      <c r="E199" s="3086"/>
      <c r="F199" s="3054"/>
      <c r="G199" s="3054"/>
      <c r="H199" s="3086"/>
      <c r="I199" s="3086"/>
      <c r="J199" s="3086"/>
      <c r="K199" s="3054"/>
      <c r="L199" s="3054"/>
      <c r="M199" s="3054"/>
      <c r="N199" s="3055"/>
      <c r="O199" s="3056"/>
      <c r="P199" s="3055"/>
      <c r="Q199" s="3057"/>
      <c r="R199" s="3056"/>
      <c r="S199" s="3056"/>
      <c r="T199" s="3056"/>
      <c r="U199" s="3090">
        <f t="shared" si="98"/>
        <v>0</v>
      </c>
      <c r="V199" s="3091">
        <f t="shared" si="99"/>
        <v>0</v>
      </c>
      <c r="W199" s="3091">
        <f t="shared" si="100"/>
        <v>0</v>
      </c>
      <c r="X199" s="3077"/>
      <c r="Y199" s="3075"/>
      <c r="Z199" s="3075"/>
      <c r="AA199" s="3058"/>
      <c r="AB199" s="3092">
        <f t="shared" si="101"/>
        <v>0</v>
      </c>
      <c r="AC199" s="3092" t="str">
        <f t="shared" si="102"/>
        <v/>
      </c>
      <c r="AD199" s="3058"/>
      <c r="AE199" s="3058"/>
      <c r="AF199" s="3056"/>
      <c r="AG199" s="3056"/>
      <c r="AH199" s="3056"/>
      <c r="AI199" s="3059" t="str">
        <f t="shared" si="90"/>
        <v>N</v>
      </c>
      <c r="AJ199" s="3059" t="str">
        <f t="shared" si="91"/>
        <v>N</v>
      </c>
      <c r="AK199" s="3059" t="str">
        <f t="shared" si="92"/>
        <v>N</v>
      </c>
      <c r="AL199" s="3059" t="str">
        <f t="shared" si="93"/>
        <v>N</v>
      </c>
      <c r="AM199" s="3059" t="str">
        <f t="shared" si="94"/>
        <v>N</v>
      </c>
      <c r="AN199" s="3059" t="str">
        <f t="shared" si="95"/>
        <v>N</v>
      </c>
      <c r="AO199" s="3059" t="str">
        <f t="shared" si="96"/>
        <v>N</v>
      </c>
      <c r="AP199" s="3059" t="str">
        <f t="shared" si="97"/>
        <v>N</v>
      </c>
      <c r="AQ199" s="3086"/>
      <c r="AR199" s="3060"/>
      <c r="AS199" s="32"/>
      <c r="AT199" s="34" t="s">
        <v>3791</v>
      </c>
      <c r="AU199" s="171"/>
      <c r="AV199" s="322"/>
      <c r="AW199" s="246" t="str">
        <f t="shared" si="117"/>
        <v>Please complete all cells in row</v>
      </c>
      <c r="AX199" s="322"/>
      <c r="AY199" s="196"/>
      <c r="AZ199" s="196"/>
      <c r="BA199" s="196"/>
      <c r="BB199" s="196"/>
      <c r="BC199" s="196"/>
      <c r="BD199" s="196"/>
      <c r="BE199" s="196"/>
      <c r="BF199" s="247">
        <f t="shared" si="119"/>
        <v>1</v>
      </c>
      <c r="BG199" s="247">
        <f t="shared" si="104"/>
        <v>1</v>
      </c>
      <c r="BH199" s="247">
        <f t="shared" si="105"/>
        <v>1</v>
      </c>
      <c r="BI199" s="247">
        <f t="shared" si="106"/>
        <v>1</v>
      </c>
      <c r="BJ199" s="247">
        <f t="shared" si="107"/>
        <v>1</v>
      </c>
      <c r="BK199" s="247">
        <f t="shared" si="108"/>
        <v>1</v>
      </c>
      <c r="BL199" s="247">
        <f t="shared" si="109"/>
        <v>1</v>
      </c>
      <c r="BM199" s="232"/>
      <c r="BN199" s="232"/>
      <c r="BO199" s="232"/>
      <c r="BP199" s="232"/>
      <c r="BQ199" s="232"/>
      <c r="BR199" s="232"/>
      <c r="BS199" s="247">
        <f t="shared" si="110"/>
        <v>1</v>
      </c>
      <c r="BT199" s="232"/>
      <c r="BU199" s="232"/>
      <c r="BV199" s="247">
        <f t="shared" si="111"/>
        <v>1</v>
      </c>
      <c r="BW199" s="247">
        <f t="shared" si="112"/>
        <v>1</v>
      </c>
      <c r="BX199" s="247">
        <f t="shared" si="113"/>
        <v>1</v>
      </c>
      <c r="BY199" s="247">
        <f t="shared" si="114"/>
        <v>1</v>
      </c>
      <c r="BZ199" s="247">
        <f xml:space="preserve"> IF( ISNUMBER(#REF! ), 0, 1 )</f>
        <v>1</v>
      </c>
      <c r="CA199" s="247">
        <f t="shared" si="115"/>
        <v>1</v>
      </c>
      <c r="CB199" s="322"/>
      <c r="CC199" s="196"/>
      <c r="CD199" s="196"/>
      <c r="CE199" s="687"/>
      <c r="CF199" s="687"/>
      <c r="CG199" s="687"/>
    </row>
    <row r="200" spans="1:85" s="2444" customFormat="1" ht="15.75" customHeight="1">
      <c r="A200" s="687"/>
      <c r="B200" s="3053"/>
      <c r="C200" s="3054"/>
      <c r="D200" s="3085" t="s">
        <v>3600</v>
      </c>
      <c r="E200" s="3086"/>
      <c r="F200" s="3054"/>
      <c r="G200" s="3054"/>
      <c r="H200" s="3086"/>
      <c r="I200" s="3086"/>
      <c r="J200" s="3086"/>
      <c r="K200" s="3054"/>
      <c r="L200" s="3054"/>
      <c r="M200" s="3054"/>
      <c r="N200" s="3055"/>
      <c r="O200" s="3056"/>
      <c r="P200" s="3055"/>
      <c r="Q200" s="3057"/>
      <c r="R200" s="3056"/>
      <c r="S200" s="3056"/>
      <c r="T200" s="3056"/>
      <c r="U200" s="3090">
        <f t="shared" si="98"/>
        <v>0</v>
      </c>
      <c r="V200" s="3091">
        <f t="shared" si="99"/>
        <v>0</v>
      </c>
      <c r="W200" s="3091">
        <f t="shared" si="100"/>
        <v>0</v>
      </c>
      <c r="X200" s="3077"/>
      <c r="Y200" s="3075"/>
      <c r="Z200" s="3075"/>
      <c r="AA200" s="3058"/>
      <c r="AB200" s="3092">
        <f t="shared" si="101"/>
        <v>0</v>
      </c>
      <c r="AC200" s="3092" t="str">
        <f t="shared" si="102"/>
        <v/>
      </c>
      <c r="AD200" s="3058"/>
      <c r="AE200" s="3058"/>
      <c r="AF200" s="3056"/>
      <c r="AG200" s="3056"/>
      <c r="AH200" s="3056"/>
      <c r="AI200" s="3059" t="str">
        <f t="shared" si="90"/>
        <v>N</v>
      </c>
      <c r="AJ200" s="3059" t="str">
        <f t="shared" si="91"/>
        <v>N</v>
      </c>
      <c r="AK200" s="3059" t="str">
        <f t="shared" si="92"/>
        <v>N</v>
      </c>
      <c r="AL200" s="3059" t="str">
        <f t="shared" si="93"/>
        <v>N</v>
      </c>
      <c r="AM200" s="3059" t="str">
        <f t="shared" si="94"/>
        <v>N</v>
      </c>
      <c r="AN200" s="3059" t="str">
        <f t="shared" si="95"/>
        <v>N</v>
      </c>
      <c r="AO200" s="3059" t="str">
        <f t="shared" si="96"/>
        <v>N</v>
      </c>
      <c r="AP200" s="3059" t="str">
        <f t="shared" si="97"/>
        <v>N</v>
      </c>
      <c r="AQ200" s="3086"/>
      <c r="AR200" s="3060"/>
      <c r="AS200" s="32"/>
      <c r="AT200" s="34" t="s">
        <v>3792</v>
      </c>
      <c r="AU200" s="171"/>
      <c r="AV200" s="322"/>
      <c r="AW200" s="246" t="str">
        <f t="shared" si="117"/>
        <v>Please complete all cells in row</v>
      </c>
      <c r="AX200" s="322"/>
      <c r="AY200" s="196"/>
      <c r="AZ200" s="196"/>
      <c r="BA200" s="196"/>
      <c r="BB200" s="196"/>
      <c r="BC200" s="196"/>
      <c r="BD200" s="196"/>
      <c r="BE200" s="196"/>
      <c r="BF200" s="247">
        <f t="shared" si="119"/>
        <v>1</v>
      </c>
      <c r="BG200" s="247">
        <f t="shared" si="104"/>
        <v>1</v>
      </c>
      <c r="BH200" s="247">
        <f t="shared" si="105"/>
        <v>1</v>
      </c>
      <c r="BI200" s="247">
        <f t="shared" si="106"/>
        <v>1</v>
      </c>
      <c r="BJ200" s="247">
        <f t="shared" si="107"/>
        <v>1</v>
      </c>
      <c r="BK200" s="247">
        <f t="shared" si="108"/>
        <v>1</v>
      </c>
      <c r="BL200" s="247">
        <f t="shared" si="109"/>
        <v>1</v>
      </c>
      <c r="BM200" s="232"/>
      <c r="BN200" s="232"/>
      <c r="BO200" s="232"/>
      <c r="BP200" s="232"/>
      <c r="BQ200" s="232"/>
      <c r="BR200" s="232"/>
      <c r="BS200" s="247">
        <f t="shared" si="110"/>
        <v>1</v>
      </c>
      <c r="BT200" s="232"/>
      <c r="BU200" s="232"/>
      <c r="BV200" s="247">
        <f t="shared" si="111"/>
        <v>1</v>
      </c>
      <c r="BW200" s="247">
        <f t="shared" si="112"/>
        <v>1</v>
      </c>
      <c r="BX200" s="247">
        <f t="shared" si="113"/>
        <v>1</v>
      </c>
      <c r="BY200" s="247">
        <f t="shared" si="114"/>
        <v>1</v>
      </c>
      <c r="BZ200" s="247">
        <f xml:space="preserve"> IF( ISNUMBER(#REF! ), 0, 1 )</f>
        <v>1</v>
      </c>
      <c r="CA200" s="247">
        <f t="shared" si="115"/>
        <v>1</v>
      </c>
      <c r="CB200" s="322"/>
      <c r="CC200" s="196"/>
      <c r="CD200" s="196"/>
      <c r="CE200" s="687"/>
      <c r="CF200" s="687"/>
      <c r="CG200" s="687"/>
    </row>
    <row r="201" spans="1:85" s="2444" customFormat="1" ht="15.75" customHeight="1">
      <c r="A201" s="687"/>
      <c r="B201" s="3053"/>
      <c r="C201" s="3054"/>
      <c r="D201" s="3085" t="s">
        <v>3600</v>
      </c>
      <c r="E201" s="3086"/>
      <c r="F201" s="3054"/>
      <c r="G201" s="3054"/>
      <c r="H201" s="3086"/>
      <c r="I201" s="3086"/>
      <c r="J201" s="3086"/>
      <c r="K201" s="3054"/>
      <c r="L201" s="3054"/>
      <c r="M201" s="3054"/>
      <c r="N201" s="3055"/>
      <c r="O201" s="3056"/>
      <c r="P201" s="3055"/>
      <c r="Q201" s="3057"/>
      <c r="R201" s="3056"/>
      <c r="S201" s="3056"/>
      <c r="T201" s="3056"/>
      <c r="U201" s="3090">
        <f t="shared" si="98"/>
        <v>0</v>
      </c>
      <c r="V201" s="3091">
        <f t="shared" si="99"/>
        <v>0</v>
      </c>
      <c r="W201" s="3091">
        <f t="shared" si="100"/>
        <v>0</v>
      </c>
      <c r="X201" s="3077"/>
      <c r="Y201" s="3075"/>
      <c r="Z201" s="3075"/>
      <c r="AA201" s="3058"/>
      <c r="AB201" s="3092">
        <f t="shared" si="101"/>
        <v>0</v>
      </c>
      <c r="AC201" s="3092" t="str">
        <f t="shared" si="102"/>
        <v/>
      </c>
      <c r="AD201" s="3058"/>
      <c r="AE201" s="3058"/>
      <c r="AF201" s="3056"/>
      <c r="AG201" s="3056"/>
      <c r="AH201" s="3056"/>
      <c r="AI201" s="3059" t="str">
        <f t="shared" ref="AI201:AI264" si="120">IF($H201="Fixed", IF(OR(LEFT($D201,4)="swap",LEFT($D201,5)="other"),"N","Y"),"N")</f>
        <v>N</v>
      </c>
      <c r="AJ201" s="3059" t="str">
        <f t="shared" ref="AJ201:AJ264" si="121">IF($H201="Floating", IF(OR(LEFT($D201,4)="swap",LEFT($D201,5)="other"),"N","Y"),"N")</f>
        <v>N</v>
      </c>
      <c r="AK201" s="3059" t="str">
        <f t="shared" ref="AK201:AK264" si="122">IF($H201="RPI", IF(OR(LEFT($D201,4)="swap",LEFT($D201,5)="other"),"N","Y"),"N")</f>
        <v>N</v>
      </c>
      <c r="AL201" s="3059" t="str">
        <f t="shared" ref="AL201:AL264" si="123">IF($H201="CPI/CPIH", IF(OR(LEFT($D201,4)="swap",LEFT($D201,5)="other"),"N","Y"),"N")</f>
        <v>N</v>
      </c>
      <c r="AM201" s="3059" t="str">
        <f t="shared" ref="AM201:AM264" si="124">IF($I201="Fixed", IF(OR(LEFT($D201,4)="swap",LEFT($D201,5)="other"),"N","Y"),"N")</f>
        <v>N</v>
      </c>
      <c r="AN201" s="3059" t="str">
        <f t="shared" ref="AN201:AN264" si="125">IF($I201="Floating", IF(OR(LEFT($D201,4)="swap",LEFT($D201,5)="other"),"N","Y"),"N")</f>
        <v>N</v>
      </c>
      <c r="AO201" s="3059" t="str">
        <f t="shared" ref="AO201:AO264" si="126">IF($I201="RPI", IF(OR(LEFT($D201,4)="swap",LEFT($D201,5)="other"),"N","Y"),"N")</f>
        <v>N</v>
      </c>
      <c r="AP201" s="3059" t="str">
        <f t="shared" ref="AP201:AP264" si="127">IF($I201="CPI/CPIH", IF(OR(LEFT($D201,4)="swap",LEFT($D201,5)="other"),"N","Y"),"N")</f>
        <v>N</v>
      </c>
      <c r="AQ201" s="3086"/>
      <c r="AR201" s="3060"/>
      <c r="AS201" s="32"/>
      <c r="AT201" s="34" t="s">
        <v>3793</v>
      </c>
      <c r="AU201" s="171"/>
      <c r="AV201" s="322"/>
      <c r="AW201" s="246" t="str">
        <f t="shared" si="117"/>
        <v>Please complete all cells in row</v>
      </c>
      <c r="AX201" s="322"/>
      <c r="AY201" s="196"/>
      <c r="AZ201" s="196"/>
      <c r="BA201" s="196"/>
      <c r="BB201" s="196"/>
      <c r="BC201" s="196"/>
      <c r="BD201" s="196"/>
      <c r="BE201" s="196"/>
      <c r="BF201" s="247">
        <f t="shared" si="119"/>
        <v>1</v>
      </c>
      <c r="BG201" s="247">
        <f t="shared" si="104"/>
        <v>1</v>
      </c>
      <c r="BH201" s="247">
        <f t="shared" si="105"/>
        <v>1</v>
      </c>
      <c r="BI201" s="247">
        <f t="shared" si="106"/>
        <v>1</v>
      </c>
      <c r="BJ201" s="247">
        <f t="shared" si="107"/>
        <v>1</v>
      </c>
      <c r="BK201" s="247">
        <f t="shared" si="108"/>
        <v>1</v>
      </c>
      <c r="BL201" s="247">
        <f t="shared" si="109"/>
        <v>1</v>
      </c>
      <c r="BM201" s="232"/>
      <c r="BN201" s="232"/>
      <c r="BO201" s="232"/>
      <c r="BP201" s="232"/>
      <c r="BQ201" s="232"/>
      <c r="BR201" s="232"/>
      <c r="BS201" s="247">
        <f t="shared" si="110"/>
        <v>1</v>
      </c>
      <c r="BT201" s="232"/>
      <c r="BU201" s="232"/>
      <c r="BV201" s="247">
        <f t="shared" si="111"/>
        <v>1</v>
      </c>
      <c r="BW201" s="247">
        <f t="shared" si="112"/>
        <v>1</v>
      </c>
      <c r="BX201" s="247">
        <f t="shared" si="113"/>
        <v>1</v>
      </c>
      <c r="BY201" s="247">
        <f t="shared" si="114"/>
        <v>1</v>
      </c>
      <c r="BZ201" s="247">
        <f xml:space="preserve"> IF( ISNUMBER(#REF! ), 0, 1 )</f>
        <v>1</v>
      </c>
      <c r="CA201" s="247">
        <f t="shared" si="115"/>
        <v>1</v>
      </c>
      <c r="CB201" s="322"/>
      <c r="CC201" s="196"/>
      <c r="CD201" s="196"/>
      <c r="CE201" s="687"/>
      <c r="CF201" s="687"/>
      <c r="CG201" s="687"/>
    </row>
    <row r="202" spans="1:85" s="2444" customFormat="1" ht="15.75" customHeight="1">
      <c r="A202" s="687"/>
      <c r="B202" s="3053"/>
      <c r="C202" s="3054"/>
      <c r="D202" s="3085" t="s">
        <v>3600</v>
      </c>
      <c r="E202" s="3086"/>
      <c r="F202" s="3054"/>
      <c r="G202" s="3054"/>
      <c r="H202" s="3086"/>
      <c r="I202" s="3086"/>
      <c r="J202" s="3086"/>
      <c r="K202" s="3054"/>
      <c r="L202" s="3054"/>
      <c r="M202" s="3054"/>
      <c r="N202" s="3055"/>
      <c r="O202" s="3056"/>
      <c r="P202" s="3055"/>
      <c r="Q202" s="3057"/>
      <c r="R202" s="3056"/>
      <c r="S202" s="3056"/>
      <c r="T202" s="3056"/>
      <c r="U202" s="3090">
        <f t="shared" si="98"/>
        <v>0</v>
      </c>
      <c r="V202" s="3091">
        <f t="shared" si="99"/>
        <v>0</v>
      </c>
      <c r="W202" s="3091">
        <f t="shared" si="100"/>
        <v>0</v>
      </c>
      <c r="X202" s="3077"/>
      <c r="Y202" s="3075"/>
      <c r="Z202" s="3075"/>
      <c r="AA202" s="3058"/>
      <c r="AB202" s="3092">
        <f t="shared" si="101"/>
        <v>0</v>
      </c>
      <c r="AC202" s="3092" t="str">
        <f t="shared" si="102"/>
        <v/>
      </c>
      <c r="AD202" s="3058"/>
      <c r="AE202" s="3058"/>
      <c r="AF202" s="3056"/>
      <c r="AG202" s="3056"/>
      <c r="AH202" s="3056"/>
      <c r="AI202" s="3059" t="str">
        <f t="shared" si="120"/>
        <v>N</v>
      </c>
      <c r="AJ202" s="3059" t="str">
        <f t="shared" si="121"/>
        <v>N</v>
      </c>
      <c r="AK202" s="3059" t="str">
        <f t="shared" si="122"/>
        <v>N</v>
      </c>
      <c r="AL202" s="3059" t="str">
        <f t="shared" si="123"/>
        <v>N</v>
      </c>
      <c r="AM202" s="3059" t="str">
        <f t="shared" si="124"/>
        <v>N</v>
      </c>
      <c r="AN202" s="3059" t="str">
        <f t="shared" si="125"/>
        <v>N</v>
      </c>
      <c r="AO202" s="3059" t="str">
        <f t="shared" si="126"/>
        <v>N</v>
      </c>
      <c r="AP202" s="3059" t="str">
        <f t="shared" si="127"/>
        <v>N</v>
      </c>
      <c r="AQ202" s="3086"/>
      <c r="AR202" s="3060"/>
      <c r="AS202" s="32"/>
      <c r="AT202" s="34" t="s">
        <v>3794</v>
      </c>
      <c r="AU202" s="171"/>
      <c r="AV202" s="322"/>
      <c r="AW202" s="246" t="str">
        <f t="shared" si="117"/>
        <v>Please complete all cells in row</v>
      </c>
      <c r="AX202" s="322"/>
      <c r="AY202" s="196"/>
      <c r="AZ202" s="196"/>
      <c r="BA202" s="196"/>
      <c r="BB202" s="196"/>
      <c r="BC202" s="196"/>
      <c r="BD202" s="196"/>
      <c r="BE202" s="196"/>
      <c r="BF202" s="247">
        <f t="shared" si="119"/>
        <v>1</v>
      </c>
      <c r="BG202" s="247">
        <f t="shared" si="104"/>
        <v>1</v>
      </c>
      <c r="BH202" s="247">
        <f t="shared" si="105"/>
        <v>1</v>
      </c>
      <c r="BI202" s="247">
        <f t="shared" si="106"/>
        <v>1</v>
      </c>
      <c r="BJ202" s="247">
        <f t="shared" si="107"/>
        <v>1</v>
      </c>
      <c r="BK202" s="247">
        <f t="shared" si="108"/>
        <v>1</v>
      </c>
      <c r="BL202" s="247">
        <f t="shared" si="109"/>
        <v>1</v>
      </c>
      <c r="BM202" s="232"/>
      <c r="BN202" s="232"/>
      <c r="BO202" s="232"/>
      <c r="BP202" s="232"/>
      <c r="BQ202" s="232"/>
      <c r="BR202" s="232"/>
      <c r="BS202" s="247">
        <f t="shared" si="110"/>
        <v>1</v>
      </c>
      <c r="BT202" s="232"/>
      <c r="BU202" s="232"/>
      <c r="BV202" s="247">
        <f t="shared" si="111"/>
        <v>1</v>
      </c>
      <c r="BW202" s="247">
        <f t="shared" si="112"/>
        <v>1</v>
      </c>
      <c r="BX202" s="247">
        <f t="shared" si="113"/>
        <v>1</v>
      </c>
      <c r="BY202" s="247">
        <f t="shared" si="114"/>
        <v>1</v>
      </c>
      <c r="BZ202" s="247">
        <f xml:space="preserve"> IF( ISNUMBER(#REF! ), 0, 1 )</f>
        <v>1</v>
      </c>
      <c r="CA202" s="247">
        <f t="shared" si="115"/>
        <v>1</v>
      </c>
      <c r="CB202" s="322"/>
      <c r="CC202" s="196"/>
      <c r="CD202" s="196"/>
      <c r="CE202" s="687"/>
      <c r="CF202" s="687"/>
      <c r="CG202" s="687"/>
    </row>
    <row r="203" spans="1:85" s="2444" customFormat="1" ht="15.75" customHeight="1">
      <c r="A203" s="687"/>
      <c r="B203" s="3053"/>
      <c r="C203" s="3054"/>
      <c r="D203" s="3085" t="s">
        <v>3600</v>
      </c>
      <c r="E203" s="3086"/>
      <c r="F203" s="3054"/>
      <c r="G203" s="3054"/>
      <c r="H203" s="3086"/>
      <c r="I203" s="3086"/>
      <c r="J203" s="3086"/>
      <c r="K203" s="3054"/>
      <c r="L203" s="3054"/>
      <c r="M203" s="3054"/>
      <c r="N203" s="3055"/>
      <c r="O203" s="3056"/>
      <c r="P203" s="3055"/>
      <c r="Q203" s="3057"/>
      <c r="R203" s="3056"/>
      <c r="S203" s="3056"/>
      <c r="T203" s="3056"/>
      <c r="U203" s="3090">
        <f t="shared" ref="U203:U266" si="128">IFERROR(Q203*S203,"")</f>
        <v>0</v>
      </c>
      <c r="V203" s="3091">
        <f t="shared" ref="V203:V266" si="129">IF(AA203=0,0,((1+AA203)/(1+$C$415))-1)</f>
        <v>0</v>
      </c>
      <c r="W203" s="3091">
        <f t="shared" ref="W203:W266" si="130">IF(AA203=0,0,((1+AA203)/(1+$C$416))-1)</f>
        <v>0</v>
      </c>
      <c r="X203" s="3077"/>
      <c r="Y203" s="3075"/>
      <c r="Z203" s="3075"/>
      <c r="AA203" s="3058"/>
      <c r="AB203" s="3092">
        <f t="shared" ref="AB203:AB266" si="131">AA203*T203</f>
        <v>0</v>
      </c>
      <c r="AC203" s="3092" t="str">
        <f t="shared" ref="AC203:AC266" si="132">IF(I203="","",IF(OR(I203="Fixed",I203="Floating"),AB203,IF(I203="RPI",T203*V203,IF(I203="CPI/CPIH",T203*W203,"Check Instrument Type"))))</f>
        <v/>
      </c>
      <c r="AD203" s="3058"/>
      <c r="AE203" s="3058"/>
      <c r="AF203" s="3056"/>
      <c r="AG203" s="3056"/>
      <c r="AH203" s="3056"/>
      <c r="AI203" s="3059" t="str">
        <f t="shared" si="120"/>
        <v>N</v>
      </c>
      <c r="AJ203" s="3059" t="str">
        <f t="shared" si="121"/>
        <v>N</v>
      </c>
      <c r="AK203" s="3059" t="str">
        <f t="shared" si="122"/>
        <v>N</v>
      </c>
      <c r="AL203" s="3059" t="str">
        <f t="shared" si="123"/>
        <v>N</v>
      </c>
      <c r="AM203" s="3059" t="str">
        <f t="shared" si="124"/>
        <v>N</v>
      </c>
      <c r="AN203" s="3059" t="str">
        <f t="shared" si="125"/>
        <v>N</v>
      </c>
      <c r="AO203" s="3059" t="str">
        <f t="shared" si="126"/>
        <v>N</v>
      </c>
      <c r="AP203" s="3059" t="str">
        <f t="shared" si="127"/>
        <v>N</v>
      </c>
      <c r="AQ203" s="3086"/>
      <c r="AR203" s="3060"/>
      <c r="AS203" s="32"/>
      <c r="AT203" s="34" t="s">
        <v>3795</v>
      </c>
      <c r="AU203" s="171"/>
      <c r="AV203" s="322"/>
      <c r="AW203" s="246" t="str">
        <f t="shared" si="117"/>
        <v>Please complete all cells in row</v>
      </c>
      <c r="AX203" s="322"/>
      <c r="AY203" s="196"/>
      <c r="AZ203" s="196"/>
      <c r="BA203" s="196"/>
      <c r="BB203" s="196"/>
      <c r="BC203" s="196"/>
      <c r="BD203" s="196"/>
      <c r="BE203" s="196"/>
      <c r="BF203" s="247">
        <f t="shared" si="119"/>
        <v>1</v>
      </c>
      <c r="BG203" s="247">
        <f t="shared" si="104"/>
        <v>1</v>
      </c>
      <c r="BH203" s="247">
        <f t="shared" si="105"/>
        <v>1</v>
      </c>
      <c r="BI203" s="247">
        <f t="shared" si="106"/>
        <v>1</v>
      </c>
      <c r="BJ203" s="247">
        <f t="shared" si="107"/>
        <v>1</v>
      </c>
      <c r="BK203" s="247">
        <f t="shared" si="108"/>
        <v>1</v>
      </c>
      <c r="BL203" s="247">
        <f t="shared" si="109"/>
        <v>1</v>
      </c>
      <c r="BM203" s="232"/>
      <c r="BN203" s="232"/>
      <c r="BO203" s="232"/>
      <c r="BP203" s="232"/>
      <c r="BQ203" s="232"/>
      <c r="BR203" s="232"/>
      <c r="BS203" s="247">
        <f t="shared" si="110"/>
        <v>1</v>
      </c>
      <c r="BT203" s="232"/>
      <c r="BU203" s="232"/>
      <c r="BV203" s="247">
        <f t="shared" si="111"/>
        <v>1</v>
      </c>
      <c r="BW203" s="247">
        <f t="shared" si="112"/>
        <v>1</v>
      </c>
      <c r="BX203" s="247">
        <f t="shared" si="113"/>
        <v>1</v>
      </c>
      <c r="BY203" s="247">
        <f t="shared" si="114"/>
        <v>1</v>
      </c>
      <c r="BZ203" s="247">
        <f xml:space="preserve"> IF( ISNUMBER(#REF! ), 0, 1 )</f>
        <v>1</v>
      </c>
      <c r="CA203" s="247">
        <f t="shared" si="115"/>
        <v>1</v>
      </c>
      <c r="CB203" s="322"/>
      <c r="CC203" s="196"/>
      <c r="CD203" s="196"/>
      <c r="CE203" s="687"/>
      <c r="CF203" s="687"/>
      <c r="CG203" s="687"/>
    </row>
    <row r="204" spans="1:85" s="2444" customFormat="1" ht="15.75" customHeight="1">
      <c r="A204" s="687"/>
      <c r="B204" s="3053"/>
      <c r="C204" s="3054"/>
      <c r="D204" s="3085" t="s">
        <v>3600</v>
      </c>
      <c r="E204" s="3086"/>
      <c r="F204" s="3054"/>
      <c r="G204" s="3054"/>
      <c r="H204" s="3086"/>
      <c r="I204" s="3086"/>
      <c r="J204" s="3086"/>
      <c r="K204" s="3054"/>
      <c r="L204" s="3054"/>
      <c r="M204" s="3054"/>
      <c r="N204" s="3055"/>
      <c r="O204" s="3056"/>
      <c r="P204" s="3055"/>
      <c r="Q204" s="3057"/>
      <c r="R204" s="3056"/>
      <c r="S204" s="3056"/>
      <c r="T204" s="3056"/>
      <c r="U204" s="3090">
        <f t="shared" si="128"/>
        <v>0</v>
      </c>
      <c r="V204" s="3091">
        <f t="shared" si="129"/>
        <v>0</v>
      </c>
      <c r="W204" s="3091">
        <f t="shared" si="130"/>
        <v>0</v>
      </c>
      <c r="X204" s="3077"/>
      <c r="Y204" s="3075"/>
      <c r="Z204" s="3075"/>
      <c r="AA204" s="3058"/>
      <c r="AB204" s="3092">
        <f t="shared" si="131"/>
        <v>0</v>
      </c>
      <c r="AC204" s="3092" t="str">
        <f t="shared" si="132"/>
        <v/>
      </c>
      <c r="AD204" s="3058"/>
      <c r="AE204" s="3058"/>
      <c r="AF204" s="3056"/>
      <c r="AG204" s="3056"/>
      <c r="AH204" s="3056"/>
      <c r="AI204" s="3059" t="str">
        <f t="shared" si="120"/>
        <v>N</v>
      </c>
      <c r="AJ204" s="3059" t="str">
        <f t="shared" si="121"/>
        <v>N</v>
      </c>
      <c r="AK204" s="3059" t="str">
        <f t="shared" si="122"/>
        <v>N</v>
      </c>
      <c r="AL204" s="3059" t="str">
        <f t="shared" si="123"/>
        <v>N</v>
      </c>
      <c r="AM204" s="3059" t="str">
        <f t="shared" si="124"/>
        <v>N</v>
      </c>
      <c r="AN204" s="3059" t="str">
        <f t="shared" si="125"/>
        <v>N</v>
      </c>
      <c r="AO204" s="3059" t="str">
        <f t="shared" si="126"/>
        <v>N</v>
      </c>
      <c r="AP204" s="3059" t="str">
        <f t="shared" si="127"/>
        <v>N</v>
      </c>
      <c r="AQ204" s="3086"/>
      <c r="AR204" s="3060"/>
      <c r="AS204" s="32"/>
      <c r="AT204" s="34" t="s">
        <v>3796</v>
      </c>
      <c r="AU204" s="171"/>
      <c r="AV204" s="322"/>
      <c r="AW204" s="246" t="str">
        <f t="shared" si="117"/>
        <v>Please complete all cells in row</v>
      </c>
      <c r="AX204" s="322"/>
      <c r="AY204" s="196"/>
      <c r="AZ204" s="196"/>
      <c r="BA204" s="196"/>
      <c r="BB204" s="196"/>
      <c r="BC204" s="196"/>
      <c r="BD204" s="196"/>
      <c r="BE204" s="196"/>
      <c r="BF204" s="247">
        <f t="shared" si="119"/>
        <v>1</v>
      </c>
      <c r="BG204" s="247">
        <f t="shared" si="104"/>
        <v>1</v>
      </c>
      <c r="BH204" s="247">
        <f t="shared" si="105"/>
        <v>1</v>
      </c>
      <c r="BI204" s="247">
        <f t="shared" si="106"/>
        <v>1</v>
      </c>
      <c r="BJ204" s="247">
        <f t="shared" si="107"/>
        <v>1</v>
      </c>
      <c r="BK204" s="247">
        <f t="shared" si="108"/>
        <v>1</v>
      </c>
      <c r="BL204" s="247">
        <f t="shared" si="109"/>
        <v>1</v>
      </c>
      <c r="BM204" s="232"/>
      <c r="BN204" s="232"/>
      <c r="BO204" s="232"/>
      <c r="BP204" s="232"/>
      <c r="BQ204" s="232"/>
      <c r="BR204" s="232"/>
      <c r="BS204" s="247">
        <f t="shared" si="110"/>
        <v>1</v>
      </c>
      <c r="BT204" s="232"/>
      <c r="BU204" s="232"/>
      <c r="BV204" s="247">
        <f t="shared" si="111"/>
        <v>1</v>
      </c>
      <c r="BW204" s="247">
        <f t="shared" si="112"/>
        <v>1</v>
      </c>
      <c r="BX204" s="247">
        <f t="shared" si="113"/>
        <v>1</v>
      </c>
      <c r="BY204" s="247">
        <f t="shared" si="114"/>
        <v>1</v>
      </c>
      <c r="BZ204" s="247">
        <f xml:space="preserve"> IF( ISNUMBER(#REF! ), 0, 1 )</f>
        <v>1</v>
      </c>
      <c r="CA204" s="247">
        <f t="shared" si="115"/>
        <v>1</v>
      </c>
      <c r="CB204" s="322"/>
      <c r="CC204" s="196"/>
      <c r="CD204" s="196"/>
      <c r="CE204" s="687"/>
      <c r="CF204" s="687"/>
      <c r="CG204" s="687"/>
    </row>
    <row r="205" spans="1:85" s="2444" customFormat="1" ht="15.75" customHeight="1">
      <c r="A205" s="687"/>
      <c r="B205" s="3053"/>
      <c r="C205" s="3054"/>
      <c r="D205" s="3085" t="s">
        <v>3600</v>
      </c>
      <c r="E205" s="3086"/>
      <c r="F205" s="3054"/>
      <c r="G205" s="3054"/>
      <c r="H205" s="3086"/>
      <c r="I205" s="3086"/>
      <c r="J205" s="3086"/>
      <c r="K205" s="3054"/>
      <c r="L205" s="3054"/>
      <c r="M205" s="3054"/>
      <c r="N205" s="3055"/>
      <c r="O205" s="3056"/>
      <c r="P205" s="3055"/>
      <c r="Q205" s="3057"/>
      <c r="R205" s="3056"/>
      <c r="S205" s="3056"/>
      <c r="T205" s="3056"/>
      <c r="U205" s="3090">
        <f t="shared" si="128"/>
        <v>0</v>
      </c>
      <c r="V205" s="3091">
        <f t="shared" si="129"/>
        <v>0</v>
      </c>
      <c r="W205" s="3091">
        <f t="shared" si="130"/>
        <v>0</v>
      </c>
      <c r="X205" s="3077"/>
      <c r="Y205" s="3075"/>
      <c r="Z205" s="3075"/>
      <c r="AA205" s="3058"/>
      <c r="AB205" s="3092">
        <f t="shared" si="131"/>
        <v>0</v>
      </c>
      <c r="AC205" s="3092" t="str">
        <f t="shared" si="132"/>
        <v/>
      </c>
      <c r="AD205" s="3058"/>
      <c r="AE205" s="3058"/>
      <c r="AF205" s="3056"/>
      <c r="AG205" s="3056"/>
      <c r="AH205" s="3056"/>
      <c r="AI205" s="3059" t="str">
        <f t="shared" si="120"/>
        <v>N</v>
      </c>
      <c r="AJ205" s="3059" t="str">
        <f t="shared" si="121"/>
        <v>N</v>
      </c>
      <c r="AK205" s="3059" t="str">
        <f t="shared" si="122"/>
        <v>N</v>
      </c>
      <c r="AL205" s="3059" t="str">
        <f t="shared" si="123"/>
        <v>N</v>
      </c>
      <c r="AM205" s="3059" t="str">
        <f t="shared" si="124"/>
        <v>N</v>
      </c>
      <c r="AN205" s="3059" t="str">
        <f t="shared" si="125"/>
        <v>N</v>
      </c>
      <c r="AO205" s="3059" t="str">
        <f t="shared" si="126"/>
        <v>N</v>
      </c>
      <c r="AP205" s="3059" t="str">
        <f t="shared" si="127"/>
        <v>N</v>
      </c>
      <c r="AQ205" s="3086"/>
      <c r="AR205" s="3060"/>
      <c r="AS205" s="32"/>
      <c r="AT205" s="34" t="s">
        <v>3797</v>
      </c>
      <c r="AU205" s="171"/>
      <c r="AV205" s="322"/>
      <c r="AW205" s="246" t="str">
        <f t="shared" si="117"/>
        <v>Please complete all cells in row</v>
      </c>
      <c r="AX205" s="322"/>
      <c r="AY205" s="196"/>
      <c r="AZ205" s="196"/>
      <c r="BA205" s="196"/>
      <c r="BB205" s="196"/>
      <c r="BC205" s="196"/>
      <c r="BD205" s="196"/>
      <c r="BE205" s="196"/>
      <c r="BF205" s="247">
        <f t="shared" si="119"/>
        <v>1</v>
      </c>
      <c r="BG205" s="247">
        <f t="shared" si="104"/>
        <v>1</v>
      </c>
      <c r="BH205" s="247">
        <f t="shared" si="105"/>
        <v>1</v>
      </c>
      <c r="BI205" s="247">
        <f t="shared" si="106"/>
        <v>1</v>
      </c>
      <c r="BJ205" s="247">
        <f t="shared" si="107"/>
        <v>1</v>
      </c>
      <c r="BK205" s="247">
        <f t="shared" si="108"/>
        <v>1</v>
      </c>
      <c r="BL205" s="247">
        <f t="shared" si="109"/>
        <v>1</v>
      </c>
      <c r="BM205" s="232"/>
      <c r="BN205" s="232"/>
      <c r="BO205" s="232"/>
      <c r="BP205" s="232"/>
      <c r="BQ205" s="232"/>
      <c r="BR205" s="232"/>
      <c r="BS205" s="247">
        <f t="shared" si="110"/>
        <v>1</v>
      </c>
      <c r="BT205" s="232"/>
      <c r="BU205" s="232"/>
      <c r="BV205" s="247">
        <f t="shared" si="111"/>
        <v>1</v>
      </c>
      <c r="BW205" s="247">
        <f t="shared" si="112"/>
        <v>1</v>
      </c>
      <c r="BX205" s="247">
        <f t="shared" si="113"/>
        <v>1</v>
      </c>
      <c r="BY205" s="247">
        <f t="shared" si="114"/>
        <v>1</v>
      </c>
      <c r="BZ205" s="247">
        <f xml:space="preserve"> IF( ISNUMBER(#REF! ), 0, 1 )</f>
        <v>1</v>
      </c>
      <c r="CA205" s="247">
        <f t="shared" si="115"/>
        <v>1</v>
      </c>
      <c r="CB205" s="322"/>
      <c r="CC205" s="196"/>
      <c r="CD205" s="196"/>
      <c r="CE205" s="687"/>
      <c r="CF205" s="687"/>
      <c r="CG205" s="687"/>
    </row>
    <row r="206" spans="1:85" s="2444" customFormat="1" ht="15.75" customHeight="1">
      <c r="A206" s="687"/>
      <c r="B206" s="3053"/>
      <c r="C206" s="3054"/>
      <c r="D206" s="3085" t="s">
        <v>3600</v>
      </c>
      <c r="E206" s="3086"/>
      <c r="F206" s="3054"/>
      <c r="G206" s="3054"/>
      <c r="H206" s="3086"/>
      <c r="I206" s="3086"/>
      <c r="J206" s="3086"/>
      <c r="K206" s="3054"/>
      <c r="L206" s="3054"/>
      <c r="M206" s="3054"/>
      <c r="N206" s="3055"/>
      <c r="O206" s="3056"/>
      <c r="P206" s="3055"/>
      <c r="Q206" s="3057"/>
      <c r="R206" s="3056"/>
      <c r="S206" s="3056"/>
      <c r="T206" s="3056"/>
      <c r="U206" s="3090">
        <f t="shared" si="128"/>
        <v>0</v>
      </c>
      <c r="V206" s="3091">
        <f t="shared" si="129"/>
        <v>0</v>
      </c>
      <c r="W206" s="3091">
        <f t="shared" si="130"/>
        <v>0</v>
      </c>
      <c r="X206" s="3077"/>
      <c r="Y206" s="3075"/>
      <c r="Z206" s="3075"/>
      <c r="AA206" s="3058"/>
      <c r="AB206" s="3092">
        <f t="shared" si="131"/>
        <v>0</v>
      </c>
      <c r="AC206" s="3092" t="str">
        <f t="shared" si="132"/>
        <v/>
      </c>
      <c r="AD206" s="3058"/>
      <c r="AE206" s="3058"/>
      <c r="AF206" s="3056"/>
      <c r="AG206" s="3056"/>
      <c r="AH206" s="3056"/>
      <c r="AI206" s="3059" t="str">
        <f t="shared" si="120"/>
        <v>N</v>
      </c>
      <c r="AJ206" s="3059" t="str">
        <f t="shared" si="121"/>
        <v>N</v>
      </c>
      <c r="AK206" s="3059" t="str">
        <f t="shared" si="122"/>
        <v>N</v>
      </c>
      <c r="AL206" s="3059" t="str">
        <f t="shared" si="123"/>
        <v>N</v>
      </c>
      <c r="AM206" s="3059" t="str">
        <f t="shared" si="124"/>
        <v>N</v>
      </c>
      <c r="AN206" s="3059" t="str">
        <f t="shared" si="125"/>
        <v>N</v>
      </c>
      <c r="AO206" s="3059" t="str">
        <f t="shared" si="126"/>
        <v>N</v>
      </c>
      <c r="AP206" s="3059" t="str">
        <f t="shared" si="127"/>
        <v>N</v>
      </c>
      <c r="AQ206" s="3086"/>
      <c r="AR206" s="3060"/>
      <c r="AS206" s="32"/>
      <c r="AT206" s="34" t="s">
        <v>3798</v>
      </c>
      <c r="AU206" s="171"/>
      <c r="AV206" s="322"/>
      <c r="AW206" s="246" t="str">
        <f t="shared" si="117"/>
        <v>Please complete all cells in row</v>
      </c>
      <c r="AX206" s="322"/>
      <c r="AY206" s="196"/>
      <c r="AZ206" s="196"/>
      <c r="BA206" s="196"/>
      <c r="BB206" s="196"/>
      <c r="BC206" s="196"/>
      <c r="BD206" s="196"/>
      <c r="BE206" s="196"/>
      <c r="BF206" s="247">
        <f t="shared" si="119"/>
        <v>1</v>
      </c>
      <c r="BG206" s="247">
        <f t="shared" si="104"/>
        <v>1</v>
      </c>
      <c r="BH206" s="247">
        <f t="shared" si="105"/>
        <v>1</v>
      </c>
      <c r="BI206" s="247">
        <f t="shared" si="106"/>
        <v>1</v>
      </c>
      <c r="BJ206" s="247">
        <f t="shared" si="107"/>
        <v>1</v>
      </c>
      <c r="BK206" s="247">
        <f t="shared" si="108"/>
        <v>1</v>
      </c>
      <c r="BL206" s="247">
        <f t="shared" si="109"/>
        <v>1</v>
      </c>
      <c r="BM206" s="232"/>
      <c r="BN206" s="232"/>
      <c r="BO206" s="232"/>
      <c r="BP206" s="232"/>
      <c r="BQ206" s="232"/>
      <c r="BR206" s="232"/>
      <c r="BS206" s="247">
        <f t="shared" si="110"/>
        <v>1</v>
      </c>
      <c r="BT206" s="232"/>
      <c r="BU206" s="232"/>
      <c r="BV206" s="247">
        <f t="shared" si="111"/>
        <v>1</v>
      </c>
      <c r="BW206" s="247">
        <f t="shared" si="112"/>
        <v>1</v>
      </c>
      <c r="BX206" s="247">
        <f t="shared" si="113"/>
        <v>1</v>
      </c>
      <c r="BY206" s="247">
        <f t="shared" si="114"/>
        <v>1</v>
      </c>
      <c r="BZ206" s="247">
        <f xml:space="preserve"> IF( ISNUMBER(#REF! ), 0, 1 )</f>
        <v>1</v>
      </c>
      <c r="CA206" s="247">
        <f t="shared" si="115"/>
        <v>1</v>
      </c>
      <c r="CB206" s="322"/>
      <c r="CC206" s="196"/>
      <c r="CD206" s="196"/>
      <c r="CE206" s="687"/>
      <c r="CF206" s="687"/>
      <c r="CG206" s="687"/>
    </row>
    <row r="207" spans="1:85" s="2444" customFormat="1" ht="15.75" customHeight="1">
      <c r="A207" s="687"/>
      <c r="B207" s="3053"/>
      <c r="C207" s="3054"/>
      <c r="D207" s="3085" t="s">
        <v>3600</v>
      </c>
      <c r="E207" s="3086"/>
      <c r="F207" s="3054"/>
      <c r="G207" s="3054"/>
      <c r="H207" s="3086"/>
      <c r="I207" s="3086"/>
      <c r="J207" s="3086"/>
      <c r="K207" s="3054"/>
      <c r="L207" s="3054"/>
      <c r="M207" s="3054"/>
      <c r="N207" s="3055"/>
      <c r="O207" s="3056"/>
      <c r="P207" s="3055"/>
      <c r="Q207" s="3057"/>
      <c r="R207" s="3056"/>
      <c r="S207" s="3056"/>
      <c r="T207" s="3056"/>
      <c r="U207" s="3090">
        <f t="shared" si="128"/>
        <v>0</v>
      </c>
      <c r="V207" s="3091">
        <f t="shared" si="129"/>
        <v>0</v>
      </c>
      <c r="W207" s="3091">
        <f t="shared" si="130"/>
        <v>0</v>
      </c>
      <c r="X207" s="3077"/>
      <c r="Y207" s="3075"/>
      <c r="Z207" s="3075"/>
      <c r="AA207" s="3058"/>
      <c r="AB207" s="3092">
        <f t="shared" si="131"/>
        <v>0</v>
      </c>
      <c r="AC207" s="3092" t="str">
        <f t="shared" si="132"/>
        <v/>
      </c>
      <c r="AD207" s="3058"/>
      <c r="AE207" s="3058"/>
      <c r="AF207" s="3056"/>
      <c r="AG207" s="3056"/>
      <c r="AH207" s="3056"/>
      <c r="AI207" s="3059" t="str">
        <f t="shared" si="120"/>
        <v>N</v>
      </c>
      <c r="AJ207" s="3059" t="str">
        <f t="shared" si="121"/>
        <v>N</v>
      </c>
      <c r="AK207" s="3059" t="str">
        <f t="shared" si="122"/>
        <v>N</v>
      </c>
      <c r="AL207" s="3059" t="str">
        <f t="shared" si="123"/>
        <v>N</v>
      </c>
      <c r="AM207" s="3059" t="str">
        <f t="shared" si="124"/>
        <v>N</v>
      </c>
      <c r="AN207" s="3059" t="str">
        <f t="shared" si="125"/>
        <v>N</v>
      </c>
      <c r="AO207" s="3059" t="str">
        <f t="shared" si="126"/>
        <v>N</v>
      </c>
      <c r="AP207" s="3059" t="str">
        <f t="shared" si="127"/>
        <v>N</v>
      </c>
      <c r="AQ207" s="3086"/>
      <c r="AR207" s="3060"/>
      <c r="AS207" s="32"/>
      <c r="AT207" s="34" t="s">
        <v>3799</v>
      </c>
      <c r="AU207" s="171"/>
      <c r="AV207" s="322"/>
      <c r="AW207" s="246" t="str">
        <f t="shared" si="117"/>
        <v>Please complete all cells in row</v>
      </c>
      <c r="AX207" s="322"/>
      <c r="AY207" s="196"/>
      <c r="AZ207" s="196"/>
      <c r="BA207" s="196"/>
      <c r="BB207" s="196"/>
      <c r="BC207" s="196"/>
      <c r="BD207" s="196"/>
      <c r="BE207" s="196"/>
      <c r="BF207" s="247">
        <f t="shared" si="119"/>
        <v>1</v>
      </c>
      <c r="BG207" s="247">
        <f t="shared" si="104"/>
        <v>1</v>
      </c>
      <c r="BH207" s="247">
        <f t="shared" si="105"/>
        <v>1</v>
      </c>
      <c r="BI207" s="247">
        <f t="shared" si="106"/>
        <v>1</v>
      </c>
      <c r="BJ207" s="247">
        <f t="shared" si="107"/>
        <v>1</v>
      </c>
      <c r="BK207" s="247">
        <f t="shared" si="108"/>
        <v>1</v>
      </c>
      <c r="BL207" s="247">
        <f t="shared" si="109"/>
        <v>1</v>
      </c>
      <c r="BM207" s="232"/>
      <c r="BN207" s="232"/>
      <c r="BO207" s="232"/>
      <c r="BP207" s="232"/>
      <c r="BQ207" s="232"/>
      <c r="BR207" s="232"/>
      <c r="BS207" s="247">
        <f t="shared" si="110"/>
        <v>1</v>
      </c>
      <c r="BT207" s="232"/>
      <c r="BU207" s="232"/>
      <c r="BV207" s="247">
        <f t="shared" si="111"/>
        <v>1</v>
      </c>
      <c r="BW207" s="247">
        <f t="shared" si="112"/>
        <v>1</v>
      </c>
      <c r="BX207" s="247">
        <f t="shared" si="113"/>
        <v>1</v>
      </c>
      <c r="BY207" s="247">
        <f t="shared" si="114"/>
        <v>1</v>
      </c>
      <c r="BZ207" s="247">
        <f xml:space="preserve"> IF( ISNUMBER(#REF! ), 0, 1 )</f>
        <v>1</v>
      </c>
      <c r="CA207" s="247">
        <f t="shared" si="115"/>
        <v>1</v>
      </c>
      <c r="CB207" s="322"/>
      <c r="CC207" s="196"/>
      <c r="CD207" s="196"/>
      <c r="CE207" s="687"/>
      <c r="CF207" s="687"/>
      <c r="CG207" s="687"/>
    </row>
    <row r="208" spans="1:85" s="2444" customFormat="1" ht="15.75" customHeight="1">
      <c r="A208" s="687"/>
      <c r="B208" s="3053"/>
      <c r="C208" s="3054"/>
      <c r="D208" s="3085" t="s">
        <v>3600</v>
      </c>
      <c r="E208" s="3086"/>
      <c r="F208" s="3054"/>
      <c r="G208" s="3054"/>
      <c r="H208" s="3086"/>
      <c r="I208" s="3086"/>
      <c r="J208" s="3086"/>
      <c r="K208" s="3054"/>
      <c r="L208" s="3054"/>
      <c r="M208" s="3054"/>
      <c r="N208" s="3055"/>
      <c r="O208" s="3056"/>
      <c r="P208" s="3055"/>
      <c r="Q208" s="3057"/>
      <c r="R208" s="3056"/>
      <c r="S208" s="3056"/>
      <c r="T208" s="3056"/>
      <c r="U208" s="3090">
        <f t="shared" si="128"/>
        <v>0</v>
      </c>
      <c r="V208" s="3091">
        <f t="shared" si="129"/>
        <v>0</v>
      </c>
      <c r="W208" s="3091">
        <f t="shared" si="130"/>
        <v>0</v>
      </c>
      <c r="X208" s="3077"/>
      <c r="Y208" s="3075"/>
      <c r="Z208" s="3075"/>
      <c r="AA208" s="3058"/>
      <c r="AB208" s="3092">
        <f t="shared" si="131"/>
        <v>0</v>
      </c>
      <c r="AC208" s="3092" t="str">
        <f t="shared" si="132"/>
        <v/>
      </c>
      <c r="AD208" s="3058"/>
      <c r="AE208" s="3058"/>
      <c r="AF208" s="3056"/>
      <c r="AG208" s="3056"/>
      <c r="AH208" s="3056"/>
      <c r="AI208" s="3059" t="str">
        <f t="shared" si="120"/>
        <v>N</v>
      </c>
      <c r="AJ208" s="3059" t="str">
        <f t="shared" si="121"/>
        <v>N</v>
      </c>
      <c r="AK208" s="3059" t="str">
        <f t="shared" si="122"/>
        <v>N</v>
      </c>
      <c r="AL208" s="3059" t="str">
        <f t="shared" si="123"/>
        <v>N</v>
      </c>
      <c r="AM208" s="3059" t="str">
        <f t="shared" si="124"/>
        <v>N</v>
      </c>
      <c r="AN208" s="3059" t="str">
        <f t="shared" si="125"/>
        <v>N</v>
      </c>
      <c r="AO208" s="3059" t="str">
        <f t="shared" si="126"/>
        <v>N</v>
      </c>
      <c r="AP208" s="3059" t="str">
        <f t="shared" si="127"/>
        <v>N</v>
      </c>
      <c r="AQ208" s="3086"/>
      <c r="AR208" s="3060"/>
      <c r="AS208" s="32"/>
      <c r="AT208" s="34" t="s">
        <v>3800</v>
      </c>
      <c r="AU208" s="171"/>
      <c r="AV208" s="322"/>
      <c r="AW208" s="246" t="str">
        <f t="shared" ref="AW208:AW239" si="133">IF( SUM( AY208:CA208 ) = 0, 0, $AY$5 )</f>
        <v>Please complete all cells in row</v>
      </c>
      <c r="AX208" s="322"/>
      <c r="AY208" s="196"/>
      <c r="AZ208" s="196"/>
      <c r="BA208" s="196"/>
      <c r="BB208" s="196"/>
      <c r="BC208" s="196"/>
      <c r="BD208" s="196"/>
      <c r="BE208" s="196"/>
      <c r="BF208" s="247">
        <f t="shared" si="119"/>
        <v>1</v>
      </c>
      <c r="BG208" s="247">
        <f t="shared" si="104"/>
        <v>1</v>
      </c>
      <c r="BH208" s="247">
        <f t="shared" si="105"/>
        <v>1</v>
      </c>
      <c r="BI208" s="247">
        <f t="shared" si="106"/>
        <v>1</v>
      </c>
      <c r="BJ208" s="247">
        <f t="shared" si="107"/>
        <v>1</v>
      </c>
      <c r="BK208" s="247">
        <f t="shared" si="108"/>
        <v>1</v>
      </c>
      <c r="BL208" s="247">
        <f t="shared" si="109"/>
        <v>1</v>
      </c>
      <c r="BM208" s="232"/>
      <c r="BN208" s="232"/>
      <c r="BO208" s="232"/>
      <c r="BP208" s="232"/>
      <c r="BQ208" s="232"/>
      <c r="BR208" s="232"/>
      <c r="BS208" s="247">
        <f t="shared" si="110"/>
        <v>1</v>
      </c>
      <c r="BT208" s="232"/>
      <c r="BU208" s="232"/>
      <c r="BV208" s="247">
        <f t="shared" si="111"/>
        <v>1</v>
      </c>
      <c r="BW208" s="247">
        <f t="shared" si="112"/>
        <v>1</v>
      </c>
      <c r="BX208" s="247">
        <f t="shared" si="113"/>
        <v>1</v>
      </c>
      <c r="BY208" s="247">
        <f t="shared" si="114"/>
        <v>1</v>
      </c>
      <c r="BZ208" s="247">
        <f xml:space="preserve"> IF( ISNUMBER(#REF! ), 0, 1 )</f>
        <v>1</v>
      </c>
      <c r="CA208" s="247">
        <f t="shared" si="115"/>
        <v>1</v>
      </c>
      <c r="CB208" s="322"/>
      <c r="CC208" s="196"/>
      <c r="CD208" s="196"/>
      <c r="CE208" s="687"/>
      <c r="CF208" s="687"/>
      <c r="CG208" s="687"/>
    </row>
    <row r="209" spans="1:85" s="2444" customFormat="1" ht="15.75" customHeight="1">
      <c r="A209" s="687"/>
      <c r="B209" s="3053"/>
      <c r="C209" s="3054"/>
      <c r="D209" s="3085" t="s">
        <v>3600</v>
      </c>
      <c r="E209" s="3086"/>
      <c r="F209" s="3054"/>
      <c r="G209" s="3054"/>
      <c r="H209" s="3086"/>
      <c r="I209" s="3086"/>
      <c r="J209" s="3086"/>
      <c r="K209" s="3054"/>
      <c r="L209" s="3054"/>
      <c r="M209" s="3054"/>
      <c r="N209" s="3055"/>
      <c r="O209" s="3056"/>
      <c r="P209" s="3055"/>
      <c r="Q209" s="3057"/>
      <c r="R209" s="3056"/>
      <c r="S209" s="3056"/>
      <c r="T209" s="3056"/>
      <c r="U209" s="3090">
        <f t="shared" si="128"/>
        <v>0</v>
      </c>
      <c r="V209" s="3091">
        <f t="shared" si="129"/>
        <v>0</v>
      </c>
      <c r="W209" s="3091">
        <f t="shared" si="130"/>
        <v>0</v>
      </c>
      <c r="X209" s="3077"/>
      <c r="Y209" s="3075"/>
      <c r="Z209" s="3075"/>
      <c r="AA209" s="3058"/>
      <c r="AB209" s="3092">
        <f t="shared" si="131"/>
        <v>0</v>
      </c>
      <c r="AC209" s="3092" t="str">
        <f t="shared" si="132"/>
        <v/>
      </c>
      <c r="AD209" s="3058"/>
      <c r="AE209" s="3058"/>
      <c r="AF209" s="3056"/>
      <c r="AG209" s="3056"/>
      <c r="AH209" s="3056"/>
      <c r="AI209" s="3059" t="str">
        <f t="shared" si="120"/>
        <v>N</v>
      </c>
      <c r="AJ209" s="3059" t="str">
        <f t="shared" si="121"/>
        <v>N</v>
      </c>
      <c r="AK209" s="3059" t="str">
        <f t="shared" si="122"/>
        <v>N</v>
      </c>
      <c r="AL209" s="3059" t="str">
        <f t="shared" si="123"/>
        <v>N</v>
      </c>
      <c r="AM209" s="3059" t="str">
        <f t="shared" si="124"/>
        <v>N</v>
      </c>
      <c r="AN209" s="3059" t="str">
        <f t="shared" si="125"/>
        <v>N</v>
      </c>
      <c r="AO209" s="3059" t="str">
        <f t="shared" si="126"/>
        <v>N</v>
      </c>
      <c r="AP209" s="3059" t="str">
        <f t="shared" si="127"/>
        <v>N</v>
      </c>
      <c r="AQ209" s="3086"/>
      <c r="AR209" s="3060"/>
      <c r="AS209" s="32"/>
      <c r="AT209" s="34" t="s">
        <v>3801</v>
      </c>
      <c r="AU209" s="171"/>
      <c r="AV209" s="322"/>
      <c r="AW209" s="246" t="str">
        <f t="shared" si="133"/>
        <v>Please complete all cells in row</v>
      </c>
      <c r="AX209" s="322"/>
      <c r="AY209" s="196"/>
      <c r="AZ209" s="196"/>
      <c r="BA209" s="196"/>
      <c r="BB209" s="196"/>
      <c r="BC209" s="196"/>
      <c r="BD209" s="196"/>
      <c r="BE209" s="196"/>
      <c r="BF209" s="247">
        <f t="shared" si="119"/>
        <v>1</v>
      </c>
      <c r="BG209" s="247">
        <f t="shared" si="104"/>
        <v>1</v>
      </c>
      <c r="BH209" s="247">
        <f t="shared" si="105"/>
        <v>1</v>
      </c>
      <c r="BI209" s="247">
        <f t="shared" si="106"/>
        <v>1</v>
      </c>
      <c r="BJ209" s="247">
        <f t="shared" si="107"/>
        <v>1</v>
      </c>
      <c r="BK209" s="247">
        <f t="shared" si="108"/>
        <v>1</v>
      </c>
      <c r="BL209" s="247">
        <f t="shared" si="109"/>
        <v>1</v>
      </c>
      <c r="BM209" s="232"/>
      <c r="BN209" s="232"/>
      <c r="BO209" s="232"/>
      <c r="BP209" s="232"/>
      <c r="BQ209" s="232"/>
      <c r="BR209" s="232"/>
      <c r="BS209" s="247">
        <f t="shared" si="110"/>
        <v>1</v>
      </c>
      <c r="BT209" s="232"/>
      <c r="BU209" s="232"/>
      <c r="BV209" s="247">
        <f t="shared" si="111"/>
        <v>1</v>
      </c>
      <c r="BW209" s="247">
        <f t="shared" si="112"/>
        <v>1</v>
      </c>
      <c r="BX209" s="247">
        <f t="shared" si="113"/>
        <v>1</v>
      </c>
      <c r="BY209" s="247">
        <f t="shared" si="114"/>
        <v>1</v>
      </c>
      <c r="BZ209" s="247">
        <f xml:space="preserve"> IF( ISNUMBER(#REF! ), 0, 1 )</f>
        <v>1</v>
      </c>
      <c r="CA209" s="247">
        <f t="shared" si="115"/>
        <v>1</v>
      </c>
      <c r="CB209" s="322"/>
      <c r="CC209" s="196"/>
      <c r="CD209" s="196"/>
      <c r="CE209" s="687"/>
      <c r="CF209" s="687"/>
      <c r="CG209" s="687"/>
    </row>
    <row r="210" spans="1:85" s="2444" customFormat="1" ht="15.75" customHeight="1">
      <c r="A210" s="687"/>
      <c r="B210" s="3053"/>
      <c r="C210" s="3054"/>
      <c r="D210" s="3085" t="s">
        <v>3600</v>
      </c>
      <c r="E210" s="3086"/>
      <c r="F210" s="3054"/>
      <c r="G210" s="3054"/>
      <c r="H210" s="3086"/>
      <c r="I210" s="3086"/>
      <c r="J210" s="3086"/>
      <c r="K210" s="3054"/>
      <c r="L210" s="3054"/>
      <c r="M210" s="3054"/>
      <c r="N210" s="3055"/>
      <c r="O210" s="3056"/>
      <c r="P210" s="3055"/>
      <c r="Q210" s="3057"/>
      <c r="R210" s="3056"/>
      <c r="S210" s="3056"/>
      <c r="T210" s="3056"/>
      <c r="U210" s="3090">
        <f t="shared" si="128"/>
        <v>0</v>
      </c>
      <c r="V210" s="3091">
        <f t="shared" si="129"/>
        <v>0</v>
      </c>
      <c r="W210" s="3091">
        <f t="shared" si="130"/>
        <v>0</v>
      </c>
      <c r="X210" s="3077"/>
      <c r="Y210" s="3075"/>
      <c r="Z210" s="3075"/>
      <c r="AA210" s="3058"/>
      <c r="AB210" s="3092">
        <f t="shared" si="131"/>
        <v>0</v>
      </c>
      <c r="AC210" s="3092" t="str">
        <f t="shared" si="132"/>
        <v/>
      </c>
      <c r="AD210" s="3058"/>
      <c r="AE210" s="3058"/>
      <c r="AF210" s="3056"/>
      <c r="AG210" s="3056"/>
      <c r="AH210" s="3056"/>
      <c r="AI210" s="3059" t="str">
        <f t="shared" si="120"/>
        <v>N</v>
      </c>
      <c r="AJ210" s="3059" t="str">
        <f t="shared" si="121"/>
        <v>N</v>
      </c>
      <c r="AK210" s="3059" t="str">
        <f t="shared" si="122"/>
        <v>N</v>
      </c>
      <c r="AL210" s="3059" t="str">
        <f t="shared" si="123"/>
        <v>N</v>
      </c>
      <c r="AM210" s="3059" t="str">
        <f t="shared" si="124"/>
        <v>N</v>
      </c>
      <c r="AN210" s="3059" t="str">
        <f t="shared" si="125"/>
        <v>N</v>
      </c>
      <c r="AO210" s="3059" t="str">
        <f t="shared" si="126"/>
        <v>N</v>
      </c>
      <c r="AP210" s="3059" t="str">
        <f t="shared" si="127"/>
        <v>N</v>
      </c>
      <c r="AQ210" s="3086"/>
      <c r="AR210" s="3060"/>
      <c r="AS210" s="32"/>
      <c r="AT210" s="34" t="s">
        <v>3802</v>
      </c>
      <c r="AU210" s="171"/>
      <c r="AV210" s="322"/>
      <c r="AW210" s="246" t="str">
        <f t="shared" si="133"/>
        <v>Please complete all cells in row</v>
      </c>
      <c r="AX210" s="322"/>
      <c r="AY210" s="196"/>
      <c r="AZ210" s="196"/>
      <c r="BA210" s="196"/>
      <c r="BB210" s="196"/>
      <c r="BC210" s="196"/>
      <c r="BD210" s="196"/>
      <c r="BE210" s="196"/>
      <c r="BF210" s="247">
        <f t="shared" si="119"/>
        <v>1</v>
      </c>
      <c r="BG210" s="247">
        <f t="shared" si="104"/>
        <v>1</v>
      </c>
      <c r="BH210" s="247">
        <f t="shared" si="105"/>
        <v>1</v>
      </c>
      <c r="BI210" s="247">
        <f t="shared" si="106"/>
        <v>1</v>
      </c>
      <c r="BJ210" s="247">
        <f t="shared" si="107"/>
        <v>1</v>
      </c>
      <c r="BK210" s="247">
        <f t="shared" si="108"/>
        <v>1</v>
      </c>
      <c r="BL210" s="247">
        <f t="shared" si="109"/>
        <v>1</v>
      </c>
      <c r="BM210" s="232"/>
      <c r="BN210" s="232"/>
      <c r="BO210" s="232"/>
      <c r="BP210" s="232"/>
      <c r="BQ210" s="232"/>
      <c r="BR210" s="232"/>
      <c r="BS210" s="247">
        <f t="shared" si="110"/>
        <v>1</v>
      </c>
      <c r="BT210" s="232"/>
      <c r="BU210" s="232"/>
      <c r="BV210" s="247">
        <f t="shared" si="111"/>
        <v>1</v>
      </c>
      <c r="BW210" s="247">
        <f t="shared" si="112"/>
        <v>1</v>
      </c>
      <c r="BX210" s="247">
        <f t="shared" si="113"/>
        <v>1</v>
      </c>
      <c r="BY210" s="247">
        <f t="shared" si="114"/>
        <v>1</v>
      </c>
      <c r="BZ210" s="247">
        <f xml:space="preserve"> IF( ISNUMBER(#REF! ), 0, 1 )</f>
        <v>1</v>
      </c>
      <c r="CA210" s="247">
        <f t="shared" si="115"/>
        <v>1</v>
      </c>
      <c r="CB210" s="322"/>
      <c r="CC210" s="196"/>
      <c r="CD210" s="196"/>
      <c r="CE210" s="687"/>
      <c r="CF210" s="687"/>
      <c r="CG210" s="687"/>
    </row>
    <row r="211" spans="1:85" s="2444" customFormat="1" ht="15.75" customHeight="1">
      <c r="A211" s="687"/>
      <c r="B211" s="3053"/>
      <c r="C211" s="3054"/>
      <c r="D211" s="3085" t="s">
        <v>3600</v>
      </c>
      <c r="E211" s="3086"/>
      <c r="F211" s="3054"/>
      <c r="G211" s="3054"/>
      <c r="H211" s="3086"/>
      <c r="I211" s="3086"/>
      <c r="J211" s="3086"/>
      <c r="K211" s="3054"/>
      <c r="L211" s="3054"/>
      <c r="M211" s="3054"/>
      <c r="N211" s="3055"/>
      <c r="O211" s="3056"/>
      <c r="P211" s="3055"/>
      <c r="Q211" s="3057"/>
      <c r="R211" s="3056"/>
      <c r="S211" s="3056"/>
      <c r="T211" s="3056"/>
      <c r="U211" s="3090">
        <f t="shared" si="128"/>
        <v>0</v>
      </c>
      <c r="V211" s="3091">
        <f t="shared" si="129"/>
        <v>0</v>
      </c>
      <c r="W211" s="3091">
        <f t="shared" si="130"/>
        <v>0</v>
      </c>
      <c r="X211" s="3077"/>
      <c r="Y211" s="3075"/>
      <c r="Z211" s="3075"/>
      <c r="AA211" s="3058"/>
      <c r="AB211" s="3092">
        <f t="shared" si="131"/>
        <v>0</v>
      </c>
      <c r="AC211" s="3092" t="str">
        <f t="shared" si="132"/>
        <v/>
      </c>
      <c r="AD211" s="3058"/>
      <c r="AE211" s="3058"/>
      <c r="AF211" s="3056"/>
      <c r="AG211" s="3056"/>
      <c r="AH211" s="3056"/>
      <c r="AI211" s="3059" t="str">
        <f t="shared" si="120"/>
        <v>N</v>
      </c>
      <c r="AJ211" s="3059" t="str">
        <f t="shared" si="121"/>
        <v>N</v>
      </c>
      <c r="AK211" s="3059" t="str">
        <f t="shared" si="122"/>
        <v>N</v>
      </c>
      <c r="AL211" s="3059" t="str">
        <f t="shared" si="123"/>
        <v>N</v>
      </c>
      <c r="AM211" s="3059" t="str">
        <f t="shared" si="124"/>
        <v>N</v>
      </c>
      <c r="AN211" s="3059" t="str">
        <f t="shared" si="125"/>
        <v>N</v>
      </c>
      <c r="AO211" s="3059" t="str">
        <f t="shared" si="126"/>
        <v>N</v>
      </c>
      <c r="AP211" s="3059" t="str">
        <f t="shared" si="127"/>
        <v>N</v>
      </c>
      <c r="AQ211" s="3086"/>
      <c r="AR211" s="3060"/>
      <c r="AS211" s="32"/>
      <c r="AT211" s="34" t="s">
        <v>3803</v>
      </c>
      <c r="AU211" s="171"/>
      <c r="AV211" s="322"/>
      <c r="AW211" s="246" t="str">
        <f t="shared" si="133"/>
        <v>Please complete all cells in row</v>
      </c>
      <c r="AX211" s="322"/>
      <c r="AY211" s="196"/>
      <c r="AZ211" s="196"/>
      <c r="BA211" s="196"/>
      <c r="BB211" s="196"/>
      <c r="BC211" s="196"/>
      <c r="BD211" s="196"/>
      <c r="BE211" s="196"/>
      <c r="BF211" s="247">
        <f t="shared" si="119"/>
        <v>1</v>
      </c>
      <c r="BG211" s="247">
        <f t="shared" si="104"/>
        <v>1</v>
      </c>
      <c r="BH211" s="247">
        <f t="shared" si="105"/>
        <v>1</v>
      </c>
      <c r="BI211" s="247">
        <f t="shared" si="106"/>
        <v>1</v>
      </c>
      <c r="BJ211" s="247">
        <f t="shared" si="107"/>
        <v>1</v>
      </c>
      <c r="BK211" s="247">
        <f t="shared" si="108"/>
        <v>1</v>
      </c>
      <c r="BL211" s="247">
        <f t="shared" si="109"/>
        <v>1</v>
      </c>
      <c r="BM211" s="232"/>
      <c r="BN211" s="232"/>
      <c r="BO211" s="232"/>
      <c r="BP211" s="232"/>
      <c r="BQ211" s="232"/>
      <c r="BR211" s="232"/>
      <c r="BS211" s="247">
        <f t="shared" si="110"/>
        <v>1</v>
      </c>
      <c r="BT211" s="232"/>
      <c r="BU211" s="232"/>
      <c r="BV211" s="247">
        <f t="shared" si="111"/>
        <v>1</v>
      </c>
      <c r="BW211" s="247">
        <f t="shared" si="112"/>
        <v>1</v>
      </c>
      <c r="BX211" s="247">
        <f t="shared" si="113"/>
        <v>1</v>
      </c>
      <c r="BY211" s="247">
        <f t="shared" si="114"/>
        <v>1</v>
      </c>
      <c r="BZ211" s="247">
        <f xml:space="preserve"> IF( ISNUMBER(#REF! ), 0, 1 )</f>
        <v>1</v>
      </c>
      <c r="CA211" s="247">
        <f t="shared" si="115"/>
        <v>1</v>
      </c>
      <c r="CB211" s="322"/>
      <c r="CC211" s="196"/>
      <c r="CD211" s="196"/>
      <c r="CE211" s="687"/>
      <c r="CF211" s="687"/>
      <c r="CG211" s="687"/>
    </row>
    <row r="212" spans="1:85" s="2444" customFormat="1" ht="15.75" customHeight="1">
      <c r="A212" s="687"/>
      <c r="B212" s="3053"/>
      <c r="C212" s="3054"/>
      <c r="D212" s="3085" t="s">
        <v>3600</v>
      </c>
      <c r="E212" s="3086"/>
      <c r="F212" s="3054"/>
      <c r="G212" s="3054"/>
      <c r="H212" s="3086"/>
      <c r="I212" s="3086"/>
      <c r="J212" s="3086"/>
      <c r="K212" s="3054"/>
      <c r="L212" s="3054"/>
      <c r="M212" s="3054"/>
      <c r="N212" s="3055"/>
      <c r="O212" s="3056"/>
      <c r="P212" s="3055"/>
      <c r="Q212" s="3057"/>
      <c r="R212" s="3056"/>
      <c r="S212" s="3056"/>
      <c r="T212" s="3056"/>
      <c r="U212" s="3090">
        <f t="shared" si="128"/>
        <v>0</v>
      </c>
      <c r="V212" s="3091">
        <f t="shared" si="129"/>
        <v>0</v>
      </c>
      <c r="W212" s="3091">
        <f t="shared" si="130"/>
        <v>0</v>
      </c>
      <c r="X212" s="3077"/>
      <c r="Y212" s="3075"/>
      <c r="Z212" s="3075"/>
      <c r="AA212" s="3058"/>
      <c r="AB212" s="3092">
        <f t="shared" si="131"/>
        <v>0</v>
      </c>
      <c r="AC212" s="3092" t="str">
        <f t="shared" si="132"/>
        <v/>
      </c>
      <c r="AD212" s="3058"/>
      <c r="AE212" s="3058"/>
      <c r="AF212" s="3056"/>
      <c r="AG212" s="3056"/>
      <c r="AH212" s="3056"/>
      <c r="AI212" s="3059" t="str">
        <f t="shared" si="120"/>
        <v>N</v>
      </c>
      <c r="AJ212" s="3059" t="str">
        <f t="shared" si="121"/>
        <v>N</v>
      </c>
      <c r="AK212" s="3059" t="str">
        <f t="shared" si="122"/>
        <v>N</v>
      </c>
      <c r="AL212" s="3059" t="str">
        <f t="shared" si="123"/>
        <v>N</v>
      </c>
      <c r="AM212" s="3059" t="str">
        <f t="shared" si="124"/>
        <v>N</v>
      </c>
      <c r="AN212" s="3059" t="str">
        <f t="shared" si="125"/>
        <v>N</v>
      </c>
      <c r="AO212" s="3059" t="str">
        <f t="shared" si="126"/>
        <v>N</v>
      </c>
      <c r="AP212" s="3059" t="str">
        <f t="shared" si="127"/>
        <v>N</v>
      </c>
      <c r="AQ212" s="3086"/>
      <c r="AR212" s="3060"/>
      <c r="AS212" s="32"/>
      <c r="AT212" s="34" t="s">
        <v>3804</v>
      </c>
      <c r="AU212" s="171"/>
      <c r="AV212" s="322"/>
      <c r="AW212" s="246" t="str">
        <f t="shared" si="133"/>
        <v>Please complete all cells in row</v>
      </c>
      <c r="AX212" s="322"/>
      <c r="AY212" s="196"/>
      <c r="AZ212" s="196"/>
      <c r="BA212" s="196"/>
      <c r="BB212" s="196"/>
      <c r="BC212" s="196"/>
      <c r="BD212" s="196"/>
      <c r="BE212" s="196"/>
      <c r="BF212" s="247">
        <f t="shared" si="119"/>
        <v>1</v>
      </c>
      <c r="BG212" s="247">
        <f t="shared" si="104"/>
        <v>1</v>
      </c>
      <c r="BH212" s="247">
        <f t="shared" si="105"/>
        <v>1</v>
      </c>
      <c r="BI212" s="247">
        <f t="shared" si="106"/>
        <v>1</v>
      </c>
      <c r="BJ212" s="247">
        <f t="shared" si="107"/>
        <v>1</v>
      </c>
      <c r="BK212" s="247">
        <f t="shared" si="108"/>
        <v>1</v>
      </c>
      <c r="BL212" s="247">
        <f t="shared" si="109"/>
        <v>1</v>
      </c>
      <c r="BM212" s="232"/>
      <c r="BN212" s="232"/>
      <c r="BO212" s="232"/>
      <c r="BP212" s="232"/>
      <c r="BQ212" s="232"/>
      <c r="BR212" s="232"/>
      <c r="BS212" s="247">
        <f t="shared" si="110"/>
        <v>1</v>
      </c>
      <c r="BT212" s="232"/>
      <c r="BU212" s="232"/>
      <c r="BV212" s="247">
        <f t="shared" si="111"/>
        <v>1</v>
      </c>
      <c r="BW212" s="247">
        <f t="shared" si="112"/>
        <v>1</v>
      </c>
      <c r="BX212" s="247">
        <f t="shared" si="113"/>
        <v>1</v>
      </c>
      <c r="BY212" s="247">
        <f t="shared" si="114"/>
        <v>1</v>
      </c>
      <c r="BZ212" s="247">
        <f xml:space="preserve"> IF( ISNUMBER(#REF! ), 0, 1 )</f>
        <v>1</v>
      </c>
      <c r="CA212" s="247">
        <f t="shared" si="115"/>
        <v>1</v>
      </c>
      <c r="CB212" s="322"/>
      <c r="CC212" s="196"/>
      <c r="CD212" s="196"/>
      <c r="CE212" s="687"/>
      <c r="CF212" s="687"/>
      <c r="CG212" s="687"/>
    </row>
    <row r="213" spans="1:85" s="2444" customFormat="1" ht="15.75" customHeight="1">
      <c r="A213" s="687"/>
      <c r="B213" s="3053"/>
      <c r="C213" s="3054"/>
      <c r="D213" s="3085" t="s">
        <v>3600</v>
      </c>
      <c r="E213" s="3086"/>
      <c r="F213" s="3054"/>
      <c r="G213" s="3054"/>
      <c r="H213" s="3086"/>
      <c r="I213" s="3086"/>
      <c r="J213" s="3086"/>
      <c r="K213" s="3054"/>
      <c r="L213" s="3054"/>
      <c r="M213" s="3054"/>
      <c r="N213" s="3055"/>
      <c r="O213" s="3056"/>
      <c r="P213" s="3055"/>
      <c r="Q213" s="3057"/>
      <c r="R213" s="3056"/>
      <c r="S213" s="3056"/>
      <c r="T213" s="3056"/>
      <c r="U213" s="3090">
        <f t="shared" si="128"/>
        <v>0</v>
      </c>
      <c r="V213" s="3091">
        <f t="shared" si="129"/>
        <v>0</v>
      </c>
      <c r="W213" s="3091">
        <f t="shared" si="130"/>
        <v>0</v>
      </c>
      <c r="X213" s="3077"/>
      <c r="Y213" s="3075"/>
      <c r="Z213" s="3075"/>
      <c r="AA213" s="3058"/>
      <c r="AB213" s="3092">
        <f t="shared" si="131"/>
        <v>0</v>
      </c>
      <c r="AC213" s="3092" t="str">
        <f t="shared" si="132"/>
        <v/>
      </c>
      <c r="AD213" s="3058"/>
      <c r="AE213" s="3058"/>
      <c r="AF213" s="3056"/>
      <c r="AG213" s="3056"/>
      <c r="AH213" s="3056"/>
      <c r="AI213" s="3059" t="str">
        <f t="shared" si="120"/>
        <v>N</v>
      </c>
      <c r="AJ213" s="3059" t="str">
        <f t="shared" si="121"/>
        <v>N</v>
      </c>
      <c r="AK213" s="3059" t="str">
        <f t="shared" si="122"/>
        <v>N</v>
      </c>
      <c r="AL213" s="3059" t="str">
        <f t="shared" si="123"/>
        <v>N</v>
      </c>
      <c r="AM213" s="3059" t="str">
        <f t="shared" si="124"/>
        <v>N</v>
      </c>
      <c r="AN213" s="3059" t="str">
        <f t="shared" si="125"/>
        <v>N</v>
      </c>
      <c r="AO213" s="3059" t="str">
        <f t="shared" si="126"/>
        <v>N</v>
      </c>
      <c r="AP213" s="3059" t="str">
        <f t="shared" si="127"/>
        <v>N</v>
      </c>
      <c r="AQ213" s="3086"/>
      <c r="AR213" s="3060"/>
      <c r="AS213" s="32"/>
      <c r="AT213" s="34" t="s">
        <v>3805</v>
      </c>
      <c r="AU213" s="171"/>
      <c r="AV213" s="322"/>
      <c r="AW213" s="246" t="str">
        <f t="shared" si="133"/>
        <v>Please complete all cells in row</v>
      </c>
      <c r="AX213" s="322"/>
      <c r="AY213" s="196"/>
      <c r="AZ213" s="196"/>
      <c r="BA213" s="196"/>
      <c r="BB213" s="196"/>
      <c r="BC213" s="196"/>
      <c r="BD213" s="196"/>
      <c r="BE213" s="196"/>
      <c r="BF213" s="247">
        <f t="shared" si="119"/>
        <v>1</v>
      </c>
      <c r="BG213" s="247">
        <f t="shared" si="104"/>
        <v>1</v>
      </c>
      <c r="BH213" s="247">
        <f t="shared" si="105"/>
        <v>1</v>
      </c>
      <c r="BI213" s="247">
        <f t="shared" si="106"/>
        <v>1</v>
      </c>
      <c r="BJ213" s="247">
        <f t="shared" si="107"/>
        <v>1</v>
      </c>
      <c r="BK213" s="247">
        <f t="shared" si="108"/>
        <v>1</v>
      </c>
      <c r="BL213" s="247">
        <f t="shared" si="109"/>
        <v>1</v>
      </c>
      <c r="BM213" s="232"/>
      <c r="BN213" s="232"/>
      <c r="BO213" s="232"/>
      <c r="BP213" s="232"/>
      <c r="BQ213" s="232"/>
      <c r="BR213" s="232"/>
      <c r="BS213" s="247">
        <f t="shared" si="110"/>
        <v>1</v>
      </c>
      <c r="BT213" s="232"/>
      <c r="BU213" s="232"/>
      <c r="BV213" s="247">
        <f t="shared" si="111"/>
        <v>1</v>
      </c>
      <c r="BW213" s="247">
        <f t="shared" si="112"/>
        <v>1</v>
      </c>
      <c r="BX213" s="247">
        <f t="shared" si="113"/>
        <v>1</v>
      </c>
      <c r="BY213" s="247">
        <f t="shared" si="114"/>
        <v>1</v>
      </c>
      <c r="BZ213" s="247">
        <f xml:space="preserve"> IF( ISNUMBER(#REF! ), 0, 1 )</f>
        <v>1</v>
      </c>
      <c r="CA213" s="247">
        <f t="shared" si="115"/>
        <v>1</v>
      </c>
      <c r="CB213" s="322"/>
      <c r="CC213" s="196"/>
      <c r="CD213" s="196"/>
      <c r="CE213" s="687"/>
      <c r="CF213" s="687"/>
      <c r="CG213" s="687"/>
    </row>
    <row r="214" spans="1:85" s="2444" customFormat="1" ht="15.75" customHeight="1">
      <c r="A214" s="687"/>
      <c r="B214" s="3053"/>
      <c r="C214" s="3054"/>
      <c r="D214" s="3085" t="s">
        <v>3600</v>
      </c>
      <c r="E214" s="3086"/>
      <c r="F214" s="3054"/>
      <c r="G214" s="3054"/>
      <c r="H214" s="3086"/>
      <c r="I214" s="3086"/>
      <c r="J214" s="3086"/>
      <c r="K214" s="3054"/>
      <c r="L214" s="3054"/>
      <c r="M214" s="3054"/>
      <c r="N214" s="3055"/>
      <c r="O214" s="3056"/>
      <c r="P214" s="3055"/>
      <c r="Q214" s="3057"/>
      <c r="R214" s="3056"/>
      <c r="S214" s="3056"/>
      <c r="T214" s="3056"/>
      <c r="U214" s="3090">
        <f t="shared" si="128"/>
        <v>0</v>
      </c>
      <c r="V214" s="3091">
        <f t="shared" si="129"/>
        <v>0</v>
      </c>
      <c r="W214" s="3091">
        <f t="shared" si="130"/>
        <v>0</v>
      </c>
      <c r="X214" s="3077"/>
      <c r="Y214" s="3075"/>
      <c r="Z214" s="3075"/>
      <c r="AA214" s="3058"/>
      <c r="AB214" s="3092">
        <f t="shared" si="131"/>
        <v>0</v>
      </c>
      <c r="AC214" s="3092" t="str">
        <f t="shared" si="132"/>
        <v/>
      </c>
      <c r="AD214" s="3058"/>
      <c r="AE214" s="3058"/>
      <c r="AF214" s="3056"/>
      <c r="AG214" s="3056"/>
      <c r="AH214" s="3056"/>
      <c r="AI214" s="3059" t="str">
        <f t="shared" si="120"/>
        <v>N</v>
      </c>
      <c r="AJ214" s="3059" t="str">
        <f t="shared" si="121"/>
        <v>N</v>
      </c>
      <c r="AK214" s="3059" t="str">
        <f t="shared" si="122"/>
        <v>N</v>
      </c>
      <c r="AL214" s="3059" t="str">
        <f t="shared" si="123"/>
        <v>N</v>
      </c>
      <c r="AM214" s="3059" t="str">
        <f t="shared" si="124"/>
        <v>N</v>
      </c>
      <c r="AN214" s="3059" t="str">
        <f t="shared" si="125"/>
        <v>N</v>
      </c>
      <c r="AO214" s="3059" t="str">
        <f t="shared" si="126"/>
        <v>N</v>
      </c>
      <c r="AP214" s="3059" t="str">
        <f t="shared" si="127"/>
        <v>N</v>
      </c>
      <c r="AQ214" s="3086"/>
      <c r="AR214" s="3060"/>
      <c r="AS214" s="32"/>
      <c r="AT214" s="34" t="s">
        <v>3806</v>
      </c>
      <c r="AU214" s="171"/>
      <c r="AV214" s="322"/>
      <c r="AW214" s="246" t="str">
        <f t="shared" si="133"/>
        <v>Please complete all cells in row</v>
      </c>
      <c r="AX214" s="322"/>
      <c r="AY214" s="196"/>
      <c r="AZ214" s="196"/>
      <c r="BA214" s="196"/>
      <c r="BB214" s="196"/>
      <c r="BC214" s="196"/>
      <c r="BD214" s="196"/>
      <c r="BE214" s="196"/>
      <c r="BF214" s="247">
        <f t="shared" si="119"/>
        <v>1</v>
      </c>
      <c r="BG214" s="247">
        <f t="shared" si="104"/>
        <v>1</v>
      </c>
      <c r="BH214" s="247">
        <f t="shared" si="105"/>
        <v>1</v>
      </c>
      <c r="BI214" s="247">
        <f t="shared" si="106"/>
        <v>1</v>
      </c>
      <c r="BJ214" s="247">
        <f t="shared" si="107"/>
        <v>1</v>
      </c>
      <c r="BK214" s="247">
        <f t="shared" si="108"/>
        <v>1</v>
      </c>
      <c r="BL214" s="247">
        <f t="shared" si="109"/>
        <v>1</v>
      </c>
      <c r="BM214" s="232"/>
      <c r="BN214" s="232"/>
      <c r="BO214" s="232"/>
      <c r="BP214" s="232"/>
      <c r="BQ214" s="232"/>
      <c r="BR214" s="232"/>
      <c r="BS214" s="247">
        <f t="shared" si="110"/>
        <v>1</v>
      </c>
      <c r="BT214" s="232"/>
      <c r="BU214" s="232"/>
      <c r="BV214" s="247">
        <f t="shared" si="111"/>
        <v>1</v>
      </c>
      <c r="BW214" s="247">
        <f t="shared" si="112"/>
        <v>1</v>
      </c>
      <c r="BX214" s="247">
        <f t="shared" si="113"/>
        <v>1</v>
      </c>
      <c r="BY214" s="247">
        <f t="shared" si="114"/>
        <v>1</v>
      </c>
      <c r="BZ214" s="247">
        <f xml:space="preserve"> IF( ISNUMBER(#REF! ), 0, 1 )</f>
        <v>1</v>
      </c>
      <c r="CA214" s="247">
        <f t="shared" si="115"/>
        <v>1</v>
      </c>
      <c r="CB214" s="322"/>
      <c r="CC214" s="196"/>
      <c r="CD214" s="196"/>
      <c r="CE214" s="687"/>
      <c r="CF214" s="687"/>
      <c r="CG214" s="687"/>
    </row>
    <row r="215" spans="1:85" s="2444" customFormat="1" ht="15.75" customHeight="1">
      <c r="A215" s="687"/>
      <c r="B215" s="3053"/>
      <c r="C215" s="3054"/>
      <c r="D215" s="3085" t="s">
        <v>3600</v>
      </c>
      <c r="E215" s="3086"/>
      <c r="F215" s="3054"/>
      <c r="G215" s="3054"/>
      <c r="H215" s="3086"/>
      <c r="I215" s="3086"/>
      <c r="J215" s="3086"/>
      <c r="K215" s="3054"/>
      <c r="L215" s="3054"/>
      <c r="M215" s="3054"/>
      <c r="N215" s="3055"/>
      <c r="O215" s="3056"/>
      <c r="P215" s="3055"/>
      <c r="Q215" s="3057"/>
      <c r="R215" s="3056"/>
      <c r="S215" s="3056"/>
      <c r="T215" s="3056"/>
      <c r="U215" s="3090">
        <f t="shared" si="128"/>
        <v>0</v>
      </c>
      <c r="V215" s="3091">
        <f t="shared" si="129"/>
        <v>0</v>
      </c>
      <c r="W215" s="3091">
        <f t="shared" si="130"/>
        <v>0</v>
      </c>
      <c r="X215" s="3077"/>
      <c r="Y215" s="3075"/>
      <c r="Z215" s="3075"/>
      <c r="AA215" s="3058"/>
      <c r="AB215" s="3092">
        <f t="shared" si="131"/>
        <v>0</v>
      </c>
      <c r="AC215" s="3092" t="str">
        <f t="shared" si="132"/>
        <v/>
      </c>
      <c r="AD215" s="3058"/>
      <c r="AE215" s="3058"/>
      <c r="AF215" s="3056"/>
      <c r="AG215" s="3056"/>
      <c r="AH215" s="3056"/>
      <c r="AI215" s="3059" t="str">
        <f t="shared" si="120"/>
        <v>N</v>
      </c>
      <c r="AJ215" s="3059" t="str">
        <f t="shared" si="121"/>
        <v>N</v>
      </c>
      <c r="AK215" s="3059" t="str">
        <f t="shared" si="122"/>
        <v>N</v>
      </c>
      <c r="AL215" s="3059" t="str">
        <f t="shared" si="123"/>
        <v>N</v>
      </c>
      <c r="AM215" s="3059" t="str">
        <f t="shared" si="124"/>
        <v>N</v>
      </c>
      <c r="AN215" s="3059" t="str">
        <f t="shared" si="125"/>
        <v>N</v>
      </c>
      <c r="AO215" s="3059" t="str">
        <f t="shared" si="126"/>
        <v>N</v>
      </c>
      <c r="AP215" s="3059" t="str">
        <f t="shared" si="127"/>
        <v>N</v>
      </c>
      <c r="AQ215" s="3086"/>
      <c r="AR215" s="3060"/>
      <c r="AS215" s="32"/>
      <c r="AT215" s="34" t="s">
        <v>3807</v>
      </c>
      <c r="AU215" s="171"/>
      <c r="AV215" s="322"/>
      <c r="AW215" s="246" t="str">
        <f t="shared" si="133"/>
        <v>Please complete all cells in row</v>
      </c>
      <c r="AX215" s="322"/>
      <c r="AY215" s="196"/>
      <c r="AZ215" s="196"/>
      <c r="BA215" s="196"/>
      <c r="BB215" s="196"/>
      <c r="BC215" s="196"/>
      <c r="BD215" s="196"/>
      <c r="BE215" s="196"/>
      <c r="BF215" s="247">
        <f t="shared" si="119"/>
        <v>1</v>
      </c>
      <c r="BG215" s="247">
        <f t="shared" si="104"/>
        <v>1</v>
      </c>
      <c r="BH215" s="247">
        <f t="shared" si="105"/>
        <v>1</v>
      </c>
      <c r="BI215" s="247">
        <f t="shared" si="106"/>
        <v>1</v>
      </c>
      <c r="BJ215" s="247">
        <f t="shared" si="107"/>
        <v>1</v>
      </c>
      <c r="BK215" s="247">
        <f t="shared" si="108"/>
        <v>1</v>
      </c>
      <c r="BL215" s="247">
        <f t="shared" si="109"/>
        <v>1</v>
      </c>
      <c r="BM215" s="232"/>
      <c r="BN215" s="232"/>
      <c r="BO215" s="232"/>
      <c r="BP215" s="232"/>
      <c r="BQ215" s="232"/>
      <c r="BR215" s="232"/>
      <c r="BS215" s="247">
        <f t="shared" si="110"/>
        <v>1</v>
      </c>
      <c r="BT215" s="232"/>
      <c r="BU215" s="232"/>
      <c r="BV215" s="247">
        <f t="shared" si="111"/>
        <v>1</v>
      </c>
      <c r="BW215" s="247">
        <f t="shared" si="112"/>
        <v>1</v>
      </c>
      <c r="BX215" s="247">
        <f t="shared" si="113"/>
        <v>1</v>
      </c>
      <c r="BY215" s="247">
        <f t="shared" si="114"/>
        <v>1</v>
      </c>
      <c r="BZ215" s="247">
        <f xml:space="preserve"> IF( ISNUMBER(#REF! ), 0, 1 )</f>
        <v>1</v>
      </c>
      <c r="CA215" s="247">
        <f t="shared" si="115"/>
        <v>1</v>
      </c>
      <c r="CB215" s="322"/>
      <c r="CC215" s="196"/>
      <c r="CD215" s="196"/>
      <c r="CE215" s="687"/>
      <c r="CF215" s="687"/>
      <c r="CG215" s="687"/>
    </row>
    <row r="216" spans="1:85" s="2444" customFormat="1" ht="15.75" customHeight="1">
      <c r="A216" s="687"/>
      <c r="B216" s="3053"/>
      <c r="C216" s="3054"/>
      <c r="D216" s="3085" t="s">
        <v>3600</v>
      </c>
      <c r="E216" s="3086"/>
      <c r="F216" s="3054"/>
      <c r="G216" s="3054"/>
      <c r="H216" s="3086"/>
      <c r="I216" s="3086"/>
      <c r="J216" s="3086"/>
      <c r="K216" s="3054"/>
      <c r="L216" s="3054"/>
      <c r="M216" s="3054"/>
      <c r="N216" s="3055"/>
      <c r="O216" s="3056"/>
      <c r="P216" s="3055"/>
      <c r="Q216" s="3057"/>
      <c r="R216" s="3056"/>
      <c r="S216" s="3056"/>
      <c r="T216" s="3056"/>
      <c r="U216" s="3090">
        <f t="shared" si="128"/>
        <v>0</v>
      </c>
      <c r="V216" s="3091">
        <f t="shared" si="129"/>
        <v>0</v>
      </c>
      <c r="W216" s="3091">
        <f t="shared" si="130"/>
        <v>0</v>
      </c>
      <c r="X216" s="3077"/>
      <c r="Y216" s="3075"/>
      <c r="Z216" s="3075"/>
      <c r="AA216" s="3058"/>
      <c r="AB216" s="3092">
        <f t="shared" si="131"/>
        <v>0</v>
      </c>
      <c r="AC216" s="3092" t="str">
        <f t="shared" si="132"/>
        <v/>
      </c>
      <c r="AD216" s="3058"/>
      <c r="AE216" s="3058"/>
      <c r="AF216" s="3056"/>
      <c r="AG216" s="3056"/>
      <c r="AH216" s="3056"/>
      <c r="AI216" s="3059" t="str">
        <f t="shared" si="120"/>
        <v>N</v>
      </c>
      <c r="AJ216" s="3059" t="str">
        <f t="shared" si="121"/>
        <v>N</v>
      </c>
      <c r="AK216" s="3059" t="str">
        <f t="shared" si="122"/>
        <v>N</v>
      </c>
      <c r="AL216" s="3059" t="str">
        <f t="shared" si="123"/>
        <v>N</v>
      </c>
      <c r="AM216" s="3059" t="str">
        <f t="shared" si="124"/>
        <v>N</v>
      </c>
      <c r="AN216" s="3059" t="str">
        <f t="shared" si="125"/>
        <v>N</v>
      </c>
      <c r="AO216" s="3059" t="str">
        <f t="shared" si="126"/>
        <v>N</v>
      </c>
      <c r="AP216" s="3059" t="str">
        <f t="shared" si="127"/>
        <v>N</v>
      </c>
      <c r="AQ216" s="3086"/>
      <c r="AR216" s="3060"/>
      <c r="AS216" s="32"/>
      <c r="AT216" s="34" t="s">
        <v>3808</v>
      </c>
      <c r="AU216" s="171"/>
      <c r="AV216" s="322"/>
      <c r="AW216" s="246" t="str">
        <f t="shared" si="133"/>
        <v>Please complete all cells in row</v>
      </c>
      <c r="AX216" s="322"/>
      <c r="AY216" s="196"/>
      <c r="AZ216" s="196"/>
      <c r="BA216" s="196"/>
      <c r="BB216" s="196"/>
      <c r="BC216" s="196"/>
      <c r="BD216" s="196"/>
      <c r="BE216" s="196"/>
      <c r="BF216" s="247">
        <f t="shared" si="119"/>
        <v>1</v>
      </c>
      <c r="BG216" s="247">
        <f t="shared" si="104"/>
        <v>1</v>
      </c>
      <c r="BH216" s="247">
        <f t="shared" si="105"/>
        <v>1</v>
      </c>
      <c r="BI216" s="247">
        <f t="shared" si="106"/>
        <v>1</v>
      </c>
      <c r="BJ216" s="247">
        <f t="shared" si="107"/>
        <v>1</v>
      </c>
      <c r="BK216" s="247">
        <f t="shared" si="108"/>
        <v>1</v>
      </c>
      <c r="BL216" s="247">
        <f t="shared" si="109"/>
        <v>1</v>
      </c>
      <c r="BM216" s="232"/>
      <c r="BN216" s="232"/>
      <c r="BO216" s="232"/>
      <c r="BP216" s="232"/>
      <c r="BQ216" s="232"/>
      <c r="BR216" s="232"/>
      <c r="BS216" s="247">
        <f t="shared" si="110"/>
        <v>1</v>
      </c>
      <c r="BT216" s="232"/>
      <c r="BU216" s="232"/>
      <c r="BV216" s="247">
        <f t="shared" si="111"/>
        <v>1</v>
      </c>
      <c r="BW216" s="247">
        <f t="shared" si="112"/>
        <v>1</v>
      </c>
      <c r="BX216" s="247">
        <f t="shared" si="113"/>
        <v>1</v>
      </c>
      <c r="BY216" s="247">
        <f t="shared" si="114"/>
        <v>1</v>
      </c>
      <c r="BZ216" s="247">
        <f xml:space="preserve"> IF( ISNUMBER(#REF! ), 0, 1 )</f>
        <v>1</v>
      </c>
      <c r="CA216" s="247">
        <f t="shared" si="115"/>
        <v>1</v>
      </c>
      <c r="CB216" s="322"/>
      <c r="CC216" s="196"/>
      <c r="CD216" s="196"/>
      <c r="CE216" s="687"/>
      <c r="CF216" s="687"/>
      <c r="CG216" s="687"/>
    </row>
    <row r="217" spans="1:85" s="2444" customFormat="1" ht="15.75" customHeight="1">
      <c r="A217" s="687"/>
      <c r="B217" s="3053"/>
      <c r="C217" s="3054"/>
      <c r="D217" s="3085" t="s">
        <v>3600</v>
      </c>
      <c r="E217" s="3086"/>
      <c r="F217" s="3054"/>
      <c r="G217" s="3054"/>
      <c r="H217" s="3086"/>
      <c r="I217" s="3086"/>
      <c r="J217" s="3086"/>
      <c r="K217" s="3054"/>
      <c r="L217" s="3054"/>
      <c r="M217" s="3054"/>
      <c r="N217" s="3055"/>
      <c r="O217" s="3056"/>
      <c r="P217" s="3055"/>
      <c r="Q217" s="3057"/>
      <c r="R217" s="3056"/>
      <c r="S217" s="3056"/>
      <c r="T217" s="3056"/>
      <c r="U217" s="3090">
        <f t="shared" si="128"/>
        <v>0</v>
      </c>
      <c r="V217" s="3091">
        <f t="shared" si="129"/>
        <v>0</v>
      </c>
      <c r="W217" s="3091">
        <f t="shared" si="130"/>
        <v>0</v>
      </c>
      <c r="X217" s="3077"/>
      <c r="Y217" s="3075"/>
      <c r="Z217" s="3075"/>
      <c r="AA217" s="3058"/>
      <c r="AB217" s="3092">
        <f t="shared" si="131"/>
        <v>0</v>
      </c>
      <c r="AC217" s="3092" t="str">
        <f t="shared" si="132"/>
        <v/>
      </c>
      <c r="AD217" s="3058"/>
      <c r="AE217" s="3058"/>
      <c r="AF217" s="3056"/>
      <c r="AG217" s="3056"/>
      <c r="AH217" s="3056"/>
      <c r="AI217" s="3059" t="str">
        <f t="shared" si="120"/>
        <v>N</v>
      </c>
      <c r="AJ217" s="3059" t="str">
        <f t="shared" si="121"/>
        <v>N</v>
      </c>
      <c r="AK217" s="3059" t="str">
        <f t="shared" si="122"/>
        <v>N</v>
      </c>
      <c r="AL217" s="3059" t="str">
        <f t="shared" si="123"/>
        <v>N</v>
      </c>
      <c r="AM217" s="3059" t="str">
        <f t="shared" si="124"/>
        <v>N</v>
      </c>
      <c r="AN217" s="3059" t="str">
        <f t="shared" si="125"/>
        <v>N</v>
      </c>
      <c r="AO217" s="3059" t="str">
        <f t="shared" si="126"/>
        <v>N</v>
      </c>
      <c r="AP217" s="3059" t="str">
        <f t="shared" si="127"/>
        <v>N</v>
      </c>
      <c r="AQ217" s="3086"/>
      <c r="AR217" s="3060"/>
      <c r="AS217" s="32"/>
      <c r="AT217" s="34" t="s">
        <v>3809</v>
      </c>
      <c r="AU217" s="171"/>
      <c r="AV217" s="322"/>
      <c r="AW217" s="246" t="str">
        <f t="shared" si="133"/>
        <v>Please complete all cells in row</v>
      </c>
      <c r="AX217" s="322"/>
      <c r="AY217" s="196"/>
      <c r="AZ217" s="196"/>
      <c r="BA217" s="196"/>
      <c r="BB217" s="196"/>
      <c r="BC217" s="196"/>
      <c r="BD217" s="196"/>
      <c r="BE217" s="196"/>
      <c r="BF217" s="247">
        <f t="shared" si="119"/>
        <v>1</v>
      </c>
      <c r="BG217" s="247">
        <f t="shared" si="104"/>
        <v>1</v>
      </c>
      <c r="BH217" s="247">
        <f t="shared" si="105"/>
        <v>1</v>
      </c>
      <c r="BI217" s="247">
        <f t="shared" si="106"/>
        <v>1</v>
      </c>
      <c r="BJ217" s="247">
        <f t="shared" si="107"/>
        <v>1</v>
      </c>
      <c r="BK217" s="247">
        <f t="shared" si="108"/>
        <v>1</v>
      </c>
      <c r="BL217" s="247">
        <f t="shared" si="109"/>
        <v>1</v>
      </c>
      <c r="BM217" s="232"/>
      <c r="BN217" s="232"/>
      <c r="BO217" s="232"/>
      <c r="BP217" s="232"/>
      <c r="BQ217" s="232"/>
      <c r="BR217" s="232"/>
      <c r="BS217" s="247">
        <f t="shared" si="110"/>
        <v>1</v>
      </c>
      <c r="BT217" s="232"/>
      <c r="BU217" s="232"/>
      <c r="BV217" s="247">
        <f t="shared" si="111"/>
        <v>1</v>
      </c>
      <c r="BW217" s="247">
        <f t="shared" si="112"/>
        <v>1</v>
      </c>
      <c r="BX217" s="247">
        <f t="shared" si="113"/>
        <v>1</v>
      </c>
      <c r="BY217" s="247">
        <f t="shared" si="114"/>
        <v>1</v>
      </c>
      <c r="BZ217" s="247">
        <f xml:space="preserve"> IF( ISNUMBER(#REF! ), 0, 1 )</f>
        <v>1</v>
      </c>
      <c r="CA217" s="247">
        <f t="shared" si="115"/>
        <v>1</v>
      </c>
      <c r="CB217" s="322"/>
      <c r="CC217" s="196"/>
      <c r="CD217" s="196"/>
      <c r="CE217" s="687"/>
      <c r="CF217" s="687"/>
      <c r="CG217" s="687"/>
    </row>
    <row r="218" spans="1:85" s="2444" customFormat="1" ht="15.75" customHeight="1">
      <c r="A218" s="687"/>
      <c r="B218" s="3053"/>
      <c r="C218" s="3054"/>
      <c r="D218" s="3085" t="s">
        <v>3600</v>
      </c>
      <c r="E218" s="3086"/>
      <c r="F218" s="3054"/>
      <c r="G218" s="3054"/>
      <c r="H218" s="3086"/>
      <c r="I218" s="3086"/>
      <c r="J218" s="3086"/>
      <c r="K218" s="3054"/>
      <c r="L218" s="3054"/>
      <c r="M218" s="3054"/>
      <c r="N218" s="3055"/>
      <c r="O218" s="3056"/>
      <c r="P218" s="3055"/>
      <c r="Q218" s="3057"/>
      <c r="R218" s="3056"/>
      <c r="S218" s="3056"/>
      <c r="T218" s="3056"/>
      <c r="U218" s="3090">
        <f t="shared" si="128"/>
        <v>0</v>
      </c>
      <c r="V218" s="3091">
        <f t="shared" si="129"/>
        <v>0</v>
      </c>
      <c r="W218" s="3091">
        <f t="shared" si="130"/>
        <v>0</v>
      </c>
      <c r="X218" s="3077"/>
      <c r="Y218" s="3075"/>
      <c r="Z218" s="3075"/>
      <c r="AA218" s="3058"/>
      <c r="AB218" s="3092">
        <f t="shared" si="131"/>
        <v>0</v>
      </c>
      <c r="AC218" s="3092" t="str">
        <f t="shared" si="132"/>
        <v/>
      </c>
      <c r="AD218" s="3058"/>
      <c r="AE218" s="3058"/>
      <c r="AF218" s="3056"/>
      <c r="AG218" s="3056"/>
      <c r="AH218" s="3056"/>
      <c r="AI218" s="3059" t="str">
        <f t="shared" si="120"/>
        <v>N</v>
      </c>
      <c r="AJ218" s="3059" t="str">
        <f t="shared" si="121"/>
        <v>N</v>
      </c>
      <c r="AK218" s="3059" t="str">
        <f t="shared" si="122"/>
        <v>N</v>
      </c>
      <c r="AL218" s="3059" t="str">
        <f t="shared" si="123"/>
        <v>N</v>
      </c>
      <c r="AM218" s="3059" t="str">
        <f t="shared" si="124"/>
        <v>N</v>
      </c>
      <c r="AN218" s="3059" t="str">
        <f t="shared" si="125"/>
        <v>N</v>
      </c>
      <c r="AO218" s="3059" t="str">
        <f t="shared" si="126"/>
        <v>N</v>
      </c>
      <c r="AP218" s="3059" t="str">
        <f t="shared" si="127"/>
        <v>N</v>
      </c>
      <c r="AQ218" s="3086"/>
      <c r="AR218" s="3060"/>
      <c r="AS218" s="32"/>
      <c r="AT218" s="34" t="s">
        <v>3810</v>
      </c>
      <c r="AU218" s="171"/>
      <c r="AV218" s="322"/>
      <c r="AW218" s="246" t="str">
        <f t="shared" si="133"/>
        <v>Please complete all cells in row</v>
      </c>
      <c r="AX218" s="322"/>
      <c r="AY218" s="196"/>
      <c r="AZ218" s="196"/>
      <c r="BA218" s="196"/>
      <c r="BB218" s="196"/>
      <c r="BC218" s="196"/>
      <c r="BD218" s="196"/>
      <c r="BE218" s="196"/>
      <c r="BF218" s="247">
        <f t="shared" si="119"/>
        <v>1</v>
      </c>
      <c r="BG218" s="247">
        <f t="shared" si="104"/>
        <v>1</v>
      </c>
      <c r="BH218" s="247">
        <f t="shared" si="105"/>
        <v>1</v>
      </c>
      <c r="BI218" s="247">
        <f t="shared" si="106"/>
        <v>1</v>
      </c>
      <c r="BJ218" s="247">
        <f t="shared" si="107"/>
        <v>1</v>
      </c>
      <c r="BK218" s="247">
        <f t="shared" si="108"/>
        <v>1</v>
      </c>
      <c r="BL218" s="247">
        <f t="shared" si="109"/>
        <v>1</v>
      </c>
      <c r="BM218" s="232"/>
      <c r="BN218" s="232"/>
      <c r="BO218" s="232"/>
      <c r="BP218" s="232"/>
      <c r="BQ218" s="232"/>
      <c r="BR218" s="232"/>
      <c r="BS218" s="247">
        <f t="shared" si="110"/>
        <v>1</v>
      </c>
      <c r="BT218" s="232"/>
      <c r="BU218" s="232"/>
      <c r="BV218" s="247">
        <f t="shared" si="111"/>
        <v>1</v>
      </c>
      <c r="BW218" s="247">
        <f t="shared" si="112"/>
        <v>1</v>
      </c>
      <c r="BX218" s="247">
        <f t="shared" si="113"/>
        <v>1</v>
      </c>
      <c r="BY218" s="247">
        <f t="shared" si="114"/>
        <v>1</v>
      </c>
      <c r="BZ218" s="247">
        <f xml:space="preserve"> IF( ISNUMBER(#REF! ), 0, 1 )</f>
        <v>1</v>
      </c>
      <c r="CA218" s="247">
        <f t="shared" si="115"/>
        <v>1</v>
      </c>
      <c r="CB218" s="322"/>
      <c r="CC218" s="196"/>
      <c r="CD218" s="196"/>
      <c r="CE218" s="687"/>
      <c r="CF218" s="687"/>
      <c r="CG218" s="687"/>
    </row>
    <row r="219" spans="1:85" s="2444" customFormat="1" ht="15.75" customHeight="1">
      <c r="A219" s="687"/>
      <c r="B219" s="3053"/>
      <c r="C219" s="3054"/>
      <c r="D219" s="3085" t="s">
        <v>3600</v>
      </c>
      <c r="E219" s="3086"/>
      <c r="F219" s="3054"/>
      <c r="G219" s="3054"/>
      <c r="H219" s="3086"/>
      <c r="I219" s="3086"/>
      <c r="J219" s="3086"/>
      <c r="K219" s="3054"/>
      <c r="L219" s="3054"/>
      <c r="M219" s="3054"/>
      <c r="N219" s="3055"/>
      <c r="O219" s="3056"/>
      <c r="P219" s="3055"/>
      <c r="Q219" s="3057"/>
      <c r="R219" s="3056"/>
      <c r="S219" s="3056"/>
      <c r="T219" s="3056"/>
      <c r="U219" s="3090">
        <f t="shared" si="128"/>
        <v>0</v>
      </c>
      <c r="V219" s="3091">
        <f t="shared" si="129"/>
        <v>0</v>
      </c>
      <c r="W219" s="3091">
        <f t="shared" si="130"/>
        <v>0</v>
      </c>
      <c r="X219" s="3077"/>
      <c r="Y219" s="3075"/>
      <c r="Z219" s="3075"/>
      <c r="AA219" s="3058"/>
      <c r="AB219" s="3092">
        <f t="shared" si="131"/>
        <v>0</v>
      </c>
      <c r="AC219" s="3092" t="str">
        <f t="shared" si="132"/>
        <v/>
      </c>
      <c r="AD219" s="3058"/>
      <c r="AE219" s="3058"/>
      <c r="AF219" s="3056"/>
      <c r="AG219" s="3056"/>
      <c r="AH219" s="3056"/>
      <c r="AI219" s="3059" t="str">
        <f t="shared" si="120"/>
        <v>N</v>
      </c>
      <c r="AJ219" s="3059" t="str">
        <f t="shared" si="121"/>
        <v>N</v>
      </c>
      <c r="AK219" s="3059" t="str">
        <f t="shared" si="122"/>
        <v>N</v>
      </c>
      <c r="AL219" s="3059" t="str">
        <f t="shared" si="123"/>
        <v>N</v>
      </c>
      <c r="AM219" s="3059" t="str">
        <f t="shared" si="124"/>
        <v>N</v>
      </c>
      <c r="AN219" s="3059" t="str">
        <f t="shared" si="125"/>
        <v>N</v>
      </c>
      <c r="AO219" s="3059" t="str">
        <f t="shared" si="126"/>
        <v>N</v>
      </c>
      <c r="AP219" s="3059" t="str">
        <f t="shared" si="127"/>
        <v>N</v>
      </c>
      <c r="AQ219" s="3086"/>
      <c r="AR219" s="3060"/>
      <c r="AS219" s="32"/>
      <c r="AT219" s="34" t="s">
        <v>3811</v>
      </c>
      <c r="AU219" s="171"/>
      <c r="AV219" s="322"/>
      <c r="AW219" s="246" t="str">
        <f t="shared" si="133"/>
        <v>Please complete all cells in row</v>
      </c>
      <c r="AX219" s="322"/>
      <c r="AY219" s="196"/>
      <c r="AZ219" s="196"/>
      <c r="BA219" s="196"/>
      <c r="BB219" s="196"/>
      <c r="BC219" s="196"/>
      <c r="BD219" s="196"/>
      <c r="BE219" s="196"/>
      <c r="BF219" s="247">
        <f t="shared" si="119"/>
        <v>1</v>
      </c>
      <c r="BG219" s="247">
        <f t="shared" si="104"/>
        <v>1</v>
      </c>
      <c r="BH219" s="247">
        <f t="shared" si="105"/>
        <v>1</v>
      </c>
      <c r="BI219" s="247">
        <f t="shared" si="106"/>
        <v>1</v>
      </c>
      <c r="BJ219" s="247">
        <f t="shared" si="107"/>
        <v>1</v>
      </c>
      <c r="BK219" s="247">
        <f t="shared" si="108"/>
        <v>1</v>
      </c>
      <c r="BL219" s="247">
        <f t="shared" si="109"/>
        <v>1</v>
      </c>
      <c r="BM219" s="232"/>
      <c r="BN219" s="232"/>
      <c r="BO219" s="232"/>
      <c r="BP219" s="232"/>
      <c r="BQ219" s="232"/>
      <c r="BR219" s="232"/>
      <c r="BS219" s="247">
        <f t="shared" si="110"/>
        <v>1</v>
      </c>
      <c r="BT219" s="232"/>
      <c r="BU219" s="232"/>
      <c r="BV219" s="247">
        <f t="shared" si="111"/>
        <v>1</v>
      </c>
      <c r="BW219" s="247">
        <f t="shared" si="112"/>
        <v>1</v>
      </c>
      <c r="BX219" s="247">
        <f t="shared" si="113"/>
        <v>1</v>
      </c>
      <c r="BY219" s="247">
        <f t="shared" si="114"/>
        <v>1</v>
      </c>
      <c r="BZ219" s="247">
        <f xml:space="preserve"> IF( ISNUMBER(#REF! ), 0, 1 )</f>
        <v>1</v>
      </c>
      <c r="CA219" s="247">
        <f t="shared" si="115"/>
        <v>1</v>
      </c>
      <c r="CB219" s="322"/>
      <c r="CC219" s="196"/>
      <c r="CD219" s="196"/>
      <c r="CE219" s="687"/>
      <c r="CF219" s="687"/>
      <c r="CG219" s="687"/>
    </row>
    <row r="220" spans="1:85" s="2444" customFormat="1" ht="15.75" customHeight="1">
      <c r="A220" s="687"/>
      <c r="B220" s="3053"/>
      <c r="C220" s="3054"/>
      <c r="D220" s="3085" t="s">
        <v>3600</v>
      </c>
      <c r="E220" s="3086"/>
      <c r="F220" s="3054"/>
      <c r="G220" s="3054"/>
      <c r="H220" s="3086"/>
      <c r="I220" s="3086"/>
      <c r="J220" s="3086"/>
      <c r="K220" s="3054"/>
      <c r="L220" s="3054"/>
      <c r="M220" s="3054"/>
      <c r="N220" s="3055"/>
      <c r="O220" s="3056"/>
      <c r="P220" s="3055"/>
      <c r="Q220" s="3057"/>
      <c r="R220" s="3056"/>
      <c r="S220" s="3056"/>
      <c r="T220" s="3056"/>
      <c r="U220" s="3090">
        <f t="shared" si="128"/>
        <v>0</v>
      </c>
      <c r="V220" s="3091">
        <f t="shared" si="129"/>
        <v>0</v>
      </c>
      <c r="W220" s="3091">
        <f t="shared" si="130"/>
        <v>0</v>
      </c>
      <c r="X220" s="3077"/>
      <c r="Y220" s="3075"/>
      <c r="Z220" s="3075"/>
      <c r="AA220" s="3058"/>
      <c r="AB220" s="3092">
        <f t="shared" si="131"/>
        <v>0</v>
      </c>
      <c r="AC220" s="3092" t="str">
        <f t="shared" si="132"/>
        <v/>
      </c>
      <c r="AD220" s="3058"/>
      <c r="AE220" s="3058"/>
      <c r="AF220" s="3056"/>
      <c r="AG220" s="3056"/>
      <c r="AH220" s="3056"/>
      <c r="AI220" s="3059" t="str">
        <f t="shared" si="120"/>
        <v>N</v>
      </c>
      <c r="AJ220" s="3059" t="str">
        <f t="shared" si="121"/>
        <v>N</v>
      </c>
      <c r="AK220" s="3059" t="str">
        <f t="shared" si="122"/>
        <v>N</v>
      </c>
      <c r="AL220" s="3059" t="str">
        <f t="shared" si="123"/>
        <v>N</v>
      </c>
      <c r="AM220" s="3059" t="str">
        <f t="shared" si="124"/>
        <v>N</v>
      </c>
      <c r="AN220" s="3059" t="str">
        <f t="shared" si="125"/>
        <v>N</v>
      </c>
      <c r="AO220" s="3059" t="str">
        <f t="shared" si="126"/>
        <v>N</v>
      </c>
      <c r="AP220" s="3059" t="str">
        <f t="shared" si="127"/>
        <v>N</v>
      </c>
      <c r="AQ220" s="3086"/>
      <c r="AR220" s="3060"/>
      <c r="AS220" s="32"/>
      <c r="AT220" s="34" t="s">
        <v>3812</v>
      </c>
      <c r="AU220" s="171"/>
      <c r="AV220" s="322"/>
      <c r="AW220" s="246" t="str">
        <f t="shared" si="133"/>
        <v>Please complete all cells in row</v>
      </c>
      <c r="AX220" s="322"/>
      <c r="AY220" s="196"/>
      <c r="AZ220" s="196"/>
      <c r="BA220" s="196"/>
      <c r="BB220" s="196"/>
      <c r="BC220" s="196"/>
      <c r="BD220" s="196"/>
      <c r="BE220" s="196"/>
      <c r="BF220" s="247">
        <f t="shared" si="119"/>
        <v>1</v>
      </c>
      <c r="BG220" s="247">
        <f t="shared" si="104"/>
        <v>1</v>
      </c>
      <c r="BH220" s="247">
        <f t="shared" si="105"/>
        <v>1</v>
      </c>
      <c r="BI220" s="247">
        <f t="shared" si="106"/>
        <v>1</v>
      </c>
      <c r="BJ220" s="247">
        <f t="shared" si="107"/>
        <v>1</v>
      </c>
      <c r="BK220" s="247">
        <f t="shared" si="108"/>
        <v>1</v>
      </c>
      <c r="BL220" s="247">
        <f t="shared" si="109"/>
        <v>1</v>
      </c>
      <c r="BM220" s="232"/>
      <c r="BN220" s="232"/>
      <c r="BO220" s="232"/>
      <c r="BP220" s="232"/>
      <c r="BQ220" s="232"/>
      <c r="BR220" s="232"/>
      <c r="BS220" s="247">
        <f t="shared" si="110"/>
        <v>1</v>
      </c>
      <c r="BT220" s="232"/>
      <c r="BU220" s="232"/>
      <c r="BV220" s="247">
        <f t="shared" si="111"/>
        <v>1</v>
      </c>
      <c r="BW220" s="247">
        <f t="shared" si="112"/>
        <v>1</v>
      </c>
      <c r="BX220" s="247">
        <f t="shared" si="113"/>
        <v>1</v>
      </c>
      <c r="BY220" s="247">
        <f t="shared" si="114"/>
        <v>1</v>
      </c>
      <c r="BZ220" s="247">
        <f xml:space="preserve"> IF( ISNUMBER(#REF! ), 0, 1 )</f>
        <v>1</v>
      </c>
      <c r="CA220" s="247">
        <f t="shared" si="115"/>
        <v>1</v>
      </c>
      <c r="CB220" s="322"/>
      <c r="CC220" s="196"/>
      <c r="CD220" s="196"/>
      <c r="CE220" s="687"/>
      <c r="CF220" s="687"/>
      <c r="CG220" s="687"/>
    </row>
    <row r="221" spans="1:85" s="2444" customFormat="1" ht="15.75" customHeight="1">
      <c r="A221" s="687"/>
      <c r="B221" s="3053"/>
      <c r="C221" s="3054"/>
      <c r="D221" s="3085" t="s">
        <v>3600</v>
      </c>
      <c r="E221" s="3086"/>
      <c r="F221" s="3054"/>
      <c r="G221" s="3054"/>
      <c r="H221" s="3086"/>
      <c r="I221" s="3086"/>
      <c r="J221" s="3086"/>
      <c r="K221" s="3054"/>
      <c r="L221" s="3054"/>
      <c r="M221" s="3054"/>
      <c r="N221" s="3055"/>
      <c r="O221" s="3056"/>
      <c r="P221" s="3055"/>
      <c r="Q221" s="3057"/>
      <c r="R221" s="3056"/>
      <c r="S221" s="3056"/>
      <c r="T221" s="3056"/>
      <c r="U221" s="3090">
        <f t="shared" si="128"/>
        <v>0</v>
      </c>
      <c r="V221" s="3091">
        <f t="shared" si="129"/>
        <v>0</v>
      </c>
      <c r="W221" s="3091">
        <f t="shared" si="130"/>
        <v>0</v>
      </c>
      <c r="X221" s="3077"/>
      <c r="Y221" s="3075"/>
      <c r="Z221" s="3075"/>
      <c r="AA221" s="3058"/>
      <c r="AB221" s="3092">
        <f t="shared" si="131"/>
        <v>0</v>
      </c>
      <c r="AC221" s="3092" t="str">
        <f t="shared" si="132"/>
        <v/>
      </c>
      <c r="AD221" s="3058"/>
      <c r="AE221" s="3058"/>
      <c r="AF221" s="3056"/>
      <c r="AG221" s="3056"/>
      <c r="AH221" s="3056"/>
      <c r="AI221" s="3059" t="str">
        <f t="shared" si="120"/>
        <v>N</v>
      </c>
      <c r="AJ221" s="3059" t="str">
        <f t="shared" si="121"/>
        <v>N</v>
      </c>
      <c r="AK221" s="3059" t="str">
        <f t="shared" si="122"/>
        <v>N</v>
      </c>
      <c r="AL221" s="3059" t="str">
        <f t="shared" si="123"/>
        <v>N</v>
      </c>
      <c r="AM221" s="3059" t="str">
        <f t="shared" si="124"/>
        <v>N</v>
      </c>
      <c r="AN221" s="3059" t="str">
        <f t="shared" si="125"/>
        <v>N</v>
      </c>
      <c r="AO221" s="3059" t="str">
        <f t="shared" si="126"/>
        <v>N</v>
      </c>
      <c r="AP221" s="3059" t="str">
        <f t="shared" si="127"/>
        <v>N</v>
      </c>
      <c r="AQ221" s="3086"/>
      <c r="AR221" s="3060"/>
      <c r="AS221" s="32"/>
      <c r="AT221" s="34" t="s">
        <v>3813</v>
      </c>
      <c r="AU221" s="171"/>
      <c r="AV221" s="322"/>
      <c r="AW221" s="246" t="str">
        <f t="shared" si="133"/>
        <v>Please complete all cells in row</v>
      </c>
      <c r="AX221" s="322"/>
      <c r="AY221" s="196"/>
      <c r="AZ221" s="196"/>
      <c r="BA221" s="196"/>
      <c r="BB221" s="196"/>
      <c r="BC221" s="196"/>
      <c r="BD221" s="196"/>
      <c r="BE221" s="196"/>
      <c r="BF221" s="247">
        <f t="shared" si="119"/>
        <v>1</v>
      </c>
      <c r="BG221" s="247">
        <f t="shared" si="104"/>
        <v>1</v>
      </c>
      <c r="BH221" s="247">
        <f t="shared" si="105"/>
        <v>1</v>
      </c>
      <c r="BI221" s="247">
        <f t="shared" si="106"/>
        <v>1</v>
      </c>
      <c r="BJ221" s="247">
        <f t="shared" si="107"/>
        <v>1</v>
      </c>
      <c r="BK221" s="247">
        <f t="shared" si="108"/>
        <v>1</v>
      </c>
      <c r="BL221" s="247">
        <f t="shared" si="109"/>
        <v>1</v>
      </c>
      <c r="BM221" s="232"/>
      <c r="BN221" s="232"/>
      <c r="BO221" s="232"/>
      <c r="BP221" s="232"/>
      <c r="BQ221" s="232"/>
      <c r="BR221" s="232"/>
      <c r="BS221" s="247">
        <f t="shared" si="110"/>
        <v>1</v>
      </c>
      <c r="BT221" s="232"/>
      <c r="BU221" s="232"/>
      <c r="BV221" s="247">
        <f t="shared" si="111"/>
        <v>1</v>
      </c>
      <c r="BW221" s="247">
        <f t="shared" si="112"/>
        <v>1</v>
      </c>
      <c r="BX221" s="247">
        <f t="shared" si="113"/>
        <v>1</v>
      </c>
      <c r="BY221" s="247">
        <f t="shared" si="114"/>
        <v>1</v>
      </c>
      <c r="BZ221" s="247">
        <f xml:space="preserve"> IF( ISNUMBER(#REF! ), 0, 1 )</f>
        <v>1</v>
      </c>
      <c r="CA221" s="247">
        <f t="shared" si="115"/>
        <v>1</v>
      </c>
      <c r="CB221" s="322"/>
      <c r="CC221" s="196"/>
      <c r="CD221" s="196"/>
      <c r="CE221" s="687"/>
      <c r="CF221" s="687"/>
      <c r="CG221" s="687"/>
    </row>
    <row r="222" spans="1:85" s="2444" customFormat="1" ht="15.75" customHeight="1">
      <c r="A222" s="687"/>
      <c r="B222" s="3053"/>
      <c r="C222" s="3054"/>
      <c r="D222" s="3085" t="s">
        <v>3600</v>
      </c>
      <c r="E222" s="3086"/>
      <c r="F222" s="3054"/>
      <c r="G222" s="3054"/>
      <c r="H222" s="3086"/>
      <c r="I222" s="3086"/>
      <c r="J222" s="3086"/>
      <c r="K222" s="3054"/>
      <c r="L222" s="3054"/>
      <c r="M222" s="3054"/>
      <c r="N222" s="3055"/>
      <c r="O222" s="3056"/>
      <c r="P222" s="3055"/>
      <c r="Q222" s="3057"/>
      <c r="R222" s="3056"/>
      <c r="S222" s="3056"/>
      <c r="T222" s="3056"/>
      <c r="U222" s="3090">
        <f t="shared" si="128"/>
        <v>0</v>
      </c>
      <c r="V222" s="3091">
        <f t="shared" si="129"/>
        <v>0</v>
      </c>
      <c r="W222" s="3091">
        <f t="shared" si="130"/>
        <v>0</v>
      </c>
      <c r="X222" s="3077"/>
      <c r="Y222" s="3075"/>
      <c r="Z222" s="3075"/>
      <c r="AA222" s="3058"/>
      <c r="AB222" s="3092">
        <f t="shared" si="131"/>
        <v>0</v>
      </c>
      <c r="AC222" s="3092" t="str">
        <f t="shared" si="132"/>
        <v/>
      </c>
      <c r="AD222" s="3058"/>
      <c r="AE222" s="3058"/>
      <c r="AF222" s="3056"/>
      <c r="AG222" s="3056"/>
      <c r="AH222" s="3056"/>
      <c r="AI222" s="3059" t="str">
        <f t="shared" si="120"/>
        <v>N</v>
      </c>
      <c r="AJ222" s="3059" t="str">
        <f t="shared" si="121"/>
        <v>N</v>
      </c>
      <c r="AK222" s="3059" t="str">
        <f t="shared" si="122"/>
        <v>N</v>
      </c>
      <c r="AL222" s="3059" t="str">
        <f t="shared" si="123"/>
        <v>N</v>
      </c>
      <c r="AM222" s="3059" t="str">
        <f t="shared" si="124"/>
        <v>N</v>
      </c>
      <c r="AN222" s="3059" t="str">
        <f t="shared" si="125"/>
        <v>N</v>
      </c>
      <c r="AO222" s="3059" t="str">
        <f t="shared" si="126"/>
        <v>N</v>
      </c>
      <c r="AP222" s="3059" t="str">
        <f t="shared" si="127"/>
        <v>N</v>
      </c>
      <c r="AQ222" s="3086"/>
      <c r="AR222" s="3060"/>
      <c r="AS222" s="32"/>
      <c r="AT222" s="34" t="s">
        <v>3814</v>
      </c>
      <c r="AU222" s="171"/>
      <c r="AV222" s="322"/>
      <c r="AW222" s="246" t="str">
        <f t="shared" si="133"/>
        <v>Please complete all cells in row</v>
      </c>
      <c r="AX222" s="322"/>
      <c r="AY222" s="196"/>
      <c r="AZ222" s="196"/>
      <c r="BA222" s="196"/>
      <c r="BB222" s="196"/>
      <c r="BC222" s="196"/>
      <c r="BD222" s="196"/>
      <c r="BE222" s="196"/>
      <c r="BF222" s="247">
        <f t="shared" si="119"/>
        <v>1</v>
      </c>
      <c r="BG222" s="247">
        <f t="shared" si="104"/>
        <v>1</v>
      </c>
      <c r="BH222" s="247">
        <f t="shared" si="105"/>
        <v>1</v>
      </c>
      <c r="BI222" s="247">
        <f t="shared" si="106"/>
        <v>1</v>
      </c>
      <c r="BJ222" s="247">
        <f t="shared" si="107"/>
        <v>1</v>
      </c>
      <c r="BK222" s="247">
        <f t="shared" si="108"/>
        <v>1</v>
      </c>
      <c r="BL222" s="247">
        <f t="shared" si="109"/>
        <v>1</v>
      </c>
      <c r="BM222" s="232"/>
      <c r="BN222" s="232"/>
      <c r="BO222" s="232"/>
      <c r="BP222" s="232"/>
      <c r="BQ222" s="232"/>
      <c r="BR222" s="232"/>
      <c r="BS222" s="247">
        <f t="shared" si="110"/>
        <v>1</v>
      </c>
      <c r="BT222" s="232"/>
      <c r="BU222" s="232"/>
      <c r="BV222" s="247">
        <f t="shared" si="111"/>
        <v>1</v>
      </c>
      <c r="BW222" s="247">
        <f t="shared" si="112"/>
        <v>1</v>
      </c>
      <c r="BX222" s="247">
        <f t="shared" si="113"/>
        <v>1</v>
      </c>
      <c r="BY222" s="247">
        <f t="shared" si="114"/>
        <v>1</v>
      </c>
      <c r="BZ222" s="247">
        <f xml:space="preserve"> IF( ISNUMBER(#REF! ), 0, 1 )</f>
        <v>1</v>
      </c>
      <c r="CA222" s="247">
        <f t="shared" si="115"/>
        <v>1</v>
      </c>
      <c r="CB222" s="322"/>
      <c r="CC222" s="196"/>
      <c r="CD222" s="196"/>
      <c r="CE222" s="687"/>
      <c r="CF222" s="687"/>
      <c r="CG222" s="687"/>
    </row>
    <row r="223" spans="1:85" s="2444" customFormat="1" ht="15.75" customHeight="1">
      <c r="A223" s="687"/>
      <c r="B223" s="3053"/>
      <c r="C223" s="3054"/>
      <c r="D223" s="3085" t="s">
        <v>3600</v>
      </c>
      <c r="E223" s="3086"/>
      <c r="F223" s="3054"/>
      <c r="G223" s="3054"/>
      <c r="H223" s="3086"/>
      <c r="I223" s="3086"/>
      <c r="J223" s="3086"/>
      <c r="K223" s="3054"/>
      <c r="L223" s="3054"/>
      <c r="M223" s="3054"/>
      <c r="N223" s="3055"/>
      <c r="O223" s="3056"/>
      <c r="P223" s="3055"/>
      <c r="Q223" s="3057"/>
      <c r="R223" s="3056"/>
      <c r="S223" s="3056"/>
      <c r="T223" s="3056"/>
      <c r="U223" s="3090">
        <f t="shared" si="128"/>
        <v>0</v>
      </c>
      <c r="V223" s="3091">
        <f t="shared" si="129"/>
        <v>0</v>
      </c>
      <c r="W223" s="3091">
        <f t="shared" si="130"/>
        <v>0</v>
      </c>
      <c r="X223" s="3077"/>
      <c r="Y223" s="3075"/>
      <c r="Z223" s="3075"/>
      <c r="AA223" s="3058"/>
      <c r="AB223" s="3092">
        <f t="shared" si="131"/>
        <v>0</v>
      </c>
      <c r="AC223" s="3092" t="str">
        <f t="shared" si="132"/>
        <v/>
      </c>
      <c r="AD223" s="3058"/>
      <c r="AE223" s="3058"/>
      <c r="AF223" s="3056"/>
      <c r="AG223" s="3056"/>
      <c r="AH223" s="3056"/>
      <c r="AI223" s="3059" t="str">
        <f t="shared" si="120"/>
        <v>N</v>
      </c>
      <c r="AJ223" s="3059" t="str">
        <f t="shared" si="121"/>
        <v>N</v>
      </c>
      <c r="AK223" s="3059" t="str">
        <f t="shared" si="122"/>
        <v>N</v>
      </c>
      <c r="AL223" s="3059" t="str">
        <f t="shared" si="123"/>
        <v>N</v>
      </c>
      <c r="AM223" s="3059" t="str">
        <f t="shared" si="124"/>
        <v>N</v>
      </c>
      <c r="AN223" s="3059" t="str">
        <f t="shared" si="125"/>
        <v>N</v>
      </c>
      <c r="AO223" s="3059" t="str">
        <f t="shared" si="126"/>
        <v>N</v>
      </c>
      <c r="AP223" s="3059" t="str">
        <f t="shared" si="127"/>
        <v>N</v>
      </c>
      <c r="AQ223" s="3086"/>
      <c r="AR223" s="3060"/>
      <c r="AS223" s="32"/>
      <c r="AT223" s="34" t="s">
        <v>3815</v>
      </c>
      <c r="AU223" s="171"/>
      <c r="AV223" s="322"/>
      <c r="AW223" s="246" t="str">
        <f t="shared" si="133"/>
        <v>Please complete all cells in row</v>
      </c>
      <c r="AX223" s="322"/>
      <c r="AY223" s="196"/>
      <c r="AZ223" s="196"/>
      <c r="BA223" s="196"/>
      <c r="BB223" s="196"/>
      <c r="BC223" s="196"/>
      <c r="BD223" s="196"/>
      <c r="BE223" s="196"/>
      <c r="BF223" s="247">
        <f t="shared" si="119"/>
        <v>1</v>
      </c>
      <c r="BG223" s="247">
        <f t="shared" si="104"/>
        <v>1</v>
      </c>
      <c r="BH223" s="247">
        <f t="shared" si="105"/>
        <v>1</v>
      </c>
      <c r="BI223" s="247">
        <f t="shared" si="106"/>
        <v>1</v>
      </c>
      <c r="BJ223" s="247">
        <f t="shared" si="107"/>
        <v>1</v>
      </c>
      <c r="BK223" s="247">
        <f t="shared" si="108"/>
        <v>1</v>
      </c>
      <c r="BL223" s="247">
        <f t="shared" si="109"/>
        <v>1</v>
      </c>
      <c r="BM223" s="232"/>
      <c r="BN223" s="232"/>
      <c r="BO223" s="232"/>
      <c r="BP223" s="232"/>
      <c r="BQ223" s="232"/>
      <c r="BR223" s="232"/>
      <c r="BS223" s="247">
        <f t="shared" si="110"/>
        <v>1</v>
      </c>
      <c r="BT223" s="232"/>
      <c r="BU223" s="232"/>
      <c r="BV223" s="247">
        <f t="shared" si="111"/>
        <v>1</v>
      </c>
      <c r="BW223" s="247">
        <f t="shared" si="112"/>
        <v>1</v>
      </c>
      <c r="BX223" s="247">
        <f t="shared" si="113"/>
        <v>1</v>
      </c>
      <c r="BY223" s="247">
        <f t="shared" si="114"/>
        <v>1</v>
      </c>
      <c r="BZ223" s="247">
        <f xml:space="preserve"> IF( ISNUMBER(#REF! ), 0, 1 )</f>
        <v>1</v>
      </c>
      <c r="CA223" s="247">
        <f t="shared" si="115"/>
        <v>1</v>
      </c>
      <c r="CB223" s="322"/>
      <c r="CC223" s="196"/>
      <c r="CD223" s="196"/>
      <c r="CE223" s="687"/>
      <c r="CF223" s="687"/>
      <c r="CG223" s="687"/>
    </row>
    <row r="224" spans="1:85" s="2444" customFormat="1" ht="15.75" customHeight="1">
      <c r="A224" s="687"/>
      <c r="B224" s="3053"/>
      <c r="C224" s="3054"/>
      <c r="D224" s="3085" t="s">
        <v>3600</v>
      </c>
      <c r="E224" s="3086"/>
      <c r="F224" s="3054"/>
      <c r="G224" s="3054"/>
      <c r="H224" s="3086"/>
      <c r="I224" s="3086"/>
      <c r="J224" s="3086"/>
      <c r="K224" s="3054"/>
      <c r="L224" s="3054"/>
      <c r="M224" s="3054"/>
      <c r="N224" s="3055"/>
      <c r="O224" s="3056"/>
      <c r="P224" s="3055"/>
      <c r="Q224" s="3057"/>
      <c r="R224" s="3056"/>
      <c r="S224" s="3056"/>
      <c r="T224" s="3056"/>
      <c r="U224" s="3090">
        <f t="shared" si="128"/>
        <v>0</v>
      </c>
      <c r="V224" s="3091">
        <f t="shared" si="129"/>
        <v>0</v>
      </c>
      <c r="W224" s="3091">
        <f t="shared" si="130"/>
        <v>0</v>
      </c>
      <c r="X224" s="3077"/>
      <c r="Y224" s="3075"/>
      <c r="Z224" s="3075"/>
      <c r="AA224" s="3058"/>
      <c r="AB224" s="3092">
        <f t="shared" si="131"/>
        <v>0</v>
      </c>
      <c r="AC224" s="3092" t="str">
        <f t="shared" si="132"/>
        <v/>
      </c>
      <c r="AD224" s="3058"/>
      <c r="AE224" s="3058"/>
      <c r="AF224" s="3056"/>
      <c r="AG224" s="3056"/>
      <c r="AH224" s="3056"/>
      <c r="AI224" s="3059" t="str">
        <f t="shared" si="120"/>
        <v>N</v>
      </c>
      <c r="AJ224" s="3059" t="str">
        <f t="shared" si="121"/>
        <v>N</v>
      </c>
      <c r="AK224" s="3059" t="str">
        <f t="shared" si="122"/>
        <v>N</v>
      </c>
      <c r="AL224" s="3059" t="str">
        <f t="shared" si="123"/>
        <v>N</v>
      </c>
      <c r="AM224" s="3059" t="str">
        <f t="shared" si="124"/>
        <v>N</v>
      </c>
      <c r="AN224" s="3059" t="str">
        <f t="shared" si="125"/>
        <v>N</v>
      </c>
      <c r="AO224" s="3059" t="str">
        <f t="shared" si="126"/>
        <v>N</v>
      </c>
      <c r="AP224" s="3059" t="str">
        <f t="shared" si="127"/>
        <v>N</v>
      </c>
      <c r="AQ224" s="3086"/>
      <c r="AR224" s="3060"/>
      <c r="AS224" s="32"/>
      <c r="AT224" s="34" t="s">
        <v>3816</v>
      </c>
      <c r="AU224" s="171"/>
      <c r="AV224" s="322"/>
      <c r="AW224" s="246" t="str">
        <f t="shared" si="133"/>
        <v>Please complete all cells in row</v>
      </c>
      <c r="AX224" s="322"/>
      <c r="AY224" s="196"/>
      <c r="AZ224" s="196"/>
      <c r="BA224" s="196"/>
      <c r="BB224" s="196"/>
      <c r="BC224" s="196"/>
      <c r="BD224" s="196"/>
      <c r="BE224" s="196"/>
      <c r="BF224" s="247">
        <f t="shared" ref="BF224:BF287" si="134" xml:space="preserve"> IF( ISNUMBER( N96 ), 0, 1 )</f>
        <v>1</v>
      </c>
      <c r="BG224" s="247">
        <f t="shared" ref="BG224:BG287" si="135" xml:space="preserve"> IF( ISNUMBER(O224 ), 0, 1 )</f>
        <v>1</v>
      </c>
      <c r="BH224" s="247">
        <f t="shared" ref="BH224:BH287" si="136" xml:space="preserve"> IF( ISNUMBER(P224 ), 0, 1 )</f>
        <v>1</v>
      </c>
      <c r="BI224" s="247">
        <f t="shared" ref="BI224:BI287" si="137" xml:space="preserve"> IF( ISNUMBER(Q224 ), 0, 1 )</f>
        <v>1</v>
      </c>
      <c r="BJ224" s="247">
        <f t="shared" ref="BJ224:BJ287" si="138" xml:space="preserve"> IF( ISNUMBER(R224 ), 0, 1 )</f>
        <v>1</v>
      </c>
      <c r="BK224" s="247">
        <f t="shared" ref="BK224:BK287" si="139" xml:space="preserve"> IF( ISNUMBER(S224 ), 0, 1 )</f>
        <v>1</v>
      </c>
      <c r="BL224" s="247">
        <f t="shared" ref="BL224:BL287" si="140" xml:space="preserve"> IF( ISNUMBER(T224 ), 0, 1 )</f>
        <v>1</v>
      </c>
      <c r="BM224" s="232"/>
      <c r="BN224" s="232"/>
      <c r="BO224" s="232"/>
      <c r="BP224" s="232"/>
      <c r="BQ224" s="232"/>
      <c r="BR224" s="232"/>
      <c r="BS224" s="247">
        <f t="shared" ref="BS224:BS287" si="141" xml:space="preserve"> IF( ISNUMBER(AA224 ), 0, 1 )</f>
        <v>1</v>
      </c>
      <c r="BT224" s="232"/>
      <c r="BU224" s="232"/>
      <c r="BV224" s="247">
        <f t="shared" ref="BV224:BV287" si="142" xml:space="preserve"> IF( ISNUMBER(AD224 ), 0, 1 )</f>
        <v>1</v>
      </c>
      <c r="BW224" s="247">
        <f t="shared" ref="BW224:BW287" si="143" xml:space="preserve"> IF( ISNUMBER(AE224 ), 0, 1 )</f>
        <v>1</v>
      </c>
      <c r="BX224" s="247">
        <f t="shared" ref="BX224:BX287" si="144" xml:space="preserve"> IF( ISNUMBER(AF224 ), 0, 1 )</f>
        <v>1</v>
      </c>
      <c r="BY224" s="247">
        <f t="shared" ref="BY224:BY287" si="145" xml:space="preserve"> IF( ISNUMBER(AG224 ), 0, 1 )</f>
        <v>1</v>
      </c>
      <c r="BZ224" s="247">
        <f xml:space="preserve"> IF( ISNUMBER(#REF! ), 0, 1 )</f>
        <v>1</v>
      </c>
      <c r="CA224" s="247">
        <f t="shared" ref="CA224:CA287" si="146" xml:space="preserve"> IF( ISNUMBER(AR224 ), 0, 1 )</f>
        <v>1</v>
      </c>
      <c r="CB224" s="322"/>
      <c r="CC224" s="196"/>
      <c r="CD224" s="196"/>
      <c r="CE224" s="687"/>
      <c r="CF224" s="687"/>
      <c r="CG224" s="687"/>
    </row>
    <row r="225" spans="1:85" s="2444" customFormat="1" ht="15.75" customHeight="1">
      <c r="A225" s="687"/>
      <c r="B225" s="3053"/>
      <c r="C225" s="3054"/>
      <c r="D225" s="3085" t="s">
        <v>3600</v>
      </c>
      <c r="E225" s="3086"/>
      <c r="F225" s="3054"/>
      <c r="G225" s="3054"/>
      <c r="H225" s="3086"/>
      <c r="I225" s="3086"/>
      <c r="J225" s="3086"/>
      <c r="K225" s="3054"/>
      <c r="L225" s="3054"/>
      <c r="M225" s="3054"/>
      <c r="N225" s="3055"/>
      <c r="O225" s="3056"/>
      <c r="P225" s="3055"/>
      <c r="Q225" s="3057"/>
      <c r="R225" s="3056"/>
      <c r="S225" s="3056"/>
      <c r="T225" s="3056"/>
      <c r="U225" s="3090">
        <f t="shared" si="128"/>
        <v>0</v>
      </c>
      <c r="V225" s="3091">
        <f t="shared" si="129"/>
        <v>0</v>
      </c>
      <c r="W225" s="3091">
        <f t="shared" si="130"/>
        <v>0</v>
      </c>
      <c r="X225" s="3077"/>
      <c r="Y225" s="3075"/>
      <c r="Z225" s="3075"/>
      <c r="AA225" s="3058"/>
      <c r="AB225" s="3092">
        <f t="shared" si="131"/>
        <v>0</v>
      </c>
      <c r="AC225" s="3092" t="str">
        <f t="shared" si="132"/>
        <v/>
      </c>
      <c r="AD225" s="3058"/>
      <c r="AE225" s="3058"/>
      <c r="AF225" s="3056"/>
      <c r="AG225" s="3056"/>
      <c r="AH225" s="3056"/>
      <c r="AI225" s="3059" t="str">
        <f t="shared" si="120"/>
        <v>N</v>
      </c>
      <c r="AJ225" s="3059" t="str">
        <f t="shared" si="121"/>
        <v>N</v>
      </c>
      <c r="AK225" s="3059" t="str">
        <f t="shared" si="122"/>
        <v>N</v>
      </c>
      <c r="AL225" s="3059" t="str">
        <f t="shared" si="123"/>
        <v>N</v>
      </c>
      <c r="AM225" s="3059" t="str">
        <f t="shared" si="124"/>
        <v>N</v>
      </c>
      <c r="AN225" s="3059" t="str">
        <f t="shared" si="125"/>
        <v>N</v>
      </c>
      <c r="AO225" s="3059" t="str">
        <f t="shared" si="126"/>
        <v>N</v>
      </c>
      <c r="AP225" s="3059" t="str">
        <f t="shared" si="127"/>
        <v>N</v>
      </c>
      <c r="AQ225" s="3086"/>
      <c r="AR225" s="3060"/>
      <c r="AS225" s="32"/>
      <c r="AT225" s="34" t="s">
        <v>3817</v>
      </c>
      <c r="AU225" s="171"/>
      <c r="AV225" s="322"/>
      <c r="AW225" s="246" t="str">
        <f t="shared" si="133"/>
        <v>Please complete all cells in row</v>
      </c>
      <c r="AX225" s="322"/>
      <c r="AY225" s="196"/>
      <c r="AZ225" s="196"/>
      <c r="BA225" s="196"/>
      <c r="BB225" s="196"/>
      <c r="BC225" s="196"/>
      <c r="BD225" s="196"/>
      <c r="BE225" s="196"/>
      <c r="BF225" s="247">
        <f t="shared" si="134"/>
        <v>1</v>
      </c>
      <c r="BG225" s="247">
        <f t="shared" si="135"/>
        <v>1</v>
      </c>
      <c r="BH225" s="247">
        <f t="shared" si="136"/>
        <v>1</v>
      </c>
      <c r="BI225" s="247">
        <f t="shared" si="137"/>
        <v>1</v>
      </c>
      <c r="BJ225" s="247">
        <f t="shared" si="138"/>
        <v>1</v>
      </c>
      <c r="BK225" s="247">
        <f t="shared" si="139"/>
        <v>1</v>
      </c>
      <c r="BL225" s="247">
        <f t="shared" si="140"/>
        <v>1</v>
      </c>
      <c r="BM225" s="232"/>
      <c r="BN225" s="232"/>
      <c r="BO225" s="232"/>
      <c r="BP225" s="232"/>
      <c r="BQ225" s="232"/>
      <c r="BR225" s="232"/>
      <c r="BS225" s="247">
        <f t="shared" si="141"/>
        <v>1</v>
      </c>
      <c r="BT225" s="232"/>
      <c r="BU225" s="232"/>
      <c r="BV225" s="247">
        <f t="shared" si="142"/>
        <v>1</v>
      </c>
      <c r="BW225" s="247">
        <f t="shared" si="143"/>
        <v>1</v>
      </c>
      <c r="BX225" s="247">
        <f t="shared" si="144"/>
        <v>1</v>
      </c>
      <c r="BY225" s="247">
        <f t="shared" si="145"/>
        <v>1</v>
      </c>
      <c r="BZ225" s="247">
        <f xml:space="preserve"> IF( ISNUMBER(#REF! ), 0, 1 )</f>
        <v>1</v>
      </c>
      <c r="CA225" s="247">
        <f t="shared" si="146"/>
        <v>1</v>
      </c>
      <c r="CB225" s="322"/>
      <c r="CC225" s="196"/>
      <c r="CD225" s="196"/>
      <c r="CE225" s="687"/>
      <c r="CF225" s="687"/>
      <c r="CG225" s="687"/>
    </row>
    <row r="226" spans="1:85" s="2444" customFormat="1" ht="15.75" customHeight="1">
      <c r="A226" s="687"/>
      <c r="B226" s="3053"/>
      <c r="C226" s="3054"/>
      <c r="D226" s="3085" t="s">
        <v>3600</v>
      </c>
      <c r="E226" s="3086"/>
      <c r="F226" s="3054"/>
      <c r="G226" s="3054"/>
      <c r="H226" s="3086"/>
      <c r="I226" s="3086"/>
      <c r="J226" s="3086"/>
      <c r="K226" s="3054"/>
      <c r="L226" s="3054"/>
      <c r="M226" s="3054"/>
      <c r="N226" s="3055"/>
      <c r="O226" s="3056"/>
      <c r="P226" s="3055"/>
      <c r="Q226" s="3057"/>
      <c r="R226" s="3056"/>
      <c r="S226" s="3056"/>
      <c r="T226" s="3056"/>
      <c r="U226" s="3090">
        <f t="shared" si="128"/>
        <v>0</v>
      </c>
      <c r="V226" s="3091">
        <f t="shared" si="129"/>
        <v>0</v>
      </c>
      <c r="W226" s="3091">
        <f t="shared" si="130"/>
        <v>0</v>
      </c>
      <c r="X226" s="3077"/>
      <c r="Y226" s="3075"/>
      <c r="Z226" s="3075"/>
      <c r="AA226" s="3058"/>
      <c r="AB226" s="3092">
        <f t="shared" si="131"/>
        <v>0</v>
      </c>
      <c r="AC226" s="3092" t="str">
        <f t="shared" si="132"/>
        <v/>
      </c>
      <c r="AD226" s="3058"/>
      <c r="AE226" s="3058"/>
      <c r="AF226" s="3056"/>
      <c r="AG226" s="3056"/>
      <c r="AH226" s="3056"/>
      <c r="AI226" s="3059" t="str">
        <f t="shared" si="120"/>
        <v>N</v>
      </c>
      <c r="AJ226" s="3059" t="str">
        <f t="shared" si="121"/>
        <v>N</v>
      </c>
      <c r="AK226" s="3059" t="str">
        <f t="shared" si="122"/>
        <v>N</v>
      </c>
      <c r="AL226" s="3059" t="str">
        <f t="shared" si="123"/>
        <v>N</v>
      </c>
      <c r="AM226" s="3059" t="str">
        <f t="shared" si="124"/>
        <v>N</v>
      </c>
      <c r="AN226" s="3059" t="str">
        <f t="shared" si="125"/>
        <v>N</v>
      </c>
      <c r="AO226" s="3059" t="str">
        <f t="shared" si="126"/>
        <v>N</v>
      </c>
      <c r="AP226" s="3059" t="str">
        <f t="shared" si="127"/>
        <v>N</v>
      </c>
      <c r="AQ226" s="3086"/>
      <c r="AR226" s="3060"/>
      <c r="AS226" s="32"/>
      <c r="AT226" s="34" t="s">
        <v>3818</v>
      </c>
      <c r="AU226" s="171"/>
      <c r="AV226" s="322"/>
      <c r="AW226" s="246" t="str">
        <f t="shared" si="133"/>
        <v>Please complete all cells in row</v>
      </c>
      <c r="AX226" s="322"/>
      <c r="AY226" s="196"/>
      <c r="AZ226" s="196"/>
      <c r="BA226" s="196"/>
      <c r="BB226" s="196"/>
      <c r="BC226" s="196"/>
      <c r="BD226" s="196"/>
      <c r="BE226" s="196"/>
      <c r="BF226" s="247">
        <f t="shared" si="134"/>
        <v>1</v>
      </c>
      <c r="BG226" s="247">
        <f t="shared" si="135"/>
        <v>1</v>
      </c>
      <c r="BH226" s="247">
        <f t="shared" si="136"/>
        <v>1</v>
      </c>
      <c r="BI226" s="247">
        <f t="shared" si="137"/>
        <v>1</v>
      </c>
      <c r="BJ226" s="247">
        <f t="shared" si="138"/>
        <v>1</v>
      </c>
      <c r="BK226" s="247">
        <f t="shared" si="139"/>
        <v>1</v>
      </c>
      <c r="BL226" s="247">
        <f t="shared" si="140"/>
        <v>1</v>
      </c>
      <c r="BM226" s="232"/>
      <c r="BN226" s="232"/>
      <c r="BO226" s="232"/>
      <c r="BP226" s="232"/>
      <c r="BQ226" s="232"/>
      <c r="BR226" s="232"/>
      <c r="BS226" s="247">
        <f t="shared" si="141"/>
        <v>1</v>
      </c>
      <c r="BT226" s="232"/>
      <c r="BU226" s="232"/>
      <c r="BV226" s="247">
        <f t="shared" si="142"/>
        <v>1</v>
      </c>
      <c r="BW226" s="247">
        <f t="shared" si="143"/>
        <v>1</v>
      </c>
      <c r="BX226" s="247">
        <f t="shared" si="144"/>
        <v>1</v>
      </c>
      <c r="BY226" s="247">
        <f t="shared" si="145"/>
        <v>1</v>
      </c>
      <c r="BZ226" s="247">
        <f xml:space="preserve"> IF( ISNUMBER(#REF! ), 0, 1 )</f>
        <v>1</v>
      </c>
      <c r="CA226" s="247">
        <f t="shared" si="146"/>
        <v>1</v>
      </c>
      <c r="CB226" s="322"/>
      <c r="CC226" s="196"/>
      <c r="CD226" s="196"/>
      <c r="CE226" s="687"/>
      <c r="CF226" s="687"/>
      <c r="CG226" s="687"/>
    </row>
    <row r="227" spans="1:85" s="2444" customFormat="1" ht="15.75" customHeight="1">
      <c r="A227" s="687"/>
      <c r="B227" s="3053"/>
      <c r="C227" s="3054"/>
      <c r="D227" s="3085" t="s">
        <v>3600</v>
      </c>
      <c r="E227" s="3086"/>
      <c r="F227" s="3054"/>
      <c r="G227" s="3054"/>
      <c r="H227" s="3086"/>
      <c r="I227" s="3086"/>
      <c r="J227" s="3086"/>
      <c r="K227" s="3054"/>
      <c r="L227" s="3054"/>
      <c r="M227" s="3054"/>
      <c r="N227" s="3055"/>
      <c r="O227" s="3056"/>
      <c r="P227" s="3055"/>
      <c r="Q227" s="3057"/>
      <c r="R227" s="3056"/>
      <c r="S227" s="3056"/>
      <c r="T227" s="3056"/>
      <c r="U227" s="3090">
        <f t="shared" si="128"/>
        <v>0</v>
      </c>
      <c r="V227" s="3091">
        <f t="shared" si="129"/>
        <v>0</v>
      </c>
      <c r="W227" s="3091">
        <f t="shared" si="130"/>
        <v>0</v>
      </c>
      <c r="X227" s="3077"/>
      <c r="Y227" s="3075"/>
      <c r="Z227" s="3075"/>
      <c r="AA227" s="3058"/>
      <c r="AB227" s="3092">
        <f t="shared" si="131"/>
        <v>0</v>
      </c>
      <c r="AC227" s="3092" t="str">
        <f t="shared" si="132"/>
        <v/>
      </c>
      <c r="AD227" s="3058"/>
      <c r="AE227" s="3058"/>
      <c r="AF227" s="3056"/>
      <c r="AG227" s="3056"/>
      <c r="AH227" s="3056"/>
      <c r="AI227" s="3059" t="str">
        <f t="shared" si="120"/>
        <v>N</v>
      </c>
      <c r="AJ227" s="3059" t="str">
        <f t="shared" si="121"/>
        <v>N</v>
      </c>
      <c r="AK227" s="3059" t="str">
        <f t="shared" si="122"/>
        <v>N</v>
      </c>
      <c r="AL227" s="3059" t="str">
        <f t="shared" si="123"/>
        <v>N</v>
      </c>
      <c r="AM227" s="3059" t="str">
        <f t="shared" si="124"/>
        <v>N</v>
      </c>
      <c r="AN227" s="3059" t="str">
        <f t="shared" si="125"/>
        <v>N</v>
      </c>
      <c r="AO227" s="3059" t="str">
        <f t="shared" si="126"/>
        <v>N</v>
      </c>
      <c r="AP227" s="3059" t="str">
        <f t="shared" si="127"/>
        <v>N</v>
      </c>
      <c r="AQ227" s="3086"/>
      <c r="AR227" s="3060"/>
      <c r="AS227" s="32"/>
      <c r="AT227" s="34" t="s">
        <v>3819</v>
      </c>
      <c r="AU227" s="171"/>
      <c r="AV227" s="322"/>
      <c r="AW227" s="246" t="str">
        <f t="shared" si="133"/>
        <v>Please complete all cells in row</v>
      </c>
      <c r="AX227" s="322"/>
      <c r="AY227" s="196"/>
      <c r="AZ227" s="196"/>
      <c r="BA227" s="196"/>
      <c r="BB227" s="196"/>
      <c r="BC227" s="196"/>
      <c r="BD227" s="196"/>
      <c r="BE227" s="196"/>
      <c r="BF227" s="247">
        <f t="shared" si="134"/>
        <v>1</v>
      </c>
      <c r="BG227" s="247">
        <f t="shared" si="135"/>
        <v>1</v>
      </c>
      <c r="BH227" s="247">
        <f t="shared" si="136"/>
        <v>1</v>
      </c>
      <c r="BI227" s="247">
        <f t="shared" si="137"/>
        <v>1</v>
      </c>
      <c r="BJ227" s="247">
        <f t="shared" si="138"/>
        <v>1</v>
      </c>
      <c r="BK227" s="247">
        <f t="shared" si="139"/>
        <v>1</v>
      </c>
      <c r="BL227" s="247">
        <f t="shared" si="140"/>
        <v>1</v>
      </c>
      <c r="BM227" s="232"/>
      <c r="BN227" s="232"/>
      <c r="BO227" s="232"/>
      <c r="BP227" s="232"/>
      <c r="BQ227" s="232"/>
      <c r="BR227" s="232"/>
      <c r="BS227" s="247">
        <f t="shared" si="141"/>
        <v>1</v>
      </c>
      <c r="BT227" s="232"/>
      <c r="BU227" s="232"/>
      <c r="BV227" s="247">
        <f t="shared" si="142"/>
        <v>1</v>
      </c>
      <c r="BW227" s="247">
        <f t="shared" si="143"/>
        <v>1</v>
      </c>
      <c r="BX227" s="247">
        <f t="shared" si="144"/>
        <v>1</v>
      </c>
      <c r="BY227" s="247">
        <f t="shared" si="145"/>
        <v>1</v>
      </c>
      <c r="BZ227" s="247">
        <f xml:space="preserve"> IF( ISNUMBER(#REF! ), 0, 1 )</f>
        <v>1</v>
      </c>
      <c r="CA227" s="247">
        <f t="shared" si="146"/>
        <v>1</v>
      </c>
      <c r="CB227" s="322"/>
      <c r="CC227" s="196"/>
      <c r="CD227" s="196"/>
      <c r="CE227" s="687"/>
      <c r="CF227" s="687"/>
      <c r="CG227" s="687"/>
    </row>
    <row r="228" spans="1:85" s="2444" customFormat="1" ht="15.75" customHeight="1">
      <c r="A228" s="687"/>
      <c r="B228" s="3053"/>
      <c r="C228" s="3054"/>
      <c r="D228" s="3085" t="s">
        <v>3600</v>
      </c>
      <c r="E228" s="3086"/>
      <c r="F228" s="3054"/>
      <c r="G228" s="3054"/>
      <c r="H228" s="3086"/>
      <c r="I228" s="3086"/>
      <c r="J228" s="3086"/>
      <c r="K228" s="3054"/>
      <c r="L228" s="3054"/>
      <c r="M228" s="3054"/>
      <c r="N228" s="3055"/>
      <c r="O228" s="3056"/>
      <c r="P228" s="3055"/>
      <c r="Q228" s="3057"/>
      <c r="R228" s="3056"/>
      <c r="S228" s="3056"/>
      <c r="T228" s="3056"/>
      <c r="U228" s="3090">
        <f t="shared" si="128"/>
        <v>0</v>
      </c>
      <c r="V228" s="3091">
        <f t="shared" si="129"/>
        <v>0</v>
      </c>
      <c r="W228" s="3091">
        <f t="shared" si="130"/>
        <v>0</v>
      </c>
      <c r="X228" s="3077"/>
      <c r="Y228" s="3075"/>
      <c r="Z228" s="3075"/>
      <c r="AA228" s="3058"/>
      <c r="AB228" s="3092">
        <f t="shared" si="131"/>
        <v>0</v>
      </c>
      <c r="AC228" s="3092" t="str">
        <f t="shared" si="132"/>
        <v/>
      </c>
      <c r="AD228" s="3058"/>
      <c r="AE228" s="3058"/>
      <c r="AF228" s="3056"/>
      <c r="AG228" s="3056"/>
      <c r="AH228" s="3056"/>
      <c r="AI228" s="3059" t="str">
        <f t="shared" si="120"/>
        <v>N</v>
      </c>
      <c r="AJ228" s="3059" t="str">
        <f t="shared" si="121"/>
        <v>N</v>
      </c>
      <c r="AK228" s="3059" t="str">
        <f t="shared" si="122"/>
        <v>N</v>
      </c>
      <c r="AL228" s="3059" t="str">
        <f t="shared" si="123"/>
        <v>N</v>
      </c>
      <c r="AM228" s="3059" t="str">
        <f t="shared" si="124"/>
        <v>N</v>
      </c>
      <c r="AN228" s="3059" t="str">
        <f t="shared" si="125"/>
        <v>N</v>
      </c>
      <c r="AO228" s="3059" t="str">
        <f t="shared" si="126"/>
        <v>N</v>
      </c>
      <c r="AP228" s="3059" t="str">
        <f t="shared" si="127"/>
        <v>N</v>
      </c>
      <c r="AQ228" s="3086"/>
      <c r="AR228" s="3060"/>
      <c r="AS228" s="32"/>
      <c r="AT228" s="34" t="s">
        <v>3820</v>
      </c>
      <c r="AU228" s="171"/>
      <c r="AV228" s="322"/>
      <c r="AW228" s="246" t="str">
        <f t="shared" si="133"/>
        <v>Please complete all cells in row</v>
      </c>
      <c r="AX228" s="322"/>
      <c r="AY228" s="196"/>
      <c r="AZ228" s="196"/>
      <c r="BA228" s="196"/>
      <c r="BB228" s="196"/>
      <c r="BC228" s="196"/>
      <c r="BD228" s="196"/>
      <c r="BE228" s="196"/>
      <c r="BF228" s="247">
        <f t="shared" si="134"/>
        <v>1</v>
      </c>
      <c r="BG228" s="247">
        <f t="shared" si="135"/>
        <v>1</v>
      </c>
      <c r="BH228" s="247">
        <f t="shared" si="136"/>
        <v>1</v>
      </c>
      <c r="BI228" s="247">
        <f t="shared" si="137"/>
        <v>1</v>
      </c>
      <c r="BJ228" s="247">
        <f t="shared" si="138"/>
        <v>1</v>
      </c>
      <c r="BK228" s="247">
        <f t="shared" si="139"/>
        <v>1</v>
      </c>
      <c r="BL228" s="247">
        <f t="shared" si="140"/>
        <v>1</v>
      </c>
      <c r="BM228" s="232"/>
      <c r="BN228" s="232"/>
      <c r="BO228" s="232"/>
      <c r="BP228" s="232"/>
      <c r="BQ228" s="232"/>
      <c r="BR228" s="232"/>
      <c r="BS228" s="247">
        <f t="shared" si="141"/>
        <v>1</v>
      </c>
      <c r="BT228" s="232"/>
      <c r="BU228" s="232"/>
      <c r="BV228" s="247">
        <f t="shared" si="142"/>
        <v>1</v>
      </c>
      <c r="BW228" s="247">
        <f t="shared" si="143"/>
        <v>1</v>
      </c>
      <c r="BX228" s="247">
        <f t="shared" si="144"/>
        <v>1</v>
      </c>
      <c r="BY228" s="247">
        <f t="shared" si="145"/>
        <v>1</v>
      </c>
      <c r="BZ228" s="247">
        <f xml:space="preserve"> IF( ISNUMBER(#REF! ), 0, 1 )</f>
        <v>1</v>
      </c>
      <c r="CA228" s="247">
        <f t="shared" si="146"/>
        <v>1</v>
      </c>
      <c r="CB228" s="322"/>
      <c r="CC228" s="196"/>
      <c r="CD228" s="196"/>
      <c r="CE228" s="687"/>
      <c r="CF228" s="687"/>
      <c r="CG228" s="687"/>
    </row>
    <row r="229" spans="1:85" s="2444" customFormat="1" ht="15.75" customHeight="1">
      <c r="A229" s="687"/>
      <c r="B229" s="3053"/>
      <c r="C229" s="3054"/>
      <c r="D229" s="3085" t="s">
        <v>3600</v>
      </c>
      <c r="E229" s="3086"/>
      <c r="F229" s="3054"/>
      <c r="G229" s="3054"/>
      <c r="H229" s="3086"/>
      <c r="I229" s="3086"/>
      <c r="J229" s="3086"/>
      <c r="K229" s="3054"/>
      <c r="L229" s="3054"/>
      <c r="M229" s="3054"/>
      <c r="N229" s="3055"/>
      <c r="O229" s="3056"/>
      <c r="P229" s="3055"/>
      <c r="Q229" s="3057"/>
      <c r="R229" s="3056"/>
      <c r="S229" s="3056"/>
      <c r="T229" s="3056"/>
      <c r="U229" s="3090">
        <f t="shared" si="128"/>
        <v>0</v>
      </c>
      <c r="V229" s="3091">
        <f t="shared" si="129"/>
        <v>0</v>
      </c>
      <c r="W229" s="3091">
        <f t="shared" si="130"/>
        <v>0</v>
      </c>
      <c r="X229" s="3077"/>
      <c r="Y229" s="3075"/>
      <c r="Z229" s="3075"/>
      <c r="AA229" s="3058"/>
      <c r="AB229" s="3092">
        <f t="shared" si="131"/>
        <v>0</v>
      </c>
      <c r="AC229" s="3092" t="str">
        <f t="shared" si="132"/>
        <v/>
      </c>
      <c r="AD229" s="3058"/>
      <c r="AE229" s="3058"/>
      <c r="AF229" s="3056"/>
      <c r="AG229" s="3056"/>
      <c r="AH229" s="3056"/>
      <c r="AI229" s="3059" t="str">
        <f t="shared" si="120"/>
        <v>N</v>
      </c>
      <c r="AJ229" s="3059" t="str">
        <f t="shared" si="121"/>
        <v>N</v>
      </c>
      <c r="AK229" s="3059" t="str">
        <f t="shared" si="122"/>
        <v>N</v>
      </c>
      <c r="AL229" s="3059" t="str">
        <f t="shared" si="123"/>
        <v>N</v>
      </c>
      <c r="AM229" s="3059" t="str">
        <f t="shared" si="124"/>
        <v>N</v>
      </c>
      <c r="AN229" s="3059" t="str">
        <f t="shared" si="125"/>
        <v>N</v>
      </c>
      <c r="AO229" s="3059" t="str">
        <f t="shared" si="126"/>
        <v>N</v>
      </c>
      <c r="AP229" s="3059" t="str">
        <f t="shared" si="127"/>
        <v>N</v>
      </c>
      <c r="AQ229" s="3086"/>
      <c r="AR229" s="3060"/>
      <c r="AS229" s="32"/>
      <c r="AT229" s="34" t="s">
        <v>3821</v>
      </c>
      <c r="AU229" s="171"/>
      <c r="AV229" s="322"/>
      <c r="AW229" s="246" t="str">
        <f t="shared" si="133"/>
        <v>Please complete all cells in row</v>
      </c>
      <c r="AX229" s="322"/>
      <c r="AY229" s="196"/>
      <c r="AZ229" s="196"/>
      <c r="BA229" s="196"/>
      <c r="BB229" s="196"/>
      <c r="BC229" s="196"/>
      <c r="BD229" s="196"/>
      <c r="BE229" s="196"/>
      <c r="BF229" s="247">
        <f t="shared" si="134"/>
        <v>1</v>
      </c>
      <c r="BG229" s="247">
        <f t="shared" si="135"/>
        <v>1</v>
      </c>
      <c r="BH229" s="247">
        <f t="shared" si="136"/>
        <v>1</v>
      </c>
      <c r="BI229" s="247">
        <f t="shared" si="137"/>
        <v>1</v>
      </c>
      <c r="BJ229" s="247">
        <f t="shared" si="138"/>
        <v>1</v>
      </c>
      <c r="BK229" s="247">
        <f t="shared" si="139"/>
        <v>1</v>
      </c>
      <c r="BL229" s="247">
        <f t="shared" si="140"/>
        <v>1</v>
      </c>
      <c r="BM229" s="232"/>
      <c r="BN229" s="232"/>
      <c r="BO229" s="232"/>
      <c r="BP229" s="232"/>
      <c r="BQ229" s="232"/>
      <c r="BR229" s="232"/>
      <c r="BS229" s="247">
        <f t="shared" si="141"/>
        <v>1</v>
      </c>
      <c r="BT229" s="232"/>
      <c r="BU229" s="232"/>
      <c r="BV229" s="247">
        <f t="shared" si="142"/>
        <v>1</v>
      </c>
      <c r="BW229" s="247">
        <f t="shared" si="143"/>
        <v>1</v>
      </c>
      <c r="BX229" s="247">
        <f t="shared" si="144"/>
        <v>1</v>
      </c>
      <c r="BY229" s="247">
        <f t="shared" si="145"/>
        <v>1</v>
      </c>
      <c r="BZ229" s="247">
        <f xml:space="preserve"> IF( ISNUMBER(#REF! ), 0, 1 )</f>
        <v>1</v>
      </c>
      <c r="CA229" s="247">
        <f t="shared" si="146"/>
        <v>1</v>
      </c>
      <c r="CB229" s="322"/>
      <c r="CC229" s="196"/>
      <c r="CD229" s="196"/>
      <c r="CE229" s="687"/>
      <c r="CF229" s="687"/>
      <c r="CG229" s="687"/>
    </row>
    <row r="230" spans="1:85" s="2444" customFormat="1" ht="15.75" customHeight="1">
      <c r="A230" s="687"/>
      <c r="B230" s="3053"/>
      <c r="C230" s="3054"/>
      <c r="D230" s="3085" t="s">
        <v>3600</v>
      </c>
      <c r="E230" s="3086"/>
      <c r="F230" s="3054"/>
      <c r="G230" s="3054"/>
      <c r="H230" s="3086"/>
      <c r="I230" s="3086"/>
      <c r="J230" s="3086"/>
      <c r="K230" s="3054"/>
      <c r="L230" s="3054"/>
      <c r="M230" s="3054"/>
      <c r="N230" s="3055"/>
      <c r="O230" s="3056"/>
      <c r="P230" s="3055"/>
      <c r="Q230" s="3057"/>
      <c r="R230" s="3056"/>
      <c r="S230" s="3056"/>
      <c r="T230" s="3056"/>
      <c r="U230" s="3090">
        <f t="shared" si="128"/>
        <v>0</v>
      </c>
      <c r="V230" s="3091">
        <f t="shared" si="129"/>
        <v>0</v>
      </c>
      <c r="W230" s="3091">
        <f t="shared" si="130"/>
        <v>0</v>
      </c>
      <c r="X230" s="3077"/>
      <c r="Y230" s="3075"/>
      <c r="Z230" s="3075"/>
      <c r="AA230" s="3058"/>
      <c r="AB230" s="3092">
        <f t="shared" si="131"/>
        <v>0</v>
      </c>
      <c r="AC230" s="3092" t="str">
        <f t="shared" si="132"/>
        <v/>
      </c>
      <c r="AD230" s="3058"/>
      <c r="AE230" s="3058"/>
      <c r="AF230" s="3056"/>
      <c r="AG230" s="3056"/>
      <c r="AH230" s="3056"/>
      <c r="AI230" s="3059" t="str">
        <f t="shared" si="120"/>
        <v>N</v>
      </c>
      <c r="AJ230" s="3059" t="str">
        <f t="shared" si="121"/>
        <v>N</v>
      </c>
      <c r="AK230" s="3059" t="str">
        <f t="shared" si="122"/>
        <v>N</v>
      </c>
      <c r="AL230" s="3059" t="str">
        <f t="shared" si="123"/>
        <v>N</v>
      </c>
      <c r="AM230" s="3059" t="str">
        <f t="shared" si="124"/>
        <v>N</v>
      </c>
      <c r="AN230" s="3059" t="str">
        <f t="shared" si="125"/>
        <v>N</v>
      </c>
      <c r="AO230" s="3059" t="str">
        <f t="shared" si="126"/>
        <v>N</v>
      </c>
      <c r="AP230" s="3059" t="str">
        <f t="shared" si="127"/>
        <v>N</v>
      </c>
      <c r="AQ230" s="3086"/>
      <c r="AR230" s="3060"/>
      <c r="AS230" s="32"/>
      <c r="AT230" s="34" t="s">
        <v>3822</v>
      </c>
      <c r="AU230" s="171"/>
      <c r="AV230" s="322"/>
      <c r="AW230" s="246" t="str">
        <f t="shared" si="133"/>
        <v>Please complete all cells in row</v>
      </c>
      <c r="AX230" s="322"/>
      <c r="AY230" s="196"/>
      <c r="AZ230" s="196"/>
      <c r="BA230" s="196"/>
      <c r="BB230" s="196"/>
      <c r="BC230" s="196"/>
      <c r="BD230" s="196"/>
      <c r="BE230" s="196"/>
      <c r="BF230" s="247">
        <f t="shared" si="134"/>
        <v>1</v>
      </c>
      <c r="BG230" s="247">
        <f t="shared" si="135"/>
        <v>1</v>
      </c>
      <c r="BH230" s="247">
        <f t="shared" si="136"/>
        <v>1</v>
      </c>
      <c r="BI230" s="247">
        <f t="shared" si="137"/>
        <v>1</v>
      </c>
      <c r="BJ230" s="247">
        <f t="shared" si="138"/>
        <v>1</v>
      </c>
      <c r="BK230" s="247">
        <f t="shared" si="139"/>
        <v>1</v>
      </c>
      <c r="BL230" s="247">
        <f t="shared" si="140"/>
        <v>1</v>
      </c>
      <c r="BM230" s="232"/>
      <c r="BN230" s="232"/>
      <c r="BO230" s="232"/>
      <c r="BP230" s="232"/>
      <c r="BQ230" s="232"/>
      <c r="BR230" s="232"/>
      <c r="BS230" s="247">
        <f t="shared" si="141"/>
        <v>1</v>
      </c>
      <c r="BT230" s="232"/>
      <c r="BU230" s="232"/>
      <c r="BV230" s="247">
        <f t="shared" si="142"/>
        <v>1</v>
      </c>
      <c r="BW230" s="247">
        <f t="shared" si="143"/>
        <v>1</v>
      </c>
      <c r="BX230" s="247">
        <f t="shared" si="144"/>
        <v>1</v>
      </c>
      <c r="BY230" s="247">
        <f t="shared" si="145"/>
        <v>1</v>
      </c>
      <c r="BZ230" s="247">
        <f xml:space="preserve"> IF( ISNUMBER(#REF! ), 0, 1 )</f>
        <v>1</v>
      </c>
      <c r="CA230" s="247">
        <f t="shared" si="146"/>
        <v>1</v>
      </c>
      <c r="CB230" s="322"/>
      <c r="CC230" s="196"/>
      <c r="CD230" s="196"/>
      <c r="CE230" s="687"/>
      <c r="CF230" s="687"/>
      <c r="CG230" s="687"/>
    </row>
    <row r="231" spans="1:85" s="2444" customFormat="1" ht="15.75" customHeight="1">
      <c r="A231" s="687"/>
      <c r="B231" s="3053"/>
      <c r="C231" s="3054"/>
      <c r="D231" s="3085" t="s">
        <v>3600</v>
      </c>
      <c r="E231" s="3086"/>
      <c r="F231" s="3054"/>
      <c r="G231" s="3054"/>
      <c r="H231" s="3086"/>
      <c r="I231" s="3086"/>
      <c r="J231" s="3086"/>
      <c r="K231" s="3054"/>
      <c r="L231" s="3054"/>
      <c r="M231" s="3054"/>
      <c r="N231" s="3055"/>
      <c r="O231" s="3056"/>
      <c r="P231" s="3055"/>
      <c r="Q231" s="3057"/>
      <c r="R231" s="3056"/>
      <c r="S231" s="3056"/>
      <c r="T231" s="3056"/>
      <c r="U231" s="3090">
        <f t="shared" si="128"/>
        <v>0</v>
      </c>
      <c r="V231" s="3091">
        <f t="shared" si="129"/>
        <v>0</v>
      </c>
      <c r="W231" s="3091">
        <f t="shared" si="130"/>
        <v>0</v>
      </c>
      <c r="X231" s="3077"/>
      <c r="Y231" s="3075"/>
      <c r="Z231" s="3075"/>
      <c r="AA231" s="3058"/>
      <c r="AB231" s="3092">
        <f t="shared" si="131"/>
        <v>0</v>
      </c>
      <c r="AC231" s="3092" t="str">
        <f t="shared" si="132"/>
        <v/>
      </c>
      <c r="AD231" s="3058"/>
      <c r="AE231" s="3058"/>
      <c r="AF231" s="3056"/>
      <c r="AG231" s="3056"/>
      <c r="AH231" s="3056"/>
      <c r="AI231" s="3059" t="str">
        <f t="shared" si="120"/>
        <v>N</v>
      </c>
      <c r="AJ231" s="3059" t="str">
        <f t="shared" si="121"/>
        <v>N</v>
      </c>
      <c r="AK231" s="3059" t="str">
        <f t="shared" si="122"/>
        <v>N</v>
      </c>
      <c r="AL231" s="3059" t="str">
        <f t="shared" si="123"/>
        <v>N</v>
      </c>
      <c r="AM231" s="3059" t="str">
        <f t="shared" si="124"/>
        <v>N</v>
      </c>
      <c r="AN231" s="3059" t="str">
        <f t="shared" si="125"/>
        <v>N</v>
      </c>
      <c r="AO231" s="3059" t="str">
        <f t="shared" si="126"/>
        <v>N</v>
      </c>
      <c r="AP231" s="3059" t="str">
        <f t="shared" si="127"/>
        <v>N</v>
      </c>
      <c r="AQ231" s="3086"/>
      <c r="AR231" s="3060"/>
      <c r="AS231" s="32"/>
      <c r="AT231" s="34" t="s">
        <v>3823</v>
      </c>
      <c r="AU231" s="171"/>
      <c r="AV231" s="322"/>
      <c r="AW231" s="246" t="str">
        <f t="shared" si="133"/>
        <v>Please complete all cells in row</v>
      </c>
      <c r="AX231" s="322"/>
      <c r="AY231" s="196"/>
      <c r="AZ231" s="196"/>
      <c r="BA231" s="196"/>
      <c r="BB231" s="196"/>
      <c r="BC231" s="196"/>
      <c r="BD231" s="196"/>
      <c r="BE231" s="196"/>
      <c r="BF231" s="247">
        <f t="shared" si="134"/>
        <v>1</v>
      </c>
      <c r="BG231" s="247">
        <f t="shared" si="135"/>
        <v>1</v>
      </c>
      <c r="BH231" s="247">
        <f t="shared" si="136"/>
        <v>1</v>
      </c>
      <c r="BI231" s="247">
        <f t="shared" si="137"/>
        <v>1</v>
      </c>
      <c r="BJ231" s="247">
        <f t="shared" si="138"/>
        <v>1</v>
      </c>
      <c r="BK231" s="247">
        <f t="shared" si="139"/>
        <v>1</v>
      </c>
      <c r="BL231" s="247">
        <f t="shared" si="140"/>
        <v>1</v>
      </c>
      <c r="BM231" s="232"/>
      <c r="BN231" s="232"/>
      <c r="BO231" s="232"/>
      <c r="BP231" s="232"/>
      <c r="BQ231" s="232"/>
      <c r="BR231" s="232"/>
      <c r="BS231" s="247">
        <f t="shared" si="141"/>
        <v>1</v>
      </c>
      <c r="BT231" s="232"/>
      <c r="BU231" s="232"/>
      <c r="BV231" s="247">
        <f t="shared" si="142"/>
        <v>1</v>
      </c>
      <c r="BW231" s="247">
        <f t="shared" si="143"/>
        <v>1</v>
      </c>
      <c r="BX231" s="247">
        <f t="shared" si="144"/>
        <v>1</v>
      </c>
      <c r="BY231" s="247">
        <f t="shared" si="145"/>
        <v>1</v>
      </c>
      <c r="BZ231" s="247">
        <f xml:space="preserve"> IF( ISNUMBER(#REF! ), 0, 1 )</f>
        <v>1</v>
      </c>
      <c r="CA231" s="247">
        <f t="shared" si="146"/>
        <v>1</v>
      </c>
      <c r="CB231" s="322"/>
      <c r="CC231" s="196"/>
      <c r="CD231" s="196"/>
      <c r="CE231" s="687"/>
      <c r="CF231" s="687"/>
      <c r="CG231" s="687"/>
    </row>
    <row r="232" spans="1:85" s="2444" customFormat="1" ht="15.75" customHeight="1">
      <c r="A232" s="687"/>
      <c r="B232" s="3053"/>
      <c r="C232" s="3054"/>
      <c r="D232" s="3085" t="s">
        <v>3600</v>
      </c>
      <c r="E232" s="3086"/>
      <c r="F232" s="3054"/>
      <c r="G232" s="3054"/>
      <c r="H232" s="3086"/>
      <c r="I232" s="3086"/>
      <c r="J232" s="3086"/>
      <c r="K232" s="3054"/>
      <c r="L232" s="3054"/>
      <c r="M232" s="3054"/>
      <c r="N232" s="3055"/>
      <c r="O232" s="3056"/>
      <c r="P232" s="3055"/>
      <c r="Q232" s="3057"/>
      <c r="R232" s="3056"/>
      <c r="S232" s="3056"/>
      <c r="T232" s="3056"/>
      <c r="U232" s="3090">
        <f t="shared" si="128"/>
        <v>0</v>
      </c>
      <c r="V232" s="3091">
        <f t="shared" si="129"/>
        <v>0</v>
      </c>
      <c r="W232" s="3091">
        <f t="shared" si="130"/>
        <v>0</v>
      </c>
      <c r="X232" s="3077"/>
      <c r="Y232" s="3075"/>
      <c r="Z232" s="3075"/>
      <c r="AA232" s="3058"/>
      <c r="AB232" s="3092">
        <f t="shared" si="131"/>
        <v>0</v>
      </c>
      <c r="AC232" s="3092" t="str">
        <f t="shared" si="132"/>
        <v/>
      </c>
      <c r="AD232" s="3058"/>
      <c r="AE232" s="3058"/>
      <c r="AF232" s="3056"/>
      <c r="AG232" s="3056"/>
      <c r="AH232" s="3056"/>
      <c r="AI232" s="3059" t="str">
        <f t="shared" si="120"/>
        <v>N</v>
      </c>
      <c r="AJ232" s="3059" t="str">
        <f t="shared" si="121"/>
        <v>N</v>
      </c>
      <c r="AK232" s="3059" t="str">
        <f t="shared" si="122"/>
        <v>N</v>
      </c>
      <c r="AL232" s="3059" t="str">
        <f t="shared" si="123"/>
        <v>N</v>
      </c>
      <c r="AM232" s="3059" t="str">
        <f t="shared" si="124"/>
        <v>N</v>
      </c>
      <c r="AN232" s="3059" t="str">
        <f t="shared" si="125"/>
        <v>N</v>
      </c>
      <c r="AO232" s="3059" t="str">
        <f t="shared" si="126"/>
        <v>N</v>
      </c>
      <c r="AP232" s="3059" t="str">
        <f t="shared" si="127"/>
        <v>N</v>
      </c>
      <c r="AQ232" s="3086"/>
      <c r="AR232" s="3060"/>
      <c r="AS232" s="32"/>
      <c r="AT232" s="34" t="s">
        <v>3824</v>
      </c>
      <c r="AU232" s="171"/>
      <c r="AV232" s="322"/>
      <c r="AW232" s="246" t="str">
        <f t="shared" si="133"/>
        <v>Please complete all cells in row</v>
      </c>
      <c r="AX232" s="322"/>
      <c r="AY232" s="196"/>
      <c r="AZ232" s="196"/>
      <c r="BA232" s="196"/>
      <c r="BB232" s="196"/>
      <c r="BC232" s="196"/>
      <c r="BD232" s="196"/>
      <c r="BE232" s="196"/>
      <c r="BF232" s="247">
        <f t="shared" si="134"/>
        <v>1</v>
      </c>
      <c r="BG232" s="247">
        <f t="shared" si="135"/>
        <v>1</v>
      </c>
      <c r="BH232" s="247">
        <f t="shared" si="136"/>
        <v>1</v>
      </c>
      <c r="BI232" s="247">
        <f t="shared" si="137"/>
        <v>1</v>
      </c>
      <c r="BJ232" s="247">
        <f t="shared" si="138"/>
        <v>1</v>
      </c>
      <c r="BK232" s="247">
        <f t="shared" si="139"/>
        <v>1</v>
      </c>
      <c r="BL232" s="247">
        <f t="shared" si="140"/>
        <v>1</v>
      </c>
      <c r="BM232" s="232"/>
      <c r="BN232" s="232"/>
      <c r="BO232" s="232"/>
      <c r="BP232" s="232"/>
      <c r="BQ232" s="232"/>
      <c r="BR232" s="232"/>
      <c r="BS232" s="247">
        <f t="shared" si="141"/>
        <v>1</v>
      </c>
      <c r="BT232" s="232"/>
      <c r="BU232" s="232"/>
      <c r="BV232" s="247">
        <f t="shared" si="142"/>
        <v>1</v>
      </c>
      <c r="BW232" s="247">
        <f t="shared" si="143"/>
        <v>1</v>
      </c>
      <c r="BX232" s="247">
        <f t="shared" si="144"/>
        <v>1</v>
      </c>
      <c r="BY232" s="247">
        <f t="shared" si="145"/>
        <v>1</v>
      </c>
      <c r="BZ232" s="247">
        <f xml:space="preserve"> IF( ISNUMBER(#REF! ), 0, 1 )</f>
        <v>1</v>
      </c>
      <c r="CA232" s="247">
        <f t="shared" si="146"/>
        <v>1</v>
      </c>
      <c r="CB232" s="322"/>
      <c r="CC232" s="196"/>
      <c r="CD232" s="196"/>
      <c r="CE232" s="687"/>
      <c r="CF232" s="687"/>
      <c r="CG232" s="687"/>
    </row>
    <row r="233" spans="1:85" s="2444" customFormat="1" ht="15.75" customHeight="1">
      <c r="A233" s="687"/>
      <c r="B233" s="3053"/>
      <c r="C233" s="3054"/>
      <c r="D233" s="3085" t="s">
        <v>3600</v>
      </c>
      <c r="E233" s="3086"/>
      <c r="F233" s="3054"/>
      <c r="G233" s="3054"/>
      <c r="H233" s="3086"/>
      <c r="I233" s="3086"/>
      <c r="J233" s="3086"/>
      <c r="K233" s="3054"/>
      <c r="L233" s="3054"/>
      <c r="M233" s="3054"/>
      <c r="N233" s="3055"/>
      <c r="O233" s="3056"/>
      <c r="P233" s="3055"/>
      <c r="Q233" s="3057"/>
      <c r="R233" s="3056"/>
      <c r="S233" s="3056"/>
      <c r="T233" s="3056"/>
      <c r="U233" s="3090">
        <f t="shared" si="128"/>
        <v>0</v>
      </c>
      <c r="V233" s="3091">
        <f t="shared" si="129"/>
        <v>0</v>
      </c>
      <c r="W233" s="3091">
        <f t="shared" si="130"/>
        <v>0</v>
      </c>
      <c r="X233" s="3077"/>
      <c r="Y233" s="3075"/>
      <c r="Z233" s="3075"/>
      <c r="AA233" s="3058"/>
      <c r="AB233" s="3092">
        <f t="shared" si="131"/>
        <v>0</v>
      </c>
      <c r="AC233" s="3092" t="str">
        <f t="shared" si="132"/>
        <v/>
      </c>
      <c r="AD233" s="3058"/>
      <c r="AE233" s="3058"/>
      <c r="AF233" s="3056"/>
      <c r="AG233" s="3056"/>
      <c r="AH233" s="3056"/>
      <c r="AI233" s="3059" t="str">
        <f t="shared" si="120"/>
        <v>N</v>
      </c>
      <c r="AJ233" s="3059" t="str">
        <f t="shared" si="121"/>
        <v>N</v>
      </c>
      <c r="AK233" s="3059" t="str">
        <f t="shared" si="122"/>
        <v>N</v>
      </c>
      <c r="AL233" s="3059" t="str">
        <f t="shared" si="123"/>
        <v>N</v>
      </c>
      <c r="AM233" s="3059" t="str">
        <f t="shared" si="124"/>
        <v>N</v>
      </c>
      <c r="AN233" s="3059" t="str">
        <f t="shared" si="125"/>
        <v>N</v>
      </c>
      <c r="AO233" s="3059" t="str">
        <f t="shared" si="126"/>
        <v>N</v>
      </c>
      <c r="AP233" s="3059" t="str">
        <f t="shared" si="127"/>
        <v>N</v>
      </c>
      <c r="AQ233" s="3086"/>
      <c r="AR233" s="3060"/>
      <c r="AS233" s="32"/>
      <c r="AT233" s="34" t="s">
        <v>3825</v>
      </c>
      <c r="AU233" s="171"/>
      <c r="AV233" s="322"/>
      <c r="AW233" s="246" t="str">
        <f t="shared" si="133"/>
        <v>Please complete all cells in row</v>
      </c>
      <c r="AX233" s="322"/>
      <c r="AY233" s="196"/>
      <c r="AZ233" s="196"/>
      <c r="BA233" s="196"/>
      <c r="BB233" s="196"/>
      <c r="BC233" s="196"/>
      <c r="BD233" s="196"/>
      <c r="BE233" s="196"/>
      <c r="BF233" s="247">
        <f t="shared" si="134"/>
        <v>1</v>
      </c>
      <c r="BG233" s="247">
        <f t="shared" si="135"/>
        <v>1</v>
      </c>
      <c r="BH233" s="247">
        <f t="shared" si="136"/>
        <v>1</v>
      </c>
      <c r="BI233" s="247">
        <f t="shared" si="137"/>
        <v>1</v>
      </c>
      <c r="BJ233" s="247">
        <f t="shared" si="138"/>
        <v>1</v>
      </c>
      <c r="BK233" s="247">
        <f t="shared" si="139"/>
        <v>1</v>
      </c>
      <c r="BL233" s="247">
        <f t="shared" si="140"/>
        <v>1</v>
      </c>
      <c r="BM233" s="232"/>
      <c r="BN233" s="232"/>
      <c r="BO233" s="232"/>
      <c r="BP233" s="232"/>
      <c r="BQ233" s="232"/>
      <c r="BR233" s="232"/>
      <c r="BS233" s="247">
        <f t="shared" si="141"/>
        <v>1</v>
      </c>
      <c r="BT233" s="232"/>
      <c r="BU233" s="232"/>
      <c r="BV233" s="247">
        <f t="shared" si="142"/>
        <v>1</v>
      </c>
      <c r="BW233" s="247">
        <f t="shared" si="143"/>
        <v>1</v>
      </c>
      <c r="BX233" s="247">
        <f t="shared" si="144"/>
        <v>1</v>
      </c>
      <c r="BY233" s="247">
        <f t="shared" si="145"/>
        <v>1</v>
      </c>
      <c r="BZ233" s="247">
        <f xml:space="preserve"> IF( ISNUMBER(#REF! ), 0, 1 )</f>
        <v>1</v>
      </c>
      <c r="CA233" s="247">
        <f t="shared" si="146"/>
        <v>1</v>
      </c>
      <c r="CB233" s="322"/>
      <c r="CC233" s="196"/>
      <c r="CD233" s="196"/>
      <c r="CE233" s="687"/>
      <c r="CF233" s="687"/>
      <c r="CG233" s="687"/>
    </row>
    <row r="234" spans="1:85" s="2444" customFormat="1" ht="15.75" customHeight="1">
      <c r="A234" s="687"/>
      <c r="B234" s="3053"/>
      <c r="C234" s="3054"/>
      <c r="D234" s="3085" t="s">
        <v>3600</v>
      </c>
      <c r="E234" s="3086"/>
      <c r="F234" s="3054"/>
      <c r="G234" s="3054"/>
      <c r="H234" s="3086"/>
      <c r="I234" s="3086"/>
      <c r="J234" s="3086"/>
      <c r="K234" s="3054"/>
      <c r="L234" s="3054"/>
      <c r="M234" s="3054"/>
      <c r="N234" s="3055"/>
      <c r="O234" s="3056"/>
      <c r="P234" s="3055"/>
      <c r="Q234" s="3057"/>
      <c r="R234" s="3056"/>
      <c r="S234" s="3056"/>
      <c r="T234" s="3056"/>
      <c r="U234" s="3090">
        <f t="shared" si="128"/>
        <v>0</v>
      </c>
      <c r="V234" s="3091">
        <f t="shared" si="129"/>
        <v>0</v>
      </c>
      <c r="W234" s="3091">
        <f t="shared" si="130"/>
        <v>0</v>
      </c>
      <c r="X234" s="3077"/>
      <c r="Y234" s="3075"/>
      <c r="Z234" s="3075"/>
      <c r="AA234" s="3058"/>
      <c r="AB234" s="3092">
        <f t="shared" si="131"/>
        <v>0</v>
      </c>
      <c r="AC234" s="3092" t="str">
        <f t="shared" si="132"/>
        <v/>
      </c>
      <c r="AD234" s="3058"/>
      <c r="AE234" s="3058"/>
      <c r="AF234" s="3056"/>
      <c r="AG234" s="3056"/>
      <c r="AH234" s="3056"/>
      <c r="AI234" s="3059" t="str">
        <f t="shared" si="120"/>
        <v>N</v>
      </c>
      <c r="AJ234" s="3059" t="str">
        <f t="shared" si="121"/>
        <v>N</v>
      </c>
      <c r="AK234" s="3059" t="str">
        <f t="shared" si="122"/>
        <v>N</v>
      </c>
      <c r="AL234" s="3059" t="str">
        <f t="shared" si="123"/>
        <v>N</v>
      </c>
      <c r="AM234" s="3059" t="str">
        <f t="shared" si="124"/>
        <v>N</v>
      </c>
      <c r="AN234" s="3059" t="str">
        <f t="shared" si="125"/>
        <v>N</v>
      </c>
      <c r="AO234" s="3059" t="str">
        <f t="shared" si="126"/>
        <v>N</v>
      </c>
      <c r="AP234" s="3059" t="str">
        <f t="shared" si="127"/>
        <v>N</v>
      </c>
      <c r="AQ234" s="3086"/>
      <c r="AR234" s="3060"/>
      <c r="AS234" s="32"/>
      <c r="AT234" s="34" t="s">
        <v>3826</v>
      </c>
      <c r="AU234" s="171"/>
      <c r="AV234" s="322"/>
      <c r="AW234" s="246" t="str">
        <f t="shared" si="133"/>
        <v>Please complete all cells in row</v>
      </c>
      <c r="AX234" s="322"/>
      <c r="AY234" s="196"/>
      <c r="AZ234" s="196"/>
      <c r="BA234" s="196"/>
      <c r="BB234" s="196"/>
      <c r="BC234" s="196"/>
      <c r="BD234" s="196"/>
      <c r="BE234" s="196"/>
      <c r="BF234" s="247">
        <f t="shared" si="134"/>
        <v>1</v>
      </c>
      <c r="BG234" s="247">
        <f t="shared" si="135"/>
        <v>1</v>
      </c>
      <c r="BH234" s="247">
        <f t="shared" si="136"/>
        <v>1</v>
      </c>
      <c r="BI234" s="247">
        <f t="shared" si="137"/>
        <v>1</v>
      </c>
      <c r="BJ234" s="247">
        <f t="shared" si="138"/>
        <v>1</v>
      </c>
      <c r="BK234" s="247">
        <f t="shared" si="139"/>
        <v>1</v>
      </c>
      <c r="BL234" s="247">
        <f t="shared" si="140"/>
        <v>1</v>
      </c>
      <c r="BM234" s="232"/>
      <c r="BN234" s="232"/>
      <c r="BO234" s="232"/>
      <c r="BP234" s="232"/>
      <c r="BQ234" s="232"/>
      <c r="BR234" s="232"/>
      <c r="BS234" s="247">
        <f t="shared" si="141"/>
        <v>1</v>
      </c>
      <c r="BT234" s="232"/>
      <c r="BU234" s="232"/>
      <c r="BV234" s="247">
        <f t="shared" si="142"/>
        <v>1</v>
      </c>
      <c r="BW234" s="247">
        <f t="shared" si="143"/>
        <v>1</v>
      </c>
      <c r="BX234" s="247">
        <f t="shared" si="144"/>
        <v>1</v>
      </c>
      <c r="BY234" s="247">
        <f t="shared" si="145"/>
        <v>1</v>
      </c>
      <c r="BZ234" s="247">
        <f xml:space="preserve"> IF( ISNUMBER(#REF! ), 0, 1 )</f>
        <v>1</v>
      </c>
      <c r="CA234" s="247">
        <f t="shared" si="146"/>
        <v>1</v>
      </c>
      <c r="CB234" s="322"/>
      <c r="CC234" s="196"/>
      <c r="CD234" s="196"/>
      <c r="CE234" s="687"/>
      <c r="CF234" s="687"/>
      <c r="CG234" s="687"/>
    </row>
    <row r="235" spans="1:85" s="2444" customFormat="1" ht="15.75" customHeight="1">
      <c r="A235" s="687"/>
      <c r="B235" s="3053"/>
      <c r="C235" s="3054"/>
      <c r="D235" s="3085" t="s">
        <v>3600</v>
      </c>
      <c r="E235" s="3086"/>
      <c r="F235" s="3054"/>
      <c r="G235" s="3054"/>
      <c r="H235" s="3086"/>
      <c r="I235" s="3086"/>
      <c r="J235" s="3086"/>
      <c r="K235" s="3054"/>
      <c r="L235" s="3054"/>
      <c r="M235" s="3054"/>
      <c r="N235" s="3055"/>
      <c r="O235" s="3056"/>
      <c r="P235" s="3055"/>
      <c r="Q235" s="3057"/>
      <c r="R235" s="3056"/>
      <c r="S235" s="3056"/>
      <c r="T235" s="3056"/>
      <c r="U235" s="3090">
        <f t="shared" si="128"/>
        <v>0</v>
      </c>
      <c r="V235" s="3091">
        <f t="shared" si="129"/>
        <v>0</v>
      </c>
      <c r="W235" s="3091">
        <f t="shared" si="130"/>
        <v>0</v>
      </c>
      <c r="X235" s="3077"/>
      <c r="Y235" s="3075"/>
      <c r="Z235" s="3075"/>
      <c r="AA235" s="3058"/>
      <c r="AB235" s="3092">
        <f t="shared" si="131"/>
        <v>0</v>
      </c>
      <c r="AC235" s="3092" t="str">
        <f t="shared" si="132"/>
        <v/>
      </c>
      <c r="AD235" s="3058"/>
      <c r="AE235" s="3058"/>
      <c r="AF235" s="3056"/>
      <c r="AG235" s="3056"/>
      <c r="AH235" s="3056"/>
      <c r="AI235" s="3059" t="str">
        <f t="shared" si="120"/>
        <v>N</v>
      </c>
      <c r="AJ235" s="3059" t="str">
        <f t="shared" si="121"/>
        <v>N</v>
      </c>
      <c r="AK235" s="3059" t="str">
        <f t="shared" si="122"/>
        <v>N</v>
      </c>
      <c r="AL235" s="3059" t="str">
        <f t="shared" si="123"/>
        <v>N</v>
      </c>
      <c r="AM235" s="3059" t="str">
        <f t="shared" si="124"/>
        <v>N</v>
      </c>
      <c r="AN235" s="3059" t="str">
        <f t="shared" si="125"/>
        <v>N</v>
      </c>
      <c r="AO235" s="3059" t="str">
        <f t="shared" si="126"/>
        <v>N</v>
      </c>
      <c r="AP235" s="3059" t="str">
        <f t="shared" si="127"/>
        <v>N</v>
      </c>
      <c r="AQ235" s="3086"/>
      <c r="AR235" s="3060"/>
      <c r="AS235" s="32"/>
      <c r="AT235" s="34" t="s">
        <v>3827</v>
      </c>
      <c r="AU235" s="171"/>
      <c r="AV235" s="322"/>
      <c r="AW235" s="246" t="str">
        <f t="shared" si="133"/>
        <v>Please complete all cells in row</v>
      </c>
      <c r="AX235" s="322"/>
      <c r="AY235" s="196"/>
      <c r="AZ235" s="196"/>
      <c r="BA235" s="196"/>
      <c r="BB235" s="196"/>
      <c r="BC235" s="196"/>
      <c r="BD235" s="196"/>
      <c r="BE235" s="196"/>
      <c r="BF235" s="247">
        <f t="shared" si="134"/>
        <v>1</v>
      </c>
      <c r="BG235" s="247">
        <f t="shared" si="135"/>
        <v>1</v>
      </c>
      <c r="BH235" s="247">
        <f t="shared" si="136"/>
        <v>1</v>
      </c>
      <c r="BI235" s="247">
        <f t="shared" si="137"/>
        <v>1</v>
      </c>
      <c r="BJ235" s="247">
        <f t="shared" si="138"/>
        <v>1</v>
      </c>
      <c r="BK235" s="247">
        <f t="shared" si="139"/>
        <v>1</v>
      </c>
      <c r="BL235" s="247">
        <f t="shared" si="140"/>
        <v>1</v>
      </c>
      <c r="BM235" s="232"/>
      <c r="BN235" s="232"/>
      <c r="BO235" s="232"/>
      <c r="BP235" s="232"/>
      <c r="BQ235" s="232"/>
      <c r="BR235" s="232"/>
      <c r="BS235" s="247">
        <f t="shared" si="141"/>
        <v>1</v>
      </c>
      <c r="BT235" s="232"/>
      <c r="BU235" s="232"/>
      <c r="BV235" s="247">
        <f t="shared" si="142"/>
        <v>1</v>
      </c>
      <c r="BW235" s="247">
        <f t="shared" si="143"/>
        <v>1</v>
      </c>
      <c r="BX235" s="247">
        <f t="shared" si="144"/>
        <v>1</v>
      </c>
      <c r="BY235" s="247">
        <f t="shared" si="145"/>
        <v>1</v>
      </c>
      <c r="BZ235" s="247">
        <f xml:space="preserve"> IF( ISNUMBER(#REF! ), 0, 1 )</f>
        <v>1</v>
      </c>
      <c r="CA235" s="247">
        <f t="shared" si="146"/>
        <v>1</v>
      </c>
      <c r="CB235" s="322"/>
      <c r="CC235" s="196"/>
      <c r="CD235" s="196"/>
      <c r="CE235" s="687"/>
      <c r="CF235" s="687"/>
      <c r="CG235" s="687"/>
    </row>
    <row r="236" spans="1:85" s="2444" customFormat="1" ht="15.75" customHeight="1">
      <c r="A236" s="687"/>
      <c r="B236" s="3053"/>
      <c r="C236" s="3054"/>
      <c r="D236" s="3085" t="s">
        <v>3600</v>
      </c>
      <c r="E236" s="3086"/>
      <c r="F236" s="3054"/>
      <c r="G236" s="3054"/>
      <c r="H236" s="3086"/>
      <c r="I236" s="3086"/>
      <c r="J236" s="3086"/>
      <c r="K236" s="3054"/>
      <c r="L236" s="3054"/>
      <c r="M236" s="3054"/>
      <c r="N236" s="3055"/>
      <c r="O236" s="3056"/>
      <c r="P236" s="3055"/>
      <c r="Q236" s="3057"/>
      <c r="R236" s="3056"/>
      <c r="S236" s="3056"/>
      <c r="T236" s="3056"/>
      <c r="U236" s="3090">
        <f t="shared" si="128"/>
        <v>0</v>
      </c>
      <c r="V236" s="3091">
        <f t="shared" si="129"/>
        <v>0</v>
      </c>
      <c r="W236" s="3091">
        <f t="shared" si="130"/>
        <v>0</v>
      </c>
      <c r="X236" s="3077"/>
      <c r="Y236" s="3075"/>
      <c r="Z236" s="3075"/>
      <c r="AA236" s="3058"/>
      <c r="AB236" s="3092">
        <f t="shared" si="131"/>
        <v>0</v>
      </c>
      <c r="AC236" s="3092" t="str">
        <f t="shared" si="132"/>
        <v/>
      </c>
      <c r="AD236" s="3058"/>
      <c r="AE236" s="3058"/>
      <c r="AF236" s="3056"/>
      <c r="AG236" s="3056"/>
      <c r="AH236" s="3056"/>
      <c r="AI236" s="3059" t="str">
        <f t="shared" si="120"/>
        <v>N</v>
      </c>
      <c r="AJ236" s="3059" t="str">
        <f t="shared" si="121"/>
        <v>N</v>
      </c>
      <c r="AK236" s="3059" t="str">
        <f t="shared" si="122"/>
        <v>N</v>
      </c>
      <c r="AL236" s="3059" t="str">
        <f t="shared" si="123"/>
        <v>N</v>
      </c>
      <c r="AM236" s="3059" t="str">
        <f t="shared" si="124"/>
        <v>N</v>
      </c>
      <c r="AN236" s="3059" t="str">
        <f t="shared" si="125"/>
        <v>N</v>
      </c>
      <c r="AO236" s="3059" t="str">
        <f t="shared" si="126"/>
        <v>N</v>
      </c>
      <c r="AP236" s="3059" t="str">
        <f t="shared" si="127"/>
        <v>N</v>
      </c>
      <c r="AQ236" s="3086"/>
      <c r="AR236" s="3060"/>
      <c r="AS236" s="32"/>
      <c r="AT236" s="34" t="s">
        <v>3828</v>
      </c>
      <c r="AU236" s="171"/>
      <c r="AV236" s="322"/>
      <c r="AW236" s="246" t="str">
        <f t="shared" si="133"/>
        <v>Please complete all cells in row</v>
      </c>
      <c r="AX236" s="322"/>
      <c r="AY236" s="196"/>
      <c r="AZ236" s="196"/>
      <c r="BA236" s="196"/>
      <c r="BB236" s="196"/>
      <c r="BC236" s="196"/>
      <c r="BD236" s="196"/>
      <c r="BE236" s="196"/>
      <c r="BF236" s="247">
        <f t="shared" si="134"/>
        <v>1</v>
      </c>
      <c r="BG236" s="247">
        <f t="shared" si="135"/>
        <v>1</v>
      </c>
      <c r="BH236" s="247">
        <f t="shared" si="136"/>
        <v>1</v>
      </c>
      <c r="BI236" s="247">
        <f t="shared" si="137"/>
        <v>1</v>
      </c>
      <c r="BJ236" s="247">
        <f t="shared" si="138"/>
        <v>1</v>
      </c>
      <c r="BK236" s="247">
        <f t="shared" si="139"/>
        <v>1</v>
      </c>
      <c r="BL236" s="247">
        <f t="shared" si="140"/>
        <v>1</v>
      </c>
      <c r="BM236" s="232"/>
      <c r="BN236" s="232"/>
      <c r="BO236" s="232"/>
      <c r="BP236" s="232"/>
      <c r="BQ236" s="232"/>
      <c r="BR236" s="232"/>
      <c r="BS236" s="247">
        <f t="shared" si="141"/>
        <v>1</v>
      </c>
      <c r="BT236" s="232"/>
      <c r="BU236" s="232"/>
      <c r="BV236" s="247">
        <f t="shared" si="142"/>
        <v>1</v>
      </c>
      <c r="BW236" s="247">
        <f t="shared" si="143"/>
        <v>1</v>
      </c>
      <c r="BX236" s="247">
        <f t="shared" si="144"/>
        <v>1</v>
      </c>
      <c r="BY236" s="247">
        <f t="shared" si="145"/>
        <v>1</v>
      </c>
      <c r="BZ236" s="247">
        <f xml:space="preserve"> IF( ISNUMBER(#REF! ), 0, 1 )</f>
        <v>1</v>
      </c>
      <c r="CA236" s="247">
        <f t="shared" si="146"/>
        <v>1</v>
      </c>
      <c r="CB236" s="322"/>
      <c r="CC236" s="196"/>
      <c r="CD236" s="196"/>
      <c r="CE236" s="687"/>
      <c r="CF236" s="687"/>
      <c r="CG236" s="687"/>
    </row>
    <row r="237" spans="1:85" s="2444" customFormat="1" ht="15.75" customHeight="1">
      <c r="A237" s="687"/>
      <c r="B237" s="3053"/>
      <c r="C237" s="3054"/>
      <c r="D237" s="3085" t="s">
        <v>3600</v>
      </c>
      <c r="E237" s="3086"/>
      <c r="F237" s="3054"/>
      <c r="G237" s="3054"/>
      <c r="H237" s="3086"/>
      <c r="I237" s="3086"/>
      <c r="J237" s="3086"/>
      <c r="K237" s="3054"/>
      <c r="L237" s="3054"/>
      <c r="M237" s="3054"/>
      <c r="N237" s="3055"/>
      <c r="O237" s="3056"/>
      <c r="P237" s="3055"/>
      <c r="Q237" s="3057"/>
      <c r="R237" s="3056"/>
      <c r="S237" s="3056"/>
      <c r="T237" s="3056"/>
      <c r="U237" s="3090">
        <f t="shared" si="128"/>
        <v>0</v>
      </c>
      <c r="V237" s="3091">
        <f t="shared" si="129"/>
        <v>0</v>
      </c>
      <c r="W237" s="3091">
        <f t="shared" si="130"/>
        <v>0</v>
      </c>
      <c r="X237" s="3077"/>
      <c r="Y237" s="3075"/>
      <c r="Z237" s="3075"/>
      <c r="AA237" s="3058"/>
      <c r="AB237" s="3092">
        <f t="shared" si="131"/>
        <v>0</v>
      </c>
      <c r="AC237" s="3092" t="str">
        <f t="shared" si="132"/>
        <v/>
      </c>
      <c r="AD237" s="3058"/>
      <c r="AE237" s="3058"/>
      <c r="AF237" s="3056"/>
      <c r="AG237" s="3056"/>
      <c r="AH237" s="3056"/>
      <c r="AI237" s="3059" t="str">
        <f t="shared" si="120"/>
        <v>N</v>
      </c>
      <c r="AJ237" s="3059" t="str">
        <f t="shared" si="121"/>
        <v>N</v>
      </c>
      <c r="AK237" s="3059" t="str">
        <f t="shared" si="122"/>
        <v>N</v>
      </c>
      <c r="AL237" s="3059" t="str">
        <f t="shared" si="123"/>
        <v>N</v>
      </c>
      <c r="AM237" s="3059" t="str">
        <f t="shared" si="124"/>
        <v>N</v>
      </c>
      <c r="AN237" s="3059" t="str">
        <f t="shared" si="125"/>
        <v>N</v>
      </c>
      <c r="AO237" s="3059" t="str">
        <f t="shared" si="126"/>
        <v>N</v>
      </c>
      <c r="AP237" s="3059" t="str">
        <f t="shared" si="127"/>
        <v>N</v>
      </c>
      <c r="AQ237" s="3086"/>
      <c r="AR237" s="3060"/>
      <c r="AS237" s="32"/>
      <c r="AT237" s="34" t="s">
        <v>3829</v>
      </c>
      <c r="AU237" s="171"/>
      <c r="AV237" s="322"/>
      <c r="AW237" s="246" t="str">
        <f t="shared" si="133"/>
        <v>Please complete all cells in row</v>
      </c>
      <c r="AX237" s="322"/>
      <c r="AY237" s="196"/>
      <c r="AZ237" s="196"/>
      <c r="BA237" s="196"/>
      <c r="BB237" s="196"/>
      <c r="BC237" s="196"/>
      <c r="BD237" s="196"/>
      <c r="BE237" s="196"/>
      <c r="BF237" s="247">
        <f t="shared" si="134"/>
        <v>1</v>
      </c>
      <c r="BG237" s="247">
        <f t="shared" si="135"/>
        <v>1</v>
      </c>
      <c r="BH237" s="247">
        <f t="shared" si="136"/>
        <v>1</v>
      </c>
      <c r="BI237" s="247">
        <f t="shared" si="137"/>
        <v>1</v>
      </c>
      <c r="BJ237" s="247">
        <f t="shared" si="138"/>
        <v>1</v>
      </c>
      <c r="BK237" s="247">
        <f t="shared" si="139"/>
        <v>1</v>
      </c>
      <c r="BL237" s="247">
        <f t="shared" si="140"/>
        <v>1</v>
      </c>
      <c r="BM237" s="232"/>
      <c r="BN237" s="232"/>
      <c r="BO237" s="232"/>
      <c r="BP237" s="232"/>
      <c r="BQ237" s="232"/>
      <c r="BR237" s="232"/>
      <c r="BS237" s="247">
        <f t="shared" si="141"/>
        <v>1</v>
      </c>
      <c r="BT237" s="232"/>
      <c r="BU237" s="232"/>
      <c r="BV237" s="247">
        <f t="shared" si="142"/>
        <v>1</v>
      </c>
      <c r="BW237" s="247">
        <f t="shared" si="143"/>
        <v>1</v>
      </c>
      <c r="BX237" s="247">
        <f t="shared" si="144"/>
        <v>1</v>
      </c>
      <c r="BY237" s="247">
        <f t="shared" si="145"/>
        <v>1</v>
      </c>
      <c r="BZ237" s="247">
        <f xml:space="preserve"> IF( ISNUMBER(#REF! ), 0, 1 )</f>
        <v>1</v>
      </c>
      <c r="CA237" s="247">
        <f t="shared" si="146"/>
        <v>1</v>
      </c>
      <c r="CB237" s="322"/>
      <c r="CC237" s="196"/>
      <c r="CD237" s="196"/>
      <c r="CE237" s="687"/>
      <c r="CF237" s="687"/>
      <c r="CG237" s="687"/>
    </row>
    <row r="238" spans="1:85" s="2444" customFormat="1" ht="15.75" customHeight="1">
      <c r="A238" s="687"/>
      <c r="B238" s="3053"/>
      <c r="C238" s="3054"/>
      <c r="D238" s="3085" t="s">
        <v>3600</v>
      </c>
      <c r="E238" s="3086"/>
      <c r="F238" s="3054"/>
      <c r="G238" s="3054"/>
      <c r="H238" s="3086"/>
      <c r="I238" s="3086"/>
      <c r="J238" s="3086"/>
      <c r="K238" s="3054"/>
      <c r="L238" s="3054"/>
      <c r="M238" s="3054"/>
      <c r="N238" s="3055"/>
      <c r="O238" s="3056"/>
      <c r="P238" s="3055"/>
      <c r="Q238" s="3057"/>
      <c r="R238" s="3056"/>
      <c r="S238" s="3056"/>
      <c r="T238" s="3056"/>
      <c r="U238" s="3090">
        <f t="shared" si="128"/>
        <v>0</v>
      </c>
      <c r="V238" s="3091">
        <f t="shared" si="129"/>
        <v>0</v>
      </c>
      <c r="W238" s="3091">
        <f t="shared" si="130"/>
        <v>0</v>
      </c>
      <c r="X238" s="3077"/>
      <c r="Y238" s="3075"/>
      <c r="Z238" s="3075"/>
      <c r="AA238" s="3058"/>
      <c r="AB238" s="3092">
        <f t="shared" si="131"/>
        <v>0</v>
      </c>
      <c r="AC238" s="3092" t="str">
        <f t="shared" si="132"/>
        <v/>
      </c>
      <c r="AD238" s="3058"/>
      <c r="AE238" s="3058"/>
      <c r="AF238" s="3056"/>
      <c r="AG238" s="3056"/>
      <c r="AH238" s="3056"/>
      <c r="AI238" s="3059" t="str">
        <f t="shared" si="120"/>
        <v>N</v>
      </c>
      <c r="AJ238" s="3059" t="str">
        <f t="shared" si="121"/>
        <v>N</v>
      </c>
      <c r="AK238" s="3059" t="str">
        <f t="shared" si="122"/>
        <v>N</v>
      </c>
      <c r="AL238" s="3059" t="str">
        <f t="shared" si="123"/>
        <v>N</v>
      </c>
      <c r="AM238" s="3059" t="str">
        <f t="shared" si="124"/>
        <v>N</v>
      </c>
      <c r="AN238" s="3059" t="str">
        <f t="shared" si="125"/>
        <v>N</v>
      </c>
      <c r="AO238" s="3059" t="str">
        <f t="shared" si="126"/>
        <v>N</v>
      </c>
      <c r="AP238" s="3059" t="str">
        <f t="shared" si="127"/>
        <v>N</v>
      </c>
      <c r="AQ238" s="3086"/>
      <c r="AR238" s="3060"/>
      <c r="AS238" s="32"/>
      <c r="AT238" s="34" t="s">
        <v>3830</v>
      </c>
      <c r="AU238" s="171"/>
      <c r="AV238" s="322"/>
      <c r="AW238" s="246" t="str">
        <f t="shared" si="133"/>
        <v>Please complete all cells in row</v>
      </c>
      <c r="AX238" s="322"/>
      <c r="AY238" s="196"/>
      <c r="AZ238" s="196"/>
      <c r="BA238" s="196"/>
      <c r="BB238" s="196"/>
      <c r="BC238" s="196"/>
      <c r="BD238" s="196"/>
      <c r="BE238" s="196"/>
      <c r="BF238" s="247">
        <f t="shared" si="134"/>
        <v>1</v>
      </c>
      <c r="BG238" s="247">
        <f t="shared" si="135"/>
        <v>1</v>
      </c>
      <c r="BH238" s="247">
        <f t="shared" si="136"/>
        <v>1</v>
      </c>
      <c r="BI238" s="247">
        <f t="shared" si="137"/>
        <v>1</v>
      </c>
      <c r="BJ238" s="247">
        <f t="shared" si="138"/>
        <v>1</v>
      </c>
      <c r="BK238" s="247">
        <f t="shared" si="139"/>
        <v>1</v>
      </c>
      <c r="BL238" s="247">
        <f t="shared" si="140"/>
        <v>1</v>
      </c>
      <c r="BM238" s="232"/>
      <c r="BN238" s="232"/>
      <c r="BO238" s="232"/>
      <c r="BP238" s="232"/>
      <c r="BQ238" s="232"/>
      <c r="BR238" s="232"/>
      <c r="BS238" s="247">
        <f t="shared" si="141"/>
        <v>1</v>
      </c>
      <c r="BT238" s="232"/>
      <c r="BU238" s="232"/>
      <c r="BV238" s="247">
        <f t="shared" si="142"/>
        <v>1</v>
      </c>
      <c r="BW238" s="247">
        <f t="shared" si="143"/>
        <v>1</v>
      </c>
      <c r="BX238" s="247">
        <f t="shared" si="144"/>
        <v>1</v>
      </c>
      <c r="BY238" s="247">
        <f t="shared" si="145"/>
        <v>1</v>
      </c>
      <c r="BZ238" s="247">
        <f xml:space="preserve"> IF( ISNUMBER(#REF! ), 0, 1 )</f>
        <v>1</v>
      </c>
      <c r="CA238" s="247">
        <f t="shared" si="146"/>
        <v>1</v>
      </c>
      <c r="CB238" s="322"/>
      <c r="CC238" s="196"/>
      <c r="CD238" s="196"/>
      <c r="CE238" s="687"/>
      <c r="CF238" s="687"/>
      <c r="CG238" s="687"/>
    </row>
    <row r="239" spans="1:85" s="2444" customFormat="1" ht="15.75" customHeight="1">
      <c r="A239" s="687"/>
      <c r="B239" s="3053"/>
      <c r="C239" s="3054"/>
      <c r="D239" s="3085" t="s">
        <v>3600</v>
      </c>
      <c r="E239" s="3086"/>
      <c r="F239" s="3054"/>
      <c r="G239" s="3054"/>
      <c r="H239" s="3086"/>
      <c r="I239" s="3086"/>
      <c r="J239" s="3086"/>
      <c r="K239" s="3054"/>
      <c r="L239" s="3054"/>
      <c r="M239" s="3054"/>
      <c r="N239" s="3055"/>
      <c r="O239" s="3056"/>
      <c r="P239" s="3055"/>
      <c r="Q239" s="3057"/>
      <c r="R239" s="3056"/>
      <c r="S239" s="3056"/>
      <c r="T239" s="3056"/>
      <c r="U239" s="3090">
        <f t="shared" si="128"/>
        <v>0</v>
      </c>
      <c r="V239" s="3091">
        <f t="shared" si="129"/>
        <v>0</v>
      </c>
      <c r="W239" s="3091">
        <f t="shared" si="130"/>
        <v>0</v>
      </c>
      <c r="X239" s="3077"/>
      <c r="Y239" s="3075"/>
      <c r="Z239" s="3075"/>
      <c r="AA239" s="3058"/>
      <c r="AB239" s="3092">
        <f t="shared" si="131"/>
        <v>0</v>
      </c>
      <c r="AC239" s="3092" t="str">
        <f t="shared" si="132"/>
        <v/>
      </c>
      <c r="AD239" s="3058"/>
      <c r="AE239" s="3058"/>
      <c r="AF239" s="3056"/>
      <c r="AG239" s="3056"/>
      <c r="AH239" s="3056"/>
      <c r="AI239" s="3059" t="str">
        <f t="shared" si="120"/>
        <v>N</v>
      </c>
      <c r="AJ239" s="3059" t="str">
        <f t="shared" si="121"/>
        <v>N</v>
      </c>
      <c r="AK239" s="3059" t="str">
        <f t="shared" si="122"/>
        <v>N</v>
      </c>
      <c r="AL239" s="3059" t="str">
        <f t="shared" si="123"/>
        <v>N</v>
      </c>
      <c r="AM239" s="3059" t="str">
        <f t="shared" si="124"/>
        <v>N</v>
      </c>
      <c r="AN239" s="3059" t="str">
        <f t="shared" si="125"/>
        <v>N</v>
      </c>
      <c r="AO239" s="3059" t="str">
        <f t="shared" si="126"/>
        <v>N</v>
      </c>
      <c r="AP239" s="3059" t="str">
        <f t="shared" si="127"/>
        <v>N</v>
      </c>
      <c r="AQ239" s="3086"/>
      <c r="AR239" s="3060"/>
      <c r="AS239" s="32"/>
      <c r="AT239" s="34" t="s">
        <v>3831</v>
      </c>
      <c r="AU239" s="171"/>
      <c r="AV239" s="322"/>
      <c r="AW239" s="246" t="str">
        <f t="shared" si="133"/>
        <v>Please complete all cells in row</v>
      </c>
      <c r="AX239" s="322"/>
      <c r="AY239" s="196"/>
      <c r="AZ239" s="196"/>
      <c r="BA239" s="196"/>
      <c r="BB239" s="196"/>
      <c r="BC239" s="196"/>
      <c r="BD239" s="196"/>
      <c r="BE239" s="196"/>
      <c r="BF239" s="247">
        <f t="shared" si="134"/>
        <v>1</v>
      </c>
      <c r="BG239" s="247">
        <f t="shared" si="135"/>
        <v>1</v>
      </c>
      <c r="BH239" s="247">
        <f t="shared" si="136"/>
        <v>1</v>
      </c>
      <c r="BI239" s="247">
        <f t="shared" si="137"/>
        <v>1</v>
      </c>
      <c r="BJ239" s="247">
        <f t="shared" si="138"/>
        <v>1</v>
      </c>
      <c r="BK239" s="247">
        <f t="shared" si="139"/>
        <v>1</v>
      </c>
      <c r="BL239" s="247">
        <f t="shared" si="140"/>
        <v>1</v>
      </c>
      <c r="BM239" s="232"/>
      <c r="BN239" s="232"/>
      <c r="BO239" s="232"/>
      <c r="BP239" s="232"/>
      <c r="BQ239" s="232"/>
      <c r="BR239" s="232"/>
      <c r="BS239" s="247">
        <f t="shared" si="141"/>
        <v>1</v>
      </c>
      <c r="BT239" s="232"/>
      <c r="BU239" s="232"/>
      <c r="BV239" s="247">
        <f t="shared" si="142"/>
        <v>1</v>
      </c>
      <c r="BW239" s="247">
        <f t="shared" si="143"/>
        <v>1</v>
      </c>
      <c r="BX239" s="247">
        <f t="shared" si="144"/>
        <v>1</v>
      </c>
      <c r="BY239" s="247">
        <f t="shared" si="145"/>
        <v>1</v>
      </c>
      <c r="BZ239" s="247">
        <f xml:space="preserve"> IF( ISNUMBER(#REF! ), 0, 1 )</f>
        <v>1</v>
      </c>
      <c r="CA239" s="247">
        <f t="shared" si="146"/>
        <v>1</v>
      </c>
      <c r="CB239" s="322"/>
      <c r="CC239" s="196"/>
      <c r="CD239" s="196"/>
      <c r="CE239" s="687"/>
      <c r="CF239" s="687"/>
      <c r="CG239" s="687"/>
    </row>
    <row r="240" spans="1:85" s="2444" customFormat="1" ht="15.75" customHeight="1">
      <c r="A240" s="687"/>
      <c r="B240" s="3053"/>
      <c r="C240" s="3054"/>
      <c r="D240" s="3085" t="s">
        <v>3600</v>
      </c>
      <c r="E240" s="3086"/>
      <c r="F240" s="3054"/>
      <c r="G240" s="3054"/>
      <c r="H240" s="3086"/>
      <c r="I240" s="3086"/>
      <c r="J240" s="3086"/>
      <c r="K240" s="3054"/>
      <c r="L240" s="3054"/>
      <c r="M240" s="3054"/>
      <c r="N240" s="3055"/>
      <c r="O240" s="3056"/>
      <c r="P240" s="3055"/>
      <c r="Q240" s="3057"/>
      <c r="R240" s="3056"/>
      <c r="S240" s="3056"/>
      <c r="T240" s="3056"/>
      <c r="U240" s="3090">
        <f t="shared" si="128"/>
        <v>0</v>
      </c>
      <c r="V240" s="3091">
        <f t="shared" si="129"/>
        <v>0</v>
      </c>
      <c r="W240" s="3091">
        <f t="shared" si="130"/>
        <v>0</v>
      </c>
      <c r="X240" s="3077"/>
      <c r="Y240" s="3075"/>
      <c r="Z240" s="3075"/>
      <c r="AA240" s="3058"/>
      <c r="AB240" s="3092">
        <f t="shared" si="131"/>
        <v>0</v>
      </c>
      <c r="AC240" s="3092" t="str">
        <f t="shared" si="132"/>
        <v/>
      </c>
      <c r="AD240" s="3058"/>
      <c r="AE240" s="3058"/>
      <c r="AF240" s="3056"/>
      <c r="AG240" s="3056"/>
      <c r="AH240" s="3056"/>
      <c r="AI240" s="3059" t="str">
        <f t="shared" si="120"/>
        <v>N</v>
      </c>
      <c r="AJ240" s="3059" t="str">
        <f t="shared" si="121"/>
        <v>N</v>
      </c>
      <c r="AK240" s="3059" t="str">
        <f t="shared" si="122"/>
        <v>N</v>
      </c>
      <c r="AL240" s="3059" t="str">
        <f t="shared" si="123"/>
        <v>N</v>
      </c>
      <c r="AM240" s="3059" t="str">
        <f t="shared" si="124"/>
        <v>N</v>
      </c>
      <c r="AN240" s="3059" t="str">
        <f t="shared" si="125"/>
        <v>N</v>
      </c>
      <c r="AO240" s="3059" t="str">
        <f t="shared" si="126"/>
        <v>N</v>
      </c>
      <c r="AP240" s="3059" t="str">
        <f t="shared" si="127"/>
        <v>N</v>
      </c>
      <c r="AQ240" s="3086"/>
      <c r="AR240" s="3060"/>
      <c r="AS240" s="32"/>
      <c r="AT240" s="34" t="s">
        <v>3832</v>
      </c>
      <c r="AU240" s="171"/>
      <c r="AV240" s="322"/>
      <c r="AW240" s="246" t="str">
        <f t="shared" ref="AW240:AW251" si="147">IF( SUM( AY240:CA240 ) = 0, 0, $AY$5 )</f>
        <v>Please complete all cells in row</v>
      </c>
      <c r="AX240" s="322"/>
      <c r="AY240" s="196"/>
      <c r="AZ240" s="196"/>
      <c r="BA240" s="196"/>
      <c r="BB240" s="196"/>
      <c r="BC240" s="196"/>
      <c r="BD240" s="196"/>
      <c r="BE240" s="196"/>
      <c r="BF240" s="247">
        <f t="shared" si="134"/>
        <v>1</v>
      </c>
      <c r="BG240" s="247">
        <f t="shared" si="135"/>
        <v>1</v>
      </c>
      <c r="BH240" s="247">
        <f t="shared" si="136"/>
        <v>1</v>
      </c>
      <c r="BI240" s="247">
        <f t="shared" si="137"/>
        <v>1</v>
      </c>
      <c r="BJ240" s="247">
        <f t="shared" si="138"/>
        <v>1</v>
      </c>
      <c r="BK240" s="247">
        <f t="shared" si="139"/>
        <v>1</v>
      </c>
      <c r="BL240" s="247">
        <f t="shared" si="140"/>
        <v>1</v>
      </c>
      <c r="BM240" s="232"/>
      <c r="BN240" s="232"/>
      <c r="BO240" s="232"/>
      <c r="BP240" s="232"/>
      <c r="BQ240" s="232"/>
      <c r="BR240" s="232"/>
      <c r="BS240" s="247">
        <f t="shared" si="141"/>
        <v>1</v>
      </c>
      <c r="BT240" s="232"/>
      <c r="BU240" s="232"/>
      <c r="BV240" s="247">
        <f t="shared" si="142"/>
        <v>1</v>
      </c>
      <c r="BW240" s="247">
        <f t="shared" si="143"/>
        <v>1</v>
      </c>
      <c r="BX240" s="247">
        <f t="shared" si="144"/>
        <v>1</v>
      </c>
      <c r="BY240" s="247">
        <f t="shared" si="145"/>
        <v>1</v>
      </c>
      <c r="BZ240" s="247">
        <f xml:space="preserve"> IF( ISNUMBER(#REF! ), 0, 1 )</f>
        <v>1</v>
      </c>
      <c r="CA240" s="247">
        <f t="shared" si="146"/>
        <v>1</v>
      </c>
      <c r="CB240" s="322"/>
      <c r="CC240" s="196"/>
      <c r="CD240" s="196"/>
      <c r="CE240" s="687"/>
      <c r="CF240" s="687"/>
      <c r="CG240" s="687"/>
    </row>
    <row r="241" spans="1:85" s="2444" customFormat="1" ht="15.75" customHeight="1">
      <c r="A241" s="687"/>
      <c r="B241" s="3053"/>
      <c r="C241" s="3054"/>
      <c r="D241" s="3085" t="s">
        <v>3600</v>
      </c>
      <c r="E241" s="3086"/>
      <c r="F241" s="3054"/>
      <c r="G241" s="3054"/>
      <c r="H241" s="3086"/>
      <c r="I241" s="3086"/>
      <c r="J241" s="3086"/>
      <c r="K241" s="3054"/>
      <c r="L241" s="3054"/>
      <c r="M241" s="3054"/>
      <c r="N241" s="3055"/>
      <c r="O241" s="3056"/>
      <c r="P241" s="3055"/>
      <c r="Q241" s="3057"/>
      <c r="R241" s="3056"/>
      <c r="S241" s="3056"/>
      <c r="T241" s="3056"/>
      <c r="U241" s="3090">
        <f t="shared" si="128"/>
        <v>0</v>
      </c>
      <c r="V241" s="3091">
        <f t="shared" si="129"/>
        <v>0</v>
      </c>
      <c r="W241" s="3091">
        <f t="shared" si="130"/>
        <v>0</v>
      </c>
      <c r="X241" s="3077"/>
      <c r="Y241" s="3075"/>
      <c r="Z241" s="3075"/>
      <c r="AA241" s="3058"/>
      <c r="AB241" s="3092">
        <f t="shared" si="131"/>
        <v>0</v>
      </c>
      <c r="AC241" s="3092" t="str">
        <f t="shared" si="132"/>
        <v/>
      </c>
      <c r="AD241" s="3058"/>
      <c r="AE241" s="3058"/>
      <c r="AF241" s="3056"/>
      <c r="AG241" s="3056"/>
      <c r="AH241" s="3056"/>
      <c r="AI241" s="3059" t="str">
        <f t="shared" si="120"/>
        <v>N</v>
      </c>
      <c r="AJ241" s="3059" t="str">
        <f t="shared" si="121"/>
        <v>N</v>
      </c>
      <c r="AK241" s="3059" t="str">
        <f t="shared" si="122"/>
        <v>N</v>
      </c>
      <c r="AL241" s="3059" t="str">
        <f t="shared" si="123"/>
        <v>N</v>
      </c>
      <c r="AM241" s="3059" t="str">
        <f t="shared" si="124"/>
        <v>N</v>
      </c>
      <c r="AN241" s="3059" t="str">
        <f t="shared" si="125"/>
        <v>N</v>
      </c>
      <c r="AO241" s="3059" t="str">
        <f t="shared" si="126"/>
        <v>N</v>
      </c>
      <c r="AP241" s="3059" t="str">
        <f t="shared" si="127"/>
        <v>N</v>
      </c>
      <c r="AQ241" s="3086"/>
      <c r="AR241" s="3060"/>
      <c r="AS241" s="32"/>
      <c r="AT241" s="34" t="s">
        <v>3833</v>
      </c>
      <c r="AU241" s="171"/>
      <c r="AV241" s="322"/>
      <c r="AW241" s="246" t="str">
        <f t="shared" si="147"/>
        <v>Please complete all cells in row</v>
      </c>
      <c r="AX241" s="322"/>
      <c r="AY241" s="196"/>
      <c r="AZ241" s="196"/>
      <c r="BA241" s="196"/>
      <c r="BB241" s="196"/>
      <c r="BC241" s="196"/>
      <c r="BD241" s="196"/>
      <c r="BE241" s="196"/>
      <c r="BF241" s="247">
        <f t="shared" si="134"/>
        <v>1</v>
      </c>
      <c r="BG241" s="247">
        <f t="shared" si="135"/>
        <v>1</v>
      </c>
      <c r="BH241" s="247">
        <f t="shared" si="136"/>
        <v>1</v>
      </c>
      <c r="BI241" s="247">
        <f t="shared" si="137"/>
        <v>1</v>
      </c>
      <c r="BJ241" s="247">
        <f t="shared" si="138"/>
        <v>1</v>
      </c>
      <c r="BK241" s="247">
        <f t="shared" si="139"/>
        <v>1</v>
      </c>
      <c r="BL241" s="247">
        <f t="shared" si="140"/>
        <v>1</v>
      </c>
      <c r="BM241" s="232"/>
      <c r="BN241" s="232"/>
      <c r="BO241" s="232"/>
      <c r="BP241" s="232"/>
      <c r="BQ241" s="232"/>
      <c r="BR241" s="232"/>
      <c r="BS241" s="247">
        <f t="shared" si="141"/>
        <v>1</v>
      </c>
      <c r="BT241" s="232"/>
      <c r="BU241" s="232"/>
      <c r="BV241" s="247">
        <f t="shared" si="142"/>
        <v>1</v>
      </c>
      <c r="BW241" s="247">
        <f t="shared" si="143"/>
        <v>1</v>
      </c>
      <c r="BX241" s="247">
        <f t="shared" si="144"/>
        <v>1</v>
      </c>
      <c r="BY241" s="247">
        <f t="shared" si="145"/>
        <v>1</v>
      </c>
      <c r="BZ241" s="247">
        <f xml:space="preserve"> IF( ISNUMBER(#REF! ), 0, 1 )</f>
        <v>1</v>
      </c>
      <c r="CA241" s="247">
        <f t="shared" si="146"/>
        <v>1</v>
      </c>
      <c r="CB241" s="322"/>
      <c r="CC241" s="196"/>
      <c r="CD241" s="196"/>
      <c r="CE241" s="687"/>
      <c r="CF241" s="687"/>
      <c r="CG241" s="687"/>
    </row>
    <row r="242" spans="1:85" s="2444" customFormat="1" ht="15.75" customHeight="1">
      <c r="A242" s="687"/>
      <c r="B242" s="3053"/>
      <c r="C242" s="3054"/>
      <c r="D242" s="3085" t="s">
        <v>3600</v>
      </c>
      <c r="E242" s="3086"/>
      <c r="F242" s="3054"/>
      <c r="G242" s="3054"/>
      <c r="H242" s="3086"/>
      <c r="I242" s="3086"/>
      <c r="J242" s="3086"/>
      <c r="K242" s="3054"/>
      <c r="L242" s="3054"/>
      <c r="M242" s="3054"/>
      <c r="N242" s="3055"/>
      <c r="O242" s="3056"/>
      <c r="P242" s="3055"/>
      <c r="Q242" s="3057"/>
      <c r="R242" s="3056"/>
      <c r="S242" s="3056"/>
      <c r="T242" s="3056"/>
      <c r="U242" s="3090">
        <f t="shared" si="128"/>
        <v>0</v>
      </c>
      <c r="V242" s="3091">
        <f t="shared" si="129"/>
        <v>0</v>
      </c>
      <c r="W242" s="3091">
        <f t="shared" si="130"/>
        <v>0</v>
      </c>
      <c r="X242" s="3077"/>
      <c r="Y242" s="3075"/>
      <c r="Z242" s="3075"/>
      <c r="AA242" s="3058"/>
      <c r="AB242" s="3092">
        <f t="shared" si="131"/>
        <v>0</v>
      </c>
      <c r="AC242" s="3092" t="str">
        <f t="shared" si="132"/>
        <v/>
      </c>
      <c r="AD242" s="3058"/>
      <c r="AE242" s="3058"/>
      <c r="AF242" s="3056"/>
      <c r="AG242" s="3056"/>
      <c r="AH242" s="3056"/>
      <c r="AI242" s="3059" t="str">
        <f t="shared" si="120"/>
        <v>N</v>
      </c>
      <c r="AJ242" s="3059" t="str">
        <f t="shared" si="121"/>
        <v>N</v>
      </c>
      <c r="AK242" s="3059" t="str">
        <f t="shared" si="122"/>
        <v>N</v>
      </c>
      <c r="AL242" s="3059" t="str">
        <f t="shared" si="123"/>
        <v>N</v>
      </c>
      <c r="AM242" s="3059" t="str">
        <f t="shared" si="124"/>
        <v>N</v>
      </c>
      <c r="AN242" s="3059" t="str">
        <f t="shared" si="125"/>
        <v>N</v>
      </c>
      <c r="AO242" s="3059" t="str">
        <f t="shared" si="126"/>
        <v>N</v>
      </c>
      <c r="AP242" s="3059" t="str">
        <f t="shared" si="127"/>
        <v>N</v>
      </c>
      <c r="AQ242" s="3086"/>
      <c r="AR242" s="3060"/>
      <c r="AS242" s="32"/>
      <c r="AT242" s="34" t="s">
        <v>3834</v>
      </c>
      <c r="AU242" s="171"/>
      <c r="AV242" s="322"/>
      <c r="AW242" s="246" t="str">
        <f t="shared" si="147"/>
        <v>Please complete all cells in row</v>
      </c>
      <c r="AX242" s="322"/>
      <c r="AY242" s="196"/>
      <c r="AZ242" s="196"/>
      <c r="BA242" s="196"/>
      <c r="BB242" s="196"/>
      <c r="BC242" s="196"/>
      <c r="BD242" s="196"/>
      <c r="BE242" s="196"/>
      <c r="BF242" s="247">
        <f t="shared" si="134"/>
        <v>1</v>
      </c>
      <c r="BG242" s="247">
        <f t="shared" si="135"/>
        <v>1</v>
      </c>
      <c r="BH242" s="247">
        <f t="shared" si="136"/>
        <v>1</v>
      </c>
      <c r="BI242" s="247">
        <f t="shared" si="137"/>
        <v>1</v>
      </c>
      <c r="BJ242" s="247">
        <f t="shared" si="138"/>
        <v>1</v>
      </c>
      <c r="BK242" s="247">
        <f t="shared" si="139"/>
        <v>1</v>
      </c>
      <c r="BL242" s="247">
        <f t="shared" si="140"/>
        <v>1</v>
      </c>
      <c r="BM242" s="232"/>
      <c r="BN242" s="232"/>
      <c r="BO242" s="232"/>
      <c r="BP242" s="232"/>
      <c r="BQ242" s="232"/>
      <c r="BR242" s="232"/>
      <c r="BS242" s="247">
        <f t="shared" si="141"/>
        <v>1</v>
      </c>
      <c r="BT242" s="232"/>
      <c r="BU242" s="232"/>
      <c r="BV242" s="247">
        <f t="shared" si="142"/>
        <v>1</v>
      </c>
      <c r="BW242" s="247">
        <f t="shared" si="143"/>
        <v>1</v>
      </c>
      <c r="BX242" s="247">
        <f t="shared" si="144"/>
        <v>1</v>
      </c>
      <c r="BY242" s="247">
        <f t="shared" si="145"/>
        <v>1</v>
      </c>
      <c r="BZ242" s="247">
        <f xml:space="preserve"> IF( ISNUMBER(#REF! ), 0, 1 )</f>
        <v>1</v>
      </c>
      <c r="CA242" s="247">
        <f t="shared" si="146"/>
        <v>1</v>
      </c>
      <c r="CB242" s="322"/>
      <c r="CC242" s="196"/>
      <c r="CD242" s="196"/>
      <c r="CE242" s="687"/>
      <c r="CF242" s="687"/>
      <c r="CG242" s="687"/>
    </row>
    <row r="243" spans="1:85" s="2444" customFormat="1" ht="15.75" customHeight="1">
      <c r="A243" s="687"/>
      <c r="B243" s="3053"/>
      <c r="C243" s="3054"/>
      <c r="D243" s="3085" t="s">
        <v>3600</v>
      </c>
      <c r="E243" s="3086"/>
      <c r="F243" s="3054"/>
      <c r="G243" s="3054"/>
      <c r="H243" s="3086"/>
      <c r="I243" s="3086"/>
      <c r="J243" s="3086"/>
      <c r="K243" s="3054"/>
      <c r="L243" s="3054"/>
      <c r="M243" s="3054"/>
      <c r="N243" s="3055"/>
      <c r="O243" s="3056"/>
      <c r="P243" s="3055"/>
      <c r="Q243" s="3057"/>
      <c r="R243" s="3056"/>
      <c r="S243" s="3056"/>
      <c r="T243" s="3056"/>
      <c r="U243" s="3090">
        <f t="shared" si="128"/>
        <v>0</v>
      </c>
      <c r="V243" s="3091">
        <f t="shared" si="129"/>
        <v>0</v>
      </c>
      <c r="W243" s="3091">
        <f t="shared" si="130"/>
        <v>0</v>
      </c>
      <c r="X243" s="3077"/>
      <c r="Y243" s="3075"/>
      <c r="Z243" s="3075"/>
      <c r="AA243" s="3058"/>
      <c r="AB243" s="3092">
        <f t="shared" si="131"/>
        <v>0</v>
      </c>
      <c r="AC243" s="3092" t="str">
        <f t="shared" si="132"/>
        <v/>
      </c>
      <c r="AD243" s="3058"/>
      <c r="AE243" s="3058"/>
      <c r="AF243" s="3056"/>
      <c r="AG243" s="3056"/>
      <c r="AH243" s="3056"/>
      <c r="AI243" s="3059" t="str">
        <f t="shared" si="120"/>
        <v>N</v>
      </c>
      <c r="AJ243" s="3059" t="str">
        <f t="shared" si="121"/>
        <v>N</v>
      </c>
      <c r="AK243" s="3059" t="str">
        <f t="shared" si="122"/>
        <v>N</v>
      </c>
      <c r="AL243" s="3059" t="str">
        <f t="shared" si="123"/>
        <v>N</v>
      </c>
      <c r="AM243" s="3059" t="str">
        <f t="shared" si="124"/>
        <v>N</v>
      </c>
      <c r="AN243" s="3059" t="str">
        <f t="shared" si="125"/>
        <v>N</v>
      </c>
      <c r="AO243" s="3059" t="str">
        <f t="shared" si="126"/>
        <v>N</v>
      </c>
      <c r="AP243" s="3059" t="str">
        <f t="shared" si="127"/>
        <v>N</v>
      </c>
      <c r="AQ243" s="3086"/>
      <c r="AR243" s="3060"/>
      <c r="AS243" s="32"/>
      <c r="AT243" s="34" t="s">
        <v>3835</v>
      </c>
      <c r="AU243" s="171"/>
      <c r="AV243" s="322"/>
      <c r="AW243" s="246" t="str">
        <f t="shared" si="147"/>
        <v>Please complete all cells in row</v>
      </c>
      <c r="AX243" s="322"/>
      <c r="AY243" s="196"/>
      <c r="AZ243" s="196"/>
      <c r="BA243" s="196"/>
      <c r="BB243" s="196"/>
      <c r="BC243" s="196"/>
      <c r="BD243" s="196"/>
      <c r="BE243" s="196"/>
      <c r="BF243" s="247">
        <f t="shared" si="134"/>
        <v>1</v>
      </c>
      <c r="BG243" s="247">
        <f t="shared" si="135"/>
        <v>1</v>
      </c>
      <c r="BH243" s="247">
        <f t="shared" si="136"/>
        <v>1</v>
      </c>
      <c r="BI243" s="247">
        <f t="shared" si="137"/>
        <v>1</v>
      </c>
      <c r="BJ243" s="247">
        <f t="shared" si="138"/>
        <v>1</v>
      </c>
      <c r="BK243" s="247">
        <f t="shared" si="139"/>
        <v>1</v>
      </c>
      <c r="BL243" s="247">
        <f t="shared" si="140"/>
        <v>1</v>
      </c>
      <c r="BM243" s="232"/>
      <c r="BN243" s="232"/>
      <c r="BO243" s="232"/>
      <c r="BP243" s="232"/>
      <c r="BQ243" s="232"/>
      <c r="BR243" s="232"/>
      <c r="BS243" s="247">
        <f t="shared" si="141"/>
        <v>1</v>
      </c>
      <c r="BT243" s="232"/>
      <c r="BU243" s="232"/>
      <c r="BV243" s="247">
        <f t="shared" si="142"/>
        <v>1</v>
      </c>
      <c r="BW243" s="247">
        <f t="shared" si="143"/>
        <v>1</v>
      </c>
      <c r="BX243" s="247">
        <f t="shared" si="144"/>
        <v>1</v>
      </c>
      <c r="BY243" s="247">
        <f t="shared" si="145"/>
        <v>1</v>
      </c>
      <c r="BZ243" s="247">
        <f xml:space="preserve"> IF( ISNUMBER(#REF! ), 0, 1 )</f>
        <v>1</v>
      </c>
      <c r="CA243" s="247">
        <f t="shared" si="146"/>
        <v>1</v>
      </c>
      <c r="CB243" s="322"/>
      <c r="CC243" s="196"/>
      <c r="CD243" s="196"/>
      <c r="CE243" s="687"/>
      <c r="CF243" s="687"/>
      <c r="CG243" s="687"/>
    </row>
    <row r="244" spans="1:85" s="2444" customFormat="1" ht="15.75" customHeight="1">
      <c r="A244" s="687"/>
      <c r="B244" s="3053"/>
      <c r="C244" s="3054"/>
      <c r="D244" s="3085" t="s">
        <v>3600</v>
      </c>
      <c r="E244" s="3086"/>
      <c r="F244" s="3054"/>
      <c r="G244" s="3054"/>
      <c r="H244" s="3086"/>
      <c r="I244" s="3086"/>
      <c r="J244" s="3086"/>
      <c r="K244" s="3054"/>
      <c r="L244" s="3054"/>
      <c r="M244" s="3054"/>
      <c r="N244" s="3055"/>
      <c r="O244" s="3056"/>
      <c r="P244" s="3055"/>
      <c r="Q244" s="3057"/>
      <c r="R244" s="3056"/>
      <c r="S244" s="3056"/>
      <c r="T244" s="3056"/>
      <c r="U244" s="3090">
        <f t="shared" si="128"/>
        <v>0</v>
      </c>
      <c r="V244" s="3091">
        <f t="shared" si="129"/>
        <v>0</v>
      </c>
      <c r="W244" s="3091">
        <f t="shared" si="130"/>
        <v>0</v>
      </c>
      <c r="X244" s="3077"/>
      <c r="Y244" s="3075"/>
      <c r="Z244" s="3075"/>
      <c r="AA244" s="3058"/>
      <c r="AB244" s="3092">
        <f t="shared" si="131"/>
        <v>0</v>
      </c>
      <c r="AC244" s="3092" t="str">
        <f t="shared" si="132"/>
        <v/>
      </c>
      <c r="AD244" s="3058"/>
      <c r="AE244" s="3058"/>
      <c r="AF244" s="3056"/>
      <c r="AG244" s="3056"/>
      <c r="AH244" s="3056"/>
      <c r="AI244" s="3059" t="str">
        <f t="shared" si="120"/>
        <v>N</v>
      </c>
      <c r="AJ244" s="3059" t="str">
        <f t="shared" si="121"/>
        <v>N</v>
      </c>
      <c r="AK244" s="3059" t="str">
        <f t="shared" si="122"/>
        <v>N</v>
      </c>
      <c r="AL244" s="3059" t="str">
        <f t="shared" si="123"/>
        <v>N</v>
      </c>
      <c r="AM244" s="3059" t="str">
        <f t="shared" si="124"/>
        <v>N</v>
      </c>
      <c r="AN244" s="3059" t="str">
        <f t="shared" si="125"/>
        <v>N</v>
      </c>
      <c r="AO244" s="3059" t="str">
        <f t="shared" si="126"/>
        <v>N</v>
      </c>
      <c r="AP244" s="3059" t="str">
        <f t="shared" si="127"/>
        <v>N</v>
      </c>
      <c r="AQ244" s="3086"/>
      <c r="AR244" s="3060"/>
      <c r="AS244" s="32"/>
      <c r="AT244" s="34" t="s">
        <v>3836</v>
      </c>
      <c r="AU244" s="171"/>
      <c r="AV244" s="322"/>
      <c r="AW244" s="246" t="str">
        <f t="shared" si="147"/>
        <v>Please complete all cells in row</v>
      </c>
      <c r="AX244" s="322"/>
      <c r="AY244" s="196"/>
      <c r="AZ244" s="196"/>
      <c r="BA244" s="196"/>
      <c r="BB244" s="196"/>
      <c r="BC244" s="196"/>
      <c r="BD244" s="196"/>
      <c r="BE244" s="196"/>
      <c r="BF244" s="247">
        <f t="shared" si="134"/>
        <v>1</v>
      </c>
      <c r="BG244" s="247">
        <f t="shared" si="135"/>
        <v>1</v>
      </c>
      <c r="BH244" s="247">
        <f t="shared" si="136"/>
        <v>1</v>
      </c>
      <c r="BI244" s="247">
        <f t="shared" si="137"/>
        <v>1</v>
      </c>
      <c r="BJ244" s="247">
        <f t="shared" si="138"/>
        <v>1</v>
      </c>
      <c r="BK244" s="247">
        <f t="shared" si="139"/>
        <v>1</v>
      </c>
      <c r="BL244" s="247">
        <f t="shared" si="140"/>
        <v>1</v>
      </c>
      <c r="BM244" s="232"/>
      <c r="BN244" s="232"/>
      <c r="BO244" s="232"/>
      <c r="BP244" s="232"/>
      <c r="BQ244" s="232"/>
      <c r="BR244" s="232"/>
      <c r="BS244" s="247">
        <f t="shared" si="141"/>
        <v>1</v>
      </c>
      <c r="BT244" s="232"/>
      <c r="BU244" s="232"/>
      <c r="BV244" s="247">
        <f t="shared" si="142"/>
        <v>1</v>
      </c>
      <c r="BW244" s="247">
        <f t="shared" si="143"/>
        <v>1</v>
      </c>
      <c r="BX244" s="247">
        <f t="shared" si="144"/>
        <v>1</v>
      </c>
      <c r="BY244" s="247">
        <f t="shared" si="145"/>
        <v>1</v>
      </c>
      <c r="BZ244" s="247">
        <f xml:space="preserve"> IF( ISNUMBER(#REF! ), 0, 1 )</f>
        <v>1</v>
      </c>
      <c r="CA244" s="247">
        <f t="shared" si="146"/>
        <v>1</v>
      </c>
      <c r="CB244" s="322"/>
      <c r="CC244" s="196"/>
      <c r="CD244" s="196"/>
      <c r="CE244" s="687"/>
      <c r="CF244" s="687"/>
      <c r="CG244" s="687"/>
    </row>
    <row r="245" spans="1:85" s="2444" customFormat="1" ht="15.75" customHeight="1">
      <c r="A245" s="687"/>
      <c r="B245" s="3053"/>
      <c r="C245" s="3054"/>
      <c r="D245" s="3085" t="s">
        <v>3600</v>
      </c>
      <c r="E245" s="3086"/>
      <c r="F245" s="3054"/>
      <c r="G245" s="3054"/>
      <c r="H245" s="3086"/>
      <c r="I245" s="3086"/>
      <c r="J245" s="3086"/>
      <c r="K245" s="3054"/>
      <c r="L245" s="3054"/>
      <c r="M245" s="3054"/>
      <c r="N245" s="3055"/>
      <c r="O245" s="3056"/>
      <c r="P245" s="3055"/>
      <c r="Q245" s="3057"/>
      <c r="R245" s="3056"/>
      <c r="S245" s="3056"/>
      <c r="T245" s="3056"/>
      <c r="U245" s="3090">
        <f t="shared" si="128"/>
        <v>0</v>
      </c>
      <c r="V245" s="3091">
        <f t="shared" si="129"/>
        <v>0</v>
      </c>
      <c r="W245" s="3091">
        <f t="shared" si="130"/>
        <v>0</v>
      </c>
      <c r="X245" s="3077"/>
      <c r="Y245" s="3075"/>
      <c r="Z245" s="3075"/>
      <c r="AA245" s="3058"/>
      <c r="AB245" s="3092">
        <f t="shared" si="131"/>
        <v>0</v>
      </c>
      <c r="AC245" s="3092" t="str">
        <f t="shared" si="132"/>
        <v/>
      </c>
      <c r="AD245" s="3058"/>
      <c r="AE245" s="3058"/>
      <c r="AF245" s="3056"/>
      <c r="AG245" s="3056"/>
      <c r="AH245" s="3056"/>
      <c r="AI245" s="3059" t="str">
        <f t="shared" si="120"/>
        <v>N</v>
      </c>
      <c r="AJ245" s="3059" t="str">
        <f t="shared" si="121"/>
        <v>N</v>
      </c>
      <c r="AK245" s="3059" t="str">
        <f t="shared" si="122"/>
        <v>N</v>
      </c>
      <c r="AL245" s="3059" t="str">
        <f t="shared" si="123"/>
        <v>N</v>
      </c>
      <c r="AM245" s="3059" t="str">
        <f t="shared" si="124"/>
        <v>N</v>
      </c>
      <c r="AN245" s="3059" t="str">
        <f t="shared" si="125"/>
        <v>N</v>
      </c>
      <c r="AO245" s="3059" t="str">
        <f t="shared" si="126"/>
        <v>N</v>
      </c>
      <c r="AP245" s="3059" t="str">
        <f t="shared" si="127"/>
        <v>N</v>
      </c>
      <c r="AQ245" s="3086"/>
      <c r="AR245" s="3060"/>
      <c r="AS245" s="32"/>
      <c r="AT245" s="34" t="s">
        <v>3837</v>
      </c>
      <c r="AU245" s="171"/>
      <c r="AV245" s="322"/>
      <c r="AW245" s="246" t="str">
        <f t="shared" si="147"/>
        <v>Please complete all cells in row</v>
      </c>
      <c r="AX245" s="322"/>
      <c r="AY245" s="196"/>
      <c r="AZ245" s="196"/>
      <c r="BA245" s="196"/>
      <c r="BB245" s="196"/>
      <c r="BC245" s="196"/>
      <c r="BD245" s="196"/>
      <c r="BE245" s="196"/>
      <c r="BF245" s="247">
        <f t="shared" si="134"/>
        <v>1</v>
      </c>
      <c r="BG245" s="247">
        <f t="shared" si="135"/>
        <v>1</v>
      </c>
      <c r="BH245" s="247">
        <f t="shared" si="136"/>
        <v>1</v>
      </c>
      <c r="BI245" s="247">
        <f t="shared" si="137"/>
        <v>1</v>
      </c>
      <c r="BJ245" s="247">
        <f t="shared" si="138"/>
        <v>1</v>
      </c>
      <c r="BK245" s="247">
        <f t="shared" si="139"/>
        <v>1</v>
      </c>
      <c r="BL245" s="247">
        <f t="shared" si="140"/>
        <v>1</v>
      </c>
      <c r="BM245" s="232"/>
      <c r="BN245" s="232"/>
      <c r="BO245" s="232"/>
      <c r="BP245" s="232"/>
      <c r="BQ245" s="232"/>
      <c r="BR245" s="232"/>
      <c r="BS245" s="247">
        <f t="shared" si="141"/>
        <v>1</v>
      </c>
      <c r="BT245" s="232"/>
      <c r="BU245" s="232"/>
      <c r="BV245" s="247">
        <f t="shared" si="142"/>
        <v>1</v>
      </c>
      <c r="BW245" s="247">
        <f t="shared" si="143"/>
        <v>1</v>
      </c>
      <c r="BX245" s="247">
        <f t="shared" si="144"/>
        <v>1</v>
      </c>
      <c r="BY245" s="247">
        <f t="shared" si="145"/>
        <v>1</v>
      </c>
      <c r="BZ245" s="247">
        <f xml:space="preserve"> IF( ISNUMBER(#REF! ), 0, 1 )</f>
        <v>1</v>
      </c>
      <c r="CA245" s="247">
        <f t="shared" si="146"/>
        <v>1</v>
      </c>
      <c r="CB245" s="322"/>
      <c r="CC245" s="196"/>
      <c r="CD245" s="196"/>
      <c r="CE245" s="687"/>
      <c r="CF245" s="687"/>
      <c r="CG245" s="687"/>
    </row>
    <row r="246" spans="1:85" s="2444" customFormat="1" ht="15.75" customHeight="1">
      <c r="A246" s="687"/>
      <c r="B246" s="3053"/>
      <c r="C246" s="3054"/>
      <c r="D246" s="3085" t="s">
        <v>3600</v>
      </c>
      <c r="E246" s="3086"/>
      <c r="F246" s="3054"/>
      <c r="G246" s="3054"/>
      <c r="H246" s="3086"/>
      <c r="I246" s="3086"/>
      <c r="J246" s="3086"/>
      <c r="K246" s="3054"/>
      <c r="L246" s="3054"/>
      <c r="M246" s="3054"/>
      <c r="N246" s="3055"/>
      <c r="O246" s="3056"/>
      <c r="P246" s="3055"/>
      <c r="Q246" s="3057"/>
      <c r="R246" s="3056"/>
      <c r="S246" s="3056"/>
      <c r="T246" s="3056"/>
      <c r="U246" s="3090">
        <f t="shared" si="128"/>
        <v>0</v>
      </c>
      <c r="V246" s="3091">
        <f t="shared" si="129"/>
        <v>0</v>
      </c>
      <c r="W246" s="3091">
        <f t="shared" si="130"/>
        <v>0</v>
      </c>
      <c r="X246" s="3077"/>
      <c r="Y246" s="3075"/>
      <c r="Z246" s="3075"/>
      <c r="AA246" s="3058"/>
      <c r="AB246" s="3092">
        <f t="shared" si="131"/>
        <v>0</v>
      </c>
      <c r="AC246" s="3092" t="str">
        <f t="shared" si="132"/>
        <v/>
      </c>
      <c r="AD246" s="3058"/>
      <c r="AE246" s="3058"/>
      <c r="AF246" s="3056"/>
      <c r="AG246" s="3056"/>
      <c r="AH246" s="3056"/>
      <c r="AI246" s="3059" t="str">
        <f t="shared" si="120"/>
        <v>N</v>
      </c>
      <c r="AJ246" s="3059" t="str">
        <f t="shared" si="121"/>
        <v>N</v>
      </c>
      <c r="AK246" s="3059" t="str">
        <f t="shared" si="122"/>
        <v>N</v>
      </c>
      <c r="AL246" s="3059" t="str">
        <f t="shared" si="123"/>
        <v>N</v>
      </c>
      <c r="AM246" s="3059" t="str">
        <f t="shared" si="124"/>
        <v>N</v>
      </c>
      <c r="AN246" s="3059" t="str">
        <f t="shared" si="125"/>
        <v>N</v>
      </c>
      <c r="AO246" s="3059" t="str">
        <f t="shared" si="126"/>
        <v>N</v>
      </c>
      <c r="AP246" s="3059" t="str">
        <f t="shared" si="127"/>
        <v>N</v>
      </c>
      <c r="AQ246" s="3086"/>
      <c r="AR246" s="3060"/>
      <c r="AS246" s="32"/>
      <c r="AT246" s="34" t="s">
        <v>3838</v>
      </c>
      <c r="AU246" s="171"/>
      <c r="AV246" s="322"/>
      <c r="AW246" s="246" t="str">
        <f t="shared" si="147"/>
        <v>Please complete all cells in row</v>
      </c>
      <c r="AX246" s="322"/>
      <c r="AY246" s="196"/>
      <c r="AZ246" s="196"/>
      <c r="BA246" s="196"/>
      <c r="BB246" s="196"/>
      <c r="BC246" s="196"/>
      <c r="BD246" s="196"/>
      <c r="BE246" s="196"/>
      <c r="BF246" s="247">
        <f t="shared" si="134"/>
        <v>1</v>
      </c>
      <c r="BG246" s="247">
        <f t="shared" si="135"/>
        <v>1</v>
      </c>
      <c r="BH246" s="247">
        <f t="shared" si="136"/>
        <v>1</v>
      </c>
      <c r="BI246" s="247">
        <f t="shared" si="137"/>
        <v>1</v>
      </c>
      <c r="BJ246" s="247">
        <f t="shared" si="138"/>
        <v>1</v>
      </c>
      <c r="BK246" s="247">
        <f t="shared" si="139"/>
        <v>1</v>
      </c>
      <c r="BL246" s="247">
        <f t="shared" si="140"/>
        <v>1</v>
      </c>
      <c r="BM246" s="232"/>
      <c r="BN246" s="232"/>
      <c r="BO246" s="232"/>
      <c r="BP246" s="232"/>
      <c r="BQ246" s="232"/>
      <c r="BR246" s="232"/>
      <c r="BS246" s="247">
        <f t="shared" si="141"/>
        <v>1</v>
      </c>
      <c r="BT246" s="232"/>
      <c r="BU246" s="232"/>
      <c r="BV246" s="247">
        <f t="shared" si="142"/>
        <v>1</v>
      </c>
      <c r="BW246" s="247">
        <f t="shared" si="143"/>
        <v>1</v>
      </c>
      <c r="BX246" s="247">
        <f t="shared" si="144"/>
        <v>1</v>
      </c>
      <c r="BY246" s="247">
        <f t="shared" si="145"/>
        <v>1</v>
      </c>
      <c r="BZ246" s="247">
        <f xml:space="preserve"> IF( ISNUMBER(#REF! ), 0, 1 )</f>
        <v>1</v>
      </c>
      <c r="CA246" s="247">
        <f t="shared" si="146"/>
        <v>1</v>
      </c>
      <c r="CB246" s="322"/>
      <c r="CC246" s="196"/>
      <c r="CD246" s="196"/>
      <c r="CE246" s="687"/>
      <c r="CF246" s="687"/>
      <c r="CG246" s="687"/>
    </row>
    <row r="247" spans="1:85" s="2444" customFormat="1" ht="15.75" customHeight="1">
      <c r="A247" s="687"/>
      <c r="B247" s="3053"/>
      <c r="C247" s="3054"/>
      <c r="D247" s="3085" t="s">
        <v>3600</v>
      </c>
      <c r="E247" s="3086"/>
      <c r="F247" s="3054"/>
      <c r="G247" s="3054"/>
      <c r="H247" s="3086"/>
      <c r="I247" s="3086"/>
      <c r="J247" s="3086"/>
      <c r="K247" s="3054"/>
      <c r="L247" s="3054"/>
      <c r="M247" s="3054"/>
      <c r="N247" s="3055"/>
      <c r="O247" s="3056"/>
      <c r="P247" s="3055"/>
      <c r="Q247" s="3057"/>
      <c r="R247" s="3056"/>
      <c r="S247" s="3056"/>
      <c r="T247" s="3056"/>
      <c r="U247" s="3090">
        <f t="shared" si="128"/>
        <v>0</v>
      </c>
      <c r="V247" s="3091">
        <f t="shared" si="129"/>
        <v>0</v>
      </c>
      <c r="W247" s="3091">
        <f t="shared" si="130"/>
        <v>0</v>
      </c>
      <c r="X247" s="3077"/>
      <c r="Y247" s="3075"/>
      <c r="Z247" s="3075"/>
      <c r="AA247" s="3058"/>
      <c r="AB247" s="3092">
        <f t="shared" si="131"/>
        <v>0</v>
      </c>
      <c r="AC247" s="3092" t="str">
        <f t="shared" si="132"/>
        <v/>
      </c>
      <c r="AD247" s="3058"/>
      <c r="AE247" s="3058"/>
      <c r="AF247" s="3056"/>
      <c r="AG247" s="3056"/>
      <c r="AH247" s="3056"/>
      <c r="AI247" s="3059" t="str">
        <f t="shared" si="120"/>
        <v>N</v>
      </c>
      <c r="AJ247" s="3059" t="str">
        <f t="shared" si="121"/>
        <v>N</v>
      </c>
      <c r="AK247" s="3059" t="str">
        <f t="shared" si="122"/>
        <v>N</v>
      </c>
      <c r="AL247" s="3059" t="str">
        <f t="shared" si="123"/>
        <v>N</v>
      </c>
      <c r="AM247" s="3059" t="str">
        <f t="shared" si="124"/>
        <v>N</v>
      </c>
      <c r="AN247" s="3059" t="str">
        <f t="shared" si="125"/>
        <v>N</v>
      </c>
      <c r="AO247" s="3059" t="str">
        <f t="shared" si="126"/>
        <v>N</v>
      </c>
      <c r="AP247" s="3059" t="str">
        <f t="shared" si="127"/>
        <v>N</v>
      </c>
      <c r="AQ247" s="3086"/>
      <c r="AR247" s="3060"/>
      <c r="AS247" s="32"/>
      <c r="AT247" s="34" t="s">
        <v>3839</v>
      </c>
      <c r="AU247" s="171"/>
      <c r="AV247" s="322"/>
      <c r="AW247" s="246" t="str">
        <f t="shared" si="147"/>
        <v>Please complete all cells in row</v>
      </c>
      <c r="AX247" s="322"/>
      <c r="AY247" s="196"/>
      <c r="AZ247" s="196"/>
      <c r="BA247" s="196"/>
      <c r="BB247" s="196"/>
      <c r="BC247" s="196"/>
      <c r="BD247" s="196"/>
      <c r="BE247" s="196"/>
      <c r="BF247" s="247">
        <f t="shared" si="134"/>
        <v>1</v>
      </c>
      <c r="BG247" s="247">
        <f t="shared" si="135"/>
        <v>1</v>
      </c>
      <c r="BH247" s="247">
        <f t="shared" si="136"/>
        <v>1</v>
      </c>
      <c r="BI247" s="247">
        <f t="shared" si="137"/>
        <v>1</v>
      </c>
      <c r="BJ247" s="247">
        <f t="shared" si="138"/>
        <v>1</v>
      </c>
      <c r="BK247" s="247">
        <f t="shared" si="139"/>
        <v>1</v>
      </c>
      <c r="BL247" s="247">
        <f t="shared" si="140"/>
        <v>1</v>
      </c>
      <c r="BM247" s="232"/>
      <c r="BN247" s="232"/>
      <c r="BO247" s="232"/>
      <c r="BP247" s="232"/>
      <c r="BQ247" s="232"/>
      <c r="BR247" s="232"/>
      <c r="BS247" s="247">
        <f t="shared" si="141"/>
        <v>1</v>
      </c>
      <c r="BT247" s="232"/>
      <c r="BU247" s="232"/>
      <c r="BV247" s="247">
        <f t="shared" si="142"/>
        <v>1</v>
      </c>
      <c r="BW247" s="247">
        <f t="shared" si="143"/>
        <v>1</v>
      </c>
      <c r="BX247" s="247">
        <f t="shared" si="144"/>
        <v>1</v>
      </c>
      <c r="BY247" s="247">
        <f t="shared" si="145"/>
        <v>1</v>
      </c>
      <c r="BZ247" s="247">
        <f xml:space="preserve"> IF( ISNUMBER(#REF! ), 0, 1 )</f>
        <v>1</v>
      </c>
      <c r="CA247" s="247">
        <f t="shared" si="146"/>
        <v>1</v>
      </c>
      <c r="CB247" s="322"/>
      <c r="CC247" s="196"/>
      <c r="CD247" s="196"/>
      <c r="CE247" s="687"/>
      <c r="CF247" s="687"/>
      <c r="CG247" s="687"/>
    </row>
    <row r="248" spans="1:85" s="2444" customFormat="1" ht="15.75" customHeight="1">
      <c r="A248" s="687"/>
      <c r="B248" s="3053"/>
      <c r="C248" s="3054"/>
      <c r="D248" s="3085" t="s">
        <v>3600</v>
      </c>
      <c r="E248" s="3086"/>
      <c r="F248" s="3054"/>
      <c r="G248" s="3054"/>
      <c r="H248" s="3086"/>
      <c r="I248" s="3086"/>
      <c r="J248" s="3086"/>
      <c r="K248" s="3054"/>
      <c r="L248" s="3054"/>
      <c r="M248" s="3054"/>
      <c r="N248" s="3055"/>
      <c r="O248" s="3056"/>
      <c r="P248" s="3055"/>
      <c r="Q248" s="3057"/>
      <c r="R248" s="3056"/>
      <c r="S248" s="3056"/>
      <c r="T248" s="3056"/>
      <c r="U248" s="3090">
        <f t="shared" si="128"/>
        <v>0</v>
      </c>
      <c r="V248" s="3091">
        <f t="shared" si="129"/>
        <v>0</v>
      </c>
      <c r="W248" s="3091">
        <f t="shared" si="130"/>
        <v>0</v>
      </c>
      <c r="X248" s="3077"/>
      <c r="Y248" s="3075"/>
      <c r="Z248" s="3075"/>
      <c r="AA248" s="3058"/>
      <c r="AB248" s="3092">
        <f t="shared" si="131"/>
        <v>0</v>
      </c>
      <c r="AC248" s="3092" t="str">
        <f t="shared" si="132"/>
        <v/>
      </c>
      <c r="AD248" s="3058"/>
      <c r="AE248" s="3058"/>
      <c r="AF248" s="3056"/>
      <c r="AG248" s="3056"/>
      <c r="AH248" s="3056"/>
      <c r="AI248" s="3059" t="str">
        <f t="shared" si="120"/>
        <v>N</v>
      </c>
      <c r="AJ248" s="3059" t="str">
        <f t="shared" si="121"/>
        <v>N</v>
      </c>
      <c r="AK248" s="3059" t="str">
        <f t="shared" si="122"/>
        <v>N</v>
      </c>
      <c r="AL248" s="3059" t="str">
        <f t="shared" si="123"/>
        <v>N</v>
      </c>
      <c r="AM248" s="3059" t="str">
        <f t="shared" si="124"/>
        <v>N</v>
      </c>
      <c r="AN248" s="3059" t="str">
        <f t="shared" si="125"/>
        <v>N</v>
      </c>
      <c r="AO248" s="3059" t="str">
        <f t="shared" si="126"/>
        <v>N</v>
      </c>
      <c r="AP248" s="3059" t="str">
        <f t="shared" si="127"/>
        <v>N</v>
      </c>
      <c r="AQ248" s="3086"/>
      <c r="AR248" s="3060"/>
      <c r="AS248" s="32"/>
      <c r="AT248" s="34" t="s">
        <v>3840</v>
      </c>
      <c r="AU248" s="171"/>
      <c r="AV248" s="322"/>
      <c r="AW248" s="246" t="str">
        <f t="shared" si="147"/>
        <v>Please complete all cells in row</v>
      </c>
      <c r="AX248" s="322"/>
      <c r="AY248" s="196"/>
      <c r="AZ248" s="196"/>
      <c r="BA248" s="196"/>
      <c r="BB248" s="196"/>
      <c r="BC248" s="196"/>
      <c r="BD248" s="196"/>
      <c r="BE248" s="196"/>
      <c r="BF248" s="247">
        <f t="shared" si="134"/>
        <v>1</v>
      </c>
      <c r="BG248" s="247">
        <f t="shared" si="135"/>
        <v>1</v>
      </c>
      <c r="BH248" s="247">
        <f t="shared" si="136"/>
        <v>1</v>
      </c>
      <c r="BI248" s="247">
        <f t="shared" si="137"/>
        <v>1</v>
      </c>
      <c r="BJ248" s="247">
        <f t="shared" si="138"/>
        <v>1</v>
      </c>
      <c r="BK248" s="247">
        <f t="shared" si="139"/>
        <v>1</v>
      </c>
      <c r="BL248" s="247">
        <f t="shared" si="140"/>
        <v>1</v>
      </c>
      <c r="BM248" s="232"/>
      <c r="BN248" s="232"/>
      <c r="BO248" s="232"/>
      <c r="BP248" s="232"/>
      <c r="BQ248" s="232"/>
      <c r="BR248" s="232"/>
      <c r="BS248" s="247">
        <f t="shared" si="141"/>
        <v>1</v>
      </c>
      <c r="BT248" s="232"/>
      <c r="BU248" s="232"/>
      <c r="BV248" s="247">
        <f t="shared" si="142"/>
        <v>1</v>
      </c>
      <c r="BW248" s="247">
        <f t="shared" si="143"/>
        <v>1</v>
      </c>
      <c r="BX248" s="247">
        <f t="shared" si="144"/>
        <v>1</v>
      </c>
      <c r="BY248" s="247">
        <f t="shared" si="145"/>
        <v>1</v>
      </c>
      <c r="BZ248" s="247">
        <f xml:space="preserve"> IF( ISNUMBER(#REF! ), 0, 1 )</f>
        <v>1</v>
      </c>
      <c r="CA248" s="247">
        <f t="shared" si="146"/>
        <v>1</v>
      </c>
      <c r="CB248" s="322"/>
      <c r="CC248" s="196"/>
      <c r="CD248" s="196"/>
      <c r="CE248" s="687"/>
      <c r="CF248" s="687"/>
      <c r="CG248" s="687"/>
    </row>
    <row r="249" spans="1:85" s="2444" customFormat="1" ht="15.75" customHeight="1">
      <c r="A249" s="687"/>
      <c r="B249" s="3053"/>
      <c r="C249" s="3054"/>
      <c r="D249" s="3085" t="s">
        <v>3600</v>
      </c>
      <c r="E249" s="3086"/>
      <c r="F249" s="3054"/>
      <c r="G249" s="3054"/>
      <c r="H249" s="3086"/>
      <c r="I249" s="3086"/>
      <c r="J249" s="3086"/>
      <c r="K249" s="3054"/>
      <c r="L249" s="3054"/>
      <c r="M249" s="3054"/>
      <c r="N249" s="3055"/>
      <c r="O249" s="3056"/>
      <c r="P249" s="3055"/>
      <c r="Q249" s="3057"/>
      <c r="R249" s="3056"/>
      <c r="S249" s="3056"/>
      <c r="T249" s="3056"/>
      <c r="U249" s="3090">
        <f t="shared" si="128"/>
        <v>0</v>
      </c>
      <c r="V249" s="3091">
        <f t="shared" si="129"/>
        <v>0</v>
      </c>
      <c r="W249" s="3091">
        <f t="shared" si="130"/>
        <v>0</v>
      </c>
      <c r="X249" s="3077"/>
      <c r="Y249" s="3075"/>
      <c r="Z249" s="3075"/>
      <c r="AA249" s="3058"/>
      <c r="AB249" s="3092">
        <f t="shared" si="131"/>
        <v>0</v>
      </c>
      <c r="AC249" s="3092" t="str">
        <f t="shared" si="132"/>
        <v/>
      </c>
      <c r="AD249" s="3058"/>
      <c r="AE249" s="3058"/>
      <c r="AF249" s="3056"/>
      <c r="AG249" s="3056"/>
      <c r="AH249" s="3056"/>
      <c r="AI249" s="3059" t="str">
        <f t="shared" si="120"/>
        <v>N</v>
      </c>
      <c r="AJ249" s="3059" t="str">
        <f t="shared" si="121"/>
        <v>N</v>
      </c>
      <c r="AK249" s="3059" t="str">
        <f t="shared" si="122"/>
        <v>N</v>
      </c>
      <c r="AL249" s="3059" t="str">
        <f t="shared" si="123"/>
        <v>N</v>
      </c>
      <c r="AM249" s="3059" t="str">
        <f t="shared" si="124"/>
        <v>N</v>
      </c>
      <c r="AN249" s="3059" t="str">
        <f t="shared" si="125"/>
        <v>N</v>
      </c>
      <c r="AO249" s="3059" t="str">
        <f t="shared" si="126"/>
        <v>N</v>
      </c>
      <c r="AP249" s="3059" t="str">
        <f t="shared" si="127"/>
        <v>N</v>
      </c>
      <c r="AQ249" s="3086"/>
      <c r="AR249" s="3060"/>
      <c r="AS249" s="32"/>
      <c r="AT249" s="34" t="s">
        <v>3841</v>
      </c>
      <c r="AU249" s="171"/>
      <c r="AV249" s="322"/>
      <c r="AW249" s="246" t="str">
        <f t="shared" si="147"/>
        <v>Please complete all cells in row</v>
      </c>
      <c r="AX249" s="322"/>
      <c r="AY249" s="196"/>
      <c r="AZ249" s="196"/>
      <c r="BA249" s="196"/>
      <c r="BB249" s="196"/>
      <c r="BC249" s="196"/>
      <c r="BD249" s="196"/>
      <c r="BE249" s="196"/>
      <c r="BF249" s="247">
        <f t="shared" si="134"/>
        <v>1</v>
      </c>
      <c r="BG249" s="247">
        <f t="shared" si="135"/>
        <v>1</v>
      </c>
      <c r="BH249" s="247">
        <f t="shared" si="136"/>
        <v>1</v>
      </c>
      <c r="BI249" s="247">
        <f t="shared" si="137"/>
        <v>1</v>
      </c>
      <c r="BJ249" s="247">
        <f t="shared" si="138"/>
        <v>1</v>
      </c>
      <c r="BK249" s="247">
        <f t="shared" si="139"/>
        <v>1</v>
      </c>
      <c r="BL249" s="247">
        <f t="shared" si="140"/>
        <v>1</v>
      </c>
      <c r="BM249" s="232"/>
      <c r="BN249" s="232"/>
      <c r="BO249" s="232"/>
      <c r="BP249" s="232"/>
      <c r="BQ249" s="232"/>
      <c r="BR249" s="232"/>
      <c r="BS249" s="247">
        <f t="shared" si="141"/>
        <v>1</v>
      </c>
      <c r="BT249" s="232"/>
      <c r="BU249" s="232"/>
      <c r="BV249" s="247">
        <f t="shared" si="142"/>
        <v>1</v>
      </c>
      <c r="BW249" s="247">
        <f t="shared" si="143"/>
        <v>1</v>
      </c>
      <c r="BX249" s="247">
        <f t="shared" si="144"/>
        <v>1</v>
      </c>
      <c r="BY249" s="247">
        <f t="shared" si="145"/>
        <v>1</v>
      </c>
      <c r="BZ249" s="247">
        <f xml:space="preserve"> IF( ISNUMBER(#REF! ), 0, 1 )</f>
        <v>1</v>
      </c>
      <c r="CA249" s="247">
        <f t="shared" si="146"/>
        <v>1</v>
      </c>
      <c r="CB249" s="322"/>
      <c r="CC249" s="196"/>
      <c r="CD249" s="196"/>
      <c r="CE249" s="687"/>
      <c r="CF249" s="687"/>
      <c r="CG249" s="687"/>
    </row>
    <row r="250" spans="1:85" s="2444" customFormat="1" ht="15.75" customHeight="1">
      <c r="A250" s="687"/>
      <c r="B250" s="3053"/>
      <c r="C250" s="3054"/>
      <c r="D250" s="3085" t="s">
        <v>3600</v>
      </c>
      <c r="E250" s="3086"/>
      <c r="F250" s="3054"/>
      <c r="G250" s="3054"/>
      <c r="H250" s="3086"/>
      <c r="I250" s="3086"/>
      <c r="J250" s="3086"/>
      <c r="K250" s="3054"/>
      <c r="L250" s="3054"/>
      <c r="M250" s="3054"/>
      <c r="N250" s="3055"/>
      <c r="O250" s="3056"/>
      <c r="P250" s="3055"/>
      <c r="Q250" s="3057"/>
      <c r="R250" s="3056"/>
      <c r="S250" s="3056"/>
      <c r="T250" s="3056"/>
      <c r="U250" s="3090">
        <f t="shared" si="128"/>
        <v>0</v>
      </c>
      <c r="V250" s="3091">
        <f t="shared" si="129"/>
        <v>0</v>
      </c>
      <c r="W250" s="3091">
        <f t="shared" si="130"/>
        <v>0</v>
      </c>
      <c r="X250" s="3077"/>
      <c r="Y250" s="3075"/>
      <c r="Z250" s="3075"/>
      <c r="AA250" s="3058"/>
      <c r="AB250" s="3092">
        <f t="shared" si="131"/>
        <v>0</v>
      </c>
      <c r="AC250" s="3092" t="str">
        <f t="shared" si="132"/>
        <v/>
      </c>
      <c r="AD250" s="3058"/>
      <c r="AE250" s="3058"/>
      <c r="AF250" s="3056"/>
      <c r="AG250" s="3056"/>
      <c r="AH250" s="3056"/>
      <c r="AI250" s="3059" t="str">
        <f t="shared" si="120"/>
        <v>N</v>
      </c>
      <c r="AJ250" s="3059" t="str">
        <f t="shared" si="121"/>
        <v>N</v>
      </c>
      <c r="AK250" s="3059" t="str">
        <f t="shared" si="122"/>
        <v>N</v>
      </c>
      <c r="AL250" s="3059" t="str">
        <f t="shared" si="123"/>
        <v>N</v>
      </c>
      <c r="AM250" s="3059" t="str">
        <f t="shared" si="124"/>
        <v>N</v>
      </c>
      <c r="AN250" s="3059" t="str">
        <f t="shared" si="125"/>
        <v>N</v>
      </c>
      <c r="AO250" s="3059" t="str">
        <f t="shared" si="126"/>
        <v>N</v>
      </c>
      <c r="AP250" s="3059" t="str">
        <f t="shared" si="127"/>
        <v>N</v>
      </c>
      <c r="AQ250" s="3086"/>
      <c r="AR250" s="3060"/>
      <c r="AS250" s="32"/>
      <c r="AT250" s="34" t="s">
        <v>3842</v>
      </c>
      <c r="AU250" s="171"/>
      <c r="AV250" s="322"/>
      <c r="AW250" s="246" t="str">
        <f t="shared" si="147"/>
        <v>Please complete all cells in row</v>
      </c>
      <c r="AX250" s="322"/>
      <c r="AY250" s="196"/>
      <c r="AZ250" s="196"/>
      <c r="BA250" s="196"/>
      <c r="BB250" s="196"/>
      <c r="BC250" s="196"/>
      <c r="BD250" s="196"/>
      <c r="BE250" s="196"/>
      <c r="BF250" s="247">
        <f t="shared" si="134"/>
        <v>1</v>
      </c>
      <c r="BG250" s="247">
        <f t="shared" si="135"/>
        <v>1</v>
      </c>
      <c r="BH250" s="247">
        <f t="shared" si="136"/>
        <v>1</v>
      </c>
      <c r="BI250" s="247">
        <f t="shared" si="137"/>
        <v>1</v>
      </c>
      <c r="BJ250" s="247">
        <f t="shared" si="138"/>
        <v>1</v>
      </c>
      <c r="BK250" s="247">
        <f t="shared" si="139"/>
        <v>1</v>
      </c>
      <c r="BL250" s="247">
        <f t="shared" si="140"/>
        <v>1</v>
      </c>
      <c r="BM250" s="232"/>
      <c r="BN250" s="232"/>
      <c r="BO250" s="232"/>
      <c r="BP250" s="232"/>
      <c r="BQ250" s="232"/>
      <c r="BR250" s="232"/>
      <c r="BS250" s="247">
        <f t="shared" si="141"/>
        <v>1</v>
      </c>
      <c r="BT250" s="232"/>
      <c r="BU250" s="232"/>
      <c r="BV250" s="247">
        <f t="shared" si="142"/>
        <v>1</v>
      </c>
      <c r="BW250" s="247">
        <f t="shared" si="143"/>
        <v>1</v>
      </c>
      <c r="BX250" s="247">
        <f t="shared" si="144"/>
        <v>1</v>
      </c>
      <c r="BY250" s="247">
        <f t="shared" si="145"/>
        <v>1</v>
      </c>
      <c r="BZ250" s="247">
        <f xml:space="preserve"> IF( ISNUMBER(#REF! ), 0, 1 )</f>
        <v>1</v>
      </c>
      <c r="CA250" s="247">
        <f t="shared" si="146"/>
        <v>1</v>
      </c>
      <c r="CB250" s="322"/>
      <c r="CC250" s="196"/>
      <c r="CD250" s="196"/>
      <c r="CE250" s="687"/>
      <c r="CF250" s="687"/>
      <c r="CG250" s="687"/>
    </row>
    <row r="251" spans="1:85" s="2444" customFormat="1" ht="15.75" customHeight="1">
      <c r="A251" s="687"/>
      <c r="B251" s="3053"/>
      <c r="C251" s="3054"/>
      <c r="D251" s="3085" t="s">
        <v>3600</v>
      </c>
      <c r="E251" s="3086"/>
      <c r="F251" s="3054"/>
      <c r="G251" s="3054"/>
      <c r="H251" s="3086"/>
      <c r="I251" s="3086"/>
      <c r="J251" s="3086"/>
      <c r="K251" s="3054"/>
      <c r="L251" s="3054"/>
      <c r="M251" s="3054"/>
      <c r="N251" s="3055"/>
      <c r="O251" s="3056"/>
      <c r="P251" s="3055"/>
      <c r="Q251" s="3057"/>
      <c r="R251" s="3056"/>
      <c r="S251" s="3056"/>
      <c r="T251" s="3056"/>
      <c r="U251" s="3090">
        <f t="shared" si="128"/>
        <v>0</v>
      </c>
      <c r="V251" s="3091">
        <f t="shared" si="129"/>
        <v>0</v>
      </c>
      <c r="W251" s="3091">
        <f t="shared" si="130"/>
        <v>0</v>
      </c>
      <c r="X251" s="3077"/>
      <c r="Y251" s="3075"/>
      <c r="Z251" s="3075"/>
      <c r="AA251" s="3058"/>
      <c r="AB251" s="3092">
        <f t="shared" si="131"/>
        <v>0</v>
      </c>
      <c r="AC251" s="3092" t="str">
        <f t="shared" si="132"/>
        <v/>
      </c>
      <c r="AD251" s="3058"/>
      <c r="AE251" s="3058"/>
      <c r="AF251" s="3056"/>
      <c r="AG251" s="3056"/>
      <c r="AH251" s="3056"/>
      <c r="AI251" s="3059" t="str">
        <f t="shared" si="120"/>
        <v>N</v>
      </c>
      <c r="AJ251" s="3059" t="str">
        <f t="shared" si="121"/>
        <v>N</v>
      </c>
      <c r="AK251" s="3059" t="str">
        <f t="shared" si="122"/>
        <v>N</v>
      </c>
      <c r="AL251" s="3059" t="str">
        <f t="shared" si="123"/>
        <v>N</v>
      </c>
      <c r="AM251" s="3059" t="str">
        <f t="shared" si="124"/>
        <v>N</v>
      </c>
      <c r="AN251" s="3059" t="str">
        <f t="shared" si="125"/>
        <v>N</v>
      </c>
      <c r="AO251" s="3059" t="str">
        <f t="shared" si="126"/>
        <v>N</v>
      </c>
      <c r="AP251" s="3059" t="str">
        <f t="shared" si="127"/>
        <v>N</v>
      </c>
      <c r="AQ251" s="3086"/>
      <c r="AR251" s="3060"/>
      <c r="AS251" s="32"/>
      <c r="AT251" s="34" t="s">
        <v>3843</v>
      </c>
      <c r="AU251" s="171"/>
      <c r="AV251" s="322"/>
      <c r="AW251" s="246" t="str">
        <f t="shared" si="147"/>
        <v>Please complete all cells in row</v>
      </c>
      <c r="AX251" s="322"/>
      <c r="AY251" s="196"/>
      <c r="AZ251" s="196"/>
      <c r="BA251" s="196"/>
      <c r="BB251" s="196"/>
      <c r="BC251" s="196"/>
      <c r="BD251" s="196"/>
      <c r="BE251" s="196"/>
      <c r="BF251" s="247">
        <f t="shared" si="134"/>
        <v>1</v>
      </c>
      <c r="BG251" s="247">
        <f t="shared" si="135"/>
        <v>1</v>
      </c>
      <c r="BH251" s="247">
        <f t="shared" si="136"/>
        <v>1</v>
      </c>
      <c r="BI251" s="247">
        <f t="shared" si="137"/>
        <v>1</v>
      </c>
      <c r="BJ251" s="247">
        <f t="shared" si="138"/>
        <v>1</v>
      </c>
      <c r="BK251" s="247">
        <f t="shared" si="139"/>
        <v>1</v>
      </c>
      <c r="BL251" s="247">
        <f t="shared" si="140"/>
        <v>1</v>
      </c>
      <c r="BM251" s="232"/>
      <c r="BN251" s="232"/>
      <c r="BO251" s="232"/>
      <c r="BP251" s="232"/>
      <c r="BQ251" s="232"/>
      <c r="BR251" s="232"/>
      <c r="BS251" s="247">
        <f t="shared" si="141"/>
        <v>1</v>
      </c>
      <c r="BT251" s="232"/>
      <c r="BU251" s="232"/>
      <c r="BV251" s="247">
        <f t="shared" si="142"/>
        <v>1</v>
      </c>
      <c r="BW251" s="247">
        <f t="shared" si="143"/>
        <v>1</v>
      </c>
      <c r="BX251" s="247">
        <f t="shared" si="144"/>
        <v>1</v>
      </c>
      <c r="BY251" s="247">
        <f t="shared" si="145"/>
        <v>1</v>
      </c>
      <c r="BZ251" s="247">
        <f xml:space="preserve"> IF( ISNUMBER(#REF! ), 0, 1 )</f>
        <v>1</v>
      </c>
      <c r="CA251" s="247">
        <f t="shared" si="146"/>
        <v>1</v>
      </c>
      <c r="CB251" s="322"/>
      <c r="CC251" s="196"/>
      <c r="CD251" s="196"/>
      <c r="CE251" s="687"/>
      <c r="CF251" s="687"/>
      <c r="CG251" s="687"/>
    </row>
    <row r="252" spans="1:85" s="2444" customFormat="1" ht="15.75" customHeight="1">
      <c r="A252" s="687"/>
      <c r="B252" s="3053"/>
      <c r="C252" s="3054"/>
      <c r="D252" s="3085" t="s">
        <v>3600</v>
      </c>
      <c r="E252" s="3086"/>
      <c r="F252" s="3054"/>
      <c r="G252" s="3054"/>
      <c r="H252" s="3086"/>
      <c r="I252" s="3086"/>
      <c r="J252" s="3086"/>
      <c r="K252" s="3054"/>
      <c r="L252" s="3054"/>
      <c r="M252" s="3054"/>
      <c r="N252" s="3055"/>
      <c r="O252" s="3056"/>
      <c r="P252" s="3055"/>
      <c r="Q252" s="3057"/>
      <c r="R252" s="3056"/>
      <c r="S252" s="3056"/>
      <c r="T252" s="3056"/>
      <c r="U252" s="3090">
        <f t="shared" si="128"/>
        <v>0</v>
      </c>
      <c r="V252" s="3091">
        <f t="shared" si="129"/>
        <v>0</v>
      </c>
      <c r="W252" s="3091">
        <f t="shared" si="130"/>
        <v>0</v>
      </c>
      <c r="X252" s="3077"/>
      <c r="Y252" s="3075"/>
      <c r="Z252" s="3075"/>
      <c r="AA252" s="3058"/>
      <c r="AB252" s="3092">
        <f t="shared" si="131"/>
        <v>0</v>
      </c>
      <c r="AC252" s="3092" t="str">
        <f t="shared" si="132"/>
        <v/>
      </c>
      <c r="AD252" s="3058"/>
      <c r="AE252" s="3058"/>
      <c r="AF252" s="3056"/>
      <c r="AG252" s="3056"/>
      <c r="AH252" s="3056"/>
      <c r="AI252" s="3059" t="str">
        <f t="shared" si="120"/>
        <v>N</v>
      </c>
      <c r="AJ252" s="3059" t="str">
        <f t="shared" si="121"/>
        <v>N</v>
      </c>
      <c r="AK252" s="3059" t="str">
        <f t="shared" si="122"/>
        <v>N</v>
      </c>
      <c r="AL252" s="3059" t="str">
        <f t="shared" si="123"/>
        <v>N</v>
      </c>
      <c r="AM252" s="3059" t="str">
        <f t="shared" si="124"/>
        <v>N</v>
      </c>
      <c r="AN252" s="3059" t="str">
        <f t="shared" si="125"/>
        <v>N</v>
      </c>
      <c r="AO252" s="3059" t="str">
        <f t="shared" si="126"/>
        <v>N</v>
      </c>
      <c r="AP252" s="3059" t="str">
        <f t="shared" si="127"/>
        <v>N</v>
      </c>
      <c r="AQ252" s="3086"/>
      <c r="AR252" s="3060"/>
      <c r="AS252" s="32"/>
      <c r="AT252" s="34" t="s">
        <v>3844</v>
      </c>
      <c r="AU252" s="171"/>
      <c r="AV252" s="322"/>
      <c r="AW252" s="246" t="str">
        <f t="shared" ref="AW252:AW315" si="148">IF( SUM( AY252:CA252 ) = 0, 0, $AY$5 )</f>
        <v>Please complete all cells in row</v>
      </c>
      <c r="AX252" s="322"/>
      <c r="AY252" s="196"/>
      <c r="AZ252" s="196"/>
      <c r="BA252" s="196"/>
      <c r="BB252" s="196"/>
      <c r="BC252" s="196"/>
      <c r="BD252" s="196"/>
      <c r="BE252" s="196"/>
      <c r="BF252" s="247">
        <f t="shared" si="134"/>
        <v>1</v>
      </c>
      <c r="BG252" s="247">
        <f t="shared" si="135"/>
        <v>1</v>
      </c>
      <c r="BH252" s="247">
        <f t="shared" si="136"/>
        <v>1</v>
      </c>
      <c r="BI252" s="247">
        <f t="shared" si="137"/>
        <v>1</v>
      </c>
      <c r="BJ252" s="247">
        <f t="shared" si="138"/>
        <v>1</v>
      </c>
      <c r="BK252" s="247">
        <f t="shared" si="139"/>
        <v>1</v>
      </c>
      <c r="BL252" s="247">
        <f t="shared" si="140"/>
        <v>1</v>
      </c>
      <c r="BM252" s="232"/>
      <c r="BN252" s="232"/>
      <c r="BO252" s="232"/>
      <c r="BP252" s="232"/>
      <c r="BQ252" s="232"/>
      <c r="BR252" s="232"/>
      <c r="BS252" s="247">
        <f t="shared" si="141"/>
        <v>1</v>
      </c>
      <c r="BT252" s="232"/>
      <c r="BU252" s="232"/>
      <c r="BV252" s="247">
        <f t="shared" si="142"/>
        <v>1</v>
      </c>
      <c r="BW252" s="247">
        <f t="shared" si="143"/>
        <v>1</v>
      </c>
      <c r="BX252" s="247">
        <f t="shared" si="144"/>
        <v>1</v>
      </c>
      <c r="BY252" s="247">
        <f t="shared" si="145"/>
        <v>1</v>
      </c>
      <c r="BZ252" s="247">
        <f xml:space="preserve"> IF( ISNUMBER(#REF! ), 0, 1 )</f>
        <v>1</v>
      </c>
      <c r="CA252" s="247">
        <f t="shared" si="146"/>
        <v>1</v>
      </c>
      <c r="CB252" s="322"/>
      <c r="CC252" s="196"/>
      <c r="CD252" s="196"/>
      <c r="CE252" s="687"/>
      <c r="CF252" s="687"/>
      <c r="CG252" s="687"/>
    </row>
    <row r="253" spans="1:85" s="2444" customFormat="1" ht="15.75" customHeight="1">
      <c r="A253" s="687"/>
      <c r="B253" s="3053"/>
      <c r="C253" s="3054"/>
      <c r="D253" s="3085" t="s">
        <v>3600</v>
      </c>
      <c r="E253" s="3086"/>
      <c r="F253" s="3054"/>
      <c r="G253" s="3054"/>
      <c r="H253" s="3086"/>
      <c r="I253" s="3086"/>
      <c r="J253" s="3086"/>
      <c r="K253" s="3054"/>
      <c r="L253" s="3054"/>
      <c r="M253" s="3054"/>
      <c r="N253" s="3055"/>
      <c r="O253" s="3056"/>
      <c r="P253" s="3055"/>
      <c r="Q253" s="3057"/>
      <c r="R253" s="3056"/>
      <c r="S253" s="3056"/>
      <c r="T253" s="3056"/>
      <c r="U253" s="3090">
        <f t="shared" si="128"/>
        <v>0</v>
      </c>
      <c r="V253" s="3091">
        <f t="shared" si="129"/>
        <v>0</v>
      </c>
      <c r="W253" s="3091">
        <f t="shared" si="130"/>
        <v>0</v>
      </c>
      <c r="X253" s="3077"/>
      <c r="Y253" s="3075"/>
      <c r="Z253" s="3075"/>
      <c r="AA253" s="3058"/>
      <c r="AB253" s="3092">
        <f t="shared" si="131"/>
        <v>0</v>
      </c>
      <c r="AC253" s="3092" t="str">
        <f t="shared" si="132"/>
        <v/>
      </c>
      <c r="AD253" s="3058"/>
      <c r="AE253" s="3058"/>
      <c r="AF253" s="3056"/>
      <c r="AG253" s="3056"/>
      <c r="AH253" s="3056"/>
      <c r="AI253" s="3059" t="str">
        <f t="shared" si="120"/>
        <v>N</v>
      </c>
      <c r="AJ253" s="3059" t="str">
        <f t="shared" si="121"/>
        <v>N</v>
      </c>
      <c r="AK253" s="3059" t="str">
        <f t="shared" si="122"/>
        <v>N</v>
      </c>
      <c r="AL253" s="3059" t="str">
        <f t="shared" si="123"/>
        <v>N</v>
      </c>
      <c r="AM253" s="3059" t="str">
        <f t="shared" si="124"/>
        <v>N</v>
      </c>
      <c r="AN253" s="3059" t="str">
        <f t="shared" si="125"/>
        <v>N</v>
      </c>
      <c r="AO253" s="3059" t="str">
        <f t="shared" si="126"/>
        <v>N</v>
      </c>
      <c r="AP253" s="3059" t="str">
        <f t="shared" si="127"/>
        <v>N</v>
      </c>
      <c r="AQ253" s="3086"/>
      <c r="AR253" s="3060"/>
      <c r="AS253" s="32"/>
      <c r="AT253" s="34" t="s">
        <v>3845</v>
      </c>
      <c r="AU253" s="171"/>
      <c r="AV253" s="322"/>
      <c r="AW253" s="246" t="str">
        <f t="shared" si="148"/>
        <v>Please complete all cells in row</v>
      </c>
      <c r="AX253" s="322"/>
      <c r="AY253" s="196"/>
      <c r="AZ253" s="196"/>
      <c r="BA253" s="196"/>
      <c r="BB253" s="196"/>
      <c r="BC253" s="196"/>
      <c r="BD253" s="196"/>
      <c r="BE253" s="196"/>
      <c r="BF253" s="247">
        <f t="shared" si="134"/>
        <v>1</v>
      </c>
      <c r="BG253" s="247">
        <f t="shared" si="135"/>
        <v>1</v>
      </c>
      <c r="BH253" s="247">
        <f t="shared" si="136"/>
        <v>1</v>
      </c>
      <c r="BI253" s="247">
        <f t="shared" si="137"/>
        <v>1</v>
      </c>
      <c r="BJ253" s="247">
        <f t="shared" si="138"/>
        <v>1</v>
      </c>
      <c r="BK253" s="247">
        <f t="shared" si="139"/>
        <v>1</v>
      </c>
      <c r="BL253" s="247">
        <f t="shared" si="140"/>
        <v>1</v>
      </c>
      <c r="BM253" s="232"/>
      <c r="BN253" s="232"/>
      <c r="BO253" s="232"/>
      <c r="BP253" s="232"/>
      <c r="BQ253" s="232"/>
      <c r="BR253" s="232"/>
      <c r="BS253" s="247">
        <f t="shared" si="141"/>
        <v>1</v>
      </c>
      <c r="BT253" s="232"/>
      <c r="BU253" s="232"/>
      <c r="BV253" s="247">
        <f t="shared" si="142"/>
        <v>1</v>
      </c>
      <c r="BW253" s="247">
        <f t="shared" si="143"/>
        <v>1</v>
      </c>
      <c r="BX253" s="247">
        <f t="shared" si="144"/>
        <v>1</v>
      </c>
      <c r="BY253" s="247">
        <f t="shared" si="145"/>
        <v>1</v>
      </c>
      <c r="BZ253" s="247">
        <f xml:space="preserve"> IF( ISNUMBER(#REF! ), 0, 1 )</f>
        <v>1</v>
      </c>
      <c r="CA253" s="247">
        <f t="shared" si="146"/>
        <v>1</v>
      </c>
      <c r="CB253" s="322"/>
      <c r="CC253" s="196"/>
      <c r="CD253" s="196"/>
      <c r="CE253" s="687"/>
      <c r="CF253" s="687"/>
      <c r="CG253" s="687"/>
    </row>
    <row r="254" spans="1:85" s="2444" customFormat="1" ht="15.75" customHeight="1">
      <c r="A254" s="687"/>
      <c r="B254" s="3053"/>
      <c r="C254" s="3054"/>
      <c r="D254" s="3085" t="s">
        <v>3600</v>
      </c>
      <c r="E254" s="3086"/>
      <c r="F254" s="3054"/>
      <c r="G254" s="3054"/>
      <c r="H254" s="3086"/>
      <c r="I254" s="3086"/>
      <c r="J254" s="3086"/>
      <c r="K254" s="3054"/>
      <c r="L254" s="3054"/>
      <c r="M254" s="3054"/>
      <c r="N254" s="3055"/>
      <c r="O254" s="3056"/>
      <c r="P254" s="3055"/>
      <c r="Q254" s="3057"/>
      <c r="R254" s="3056"/>
      <c r="S254" s="3056"/>
      <c r="T254" s="3056"/>
      <c r="U254" s="3090">
        <f t="shared" si="128"/>
        <v>0</v>
      </c>
      <c r="V254" s="3091">
        <f t="shared" si="129"/>
        <v>0</v>
      </c>
      <c r="W254" s="3091">
        <f t="shared" si="130"/>
        <v>0</v>
      </c>
      <c r="X254" s="3077"/>
      <c r="Y254" s="3075"/>
      <c r="Z254" s="3075"/>
      <c r="AA254" s="3058"/>
      <c r="AB254" s="3092">
        <f t="shared" si="131"/>
        <v>0</v>
      </c>
      <c r="AC254" s="3092" t="str">
        <f t="shared" si="132"/>
        <v/>
      </c>
      <c r="AD254" s="3058"/>
      <c r="AE254" s="3058"/>
      <c r="AF254" s="3056"/>
      <c r="AG254" s="3056"/>
      <c r="AH254" s="3056"/>
      <c r="AI254" s="3059" t="str">
        <f t="shared" si="120"/>
        <v>N</v>
      </c>
      <c r="AJ254" s="3059" t="str">
        <f t="shared" si="121"/>
        <v>N</v>
      </c>
      <c r="AK254" s="3059" t="str">
        <f t="shared" si="122"/>
        <v>N</v>
      </c>
      <c r="AL254" s="3059" t="str">
        <f t="shared" si="123"/>
        <v>N</v>
      </c>
      <c r="AM254" s="3059" t="str">
        <f t="shared" si="124"/>
        <v>N</v>
      </c>
      <c r="AN254" s="3059" t="str">
        <f t="shared" si="125"/>
        <v>N</v>
      </c>
      <c r="AO254" s="3059" t="str">
        <f t="shared" si="126"/>
        <v>N</v>
      </c>
      <c r="AP254" s="3059" t="str">
        <f t="shared" si="127"/>
        <v>N</v>
      </c>
      <c r="AQ254" s="3086"/>
      <c r="AR254" s="3060"/>
      <c r="AS254" s="32"/>
      <c r="AT254" s="34" t="s">
        <v>3846</v>
      </c>
      <c r="AU254" s="171"/>
      <c r="AV254" s="322"/>
      <c r="AW254" s="246" t="str">
        <f t="shared" si="148"/>
        <v>Please complete all cells in row</v>
      </c>
      <c r="AX254" s="322"/>
      <c r="AY254" s="196"/>
      <c r="AZ254" s="196"/>
      <c r="BA254" s="196"/>
      <c r="BB254" s="196"/>
      <c r="BC254" s="196"/>
      <c r="BD254" s="196"/>
      <c r="BE254" s="196"/>
      <c r="BF254" s="247">
        <f t="shared" si="134"/>
        <v>1</v>
      </c>
      <c r="BG254" s="247">
        <f t="shared" si="135"/>
        <v>1</v>
      </c>
      <c r="BH254" s="247">
        <f t="shared" si="136"/>
        <v>1</v>
      </c>
      <c r="BI254" s="247">
        <f t="shared" si="137"/>
        <v>1</v>
      </c>
      <c r="BJ254" s="247">
        <f t="shared" si="138"/>
        <v>1</v>
      </c>
      <c r="BK254" s="247">
        <f t="shared" si="139"/>
        <v>1</v>
      </c>
      <c r="BL254" s="247">
        <f t="shared" si="140"/>
        <v>1</v>
      </c>
      <c r="BM254" s="232"/>
      <c r="BN254" s="232"/>
      <c r="BO254" s="232"/>
      <c r="BP254" s="232"/>
      <c r="BQ254" s="232"/>
      <c r="BR254" s="232"/>
      <c r="BS254" s="247">
        <f t="shared" si="141"/>
        <v>1</v>
      </c>
      <c r="BT254" s="232"/>
      <c r="BU254" s="232"/>
      <c r="BV254" s="247">
        <f t="shared" si="142"/>
        <v>1</v>
      </c>
      <c r="BW254" s="247">
        <f t="shared" si="143"/>
        <v>1</v>
      </c>
      <c r="BX254" s="247">
        <f t="shared" si="144"/>
        <v>1</v>
      </c>
      <c r="BY254" s="247">
        <f t="shared" si="145"/>
        <v>1</v>
      </c>
      <c r="BZ254" s="247">
        <f xml:space="preserve"> IF( ISNUMBER(#REF! ), 0, 1 )</f>
        <v>1</v>
      </c>
      <c r="CA254" s="247">
        <f t="shared" si="146"/>
        <v>1</v>
      </c>
      <c r="CB254" s="322"/>
      <c r="CC254" s="196"/>
      <c r="CD254" s="196"/>
      <c r="CE254" s="687"/>
      <c r="CF254" s="687"/>
      <c r="CG254" s="687"/>
    </row>
    <row r="255" spans="1:85" s="2444" customFormat="1" ht="15.75" customHeight="1">
      <c r="A255" s="687"/>
      <c r="B255" s="3053"/>
      <c r="C255" s="3054"/>
      <c r="D255" s="3085" t="s">
        <v>3600</v>
      </c>
      <c r="E255" s="3086"/>
      <c r="F255" s="3054"/>
      <c r="G255" s="3054"/>
      <c r="H255" s="3086"/>
      <c r="I255" s="3086"/>
      <c r="J255" s="3086"/>
      <c r="K255" s="3054"/>
      <c r="L255" s="3054"/>
      <c r="M255" s="3054"/>
      <c r="N255" s="3055"/>
      <c r="O255" s="3056"/>
      <c r="P255" s="3055"/>
      <c r="Q255" s="3057"/>
      <c r="R255" s="3056"/>
      <c r="S255" s="3056"/>
      <c r="T255" s="3056"/>
      <c r="U255" s="3090">
        <f t="shared" si="128"/>
        <v>0</v>
      </c>
      <c r="V255" s="3091">
        <f t="shared" si="129"/>
        <v>0</v>
      </c>
      <c r="W255" s="3091">
        <f t="shared" si="130"/>
        <v>0</v>
      </c>
      <c r="X255" s="3077"/>
      <c r="Y255" s="3075"/>
      <c r="Z255" s="3075"/>
      <c r="AA255" s="3058"/>
      <c r="AB255" s="3092">
        <f t="shared" si="131"/>
        <v>0</v>
      </c>
      <c r="AC255" s="3092" t="str">
        <f t="shared" si="132"/>
        <v/>
      </c>
      <c r="AD255" s="3058"/>
      <c r="AE255" s="3058"/>
      <c r="AF255" s="3056"/>
      <c r="AG255" s="3056"/>
      <c r="AH255" s="3056"/>
      <c r="AI255" s="3059" t="str">
        <f t="shared" si="120"/>
        <v>N</v>
      </c>
      <c r="AJ255" s="3059" t="str">
        <f t="shared" si="121"/>
        <v>N</v>
      </c>
      <c r="AK255" s="3059" t="str">
        <f t="shared" si="122"/>
        <v>N</v>
      </c>
      <c r="AL255" s="3059" t="str">
        <f t="shared" si="123"/>
        <v>N</v>
      </c>
      <c r="AM255" s="3059" t="str">
        <f t="shared" si="124"/>
        <v>N</v>
      </c>
      <c r="AN255" s="3059" t="str">
        <f t="shared" si="125"/>
        <v>N</v>
      </c>
      <c r="AO255" s="3059" t="str">
        <f t="shared" si="126"/>
        <v>N</v>
      </c>
      <c r="AP255" s="3059" t="str">
        <f t="shared" si="127"/>
        <v>N</v>
      </c>
      <c r="AQ255" s="3086"/>
      <c r="AR255" s="3060"/>
      <c r="AS255" s="32"/>
      <c r="AT255" s="34" t="s">
        <v>3847</v>
      </c>
      <c r="AU255" s="171"/>
      <c r="AV255" s="322"/>
      <c r="AW255" s="246" t="str">
        <f t="shared" si="148"/>
        <v>Please complete all cells in row</v>
      </c>
      <c r="AX255" s="322"/>
      <c r="AY255" s="196"/>
      <c r="AZ255" s="196"/>
      <c r="BA255" s="196"/>
      <c r="BB255" s="196"/>
      <c r="BC255" s="196"/>
      <c r="BD255" s="196"/>
      <c r="BE255" s="196"/>
      <c r="BF255" s="247">
        <f t="shared" si="134"/>
        <v>1</v>
      </c>
      <c r="BG255" s="247">
        <f t="shared" si="135"/>
        <v>1</v>
      </c>
      <c r="BH255" s="247">
        <f t="shared" si="136"/>
        <v>1</v>
      </c>
      <c r="BI255" s="247">
        <f t="shared" si="137"/>
        <v>1</v>
      </c>
      <c r="BJ255" s="247">
        <f t="shared" si="138"/>
        <v>1</v>
      </c>
      <c r="BK255" s="247">
        <f t="shared" si="139"/>
        <v>1</v>
      </c>
      <c r="BL255" s="247">
        <f t="shared" si="140"/>
        <v>1</v>
      </c>
      <c r="BM255" s="232"/>
      <c r="BN255" s="232"/>
      <c r="BO255" s="232"/>
      <c r="BP255" s="232"/>
      <c r="BQ255" s="232"/>
      <c r="BR255" s="232"/>
      <c r="BS255" s="247">
        <f t="shared" si="141"/>
        <v>1</v>
      </c>
      <c r="BT255" s="232"/>
      <c r="BU255" s="232"/>
      <c r="BV255" s="247">
        <f t="shared" si="142"/>
        <v>1</v>
      </c>
      <c r="BW255" s="247">
        <f t="shared" si="143"/>
        <v>1</v>
      </c>
      <c r="BX255" s="247">
        <f t="shared" si="144"/>
        <v>1</v>
      </c>
      <c r="BY255" s="247">
        <f t="shared" si="145"/>
        <v>1</v>
      </c>
      <c r="BZ255" s="247">
        <f xml:space="preserve"> IF( ISNUMBER(#REF! ), 0, 1 )</f>
        <v>1</v>
      </c>
      <c r="CA255" s="247">
        <f t="shared" si="146"/>
        <v>1</v>
      </c>
      <c r="CB255" s="322"/>
      <c r="CC255" s="196"/>
      <c r="CD255" s="196"/>
      <c r="CE255" s="687"/>
      <c r="CF255" s="687"/>
      <c r="CG255" s="687"/>
    </row>
    <row r="256" spans="1:85" s="2444" customFormat="1" ht="15.75" customHeight="1">
      <c r="A256" s="687"/>
      <c r="B256" s="3053"/>
      <c r="C256" s="3054"/>
      <c r="D256" s="3085" t="s">
        <v>3600</v>
      </c>
      <c r="E256" s="3086"/>
      <c r="F256" s="3054"/>
      <c r="G256" s="3054"/>
      <c r="H256" s="3086"/>
      <c r="I256" s="3086"/>
      <c r="J256" s="3086"/>
      <c r="K256" s="3054"/>
      <c r="L256" s="3054"/>
      <c r="M256" s="3054"/>
      <c r="N256" s="3055"/>
      <c r="O256" s="3056"/>
      <c r="P256" s="3055"/>
      <c r="Q256" s="3057"/>
      <c r="R256" s="3056"/>
      <c r="S256" s="3056"/>
      <c r="T256" s="3056"/>
      <c r="U256" s="3090">
        <f t="shared" si="128"/>
        <v>0</v>
      </c>
      <c r="V256" s="3091">
        <f t="shared" si="129"/>
        <v>0</v>
      </c>
      <c r="W256" s="3091">
        <f t="shared" si="130"/>
        <v>0</v>
      </c>
      <c r="X256" s="3077"/>
      <c r="Y256" s="3075"/>
      <c r="Z256" s="3075"/>
      <c r="AA256" s="3058"/>
      <c r="AB256" s="3092">
        <f t="shared" si="131"/>
        <v>0</v>
      </c>
      <c r="AC256" s="3092" t="str">
        <f t="shared" si="132"/>
        <v/>
      </c>
      <c r="AD256" s="3058"/>
      <c r="AE256" s="3058"/>
      <c r="AF256" s="3056"/>
      <c r="AG256" s="3056"/>
      <c r="AH256" s="3056"/>
      <c r="AI256" s="3059" t="str">
        <f t="shared" si="120"/>
        <v>N</v>
      </c>
      <c r="AJ256" s="3059" t="str">
        <f t="shared" si="121"/>
        <v>N</v>
      </c>
      <c r="AK256" s="3059" t="str">
        <f t="shared" si="122"/>
        <v>N</v>
      </c>
      <c r="AL256" s="3059" t="str">
        <f t="shared" si="123"/>
        <v>N</v>
      </c>
      <c r="AM256" s="3059" t="str">
        <f t="shared" si="124"/>
        <v>N</v>
      </c>
      <c r="AN256" s="3059" t="str">
        <f t="shared" si="125"/>
        <v>N</v>
      </c>
      <c r="AO256" s="3059" t="str">
        <f t="shared" si="126"/>
        <v>N</v>
      </c>
      <c r="AP256" s="3059" t="str">
        <f t="shared" si="127"/>
        <v>N</v>
      </c>
      <c r="AQ256" s="3086"/>
      <c r="AR256" s="3060"/>
      <c r="AS256" s="32"/>
      <c r="AT256" s="34" t="s">
        <v>3848</v>
      </c>
      <c r="AU256" s="171"/>
      <c r="AV256" s="322"/>
      <c r="AW256" s="246" t="str">
        <f t="shared" si="148"/>
        <v>Please complete all cells in row</v>
      </c>
      <c r="AX256" s="322"/>
      <c r="AY256" s="196"/>
      <c r="AZ256" s="196"/>
      <c r="BA256" s="196"/>
      <c r="BB256" s="196"/>
      <c r="BC256" s="196"/>
      <c r="BD256" s="196"/>
      <c r="BE256" s="196"/>
      <c r="BF256" s="247">
        <f t="shared" si="134"/>
        <v>1</v>
      </c>
      <c r="BG256" s="247">
        <f t="shared" si="135"/>
        <v>1</v>
      </c>
      <c r="BH256" s="247">
        <f t="shared" si="136"/>
        <v>1</v>
      </c>
      <c r="BI256" s="247">
        <f t="shared" si="137"/>
        <v>1</v>
      </c>
      <c r="BJ256" s="247">
        <f t="shared" si="138"/>
        <v>1</v>
      </c>
      <c r="BK256" s="247">
        <f t="shared" si="139"/>
        <v>1</v>
      </c>
      <c r="BL256" s="247">
        <f t="shared" si="140"/>
        <v>1</v>
      </c>
      <c r="BM256" s="232"/>
      <c r="BN256" s="232"/>
      <c r="BO256" s="232"/>
      <c r="BP256" s="232"/>
      <c r="BQ256" s="232"/>
      <c r="BR256" s="232"/>
      <c r="BS256" s="247">
        <f t="shared" si="141"/>
        <v>1</v>
      </c>
      <c r="BT256" s="232"/>
      <c r="BU256" s="232"/>
      <c r="BV256" s="247">
        <f t="shared" si="142"/>
        <v>1</v>
      </c>
      <c r="BW256" s="247">
        <f t="shared" si="143"/>
        <v>1</v>
      </c>
      <c r="BX256" s="247">
        <f t="shared" si="144"/>
        <v>1</v>
      </c>
      <c r="BY256" s="247">
        <f t="shared" si="145"/>
        <v>1</v>
      </c>
      <c r="BZ256" s="247">
        <f xml:space="preserve"> IF( ISNUMBER(#REF! ), 0, 1 )</f>
        <v>1</v>
      </c>
      <c r="CA256" s="247">
        <f t="shared" si="146"/>
        <v>1</v>
      </c>
      <c r="CB256" s="322"/>
      <c r="CC256" s="196"/>
      <c r="CD256" s="196"/>
      <c r="CE256" s="687"/>
      <c r="CF256" s="687"/>
      <c r="CG256" s="687"/>
    </row>
    <row r="257" spans="1:85" s="2444" customFormat="1" ht="15.75" customHeight="1">
      <c r="A257" s="687"/>
      <c r="B257" s="3053"/>
      <c r="C257" s="3054"/>
      <c r="D257" s="3085" t="s">
        <v>3600</v>
      </c>
      <c r="E257" s="3086"/>
      <c r="F257" s="3054"/>
      <c r="G257" s="3054"/>
      <c r="H257" s="3086"/>
      <c r="I257" s="3086"/>
      <c r="J257" s="3086"/>
      <c r="K257" s="3054"/>
      <c r="L257" s="3054"/>
      <c r="M257" s="3054"/>
      <c r="N257" s="3055"/>
      <c r="O257" s="3056"/>
      <c r="P257" s="3055"/>
      <c r="Q257" s="3057"/>
      <c r="R257" s="3056"/>
      <c r="S257" s="3056"/>
      <c r="T257" s="3056"/>
      <c r="U257" s="3090">
        <f t="shared" si="128"/>
        <v>0</v>
      </c>
      <c r="V257" s="3091">
        <f t="shared" si="129"/>
        <v>0</v>
      </c>
      <c r="W257" s="3091">
        <f t="shared" si="130"/>
        <v>0</v>
      </c>
      <c r="X257" s="3077"/>
      <c r="Y257" s="3075"/>
      <c r="Z257" s="3075"/>
      <c r="AA257" s="3058"/>
      <c r="AB257" s="3092">
        <f t="shared" si="131"/>
        <v>0</v>
      </c>
      <c r="AC257" s="3092" t="str">
        <f t="shared" si="132"/>
        <v/>
      </c>
      <c r="AD257" s="3058"/>
      <c r="AE257" s="3058"/>
      <c r="AF257" s="3056"/>
      <c r="AG257" s="3056"/>
      <c r="AH257" s="3056"/>
      <c r="AI257" s="3059" t="str">
        <f t="shared" si="120"/>
        <v>N</v>
      </c>
      <c r="AJ257" s="3059" t="str">
        <f t="shared" si="121"/>
        <v>N</v>
      </c>
      <c r="AK257" s="3059" t="str">
        <f t="shared" si="122"/>
        <v>N</v>
      </c>
      <c r="AL257" s="3059" t="str">
        <f t="shared" si="123"/>
        <v>N</v>
      </c>
      <c r="AM257" s="3059" t="str">
        <f t="shared" si="124"/>
        <v>N</v>
      </c>
      <c r="AN257" s="3059" t="str">
        <f t="shared" si="125"/>
        <v>N</v>
      </c>
      <c r="AO257" s="3059" t="str">
        <f t="shared" si="126"/>
        <v>N</v>
      </c>
      <c r="AP257" s="3059" t="str">
        <f t="shared" si="127"/>
        <v>N</v>
      </c>
      <c r="AQ257" s="3086"/>
      <c r="AR257" s="3060"/>
      <c r="AS257" s="32"/>
      <c r="AT257" s="34" t="s">
        <v>3849</v>
      </c>
      <c r="AU257" s="171"/>
      <c r="AV257" s="322"/>
      <c r="AW257" s="246" t="str">
        <f t="shared" si="148"/>
        <v>Please complete all cells in row</v>
      </c>
      <c r="AX257" s="322"/>
      <c r="AY257" s="196"/>
      <c r="AZ257" s="196"/>
      <c r="BA257" s="196"/>
      <c r="BB257" s="196"/>
      <c r="BC257" s="196"/>
      <c r="BD257" s="196"/>
      <c r="BE257" s="196"/>
      <c r="BF257" s="247">
        <f t="shared" si="134"/>
        <v>1</v>
      </c>
      <c r="BG257" s="247">
        <f t="shared" si="135"/>
        <v>1</v>
      </c>
      <c r="BH257" s="247">
        <f t="shared" si="136"/>
        <v>1</v>
      </c>
      <c r="BI257" s="247">
        <f t="shared" si="137"/>
        <v>1</v>
      </c>
      <c r="BJ257" s="247">
        <f t="shared" si="138"/>
        <v>1</v>
      </c>
      <c r="BK257" s="247">
        <f t="shared" si="139"/>
        <v>1</v>
      </c>
      <c r="BL257" s="247">
        <f t="shared" si="140"/>
        <v>1</v>
      </c>
      <c r="BM257" s="232"/>
      <c r="BN257" s="232"/>
      <c r="BO257" s="232"/>
      <c r="BP257" s="232"/>
      <c r="BQ257" s="232"/>
      <c r="BR257" s="232"/>
      <c r="BS257" s="247">
        <f t="shared" si="141"/>
        <v>1</v>
      </c>
      <c r="BT257" s="232"/>
      <c r="BU257" s="232"/>
      <c r="BV257" s="247">
        <f t="shared" si="142"/>
        <v>1</v>
      </c>
      <c r="BW257" s="247">
        <f t="shared" si="143"/>
        <v>1</v>
      </c>
      <c r="BX257" s="247">
        <f t="shared" si="144"/>
        <v>1</v>
      </c>
      <c r="BY257" s="247">
        <f t="shared" si="145"/>
        <v>1</v>
      </c>
      <c r="BZ257" s="247">
        <f xml:space="preserve"> IF( ISNUMBER(#REF! ), 0, 1 )</f>
        <v>1</v>
      </c>
      <c r="CA257" s="247">
        <f t="shared" si="146"/>
        <v>1</v>
      </c>
      <c r="CB257" s="322"/>
      <c r="CC257" s="196"/>
      <c r="CD257" s="196"/>
      <c r="CE257" s="687"/>
      <c r="CF257" s="687"/>
      <c r="CG257" s="687"/>
    </row>
    <row r="258" spans="1:85" s="2444" customFormat="1" ht="15.75" customHeight="1">
      <c r="A258" s="687"/>
      <c r="B258" s="3053"/>
      <c r="C258" s="3054"/>
      <c r="D258" s="3085" t="s">
        <v>3600</v>
      </c>
      <c r="E258" s="3086"/>
      <c r="F258" s="3054"/>
      <c r="G258" s="3054"/>
      <c r="H258" s="3086"/>
      <c r="I258" s="3086"/>
      <c r="J258" s="3086"/>
      <c r="K258" s="3054"/>
      <c r="L258" s="3054"/>
      <c r="M258" s="3054"/>
      <c r="N258" s="3055"/>
      <c r="O258" s="3056"/>
      <c r="P258" s="3055"/>
      <c r="Q258" s="3057"/>
      <c r="R258" s="3056"/>
      <c r="S258" s="3056"/>
      <c r="T258" s="3056"/>
      <c r="U258" s="3090">
        <f t="shared" si="128"/>
        <v>0</v>
      </c>
      <c r="V258" s="3091">
        <f t="shared" si="129"/>
        <v>0</v>
      </c>
      <c r="W258" s="3091">
        <f t="shared" si="130"/>
        <v>0</v>
      </c>
      <c r="X258" s="3077"/>
      <c r="Y258" s="3075"/>
      <c r="Z258" s="3075"/>
      <c r="AA258" s="3058"/>
      <c r="AB258" s="3092">
        <f t="shared" si="131"/>
        <v>0</v>
      </c>
      <c r="AC258" s="3092" t="str">
        <f t="shared" si="132"/>
        <v/>
      </c>
      <c r="AD258" s="3058"/>
      <c r="AE258" s="3058"/>
      <c r="AF258" s="3056"/>
      <c r="AG258" s="3056"/>
      <c r="AH258" s="3056"/>
      <c r="AI258" s="3059" t="str">
        <f t="shared" si="120"/>
        <v>N</v>
      </c>
      <c r="AJ258" s="3059" t="str">
        <f t="shared" si="121"/>
        <v>N</v>
      </c>
      <c r="AK258" s="3059" t="str">
        <f t="shared" si="122"/>
        <v>N</v>
      </c>
      <c r="AL258" s="3059" t="str">
        <f t="shared" si="123"/>
        <v>N</v>
      </c>
      <c r="AM258" s="3059" t="str">
        <f t="shared" si="124"/>
        <v>N</v>
      </c>
      <c r="AN258" s="3059" t="str">
        <f t="shared" si="125"/>
        <v>N</v>
      </c>
      <c r="AO258" s="3059" t="str">
        <f t="shared" si="126"/>
        <v>N</v>
      </c>
      <c r="AP258" s="3059" t="str">
        <f t="shared" si="127"/>
        <v>N</v>
      </c>
      <c r="AQ258" s="3086"/>
      <c r="AR258" s="3060"/>
      <c r="AS258" s="32"/>
      <c r="AT258" s="34" t="s">
        <v>3850</v>
      </c>
      <c r="AU258" s="171"/>
      <c r="AV258" s="322"/>
      <c r="AW258" s="246" t="str">
        <f t="shared" si="148"/>
        <v>Please complete all cells in row</v>
      </c>
      <c r="AX258" s="322"/>
      <c r="AY258" s="196"/>
      <c r="AZ258" s="196"/>
      <c r="BA258" s="196"/>
      <c r="BB258" s="196"/>
      <c r="BC258" s="196"/>
      <c r="BD258" s="196"/>
      <c r="BE258" s="196"/>
      <c r="BF258" s="247">
        <f t="shared" si="134"/>
        <v>1</v>
      </c>
      <c r="BG258" s="247">
        <f t="shared" si="135"/>
        <v>1</v>
      </c>
      <c r="BH258" s="247">
        <f t="shared" si="136"/>
        <v>1</v>
      </c>
      <c r="BI258" s="247">
        <f t="shared" si="137"/>
        <v>1</v>
      </c>
      <c r="BJ258" s="247">
        <f t="shared" si="138"/>
        <v>1</v>
      </c>
      <c r="BK258" s="247">
        <f t="shared" si="139"/>
        <v>1</v>
      </c>
      <c r="BL258" s="247">
        <f t="shared" si="140"/>
        <v>1</v>
      </c>
      <c r="BM258" s="232"/>
      <c r="BN258" s="232"/>
      <c r="BO258" s="232"/>
      <c r="BP258" s="232"/>
      <c r="BQ258" s="232"/>
      <c r="BR258" s="232"/>
      <c r="BS258" s="247">
        <f t="shared" si="141"/>
        <v>1</v>
      </c>
      <c r="BT258" s="232"/>
      <c r="BU258" s="232"/>
      <c r="BV258" s="247">
        <f t="shared" si="142"/>
        <v>1</v>
      </c>
      <c r="BW258" s="247">
        <f t="shared" si="143"/>
        <v>1</v>
      </c>
      <c r="BX258" s="247">
        <f t="shared" si="144"/>
        <v>1</v>
      </c>
      <c r="BY258" s="247">
        <f t="shared" si="145"/>
        <v>1</v>
      </c>
      <c r="BZ258" s="247">
        <f xml:space="preserve"> IF( ISNUMBER(#REF! ), 0, 1 )</f>
        <v>1</v>
      </c>
      <c r="CA258" s="247">
        <f t="shared" si="146"/>
        <v>1</v>
      </c>
      <c r="CB258" s="322"/>
      <c r="CC258" s="196"/>
      <c r="CD258" s="196"/>
      <c r="CE258" s="687"/>
      <c r="CF258" s="687"/>
      <c r="CG258" s="687"/>
    </row>
    <row r="259" spans="1:85" s="2444" customFormat="1" ht="15.75" customHeight="1">
      <c r="A259" s="687"/>
      <c r="B259" s="3053"/>
      <c r="C259" s="3054"/>
      <c r="D259" s="3085" t="s">
        <v>3600</v>
      </c>
      <c r="E259" s="3086"/>
      <c r="F259" s="3054"/>
      <c r="G259" s="3054"/>
      <c r="H259" s="3086"/>
      <c r="I259" s="3086"/>
      <c r="J259" s="3086"/>
      <c r="K259" s="3054"/>
      <c r="L259" s="3054"/>
      <c r="M259" s="3054"/>
      <c r="N259" s="3055"/>
      <c r="O259" s="3056"/>
      <c r="P259" s="3055"/>
      <c r="Q259" s="3057"/>
      <c r="R259" s="3056"/>
      <c r="S259" s="3056"/>
      <c r="T259" s="3056"/>
      <c r="U259" s="3090">
        <f t="shared" si="128"/>
        <v>0</v>
      </c>
      <c r="V259" s="3091">
        <f t="shared" si="129"/>
        <v>0</v>
      </c>
      <c r="W259" s="3091">
        <f t="shared" si="130"/>
        <v>0</v>
      </c>
      <c r="X259" s="3077"/>
      <c r="Y259" s="3075"/>
      <c r="Z259" s="3075"/>
      <c r="AA259" s="3058"/>
      <c r="AB259" s="3092">
        <f t="shared" si="131"/>
        <v>0</v>
      </c>
      <c r="AC259" s="3092" t="str">
        <f t="shared" si="132"/>
        <v/>
      </c>
      <c r="AD259" s="3058"/>
      <c r="AE259" s="3058"/>
      <c r="AF259" s="3056"/>
      <c r="AG259" s="3056"/>
      <c r="AH259" s="3056"/>
      <c r="AI259" s="3059" t="str">
        <f t="shared" si="120"/>
        <v>N</v>
      </c>
      <c r="AJ259" s="3059" t="str">
        <f t="shared" si="121"/>
        <v>N</v>
      </c>
      <c r="AK259" s="3059" t="str">
        <f t="shared" si="122"/>
        <v>N</v>
      </c>
      <c r="AL259" s="3059" t="str">
        <f t="shared" si="123"/>
        <v>N</v>
      </c>
      <c r="AM259" s="3059" t="str">
        <f t="shared" si="124"/>
        <v>N</v>
      </c>
      <c r="AN259" s="3059" t="str">
        <f t="shared" si="125"/>
        <v>N</v>
      </c>
      <c r="AO259" s="3059" t="str">
        <f t="shared" si="126"/>
        <v>N</v>
      </c>
      <c r="AP259" s="3059" t="str">
        <f t="shared" si="127"/>
        <v>N</v>
      </c>
      <c r="AQ259" s="3086"/>
      <c r="AR259" s="3060"/>
      <c r="AS259" s="32"/>
      <c r="AT259" s="34" t="s">
        <v>3851</v>
      </c>
      <c r="AU259" s="171"/>
      <c r="AV259" s="322"/>
      <c r="AW259" s="246" t="str">
        <f t="shared" si="148"/>
        <v>Please complete all cells in row</v>
      </c>
      <c r="AX259" s="322"/>
      <c r="AY259" s="196"/>
      <c r="AZ259" s="196"/>
      <c r="BA259" s="196"/>
      <c r="BB259" s="196"/>
      <c r="BC259" s="196"/>
      <c r="BD259" s="196"/>
      <c r="BE259" s="196"/>
      <c r="BF259" s="247">
        <f t="shared" si="134"/>
        <v>1</v>
      </c>
      <c r="BG259" s="247">
        <f t="shared" si="135"/>
        <v>1</v>
      </c>
      <c r="BH259" s="247">
        <f t="shared" si="136"/>
        <v>1</v>
      </c>
      <c r="BI259" s="247">
        <f t="shared" si="137"/>
        <v>1</v>
      </c>
      <c r="BJ259" s="247">
        <f t="shared" si="138"/>
        <v>1</v>
      </c>
      <c r="BK259" s="247">
        <f t="shared" si="139"/>
        <v>1</v>
      </c>
      <c r="BL259" s="247">
        <f t="shared" si="140"/>
        <v>1</v>
      </c>
      <c r="BM259" s="232"/>
      <c r="BN259" s="232"/>
      <c r="BO259" s="232"/>
      <c r="BP259" s="232"/>
      <c r="BQ259" s="232"/>
      <c r="BR259" s="232"/>
      <c r="BS259" s="247">
        <f t="shared" si="141"/>
        <v>1</v>
      </c>
      <c r="BT259" s="232"/>
      <c r="BU259" s="232"/>
      <c r="BV259" s="247">
        <f t="shared" si="142"/>
        <v>1</v>
      </c>
      <c r="BW259" s="247">
        <f t="shared" si="143"/>
        <v>1</v>
      </c>
      <c r="BX259" s="247">
        <f t="shared" si="144"/>
        <v>1</v>
      </c>
      <c r="BY259" s="247">
        <f t="shared" si="145"/>
        <v>1</v>
      </c>
      <c r="BZ259" s="247">
        <f xml:space="preserve"> IF( ISNUMBER(#REF! ), 0, 1 )</f>
        <v>1</v>
      </c>
      <c r="CA259" s="247">
        <f t="shared" si="146"/>
        <v>1</v>
      </c>
      <c r="CB259" s="322"/>
      <c r="CC259" s="196"/>
      <c r="CD259" s="196"/>
      <c r="CE259" s="687"/>
      <c r="CF259" s="687"/>
      <c r="CG259" s="687"/>
    </row>
    <row r="260" spans="1:85" s="2444" customFormat="1" ht="15.75" customHeight="1">
      <c r="A260" s="687"/>
      <c r="B260" s="3053"/>
      <c r="C260" s="3054"/>
      <c r="D260" s="3085" t="s">
        <v>3600</v>
      </c>
      <c r="E260" s="3086"/>
      <c r="F260" s="3054"/>
      <c r="G260" s="3054"/>
      <c r="H260" s="3086"/>
      <c r="I260" s="3086"/>
      <c r="J260" s="3086"/>
      <c r="K260" s="3054"/>
      <c r="L260" s="3054"/>
      <c r="M260" s="3054"/>
      <c r="N260" s="3055"/>
      <c r="O260" s="3056"/>
      <c r="P260" s="3055"/>
      <c r="Q260" s="3057"/>
      <c r="R260" s="3056"/>
      <c r="S260" s="3056"/>
      <c r="T260" s="3056"/>
      <c r="U260" s="3090">
        <f t="shared" si="128"/>
        <v>0</v>
      </c>
      <c r="V260" s="3091">
        <f t="shared" si="129"/>
        <v>0</v>
      </c>
      <c r="W260" s="3091">
        <f t="shared" si="130"/>
        <v>0</v>
      </c>
      <c r="X260" s="3077"/>
      <c r="Y260" s="3075"/>
      <c r="Z260" s="3075"/>
      <c r="AA260" s="3058"/>
      <c r="AB260" s="3092">
        <f t="shared" si="131"/>
        <v>0</v>
      </c>
      <c r="AC260" s="3092" t="str">
        <f t="shared" si="132"/>
        <v/>
      </c>
      <c r="AD260" s="3058"/>
      <c r="AE260" s="3058"/>
      <c r="AF260" s="3056"/>
      <c r="AG260" s="3056"/>
      <c r="AH260" s="3056"/>
      <c r="AI260" s="3059" t="str">
        <f t="shared" si="120"/>
        <v>N</v>
      </c>
      <c r="AJ260" s="3059" t="str">
        <f t="shared" si="121"/>
        <v>N</v>
      </c>
      <c r="AK260" s="3059" t="str">
        <f t="shared" si="122"/>
        <v>N</v>
      </c>
      <c r="AL260" s="3059" t="str">
        <f t="shared" si="123"/>
        <v>N</v>
      </c>
      <c r="AM260" s="3059" t="str">
        <f t="shared" si="124"/>
        <v>N</v>
      </c>
      <c r="AN260" s="3059" t="str">
        <f t="shared" si="125"/>
        <v>N</v>
      </c>
      <c r="AO260" s="3059" t="str">
        <f t="shared" si="126"/>
        <v>N</v>
      </c>
      <c r="AP260" s="3059" t="str">
        <f t="shared" si="127"/>
        <v>N</v>
      </c>
      <c r="AQ260" s="3086"/>
      <c r="AR260" s="3060"/>
      <c r="AS260" s="32"/>
      <c r="AT260" s="34" t="s">
        <v>3852</v>
      </c>
      <c r="AU260" s="171"/>
      <c r="AV260" s="322"/>
      <c r="AW260" s="246" t="str">
        <f t="shared" si="148"/>
        <v>Please complete all cells in row</v>
      </c>
      <c r="AX260" s="322"/>
      <c r="AY260" s="196"/>
      <c r="AZ260" s="196"/>
      <c r="BA260" s="196"/>
      <c r="BB260" s="196"/>
      <c r="BC260" s="196"/>
      <c r="BD260" s="196"/>
      <c r="BE260" s="196"/>
      <c r="BF260" s="247">
        <f t="shared" si="134"/>
        <v>1</v>
      </c>
      <c r="BG260" s="247">
        <f t="shared" si="135"/>
        <v>1</v>
      </c>
      <c r="BH260" s="247">
        <f t="shared" si="136"/>
        <v>1</v>
      </c>
      <c r="BI260" s="247">
        <f t="shared" si="137"/>
        <v>1</v>
      </c>
      <c r="BJ260" s="247">
        <f t="shared" si="138"/>
        <v>1</v>
      </c>
      <c r="BK260" s="247">
        <f t="shared" si="139"/>
        <v>1</v>
      </c>
      <c r="BL260" s="247">
        <f t="shared" si="140"/>
        <v>1</v>
      </c>
      <c r="BM260" s="232"/>
      <c r="BN260" s="232"/>
      <c r="BO260" s="232"/>
      <c r="BP260" s="232"/>
      <c r="BQ260" s="232"/>
      <c r="BR260" s="232"/>
      <c r="BS260" s="247">
        <f t="shared" si="141"/>
        <v>1</v>
      </c>
      <c r="BT260" s="232"/>
      <c r="BU260" s="232"/>
      <c r="BV260" s="247">
        <f t="shared" si="142"/>
        <v>1</v>
      </c>
      <c r="BW260" s="247">
        <f t="shared" si="143"/>
        <v>1</v>
      </c>
      <c r="BX260" s="247">
        <f t="shared" si="144"/>
        <v>1</v>
      </c>
      <c r="BY260" s="247">
        <f t="shared" si="145"/>
        <v>1</v>
      </c>
      <c r="BZ260" s="247">
        <f xml:space="preserve"> IF( ISNUMBER(#REF! ), 0, 1 )</f>
        <v>1</v>
      </c>
      <c r="CA260" s="247">
        <f t="shared" si="146"/>
        <v>1</v>
      </c>
      <c r="CB260" s="322"/>
      <c r="CC260" s="196"/>
      <c r="CD260" s="196"/>
      <c r="CE260" s="687"/>
      <c r="CF260" s="687"/>
      <c r="CG260" s="687"/>
    </row>
    <row r="261" spans="1:85" s="2444" customFormat="1" ht="15.75" customHeight="1">
      <c r="A261" s="687"/>
      <c r="B261" s="3053"/>
      <c r="C261" s="3054"/>
      <c r="D261" s="3085" t="s">
        <v>3600</v>
      </c>
      <c r="E261" s="3086"/>
      <c r="F261" s="3054"/>
      <c r="G261" s="3054"/>
      <c r="H261" s="3086"/>
      <c r="I261" s="3086"/>
      <c r="J261" s="3086"/>
      <c r="K261" s="3054"/>
      <c r="L261" s="3054"/>
      <c r="M261" s="3054"/>
      <c r="N261" s="3055"/>
      <c r="O261" s="3056"/>
      <c r="P261" s="3055"/>
      <c r="Q261" s="3057"/>
      <c r="R261" s="3056"/>
      <c r="S261" s="3056"/>
      <c r="T261" s="3056"/>
      <c r="U261" s="3090">
        <f t="shared" si="128"/>
        <v>0</v>
      </c>
      <c r="V261" s="3091">
        <f t="shared" si="129"/>
        <v>0</v>
      </c>
      <c r="W261" s="3091">
        <f t="shared" si="130"/>
        <v>0</v>
      </c>
      <c r="X261" s="3077"/>
      <c r="Y261" s="3075"/>
      <c r="Z261" s="3075"/>
      <c r="AA261" s="3058"/>
      <c r="AB261" s="3092">
        <f t="shared" si="131"/>
        <v>0</v>
      </c>
      <c r="AC261" s="3092" t="str">
        <f t="shared" si="132"/>
        <v/>
      </c>
      <c r="AD261" s="3058"/>
      <c r="AE261" s="3058"/>
      <c r="AF261" s="3056"/>
      <c r="AG261" s="3056"/>
      <c r="AH261" s="3056"/>
      <c r="AI261" s="3059" t="str">
        <f t="shared" si="120"/>
        <v>N</v>
      </c>
      <c r="AJ261" s="3059" t="str">
        <f t="shared" si="121"/>
        <v>N</v>
      </c>
      <c r="AK261" s="3059" t="str">
        <f t="shared" si="122"/>
        <v>N</v>
      </c>
      <c r="AL261" s="3059" t="str">
        <f t="shared" si="123"/>
        <v>N</v>
      </c>
      <c r="AM261" s="3059" t="str">
        <f t="shared" si="124"/>
        <v>N</v>
      </c>
      <c r="AN261" s="3059" t="str">
        <f t="shared" si="125"/>
        <v>N</v>
      </c>
      <c r="AO261" s="3059" t="str">
        <f t="shared" si="126"/>
        <v>N</v>
      </c>
      <c r="AP261" s="3059" t="str">
        <f t="shared" si="127"/>
        <v>N</v>
      </c>
      <c r="AQ261" s="3086"/>
      <c r="AR261" s="3060"/>
      <c r="AS261" s="32"/>
      <c r="AT261" s="34" t="s">
        <v>3853</v>
      </c>
      <c r="AU261" s="171"/>
      <c r="AV261" s="322"/>
      <c r="AW261" s="246" t="str">
        <f t="shared" si="148"/>
        <v>Please complete all cells in row</v>
      </c>
      <c r="AX261" s="322"/>
      <c r="AY261" s="196"/>
      <c r="AZ261" s="196"/>
      <c r="BA261" s="196"/>
      <c r="BB261" s="196"/>
      <c r="BC261" s="196"/>
      <c r="BD261" s="196"/>
      <c r="BE261" s="196"/>
      <c r="BF261" s="247">
        <f t="shared" si="134"/>
        <v>1</v>
      </c>
      <c r="BG261" s="247">
        <f t="shared" si="135"/>
        <v>1</v>
      </c>
      <c r="BH261" s="247">
        <f t="shared" si="136"/>
        <v>1</v>
      </c>
      <c r="BI261" s="247">
        <f t="shared" si="137"/>
        <v>1</v>
      </c>
      <c r="BJ261" s="247">
        <f t="shared" si="138"/>
        <v>1</v>
      </c>
      <c r="BK261" s="247">
        <f t="shared" si="139"/>
        <v>1</v>
      </c>
      <c r="BL261" s="247">
        <f t="shared" si="140"/>
        <v>1</v>
      </c>
      <c r="BM261" s="232"/>
      <c r="BN261" s="232"/>
      <c r="BO261" s="232"/>
      <c r="BP261" s="232"/>
      <c r="BQ261" s="232"/>
      <c r="BR261" s="232"/>
      <c r="BS261" s="247">
        <f t="shared" si="141"/>
        <v>1</v>
      </c>
      <c r="BT261" s="232"/>
      <c r="BU261" s="232"/>
      <c r="BV261" s="247">
        <f t="shared" si="142"/>
        <v>1</v>
      </c>
      <c r="BW261" s="247">
        <f t="shared" si="143"/>
        <v>1</v>
      </c>
      <c r="BX261" s="247">
        <f t="shared" si="144"/>
        <v>1</v>
      </c>
      <c r="BY261" s="247">
        <f t="shared" si="145"/>
        <v>1</v>
      </c>
      <c r="BZ261" s="247">
        <f xml:space="preserve"> IF( ISNUMBER(#REF! ), 0, 1 )</f>
        <v>1</v>
      </c>
      <c r="CA261" s="247">
        <f t="shared" si="146"/>
        <v>1</v>
      </c>
      <c r="CB261" s="322"/>
      <c r="CC261" s="196"/>
      <c r="CD261" s="196"/>
      <c r="CE261" s="687"/>
      <c r="CF261" s="687"/>
      <c r="CG261" s="687"/>
    </row>
    <row r="262" spans="1:85" s="2444" customFormat="1" ht="15.75" customHeight="1">
      <c r="A262" s="687"/>
      <c r="B262" s="3053"/>
      <c r="C262" s="3054"/>
      <c r="D262" s="3085" t="s">
        <v>3600</v>
      </c>
      <c r="E262" s="3086"/>
      <c r="F262" s="3054"/>
      <c r="G262" s="3054"/>
      <c r="H262" s="3086"/>
      <c r="I262" s="3086"/>
      <c r="J262" s="3086"/>
      <c r="K262" s="3054"/>
      <c r="L262" s="3054"/>
      <c r="M262" s="3054"/>
      <c r="N262" s="3055"/>
      <c r="O262" s="3056"/>
      <c r="P262" s="3055"/>
      <c r="Q262" s="3057"/>
      <c r="R262" s="3056"/>
      <c r="S262" s="3056"/>
      <c r="T262" s="3056"/>
      <c r="U262" s="3090">
        <f t="shared" si="128"/>
        <v>0</v>
      </c>
      <c r="V262" s="3091">
        <f t="shared" si="129"/>
        <v>0</v>
      </c>
      <c r="W262" s="3091">
        <f t="shared" si="130"/>
        <v>0</v>
      </c>
      <c r="X262" s="3077"/>
      <c r="Y262" s="3075"/>
      <c r="Z262" s="3075"/>
      <c r="AA262" s="3058"/>
      <c r="AB262" s="3092">
        <f t="shared" si="131"/>
        <v>0</v>
      </c>
      <c r="AC262" s="3092" t="str">
        <f t="shared" si="132"/>
        <v/>
      </c>
      <c r="AD262" s="3058"/>
      <c r="AE262" s="3058"/>
      <c r="AF262" s="3056"/>
      <c r="AG262" s="3056"/>
      <c r="AH262" s="3056"/>
      <c r="AI262" s="3059" t="str">
        <f t="shared" si="120"/>
        <v>N</v>
      </c>
      <c r="AJ262" s="3059" t="str">
        <f t="shared" si="121"/>
        <v>N</v>
      </c>
      <c r="AK262" s="3059" t="str">
        <f t="shared" si="122"/>
        <v>N</v>
      </c>
      <c r="AL262" s="3059" t="str">
        <f t="shared" si="123"/>
        <v>N</v>
      </c>
      <c r="AM262" s="3059" t="str">
        <f t="shared" si="124"/>
        <v>N</v>
      </c>
      <c r="AN262" s="3059" t="str">
        <f t="shared" si="125"/>
        <v>N</v>
      </c>
      <c r="AO262" s="3059" t="str">
        <f t="shared" si="126"/>
        <v>N</v>
      </c>
      <c r="AP262" s="3059" t="str">
        <f t="shared" si="127"/>
        <v>N</v>
      </c>
      <c r="AQ262" s="3086"/>
      <c r="AR262" s="3060"/>
      <c r="AS262" s="32"/>
      <c r="AT262" s="34" t="s">
        <v>3854</v>
      </c>
      <c r="AU262" s="171"/>
      <c r="AV262" s="322"/>
      <c r="AW262" s="246" t="str">
        <f t="shared" si="148"/>
        <v>Please complete all cells in row</v>
      </c>
      <c r="AX262" s="322"/>
      <c r="AY262" s="196"/>
      <c r="AZ262" s="196"/>
      <c r="BA262" s="196"/>
      <c r="BB262" s="196"/>
      <c r="BC262" s="196"/>
      <c r="BD262" s="196"/>
      <c r="BE262" s="196"/>
      <c r="BF262" s="247">
        <f t="shared" si="134"/>
        <v>1</v>
      </c>
      <c r="BG262" s="247">
        <f t="shared" si="135"/>
        <v>1</v>
      </c>
      <c r="BH262" s="247">
        <f t="shared" si="136"/>
        <v>1</v>
      </c>
      <c r="BI262" s="247">
        <f t="shared" si="137"/>
        <v>1</v>
      </c>
      <c r="BJ262" s="247">
        <f t="shared" si="138"/>
        <v>1</v>
      </c>
      <c r="BK262" s="247">
        <f t="shared" si="139"/>
        <v>1</v>
      </c>
      <c r="BL262" s="247">
        <f t="shared" si="140"/>
        <v>1</v>
      </c>
      <c r="BM262" s="232"/>
      <c r="BN262" s="232"/>
      <c r="BO262" s="232"/>
      <c r="BP262" s="232"/>
      <c r="BQ262" s="232"/>
      <c r="BR262" s="232"/>
      <c r="BS262" s="247">
        <f t="shared" si="141"/>
        <v>1</v>
      </c>
      <c r="BT262" s="232"/>
      <c r="BU262" s="232"/>
      <c r="BV262" s="247">
        <f t="shared" si="142"/>
        <v>1</v>
      </c>
      <c r="BW262" s="247">
        <f t="shared" si="143"/>
        <v>1</v>
      </c>
      <c r="BX262" s="247">
        <f t="shared" si="144"/>
        <v>1</v>
      </c>
      <c r="BY262" s="247">
        <f t="shared" si="145"/>
        <v>1</v>
      </c>
      <c r="BZ262" s="247">
        <f xml:space="preserve"> IF( ISNUMBER(#REF! ), 0, 1 )</f>
        <v>1</v>
      </c>
      <c r="CA262" s="247">
        <f t="shared" si="146"/>
        <v>1</v>
      </c>
      <c r="CB262" s="322"/>
      <c r="CC262" s="196"/>
      <c r="CD262" s="196"/>
      <c r="CE262" s="687"/>
      <c r="CF262" s="687"/>
      <c r="CG262" s="687"/>
    </row>
    <row r="263" spans="1:85" s="2444" customFormat="1" ht="15.75" customHeight="1">
      <c r="A263" s="687"/>
      <c r="B263" s="3053"/>
      <c r="C263" s="3054"/>
      <c r="D263" s="3085" t="s">
        <v>3600</v>
      </c>
      <c r="E263" s="3086"/>
      <c r="F263" s="3054"/>
      <c r="G263" s="3054"/>
      <c r="H263" s="3086"/>
      <c r="I263" s="3086"/>
      <c r="J263" s="3086"/>
      <c r="K263" s="3054"/>
      <c r="L263" s="3054"/>
      <c r="M263" s="3054"/>
      <c r="N263" s="3055"/>
      <c r="O263" s="3056"/>
      <c r="P263" s="3055"/>
      <c r="Q263" s="3057"/>
      <c r="R263" s="3056"/>
      <c r="S263" s="3056"/>
      <c r="T263" s="3056"/>
      <c r="U263" s="3090">
        <f t="shared" si="128"/>
        <v>0</v>
      </c>
      <c r="V263" s="3091">
        <f t="shared" si="129"/>
        <v>0</v>
      </c>
      <c r="W263" s="3091">
        <f t="shared" si="130"/>
        <v>0</v>
      </c>
      <c r="X263" s="3077"/>
      <c r="Y263" s="3075"/>
      <c r="Z263" s="3075"/>
      <c r="AA263" s="3058"/>
      <c r="AB263" s="3092">
        <f t="shared" si="131"/>
        <v>0</v>
      </c>
      <c r="AC263" s="3092" t="str">
        <f t="shared" si="132"/>
        <v/>
      </c>
      <c r="AD263" s="3058"/>
      <c r="AE263" s="3058"/>
      <c r="AF263" s="3056"/>
      <c r="AG263" s="3056"/>
      <c r="AH263" s="3056"/>
      <c r="AI263" s="3059" t="str">
        <f t="shared" si="120"/>
        <v>N</v>
      </c>
      <c r="AJ263" s="3059" t="str">
        <f t="shared" si="121"/>
        <v>N</v>
      </c>
      <c r="AK263" s="3059" t="str">
        <f t="shared" si="122"/>
        <v>N</v>
      </c>
      <c r="AL263" s="3059" t="str">
        <f t="shared" si="123"/>
        <v>N</v>
      </c>
      <c r="AM263" s="3059" t="str">
        <f t="shared" si="124"/>
        <v>N</v>
      </c>
      <c r="AN263" s="3059" t="str">
        <f t="shared" si="125"/>
        <v>N</v>
      </c>
      <c r="AO263" s="3059" t="str">
        <f t="shared" si="126"/>
        <v>N</v>
      </c>
      <c r="AP263" s="3059" t="str">
        <f t="shared" si="127"/>
        <v>N</v>
      </c>
      <c r="AQ263" s="3086"/>
      <c r="AR263" s="3060"/>
      <c r="AS263" s="32"/>
      <c r="AT263" s="34" t="s">
        <v>3855</v>
      </c>
      <c r="AU263" s="171"/>
      <c r="AV263" s="322"/>
      <c r="AW263" s="246" t="str">
        <f t="shared" si="148"/>
        <v>Please complete all cells in row</v>
      </c>
      <c r="AX263" s="322"/>
      <c r="AY263" s="196"/>
      <c r="AZ263" s="196"/>
      <c r="BA263" s="196"/>
      <c r="BB263" s="196"/>
      <c r="BC263" s="196"/>
      <c r="BD263" s="196"/>
      <c r="BE263" s="196"/>
      <c r="BF263" s="247">
        <f t="shared" si="134"/>
        <v>1</v>
      </c>
      <c r="BG263" s="247">
        <f t="shared" si="135"/>
        <v>1</v>
      </c>
      <c r="BH263" s="247">
        <f t="shared" si="136"/>
        <v>1</v>
      </c>
      <c r="BI263" s="247">
        <f t="shared" si="137"/>
        <v>1</v>
      </c>
      <c r="BJ263" s="247">
        <f t="shared" si="138"/>
        <v>1</v>
      </c>
      <c r="BK263" s="247">
        <f t="shared" si="139"/>
        <v>1</v>
      </c>
      <c r="BL263" s="247">
        <f t="shared" si="140"/>
        <v>1</v>
      </c>
      <c r="BM263" s="232"/>
      <c r="BN263" s="232"/>
      <c r="BO263" s="232"/>
      <c r="BP263" s="232"/>
      <c r="BQ263" s="232"/>
      <c r="BR263" s="232"/>
      <c r="BS263" s="247">
        <f t="shared" si="141"/>
        <v>1</v>
      </c>
      <c r="BT263" s="232"/>
      <c r="BU263" s="232"/>
      <c r="BV263" s="247">
        <f t="shared" si="142"/>
        <v>1</v>
      </c>
      <c r="BW263" s="247">
        <f t="shared" si="143"/>
        <v>1</v>
      </c>
      <c r="BX263" s="247">
        <f t="shared" si="144"/>
        <v>1</v>
      </c>
      <c r="BY263" s="247">
        <f t="shared" si="145"/>
        <v>1</v>
      </c>
      <c r="BZ263" s="247">
        <f xml:space="preserve"> IF( ISNUMBER(#REF! ), 0, 1 )</f>
        <v>1</v>
      </c>
      <c r="CA263" s="247">
        <f t="shared" si="146"/>
        <v>1</v>
      </c>
      <c r="CB263" s="322"/>
      <c r="CC263" s="196"/>
      <c r="CD263" s="196"/>
      <c r="CE263" s="687"/>
      <c r="CF263" s="687"/>
      <c r="CG263" s="687"/>
    </row>
    <row r="264" spans="1:85" s="2444" customFormat="1" ht="15.75" customHeight="1">
      <c r="A264" s="687"/>
      <c r="B264" s="3053"/>
      <c r="C264" s="3054"/>
      <c r="D264" s="3085" t="s">
        <v>3600</v>
      </c>
      <c r="E264" s="3086"/>
      <c r="F264" s="3054"/>
      <c r="G264" s="3054"/>
      <c r="H264" s="3086"/>
      <c r="I264" s="3086"/>
      <c r="J264" s="3086"/>
      <c r="K264" s="3054"/>
      <c r="L264" s="3054"/>
      <c r="M264" s="3054"/>
      <c r="N264" s="3055"/>
      <c r="O264" s="3056"/>
      <c r="P264" s="3055"/>
      <c r="Q264" s="3057"/>
      <c r="R264" s="3056"/>
      <c r="S264" s="3056"/>
      <c r="T264" s="3056"/>
      <c r="U264" s="3090">
        <f t="shared" si="128"/>
        <v>0</v>
      </c>
      <c r="V264" s="3091">
        <f t="shared" si="129"/>
        <v>0</v>
      </c>
      <c r="W264" s="3091">
        <f t="shared" si="130"/>
        <v>0</v>
      </c>
      <c r="X264" s="3077"/>
      <c r="Y264" s="3075"/>
      <c r="Z264" s="3075"/>
      <c r="AA264" s="3058"/>
      <c r="AB264" s="3092">
        <f t="shared" si="131"/>
        <v>0</v>
      </c>
      <c r="AC264" s="3092" t="str">
        <f t="shared" si="132"/>
        <v/>
      </c>
      <c r="AD264" s="3058"/>
      <c r="AE264" s="3058"/>
      <c r="AF264" s="3056"/>
      <c r="AG264" s="3056"/>
      <c r="AH264" s="3056"/>
      <c r="AI264" s="3059" t="str">
        <f t="shared" si="120"/>
        <v>N</v>
      </c>
      <c r="AJ264" s="3059" t="str">
        <f t="shared" si="121"/>
        <v>N</v>
      </c>
      <c r="AK264" s="3059" t="str">
        <f t="shared" si="122"/>
        <v>N</v>
      </c>
      <c r="AL264" s="3059" t="str">
        <f t="shared" si="123"/>
        <v>N</v>
      </c>
      <c r="AM264" s="3059" t="str">
        <f t="shared" si="124"/>
        <v>N</v>
      </c>
      <c r="AN264" s="3059" t="str">
        <f t="shared" si="125"/>
        <v>N</v>
      </c>
      <c r="AO264" s="3059" t="str">
        <f t="shared" si="126"/>
        <v>N</v>
      </c>
      <c r="AP264" s="3059" t="str">
        <f t="shared" si="127"/>
        <v>N</v>
      </c>
      <c r="AQ264" s="3086"/>
      <c r="AR264" s="3060"/>
      <c r="AS264" s="32"/>
      <c r="AT264" s="34" t="s">
        <v>3856</v>
      </c>
      <c r="AU264" s="171"/>
      <c r="AV264" s="322"/>
      <c r="AW264" s="246" t="str">
        <f t="shared" si="148"/>
        <v>Please complete all cells in row</v>
      </c>
      <c r="AX264" s="322"/>
      <c r="AY264" s="196"/>
      <c r="AZ264" s="196"/>
      <c r="BA264" s="196"/>
      <c r="BB264" s="196"/>
      <c r="BC264" s="196"/>
      <c r="BD264" s="196"/>
      <c r="BE264" s="196"/>
      <c r="BF264" s="247">
        <f t="shared" si="134"/>
        <v>1</v>
      </c>
      <c r="BG264" s="247">
        <f t="shared" si="135"/>
        <v>1</v>
      </c>
      <c r="BH264" s="247">
        <f t="shared" si="136"/>
        <v>1</v>
      </c>
      <c r="BI264" s="247">
        <f t="shared" si="137"/>
        <v>1</v>
      </c>
      <c r="BJ264" s="247">
        <f t="shared" si="138"/>
        <v>1</v>
      </c>
      <c r="BK264" s="247">
        <f t="shared" si="139"/>
        <v>1</v>
      </c>
      <c r="BL264" s="247">
        <f t="shared" si="140"/>
        <v>1</v>
      </c>
      <c r="BM264" s="232"/>
      <c r="BN264" s="232"/>
      <c r="BO264" s="232"/>
      <c r="BP264" s="232"/>
      <c r="BQ264" s="232"/>
      <c r="BR264" s="232"/>
      <c r="BS264" s="247">
        <f t="shared" si="141"/>
        <v>1</v>
      </c>
      <c r="BT264" s="232"/>
      <c r="BU264" s="232"/>
      <c r="BV264" s="247">
        <f t="shared" si="142"/>
        <v>1</v>
      </c>
      <c r="BW264" s="247">
        <f t="shared" si="143"/>
        <v>1</v>
      </c>
      <c r="BX264" s="247">
        <f t="shared" si="144"/>
        <v>1</v>
      </c>
      <c r="BY264" s="247">
        <f t="shared" si="145"/>
        <v>1</v>
      </c>
      <c r="BZ264" s="247">
        <f xml:space="preserve"> IF( ISNUMBER(#REF! ), 0, 1 )</f>
        <v>1</v>
      </c>
      <c r="CA264" s="247">
        <f t="shared" si="146"/>
        <v>1</v>
      </c>
      <c r="CB264" s="322"/>
      <c r="CC264" s="196"/>
      <c r="CD264" s="196"/>
      <c r="CE264" s="687"/>
      <c r="CF264" s="687"/>
      <c r="CG264" s="687"/>
    </row>
    <row r="265" spans="1:85" s="2444" customFormat="1" ht="15.75" customHeight="1">
      <c r="A265" s="687"/>
      <c r="B265" s="3053"/>
      <c r="C265" s="3054"/>
      <c r="D265" s="3085" t="s">
        <v>3600</v>
      </c>
      <c r="E265" s="3086"/>
      <c r="F265" s="3054"/>
      <c r="G265" s="3054"/>
      <c r="H265" s="3086"/>
      <c r="I265" s="3086"/>
      <c r="J265" s="3086"/>
      <c r="K265" s="3054"/>
      <c r="L265" s="3054"/>
      <c r="M265" s="3054"/>
      <c r="N265" s="3055"/>
      <c r="O265" s="3056"/>
      <c r="P265" s="3055"/>
      <c r="Q265" s="3057"/>
      <c r="R265" s="3056"/>
      <c r="S265" s="3056"/>
      <c r="T265" s="3056"/>
      <c r="U265" s="3090">
        <f t="shared" si="128"/>
        <v>0</v>
      </c>
      <c r="V265" s="3091">
        <f t="shared" si="129"/>
        <v>0</v>
      </c>
      <c r="W265" s="3091">
        <f t="shared" si="130"/>
        <v>0</v>
      </c>
      <c r="X265" s="3077"/>
      <c r="Y265" s="3075"/>
      <c r="Z265" s="3075"/>
      <c r="AA265" s="3058"/>
      <c r="AB265" s="3092">
        <f t="shared" si="131"/>
        <v>0</v>
      </c>
      <c r="AC265" s="3092" t="str">
        <f t="shared" si="132"/>
        <v/>
      </c>
      <c r="AD265" s="3058"/>
      <c r="AE265" s="3058"/>
      <c r="AF265" s="3056"/>
      <c r="AG265" s="3056"/>
      <c r="AH265" s="3056"/>
      <c r="AI265" s="3059" t="str">
        <f t="shared" ref="AI265:AI328" si="149">IF($H265="Fixed", IF(OR(LEFT($D265,4)="swap",LEFT($D265,5)="other"),"N","Y"),"N")</f>
        <v>N</v>
      </c>
      <c r="AJ265" s="3059" t="str">
        <f t="shared" ref="AJ265:AJ328" si="150">IF($H265="Floating", IF(OR(LEFT($D265,4)="swap",LEFT($D265,5)="other"),"N","Y"),"N")</f>
        <v>N</v>
      </c>
      <c r="AK265" s="3059" t="str">
        <f t="shared" ref="AK265:AK328" si="151">IF($H265="RPI", IF(OR(LEFT($D265,4)="swap",LEFT($D265,5)="other"),"N","Y"),"N")</f>
        <v>N</v>
      </c>
      <c r="AL265" s="3059" t="str">
        <f t="shared" ref="AL265:AL328" si="152">IF($H265="CPI/CPIH", IF(OR(LEFT($D265,4)="swap",LEFT($D265,5)="other"),"N","Y"),"N")</f>
        <v>N</v>
      </c>
      <c r="AM265" s="3059" t="str">
        <f t="shared" ref="AM265:AM328" si="153">IF($I265="Fixed", IF(OR(LEFT($D265,4)="swap",LEFT($D265,5)="other"),"N","Y"),"N")</f>
        <v>N</v>
      </c>
      <c r="AN265" s="3059" t="str">
        <f t="shared" ref="AN265:AN328" si="154">IF($I265="Floating", IF(OR(LEFT($D265,4)="swap",LEFT($D265,5)="other"),"N","Y"),"N")</f>
        <v>N</v>
      </c>
      <c r="AO265" s="3059" t="str">
        <f t="shared" ref="AO265:AO328" si="155">IF($I265="RPI", IF(OR(LEFT($D265,4)="swap",LEFT($D265,5)="other"),"N","Y"),"N")</f>
        <v>N</v>
      </c>
      <c r="AP265" s="3059" t="str">
        <f t="shared" ref="AP265:AP328" si="156">IF($I265="CPI/CPIH", IF(OR(LEFT($D265,4)="swap",LEFT($D265,5)="other"),"N","Y"),"N")</f>
        <v>N</v>
      </c>
      <c r="AQ265" s="3086"/>
      <c r="AR265" s="3060"/>
      <c r="AS265" s="32"/>
      <c r="AT265" s="34" t="s">
        <v>3857</v>
      </c>
      <c r="AU265" s="171"/>
      <c r="AV265" s="322"/>
      <c r="AW265" s="246" t="str">
        <f t="shared" si="148"/>
        <v>Please complete all cells in row</v>
      </c>
      <c r="AX265" s="322"/>
      <c r="AY265" s="196"/>
      <c r="AZ265" s="196"/>
      <c r="BA265" s="196"/>
      <c r="BB265" s="196"/>
      <c r="BC265" s="196"/>
      <c r="BD265" s="196"/>
      <c r="BE265" s="196"/>
      <c r="BF265" s="247">
        <f t="shared" si="134"/>
        <v>1</v>
      </c>
      <c r="BG265" s="247">
        <f t="shared" si="135"/>
        <v>1</v>
      </c>
      <c r="BH265" s="247">
        <f t="shared" si="136"/>
        <v>1</v>
      </c>
      <c r="BI265" s="247">
        <f t="shared" si="137"/>
        <v>1</v>
      </c>
      <c r="BJ265" s="247">
        <f t="shared" si="138"/>
        <v>1</v>
      </c>
      <c r="BK265" s="247">
        <f t="shared" si="139"/>
        <v>1</v>
      </c>
      <c r="BL265" s="247">
        <f t="shared" si="140"/>
        <v>1</v>
      </c>
      <c r="BM265" s="232"/>
      <c r="BN265" s="232"/>
      <c r="BO265" s="232"/>
      <c r="BP265" s="232"/>
      <c r="BQ265" s="232"/>
      <c r="BR265" s="232"/>
      <c r="BS265" s="247">
        <f t="shared" si="141"/>
        <v>1</v>
      </c>
      <c r="BT265" s="232"/>
      <c r="BU265" s="232"/>
      <c r="BV265" s="247">
        <f t="shared" si="142"/>
        <v>1</v>
      </c>
      <c r="BW265" s="247">
        <f t="shared" si="143"/>
        <v>1</v>
      </c>
      <c r="BX265" s="247">
        <f t="shared" si="144"/>
        <v>1</v>
      </c>
      <c r="BY265" s="247">
        <f t="shared" si="145"/>
        <v>1</v>
      </c>
      <c r="BZ265" s="247">
        <f xml:space="preserve"> IF( ISNUMBER(#REF! ), 0, 1 )</f>
        <v>1</v>
      </c>
      <c r="CA265" s="247">
        <f t="shared" si="146"/>
        <v>1</v>
      </c>
      <c r="CB265" s="322"/>
      <c r="CC265" s="196"/>
      <c r="CD265" s="196"/>
      <c r="CE265" s="687"/>
      <c r="CF265" s="687"/>
      <c r="CG265" s="687"/>
    </row>
    <row r="266" spans="1:85" s="2444" customFormat="1" ht="15.75" customHeight="1">
      <c r="A266" s="687"/>
      <c r="B266" s="3053"/>
      <c r="C266" s="3054"/>
      <c r="D266" s="3085" t="s">
        <v>3600</v>
      </c>
      <c r="E266" s="3086"/>
      <c r="F266" s="3054"/>
      <c r="G266" s="3054"/>
      <c r="H266" s="3086"/>
      <c r="I266" s="3086"/>
      <c r="J266" s="3086"/>
      <c r="K266" s="3054"/>
      <c r="L266" s="3054"/>
      <c r="M266" s="3054"/>
      <c r="N266" s="3055"/>
      <c r="O266" s="3056"/>
      <c r="P266" s="3055"/>
      <c r="Q266" s="3057"/>
      <c r="R266" s="3056"/>
      <c r="S266" s="3056"/>
      <c r="T266" s="3056"/>
      <c r="U266" s="3090">
        <f t="shared" si="128"/>
        <v>0</v>
      </c>
      <c r="V266" s="3091">
        <f t="shared" si="129"/>
        <v>0</v>
      </c>
      <c r="W266" s="3091">
        <f t="shared" si="130"/>
        <v>0</v>
      </c>
      <c r="X266" s="3077"/>
      <c r="Y266" s="3075"/>
      <c r="Z266" s="3075"/>
      <c r="AA266" s="3058"/>
      <c r="AB266" s="3092">
        <f t="shared" si="131"/>
        <v>0</v>
      </c>
      <c r="AC266" s="3092" t="str">
        <f t="shared" si="132"/>
        <v/>
      </c>
      <c r="AD266" s="3058"/>
      <c r="AE266" s="3058"/>
      <c r="AF266" s="3056"/>
      <c r="AG266" s="3056"/>
      <c r="AH266" s="3056"/>
      <c r="AI266" s="3059" t="str">
        <f t="shared" si="149"/>
        <v>N</v>
      </c>
      <c r="AJ266" s="3059" t="str">
        <f t="shared" si="150"/>
        <v>N</v>
      </c>
      <c r="AK266" s="3059" t="str">
        <f t="shared" si="151"/>
        <v>N</v>
      </c>
      <c r="AL266" s="3059" t="str">
        <f t="shared" si="152"/>
        <v>N</v>
      </c>
      <c r="AM266" s="3059" t="str">
        <f t="shared" si="153"/>
        <v>N</v>
      </c>
      <c r="AN266" s="3059" t="str">
        <f t="shared" si="154"/>
        <v>N</v>
      </c>
      <c r="AO266" s="3059" t="str">
        <f t="shared" si="155"/>
        <v>N</v>
      </c>
      <c r="AP266" s="3059" t="str">
        <f t="shared" si="156"/>
        <v>N</v>
      </c>
      <c r="AQ266" s="3086"/>
      <c r="AR266" s="3060"/>
      <c r="AS266" s="32"/>
      <c r="AT266" s="34" t="s">
        <v>3858</v>
      </c>
      <c r="AU266" s="171"/>
      <c r="AV266" s="322"/>
      <c r="AW266" s="246" t="str">
        <f t="shared" si="148"/>
        <v>Please complete all cells in row</v>
      </c>
      <c r="AX266" s="322"/>
      <c r="AY266" s="196"/>
      <c r="AZ266" s="196"/>
      <c r="BA266" s="196"/>
      <c r="BB266" s="196"/>
      <c r="BC266" s="196"/>
      <c r="BD266" s="196"/>
      <c r="BE266" s="196"/>
      <c r="BF266" s="247">
        <f t="shared" si="134"/>
        <v>1</v>
      </c>
      <c r="BG266" s="247">
        <f t="shared" si="135"/>
        <v>1</v>
      </c>
      <c r="BH266" s="247">
        <f t="shared" si="136"/>
        <v>1</v>
      </c>
      <c r="BI266" s="247">
        <f t="shared" si="137"/>
        <v>1</v>
      </c>
      <c r="BJ266" s="247">
        <f t="shared" si="138"/>
        <v>1</v>
      </c>
      <c r="BK266" s="247">
        <f t="shared" si="139"/>
        <v>1</v>
      </c>
      <c r="BL266" s="247">
        <f t="shared" si="140"/>
        <v>1</v>
      </c>
      <c r="BM266" s="232"/>
      <c r="BN266" s="232"/>
      <c r="BO266" s="232"/>
      <c r="BP266" s="232"/>
      <c r="BQ266" s="232"/>
      <c r="BR266" s="232"/>
      <c r="BS266" s="247">
        <f t="shared" si="141"/>
        <v>1</v>
      </c>
      <c r="BT266" s="232"/>
      <c r="BU266" s="232"/>
      <c r="BV266" s="247">
        <f t="shared" si="142"/>
        <v>1</v>
      </c>
      <c r="BW266" s="247">
        <f t="shared" si="143"/>
        <v>1</v>
      </c>
      <c r="BX266" s="247">
        <f t="shared" si="144"/>
        <v>1</v>
      </c>
      <c r="BY266" s="247">
        <f t="shared" si="145"/>
        <v>1</v>
      </c>
      <c r="BZ266" s="247">
        <f xml:space="preserve"> IF( ISNUMBER(#REF! ), 0, 1 )</f>
        <v>1</v>
      </c>
      <c r="CA266" s="247">
        <f t="shared" si="146"/>
        <v>1</v>
      </c>
      <c r="CB266" s="322"/>
      <c r="CC266" s="196"/>
      <c r="CD266" s="196"/>
      <c r="CE266" s="687"/>
      <c r="CF266" s="687"/>
      <c r="CG266" s="687"/>
    </row>
    <row r="267" spans="1:85" s="2444" customFormat="1" ht="15.75" customHeight="1">
      <c r="A267" s="687"/>
      <c r="B267" s="3053"/>
      <c r="C267" s="3054"/>
      <c r="D267" s="3085" t="s">
        <v>3600</v>
      </c>
      <c r="E267" s="3086"/>
      <c r="F267" s="3054"/>
      <c r="G267" s="3054"/>
      <c r="H267" s="3086"/>
      <c r="I267" s="3086"/>
      <c r="J267" s="3086"/>
      <c r="K267" s="3054"/>
      <c r="L267" s="3054"/>
      <c r="M267" s="3054"/>
      <c r="N267" s="3055"/>
      <c r="O267" s="3056"/>
      <c r="P267" s="3055"/>
      <c r="Q267" s="3057"/>
      <c r="R267" s="3056"/>
      <c r="S267" s="3056"/>
      <c r="T267" s="3056"/>
      <c r="U267" s="3090">
        <f t="shared" ref="U267:U330" si="157">IFERROR(Q267*S267,"")</f>
        <v>0</v>
      </c>
      <c r="V267" s="3091">
        <f t="shared" ref="V267:V330" si="158">IF(AA267=0,0,((1+AA267)/(1+$C$415))-1)</f>
        <v>0</v>
      </c>
      <c r="W267" s="3091">
        <f t="shared" ref="W267:W330" si="159">IF(AA267=0,0,((1+AA267)/(1+$C$416))-1)</f>
        <v>0</v>
      </c>
      <c r="X267" s="3077"/>
      <c r="Y267" s="3075"/>
      <c r="Z267" s="3075"/>
      <c r="AA267" s="3058"/>
      <c r="AB267" s="3092">
        <f t="shared" ref="AB267:AB330" si="160">AA267*T267</f>
        <v>0</v>
      </c>
      <c r="AC267" s="3092" t="str">
        <f t="shared" ref="AC267:AC330" si="161">IF(I267="","",IF(OR(I267="Fixed",I267="Floating"),AB267,IF(I267="RPI",T267*V267,IF(I267="CPI/CPIH",T267*W267,"Check Instrument Type"))))</f>
        <v/>
      </c>
      <c r="AD267" s="3058"/>
      <c r="AE267" s="3058"/>
      <c r="AF267" s="3056"/>
      <c r="AG267" s="3056"/>
      <c r="AH267" s="3056"/>
      <c r="AI267" s="3059" t="str">
        <f t="shared" si="149"/>
        <v>N</v>
      </c>
      <c r="AJ267" s="3059" t="str">
        <f t="shared" si="150"/>
        <v>N</v>
      </c>
      <c r="AK267" s="3059" t="str">
        <f t="shared" si="151"/>
        <v>N</v>
      </c>
      <c r="AL267" s="3059" t="str">
        <f t="shared" si="152"/>
        <v>N</v>
      </c>
      <c r="AM267" s="3059" t="str">
        <f t="shared" si="153"/>
        <v>N</v>
      </c>
      <c r="AN267" s="3059" t="str">
        <f t="shared" si="154"/>
        <v>N</v>
      </c>
      <c r="AO267" s="3059" t="str">
        <f t="shared" si="155"/>
        <v>N</v>
      </c>
      <c r="AP267" s="3059" t="str">
        <f t="shared" si="156"/>
        <v>N</v>
      </c>
      <c r="AQ267" s="3086"/>
      <c r="AR267" s="3060"/>
      <c r="AS267" s="32"/>
      <c r="AT267" s="34" t="s">
        <v>3859</v>
      </c>
      <c r="AU267" s="171"/>
      <c r="AV267" s="322"/>
      <c r="AW267" s="246" t="str">
        <f t="shared" si="148"/>
        <v>Please complete all cells in row</v>
      </c>
      <c r="AX267" s="322"/>
      <c r="AY267" s="196"/>
      <c r="AZ267" s="196"/>
      <c r="BA267" s="196"/>
      <c r="BB267" s="196"/>
      <c r="BC267" s="196"/>
      <c r="BD267" s="196"/>
      <c r="BE267" s="196"/>
      <c r="BF267" s="247">
        <f t="shared" si="134"/>
        <v>1</v>
      </c>
      <c r="BG267" s="247">
        <f t="shared" si="135"/>
        <v>1</v>
      </c>
      <c r="BH267" s="247">
        <f t="shared" si="136"/>
        <v>1</v>
      </c>
      <c r="BI267" s="247">
        <f t="shared" si="137"/>
        <v>1</v>
      </c>
      <c r="BJ267" s="247">
        <f t="shared" si="138"/>
        <v>1</v>
      </c>
      <c r="BK267" s="247">
        <f t="shared" si="139"/>
        <v>1</v>
      </c>
      <c r="BL267" s="247">
        <f t="shared" si="140"/>
        <v>1</v>
      </c>
      <c r="BM267" s="232"/>
      <c r="BN267" s="232"/>
      <c r="BO267" s="232"/>
      <c r="BP267" s="232"/>
      <c r="BQ267" s="232"/>
      <c r="BR267" s="232"/>
      <c r="BS267" s="247">
        <f t="shared" si="141"/>
        <v>1</v>
      </c>
      <c r="BT267" s="232"/>
      <c r="BU267" s="232"/>
      <c r="BV267" s="247">
        <f t="shared" si="142"/>
        <v>1</v>
      </c>
      <c r="BW267" s="247">
        <f t="shared" si="143"/>
        <v>1</v>
      </c>
      <c r="BX267" s="247">
        <f t="shared" si="144"/>
        <v>1</v>
      </c>
      <c r="BY267" s="247">
        <f t="shared" si="145"/>
        <v>1</v>
      </c>
      <c r="BZ267" s="247">
        <f xml:space="preserve"> IF( ISNUMBER(#REF! ), 0, 1 )</f>
        <v>1</v>
      </c>
      <c r="CA267" s="247">
        <f t="shared" si="146"/>
        <v>1</v>
      </c>
      <c r="CB267" s="322"/>
      <c r="CC267" s="196"/>
      <c r="CD267" s="196"/>
      <c r="CE267" s="687"/>
      <c r="CF267" s="687"/>
      <c r="CG267" s="687"/>
    </row>
    <row r="268" spans="1:85" s="2444" customFormat="1" ht="15.75" customHeight="1">
      <c r="A268" s="687"/>
      <c r="B268" s="3053"/>
      <c r="C268" s="3054"/>
      <c r="D268" s="3085" t="s">
        <v>3600</v>
      </c>
      <c r="E268" s="3086"/>
      <c r="F268" s="3054"/>
      <c r="G268" s="3054"/>
      <c r="H268" s="3086"/>
      <c r="I268" s="3086"/>
      <c r="J268" s="3086"/>
      <c r="K268" s="3054"/>
      <c r="L268" s="3054"/>
      <c r="M268" s="3054"/>
      <c r="N268" s="3055"/>
      <c r="O268" s="3056"/>
      <c r="P268" s="3055"/>
      <c r="Q268" s="3057"/>
      <c r="R268" s="3056"/>
      <c r="S268" s="3056"/>
      <c r="T268" s="3056"/>
      <c r="U268" s="3090">
        <f t="shared" si="157"/>
        <v>0</v>
      </c>
      <c r="V268" s="3091">
        <f t="shared" si="158"/>
        <v>0</v>
      </c>
      <c r="W268" s="3091">
        <f t="shared" si="159"/>
        <v>0</v>
      </c>
      <c r="X268" s="3077"/>
      <c r="Y268" s="3075"/>
      <c r="Z268" s="3075"/>
      <c r="AA268" s="3058"/>
      <c r="AB268" s="3092">
        <f t="shared" si="160"/>
        <v>0</v>
      </c>
      <c r="AC268" s="3092" t="str">
        <f t="shared" si="161"/>
        <v/>
      </c>
      <c r="AD268" s="3058"/>
      <c r="AE268" s="3058"/>
      <c r="AF268" s="3056"/>
      <c r="AG268" s="3056"/>
      <c r="AH268" s="3056"/>
      <c r="AI268" s="3059" t="str">
        <f t="shared" si="149"/>
        <v>N</v>
      </c>
      <c r="AJ268" s="3059" t="str">
        <f t="shared" si="150"/>
        <v>N</v>
      </c>
      <c r="AK268" s="3059" t="str">
        <f t="shared" si="151"/>
        <v>N</v>
      </c>
      <c r="AL268" s="3059" t="str">
        <f t="shared" si="152"/>
        <v>N</v>
      </c>
      <c r="AM268" s="3059" t="str">
        <f t="shared" si="153"/>
        <v>N</v>
      </c>
      <c r="AN268" s="3059" t="str">
        <f t="shared" si="154"/>
        <v>N</v>
      </c>
      <c r="AO268" s="3059" t="str">
        <f t="shared" si="155"/>
        <v>N</v>
      </c>
      <c r="AP268" s="3059" t="str">
        <f t="shared" si="156"/>
        <v>N</v>
      </c>
      <c r="AQ268" s="3086"/>
      <c r="AR268" s="3060"/>
      <c r="AS268" s="32"/>
      <c r="AT268" s="34" t="s">
        <v>3860</v>
      </c>
      <c r="AU268" s="171"/>
      <c r="AV268" s="322"/>
      <c r="AW268" s="246" t="str">
        <f t="shared" si="148"/>
        <v>Please complete all cells in row</v>
      </c>
      <c r="AX268" s="322"/>
      <c r="AY268" s="196"/>
      <c r="AZ268" s="196"/>
      <c r="BA268" s="196"/>
      <c r="BB268" s="196"/>
      <c r="BC268" s="196"/>
      <c r="BD268" s="196"/>
      <c r="BE268" s="196"/>
      <c r="BF268" s="247">
        <f t="shared" si="134"/>
        <v>1</v>
      </c>
      <c r="BG268" s="247">
        <f t="shared" si="135"/>
        <v>1</v>
      </c>
      <c r="BH268" s="247">
        <f t="shared" si="136"/>
        <v>1</v>
      </c>
      <c r="BI268" s="247">
        <f t="shared" si="137"/>
        <v>1</v>
      </c>
      <c r="BJ268" s="247">
        <f t="shared" si="138"/>
        <v>1</v>
      </c>
      <c r="BK268" s="247">
        <f t="shared" si="139"/>
        <v>1</v>
      </c>
      <c r="BL268" s="247">
        <f t="shared" si="140"/>
        <v>1</v>
      </c>
      <c r="BM268" s="232"/>
      <c r="BN268" s="232"/>
      <c r="BO268" s="232"/>
      <c r="BP268" s="232"/>
      <c r="BQ268" s="232"/>
      <c r="BR268" s="232"/>
      <c r="BS268" s="247">
        <f t="shared" si="141"/>
        <v>1</v>
      </c>
      <c r="BT268" s="232"/>
      <c r="BU268" s="232"/>
      <c r="BV268" s="247">
        <f t="shared" si="142"/>
        <v>1</v>
      </c>
      <c r="BW268" s="247">
        <f t="shared" si="143"/>
        <v>1</v>
      </c>
      <c r="BX268" s="247">
        <f t="shared" si="144"/>
        <v>1</v>
      </c>
      <c r="BY268" s="247">
        <f t="shared" si="145"/>
        <v>1</v>
      </c>
      <c r="BZ268" s="247">
        <f xml:space="preserve"> IF( ISNUMBER(#REF! ), 0, 1 )</f>
        <v>1</v>
      </c>
      <c r="CA268" s="247">
        <f t="shared" si="146"/>
        <v>1</v>
      </c>
      <c r="CB268" s="322"/>
      <c r="CC268" s="196"/>
      <c r="CD268" s="196"/>
      <c r="CE268" s="687"/>
      <c r="CF268" s="687"/>
      <c r="CG268" s="687"/>
    </row>
    <row r="269" spans="1:85" s="2444" customFormat="1" ht="15.75" customHeight="1">
      <c r="A269" s="687"/>
      <c r="B269" s="3053"/>
      <c r="C269" s="3054"/>
      <c r="D269" s="3085" t="s">
        <v>3600</v>
      </c>
      <c r="E269" s="3086"/>
      <c r="F269" s="3054"/>
      <c r="G269" s="3054"/>
      <c r="H269" s="3086"/>
      <c r="I269" s="3086"/>
      <c r="J269" s="3086"/>
      <c r="K269" s="3054"/>
      <c r="L269" s="3054"/>
      <c r="M269" s="3054"/>
      <c r="N269" s="3055"/>
      <c r="O269" s="3056"/>
      <c r="P269" s="3055"/>
      <c r="Q269" s="3057"/>
      <c r="R269" s="3056"/>
      <c r="S269" s="3056"/>
      <c r="T269" s="3056"/>
      <c r="U269" s="3090">
        <f t="shared" si="157"/>
        <v>0</v>
      </c>
      <c r="V269" s="3091">
        <f t="shared" si="158"/>
        <v>0</v>
      </c>
      <c r="W269" s="3091">
        <f t="shared" si="159"/>
        <v>0</v>
      </c>
      <c r="X269" s="3077"/>
      <c r="Y269" s="3075"/>
      <c r="Z269" s="3075"/>
      <c r="AA269" s="3058"/>
      <c r="AB269" s="3092">
        <f t="shared" si="160"/>
        <v>0</v>
      </c>
      <c r="AC269" s="3092" t="str">
        <f t="shared" si="161"/>
        <v/>
      </c>
      <c r="AD269" s="3058"/>
      <c r="AE269" s="3058"/>
      <c r="AF269" s="3056"/>
      <c r="AG269" s="3056"/>
      <c r="AH269" s="3056"/>
      <c r="AI269" s="3059" t="str">
        <f t="shared" si="149"/>
        <v>N</v>
      </c>
      <c r="AJ269" s="3059" t="str">
        <f t="shared" si="150"/>
        <v>N</v>
      </c>
      <c r="AK269" s="3059" t="str">
        <f t="shared" si="151"/>
        <v>N</v>
      </c>
      <c r="AL269" s="3059" t="str">
        <f t="shared" si="152"/>
        <v>N</v>
      </c>
      <c r="AM269" s="3059" t="str">
        <f t="shared" si="153"/>
        <v>N</v>
      </c>
      <c r="AN269" s="3059" t="str">
        <f t="shared" si="154"/>
        <v>N</v>
      </c>
      <c r="AO269" s="3059" t="str">
        <f t="shared" si="155"/>
        <v>N</v>
      </c>
      <c r="AP269" s="3059" t="str">
        <f t="shared" si="156"/>
        <v>N</v>
      </c>
      <c r="AQ269" s="3086"/>
      <c r="AR269" s="3060"/>
      <c r="AS269" s="32"/>
      <c r="AT269" s="34" t="s">
        <v>3861</v>
      </c>
      <c r="AU269" s="171"/>
      <c r="AV269" s="322"/>
      <c r="AW269" s="246" t="str">
        <f t="shared" si="148"/>
        <v>Please complete all cells in row</v>
      </c>
      <c r="AX269" s="322"/>
      <c r="AY269" s="196"/>
      <c r="AZ269" s="196"/>
      <c r="BA269" s="196"/>
      <c r="BB269" s="196"/>
      <c r="BC269" s="196"/>
      <c r="BD269" s="196"/>
      <c r="BE269" s="196"/>
      <c r="BF269" s="247">
        <f t="shared" si="134"/>
        <v>1</v>
      </c>
      <c r="BG269" s="247">
        <f t="shared" si="135"/>
        <v>1</v>
      </c>
      <c r="BH269" s="247">
        <f t="shared" si="136"/>
        <v>1</v>
      </c>
      <c r="BI269" s="247">
        <f t="shared" si="137"/>
        <v>1</v>
      </c>
      <c r="BJ269" s="247">
        <f t="shared" si="138"/>
        <v>1</v>
      </c>
      <c r="BK269" s="247">
        <f t="shared" si="139"/>
        <v>1</v>
      </c>
      <c r="BL269" s="247">
        <f t="shared" si="140"/>
        <v>1</v>
      </c>
      <c r="BM269" s="232"/>
      <c r="BN269" s="232"/>
      <c r="BO269" s="232"/>
      <c r="BP269" s="232"/>
      <c r="BQ269" s="232"/>
      <c r="BR269" s="232"/>
      <c r="BS269" s="247">
        <f t="shared" si="141"/>
        <v>1</v>
      </c>
      <c r="BT269" s="232"/>
      <c r="BU269" s="232"/>
      <c r="BV269" s="247">
        <f t="shared" si="142"/>
        <v>1</v>
      </c>
      <c r="BW269" s="247">
        <f t="shared" si="143"/>
        <v>1</v>
      </c>
      <c r="BX269" s="247">
        <f t="shared" si="144"/>
        <v>1</v>
      </c>
      <c r="BY269" s="247">
        <f t="shared" si="145"/>
        <v>1</v>
      </c>
      <c r="BZ269" s="247">
        <f xml:space="preserve"> IF( ISNUMBER(#REF! ), 0, 1 )</f>
        <v>1</v>
      </c>
      <c r="CA269" s="247">
        <f t="shared" si="146"/>
        <v>1</v>
      </c>
      <c r="CB269" s="322"/>
      <c r="CC269" s="196"/>
      <c r="CD269" s="196"/>
      <c r="CE269" s="687"/>
      <c r="CF269" s="687"/>
      <c r="CG269" s="687"/>
    </row>
    <row r="270" spans="1:85" s="2444" customFormat="1" ht="15.75" customHeight="1">
      <c r="A270" s="687"/>
      <c r="B270" s="3053"/>
      <c r="C270" s="3054"/>
      <c r="D270" s="3085" t="s">
        <v>3600</v>
      </c>
      <c r="E270" s="3086"/>
      <c r="F270" s="3054"/>
      <c r="G270" s="3054"/>
      <c r="H270" s="3086"/>
      <c r="I270" s="3086"/>
      <c r="J270" s="3086"/>
      <c r="K270" s="3054"/>
      <c r="L270" s="3054"/>
      <c r="M270" s="3054"/>
      <c r="N270" s="3055"/>
      <c r="O270" s="3056"/>
      <c r="P270" s="3055"/>
      <c r="Q270" s="3057"/>
      <c r="R270" s="3056"/>
      <c r="S270" s="3056"/>
      <c r="T270" s="3056"/>
      <c r="U270" s="3090">
        <f t="shared" si="157"/>
        <v>0</v>
      </c>
      <c r="V270" s="3091">
        <f t="shared" si="158"/>
        <v>0</v>
      </c>
      <c r="W270" s="3091">
        <f t="shared" si="159"/>
        <v>0</v>
      </c>
      <c r="X270" s="3077"/>
      <c r="Y270" s="3075"/>
      <c r="Z270" s="3075"/>
      <c r="AA270" s="3058"/>
      <c r="AB270" s="3092">
        <f t="shared" si="160"/>
        <v>0</v>
      </c>
      <c r="AC270" s="3092" t="str">
        <f t="shared" si="161"/>
        <v/>
      </c>
      <c r="AD270" s="3058"/>
      <c r="AE270" s="3058"/>
      <c r="AF270" s="3056"/>
      <c r="AG270" s="3056"/>
      <c r="AH270" s="3056"/>
      <c r="AI270" s="3059" t="str">
        <f t="shared" si="149"/>
        <v>N</v>
      </c>
      <c r="AJ270" s="3059" t="str">
        <f t="shared" si="150"/>
        <v>N</v>
      </c>
      <c r="AK270" s="3059" t="str">
        <f t="shared" si="151"/>
        <v>N</v>
      </c>
      <c r="AL270" s="3059" t="str">
        <f t="shared" si="152"/>
        <v>N</v>
      </c>
      <c r="AM270" s="3059" t="str">
        <f t="shared" si="153"/>
        <v>N</v>
      </c>
      <c r="AN270" s="3059" t="str">
        <f t="shared" si="154"/>
        <v>N</v>
      </c>
      <c r="AO270" s="3059" t="str">
        <f t="shared" si="155"/>
        <v>N</v>
      </c>
      <c r="AP270" s="3059" t="str">
        <f t="shared" si="156"/>
        <v>N</v>
      </c>
      <c r="AQ270" s="3086"/>
      <c r="AR270" s="3060"/>
      <c r="AS270" s="32"/>
      <c r="AT270" s="34" t="s">
        <v>3862</v>
      </c>
      <c r="AU270" s="171"/>
      <c r="AV270" s="322"/>
      <c r="AW270" s="246" t="str">
        <f t="shared" si="148"/>
        <v>Please complete all cells in row</v>
      </c>
      <c r="AX270" s="322"/>
      <c r="AY270" s="196"/>
      <c r="AZ270" s="196"/>
      <c r="BA270" s="196"/>
      <c r="BB270" s="196"/>
      <c r="BC270" s="196"/>
      <c r="BD270" s="196"/>
      <c r="BE270" s="196"/>
      <c r="BF270" s="247">
        <f t="shared" si="134"/>
        <v>1</v>
      </c>
      <c r="BG270" s="247">
        <f t="shared" si="135"/>
        <v>1</v>
      </c>
      <c r="BH270" s="247">
        <f t="shared" si="136"/>
        <v>1</v>
      </c>
      <c r="BI270" s="247">
        <f t="shared" si="137"/>
        <v>1</v>
      </c>
      <c r="BJ270" s="247">
        <f t="shared" si="138"/>
        <v>1</v>
      </c>
      <c r="BK270" s="247">
        <f t="shared" si="139"/>
        <v>1</v>
      </c>
      <c r="BL270" s="247">
        <f t="shared" si="140"/>
        <v>1</v>
      </c>
      <c r="BM270" s="232"/>
      <c r="BN270" s="232"/>
      <c r="BO270" s="232"/>
      <c r="BP270" s="232"/>
      <c r="BQ270" s="232"/>
      <c r="BR270" s="232"/>
      <c r="BS270" s="247">
        <f t="shared" si="141"/>
        <v>1</v>
      </c>
      <c r="BT270" s="232"/>
      <c r="BU270" s="232"/>
      <c r="BV270" s="247">
        <f t="shared" si="142"/>
        <v>1</v>
      </c>
      <c r="BW270" s="247">
        <f t="shared" si="143"/>
        <v>1</v>
      </c>
      <c r="BX270" s="247">
        <f t="shared" si="144"/>
        <v>1</v>
      </c>
      <c r="BY270" s="247">
        <f t="shared" si="145"/>
        <v>1</v>
      </c>
      <c r="BZ270" s="247">
        <f xml:space="preserve"> IF( ISNUMBER(#REF! ), 0, 1 )</f>
        <v>1</v>
      </c>
      <c r="CA270" s="247">
        <f t="shared" si="146"/>
        <v>1</v>
      </c>
      <c r="CB270" s="322"/>
      <c r="CC270" s="196"/>
      <c r="CD270" s="196"/>
      <c r="CE270" s="687"/>
      <c r="CF270" s="687"/>
      <c r="CG270" s="687"/>
    </row>
    <row r="271" spans="1:85" s="2444" customFormat="1" ht="15.75" customHeight="1">
      <c r="A271" s="687"/>
      <c r="B271" s="3053"/>
      <c r="C271" s="3054"/>
      <c r="D271" s="3085" t="s">
        <v>3600</v>
      </c>
      <c r="E271" s="3086"/>
      <c r="F271" s="3054"/>
      <c r="G271" s="3054"/>
      <c r="H271" s="3086"/>
      <c r="I271" s="3086"/>
      <c r="J271" s="3086"/>
      <c r="K271" s="3054"/>
      <c r="L271" s="3054"/>
      <c r="M271" s="3054"/>
      <c r="N271" s="3055"/>
      <c r="O271" s="3056"/>
      <c r="P271" s="3055"/>
      <c r="Q271" s="3057"/>
      <c r="R271" s="3056"/>
      <c r="S271" s="3056"/>
      <c r="T271" s="3056"/>
      <c r="U271" s="3090">
        <f t="shared" si="157"/>
        <v>0</v>
      </c>
      <c r="V271" s="3091">
        <f t="shared" si="158"/>
        <v>0</v>
      </c>
      <c r="W271" s="3091">
        <f t="shared" si="159"/>
        <v>0</v>
      </c>
      <c r="X271" s="3077"/>
      <c r="Y271" s="3075"/>
      <c r="Z271" s="3075"/>
      <c r="AA271" s="3058"/>
      <c r="AB271" s="3092">
        <f t="shared" si="160"/>
        <v>0</v>
      </c>
      <c r="AC271" s="3092" t="str">
        <f t="shared" si="161"/>
        <v/>
      </c>
      <c r="AD271" s="3058"/>
      <c r="AE271" s="3058"/>
      <c r="AF271" s="3056"/>
      <c r="AG271" s="3056"/>
      <c r="AH271" s="3056"/>
      <c r="AI271" s="3059" t="str">
        <f t="shared" si="149"/>
        <v>N</v>
      </c>
      <c r="AJ271" s="3059" t="str">
        <f t="shared" si="150"/>
        <v>N</v>
      </c>
      <c r="AK271" s="3059" t="str">
        <f t="shared" si="151"/>
        <v>N</v>
      </c>
      <c r="AL271" s="3059" t="str">
        <f t="shared" si="152"/>
        <v>N</v>
      </c>
      <c r="AM271" s="3059" t="str">
        <f t="shared" si="153"/>
        <v>N</v>
      </c>
      <c r="AN271" s="3059" t="str">
        <f t="shared" si="154"/>
        <v>N</v>
      </c>
      <c r="AO271" s="3059" t="str">
        <f t="shared" si="155"/>
        <v>N</v>
      </c>
      <c r="AP271" s="3059" t="str">
        <f t="shared" si="156"/>
        <v>N</v>
      </c>
      <c r="AQ271" s="3086"/>
      <c r="AR271" s="3060"/>
      <c r="AS271" s="32"/>
      <c r="AT271" s="34" t="s">
        <v>3863</v>
      </c>
      <c r="AU271" s="171"/>
      <c r="AV271" s="322"/>
      <c r="AW271" s="246" t="str">
        <f t="shared" si="148"/>
        <v>Please complete all cells in row</v>
      </c>
      <c r="AX271" s="322"/>
      <c r="AY271" s="196"/>
      <c r="AZ271" s="196"/>
      <c r="BA271" s="196"/>
      <c r="BB271" s="196"/>
      <c r="BC271" s="196"/>
      <c r="BD271" s="196"/>
      <c r="BE271" s="196"/>
      <c r="BF271" s="247">
        <f t="shared" si="134"/>
        <v>1</v>
      </c>
      <c r="BG271" s="247">
        <f t="shared" si="135"/>
        <v>1</v>
      </c>
      <c r="BH271" s="247">
        <f t="shared" si="136"/>
        <v>1</v>
      </c>
      <c r="BI271" s="247">
        <f t="shared" si="137"/>
        <v>1</v>
      </c>
      <c r="BJ271" s="247">
        <f t="shared" si="138"/>
        <v>1</v>
      </c>
      <c r="BK271" s="247">
        <f t="shared" si="139"/>
        <v>1</v>
      </c>
      <c r="BL271" s="247">
        <f t="shared" si="140"/>
        <v>1</v>
      </c>
      <c r="BM271" s="232"/>
      <c r="BN271" s="232"/>
      <c r="BO271" s="232"/>
      <c r="BP271" s="232"/>
      <c r="BQ271" s="232"/>
      <c r="BR271" s="232"/>
      <c r="BS271" s="247">
        <f t="shared" si="141"/>
        <v>1</v>
      </c>
      <c r="BT271" s="232"/>
      <c r="BU271" s="232"/>
      <c r="BV271" s="247">
        <f t="shared" si="142"/>
        <v>1</v>
      </c>
      <c r="BW271" s="247">
        <f t="shared" si="143"/>
        <v>1</v>
      </c>
      <c r="BX271" s="247">
        <f t="shared" si="144"/>
        <v>1</v>
      </c>
      <c r="BY271" s="247">
        <f t="shared" si="145"/>
        <v>1</v>
      </c>
      <c r="BZ271" s="247">
        <f xml:space="preserve"> IF( ISNUMBER(#REF! ), 0, 1 )</f>
        <v>1</v>
      </c>
      <c r="CA271" s="247">
        <f t="shared" si="146"/>
        <v>1</v>
      </c>
      <c r="CB271" s="322"/>
      <c r="CC271" s="196"/>
      <c r="CD271" s="196"/>
      <c r="CE271" s="687"/>
      <c r="CF271" s="687"/>
      <c r="CG271" s="687"/>
    </row>
    <row r="272" spans="1:85" s="2444" customFormat="1" ht="15.75" customHeight="1">
      <c r="A272" s="687"/>
      <c r="B272" s="3053"/>
      <c r="C272" s="3054"/>
      <c r="D272" s="3085" t="s">
        <v>3600</v>
      </c>
      <c r="E272" s="3086"/>
      <c r="F272" s="3054"/>
      <c r="G272" s="3054"/>
      <c r="H272" s="3086"/>
      <c r="I272" s="3086"/>
      <c r="J272" s="3086"/>
      <c r="K272" s="3054"/>
      <c r="L272" s="3054"/>
      <c r="M272" s="3054"/>
      <c r="N272" s="3055"/>
      <c r="O272" s="3056"/>
      <c r="P272" s="3055"/>
      <c r="Q272" s="3057"/>
      <c r="R272" s="3056"/>
      <c r="S272" s="3056"/>
      <c r="T272" s="3056"/>
      <c r="U272" s="3090">
        <f t="shared" si="157"/>
        <v>0</v>
      </c>
      <c r="V272" s="3091">
        <f t="shared" si="158"/>
        <v>0</v>
      </c>
      <c r="W272" s="3091">
        <f t="shared" si="159"/>
        <v>0</v>
      </c>
      <c r="X272" s="3077"/>
      <c r="Y272" s="3075"/>
      <c r="Z272" s="3075"/>
      <c r="AA272" s="3058"/>
      <c r="AB272" s="3092">
        <f t="shared" si="160"/>
        <v>0</v>
      </c>
      <c r="AC272" s="3092" t="str">
        <f t="shared" si="161"/>
        <v/>
      </c>
      <c r="AD272" s="3058"/>
      <c r="AE272" s="3058"/>
      <c r="AF272" s="3056"/>
      <c r="AG272" s="3056"/>
      <c r="AH272" s="3056"/>
      <c r="AI272" s="3059" t="str">
        <f t="shared" si="149"/>
        <v>N</v>
      </c>
      <c r="AJ272" s="3059" t="str">
        <f t="shared" si="150"/>
        <v>N</v>
      </c>
      <c r="AK272" s="3059" t="str">
        <f t="shared" si="151"/>
        <v>N</v>
      </c>
      <c r="AL272" s="3059" t="str">
        <f t="shared" si="152"/>
        <v>N</v>
      </c>
      <c r="AM272" s="3059" t="str">
        <f t="shared" si="153"/>
        <v>N</v>
      </c>
      <c r="AN272" s="3059" t="str">
        <f t="shared" si="154"/>
        <v>N</v>
      </c>
      <c r="AO272" s="3059" t="str">
        <f t="shared" si="155"/>
        <v>N</v>
      </c>
      <c r="AP272" s="3059" t="str">
        <f t="shared" si="156"/>
        <v>N</v>
      </c>
      <c r="AQ272" s="3086"/>
      <c r="AR272" s="3060"/>
      <c r="AS272" s="32"/>
      <c r="AT272" s="34" t="s">
        <v>3864</v>
      </c>
      <c r="AU272" s="171"/>
      <c r="AV272" s="322"/>
      <c r="AW272" s="246" t="str">
        <f t="shared" si="148"/>
        <v>Please complete all cells in row</v>
      </c>
      <c r="AX272" s="322"/>
      <c r="AY272" s="196"/>
      <c r="AZ272" s="196"/>
      <c r="BA272" s="196"/>
      <c r="BB272" s="196"/>
      <c r="BC272" s="196"/>
      <c r="BD272" s="196"/>
      <c r="BE272" s="196"/>
      <c r="BF272" s="247">
        <f t="shared" si="134"/>
        <v>1</v>
      </c>
      <c r="BG272" s="247">
        <f t="shared" si="135"/>
        <v>1</v>
      </c>
      <c r="BH272" s="247">
        <f t="shared" si="136"/>
        <v>1</v>
      </c>
      <c r="BI272" s="247">
        <f t="shared" si="137"/>
        <v>1</v>
      </c>
      <c r="BJ272" s="247">
        <f t="shared" si="138"/>
        <v>1</v>
      </c>
      <c r="BK272" s="247">
        <f t="shared" si="139"/>
        <v>1</v>
      </c>
      <c r="BL272" s="247">
        <f t="shared" si="140"/>
        <v>1</v>
      </c>
      <c r="BM272" s="232"/>
      <c r="BN272" s="232"/>
      <c r="BO272" s="232"/>
      <c r="BP272" s="232"/>
      <c r="BQ272" s="232"/>
      <c r="BR272" s="232"/>
      <c r="BS272" s="247">
        <f t="shared" si="141"/>
        <v>1</v>
      </c>
      <c r="BT272" s="232"/>
      <c r="BU272" s="232"/>
      <c r="BV272" s="247">
        <f t="shared" si="142"/>
        <v>1</v>
      </c>
      <c r="BW272" s="247">
        <f t="shared" si="143"/>
        <v>1</v>
      </c>
      <c r="BX272" s="247">
        <f t="shared" si="144"/>
        <v>1</v>
      </c>
      <c r="BY272" s="247">
        <f t="shared" si="145"/>
        <v>1</v>
      </c>
      <c r="BZ272" s="247">
        <f xml:space="preserve"> IF( ISNUMBER(#REF! ), 0, 1 )</f>
        <v>1</v>
      </c>
      <c r="CA272" s="247">
        <f t="shared" si="146"/>
        <v>1</v>
      </c>
      <c r="CB272" s="322"/>
      <c r="CC272" s="196"/>
      <c r="CD272" s="196"/>
      <c r="CE272" s="687"/>
      <c r="CF272" s="687"/>
      <c r="CG272" s="687"/>
    </row>
    <row r="273" spans="1:85" s="2444" customFormat="1" ht="15.75" customHeight="1">
      <c r="A273" s="687"/>
      <c r="B273" s="3053"/>
      <c r="C273" s="3054"/>
      <c r="D273" s="3085" t="s">
        <v>3600</v>
      </c>
      <c r="E273" s="3086"/>
      <c r="F273" s="3054"/>
      <c r="G273" s="3054"/>
      <c r="H273" s="3086"/>
      <c r="I273" s="3086"/>
      <c r="J273" s="3086"/>
      <c r="K273" s="3054"/>
      <c r="L273" s="3054"/>
      <c r="M273" s="3054"/>
      <c r="N273" s="3055"/>
      <c r="O273" s="3056"/>
      <c r="P273" s="3055"/>
      <c r="Q273" s="3057"/>
      <c r="R273" s="3056"/>
      <c r="S273" s="3056"/>
      <c r="T273" s="3056"/>
      <c r="U273" s="3090">
        <f t="shared" si="157"/>
        <v>0</v>
      </c>
      <c r="V273" s="3091">
        <f t="shared" si="158"/>
        <v>0</v>
      </c>
      <c r="W273" s="3091">
        <f t="shared" si="159"/>
        <v>0</v>
      </c>
      <c r="X273" s="3077"/>
      <c r="Y273" s="3075"/>
      <c r="Z273" s="3075"/>
      <c r="AA273" s="3058"/>
      <c r="AB273" s="3092">
        <f t="shared" si="160"/>
        <v>0</v>
      </c>
      <c r="AC273" s="3092" t="str">
        <f t="shared" si="161"/>
        <v/>
      </c>
      <c r="AD273" s="3058"/>
      <c r="AE273" s="3058"/>
      <c r="AF273" s="3056"/>
      <c r="AG273" s="3056"/>
      <c r="AH273" s="3056"/>
      <c r="AI273" s="3059" t="str">
        <f t="shared" si="149"/>
        <v>N</v>
      </c>
      <c r="AJ273" s="3059" t="str">
        <f t="shared" si="150"/>
        <v>N</v>
      </c>
      <c r="AK273" s="3059" t="str">
        <f t="shared" si="151"/>
        <v>N</v>
      </c>
      <c r="AL273" s="3059" t="str">
        <f t="shared" si="152"/>
        <v>N</v>
      </c>
      <c r="AM273" s="3059" t="str">
        <f t="shared" si="153"/>
        <v>N</v>
      </c>
      <c r="AN273" s="3059" t="str">
        <f t="shared" si="154"/>
        <v>N</v>
      </c>
      <c r="AO273" s="3059" t="str">
        <f t="shared" si="155"/>
        <v>N</v>
      </c>
      <c r="AP273" s="3059" t="str">
        <f t="shared" si="156"/>
        <v>N</v>
      </c>
      <c r="AQ273" s="3086"/>
      <c r="AR273" s="3060"/>
      <c r="AS273" s="32"/>
      <c r="AT273" s="34" t="s">
        <v>3865</v>
      </c>
      <c r="AU273" s="171"/>
      <c r="AV273" s="322"/>
      <c r="AW273" s="246" t="str">
        <f t="shared" si="148"/>
        <v>Please complete all cells in row</v>
      </c>
      <c r="AX273" s="322"/>
      <c r="AY273" s="196"/>
      <c r="AZ273" s="196"/>
      <c r="BA273" s="196"/>
      <c r="BB273" s="196"/>
      <c r="BC273" s="196"/>
      <c r="BD273" s="196"/>
      <c r="BE273" s="196"/>
      <c r="BF273" s="247">
        <f t="shared" si="134"/>
        <v>1</v>
      </c>
      <c r="BG273" s="247">
        <f t="shared" si="135"/>
        <v>1</v>
      </c>
      <c r="BH273" s="247">
        <f t="shared" si="136"/>
        <v>1</v>
      </c>
      <c r="BI273" s="247">
        <f t="shared" si="137"/>
        <v>1</v>
      </c>
      <c r="BJ273" s="247">
        <f t="shared" si="138"/>
        <v>1</v>
      </c>
      <c r="BK273" s="247">
        <f t="shared" si="139"/>
        <v>1</v>
      </c>
      <c r="BL273" s="247">
        <f t="shared" si="140"/>
        <v>1</v>
      </c>
      <c r="BM273" s="232"/>
      <c r="BN273" s="232"/>
      <c r="BO273" s="232"/>
      <c r="BP273" s="232"/>
      <c r="BQ273" s="232"/>
      <c r="BR273" s="232"/>
      <c r="BS273" s="247">
        <f t="shared" si="141"/>
        <v>1</v>
      </c>
      <c r="BT273" s="232"/>
      <c r="BU273" s="232"/>
      <c r="BV273" s="247">
        <f t="shared" si="142"/>
        <v>1</v>
      </c>
      <c r="BW273" s="247">
        <f t="shared" si="143"/>
        <v>1</v>
      </c>
      <c r="BX273" s="247">
        <f t="shared" si="144"/>
        <v>1</v>
      </c>
      <c r="BY273" s="247">
        <f t="shared" si="145"/>
        <v>1</v>
      </c>
      <c r="BZ273" s="247">
        <f xml:space="preserve"> IF( ISNUMBER(#REF! ), 0, 1 )</f>
        <v>1</v>
      </c>
      <c r="CA273" s="247">
        <f t="shared" si="146"/>
        <v>1</v>
      </c>
      <c r="CB273" s="322"/>
      <c r="CC273" s="196"/>
      <c r="CD273" s="196"/>
      <c r="CE273" s="687"/>
      <c r="CF273" s="687"/>
      <c r="CG273" s="687"/>
    </row>
    <row r="274" spans="1:85" s="2444" customFormat="1" ht="15.75" customHeight="1">
      <c r="A274" s="687"/>
      <c r="B274" s="3053"/>
      <c r="C274" s="3054"/>
      <c r="D274" s="3085" t="s">
        <v>3600</v>
      </c>
      <c r="E274" s="3086"/>
      <c r="F274" s="3054"/>
      <c r="G274" s="3054"/>
      <c r="H274" s="3086"/>
      <c r="I274" s="3086"/>
      <c r="J274" s="3086"/>
      <c r="K274" s="3054"/>
      <c r="L274" s="3054"/>
      <c r="M274" s="3054"/>
      <c r="N274" s="3055"/>
      <c r="O274" s="3056"/>
      <c r="P274" s="3055"/>
      <c r="Q274" s="3057"/>
      <c r="R274" s="3056"/>
      <c r="S274" s="3056"/>
      <c r="T274" s="3056"/>
      <c r="U274" s="3090">
        <f t="shared" si="157"/>
        <v>0</v>
      </c>
      <c r="V274" s="3091">
        <f t="shared" si="158"/>
        <v>0</v>
      </c>
      <c r="W274" s="3091">
        <f t="shared" si="159"/>
        <v>0</v>
      </c>
      <c r="X274" s="3077"/>
      <c r="Y274" s="3075"/>
      <c r="Z274" s="3075"/>
      <c r="AA274" s="3058"/>
      <c r="AB274" s="3092">
        <f t="shared" si="160"/>
        <v>0</v>
      </c>
      <c r="AC274" s="3092" t="str">
        <f t="shared" si="161"/>
        <v/>
      </c>
      <c r="AD274" s="3058"/>
      <c r="AE274" s="3058"/>
      <c r="AF274" s="3056"/>
      <c r="AG274" s="3056"/>
      <c r="AH274" s="3056"/>
      <c r="AI274" s="3059" t="str">
        <f t="shared" si="149"/>
        <v>N</v>
      </c>
      <c r="AJ274" s="3059" t="str">
        <f t="shared" si="150"/>
        <v>N</v>
      </c>
      <c r="AK274" s="3059" t="str">
        <f t="shared" si="151"/>
        <v>N</v>
      </c>
      <c r="AL274" s="3059" t="str">
        <f t="shared" si="152"/>
        <v>N</v>
      </c>
      <c r="AM274" s="3059" t="str">
        <f t="shared" si="153"/>
        <v>N</v>
      </c>
      <c r="AN274" s="3059" t="str">
        <f t="shared" si="154"/>
        <v>N</v>
      </c>
      <c r="AO274" s="3059" t="str">
        <f t="shared" si="155"/>
        <v>N</v>
      </c>
      <c r="AP274" s="3059" t="str">
        <f t="shared" si="156"/>
        <v>N</v>
      </c>
      <c r="AQ274" s="3086"/>
      <c r="AR274" s="3060"/>
      <c r="AS274" s="32"/>
      <c r="AT274" s="34" t="s">
        <v>3866</v>
      </c>
      <c r="AU274" s="171"/>
      <c r="AV274" s="322"/>
      <c r="AW274" s="246" t="str">
        <f t="shared" si="148"/>
        <v>Please complete all cells in row</v>
      </c>
      <c r="AX274" s="322"/>
      <c r="AY274" s="196"/>
      <c r="AZ274" s="196"/>
      <c r="BA274" s="196"/>
      <c r="BB274" s="196"/>
      <c r="BC274" s="196"/>
      <c r="BD274" s="196"/>
      <c r="BE274" s="196"/>
      <c r="BF274" s="247">
        <f t="shared" si="134"/>
        <v>1</v>
      </c>
      <c r="BG274" s="247">
        <f t="shared" si="135"/>
        <v>1</v>
      </c>
      <c r="BH274" s="247">
        <f t="shared" si="136"/>
        <v>1</v>
      </c>
      <c r="BI274" s="247">
        <f t="shared" si="137"/>
        <v>1</v>
      </c>
      <c r="BJ274" s="247">
        <f t="shared" si="138"/>
        <v>1</v>
      </c>
      <c r="BK274" s="247">
        <f t="shared" si="139"/>
        <v>1</v>
      </c>
      <c r="BL274" s="247">
        <f t="shared" si="140"/>
        <v>1</v>
      </c>
      <c r="BM274" s="232"/>
      <c r="BN274" s="232"/>
      <c r="BO274" s="232"/>
      <c r="BP274" s="232"/>
      <c r="BQ274" s="232"/>
      <c r="BR274" s="232"/>
      <c r="BS274" s="247">
        <f t="shared" si="141"/>
        <v>1</v>
      </c>
      <c r="BT274" s="232"/>
      <c r="BU274" s="232"/>
      <c r="BV274" s="247">
        <f t="shared" si="142"/>
        <v>1</v>
      </c>
      <c r="BW274" s="247">
        <f t="shared" si="143"/>
        <v>1</v>
      </c>
      <c r="BX274" s="247">
        <f t="shared" si="144"/>
        <v>1</v>
      </c>
      <c r="BY274" s="247">
        <f t="shared" si="145"/>
        <v>1</v>
      </c>
      <c r="BZ274" s="247">
        <f xml:space="preserve"> IF( ISNUMBER(#REF! ), 0, 1 )</f>
        <v>1</v>
      </c>
      <c r="CA274" s="247">
        <f t="shared" si="146"/>
        <v>1</v>
      </c>
      <c r="CB274" s="322"/>
      <c r="CC274" s="196"/>
      <c r="CD274" s="196"/>
      <c r="CE274" s="687"/>
      <c r="CF274" s="687"/>
      <c r="CG274" s="687"/>
    </row>
    <row r="275" spans="1:85" s="2444" customFormat="1" ht="15.75" customHeight="1">
      <c r="A275" s="687"/>
      <c r="B275" s="3053"/>
      <c r="C275" s="3054"/>
      <c r="D275" s="3085" t="s">
        <v>3600</v>
      </c>
      <c r="E275" s="3086"/>
      <c r="F275" s="3054"/>
      <c r="G275" s="3054"/>
      <c r="H275" s="3086"/>
      <c r="I275" s="3086"/>
      <c r="J275" s="3086"/>
      <c r="K275" s="3054"/>
      <c r="L275" s="3054"/>
      <c r="M275" s="3054"/>
      <c r="N275" s="3055"/>
      <c r="O275" s="3056"/>
      <c r="P275" s="3055"/>
      <c r="Q275" s="3057"/>
      <c r="R275" s="3056"/>
      <c r="S275" s="3056"/>
      <c r="T275" s="3056"/>
      <c r="U275" s="3090">
        <f t="shared" si="157"/>
        <v>0</v>
      </c>
      <c r="V275" s="3091">
        <f t="shared" si="158"/>
        <v>0</v>
      </c>
      <c r="W275" s="3091">
        <f t="shared" si="159"/>
        <v>0</v>
      </c>
      <c r="X275" s="3077"/>
      <c r="Y275" s="3075"/>
      <c r="Z275" s="3075"/>
      <c r="AA275" s="3058"/>
      <c r="AB275" s="3092">
        <f t="shared" si="160"/>
        <v>0</v>
      </c>
      <c r="AC275" s="3092" t="str">
        <f t="shared" si="161"/>
        <v/>
      </c>
      <c r="AD275" s="3058"/>
      <c r="AE275" s="3058"/>
      <c r="AF275" s="3056"/>
      <c r="AG275" s="3056"/>
      <c r="AH275" s="3056"/>
      <c r="AI275" s="3059" t="str">
        <f t="shared" si="149"/>
        <v>N</v>
      </c>
      <c r="AJ275" s="3059" t="str">
        <f t="shared" si="150"/>
        <v>N</v>
      </c>
      <c r="AK275" s="3059" t="str">
        <f t="shared" si="151"/>
        <v>N</v>
      </c>
      <c r="AL275" s="3059" t="str">
        <f t="shared" si="152"/>
        <v>N</v>
      </c>
      <c r="AM275" s="3059" t="str">
        <f t="shared" si="153"/>
        <v>N</v>
      </c>
      <c r="AN275" s="3059" t="str">
        <f t="shared" si="154"/>
        <v>N</v>
      </c>
      <c r="AO275" s="3059" t="str">
        <f t="shared" si="155"/>
        <v>N</v>
      </c>
      <c r="AP275" s="3059" t="str">
        <f t="shared" si="156"/>
        <v>N</v>
      </c>
      <c r="AQ275" s="3086"/>
      <c r="AR275" s="3060"/>
      <c r="AS275" s="32"/>
      <c r="AT275" s="34" t="s">
        <v>3867</v>
      </c>
      <c r="AU275" s="171"/>
      <c r="AV275" s="322"/>
      <c r="AW275" s="246" t="str">
        <f t="shared" si="148"/>
        <v>Please complete all cells in row</v>
      </c>
      <c r="AX275" s="322"/>
      <c r="AY275" s="196"/>
      <c r="AZ275" s="196"/>
      <c r="BA275" s="196"/>
      <c r="BB275" s="196"/>
      <c r="BC275" s="196"/>
      <c r="BD275" s="196"/>
      <c r="BE275" s="196"/>
      <c r="BF275" s="247">
        <f t="shared" si="134"/>
        <v>1</v>
      </c>
      <c r="BG275" s="247">
        <f t="shared" si="135"/>
        <v>1</v>
      </c>
      <c r="BH275" s="247">
        <f t="shared" si="136"/>
        <v>1</v>
      </c>
      <c r="BI275" s="247">
        <f t="shared" si="137"/>
        <v>1</v>
      </c>
      <c r="BJ275" s="247">
        <f t="shared" si="138"/>
        <v>1</v>
      </c>
      <c r="BK275" s="247">
        <f t="shared" si="139"/>
        <v>1</v>
      </c>
      <c r="BL275" s="247">
        <f t="shared" si="140"/>
        <v>1</v>
      </c>
      <c r="BM275" s="232"/>
      <c r="BN275" s="232"/>
      <c r="BO275" s="232"/>
      <c r="BP275" s="232"/>
      <c r="BQ275" s="232"/>
      <c r="BR275" s="232"/>
      <c r="BS275" s="247">
        <f t="shared" si="141"/>
        <v>1</v>
      </c>
      <c r="BT275" s="232"/>
      <c r="BU275" s="232"/>
      <c r="BV275" s="247">
        <f t="shared" si="142"/>
        <v>1</v>
      </c>
      <c r="BW275" s="247">
        <f t="shared" si="143"/>
        <v>1</v>
      </c>
      <c r="BX275" s="247">
        <f t="shared" si="144"/>
        <v>1</v>
      </c>
      <c r="BY275" s="247">
        <f t="shared" si="145"/>
        <v>1</v>
      </c>
      <c r="BZ275" s="247">
        <f xml:space="preserve"> IF( ISNUMBER(#REF! ), 0, 1 )</f>
        <v>1</v>
      </c>
      <c r="CA275" s="247">
        <f t="shared" si="146"/>
        <v>1</v>
      </c>
      <c r="CB275" s="322"/>
      <c r="CC275" s="196"/>
      <c r="CD275" s="196"/>
      <c r="CE275" s="687"/>
      <c r="CF275" s="687"/>
      <c r="CG275" s="687"/>
    </row>
    <row r="276" spans="1:85" s="2444" customFormat="1" ht="15.75" customHeight="1">
      <c r="A276" s="687"/>
      <c r="B276" s="3053"/>
      <c r="C276" s="3054"/>
      <c r="D276" s="3085" t="s">
        <v>3600</v>
      </c>
      <c r="E276" s="3086"/>
      <c r="F276" s="3054"/>
      <c r="G276" s="3054"/>
      <c r="H276" s="3086"/>
      <c r="I276" s="3086"/>
      <c r="J276" s="3086"/>
      <c r="K276" s="3054"/>
      <c r="L276" s="3054"/>
      <c r="M276" s="3054"/>
      <c r="N276" s="3055"/>
      <c r="O276" s="3056"/>
      <c r="P276" s="3055"/>
      <c r="Q276" s="3057"/>
      <c r="R276" s="3056"/>
      <c r="S276" s="3056"/>
      <c r="T276" s="3056"/>
      <c r="U276" s="3090">
        <f t="shared" si="157"/>
        <v>0</v>
      </c>
      <c r="V276" s="3091">
        <f t="shared" si="158"/>
        <v>0</v>
      </c>
      <c r="W276" s="3091">
        <f t="shared" si="159"/>
        <v>0</v>
      </c>
      <c r="X276" s="3077"/>
      <c r="Y276" s="3075"/>
      <c r="Z276" s="3075"/>
      <c r="AA276" s="3058"/>
      <c r="AB276" s="3092">
        <f t="shared" si="160"/>
        <v>0</v>
      </c>
      <c r="AC276" s="3092" t="str">
        <f t="shared" si="161"/>
        <v/>
      </c>
      <c r="AD276" s="3058"/>
      <c r="AE276" s="3058"/>
      <c r="AF276" s="3056"/>
      <c r="AG276" s="3056"/>
      <c r="AH276" s="3056"/>
      <c r="AI276" s="3059" t="str">
        <f t="shared" si="149"/>
        <v>N</v>
      </c>
      <c r="AJ276" s="3059" t="str">
        <f t="shared" si="150"/>
        <v>N</v>
      </c>
      <c r="AK276" s="3059" t="str">
        <f t="shared" si="151"/>
        <v>N</v>
      </c>
      <c r="AL276" s="3059" t="str">
        <f t="shared" si="152"/>
        <v>N</v>
      </c>
      <c r="AM276" s="3059" t="str">
        <f t="shared" si="153"/>
        <v>N</v>
      </c>
      <c r="AN276" s="3059" t="str">
        <f t="shared" si="154"/>
        <v>N</v>
      </c>
      <c r="AO276" s="3059" t="str">
        <f t="shared" si="155"/>
        <v>N</v>
      </c>
      <c r="AP276" s="3059" t="str">
        <f t="shared" si="156"/>
        <v>N</v>
      </c>
      <c r="AQ276" s="3086"/>
      <c r="AR276" s="3060"/>
      <c r="AS276" s="32"/>
      <c r="AT276" s="34" t="s">
        <v>3868</v>
      </c>
      <c r="AU276" s="171"/>
      <c r="AV276" s="322"/>
      <c r="AW276" s="246" t="str">
        <f t="shared" si="148"/>
        <v>Please complete all cells in row</v>
      </c>
      <c r="AX276" s="322"/>
      <c r="AY276" s="196"/>
      <c r="AZ276" s="196"/>
      <c r="BA276" s="196"/>
      <c r="BB276" s="196"/>
      <c r="BC276" s="196"/>
      <c r="BD276" s="196"/>
      <c r="BE276" s="196"/>
      <c r="BF276" s="247">
        <f t="shared" si="134"/>
        <v>1</v>
      </c>
      <c r="BG276" s="247">
        <f t="shared" si="135"/>
        <v>1</v>
      </c>
      <c r="BH276" s="247">
        <f t="shared" si="136"/>
        <v>1</v>
      </c>
      <c r="BI276" s="247">
        <f t="shared" si="137"/>
        <v>1</v>
      </c>
      <c r="BJ276" s="247">
        <f t="shared" si="138"/>
        <v>1</v>
      </c>
      <c r="BK276" s="247">
        <f t="shared" si="139"/>
        <v>1</v>
      </c>
      <c r="BL276" s="247">
        <f t="shared" si="140"/>
        <v>1</v>
      </c>
      <c r="BM276" s="232"/>
      <c r="BN276" s="232"/>
      <c r="BO276" s="232"/>
      <c r="BP276" s="232"/>
      <c r="BQ276" s="232"/>
      <c r="BR276" s="232"/>
      <c r="BS276" s="247">
        <f t="shared" si="141"/>
        <v>1</v>
      </c>
      <c r="BT276" s="232"/>
      <c r="BU276" s="232"/>
      <c r="BV276" s="247">
        <f t="shared" si="142"/>
        <v>1</v>
      </c>
      <c r="BW276" s="247">
        <f t="shared" si="143"/>
        <v>1</v>
      </c>
      <c r="BX276" s="247">
        <f t="shared" si="144"/>
        <v>1</v>
      </c>
      <c r="BY276" s="247">
        <f t="shared" si="145"/>
        <v>1</v>
      </c>
      <c r="BZ276" s="247">
        <f xml:space="preserve"> IF( ISNUMBER(#REF! ), 0, 1 )</f>
        <v>1</v>
      </c>
      <c r="CA276" s="247">
        <f t="shared" si="146"/>
        <v>1</v>
      </c>
      <c r="CB276" s="322"/>
      <c r="CC276" s="196"/>
      <c r="CD276" s="196"/>
      <c r="CE276" s="687"/>
      <c r="CF276" s="687"/>
      <c r="CG276" s="687"/>
    </row>
    <row r="277" spans="1:85" s="2444" customFormat="1" ht="15.75" customHeight="1">
      <c r="A277" s="687"/>
      <c r="B277" s="3053"/>
      <c r="C277" s="3054"/>
      <c r="D277" s="3085" t="s">
        <v>3600</v>
      </c>
      <c r="E277" s="3086"/>
      <c r="F277" s="3054"/>
      <c r="G277" s="3054"/>
      <c r="H277" s="3086"/>
      <c r="I277" s="3086"/>
      <c r="J277" s="3086"/>
      <c r="K277" s="3054"/>
      <c r="L277" s="3054"/>
      <c r="M277" s="3054"/>
      <c r="N277" s="3055"/>
      <c r="O277" s="3056"/>
      <c r="P277" s="3055"/>
      <c r="Q277" s="3057"/>
      <c r="R277" s="3056"/>
      <c r="S277" s="3056"/>
      <c r="T277" s="3056"/>
      <c r="U277" s="3090">
        <f t="shared" si="157"/>
        <v>0</v>
      </c>
      <c r="V277" s="3091">
        <f t="shared" si="158"/>
        <v>0</v>
      </c>
      <c r="W277" s="3091">
        <f t="shared" si="159"/>
        <v>0</v>
      </c>
      <c r="X277" s="3077"/>
      <c r="Y277" s="3075"/>
      <c r="Z277" s="3075"/>
      <c r="AA277" s="3058"/>
      <c r="AB277" s="3092">
        <f t="shared" si="160"/>
        <v>0</v>
      </c>
      <c r="AC277" s="3092" t="str">
        <f t="shared" si="161"/>
        <v/>
      </c>
      <c r="AD277" s="3058"/>
      <c r="AE277" s="3058"/>
      <c r="AF277" s="3056"/>
      <c r="AG277" s="3056"/>
      <c r="AH277" s="3056"/>
      <c r="AI277" s="3059" t="str">
        <f t="shared" si="149"/>
        <v>N</v>
      </c>
      <c r="AJ277" s="3059" t="str">
        <f t="shared" si="150"/>
        <v>N</v>
      </c>
      <c r="AK277" s="3059" t="str">
        <f t="shared" si="151"/>
        <v>N</v>
      </c>
      <c r="AL277" s="3059" t="str">
        <f t="shared" si="152"/>
        <v>N</v>
      </c>
      <c r="AM277" s="3059" t="str">
        <f t="shared" si="153"/>
        <v>N</v>
      </c>
      <c r="AN277" s="3059" t="str">
        <f t="shared" si="154"/>
        <v>N</v>
      </c>
      <c r="AO277" s="3059" t="str">
        <f t="shared" si="155"/>
        <v>N</v>
      </c>
      <c r="AP277" s="3059" t="str">
        <f t="shared" si="156"/>
        <v>N</v>
      </c>
      <c r="AQ277" s="3086"/>
      <c r="AR277" s="3060"/>
      <c r="AS277" s="32"/>
      <c r="AT277" s="34" t="s">
        <v>3869</v>
      </c>
      <c r="AU277" s="171"/>
      <c r="AV277" s="322"/>
      <c r="AW277" s="246" t="str">
        <f t="shared" si="148"/>
        <v>Please complete all cells in row</v>
      </c>
      <c r="AX277" s="322"/>
      <c r="AY277" s="196"/>
      <c r="AZ277" s="196"/>
      <c r="BA277" s="196"/>
      <c r="BB277" s="196"/>
      <c r="BC277" s="196"/>
      <c r="BD277" s="196"/>
      <c r="BE277" s="196"/>
      <c r="BF277" s="247">
        <f t="shared" si="134"/>
        <v>1</v>
      </c>
      <c r="BG277" s="247">
        <f t="shared" si="135"/>
        <v>1</v>
      </c>
      <c r="BH277" s="247">
        <f t="shared" si="136"/>
        <v>1</v>
      </c>
      <c r="BI277" s="247">
        <f t="shared" si="137"/>
        <v>1</v>
      </c>
      <c r="BJ277" s="247">
        <f t="shared" si="138"/>
        <v>1</v>
      </c>
      <c r="BK277" s="247">
        <f t="shared" si="139"/>
        <v>1</v>
      </c>
      <c r="BL277" s="247">
        <f t="shared" si="140"/>
        <v>1</v>
      </c>
      <c r="BM277" s="232"/>
      <c r="BN277" s="232"/>
      <c r="BO277" s="232"/>
      <c r="BP277" s="232"/>
      <c r="BQ277" s="232"/>
      <c r="BR277" s="232"/>
      <c r="BS277" s="247">
        <f t="shared" si="141"/>
        <v>1</v>
      </c>
      <c r="BT277" s="232"/>
      <c r="BU277" s="232"/>
      <c r="BV277" s="247">
        <f t="shared" si="142"/>
        <v>1</v>
      </c>
      <c r="BW277" s="247">
        <f t="shared" si="143"/>
        <v>1</v>
      </c>
      <c r="BX277" s="247">
        <f t="shared" si="144"/>
        <v>1</v>
      </c>
      <c r="BY277" s="247">
        <f t="shared" si="145"/>
        <v>1</v>
      </c>
      <c r="BZ277" s="247">
        <f xml:space="preserve"> IF( ISNUMBER(#REF! ), 0, 1 )</f>
        <v>1</v>
      </c>
      <c r="CA277" s="247">
        <f t="shared" si="146"/>
        <v>1</v>
      </c>
      <c r="CB277" s="322"/>
      <c r="CC277" s="196"/>
      <c r="CD277" s="196"/>
      <c r="CE277" s="687"/>
      <c r="CF277" s="687"/>
      <c r="CG277" s="687"/>
    </row>
    <row r="278" spans="1:85" s="2444" customFormat="1" ht="15.75" customHeight="1">
      <c r="A278" s="687"/>
      <c r="B278" s="3053"/>
      <c r="C278" s="3054"/>
      <c r="D278" s="3085" t="s">
        <v>3600</v>
      </c>
      <c r="E278" s="3086"/>
      <c r="F278" s="3054"/>
      <c r="G278" s="3054"/>
      <c r="H278" s="3086"/>
      <c r="I278" s="3086"/>
      <c r="J278" s="3086"/>
      <c r="K278" s="3054"/>
      <c r="L278" s="3054"/>
      <c r="M278" s="3054"/>
      <c r="N278" s="3055"/>
      <c r="O278" s="3056"/>
      <c r="P278" s="3055"/>
      <c r="Q278" s="3057"/>
      <c r="R278" s="3056"/>
      <c r="S278" s="3056"/>
      <c r="T278" s="3056"/>
      <c r="U278" s="3090">
        <f t="shared" si="157"/>
        <v>0</v>
      </c>
      <c r="V278" s="3091">
        <f t="shared" si="158"/>
        <v>0</v>
      </c>
      <c r="W278" s="3091">
        <f t="shared" si="159"/>
        <v>0</v>
      </c>
      <c r="X278" s="3077"/>
      <c r="Y278" s="3075"/>
      <c r="Z278" s="3075"/>
      <c r="AA278" s="3058"/>
      <c r="AB278" s="3092">
        <f t="shared" si="160"/>
        <v>0</v>
      </c>
      <c r="AC278" s="3092" t="str">
        <f t="shared" si="161"/>
        <v/>
      </c>
      <c r="AD278" s="3058"/>
      <c r="AE278" s="3058"/>
      <c r="AF278" s="3056"/>
      <c r="AG278" s="3056"/>
      <c r="AH278" s="3056"/>
      <c r="AI278" s="3059" t="str">
        <f t="shared" si="149"/>
        <v>N</v>
      </c>
      <c r="AJ278" s="3059" t="str">
        <f t="shared" si="150"/>
        <v>N</v>
      </c>
      <c r="AK278" s="3059" t="str">
        <f t="shared" si="151"/>
        <v>N</v>
      </c>
      <c r="AL278" s="3059" t="str">
        <f t="shared" si="152"/>
        <v>N</v>
      </c>
      <c r="AM278" s="3059" t="str">
        <f t="shared" si="153"/>
        <v>N</v>
      </c>
      <c r="AN278" s="3059" t="str">
        <f t="shared" si="154"/>
        <v>N</v>
      </c>
      <c r="AO278" s="3059" t="str">
        <f t="shared" si="155"/>
        <v>N</v>
      </c>
      <c r="AP278" s="3059" t="str">
        <f t="shared" si="156"/>
        <v>N</v>
      </c>
      <c r="AQ278" s="3086"/>
      <c r="AR278" s="3060"/>
      <c r="AS278" s="32"/>
      <c r="AT278" s="34" t="s">
        <v>3870</v>
      </c>
      <c r="AU278" s="171"/>
      <c r="AV278" s="322"/>
      <c r="AW278" s="246" t="str">
        <f t="shared" si="148"/>
        <v>Please complete all cells in row</v>
      </c>
      <c r="AX278" s="322"/>
      <c r="AY278" s="196"/>
      <c r="AZ278" s="196"/>
      <c r="BA278" s="196"/>
      <c r="BB278" s="196"/>
      <c r="BC278" s="196"/>
      <c r="BD278" s="196"/>
      <c r="BE278" s="196"/>
      <c r="BF278" s="247">
        <f t="shared" si="134"/>
        <v>1</v>
      </c>
      <c r="BG278" s="247">
        <f t="shared" si="135"/>
        <v>1</v>
      </c>
      <c r="BH278" s="247">
        <f t="shared" si="136"/>
        <v>1</v>
      </c>
      <c r="BI278" s="247">
        <f t="shared" si="137"/>
        <v>1</v>
      </c>
      <c r="BJ278" s="247">
        <f t="shared" si="138"/>
        <v>1</v>
      </c>
      <c r="BK278" s="247">
        <f t="shared" si="139"/>
        <v>1</v>
      </c>
      <c r="BL278" s="247">
        <f t="shared" si="140"/>
        <v>1</v>
      </c>
      <c r="BM278" s="232"/>
      <c r="BN278" s="232"/>
      <c r="BO278" s="232"/>
      <c r="BP278" s="232"/>
      <c r="BQ278" s="232"/>
      <c r="BR278" s="232"/>
      <c r="BS278" s="247">
        <f t="shared" si="141"/>
        <v>1</v>
      </c>
      <c r="BT278" s="232"/>
      <c r="BU278" s="232"/>
      <c r="BV278" s="247">
        <f t="shared" si="142"/>
        <v>1</v>
      </c>
      <c r="BW278" s="247">
        <f t="shared" si="143"/>
        <v>1</v>
      </c>
      <c r="BX278" s="247">
        <f t="shared" si="144"/>
        <v>1</v>
      </c>
      <c r="BY278" s="247">
        <f t="shared" si="145"/>
        <v>1</v>
      </c>
      <c r="BZ278" s="247">
        <f xml:space="preserve"> IF( ISNUMBER(#REF! ), 0, 1 )</f>
        <v>1</v>
      </c>
      <c r="CA278" s="247">
        <f t="shared" si="146"/>
        <v>1</v>
      </c>
      <c r="CB278" s="322"/>
      <c r="CC278" s="196"/>
      <c r="CD278" s="196"/>
      <c r="CE278" s="687"/>
      <c r="CF278" s="687"/>
      <c r="CG278" s="687"/>
    </row>
    <row r="279" spans="1:85" s="2444" customFormat="1" ht="15.75" customHeight="1">
      <c r="A279" s="687"/>
      <c r="B279" s="3053"/>
      <c r="C279" s="3054"/>
      <c r="D279" s="3085" t="s">
        <v>3600</v>
      </c>
      <c r="E279" s="3086"/>
      <c r="F279" s="3054"/>
      <c r="G279" s="3054"/>
      <c r="H279" s="3086"/>
      <c r="I279" s="3086"/>
      <c r="J279" s="3086"/>
      <c r="K279" s="3054"/>
      <c r="L279" s="3054"/>
      <c r="M279" s="3054"/>
      <c r="N279" s="3055"/>
      <c r="O279" s="3056"/>
      <c r="P279" s="3055"/>
      <c r="Q279" s="3057"/>
      <c r="R279" s="3056"/>
      <c r="S279" s="3056"/>
      <c r="T279" s="3056"/>
      <c r="U279" s="3090">
        <f t="shared" si="157"/>
        <v>0</v>
      </c>
      <c r="V279" s="3091">
        <f t="shared" si="158"/>
        <v>0</v>
      </c>
      <c r="W279" s="3091">
        <f t="shared" si="159"/>
        <v>0</v>
      </c>
      <c r="X279" s="3077"/>
      <c r="Y279" s="3075"/>
      <c r="Z279" s="3075"/>
      <c r="AA279" s="3058"/>
      <c r="AB279" s="3092">
        <f t="shared" si="160"/>
        <v>0</v>
      </c>
      <c r="AC279" s="3092" t="str">
        <f t="shared" si="161"/>
        <v/>
      </c>
      <c r="AD279" s="3058"/>
      <c r="AE279" s="3058"/>
      <c r="AF279" s="3056"/>
      <c r="AG279" s="3056"/>
      <c r="AH279" s="3056"/>
      <c r="AI279" s="3059" t="str">
        <f t="shared" si="149"/>
        <v>N</v>
      </c>
      <c r="AJ279" s="3059" t="str">
        <f t="shared" si="150"/>
        <v>N</v>
      </c>
      <c r="AK279" s="3059" t="str">
        <f t="shared" si="151"/>
        <v>N</v>
      </c>
      <c r="AL279" s="3059" t="str">
        <f t="shared" si="152"/>
        <v>N</v>
      </c>
      <c r="AM279" s="3059" t="str">
        <f t="shared" si="153"/>
        <v>N</v>
      </c>
      <c r="AN279" s="3059" t="str">
        <f t="shared" si="154"/>
        <v>N</v>
      </c>
      <c r="AO279" s="3059" t="str">
        <f t="shared" si="155"/>
        <v>N</v>
      </c>
      <c r="AP279" s="3059" t="str">
        <f t="shared" si="156"/>
        <v>N</v>
      </c>
      <c r="AQ279" s="3086"/>
      <c r="AR279" s="3060"/>
      <c r="AS279" s="32"/>
      <c r="AT279" s="34" t="s">
        <v>3871</v>
      </c>
      <c r="AU279" s="171"/>
      <c r="AV279" s="322"/>
      <c r="AW279" s="246" t="str">
        <f t="shared" si="148"/>
        <v>Please complete all cells in row</v>
      </c>
      <c r="AX279" s="322"/>
      <c r="AY279" s="196"/>
      <c r="AZ279" s="196"/>
      <c r="BA279" s="196"/>
      <c r="BB279" s="196"/>
      <c r="BC279" s="196"/>
      <c r="BD279" s="196"/>
      <c r="BE279" s="196"/>
      <c r="BF279" s="247">
        <f t="shared" si="134"/>
        <v>1</v>
      </c>
      <c r="BG279" s="247">
        <f t="shared" si="135"/>
        <v>1</v>
      </c>
      <c r="BH279" s="247">
        <f t="shared" si="136"/>
        <v>1</v>
      </c>
      <c r="BI279" s="247">
        <f t="shared" si="137"/>
        <v>1</v>
      </c>
      <c r="BJ279" s="247">
        <f t="shared" si="138"/>
        <v>1</v>
      </c>
      <c r="BK279" s="247">
        <f t="shared" si="139"/>
        <v>1</v>
      </c>
      <c r="BL279" s="247">
        <f t="shared" si="140"/>
        <v>1</v>
      </c>
      <c r="BM279" s="232"/>
      <c r="BN279" s="232"/>
      <c r="BO279" s="232"/>
      <c r="BP279" s="232"/>
      <c r="BQ279" s="232"/>
      <c r="BR279" s="232"/>
      <c r="BS279" s="247">
        <f t="shared" si="141"/>
        <v>1</v>
      </c>
      <c r="BT279" s="232"/>
      <c r="BU279" s="232"/>
      <c r="BV279" s="247">
        <f t="shared" si="142"/>
        <v>1</v>
      </c>
      <c r="BW279" s="247">
        <f t="shared" si="143"/>
        <v>1</v>
      </c>
      <c r="BX279" s="247">
        <f t="shared" si="144"/>
        <v>1</v>
      </c>
      <c r="BY279" s="247">
        <f t="shared" si="145"/>
        <v>1</v>
      </c>
      <c r="BZ279" s="247">
        <f xml:space="preserve"> IF( ISNUMBER(#REF! ), 0, 1 )</f>
        <v>1</v>
      </c>
      <c r="CA279" s="247">
        <f t="shared" si="146"/>
        <v>1</v>
      </c>
      <c r="CB279" s="322"/>
      <c r="CC279" s="196"/>
      <c r="CD279" s="196"/>
      <c r="CE279" s="687"/>
      <c r="CF279" s="687"/>
      <c r="CG279" s="687"/>
    </row>
    <row r="280" spans="1:85" s="2444" customFormat="1" ht="15.75" customHeight="1">
      <c r="A280" s="687"/>
      <c r="B280" s="3053"/>
      <c r="C280" s="3054"/>
      <c r="D280" s="3085" t="s">
        <v>3600</v>
      </c>
      <c r="E280" s="3086"/>
      <c r="F280" s="3054"/>
      <c r="G280" s="3054"/>
      <c r="H280" s="3086"/>
      <c r="I280" s="3086"/>
      <c r="J280" s="3086"/>
      <c r="K280" s="3054"/>
      <c r="L280" s="3054"/>
      <c r="M280" s="3054"/>
      <c r="N280" s="3055"/>
      <c r="O280" s="3056"/>
      <c r="P280" s="3055"/>
      <c r="Q280" s="3057"/>
      <c r="R280" s="3056"/>
      <c r="S280" s="3056"/>
      <c r="T280" s="3056"/>
      <c r="U280" s="3090">
        <f t="shared" si="157"/>
        <v>0</v>
      </c>
      <c r="V280" s="3091">
        <f t="shared" si="158"/>
        <v>0</v>
      </c>
      <c r="W280" s="3091">
        <f t="shared" si="159"/>
        <v>0</v>
      </c>
      <c r="X280" s="3077"/>
      <c r="Y280" s="3075"/>
      <c r="Z280" s="3075"/>
      <c r="AA280" s="3058"/>
      <c r="AB280" s="3092">
        <f t="shared" si="160"/>
        <v>0</v>
      </c>
      <c r="AC280" s="3092" t="str">
        <f t="shared" si="161"/>
        <v/>
      </c>
      <c r="AD280" s="3058"/>
      <c r="AE280" s="3058"/>
      <c r="AF280" s="3056"/>
      <c r="AG280" s="3056"/>
      <c r="AH280" s="3056"/>
      <c r="AI280" s="3059" t="str">
        <f t="shared" si="149"/>
        <v>N</v>
      </c>
      <c r="AJ280" s="3059" t="str">
        <f t="shared" si="150"/>
        <v>N</v>
      </c>
      <c r="AK280" s="3059" t="str">
        <f t="shared" si="151"/>
        <v>N</v>
      </c>
      <c r="AL280" s="3059" t="str">
        <f t="shared" si="152"/>
        <v>N</v>
      </c>
      <c r="AM280" s="3059" t="str">
        <f t="shared" si="153"/>
        <v>N</v>
      </c>
      <c r="AN280" s="3059" t="str">
        <f t="shared" si="154"/>
        <v>N</v>
      </c>
      <c r="AO280" s="3059" t="str">
        <f t="shared" si="155"/>
        <v>N</v>
      </c>
      <c r="AP280" s="3059" t="str">
        <f t="shared" si="156"/>
        <v>N</v>
      </c>
      <c r="AQ280" s="3086"/>
      <c r="AR280" s="3060"/>
      <c r="AS280" s="32"/>
      <c r="AT280" s="34" t="s">
        <v>3872</v>
      </c>
      <c r="AU280" s="171"/>
      <c r="AV280" s="322"/>
      <c r="AW280" s="246" t="str">
        <f t="shared" si="148"/>
        <v>Please complete all cells in row</v>
      </c>
      <c r="AX280" s="322"/>
      <c r="AY280" s="196"/>
      <c r="AZ280" s="196"/>
      <c r="BA280" s="196"/>
      <c r="BB280" s="196"/>
      <c r="BC280" s="196"/>
      <c r="BD280" s="196"/>
      <c r="BE280" s="196"/>
      <c r="BF280" s="247">
        <f t="shared" si="134"/>
        <v>1</v>
      </c>
      <c r="BG280" s="247">
        <f t="shared" si="135"/>
        <v>1</v>
      </c>
      <c r="BH280" s="247">
        <f t="shared" si="136"/>
        <v>1</v>
      </c>
      <c r="BI280" s="247">
        <f t="shared" si="137"/>
        <v>1</v>
      </c>
      <c r="BJ280" s="247">
        <f t="shared" si="138"/>
        <v>1</v>
      </c>
      <c r="BK280" s="247">
        <f t="shared" si="139"/>
        <v>1</v>
      </c>
      <c r="BL280" s="247">
        <f t="shared" si="140"/>
        <v>1</v>
      </c>
      <c r="BM280" s="232"/>
      <c r="BN280" s="232"/>
      <c r="BO280" s="232"/>
      <c r="BP280" s="232"/>
      <c r="BQ280" s="232"/>
      <c r="BR280" s="232"/>
      <c r="BS280" s="247">
        <f t="shared" si="141"/>
        <v>1</v>
      </c>
      <c r="BT280" s="232"/>
      <c r="BU280" s="232"/>
      <c r="BV280" s="247">
        <f t="shared" si="142"/>
        <v>1</v>
      </c>
      <c r="BW280" s="247">
        <f t="shared" si="143"/>
        <v>1</v>
      </c>
      <c r="BX280" s="247">
        <f t="shared" si="144"/>
        <v>1</v>
      </c>
      <c r="BY280" s="247">
        <f t="shared" si="145"/>
        <v>1</v>
      </c>
      <c r="BZ280" s="247">
        <f xml:space="preserve"> IF( ISNUMBER(#REF! ), 0, 1 )</f>
        <v>1</v>
      </c>
      <c r="CA280" s="247">
        <f t="shared" si="146"/>
        <v>1</v>
      </c>
      <c r="CB280" s="322"/>
      <c r="CC280" s="196"/>
      <c r="CD280" s="196"/>
      <c r="CE280" s="687"/>
      <c r="CF280" s="687"/>
      <c r="CG280" s="687"/>
    </row>
    <row r="281" spans="1:85" s="2444" customFormat="1" ht="15.75" customHeight="1">
      <c r="A281" s="687"/>
      <c r="B281" s="3053"/>
      <c r="C281" s="3054"/>
      <c r="D281" s="3085" t="s">
        <v>3600</v>
      </c>
      <c r="E281" s="3086"/>
      <c r="F281" s="3054"/>
      <c r="G281" s="3054"/>
      <c r="H281" s="3086"/>
      <c r="I281" s="3086"/>
      <c r="J281" s="3086"/>
      <c r="K281" s="3054"/>
      <c r="L281" s="3054"/>
      <c r="M281" s="3054"/>
      <c r="N281" s="3055"/>
      <c r="O281" s="3056"/>
      <c r="P281" s="3055"/>
      <c r="Q281" s="3057"/>
      <c r="R281" s="3056"/>
      <c r="S281" s="3056"/>
      <c r="T281" s="3056"/>
      <c r="U281" s="3090">
        <f t="shared" si="157"/>
        <v>0</v>
      </c>
      <c r="V281" s="3091">
        <f t="shared" si="158"/>
        <v>0</v>
      </c>
      <c r="W281" s="3091">
        <f t="shared" si="159"/>
        <v>0</v>
      </c>
      <c r="X281" s="3077"/>
      <c r="Y281" s="3075"/>
      <c r="Z281" s="3075"/>
      <c r="AA281" s="3058"/>
      <c r="AB281" s="3092">
        <f t="shared" si="160"/>
        <v>0</v>
      </c>
      <c r="AC281" s="3092" t="str">
        <f t="shared" si="161"/>
        <v/>
      </c>
      <c r="AD281" s="3058"/>
      <c r="AE281" s="3058"/>
      <c r="AF281" s="3056"/>
      <c r="AG281" s="3056"/>
      <c r="AH281" s="3056"/>
      <c r="AI281" s="3059" t="str">
        <f t="shared" si="149"/>
        <v>N</v>
      </c>
      <c r="AJ281" s="3059" t="str">
        <f t="shared" si="150"/>
        <v>N</v>
      </c>
      <c r="AK281" s="3059" t="str">
        <f t="shared" si="151"/>
        <v>N</v>
      </c>
      <c r="AL281" s="3059" t="str">
        <f t="shared" si="152"/>
        <v>N</v>
      </c>
      <c r="AM281" s="3059" t="str">
        <f t="shared" si="153"/>
        <v>N</v>
      </c>
      <c r="AN281" s="3059" t="str">
        <f t="shared" si="154"/>
        <v>N</v>
      </c>
      <c r="AO281" s="3059" t="str">
        <f t="shared" si="155"/>
        <v>N</v>
      </c>
      <c r="AP281" s="3059" t="str">
        <f t="shared" si="156"/>
        <v>N</v>
      </c>
      <c r="AQ281" s="3086"/>
      <c r="AR281" s="3060"/>
      <c r="AS281" s="32"/>
      <c r="AT281" s="34" t="s">
        <v>3873</v>
      </c>
      <c r="AU281" s="171"/>
      <c r="AV281" s="322"/>
      <c r="AW281" s="246" t="str">
        <f t="shared" si="148"/>
        <v>Please complete all cells in row</v>
      </c>
      <c r="AX281" s="322"/>
      <c r="AY281" s="196"/>
      <c r="AZ281" s="196"/>
      <c r="BA281" s="196"/>
      <c r="BB281" s="196"/>
      <c r="BC281" s="196"/>
      <c r="BD281" s="196"/>
      <c r="BE281" s="196"/>
      <c r="BF281" s="247">
        <f t="shared" si="134"/>
        <v>1</v>
      </c>
      <c r="BG281" s="247">
        <f t="shared" si="135"/>
        <v>1</v>
      </c>
      <c r="BH281" s="247">
        <f t="shared" si="136"/>
        <v>1</v>
      </c>
      <c r="BI281" s="247">
        <f t="shared" si="137"/>
        <v>1</v>
      </c>
      <c r="BJ281" s="247">
        <f t="shared" si="138"/>
        <v>1</v>
      </c>
      <c r="BK281" s="247">
        <f t="shared" si="139"/>
        <v>1</v>
      </c>
      <c r="BL281" s="247">
        <f t="shared" si="140"/>
        <v>1</v>
      </c>
      <c r="BM281" s="232"/>
      <c r="BN281" s="232"/>
      <c r="BO281" s="232"/>
      <c r="BP281" s="232"/>
      <c r="BQ281" s="232"/>
      <c r="BR281" s="232"/>
      <c r="BS281" s="247">
        <f t="shared" si="141"/>
        <v>1</v>
      </c>
      <c r="BT281" s="232"/>
      <c r="BU281" s="232"/>
      <c r="BV281" s="247">
        <f t="shared" si="142"/>
        <v>1</v>
      </c>
      <c r="BW281" s="247">
        <f t="shared" si="143"/>
        <v>1</v>
      </c>
      <c r="BX281" s="247">
        <f t="shared" si="144"/>
        <v>1</v>
      </c>
      <c r="BY281" s="247">
        <f t="shared" si="145"/>
        <v>1</v>
      </c>
      <c r="BZ281" s="247">
        <f xml:space="preserve"> IF( ISNUMBER(#REF! ), 0, 1 )</f>
        <v>1</v>
      </c>
      <c r="CA281" s="247">
        <f t="shared" si="146"/>
        <v>1</v>
      </c>
      <c r="CB281" s="322"/>
      <c r="CC281" s="196"/>
      <c r="CD281" s="196"/>
      <c r="CE281" s="687"/>
      <c r="CF281" s="687"/>
      <c r="CG281" s="687"/>
    </row>
    <row r="282" spans="1:85" s="2444" customFormat="1" ht="15.75" customHeight="1">
      <c r="A282" s="687"/>
      <c r="B282" s="3053"/>
      <c r="C282" s="3054"/>
      <c r="D282" s="3085" t="s">
        <v>3600</v>
      </c>
      <c r="E282" s="3086"/>
      <c r="F282" s="3054"/>
      <c r="G282" s="3054"/>
      <c r="H282" s="3086"/>
      <c r="I282" s="3086"/>
      <c r="J282" s="3086"/>
      <c r="K282" s="3054"/>
      <c r="L282" s="3054"/>
      <c r="M282" s="3054"/>
      <c r="N282" s="3055"/>
      <c r="O282" s="3056"/>
      <c r="P282" s="3055"/>
      <c r="Q282" s="3057"/>
      <c r="R282" s="3056"/>
      <c r="S282" s="3056"/>
      <c r="T282" s="3056"/>
      <c r="U282" s="3090">
        <f t="shared" si="157"/>
        <v>0</v>
      </c>
      <c r="V282" s="3091">
        <f t="shared" si="158"/>
        <v>0</v>
      </c>
      <c r="W282" s="3091">
        <f t="shared" si="159"/>
        <v>0</v>
      </c>
      <c r="X282" s="3077"/>
      <c r="Y282" s="3075"/>
      <c r="Z282" s="3075"/>
      <c r="AA282" s="3058"/>
      <c r="AB282" s="3092">
        <f t="shared" si="160"/>
        <v>0</v>
      </c>
      <c r="AC282" s="3092" t="str">
        <f t="shared" si="161"/>
        <v/>
      </c>
      <c r="AD282" s="3058"/>
      <c r="AE282" s="3058"/>
      <c r="AF282" s="3056"/>
      <c r="AG282" s="3056"/>
      <c r="AH282" s="3056"/>
      <c r="AI282" s="3059" t="str">
        <f t="shared" si="149"/>
        <v>N</v>
      </c>
      <c r="AJ282" s="3059" t="str">
        <f t="shared" si="150"/>
        <v>N</v>
      </c>
      <c r="AK282" s="3059" t="str">
        <f t="shared" si="151"/>
        <v>N</v>
      </c>
      <c r="AL282" s="3059" t="str">
        <f t="shared" si="152"/>
        <v>N</v>
      </c>
      <c r="AM282" s="3059" t="str">
        <f t="shared" si="153"/>
        <v>N</v>
      </c>
      <c r="AN282" s="3059" t="str">
        <f t="shared" si="154"/>
        <v>N</v>
      </c>
      <c r="AO282" s="3059" t="str">
        <f t="shared" si="155"/>
        <v>N</v>
      </c>
      <c r="AP282" s="3059" t="str">
        <f t="shared" si="156"/>
        <v>N</v>
      </c>
      <c r="AQ282" s="3086"/>
      <c r="AR282" s="3060"/>
      <c r="AS282" s="32"/>
      <c r="AT282" s="34" t="s">
        <v>3874</v>
      </c>
      <c r="AU282" s="171"/>
      <c r="AV282" s="322"/>
      <c r="AW282" s="246" t="str">
        <f t="shared" si="148"/>
        <v>Please complete all cells in row</v>
      </c>
      <c r="AX282" s="322"/>
      <c r="AY282" s="196"/>
      <c r="AZ282" s="196"/>
      <c r="BA282" s="196"/>
      <c r="BB282" s="196"/>
      <c r="BC282" s="196"/>
      <c r="BD282" s="196"/>
      <c r="BE282" s="196"/>
      <c r="BF282" s="247">
        <f t="shared" si="134"/>
        <v>1</v>
      </c>
      <c r="BG282" s="247">
        <f t="shared" si="135"/>
        <v>1</v>
      </c>
      <c r="BH282" s="247">
        <f t="shared" si="136"/>
        <v>1</v>
      </c>
      <c r="BI282" s="247">
        <f t="shared" si="137"/>
        <v>1</v>
      </c>
      <c r="BJ282" s="247">
        <f t="shared" si="138"/>
        <v>1</v>
      </c>
      <c r="BK282" s="247">
        <f t="shared" si="139"/>
        <v>1</v>
      </c>
      <c r="BL282" s="247">
        <f t="shared" si="140"/>
        <v>1</v>
      </c>
      <c r="BM282" s="232"/>
      <c r="BN282" s="232"/>
      <c r="BO282" s="232"/>
      <c r="BP282" s="232"/>
      <c r="BQ282" s="232"/>
      <c r="BR282" s="232"/>
      <c r="BS282" s="247">
        <f t="shared" si="141"/>
        <v>1</v>
      </c>
      <c r="BT282" s="232"/>
      <c r="BU282" s="232"/>
      <c r="BV282" s="247">
        <f t="shared" si="142"/>
        <v>1</v>
      </c>
      <c r="BW282" s="247">
        <f t="shared" si="143"/>
        <v>1</v>
      </c>
      <c r="BX282" s="247">
        <f t="shared" si="144"/>
        <v>1</v>
      </c>
      <c r="BY282" s="247">
        <f t="shared" si="145"/>
        <v>1</v>
      </c>
      <c r="BZ282" s="247">
        <f xml:space="preserve"> IF( ISNUMBER(#REF! ), 0, 1 )</f>
        <v>1</v>
      </c>
      <c r="CA282" s="247">
        <f t="shared" si="146"/>
        <v>1</v>
      </c>
      <c r="CB282" s="322"/>
      <c r="CC282" s="196"/>
      <c r="CD282" s="196"/>
      <c r="CE282" s="687"/>
      <c r="CF282" s="687"/>
      <c r="CG282" s="687"/>
    </row>
    <row r="283" spans="1:85" s="2444" customFormat="1" ht="15.75" customHeight="1">
      <c r="A283" s="687"/>
      <c r="B283" s="3053"/>
      <c r="C283" s="3054"/>
      <c r="D283" s="3085" t="s">
        <v>3600</v>
      </c>
      <c r="E283" s="3086"/>
      <c r="F283" s="3054"/>
      <c r="G283" s="3054"/>
      <c r="H283" s="3086"/>
      <c r="I283" s="3086"/>
      <c r="J283" s="3086"/>
      <c r="K283" s="3054"/>
      <c r="L283" s="3054"/>
      <c r="M283" s="3054"/>
      <c r="N283" s="3055"/>
      <c r="O283" s="3056"/>
      <c r="P283" s="3055"/>
      <c r="Q283" s="3057"/>
      <c r="R283" s="3056"/>
      <c r="S283" s="3056"/>
      <c r="T283" s="3056"/>
      <c r="U283" s="3090">
        <f t="shared" si="157"/>
        <v>0</v>
      </c>
      <c r="V283" s="3091">
        <f t="shared" si="158"/>
        <v>0</v>
      </c>
      <c r="W283" s="3091">
        <f t="shared" si="159"/>
        <v>0</v>
      </c>
      <c r="X283" s="3077"/>
      <c r="Y283" s="3075"/>
      <c r="Z283" s="3075"/>
      <c r="AA283" s="3058"/>
      <c r="AB283" s="3092">
        <f t="shared" si="160"/>
        <v>0</v>
      </c>
      <c r="AC283" s="3092" t="str">
        <f t="shared" si="161"/>
        <v/>
      </c>
      <c r="AD283" s="3058"/>
      <c r="AE283" s="3058"/>
      <c r="AF283" s="3056"/>
      <c r="AG283" s="3056"/>
      <c r="AH283" s="3056"/>
      <c r="AI283" s="3059" t="str">
        <f t="shared" si="149"/>
        <v>N</v>
      </c>
      <c r="AJ283" s="3059" t="str">
        <f t="shared" si="150"/>
        <v>N</v>
      </c>
      <c r="AK283" s="3059" t="str">
        <f t="shared" si="151"/>
        <v>N</v>
      </c>
      <c r="AL283" s="3059" t="str">
        <f t="shared" si="152"/>
        <v>N</v>
      </c>
      <c r="AM283" s="3059" t="str">
        <f t="shared" si="153"/>
        <v>N</v>
      </c>
      <c r="AN283" s="3059" t="str">
        <f t="shared" si="154"/>
        <v>N</v>
      </c>
      <c r="AO283" s="3059" t="str">
        <f t="shared" si="155"/>
        <v>N</v>
      </c>
      <c r="AP283" s="3059" t="str">
        <f t="shared" si="156"/>
        <v>N</v>
      </c>
      <c r="AQ283" s="3086"/>
      <c r="AR283" s="3060"/>
      <c r="AS283" s="32"/>
      <c r="AT283" s="34" t="s">
        <v>3875</v>
      </c>
      <c r="AU283" s="171"/>
      <c r="AV283" s="322"/>
      <c r="AW283" s="246" t="str">
        <f t="shared" si="148"/>
        <v>Please complete all cells in row</v>
      </c>
      <c r="AX283" s="322"/>
      <c r="AY283" s="196"/>
      <c r="AZ283" s="196"/>
      <c r="BA283" s="196"/>
      <c r="BB283" s="196"/>
      <c r="BC283" s="196"/>
      <c r="BD283" s="196"/>
      <c r="BE283" s="196"/>
      <c r="BF283" s="247">
        <f t="shared" si="134"/>
        <v>1</v>
      </c>
      <c r="BG283" s="247">
        <f t="shared" si="135"/>
        <v>1</v>
      </c>
      <c r="BH283" s="247">
        <f t="shared" si="136"/>
        <v>1</v>
      </c>
      <c r="BI283" s="247">
        <f t="shared" si="137"/>
        <v>1</v>
      </c>
      <c r="BJ283" s="247">
        <f t="shared" si="138"/>
        <v>1</v>
      </c>
      <c r="BK283" s="247">
        <f t="shared" si="139"/>
        <v>1</v>
      </c>
      <c r="BL283" s="247">
        <f t="shared" si="140"/>
        <v>1</v>
      </c>
      <c r="BM283" s="232"/>
      <c r="BN283" s="232"/>
      <c r="BO283" s="232"/>
      <c r="BP283" s="232"/>
      <c r="BQ283" s="232"/>
      <c r="BR283" s="232"/>
      <c r="BS283" s="247">
        <f t="shared" si="141"/>
        <v>1</v>
      </c>
      <c r="BT283" s="232"/>
      <c r="BU283" s="232"/>
      <c r="BV283" s="247">
        <f t="shared" si="142"/>
        <v>1</v>
      </c>
      <c r="BW283" s="247">
        <f t="shared" si="143"/>
        <v>1</v>
      </c>
      <c r="BX283" s="247">
        <f t="shared" si="144"/>
        <v>1</v>
      </c>
      <c r="BY283" s="247">
        <f t="shared" si="145"/>
        <v>1</v>
      </c>
      <c r="BZ283" s="247">
        <f xml:space="preserve"> IF( ISNUMBER(#REF! ), 0, 1 )</f>
        <v>1</v>
      </c>
      <c r="CA283" s="247">
        <f t="shared" si="146"/>
        <v>1</v>
      </c>
      <c r="CB283" s="322"/>
      <c r="CC283" s="196"/>
      <c r="CD283" s="196"/>
      <c r="CE283" s="687"/>
      <c r="CF283" s="687"/>
      <c r="CG283" s="687"/>
    </row>
    <row r="284" spans="1:85" s="2444" customFormat="1" ht="15.75" customHeight="1">
      <c r="A284" s="687"/>
      <c r="B284" s="3053"/>
      <c r="C284" s="3054"/>
      <c r="D284" s="3085" t="s">
        <v>3600</v>
      </c>
      <c r="E284" s="3086"/>
      <c r="F284" s="3054"/>
      <c r="G284" s="3054"/>
      <c r="H284" s="3086"/>
      <c r="I284" s="3086"/>
      <c r="J284" s="3086"/>
      <c r="K284" s="3054"/>
      <c r="L284" s="3054"/>
      <c r="M284" s="3054"/>
      <c r="N284" s="3055"/>
      <c r="O284" s="3056"/>
      <c r="P284" s="3055"/>
      <c r="Q284" s="3057"/>
      <c r="R284" s="3056"/>
      <c r="S284" s="3056"/>
      <c r="T284" s="3056"/>
      <c r="U284" s="3090">
        <f t="shared" si="157"/>
        <v>0</v>
      </c>
      <c r="V284" s="3091">
        <f t="shared" si="158"/>
        <v>0</v>
      </c>
      <c r="W284" s="3091">
        <f t="shared" si="159"/>
        <v>0</v>
      </c>
      <c r="X284" s="3077"/>
      <c r="Y284" s="3075"/>
      <c r="Z284" s="3075"/>
      <c r="AA284" s="3058"/>
      <c r="AB284" s="3092">
        <f t="shared" si="160"/>
        <v>0</v>
      </c>
      <c r="AC284" s="3092" t="str">
        <f t="shared" si="161"/>
        <v/>
      </c>
      <c r="AD284" s="3058"/>
      <c r="AE284" s="3058"/>
      <c r="AF284" s="3056"/>
      <c r="AG284" s="3056"/>
      <c r="AH284" s="3056"/>
      <c r="AI284" s="3059" t="str">
        <f t="shared" si="149"/>
        <v>N</v>
      </c>
      <c r="AJ284" s="3059" t="str">
        <f t="shared" si="150"/>
        <v>N</v>
      </c>
      <c r="AK284" s="3059" t="str">
        <f t="shared" si="151"/>
        <v>N</v>
      </c>
      <c r="AL284" s="3059" t="str">
        <f t="shared" si="152"/>
        <v>N</v>
      </c>
      <c r="AM284" s="3059" t="str">
        <f t="shared" si="153"/>
        <v>N</v>
      </c>
      <c r="AN284" s="3059" t="str">
        <f t="shared" si="154"/>
        <v>N</v>
      </c>
      <c r="AO284" s="3059" t="str">
        <f t="shared" si="155"/>
        <v>N</v>
      </c>
      <c r="AP284" s="3059" t="str">
        <f t="shared" si="156"/>
        <v>N</v>
      </c>
      <c r="AQ284" s="3086"/>
      <c r="AR284" s="3060"/>
      <c r="AS284" s="32"/>
      <c r="AT284" s="34" t="s">
        <v>3876</v>
      </c>
      <c r="AU284" s="171"/>
      <c r="AV284" s="322"/>
      <c r="AW284" s="246" t="str">
        <f t="shared" si="148"/>
        <v>Please complete all cells in row</v>
      </c>
      <c r="AX284" s="322"/>
      <c r="AY284" s="196"/>
      <c r="AZ284" s="196"/>
      <c r="BA284" s="196"/>
      <c r="BB284" s="196"/>
      <c r="BC284" s="196"/>
      <c r="BD284" s="196"/>
      <c r="BE284" s="196"/>
      <c r="BF284" s="247">
        <f t="shared" si="134"/>
        <v>1</v>
      </c>
      <c r="BG284" s="247">
        <f t="shared" si="135"/>
        <v>1</v>
      </c>
      <c r="BH284" s="247">
        <f t="shared" si="136"/>
        <v>1</v>
      </c>
      <c r="BI284" s="247">
        <f t="shared" si="137"/>
        <v>1</v>
      </c>
      <c r="BJ284" s="247">
        <f t="shared" si="138"/>
        <v>1</v>
      </c>
      <c r="BK284" s="247">
        <f t="shared" si="139"/>
        <v>1</v>
      </c>
      <c r="BL284" s="247">
        <f t="shared" si="140"/>
        <v>1</v>
      </c>
      <c r="BM284" s="232"/>
      <c r="BN284" s="232"/>
      <c r="BO284" s="232"/>
      <c r="BP284" s="232"/>
      <c r="BQ284" s="232"/>
      <c r="BR284" s="232"/>
      <c r="BS284" s="247">
        <f t="shared" si="141"/>
        <v>1</v>
      </c>
      <c r="BT284" s="232"/>
      <c r="BU284" s="232"/>
      <c r="BV284" s="247">
        <f t="shared" si="142"/>
        <v>1</v>
      </c>
      <c r="BW284" s="247">
        <f t="shared" si="143"/>
        <v>1</v>
      </c>
      <c r="BX284" s="247">
        <f t="shared" si="144"/>
        <v>1</v>
      </c>
      <c r="BY284" s="247">
        <f t="shared" si="145"/>
        <v>1</v>
      </c>
      <c r="BZ284" s="247">
        <f xml:space="preserve"> IF( ISNUMBER(#REF! ), 0, 1 )</f>
        <v>1</v>
      </c>
      <c r="CA284" s="247">
        <f t="shared" si="146"/>
        <v>1</v>
      </c>
      <c r="CB284" s="322"/>
      <c r="CC284" s="196"/>
      <c r="CD284" s="196"/>
      <c r="CE284" s="687"/>
      <c r="CF284" s="687"/>
      <c r="CG284" s="687"/>
    </row>
    <row r="285" spans="1:85" s="2444" customFormat="1" ht="15.75" customHeight="1">
      <c r="A285" s="687"/>
      <c r="B285" s="3053"/>
      <c r="C285" s="3054"/>
      <c r="D285" s="3085" t="s">
        <v>3600</v>
      </c>
      <c r="E285" s="3086"/>
      <c r="F285" s="3054"/>
      <c r="G285" s="3054"/>
      <c r="H285" s="3086"/>
      <c r="I285" s="3086"/>
      <c r="J285" s="3086"/>
      <c r="K285" s="3054"/>
      <c r="L285" s="3054"/>
      <c r="M285" s="3054"/>
      <c r="N285" s="3055"/>
      <c r="O285" s="3056"/>
      <c r="P285" s="3055"/>
      <c r="Q285" s="3057"/>
      <c r="R285" s="3056"/>
      <c r="S285" s="3056"/>
      <c r="T285" s="3056"/>
      <c r="U285" s="3090">
        <f t="shared" si="157"/>
        <v>0</v>
      </c>
      <c r="V285" s="3091">
        <f t="shared" si="158"/>
        <v>0</v>
      </c>
      <c r="W285" s="3091">
        <f t="shared" si="159"/>
        <v>0</v>
      </c>
      <c r="X285" s="3077"/>
      <c r="Y285" s="3075"/>
      <c r="Z285" s="3075"/>
      <c r="AA285" s="3058"/>
      <c r="AB285" s="3092">
        <f t="shared" si="160"/>
        <v>0</v>
      </c>
      <c r="AC285" s="3092" t="str">
        <f t="shared" si="161"/>
        <v/>
      </c>
      <c r="AD285" s="3058"/>
      <c r="AE285" s="3058"/>
      <c r="AF285" s="3056"/>
      <c r="AG285" s="3056"/>
      <c r="AH285" s="3056"/>
      <c r="AI285" s="3059" t="str">
        <f t="shared" si="149"/>
        <v>N</v>
      </c>
      <c r="AJ285" s="3059" t="str">
        <f t="shared" si="150"/>
        <v>N</v>
      </c>
      <c r="AK285" s="3059" t="str">
        <f t="shared" si="151"/>
        <v>N</v>
      </c>
      <c r="AL285" s="3059" t="str">
        <f t="shared" si="152"/>
        <v>N</v>
      </c>
      <c r="AM285" s="3059" t="str">
        <f t="shared" si="153"/>
        <v>N</v>
      </c>
      <c r="AN285" s="3059" t="str">
        <f t="shared" si="154"/>
        <v>N</v>
      </c>
      <c r="AO285" s="3059" t="str">
        <f t="shared" si="155"/>
        <v>N</v>
      </c>
      <c r="AP285" s="3059" t="str">
        <f t="shared" si="156"/>
        <v>N</v>
      </c>
      <c r="AQ285" s="3086"/>
      <c r="AR285" s="3060"/>
      <c r="AS285" s="32"/>
      <c r="AT285" s="34" t="s">
        <v>3877</v>
      </c>
      <c r="AU285" s="171"/>
      <c r="AV285" s="322"/>
      <c r="AW285" s="246" t="str">
        <f t="shared" si="148"/>
        <v>Please complete all cells in row</v>
      </c>
      <c r="AX285" s="322"/>
      <c r="AY285" s="196"/>
      <c r="AZ285" s="196"/>
      <c r="BA285" s="196"/>
      <c r="BB285" s="196"/>
      <c r="BC285" s="196"/>
      <c r="BD285" s="196"/>
      <c r="BE285" s="196"/>
      <c r="BF285" s="247">
        <f t="shared" si="134"/>
        <v>1</v>
      </c>
      <c r="BG285" s="247">
        <f t="shared" si="135"/>
        <v>1</v>
      </c>
      <c r="BH285" s="247">
        <f t="shared" si="136"/>
        <v>1</v>
      </c>
      <c r="BI285" s="247">
        <f t="shared" si="137"/>
        <v>1</v>
      </c>
      <c r="BJ285" s="247">
        <f t="shared" si="138"/>
        <v>1</v>
      </c>
      <c r="BK285" s="247">
        <f t="shared" si="139"/>
        <v>1</v>
      </c>
      <c r="BL285" s="247">
        <f t="shared" si="140"/>
        <v>1</v>
      </c>
      <c r="BM285" s="232"/>
      <c r="BN285" s="232"/>
      <c r="BO285" s="232"/>
      <c r="BP285" s="232"/>
      <c r="BQ285" s="232"/>
      <c r="BR285" s="232"/>
      <c r="BS285" s="247">
        <f t="shared" si="141"/>
        <v>1</v>
      </c>
      <c r="BT285" s="232"/>
      <c r="BU285" s="232"/>
      <c r="BV285" s="247">
        <f t="shared" si="142"/>
        <v>1</v>
      </c>
      <c r="BW285" s="247">
        <f t="shared" si="143"/>
        <v>1</v>
      </c>
      <c r="BX285" s="247">
        <f t="shared" si="144"/>
        <v>1</v>
      </c>
      <c r="BY285" s="247">
        <f t="shared" si="145"/>
        <v>1</v>
      </c>
      <c r="BZ285" s="247">
        <f xml:space="preserve"> IF( ISNUMBER(#REF! ), 0, 1 )</f>
        <v>1</v>
      </c>
      <c r="CA285" s="247">
        <f t="shared" si="146"/>
        <v>1</v>
      </c>
      <c r="CB285" s="322"/>
      <c r="CC285" s="196"/>
      <c r="CD285" s="196"/>
      <c r="CE285" s="687"/>
      <c r="CF285" s="687"/>
      <c r="CG285" s="687"/>
    </row>
    <row r="286" spans="1:85" s="2444" customFormat="1" ht="15.75" customHeight="1">
      <c r="A286" s="687"/>
      <c r="B286" s="3053"/>
      <c r="C286" s="3054"/>
      <c r="D286" s="3085" t="s">
        <v>3600</v>
      </c>
      <c r="E286" s="3086"/>
      <c r="F286" s="3054"/>
      <c r="G286" s="3054"/>
      <c r="H286" s="3086"/>
      <c r="I286" s="3086"/>
      <c r="J286" s="3086"/>
      <c r="K286" s="3054"/>
      <c r="L286" s="3054"/>
      <c r="M286" s="3054"/>
      <c r="N286" s="3055"/>
      <c r="O286" s="3056"/>
      <c r="P286" s="3055"/>
      <c r="Q286" s="3057"/>
      <c r="R286" s="3056"/>
      <c r="S286" s="3056"/>
      <c r="T286" s="3056"/>
      <c r="U286" s="3090">
        <f t="shared" si="157"/>
        <v>0</v>
      </c>
      <c r="V286" s="3091">
        <f t="shared" si="158"/>
        <v>0</v>
      </c>
      <c r="W286" s="3091">
        <f t="shared" si="159"/>
        <v>0</v>
      </c>
      <c r="X286" s="3077"/>
      <c r="Y286" s="3075"/>
      <c r="Z286" s="3075"/>
      <c r="AA286" s="3058"/>
      <c r="AB286" s="3092">
        <f t="shared" si="160"/>
        <v>0</v>
      </c>
      <c r="AC286" s="3092" t="str">
        <f t="shared" si="161"/>
        <v/>
      </c>
      <c r="AD286" s="3058"/>
      <c r="AE286" s="3058"/>
      <c r="AF286" s="3056"/>
      <c r="AG286" s="3056"/>
      <c r="AH286" s="3056"/>
      <c r="AI286" s="3059" t="str">
        <f t="shared" si="149"/>
        <v>N</v>
      </c>
      <c r="AJ286" s="3059" t="str">
        <f t="shared" si="150"/>
        <v>N</v>
      </c>
      <c r="AK286" s="3059" t="str">
        <f t="shared" si="151"/>
        <v>N</v>
      </c>
      <c r="AL286" s="3059" t="str">
        <f t="shared" si="152"/>
        <v>N</v>
      </c>
      <c r="AM286" s="3059" t="str">
        <f t="shared" si="153"/>
        <v>N</v>
      </c>
      <c r="AN286" s="3059" t="str">
        <f t="shared" si="154"/>
        <v>N</v>
      </c>
      <c r="AO286" s="3059" t="str">
        <f t="shared" si="155"/>
        <v>N</v>
      </c>
      <c r="AP286" s="3059" t="str">
        <f t="shared" si="156"/>
        <v>N</v>
      </c>
      <c r="AQ286" s="3086"/>
      <c r="AR286" s="3060"/>
      <c r="AS286" s="32"/>
      <c r="AT286" s="34" t="s">
        <v>3878</v>
      </c>
      <c r="AU286" s="171"/>
      <c r="AV286" s="322"/>
      <c r="AW286" s="246" t="str">
        <f t="shared" si="148"/>
        <v>Please complete all cells in row</v>
      </c>
      <c r="AX286" s="322"/>
      <c r="AY286" s="196"/>
      <c r="AZ286" s="196"/>
      <c r="BA286" s="196"/>
      <c r="BB286" s="196"/>
      <c r="BC286" s="196"/>
      <c r="BD286" s="196"/>
      <c r="BE286" s="196"/>
      <c r="BF286" s="247">
        <f t="shared" si="134"/>
        <v>1</v>
      </c>
      <c r="BG286" s="247">
        <f t="shared" si="135"/>
        <v>1</v>
      </c>
      <c r="BH286" s="247">
        <f t="shared" si="136"/>
        <v>1</v>
      </c>
      <c r="BI286" s="247">
        <f t="shared" si="137"/>
        <v>1</v>
      </c>
      <c r="BJ286" s="247">
        <f t="shared" si="138"/>
        <v>1</v>
      </c>
      <c r="BK286" s="247">
        <f t="shared" si="139"/>
        <v>1</v>
      </c>
      <c r="BL286" s="247">
        <f t="shared" si="140"/>
        <v>1</v>
      </c>
      <c r="BM286" s="232"/>
      <c r="BN286" s="232"/>
      <c r="BO286" s="232"/>
      <c r="BP286" s="232"/>
      <c r="BQ286" s="232"/>
      <c r="BR286" s="232"/>
      <c r="BS286" s="247">
        <f t="shared" si="141"/>
        <v>1</v>
      </c>
      <c r="BT286" s="232"/>
      <c r="BU286" s="232"/>
      <c r="BV286" s="247">
        <f t="shared" si="142"/>
        <v>1</v>
      </c>
      <c r="BW286" s="247">
        <f t="shared" si="143"/>
        <v>1</v>
      </c>
      <c r="BX286" s="247">
        <f t="shared" si="144"/>
        <v>1</v>
      </c>
      <c r="BY286" s="247">
        <f t="shared" si="145"/>
        <v>1</v>
      </c>
      <c r="BZ286" s="247">
        <f xml:space="preserve"> IF( ISNUMBER(#REF! ), 0, 1 )</f>
        <v>1</v>
      </c>
      <c r="CA286" s="247">
        <f t="shared" si="146"/>
        <v>1</v>
      </c>
      <c r="CB286" s="322"/>
      <c r="CC286" s="196"/>
      <c r="CD286" s="196"/>
      <c r="CE286" s="687"/>
      <c r="CF286" s="687"/>
      <c r="CG286" s="687"/>
    </row>
    <row r="287" spans="1:85" s="2444" customFormat="1" ht="15.75" customHeight="1">
      <c r="A287" s="687"/>
      <c r="B287" s="3053"/>
      <c r="C287" s="3054"/>
      <c r="D287" s="3085" t="s">
        <v>3600</v>
      </c>
      <c r="E287" s="3086"/>
      <c r="F287" s="3054"/>
      <c r="G287" s="3054"/>
      <c r="H287" s="3086"/>
      <c r="I287" s="3086"/>
      <c r="J287" s="3086"/>
      <c r="K287" s="3054"/>
      <c r="L287" s="3054"/>
      <c r="M287" s="3054"/>
      <c r="N287" s="3055"/>
      <c r="O287" s="3056"/>
      <c r="P287" s="3055"/>
      <c r="Q287" s="3057"/>
      <c r="R287" s="3056"/>
      <c r="S287" s="3056"/>
      <c r="T287" s="3056"/>
      <c r="U287" s="3090">
        <f t="shared" si="157"/>
        <v>0</v>
      </c>
      <c r="V287" s="3091">
        <f t="shared" si="158"/>
        <v>0</v>
      </c>
      <c r="W287" s="3091">
        <f t="shared" si="159"/>
        <v>0</v>
      </c>
      <c r="X287" s="3077"/>
      <c r="Y287" s="3075"/>
      <c r="Z287" s="3075"/>
      <c r="AA287" s="3058"/>
      <c r="AB287" s="3092">
        <f t="shared" si="160"/>
        <v>0</v>
      </c>
      <c r="AC287" s="3092" t="str">
        <f t="shared" si="161"/>
        <v/>
      </c>
      <c r="AD287" s="3058"/>
      <c r="AE287" s="3058"/>
      <c r="AF287" s="3056"/>
      <c r="AG287" s="3056"/>
      <c r="AH287" s="3056"/>
      <c r="AI287" s="3059" t="str">
        <f t="shared" si="149"/>
        <v>N</v>
      </c>
      <c r="AJ287" s="3059" t="str">
        <f t="shared" si="150"/>
        <v>N</v>
      </c>
      <c r="AK287" s="3059" t="str">
        <f t="shared" si="151"/>
        <v>N</v>
      </c>
      <c r="AL287" s="3059" t="str">
        <f t="shared" si="152"/>
        <v>N</v>
      </c>
      <c r="AM287" s="3059" t="str">
        <f t="shared" si="153"/>
        <v>N</v>
      </c>
      <c r="AN287" s="3059" t="str">
        <f t="shared" si="154"/>
        <v>N</v>
      </c>
      <c r="AO287" s="3059" t="str">
        <f t="shared" si="155"/>
        <v>N</v>
      </c>
      <c r="AP287" s="3059" t="str">
        <f t="shared" si="156"/>
        <v>N</v>
      </c>
      <c r="AQ287" s="3086"/>
      <c r="AR287" s="3060"/>
      <c r="AS287" s="32"/>
      <c r="AT287" s="34" t="s">
        <v>3879</v>
      </c>
      <c r="AU287" s="171"/>
      <c r="AV287" s="322"/>
      <c r="AW287" s="246" t="str">
        <f t="shared" si="148"/>
        <v>Please complete all cells in row</v>
      </c>
      <c r="AX287" s="322"/>
      <c r="AY287" s="196"/>
      <c r="AZ287" s="196"/>
      <c r="BA287" s="196"/>
      <c r="BB287" s="196"/>
      <c r="BC287" s="196"/>
      <c r="BD287" s="196"/>
      <c r="BE287" s="196"/>
      <c r="BF287" s="247">
        <f t="shared" si="134"/>
        <v>1</v>
      </c>
      <c r="BG287" s="247">
        <f t="shared" si="135"/>
        <v>1</v>
      </c>
      <c r="BH287" s="247">
        <f t="shared" si="136"/>
        <v>1</v>
      </c>
      <c r="BI287" s="247">
        <f t="shared" si="137"/>
        <v>1</v>
      </c>
      <c r="BJ287" s="247">
        <f t="shared" si="138"/>
        <v>1</v>
      </c>
      <c r="BK287" s="247">
        <f t="shared" si="139"/>
        <v>1</v>
      </c>
      <c r="BL287" s="247">
        <f t="shared" si="140"/>
        <v>1</v>
      </c>
      <c r="BM287" s="232"/>
      <c r="BN287" s="232"/>
      <c r="BO287" s="232"/>
      <c r="BP287" s="232"/>
      <c r="BQ287" s="232"/>
      <c r="BR287" s="232"/>
      <c r="BS287" s="247">
        <f t="shared" si="141"/>
        <v>1</v>
      </c>
      <c r="BT287" s="232"/>
      <c r="BU287" s="232"/>
      <c r="BV287" s="247">
        <f t="shared" si="142"/>
        <v>1</v>
      </c>
      <c r="BW287" s="247">
        <f t="shared" si="143"/>
        <v>1</v>
      </c>
      <c r="BX287" s="247">
        <f t="shared" si="144"/>
        <v>1</v>
      </c>
      <c r="BY287" s="247">
        <f t="shared" si="145"/>
        <v>1</v>
      </c>
      <c r="BZ287" s="247">
        <f xml:space="preserve"> IF( ISNUMBER(#REF! ), 0, 1 )</f>
        <v>1</v>
      </c>
      <c r="CA287" s="247">
        <f t="shared" si="146"/>
        <v>1</v>
      </c>
      <c r="CB287" s="322"/>
      <c r="CC287" s="196"/>
      <c r="CD287" s="196"/>
      <c r="CE287" s="687"/>
      <c r="CF287" s="687"/>
      <c r="CG287" s="687"/>
    </row>
    <row r="288" spans="1:85" s="2444" customFormat="1" ht="15.75" customHeight="1">
      <c r="A288" s="687"/>
      <c r="B288" s="3053"/>
      <c r="C288" s="3054"/>
      <c r="D288" s="3085" t="s">
        <v>3600</v>
      </c>
      <c r="E288" s="3086"/>
      <c r="F288" s="3054"/>
      <c r="G288" s="3054"/>
      <c r="H288" s="3086"/>
      <c r="I288" s="3086"/>
      <c r="J288" s="3086"/>
      <c r="K288" s="3054"/>
      <c r="L288" s="3054"/>
      <c r="M288" s="3054"/>
      <c r="N288" s="3055"/>
      <c r="O288" s="3056"/>
      <c r="P288" s="3055"/>
      <c r="Q288" s="3057"/>
      <c r="R288" s="3056"/>
      <c r="S288" s="3056"/>
      <c r="T288" s="3056"/>
      <c r="U288" s="3090">
        <f t="shared" si="157"/>
        <v>0</v>
      </c>
      <c r="V288" s="3091">
        <f t="shared" si="158"/>
        <v>0</v>
      </c>
      <c r="W288" s="3091">
        <f t="shared" si="159"/>
        <v>0</v>
      </c>
      <c r="X288" s="3077"/>
      <c r="Y288" s="3075"/>
      <c r="Z288" s="3075"/>
      <c r="AA288" s="3058"/>
      <c r="AB288" s="3092">
        <f t="shared" si="160"/>
        <v>0</v>
      </c>
      <c r="AC288" s="3092" t="str">
        <f t="shared" si="161"/>
        <v/>
      </c>
      <c r="AD288" s="3058"/>
      <c r="AE288" s="3058"/>
      <c r="AF288" s="3056"/>
      <c r="AG288" s="3056"/>
      <c r="AH288" s="3056"/>
      <c r="AI288" s="3059" t="str">
        <f t="shared" si="149"/>
        <v>N</v>
      </c>
      <c r="AJ288" s="3059" t="str">
        <f t="shared" si="150"/>
        <v>N</v>
      </c>
      <c r="AK288" s="3059" t="str">
        <f t="shared" si="151"/>
        <v>N</v>
      </c>
      <c r="AL288" s="3059" t="str">
        <f t="shared" si="152"/>
        <v>N</v>
      </c>
      <c r="AM288" s="3059" t="str">
        <f t="shared" si="153"/>
        <v>N</v>
      </c>
      <c r="AN288" s="3059" t="str">
        <f t="shared" si="154"/>
        <v>N</v>
      </c>
      <c r="AO288" s="3059" t="str">
        <f t="shared" si="155"/>
        <v>N</v>
      </c>
      <c r="AP288" s="3059" t="str">
        <f t="shared" si="156"/>
        <v>N</v>
      </c>
      <c r="AQ288" s="3086"/>
      <c r="AR288" s="3060"/>
      <c r="AS288" s="32"/>
      <c r="AT288" s="34" t="s">
        <v>3880</v>
      </c>
      <c r="AU288" s="171"/>
      <c r="AV288" s="322"/>
      <c r="AW288" s="246" t="str">
        <f t="shared" si="148"/>
        <v>Please complete all cells in row</v>
      </c>
      <c r="AX288" s="322"/>
      <c r="AY288" s="196"/>
      <c r="AZ288" s="196"/>
      <c r="BA288" s="196"/>
      <c r="BB288" s="196"/>
      <c r="BC288" s="196"/>
      <c r="BD288" s="196"/>
      <c r="BE288" s="196"/>
      <c r="BF288" s="247">
        <f t="shared" ref="BF288:BF351" si="162" xml:space="preserve"> IF( ISNUMBER( N160 ), 0, 1 )</f>
        <v>1</v>
      </c>
      <c r="BG288" s="247">
        <f t="shared" ref="BG288:BG351" si="163" xml:space="preserve"> IF( ISNUMBER(O288 ), 0, 1 )</f>
        <v>1</v>
      </c>
      <c r="BH288" s="247">
        <f t="shared" ref="BH288:BH351" si="164" xml:space="preserve"> IF( ISNUMBER(P288 ), 0, 1 )</f>
        <v>1</v>
      </c>
      <c r="BI288" s="247">
        <f t="shared" ref="BI288:BI351" si="165" xml:space="preserve"> IF( ISNUMBER(Q288 ), 0, 1 )</f>
        <v>1</v>
      </c>
      <c r="BJ288" s="247">
        <f t="shared" ref="BJ288:BJ351" si="166" xml:space="preserve"> IF( ISNUMBER(R288 ), 0, 1 )</f>
        <v>1</v>
      </c>
      <c r="BK288" s="247">
        <f t="shared" ref="BK288:BK351" si="167" xml:space="preserve"> IF( ISNUMBER(S288 ), 0, 1 )</f>
        <v>1</v>
      </c>
      <c r="BL288" s="247">
        <f t="shared" ref="BL288:BL351" si="168" xml:space="preserve"> IF( ISNUMBER(T288 ), 0, 1 )</f>
        <v>1</v>
      </c>
      <c r="BM288" s="232"/>
      <c r="BN288" s="232"/>
      <c r="BO288" s="232"/>
      <c r="BP288" s="232"/>
      <c r="BQ288" s="232"/>
      <c r="BR288" s="232"/>
      <c r="BS288" s="247">
        <f t="shared" ref="BS288:BS351" si="169" xml:space="preserve"> IF( ISNUMBER(AA288 ), 0, 1 )</f>
        <v>1</v>
      </c>
      <c r="BT288" s="232"/>
      <c r="BU288" s="232"/>
      <c r="BV288" s="247">
        <f t="shared" ref="BV288:BV351" si="170" xml:space="preserve"> IF( ISNUMBER(AD288 ), 0, 1 )</f>
        <v>1</v>
      </c>
      <c r="BW288" s="247">
        <f t="shared" ref="BW288:BW351" si="171" xml:space="preserve"> IF( ISNUMBER(AE288 ), 0, 1 )</f>
        <v>1</v>
      </c>
      <c r="BX288" s="247">
        <f t="shared" ref="BX288:BX351" si="172" xml:space="preserve"> IF( ISNUMBER(AF288 ), 0, 1 )</f>
        <v>1</v>
      </c>
      <c r="BY288" s="247">
        <f t="shared" ref="BY288:BY351" si="173" xml:space="preserve"> IF( ISNUMBER(AG288 ), 0, 1 )</f>
        <v>1</v>
      </c>
      <c r="BZ288" s="247">
        <f xml:space="preserve"> IF( ISNUMBER(#REF! ), 0, 1 )</f>
        <v>1</v>
      </c>
      <c r="CA288" s="247">
        <f t="shared" ref="CA288:CA351" si="174" xml:space="preserve"> IF( ISNUMBER(AR288 ), 0, 1 )</f>
        <v>1</v>
      </c>
      <c r="CB288" s="322"/>
      <c r="CC288" s="196"/>
      <c r="CD288" s="196"/>
      <c r="CE288" s="687"/>
      <c r="CF288" s="687"/>
      <c r="CG288" s="687"/>
    </row>
    <row r="289" spans="1:85" s="2444" customFormat="1" ht="15.75" customHeight="1">
      <c r="A289" s="687"/>
      <c r="B289" s="3053"/>
      <c r="C289" s="3054"/>
      <c r="D289" s="3085" t="s">
        <v>3600</v>
      </c>
      <c r="E289" s="3086"/>
      <c r="F289" s="3054"/>
      <c r="G289" s="3054"/>
      <c r="H289" s="3086"/>
      <c r="I289" s="3086"/>
      <c r="J289" s="3086"/>
      <c r="K289" s="3054"/>
      <c r="L289" s="3054"/>
      <c r="M289" s="3054"/>
      <c r="N289" s="3055"/>
      <c r="O289" s="3056"/>
      <c r="P289" s="3055"/>
      <c r="Q289" s="3057"/>
      <c r="R289" s="3056"/>
      <c r="S289" s="3056"/>
      <c r="T289" s="3056"/>
      <c r="U289" s="3090">
        <f t="shared" si="157"/>
        <v>0</v>
      </c>
      <c r="V289" s="3091">
        <f t="shared" si="158"/>
        <v>0</v>
      </c>
      <c r="W289" s="3091">
        <f t="shared" si="159"/>
        <v>0</v>
      </c>
      <c r="X289" s="3077"/>
      <c r="Y289" s="3075"/>
      <c r="Z289" s="3075"/>
      <c r="AA289" s="3058"/>
      <c r="AB289" s="3092">
        <f t="shared" si="160"/>
        <v>0</v>
      </c>
      <c r="AC289" s="3092" t="str">
        <f t="shared" si="161"/>
        <v/>
      </c>
      <c r="AD289" s="3058"/>
      <c r="AE289" s="3058"/>
      <c r="AF289" s="3056"/>
      <c r="AG289" s="3056"/>
      <c r="AH289" s="3056"/>
      <c r="AI289" s="3059" t="str">
        <f t="shared" si="149"/>
        <v>N</v>
      </c>
      <c r="AJ289" s="3059" t="str">
        <f t="shared" si="150"/>
        <v>N</v>
      </c>
      <c r="AK289" s="3059" t="str">
        <f t="shared" si="151"/>
        <v>N</v>
      </c>
      <c r="AL289" s="3059" t="str">
        <f t="shared" si="152"/>
        <v>N</v>
      </c>
      <c r="AM289" s="3059" t="str">
        <f t="shared" si="153"/>
        <v>N</v>
      </c>
      <c r="AN289" s="3059" t="str">
        <f t="shared" si="154"/>
        <v>N</v>
      </c>
      <c r="AO289" s="3059" t="str">
        <f t="shared" si="155"/>
        <v>N</v>
      </c>
      <c r="AP289" s="3059" t="str">
        <f t="shared" si="156"/>
        <v>N</v>
      </c>
      <c r="AQ289" s="3086"/>
      <c r="AR289" s="3060"/>
      <c r="AS289" s="32"/>
      <c r="AT289" s="34" t="s">
        <v>3881</v>
      </c>
      <c r="AU289" s="171"/>
      <c r="AV289" s="322"/>
      <c r="AW289" s="246" t="str">
        <f t="shared" si="148"/>
        <v>Please complete all cells in row</v>
      </c>
      <c r="AX289" s="322"/>
      <c r="AY289" s="196"/>
      <c r="AZ289" s="196"/>
      <c r="BA289" s="196"/>
      <c r="BB289" s="196"/>
      <c r="BC289" s="196"/>
      <c r="BD289" s="196"/>
      <c r="BE289" s="196"/>
      <c r="BF289" s="247">
        <f t="shared" si="162"/>
        <v>1</v>
      </c>
      <c r="BG289" s="247">
        <f t="shared" si="163"/>
        <v>1</v>
      </c>
      <c r="BH289" s="247">
        <f t="shared" si="164"/>
        <v>1</v>
      </c>
      <c r="BI289" s="247">
        <f t="shared" si="165"/>
        <v>1</v>
      </c>
      <c r="BJ289" s="247">
        <f t="shared" si="166"/>
        <v>1</v>
      </c>
      <c r="BK289" s="247">
        <f t="shared" si="167"/>
        <v>1</v>
      </c>
      <c r="BL289" s="247">
        <f t="shared" si="168"/>
        <v>1</v>
      </c>
      <c r="BM289" s="232"/>
      <c r="BN289" s="232"/>
      <c r="BO289" s="232"/>
      <c r="BP289" s="232"/>
      <c r="BQ289" s="232"/>
      <c r="BR289" s="232"/>
      <c r="BS289" s="247">
        <f t="shared" si="169"/>
        <v>1</v>
      </c>
      <c r="BT289" s="232"/>
      <c r="BU289" s="232"/>
      <c r="BV289" s="247">
        <f t="shared" si="170"/>
        <v>1</v>
      </c>
      <c r="BW289" s="247">
        <f t="shared" si="171"/>
        <v>1</v>
      </c>
      <c r="BX289" s="247">
        <f t="shared" si="172"/>
        <v>1</v>
      </c>
      <c r="BY289" s="247">
        <f t="shared" si="173"/>
        <v>1</v>
      </c>
      <c r="BZ289" s="247">
        <f xml:space="preserve"> IF( ISNUMBER(#REF! ), 0, 1 )</f>
        <v>1</v>
      </c>
      <c r="CA289" s="247">
        <f t="shared" si="174"/>
        <v>1</v>
      </c>
      <c r="CB289" s="322"/>
      <c r="CC289" s="196"/>
      <c r="CD289" s="196"/>
      <c r="CE289" s="687"/>
      <c r="CF289" s="687"/>
      <c r="CG289" s="687"/>
    </row>
    <row r="290" spans="1:85" s="2444" customFormat="1" ht="15.75" customHeight="1">
      <c r="A290" s="687"/>
      <c r="B290" s="3053"/>
      <c r="C290" s="3054"/>
      <c r="D290" s="3085" t="s">
        <v>3600</v>
      </c>
      <c r="E290" s="3086"/>
      <c r="F290" s="3054"/>
      <c r="G290" s="3054"/>
      <c r="H290" s="3086"/>
      <c r="I290" s="3086"/>
      <c r="J290" s="3086"/>
      <c r="K290" s="3054"/>
      <c r="L290" s="3054"/>
      <c r="M290" s="3054"/>
      <c r="N290" s="3055"/>
      <c r="O290" s="3056"/>
      <c r="P290" s="3055"/>
      <c r="Q290" s="3057"/>
      <c r="R290" s="3056"/>
      <c r="S290" s="3056"/>
      <c r="T290" s="3056"/>
      <c r="U290" s="3090">
        <f t="shared" si="157"/>
        <v>0</v>
      </c>
      <c r="V290" s="3091">
        <f t="shared" si="158"/>
        <v>0</v>
      </c>
      <c r="W290" s="3091">
        <f t="shared" si="159"/>
        <v>0</v>
      </c>
      <c r="X290" s="3077"/>
      <c r="Y290" s="3075"/>
      <c r="Z290" s="3075"/>
      <c r="AA290" s="3058"/>
      <c r="AB290" s="3092">
        <f t="shared" si="160"/>
        <v>0</v>
      </c>
      <c r="AC290" s="3092" t="str">
        <f t="shared" si="161"/>
        <v/>
      </c>
      <c r="AD290" s="3058"/>
      <c r="AE290" s="3058"/>
      <c r="AF290" s="3056"/>
      <c r="AG290" s="3056"/>
      <c r="AH290" s="3056"/>
      <c r="AI290" s="3059" t="str">
        <f t="shared" si="149"/>
        <v>N</v>
      </c>
      <c r="AJ290" s="3059" t="str">
        <f t="shared" si="150"/>
        <v>N</v>
      </c>
      <c r="AK290" s="3059" t="str">
        <f t="shared" si="151"/>
        <v>N</v>
      </c>
      <c r="AL290" s="3059" t="str">
        <f t="shared" si="152"/>
        <v>N</v>
      </c>
      <c r="AM290" s="3059" t="str">
        <f t="shared" si="153"/>
        <v>N</v>
      </c>
      <c r="AN290" s="3059" t="str">
        <f t="shared" si="154"/>
        <v>N</v>
      </c>
      <c r="AO290" s="3059" t="str">
        <f t="shared" si="155"/>
        <v>N</v>
      </c>
      <c r="AP290" s="3059" t="str">
        <f t="shared" si="156"/>
        <v>N</v>
      </c>
      <c r="AQ290" s="3086"/>
      <c r="AR290" s="3060"/>
      <c r="AS290" s="32"/>
      <c r="AT290" s="34" t="s">
        <v>3882</v>
      </c>
      <c r="AU290" s="171"/>
      <c r="AV290" s="322"/>
      <c r="AW290" s="246" t="str">
        <f t="shared" si="148"/>
        <v>Please complete all cells in row</v>
      </c>
      <c r="AX290" s="322"/>
      <c r="AY290" s="196"/>
      <c r="AZ290" s="196"/>
      <c r="BA290" s="196"/>
      <c r="BB290" s="196"/>
      <c r="BC290" s="196"/>
      <c r="BD290" s="196"/>
      <c r="BE290" s="196"/>
      <c r="BF290" s="247">
        <f t="shared" si="162"/>
        <v>1</v>
      </c>
      <c r="BG290" s="247">
        <f t="shared" si="163"/>
        <v>1</v>
      </c>
      <c r="BH290" s="247">
        <f t="shared" si="164"/>
        <v>1</v>
      </c>
      <c r="BI290" s="247">
        <f t="shared" si="165"/>
        <v>1</v>
      </c>
      <c r="BJ290" s="247">
        <f t="shared" si="166"/>
        <v>1</v>
      </c>
      <c r="BK290" s="247">
        <f t="shared" si="167"/>
        <v>1</v>
      </c>
      <c r="BL290" s="247">
        <f t="shared" si="168"/>
        <v>1</v>
      </c>
      <c r="BM290" s="232"/>
      <c r="BN290" s="232"/>
      <c r="BO290" s="232"/>
      <c r="BP290" s="232"/>
      <c r="BQ290" s="232"/>
      <c r="BR290" s="232"/>
      <c r="BS290" s="247">
        <f t="shared" si="169"/>
        <v>1</v>
      </c>
      <c r="BT290" s="232"/>
      <c r="BU290" s="232"/>
      <c r="BV290" s="247">
        <f t="shared" si="170"/>
        <v>1</v>
      </c>
      <c r="BW290" s="247">
        <f t="shared" si="171"/>
        <v>1</v>
      </c>
      <c r="BX290" s="247">
        <f t="shared" si="172"/>
        <v>1</v>
      </c>
      <c r="BY290" s="247">
        <f t="shared" si="173"/>
        <v>1</v>
      </c>
      <c r="BZ290" s="247">
        <f xml:space="preserve"> IF( ISNUMBER(#REF! ), 0, 1 )</f>
        <v>1</v>
      </c>
      <c r="CA290" s="247">
        <f t="shared" si="174"/>
        <v>1</v>
      </c>
      <c r="CB290" s="322"/>
      <c r="CC290" s="196"/>
      <c r="CD290" s="196"/>
      <c r="CE290" s="687"/>
      <c r="CF290" s="687"/>
      <c r="CG290" s="687"/>
    </row>
    <row r="291" spans="1:85" s="2444" customFormat="1" ht="15.75" customHeight="1">
      <c r="A291" s="687"/>
      <c r="B291" s="3053"/>
      <c r="C291" s="3054"/>
      <c r="D291" s="3085" t="s">
        <v>3600</v>
      </c>
      <c r="E291" s="3086"/>
      <c r="F291" s="3054"/>
      <c r="G291" s="3054"/>
      <c r="H291" s="3086"/>
      <c r="I291" s="3086"/>
      <c r="J291" s="3086"/>
      <c r="K291" s="3054"/>
      <c r="L291" s="3054"/>
      <c r="M291" s="3054"/>
      <c r="N291" s="3055"/>
      <c r="O291" s="3056"/>
      <c r="P291" s="3055"/>
      <c r="Q291" s="3057"/>
      <c r="R291" s="3056"/>
      <c r="S291" s="3056"/>
      <c r="T291" s="3056"/>
      <c r="U291" s="3090">
        <f t="shared" si="157"/>
        <v>0</v>
      </c>
      <c r="V291" s="3091">
        <f t="shared" si="158"/>
        <v>0</v>
      </c>
      <c r="W291" s="3091">
        <f t="shared" si="159"/>
        <v>0</v>
      </c>
      <c r="X291" s="3077"/>
      <c r="Y291" s="3075"/>
      <c r="Z291" s="3075"/>
      <c r="AA291" s="3058"/>
      <c r="AB291" s="3092">
        <f t="shared" si="160"/>
        <v>0</v>
      </c>
      <c r="AC291" s="3092" t="str">
        <f t="shared" si="161"/>
        <v/>
      </c>
      <c r="AD291" s="3058"/>
      <c r="AE291" s="3058"/>
      <c r="AF291" s="3056"/>
      <c r="AG291" s="3056"/>
      <c r="AH291" s="3056"/>
      <c r="AI291" s="3059" t="str">
        <f t="shared" si="149"/>
        <v>N</v>
      </c>
      <c r="AJ291" s="3059" t="str">
        <f t="shared" si="150"/>
        <v>N</v>
      </c>
      <c r="AK291" s="3059" t="str">
        <f t="shared" si="151"/>
        <v>N</v>
      </c>
      <c r="AL291" s="3059" t="str">
        <f t="shared" si="152"/>
        <v>N</v>
      </c>
      <c r="AM291" s="3059" t="str">
        <f t="shared" si="153"/>
        <v>N</v>
      </c>
      <c r="AN291" s="3059" t="str">
        <f t="shared" si="154"/>
        <v>N</v>
      </c>
      <c r="AO291" s="3059" t="str">
        <f t="shared" si="155"/>
        <v>N</v>
      </c>
      <c r="AP291" s="3059" t="str">
        <f t="shared" si="156"/>
        <v>N</v>
      </c>
      <c r="AQ291" s="3086"/>
      <c r="AR291" s="3060"/>
      <c r="AS291" s="32"/>
      <c r="AT291" s="34" t="s">
        <v>3883</v>
      </c>
      <c r="AU291" s="171"/>
      <c r="AV291" s="322"/>
      <c r="AW291" s="246" t="str">
        <f t="shared" si="148"/>
        <v>Please complete all cells in row</v>
      </c>
      <c r="AX291" s="322"/>
      <c r="AY291" s="196"/>
      <c r="AZ291" s="196"/>
      <c r="BA291" s="196"/>
      <c r="BB291" s="196"/>
      <c r="BC291" s="196"/>
      <c r="BD291" s="196"/>
      <c r="BE291" s="196"/>
      <c r="BF291" s="247">
        <f t="shared" si="162"/>
        <v>1</v>
      </c>
      <c r="BG291" s="247">
        <f t="shared" si="163"/>
        <v>1</v>
      </c>
      <c r="BH291" s="247">
        <f t="shared" si="164"/>
        <v>1</v>
      </c>
      <c r="BI291" s="247">
        <f t="shared" si="165"/>
        <v>1</v>
      </c>
      <c r="BJ291" s="247">
        <f t="shared" si="166"/>
        <v>1</v>
      </c>
      <c r="BK291" s="247">
        <f t="shared" si="167"/>
        <v>1</v>
      </c>
      <c r="BL291" s="247">
        <f t="shared" si="168"/>
        <v>1</v>
      </c>
      <c r="BM291" s="232"/>
      <c r="BN291" s="232"/>
      <c r="BO291" s="232"/>
      <c r="BP291" s="232"/>
      <c r="BQ291" s="232"/>
      <c r="BR291" s="232"/>
      <c r="BS291" s="247">
        <f t="shared" si="169"/>
        <v>1</v>
      </c>
      <c r="BT291" s="232"/>
      <c r="BU291" s="232"/>
      <c r="BV291" s="247">
        <f t="shared" si="170"/>
        <v>1</v>
      </c>
      <c r="BW291" s="247">
        <f t="shared" si="171"/>
        <v>1</v>
      </c>
      <c r="BX291" s="247">
        <f t="shared" si="172"/>
        <v>1</v>
      </c>
      <c r="BY291" s="247">
        <f t="shared" si="173"/>
        <v>1</v>
      </c>
      <c r="BZ291" s="247">
        <f xml:space="preserve"> IF( ISNUMBER(#REF! ), 0, 1 )</f>
        <v>1</v>
      </c>
      <c r="CA291" s="247">
        <f t="shared" si="174"/>
        <v>1</v>
      </c>
      <c r="CB291" s="322"/>
      <c r="CC291" s="196"/>
      <c r="CD291" s="196"/>
      <c r="CE291" s="687"/>
      <c r="CF291" s="687"/>
      <c r="CG291" s="687"/>
    </row>
    <row r="292" spans="1:85" s="2444" customFormat="1" ht="15.75" customHeight="1">
      <c r="A292" s="687"/>
      <c r="B292" s="3053"/>
      <c r="C292" s="3054"/>
      <c r="D292" s="3085" t="s">
        <v>3600</v>
      </c>
      <c r="E292" s="3086"/>
      <c r="F292" s="3054"/>
      <c r="G292" s="3054"/>
      <c r="H292" s="3086"/>
      <c r="I292" s="3086"/>
      <c r="J292" s="3086"/>
      <c r="K292" s="3054"/>
      <c r="L292" s="3054"/>
      <c r="M292" s="3054"/>
      <c r="N292" s="3055"/>
      <c r="O292" s="3056"/>
      <c r="P292" s="3055"/>
      <c r="Q292" s="3057"/>
      <c r="R292" s="3056"/>
      <c r="S292" s="3056"/>
      <c r="T292" s="3056"/>
      <c r="U292" s="3090">
        <f t="shared" si="157"/>
        <v>0</v>
      </c>
      <c r="V292" s="3091">
        <f t="shared" si="158"/>
        <v>0</v>
      </c>
      <c r="W292" s="3091">
        <f t="shared" si="159"/>
        <v>0</v>
      </c>
      <c r="X292" s="3077"/>
      <c r="Y292" s="3075"/>
      <c r="Z292" s="3075"/>
      <c r="AA292" s="3058"/>
      <c r="AB292" s="3092">
        <f t="shared" si="160"/>
        <v>0</v>
      </c>
      <c r="AC292" s="3092" t="str">
        <f t="shared" si="161"/>
        <v/>
      </c>
      <c r="AD292" s="3058"/>
      <c r="AE292" s="3058"/>
      <c r="AF292" s="3056"/>
      <c r="AG292" s="3056"/>
      <c r="AH292" s="3056"/>
      <c r="AI292" s="3059" t="str">
        <f t="shared" si="149"/>
        <v>N</v>
      </c>
      <c r="AJ292" s="3059" t="str">
        <f t="shared" si="150"/>
        <v>N</v>
      </c>
      <c r="AK292" s="3059" t="str">
        <f t="shared" si="151"/>
        <v>N</v>
      </c>
      <c r="AL292" s="3059" t="str">
        <f t="shared" si="152"/>
        <v>N</v>
      </c>
      <c r="AM292" s="3059" t="str">
        <f t="shared" si="153"/>
        <v>N</v>
      </c>
      <c r="AN292" s="3059" t="str">
        <f t="shared" si="154"/>
        <v>N</v>
      </c>
      <c r="AO292" s="3059" t="str">
        <f t="shared" si="155"/>
        <v>N</v>
      </c>
      <c r="AP292" s="3059" t="str">
        <f t="shared" si="156"/>
        <v>N</v>
      </c>
      <c r="AQ292" s="3086"/>
      <c r="AR292" s="3060"/>
      <c r="AS292" s="32"/>
      <c r="AT292" s="34" t="s">
        <v>3884</v>
      </c>
      <c r="AU292" s="171"/>
      <c r="AV292" s="322"/>
      <c r="AW292" s="246" t="str">
        <f t="shared" si="148"/>
        <v>Please complete all cells in row</v>
      </c>
      <c r="AX292" s="322"/>
      <c r="AY292" s="196"/>
      <c r="AZ292" s="196"/>
      <c r="BA292" s="196"/>
      <c r="BB292" s="196"/>
      <c r="BC292" s="196"/>
      <c r="BD292" s="196"/>
      <c r="BE292" s="196"/>
      <c r="BF292" s="247">
        <f t="shared" si="162"/>
        <v>1</v>
      </c>
      <c r="BG292" s="247">
        <f t="shared" si="163"/>
        <v>1</v>
      </c>
      <c r="BH292" s="247">
        <f t="shared" si="164"/>
        <v>1</v>
      </c>
      <c r="BI292" s="247">
        <f t="shared" si="165"/>
        <v>1</v>
      </c>
      <c r="BJ292" s="247">
        <f t="shared" si="166"/>
        <v>1</v>
      </c>
      <c r="BK292" s="247">
        <f t="shared" si="167"/>
        <v>1</v>
      </c>
      <c r="BL292" s="247">
        <f t="shared" si="168"/>
        <v>1</v>
      </c>
      <c r="BM292" s="232"/>
      <c r="BN292" s="232"/>
      <c r="BO292" s="232"/>
      <c r="BP292" s="232"/>
      <c r="BQ292" s="232"/>
      <c r="BR292" s="232"/>
      <c r="BS292" s="247">
        <f t="shared" si="169"/>
        <v>1</v>
      </c>
      <c r="BT292" s="232"/>
      <c r="BU292" s="232"/>
      <c r="BV292" s="247">
        <f t="shared" si="170"/>
        <v>1</v>
      </c>
      <c r="BW292" s="247">
        <f t="shared" si="171"/>
        <v>1</v>
      </c>
      <c r="BX292" s="247">
        <f t="shared" si="172"/>
        <v>1</v>
      </c>
      <c r="BY292" s="247">
        <f t="shared" si="173"/>
        <v>1</v>
      </c>
      <c r="BZ292" s="247">
        <f xml:space="preserve"> IF( ISNUMBER(#REF! ), 0, 1 )</f>
        <v>1</v>
      </c>
      <c r="CA292" s="247">
        <f t="shared" si="174"/>
        <v>1</v>
      </c>
      <c r="CB292" s="322"/>
      <c r="CC292" s="196"/>
      <c r="CD292" s="196"/>
      <c r="CE292" s="687"/>
      <c r="CF292" s="687"/>
      <c r="CG292" s="687"/>
    </row>
    <row r="293" spans="1:85" s="2444" customFormat="1" ht="15.75" customHeight="1">
      <c r="A293" s="687"/>
      <c r="B293" s="3053"/>
      <c r="C293" s="3054"/>
      <c r="D293" s="3085" t="s">
        <v>3600</v>
      </c>
      <c r="E293" s="3086"/>
      <c r="F293" s="3054"/>
      <c r="G293" s="3054"/>
      <c r="H293" s="3086"/>
      <c r="I293" s="3086"/>
      <c r="J293" s="3086"/>
      <c r="K293" s="3054"/>
      <c r="L293" s="3054"/>
      <c r="M293" s="3054"/>
      <c r="N293" s="3055"/>
      <c r="O293" s="3056"/>
      <c r="P293" s="3055"/>
      <c r="Q293" s="3057"/>
      <c r="R293" s="3056"/>
      <c r="S293" s="3056"/>
      <c r="T293" s="3056"/>
      <c r="U293" s="3090">
        <f t="shared" si="157"/>
        <v>0</v>
      </c>
      <c r="V293" s="3091">
        <f t="shared" si="158"/>
        <v>0</v>
      </c>
      <c r="W293" s="3091">
        <f t="shared" si="159"/>
        <v>0</v>
      </c>
      <c r="X293" s="3077"/>
      <c r="Y293" s="3075"/>
      <c r="Z293" s="3075"/>
      <c r="AA293" s="3058"/>
      <c r="AB293" s="3092">
        <f t="shared" si="160"/>
        <v>0</v>
      </c>
      <c r="AC293" s="3092" t="str">
        <f t="shared" si="161"/>
        <v/>
      </c>
      <c r="AD293" s="3058"/>
      <c r="AE293" s="3058"/>
      <c r="AF293" s="3056"/>
      <c r="AG293" s="3056"/>
      <c r="AH293" s="3056"/>
      <c r="AI293" s="3059" t="str">
        <f t="shared" si="149"/>
        <v>N</v>
      </c>
      <c r="AJ293" s="3059" t="str">
        <f t="shared" si="150"/>
        <v>N</v>
      </c>
      <c r="AK293" s="3059" t="str">
        <f t="shared" si="151"/>
        <v>N</v>
      </c>
      <c r="AL293" s="3059" t="str">
        <f t="shared" si="152"/>
        <v>N</v>
      </c>
      <c r="AM293" s="3059" t="str">
        <f t="shared" si="153"/>
        <v>N</v>
      </c>
      <c r="AN293" s="3059" t="str">
        <f t="shared" si="154"/>
        <v>N</v>
      </c>
      <c r="AO293" s="3059" t="str">
        <f t="shared" si="155"/>
        <v>N</v>
      </c>
      <c r="AP293" s="3059" t="str">
        <f t="shared" si="156"/>
        <v>N</v>
      </c>
      <c r="AQ293" s="3086"/>
      <c r="AR293" s="3060"/>
      <c r="AS293" s="32"/>
      <c r="AT293" s="34" t="s">
        <v>3885</v>
      </c>
      <c r="AU293" s="171"/>
      <c r="AV293" s="322"/>
      <c r="AW293" s="246" t="str">
        <f t="shared" si="148"/>
        <v>Please complete all cells in row</v>
      </c>
      <c r="AX293" s="322"/>
      <c r="AY293" s="196"/>
      <c r="AZ293" s="196"/>
      <c r="BA293" s="196"/>
      <c r="BB293" s="196"/>
      <c r="BC293" s="196"/>
      <c r="BD293" s="196"/>
      <c r="BE293" s="196"/>
      <c r="BF293" s="247">
        <f t="shared" si="162"/>
        <v>1</v>
      </c>
      <c r="BG293" s="247">
        <f t="shared" si="163"/>
        <v>1</v>
      </c>
      <c r="BH293" s="247">
        <f t="shared" si="164"/>
        <v>1</v>
      </c>
      <c r="BI293" s="247">
        <f t="shared" si="165"/>
        <v>1</v>
      </c>
      <c r="BJ293" s="247">
        <f t="shared" si="166"/>
        <v>1</v>
      </c>
      <c r="BK293" s="247">
        <f t="shared" si="167"/>
        <v>1</v>
      </c>
      <c r="BL293" s="247">
        <f t="shared" si="168"/>
        <v>1</v>
      </c>
      <c r="BM293" s="232"/>
      <c r="BN293" s="232"/>
      <c r="BO293" s="232"/>
      <c r="BP293" s="232"/>
      <c r="BQ293" s="232"/>
      <c r="BR293" s="232"/>
      <c r="BS293" s="247">
        <f t="shared" si="169"/>
        <v>1</v>
      </c>
      <c r="BT293" s="232"/>
      <c r="BU293" s="232"/>
      <c r="BV293" s="247">
        <f t="shared" si="170"/>
        <v>1</v>
      </c>
      <c r="BW293" s="247">
        <f t="shared" si="171"/>
        <v>1</v>
      </c>
      <c r="BX293" s="247">
        <f t="shared" si="172"/>
        <v>1</v>
      </c>
      <c r="BY293" s="247">
        <f t="shared" si="173"/>
        <v>1</v>
      </c>
      <c r="BZ293" s="247">
        <f xml:space="preserve"> IF( ISNUMBER(#REF! ), 0, 1 )</f>
        <v>1</v>
      </c>
      <c r="CA293" s="247">
        <f t="shared" si="174"/>
        <v>1</v>
      </c>
      <c r="CB293" s="322"/>
      <c r="CC293" s="196"/>
      <c r="CD293" s="196"/>
      <c r="CE293" s="687"/>
      <c r="CF293" s="687"/>
      <c r="CG293" s="687"/>
    </row>
    <row r="294" spans="1:85" s="2444" customFormat="1" ht="15.75" customHeight="1">
      <c r="A294" s="687"/>
      <c r="B294" s="3053"/>
      <c r="C294" s="3054"/>
      <c r="D294" s="3085" t="s">
        <v>3600</v>
      </c>
      <c r="E294" s="3086"/>
      <c r="F294" s="3054"/>
      <c r="G294" s="3054"/>
      <c r="H294" s="3086"/>
      <c r="I294" s="3086"/>
      <c r="J294" s="3086"/>
      <c r="K294" s="3054"/>
      <c r="L294" s="3054"/>
      <c r="M294" s="3054"/>
      <c r="N294" s="3055"/>
      <c r="O294" s="3056"/>
      <c r="P294" s="3055"/>
      <c r="Q294" s="3057"/>
      <c r="R294" s="3056"/>
      <c r="S294" s="3056"/>
      <c r="T294" s="3056"/>
      <c r="U294" s="3090">
        <f t="shared" si="157"/>
        <v>0</v>
      </c>
      <c r="V294" s="3091">
        <f t="shared" si="158"/>
        <v>0</v>
      </c>
      <c r="W294" s="3091">
        <f t="shared" si="159"/>
        <v>0</v>
      </c>
      <c r="X294" s="3077"/>
      <c r="Y294" s="3075"/>
      <c r="Z294" s="3075"/>
      <c r="AA294" s="3058"/>
      <c r="AB294" s="3092">
        <f t="shared" si="160"/>
        <v>0</v>
      </c>
      <c r="AC294" s="3092" t="str">
        <f t="shared" si="161"/>
        <v/>
      </c>
      <c r="AD294" s="3058"/>
      <c r="AE294" s="3058"/>
      <c r="AF294" s="3056"/>
      <c r="AG294" s="3056"/>
      <c r="AH294" s="3056"/>
      <c r="AI294" s="3059" t="str">
        <f t="shared" si="149"/>
        <v>N</v>
      </c>
      <c r="AJ294" s="3059" t="str">
        <f t="shared" si="150"/>
        <v>N</v>
      </c>
      <c r="AK294" s="3059" t="str">
        <f t="shared" si="151"/>
        <v>N</v>
      </c>
      <c r="AL294" s="3059" t="str">
        <f t="shared" si="152"/>
        <v>N</v>
      </c>
      <c r="AM294" s="3059" t="str">
        <f t="shared" si="153"/>
        <v>N</v>
      </c>
      <c r="AN294" s="3059" t="str">
        <f t="shared" si="154"/>
        <v>N</v>
      </c>
      <c r="AO294" s="3059" t="str">
        <f t="shared" si="155"/>
        <v>N</v>
      </c>
      <c r="AP294" s="3059" t="str">
        <f t="shared" si="156"/>
        <v>N</v>
      </c>
      <c r="AQ294" s="3086"/>
      <c r="AR294" s="3060"/>
      <c r="AS294" s="32"/>
      <c r="AT294" s="34" t="s">
        <v>3886</v>
      </c>
      <c r="AU294" s="171"/>
      <c r="AV294" s="322"/>
      <c r="AW294" s="246" t="str">
        <f t="shared" si="148"/>
        <v>Please complete all cells in row</v>
      </c>
      <c r="AX294" s="322"/>
      <c r="AY294" s="196"/>
      <c r="AZ294" s="196"/>
      <c r="BA294" s="196"/>
      <c r="BB294" s="196"/>
      <c r="BC294" s="196"/>
      <c r="BD294" s="196"/>
      <c r="BE294" s="196"/>
      <c r="BF294" s="247">
        <f t="shared" si="162"/>
        <v>1</v>
      </c>
      <c r="BG294" s="247">
        <f t="shared" si="163"/>
        <v>1</v>
      </c>
      <c r="BH294" s="247">
        <f t="shared" si="164"/>
        <v>1</v>
      </c>
      <c r="BI294" s="247">
        <f t="shared" si="165"/>
        <v>1</v>
      </c>
      <c r="BJ294" s="247">
        <f t="shared" si="166"/>
        <v>1</v>
      </c>
      <c r="BK294" s="247">
        <f t="shared" si="167"/>
        <v>1</v>
      </c>
      <c r="BL294" s="247">
        <f t="shared" si="168"/>
        <v>1</v>
      </c>
      <c r="BM294" s="232"/>
      <c r="BN294" s="232"/>
      <c r="BO294" s="232"/>
      <c r="BP294" s="232"/>
      <c r="BQ294" s="232"/>
      <c r="BR294" s="232"/>
      <c r="BS294" s="247">
        <f t="shared" si="169"/>
        <v>1</v>
      </c>
      <c r="BT294" s="232"/>
      <c r="BU294" s="232"/>
      <c r="BV294" s="247">
        <f t="shared" si="170"/>
        <v>1</v>
      </c>
      <c r="BW294" s="247">
        <f t="shared" si="171"/>
        <v>1</v>
      </c>
      <c r="BX294" s="247">
        <f t="shared" si="172"/>
        <v>1</v>
      </c>
      <c r="BY294" s="247">
        <f t="shared" si="173"/>
        <v>1</v>
      </c>
      <c r="BZ294" s="247">
        <f xml:space="preserve"> IF( ISNUMBER(#REF! ), 0, 1 )</f>
        <v>1</v>
      </c>
      <c r="CA294" s="247">
        <f t="shared" si="174"/>
        <v>1</v>
      </c>
      <c r="CB294" s="322"/>
      <c r="CC294" s="196"/>
      <c r="CD294" s="196"/>
      <c r="CE294" s="687"/>
      <c r="CF294" s="687"/>
      <c r="CG294" s="687"/>
    </row>
    <row r="295" spans="1:85" s="2444" customFormat="1" ht="15.75" customHeight="1">
      <c r="A295" s="687"/>
      <c r="B295" s="3053"/>
      <c r="C295" s="3054"/>
      <c r="D295" s="3085" t="s">
        <v>3600</v>
      </c>
      <c r="E295" s="3086"/>
      <c r="F295" s="3054"/>
      <c r="G295" s="3054"/>
      <c r="H295" s="3086"/>
      <c r="I295" s="3086"/>
      <c r="J295" s="3086"/>
      <c r="K295" s="3054"/>
      <c r="L295" s="3054"/>
      <c r="M295" s="3054"/>
      <c r="N295" s="3055"/>
      <c r="O295" s="3056"/>
      <c r="P295" s="3055"/>
      <c r="Q295" s="3057"/>
      <c r="R295" s="3056"/>
      <c r="S295" s="3056"/>
      <c r="T295" s="3056"/>
      <c r="U295" s="3090">
        <f t="shared" si="157"/>
        <v>0</v>
      </c>
      <c r="V295" s="3091">
        <f t="shared" si="158"/>
        <v>0</v>
      </c>
      <c r="W295" s="3091">
        <f t="shared" si="159"/>
        <v>0</v>
      </c>
      <c r="X295" s="3077"/>
      <c r="Y295" s="3075"/>
      <c r="Z295" s="3075"/>
      <c r="AA295" s="3058"/>
      <c r="AB295" s="3092">
        <f t="shared" si="160"/>
        <v>0</v>
      </c>
      <c r="AC295" s="3092" t="str">
        <f t="shared" si="161"/>
        <v/>
      </c>
      <c r="AD295" s="3058"/>
      <c r="AE295" s="3058"/>
      <c r="AF295" s="3056"/>
      <c r="AG295" s="3056"/>
      <c r="AH295" s="3056"/>
      <c r="AI295" s="3059" t="str">
        <f t="shared" si="149"/>
        <v>N</v>
      </c>
      <c r="AJ295" s="3059" t="str">
        <f t="shared" si="150"/>
        <v>N</v>
      </c>
      <c r="AK295" s="3059" t="str">
        <f t="shared" si="151"/>
        <v>N</v>
      </c>
      <c r="AL295" s="3059" t="str">
        <f t="shared" si="152"/>
        <v>N</v>
      </c>
      <c r="AM295" s="3059" t="str">
        <f t="shared" si="153"/>
        <v>N</v>
      </c>
      <c r="AN295" s="3059" t="str">
        <f t="shared" si="154"/>
        <v>N</v>
      </c>
      <c r="AO295" s="3059" t="str">
        <f t="shared" si="155"/>
        <v>N</v>
      </c>
      <c r="AP295" s="3059" t="str">
        <f t="shared" si="156"/>
        <v>N</v>
      </c>
      <c r="AQ295" s="3086"/>
      <c r="AR295" s="3060"/>
      <c r="AS295" s="32"/>
      <c r="AT295" s="34" t="s">
        <v>3887</v>
      </c>
      <c r="AU295" s="171"/>
      <c r="AV295" s="322"/>
      <c r="AW295" s="246" t="str">
        <f t="shared" si="148"/>
        <v>Please complete all cells in row</v>
      </c>
      <c r="AX295" s="322"/>
      <c r="AY295" s="196"/>
      <c r="AZ295" s="196"/>
      <c r="BA295" s="196"/>
      <c r="BB295" s="196"/>
      <c r="BC295" s="196"/>
      <c r="BD295" s="196"/>
      <c r="BE295" s="196"/>
      <c r="BF295" s="247">
        <f t="shared" si="162"/>
        <v>1</v>
      </c>
      <c r="BG295" s="247">
        <f t="shared" si="163"/>
        <v>1</v>
      </c>
      <c r="BH295" s="247">
        <f t="shared" si="164"/>
        <v>1</v>
      </c>
      <c r="BI295" s="247">
        <f t="shared" si="165"/>
        <v>1</v>
      </c>
      <c r="BJ295" s="247">
        <f t="shared" si="166"/>
        <v>1</v>
      </c>
      <c r="BK295" s="247">
        <f t="shared" si="167"/>
        <v>1</v>
      </c>
      <c r="BL295" s="247">
        <f t="shared" si="168"/>
        <v>1</v>
      </c>
      <c r="BM295" s="232"/>
      <c r="BN295" s="232"/>
      <c r="BO295" s="232"/>
      <c r="BP295" s="232"/>
      <c r="BQ295" s="232"/>
      <c r="BR295" s="232"/>
      <c r="BS295" s="247">
        <f t="shared" si="169"/>
        <v>1</v>
      </c>
      <c r="BT295" s="232"/>
      <c r="BU295" s="232"/>
      <c r="BV295" s="247">
        <f t="shared" si="170"/>
        <v>1</v>
      </c>
      <c r="BW295" s="247">
        <f t="shared" si="171"/>
        <v>1</v>
      </c>
      <c r="BX295" s="247">
        <f t="shared" si="172"/>
        <v>1</v>
      </c>
      <c r="BY295" s="247">
        <f t="shared" si="173"/>
        <v>1</v>
      </c>
      <c r="BZ295" s="247">
        <f xml:space="preserve"> IF( ISNUMBER(#REF! ), 0, 1 )</f>
        <v>1</v>
      </c>
      <c r="CA295" s="247">
        <f t="shared" si="174"/>
        <v>1</v>
      </c>
      <c r="CB295" s="322"/>
      <c r="CC295" s="196"/>
      <c r="CD295" s="196"/>
      <c r="CE295" s="687"/>
      <c r="CF295" s="687"/>
      <c r="CG295" s="687"/>
    </row>
    <row r="296" spans="1:85" s="2444" customFormat="1" ht="15.75" customHeight="1">
      <c r="A296" s="687"/>
      <c r="B296" s="3053"/>
      <c r="C296" s="3054"/>
      <c r="D296" s="3085" t="s">
        <v>3600</v>
      </c>
      <c r="E296" s="3086"/>
      <c r="F296" s="3054"/>
      <c r="G296" s="3054"/>
      <c r="H296" s="3086"/>
      <c r="I296" s="3086"/>
      <c r="J296" s="3086"/>
      <c r="K296" s="3054"/>
      <c r="L296" s="3054"/>
      <c r="M296" s="3054"/>
      <c r="N296" s="3055"/>
      <c r="O296" s="3056"/>
      <c r="P296" s="3055"/>
      <c r="Q296" s="3057"/>
      <c r="R296" s="3056"/>
      <c r="S296" s="3056"/>
      <c r="T296" s="3056"/>
      <c r="U296" s="3090">
        <f t="shared" si="157"/>
        <v>0</v>
      </c>
      <c r="V296" s="3091">
        <f t="shared" si="158"/>
        <v>0</v>
      </c>
      <c r="W296" s="3091">
        <f t="shared" si="159"/>
        <v>0</v>
      </c>
      <c r="X296" s="3077"/>
      <c r="Y296" s="3075"/>
      <c r="Z296" s="3075"/>
      <c r="AA296" s="3058"/>
      <c r="AB296" s="3092">
        <f t="shared" si="160"/>
        <v>0</v>
      </c>
      <c r="AC296" s="3092" t="str">
        <f t="shared" si="161"/>
        <v/>
      </c>
      <c r="AD296" s="3058"/>
      <c r="AE296" s="3058"/>
      <c r="AF296" s="3056"/>
      <c r="AG296" s="3056"/>
      <c r="AH296" s="3056"/>
      <c r="AI296" s="3059" t="str">
        <f t="shared" si="149"/>
        <v>N</v>
      </c>
      <c r="AJ296" s="3059" t="str">
        <f t="shared" si="150"/>
        <v>N</v>
      </c>
      <c r="AK296" s="3059" t="str">
        <f t="shared" si="151"/>
        <v>N</v>
      </c>
      <c r="AL296" s="3059" t="str">
        <f t="shared" si="152"/>
        <v>N</v>
      </c>
      <c r="AM296" s="3059" t="str">
        <f t="shared" si="153"/>
        <v>N</v>
      </c>
      <c r="AN296" s="3059" t="str">
        <f t="shared" si="154"/>
        <v>N</v>
      </c>
      <c r="AO296" s="3059" t="str">
        <f t="shared" si="155"/>
        <v>N</v>
      </c>
      <c r="AP296" s="3059" t="str">
        <f t="shared" si="156"/>
        <v>N</v>
      </c>
      <c r="AQ296" s="3086"/>
      <c r="AR296" s="3060"/>
      <c r="AS296" s="32"/>
      <c r="AT296" s="34" t="s">
        <v>3888</v>
      </c>
      <c r="AU296" s="171"/>
      <c r="AV296" s="322"/>
      <c r="AW296" s="246" t="str">
        <f t="shared" si="148"/>
        <v>Please complete all cells in row</v>
      </c>
      <c r="AX296" s="322"/>
      <c r="AY296" s="196"/>
      <c r="AZ296" s="196"/>
      <c r="BA296" s="196"/>
      <c r="BB296" s="196"/>
      <c r="BC296" s="196"/>
      <c r="BD296" s="196"/>
      <c r="BE296" s="196"/>
      <c r="BF296" s="247">
        <f t="shared" si="162"/>
        <v>1</v>
      </c>
      <c r="BG296" s="247">
        <f t="shared" si="163"/>
        <v>1</v>
      </c>
      <c r="BH296" s="247">
        <f t="shared" si="164"/>
        <v>1</v>
      </c>
      <c r="BI296" s="247">
        <f t="shared" si="165"/>
        <v>1</v>
      </c>
      <c r="BJ296" s="247">
        <f t="shared" si="166"/>
        <v>1</v>
      </c>
      <c r="BK296" s="247">
        <f t="shared" si="167"/>
        <v>1</v>
      </c>
      <c r="BL296" s="247">
        <f t="shared" si="168"/>
        <v>1</v>
      </c>
      <c r="BM296" s="232"/>
      <c r="BN296" s="232"/>
      <c r="BO296" s="232"/>
      <c r="BP296" s="232"/>
      <c r="BQ296" s="232"/>
      <c r="BR296" s="232"/>
      <c r="BS296" s="247">
        <f t="shared" si="169"/>
        <v>1</v>
      </c>
      <c r="BT296" s="232"/>
      <c r="BU296" s="232"/>
      <c r="BV296" s="247">
        <f t="shared" si="170"/>
        <v>1</v>
      </c>
      <c r="BW296" s="247">
        <f t="shared" si="171"/>
        <v>1</v>
      </c>
      <c r="BX296" s="247">
        <f t="shared" si="172"/>
        <v>1</v>
      </c>
      <c r="BY296" s="247">
        <f t="shared" si="173"/>
        <v>1</v>
      </c>
      <c r="BZ296" s="247">
        <f xml:space="preserve"> IF( ISNUMBER(#REF! ), 0, 1 )</f>
        <v>1</v>
      </c>
      <c r="CA296" s="247">
        <f t="shared" si="174"/>
        <v>1</v>
      </c>
      <c r="CB296" s="322"/>
      <c r="CC296" s="196"/>
      <c r="CD296" s="196"/>
      <c r="CE296" s="687"/>
      <c r="CF296" s="687"/>
      <c r="CG296" s="687"/>
    </row>
    <row r="297" spans="1:85" s="2444" customFormat="1" ht="15.75" customHeight="1">
      <c r="A297" s="687"/>
      <c r="B297" s="3053"/>
      <c r="C297" s="3054"/>
      <c r="D297" s="3085" t="s">
        <v>3600</v>
      </c>
      <c r="E297" s="3086"/>
      <c r="F297" s="3054"/>
      <c r="G297" s="3054"/>
      <c r="H297" s="3086"/>
      <c r="I297" s="3086"/>
      <c r="J297" s="3086"/>
      <c r="K297" s="3054"/>
      <c r="L297" s="3054"/>
      <c r="M297" s="3054"/>
      <c r="N297" s="3055"/>
      <c r="O297" s="3056"/>
      <c r="P297" s="3055"/>
      <c r="Q297" s="3057"/>
      <c r="R297" s="3056"/>
      <c r="S297" s="3056"/>
      <c r="T297" s="3056"/>
      <c r="U297" s="3090">
        <f t="shared" si="157"/>
        <v>0</v>
      </c>
      <c r="V297" s="3091">
        <f t="shared" si="158"/>
        <v>0</v>
      </c>
      <c r="W297" s="3091">
        <f t="shared" si="159"/>
        <v>0</v>
      </c>
      <c r="X297" s="3077"/>
      <c r="Y297" s="3075"/>
      <c r="Z297" s="3075"/>
      <c r="AA297" s="3058"/>
      <c r="AB297" s="3092">
        <f t="shared" si="160"/>
        <v>0</v>
      </c>
      <c r="AC297" s="3092" t="str">
        <f t="shared" si="161"/>
        <v/>
      </c>
      <c r="AD297" s="3058"/>
      <c r="AE297" s="3058"/>
      <c r="AF297" s="3056"/>
      <c r="AG297" s="3056"/>
      <c r="AH297" s="3056"/>
      <c r="AI297" s="3059" t="str">
        <f t="shared" si="149"/>
        <v>N</v>
      </c>
      <c r="AJ297" s="3059" t="str">
        <f t="shared" si="150"/>
        <v>N</v>
      </c>
      <c r="AK297" s="3059" t="str">
        <f t="shared" si="151"/>
        <v>N</v>
      </c>
      <c r="AL297" s="3059" t="str">
        <f t="shared" si="152"/>
        <v>N</v>
      </c>
      <c r="AM297" s="3059" t="str">
        <f t="shared" si="153"/>
        <v>N</v>
      </c>
      <c r="AN297" s="3059" t="str">
        <f t="shared" si="154"/>
        <v>N</v>
      </c>
      <c r="AO297" s="3059" t="str">
        <f t="shared" si="155"/>
        <v>N</v>
      </c>
      <c r="AP297" s="3059" t="str">
        <f t="shared" si="156"/>
        <v>N</v>
      </c>
      <c r="AQ297" s="3086"/>
      <c r="AR297" s="3060"/>
      <c r="AS297" s="32"/>
      <c r="AT297" s="34" t="s">
        <v>3889</v>
      </c>
      <c r="AU297" s="171"/>
      <c r="AV297" s="322"/>
      <c r="AW297" s="246" t="str">
        <f t="shared" si="148"/>
        <v>Please complete all cells in row</v>
      </c>
      <c r="AX297" s="322"/>
      <c r="AY297" s="196"/>
      <c r="AZ297" s="196"/>
      <c r="BA297" s="196"/>
      <c r="BB297" s="196"/>
      <c r="BC297" s="196"/>
      <c r="BD297" s="196"/>
      <c r="BE297" s="196"/>
      <c r="BF297" s="247">
        <f t="shared" si="162"/>
        <v>1</v>
      </c>
      <c r="BG297" s="247">
        <f t="shared" si="163"/>
        <v>1</v>
      </c>
      <c r="BH297" s="247">
        <f t="shared" si="164"/>
        <v>1</v>
      </c>
      <c r="BI297" s="247">
        <f t="shared" si="165"/>
        <v>1</v>
      </c>
      <c r="BJ297" s="247">
        <f t="shared" si="166"/>
        <v>1</v>
      </c>
      <c r="BK297" s="247">
        <f t="shared" si="167"/>
        <v>1</v>
      </c>
      <c r="BL297" s="247">
        <f t="shared" si="168"/>
        <v>1</v>
      </c>
      <c r="BM297" s="232"/>
      <c r="BN297" s="232"/>
      <c r="BO297" s="232"/>
      <c r="BP297" s="232"/>
      <c r="BQ297" s="232"/>
      <c r="BR297" s="232"/>
      <c r="BS297" s="247">
        <f t="shared" si="169"/>
        <v>1</v>
      </c>
      <c r="BT297" s="232"/>
      <c r="BU297" s="232"/>
      <c r="BV297" s="247">
        <f t="shared" si="170"/>
        <v>1</v>
      </c>
      <c r="BW297" s="247">
        <f t="shared" si="171"/>
        <v>1</v>
      </c>
      <c r="BX297" s="247">
        <f t="shared" si="172"/>
        <v>1</v>
      </c>
      <c r="BY297" s="247">
        <f t="shared" si="173"/>
        <v>1</v>
      </c>
      <c r="BZ297" s="247">
        <f xml:space="preserve"> IF( ISNUMBER(#REF! ), 0, 1 )</f>
        <v>1</v>
      </c>
      <c r="CA297" s="247">
        <f t="shared" si="174"/>
        <v>1</v>
      </c>
      <c r="CB297" s="322"/>
      <c r="CC297" s="196"/>
      <c r="CD297" s="196"/>
      <c r="CE297" s="687"/>
      <c r="CF297" s="687"/>
      <c r="CG297" s="687"/>
    </row>
    <row r="298" spans="1:85" s="2444" customFormat="1" ht="15.75" customHeight="1">
      <c r="A298" s="687"/>
      <c r="B298" s="3053"/>
      <c r="C298" s="3054"/>
      <c r="D298" s="3085" t="s">
        <v>3600</v>
      </c>
      <c r="E298" s="3086"/>
      <c r="F298" s="3054"/>
      <c r="G298" s="3054"/>
      <c r="H298" s="3086"/>
      <c r="I298" s="3086"/>
      <c r="J298" s="3086"/>
      <c r="K298" s="3054"/>
      <c r="L298" s="3054"/>
      <c r="M298" s="3054"/>
      <c r="N298" s="3055"/>
      <c r="O298" s="3056"/>
      <c r="P298" s="3055"/>
      <c r="Q298" s="3057"/>
      <c r="R298" s="3056"/>
      <c r="S298" s="3056"/>
      <c r="T298" s="3056"/>
      <c r="U298" s="3090">
        <f t="shared" si="157"/>
        <v>0</v>
      </c>
      <c r="V298" s="3091">
        <f t="shared" si="158"/>
        <v>0</v>
      </c>
      <c r="W298" s="3091">
        <f t="shared" si="159"/>
        <v>0</v>
      </c>
      <c r="X298" s="3077"/>
      <c r="Y298" s="3075"/>
      <c r="Z298" s="3075"/>
      <c r="AA298" s="3058"/>
      <c r="AB298" s="3092">
        <f t="shared" si="160"/>
        <v>0</v>
      </c>
      <c r="AC298" s="3092" t="str">
        <f t="shared" si="161"/>
        <v/>
      </c>
      <c r="AD298" s="3058"/>
      <c r="AE298" s="3058"/>
      <c r="AF298" s="3056"/>
      <c r="AG298" s="3056"/>
      <c r="AH298" s="3056"/>
      <c r="AI298" s="3059" t="str">
        <f t="shared" si="149"/>
        <v>N</v>
      </c>
      <c r="AJ298" s="3059" t="str">
        <f t="shared" si="150"/>
        <v>N</v>
      </c>
      <c r="AK298" s="3059" t="str">
        <f t="shared" si="151"/>
        <v>N</v>
      </c>
      <c r="AL298" s="3059" t="str">
        <f t="shared" si="152"/>
        <v>N</v>
      </c>
      <c r="AM298" s="3059" t="str">
        <f t="shared" si="153"/>
        <v>N</v>
      </c>
      <c r="AN298" s="3059" t="str">
        <f t="shared" si="154"/>
        <v>N</v>
      </c>
      <c r="AO298" s="3059" t="str">
        <f t="shared" si="155"/>
        <v>N</v>
      </c>
      <c r="AP298" s="3059" t="str">
        <f t="shared" si="156"/>
        <v>N</v>
      </c>
      <c r="AQ298" s="3086"/>
      <c r="AR298" s="3060"/>
      <c r="AS298" s="32"/>
      <c r="AT298" s="34" t="s">
        <v>3890</v>
      </c>
      <c r="AU298" s="171"/>
      <c r="AV298" s="322"/>
      <c r="AW298" s="246" t="str">
        <f t="shared" si="148"/>
        <v>Please complete all cells in row</v>
      </c>
      <c r="AX298" s="322"/>
      <c r="AY298" s="196"/>
      <c r="AZ298" s="196"/>
      <c r="BA298" s="196"/>
      <c r="BB298" s="196"/>
      <c r="BC298" s="196"/>
      <c r="BD298" s="196"/>
      <c r="BE298" s="196"/>
      <c r="BF298" s="247">
        <f t="shared" si="162"/>
        <v>1</v>
      </c>
      <c r="BG298" s="247">
        <f t="shared" si="163"/>
        <v>1</v>
      </c>
      <c r="BH298" s="247">
        <f t="shared" si="164"/>
        <v>1</v>
      </c>
      <c r="BI298" s="247">
        <f t="shared" si="165"/>
        <v>1</v>
      </c>
      <c r="BJ298" s="247">
        <f t="shared" si="166"/>
        <v>1</v>
      </c>
      <c r="BK298" s="247">
        <f t="shared" si="167"/>
        <v>1</v>
      </c>
      <c r="BL298" s="247">
        <f t="shared" si="168"/>
        <v>1</v>
      </c>
      <c r="BM298" s="232"/>
      <c r="BN298" s="232"/>
      <c r="BO298" s="232"/>
      <c r="BP298" s="232"/>
      <c r="BQ298" s="232"/>
      <c r="BR298" s="232"/>
      <c r="BS298" s="247">
        <f t="shared" si="169"/>
        <v>1</v>
      </c>
      <c r="BT298" s="232"/>
      <c r="BU298" s="232"/>
      <c r="BV298" s="247">
        <f t="shared" si="170"/>
        <v>1</v>
      </c>
      <c r="BW298" s="247">
        <f t="shared" si="171"/>
        <v>1</v>
      </c>
      <c r="BX298" s="247">
        <f t="shared" si="172"/>
        <v>1</v>
      </c>
      <c r="BY298" s="247">
        <f t="shared" si="173"/>
        <v>1</v>
      </c>
      <c r="BZ298" s="247">
        <f xml:space="preserve"> IF( ISNUMBER(#REF! ), 0, 1 )</f>
        <v>1</v>
      </c>
      <c r="CA298" s="247">
        <f t="shared" si="174"/>
        <v>1</v>
      </c>
      <c r="CB298" s="322"/>
      <c r="CC298" s="196"/>
      <c r="CD298" s="196"/>
      <c r="CE298" s="687"/>
      <c r="CF298" s="687"/>
      <c r="CG298" s="687"/>
    </row>
    <row r="299" spans="1:85" s="2444" customFormat="1" ht="15.75" customHeight="1">
      <c r="A299" s="687"/>
      <c r="B299" s="3053"/>
      <c r="C299" s="3054"/>
      <c r="D299" s="3085" t="s">
        <v>3600</v>
      </c>
      <c r="E299" s="3086"/>
      <c r="F299" s="3054"/>
      <c r="G299" s="3054"/>
      <c r="H299" s="3086"/>
      <c r="I299" s="3086"/>
      <c r="J299" s="3086"/>
      <c r="K299" s="3054"/>
      <c r="L299" s="3054"/>
      <c r="M299" s="3054"/>
      <c r="N299" s="3055"/>
      <c r="O299" s="3056"/>
      <c r="P299" s="3055"/>
      <c r="Q299" s="3057"/>
      <c r="R299" s="3056"/>
      <c r="S299" s="3056"/>
      <c r="T299" s="3056"/>
      <c r="U299" s="3090">
        <f t="shared" si="157"/>
        <v>0</v>
      </c>
      <c r="V299" s="3091">
        <f t="shared" si="158"/>
        <v>0</v>
      </c>
      <c r="W299" s="3091">
        <f t="shared" si="159"/>
        <v>0</v>
      </c>
      <c r="X299" s="3077"/>
      <c r="Y299" s="3075"/>
      <c r="Z299" s="3075"/>
      <c r="AA299" s="3058"/>
      <c r="AB299" s="3092">
        <f t="shared" si="160"/>
        <v>0</v>
      </c>
      <c r="AC299" s="3092" t="str">
        <f t="shared" si="161"/>
        <v/>
      </c>
      <c r="AD299" s="3058"/>
      <c r="AE299" s="3058"/>
      <c r="AF299" s="3056"/>
      <c r="AG299" s="3056"/>
      <c r="AH299" s="3056"/>
      <c r="AI299" s="3059" t="str">
        <f t="shared" si="149"/>
        <v>N</v>
      </c>
      <c r="AJ299" s="3059" t="str">
        <f t="shared" si="150"/>
        <v>N</v>
      </c>
      <c r="AK299" s="3059" t="str">
        <f t="shared" si="151"/>
        <v>N</v>
      </c>
      <c r="AL299" s="3059" t="str">
        <f t="shared" si="152"/>
        <v>N</v>
      </c>
      <c r="AM299" s="3059" t="str">
        <f t="shared" si="153"/>
        <v>N</v>
      </c>
      <c r="AN299" s="3059" t="str">
        <f t="shared" si="154"/>
        <v>N</v>
      </c>
      <c r="AO299" s="3059" t="str">
        <f t="shared" si="155"/>
        <v>N</v>
      </c>
      <c r="AP299" s="3059" t="str">
        <f t="shared" si="156"/>
        <v>N</v>
      </c>
      <c r="AQ299" s="3086"/>
      <c r="AR299" s="3060"/>
      <c r="AS299" s="32"/>
      <c r="AT299" s="34" t="s">
        <v>3891</v>
      </c>
      <c r="AU299" s="171"/>
      <c r="AV299" s="322"/>
      <c r="AW299" s="246" t="str">
        <f t="shared" si="148"/>
        <v>Please complete all cells in row</v>
      </c>
      <c r="AX299" s="322"/>
      <c r="AY299" s="196"/>
      <c r="AZ299" s="196"/>
      <c r="BA299" s="196"/>
      <c r="BB299" s="196"/>
      <c r="BC299" s="196"/>
      <c r="BD299" s="196"/>
      <c r="BE299" s="196"/>
      <c r="BF299" s="247">
        <f t="shared" si="162"/>
        <v>1</v>
      </c>
      <c r="BG299" s="247">
        <f t="shared" si="163"/>
        <v>1</v>
      </c>
      <c r="BH299" s="247">
        <f t="shared" si="164"/>
        <v>1</v>
      </c>
      <c r="BI299" s="247">
        <f t="shared" si="165"/>
        <v>1</v>
      </c>
      <c r="BJ299" s="247">
        <f t="shared" si="166"/>
        <v>1</v>
      </c>
      <c r="BK299" s="247">
        <f t="shared" si="167"/>
        <v>1</v>
      </c>
      <c r="BL299" s="247">
        <f t="shared" si="168"/>
        <v>1</v>
      </c>
      <c r="BM299" s="232"/>
      <c r="BN299" s="232"/>
      <c r="BO299" s="232"/>
      <c r="BP299" s="232"/>
      <c r="BQ299" s="232"/>
      <c r="BR299" s="232"/>
      <c r="BS299" s="247">
        <f t="shared" si="169"/>
        <v>1</v>
      </c>
      <c r="BT299" s="232"/>
      <c r="BU299" s="232"/>
      <c r="BV299" s="247">
        <f t="shared" si="170"/>
        <v>1</v>
      </c>
      <c r="BW299" s="247">
        <f t="shared" si="171"/>
        <v>1</v>
      </c>
      <c r="BX299" s="247">
        <f t="shared" si="172"/>
        <v>1</v>
      </c>
      <c r="BY299" s="247">
        <f t="shared" si="173"/>
        <v>1</v>
      </c>
      <c r="BZ299" s="247">
        <f xml:space="preserve"> IF( ISNUMBER(#REF! ), 0, 1 )</f>
        <v>1</v>
      </c>
      <c r="CA299" s="247">
        <f t="shared" si="174"/>
        <v>1</v>
      </c>
      <c r="CB299" s="322"/>
      <c r="CC299" s="196"/>
      <c r="CD299" s="196"/>
      <c r="CE299" s="687"/>
      <c r="CF299" s="687"/>
      <c r="CG299" s="687"/>
    </row>
    <row r="300" spans="1:85" s="2444" customFormat="1" ht="15.75" customHeight="1">
      <c r="A300" s="687"/>
      <c r="B300" s="3053"/>
      <c r="C300" s="3054"/>
      <c r="D300" s="3085" t="s">
        <v>3600</v>
      </c>
      <c r="E300" s="3086"/>
      <c r="F300" s="3054"/>
      <c r="G300" s="3054"/>
      <c r="H300" s="3086"/>
      <c r="I300" s="3086"/>
      <c r="J300" s="3086"/>
      <c r="K300" s="3054"/>
      <c r="L300" s="3054"/>
      <c r="M300" s="3054"/>
      <c r="N300" s="3055"/>
      <c r="O300" s="3056"/>
      <c r="P300" s="3055"/>
      <c r="Q300" s="3057"/>
      <c r="R300" s="3056"/>
      <c r="S300" s="3056"/>
      <c r="T300" s="3056"/>
      <c r="U300" s="3090">
        <f t="shared" si="157"/>
        <v>0</v>
      </c>
      <c r="V300" s="3091">
        <f t="shared" si="158"/>
        <v>0</v>
      </c>
      <c r="W300" s="3091">
        <f t="shared" si="159"/>
        <v>0</v>
      </c>
      <c r="X300" s="3077"/>
      <c r="Y300" s="3075"/>
      <c r="Z300" s="3075"/>
      <c r="AA300" s="3058"/>
      <c r="AB300" s="3092">
        <f t="shared" si="160"/>
        <v>0</v>
      </c>
      <c r="AC300" s="3092" t="str">
        <f t="shared" si="161"/>
        <v/>
      </c>
      <c r="AD300" s="3058"/>
      <c r="AE300" s="3058"/>
      <c r="AF300" s="3056"/>
      <c r="AG300" s="3056"/>
      <c r="AH300" s="3056"/>
      <c r="AI300" s="3059" t="str">
        <f t="shared" si="149"/>
        <v>N</v>
      </c>
      <c r="AJ300" s="3059" t="str">
        <f t="shared" si="150"/>
        <v>N</v>
      </c>
      <c r="AK300" s="3059" t="str">
        <f t="shared" si="151"/>
        <v>N</v>
      </c>
      <c r="AL300" s="3059" t="str">
        <f t="shared" si="152"/>
        <v>N</v>
      </c>
      <c r="AM300" s="3059" t="str">
        <f t="shared" si="153"/>
        <v>N</v>
      </c>
      <c r="AN300" s="3059" t="str">
        <f t="shared" si="154"/>
        <v>N</v>
      </c>
      <c r="AO300" s="3059" t="str">
        <f t="shared" si="155"/>
        <v>N</v>
      </c>
      <c r="AP300" s="3059" t="str">
        <f t="shared" si="156"/>
        <v>N</v>
      </c>
      <c r="AQ300" s="3086"/>
      <c r="AR300" s="3060"/>
      <c r="AS300" s="32"/>
      <c r="AT300" s="34" t="s">
        <v>3892</v>
      </c>
      <c r="AU300" s="171"/>
      <c r="AV300" s="322"/>
      <c r="AW300" s="246" t="str">
        <f t="shared" si="148"/>
        <v>Please complete all cells in row</v>
      </c>
      <c r="AX300" s="322"/>
      <c r="AY300" s="196"/>
      <c r="AZ300" s="196"/>
      <c r="BA300" s="196"/>
      <c r="BB300" s="196"/>
      <c r="BC300" s="196"/>
      <c r="BD300" s="196"/>
      <c r="BE300" s="196"/>
      <c r="BF300" s="247">
        <f t="shared" si="162"/>
        <v>1</v>
      </c>
      <c r="BG300" s="247">
        <f t="shared" si="163"/>
        <v>1</v>
      </c>
      <c r="BH300" s="247">
        <f t="shared" si="164"/>
        <v>1</v>
      </c>
      <c r="BI300" s="247">
        <f t="shared" si="165"/>
        <v>1</v>
      </c>
      <c r="BJ300" s="247">
        <f t="shared" si="166"/>
        <v>1</v>
      </c>
      <c r="BK300" s="247">
        <f t="shared" si="167"/>
        <v>1</v>
      </c>
      <c r="BL300" s="247">
        <f t="shared" si="168"/>
        <v>1</v>
      </c>
      <c r="BM300" s="232"/>
      <c r="BN300" s="232"/>
      <c r="BO300" s="232"/>
      <c r="BP300" s="232"/>
      <c r="BQ300" s="232"/>
      <c r="BR300" s="232"/>
      <c r="BS300" s="247">
        <f t="shared" si="169"/>
        <v>1</v>
      </c>
      <c r="BT300" s="232"/>
      <c r="BU300" s="232"/>
      <c r="BV300" s="247">
        <f t="shared" si="170"/>
        <v>1</v>
      </c>
      <c r="BW300" s="247">
        <f t="shared" si="171"/>
        <v>1</v>
      </c>
      <c r="BX300" s="247">
        <f t="shared" si="172"/>
        <v>1</v>
      </c>
      <c r="BY300" s="247">
        <f t="shared" si="173"/>
        <v>1</v>
      </c>
      <c r="BZ300" s="247">
        <f xml:space="preserve"> IF( ISNUMBER(#REF! ), 0, 1 )</f>
        <v>1</v>
      </c>
      <c r="CA300" s="247">
        <f t="shared" si="174"/>
        <v>1</v>
      </c>
      <c r="CB300" s="322"/>
      <c r="CC300" s="196"/>
      <c r="CD300" s="196"/>
      <c r="CE300" s="687"/>
      <c r="CF300" s="687"/>
      <c r="CG300" s="687"/>
    </row>
    <row r="301" spans="1:85" s="2444" customFormat="1" ht="15.75" customHeight="1">
      <c r="A301" s="687"/>
      <c r="B301" s="3053"/>
      <c r="C301" s="3054"/>
      <c r="D301" s="3085" t="s">
        <v>3600</v>
      </c>
      <c r="E301" s="3086"/>
      <c r="F301" s="3054"/>
      <c r="G301" s="3054"/>
      <c r="H301" s="3086"/>
      <c r="I301" s="3086"/>
      <c r="J301" s="3086"/>
      <c r="K301" s="3054"/>
      <c r="L301" s="3054"/>
      <c r="M301" s="3054"/>
      <c r="N301" s="3055"/>
      <c r="O301" s="3056"/>
      <c r="P301" s="3055"/>
      <c r="Q301" s="3057"/>
      <c r="R301" s="3056"/>
      <c r="S301" s="3056"/>
      <c r="T301" s="3056"/>
      <c r="U301" s="3090">
        <f t="shared" si="157"/>
        <v>0</v>
      </c>
      <c r="V301" s="3091">
        <f t="shared" si="158"/>
        <v>0</v>
      </c>
      <c r="W301" s="3091">
        <f t="shared" si="159"/>
        <v>0</v>
      </c>
      <c r="X301" s="3077"/>
      <c r="Y301" s="3075"/>
      <c r="Z301" s="3075"/>
      <c r="AA301" s="3058"/>
      <c r="AB301" s="3092">
        <f t="shared" si="160"/>
        <v>0</v>
      </c>
      <c r="AC301" s="3092" t="str">
        <f t="shared" si="161"/>
        <v/>
      </c>
      <c r="AD301" s="3058"/>
      <c r="AE301" s="3058"/>
      <c r="AF301" s="3056"/>
      <c r="AG301" s="3056"/>
      <c r="AH301" s="3056"/>
      <c r="AI301" s="3059" t="str">
        <f t="shared" si="149"/>
        <v>N</v>
      </c>
      <c r="AJ301" s="3059" t="str">
        <f t="shared" si="150"/>
        <v>N</v>
      </c>
      <c r="AK301" s="3059" t="str">
        <f t="shared" si="151"/>
        <v>N</v>
      </c>
      <c r="AL301" s="3059" t="str">
        <f t="shared" si="152"/>
        <v>N</v>
      </c>
      <c r="AM301" s="3059" t="str">
        <f t="shared" si="153"/>
        <v>N</v>
      </c>
      <c r="AN301" s="3059" t="str">
        <f t="shared" si="154"/>
        <v>N</v>
      </c>
      <c r="AO301" s="3059" t="str">
        <f t="shared" si="155"/>
        <v>N</v>
      </c>
      <c r="AP301" s="3059" t="str">
        <f t="shared" si="156"/>
        <v>N</v>
      </c>
      <c r="AQ301" s="3086"/>
      <c r="AR301" s="3060"/>
      <c r="AS301" s="32"/>
      <c r="AT301" s="34" t="s">
        <v>3893</v>
      </c>
      <c r="AU301" s="171"/>
      <c r="AV301" s="322"/>
      <c r="AW301" s="246" t="str">
        <f t="shared" si="148"/>
        <v>Please complete all cells in row</v>
      </c>
      <c r="AX301" s="322"/>
      <c r="AY301" s="196"/>
      <c r="AZ301" s="196"/>
      <c r="BA301" s="196"/>
      <c r="BB301" s="196"/>
      <c r="BC301" s="196"/>
      <c r="BD301" s="196"/>
      <c r="BE301" s="196"/>
      <c r="BF301" s="247">
        <f t="shared" si="162"/>
        <v>1</v>
      </c>
      <c r="BG301" s="247">
        <f t="shared" si="163"/>
        <v>1</v>
      </c>
      <c r="BH301" s="247">
        <f t="shared" si="164"/>
        <v>1</v>
      </c>
      <c r="BI301" s="247">
        <f t="shared" si="165"/>
        <v>1</v>
      </c>
      <c r="BJ301" s="247">
        <f t="shared" si="166"/>
        <v>1</v>
      </c>
      <c r="BK301" s="247">
        <f t="shared" si="167"/>
        <v>1</v>
      </c>
      <c r="BL301" s="247">
        <f t="shared" si="168"/>
        <v>1</v>
      </c>
      <c r="BM301" s="232"/>
      <c r="BN301" s="232"/>
      <c r="BO301" s="232"/>
      <c r="BP301" s="232"/>
      <c r="BQ301" s="232"/>
      <c r="BR301" s="232"/>
      <c r="BS301" s="247">
        <f t="shared" si="169"/>
        <v>1</v>
      </c>
      <c r="BT301" s="232"/>
      <c r="BU301" s="232"/>
      <c r="BV301" s="247">
        <f t="shared" si="170"/>
        <v>1</v>
      </c>
      <c r="BW301" s="247">
        <f t="shared" si="171"/>
        <v>1</v>
      </c>
      <c r="BX301" s="247">
        <f t="shared" si="172"/>
        <v>1</v>
      </c>
      <c r="BY301" s="247">
        <f t="shared" si="173"/>
        <v>1</v>
      </c>
      <c r="BZ301" s="247">
        <f xml:space="preserve"> IF( ISNUMBER(#REF! ), 0, 1 )</f>
        <v>1</v>
      </c>
      <c r="CA301" s="247">
        <f t="shared" si="174"/>
        <v>1</v>
      </c>
      <c r="CB301" s="322"/>
      <c r="CC301" s="196"/>
      <c r="CD301" s="196"/>
      <c r="CE301" s="687"/>
      <c r="CF301" s="687"/>
      <c r="CG301" s="687"/>
    </row>
    <row r="302" spans="1:85" s="2444" customFormat="1" ht="15.75" customHeight="1">
      <c r="A302" s="687"/>
      <c r="B302" s="3053"/>
      <c r="C302" s="3054"/>
      <c r="D302" s="3085" t="s">
        <v>3600</v>
      </c>
      <c r="E302" s="3086"/>
      <c r="F302" s="3054"/>
      <c r="G302" s="3054"/>
      <c r="H302" s="3086"/>
      <c r="I302" s="3086"/>
      <c r="J302" s="3086"/>
      <c r="K302" s="3054"/>
      <c r="L302" s="3054"/>
      <c r="M302" s="3054"/>
      <c r="N302" s="3055"/>
      <c r="O302" s="3056"/>
      <c r="P302" s="3055"/>
      <c r="Q302" s="3057"/>
      <c r="R302" s="3056"/>
      <c r="S302" s="3056"/>
      <c r="T302" s="3056"/>
      <c r="U302" s="3090">
        <f t="shared" si="157"/>
        <v>0</v>
      </c>
      <c r="V302" s="3091">
        <f t="shared" si="158"/>
        <v>0</v>
      </c>
      <c r="W302" s="3091">
        <f t="shared" si="159"/>
        <v>0</v>
      </c>
      <c r="X302" s="3077"/>
      <c r="Y302" s="3075"/>
      <c r="Z302" s="3075"/>
      <c r="AA302" s="3058"/>
      <c r="AB302" s="3092">
        <f t="shared" si="160"/>
        <v>0</v>
      </c>
      <c r="AC302" s="3092" t="str">
        <f t="shared" si="161"/>
        <v/>
      </c>
      <c r="AD302" s="3058"/>
      <c r="AE302" s="3058"/>
      <c r="AF302" s="3056"/>
      <c r="AG302" s="3056"/>
      <c r="AH302" s="3056"/>
      <c r="AI302" s="3059" t="str">
        <f t="shared" si="149"/>
        <v>N</v>
      </c>
      <c r="AJ302" s="3059" t="str">
        <f t="shared" si="150"/>
        <v>N</v>
      </c>
      <c r="AK302" s="3059" t="str">
        <f t="shared" si="151"/>
        <v>N</v>
      </c>
      <c r="AL302" s="3059" t="str">
        <f t="shared" si="152"/>
        <v>N</v>
      </c>
      <c r="AM302" s="3059" t="str">
        <f t="shared" si="153"/>
        <v>N</v>
      </c>
      <c r="AN302" s="3059" t="str">
        <f t="shared" si="154"/>
        <v>N</v>
      </c>
      <c r="AO302" s="3059" t="str">
        <f t="shared" si="155"/>
        <v>N</v>
      </c>
      <c r="AP302" s="3059" t="str">
        <f t="shared" si="156"/>
        <v>N</v>
      </c>
      <c r="AQ302" s="3086"/>
      <c r="AR302" s="3060"/>
      <c r="AS302" s="32"/>
      <c r="AT302" s="34" t="s">
        <v>3894</v>
      </c>
      <c r="AU302" s="171"/>
      <c r="AV302" s="322"/>
      <c r="AW302" s="246" t="str">
        <f t="shared" si="148"/>
        <v>Please complete all cells in row</v>
      </c>
      <c r="AX302" s="322"/>
      <c r="AY302" s="196"/>
      <c r="AZ302" s="196"/>
      <c r="BA302" s="196"/>
      <c r="BB302" s="196"/>
      <c r="BC302" s="196"/>
      <c r="BD302" s="196"/>
      <c r="BE302" s="196"/>
      <c r="BF302" s="247">
        <f t="shared" si="162"/>
        <v>1</v>
      </c>
      <c r="BG302" s="247">
        <f t="shared" si="163"/>
        <v>1</v>
      </c>
      <c r="BH302" s="247">
        <f t="shared" si="164"/>
        <v>1</v>
      </c>
      <c r="BI302" s="247">
        <f t="shared" si="165"/>
        <v>1</v>
      </c>
      <c r="BJ302" s="247">
        <f t="shared" si="166"/>
        <v>1</v>
      </c>
      <c r="BK302" s="247">
        <f t="shared" si="167"/>
        <v>1</v>
      </c>
      <c r="BL302" s="247">
        <f t="shared" si="168"/>
        <v>1</v>
      </c>
      <c r="BM302" s="232"/>
      <c r="BN302" s="232"/>
      <c r="BO302" s="232"/>
      <c r="BP302" s="232"/>
      <c r="BQ302" s="232"/>
      <c r="BR302" s="232"/>
      <c r="BS302" s="247">
        <f t="shared" si="169"/>
        <v>1</v>
      </c>
      <c r="BT302" s="232"/>
      <c r="BU302" s="232"/>
      <c r="BV302" s="247">
        <f t="shared" si="170"/>
        <v>1</v>
      </c>
      <c r="BW302" s="247">
        <f t="shared" si="171"/>
        <v>1</v>
      </c>
      <c r="BX302" s="247">
        <f t="shared" si="172"/>
        <v>1</v>
      </c>
      <c r="BY302" s="247">
        <f t="shared" si="173"/>
        <v>1</v>
      </c>
      <c r="BZ302" s="247">
        <f xml:space="preserve"> IF( ISNUMBER(#REF! ), 0, 1 )</f>
        <v>1</v>
      </c>
      <c r="CA302" s="247">
        <f t="shared" si="174"/>
        <v>1</v>
      </c>
      <c r="CB302" s="322"/>
      <c r="CC302" s="196"/>
      <c r="CD302" s="196"/>
      <c r="CE302" s="687"/>
      <c r="CF302" s="687"/>
      <c r="CG302" s="687"/>
    </row>
    <row r="303" spans="1:85" s="2444" customFormat="1" ht="15.75" customHeight="1">
      <c r="A303" s="687"/>
      <c r="B303" s="3053"/>
      <c r="C303" s="3054"/>
      <c r="D303" s="3085" t="s">
        <v>3600</v>
      </c>
      <c r="E303" s="3086"/>
      <c r="F303" s="3054"/>
      <c r="G303" s="3054"/>
      <c r="H303" s="3086"/>
      <c r="I303" s="3086"/>
      <c r="J303" s="3086"/>
      <c r="K303" s="3054"/>
      <c r="L303" s="3054"/>
      <c r="M303" s="3054"/>
      <c r="N303" s="3055"/>
      <c r="O303" s="3056"/>
      <c r="P303" s="3055"/>
      <c r="Q303" s="3057"/>
      <c r="R303" s="3056"/>
      <c r="S303" s="3056"/>
      <c r="T303" s="3056"/>
      <c r="U303" s="3090">
        <f t="shared" si="157"/>
        <v>0</v>
      </c>
      <c r="V303" s="3091">
        <f t="shared" si="158"/>
        <v>0</v>
      </c>
      <c r="W303" s="3091">
        <f t="shared" si="159"/>
        <v>0</v>
      </c>
      <c r="X303" s="3077"/>
      <c r="Y303" s="3075"/>
      <c r="Z303" s="3075"/>
      <c r="AA303" s="3058"/>
      <c r="AB303" s="3092">
        <f t="shared" si="160"/>
        <v>0</v>
      </c>
      <c r="AC303" s="3092" t="str">
        <f t="shared" si="161"/>
        <v/>
      </c>
      <c r="AD303" s="3058"/>
      <c r="AE303" s="3058"/>
      <c r="AF303" s="3056"/>
      <c r="AG303" s="3056"/>
      <c r="AH303" s="3056"/>
      <c r="AI303" s="3059" t="str">
        <f t="shared" si="149"/>
        <v>N</v>
      </c>
      <c r="AJ303" s="3059" t="str">
        <f t="shared" si="150"/>
        <v>N</v>
      </c>
      <c r="AK303" s="3059" t="str">
        <f t="shared" si="151"/>
        <v>N</v>
      </c>
      <c r="AL303" s="3059" t="str">
        <f t="shared" si="152"/>
        <v>N</v>
      </c>
      <c r="AM303" s="3059" t="str">
        <f t="shared" si="153"/>
        <v>N</v>
      </c>
      <c r="AN303" s="3059" t="str">
        <f t="shared" si="154"/>
        <v>N</v>
      </c>
      <c r="AO303" s="3059" t="str">
        <f t="shared" si="155"/>
        <v>N</v>
      </c>
      <c r="AP303" s="3059" t="str">
        <f t="shared" si="156"/>
        <v>N</v>
      </c>
      <c r="AQ303" s="3086"/>
      <c r="AR303" s="3060"/>
      <c r="AS303" s="32"/>
      <c r="AT303" s="34" t="s">
        <v>3895</v>
      </c>
      <c r="AU303" s="171"/>
      <c r="AV303" s="322"/>
      <c r="AW303" s="246" t="str">
        <f t="shared" si="148"/>
        <v>Please complete all cells in row</v>
      </c>
      <c r="AX303" s="322"/>
      <c r="AY303" s="196"/>
      <c r="AZ303" s="196"/>
      <c r="BA303" s="196"/>
      <c r="BB303" s="196"/>
      <c r="BC303" s="196"/>
      <c r="BD303" s="196"/>
      <c r="BE303" s="196"/>
      <c r="BF303" s="247">
        <f t="shared" si="162"/>
        <v>1</v>
      </c>
      <c r="BG303" s="247">
        <f t="shared" si="163"/>
        <v>1</v>
      </c>
      <c r="BH303" s="247">
        <f t="shared" si="164"/>
        <v>1</v>
      </c>
      <c r="BI303" s="247">
        <f t="shared" si="165"/>
        <v>1</v>
      </c>
      <c r="BJ303" s="247">
        <f t="shared" si="166"/>
        <v>1</v>
      </c>
      <c r="BK303" s="247">
        <f t="shared" si="167"/>
        <v>1</v>
      </c>
      <c r="BL303" s="247">
        <f t="shared" si="168"/>
        <v>1</v>
      </c>
      <c r="BM303" s="232"/>
      <c r="BN303" s="232"/>
      <c r="BO303" s="232"/>
      <c r="BP303" s="232"/>
      <c r="BQ303" s="232"/>
      <c r="BR303" s="232"/>
      <c r="BS303" s="247">
        <f t="shared" si="169"/>
        <v>1</v>
      </c>
      <c r="BT303" s="232"/>
      <c r="BU303" s="232"/>
      <c r="BV303" s="247">
        <f t="shared" si="170"/>
        <v>1</v>
      </c>
      <c r="BW303" s="247">
        <f t="shared" si="171"/>
        <v>1</v>
      </c>
      <c r="BX303" s="247">
        <f t="shared" si="172"/>
        <v>1</v>
      </c>
      <c r="BY303" s="247">
        <f t="shared" si="173"/>
        <v>1</v>
      </c>
      <c r="BZ303" s="247">
        <f xml:space="preserve"> IF( ISNUMBER(#REF! ), 0, 1 )</f>
        <v>1</v>
      </c>
      <c r="CA303" s="247">
        <f t="shared" si="174"/>
        <v>1</v>
      </c>
      <c r="CB303" s="322"/>
      <c r="CC303" s="196"/>
      <c r="CD303" s="196"/>
      <c r="CE303" s="687"/>
      <c r="CF303" s="687"/>
      <c r="CG303" s="687"/>
    </row>
    <row r="304" spans="1:85" s="2444" customFormat="1" ht="15.75" customHeight="1">
      <c r="A304" s="687"/>
      <c r="B304" s="3053"/>
      <c r="C304" s="3054"/>
      <c r="D304" s="3085" t="s">
        <v>3600</v>
      </c>
      <c r="E304" s="3086"/>
      <c r="F304" s="3054"/>
      <c r="G304" s="3054"/>
      <c r="H304" s="3086"/>
      <c r="I304" s="3086"/>
      <c r="J304" s="3086"/>
      <c r="K304" s="3054"/>
      <c r="L304" s="3054"/>
      <c r="M304" s="3054"/>
      <c r="N304" s="3055"/>
      <c r="O304" s="3056"/>
      <c r="P304" s="3055"/>
      <c r="Q304" s="3057"/>
      <c r="R304" s="3056"/>
      <c r="S304" s="3056"/>
      <c r="T304" s="3056"/>
      <c r="U304" s="3090">
        <f t="shared" si="157"/>
        <v>0</v>
      </c>
      <c r="V304" s="3091">
        <f t="shared" si="158"/>
        <v>0</v>
      </c>
      <c r="W304" s="3091">
        <f t="shared" si="159"/>
        <v>0</v>
      </c>
      <c r="X304" s="3077"/>
      <c r="Y304" s="3075"/>
      <c r="Z304" s="3075"/>
      <c r="AA304" s="3058"/>
      <c r="AB304" s="3092">
        <f t="shared" si="160"/>
        <v>0</v>
      </c>
      <c r="AC304" s="3092" t="str">
        <f t="shared" si="161"/>
        <v/>
      </c>
      <c r="AD304" s="3058"/>
      <c r="AE304" s="3058"/>
      <c r="AF304" s="3056"/>
      <c r="AG304" s="3056"/>
      <c r="AH304" s="3056"/>
      <c r="AI304" s="3059" t="str">
        <f t="shared" si="149"/>
        <v>N</v>
      </c>
      <c r="AJ304" s="3059" t="str">
        <f t="shared" si="150"/>
        <v>N</v>
      </c>
      <c r="AK304" s="3059" t="str">
        <f t="shared" si="151"/>
        <v>N</v>
      </c>
      <c r="AL304" s="3059" t="str">
        <f t="shared" si="152"/>
        <v>N</v>
      </c>
      <c r="AM304" s="3059" t="str">
        <f t="shared" si="153"/>
        <v>N</v>
      </c>
      <c r="AN304" s="3059" t="str">
        <f t="shared" si="154"/>
        <v>N</v>
      </c>
      <c r="AO304" s="3059" t="str">
        <f t="shared" si="155"/>
        <v>N</v>
      </c>
      <c r="AP304" s="3059" t="str">
        <f t="shared" si="156"/>
        <v>N</v>
      </c>
      <c r="AQ304" s="3086"/>
      <c r="AR304" s="3060"/>
      <c r="AS304" s="32"/>
      <c r="AT304" s="34" t="s">
        <v>3896</v>
      </c>
      <c r="AU304" s="171"/>
      <c r="AV304" s="322"/>
      <c r="AW304" s="246" t="str">
        <f t="shared" si="148"/>
        <v>Please complete all cells in row</v>
      </c>
      <c r="AX304" s="322"/>
      <c r="AY304" s="196"/>
      <c r="AZ304" s="196"/>
      <c r="BA304" s="196"/>
      <c r="BB304" s="196"/>
      <c r="BC304" s="196"/>
      <c r="BD304" s="196"/>
      <c r="BE304" s="196"/>
      <c r="BF304" s="247">
        <f t="shared" si="162"/>
        <v>1</v>
      </c>
      <c r="BG304" s="247">
        <f t="shared" si="163"/>
        <v>1</v>
      </c>
      <c r="BH304" s="247">
        <f t="shared" si="164"/>
        <v>1</v>
      </c>
      <c r="BI304" s="247">
        <f t="shared" si="165"/>
        <v>1</v>
      </c>
      <c r="BJ304" s="247">
        <f t="shared" si="166"/>
        <v>1</v>
      </c>
      <c r="BK304" s="247">
        <f t="shared" si="167"/>
        <v>1</v>
      </c>
      <c r="BL304" s="247">
        <f t="shared" si="168"/>
        <v>1</v>
      </c>
      <c r="BM304" s="232"/>
      <c r="BN304" s="232"/>
      <c r="BO304" s="232"/>
      <c r="BP304" s="232"/>
      <c r="BQ304" s="232"/>
      <c r="BR304" s="232"/>
      <c r="BS304" s="247">
        <f t="shared" si="169"/>
        <v>1</v>
      </c>
      <c r="BT304" s="232"/>
      <c r="BU304" s="232"/>
      <c r="BV304" s="247">
        <f t="shared" si="170"/>
        <v>1</v>
      </c>
      <c r="BW304" s="247">
        <f t="shared" si="171"/>
        <v>1</v>
      </c>
      <c r="BX304" s="247">
        <f t="shared" si="172"/>
        <v>1</v>
      </c>
      <c r="BY304" s="247">
        <f t="shared" si="173"/>
        <v>1</v>
      </c>
      <c r="BZ304" s="247">
        <f xml:space="preserve"> IF( ISNUMBER(#REF! ), 0, 1 )</f>
        <v>1</v>
      </c>
      <c r="CA304" s="247">
        <f t="shared" si="174"/>
        <v>1</v>
      </c>
      <c r="CB304" s="322"/>
      <c r="CC304" s="196"/>
      <c r="CD304" s="196"/>
      <c r="CE304" s="687"/>
      <c r="CF304" s="687"/>
      <c r="CG304" s="687"/>
    </row>
    <row r="305" spans="1:85" s="2444" customFormat="1" ht="15.75" customHeight="1">
      <c r="A305" s="687"/>
      <c r="B305" s="3053"/>
      <c r="C305" s="3054"/>
      <c r="D305" s="3085" t="s">
        <v>3600</v>
      </c>
      <c r="E305" s="3086"/>
      <c r="F305" s="3054"/>
      <c r="G305" s="3054"/>
      <c r="H305" s="3086"/>
      <c r="I305" s="3086"/>
      <c r="J305" s="3086"/>
      <c r="K305" s="3054"/>
      <c r="L305" s="3054"/>
      <c r="M305" s="3054"/>
      <c r="N305" s="3055"/>
      <c r="O305" s="3056"/>
      <c r="P305" s="3055"/>
      <c r="Q305" s="3057"/>
      <c r="R305" s="3056"/>
      <c r="S305" s="3056"/>
      <c r="T305" s="3056"/>
      <c r="U305" s="3090">
        <f t="shared" si="157"/>
        <v>0</v>
      </c>
      <c r="V305" s="3091">
        <f t="shared" si="158"/>
        <v>0</v>
      </c>
      <c r="W305" s="3091">
        <f t="shared" si="159"/>
        <v>0</v>
      </c>
      <c r="X305" s="3077"/>
      <c r="Y305" s="3075"/>
      <c r="Z305" s="3075"/>
      <c r="AA305" s="3058"/>
      <c r="AB305" s="3092">
        <f t="shared" si="160"/>
        <v>0</v>
      </c>
      <c r="AC305" s="3092" t="str">
        <f t="shared" si="161"/>
        <v/>
      </c>
      <c r="AD305" s="3058"/>
      <c r="AE305" s="3058"/>
      <c r="AF305" s="3056"/>
      <c r="AG305" s="3056"/>
      <c r="AH305" s="3056"/>
      <c r="AI305" s="3059" t="str">
        <f t="shared" si="149"/>
        <v>N</v>
      </c>
      <c r="AJ305" s="3059" t="str">
        <f t="shared" si="150"/>
        <v>N</v>
      </c>
      <c r="AK305" s="3059" t="str">
        <f t="shared" si="151"/>
        <v>N</v>
      </c>
      <c r="AL305" s="3059" t="str">
        <f t="shared" si="152"/>
        <v>N</v>
      </c>
      <c r="AM305" s="3059" t="str">
        <f t="shared" si="153"/>
        <v>N</v>
      </c>
      <c r="AN305" s="3059" t="str">
        <f t="shared" si="154"/>
        <v>N</v>
      </c>
      <c r="AO305" s="3059" t="str">
        <f t="shared" si="155"/>
        <v>N</v>
      </c>
      <c r="AP305" s="3059" t="str">
        <f t="shared" si="156"/>
        <v>N</v>
      </c>
      <c r="AQ305" s="3086"/>
      <c r="AR305" s="3060"/>
      <c r="AS305" s="32"/>
      <c r="AT305" s="34" t="s">
        <v>3897</v>
      </c>
      <c r="AU305" s="171"/>
      <c r="AV305" s="322"/>
      <c r="AW305" s="246" t="str">
        <f t="shared" si="148"/>
        <v>Please complete all cells in row</v>
      </c>
      <c r="AX305" s="322"/>
      <c r="AY305" s="196"/>
      <c r="AZ305" s="196"/>
      <c r="BA305" s="196"/>
      <c r="BB305" s="196"/>
      <c r="BC305" s="196"/>
      <c r="BD305" s="196"/>
      <c r="BE305" s="196"/>
      <c r="BF305" s="247">
        <f t="shared" si="162"/>
        <v>1</v>
      </c>
      <c r="BG305" s="247">
        <f t="shared" si="163"/>
        <v>1</v>
      </c>
      <c r="BH305" s="247">
        <f t="shared" si="164"/>
        <v>1</v>
      </c>
      <c r="BI305" s="247">
        <f t="shared" si="165"/>
        <v>1</v>
      </c>
      <c r="BJ305" s="247">
        <f t="shared" si="166"/>
        <v>1</v>
      </c>
      <c r="BK305" s="247">
        <f t="shared" si="167"/>
        <v>1</v>
      </c>
      <c r="BL305" s="247">
        <f t="shared" si="168"/>
        <v>1</v>
      </c>
      <c r="BM305" s="232"/>
      <c r="BN305" s="232"/>
      <c r="BO305" s="232"/>
      <c r="BP305" s="232"/>
      <c r="BQ305" s="232"/>
      <c r="BR305" s="232"/>
      <c r="BS305" s="247">
        <f t="shared" si="169"/>
        <v>1</v>
      </c>
      <c r="BT305" s="232"/>
      <c r="BU305" s="232"/>
      <c r="BV305" s="247">
        <f t="shared" si="170"/>
        <v>1</v>
      </c>
      <c r="BW305" s="247">
        <f t="shared" si="171"/>
        <v>1</v>
      </c>
      <c r="BX305" s="247">
        <f t="shared" si="172"/>
        <v>1</v>
      </c>
      <c r="BY305" s="247">
        <f t="shared" si="173"/>
        <v>1</v>
      </c>
      <c r="BZ305" s="247">
        <f xml:space="preserve"> IF( ISNUMBER(#REF! ), 0, 1 )</f>
        <v>1</v>
      </c>
      <c r="CA305" s="247">
        <f t="shared" si="174"/>
        <v>1</v>
      </c>
      <c r="CB305" s="322"/>
      <c r="CC305" s="196"/>
      <c r="CD305" s="196"/>
      <c r="CE305" s="687"/>
      <c r="CF305" s="687"/>
      <c r="CG305" s="687"/>
    </row>
    <row r="306" spans="1:85" s="2444" customFormat="1" ht="15.75" customHeight="1">
      <c r="A306" s="687"/>
      <c r="B306" s="3053"/>
      <c r="C306" s="3054"/>
      <c r="D306" s="3085" t="s">
        <v>3600</v>
      </c>
      <c r="E306" s="3086"/>
      <c r="F306" s="3054"/>
      <c r="G306" s="3054"/>
      <c r="H306" s="3086"/>
      <c r="I306" s="3086"/>
      <c r="J306" s="3086"/>
      <c r="K306" s="3054"/>
      <c r="L306" s="3054"/>
      <c r="M306" s="3054"/>
      <c r="N306" s="3055"/>
      <c r="O306" s="3056"/>
      <c r="P306" s="3055"/>
      <c r="Q306" s="3057"/>
      <c r="R306" s="3056"/>
      <c r="S306" s="3056"/>
      <c r="T306" s="3056"/>
      <c r="U306" s="3090">
        <f t="shared" si="157"/>
        <v>0</v>
      </c>
      <c r="V306" s="3091">
        <f t="shared" si="158"/>
        <v>0</v>
      </c>
      <c r="W306" s="3091">
        <f t="shared" si="159"/>
        <v>0</v>
      </c>
      <c r="X306" s="3077"/>
      <c r="Y306" s="3075"/>
      <c r="Z306" s="3075"/>
      <c r="AA306" s="3058"/>
      <c r="AB306" s="3092">
        <f t="shared" si="160"/>
        <v>0</v>
      </c>
      <c r="AC306" s="3092" t="str">
        <f t="shared" si="161"/>
        <v/>
      </c>
      <c r="AD306" s="3058"/>
      <c r="AE306" s="3058"/>
      <c r="AF306" s="3056"/>
      <c r="AG306" s="3056"/>
      <c r="AH306" s="3056"/>
      <c r="AI306" s="3059" t="str">
        <f t="shared" si="149"/>
        <v>N</v>
      </c>
      <c r="AJ306" s="3059" t="str">
        <f t="shared" si="150"/>
        <v>N</v>
      </c>
      <c r="AK306" s="3059" t="str">
        <f t="shared" si="151"/>
        <v>N</v>
      </c>
      <c r="AL306" s="3059" t="str">
        <f t="shared" si="152"/>
        <v>N</v>
      </c>
      <c r="AM306" s="3059" t="str">
        <f t="shared" si="153"/>
        <v>N</v>
      </c>
      <c r="AN306" s="3059" t="str">
        <f t="shared" si="154"/>
        <v>N</v>
      </c>
      <c r="AO306" s="3059" t="str">
        <f t="shared" si="155"/>
        <v>N</v>
      </c>
      <c r="AP306" s="3059" t="str">
        <f t="shared" si="156"/>
        <v>N</v>
      </c>
      <c r="AQ306" s="3086"/>
      <c r="AR306" s="3060"/>
      <c r="AS306" s="32"/>
      <c r="AT306" s="34" t="s">
        <v>3898</v>
      </c>
      <c r="AU306" s="171"/>
      <c r="AV306" s="322"/>
      <c r="AW306" s="246" t="str">
        <f t="shared" si="148"/>
        <v>Please complete all cells in row</v>
      </c>
      <c r="AX306" s="322"/>
      <c r="AY306" s="196"/>
      <c r="AZ306" s="196"/>
      <c r="BA306" s="196"/>
      <c r="BB306" s="196"/>
      <c r="BC306" s="196"/>
      <c r="BD306" s="196"/>
      <c r="BE306" s="196"/>
      <c r="BF306" s="247">
        <f t="shared" si="162"/>
        <v>1</v>
      </c>
      <c r="BG306" s="247">
        <f t="shared" si="163"/>
        <v>1</v>
      </c>
      <c r="BH306" s="247">
        <f t="shared" si="164"/>
        <v>1</v>
      </c>
      <c r="BI306" s="247">
        <f t="shared" si="165"/>
        <v>1</v>
      </c>
      <c r="BJ306" s="247">
        <f t="shared" si="166"/>
        <v>1</v>
      </c>
      <c r="BK306" s="247">
        <f t="shared" si="167"/>
        <v>1</v>
      </c>
      <c r="BL306" s="247">
        <f t="shared" si="168"/>
        <v>1</v>
      </c>
      <c r="BM306" s="232"/>
      <c r="BN306" s="232"/>
      <c r="BO306" s="232"/>
      <c r="BP306" s="232"/>
      <c r="BQ306" s="232"/>
      <c r="BR306" s="232"/>
      <c r="BS306" s="247">
        <f t="shared" si="169"/>
        <v>1</v>
      </c>
      <c r="BT306" s="232"/>
      <c r="BU306" s="232"/>
      <c r="BV306" s="247">
        <f t="shared" si="170"/>
        <v>1</v>
      </c>
      <c r="BW306" s="247">
        <f t="shared" si="171"/>
        <v>1</v>
      </c>
      <c r="BX306" s="247">
        <f t="shared" si="172"/>
        <v>1</v>
      </c>
      <c r="BY306" s="247">
        <f t="shared" si="173"/>
        <v>1</v>
      </c>
      <c r="BZ306" s="247">
        <f xml:space="preserve"> IF( ISNUMBER(#REF! ), 0, 1 )</f>
        <v>1</v>
      </c>
      <c r="CA306" s="247">
        <f t="shared" si="174"/>
        <v>1</v>
      </c>
      <c r="CB306" s="322"/>
      <c r="CC306" s="196"/>
      <c r="CD306" s="196"/>
      <c r="CE306" s="687"/>
      <c r="CF306" s="687"/>
      <c r="CG306" s="687"/>
    </row>
    <row r="307" spans="1:85" s="2444" customFormat="1" ht="15.75" customHeight="1">
      <c r="A307" s="687"/>
      <c r="B307" s="3053"/>
      <c r="C307" s="3054"/>
      <c r="D307" s="3085" t="s">
        <v>3600</v>
      </c>
      <c r="E307" s="3086"/>
      <c r="F307" s="3054"/>
      <c r="G307" s="3054"/>
      <c r="H307" s="3086"/>
      <c r="I307" s="3086"/>
      <c r="J307" s="3086"/>
      <c r="K307" s="3054"/>
      <c r="L307" s="3054"/>
      <c r="M307" s="3054"/>
      <c r="N307" s="3055"/>
      <c r="O307" s="3056"/>
      <c r="P307" s="3055"/>
      <c r="Q307" s="3057"/>
      <c r="R307" s="3056"/>
      <c r="S307" s="3056"/>
      <c r="T307" s="3056"/>
      <c r="U307" s="3090">
        <f t="shared" si="157"/>
        <v>0</v>
      </c>
      <c r="V307" s="3091">
        <f t="shared" si="158"/>
        <v>0</v>
      </c>
      <c r="W307" s="3091">
        <f t="shared" si="159"/>
        <v>0</v>
      </c>
      <c r="X307" s="3077"/>
      <c r="Y307" s="3075"/>
      <c r="Z307" s="3075"/>
      <c r="AA307" s="3058"/>
      <c r="AB307" s="3092">
        <f t="shared" si="160"/>
        <v>0</v>
      </c>
      <c r="AC307" s="3092" t="str">
        <f t="shared" si="161"/>
        <v/>
      </c>
      <c r="AD307" s="3058"/>
      <c r="AE307" s="3058"/>
      <c r="AF307" s="3056"/>
      <c r="AG307" s="3056"/>
      <c r="AH307" s="3056"/>
      <c r="AI307" s="3059" t="str">
        <f t="shared" si="149"/>
        <v>N</v>
      </c>
      <c r="AJ307" s="3059" t="str">
        <f t="shared" si="150"/>
        <v>N</v>
      </c>
      <c r="AK307" s="3059" t="str">
        <f t="shared" si="151"/>
        <v>N</v>
      </c>
      <c r="AL307" s="3059" t="str">
        <f t="shared" si="152"/>
        <v>N</v>
      </c>
      <c r="AM307" s="3059" t="str">
        <f t="shared" si="153"/>
        <v>N</v>
      </c>
      <c r="AN307" s="3059" t="str">
        <f t="shared" si="154"/>
        <v>N</v>
      </c>
      <c r="AO307" s="3059" t="str">
        <f t="shared" si="155"/>
        <v>N</v>
      </c>
      <c r="AP307" s="3059" t="str">
        <f t="shared" si="156"/>
        <v>N</v>
      </c>
      <c r="AQ307" s="3086"/>
      <c r="AR307" s="3060"/>
      <c r="AS307" s="32"/>
      <c r="AT307" s="34" t="s">
        <v>3899</v>
      </c>
      <c r="AU307" s="171"/>
      <c r="AV307" s="322"/>
      <c r="AW307" s="246" t="str">
        <f t="shared" si="148"/>
        <v>Please complete all cells in row</v>
      </c>
      <c r="AX307" s="322"/>
      <c r="AY307" s="196"/>
      <c r="AZ307" s="196"/>
      <c r="BA307" s="196"/>
      <c r="BB307" s="196"/>
      <c r="BC307" s="196"/>
      <c r="BD307" s="196"/>
      <c r="BE307" s="196"/>
      <c r="BF307" s="247">
        <f t="shared" si="162"/>
        <v>1</v>
      </c>
      <c r="BG307" s="247">
        <f t="shared" si="163"/>
        <v>1</v>
      </c>
      <c r="BH307" s="247">
        <f t="shared" si="164"/>
        <v>1</v>
      </c>
      <c r="BI307" s="247">
        <f t="shared" si="165"/>
        <v>1</v>
      </c>
      <c r="BJ307" s="247">
        <f t="shared" si="166"/>
        <v>1</v>
      </c>
      <c r="BK307" s="247">
        <f t="shared" si="167"/>
        <v>1</v>
      </c>
      <c r="BL307" s="247">
        <f t="shared" si="168"/>
        <v>1</v>
      </c>
      <c r="BM307" s="232"/>
      <c r="BN307" s="232"/>
      <c r="BO307" s="232"/>
      <c r="BP307" s="232"/>
      <c r="BQ307" s="232"/>
      <c r="BR307" s="232"/>
      <c r="BS307" s="247">
        <f t="shared" si="169"/>
        <v>1</v>
      </c>
      <c r="BT307" s="232"/>
      <c r="BU307" s="232"/>
      <c r="BV307" s="247">
        <f t="shared" si="170"/>
        <v>1</v>
      </c>
      <c r="BW307" s="247">
        <f t="shared" si="171"/>
        <v>1</v>
      </c>
      <c r="BX307" s="247">
        <f t="shared" si="172"/>
        <v>1</v>
      </c>
      <c r="BY307" s="247">
        <f t="shared" si="173"/>
        <v>1</v>
      </c>
      <c r="BZ307" s="247">
        <f xml:space="preserve"> IF( ISNUMBER(#REF! ), 0, 1 )</f>
        <v>1</v>
      </c>
      <c r="CA307" s="247">
        <f t="shared" si="174"/>
        <v>1</v>
      </c>
      <c r="CB307" s="322"/>
      <c r="CC307" s="196"/>
      <c r="CD307" s="196"/>
      <c r="CE307" s="687"/>
      <c r="CF307" s="687"/>
      <c r="CG307" s="687"/>
    </row>
    <row r="308" spans="1:85" s="2444" customFormat="1" ht="15.75" customHeight="1">
      <c r="A308" s="687"/>
      <c r="B308" s="3053"/>
      <c r="C308" s="3054"/>
      <c r="D308" s="3085" t="s">
        <v>3600</v>
      </c>
      <c r="E308" s="3086"/>
      <c r="F308" s="3054"/>
      <c r="G308" s="3054"/>
      <c r="H308" s="3086"/>
      <c r="I308" s="3086"/>
      <c r="J308" s="3086"/>
      <c r="K308" s="3054"/>
      <c r="L308" s="3054"/>
      <c r="M308" s="3054"/>
      <c r="N308" s="3055"/>
      <c r="O308" s="3056"/>
      <c r="P308" s="3055"/>
      <c r="Q308" s="3057"/>
      <c r="R308" s="3056"/>
      <c r="S308" s="3056"/>
      <c r="T308" s="3056"/>
      <c r="U308" s="3090">
        <f t="shared" si="157"/>
        <v>0</v>
      </c>
      <c r="V308" s="3091">
        <f t="shared" si="158"/>
        <v>0</v>
      </c>
      <c r="W308" s="3091">
        <f t="shared" si="159"/>
        <v>0</v>
      </c>
      <c r="X308" s="3077"/>
      <c r="Y308" s="3075"/>
      <c r="Z308" s="3075"/>
      <c r="AA308" s="3058"/>
      <c r="AB308" s="3092">
        <f t="shared" si="160"/>
        <v>0</v>
      </c>
      <c r="AC308" s="3092" t="str">
        <f t="shared" si="161"/>
        <v/>
      </c>
      <c r="AD308" s="3058"/>
      <c r="AE308" s="3058"/>
      <c r="AF308" s="3056"/>
      <c r="AG308" s="3056"/>
      <c r="AH308" s="3056"/>
      <c r="AI308" s="3059" t="str">
        <f t="shared" si="149"/>
        <v>N</v>
      </c>
      <c r="AJ308" s="3059" t="str">
        <f t="shared" si="150"/>
        <v>N</v>
      </c>
      <c r="AK308" s="3059" t="str">
        <f t="shared" si="151"/>
        <v>N</v>
      </c>
      <c r="AL308" s="3059" t="str">
        <f t="shared" si="152"/>
        <v>N</v>
      </c>
      <c r="AM308" s="3059" t="str">
        <f t="shared" si="153"/>
        <v>N</v>
      </c>
      <c r="AN308" s="3059" t="str">
        <f t="shared" si="154"/>
        <v>N</v>
      </c>
      <c r="AO308" s="3059" t="str">
        <f t="shared" si="155"/>
        <v>N</v>
      </c>
      <c r="AP308" s="3059" t="str">
        <f t="shared" si="156"/>
        <v>N</v>
      </c>
      <c r="AQ308" s="3086"/>
      <c r="AR308" s="3060"/>
      <c r="AS308" s="32"/>
      <c r="AT308" s="34" t="s">
        <v>3900</v>
      </c>
      <c r="AU308" s="171"/>
      <c r="AV308" s="322"/>
      <c r="AW308" s="246" t="str">
        <f t="shared" si="148"/>
        <v>Please complete all cells in row</v>
      </c>
      <c r="AX308" s="322"/>
      <c r="AY308" s="196"/>
      <c r="AZ308" s="196"/>
      <c r="BA308" s="196"/>
      <c r="BB308" s="196"/>
      <c r="BC308" s="196"/>
      <c r="BD308" s="196"/>
      <c r="BE308" s="196"/>
      <c r="BF308" s="247">
        <f t="shared" si="162"/>
        <v>1</v>
      </c>
      <c r="BG308" s="247">
        <f t="shared" si="163"/>
        <v>1</v>
      </c>
      <c r="BH308" s="247">
        <f t="shared" si="164"/>
        <v>1</v>
      </c>
      <c r="BI308" s="247">
        <f t="shared" si="165"/>
        <v>1</v>
      </c>
      <c r="BJ308" s="247">
        <f t="shared" si="166"/>
        <v>1</v>
      </c>
      <c r="BK308" s="247">
        <f t="shared" si="167"/>
        <v>1</v>
      </c>
      <c r="BL308" s="247">
        <f t="shared" si="168"/>
        <v>1</v>
      </c>
      <c r="BM308" s="232"/>
      <c r="BN308" s="232"/>
      <c r="BO308" s="232"/>
      <c r="BP308" s="232"/>
      <c r="BQ308" s="232"/>
      <c r="BR308" s="232"/>
      <c r="BS308" s="247">
        <f t="shared" si="169"/>
        <v>1</v>
      </c>
      <c r="BT308" s="232"/>
      <c r="BU308" s="232"/>
      <c r="BV308" s="247">
        <f t="shared" si="170"/>
        <v>1</v>
      </c>
      <c r="BW308" s="247">
        <f t="shared" si="171"/>
        <v>1</v>
      </c>
      <c r="BX308" s="247">
        <f t="shared" si="172"/>
        <v>1</v>
      </c>
      <c r="BY308" s="247">
        <f t="shared" si="173"/>
        <v>1</v>
      </c>
      <c r="BZ308" s="247">
        <f xml:space="preserve"> IF( ISNUMBER(#REF! ), 0, 1 )</f>
        <v>1</v>
      </c>
      <c r="CA308" s="247">
        <f t="shared" si="174"/>
        <v>1</v>
      </c>
      <c r="CB308" s="322"/>
      <c r="CC308" s="196"/>
      <c r="CD308" s="196"/>
      <c r="CE308" s="687"/>
      <c r="CF308" s="687"/>
      <c r="CG308" s="687"/>
    </row>
    <row r="309" spans="1:85" s="2444" customFormat="1" ht="15.75" customHeight="1">
      <c r="A309" s="687"/>
      <c r="B309" s="3053"/>
      <c r="C309" s="3054"/>
      <c r="D309" s="3085" t="s">
        <v>3600</v>
      </c>
      <c r="E309" s="3086"/>
      <c r="F309" s="3054"/>
      <c r="G309" s="3054"/>
      <c r="H309" s="3086"/>
      <c r="I309" s="3086"/>
      <c r="J309" s="3086"/>
      <c r="K309" s="3054"/>
      <c r="L309" s="3054"/>
      <c r="M309" s="3054"/>
      <c r="N309" s="3055"/>
      <c r="O309" s="3056"/>
      <c r="P309" s="3055"/>
      <c r="Q309" s="3057"/>
      <c r="R309" s="3056"/>
      <c r="S309" s="3056"/>
      <c r="T309" s="3056"/>
      <c r="U309" s="3090">
        <f t="shared" si="157"/>
        <v>0</v>
      </c>
      <c r="V309" s="3091">
        <f t="shared" si="158"/>
        <v>0</v>
      </c>
      <c r="W309" s="3091">
        <f t="shared" si="159"/>
        <v>0</v>
      </c>
      <c r="X309" s="3077"/>
      <c r="Y309" s="3075"/>
      <c r="Z309" s="3075"/>
      <c r="AA309" s="3058"/>
      <c r="AB309" s="3092">
        <f t="shared" si="160"/>
        <v>0</v>
      </c>
      <c r="AC309" s="3092" t="str">
        <f t="shared" si="161"/>
        <v/>
      </c>
      <c r="AD309" s="3058"/>
      <c r="AE309" s="3058"/>
      <c r="AF309" s="3056"/>
      <c r="AG309" s="3056"/>
      <c r="AH309" s="3056"/>
      <c r="AI309" s="3059" t="str">
        <f t="shared" si="149"/>
        <v>N</v>
      </c>
      <c r="AJ309" s="3059" t="str">
        <f t="shared" si="150"/>
        <v>N</v>
      </c>
      <c r="AK309" s="3059" t="str">
        <f t="shared" si="151"/>
        <v>N</v>
      </c>
      <c r="AL309" s="3059" t="str">
        <f t="shared" si="152"/>
        <v>N</v>
      </c>
      <c r="AM309" s="3059" t="str">
        <f t="shared" si="153"/>
        <v>N</v>
      </c>
      <c r="AN309" s="3059" t="str">
        <f t="shared" si="154"/>
        <v>N</v>
      </c>
      <c r="AO309" s="3059" t="str">
        <f t="shared" si="155"/>
        <v>N</v>
      </c>
      <c r="AP309" s="3059" t="str">
        <f t="shared" si="156"/>
        <v>N</v>
      </c>
      <c r="AQ309" s="3086"/>
      <c r="AR309" s="3060"/>
      <c r="AS309" s="32"/>
      <c r="AT309" s="34" t="s">
        <v>3901</v>
      </c>
      <c r="AU309" s="171"/>
      <c r="AV309" s="322"/>
      <c r="AW309" s="246" t="str">
        <f t="shared" si="148"/>
        <v>Please complete all cells in row</v>
      </c>
      <c r="AX309" s="322"/>
      <c r="AY309" s="196"/>
      <c r="AZ309" s="196"/>
      <c r="BA309" s="196"/>
      <c r="BB309" s="196"/>
      <c r="BC309" s="196"/>
      <c r="BD309" s="196"/>
      <c r="BE309" s="196"/>
      <c r="BF309" s="247">
        <f t="shared" si="162"/>
        <v>1</v>
      </c>
      <c r="BG309" s="247">
        <f t="shared" si="163"/>
        <v>1</v>
      </c>
      <c r="BH309" s="247">
        <f t="shared" si="164"/>
        <v>1</v>
      </c>
      <c r="BI309" s="247">
        <f t="shared" si="165"/>
        <v>1</v>
      </c>
      <c r="BJ309" s="247">
        <f t="shared" si="166"/>
        <v>1</v>
      </c>
      <c r="BK309" s="247">
        <f t="shared" si="167"/>
        <v>1</v>
      </c>
      <c r="BL309" s="247">
        <f t="shared" si="168"/>
        <v>1</v>
      </c>
      <c r="BM309" s="232"/>
      <c r="BN309" s="232"/>
      <c r="BO309" s="232"/>
      <c r="BP309" s="232"/>
      <c r="BQ309" s="232"/>
      <c r="BR309" s="232"/>
      <c r="BS309" s="247">
        <f t="shared" si="169"/>
        <v>1</v>
      </c>
      <c r="BT309" s="232"/>
      <c r="BU309" s="232"/>
      <c r="BV309" s="247">
        <f t="shared" si="170"/>
        <v>1</v>
      </c>
      <c r="BW309" s="247">
        <f t="shared" si="171"/>
        <v>1</v>
      </c>
      <c r="BX309" s="247">
        <f t="shared" si="172"/>
        <v>1</v>
      </c>
      <c r="BY309" s="247">
        <f t="shared" si="173"/>
        <v>1</v>
      </c>
      <c r="BZ309" s="247">
        <f xml:space="preserve"> IF( ISNUMBER(#REF! ), 0, 1 )</f>
        <v>1</v>
      </c>
      <c r="CA309" s="247">
        <f t="shared" si="174"/>
        <v>1</v>
      </c>
      <c r="CB309" s="322"/>
      <c r="CC309" s="196"/>
      <c r="CD309" s="196"/>
      <c r="CE309" s="687"/>
      <c r="CF309" s="687"/>
      <c r="CG309" s="687"/>
    </row>
    <row r="310" spans="1:85" s="2444" customFormat="1" ht="15.75" customHeight="1">
      <c r="A310" s="687"/>
      <c r="B310" s="3053"/>
      <c r="C310" s="3054"/>
      <c r="D310" s="3085" t="s">
        <v>3600</v>
      </c>
      <c r="E310" s="3086"/>
      <c r="F310" s="3054"/>
      <c r="G310" s="3054"/>
      <c r="H310" s="3086"/>
      <c r="I310" s="3086"/>
      <c r="J310" s="3086"/>
      <c r="K310" s="3054"/>
      <c r="L310" s="3054"/>
      <c r="M310" s="3054"/>
      <c r="N310" s="3055"/>
      <c r="O310" s="3056"/>
      <c r="P310" s="3055"/>
      <c r="Q310" s="3057"/>
      <c r="R310" s="3056"/>
      <c r="S310" s="3056"/>
      <c r="T310" s="3056"/>
      <c r="U310" s="3090">
        <f t="shared" si="157"/>
        <v>0</v>
      </c>
      <c r="V310" s="3091">
        <f t="shared" si="158"/>
        <v>0</v>
      </c>
      <c r="W310" s="3091">
        <f t="shared" si="159"/>
        <v>0</v>
      </c>
      <c r="X310" s="3077"/>
      <c r="Y310" s="3075"/>
      <c r="Z310" s="3075"/>
      <c r="AA310" s="3058"/>
      <c r="AB310" s="3092">
        <f t="shared" si="160"/>
        <v>0</v>
      </c>
      <c r="AC310" s="3092" t="str">
        <f t="shared" si="161"/>
        <v/>
      </c>
      <c r="AD310" s="3058"/>
      <c r="AE310" s="3058"/>
      <c r="AF310" s="3056"/>
      <c r="AG310" s="3056"/>
      <c r="AH310" s="3056"/>
      <c r="AI310" s="3059" t="str">
        <f t="shared" si="149"/>
        <v>N</v>
      </c>
      <c r="AJ310" s="3059" t="str">
        <f t="shared" si="150"/>
        <v>N</v>
      </c>
      <c r="AK310" s="3059" t="str">
        <f t="shared" si="151"/>
        <v>N</v>
      </c>
      <c r="AL310" s="3059" t="str">
        <f t="shared" si="152"/>
        <v>N</v>
      </c>
      <c r="AM310" s="3059" t="str">
        <f t="shared" si="153"/>
        <v>N</v>
      </c>
      <c r="AN310" s="3059" t="str">
        <f t="shared" si="154"/>
        <v>N</v>
      </c>
      <c r="AO310" s="3059" t="str">
        <f t="shared" si="155"/>
        <v>N</v>
      </c>
      <c r="AP310" s="3059" t="str">
        <f t="shared" si="156"/>
        <v>N</v>
      </c>
      <c r="AQ310" s="3086"/>
      <c r="AR310" s="3060"/>
      <c r="AS310" s="32"/>
      <c r="AT310" s="34" t="s">
        <v>3902</v>
      </c>
      <c r="AU310" s="171"/>
      <c r="AV310" s="322"/>
      <c r="AW310" s="246" t="str">
        <f t="shared" si="148"/>
        <v>Please complete all cells in row</v>
      </c>
      <c r="AX310" s="322"/>
      <c r="AY310" s="196"/>
      <c r="AZ310" s="196"/>
      <c r="BA310" s="196"/>
      <c r="BB310" s="196"/>
      <c r="BC310" s="196"/>
      <c r="BD310" s="196"/>
      <c r="BE310" s="196"/>
      <c r="BF310" s="247">
        <f t="shared" si="162"/>
        <v>1</v>
      </c>
      <c r="BG310" s="247">
        <f t="shared" si="163"/>
        <v>1</v>
      </c>
      <c r="BH310" s="247">
        <f t="shared" si="164"/>
        <v>1</v>
      </c>
      <c r="BI310" s="247">
        <f t="shared" si="165"/>
        <v>1</v>
      </c>
      <c r="BJ310" s="247">
        <f t="shared" si="166"/>
        <v>1</v>
      </c>
      <c r="BK310" s="247">
        <f t="shared" si="167"/>
        <v>1</v>
      </c>
      <c r="BL310" s="247">
        <f t="shared" si="168"/>
        <v>1</v>
      </c>
      <c r="BM310" s="232"/>
      <c r="BN310" s="232"/>
      <c r="BO310" s="232"/>
      <c r="BP310" s="232"/>
      <c r="BQ310" s="232"/>
      <c r="BR310" s="232"/>
      <c r="BS310" s="247">
        <f t="shared" si="169"/>
        <v>1</v>
      </c>
      <c r="BT310" s="232"/>
      <c r="BU310" s="232"/>
      <c r="BV310" s="247">
        <f t="shared" si="170"/>
        <v>1</v>
      </c>
      <c r="BW310" s="247">
        <f t="shared" si="171"/>
        <v>1</v>
      </c>
      <c r="BX310" s="247">
        <f t="shared" si="172"/>
        <v>1</v>
      </c>
      <c r="BY310" s="247">
        <f t="shared" si="173"/>
        <v>1</v>
      </c>
      <c r="BZ310" s="247">
        <f xml:space="preserve"> IF( ISNUMBER(#REF! ), 0, 1 )</f>
        <v>1</v>
      </c>
      <c r="CA310" s="247">
        <f t="shared" si="174"/>
        <v>1</v>
      </c>
      <c r="CB310" s="322"/>
      <c r="CC310" s="196"/>
      <c r="CD310" s="196"/>
      <c r="CE310" s="687"/>
      <c r="CF310" s="687"/>
      <c r="CG310" s="687"/>
    </row>
    <row r="311" spans="1:85" s="2444" customFormat="1" ht="15.75" customHeight="1">
      <c r="A311" s="687"/>
      <c r="B311" s="3053"/>
      <c r="C311" s="3054"/>
      <c r="D311" s="3085" t="s">
        <v>3600</v>
      </c>
      <c r="E311" s="3086"/>
      <c r="F311" s="3054"/>
      <c r="G311" s="3054"/>
      <c r="H311" s="3086"/>
      <c r="I311" s="3086"/>
      <c r="J311" s="3086"/>
      <c r="K311" s="3054"/>
      <c r="L311" s="3054"/>
      <c r="M311" s="3054"/>
      <c r="N311" s="3055"/>
      <c r="O311" s="3056"/>
      <c r="P311" s="3055"/>
      <c r="Q311" s="3057"/>
      <c r="R311" s="3056"/>
      <c r="S311" s="3056"/>
      <c r="T311" s="3056"/>
      <c r="U311" s="3090">
        <f t="shared" si="157"/>
        <v>0</v>
      </c>
      <c r="V311" s="3091">
        <f t="shared" si="158"/>
        <v>0</v>
      </c>
      <c r="W311" s="3091">
        <f t="shared" si="159"/>
        <v>0</v>
      </c>
      <c r="X311" s="3077"/>
      <c r="Y311" s="3075"/>
      <c r="Z311" s="3075"/>
      <c r="AA311" s="3058"/>
      <c r="AB311" s="3092">
        <f t="shared" si="160"/>
        <v>0</v>
      </c>
      <c r="AC311" s="3092" t="str">
        <f t="shared" si="161"/>
        <v/>
      </c>
      <c r="AD311" s="3058"/>
      <c r="AE311" s="3058"/>
      <c r="AF311" s="3056"/>
      <c r="AG311" s="3056"/>
      <c r="AH311" s="3056"/>
      <c r="AI311" s="3059" t="str">
        <f t="shared" si="149"/>
        <v>N</v>
      </c>
      <c r="AJ311" s="3059" t="str">
        <f t="shared" si="150"/>
        <v>N</v>
      </c>
      <c r="AK311" s="3059" t="str">
        <f t="shared" si="151"/>
        <v>N</v>
      </c>
      <c r="AL311" s="3059" t="str">
        <f t="shared" si="152"/>
        <v>N</v>
      </c>
      <c r="AM311" s="3059" t="str">
        <f t="shared" si="153"/>
        <v>N</v>
      </c>
      <c r="AN311" s="3059" t="str">
        <f t="shared" si="154"/>
        <v>N</v>
      </c>
      <c r="AO311" s="3059" t="str">
        <f t="shared" si="155"/>
        <v>N</v>
      </c>
      <c r="AP311" s="3059" t="str">
        <f t="shared" si="156"/>
        <v>N</v>
      </c>
      <c r="AQ311" s="3086"/>
      <c r="AR311" s="3060"/>
      <c r="AS311" s="32"/>
      <c r="AT311" s="34" t="s">
        <v>3903</v>
      </c>
      <c r="AU311" s="171"/>
      <c r="AV311" s="322"/>
      <c r="AW311" s="246" t="str">
        <f t="shared" si="148"/>
        <v>Please complete all cells in row</v>
      </c>
      <c r="AX311" s="322"/>
      <c r="AY311" s="196"/>
      <c r="AZ311" s="196"/>
      <c r="BA311" s="196"/>
      <c r="BB311" s="196"/>
      <c r="BC311" s="196"/>
      <c r="BD311" s="196"/>
      <c r="BE311" s="196"/>
      <c r="BF311" s="247">
        <f t="shared" si="162"/>
        <v>1</v>
      </c>
      <c r="BG311" s="247">
        <f t="shared" si="163"/>
        <v>1</v>
      </c>
      <c r="BH311" s="247">
        <f t="shared" si="164"/>
        <v>1</v>
      </c>
      <c r="BI311" s="247">
        <f t="shared" si="165"/>
        <v>1</v>
      </c>
      <c r="BJ311" s="247">
        <f t="shared" si="166"/>
        <v>1</v>
      </c>
      <c r="BK311" s="247">
        <f t="shared" si="167"/>
        <v>1</v>
      </c>
      <c r="BL311" s="247">
        <f t="shared" si="168"/>
        <v>1</v>
      </c>
      <c r="BM311" s="232"/>
      <c r="BN311" s="232"/>
      <c r="BO311" s="232"/>
      <c r="BP311" s="232"/>
      <c r="BQ311" s="232"/>
      <c r="BR311" s="232"/>
      <c r="BS311" s="247">
        <f t="shared" si="169"/>
        <v>1</v>
      </c>
      <c r="BT311" s="232"/>
      <c r="BU311" s="232"/>
      <c r="BV311" s="247">
        <f t="shared" si="170"/>
        <v>1</v>
      </c>
      <c r="BW311" s="247">
        <f t="shared" si="171"/>
        <v>1</v>
      </c>
      <c r="BX311" s="247">
        <f t="shared" si="172"/>
        <v>1</v>
      </c>
      <c r="BY311" s="247">
        <f t="shared" si="173"/>
        <v>1</v>
      </c>
      <c r="BZ311" s="247">
        <f xml:space="preserve"> IF( ISNUMBER(#REF! ), 0, 1 )</f>
        <v>1</v>
      </c>
      <c r="CA311" s="247">
        <f t="shared" si="174"/>
        <v>1</v>
      </c>
      <c r="CB311" s="322"/>
      <c r="CC311" s="196"/>
      <c r="CD311" s="196"/>
      <c r="CE311" s="687"/>
      <c r="CF311" s="687"/>
      <c r="CG311" s="687"/>
    </row>
    <row r="312" spans="1:85" s="2444" customFormat="1" ht="15.75" customHeight="1">
      <c r="A312" s="687"/>
      <c r="B312" s="3053"/>
      <c r="C312" s="3054"/>
      <c r="D312" s="3085" t="s">
        <v>3600</v>
      </c>
      <c r="E312" s="3086"/>
      <c r="F312" s="3054"/>
      <c r="G312" s="3054"/>
      <c r="H312" s="3086"/>
      <c r="I312" s="3086"/>
      <c r="J312" s="3086"/>
      <c r="K312" s="3054"/>
      <c r="L312" s="3054"/>
      <c r="M312" s="3054"/>
      <c r="N312" s="3055"/>
      <c r="O312" s="3056"/>
      <c r="P312" s="3055"/>
      <c r="Q312" s="3057"/>
      <c r="R312" s="3056"/>
      <c r="S312" s="3056"/>
      <c r="T312" s="3056"/>
      <c r="U312" s="3090">
        <f t="shared" si="157"/>
        <v>0</v>
      </c>
      <c r="V312" s="3091">
        <f t="shared" si="158"/>
        <v>0</v>
      </c>
      <c r="W312" s="3091">
        <f t="shared" si="159"/>
        <v>0</v>
      </c>
      <c r="X312" s="3077"/>
      <c r="Y312" s="3075"/>
      <c r="Z312" s="3075"/>
      <c r="AA312" s="3058"/>
      <c r="AB312" s="3092">
        <f t="shared" si="160"/>
        <v>0</v>
      </c>
      <c r="AC312" s="3092" t="str">
        <f t="shared" si="161"/>
        <v/>
      </c>
      <c r="AD312" s="3058"/>
      <c r="AE312" s="3058"/>
      <c r="AF312" s="3056"/>
      <c r="AG312" s="3056"/>
      <c r="AH312" s="3056"/>
      <c r="AI312" s="3059" t="str">
        <f t="shared" si="149"/>
        <v>N</v>
      </c>
      <c r="AJ312" s="3059" t="str">
        <f t="shared" si="150"/>
        <v>N</v>
      </c>
      <c r="AK312" s="3059" t="str">
        <f t="shared" si="151"/>
        <v>N</v>
      </c>
      <c r="AL312" s="3059" t="str">
        <f t="shared" si="152"/>
        <v>N</v>
      </c>
      <c r="AM312" s="3059" t="str">
        <f t="shared" si="153"/>
        <v>N</v>
      </c>
      <c r="AN312" s="3059" t="str">
        <f t="shared" si="154"/>
        <v>N</v>
      </c>
      <c r="AO312" s="3059" t="str">
        <f t="shared" si="155"/>
        <v>N</v>
      </c>
      <c r="AP312" s="3059" t="str">
        <f t="shared" si="156"/>
        <v>N</v>
      </c>
      <c r="AQ312" s="3086"/>
      <c r="AR312" s="3060"/>
      <c r="AS312" s="32"/>
      <c r="AT312" s="34" t="s">
        <v>3904</v>
      </c>
      <c r="AU312" s="171"/>
      <c r="AV312" s="322"/>
      <c r="AW312" s="246" t="str">
        <f t="shared" si="148"/>
        <v>Please complete all cells in row</v>
      </c>
      <c r="AX312" s="322"/>
      <c r="AY312" s="196"/>
      <c r="AZ312" s="196"/>
      <c r="BA312" s="196"/>
      <c r="BB312" s="196"/>
      <c r="BC312" s="196"/>
      <c r="BD312" s="196"/>
      <c r="BE312" s="196"/>
      <c r="BF312" s="247">
        <f t="shared" si="162"/>
        <v>1</v>
      </c>
      <c r="BG312" s="247">
        <f t="shared" si="163"/>
        <v>1</v>
      </c>
      <c r="BH312" s="247">
        <f t="shared" si="164"/>
        <v>1</v>
      </c>
      <c r="BI312" s="247">
        <f t="shared" si="165"/>
        <v>1</v>
      </c>
      <c r="BJ312" s="247">
        <f t="shared" si="166"/>
        <v>1</v>
      </c>
      <c r="BK312" s="247">
        <f t="shared" si="167"/>
        <v>1</v>
      </c>
      <c r="BL312" s="247">
        <f t="shared" si="168"/>
        <v>1</v>
      </c>
      <c r="BM312" s="232"/>
      <c r="BN312" s="232"/>
      <c r="BO312" s="232"/>
      <c r="BP312" s="232"/>
      <c r="BQ312" s="232"/>
      <c r="BR312" s="232"/>
      <c r="BS312" s="247">
        <f t="shared" si="169"/>
        <v>1</v>
      </c>
      <c r="BT312" s="232"/>
      <c r="BU312" s="232"/>
      <c r="BV312" s="247">
        <f t="shared" si="170"/>
        <v>1</v>
      </c>
      <c r="BW312" s="247">
        <f t="shared" si="171"/>
        <v>1</v>
      </c>
      <c r="BX312" s="247">
        <f t="shared" si="172"/>
        <v>1</v>
      </c>
      <c r="BY312" s="247">
        <f t="shared" si="173"/>
        <v>1</v>
      </c>
      <c r="BZ312" s="247">
        <f xml:space="preserve"> IF( ISNUMBER(#REF! ), 0, 1 )</f>
        <v>1</v>
      </c>
      <c r="CA312" s="247">
        <f t="shared" si="174"/>
        <v>1</v>
      </c>
      <c r="CB312" s="322"/>
      <c r="CC312" s="196"/>
      <c r="CD312" s="196"/>
      <c r="CE312" s="687"/>
      <c r="CF312" s="687"/>
      <c r="CG312" s="687"/>
    </row>
    <row r="313" spans="1:85" s="2444" customFormat="1" ht="15.75" customHeight="1">
      <c r="A313" s="687"/>
      <c r="B313" s="3053"/>
      <c r="C313" s="3054"/>
      <c r="D313" s="3085" t="s">
        <v>3600</v>
      </c>
      <c r="E313" s="3086"/>
      <c r="F313" s="3054"/>
      <c r="G313" s="3054"/>
      <c r="H313" s="3086"/>
      <c r="I313" s="3086"/>
      <c r="J313" s="3086"/>
      <c r="K313" s="3054"/>
      <c r="L313" s="3054"/>
      <c r="M313" s="3054"/>
      <c r="N313" s="3055"/>
      <c r="O313" s="3056"/>
      <c r="P313" s="3055"/>
      <c r="Q313" s="3057"/>
      <c r="R313" s="3056"/>
      <c r="S313" s="3056"/>
      <c r="T313" s="3056"/>
      <c r="U313" s="3090">
        <f t="shared" si="157"/>
        <v>0</v>
      </c>
      <c r="V313" s="3091">
        <f t="shared" si="158"/>
        <v>0</v>
      </c>
      <c r="W313" s="3091">
        <f t="shared" si="159"/>
        <v>0</v>
      </c>
      <c r="X313" s="3077"/>
      <c r="Y313" s="3075"/>
      <c r="Z313" s="3075"/>
      <c r="AA313" s="3058"/>
      <c r="AB313" s="3092">
        <f t="shared" si="160"/>
        <v>0</v>
      </c>
      <c r="AC313" s="3092" t="str">
        <f t="shared" si="161"/>
        <v/>
      </c>
      <c r="AD313" s="3058"/>
      <c r="AE313" s="3058"/>
      <c r="AF313" s="3056"/>
      <c r="AG313" s="3056"/>
      <c r="AH313" s="3056"/>
      <c r="AI313" s="3059" t="str">
        <f t="shared" si="149"/>
        <v>N</v>
      </c>
      <c r="AJ313" s="3059" t="str">
        <f t="shared" si="150"/>
        <v>N</v>
      </c>
      <c r="AK313" s="3059" t="str">
        <f t="shared" si="151"/>
        <v>N</v>
      </c>
      <c r="AL313" s="3059" t="str">
        <f t="shared" si="152"/>
        <v>N</v>
      </c>
      <c r="AM313" s="3059" t="str">
        <f t="shared" si="153"/>
        <v>N</v>
      </c>
      <c r="AN313" s="3059" t="str">
        <f t="shared" si="154"/>
        <v>N</v>
      </c>
      <c r="AO313" s="3059" t="str">
        <f t="shared" si="155"/>
        <v>N</v>
      </c>
      <c r="AP313" s="3059" t="str">
        <f t="shared" si="156"/>
        <v>N</v>
      </c>
      <c r="AQ313" s="3086"/>
      <c r="AR313" s="3060"/>
      <c r="AS313" s="32"/>
      <c r="AT313" s="34" t="s">
        <v>3905</v>
      </c>
      <c r="AU313" s="171"/>
      <c r="AV313" s="322"/>
      <c r="AW313" s="246" t="str">
        <f t="shared" si="148"/>
        <v>Please complete all cells in row</v>
      </c>
      <c r="AX313" s="322"/>
      <c r="AY313" s="196"/>
      <c r="AZ313" s="196"/>
      <c r="BA313" s="196"/>
      <c r="BB313" s="196"/>
      <c r="BC313" s="196"/>
      <c r="BD313" s="196"/>
      <c r="BE313" s="196"/>
      <c r="BF313" s="247">
        <f t="shared" si="162"/>
        <v>1</v>
      </c>
      <c r="BG313" s="247">
        <f t="shared" si="163"/>
        <v>1</v>
      </c>
      <c r="BH313" s="247">
        <f t="shared" si="164"/>
        <v>1</v>
      </c>
      <c r="BI313" s="247">
        <f t="shared" si="165"/>
        <v>1</v>
      </c>
      <c r="BJ313" s="247">
        <f t="shared" si="166"/>
        <v>1</v>
      </c>
      <c r="BK313" s="247">
        <f t="shared" si="167"/>
        <v>1</v>
      </c>
      <c r="BL313" s="247">
        <f t="shared" si="168"/>
        <v>1</v>
      </c>
      <c r="BM313" s="232"/>
      <c r="BN313" s="232"/>
      <c r="BO313" s="232"/>
      <c r="BP313" s="232"/>
      <c r="BQ313" s="232"/>
      <c r="BR313" s="232"/>
      <c r="BS313" s="247">
        <f t="shared" si="169"/>
        <v>1</v>
      </c>
      <c r="BT313" s="232"/>
      <c r="BU313" s="232"/>
      <c r="BV313" s="247">
        <f t="shared" si="170"/>
        <v>1</v>
      </c>
      <c r="BW313" s="247">
        <f t="shared" si="171"/>
        <v>1</v>
      </c>
      <c r="BX313" s="247">
        <f t="shared" si="172"/>
        <v>1</v>
      </c>
      <c r="BY313" s="247">
        <f t="shared" si="173"/>
        <v>1</v>
      </c>
      <c r="BZ313" s="247">
        <f xml:space="preserve"> IF( ISNUMBER(#REF! ), 0, 1 )</f>
        <v>1</v>
      </c>
      <c r="CA313" s="247">
        <f t="shared" si="174"/>
        <v>1</v>
      </c>
      <c r="CB313" s="322"/>
      <c r="CC313" s="196"/>
      <c r="CD313" s="196"/>
      <c r="CE313" s="687"/>
      <c r="CF313" s="687"/>
      <c r="CG313" s="687"/>
    </row>
    <row r="314" spans="1:85" s="2444" customFormat="1" ht="15.75" customHeight="1">
      <c r="A314" s="687"/>
      <c r="B314" s="3053"/>
      <c r="C314" s="3054"/>
      <c r="D314" s="3085" t="s">
        <v>3600</v>
      </c>
      <c r="E314" s="3086"/>
      <c r="F314" s="3054"/>
      <c r="G314" s="3054"/>
      <c r="H314" s="3086"/>
      <c r="I314" s="3086"/>
      <c r="J314" s="3086"/>
      <c r="K314" s="3054"/>
      <c r="L314" s="3054"/>
      <c r="M314" s="3054"/>
      <c r="N314" s="3055"/>
      <c r="O314" s="3056"/>
      <c r="P314" s="3055"/>
      <c r="Q314" s="3057"/>
      <c r="R314" s="3056"/>
      <c r="S314" s="3056"/>
      <c r="T314" s="3056"/>
      <c r="U314" s="3090">
        <f t="shared" si="157"/>
        <v>0</v>
      </c>
      <c r="V314" s="3091">
        <f t="shared" si="158"/>
        <v>0</v>
      </c>
      <c r="W314" s="3091">
        <f t="shared" si="159"/>
        <v>0</v>
      </c>
      <c r="X314" s="3077"/>
      <c r="Y314" s="3075"/>
      <c r="Z314" s="3075"/>
      <c r="AA314" s="3058"/>
      <c r="AB314" s="3092">
        <f t="shared" si="160"/>
        <v>0</v>
      </c>
      <c r="AC314" s="3092" t="str">
        <f t="shared" si="161"/>
        <v/>
      </c>
      <c r="AD314" s="3058"/>
      <c r="AE314" s="3058"/>
      <c r="AF314" s="3056"/>
      <c r="AG314" s="3056"/>
      <c r="AH314" s="3056"/>
      <c r="AI314" s="3059" t="str">
        <f t="shared" si="149"/>
        <v>N</v>
      </c>
      <c r="AJ314" s="3059" t="str">
        <f t="shared" si="150"/>
        <v>N</v>
      </c>
      <c r="AK314" s="3059" t="str">
        <f t="shared" si="151"/>
        <v>N</v>
      </c>
      <c r="AL314" s="3059" t="str">
        <f t="shared" si="152"/>
        <v>N</v>
      </c>
      <c r="AM314" s="3059" t="str">
        <f t="shared" si="153"/>
        <v>N</v>
      </c>
      <c r="AN314" s="3059" t="str">
        <f t="shared" si="154"/>
        <v>N</v>
      </c>
      <c r="AO314" s="3059" t="str">
        <f t="shared" si="155"/>
        <v>N</v>
      </c>
      <c r="AP314" s="3059" t="str">
        <f t="shared" si="156"/>
        <v>N</v>
      </c>
      <c r="AQ314" s="3086"/>
      <c r="AR314" s="3060"/>
      <c r="AS314" s="32"/>
      <c r="AT314" s="34" t="s">
        <v>3906</v>
      </c>
      <c r="AU314" s="171"/>
      <c r="AV314" s="322"/>
      <c r="AW314" s="246" t="str">
        <f t="shared" si="148"/>
        <v>Please complete all cells in row</v>
      </c>
      <c r="AX314" s="322"/>
      <c r="AY314" s="196"/>
      <c r="AZ314" s="196"/>
      <c r="BA314" s="196"/>
      <c r="BB314" s="196"/>
      <c r="BC314" s="196"/>
      <c r="BD314" s="196"/>
      <c r="BE314" s="196"/>
      <c r="BF314" s="247">
        <f t="shared" si="162"/>
        <v>1</v>
      </c>
      <c r="BG314" s="247">
        <f t="shared" si="163"/>
        <v>1</v>
      </c>
      <c r="BH314" s="247">
        <f t="shared" si="164"/>
        <v>1</v>
      </c>
      <c r="BI314" s="247">
        <f t="shared" si="165"/>
        <v>1</v>
      </c>
      <c r="BJ314" s="247">
        <f t="shared" si="166"/>
        <v>1</v>
      </c>
      <c r="BK314" s="247">
        <f t="shared" si="167"/>
        <v>1</v>
      </c>
      <c r="BL314" s="247">
        <f t="shared" si="168"/>
        <v>1</v>
      </c>
      <c r="BM314" s="232"/>
      <c r="BN314" s="232"/>
      <c r="BO314" s="232"/>
      <c r="BP314" s="232"/>
      <c r="BQ314" s="232"/>
      <c r="BR314" s="232"/>
      <c r="BS314" s="247">
        <f t="shared" si="169"/>
        <v>1</v>
      </c>
      <c r="BT314" s="232"/>
      <c r="BU314" s="232"/>
      <c r="BV314" s="247">
        <f t="shared" si="170"/>
        <v>1</v>
      </c>
      <c r="BW314" s="247">
        <f t="shared" si="171"/>
        <v>1</v>
      </c>
      <c r="BX314" s="247">
        <f t="shared" si="172"/>
        <v>1</v>
      </c>
      <c r="BY314" s="247">
        <f t="shared" si="173"/>
        <v>1</v>
      </c>
      <c r="BZ314" s="247">
        <f xml:space="preserve"> IF( ISNUMBER(#REF! ), 0, 1 )</f>
        <v>1</v>
      </c>
      <c r="CA314" s="247">
        <f t="shared" si="174"/>
        <v>1</v>
      </c>
      <c r="CB314" s="322"/>
      <c r="CC314" s="196"/>
      <c r="CD314" s="196"/>
      <c r="CE314" s="687"/>
      <c r="CF314" s="687"/>
      <c r="CG314" s="687"/>
    </row>
    <row r="315" spans="1:85" s="2444" customFormat="1" ht="15.75" customHeight="1">
      <c r="A315" s="687"/>
      <c r="B315" s="3053"/>
      <c r="C315" s="3054"/>
      <c r="D315" s="3085" t="s">
        <v>3600</v>
      </c>
      <c r="E315" s="3086"/>
      <c r="F315" s="3054"/>
      <c r="G315" s="3054"/>
      <c r="H315" s="3086"/>
      <c r="I315" s="3086"/>
      <c r="J315" s="3086"/>
      <c r="K315" s="3054"/>
      <c r="L315" s="3054"/>
      <c r="M315" s="3054"/>
      <c r="N315" s="3055"/>
      <c r="O315" s="3056"/>
      <c r="P315" s="3055"/>
      <c r="Q315" s="3057"/>
      <c r="R315" s="3056"/>
      <c r="S315" s="3056"/>
      <c r="T315" s="3056"/>
      <c r="U315" s="3090">
        <f t="shared" si="157"/>
        <v>0</v>
      </c>
      <c r="V315" s="3091">
        <f t="shared" si="158"/>
        <v>0</v>
      </c>
      <c r="W315" s="3091">
        <f t="shared" si="159"/>
        <v>0</v>
      </c>
      <c r="X315" s="3077"/>
      <c r="Y315" s="3075"/>
      <c r="Z315" s="3075"/>
      <c r="AA315" s="3058"/>
      <c r="AB315" s="3092">
        <f t="shared" si="160"/>
        <v>0</v>
      </c>
      <c r="AC315" s="3092" t="str">
        <f t="shared" si="161"/>
        <v/>
      </c>
      <c r="AD315" s="3058"/>
      <c r="AE315" s="3058"/>
      <c r="AF315" s="3056"/>
      <c r="AG315" s="3056"/>
      <c r="AH315" s="3056"/>
      <c r="AI315" s="3059" t="str">
        <f t="shared" si="149"/>
        <v>N</v>
      </c>
      <c r="AJ315" s="3059" t="str">
        <f t="shared" si="150"/>
        <v>N</v>
      </c>
      <c r="AK315" s="3059" t="str">
        <f t="shared" si="151"/>
        <v>N</v>
      </c>
      <c r="AL315" s="3059" t="str">
        <f t="shared" si="152"/>
        <v>N</v>
      </c>
      <c r="AM315" s="3059" t="str">
        <f t="shared" si="153"/>
        <v>N</v>
      </c>
      <c r="AN315" s="3059" t="str">
        <f t="shared" si="154"/>
        <v>N</v>
      </c>
      <c r="AO315" s="3059" t="str">
        <f t="shared" si="155"/>
        <v>N</v>
      </c>
      <c r="AP315" s="3059" t="str">
        <f t="shared" si="156"/>
        <v>N</v>
      </c>
      <c r="AQ315" s="3086"/>
      <c r="AR315" s="3060"/>
      <c r="AS315" s="32"/>
      <c r="AT315" s="34" t="s">
        <v>3907</v>
      </c>
      <c r="AU315" s="171"/>
      <c r="AV315" s="322"/>
      <c r="AW315" s="246" t="str">
        <f t="shared" si="148"/>
        <v>Please complete all cells in row</v>
      </c>
      <c r="AX315" s="322"/>
      <c r="AY315" s="196"/>
      <c r="AZ315" s="196"/>
      <c r="BA315" s="196"/>
      <c r="BB315" s="196"/>
      <c r="BC315" s="196"/>
      <c r="BD315" s="196"/>
      <c r="BE315" s="196"/>
      <c r="BF315" s="247">
        <f t="shared" si="162"/>
        <v>1</v>
      </c>
      <c r="BG315" s="247">
        <f t="shared" si="163"/>
        <v>1</v>
      </c>
      <c r="BH315" s="247">
        <f t="shared" si="164"/>
        <v>1</v>
      </c>
      <c r="BI315" s="247">
        <f t="shared" si="165"/>
        <v>1</v>
      </c>
      <c r="BJ315" s="247">
        <f t="shared" si="166"/>
        <v>1</v>
      </c>
      <c r="BK315" s="247">
        <f t="shared" si="167"/>
        <v>1</v>
      </c>
      <c r="BL315" s="247">
        <f t="shared" si="168"/>
        <v>1</v>
      </c>
      <c r="BM315" s="232"/>
      <c r="BN315" s="232"/>
      <c r="BO315" s="232"/>
      <c r="BP315" s="232"/>
      <c r="BQ315" s="232"/>
      <c r="BR315" s="232"/>
      <c r="BS315" s="247">
        <f t="shared" si="169"/>
        <v>1</v>
      </c>
      <c r="BT315" s="232"/>
      <c r="BU315" s="232"/>
      <c r="BV315" s="247">
        <f t="shared" si="170"/>
        <v>1</v>
      </c>
      <c r="BW315" s="247">
        <f t="shared" si="171"/>
        <v>1</v>
      </c>
      <c r="BX315" s="247">
        <f t="shared" si="172"/>
        <v>1</v>
      </c>
      <c r="BY315" s="247">
        <f t="shared" si="173"/>
        <v>1</v>
      </c>
      <c r="BZ315" s="247">
        <f xml:space="preserve"> IF( ISNUMBER(#REF! ), 0, 1 )</f>
        <v>1</v>
      </c>
      <c r="CA315" s="247">
        <f t="shared" si="174"/>
        <v>1</v>
      </c>
      <c r="CB315" s="322"/>
      <c r="CC315" s="196"/>
      <c r="CD315" s="196"/>
      <c r="CE315" s="687"/>
      <c r="CF315" s="687"/>
      <c r="CG315" s="687"/>
    </row>
    <row r="316" spans="1:85" s="2444" customFormat="1" ht="15.75" customHeight="1">
      <c r="A316" s="687"/>
      <c r="B316" s="3053"/>
      <c r="C316" s="3054"/>
      <c r="D316" s="3085" t="s">
        <v>3600</v>
      </c>
      <c r="E316" s="3086"/>
      <c r="F316" s="3054"/>
      <c r="G316" s="3054"/>
      <c r="H316" s="3086"/>
      <c r="I316" s="3086"/>
      <c r="J316" s="3086"/>
      <c r="K316" s="3054"/>
      <c r="L316" s="3054"/>
      <c r="M316" s="3054"/>
      <c r="N316" s="3055"/>
      <c r="O316" s="3056"/>
      <c r="P316" s="3055"/>
      <c r="Q316" s="3057"/>
      <c r="R316" s="3056"/>
      <c r="S316" s="3056"/>
      <c r="T316" s="3056"/>
      <c r="U316" s="3090">
        <f t="shared" si="157"/>
        <v>0</v>
      </c>
      <c r="V316" s="3091">
        <f t="shared" si="158"/>
        <v>0</v>
      </c>
      <c r="W316" s="3091">
        <f t="shared" si="159"/>
        <v>0</v>
      </c>
      <c r="X316" s="3077"/>
      <c r="Y316" s="3075"/>
      <c r="Z316" s="3075"/>
      <c r="AA316" s="3058"/>
      <c r="AB316" s="3092">
        <f t="shared" si="160"/>
        <v>0</v>
      </c>
      <c r="AC316" s="3092" t="str">
        <f t="shared" si="161"/>
        <v/>
      </c>
      <c r="AD316" s="3058"/>
      <c r="AE316" s="3058"/>
      <c r="AF316" s="3056"/>
      <c r="AG316" s="3056"/>
      <c r="AH316" s="3056"/>
      <c r="AI316" s="3059" t="str">
        <f t="shared" si="149"/>
        <v>N</v>
      </c>
      <c r="AJ316" s="3059" t="str">
        <f t="shared" si="150"/>
        <v>N</v>
      </c>
      <c r="AK316" s="3059" t="str">
        <f t="shared" si="151"/>
        <v>N</v>
      </c>
      <c r="AL316" s="3059" t="str">
        <f t="shared" si="152"/>
        <v>N</v>
      </c>
      <c r="AM316" s="3059" t="str">
        <f t="shared" si="153"/>
        <v>N</v>
      </c>
      <c r="AN316" s="3059" t="str">
        <f t="shared" si="154"/>
        <v>N</v>
      </c>
      <c r="AO316" s="3059" t="str">
        <f t="shared" si="155"/>
        <v>N</v>
      </c>
      <c r="AP316" s="3059" t="str">
        <f t="shared" si="156"/>
        <v>N</v>
      </c>
      <c r="AQ316" s="3086"/>
      <c r="AR316" s="3060"/>
      <c r="AS316" s="32"/>
      <c r="AT316" s="34" t="s">
        <v>3908</v>
      </c>
      <c r="AU316" s="171"/>
      <c r="AV316" s="322"/>
      <c r="AW316" s="246" t="str">
        <f t="shared" ref="AW316:AW379" si="175">IF( SUM( AY316:CA316 ) = 0, 0, $AY$5 )</f>
        <v>Please complete all cells in row</v>
      </c>
      <c r="AX316" s="322"/>
      <c r="AY316" s="196"/>
      <c r="AZ316" s="196"/>
      <c r="BA316" s="196"/>
      <c r="BB316" s="196"/>
      <c r="BC316" s="196"/>
      <c r="BD316" s="196"/>
      <c r="BE316" s="196"/>
      <c r="BF316" s="247">
        <f t="shared" si="162"/>
        <v>1</v>
      </c>
      <c r="BG316" s="247">
        <f t="shared" si="163"/>
        <v>1</v>
      </c>
      <c r="BH316" s="247">
        <f t="shared" si="164"/>
        <v>1</v>
      </c>
      <c r="BI316" s="247">
        <f t="shared" si="165"/>
        <v>1</v>
      </c>
      <c r="BJ316" s="247">
        <f t="shared" si="166"/>
        <v>1</v>
      </c>
      <c r="BK316" s="247">
        <f t="shared" si="167"/>
        <v>1</v>
      </c>
      <c r="BL316" s="247">
        <f t="shared" si="168"/>
        <v>1</v>
      </c>
      <c r="BM316" s="232"/>
      <c r="BN316" s="232"/>
      <c r="BO316" s="232"/>
      <c r="BP316" s="232"/>
      <c r="BQ316" s="232"/>
      <c r="BR316" s="232"/>
      <c r="BS316" s="247">
        <f t="shared" si="169"/>
        <v>1</v>
      </c>
      <c r="BT316" s="232"/>
      <c r="BU316" s="232"/>
      <c r="BV316" s="247">
        <f t="shared" si="170"/>
        <v>1</v>
      </c>
      <c r="BW316" s="247">
        <f t="shared" si="171"/>
        <v>1</v>
      </c>
      <c r="BX316" s="247">
        <f t="shared" si="172"/>
        <v>1</v>
      </c>
      <c r="BY316" s="247">
        <f t="shared" si="173"/>
        <v>1</v>
      </c>
      <c r="BZ316" s="247">
        <f xml:space="preserve"> IF( ISNUMBER(#REF! ), 0, 1 )</f>
        <v>1</v>
      </c>
      <c r="CA316" s="247">
        <f t="shared" si="174"/>
        <v>1</v>
      </c>
      <c r="CB316" s="322"/>
      <c r="CC316" s="196"/>
      <c r="CD316" s="196"/>
      <c r="CE316" s="687"/>
      <c r="CF316" s="687"/>
      <c r="CG316" s="687"/>
    </row>
    <row r="317" spans="1:85" s="2444" customFormat="1" ht="15.75" customHeight="1">
      <c r="A317" s="687"/>
      <c r="B317" s="3053"/>
      <c r="C317" s="3054"/>
      <c r="D317" s="3085" t="s">
        <v>3600</v>
      </c>
      <c r="E317" s="3086"/>
      <c r="F317" s="3054"/>
      <c r="G317" s="3054"/>
      <c r="H317" s="3086"/>
      <c r="I317" s="3086"/>
      <c r="J317" s="3086"/>
      <c r="K317" s="3054"/>
      <c r="L317" s="3054"/>
      <c r="M317" s="3054"/>
      <c r="N317" s="3055"/>
      <c r="O317" s="3056"/>
      <c r="P317" s="3055"/>
      <c r="Q317" s="3057"/>
      <c r="R317" s="3056"/>
      <c r="S317" s="3056"/>
      <c r="T317" s="3056"/>
      <c r="U317" s="3090">
        <f t="shared" si="157"/>
        <v>0</v>
      </c>
      <c r="V317" s="3091">
        <f t="shared" si="158"/>
        <v>0</v>
      </c>
      <c r="W317" s="3091">
        <f t="shared" si="159"/>
        <v>0</v>
      </c>
      <c r="X317" s="3077"/>
      <c r="Y317" s="3075"/>
      <c r="Z317" s="3075"/>
      <c r="AA317" s="3058"/>
      <c r="AB317" s="3092">
        <f t="shared" si="160"/>
        <v>0</v>
      </c>
      <c r="AC317" s="3092" t="str">
        <f t="shared" si="161"/>
        <v/>
      </c>
      <c r="AD317" s="3058"/>
      <c r="AE317" s="3058"/>
      <c r="AF317" s="3056"/>
      <c r="AG317" s="3056"/>
      <c r="AH317" s="3056"/>
      <c r="AI317" s="3059" t="str">
        <f t="shared" si="149"/>
        <v>N</v>
      </c>
      <c r="AJ317" s="3059" t="str">
        <f t="shared" si="150"/>
        <v>N</v>
      </c>
      <c r="AK317" s="3059" t="str">
        <f t="shared" si="151"/>
        <v>N</v>
      </c>
      <c r="AL317" s="3059" t="str">
        <f t="shared" si="152"/>
        <v>N</v>
      </c>
      <c r="AM317" s="3059" t="str">
        <f t="shared" si="153"/>
        <v>N</v>
      </c>
      <c r="AN317" s="3059" t="str">
        <f t="shared" si="154"/>
        <v>N</v>
      </c>
      <c r="AO317" s="3059" t="str">
        <f t="shared" si="155"/>
        <v>N</v>
      </c>
      <c r="AP317" s="3059" t="str">
        <f t="shared" si="156"/>
        <v>N</v>
      </c>
      <c r="AQ317" s="3086"/>
      <c r="AR317" s="3060"/>
      <c r="AS317" s="32"/>
      <c r="AT317" s="34" t="s">
        <v>3909</v>
      </c>
      <c r="AU317" s="171"/>
      <c r="AV317" s="322"/>
      <c r="AW317" s="246" t="str">
        <f t="shared" si="175"/>
        <v>Please complete all cells in row</v>
      </c>
      <c r="AX317" s="322"/>
      <c r="AY317" s="196"/>
      <c r="AZ317" s="196"/>
      <c r="BA317" s="196"/>
      <c r="BB317" s="196"/>
      <c r="BC317" s="196"/>
      <c r="BD317" s="196"/>
      <c r="BE317" s="196"/>
      <c r="BF317" s="247">
        <f t="shared" si="162"/>
        <v>1</v>
      </c>
      <c r="BG317" s="247">
        <f t="shared" si="163"/>
        <v>1</v>
      </c>
      <c r="BH317" s="247">
        <f t="shared" si="164"/>
        <v>1</v>
      </c>
      <c r="BI317" s="247">
        <f t="shared" si="165"/>
        <v>1</v>
      </c>
      <c r="BJ317" s="247">
        <f t="shared" si="166"/>
        <v>1</v>
      </c>
      <c r="BK317" s="247">
        <f t="shared" si="167"/>
        <v>1</v>
      </c>
      <c r="BL317" s="247">
        <f t="shared" si="168"/>
        <v>1</v>
      </c>
      <c r="BM317" s="232"/>
      <c r="BN317" s="232"/>
      <c r="BO317" s="232"/>
      <c r="BP317" s="232"/>
      <c r="BQ317" s="232"/>
      <c r="BR317" s="232"/>
      <c r="BS317" s="247">
        <f t="shared" si="169"/>
        <v>1</v>
      </c>
      <c r="BT317" s="232"/>
      <c r="BU317" s="232"/>
      <c r="BV317" s="247">
        <f t="shared" si="170"/>
        <v>1</v>
      </c>
      <c r="BW317" s="247">
        <f t="shared" si="171"/>
        <v>1</v>
      </c>
      <c r="BX317" s="247">
        <f t="shared" si="172"/>
        <v>1</v>
      </c>
      <c r="BY317" s="247">
        <f t="shared" si="173"/>
        <v>1</v>
      </c>
      <c r="BZ317" s="247">
        <f xml:space="preserve"> IF( ISNUMBER(#REF! ), 0, 1 )</f>
        <v>1</v>
      </c>
      <c r="CA317" s="247">
        <f t="shared" si="174"/>
        <v>1</v>
      </c>
      <c r="CB317" s="322"/>
      <c r="CC317" s="196"/>
      <c r="CD317" s="196"/>
      <c r="CE317" s="687"/>
      <c r="CF317" s="687"/>
      <c r="CG317" s="687"/>
    </row>
    <row r="318" spans="1:85" s="2444" customFormat="1" ht="15.75" customHeight="1">
      <c r="A318" s="687"/>
      <c r="B318" s="3053"/>
      <c r="C318" s="3054"/>
      <c r="D318" s="3085" t="s">
        <v>3600</v>
      </c>
      <c r="E318" s="3086"/>
      <c r="F318" s="3054"/>
      <c r="G318" s="3054"/>
      <c r="H318" s="3086"/>
      <c r="I318" s="3086"/>
      <c r="J318" s="3086"/>
      <c r="K318" s="3054"/>
      <c r="L318" s="3054"/>
      <c r="M318" s="3054"/>
      <c r="N318" s="3055"/>
      <c r="O318" s="3056"/>
      <c r="P318" s="3055"/>
      <c r="Q318" s="3057"/>
      <c r="R318" s="3056"/>
      <c r="S318" s="3056"/>
      <c r="T318" s="3056"/>
      <c r="U318" s="3090">
        <f t="shared" si="157"/>
        <v>0</v>
      </c>
      <c r="V318" s="3091">
        <f t="shared" si="158"/>
        <v>0</v>
      </c>
      <c r="W318" s="3091">
        <f t="shared" si="159"/>
        <v>0</v>
      </c>
      <c r="X318" s="3077"/>
      <c r="Y318" s="3075"/>
      <c r="Z318" s="3075"/>
      <c r="AA318" s="3058"/>
      <c r="AB318" s="3092">
        <f t="shared" si="160"/>
        <v>0</v>
      </c>
      <c r="AC318" s="3092" t="str">
        <f t="shared" si="161"/>
        <v/>
      </c>
      <c r="AD318" s="3058"/>
      <c r="AE318" s="3058"/>
      <c r="AF318" s="3056"/>
      <c r="AG318" s="3056"/>
      <c r="AH318" s="3056"/>
      <c r="AI318" s="3059" t="str">
        <f t="shared" si="149"/>
        <v>N</v>
      </c>
      <c r="AJ318" s="3059" t="str">
        <f t="shared" si="150"/>
        <v>N</v>
      </c>
      <c r="AK318" s="3059" t="str">
        <f t="shared" si="151"/>
        <v>N</v>
      </c>
      <c r="AL318" s="3059" t="str">
        <f t="shared" si="152"/>
        <v>N</v>
      </c>
      <c r="AM318" s="3059" t="str">
        <f t="shared" si="153"/>
        <v>N</v>
      </c>
      <c r="AN318" s="3059" t="str">
        <f t="shared" si="154"/>
        <v>N</v>
      </c>
      <c r="AO318" s="3059" t="str">
        <f t="shared" si="155"/>
        <v>N</v>
      </c>
      <c r="AP318" s="3059" t="str">
        <f t="shared" si="156"/>
        <v>N</v>
      </c>
      <c r="AQ318" s="3086"/>
      <c r="AR318" s="3060"/>
      <c r="AS318" s="32"/>
      <c r="AT318" s="34" t="s">
        <v>3910</v>
      </c>
      <c r="AU318" s="171"/>
      <c r="AV318" s="322"/>
      <c r="AW318" s="246" t="str">
        <f t="shared" si="175"/>
        <v>Please complete all cells in row</v>
      </c>
      <c r="AX318" s="322"/>
      <c r="AY318" s="196"/>
      <c r="AZ318" s="196"/>
      <c r="BA318" s="196"/>
      <c r="BB318" s="196"/>
      <c r="BC318" s="196"/>
      <c r="BD318" s="196"/>
      <c r="BE318" s="196"/>
      <c r="BF318" s="247">
        <f t="shared" si="162"/>
        <v>1</v>
      </c>
      <c r="BG318" s="247">
        <f t="shared" si="163"/>
        <v>1</v>
      </c>
      <c r="BH318" s="247">
        <f t="shared" si="164"/>
        <v>1</v>
      </c>
      <c r="BI318" s="247">
        <f t="shared" si="165"/>
        <v>1</v>
      </c>
      <c r="BJ318" s="247">
        <f t="shared" si="166"/>
        <v>1</v>
      </c>
      <c r="BK318" s="247">
        <f t="shared" si="167"/>
        <v>1</v>
      </c>
      <c r="BL318" s="247">
        <f t="shared" si="168"/>
        <v>1</v>
      </c>
      <c r="BM318" s="232"/>
      <c r="BN318" s="232"/>
      <c r="BO318" s="232"/>
      <c r="BP318" s="232"/>
      <c r="BQ318" s="232"/>
      <c r="BR318" s="232"/>
      <c r="BS318" s="247">
        <f t="shared" si="169"/>
        <v>1</v>
      </c>
      <c r="BT318" s="232"/>
      <c r="BU318" s="232"/>
      <c r="BV318" s="247">
        <f t="shared" si="170"/>
        <v>1</v>
      </c>
      <c r="BW318" s="247">
        <f t="shared" si="171"/>
        <v>1</v>
      </c>
      <c r="BX318" s="247">
        <f t="shared" si="172"/>
        <v>1</v>
      </c>
      <c r="BY318" s="247">
        <f t="shared" si="173"/>
        <v>1</v>
      </c>
      <c r="BZ318" s="247">
        <f xml:space="preserve"> IF( ISNUMBER(#REF! ), 0, 1 )</f>
        <v>1</v>
      </c>
      <c r="CA318" s="247">
        <f t="shared" si="174"/>
        <v>1</v>
      </c>
      <c r="CB318" s="322"/>
      <c r="CC318" s="196"/>
      <c r="CD318" s="196"/>
      <c r="CE318" s="687"/>
      <c r="CF318" s="687"/>
      <c r="CG318" s="687"/>
    </row>
    <row r="319" spans="1:85" s="2444" customFormat="1" ht="15.75" customHeight="1">
      <c r="A319" s="687"/>
      <c r="B319" s="3053"/>
      <c r="C319" s="3054"/>
      <c r="D319" s="3085" t="s">
        <v>3600</v>
      </c>
      <c r="E319" s="3086"/>
      <c r="F319" s="3054"/>
      <c r="G319" s="3054"/>
      <c r="H319" s="3086"/>
      <c r="I319" s="3086"/>
      <c r="J319" s="3086"/>
      <c r="K319" s="3054"/>
      <c r="L319" s="3054"/>
      <c r="M319" s="3054"/>
      <c r="N319" s="3055"/>
      <c r="O319" s="3056"/>
      <c r="P319" s="3055"/>
      <c r="Q319" s="3057"/>
      <c r="R319" s="3056"/>
      <c r="S319" s="3056"/>
      <c r="T319" s="3056"/>
      <c r="U319" s="3090">
        <f t="shared" si="157"/>
        <v>0</v>
      </c>
      <c r="V319" s="3091">
        <f t="shared" si="158"/>
        <v>0</v>
      </c>
      <c r="W319" s="3091">
        <f t="shared" si="159"/>
        <v>0</v>
      </c>
      <c r="X319" s="3077"/>
      <c r="Y319" s="3075"/>
      <c r="Z319" s="3075"/>
      <c r="AA319" s="3058"/>
      <c r="AB319" s="3092">
        <f t="shared" si="160"/>
        <v>0</v>
      </c>
      <c r="AC319" s="3092" t="str">
        <f t="shared" si="161"/>
        <v/>
      </c>
      <c r="AD319" s="3058"/>
      <c r="AE319" s="3058"/>
      <c r="AF319" s="3056"/>
      <c r="AG319" s="3056"/>
      <c r="AH319" s="3056"/>
      <c r="AI319" s="3059" t="str">
        <f t="shared" si="149"/>
        <v>N</v>
      </c>
      <c r="AJ319" s="3059" t="str">
        <f t="shared" si="150"/>
        <v>N</v>
      </c>
      <c r="AK319" s="3059" t="str">
        <f t="shared" si="151"/>
        <v>N</v>
      </c>
      <c r="AL319" s="3059" t="str">
        <f t="shared" si="152"/>
        <v>N</v>
      </c>
      <c r="AM319" s="3059" t="str">
        <f t="shared" si="153"/>
        <v>N</v>
      </c>
      <c r="AN319" s="3059" t="str">
        <f t="shared" si="154"/>
        <v>N</v>
      </c>
      <c r="AO319" s="3059" t="str">
        <f t="shared" si="155"/>
        <v>N</v>
      </c>
      <c r="AP319" s="3059" t="str">
        <f t="shared" si="156"/>
        <v>N</v>
      </c>
      <c r="AQ319" s="3086"/>
      <c r="AR319" s="3060"/>
      <c r="AS319" s="32"/>
      <c r="AT319" s="34" t="s">
        <v>3911</v>
      </c>
      <c r="AU319" s="171"/>
      <c r="AV319" s="322"/>
      <c r="AW319" s="246" t="str">
        <f t="shared" si="175"/>
        <v>Please complete all cells in row</v>
      </c>
      <c r="AX319" s="322"/>
      <c r="AY319" s="196"/>
      <c r="AZ319" s="196"/>
      <c r="BA319" s="196"/>
      <c r="BB319" s="196"/>
      <c r="BC319" s="196"/>
      <c r="BD319" s="196"/>
      <c r="BE319" s="196"/>
      <c r="BF319" s="247">
        <f t="shared" si="162"/>
        <v>1</v>
      </c>
      <c r="BG319" s="247">
        <f t="shared" si="163"/>
        <v>1</v>
      </c>
      <c r="BH319" s="247">
        <f t="shared" si="164"/>
        <v>1</v>
      </c>
      <c r="BI319" s="247">
        <f t="shared" si="165"/>
        <v>1</v>
      </c>
      <c r="BJ319" s="247">
        <f t="shared" si="166"/>
        <v>1</v>
      </c>
      <c r="BK319" s="247">
        <f t="shared" si="167"/>
        <v>1</v>
      </c>
      <c r="BL319" s="247">
        <f t="shared" si="168"/>
        <v>1</v>
      </c>
      <c r="BM319" s="232"/>
      <c r="BN319" s="232"/>
      <c r="BO319" s="232"/>
      <c r="BP319" s="232"/>
      <c r="BQ319" s="232"/>
      <c r="BR319" s="232"/>
      <c r="BS319" s="247">
        <f t="shared" si="169"/>
        <v>1</v>
      </c>
      <c r="BT319" s="232"/>
      <c r="BU319" s="232"/>
      <c r="BV319" s="247">
        <f t="shared" si="170"/>
        <v>1</v>
      </c>
      <c r="BW319" s="247">
        <f t="shared" si="171"/>
        <v>1</v>
      </c>
      <c r="BX319" s="247">
        <f t="shared" si="172"/>
        <v>1</v>
      </c>
      <c r="BY319" s="247">
        <f t="shared" si="173"/>
        <v>1</v>
      </c>
      <c r="BZ319" s="247">
        <f xml:space="preserve"> IF( ISNUMBER(#REF! ), 0, 1 )</f>
        <v>1</v>
      </c>
      <c r="CA319" s="247">
        <f t="shared" si="174"/>
        <v>1</v>
      </c>
      <c r="CB319" s="322"/>
      <c r="CC319" s="196"/>
      <c r="CD319" s="196"/>
      <c r="CE319" s="687"/>
      <c r="CF319" s="687"/>
      <c r="CG319" s="687"/>
    </row>
    <row r="320" spans="1:85" s="2444" customFormat="1" ht="15.75" customHeight="1">
      <c r="A320" s="687"/>
      <c r="B320" s="3053"/>
      <c r="C320" s="3054"/>
      <c r="D320" s="3085" t="s">
        <v>3600</v>
      </c>
      <c r="E320" s="3086"/>
      <c r="F320" s="3054"/>
      <c r="G320" s="3054"/>
      <c r="H320" s="3086"/>
      <c r="I320" s="3086"/>
      <c r="J320" s="3086"/>
      <c r="K320" s="3054"/>
      <c r="L320" s="3054"/>
      <c r="M320" s="3054"/>
      <c r="N320" s="3055"/>
      <c r="O320" s="3056"/>
      <c r="P320" s="3055"/>
      <c r="Q320" s="3057"/>
      <c r="R320" s="3056"/>
      <c r="S320" s="3056"/>
      <c r="T320" s="3056"/>
      <c r="U320" s="3090">
        <f t="shared" si="157"/>
        <v>0</v>
      </c>
      <c r="V320" s="3091">
        <f t="shared" si="158"/>
        <v>0</v>
      </c>
      <c r="W320" s="3091">
        <f t="shared" si="159"/>
        <v>0</v>
      </c>
      <c r="X320" s="3077"/>
      <c r="Y320" s="3075"/>
      <c r="Z320" s="3075"/>
      <c r="AA320" s="3058"/>
      <c r="AB320" s="3092">
        <f t="shared" si="160"/>
        <v>0</v>
      </c>
      <c r="AC320" s="3092" t="str">
        <f t="shared" si="161"/>
        <v/>
      </c>
      <c r="AD320" s="3058"/>
      <c r="AE320" s="3058"/>
      <c r="AF320" s="3056"/>
      <c r="AG320" s="3056"/>
      <c r="AH320" s="3056"/>
      <c r="AI320" s="3059" t="str">
        <f t="shared" si="149"/>
        <v>N</v>
      </c>
      <c r="AJ320" s="3059" t="str">
        <f t="shared" si="150"/>
        <v>N</v>
      </c>
      <c r="AK320" s="3059" t="str">
        <f t="shared" si="151"/>
        <v>N</v>
      </c>
      <c r="AL320" s="3059" t="str">
        <f t="shared" si="152"/>
        <v>N</v>
      </c>
      <c r="AM320" s="3059" t="str">
        <f t="shared" si="153"/>
        <v>N</v>
      </c>
      <c r="AN320" s="3059" t="str">
        <f t="shared" si="154"/>
        <v>N</v>
      </c>
      <c r="AO320" s="3059" t="str">
        <f t="shared" si="155"/>
        <v>N</v>
      </c>
      <c r="AP320" s="3059" t="str">
        <f t="shared" si="156"/>
        <v>N</v>
      </c>
      <c r="AQ320" s="3086"/>
      <c r="AR320" s="3060"/>
      <c r="AS320" s="32"/>
      <c r="AT320" s="34" t="s">
        <v>3912</v>
      </c>
      <c r="AU320" s="171"/>
      <c r="AV320" s="322"/>
      <c r="AW320" s="246" t="str">
        <f t="shared" si="175"/>
        <v>Please complete all cells in row</v>
      </c>
      <c r="AX320" s="322"/>
      <c r="AY320" s="196"/>
      <c r="AZ320" s="196"/>
      <c r="BA320" s="196"/>
      <c r="BB320" s="196"/>
      <c r="BC320" s="196"/>
      <c r="BD320" s="196"/>
      <c r="BE320" s="196"/>
      <c r="BF320" s="247">
        <f t="shared" si="162"/>
        <v>1</v>
      </c>
      <c r="BG320" s="247">
        <f t="shared" si="163"/>
        <v>1</v>
      </c>
      <c r="BH320" s="247">
        <f t="shared" si="164"/>
        <v>1</v>
      </c>
      <c r="BI320" s="247">
        <f t="shared" si="165"/>
        <v>1</v>
      </c>
      <c r="BJ320" s="247">
        <f t="shared" si="166"/>
        <v>1</v>
      </c>
      <c r="BK320" s="247">
        <f t="shared" si="167"/>
        <v>1</v>
      </c>
      <c r="BL320" s="247">
        <f t="shared" si="168"/>
        <v>1</v>
      </c>
      <c r="BM320" s="232"/>
      <c r="BN320" s="232"/>
      <c r="BO320" s="232"/>
      <c r="BP320" s="232"/>
      <c r="BQ320" s="232"/>
      <c r="BR320" s="232"/>
      <c r="BS320" s="247">
        <f t="shared" si="169"/>
        <v>1</v>
      </c>
      <c r="BT320" s="232"/>
      <c r="BU320" s="232"/>
      <c r="BV320" s="247">
        <f t="shared" si="170"/>
        <v>1</v>
      </c>
      <c r="BW320" s="247">
        <f t="shared" si="171"/>
        <v>1</v>
      </c>
      <c r="BX320" s="247">
        <f t="shared" si="172"/>
        <v>1</v>
      </c>
      <c r="BY320" s="247">
        <f t="shared" si="173"/>
        <v>1</v>
      </c>
      <c r="BZ320" s="247">
        <f xml:space="preserve"> IF( ISNUMBER(#REF! ), 0, 1 )</f>
        <v>1</v>
      </c>
      <c r="CA320" s="247">
        <f t="shared" si="174"/>
        <v>1</v>
      </c>
      <c r="CB320" s="322"/>
      <c r="CC320" s="196"/>
      <c r="CD320" s="196"/>
      <c r="CE320" s="687"/>
      <c r="CF320" s="687"/>
      <c r="CG320" s="687"/>
    </row>
    <row r="321" spans="1:85" s="2444" customFormat="1" ht="15.75" customHeight="1">
      <c r="A321" s="687"/>
      <c r="B321" s="3053"/>
      <c r="C321" s="3054"/>
      <c r="D321" s="3085" t="s">
        <v>3600</v>
      </c>
      <c r="E321" s="3086"/>
      <c r="F321" s="3054"/>
      <c r="G321" s="3054"/>
      <c r="H321" s="3086"/>
      <c r="I321" s="3086"/>
      <c r="J321" s="3086"/>
      <c r="K321" s="3054"/>
      <c r="L321" s="3054"/>
      <c r="M321" s="3054"/>
      <c r="N321" s="3055"/>
      <c r="O321" s="3056"/>
      <c r="P321" s="3055"/>
      <c r="Q321" s="3057"/>
      <c r="R321" s="3056"/>
      <c r="S321" s="3056"/>
      <c r="T321" s="3056"/>
      <c r="U321" s="3090">
        <f t="shared" si="157"/>
        <v>0</v>
      </c>
      <c r="V321" s="3091">
        <f t="shared" si="158"/>
        <v>0</v>
      </c>
      <c r="W321" s="3091">
        <f t="shared" si="159"/>
        <v>0</v>
      </c>
      <c r="X321" s="3077"/>
      <c r="Y321" s="3075"/>
      <c r="Z321" s="3075"/>
      <c r="AA321" s="3058"/>
      <c r="AB321" s="3092">
        <f t="shared" si="160"/>
        <v>0</v>
      </c>
      <c r="AC321" s="3092" t="str">
        <f t="shared" si="161"/>
        <v/>
      </c>
      <c r="AD321" s="3058"/>
      <c r="AE321" s="3058"/>
      <c r="AF321" s="3056"/>
      <c r="AG321" s="3056"/>
      <c r="AH321" s="3056"/>
      <c r="AI321" s="3059" t="str">
        <f t="shared" si="149"/>
        <v>N</v>
      </c>
      <c r="AJ321" s="3059" t="str">
        <f t="shared" si="150"/>
        <v>N</v>
      </c>
      <c r="AK321" s="3059" t="str">
        <f t="shared" si="151"/>
        <v>N</v>
      </c>
      <c r="AL321" s="3059" t="str">
        <f t="shared" si="152"/>
        <v>N</v>
      </c>
      <c r="AM321" s="3059" t="str">
        <f t="shared" si="153"/>
        <v>N</v>
      </c>
      <c r="AN321" s="3059" t="str">
        <f t="shared" si="154"/>
        <v>N</v>
      </c>
      <c r="AO321" s="3059" t="str">
        <f t="shared" si="155"/>
        <v>N</v>
      </c>
      <c r="AP321" s="3059" t="str">
        <f t="shared" si="156"/>
        <v>N</v>
      </c>
      <c r="AQ321" s="3086"/>
      <c r="AR321" s="3060"/>
      <c r="AS321" s="32"/>
      <c r="AT321" s="34" t="s">
        <v>3913</v>
      </c>
      <c r="AU321" s="171"/>
      <c r="AV321" s="322"/>
      <c r="AW321" s="246" t="str">
        <f t="shared" si="175"/>
        <v>Please complete all cells in row</v>
      </c>
      <c r="AX321" s="322"/>
      <c r="AY321" s="196"/>
      <c r="AZ321" s="196"/>
      <c r="BA321" s="196"/>
      <c r="BB321" s="196"/>
      <c r="BC321" s="196"/>
      <c r="BD321" s="196"/>
      <c r="BE321" s="196"/>
      <c r="BF321" s="247">
        <f t="shared" si="162"/>
        <v>1</v>
      </c>
      <c r="BG321" s="247">
        <f t="shared" si="163"/>
        <v>1</v>
      </c>
      <c r="BH321" s="247">
        <f t="shared" si="164"/>
        <v>1</v>
      </c>
      <c r="BI321" s="247">
        <f t="shared" si="165"/>
        <v>1</v>
      </c>
      <c r="BJ321" s="247">
        <f t="shared" si="166"/>
        <v>1</v>
      </c>
      <c r="BK321" s="247">
        <f t="shared" si="167"/>
        <v>1</v>
      </c>
      <c r="BL321" s="247">
        <f t="shared" si="168"/>
        <v>1</v>
      </c>
      <c r="BM321" s="232"/>
      <c r="BN321" s="232"/>
      <c r="BO321" s="232"/>
      <c r="BP321" s="232"/>
      <c r="BQ321" s="232"/>
      <c r="BR321" s="232"/>
      <c r="BS321" s="247">
        <f t="shared" si="169"/>
        <v>1</v>
      </c>
      <c r="BT321" s="232"/>
      <c r="BU321" s="232"/>
      <c r="BV321" s="247">
        <f t="shared" si="170"/>
        <v>1</v>
      </c>
      <c r="BW321" s="247">
        <f t="shared" si="171"/>
        <v>1</v>
      </c>
      <c r="BX321" s="247">
        <f t="shared" si="172"/>
        <v>1</v>
      </c>
      <c r="BY321" s="247">
        <f t="shared" si="173"/>
        <v>1</v>
      </c>
      <c r="BZ321" s="247">
        <f xml:space="preserve"> IF( ISNUMBER(#REF! ), 0, 1 )</f>
        <v>1</v>
      </c>
      <c r="CA321" s="247">
        <f t="shared" si="174"/>
        <v>1</v>
      </c>
      <c r="CB321" s="322"/>
      <c r="CC321" s="196"/>
      <c r="CD321" s="196"/>
      <c r="CE321" s="687"/>
      <c r="CF321" s="687"/>
      <c r="CG321" s="687"/>
    </row>
    <row r="322" spans="1:85" s="2444" customFormat="1" ht="15.75" customHeight="1">
      <c r="A322" s="687"/>
      <c r="B322" s="3053"/>
      <c r="C322" s="3054"/>
      <c r="D322" s="3085" t="s">
        <v>3600</v>
      </c>
      <c r="E322" s="3086"/>
      <c r="F322" s="3054"/>
      <c r="G322" s="3054"/>
      <c r="H322" s="3086"/>
      <c r="I322" s="3086"/>
      <c r="J322" s="3086"/>
      <c r="K322" s="3054"/>
      <c r="L322" s="3054"/>
      <c r="M322" s="3054"/>
      <c r="N322" s="3055"/>
      <c r="O322" s="3056"/>
      <c r="P322" s="3055"/>
      <c r="Q322" s="3057"/>
      <c r="R322" s="3056"/>
      <c r="S322" s="3056"/>
      <c r="T322" s="3056"/>
      <c r="U322" s="3090">
        <f t="shared" si="157"/>
        <v>0</v>
      </c>
      <c r="V322" s="3091">
        <f t="shared" si="158"/>
        <v>0</v>
      </c>
      <c r="W322" s="3091">
        <f t="shared" si="159"/>
        <v>0</v>
      </c>
      <c r="X322" s="3077"/>
      <c r="Y322" s="3075"/>
      <c r="Z322" s="3075"/>
      <c r="AA322" s="3058"/>
      <c r="AB322" s="3092">
        <f t="shared" si="160"/>
        <v>0</v>
      </c>
      <c r="AC322" s="3092" t="str">
        <f t="shared" si="161"/>
        <v/>
      </c>
      <c r="AD322" s="3058"/>
      <c r="AE322" s="3058"/>
      <c r="AF322" s="3056"/>
      <c r="AG322" s="3056"/>
      <c r="AH322" s="3056"/>
      <c r="AI322" s="3059" t="str">
        <f t="shared" si="149"/>
        <v>N</v>
      </c>
      <c r="AJ322" s="3059" t="str">
        <f t="shared" si="150"/>
        <v>N</v>
      </c>
      <c r="AK322" s="3059" t="str">
        <f t="shared" si="151"/>
        <v>N</v>
      </c>
      <c r="AL322" s="3059" t="str">
        <f t="shared" si="152"/>
        <v>N</v>
      </c>
      <c r="AM322" s="3059" t="str">
        <f t="shared" si="153"/>
        <v>N</v>
      </c>
      <c r="AN322" s="3059" t="str">
        <f t="shared" si="154"/>
        <v>N</v>
      </c>
      <c r="AO322" s="3059" t="str">
        <f t="shared" si="155"/>
        <v>N</v>
      </c>
      <c r="AP322" s="3059" t="str">
        <f t="shared" si="156"/>
        <v>N</v>
      </c>
      <c r="AQ322" s="3086"/>
      <c r="AR322" s="3060"/>
      <c r="AS322" s="32"/>
      <c r="AT322" s="34" t="s">
        <v>3914</v>
      </c>
      <c r="AU322" s="171"/>
      <c r="AV322" s="322"/>
      <c r="AW322" s="246" t="str">
        <f t="shared" si="175"/>
        <v>Please complete all cells in row</v>
      </c>
      <c r="AX322" s="322"/>
      <c r="AY322" s="196"/>
      <c r="AZ322" s="196"/>
      <c r="BA322" s="196"/>
      <c r="BB322" s="196"/>
      <c r="BC322" s="196"/>
      <c r="BD322" s="196"/>
      <c r="BE322" s="196"/>
      <c r="BF322" s="247">
        <f t="shared" si="162"/>
        <v>1</v>
      </c>
      <c r="BG322" s="247">
        <f t="shared" si="163"/>
        <v>1</v>
      </c>
      <c r="BH322" s="247">
        <f t="shared" si="164"/>
        <v>1</v>
      </c>
      <c r="BI322" s="247">
        <f t="shared" si="165"/>
        <v>1</v>
      </c>
      <c r="BJ322" s="247">
        <f t="shared" si="166"/>
        <v>1</v>
      </c>
      <c r="BK322" s="247">
        <f t="shared" si="167"/>
        <v>1</v>
      </c>
      <c r="BL322" s="247">
        <f t="shared" si="168"/>
        <v>1</v>
      </c>
      <c r="BM322" s="232"/>
      <c r="BN322" s="232"/>
      <c r="BO322" s="232"/>
      <c r="BP322" s="232"/>
      <c r="BQ322" s="232"/>
      <c r="BR322" s="232"/>
      <c r="BS322" s="247">
        <f t="shared" si="169"/>
        <v>1</v>
      </c>
      <c r="BT322" s="232"/>
      <c r="BU322" s="232"/>
      <c r="BV322" s="247">
        <f t="shared" si="170"/>
        <v>1</v>
      </c>
      <c r="BW322" s="247">
        <f t="shared" si="171"/>
        <v>1</v>
      </c>
      <c r="BX322" s="247">
        <f t="shared" si="172"/>
        <v>1</v>
      </c>
      <c r="BY322" s="247">
        <f t="shared" si="173"/>
        <v>1</v>
      </c>
      <c r="BZ322" s="247">
        <f xml:space="preserve"> IF( ISNUMBER(#REF! ), 0, 1 )</f>
        <v>1</v>
      </c>
      <c r="CA322" s="247">
        <f t="shared" si="174"/>
        <v>1</v>
      </c>
      <c r="CB322" s="322"/>
      <c r="CC322" s="196"/>
      <c r="CD322" s="196"/>
      <c r="CE322" s="687"/>
      <c r="CF322" s="687"/>
      <c r="CG322" s="687"/>
    </row>
    <row r="323" spans="1:85" s="2444" customFormat="1" ht="15.75" customHeight="1">
      <c r="A323" s="687"/>
      <c r="B323" s="3053"/>
      <c r="C323" s="3054"/>
      <c r="D323" s="3085" t="s">
        <v>3600</v>
      </c>
      <c r="E323" s="3086"/>
      <c r="F323" s="3054"/>
      <c r="G323" s="3054"/>
      <c r="H323" s="3086"/>
      <c r="I323" s="3086"/>
      <c r="J323" s="3086"/>
      <c r="K323" s="3054"/>
      <c r="L323" s="3054"/>
      <c r="M323" s="3054"/>
      <c r="N323" s="3055"/>
      <c r="O323" s="3056"/>
      <c r="P323" s="3055"/>
      <c r="Q323" s="3057"/>
      <c r="R323" s="3056"/>
      <c r="S323" s="3056"/>
      <c r="T323" s="3056"/>
      <c r="U323" s="3090">
        <f t="shared" si="157"/>
        <v>0</v>
      </c>
      <c r="V323" s="3091">
        <f t="shared" si="158"/>
        <v>0</v>
      </c>
      <c r="W323" s="3091">
        <f t="shared" si="159"/>
        <v>0</v>
      </c>
      <c r="X323" s="3077"/>
      <c r="Y323" s="3075"/>
      <c r="Z323" s="3075"/>
      <c r="AA323" s="3058"/>
      <c r="AB323" s="3092">
        <f t="shared" si="160"/>
        <v>0</v>
      </c>
      <c r="AC323" s="3092" t="str">
        <f t="shared" si="161"/>
        <v/>
      </c>
      <c r="AD323" s="3058"/>
      <c r="AE323" s="3058"/>
      <c r="AF323" s="3056"/>
      <c r="AG323" s="3056"/>
      <c r="AH323" s="3056"/>
      <c r="AI323" s="3059" t="str">
        <f t="shared" si="149"/>
        <v>N</v>
      </c>
      <c r="AJ323" s="3059" t="str">
        <f t="shared" si="150"/>
        <v>N</v>
      </c>
      <c r="AK323" s="3059" t="str">
        <f t="shared" si="151"/>
        <v>N</v>
      </c>
      <c r="AL323" s="3059" t="str">
        <f t="shared" si="152"/>
        <v>N</v>
      </c>
      <c r="AM323" s="3059" t="str">
        <f t="shared" si="153"/>
        <v>N</v>
      </c>
      <c r="AN323" s="3059" t="str">
        <f t="shared" si="154"/>
        <v>N</v>
      </c>
      <c r="AO323" s="3059" t="str">
        <f t="shared" si="155"/>
        <v>N</v>
      </c>
      <c r="AP323" s="3059" t="str">
        <f t="shared" si="156"/>
        <v>N</v>
      </c>
      <c r="AQ323" s="3086"/>
      <c r="AR323" s="3060"/>
      <c r="AS323" s="32"/>
      <c r="AT323" s="34" t="s">
        <v>3915</v>
      </c>
      <c r="AU323" s="171"/>
      <c r="AV323" s="322"/>
      <c r="AW323" s="246" t="str">
        <f t="shared" si="175"/>
        <v>Please complete all cells in row</v>
      </c>
      <c r="AX323" s="322"/>
      <c r="AY323" s="196"/>
      <c r="AZ323" s="196"/>
      <c r="BA323" s="196"/>
      <c r="BB323" s="196"/>
      <c r="BC323" s="196"/>
      <c r="BD323" s="196"/>
      <c r="BE323" s="196"/>
      <c r="BF323" s="247">
        <f t="shared" si="162"/>
        <v>1</v>
      </c>
      <c r="BG323" s="247">
        <f t="shared" si="163"/>
        <v>1</v>
      </c>
      <c r="BH323" s="247">
        <f t="shared" si="164"/>
        <v>1</v>
      </c>
      <c r="BI323" s="247">
        <f t="shared" si="165"/>
        <v>1</v>
      </c>
      <c r="BJ323" s="247">
        <f t="shared" si="166"/>
        <v>1</v>
      </c>
      <c r="BK323" s="247">
        <f t="shared" si="167"/>
        <v>1</v>
      </c>
      <c r="BL323" s="247">
        <f t="shared" si="168"/>
        <v>1</v>
      </c>
      <c r="BM323" s="232"/>
      <c r="BN323" s="232"/>
      <c r="BO323" s="232"/>
      <c r="BP323" s="232"/>
      <c r="BQ323" s="232"/>
      <c r="BR323" s="232"/>
      <c r="BS323" s="247">
        <f t="shared" si="169"/>
        <v>1</v>
      </c>
      <c r="BT323" s="232"/>
      <c r="BU323" s="232"/>
      <c r="BV323" s="247">
        <f t="shared" si="170"/>
        <v>1</v>
      </c>
      <c r="BW323" s="247">
        <f t="shared" si="171"/>
        <v>1</v>
      </c>
      <c r="BX323" s="247">
        <f t="shared" si="172"/>
        <v>1</v>
      </c>
      <c r="BY323" s="247">
        <f t="shared" si="173"/>
        <v>1</v>
      </c>
      <c r="BZ323" s="247">
        <f xml:space="preserve"> IF( ISNUMBER(#REF! ), 0, 1 )</f>
        <v>1</v>
      </c>
      <c r="CA323" s="247">
        <f t="shared" si="174"/>
        <v>1</v>
      </c>
      <c r="CB323" s="322"/>
      <c r="CC323" s="196"/>
      <c r="CD323" s="196"/>
      <c r="CE323" s="687"/>
      <c r="CF323" s="687"/>
      <c r="CG323" s="687"/>
    </row>
    <row r="324" spans="1:85" s="2444" customFormat="1" ht="15.75" customHeight="1">
      <c r="A324" s="687"/>
      <c r="B324" s="3053"/>
      <c r="C324" s="3054"/>
      <c r="D324" s="3085" t="s">
        <v>3600</v>
      </c>
      <c r="E324" s="3086"/>
      <c r="F324" s="3054"/>
      <c r="G324" s="3054"/>
      <c r="H324" s="3086"/>
      <c r="I324" s="3086"/>
      <c r="J324" s="3086"/>
      <c r="K324" s="3054"/>
      <c r="L324" s="3054"/>
      <c r="M324" s="3054"/>
      <c r="N324" s="3055"/>
      <c r="O324" s="3056"/>
      <c r="P324" s="3055"/>
      <c r="Q324" s="3057"/>
      <c r="R324" s="3056"/>
      <c r="S324" s="3056"/>
      <c r="T324" s="3056"/>
      <c r="U324" s="3090">
        <f t="shared" si="157"/>
        <v>0</v>
      </c>
      <c r="V324" s="3091">
        <f t="shared" si="158"/>
        <v>0</v>
      </c>
      <c r="W324" s="3091">
        <f t="shared" si="159"/>
        <v>0</v>
      </c>
      <c r="X324" s="3077"/>
      <c r="Y324" s="3075"/>
      <c r="Z324" s="3075"/>
      <c r="AA324" s="3058"/>
      <c r="AB324" s="3092">
        <f t="shared" si="160"/>
        <v>0</v>
      </c>
      <c r="AC324" s="3092" t="str">
        <f t="shared" si="161"/>
        <v/>
      </c>
      <c r="AD324" s="3058"/>
      <c r="AE324" s="3058"/>
      <c r="AF324" s="3056"/>
      <c r="AG324" s="3056"/>
      <c r="AH324" s="3056"/>
      <c r="AI324" s="3059" t="str">
        <f t="shared" si="149"/>
        <v>N</v>
      </c>
      <c r="AJ324" s="3059" t="str">
        <f t="shared" si="150"/>
        <v>N</v>
      </c>
      <c r="AK324" s="3059" t="str">
        <f t="shared" si="151"/>
        <v>N</v>
      </c>
      <c r="AL324" s="3059" t="str">
        <f t="shared" si="152"/>
        <v>N</v>
      </c>
      <c r="AM324" s="3059" t="str">
        <f t="shared" si="153"/>
        <v>N</v>
      </c>
      <c r="AN324" s="3059" t="str">
        <f t="shared" si="154"/>
        <v>N</v>
      </c>
      <c r="AO324" s="3059" t="str">
        <f t="shared" si="155"/>
        <v>N</v>
      </c>
      <c r="AP324" s="3059" t="str">
        <f t="shared" si="156"/>
        <v>N</v>
      </c>
      <c r="AQ324" s="3086"/>
      <c r="AR324" s="3060"/>
      <c r="AS324" s="32"/>
      <c r="AT324" s="34" t="s">
        <v>3916</v>
      </c>
      <c r="AU324" s="171"/>
      <c r="AV324" s="322"/>
      <c r="AW324" s="246" t="str">
        <f t="shared" si="175"/>
        <v>Please complete all cells in row</v>
      </c>
      <c r="AX324" s="322"/>
      <c r="AY324" s="196"/>
      <c r="AZ324" s="196"/>
      <c r="BA324" s="196"/>
      <c r="BB324" s="196"/>
      <c r="BC324" s="196"/>
      <c r="BD324" s="196"/>
      <c r="BE324" s="196"/>
      <c r="BF324" s="247">
        <f t="shared" si="162"/>
        <v>1</v>
      </c>
      <c r="BG324" s="247">
        <f t="shared" si="163"/>
        <v>1</v>
      </c>
      <c r="BH324" s="247">
        <f t="shared" si="164"/>
        <v>1</v>
      </c>
      <c r="BI324" s="247">
        <f t="shared" si="165"/>
        <v>1</v>
      </c>
      <c r="BJ324" s="247">
        <f t="shared" si="166"/>
        <v>1</v>
      </c>
      <c r="BK324" s="247">
        <f t="shared" si="167"/>
        <v>1</v>
      </c>
      <c r="BL324" s="247">
        <f t="shared" si="168"/>
        <v>1</v>
      </c>
      <c r="BM324" s="232"/>
      <c r="BN324" s="232"/>
      <c r="BO324" s="232"/>
      <c r="BP324" s="232"/>
      <c r="BQ324" s="232"/>
      <c r="BR324" s="232"/>
      <c r="BS324" s="247">
        <f t="shared" si="169"/>
        <v>1</v>
      </c>
      <c r="BT324" s="232"/>
      <c r="BU324" s="232"/>
      <c r="BV324" s="247">
        <f t="shared" si="170"/>
        <v>1</v>
      </c>
      <c r="BW324" s="247">
        <f t="shared" si="171"/>
        <v>1</v>
      </c>
      <c r="BX324" s="247">
        <f t="shared" si="172"/>
        <v>1</v>
      </c>
      <c r="BY324" s="247">
        <f t="shared" si="173"/>
        <v>1</v>
      </c>
      <c r="BZ324" s="247">
        <f xml:space="preserve"> IF( ISNUMBER(#REF! ), 0, 1 )</f>
        <v>1</v>
      </c>
      <c r="CA324" s="247">
        <f t="shared" si="174"/>
        <v>1</v>
      </c>
      <c r="CB324" s="322"/>
      <c r="CC324" s="196"/>
      <c r="CD324" s="196"/>
      <c r="CE324" s="687"/>
      <c r="CF324" s="687"/>
      <c r="CG324" s="687"/>
    </row>
    <row r="325" spans="1:85" s="2444" customFormat="1" ht="15.75" customHeight="1">
      <c r="A325" s="687"/>
      <c r="B325" s="3053"/>
      <c r="C325" s="3054"/>
      <c r="D325" s="3085" t="s">
        <v>3600</v>
      </c>
      <c r="E325" s="3086"/>
      <c r="F325" s="3054"/>
      <c r="G325" s="3054"/>
      <c r="H325" s="3086"/>
      <c r="I325" s="3086"/>
      <c r="J325" s="3086"/>
      <c r="K325" s="3054"/>
      <c r="L325" s="3054"/>
      <c r="M325" s="3054"/>
      <c r="N325" s="3055"/>
      <c r="O325" s="3056"/>
      <c r="P325" s="3055"/>
      <c r="Q325" s="3057"/>
      <c r="R325" s="3056"/>
      <c r="S325" s="3056"/>
      <c r="T325" s="3056"/>
      <c r="U325" s="3090">
        <f t="shared" si="157"/>
        <v>0</v>
      </c>
      <c r="V325" s="3091">
        <f t="shared" si="158"/>
        <v>0</v>
      </c>
      <c r="W325" s="3091">
        <f t="shared" si="159"/>
        <v>0</v>
      </c>
      <c r="X325" s="3077"/>
      <c r="Y325" s="3075"/>
      <c r="Z325" s="3075"/>
      <c r="AA325" s="3058"/>
      <c r="AB325" s="3092">
        <f t="shared" si="160"/>
        <v>0</v>
      </c>
      <c r="AC325" s="3092" t="str">
        <f t="shared" si="161"/>
        <v/>
      </c>
      <c r="AD325" s="3058"/>
      <c r="AE325" s="3058"/>
      <c r="AF325" s="3056"/>
      <c r="AG325" s="3056"/>
      <c r="AH325" s="3056"/>
      <c r="AI325" s="3059" t="str">
        <f t="shared" si="149"/>
        <v>N</v>
      </c>
      <c r="AJ325" s="3059" t="str">
        <f t="shared" si="150"/>
        <v>N</v>
      </c>
      <c r="AK325" s="3059" t="str">
        <f t="shared" si="151"/>
        <v>N</v>
      </c>
      <c r="AL325" s="3059" t="str">
        <f t="shared" si="152"/>
        <v>N</v>
      </c>
      <c r="AM325" s="3059" t="str">
        <f t="shared" si="153"/>
        <v>N</v>
      </c>
      <c r="AN325" s="3059" t="str">
        <f t="shared" si="154"/>
        <v>N</v>
      </c>
      <c r="AO325" s="3059" t="str">
        <f t="shared" si="155"/>
        <v>N</v>
      </c>
      <c r="AP325" s="3059" t="str">
        <f t="shared" si="156"/>
        <v>N</v>
      </c>
      <c r="AQ325" s="3086"/>
      <c r="AR325" s="3060"/>
      <c r="AS325" s="32"/>
      <c r="AT325" s="34" t="s">
        <v>3917</v>
      </c>
      <c r="AU325" s="171"/>
      <c r="AV325" s="322"/>
      <c r="AW325" s="246" t="str">
        <f t="shared" si="175"/>
        <v>Please complete all cells in row</v>
      </c>
      <c r="AX325" s="322"/>
      <c r="AY325" s="196"/>
      <c r="AZ325" s="196"/>
      <c r="BA325" s="196"/>
      <c r="BB325" s="196"/>
      <c r="BC325" s="196"/>
      <c r="BD325" s="196"/>
      <c r="BE325" s="196"/>
      <c r="BF325" s="247">
        <f t="shared" si="162"/>
        <v>1</v>
      </c>
      <c r="BG325" s="247">
        <f t="shared" si="163"/>
        <v>1</v>
      </c>
      <c r="BH325" s="247">
        <f t="shared" si="164"/>
        <v>1</v>
      </c>
      <c r="BI325" s="247">
        <f t="shared" si="165"/>
        <v>1</v>
      </c>
      <c r="BJ325" s="247">
        <f t="shared" si="166"/>
        <v>1</v>
      </c>
      <c r="BK325" s="247">
        <f t="shared" si="167"/>
        <v>1</v>
      </c>
      <c r="BL325" s="247">
        <f t="shared" si="168"/>
        <v>1</v>
      </c>
      <c r="BM325" s="232"/>
      <c r="BN325" s="232"/>
      <c r="BO325" s="232"/>
      <c r="BP325" s="232"/>
      <c r="BQ325" s="232"/>
      <c r="BR325" s="232"/>
      <c r="BS325" s="247">
        <f t="shared" si="169"/>
        <v>1</v>
      </c>
      <c r="BT325" s="232"/>
      <c r="BU325" s="232"/>
      <c r="BV325" s="247">
        <f t="shared" si="170"/>
        <v>1</v>
      </c>
      <c r="BW325" s="247">
        <f t="shared" si="171"/>
        <v>1</v>
      </c>
      <c r="BX325" s="247">
        <f t="shared" si="172"/>
        <v>1</v>
      </c>
      <c r="BY325" s="247">
        <f t="shared" si="173"/>
        <v>1</v>
      </c>
      <c r="BZ325" s="247">
        <f xml:space="preserve"> IF( ISNUMBER(#REF! ), 0, 1 )</f>
        <v>1</v>
      </c>
      <c r="CA325" s="247">
        <f t="shared" si="174"/>
        <v>1</v>
      </c>
      <c r="CB325" s="322"/>
      <c r="CC325" s="196"/>
      <c r="CD325" s="196"/>
      <c r="CE325" s="687"/>
      <c r="CF325" s="687"/>
      <c r="CG325" s="687"/>
    </row>
    <row r="326" spans="1:85" s="2444" customFormat="1" ht="15.75" customHeight="1">
      <c r="A326" s="687"/>
      <c r="B326" s="3053"/>
      <c r="C326" s="3054"/>
      <c r="D326" s="3085" t="s">
        <v>3600</v>
      </c>
      <c r="E326" s="3086"/>
      <c r="F326" s="3054"/>
      <c r="G326" s="3054"/>
      <c r="H326" s="3086"/>
      <c r="I326" s="3086"/>
      <c r="J326" s="3086"/>
      <c r="K326" s="3054"/>
      <c r="L326" s="3054"/>
      <c r="M326" s="3054"/>
      <c r="N326" s="3055"/>
      <c r="O326" s="3056"/>
      <c r="P326" s="3055"/>
      <c r="Q326" s="3057"/>
      <c r="R326" s="3056"/>
      <c r="S326" s="3056"/>
      <c r="T326" s="3056"/>
      <c r="U326" s="3090">
        <f t="shared" si="157"/>
        <v>0</v>
      </c>
      <c r="V326" s="3091">
        <f t="shared" si="158"/>
        <v>0</v>
      </c>
      <c r="W326" s="3091">
        <f t="shared" si="159"/>
        <v>0</v>
      </c>
      <c r="X326" s="3077"/>
      <c r="Y326" s="3075"/>
      <c r="Z326" s="3075"/>
      <c r="AA326" s="3058"/>
      <c r="AB326" s="3092">
        <f t="shared" si="160"/>
        <v>0</v>
      </c>
      <c r="AC326" s="3092" t="str">
        <f t="shared" si="161"/>
        <v/>
      </c>
      <c r="AD326" s="3058"/>
      <c r="AE326" s="3058"/>
      <c r="AF326" s="3056"/>
      <c r="AG326" s="3056"/>
      <c r="AH326" s="3056"/>
      <c r="AI326" s="3059" t="str">
        <f t="shared" si="149"/>
        <v>N</v>
      </c>
      <c r="AJ326" s="3059" t="str">
        <f t="shared" si="150"/>
        <v>N</v>
      </c>
      <c r="AK326" s="3059" t="str">
        <f t="shared" si="151"/>
        <v>N</v>
      </c>
      <c r="AL326" s="3059" t="str">
        <f t="shared" si="152"/>
        <v>N</v>
      </c>
      <c r="AM326" s="3059" t="str">
        <f t="shared" si="153"/>
        <v>N</v>
      </c>
      <c r="AN326" s="3059" t="str">
        <f t="shared" si="154"/>
        <v>N</v>
      </c>
      <c r="AO326" s="3059" t="str">
        <f t="shared" si="155"/>
        <v>N</v>
      </c>
      <c r="AP326" s="3059" t="str">
        <f t="shared" si="156"/>
        <v>N</v>
      </c>
      <c r="AQ326" s="3086"/>
      <c r="AR326" s="3060"/>
      <c r="AS326" s="32"/>
      <c r="AT326" s="34" t="s">
        <v>3918</v>
      </c>
      <c r="AU326" s="171"/>
      <c r="AV326" s="322"/>
      <c r="AW326" s="246" t="str">
        <f t="shared" si="175"/>
        <v>Please complete all cells in row</v>
      </c>
      <c r="AX326" s="322"/>
      <c r="AY326" s="196"/>
      <c r="AZ326" s="196"/>
      <c r="BA326" s="196"/>
      <c r="BB326" s="196"/>
      <c r="BC326" s="196"/>
      <c r="BD326" s="196"/>
      <c r="BE326" s="196"/>
      <c r="BF326" s="247">
        <f t="shared" si="162"/>
        <v>1</v>
      </c>
      <c r="BG326" s="247">
        <f t="shared" si="163"/>
        <v>1</v>
      </c>
      <c r="BH326" s="247">
        <f t="shared" si="164"/>
        <v>1</v>
      </c>
      <c r="BI326" s="247">
        <f t="shared" si="165"/>
        <v>1</v>
      </c>
      <c r="BJ326" s="247">
        <f t="shared" si="166"/>
        <v>1</v>
      </c>
      <c r="BK326" s="247">
        <f t="shared" si="167"/>
        <v>1</v>
      </c>
      <c r="BL326" s="247">
        <f t="shared" si="168"/>
        <v>1</v>
      </c>
      <c r="BM326" s="232"/>
      <c r="BN326" s="232"/>
      <c r="BO326" s="232"/>
      <c r="BP326" s="232"/>
      <c r="BQ326" s="232"/>
      <c r="BR326" s="232"/>
      <c r="BS326" s="247">
        <f t="shared" si="169"/>
        <v>1</v>
      </c>
      <c r="BT326" s="232"/>
      <c r="BU326" s="232"/>
      <c r="BV326" s="247">
        <f t="shared" si="170"/>
        <v>1</v>
      </c>
      <c r="BW326" s="247">
        <f t="shared" si="171"/>
        <v>1</v>
      </c>
      <c r="BX326" s="247">
        <f t="shared" si="172"/>
        <v>1</v>
      </c>
      <c r="BY326" s="247">
        <f t="shared" si="173"/>
        <v>1</v>
      </c>
      <c r="BZ326" s="247">
        <f xml:space="preserve"> IF( ISNUMBER(#REF! ), 0, 1 )</f>
        <v>1</v>
      </c>
      <c r="CA326" s="247">
        <f t="shared" si="174"/>
        <v>1</v>
      </c>
      <c r="CB326" s="322"/>
      <c r="CC326" s="196"/>
      <c r="CD326" s="196"/>
      <c r="CE326" s="687"/>
      <c r="CF326" s="687"/>
      <c r="CG326" s="687"/>
    </row>
    <row r="327" spans="1:85" s="2444" customFormat="1" ht="15.75" customHeight="1">
      <c r="A327" s="687"/>
      <c r="B327" s="3053"/>
      <c r="C327" s="3054"/>
      <c r="D327" s="3085" t="s">
        <v>3600</v>
      </c>
      <c r="E327" s="3086"/>
      <c r="F327" s="3054"/>
      <c r="G327" s="3054"/>
      <c r="H327" s="3086"/>
      <c r="I327" s="3086"/>
      <c r="J327" s="3086"/>
      <c r="K327" s="3054"/>
      <c r="L327" s="3054"/>
      <c r="M327" s="3054"/>
      <c r="N327" s="3055"/>
      <c r="O327" s="3056"/>
      <c r="P327" s="3055"/>
      <c r="Q327" s="3057"/>
      <c r="R327" s="3056"/>
      <c r="S327" s="3056"/>
      <c r="T327" s="3056"/>
      <c r="U327" s="3090">
        <f t="shared" si="157"/>
        <v>0</v>
      </c>
      <c r="V327" s="3091">
        <f t="shared" si="158"/>
        <v>0</v>
      </c>
      <c r="W327" s="3091">
        <f t="shared" si="159"/>
        <v>0</v>
      </c>
      <c r="X327" s="3077"/>
      <c r="Y327" s="3075"/>
      <c r="Z327" s="3075"/>
      <c r="AA327" s="3058"/>
      <c r="AB327" s="3092">
        <f t="shared" si="160"/>
        <v>0</v>
      </c>
      <c r="AC327" s="3092" t="str">
        <f t="shared" si="161"/>
        <v/>
      </c>
      <c r="AD327" s="3058"/>
      <c r="AE327" s="3058"/>
      <c r="AF327" s="3056"/>
      <c r="AG327" s="3056"/>
      <c r="AH327" s="3056"/>
      <c r="AI327" s="3059" t="str">
        <f t="shared" si="149"/>
        <v>N</v>
      </c>
      <c r="AJ327" s="3059" t="str">
        <f t="shared" si="150"/>
        <v>N</v>
      </c>
      <c r="AK327" s="3059" t="str">
        <f t="shared" si="151"/>
        <v>N</v>
      </c>
      <c r="AL327" s="3059" t="str">
        <f t="shared" si="152"/>
        <v>N</v>
      </c>
      <c r="AM327" s="3059" t="str">
        <f t="shared" si="153"/>
        <v>N</v>
      </c>
      <c r="AN327" s="3059" t="str">
        <f t="shared" si="154"/>
        <v>N</v>
      </c>
      <c r="AO327" s="3059" t="str">
        <f t="shared" si="155"/>
        <v>N</v>
      </c>
      <c r="AP327" s="3059" t="str">
        <f t="shared" si="156"/>
        <v>N</v>
      </c>
      <c r="AQ327" s="3086"/>
      <c r="AR327" s="3060"/>
      <c r="AS327" s="32"/>
      <c r="AT327" s="34" t="s">
        <v>3919</v>
      </c>
      <c r="AU327" s="171"/>
      <c r="AV327" s="322"/>
      <c r="AW327" s="246" t="str">
        <f t="shared" si="175"/>
        <v>Please complete all cells in row</v>
      </c>
      <c r="AX327" s="322"/>
      <c r="AY327" s="196"/>
      <c r="AZ327" s="196"/>
      <c r="BA327" s="196"/>
      <c r="BB327" s="196"/>
      <c r="BC327" s="196"/>
      <c r="BD327" s="196"/>
      <c r="BE327" s="196"/>
      <c r="BF327" s="247">
        <f t="shared" si="162"/>
        <v>1</v>
      </c>
      <c r="BG327" s="247">
        <f t="shared" si="163"/>
        <v>1</v>
      </c>
      <c r="BH327" s="247">
        <f t="shared" si="164"/>
        <v>1</v>
      </c>
      <c r="BI327" s="247">
        <f t="shared" si="165"/>
        <v>1</v>
      </c>
      <c r="BJ327" s="247">
        <f t="shared" si="166"/>
        <v>1</v>
      </c>
      <c r="BK327" s="247">
        <f t="shared" si="167"/>
        <v>1</v>
      </c>
      <c r="BL327" s="247">
        <f t="shared" si="168"/>
        <v>1</v>
      </c>
      <c r="BM327" s="232"/>
      <c r="BN327" s="232"/>
      <c r="BO327" s="232"/>
      <c r="BP327" s="232"/>
      <c r="BQ327" s="232"/>
      <c r="BR327" s="232"/>
      <c r="BS327" s="247">
        <f t="shared" si="169"/>
        <v>1</v>
      </c>
      <c r="BT327" s="232"/>
      <c r="BU327" s="232"/>
      <c r="BV327" s="247">
        <f t="shared" si="170"/>
        <v>1</v>
      </c>
      <c r="BW327" s="247">
        <f t="shared" si="171"/>
        <v>1</v>
      </c>
      <c r="BX327" s="247">
        <f t="shared" si="172"/>
        <v>1</v>
      </c>
      <c r="BY327" s="247">
        <f t="shared" si="173"/>
        <v>1</v>
      </c>
      <c r="BZ327" s="247">
        <f xml:space="preserve"> IF( ISNUMBER(#REF! ), 0, 1 )</f>
        <v>1</v>
      </c>
      <c r="CA327" s="247">
        <f t="shared" si="174"/>
        <v>1</v>
      </c>
      <c r="CB327" s="322"/>
      <c r="CC327" s="196"/>
      <c r="CD327" s="196"/>
      <c r="CE327" s="687"/>
      <c r="CF327" s="687"/>
      <c r="CG327" s="687"/>
    </row>
    <row r="328" spans="1:85" s="2444" customFormat="1" ht="15.75" customHeight="1">
      <c r="A328" s="687"/>
      <c r="B328" s="3053"/>
      <c r="C328" s="3054"/>
      <c r="D328" s="3085" t="s">
        <v>3600</v>
      </c>
      <c r="E328" s="3086"/>
      <c r="F328" s="3054"/>
      <c r="G328" s="3054"/>
      <c r="H328" s="3086"/>
      <c r="I328" s="3086"/>
      <c r="J328" s="3086"/>
      <c r="K328" s="3054"/>
      <c r="L328" s="3054"/>
      <c r="M328" s="3054"/>
      <c r="N328" s="3055"/>
      <c r="O328" s="3056"/>
      <c r="P328" s="3055"/>
      <c r="Q328" s="3057"/>
      <c r="R328" s="3056"/>
      <c r="S328" s="3056"/>
      <c r="T328" s="3056"/>
      <c r="U328" s="3090">
        <f t="shared" si="157"/>
        <v>0</v>
      </c>
      <c r="V328" s="3091">
        <f t="shared" si="158"/>
        <v>0</v>
      </c>
      <c r="W328" s="3091">
        <f t="shared" si="159"/>
        <v>0</v>
      </c>
      <c r="X328" s="3077"/>
      <c r="Y328" s="3075"/>
      <c r="Z328" s="3075"/>
      <c r="AA328" s="3058"/>
      <c r="AB328" s="3092">
        <f t="shared" si="160"/>
        <v>0</v>
      </c>
      <c r="AC328" s="3092" t="str">
        <f t="shared" si="161"/>
        <v/>
      </c>
      <c r="AD328" s="3058"/>
      <c r="AE328" s="3058"/>
      <c r="AF328" s="3056"/>
      <c r="AG328" s="3056"/>
      <c r="AH328" s="3056"/>
      <c r="AI328" s="3059" t="str">
        <f t="shared" si="149"/>
        <v>N</v>
      </c>
      <c r="AJ328" s="3059" t="str">
        <f t="shared" si="150"/>
        <v>N</v>
      </c>
      <c r="AK328" s="3059" t="str">
        <f t="shared" si="151"/>
        <v>N</v>
      </c>
      <c r="AL328" s="3059" t="str">
        <f t="shared" si="152"/>
        <v>N</v>
      </c>
      <c r="AM328" s="3059" t="str">
        <f t="shared" si="153"/>
        <v>N</v>
      </c>
      <c r="AN328" s="3059" t="str">
        <f t="shared" si="154"/>
        <v>N</v>
      </c>
      <c r="AO328" s="3059" t="str">
        <f t="shared" si="155"/>
        <v>N</v>
      </c>
      <c r="AP328" s="3059" t="str">
        <f t="shared" si="156"/>
        <v>N</v>
      </c>
      <c r="AQ328" s="3086"/>
      <c r="AR328" s="3060"/>
      <c r="AS328" s="32"/>
      <c r="AT328" s="34" t="s">
        <v>3920</v>
      </c>
      <c r="AU328" s="171"/>
      <c r="AV328" s="322"/>
      <c r="AW328" s="246" t="str">
        <f t="shared" si="175"/>
        <v>Please complete all cells in row</v>
      </c>
      <c r="AX328" s="322"/>
      <c r="AY328" s="196"/>
      <c r="AZ328" s="196"/>
      <c r="BA328" s="196"/>
      <c r="BB328" s="196"/>
      <c r="BC328" s="196"/>
      <c r="BD328" s="196"/>
      <c r="BE328" s="196"/>
      <c r="BF328" s="247">
        <f t="shared" si="162"/>
        <v>1</v>
      </c>
      <c r="BG328" s="247">
        <f t="shared" si="163"/>
        <v>1</v>
      </c>
      <c r="BH328" s="247">
        <f t="shared" si="164"/>
        <v>1</v>
      </c>
      <c r="BI328" s="247">
        <f t="shared" si="165"/>
        <v>1</v>
      </c>
      <c r="BJ328" s="247">
        <f t="shared" si="166"/>
        <v>1</v>
      </c>
      <c r="BK328" s="247">
        <f t="shared" si="167"/>
        <v>1</v>
      </c>
      <c r="BL328" s="247">
        <f t="shared" si="168"/>
        <v>1</v>
      </c>
      <c r="BM328" s="232"/>
      <c r="BN328" s="232"/>
      <c r="BO328" s="232"/>
      <c r="BP328" s="232"/>
      <c r="BQ328" s="232"/>
      <c r="BR328" s="232"/>
      <c r="BS328" s="247">
        <f t="shared" si="169"/>
        <v>1</v>
      </c>
      <c r="BT328" s="232"/>
      <c r="BU328" s="232"/>
      <c r="BV328" s="247">
        <f t="shared" si="170"/>
        <v>1</v>
      </c>
      <c r="BW328" s="247">
        <f t="shared" si="171"/>
        <v>1</v>
      </c>
      <c r="BX328" s="247">
        <f t="shared" si="172"/>
        <v>1</v>
      </c>
      <c r="BY328" s="247">
        <f t="shared" si="173"/>
        <v>1</v>
      </c>
      <c r="BZ328" s="247">
        <f xml:space="preserve"> IF( ISNUMBER(#REF! ), 0, 1 )</f>
        <v>1</v>
      </c>
      <c r="CA328" s="247">
        <f t="shared" si="174"/>
        <v>1</v>
      </c>
      <c r="CB328" s="322"/>
      <c r="CC328" s="196"/>
      <c r="CD328" s="196"/>
      <c r="CE328" s="687"/>
      <c r="CF328" s="687"/>
      <c r="CG328" s="687"/>
    </row>
    <row r="329" spans="1:85" s="2444" customFormat="1" ht="15.75" customHeight="1">
      <c r="A329" s="687"/>
      <c r="B329" s="3053"/>
      <c r="C329" s="3054"/>
      <c r="D329" s="3085" t="s">
        <v>3600</v>
      </c>
      <c r="E329" s="3086"/>
      <c r="F329" s="3054"/>
      <c r="G329" s="3054"/>
      <c r="H329" s="3086"/>
      <c r="I329" s="3086"/>
      <c r="J329" s="3086"/>
      <c r="K329" s="3054"/>
      <c r="L329" s="3054"/>
      <c r="M329" s="3054"/>
      <c r="N329" s="3055"/>
      <c r="O329" s="3056"/>
      <c r="P329" s="3055"/>
      <c r="Q329" s="3057"/>
      <c r="R329" s="3056"/>
      <c r="S329" s="3056"/>
      <c r="T329" s="3056"/>
      <c r="U329" s="3090">
        <f t="shared" si="157"/>
        <v>0</v>
      </c>
      <c r="V329" s="3091">
        <f t="shared" si="158"/>
        <v>0</v>
      </c>
      <c r="W329" s="3091">
        <f t="shared" si="159"/>
        <v>0</v>
      </c>
      <c r="X329" s="3077"/>
      <c r="Y329" s="3075"/>
      <c r="Z329" s="3075"/>
      <c r="AA329" s="3058"/>
      <c r="AB329" s="3092">
        <f t="shared" si="160"/>
        <v>0</v>
      </c>
      <c r="AC329" s="3092" t="str">
        <f t="shared" si="161"/>
        <v/>
      </c>
      <c r="AD329" s="3058"/>
      <c r="AE329" s="3058"/>
      <c r="AF329" s="3056"/>
      <c r="AG329" s="3056"/>
      <c r="AH329" s="3056"/>
      <c r="AI329" s="3059" t="str">
        <f t="shared" ref="AI329:AI392" si="176">IF($H329="Fixed", IF(OR(LEFT($D329,4)="swap",LEFT($D329,5)="other"),"N","Y"),"N")</f>
        <v>N</v>
      </c>
      <c r="AJ329" s="3059" t="str">
        <f t="shared" ref="AJ329:AJ392" si="177">IF($H329="Floating", IF(OR(LEFT($D329,4)="swap",LEFT($D329,5)="other"),"N","Y"),"N")</f>
        <v>N</v>
      </c>
      <c r="AK329" s="3059" t="str">
        <f t="shared" ref="AK329:AK392" si="178">IF($H329="RPI", IF(OR(LEFT($D329,4)="swap",LEFT($D329,5)="other"),"N","Y"),"N")</f>
        <v>N</v>
      </c>
      <c r="AL329" s="3059" t="str">
        <f t="shared" ref="AL329:AL392" si="179">IF($H329="CPI/CPIH", IF(OR(LEFT($D329,4)="swap",LEFT($D329,5)="other"),"N","Y"),"N")</f>
        <v>N</v>
      </c>
      <c r="AM329" s="3059" t="str">
        <f t="shared" ref="AM329:AM392" si="180">IF($I329="Fixed", IF(OR(LEFT($D329,4)="swap",LEFT($D329,5)="other"),"N","Y"),"N")</f>
        <v>N</v>
      </c>
      <c r="AN329" s="3059" t="str">
        <f t="shared" ref="AN329:AN392" si="181">IF($I329="Floating", IF(OR(LEFT($D329,4)="swap",LEFT($D329,5)="other"),"N","Y"),"N")</f>
        <v>N</v>
      </c>
      <c r="AO329" s="3059" t="str">
        <f t="shared" ref="AO329:AO392" si="182">IF($I329="RPI", IF(OR(LEFT($D329,4)="swap",LEFT($D329,5)="other"),"N","Y"),"N")</f>
        <v>N</v>
      </c>
      <c r="AP329" s="3059" t="str">
        <f t="shared" ref="AP329:AP392" si="183">IF($I329="CPI/CPIH", IF(OR(LEFT($D329,4)="swap",LEFT($D329,5)="other"),"N","Y"),"N")</f>
        <v>N</v>
      </c>
      <c r="AQ329" s="3086"/>
      <c r="AR329" s="3060"/>
      <c r="AS329" s="32"/>
      <c r="AT329" s="34" t="s">
        <v>3921</v>
      </c>
      <c r="AU329" s="171"/>
      <c r="AV329" s="322"/>
      <c r="AW329" s="246" t="str">
        <f t="shared" si="175"/>
        <v>Please complete all cells in row</v>
      </c>
      <c r="AX329" s="322"/>
      <c r="AY329" s="196"/>
      <c r="AZ329" s="196"/>
      <c r="BA329" s="196"/>
      <c r="BB329" s="196"/>
      <c r="BC329" s="196"/>
      <c r="BD329" s="196"/>
      <c r="BE329" s="196"/>
      <c r="BF329" s="247">
        <f t="shared" si="162"/>
        <v>1</v>
      </c>
      <c r="BG329" s="247">
        <f t="shared" si="163"/>
        <v>1</v>
      </c>
      <c r="BH329" s="247">
        <f t="shared" si="164"/>
        <v>1</v>
      </c>
      <c r="BI329" s="247">
        <f t="shared" si="165"/>
        <v>1</v>
      </c>
      <c r="BJ329" s="247">
        <f t="shared" si="166"/>
        <v>1</v>
      </c>
      <c r="BK329" s="247">
        <f t="shared" si="167"/>
        <v>1</v>
      </c>
      <c r="BL329" s="247">
        <f t="shared" si="168"/>
        <v>1</v>
      </c>
      <c r="BM329" s="232"/>
      <c r="BN329" s="232"/>
      <c r="BO329" s="232"/>
      <c r="BP329" s="232"/>
      <c r="BQ329" s="232"/>
      <c r="BR329" s="232"/>
      <c r="BS329" s="247">
        <f t="shared" si="169"/>
        <v>1</v>
      </c>
      <c r="BT329" s="232"/>
      <c r="BU329" s="232"/>
      <c r="BV329" s="247">
        <f t="shared" si="170"/>
        <v>1</v>
      </c>
      <c r="BW329" s="247">
        <f t="shared" si="171"/>
        <v>1</v>
      </c>
      <c r="BX329" s="247">
        <f t="shared" si="172"/>
        <v>1</v>
      </c>
      <c r="BY329" s="247">
        <f t="shared" si="173"/>
        <v>1</v>
      </c>
      <c r="BZ329" s="247">
        <f xml:space="preserve"> IF( ISNUMBER(#REF! ), 0, 1 )</f>
        <v>1</v>
      </c>
      <c r="CA329" s="247">
        <f t="shared" si="174"/>
        <v>1</v>
      </c>
      <c r="CB329" s="322"/>
      <c r="CC329" s="196"/>
      <c r="CD329" s="196"/>
      <c r="CE329" s="687"/>
      <c r="CF329" s="687"/>
      <c r="CG329" s="687"/>
    </row>
    <row r="330" spans="1:85" s="2444" customFormat="1" ht="15.75" customHeight="1">
      <c r="A330" s="687"/>
      <c r="B330" s="3053"/>
      <c r="C330" s="3054"/>
      <c r="D330" s="3085" t="s">
        <v>3600</v>
      </c>
      <c r="E330" s="3086"/>
      <c r="F330" s="3054"/>
      <c r="G330" s="3054"/>
      <c r="H330" s="3086"/>
      <c r="I330" s="3086"/>
      <c r="J330" s="3086"/>
      <c r="K330" s="3054"/>
      <c r="L330" s="3054"/>
      <c r="M330" s="3054"/>
      <c r="N330" s="3055"/>
      <c r="O330" s="3056"/>
      <c r="P330" s="3055"/>
      <c r="Q330" s="3057"/>
      <c r="R330" s="3056"/>
      <c r="S330" s="3056"/>
      <c r="T330" s="3056"/>
      <c r="U330" s="3090">
        <f t="shared" si="157"/>
        <v>0</v>
      </c>
      <c r="V330" s="3091">
        <f t="shared" si="158"/>
        <v>0</v>
      </c>
      <c r="W330" s="3091">
        <f t="shared" si="159"/>
        <v>0</v>
      </c>
      <c r="X330" s="3077"/>
      <c r="Y330" s="3075"/>
      <c r="Z330" s="3075"/>
      <c r="AA330" s="3058"/>
      <c r="AB330" s="3092">
        <f t="shared" si="160"/>
        <v>0</v>
      </c>
      <c r="AC330" s="3092" t="str">
        <f t="shared" si="161"/>
        <v/>
      </c>
      <c r="AD330" s="3058"/>
      <c r="AE330" s="3058"/>
      <c r="AF330" s="3056"/>
      <c r="AG330" s="3056"/>
      <c r="AH330" s="3056"/>
      <c r="AI330" s="3059" t="str">
        <f t="shared" si="176"/>
        <v>N</v>
      </c>
      <c r="AJ330" s="3059" t="str">
        <f t="shared" si="177"/>
        <v>N</v>
      </c>
      <c r="AK330" s="3059" t="str">
        <f t="shared" si="178"/>
        <v>N</v>
      </c>
      <c r="AL330" s="3059" t="str">
        <f t="shared" si="179"/>
        <v>N</v>
      </c>
      <c r="AM330" s="3059" t="str">
        <f t="shared" si="180"/>
        <v>N</v>
      </c>
      <c r="AN330" s="3059" t="str">
        <f t="shared" si="181"/>
        <v>N</v>
      </c>
      <c r="AO330" s="3059" t="str">
        <f t="shared" si="182"/>
        <v>N</v>
      </c>
      <c r="AP330" s="3059" t="str">
        <f t="shared" si="183"/>
        <v>N</v>
      </c>
      <c r="AQ330" s="3086"/>
      <c r="AR330" s="3060"/>
      <c r="AS330" s="32"/>
      <c r="AT330" s="34" t="s">
        <v>3922</v>
      </c>
      <c r="AU330" s="171"/>
      <c r="AV330" s="322"/>
      <c r="AW330" s="246" t="str">
        <f t="shared" si="175"/>
        <v>Please complete all cells in row</v>
      </c>
      <c r="AX330" s="322"/>
      <c r="AY330" s="196"/>
      <c r="AZ330" s="196"/>
      <c r="BA330" s="196"/>
      <c r="BB330" s="196"/>
      <c r="BC330" s="196"/>
      <c r="BD330" s="196"/>
      <c r="BE330" s="196"/>
      <c r="BF330" s="247">
        <f t="shared" si="162"/>
        <v>1</v>
      </c>
      <c r="BG330" s="247">
        <f t="shared" si="163"/>
        <v>1</v>
      </c>
      <c r="BH330" s="247">
        <f t="shared" si="164"/>
        <v>1</v>
      </c>
      <c r="BI330" s="247">
        <f t="shared" si="165"/>
        <v>1</v>
      </c>
      <c r="BJ330" s="247">
        <f t="shared" si="166"/>
        <v>1</v>
      </c>
      <c r="BK330" s="247">
        <f t="shared" si="167"/>
        <v>1</v>
      </c>
      <c r="BL330" s="247">
        <f t="shared" si="168"/>
        <v>1</v>
      </c>
      <c r="BM330" s="232"/>
      <c r="BN330" s="232"/>
      <c r="BO330" s="232"/>
      <c r="BP330" s="232"/>
      <c r="BQ330" s="232"/>
      <c r="BR330" s="232"/>
      <c r="BS330" s="247">
        <f t="shared" si="169"/>
        <v>1</v>
      </c>
      <c r="BT330" s="232"/>
      <c r="BU330" s="232"/>
      <c r="BV330" s="247">
        <f t="shared" si="170"/>
        <v>1</v>
      </c>
      <c r="BW330" s="247">
        <f t="shared" si="171"/>
        <v>1</v>
      </c>
      <c r="BX330" s="247">
        <f t="shared" si="172"/>
        <v>1</v>
      </c>
      <c r="BY330" s="247">
        <f t="shared" si="173"/>
        <v>1</v>
      </c>
      <c r="BZ330" s="247">
        <f xml:space="preserve"> IF( ISNUMBER(#REF! ), 0, 1 )</f>
        <v>1</v>
      </c>
      <c r="CA330" s="247">
        <f t="shared" si="174"/>
        <v>1</v>
      </c>
      <c r="CB330" s="322"/>
      <c r="CC330" s="196"/>
      <c r="CD330" s="196"/>
      <c r="CE330" s="687"/>
      <c r="CF330" s="687"/>
      <c r="CG330" s="687"/>
    </row>
    <row r="331" spans="1:85" s="2444" customFormat="1" ht="15.75" customHeight="1">
      <c r="A331" s="687"/>
      <c r="B331" s="3053"/>
      <c r="C331" s="3054"/>
      <c r="D331" s="3085" t="s">
        <v>3600</v>
      </c>
      <c r="E331" s="3086"/>
      <c r="F331" s="3054"/>
      <c r="G331" s="3054"/>
      <c r="H331" s="3086"/>
      <c r="I331" s="3086"/>
      <c r="J331" s="3086"/>
      <c r="K331" s="3054"/>
      <c r="L331" s="3054"/>
      <c r="M331" s="3054"/>
      <c r="N331" s="3055"/>
      <c r="O331" s="3056"/>
      <c r="P331" s="3055"/>
      <c r="Q331" s="3057"/>
      <c r="R331" s="3056"/>
      <c r="S331" s="3056"/>
      <c r="T331" s="3056"/>
      <c r="U331" s="3090">
        <f t="shared" ref="U331:U394" si="184">IFERROR(Q331*S331,"")</f>
        <v>0</v>
      </c>
      <c r="V331" s="3091">
        <f t="shared" ref="V331:V394" si="185">IF(AA331=0,0,((1+AA331)/(1+$C$415))-1)</f>
        <v>0</v>
      </c>
      <c r="W331" s="3091">
        <f t="shared" ref="W331:W394" si="186">IF(AA331=0,0,((1+AA331)/(1+$C$416))-1)</f>
        <v>0</v>
      </c>
      <c r="X331" s="3077"/>
      <c r="Y331" s="3075"/>
      <c r="Z331" s="3075"/>
      <c r="AA331" s="3058"/>
      <c r="AB331" s="3092">
        <f t="shared" ref="AB331:AB394" si="187">AA331*T331</f>
        <v>0</v>
      </c>
      <c r="AC331" s="3092" t="str">
        <f t="shared" ref="AC331:AC394" si="188">IF(I331="","",IF(OR(I331="Fixed",I331="Floating"),AB331,IF(I331="RPI",T331*V331,IF(I331="CPI/CPIH",T331*W331,"Check Instrument Type"))))</f>
        <v/>
      </c>
      <c r="AD331" s="3058"/>
      <c r="AE331" s="3058"/>
      <c r="AF331" s="3056"/>
      <c r="AG331" s="3056"/>
      <c r="AH331" s="3056"/>
      <c r="AI331" s="3059" t="str">
        <f t="shared" si="176"/>
        <v>N</v>
      </c>
      <c r="AJ331" s="3059" t="str">
        <f t="shared" si="177"/>
        <v>N</v>
      </c>
      <c r="AK331" s="3059" t="str">
        <f t="shared" si="178"/>
        <v>N</v>
      </c>
      <c r="AL331" s="3059" t="str">
        <f t="shared" si="179"/>
        <v>N</v>
      </c>
      <c r="AM331" s="3059" t="str">
        <f t="shared" si="180"/>
        <v>N</v>
      </c>
      <c r="AN331" s="3059" t="str">
        <f t="shared" si="181"/>
        <v>N</v>
      </c>
      <c r="AO331" s="3059" t="str">
        <f t="shared" si="182"/>
        <v>N</v>
      </c>
      <c r="AP331" s="3059" t="str">
        <f t="shared" si="183"/>
        <v>N</v>
      </c>
      <c r="AQ331" s="3086"/>
      <c r="AR331" s="3060"/>
      <c r="AS331" s="32"/>
      <c r="AT331" s="34" t="s">
        <v>3923</v>
      </c>
      <c r="AU331" s="171"/>
      <c r="AV331" s="322"/>
      <c r="AW331" s="246" t="str">
        <f t="shared" si="175"/>
        <v>Please complete all cells in row</v>
      </c>
      <c r="AX331" s="322"/>
      <c r="AY331" s="196"/>
      <c r="AZ331" s="196"/>
      <c r="BA331" s="196"/>
      <c r="BB331" s="196"/>
      <c r="BC331" s="196"/>
      <c r="BD331" s="196"/>
      <c r="BE331" s="196"/>
      <c r="BF331" s="247">
        <f t="shared" si="162"/>
        <v>1</v>
      </c>
      <c r="BG331" s="247">
        <f t="shared" si="163"/>
        <v>1</v>
      </c>
      <c r="BH331" s="247">
        <f t="shared" si="164"/>
        <v>1</v>
      </c>
      <c r="BI331" s="247">
        <f t="shared" si="165"/>
        <v>1</v>
      </c>
      <c r="BJ331" s="247">
        <f t="shared" si="166"/>
        <v>1</v>
      </c>
      <c r="BK331" s="247">
        <f t="shared" si="167"/>
        <v>1</v>
      </c>
      <c r="BL331" s="247">
        <f t="shared" si="168"/>
        <v>1</v>
      </c>
      <c r="BM331" s="232"/>
      <c r="BN331" s="232"/>
      <c r="BO331" s="232"/>
      <c r="BP331" s="232"/>
      <c r="BQ331" s="232"/>
      <c r="BR331" s="232"/>
      <c r="BS331" s="247">
        <f t="shared" si="169"/>
        <v>1</v>
      </c>
      <c r="BT331" s="232"/>
      <c r="BU331" s="232"/>
      <c r="BV331" s="247">
        <f t="shared" si="170"/>
        <v>1</v>
      </c>
      <c r="BW331" s="247">
        <f t="shared" si="171"/>
        <v>1</v>
      </c>
      <c r="BX331" s="247">
        <f t="shared" si="172"/>
        <v>1</v>
      </c>
      <c r="BY331" s="247">
        <f t="shared" si="173"/>
        <v>1</v>
      </c>
      <c r="BZ331" s="247">
        <f xml:space="preserve"> IF( ISNUMBER(#REF! ), 0, 1 )</f>
        <v>1</v>
      </c>
      <c r="CA331" s="247">
        <f t="shared" si="174"/>
        <v>1</v>
      </c>
      <c r="CB331" s="322"/>
      <c r="CC331" s="196"/>
      <c r="CD331" s="196"/>
      <c r="CE331" s="687"/>
      <c r="CF331" s="687"/>
      <c r="CG331" s="687"/>
    </row>
    <row r="332" spans="1:85" s="2444" customFormat="1" ht="15.75" customHeight="1">
      <c r="A332" s="687"/>
      <c r="B332" s="3053"/>
      <c r="C332" s="3054"/>
      <c r="D332" s="3085" t="s">
        <v>3600</v>
      </c>
      <c r="E332" s="3086"/>
      <c r="F332" s="3054"/>
      <c r="G332" s="3054"/>
      <c r="H332" s="3086"/>
      <c r="I332" s="3086"/>
      <c r="J332" s="3086"/>
      <c r="K332" s="3054"/>
      <c r="L332" s="3054"/>
      <c r="M332" s="3054"/>
      <c r="N332" s="3055"/>
      <c r="O332" s="3056"/>
      <c r="P332" s="3055"/>
      <c r="Q332" s="3057"/>
      <c r="R332" s="3056"/>
      <c r="S332" s="3056"/>
      <c r="T332" s="3056"/>
      <c r="U332" s="3090">
        <f t="shared" si="184"/>
        <v>0</v>
      </c>
      <c r="V332" s="3091">
        <f t="shared" si="185"/>
        <v>0</v>
      </c>
      <c r="W332" s="3091">
        <f t="shared" si="186"/>
        <v>0</v>
      </c>
      <c r="X332" s="3077"/>
      <c r="Y332" s="3075"/>
      <c r="Z332" s="3075"/>
      <c r="AA332" s="3058"/>
      <c r="AB332" s="3092">
        <f t="shared" si="187"/>
        <v>0</v>
      </c>
      <c r="AC332" s="3092" t="str">
        <f t="shared" si="188"/>
        <v/>
      </c>
      <c r="AD332" s="3058"/>
      <c r="AE332" s="3058"/>
      <c r="AF332" s="3056"/>
      <c r="AG332" s="3056"/>
      <c r="AH332" s="3056"/>
      <c r="AI332" s="3059" t="str">
        <f t="shared" si="176"/>
        <v>N</v>
      </c>
      <c r="AJ332" s="3059" t="str">
        <f t="shared" si="177"/>
        <v>N</v>
      </c>
      <c r="AK332" s="3059" t="str">
        <f t="shared" si="178"/>
        <v>N</v>
      </c>
      <c r="AL332" s="3059" t="str">
        <f t="shared" si="179"/>
        <v>N</v>
      </c>
      <c r="AM332" s="3059" t="str">
        <f t="shared" si="180"/>
        <v>N</v>
      </c>
      <c r="AN332" s="3059" t="str">
        <f t="shared" si="181"/>
        <v>N</v>
      </c>
      <c r="AO332" s="3059" t="str">
        <f t="shared" si="182"/>
        <v>N</v>
      </c>
      <c r="AP332" s="3059" t="str">
        <f t="shared" si="183"/>
        <v>N</v>
      </c>
      <c r="AQ332" s="3086"/>
      <c r="AR332" s="3060"/>
      <c r="AS332" s="32"/>
      <c r="AT332" s="34" t="s">
        <v>3924</v>
      </c>
      <c r="AU332" s="171"/>
      <c r="AV332" s="322"/>
      <c r="AW332" s="246" t="str">
        <f t="shared" si="175"/>
        <v>Please complete all cells in row</v>
      </c>
      <c r="AX332" s="322"/>
      <c r="AY332" s="196"/>
      <c r="AZ332" s="196"/>
      <c r="BA332" s="196"/>
      <c r="BB332" s="196"/>
      <c r="BC332" s="196"/>
      <c r="BD332" s="196"/>
      <c r="BE332" s="196"/>
      <c r="BF332" s="247">
        <f t="shared" si="162"/>
        <v>1</v>
      </c>
      <c r="BG332" s="247">
        <f t="shared" si="163"/>
        <v>1</v>
      </c>
      <c r="BH332" s="247">
        <f t="shared" si="164"/>
        <v>1</v>
      </c>
      <c r="BI332" s="247">
        <f t="shared" si="165"/>
        <v>1</v>
      </c>
      <c r="BJ332" s="247">
        <f t="shared" si="166"/>
        <v>1</v>
      </c>
      <c r="BK332" s="247">
        <f t="shared" si="167"/>
        <v>1</v>
      </c>
      <c r="BL332" s="247">
        <f t="shared" si="168"/>
        <v>1</v>
      </c>
      <c r="BM332" s="232"/>
      <c r="BN332" s="232"/>
      <c r="BO332" s="232"/>
      <c r="BP332" s="232"/>
      <c r="BQ332" s="232"/>
      <c r="BR332" s="232"/>
      <c r="BS332" s="247">
        <f t="shared" si="169"/>
        <v>1</v>
      </c>
      <c r="BT332" s="232"/>
      <c r="BU332" s="232"/>
      <c r="BV332" s="247">
        <f t="shared" si="170"/>
        <v>1</v>
      </c>
      <c r="BW332" s="247">
        <f t="shared" si="171"/>
        <v>1</v>
      </c>
      <c r="BX332" s="247">
        <f t="shared" si="172"/>
        <v>1</v>
      </c>
      <c r="BY332" s="247">
        <f t="shared" si="173"/>
        <v>1</v>
      </c>
      <c r="BZ332" s="247">
        <f xml:space="preserve"> IF( ISNUMBER(#REF! ), 0, 1 )</f>
        <v>1</v>
      </c>
      <c r="CA332" s="247">
        <f t="shared" si="174"/>
        <v>1</v>
      </c>
      <c r="CB332" s="322"/>
      <c r="CC332" s="196"/>
      <c r="CD332" s="196"/>
      <c r="CE332" s="687"/>
      <c r="CF332" s="687"/>
      <c r="CG332" s="687"/>
    </row>
    <row r="333" spans="1:85" s="2444" customFormat="1" ht="15.75" customHeight="1">
      <c r="A333" s="687"/>
      <c r="B333" s="3053"/>
      <c r="C333" s="3054"/>
      <c r="D333" s="3085" t="s">
        <v>3600</v>
      </c>
      <c r="E333" s="3086"/>
      <c r="F333" s="3054"/>
      <c r="G333" s="3054"/>
      <c r="H333" s="3086"/>
      <c r="I333" s="3086"/>
      <c r="J333" s="3086"/>
      <c r="K333" s="3054"/>
      <c r="L333" s="3054"/>
      <c r="M333" s="3054"/>
      <c r="N333" s="3055"/>
      <c r="O333" s="3056"/>
      <c r="P333" s="3055"/>
      <c r="Q333" s="3057"/>
      <c r="R333" s="3056"/>
      <c r="S333" s="3056"/>
      <c r="T333" s="3056"/>
      <c r="U333" s="3090">
        <f t="shared" si="184"/>
        <v>0</v>
      </c>
      <c r="V333" s="3091">
        <f t="shared" si="185"/>
        <v>0</v>
      </c>
      <c r="W333" s="3091">
        <f t="shared" si="186"/>
        <v>0</v>
      </c>
      <c r="X333" s="3077"/>
      <c r="Y333" s="3075"/>
      <c r="Z333" s="3075"/>
      <c r="AA333" s="3058"/>
      <c r="AB333" s="3092">
        <f t="shared" si="187"/>
        <v>0</v>
      </c>
      <c r="AC333" s="3092" t="str">
        <f t="shared" si="188"/>
        <v/>
      </c>
      <c r="AD333" s="3058"/>
      <c r="AE333" s="3058"/>
      <c r="AF333" s="3056"/>
      <c r="AG333" s="3056"/>
      <c r="AH333" s="3056"/>
      <c r="AI333" s="3059" t="str">
        <f t="shared" si="176"/>
        <v>N</v>
      </c>
      <c r="AJ333" s="3059" t="str">
        <f t="shared" si="177"/>
        <v>N</v>
      </c>
      <c r="AK333" s="3059" t="str">
        <f t="shared" si="178"/>
        <v>N</v>
      </c>
      <c r="AL333" s="3059" t="str">
        <f t="shared" si="179"/>
        <v>N</v>
      </c>
      <c r="AM333" s="3059" t="str">
        <f t="shared" si="180"/>
        <v>N</v>
      </c>
      <c r="AN333" s="3059" t="str">
        <f t="shared" si="181"/>
        <v>N</v>
      </c>
      <c r="AO333" s="3059" t="str">
        <f t="shared" si="182"/>
        <v>N</v>
      </c>
      <c r="AP333" s="3059" t="str">
        <f t="shared" si="183"/>
        <v>N</v>
      </c>
      <c r="AQ333" s="3086"/>
      <c r="AR333" s="3060"/>
      <c r="AS333" s="32"/>
      <c r="AT333" s="34" t="s">
        <v>3925</v>
      </c>
      <c r="AU333" s="171"/>
      <c r="AV333" s="322"/>
      <c r="AW333" s="246" t="str">
        <f t="shared" si="175"/>
        <v>Please complete all cells in row</v>
      </c>
      <c r="AX333" s="322"/>
      <c r="AY333" s="196"/>
      <c r="AZ333" s="196"/>
      <c r="BA333" s="196"/>
      <c r="BB333" s="196"/>
      <c r="BC333" s="196"/>
      <c r="BD333" s="196"/>
      <c r="BE333" s="196"/>
      <c r="BF333" s="247">
        <f t="shared" si="162"/>
        <v>1</v>
      </c>
      <c r="BG333" s="247">
        <f t="shared" si="163"/>
        <v>1</v>
      </c>
      <c r="BH333" s="247">
        <f t="shared" si="164"/>
        <v>1</v>
      </c>
      <c r="BI333" s="247">
        <f t="shared" si="165"/>
        <v>1</v>
      </c>
      <c r="BJ333" s="247">
        <f t="shared" si="166"/>
        <v>1</v>
      </c>
      <c r="BK333" s="247">
        <f t="shared" si="167"/>
        <v>1</v>
      </c>
      <c r="BL333" s="247">
        <f t="shared" si="168"/>
        <v>1</v>
      </c>
      <c r="BM333" s="232"/>
      <c r="BN333" s="232"/>
      <c r="BO333" s="232"/>
      <c r="BP333" s="232"/>
      <c r="BQ333" s="232"/>
      <c r="BR333" s="232"/>
      <c r="BS333" s="247">
        <f t="shared" si="169"/>
        <v>1</v>
      </c>
      <c r="BT333" s="232"/>
      <c r="BU333" s="232"/>
      <c r="BV333" s="247">
        <f t="shared" si="170"/>
        <v>1</v>
      </c>
      <c r="BW333" s="247">
        <f t="shared" si="171"/>
        <v>1</v>
      </c>
      <c r="BX333" s="247">
        <f t="shared" si="172"/>
        <v>1</v>
      </c>
      <c r="BY333" s="247">
        <f t="shared" si="173"/>
        <v>1</v>
      </c>
      <c r="BZ333" s="247">
        <f xml:space="preserve"> IF( ISNUMBER(#REF! ), 0, 1 )</f>
        <v>1</v>
      </c>
      <c r="CA333" s="247">
        <f t="shared" si="174"/>
        <v>1</v>
      </c>
      <c r="CB333" s="322"/>
      <c r="CC333" s="196"/>
      <c r="CD333" s="196"/>
      <c r="CE333" s="687"/>
      <c r="CF333" s="687"/>
      <c r="CG333" s="687"/>
    </row>
    <row r="334" spans="1:85" s="2444" customFormat="1" ht="15.75" customHeight="1">
      <c r="A334" s="687"/>
      <c r="B334" s="3053"/>
      <c r="C334" s="3054"/>
      <c r="D334" s="3085" t="s">
        <v>3600</v>
      </c>
      <c r="E334" s="3086"/>
      <c r="F334" s="3054"/>
      <c r="G334" s="3054"/>
      <c r="H334" s="3086"/>
      <c r="I334" s="3086"/>
      <c r="J334" s="3086"/>
      <c r="K334" s="3054"/>
      <c r="L334" s="3054"/>
      <c r="M334" s="3054"/>
      <c r="N334" s="3055"/>
      <c r="O334" s="3056"/>
      <c r="P334" s="3055"/>
      <c r="Q334" s="3057"/>
      <c r="R334" s="3056"/>
      <c r="S334" s="3056"/>
      <c r="T334" s="3056"/>
      <c r="U334" s="3090">
        <f t="shared" si="184"/>
        <v>0</v>
      </c>
      <c r="V334" s="3091">
        <f t="shared" si="185"/>
        <v>0</v>
      </c>
      <c r="W334" s="3091">
        <f t="shared" si="186"/>
        <v>0</v>
      </c>
      <c r="X334" s="3077"/>
      <c r="Y334" s="3075"/>
      <c r="Z334" s="3075"/>
      <c r="AA334" s="3058"/>
      <c r="AB334" s="3092">
        <f t="shared" si="187"/>
        <v>0</v>
      </c>
      <c r="AC334" s="3092" t="str">
        <f t="shared" si="188"/>
        <v/>
      </c>
      <c r="AD334" s="3058"/>
      <c r="AE334" s="3058"/>
      <c r="AF334" s="3056"/>
      <c r="AG334" s="3056"/>
      <c r="AH334" s="3056"/>
      <c r="AI334" s="3059" t="str">
        <f t="shared" si="176"/>
        <v>N</v>
      </c>
      <c r="AJ334" s="3059" t="str">
        <f t="shared" si="177"/>
        <v>N</v>
      </c>
      <c r="AK334" s="3059" t="str">
        <f t="shared" si="178"/>
        <v>N</v>
      </c>
      <c r="AL334" s="3059" t="str">
        <f t="shared" si="179"/>
        <v>N</v>
      </c>
      <c r="AM334" s="3059" t="str">
        <f t="shared" si="180"/>
        <v>N</v>
      </c>
      <c r="AN334" s="3059" t="str">
        <f t="shared" si="181"/>
        <v>N</v>
      </c>
      <c r="AO334" s="3059" t="str">
        <f t="shared" si="182"/>
        <v>N</v>
      </c>
      <c r="AP334" s="3059" t="str">
        <f t="shared" si="183"/>
        <v>N</v>
      </c>
      <c r="AQ334" s="3086"/>
      <c r="AR334" s="3060"/>
      <c r="AS334" s="32"/>
      <c r="AT334" s="34" t="s">
        <v>3926</v>
      </c>
      <c r="AU334" s="171"/>
      <c r="AV334" s="322"/>
      <c r="AW334" s="246" t="str">
        <f t="shared" si="175"/>
        <v>Please complete all cells in row</v>
      </c>
      <c r="AX334" s="322"/>
      <c r="AY334" s="196"/>
      <c r="AZ334" s="196"/>
      <c r="BA334" s="196"/>
      <c r="BB334" s="196"/>
      <c r="BC334" s="196"/>
      <c r="BD334" s="196"/>
      <c r="BE334" s="196"/>
      <c r="BF334" s="247">
        <f t="shared" si="162"/>
        <v>1</v>
      </c>
      <c r="BG334" s="247">
        <f t="shared" si="163"/>
        <v>1</v>
      </c>
      <c r="BH334" s="247">
        <f t="shared" si="164"/>
        <v>1</v>
      </c>
      <c r="BI334" s="247">
        <f t="shared" si="165"/>
        <v>1</v>
      </c>
      <c r="BJ334" s="247">
        <f t="shared" si="166"/>
        <v>1</v>
      </c>
      <c r="BK334" s="247">
        <f t="shared" si="167"/>
        <v>1</v>
      </c>
      <c r="BL334" s="247">
        <f t="shared" si="168"/>
        <v>1</v>
      </c>
      <c r="BM334" s="232"/>
      <c r="BN334" s="232"/>
      <c r="BO334" s="232"/>
      <c r="BP334" s="232"/>
      <c r="BQ334" s="232"/>
      <c r="BR334" s="232"/>
      <c r="BS334" s="247">
        <f t="shared" si="169"/>
        <v>1</v>
      </c>
      <c r="BT334" s="232"/>
      <c r="BU334" s="232"/>
      <c r="BV334" s="247">
        <f t="shared" si="170"/>
        <v>1</v>
      </c>
      <c r="BW334" s="247">
        <f t="shared" si="171"/>
        <v>1</v>
      </c>
      <c r="BX334" s="247">
        <f t="shared" si="172"/>
        <v>1</v>
      </c>
      <c r="BY334" s="247">
        <f t="shared" si="173"/>
        <v>1</v>
      </c>
      <c r="BZ334" s="247">
        <f xml:space="preserve"> IF( ISNUMBER(#REF! ), 0, 1 )</f>
        <v>1</v>
      </c>
      <c r="CA334" s="247">
        <f t="shared" si="174"/>
        <v>1</v>
      </c>
      <c r="CB334" s="322"/>
      <c r="CC334" s="196"/>
      <c r="CD334" s="196"/>
      <c r="CE334" s="687"/>
      <c r="CF334" s="687"/>
      <c r="CG334" s="687"/>
    </row>
    <row r="335" spans="1:85" s="2444" customFormat="1" ht="15.75" customHeight="1">
      <c r="A335" s="687"/>
      <c r="B335" s="3053"/>
      <c r="C335" s="3054"/>
      <c r="D335" s="3085" t="s">
        <v>3600</v>
      </c>
      <c r="E335" s="3086"/>
      <c r="F335" s="3054"/>
      <c r="G335" s="3054"/>
      <c r="H335" s="3086"/>
      <c r="I335" s="3086"/>
      <c r="J335" s="3086"/>
      <c r="K335" s="3054"/>
      <c r="L335" s="3054"/>
      <c r="M335" s="3054"/>
      <c r="N335" s="3055"/>
      <c r="O335" s="3056"/>
      <c r="P335" s="3055"/>
      <c r="Q335" s="3057"/>
      <c r="R335" s="3056"/>
      <c r="S335" s="3056"/>
      <c r="T335" s="3056"/>
      <c r="U335" s="3090">
        <f t="shared" si="184"/>
        <v>0</v>
      </c>
      <c r="V335" s="3091">
        <f t="shared" si="185"/>
        <v>0</v>
      </c>
      <c r="W335" s="3091">
        <f t="shared" si="186"/>
        <v>0</v>
      </c>
      <c r="X335" s="3077"/>
      <c r="Y335" s="3075"/>
      <c r="Z335" s="3075"/>
      <c r="AA335" s="3058"/>
      <c r="AB335" s="3092">
        <f t="shared" si="187"/>
        <v>0</v>
      </c>
      <c r="AC335" s="3092" t="str">
        <f t="shared" si="188"/>
        <v/>
      </c>
      <c r="AD335" s="3058"/>
      <c r="AE335" s="3058"/>
      <c r="AF335" s="3056"/>
      <c r="AG335" s="3056"/>
      <c r="AH335" s="3056"/>
      <c r="AI335" s="3059" t="str">
        <f t="shared" si="176"/>
        <v>N</v>
      </c>
      <c r="AJ335" s="3059" t="str">
        <f t="shared" si="177"/>
        <v>N</v>
      </c>
      <c r="AK335" s="3059" t="str">
        <f t="shared" si="178"/>
        <v>N</v>
      </c>
      <c r="AL335" s="3059" t="str">
        <f t="shared" si="179"/>
        <v>N</v>
      </c>
      <c r="AM335" s="3059" t="str">
        <f t="shared" si="180"/>
        <v>N</v>
      </c>
      <c r="AN335" s="3059" t="str">
        <f t="shared" si="181"/>
        <v>N</v>
      </c>
      <c r="AO335" s="3059" t="str">
        <f t="shared" si="182"/>
        <v>N</v>
      </c>
      <c r="AP335" s="3059" t="str">
        <f t="shared" si="183"/>
        <v>N</v>
      </c>
      <c r="AQ335" s="3086"/>
      <c r="AR335" s="3060"/>
      <c r="AS335" s="32"/>
      <c r="AT335" s="34" t="s">
        <v>3927</v>
      </c>
      <c r="AU335" s="171"/>
      <c r="AV335" s="322"/>
      <c r="AW335" s="246" t="str">
        <f t="shared" si="175"/>
        <v>Please complete all cells in row</v>
      </c>
      <c r="AX335" s="322"/>
      <c r="AY335" s="196"/>
      <c r="AZ335" s="196"/>
      <c r="BA335" s="196"/>
      <c r="BB335" s="196"/>
      <c r="BC335" s="196"/>
      <c r="BD335" s="196"/>
      <c r="BE335" s="196"/>
      <c r="BF335" s="247">
        <f t="shared" si="162"/>
        <v>1</v>
      </c>
      <c r="BG335" s="247">
        <f t="shared" si="163"/>
        <v>1</v>
      </c>
      <c r="BH335" s="247">
        <f t="shared" si="164"/>
        <v>1</v>
      </c>
      <c r="BI335" s="247">
        <f t="shared" si="165"/>
        <v>1</v>
      </c>
      <c r="BJ335" s="247">
        <f t="shared" si="166"/>
        <v>1</v>
      </c>
      <c r="BK335" s="247">
        <f t="shared" si="167"/>
        <v>1</v>
      </c>
      <c r="BL335" s="247">
        <f t="shared" si="168"/>
        <v>1</v>
      </c>
      <c r="BM335" s="232"/>
      <c r="BN335" s="232"/>
      <c r="BO335" s="232"/>
      <c r="BP335" s="232"/>
      <c r="BQ335" s="232"/>
      <c r="BR335" s="232"/>
      <c r="BS335" s="247">
        <f t="shared" si="169"/>
        <v>1</v>
      </c>
      <c r="BT335" s="232"/>
      <c r="BU335" s="232"/>
      <c r="BV335" s="247">
        <f t="shared" si="170"/>
        <v>1</v>
      </c>
      <c r="BW335" s="247">
        <f t="shared" si="171"/>
        <v>1</v>
      </c>
      <c r="BX335" s="247">
        <f t="shared" si="172"/>
        <v>1</v>
      </c>
      <c r="BY335" s="247">
        <f t="shared" si="173"/>
        <v>1</v>
      </c>
      <c r="BZ335" s="247">
        <f xml:space="preserve"> IF( ISNUMBER(#REF! ), 0, 1 )</f>
        <v>1</v>
      </c>
      <c r="CA335" s="247">
        <f t="shared" si="174"/>
        <v>1</v>
      </c>
      <c r="CB335" s="322"/>
      <c r="CC335" s="196"/>
      <c r="CD335" s="196"/>
      <c r="CE335" s="687"/>
      <c r="CF335" s="687"/>
      <c r="CG335" s="687"/>
    </row>
    <row r="336" spans="1:85" s="2444" customFormat="1" ht="15.75" customHeight="1">
      <c r="A336" s="687"/>
      <c r="B336" s="3053"/>
      <c r="C336" s="3054"/>
      <c r="D336" s="3085" t="s">
        <v>3600</v>
      </c>
      <c r="E336" s="3086"/>
      <c r="F336" s="3054"/>
      <c r="G336" s="3054"/>
      <c r="H336" s="3086"/>
      <c r="I336" s="3086"/>
      <c r="J336" s="3086"/>
      <c r="K336" s="3054"/>
      <c r="L336" s="3054"/>
      <c r="M336" s="3054"/>
      <c r="N336" s="3055"/>
      <c r="O336" s="3056"/>
      <c r="P336" s="3055"/>
      <c r="Q336" s="3057"/>
      <c r="R336" s="3056"/>
      <c r="S336" s="3056"/>
      <c r="T336" s="3056"/>
      <c r="U336" s="3090">
        <f t="shared" si="184"/>
        <v>0</v>
      </c>
      <c r="V336" s="3091">
        <f t="shared" si="185"/>
        <v>0</v>
      </c>
      <c r="W336" s="3091">
        <f t="shared" si="186"/>
        <v>0</v>
      </c>
      <c r="X336" s="3077"/>
      <c r="Y336" s="3075"/>
      <c r="Z336" s="3075"/>
      <c r="AA336" s="3058"/>
      <c r="AB336" s="3092">
        <f t="shared" si="187"/>
        <v>0</v>
      </c>
      <c r="AC336" s="3092" t="str">
        <f t="shared" si="188"/>
        <v/>
      </c>
      <c r="AD336" s="3058"/>
      <c r="AE336" s="3058"/>
      <c r="AF336" s="3056"/>
      <c r="AG336" s="3056"/>
      <c r="AH336" s="3056"/>
      <c r="AI336" s="3059" t="str">
        <f t="shared" si="176"/>
        <v>N</v>
      </c>
      <c r="AJ336" s="3059" t="str">
        <f t="shared" si="177"/>
        <v>N</v>
      </c>
      <c r="AK336" s="3059" t="str">
        <f t="shared" si="178"/>
        <v>N</v>
      </c>
      <c r="AL336" s="3059" t="str">
        <f t="shared" si="179"/>
        <v>N</v>
      </c>
      <c r="AM336" s="3059" t="str">
        <f t="shared" si="180"/>
        <v>N</v>
      </c>
      <c r="AN336" s="3059" t="str">
        <f t="shared" si="181"/>
        <v>N</v>
      </c>
      <c r="AO336" s="3059" t="str">
        <f t="shared" si="182"/>
        <v>N</v>
      </c>
      <c r="AP336" s="3059" t="str">
        <f t="shared" si="183"/>
        <v>N</v>
      </c>
      <c r="AQ336" s="3086"/>
      <c r="AR336" s="3060"/>
      <c r="AS336" s="32"/>
      <c r="AT336" s="34" t="s">
        <v>3928</v>
      </c>
      <c r="AU336" s="171"/>
      <c r="AV336" s="322"/>
      <c r="AW336" s="246" t="str">
        <f t="shared" si="175"/>
        <v>Please complete all cells in row</v>
      </c>
      <c r="AX336" s="322"/>
      <c r="AY336" s="196"/>
      <c r="AZ336" s="196"/>
      <c r="BA336" s="196"/>
      <c r="BB336" s="196"/>
      <c r="BC336" s="196"/>
      <c r="BD336" s="196"/>
      <c r="BE336" s="196"/>
      <c r="BF336" s="247">
        <f t="shared" si="162"/>
        <v>1</v>
      </c>
      <c r="BG336" s="247">
        <f t="shared" si="163"/>
        <v>1</v>
      </c>
      <c r="BH336" s="247">
        <f t="shared" si="164"/>
        <v>1</v>
      </c>
      <c r="BI336" s="247">
        <f t="shared" si="165"/>
        <v>1</v>
      </c>
      <c r="BJ336" s="247">
        <f t="shared" si="166"/>
        <v>1</v>
      </c>
      <c r="BK336" s="247">
        <f t="shared" si="167"/>
        <v>1</v>
      </c>
      <c r="BL336" s="247">
        <f t="shared" si="168"/>
        <v>1</v>
      </c>
      <c r="BM336" s="232"/>
      <c r="BN336" s="232"/>
      <c r="BO336" s="232"/>
      <c r="BP336" s="232"/>
      <c r="BQ336" s="232"/>
      <c r="BR336" s="232"/>
      <c r="BS336" s="247">
        <f t="shared" si="169"/>
        <v>1</v>
      </c>
      <c r="BT336" s="232"/>
      <c r="BU336" s="232"/>
      <c r="BV336" s="247">
        <f t="shared" si="170"/>
        <v>1</v>
      </c>
      <c r="BW336" s="247">
        <f t="shared" si="171"/>
        <v>1</v>
      </c>
      <c r="BX336" s="247">
        <f t="shared" si="172"/>
        <v>1</v>
      </c>
      <c r="BY336" s="247">
        <f t="shared" si="173"/>
        <v>1</v>
      </c>
      <c r="BZ336" s="247">
        <f xml:space="preserve"> IF( ISNUMBER(#REF! ), 0, 1 )</f>
        <v>1</v>
      </c>
      <c r="CA336" s="247">
        <f t="shared" si="174"/>
        <v>1</v>
      </c>
      <c r="CB336" s="322"/>
      <c r="CC336" s="196"/>
      <c r="CD336" s="196"/>
      <c r="CE336" s="687"/>
      <c r="CF336" s="687"/>
      <c r="CG336" s="687"/>
    </row>
    <row r="337" spans="1:85" s="2444" customFormat="1" ht="15.75" customHeight="1">
      <c r="A337" s="687"/>
      <c r="B337" s="3053"/>
      <c r="C337" s="3054"/>
      <c r="D337" s="3085" t="s">
        <v>3600</v>
      </c>
      <c r="E337" s="3086"/>
      <c r="F337" s="3054"/>
      <c r="G337" s="3054"/>
      <c r="H337" s="3086"/>
      <c r="I337" s="3086"/>
      <c r="J337" s="3086"/>
      <c r="K337" s="3054"/>
      <c r="L337" s="3054"/>
      <c r="M337" s="3054"/>
      <c r="N337" s="3055"/>
      <c r="O337" s="3056"/>
      <c r="P337" s="3055"/>
      <c r="Q337" s="3057"/>
      <c r="R337" s="3056"/>
      <c r="S337" s="3056"/>
      <c r="T337" s="3056"/>
      <c r="U337" s="3090">
        <f t="shared" si="184"/>
        <v>0</v>
      </c>
      <c r="V337" s="3091">
        <f t="shared" si="185"/>
        <v>0</v>
      </c>
      <c r="W337" s="3091">
        <f t="shared" si="186"/>
        <v>0</v>
      </c>
      <c r="X337" s="3077"/>
      <c r="Y337" s="3075"/>
      <c r="Z337" s="3075"/>
      <c r="AA337" s="3058"/>
      <c r="AB337" s="3092">
        <f t="shared" si="187"/>
        <v>0</v>
      </c>
      <c r="AC337" s="3092" t="str">
        <f t="shared" si="188"/>
        <v/>
      </c>
      <c r="AD337" s="3058"/>
      <c r="AE337" s="3058"/>
      <c r="AF337" s="3056"/>
      <c r="AG337" s="3056"/>
      <c r="AH337" s="3056"/>
      <c r="AI337" s="3059" t="str">
        <f t="shared" si="176"/>
        <v>N</v>
      </c>
      <c r="AJ337" s="3059" t="str">
        <f t="shared" si="177"/>
        <v>N</v>
      </c>
      <c r="AK337" s="3059" t="str">
        <f t="shared" si="178"/>
        <v>N</v>
      </c>
      <c r="AL337" s="3059" t="str">
        <f t="shared" si="179"/>
        <v>N</v>
      </c>
      <c r="AM337" s="3059" t="str">
        <f t="shared" si="180"/>
        <v>N</v>
      </c>
      <c r="AN337" s="3059" t="str">
        <f t="shared" si="181"/>
        <v>N</v>
      </c>
      <c r="AO337" s="3059" t="str">
        <f t="shared" si="182"/>
        <v>N</v>
      </c>
      <c r="AP337" s="3059" t="str">
        <f t="shared" si="183"/>
        <v>N</v>
      </c>
      <c r="AQ337" s="3086"/>
      <c r="AR337" s="3060"/>
      <c r="AS337" s="32"/>
      <c r="AT337" s="34" t="s">
        <v>3929</v>
      </c>
      <c r="AU337" s="171"/>
      <c r="AV337" s="322"/>
      <c r="AW337" s="246" t="str">
        <f t="shared" si="175"/>
        <v>Please complete all cells in row</v>
      </c>
      <c r="AX337" s="322"/>
      <c r="AY337" s="196"/>
      <c r="AZ337" s="196"/>
      <c r="BA337" s="196"/>
      <c r="BB337" s="196"/>
      <c r="BC337" s="196"/>
      <c r="BD337" s="196"/>
      <c r="BE337" s="196"/>
      <c r="BF337" s="247">
        <f t="shared" si="162"/>
        <v>1</v>
      </c>
      <c r="BG337" s="247">
        <f t="shared" si="163"/>
        <v>1</v>
      </c>
      <c r="BH337" s="247">
        <f t="shared" si="164"/>
        <v>1</v>
      </c>
      <c r="BI337" s="247">
        <f t="shared" si="165"/>
        <v>1</v>
      </c>
      <c r="BJ337" s="247">
        <f t="shared" si="166"/>
        <v>1</v>
      </c>
      <c r="BK337" s="247">
        <f t="shared" si="167"/>
        <v>1</v>
      </c>
      <c r="BL337" s="247">
        <f t="shared" si="168"/>
        <v>1</v>
      </c>
      <c r="BM337" s="232"/>
      <c r="BN337" s="232"/>
      <c r="BO337" s="232"/>
      <c r="BP337" s="232"/>
      <c r="BQ337" s="232"/>
      <c r="BR337" s="232"/>
      <c r="BS337" s="247">
        <f t="shared" si="169"/>
        <v>1</v>
      </c>
      <c r="BT337" s="232"/>
      <c r="BU337" s="232"/>
      <c r="BV337" s="247">
        <f t="shared" si="170"/>
        <v>1</v>
      </c>
      <c r="BW337" s="247">
        <f t="shared" si="171"/>
        <v>1</v>
      </c>
      <c r="BX337" s="247">
        <f t="shared" si="172"/>
        <v>1</v>
      </c>
      <c r="BY337" s="247">
        <f t="shared" si="173"/>
        <v>1</v>
      </c>
      <c r="BZ337" s="247">
        <f xml:space="preserve"> IF( ISNUMBER(#REF! ), 0, 1 )</f>
        <v>1</v>
      </c>
      <c r="CA337" s="247">
        <f t="shared" si="174"/>
        <v>1</v>
      </c>
      <c r="CB337" s="322"/>
      <c r="CC337" s="196"/>
      <c r="CD337" s="196"/>
      <c r="CE337" s="687"/>
      <c r="CF337" s="687"/>
      <c r="CG337" s="687"/>
    </row>
    <row r="338" spans="1:85" s="2444" customFormat="1" ht="15.75" customHeight="1">
      <c r="A338" s="687"/>
      <c r="B338" s="3053"/>
      <c r="C338" s="3054"/>
      <c r="D338" s="3085" t="s">
        <v>3600</v>
      </c>
      <c r="E338" s="3086"/>
      <c r="F338" s="3054"/>
      <c r="G338" s="3054"/>
      <c r="H338" s="3086"/>
      <c r="I338" s="3086"/>
      <c r="J338" s="3086"/>
      <c r="K338" s="3054"/>
      <c r="L338" s="3054"/>
      <c r="M338" s="3054"/>
      <c r="N338" s="3055"/>
      <c r="O338" s="3056"/>
      <c r="P338" s="3055"/>
      <c r="Q338" s="3057"/>
      <c r="R338" s="3056"/>
      <c r="S338" s="3056"/>
      <c r="T338" s="3056"/>
      <c r="U338" s="3090">
        <f t="shared" si="184"/>
        <v>0</v>
      </c>
      <c r="V338" s="3091">
        <f t="shared" si="185"/>
        <v>0</v>
      </c>
      <c r="W338" s="3091">
        <f t="shared" si="186"/>
        <v>0</v>
      </c>
      <c r="X338" s="3077"/>
      <c r="Y338" s="3075"/>
      <c r="Z338" s="3075"/>
      <c r="AA338" s="3058"/>
      <c r="AB338" s="3092">
        <f t="shared" si="187"/>
        <v>0</v>
      </c>
      <c r="AC338" s="3092" t="str">
        <f t="shared" si="188"/>
        <v/>
      </c>
      <c r="AD338" s="3058"/>
      <c r="AE338" s="3058"/>
      <c r="AF338" s="3056"/>
      <c r="AG338" s="3056"/>
      <c r="AH338" s="3056"/>
      <c r="AI338" s="3059" t="str">
        <f t="shared" si="176"/>
        <v>N</v>
      </c>
      <c r="AJ338" s="3059" t="str">
        <f t="shared" si="177"/>
        <v>N</v>
      </c>
      <c r="AK338" s="3059" t="str">
        <f t="shared" si="178"/>
        <v>N</v>
      </c>
      <c r="AL338" s="3059" t="str">
        <f t="shared" si="179"/>
        <v>N</v>
      </c>
      <c r="AM338" s="3059" t="str">
        <f t="shared" si="180"/>
        <v>N</v>
      </c>
      <c r="AN338" s="3059" t="str">
        <f t="shared" si="181"/>
        <v>N</v>
      </c>
      <c r="AO338" s="3059" t="str">
        <f t="shared" si="182"/>
        <v>N</v>
      </c>
      <c r="AP338" s="3059" t="str">
        <f t="shared" si="183"/>
        <v>N</v>
      </c>
      <c r="AQ338" s="3086"/>
      <c r="AR338" s="3060"/>
      <c r="AS338" s="32"/>
      <c r="AT338" s="34" t="s">
        <v>3930</v>
      </c>
      <c r="AU338" s="171"/>
      <c r="AV338" s="322"/>
      <c r="AW338" s="246" t="str">
        <f t="shared" si="175"/>
        <v>Please complete all cells in row</v>
      </c>
      <c r="AX338" s="322"/>
      <c r="AY338" s="196"/>
      <c r="AZ338" s="196"/>
      <c r="BA338" s="196"/>
      <c r="BB338" s="196"/>
      <c r="BC338" s="196"/>
      <c r="BD338" s="196"/>
      <c r="BE338" s="196"/>
      <c r="BF338" s="247">
        <f t="shared" si="162"/>
        <v>1</v>
      </c>
      <c r="BG338" s="247">
        <f t="shared" si="163"/>
        <v>1</v>
      </c>
      <c r="BH338" s="247">
        <f t="shared" si="164"/>
        <v>1</v>
      </c>
      <c r="BI338" s="247">
        <f t="shared" si="165"/>
        <v>1</v>
      </c>
      <c r="BJ338" s="247">
        <f t="shared" si="166"/>
        <v>1</v>
      </c>
      <c r="BK338" s="247">
        <f t="shared" si="167"/>
        <v>1</v>
      </c>
      <c r="BL338" s="247">
        <f t="shared" si="168"/>
        <v>1</v>
      </c>
      <c r="BM338" s="232"/>
      <c r="BN338" s="232"/>
      <c r="BO338" s="232"/>
      <c r="BP338" s="232"/>
      <c r="BQ338" s="232"/>
      <c r="BR338" s="232"/>
      <c r="BS338" s="247">
        <f t="shared" si="169"/>
        <v>1</v>
      </c>
      <c r="BT338" s="232"/>
      <c r="BU338" s="232"/>
      <c r="BV338" s="247">
        <f t="shared" si="170"/>
        <v>1</v>
      </c>
      <c r="BW338" s="247">
        <f t="shared" si="171"/>
        <v>1</v>
      </c>
      <c r="BX338" s="247">
        <f t="shared" si="172"/>
        <v>1</v>
      </c>
      <c r="BY338" s="247">
        <f t="shared" si="173"/>
        <v>1</v>
      </c>
      <c r="BZ338" s="247">
        <f xml:space="preserve"> IF( ISNUMBER(#REF! ), 0, 1 )</f>
        <v>1</v>
      </c>
      <c r="CA338" s="247">
        <f t="shared" si="174"/>
        <v>1</v>
      </c>
      <c r="CB338" s="322"/>
      <c r="CC338" s="196"/>
      <c r="CD338" s="196"/>
      <c r="CE338" s="687"/>
      <c r="CF338" s="687"/>
      <c r="CG338" s="687"/>
    </row>
    <row r="339" spans="1:85" s="2444" customFormat="1" ht="15.75" customHeight="1">
      <c r="A339" s="687"/>
      <c r="B339" s="3053"/>
      <c r="C339" s="3054"/>
      <c r="D339" s="3085" t="s">
        <v>3600</v>
      </c>
      <c r="E339" s="3086"/>
      <c r="F339" s="3054"/>
      <c r="G339" s="3054"/>
      <c r="H339" s="3086"/>
      <c r="I339" s="3086"/>
      <c r="J339" s="3086"/>
      <c r="K339" s="3054"/>
      <c r="L339" s="3054"/>
      <c r="M339" s="3054"/>
      <c r="N339" s="3055"/>
      <c r="O339" s="3056"/>
      <c r="P339" s="3055"/>
      <c r="Q339" s="3057"/>
      <c r="R339" s="3056"/>
      <c r="S339" s="3056"/>
      <c r="T339" s="3056"/>
      <c r="U339" s="3090">
        <f t="shared" si="184"/>
        <v>0</v>
      </c>
      <c r="V339" s="3091">
        <f t="shared" si="185"/>
        <v>0</v>
      </c>
      <c r="W339" s="3091">
        <f t="shared" si="186"/>
        <v>0</v>
      </c>
      <c r="X339" s="3077"/>
      <c r="Y339" s="3075"/>
      <c r="Z339" s="3075"/>
      <c r="AA339" s="3058"/>
      <c r="AB339" s="3092">
        <f t="shared" si="187"/>
        <v>0</v>
      </c>
      <c r="AC339" s="3092" t="str">
        <f t="shared" si="188"/>
        <v/>
      </c>
      <c r="AD339" s="3058"/>
      <c r="AE339" s="3058"/>
      <c r="AF339" s="3056"/>
      <c r="AG339" s="3056"/>
      <c r="AH339" s="3056"/>
      <c r="AI339" s="3059" t="str">
        <f t="shared" si="176"/>
        <v>N</v>
      </c>
      <c r="AJ339" s="3059" t="str">
        <f t="shared" si="177"/>
        <v>N</v>
      </c>
      <c r="AK339" s="3059" t="str">
        <f t="shared" si="178"/>
        <v>N</v>
      </c>
      <c r="AL339" s="3059" t="str">
        <f t="shared" si="179"/>
        <v>N</v>
      </c>
      <c r="AM339" s="3059" t="str">
        <f t="shared" si="180"/>
        <v>N</v>
      </c>
      <c r="AN339" s="3059" t="str">
        <f t="shared" si="181"/>
        <v>N</v>
      </c>
      <c r="AO339" s="3059" t="str">
        <f t="shared" si="182"/>
        <v>N</v>
      </c>
      <c r="AP339" s="3059" t="str">
        <f t="shared" si="183"/>
        <v>N</v>
      </c>
      <c r="AQ339" s="3086"/>
      <c r="AR339" s="3060"/>
      <c r="AS339" s="32"/>
      <c r="AT339" s="34" t="s">
        <v>3931</v>
      </c>
      <c r="AU339" s="171"/>
      <c r="AV339" s="322"/>
      <c r="AW339" s="246" t="str">
        <f t="shared" si="175"/>
        <v>Please complete all cells in row</v>
      </c>
      <c r="AX339" s="322"/>
      <c r="AY339" s="196"/>
      <c r="AZ339" s="196"/>
      <c r="BA339" s="196"/>
      <c r="BB339" s="196"/>
      <c r="BC339" s="196"/>
      <c r="BD339" s="196"/>
      <c r="BE339" s="196"/>
      <c r="BF339" s="247">
        <f t="shared" si="162"/>
        <v>1</v>
      </c>
      <c r="BG339" s="247">
        <f t="shared" si="163"/>
        <v>1</v>
      </c>
      <c r="BH339" s="247">
        <f t="shared" si="164"/>
        <v>1</v>
      </c>
      <c r="BI339" s="247">
        <f t="shared" si="165"/>
        <v>1</v>
      </c>
      <c r="BJ339" s="247">
        <f t="shared" si="166"/>
        <v>1</v>
      </c>
      <c r="BK339" s="247">
        <f t="shared" si="167"/>
        <v>1</v>
      </c>
      <c r="BL339" s="247">
        <f t="shared" si="168"/>
        <v>1</v>
      </c>
      <c r="BM339" s="232"/>
      <c r="BN339" s="232"/>
      <c r="BO339" s="232"/>
      <c r="BP339" s="232"/>
      <c r="BQ339" s="232"/>
      <c r="BR339" s="232"/>
      <c r="BS339" s="247">
        <f t="shared" si="169"/>
        <v>1</v>
      </c>
      <c r="BT339" s="232"/>
      <c r="BU339" s="232"/>
      <c r="BV339" s="247">
        <f t="shared" si="170"/>
        <v>1</v>
      </c>
      <c r="BW339" s="247">
        <f t="shared" si="171"/>
        <v>1</v>
      </c>
      <c r="BX339" s="247">
        <f t="shared" si="172"/>
        <v>1</v>
      </c>
      <c r="BY339" s="247">
        <f t="shared" si="173"/>
        <v>1</v>
      </c>
      <c r="BZ339" s="247">
        <f xml:space="preserve"> IF( ISNUMBER(#REF! ), 0, 1 )</f>
        <v>1</v>
      </c>
      <c r="CA339" s="247">
        <f t="shared" si="174"/>
        <v>1</v>
      </c>
      <c r="CB339" s="322"/>
      <c r="CC339" s="196"/>
      <c r="CD339" s="196"/>
      <c r="CE339" s="687"/>
      <c r="CF339" s="687"/>
      <c r="CG339" s="687"/>
    </row>
    <row r="340" spans="1:85" s="2444" customFormat="1" ht="15.75" customHeight="1">
      <c r="A340" s="687"/>
      <c r="B340" s="3053"/>
      <c r="C340" s="3054"/>
      <c r="D340" s="3085" t="s">
        <v>3600</v>
      </c>
      <c r="E340" s="3086"/>
      <c r="F340" s="3054"/>
      <c r="G340" s="3054"/>
      <c r="H340" s="3086"/>
      <c r="I340" s="3086"/>
      <c r="J340" s="3086"/>
      <c r="K340" s="3054"/>
      <c r="L340" s="3054"/>
      <c r="M340" s="3054"/>
      <c r="N340" s="3055"/>
      <c r="O340" s="3056"/>
      <c r="P340" s="3055"/>
      <c r="Q340" s="3057"/>
      <c r="R340" s="3056"/>
      <c r="S340" s="3056"/>
      <c r="T340" s="3056"/>
      <c r="U340" s="3090">
        <f t="shared" si="184"/>
        <v>0</v>
      </c>
      <c r="V340" s="3091">
        <f t="shared" si="185"/>
        <v>0</v>
      </c>
      <c r="W340" s="3091">
        <f t="shared" si="186"/>
        <v>0</v>
      </c>
      <c r="X340" s="3077"/>
      <c r="Y340" s="3075"/>
      <c r="Z340" s="3075"/>
      <c r="AA340" s="3058"/>
      <c r="AB340" s="3092">
        <f t="shared" si="187"/>
        <v>0</v>
      </c>
      <c r="AC340" s="3092" t="str">
        <f t="shared" si="188"/>
        <v/>
      </c>
      <c r="AD340" s="3058"/>
      <c r="AE340" s="3058"/>
      <c r="AF340" s="3056"/>
      <c r="AG340" s="3056"/>
      <c r="AH340" s="3056"/>
      <c r="AI340" s="3059" t="str">
        <f t="shared" si="176"/>
        <v>N</v>
      </c>
      <c r="AJ340" s="3059" t="str">
        <f t="shared" si="177"/>
        <v>N</v>
      </c>
      <c r="AK340" s="3059" t="str">
        <f t="shared" si="178"/>
        <v>N</v>
      </c>
      <c r="AL340" s="3059" t="str">
        <f t="shared" si="179"/>
        <v>N</v>
      </c>
      <c r="AM340" s="3059" t="str">
        <f t="shared" si="180"/>
        <v>N</v>
      </c>
      <c r="AN340" s="3059" t="str">
        <f t="shared" si="181"/>
        <v>N</v>
      </c>
      <c r="AO340" s="3059" t="str">
        <f t="shared" si="182"/>
        <v>N</v>
      </c>
      <c r="AP340" s="3059" t="str">
        <f t="shared" si="183"/>
        <v>N</v>
      </c>
      <c r="AQ340" s="3086"/>
      <c r="AR340" s="3060"/>
      <c r="AS340" s="32"/>
      <c r="AT340" s="34" t="s">
        <v>3932</v>
      </c>
      <c r="AU340" s="171"/>
      <c r="AV340" s="322"/>
      <c r="AW340" s="246" t="str">
        <f t="shared" si="175"/>
        <v>Please complete all cells in row</v>
      </c>
      <c r="AX340" s="322"/>
      <c r="AY340" s="196"/>
      <c r="AZ340" s="196"/>
      <c r="BA340" s="196"/>
      <c r="BB340" s="196"/>
      <c r="BC340" s="196"/>
      <c r="BD340" s="196"/>
      <c r="BE340" s="196"/>
      <c r="BF340" s="247">
        <f t="shared" si="162"/>
        <v>1</v>
      </c>
      <c r="BG340" s="247">
        <f t="shared" si="163"/>
        <v>1</v>
      </c>
      <c r="BH340" s="247">
        <f t="shared" si="164"/>
        <v>1</v>
      </c>
      <c r="BI340" s="247">
        <f t="shared" si="165"/>
        <v>1</v>
      </c>
      <c r="BJ340" s="247">
        <f t="shared" si="166"/>
        <v>1</v>
      </c>
      <c r="BK340" s="247">
        <f t="shared" si="167"/>
        <v>1</v>
      </c>
      <c r="BL340" s="247">
        <f t="shared" si="168"/>
        <v>1</v>
      </c>
      <c r="BM340" s="232"/>
      <c r="BN340" s="232"/>
      <c r="BO340" s="232"/>
      <c r="BP340" s="232"/>
      <c r="BQ340" s="232"/>
      <c r="BR340" s="232"/>
      <c r="BS340" s="247">
        <f t="shared" si="169"/>
        <v>1</v>
      </c>
      <c r="BT340" s="232"/>
      <c r="BU340" s="232"/>
      <c r="BV340" s="247">
        <f t="shared" si="170"/>
        <v>1</v>
      </c>
      <c r="BW340" s="247">
        <f t="shared" si="171"/>
        <v>1</v>
      </c>
      <c r="BX340" s="247">
        <f t="shared" si="172"/>
        <v>1</v>
      </c>
      <c r="BY340" s="247">
        <f t="shared" si="173"/>
        <v>1</v>
      </c>
      <c r="BZ340" s="247">
        <f xml:space="preserve"> IF( ISNUMBER(#REF! ), 0, 1 )</f>
        <v>1</v>
      </c>
      <c r="CA340" s="247">
        <f t="shared" si="174"/>
        <v>1</v>
      </c>
      <c r="CB340" s="322"/>
      <c r="CC340" s="196"/>
      <c r="CD340" s="196"/>
      <c r="CE340" s="687"/>
      <c r="CF340" s="687"/>
      <c r="CG340" s="687"/>
    </row>
    <row r="341" spans="1:85" s="2444" customFormat="1" ht="15.75" customHeight="1">
      <c r="A341" s="687"/>
      <c r="B341" s="3053"/>
      <c r="C341" s="3054"/>
      <c r="D341" s="3085" t="s">
        <v>3600</v>
      </c>
      <c r="E341" s="3086"/>
      <c r="F341" s="3054"/>
      <c r="G341" s="3054"/>
      <c r="H341" s="3086"/>
      <c r="I341" s="3086"/>
      <c r="J341" s="3086"/>
      <c r="K341" s="3054"/>
      <c r="L341" s="3054"/>
      <c r="M341" s="3054"/>
      <c r="N341" s="3055"/>
      <c r="O341" s="3056"/>
      <c r="P341" s="3055"/>
      <c r="Q341" s="3057"/>
      <c r="R341" s="3056"/>
      <c r="S341" s="3056"/>
      <c r="T341" s="3056"/>
      <c r="U341" s="3090">
        <f t="shared" si="184"/>
        <v>0</v>
      </c>
      <c r="V341" s="3091">
        <f t="shared" si="185"/>
        <v>0</v>
      </c>
      <c r="W341" s="3091">
        <f t="shared" si="186"/>
        <v>0</v>
      </c>
      <c r="X341" s="3077"/>
      <c r="Y341" s="3075"/>
      <c r="Z341" s="3075"/>
      <c r="AA341" s="3058"/>
      <c r="AB341" s="3092">
        <f t="shared" si="187"/>
        <v>0</v>
      </c>
      <c r="AC341" s="3092" t="str">
        <f t="shared" si="188"/>
        <v/>
      </c>
      <c r="AD341" s="3058"/>
      <c r="AE341" s="3058"/>
      <c r="AF341" s="3056"/>
      <c r="AG341" s="3056"/>
      <c r="AH341" s="3056"/>
      <c r="AI341" s="3059" t="str">
        <f t="shared" si="176"/>
        <v>N</v>
      </c>
      <c r="AJ341" s="3059" t="str">
        <f t="shared" si="177"/>
        <v>N</v>
      </c>
      <c r="AK341" s="3059" t="str">
        <f t="shared" si="178"/>
        <v>N</v>
      </c>
      <c r="AL341" s="3059" t="str">
        <f t="shared" si="179"/>
        <v>N</v>
      </c>
      <c r="AM341" s="3059" t="str">
        <f t="shared" si="180"/>
        <v>N</v>
      </c>
      <c r="AN341" s="3059" t="str">
        <f t="shared" si="181"/>
        <v>N</v>
      </c>
      <c r="AO341" s="3059" t="str">
        <f t="shared" si="182"/>
        <v>N</v>
      </c>
      <c r="AP341" s="3059" t="str">
        <f t="shared" si="183"/>
        <v>N</v>
      </c>
      <c r="AQ341" s="3086"/>
      <c r="AR341" s="3060"/>
      <c r="AS341" s="32"/>
      <c r="AT341" s="34" t="s">
        <v>3933</v>
      </c>
      <c r="AU341" s="171"/>
      <c r="AV341" s="322"/>
      <c r="AW341" s="246" t="str">
        <f t="shared" si="175"/>
        <v>Please complete all cells in row</v>
      </c>
      <c r="AX341" s="322"/>
      <c r="AY341" s="196"/>
      <c r="AZ341" s="196"/>
      <c r="BA341" s="196"/>
      <c r="BB341" s="196"/>
      <c r="BC341" s="196"/>
      <c r="BD341" s="196"/>
      <c r="BE341" s="196"/>
      <c r="BF341" s="247">
        <f t="shared" si="162"/>
        <v>1</v>
      </c>
      <c r="BG341" s="247">
        <f t="shared" si="163"/>
        <v>1</v>
      </c>
      <c r="BH341" s="247">
        <f t="shared" si="164"/>
        <v>1</v>
      </c>
      <c r="BI341" s="247">
        <f t="shared" si="165"/>
        <v>1</v>
      </c>
      <c r="BJ341" s="247">
        <f t="shared" si="166"/>
        <v>1</v>
      </c>
      <c r="BK341" s="247">
        <f t="shared" si="167"/>
        <v>1</v>
      </c>
      <c r="BL341" s="247">
        <f t="shared" si="168"/>
        <v>1</v>
      </c>
      <c r="BM341" s="232"/>
      <c r="BN341" s="232"/>
      <c r="BO341" s="232"/>
      <c r="BP341" s="232"/>
      <c r="BQ341" s="232"/>
      <c r="BR341" s="232"/>
      <c r="BS341" s="247">
        <f t="shared" si="169"/>
        <v>1</v>
      </c>
      <c r="BT341" s="232"/>
      <c r="BU341" s="232"/>
      <c r="BV341" s="247">
        <f t="shared" si="170"/>
        <v>1</v>
      </c>
      <c r="BW341" s="247">
        <f t="shared" si="171"/>
        <v>1</v>
      </c>
      <c r="BX341" s="247">
        <f t="shared" si="172"/>
        <v>1</v>
      </c>
      <c r="BY341" s="247">
        <f t="shared" si="173"/>
        <v>1</v>
      </c>
      <c r="BZ341" s="247">
        <f xml:space="preserve"> IF( ISNUMBER(#REF! ), 0, 1 )</f>
        <v>1</v>
      </c>
      <c r="CA341" s="247">
        <f t="shared" si="174"/>
        <v>1</v>
      </c>
      <c r="CB341" s="322"/>
      <c r="CC341" s="196"/>
      <c r="CD341" s="196"/>
      <c r="CE341" s="687"/>
      <c r="CF341" s="687"/>
      <c r="CG341" s="687"/>
    </row>
    <row r="342" spans="1:85" s="2444" customFormat="1" ht="15.75" customHeight="1">
      <c r="A342" s="687"/>
      <c r="B342" s="3053"/>
      <c r="C342" s="3054"/>
      <c r="D342" s="3085" t="s">
        <v>3600</v>
      </c>
      <c r="E342" s="3086"/>
      <c r="F342" s="3054"/>
      <c r="G342" s="3054"/>
      <c r="H342" s="3086"/>
      <c r="I342" s="3086"/>
      <c r="J342" s="3086"/>
      <c r="K342" s="3054"/>
      <c r="L342" s="3054"/>
      <c r="M342" s="3054"/>
      <c r="N342" s="3055"/>
      <c r="O342" s="3056"/>
      <c r="P342" s="3055"/>
      <c r="Q342" s="3057"/>
      <c r="R342" s="3056"/>
      <c r="S342" s="3056"/>
      <c r="T342" s="3056"/>
      <c r="U342" s="3090">
        <f t="shared" si="184"/>
        <v>0</v>
      </c>
      <c r="V342" s="3091">
        <f t="shared" si="185"/>
        <v>0</v>
      </c>
      <c r="W342" s="3091">
        <f t="shared" si="186"/>
        <v>0</v>
      </c>
      <c r="X342" s="3077"/>
      <c r="Y342" s="3075"/>
      <c r="Z342" s="3075"/>
      <c r="AA342" s="3058"/>
      <c r="AB342" s="3092">
        <f t="shared" si="187"/>
        <v>0</v>
      </c>
      <c r="AC342" s="3092" t="str">
        <f t="shared" si="188"/>
        <v/>
      </c>
      <c r="AD342" s="3058"/>
      <c r="AE342" s="3058"/>
      <c r="AF342" s="3056"/>
      <c r="AG342" s="3056"/>
      <c r="AH342" s="3056"/>
      <c r="AI342" s="3059" t="str">
        <f t="shared" si="176"/>
        <v>N</v>
      </c>
      <c r="AJ342" s="3059" t="str">
        <f t="shared" si="177"/>
        <v>N</v>
      </c>
      <c r="AK342" s="3059" t="str">
        <f t="shared" si="178"/>
        <v>N</v>
      </c>
      <c r="AL342" s="3059" t="str">
        <f t="shared" si="179"/>
        <v>N</v>
      </c>
      <c r="AM342" s="3059" t="str">
        <f t="shared" si="180"/>
        <v>N</v>
      </c>
      <c r="AN342" s="3059" t="str">
        <f t="shared" si="181"/>
        <v>N</v>
      </c>
      <c r="AO342" s="3059" t="str">
        <f t="shared" si="182"/>
        <v>N</v>
      </c>
      <c r="AP342" s="3059" t="str">
        <f t="shared" si="183"/>
        <v>N</v>
      </c>
      <c r="AQ342" s="3086"/>
      <c r="AR342" s="3060"/>
      <c r="AS342" s="32"/>
      <c r="AT342" s="34" t="s">
        <v>3934</v>
      </c>
      <c r="AU342" s="171"/>
      <c r="AV342" s="322"/>
      <c r="AW342" s="246" t="str">
        <f t="shared" si="175"/>
        <v>Please complete all cells in row</v>
      </c>
      <c r="AX342" s="322"/>
      <c r="AY342" s="196"/>
      <c r="AZ342" s="196"/>
      <c r="BA342" s="196"/>
      <c r="BB342" s="196"/>
      <c r="BC342" s="196"/>
      <c r="BD342" s="196"/>
      <c r="BE342" s="196"/>
      <c r="BF342" s="247">
        <f t="shared" si="162"/>
        <v>1</v>
      </c>
      <c r="BG342" s="247">
        <f t="shared" si="163"/>
        <v>1</v>
      </c>
      <c r="BH342" s="247">
        <f t="shared" si="164"/>
        <v>1</v>
      </c>
      <c r="BI342" s="247">
        <f t="shared" si="165"/>
        <v>1</v>
      </c>
      <c r="BJ342" s="247">
        <f t="shared" si="166"/>
        <v>1</v>
      </c>
      <c r="BK342" s="247">
        <f t="shared" si="167"/>
        <v>1</v>
      </c>
      <c r="BL342" s="247">
        <f t="shared" si="168"/>
        <v>1</v>
      </c>
      <c r="BM342" s="232"/>
      <c r="BN342" s="232"/>
      <c r="BO342" s="232"/>
      <c r="BP342" s="232"/>
      <c r="BQ342" s="232"/>
      <c r="BR342" s="232"/>
      <c r="BS342" s="247">
        <f t="shared" si="169"/>
        <v>1</v>
      </c>
      <c r="BT342" s="232"/>
      <c r="BU342" s="232"/>
      <c r="BV342" s="247">
        <f t="shared" si="170"/>
        <v>1</v>
      </c>
      <c r="BW342" s="247">
        <f t="shared" si="171"/>
        <v>1</v>
      </c>
      <c r="BX342" s="247">
        <f t="shared" si="172"/>
        <v>1</v>
      </c>
      <c r="BY342" s="247">
        <f t="shared" si="173"/>
        <v>1</v>
      </c>
      <c r="BZ342" s="247">
        <f xml:space="preserve"> IF( ISNUMBER(#REF! ), 0, 1 )</f>
        <v>1</v>
      </c>
      <c r="CA342" s="247">
        <f t="shared" si="174"/>
        <v>1</v>
      </c>
      <c r="CB342" s="322"/>
      <c r="CC342" s="196"/>
      <c r="CD342" s="196"/>
      <c r="CE342" s="687"/>
      <c r="CF342" s="687"/>
      <c r="CG342" s="687"/>
    </row>
    <row r="343" spans="1:85" s="2444" customFormat="1" ht="15.75" customHeight="1">
      <c r="A343" s="687"/>
      <c r="B343" s="3053"/>
      <c r="C343" s="3054"/>
      <c r="D343" s="3085" t="s">
        <v>3600</v>
      </c>
      <c r="E343" s="3086"/>
      <c r="F343" s="3054"/>
      <c r="G343" s="3054"/>
      <c r="H343" s="3086"/>
      <c r="I343" s="3086"/>
      <c r="J343" s="3086"/>
      <c r="K343" s="3054"/>
      <c r="L343" s="3054"/>
      <c r="M343" s="3054"/>
      <c r="N343" s="3055"/>
      <c r="O343" s="3056"/>
      <c r="P343" s="3055"/>
      <c r="Q343" s="3057"/>
      <c r="R343" s="3056"/>
      <c r="S343" s="3056"/>
      <c r="T343" s="3056"/>
      <c r="U343" s="3090">
        <f t="shared" si="184"/>
        <v>0</v>
      </c>
      <c r="V343" s="3091">
        <f t="shared" si="185"/>
        <v>0</v>
      </c>
      <c r="W343" s="3091">
        <f t="shared" si="186"/>
        <v>0</v>
      </c>
      <c r="X343" s="3077"/>
      <c r="Y343" s="3075"/>
      <c r="Z343" s="3075"/>
      <c r="AA343" s="3058"/>
      <c r="AB343" s="3092">
        <f t="shared" si="187"/>
        <v>0</v>
      </c>
      <c r="AC343" s="3092" t="str">
        <f t="shared" si="188"/>
        <v/>
      </c>
      <c r="AD343" s="3058"/>
      <c r="AE343" s="3058"/>
      <c r="AF343" s="3056"/>
      <c r="AG343" s="3056"/>
      <c r="AH343" s="3056"/>
      <c r="AI343" s="3059" t="str">
        <f t="shared" si="176"/>
        <v>N</v>
      </c>
      <c r="AJ343" s="3059" t="str">
        <f t="shared" si="177"/>
        <v>N</v>
      </c>
      <c r="AK343" s="3059" t="str">
        <f t="shared" si="178"/>
        <v>N</v>
      </c>
      <c r="AL343" s="3059" t="str">
        <f t="shared" si="179"/>
        <v>N</v>
      </c>
      <c r="AM343" s="3059" t="str">
        <f t="shared" si="180"/>
        <v>N</v>
      </c>
      <c r="AN343" s="3059" t="str">
        <f t="shared" si="181"/>
        <v>N</v>
      </c>
      <c r="AO343" s="3059" t="str">
        <f t="shared" si="182"/>
        <v>N</v>
      </c>
      <c r="AP343" s="3059" t="str">
        <f t="shared" si="183"/>
        <v>N</v>
      </c>
      <c r="AQ343" s="3086"/>
      <c r="AR343" s="3060"/>
      <c r="AS343" s="32"/>
      <c r="AT343" s="34" t="s">
        <v>3935</v>
      </c>
      <c r="AU343" s="171"/>
      <c r="AV343" s="322"/>
      <c r="AW343" s="246" t="str">
        <f t="shared" si="175"/>
        <v>Please complete all cells in row</v>
      </c>
      <c r="AX343" s="322"/>
      <c r="AY343" s="196"/>
      <c r="AZ343" s="196"/>
      <c r="BA343" s="196"/>
      <c r="BB343" s="196"/>
      <c r="BC343" s="196"/>
      <c r="BD343" s="196"/>
      <c r="BE343" s="196"/>
      <c r="BF343" s="247">
        <f t="shared" si="162"/>
        <v>1</v>
      </c>
      <c r="BG343" s="247">
        <f t="shared" si="163"/>
        <v>1</v>
      </c>
      <c r="BH343" s="247">
        <f t="shared" si="164"/>
        <v>1</v>
      </c>
      <c r="BI343" s="247">
        <f t="shared" si="165"/>
        <v>1</v>
      </c>
      <c r="BJ343" s="247">
        <f t="shared" si="166"/>
        <v>1</v>
      </c>
      <c r="BK343" s="247">
        <f t="shared" si="167"/>
        <v>1</v>
      </c>
      <c r="BL343" s="247">
        <f t="shared" si="168"/>
        <v>1</v>
      </c>
      <c r="BM343" s="232"/>
      <c r="BN343" s="232"/>
      <c r="BO343" s="232"/>
      <c r="BP343" s="232"/>
      <c r="BQ343" s="232"/>
      <c r="BR343" s="232"/>
      <c r="BS343" s="247">
        <f t="shared" si="169"/>
        <v>1</v>
      </c>
      <c r="BT343" s="232"/>
      <c r="BU343" s="232"/>
      <c r="BV343" s="247">
        <f t="shared" si="170"/>
        <v>1</v>
      </c>
      <c r="BW343" s="247">
        <f t="shared" si="171"/>
        <v>1</v>
      </c>
      <c r="BX343" s="247">
        <f t="shared" si="172"/>
        <v>1</v>
      </c>
      <c r="BY343" s="247">
        <f t="shared" si="173"/>
        <v>1</v>
      </c>
      <c r="BZ343" s="247">
        <f xml:space="preserve"> IF( ISNUMBER(#REF! ), 0, 1 )</f>
        <v>1</v>
      </c>
      <c r="CA343" s="247">
        <f t="shared" si="174"/>
        <v>1</v>
      </c>
      <c r="CB343" s="322"/>
      <c r="CC343" s="196"/>
      <c r="CD343" s="196"/>
      <c r="CE343" s="687"/>
      <c r="CF343" s="687"/>
      <c r="CG343" s="687"/>
    </row>
    <row r="344" spans="1:85" s="2444" customFormat="1" ht="15.75" customHeight="1">
      <c r="A344" s="687"/>
      <c r="B344" s="3053"/>
      <c r="C344" s="3054"/>
      <c r="D344" s="3085" t="s">
        <v>3600</v>
      </c>
      <c r="E344" s="3086"/>
      <c r="F344" s="3054"/>
      <c r="G344" s="3054"/>
      <c r="H344" s="3086"/>
      <c r="I344" s="3086"/>
      <c r="J344" s="3086"/>
      <c r="K344" s="3054"/>
      <c r="L344" s="3054"/>
      <c r="M344" s="3054"/>
      <c r="N344" s="3055"/>
      <c r="O344" s="3056"/>
      <c r="P344" s="3055"/>
      <c r="Q344" s="3057"/>
      <c r="R344" s="3056"/>
      <c r="S344" s="3056"/>
      <c r="T344" s="3056"/>
      <c r="U344" s="3090">
        <f t="shared" si="184"/>
        <v>0</v>
      </c>
      <c r="V344" s="3091">
        <f t="shared" si="185"/>
        <v>0</v>
      </c>
      <c r="W344" s="3091">
        <f t="shared" si="186"/>
        <v>0</v>
      </c>
      <c r="X344" s="3077"/>
      <c r="Y344" s="3075"/>
      <c r="Z344" s="3075"/>
      <c r="AA344" s="3058"/>
      <c r="AB344" s="3092">
        <f t="shared" si="187"/>
        <v>0</v>
      </c>
      <c r="AC344" s="3092" t="str">
        <f t="shared" si="188"/>
        <v/>
      </c>
      <c r="AD344" s="3058"/>
      <c r="AE344" s="3058"/>
      <c r="AF344" s="3056"/>
      <c r="AG344" s="3056"/>
      <c r="AH344" s="3056"/>
      <c r="AI344" s="3059" t="str">
        <f t="shared" si="176"/>
        <v>N</v>
      </c>
      <c r="AJ344" s="3059" t="str">
        <f t="shared" si="177"/>
        <v>N</v>
      </c>
      <c r="AK344" s="3059" t="str">
        <f t="shared" si="178"/>
        <v>N</v>
      </c>
      <c r="AL344" s="3059" t="str">
        <f t="shared" si="179"/>
        <v>N</v>
      </c>
      <c r="AM344" s="3059" t="str">
        <f t="shared" si="180"/>
        <v>N</v>
      </c>
      <c r="AN344" s="3059" t="str">
        <f t="shared" si="181"/>
        <v>N</v>
      </c>
      <c r="AO344" s="3059" t="str">
        <f t="shared" si="182"/>
        <v>N</v>
      </c>
      <c r="AP344" s="3059" t="str">
        <f t="shared" si="183"/>
        <v>N</v>
      </c>
      <c r="AQ344" s="3086"/>
      <c r="AR344" s="3060"/>
      <c r="AS344" s="32"/>
      <c r="AT344" s="34" t="s">
        <v>3936</v>
      </c>
      <c r="AU344" s="171"/>
      <c r="AV344" s="322"/>
      <c r="AW344" s="246" t="str">
        <f t="shared" si="175"/>
        <v>Please complete all cells in row</v>
      </c>
      <c r="AX344" s="322"/>
      <c r="AY344" s="196"/>
      <c r="AZ344" s="196"/>
      <c r="BA344" s="196"/>
      <c r="BB344" s="196"/>
      <c r="BC344" s="196"/>
      <c r="BD344" s="196"/>
      <c r="BE344" s="196"/>
      <c r="BF344" s="247">
        <f t="shared" si="162"/>
        <v>1</v>
      </c>
      <c r="BG344" s="247">
        <f t="shared" si="163"/>
        <v>1</v>
      </c>
      <c r="BH344" s="247">
        <f t="shared" si="164"/>
        <v>1</v>
      </c>
      <c r="BI344" s="247">
        <f t="shared" si="165"/>
        <v>1</v>
      </c>
      <c r="BJ344" s="247">
        <f t="shared" si="166"/>
        <v>1</v>
      </c>
      <c r="BK344" s="247">
        <f t="shared" si="167"/>
        <v>1</v>
      </c>
      <c r="BL344" s="247">
        <f t="shared" si="168"/>
        <v>1</v>
      </c>
      <c r="BM344" s="232"/>
      <c r="BN344" s="232"/>
      <c r="BO344" s="232"/>
      <c r="BP344" s="232"/>
      <c r="BQ344" s="232"/>
      <c r="BR344" s="232"/>
      <c r="BS344" s="247">
        <f t="shared" si="169"/>
        <v>1</v>
      </c>
      <c r="BT344" s="232"/>
      <c r="BU344" s="232"/>
      <c r="BV344" s="247">
        <f t="shared" si="170"/>
        <v>1</v>
      </c>
      <c r="BW344" s="247">
        <f t="shared" si="171"/>
        <v>1</v>
      </c>
      <c r="BX344" s="247">
        <f t="shared" si="172"/>
        <v>1</v>
      </c>
      <c r="BY344" s="247">
        <f t="shared" si="173"/>
        <v>1</v>
      </c>
      <c r="BZ344" s="247">
        <f xml:space="preserve"> IF( ISNUMBER(#REF! ), 0, 1 )</f>
        <v>1</v>
      </c>
      <c r="CA344" s="247">
        <f t="shared" si="174"/>
        <v>1</v>
      </c>
      <c r="CB344" s="322"/>
      <c r="CC344" s="196"/>
      <c r="CD344" s="196"/>
      <c r="CE344" s="687"/>
      <c r="CF344" s="687"/>
      <c r="CG344" s="687"/>
    </row>
    <row r="345" spans="1:85" s="2444" customFormat="1" ht="15.75" customHeight="1">
      <c r="A345" s="687"/>
      <c r="B345" s="3053"/>
      <c r="C345" s="3054"/>
      <c r="D345" s="3085" t="s">
        <v>3600</v>
      </c>
      <c r="E345" s="3086"/>
      <c r="F345" s="3054"/>
      <c r="G345" s="3054"/>
      <c r="H345" s="3086"/>
      <c r="I345" s="3086"/>
      <c r="J345" s="3086"/>
      <c r="K345" s="3054"/>
      <c r="L345" s="3054"/>
      <c r="M345" s="3054"/>
      <c r="N345" s="3055"/>
      <c r="O345" s="3056"/>
      <c r="P345" s="3055"/>
      <c r="Q345" s="3057"/>
      <c r="R345" s="3056"/>
      <c r="S345" s="3056"/>
      <c r="T345" s="3056"/>
      <c r="U345" s="3090">
        <f t="shared" si="184"/>
        <v>0</v>
      </c>
      <c r="V345" s="3091">
        <f t="shared" si="185"/>
        <v>0</v>
      </c>
      <c r="W345" s="3091">
        <f t="shared" si="186"/>
        <v>0</v>
      </c>
      <c r="X345" s="3077"/>
      <c r="Y345" s="3075"/>
      <c r="Z345" s="3075"/>
      <c r="AA345" s="3058"/>
      <c r="AB345" s="3092">
        <f t="shared" si="187"/>
        <v>0</v>
      </c>
      <c r="AC345" s="3092" t="str">
        <f t="shared" si="188"/>
        <v/>
      </c>
      <c r="AD345" s="3058"/>
      <c r="AE345" s="3058"/>
      <c r="AF345" s="3056"/>
      <c r="AG345" s="3056"/>
      <c r="AH345" s="3056"/>
      <c r="AI345" s="3059" t="str">
        <f t="shared" si="176"/>
        <v>N</v>
      </c>
      <c r="AJ345" s="3059" t="str">
        <f t="shared" si="177"/>
        <v>N</v>
      </c>
      <c r="AK345" s="3059" t="str">
        <f t="shared" si="178"/>
        <v>N</v>
      </c>
      <c r="AL345" s="3059" t="str">
        <f t="shared" si="179"/>
        <v>N</v>
      </c>
      <c r="AM345" s="3059" t="str">
        <f t="shared" si="180"/>
        <v>N</v>
      </c>
      <c r="AN345" s="3059" t="str">
        <f t="shared" si="181"/>
        <v>N</v>
      </c>
      <c r="AO345" s="3059" t="str">
        <f t="shared" si="182"/>
        <v>N</v>
      </c>
      <c r="AP345" s="3059" t="str">
        <f t="shared" si="183"/>
        <v>N</v>
      </c>
      <c r="AQ345" s="3086"/>
      <c r="AR345" s="3060"/>
      <c r="AS345" s="32"/>
      <c r="AT345" s="34" t="s">
        <v>3937</v>
      </c>
      <c r="AU345" s="171"/>
      <c r="AV345" s="322"/>
      <c r="AW345" s="246" t="str">
        <f t="shared" si="175"/>
        <v>Please complete all cells in row</v>
      </c>
      <c r="AX345" s="322"/>
      <c r="AY345" s="196"/>
      <c r="AZ345" s="196"/>
      <c r="BA345" s="196"/>
      <c r="BB345" s="196"/>
      <c r="BC345" s="196"/>
      <c r="BD345" s="196"/>
      <c r="BE345" s="196"/>
      <c r="BF345" s="247">
        <f t="shared" si="162"/>
        <v>1</v>
      </c>
      <c r="BG345" s="247">
        <f t="shared" si="163"/>
        <v>1</v>
      </c>
      <c r="BH345" s="247">
        <f t="shared" si="164"/>
        <v>1</v>
      </c>
      <c r="BI345" s="247">
        <f t="shared" si="165"/>
        <v>1</v>
      </c>
      <c r="BJ345" s="247">
        <f t="shared" si="166"/>
        <v>1</v>
      </c>
      <c r="BK345" s="247">
        <f t="shared" si="167"/>
        <v>1</v>
      </c>
      <c r="BL345" s="247">
        <f t="shared" si="168"/>
        <v>1</v>
      </c>
      <c r="BM345" s="232"/>
      <c r="BN345" s="232"/>
      <c r="BO345" s="232"/>
      <c r="BP345" s="232"/>
      <c r="BQ345" s="232"/>
      <c r="BR345" s="232"/>
      <c r="BS345" s="247">
        <f t="shared" si="169"/>
        <v>1</v>
      </c>
      <c r="BT345" s="232"/>
      <c r="BU345" s="232"/>
      <c r="BV345" s="247">
        <f t="shared" si="170"/>
        <v>1</v>
      </c>
      <c r="BW345" s="247">
        <f t="shared" si="171"/>
        <v>1</v>
      </c>
      <c r="BX345" s="247">
        <f t="shared" si="172"/>
        <v>1</v>
      </c>
      <c r="BY345" s="247">
        <f t="shared" si="173"/>
        <v>1</v>
      </c>
      <c r="BZ345" s="247">
        <f xml:space="preserve"> IF( ISNUMBER(#REF! ), 0, 1 )</f>
        <v>1</v>
      </c>
      <c r="CA345" s="247">
        <f t="shared" si="174"/>
        <v>1</v>
      </c>
      <c r="CB345" s="322"/>
      <c r="CC345" s="196"/>
      <c r="CD345" s="196"/>
      <c r="CE345" s="687"/>
      <c r="CF345" s="687"/>
      <c r="CG345" s="687"/>
    </row>
    <row r="346" spans="1:85" s="2444" customFormat="1" ht="15.75" customHeight="1">
      <c r="A346" s="687"/>
      <c r="B346" s="3053"/>
      <c r="C346" s="3054"/>
      <c r="D346" s="3085" t="s">
        <v>3600</v>
      </c>
      <c r="E346" s="3086"/>
      <c r="F346" s="3054"/>
      <c r="G346" s="3054"/>
      <c r="H346" s="3086"/>
      <c r="I346" s="3086"/>
      <c r="J346" s="3086"/>
      <c r="K346" s="3054"/>
      <c r="L346" s="3054"/>
      <c r="M346" s="3054"/>
      <c r="N346" s="3055"/>
      <c r="O346" s="3056"/>
      <c r="P346" s="3055"/>
      <c r="Q346" s="3057"/>
      <c r="R346" s="3056"/>
      <c r="S346" s="3056"/>
      <c r="T346" s="3056"/>
      <c r="U346" s="3090">
        <f t="shared" si="184"/>
        <v>0</v>
      </c>
      <c r="V346" s="3091">
        <f t="shared" si="185"/>
        <v>0</v>
      </c>
      <c r="W346" s="3091">
        <f t="shared" si="186"/>
        <v>0</v>
      </c>
      <c r="X346" s="3077"/>
      <c r="Y346" s="3075"/>
      <c r="Z346" s="3075"/>
      <c r="AA346" s="3058"/>
      <c r="AB346" s="3092">
        <f t="shared" si="187"/>
        <v>0</v>
      </c>
      <c r="AC346" s="3092" t="str">
        <f t="shared" si="188"/>
        <v/>
      </c>
      <c r="AD346" s="3058"/>
      <c r="AE346" s="3058"/>
      <c r="AF346" s="3056"/>
      <c r="AG346" s="3056"/>
      <c r="AH346" s="3056"/>
      <c r="AI346" s="3059" t="str">
        <f t="shared" si="176"/>
        <v>N</v>
      </c>
      <c r="AJ346" s="3059" t="str">
        <f t="shared" si="177"/>
        <v>N</v>
      </c>
      <c r="AK346" s="3059" t="str">
        <f t="shared" si="178"/>
        <v>N</v>
      </c>
      <c r="AL346" s="3059" t="str">
        <f t="shared" si="179"/>
        <v>N</v>
      </c>
      <c r="AM346" s="3059" t="str">
        <f t="shared" si="180"/>
        <v>N</v>
      </c>
      <c r="AN346" s="3059" t="str">
        <f t="shared" si="181"/>
        <v>N</v>
      </c>
      <c r="AO346" s="3059" t="str">
        <f t="shared" si="182"/>
        <v>N</v>
      </c>
      <c r="AP346" s="3059" t="str">
        <f t="shared" si="183"/>
        <v>N</v>
      </c>
      <c r="AQ346" s="3086"/>
      <c r="AR346" s="3060"/>
      <c r="AS346" s="32"/>
      <c r="AT346" s="34" t="s">
        <v>3938</v>
      </c>
      <c r="AU346" s="171"/>
      <c r="AV346" s="322"/>
      <c r="AW346" s="246" t="str">
        <f t="shared" si="175"/>
        <v>Please complete all cells in row</v>
      </c>
      <c r="AX346" s="322"/>
      <c r="AY346" s="196"/>
      <c r="AZ346" s="196"/>
      <c r="BA346" s="196"/>
      <c r="BB346" s="196"/>
      <c r="BC346" s="196"/>
      <c r="BD346" s="196"/>
      <c r="BE346" s="196"/>
      <c r="BF346" s="247">
        <f t="shared" si="162"/>
        <v>1</v>
      </c>
      <c r="BG346" s="247">
        <f t="shared" si="163"/>
        <v>1</v>
      </c>
      <c r="BH346" s="247">
        <f t="shared" si="164"/>
        <v>1</v>
      </c>
      <c r="BI346" s="247">
        <f t="shared" si="165"/>
        <v>1</v>
      </c>
      <c r="BJ346" s="247">
        <f t="shared" si="166"/>
        <v>1</v>
      </c>
      <c r="BK346" s="247">
        <f t="shared" si="167"/>
        <v>1</v>
      </c>
      <c r="BL346" s="247">
        <f t="shared" si="168"/>
        <v>1</v>
      </c>
      <c r="BM346" s="232"/>
      <c r="BN346" s="232"/>
      <c r="BO346" s="232"/>
      <c r="BP346" s="232"/>
      <c r="BQ346" s="232"/>
      <c r="BR346" s="232"/>
      <c r="BS346" s="247">
        <f t="shared" si="169"/>
        <v>1</v>
      </c>
      <c r="BT346" s="232"/>
      <c r="BU346" s="232"/>
      <c r="BV346" s="247">
        <f t="shared" si="170"/>
        <v>1</v>
      </c>
      <c r="BW346" s="247">
        <f t="shared" si="171"/>
        <v>1</v>
      </c>
      <c r="BX346" s="247">
        <f t="shared" si="172"/>
        <v>1</v>
      </c>
      <c r="BY346" s="247">
        <f t="shared" si="173"/>
        <v>1</v>
      </c>
      <c r="BZ346" s="247">
        <f xml:space="preserve"> IF( ISNUMBER(#REF! ), 0, 1 )</f>
        <v>1</v>
      </c>
      <c r="CA346" s="247">
        <f t="shared" si="174"/>
        <v>1</v>
      </c>
      <c r="CB346" s="322"/>
      <c r="CC346" s="196"/>
      <c r="CD346" s="196"/>
      <c r="CE346" s="687"/>
      <c r="CF346" s="687"/>
      <c r="CG346" s="687"/>
    </row>
    <row r="347" spans="1:85" s="2444" customFormat="1" ht="15.75" customHeight="1">
      <c r="A347" s="687"/>
      <c r="B347" s="3053"/>
      <c r="C347" s="3054"/>
      <c r="D347" s="3085" t="s">
        <v>3600</v>
      </c>
      <c r="E347" s="3086"/>
      <c r="F347" s="3054"/>
      <c r="G347" s="3054"/>
      <c r="H347" s="3086"/>
      <c r="I347" s="3086"/>
      <c r="J347" s="3086"/>
      <c r="K347" s="3054"/>
      <c r="L347" s="3054"/>
      <c r="M347" s="3054"/>
      <c r="N347" s="3055"/>
      <c r="O347" s="3056"/>
      <c r="P347" s="3055"/>
      <c r="Q347" s="3057"/>
      <c r="R347" s="3056"/>
      <c r="S347" s="3056"/>
      <c r="T347" s="3056"/>
      <c r="U347" s="3090">
        <f t="shared" si="184"/>
        <v>0</v>
      </c>
      <c r="V347" s="3091">
        <f t="shared" si="185"/>
        <v>0</v>
      </c>
      <c r="W347" s="3091">
        <f t="shared" si="186"/>
        <v>0</v>
      </c>
      <c r="X347" s="3077"/>
      <c r="Y347" s="3075"/>
      <c r="Z347" s="3075"/>
      <c r="AA347" s="3058"/>
      <c r="AB347" s="3092">
        <f t="shared" si="187"/>
        <v>0</v>
      </c>
      <c r="AC347" s="3092" t="str">
        <f t="shared" si="188"/>
        <v/>
      </c>
      <c r="AD347" s="3058"/>
      <c r="AE347" s="3058"/>
      <c r="AF347" s="3056"/>
      <c r="AG347" s="3056"/>
      <c r="AH347" s="3056"/>
      <c r="AI347" s="3059" t="str">
        <f t="shared" si="176"/>
        <v>N</v>
      </c>
      <c r="AJ347" s="3059" t="str">
        <f t="shared" si="177"/>
        <v>N</v>
      </c>
      <c r="AK347" s="3059" t="str">
        <f t="shared" si="178"/>
        <v>N</v>
      </c>
      <c r="AL347" s="3059" t="str">
        <f t="shared" si="179"/>
        <v>N</v>
      </c>
      <c r="AM347" s="3059" t="str">
        <f t="shared" si="180"/>
        <v>N</v>
      </c>
      <c r="AN347" s="3059" t="str">
        <f t="shared" si="181"/>
        <v>N</v>
      </c>
      <c r="AO347" s="3059" t="str">
        <f t="shared" si="182"/>
        <v>N</v>
      </c>
      <c r="AP347" s="3059" t="str">
        <f t="shared" si="183"/>
        <v>N</v>
      </c>
      <c r="AQ347" s="3086"/>
      <c r="AR347" s="3060"/>
      <c r="AS347" s="32"/>
      <c r="AT347" s="34" t="s">
        <v>3939</v>
      </c>
      <c r="AU347" s="171"/>
      <c r="AV347" s="322"/>
      <c r="AW347" s="246" t="str">
        <f t="shared" si="175"/>
        <v>Please complete all cells in row</v>
      </c>
      <c r="AX347" s="322"/>
      <c r="AY347" s="196"/>
      <c r="AZ347" s="196"/>
      <c r="BA347" s="196"/>
      <c r="BB347" s="196"/>
      <c r="BC347" s="196"/>
      <c r="BD347" s="196"/>
      <c r="BE347" s="196"/>
      <c r="BF347" s="247">
        <f t="shared" si="162"/>
        <v>1</v>
      </c>
      <c r="BG347" s="247">
        <f t="shared" si="163"/>
        <v>1</v>
      </c>
      <c r="BH347" s="247">
        <f t="shared" si="164"/>
        <v>1</v>
      </c>
      <c r="BI347" s="247">
        <f t="shared" si="165"/>
        <v>1</v>
      </c>
      <c r="BJ347" s="247">
        <f t="shared" si="166"/>
        <v>1</v>
      </c>
      <c r="BK347" s="247">
        <f t="shared" si="167"/>
        <v>1</v>
      </c>
      <c r="BL347" s="247">
        <f t="shared" si="168"/>
        <v>1</v>
      </c>
      <c r="BM347" s="232"/>
      <c r="BN347" s="232"/>
      <c r="BO347" s="232"/>
      <c r="BP347" s="232"/>
      <c r="BQ347" s="232"/>
      <c r="BR347" s="232"/>
      <c r="BS347" s="247">
        <f t="shared" si="169"/>
        <v>1</v>
      </c>
      <c r="BT347" s="232"/>
      <c r="BU347" s="232"/>
      <c r="BV347" s="247">
        <f t="shared" si="170"/>
        <v>1</v>
      </c>
      <c r="BW347" s="247">
        <f t="shared" si="171"/>
        <v>1</v>
      </c>
      <c r="BX347" s="247">
        <f t="shared" si="172"/>
        <v>1</v>
      </c>
      <c r="BY347" s="247">
        <f t="shared" si="173"/>
        <v>1</v>
      </c>
      <c r="BZ347" s="247">
        <f xml:space="preserve"> IF( ISNUMBER(#REF! ), 0, 1 )</f>
        <v>1</v>
      </c>
      <c r="CA347" s="247">
        <f t="shared" si="174"/>
        <v>1</v>
      </c>
      <c r="CB347" s="322"/>
      <c r="CC347" s="196"/>
      <c r="CD347" s="196"/>
      <c r="CE347" s="687"/>
      <c r="CF347" s="687"/>
      <c r="CG347" s="687"/>
    </row>
    <row r="348" spans="1:85" s="2444" customFormat="1" ht="15.75" customHeight="1">
      <c r="A348" s="687"/>
      <c r="B348" s="3053"/>
      <c r="C348" s="3054"/>
      <c r="D348" s="3085" t="s">
        <v>3600</v>
      </c>
      <c r="E348" s="3086"/>
      <c r="F348" s="3054"/>
      <c r="G348" s="3054"/>
      <c r="H348" s="3086"/>
      <c r="I348" s="3086"/>
      <c r="J348" s="3086"/>
      <c r="K348" s="3054"/>
      <c r="L348" s="3054"/>
      <c r="M348" s="3054"/>
      <c r="N348" s="3055"/>
      <c r="O348" s="3056"/>
      <c r="P348" s="3055"/>
      <c r="Q348" s="3057"/>
      <c r="R348" s="3056"/>
      <c r="S348" s="3056"/>
      <c r="T348" s="3056"/>
      <c r="U348" s="3090">
        <f t="shared" si="184"/>
        <v>0</v>
      </c>
      <c r="V348" s="3091">
        <f t="shared" si="185"/>
        <v>0</v>
      </c>
      <c r="W348" s="3091">
        <f t="shared" si="186"/>
        <v>0</v>
      </c>
      <c r="X348" s="3077"/>
      <c r="Y348" s="3075"/>
      <c r="Z348" s="3075"/>
      <c r="AA348" s="3058"/>
      <c r="AB348" s="3092">
        <f t="shared" si="187"/>
        <v>0</v>
      </c>
      <c r="AC348" s="3092" t="str">
        <f t="shared" si="188"/>
        <v/>
      </c>
      <c r="AD348" s="3058"/>
      <c r="AE348" s="3058"/>
      <c r="AF348" s="3056"/>
      <c r="AG348" s="3056"/>
      <c r="AH348" s="3056"/>
      <c r="AI348" s="3059" t="str">
        <f t="shared" si="176"/>
        <v>N</v>
      </c>
      <c r="AJ348" s="3059" t="str">
        <f t="shared" si="177"/>
        <v>N</v>
      </c>
      <c r="AK348" s="3059" t="str">
        <f t="shared" si="178"/>
        <v>N</v>
      </c>
      <c r="AL348" s="3059" t="str">
        <f t="shared" si="179"/>
        <v>N</v>
      </c>
      <c r="AM348" s="3059" t="str">
        <f t="shared" si="180"/>
        <v>N</v>
      </c>
      <c r="AN348" s="3059" t="str">
        <f t="shared" si="181"/>
        <v>N</v>
      </c>
      <c r="AO348" s="3059" t="str">
        <f t="shared" si="182"/>
        <v>N</v>
      </c>
      <c r="AP348" s="3059" t="str">
        <f t="shared" si="183"/>
        <v>N</v>
      </c>
      <c r="AQ348" s="3086"/>
      <c r="AR348" s="3060"/>
      <c r="AS348" s="32"/>
      <c r="AT348" s="34" t="s">
        <v>3940</v>
      </c>
      <c r="AU348" s="171"/>
      <c r="AV348" s="322"/>
      <c r="AW348" s="246" t="str">
        <f t="shared" si="175"/>
        <v>Please complete all cells in row</v>
      </c>
      <c r="AX348" s="322"/>
      <c r="AY348" s="196"/>
      <c r="AZ348" s="196"/>
      <c r="BA348" s="196"/>
      <c r="BB348" s="196"/>
      <c r="BC348" s="196"/>
      <c r="BD348" s="196"/>
      <c r="BE348" s="196"/>
      <c r="BF348" s="247">
        <f t="shared" si="162"/>
        <v>1</v>
      </c>
      <c r="BG348" s="247">
        <f t="shared" si="163"/>
        <v>1</v>
      </c>
      <c r="BH348" s="247">
        <f t="shared" si="164"/>
        <v>1</v>
      </c>
      <c r="BI348" s="247">
        <f t="shared" si="165"/>
        <v>1</v>
      </c>
      <c r="BJ348" s="247">
        <f t="shared" si="166"/>
        <v>1</v>
      </c>
      <c r="BK348" s="247">
        <f t="shared" si="167"/>
        <v>1</v>
      </c>
      <c r="BL348" s="247">
        <f t="shared" si="168"/>
        <v>1</v>
      </c>
      <c r="BM348" s="232"/>
      <c r="BN348" s="232"/>
      <c r="BO348" s="232"/>
      <c r="BP348" s="232"/>
      <c r="BQ348" s="232"/>
      <c r="BR348" s="232"/>
      <c r="BS348" s="247">
        <f t="shared" si="169"/>
        <v>1</v>
      </c>
      <c r="BT348" s="232"/>
      <c r="BU348" s="232"/>
      <c r="BV348" s="247">
        <f t="shared" si="170"/>
        <v>1</v>
      </c>
      <c r="BW348" s="247">
        <f t="shared" si="171"/>
        <v>1</v>
      </c>
      <c r="BX348" s="247">
        <f t="shared" si="172"/>
        <v>1</v>
      </c>
      <c r="BY348" s="247">
        <f t="shared" si="173"/>
        <v>1</v>
      </c>
      <c r="BZ348" s="247">
        <f xml:space="preserve"> IF( ISNUMBER(#REF! ), 0, 1 )</f>
        <v>1</v>
      </c>
      <c r="CA348" s="247">
        <f t="shared" si="174"/>
        <v>1</v>
      </c>
      <c r="CB348" s="322"/>
      <c r="CC348" s="196"/>
      <c r="CD348" s="196"/>
      <c r="CE348" s="687"/>
      <c r="CF348" s="687"/>
      <c r="CG348" s="687"/>
    </row>
    <row r="349" spans="1:85" s="2444" customFormat="1" ht="15.75" customHeight="1">
      <c r="A349" s="687"/>
      <c r="B349" s="3053"/>
      <c r="C349" s="3054"/>
      <c r="D349" s="3085" t="s">
        <v>3600</v>
      </c>
      <c r="E349" s="3086"/>
      <c r="F349" s="3054"/>
      <c r="G349" s="3054"/>
      <c r="H349" s="3086"/>
      <c r="I349" s="3086"/>
      <c r="J349" s="3086"/>
      <c r="K349" s="3054"/>
      <c r="L349" s="3054"/>
      <c r="M349" s="3054"/>
      <c r="N349" s="3055"/>
      <c r="O349" s="3056"/>
      <c r="P349" s="3055"/>
      <c r="Q349" s="3057"/>
      <c r="R349" s="3056"/>
      <c r="S349" s="3056"/>
      <c r="T349" s="3056"/>
      <c r="U349" s="3090">
        <f t="shared" si="184"/>
        <v>0</v>
      </c>
      <c r="V349" s="3091">
        <f t="shared" si="185"/>
        <v>0</v>
      </c>
      <c r="W349" s="3091">
        <f t="shared" si="186"/>
        <v>0</v>
      </c>
      <c r="X349" s="3077"/>
      <c r="Y349" s="3075"/>
      <c r="Z349" s="3075"/>
      <c r="AA349" s="3058"/>
      <c r="AB349" s="3092">
        <f t="shared" si="187"/>
        <v>0</v>
      </c>
      <c r="AC349" s="3092" t="str">
        <f t="shared" si="188"/>
        <v/>
      </c>
      <c r="AD349" s="3058"/>
      <c r="AE349" s="3058"/>
      <c r="AF349" s="3056"/>
      <c r="AG349" s="3056"/>
      <c r="AH349" s="3056"/>
      <c r="AI349" s="3059" t="str">
        <f t="shared" si="176"/>
        <v>N</v>
      </c>
      <c r="AJ349" s="3059" t="str">
        <f t="shared" si="177"/>
        <v>N</v>
      </c>
      <c r="AK349" s="3059" t="str">
        <f t="shared" si="178"/>
        <v>N</v>
      </c>
      <c r="AL349" s="3059" t="str">
        <f t="shared" si="179"/>
        <v>N</v>
      </c>
      <c r="AM349" s="3059" t="str">
        <f t="shared" si="180"/>
        <v>N</v>
      </c>
      <c r="AN349" s="3059" t="str">
        <f t="shared" si="181"/>
        <v>N</v>
      </c>
      <c r="AO349" s="3059" t="str">
        <f t="shared" si="182"/>
        <v>N</v>
      </c>
      <c r="AP349" s="3059" t="str">
        <f t="shared" si="183"/>
        <v>N</v>
      </c>
      <c r="AQ349" s="3086"/>
      <c r="AR349" s="3060"/>
      <c r="AS349" s="32"/>
      <c r="AT349" s="34" t="s">
        <v>3941</v>
      </c>
      <c r="AU349" s="171"/>
      <c r="AV349" s="322"/>
      <c r="AW349" s="246" t="str">
        <f t="shared" si="175"/>
        <v>Please complete all cells in row</v>
      </c>
      <c r="AX349" s="322"/>
      <c r="AY349" s="196"/>
      <c r="AZ349" s="196"/>
      <c r="BA349" s="196"/>
      <c r="BB349" s="196"/>
      <c r="BC349" s="196"/>
      <c r="BD349" s="196"/>
      <c r="BE349" s="196"/>
      <c r="BF349" s="247">
        <f t="shared" si="162"/>
        <v>1</v>
      </c>
      <c r="BG349" s="247">
        <f t="shared" si="163"/>
        <v>1</v>
      </c>
      <c r="BH349" s="247">
        <f t="shared" si="164"/>
        <v>1</v>
      </c>
      <c r="BI349" s="247">
        <f t="shared" si="165"/>
        <v>1</v>
      </c>
      <c r="BJ349" s="247">
        <f t="shared" si="166"/>
        <v>1</v>
      </c>
      <c r="BK349" s="247">
        <f t="shared" si="167"/>
        <v>1</v>
      </c>
      <c r="BL349" s="247">
        <f t="shared" si="168"/>
        <v>1</v>
      </c>
      <c r="BM349" s="232"/>
      <c r="BN349" s="232"/>
      <c r="BO349" s="232"/>
      <c r="BP349" s="232"/>
      <c r="BQ349" s="232"/>
      <c r="BR349" s="232"/>
      <c r="BS349" s="247">
        <f t="shared" si="169"/>
        <v>1</v>
      </c>
      <c r="BT349" s="232"/>
      <c r="BU349" s="232"/>
      <c r="BV349" s="247">
        <f t="shared" si="170"/>
        <v>1</v>
      </c>
      <c r="BW349" s="247">
        <f t="shared" si="171"/>
        <v>1</v>
      </c>
      <c r="BX349" s="247">
        <f t="shared" si="172"/>
        <v>1</v>
      </c>
      <c r="BY349" s="247">
        <f t="shared" si="173"/>
        <v>1</v>
      </c>
      <c r="BZ349" s="247">
        <f xml:space="preserve"> IF( ISNUMBER(#REF! ), 0, 1 )</f>
        <v>1</v>
      </c>
      <c r="CA349" s="247">
        <f t="shared" si="174"/>
        <v>1</v>
      </c>
      <c r="CB349" s="322"/>
      <c r="CC349" s="196"/>
      <c r="CD349" s="196"/>
      <c r="CE349" s="687"/>
      <c r="CF349" s="687"/>
      <c r="CG349" s="687"/>
    </row>
    <row r="350" spans="1:85" s="2444" customFormat="1" ht="15.75" customHeight="1">
      <c r="A350" s="687"/>
      <c r="B350" s="3053"/>
      <c r="C350" s="3054"/>
      <c r="D350" s="3085" t="s">
        <v>3600</v>
      </c>
      <c r="E350" s="3086"/>
      <c r="F350" s="3054"/>
      <c r="G350" s="3054"/>
      <c r="H350" s="3086"/>
      <c r="I350" s="3086"/>
      <c r="J350" s="3086"/>
      <c r="K350" s="3054"/>
      <c r="L350" s="3054"/>
      <c r="M350" s="3054"/>
      <c r="N350" s="3055"/>
      <c r="O350" s="3056"/>
      <c r="P350" s="3055"/>
      <c r="Q350" s="3057"/>
      <c r="R350" s="3056"/>
      <c r="S350" s="3056"/>
      <c r="T350" s="3056"/>
      <c r="U350" s="3090">
        <f t="shared" si="184"/>
        <v>0</v>
      </c>
      <c r="V350" s="3091">
        <f t="shared" si="185"/>
        <v>0</v>
      </c>
      <c r="W350" s="3091">
        <f t="shared" si="186"/>
        <v>0</v>
      </c>
      <c r="X350" s="3077"/>
      <c r="Y350" s="3075"/>
      <c r="Z350" s="3075"/>
      <c r="AA350" s="3058"/>
      <c r="AB350" s="3092">
        <f t="shared" si="187"/>
        <v>0</v>
      </c>
      <c r="AC350" s="3092" t="str">
        <f t="shared" si="188"/>
        <v/>
      </c>
      <c r="AD350" s="3058"/>
      <c r="AE350" s="3058"/>
      <c r="AF350" s="3056"/>
      <c r="AG350" s="3056"/>
      <c r="AH350" s="3056"/>
      <c r="AI350" s="3059" t="str">
        <f t="shared" si="176"/>
        <v>N</v>
      </c>
      <c r="AJ350" s="3059" t="str">
        <f t="shared" si="177"/>
        <v>N</v>
      </c>
      <c r="AK350" s="3059" t="str">
        <f t="shared" si="178"/>
        <v>N</v>
      </c>
      <c r="AL350" s="3059" t="str">
        <f t="shared" si="179"/>
        <v>N</v>
      </c>
      <c r="AM350" s="3059" t="str">
        <f t="shared" si="180"/>
        <v>N</v>
      </c>
      <c r="AN350" s="3059" t="str">
        <f t="shared" si="181"/>
        <v>N</v>
      </c>
      <c r="AO350" s="3059" t="str">
        <f t="shared" si="182"/>
        <v>N</v>
      </c>
      <c r="AP350" s="3059" t="str">
        <f t="shared" si="183"/>
        <v>N</v>
      </c>
      <c r="AQ350" s="3086"/>
      <c r="AR350" s="3060"/>
      <c r="AS350" s="32"/>
      <c r="AT350" s="34" t="s">
        <v>3942</v>
      </c>
      <c r="AU350" s="171"/>
      <c r="AV350" s="322"/>
      <c r="AW350" s="246" t="str">
        <f t="shared" si="175"/>
        <v>Please complete all cells in row</v>
      </c>
      <c r="AX350" s="322"/>
      <c r="AY350" s="196"/>
      <c r="AZ350" s="196"/>
      <c r="BA350" s="196"/>
      <c r="BB350" s="196"/>
      <c r="BC350" s="196"/>
      <c r="BD350" s="196"/>
      <c r="BE350" s="196"/>
      <c r="BF350" s="247">
        <f t="shared" si="162"/>
        <v>1</v>
      </c>
      <c r="BG350" s="247">
        <f t="shared" si="163"/>
        <v>1</v>
      </c>
      <c r="BH350" s="247">
        <f t="shared" si="164"/>
        <v>1</v>
      </c>
      <c r="BI350" s="247">
        <f t="shared" si="165"/>
        <v>1</v>
      </c>
      <c r="BJ350" s="247">
        <f t="shared" si="166"/>
        <v>1</v>
      </c>
      <c r="BK350" s="247">
        <f t="shared" si="167"/>
        <v>1</v>
      </c>
      <c r="BL350" s="247">
        <f t="shared" si="168"/>
        <v>1</v>
      </c>
      <c r="BM350" s="232"/>
      <c r="BN350" s="232"/>
      <c r="BO350" s="232"/>
      <c r="BP350" s="232"/>
      <c r="BQ350" s="232"/>
      <c r="BR350" s="232"/>
      <c r="BS350" s="247">
        <f t="shared" si="169"/>
        <v>1</v>
      </c>
      <c r="BT350" s="232"/>
      <c r="BU350" s="232"/>
      <c r="BV350" s="247">
        <f t="shared" si="170"/>
        <v>1</v>
      </c>
      <c r="BW350" s="247">
        <f t="shared" si="171"/>
        <v>1</v>
      </c>
      <c r="BX350" s="247">
        <f t="shared" si="172"/>
        <v>1</v>
      </c>
      <c r="BY350" s="247">
        <f t="shared" si="173"/>
        <v>1</v>
      </c>
      <c r="BZ350" s="247">
        <f xml:space="preserve"> IF( ISNUMBER(#REF! ), 0, 1 )</f>
        <v>1</v>
      </c>
      <c r="CA350" s="247">
        <f t="shared" si="174"/>
        <v>1</v>
      </c>
      <c r="CB350" s="322"/>
      <c r="CC350" s="196"/>
      <c r="CD350" s="196"/>
      <c r="CE350" s="687"/>
      <c r="CF350" s="687"/>
      <c r="CG350" s="687"/>
    </row>
    <row r="351" spans="1:85" s="2444" customFormat="1" ht="15.75" customHeight="1">
      <c r="A351" s="687"/>
      <c r="B351" s="3053"/>
      <c r="C351" s="3054"/>
      <c r="D351" s="3085" t="s">
        <v>3600</v>
      </c>
      <c r="E351" s="3086"/>
      <c r="F351" s="3054"/>
      <c r="G351" s="3054"/>
      <c r="H351" s="3086"/>
      <c r="I351" s="3086"/>
      <c r="J351" s="3086"/>
      <c r="K351" s="3054"/>
      <c r="L351" s="3054"/>
      <c r="M351" s="3054"/>
      <c r="N351" s="3055"/>
      <c r="O351" s="3056"/>
      <c r="P351" s="3055"/>
      <c r="Q351" s="3057"/>
      <c r="R351" s="3056"/>
      <c r="S351" s="3056"/>
      <c r="T351" s="3056"/>
      <c r="U351" s="3090">
        <f t="shared" si="184"/>
        <v>0</v>
      </c>
      <c r="V351" s="3091">
        <f t="shared" si="185"/>
        <v>0</v>
      </c>
      <c r="W351" s="3091">
        <f t="shared" si="186"/>
        <v>0</v>
      </c>
      <c r="X351" s="3077"/>
      <c r="Y351" s="3075"/>
      <c r="Z351" s="3075"/>
      <c r="AA351" s="3058"/>
      <c r="AB351" s="3092">
        <f t="shared" si="187"/>
        <v>0</v>
      </c>
      <c r="AC351" s="3092" t="str">
        <f t="shared" si="188"/>
        <v/>
      </c>
      <c r="AD351" s="3058"/>
      <c r="AE351" s="3058"/>
      <c r="AF351" s="3056"/>
      <c r="AG351" s="3056"/>
      <c r="AH351" s="3056"/>
      <c r="AI351" s="3059" t="str">
        <f t="shared" si="176"/>
        <v>N</v>
      </c>
      <c r="AJ351" s="3059" t="str">
        <f t="shared" si="177"/>
        <v>N</v>
      </c>
      <c r="AK351" s="3059" t="str">
        <f t="shared" si="178"/>
        <v>N</v>
      </c>
      <c r="AL351" s="3059" t="str">
        <f t="shared" si="179"/>
        <v>N</v>
      </c>
      <c r="AM351" s="3059" t="str">
        <f t="shared" si="180"/>
        <v>N</v>
      </c>
      <c r="AN351" s="3059" t="str">
        <f t="shared" si="181"/>
        <v>N</v>
      </c>
      <c r="AO351" s="3059" t="str">
        <f t="shared" si="182"/>
        <v>N</v>
      </c>
      <c r="AP351" s="3059" t="str">
        <f t="shared" si="183"/>
        <v>N</v>
      </c>
      <c r="AQ351" s="3086"/>
      <c r="AR351" s="3060"/>
      <c r="AS351" s="32"/>
      <c r="AT351" s="34" t="s">
        <v>3943</v>
      </c>
      <c r="AU351" s="171"/>
      <c r="AV351" s="322"/>
      <c r="AW351" s="246" t="str">
        <f t="shared" si="175"/>
        <v>Please complete all cells in row</v>
      </c>
      <c r="AX351" s="322"/>
      <c r="AY351" s="196"/>
      <c r="AZ351" s="196"/>
      <c r="BA351" s="196"/>
      <c r="BB351" s="196"/>
      <c r="BC351" s="196"/>
      <c r="BD351" s="196"/>
      <c r="BE351" s="196"/>
      <c r="BF351" s="247">
        <f t="shared" si="162"/>
        <v>1</v>
      </c>
      <c r="BG351" s="247">
        <f t="shared" si="163"/>
        <v>1</v>
      </c>
      <c r="BH351" s="247">
        <f t="shared" si="164"/>
        <v>1</v>
      </c>
      <c r="BI351" s="247">
        <f t="shared" si="165"/>
        <v>1</v>
      </c>
      <c r="BJ351" s="247">
        <f t="shared" si="166"/>
        <v>1</v>
      </c>
      <c r="BK351" s="247">
        <f t="shared" si="167"/>
        <v>1</v>
      </c>
      <c r="BL351" s="247">
        <f t="shared" si="168"/>
        <v>1</v>
      </c>
      <c r="BM351" s="232"/>
      <c r="BN351" s="232"/>
      <c r="BO351" s="232"/>
      <c r="BP351" s="232"/>
      <c r="BQ351" s="232"/>
      <c r="BR351" s="232"/>
      <c r="BS351" s="247">
        <f t="shared" si="169"/>
        <v>1</v>
      </c>
      <c r="BT351" s="232"/>
      <c r="BU351" s="232"/>
      <c r="BV351" s="247">
        <f t="shared" si="170"/>
        <v>1</v>
      </c>
      <c r="BW351" s="247">
        <f t="shared" si="171"/>
        <v>1</v>
      </c>
      <c r="BX351" s="247">
        <f t="shared" si="172"/>
        <v>1</v>
      </c>
      <c r="BY351" s="247">
        <f t="shared" si="173"/>
        <v>1</v>
      </c>
      <c r="BZ351" s="247">
        <f xml:space="preserve"> IF( ISNUMBER(#REF! ), 0, 1 )</f>
        <v>1</v>
      </c>
      <c r="CA351" s="247">
        <f t="shared" si="174"/>
        <v>1</v>
      </c>
      <c r="CB351" s="322"/>
      <c r="CC351" s="196"/>
      <c r="CD351" s="196"/>
      <c r="CE351" s="687"/>
      <c r="CF351" s="687"/>
      <c r="CG351" s="687"/>
    </row>
    <row r="352" spans="1:85" s="2444" customFormat="1" ht="15.75" customHeight="1">
      <c r="A352" s="687"/>
      <c r="B352" s="3053"/>
      <c r="C352" s="3054"/>
      <c r="D352" s="3085" t="s">
        <v>3600</v>
      </c>
      <c r="E352" s="3086"/>
      <c r="F352" s="3054"/>
      <c r="G352" s="3054"/>
      <c r="H352" s="3086"/>
      <c r="I352" s="3086"/>
      <c r="J352" s="3086"/>
      <c r="K352" s="3054"/>
      <c r="L352" s="3054"/>
      <c r="M352" s="3054"/>
      <c r="N352" s="3055"/>
      <c r="O352" s="3056"/>
      <c r="P352" s="3055"/>
      <c r="Q352" s="3057"/>
      <c r="R352" s="3056"/>
      <c r="S352" s="3056"/>
      <c r="T352" s="3056"/>
      <c r="U352" s="3090">
        <f t="shared" si="184"/>
        <v>0</v>
      </c>
      <c r="V352" s="3091">
        <f t="shared" si="185"/>
        <v>0</v>
      </c>
      <c r="W352" s="3091">
        <f t="shared" si="186"/>
        <v>0</v>
      </c>
      <c r="X352" s="3077"/>
      <c r="Y352" s="3075"/>
      <c r="Z352" s="3075"/>
      <c r="AA352" s="3058"/>
      <c r="AB352" s="3092">
        <f t="shared" si="187"/>
        <v>0</v>
      </c>
      <c r="AC352" s="3092" t="str">
        <f t="shared" si="188"/>
        <v/>
      </c>
      <c r="AD352" s="3058"/>
      <c r="AE352" s="3058"/>
      <c r="AF352" s="3056"/>
      <c r="AG352" s="3056"/>
      <c r="AH352" s="3056"/>
      <c r="AI352" s="3059" t="str">
        <f t="shared" si="176"/>
        <v>N</v>
      </c>
      <c r="AJ352" s="3059" t="str">
        <f t="shared" si="177"/>
        <v>N</v>
      </c>
      <c r="AK352" s="3059" t="str">
        <f t="shared" si="178"/>
        <v>N</v>
      </c>
      <c r="AL352" s="3059" t="str">
        <f t="shared" si="179"/>
        <v>N</v>
      </c>
      <c r="AM352" s="3059" t="str">
        <f t="shared" si="180"/>
        <v>N</v>
      </c>
      <c r="AN352" s="3059" t="str">
        <f t="shared" si="181"/>
        <v>N</v>
      </c>
      <c r="AO352" s="3059" t="str">
        <f t="shared" si="182"/>
        <v>N</v>
      </c>
      <c r="AP352" s="3059" t="str">
        <f t="shared" si="183"/>
        <v>N</v>
      </c>
      <c r="AQ352" s="3086"/>
      <c r="AR352" s="3060"/>
      <c r="AS352" s="32"/>
      <c r="AT352" s="34" t="s">
        <v>3944</v>
      </c>
      <c r="AU352" s="171"/>
      <c r="AV352" s="322"/>
      <c r="AW352" s="246" t="str">
        <f t="shared" si="175"/>
        <v>Please complete all cells in row</v>
      </c>
      <c r="AX352" s="322"/>
      <c r="AY352" s="196"/>
      <c r="AZ352" s="196"/>
      <c r="BA352" s="196"/>
      <c r="BB352" s="196"/>
      <c r="BC352" s="196"/>
      <c r="BD352" s="196"/>
      <c r="BE352" s="196"/>
      <c r="BF352" s="247">
        <f t="shared" ref="BF352:BF407" si="189" xml:space="preserve"> IF( ISNUMBER( N224 ), 0, 1 )</f>
        <v>1</v>
      </c>
      <c r="BG352" s="247">
        <f t="shared" ref="BG352:BG407" si="190" xml:space="preserve"> IF( ISNUMBER(O352 ), 0, 1 )</f>
        <v>1</v>
      </c>
      <c r="BH352" s="247">
        <f t="shared" ref="BH352:BH407" si="191" xml:space="preserve"> IF( ISNUMBER(P352 ), 0, 1 )</f>
        <v>1</v>
      </c>
      <c r="BI352" s="247">
        <f t="shared" ref="BI352:BI407" si="192" xml:space="preserve"> IF( ISNUMBER(Q352 ), 0, 1 )</f>
        <v>1</v>
      </c>
      <c r="BJ352" s="247">
        <f t="shared" ref="BJ352:BJ407" si="193" xml:space="preserve"> IF( ISNUMBER(R352 ), 0, 1 )</f>
        <v>1</v>
      </c>
      <c r="BK352" s="247">
        <f t="shared" ref="BK352:BK407" si="194" xml:space="preserve"> IF( ISNUMBER(S352 ), 0, 1 )</f>
        <v>1</v>
      </c>
      <c r="BL352" s="247">
        <f t="shared" ref="BL352:BL407" si="195" xml:space="preserve"> IF( ISNUMBER(T352 ), 0, 1 )</f>
        <v>1</v>
      </c>
      <c r="BM352" s="232"/>
      <c r="BN352" s="232"/>
      <c r="BO352" s="232"/>
      <c r="BP352" s="232"/>
      <c r="BQ352" s="232"/>
      <c r="BR352" s="232"/>
      <c r="BS352" s="247">
        <f t="shared" ref="BS352:BS407" si="196" xml:space="preserve"> IF( ISNUMBER(AA352 ), 0, 1 )</f>
        <v>1</v>
      </c>
      <c r="BT352" s="232"/>
      <c r="BU352" s="232"/>
      <c r="BV352" s="247">
        <f t="shared" ref="BV352:BV407" si="197" xml:space="preserve"> IF( ISNUMBER(AD352 ), 0, 1 )</f>
        <v>1</v>
      </c>
      <c r="BW352" s="247">
        <f t="shared" ref="BW352:BW407" si="198" xml:space="preserve"> IF( ISNUMBER(AE352 ), 0, 1 )</f>
        <v>1</v>
      </c>
      <c r="BX352" s="247">
        <f t="shared" ref="BX352:BX407" si="199" xml:space="preserve"> IF( ISNUMBER(AF352 ), 0, 1 )</f>
        <v>1</v>
      </c>
      <c r="BY352" s="247">
        <f t="shared" ref="BY352:BY407" si="200" xml:space="preserve"> IF( ISNUMBER(AG352 ), 0, 1 )</f>
        <v>1</v>
      </c>
      <c r="BZ352" s="247">
        <f xml:space="preserve"> IF( ISNUMBER(#REF! ), 0, 1 )</f>
        <v>1</v>
      </c>
      <c r="CA352" s="247">
        <f t="shared" ref="CA352:CA407" si="201" xml:space="preserve"> IF( ISNUMBER(AR352 ), 0, 1 )</f>
        <v>1</v>
      </c>
      <c r="CB352" s="322"/>
      <c r="CC352" s="196"/>
      <c r="CD352" s="196"/>
      <c r="CE352" s="687"/>
      <c r="CF352" s="687"/>
      <c r="CG352" s="687"/>
    </row>
    <row r="353" spans="1:85" s="2444" customFormat="1" ht="15.75" customHeight="1">
      <c r="A353" s="687"/>
      <c r="B353" s="3053"/>
      <c r="C353" s="3054"/>
      <c r="D353" s="3085" t="s">
        <v>3600</v>
      </c>
      <c r="E353" s="3086"/>
      <c r="F353" s="3054"/>
      <c r="G353" s="3054"/>
      <c r="H353" s="3086"/>
      <c r="I353" s="3086"/>
      <c r="J353" s="3086"/>
      <c r="K353" s="3054"/>
      <c r="L353" s="3054"/>
      <c r="M353" s="3054"/>
      <c r="N353" s="3055"/>
      <c r="O353" s="3056"/>
      <c r="P353" s="3055"/>
      <c r="Q353" s="3057"/>
      <c r="R353" s="3056"/>
      <c r="S353" s="3056"/>
      <c r="T353" s="3056"/>
      <c r="U353" s="3090">
        <f t="shared" si="184"/>
        <v>0</v>
      </c>
      <c r="V353" s="3091">
        <f t="shared" si="185"/>
        <v>0</v>
      </c>
      <c r="W353" s="3091">
        <f t="shared" si="186"/>
        <v>0</v>
      </c>
      <c r="X353" s="3077"/>
      <c r="Y353" s="3075"/>
      <c r="Z353" s="3075"/>
      <c r="AA353" s="3058"/>
      <c r="AB353" s="3092">
        <f t="shared" si="187"/>
        <v>0</v>
      </c>
      <c r="AC353" s="3092" t="str">
        <f t="shared" si="188"/>
        <v/>
      </c>
      <c r="AD353" s="3058"/>
      <c r="AE353" s="3058"/>
      <c r="AF353" s="3056"/>
      <c r="AG353" s="3056"/>
      <c r="AH353" s="3056"/>
      <c r="AI353" s="3059" t="str">
        <f t="shared" si="176"/>
        <v>N</v>
      </c>
      <c r="AJ353" s="3059" t="str">
        <f t="shared" si="177"/>
        <v>N</v>
      </c>
      <c r="AK353" s="3059" t="str">
        <f t="shared" si="178"/>
        <v>N</v>
      </c>
      <c r="AL353" s="3059" t="str">
        <f t="shared" si="179"/>
        <v>N</v>
      </c>
      <c r="AM353" s="3059" t="str">
        <f t="shared" si="180"/>
        <v>N</v>
      </c>
      <c r="AN353" s="3059" t="str">
        <f t="shared" si="181"/>
        <v>N</v>
      </c>
      <c r="AO353" s="3059" t="str">
        <f t="shared" si="182"/>
        <v>N</v>
      </c>
      <c r="AP353" s="3059" t="str">
        <f t="shared" si="183"/>
        <v>N</v>
      </c>
      <c r="AQ353" s="3086"/>
      <c r="AR353" s="3060"/>
      <c r="AS353" s="32"/>
      <c r="AT353" s="34" t="s">
        <v>3945</v>
      </c>
      <c r="AU353" s="171"/>
      <c r="AV353" s="322"/>
      <c r="AW353" s="246" t="str">
        <f t="shared" si="175"/>
        <v>Please complete all cells in row</v>
      </c>
      <c r="AX353" s="322"/>
      <c r="AY353" s="196"/>
      <c r="AZ353" s="196"/>
      <c r="BA353" s="196"/>
      <c r="BB353" s="196"/>
      <c r="BC353" s="196"/>
      <c r="BD353" s="196"/>
      <c r="BE353" s="196"/>
      <c r="BF353" s="247">
        <f t="shared" si="189"/>
        <v>1</v>
      </c>
      <c r="BG353" s="247">
        <f t="shared" si="190"/>
        <v>1</v>
      </c>
      <c r="BH353" s="247">
        <f t="shared" si="191"/>
        <v>1</v>
      </c>
      <c r="BI353" s="247">
        <f t="shared" si="192"/>
        <v>1</v>
      </c>
      <c r="BJ353" s="247">
        <f t="shared" si="193"/>
        <v>1</v>
      </c>
      <c r="BK353" s="247">
        <f t="shared" si="194"/>
        <v>1</v>
      </c>
      <c r="BL353" s="247">
        <f t="shared" si="195"/>
        <v>1</v>
      </c>
      <c r="BM353" s="232"/>
      <c r="BN353" s="232"/>
      <c r="BO353" s="232"/>
      <c r="BP353" s="232"/>
      <c r="BQ353" s="232"/>
      <c r="BR353" s="232"/>
      <c r="BS353" s="247">
        <f t="shared" si="196"/>
        <v>1</v>
      </c>
      <c r="BT353" s="232"/>
      <c r="BU353" s="232"/>
      <c r="BV353" s="247">
        <f t="shared" si="197"/>
        <v>1</v>
      </c>
      <c r="BW353" s="247">
        <f t="shared" si="198"/>
        <v>1</v>
      </c>
      <c r="BX353" s="247">
        <f t="shared" si="199"/>
        <v>1</v>
      </c>
      <c r="BY353" s="247">
        <f t="shared" si="200"/>
        <v>1</v>
      </c>
      <c r="BZ353" s="247">
        <f xml:space="preserve"> IF( ISNUMBER(#REF! ), 0, 1 )</f>
        <v>1</v>
      </c>
      <c r="CA353" s="247">
        <f t="shared" si="201"/>
        <v>1</v>
      </c>
      <c r="CB353" s="322"/>
      <c r="CC353" s="196"/>
      <c r="CD353" s="196"/>
      <c r="CE353" s="687"/>
      <c r="CF353" s="687"/>
      <c r="CG353" s="687"/>
    </row>
    <row r="354" spans="1:85" s="2444" customFormat="1" ht="15.75" customHeight="1">
      <c r="A354" s="687"/>
      <c r="B354" s="3053"/>
      <c r="C354" s="3054"/>
      <c r="D354" s="3085" t="s">
        <v>3600</v>
      </c>
      <c r="E354" s="3086"/>
      <c r="F354" s="3054"/>
      <c r="G354" s="3054"/>
      <c r="H354" s="3086"/>
      <c r="I354" s="3086"/>
      <c r="J354" s="3086"/>
      <c r="K354" s="3054"/>
      <c r="L354" s="3054"/>
      <c r="M354" s="3054"/>
      <c r="N354" s="3055"/>
      <c r="O354" s="3056"/>
      <c r="P354" s="3055"/>
      <c r="Q354" s="3057"/>
      <c r="R354" s="3056"/>
      <c r="S354" s="3056"/>
      <c r="T354" s="3056"/>
      <c r="U354" s="3090">
        <f t="shared" si="184"/>
        <v>0</v>
      </c>
      <c r="V354" s="3091">
        <f t="shared" si="185"/>
        <v>0</v>
      </c>
      <c r="W354" s="3091">
        <f t="shared" si="186"/>
        <v>0</v>
      </c>
      <c r="X354" s="3077"/>
      <c r="Y354" s="3075"/>
      <c r="Z354" s="3075"/>
      <c r="AA354" s="3058"/>
      <c r="AB354" s="3092">
        <f t="shared" si="187"/>
        <v>0</v>
      </c>
      <c r="AC354" s="3092" t="str">
        <f t="shared" si="188"/>
        <v/>
      </c>
      <c r="AD354" s="3058"/>
      <c r="AE354" s="3058"/>
      <c r="AF354" s="3056"/>
      <c r="AG354" s="3056"/>
      <c r="AH354" s="3056"/>
      <c r="AI354" s="3059" t="str">
        <f t="shared" si="176"/>
        <v>N</v>
      </c>
      <c r="AJ354" s="3059" t="str">
        <f t="shared" si="177"/>
        <v>N</v>
      </c>
      <c r="AK354" s="3059" t="str">
        <f t="shared" si="178"/>
        <v>N</v>
      </c>
      <c r="AL354" s="3059" t="str">
        <f t="shared" si="179"/>
        <v>N</v>
      </c>
      <c r="AM354" s="3059" t="str">
        <f t="shared" si="180"/>
        <v>N</v>
      </c>
      <c r="AN354" s="3059" t="str">
        <f t="shared" si="181"/>
        <v>N</v>
      </c>
      <c r="AO354" s="3059" t="str">
        <f t="shared" si="182"/>
        <v>N</v>
      </c>
      <c r="AP354" s="3059" t="str">
        <f t="shared" si="183"/>
        <v>N</v>
      </c>
      <c r="AQ354" s="3086"/>
      <c r="AR354" s="3060"/>
      <c r="AS354" s="32"/>
      <c r="AT354" s="34" t="s">
        <v>3946</v>
      </c>
      <c r="AU354" s="171"/>
      <c r="AV354" s="322"/>
      <c r="AW354" s="246" t="str">
        <f t="shared" si="175"/>
        <v>Please complete all cells in row</v>
      </c>
      <c r="AX354" s="322"/>
      <c r="AY354" s="196"/>
      <c r="AZ354" s="196"/>
      <c r="BA354" s="196"/>
      <c r="BB354" s="196"/>
      <c r="BC354" s="196"/>
      <c r="BD354" s="196"/>
      <c r="BE354" s="196"/>
      <c r="BF354" s="247">
        <f t="shared" si="189"/>
        <v>1</v>
      </c>
      <c r="BG354" s="247">
        <f t="shared" si="190"/>
        <v>1</v>
      </c>
      <c r="BH354" s="247">
        <f t="shared" si="191"/>
        <v>1</v>
      </c>
      <c r="BI354" s="247">
        <f t="shared" si="192"/>
        <v>1</v>
      </c>
      <c r="BJ354" s="247">
        <f t="shared" si="193"/>
        <v>1</v>
      </c>
      <c r="BK354" s="247">
        <f t="shared" si="194"/>
        <v>1</v>
      </c>
      <c r="BL354" s="247">
        <f t="shared" si="195"/>
        <v>1</v>
      </c>
      <c r="BM354" s="232"/>
      <c r="BN354" s="232"/>
      <c r="BO354" s="232"/>
      <c r="BP354" s="232"/>
      <c r="BQ354" s="232"/>
      <c r="BR354" s="232"/>
      <c r="BS354" s="247">
        <f t="shared" si="196"/>
        <v>1</v>
      </c>
      <c r="BT354" s="232"/>
      <c r="BU354" s="232"/>
      <c r="BV354" s="247">
        <f t="shared" si="197"/>
        <v>1</v>
      </c>
      <c r="BW354" s="247">
        <f t="shared" si="198"/>
        <v>1</v>
      </c>
      <c r="BX354" s="247">
        <f t="shared" si="199"/>
        <v>1</v>
      </c>
      <c r="BY354" s="247">
        <f t="shared" si="200"/>
        <v>1</v>
      </c>
      <c r="BZ354" s="247">
        <f xml:space="preserve"> IF( ISNUMBER(#REF! ), 0, 1 )</f>
        <v>1</v>
      </c>
      <c r="CA354" s="247">
        <f t="shared" si="201"/>
        <v>1</v>
      </c>
      <c r="CB354" s="322"/>
      <c r="CC354" s="196"/>
      <c r="CD354" s="196"/>
      <c r="CE354" s="687"/>
      <c r="CF354" s="687"/>
      <c r="CG354" s="687"/>
    </row>
    <row r="355" spans="1:85" s="2444" customFormat="1" ht="15.75" customHeight="1">
      <c r="A355" s="687"/>
      <c r="B355" s="3053"/>
      <c r="C355" s="3054"/>
      <c r="D355" s="3085" t="s">
        <v>3600</v>
      </c>
      <c r="E355" s="3086"/>
      <c r="F355" s="3054"/>
      <c r="G355" s="3054"/>
      <c r="H355" s="3086"/>
      <c r="I355" s="3086"/>
      <c r="J355" s="3086"/>
      <c r="K355" s="3054"/>
      <c r="L355" s="3054"/>
      <c r="M355" s="3054"/>
      <c r="N355" s="3055"/>
      <c r="O355" s="3056"/>
      <c r="P355" s="3055"/>
      <c r="Q355" s="3057"/>
      <c r="R355" s="3056"/>
      <c r="S355" s="3056"/>
      <c r="T355" s="3056"/>
      <c r="U355" s="3090">
        <f t="shared" si="184"/>
        <v>0</v>
      </c>
      <c r="V355" s="3091">
        <f t="shared" si="185"/>
        <v>0</v>
      </c>
      <c r="W355" s="3091">
        <f t="shared" si="186"/>
        <v>0</v>
      </c>
      <c r="X355" s="3077"/>
      <c r="Y355" s="3075"/>
      <c r="Z355" s="3075"/>
      <c r="AA355" s="3058"/>
      <c r="AB355" s="3092">
        <f t="shared" si="187"/>
        <v>0</v>
      </c>
      <c r="AC355" s="3092" t="str">
        <f t="shared" si="188"/>
        <v/>
      </c>
      <c r="AD355" s="3058"/>
      <c r="AE355" s="3058"/>
      <c r="AF355" s="3056"/>
      <c r="AG355" s="3056"/>
      <c r="AH355" s="3056"/>
      <c r="AI355" s="3059" t="str">
        <f t="shared" si="176"/>
        <v>N</v>
      </c>
      <c r="AJ355" s="3059" t="str">
        <f t="shared" si="177"/>
        <v>N</v>
      </c>
      <c r="AK355" s="3059" t="str">
        <f t="shared" si="178"/>
        <v>N</v>
      </c>
      <c r="AL355" s="3059" t="str">
        <f t="shared" si="179"/>
        <v>N</v>
      </c>
      <c r="AM355" s="3059" t="str">
        <f t="shared" si="180"/>
        <v>N</v>
      </c>
      <c r="AN355" s="3059" t="str">
        <f t="shared" si="181"/>
        <v>N</v>
      </c>
      <c r="AO355" s="3059" t="str">
        <f t="shared" si="182"/>
        <v>N</v>
      </c>
      <c r="AP355" s="3059" t="str">
        <f t="shared" si="183"/>
        <v>N</v>
      </c>
      <c r="AQ355" s="3086"/>
      <c r="AR355" s="3060"/>
      <c r="AS355" s="32"/>
      <c r="AT355" s="34" t="s">
        <v>3947</v>
      </c>
      <c r="AU355" s="171"/>
      <c r="AV355" s="322"/>
      <c r="AW355" s="246" t="str">
        <f t="shared" si="175"/>
        <v>Please complete all cells in row</v>
      </c>
      <c r="AX355" s="322"/>
      <c r="AY355" s="196"/>
      <c r="AZ355" s="196"/>
      <c r="BA355" s="196"/>
      <c r="BB355" s="196"/>
      <c r="BC355" s="196"/>
      <c r="BD355" s="196"/>
      <c r="BE355" s="196"/>
      <c r="BF355" s="247">
        <f t="shared" si="189"/>
        <v>1</v>
      </c>
      <c r="BG355" s="247">
        <f t="shared" si="190"/>
        <v>1</v>
      </c>
      <c r="BH355" s="247">
        <f t="shared" si="191"/>
        <v>1</v>
      </c>
      <c r="BI355" s="247">
        <f t="shared" si="192"/>
        <v>1</v>
      </c>
      <c r="BJ355" s="247">
        <f t="shared" si="193"/>
        <v>1</v>
      </c>
      <c r="BK355" s="247">
        <f t="shared" si="194"/>
        <v>1</v>
      </c>
      <c r="BL355" s="247">
        <f t="shared" si="195"/>
        <v>1</v>
      </c>
      <c r="BM355" s="232"/>
      <c r="BN355" s="232"/>
      <c r="BO355" s="232"/>
      <c r="BP355" s="232"/>
      <c r="BQ355" s="232"/>
      <c r="BR355" s="232"/>
      <c r="BS355" s="247">
        <f t="shared" si="196"/>
        <v>1</v>
      </c>
      <c r="BT355" s="232"/>
      <c r="BU355" s="232"/>
      <c r="BV355" s="247">
        <f t="shared" si="197"/>
        <v>1</v>
      </c>
      <c r="BW355" s="247">
        <f t="shared" si="198"/>
        <v>1</v>
      </c>
      <c r="BX355" s="247">
        <f t="shared" si="199"/>
        <v>1</v>
      </c>
      <c r="BY355" s="247">
        <f t="shared" si="200"/>
        <v>1</v>
      </c>
      <c r="BZ355" s="247">
        <f xml:space="preserve"> IF( ISNUMBER(#REF! ), 0, 1 )</f>
        <v>1</v>
      </c>
      <c r="CA355" s="247">
        <f t="shared" si="201"/>
        <v>1</v>
      </c>
      <c r="CB355" s="322"/>
      <c r="CC355" s="196"/>
      <c r="CD355" s="196"/>
      <c r="CE355" s="687"/>
      <c r="CF355" s="687"/>
      <c r="CG355" s="687"/>
    </row>
    <row r="356" spans="1:85" s="2444" customFormat="1" ht="15.75" customHeight="1">
      <c r="A356" s="687"/>
      <c r="B356" s="3053"/>
      <c r="C356" s="3054"/>
      <c r="D356" s="3085" t="s">
        <v>3600</v>
      </c>
      <c r="E356" s="3086"/>
      <c r="F356" s="3054"/>
      <c r="G356" s="3054"/>
      <c r="H356" s="3086"/>
      <c r="I356" s="3086"/>
      <c r="J356" s="3086"/>
      <c r="K356" s="3054"/>
      <c r="L356" s="3054"/>
      <c r="M356" s="3054"/>
      <c r="N356" s="3055"/>
      <c r="O356" s="3056"/>
      <c r="P356" s="3055"/>
      <c r="Q356" s="3057"/>
      <c r="R356" s="3056"/>
      <c r="S356" s="3056"/>
      <c r="T356" s="3056"/>
      <c r="U356" s="3090">
        <f t="shared" si="184"/>
        <v>0</v>
      </c>
      <c r="V356" s="3091">
        <f t="shared" si="185"/>
        <v>0</v>
      </c>
      <c r="W356" s="3091">
        <f t="shared" si="186"/>
        <v>0</v>
      </c>
      <c r="X356" s="3077"/>
      <c r="Y356" s="3075"/>
      <c r="Z356" s="3075"/>
      <c r="AA356" s="3058"/>
      <c r="AB356" s="3092">
        <f t="shared" si="187"/>
        <v>0</v>
      </c>
      <c r="AC356" s="3092" t="str">
        <f t="shared" si="188"/>
        <v/>
      </c>
      <c r="AD356" s="3058"/>
      <c r="AE356" s="3058"/>
      <c r="AF356" s="3056"/>
      <c r="AG356" s="3056"/>
      <c r="AH356" s="3056"/>
      <c r="AI356" s="3059" t="str">
        <f t="shared" si="176"/>
        <v>N</v>
      </c>
      <c r="AJ356" s="3059" t="str">
        <f t="shared" si="177"/>
        <v>N</v>
      </c>
      <c r="AK356" s="3059" t="str">
        <f t="shared" si="178"/>
        <v>N</v>
      </c>
      <c r="AL356" s="3059" t="str">
        <f t="shared" si="179"/>
        <v>N</v>
      </c>
      <c r="AM356" s="3059" t="str">
        <f t="shared" si="180"/>
        <v>N</v>
      </c>
      <c r="AN356" s="3059" t="str">
        <f t="shared" si="181"/>
        <v>N</v>
      </c>
      <c r="AO356" s="3059" t="str">
        <f t="shared" si="182"/>
        <v>N</v>
      </c>
      <c r="AP356" s="3059" t="str">
        <f t="shared" si="183"/>
        <v>N</v>
      </c>
      <c r="AQ356" s="3086"/>
      <c r="AR356" s="3060"/>
      <c r="AS356" s="32"/>
      <c r="AT356" s="34" t="s">
        <v>3948</v>
      </c>
      <c r="AU356" s="171"/>
      <c r="AV356" s="322"/>
      <c r="AW356" s="246" t="str">
        <f t="shared" si="175"/>
        <v>Please complete all cells in row</v>
      </c>
      <c r="AX356" s="322"/>
      <c r="AY356" s="196"/>
      <c r="AZ356" s="196"/>
      <c r="BA356" s="196"/>
      <c r="BB356" s="196"/>
      <c r="BC356" s="196"/>
      <c r="BD356" s="196"/>
      <c r="BE356" s="196"/>
      <c r="BF356" s="247">
        <f t="shared" si="189"/>
        <v>1</v>
      </c>
      <c r="BG356" s="247">
        <f t="shared" si="190"/>
        <v>1</v>
      </c>
      <c r="BH356" s="247">
        <f t="shared" si="191"/>
        <v>1</v>
      </c>
      <c r="BI356" s="247">
        <f t="shared" si="192"/>
        <v>1</v>
      </c>
      <c r="BJ356" s="247">
        <f t="shared" si="193"/>
        <v>1</v>
      </c>
      <c r="BK356" s="247">
        <f t="shared" si="194"/>
        <v>1</v>
      </c>
      <c r="BL356" s="247">
        <f t="shared" si="195"/>
        <v>1</v>
      </c>
      <c r="BM356" s="232"/>
      <c r="BN356" s="232"/>
      <c r="BO356" s="232"/>
      <c r="BP356" s="232"/>
      <c r="BQ356" s="232"/>
      <c r="BR356" s="232"/>
      <c r="BS356" s="247">
        <f t="shared" si="196"/>
        <v>1</v>
      </c>
      <c r="BT356" s="232"/>
      <c r="BU356" s="232"/>
      <c r="BV356" s="247">
        <f t="shared" si="197"/>
        <v>1</v>
      </c>
      <c r="BW356" s="247">
        <f t="shared" si="198"/>
        <v>1</v>
      </c>
      <c r="BX356" s="247">
        <f t="shared" si="199"/>
        <v>1</v>
      </c>
      <c r="BY356" s="247">
        <f t="shared" si="200"/>
        <v>1</v>
      </c>
      <c r="BZ356" s="247">
        <f xml:space="preserve"> IF( ISNUMBER(#REF! ), 0, 1 )</f>
        <v>1</v>
      </c>
      <c r="CA356" s="247">
        <f t="shared" si="201"/>
        <v>1</v>
      </c>
      <c r="CB356" s="322"/>
      <c r="CC356" s="196"/>
      <c r="CD356" s="196"/>
      <c r="CE356" s="687"/>
      <c r="CF356" s="687"/>
      <c r="CG356" s="687"/>
    </row>
    <row r="357" spans="1:85" s="2444" customFormat="1" ht="15.75" customHeight="1">
      <c r="A357" s="687"/>
      <c r="B357" s="3053"/>
      <c r="C357" s="3054"/>
      <c r="D357" s="3085" t="s">
        <v>3600</v>
      </c>
      <c r="E357" s="3086"/>
      <c r="F357" s="3054"/>
      <c r="G357" s="3054"/>
      <c r="H357" s="3086"/>
      <c r="I357" s="3086"/>
      <c r="J357" s="3086"/>
      <c r="K357" s="3054"/>
      <c r="L357" s="3054"/>
      <c r="M357" s="3054"/>
      <c r="N357" s="3055"/>
      <c r="O357" s="3056"/>
      <c r="P357" s="3055"/>
      <c r="Q357" s="3057"/>
      <c r="R357" s="3056"/>
      <c r="S357" s="3056"/>
      <c r="T357" s="3056"/>
      <c r="U357" s="3090">
        <f t="shared" si="184"/>
        <v>0</v>
      </c>
      <c r="V357" s="3091">
        <f t="shared" si="185"/>
        <v>0</v>
      </c>
      <c r="W357" s="3091">
        <f t="shared" si="186"/>
        <v>0</v>
      </c>
      <c r="X357" s="3077"/>
      <c r="Y357" s="3075"/>
      <c r="Z357" s="3075"/>
      <c r="AA357" s="3058"/>
      <c r="AB357" s="3092">
        <f t="shared" si="187"/>
        <v>0</v>
      </c>
      <c r="AC357" s="3092" t="str">
        <f t="shared" si="188"/>
        <v/>
      </c>
      <c r="AD357" s="3058"/>
      <c r="AE357" s="3058"/>
      <c r="AF357" s="3056"/>
      <c r="AG357" s="3056"/>
      <c r="AH357" s="3056"/>
      <c r="AI357" s="3059" t="str">
        <f t="shared" si="176"/>
        <v>N</v>
      </c>
      <c r="AJ357" s="3059" t="str">
        <f t="shared" si="177"/>
        <v>N</v>
      </c>
      <c r="AK357" s="3059" t="str">
        <f t="shared" si="178"/>
        <v>N</v>
      </c>
      <c r="AL357" s="3059" t="str">
        <f t="shared" si="179"/>
        <v>N</v>
      </c>
      <c r="AM357" s="3059" t="str">
        <f t="shared" si="180"/>
        <v>N</v>
      </c>
      <c r="AN357" s="3059" t="str">
        <f t="shared" si="181"/>
        <v>N</v>
      </c>
      <c r="AO357" s="3059" t="str">
        <f t="shared" si="182"/>
        <v>N</v>
      </c>
      <c r="AP357" s="3059" t="str">
        <f t="shared" si="183"/>
        <v>N</v>
      </c>
      <c r="AQ357" s="3086"/>
      <c r="AR357" s="3060"/>
      <c r="AS357" s="32"/>
      <c r="AT357" s="34" t="s">
        <v>3949</v>
      </c>
      <c r="AU357" s="171"/>
      <c r="AV357" s="322"/>
      <c r="AW357" s="246" t="str">
        <f t="shared" si="175"/>
        <v>Please complete all cells in row</v>
      </c>
      <c r="AX357" s="322"/>
      <c r="AY357" s="196"/>
      <c r="AZ357" s="196"/>
      <c r="BA357" s="196"/>
      <c r="BB357" s="196"/>
      <c r="BC357" s="196"/>
      <c r="BD357" s="196"/>
      <c r="BE357" s="196"/>
      <c r="BF357" s="247">
        <f t="shared" si="189"/>
        <v>1</v>
      </c>
      <c r="BG357" s="247">
        <f t="shared" si="190"/>
        <v>1</v>
      </c>
      <c r="BH357" s="247">
        <f t="shared" si="191"/>
        <v>1</v>
      </c>
      <c r="BI357" s="247">
        <f t="shared" si="192"/>
        <v>1</v>
      </c>
      <c r="BJ357" s="247">
        <f t="shared" si="193"/>
        <v>1</v>
      </c>
      <c r="BK357" s="247">
        <f t="shared" si="194"/>
        <v>1</v>
      </c>
      <c r="BL357" s="247">
        <f t="shared" si="195"/>
        <v>1</v>
      </c>
      <c r="BM357" s="232"/>
      <c r="BN357" s="232"/>
      <c r="BO357" s="232"/>
      <c r="BP357" s="232"/>
      <c r="BQ357" s="232"/>
      <c r="BR357" s="232"/>
      <c r="BS357" s="247">
        <f t="shared" si="196"/>
        <v>1</v>
      </c>
      <c r="BT357" s="232"/>
      <c r="BU357" s="232"/>
      <c r="BV357" s="247">
        <f t="shared" si="197"/>
        <v>1</v>
      </c>
      <c r="BW357" s="247">
        <f t="shared" si="198"/>
        <v>1</v>
      </c>
      <c r="BX357" s="247">
        <f t="shared" si="199"/>
        <v>1</v>
      </c>
      <c r="BY357" s="247">
        <f t="shared" si="200"/>
        <v>1</v>
      </c>
      <c r="BZ357" s="247">
        <f xml:space="preserve"> IF( ISNUMBER(#REF! ), 0, 1 )</f>
        <v>1</v>
      </c>
      <c r="CA357" s="247">
        <f t="shared" si="201"/>
        <v>1</v>
      </c>
      <c r="CB357" s="322"/>
      <c r="CC357" s="196"/>
      <c r="CD357" s="196"/>
      <c r="CE357" s="687"/>
      <c r="CF357" s="687"/>
      <c r="CG357" s="687"/>
    </row>
    <row r="358" spans="1:85" s="2444" customFormat="1" ht="15.75" customHeight="1">
      <c r="A358" s="687"/>
      <c r="B358" s="3053"/>
      <c r="C358" s="3054"/>
      <c r="D358" s="3085" t="s">
        <v>3600</v>
      </c>
      <c r="E358" s="3086"/>
      <c r="F358" s="3054"/>
      <c r="G358" s="3054"/>
      <c r="H358" s="3086"/>
      <c r="I358" s="3086"/>
      <c r="J358" s="3086"/>
      <c r="K358" s="3054"/>
      <c r="L358" s="3054"/>
      <c r="M358" s="3054"/>
      <c r="N358" s="3055"/>
      <c r="O358" s="3056"/>
      <c r="P358" s="3055"/>
      <c r="Q358" s="3057"/>
      <c r="R358" s="3056"/>
      <c r="S358" s="3056"/>
      <c r="T358" s="3056"/>
      <c r="U358" s="3090">
        <f t="shared" si="184"/>
        <v>0</v>
      </c>
      <c r="V358" s="3091">
        <f t="shared" si="185"/>
        <v>0</v>
      </c>
      <c r="W358" s="3091">
        <f t="shared" si="186"/>
        <v>0</v>
      </c>
      <c r="X358" s="3077"/>
      <c r="Y358" s="3075"/>
      <c r="Z358" s="3075"/>
      <c r="AA358" s="3058"/>
      <c r="AB358" s="3092">
        <f t="shared" si="187"/>
        <v>0</v>
      </c>
      <c r="AC358" s="3092" t="str">
        <f t="shared" si="188"/>
        <v/>
      </c>
      <c r="AD358" s="3058"/>
      <c r="AE358" s="3058"/>
      <c r="AF358" s="3056"/>
      <c r="AG358" s="3056"/>
      <c r="AH358" s="3056"/>
      <c r="AI358" s="3059" t="str">
        <f t="shared" si="176"/>
        <v>N</v>
      </c>
      <c r="AJ358" s="3059" t="str">
        <f t="shared" si="177"/>
        <v>N</v>
      </c>
      <c r="AK358" s="3059" t="str">
        <f t="shared" si="178"/>
        <v>N</v>
      </c>
      <c r="AL358" s="3059" t="str">
        <f t="shared" si="179"/>
        <v>N</v>
      </c>
      <c r="AM358" s="3059" t="str">
        <f t="shared" si="180"/>
        <v>N</v>
      </c>
      <c r="AN358" s="3059" t="str">
        <f t="shared" si="181"/>
        <v>N</v>
      </c>
      <c r="AO358" s="3059" t="str">
        <f t="shared" si="182"/>
        <v>N</v>
      </c>
      <c r="AP358" s="3059" t="str">
        <f t="shared" si="183"/>
        <v>N</v>
      </c>
      <c r="AQ358" s="3086"/>
      <c r="AR358" s="3060"/>
      <c r="AS358" s="32"/>
      <c r="AT358" s="34" t="s">
        <v>3950</v>
      </c>
      <c r="AU358" s="171"/>
      <c r="AV358" s="322"/>
      <c r="AW358" s="246" t="str">
        <f t="shared" si="175"/>
        <v>Please complete all cells in row</v>
      </c>
      <c r="AX358" s="322"/>
      <c r="AY358" s="196"/>
      <c r="AZ358" s="196"/>
      <c r="BA358" s="196"/>
      <c r="BB358" s="196"/>
      <c r="BC358" s="196"/>
      <c r="BD358" s="196"/>
      <c r="BE358" s="196"/>
      <c r="BF358" s="247">
        <f t="shared" si="189"/>
        <v>1</v>
      </c>
      <c r="BG358" s="247">
        <f t="shared" si="190"/>
        <v>1</v>
      </c>
      <c r="BH358" s="247">
        <f t="shared" si="191"/>
        <v>1</v>
      </c>
      <c r="BI358" s="247">
        <f t="shared" si="192"/>
        <v>1</v>
      </c>
      <c r="BJ358" s="247">
        <f t="shared" si="193"/>
        <v>1</v>
      </c>
      <c r="BK358" s="247">
        <f t="shared" si="194"/>
        <v>1</v>
      </c>
      <c r="BL358" s="247">
        <f t="shared" si="195"/>
        <v>1</v>
      </c>
      <c r="BM358" s="232"/>
      <c r="BN358" s="232"/>
      <c r="BO358" s="232"/>
      <c r="BP358" s="232"/>
      <c r="BQ358" s="232"/>
      <c r="BR358" s="232"/>
      <c r="BS358" s="247">
        <f t="shared" si="196"/>
        <v>1</v>
      </c>
      <c r="BT358" s="232"/>
      <c r="BU358" s="232"/>
      <c r="BV358" s="247">
        <f t="shared" si="197"/>
        <v>1</v>
      </c>
      <c r="BW358" s="247">
        <f t="shared" si="198"/>
        <v>1</v>
      </c>
      <c r="BX358" s="247">
        <f t="shared" si="199"/>
        <v>1</v>
      </c>
      <c r="BY358" s="247">
        <f t="shared" si="200"/>
        <v>1</v>
      </c>
      <c r="BZ358" s="247">
        <f xml:space="preserve"> IF( ISNUMBER(#REF! ), 0, 1 )</f>
        <v>1</v>
      </c>
      <c r="CA358" s="247">
        <f t="shared" si="201"/>
        <v>1</v>
      </c>
      <c r="CB358" s="322"/>
      <c r="CC358" s="196"/>
      <c r="CD358" s="196"/>
      <c r="CE358" s="687"/>
      <c r="CF358" s="687"/>
      <c r="CG358" s="687"/>
    </row>
    <row r="359" spans="1:85" s="2444" customFormat="1" ht="15.75" customHeight="1">
      <c r="A359" s="687"/>
      <c r="B359" s="3053"/>
      <c r="C359" s="3054"/>
      <c r="D359" s="3085" t="s">
        <v>3600</v>
      </c>
      <c r="E359" s="3086"/>
      <c r="F359" s="3054"/>
      <c r="G359" s="3054"/>
      <c r="H359" s="3086"/>
      <c r="I359" s="3086"/>
      <c r="J359" s="3086"/>
      <c r="K359" s="3054"/>
      <c r="L359" s="3054"/>
      <c r="M359" s="3054"/>
      <c r="N359" s="3055"/>
      <c r="O359" s="3056"/>
      <c r="P359" s="3055"/>
      <c r="Q359" s="3057"/>
      <c r="R359" s="3056"/>
      <c r="S359" s="3056"/>
      <c r="T359" s="3056"/>
      <c r="U359" s="3090">
        <f t="shared" si="184"/>
        <v>0</v>
      </c>
      <c r="V359" s="3091">
        <f t="shared" si="185"/>
        <v>0</v>
      </c>
      <c r="W359" s="3091">
        <f t="shared" si="186"/>
        <v>0</v>
      </c>
      <c r="X359" s="3077"/>
      <c r="Y359" s="3075"/>
      <c r="Z359" s="3075"/>
      <c r="AA359" s="3058"/>
      <c r="AB359" s="3092">
        <f t="shared" si="187"/>
        <v>0</v>
      </c>
      <c r="AC359" s="3092" t="str">
        <f t="shared" si="188"/>
        <v/>
      </c>
      <c r="AD359" s="3058"/>
      <c r="AE359" s="3058"/>
      <c r="AF359" s="3056"/>
      <c r="AG359" s="3056"/>
      <c r="AH359" s="3056"/>
      <c r="AI359" s="3059" t="str">
        <f t="shared" si="176"/>
        <v>N</v>
      </c>
      <c r="AJ359" s="3059" t="str">
        <f t="shared" si="177"/>
        <v>N</v>
      </c>
      <c r="AK359" s="3059" t="str">
        <f t="shared" si="178"/>
        <v>N</v>
      </c>
      <c r="AL359" s="3059" t="str">
        <f t="shared" si="179"/>
        <v>N</v>
      </c>
      <c r="AM359" s="3059" t="str">
        <f t="shared" si="180"/>
        <v>N</v>
      </c>
      <c r="AN359" s="3059" t="str">
        <f t="shared" si="181"/>
        <v>N</v>
      </c>
      <c r="AO359" s="3059" t="str">
        <f t="shared" si="182"/>
        <v>N</v>
      </c>
      <c r="AP359" s="3059" t="str">
        <f t="shared" si="183"/>
        <v>N</v>
      </c>
      <c r="AQ359" s="3086"/>
      <c r="AR359" s="3060"/>
      <c r="AS359" s="32"/>
      <c r="AT359" s="34" t="s">
        <v>3951</v>
      </c>
      <c r="AU359" s="171"/>
      <c r="AV359" s="322"/>
      <c r="AW359" s="246" t="str">
        <f t="shared" si="175"/>
        <v>Please complete all cells in row</v>
      </c>
      <c r="AX359" s="322"/>
      <c r="AY359" s="196"/>
      <c r="AZ359" s="196"/>
      <c r="BA359" s="196"/>
      <c r="BB359" s="196"/>
      <c r="BC359" s="196"/>
      <c r="BD359" s="196"/>
      <c r="BE359" s="196"/>
      <c r="BF359" s="247">
        <f t="shared" si="189"/>
        <v>1</v>
      </c>
      <c r="BG359" s="247">
        <f t="shared" si="190"/>
        <v>1</v>
      </c>
      <c r="BH359" s="247">
        <f t="shared" si="191"/>
        <v>1</v>
      </c>
      <c r="BI359" s="247">
        <f t="shared" si="192"/>
        <v>1</v>
      </c>
      <c r="BJ359" s="247">
        <f t="shared" si="193"/>
        <v>1</v>
      </c>
      <c r="BK359" s="247">
        <f t="shared" si="194"/>
        <v>1</v>
      </c>
      <c r="BL359" s="247">
        <f t="shared" si="195"/>
        <v>1</v>
      </c>
      <c r="BM359" s="232"/>
      <c r="BN359" s="232"/>
      <c r="BO359" s="232"/>
      <c r="BP359" s="232"/>
      <c r="BQ359" s="232"/>
      <c r="BR359" s="232"/>
      <c r="BS359" s="247">
        <f t="shared" si="196"/>
        <v>1</v>
      </c>
      <c r="BT359" s="232"/>
      <c r="BU359" s="232"/>
      <c r="BV359" s="247">
        <f t="shared" si="197"/>
        <v>1</v>
      </c>
      <c r="BW359" s="247">
        <f t="shared" si="198"/>
        <v>1</v>
      </c>
      <c r="BX359" s="247">
        <f t="shared" si="199"/>
        <v>1</v>
      </c>
      <c r="BY359" s="247">
        <f t="shared" si="200"/>
        <v>1</v>
      </c>
      <c r="BZ359" s="247">
        <f xml:space="preserve"> IF( ISNUMBER(#REF! ), 0, 1 )</f>
        <v>1</v>
      </c>
      <c r="CA359" s="247">
        <f t="shared" si="201"/>
        <v>1</v>
      </c>
      <c r="CB359" s="322"/>
      <c r="CC359" s="196"/>
      <c r="CD359" s="196"/>
      <c r="CE359" s="687"/>
      <c r="CF359" s="687"/>
      <c r="CG359" s="687"/>
    </row>
    <row r="360" spans="1:85" s="2444" customFormat="1" ht="15.75" customHeight="1">
      <c r="A360" s="687"/>
      <c r="B360" s="3053"/>
      <c r="C360" s="3054"/>
      <c r="D360" s="3085" t="s">
        <v>3600</v>
      </c>
      <c r="E360" s="3086"/>
      <c r="F360" s="3054"/>
      <c r="G360" s="3054"/>
      <c r="H360" s="3086"/>
      <c r="I360" s="3086"/>
      <c r="J360" s="3086"/>
      <c r="K360" s="3054"/>
      <c r="L360" s="3054"/>
      <c r="M360" s="3054"/>
      <c r="N360" s="3055"/>
      <c r="O360" s="3056"/>
      <c r="P360" s="3055"/>
      <c r="Q360" s="3057"/>
      <c r="R360" s="3056"/>
      <c r="S360" s="3056"/>
      <c r="T360" s="3056"/>
      <c r="U360" s="3090">
        <f t="shared" si="184"/>
        <v>0</v>
      </c>
      <c r="V360" s="3091">
        <f t="shared" si="185"/>
        <v>0</v>
      </c>
      <c r="W360" s="3091">
        <f t="shared" si="186"/>
        <v>0</v>
      </c>
      <c r="X360" s="3077"/>
      <c r="Y360" s="3075"/>
      <c r="Z360" s="3075"/>
      <c r="AA360" s="3058"/>
      <c r="AB360" s="3092">
        <f t="shared" si="187"/>
        <v>0</v>
      </c>
      <c r="AC360" s="3092" t="str">
        <f t="shared" si="188"/>
        <v/>
      </c>
      <c r="AD360" s="3058"/>
      <c r="AE360" s="3058"/>
      <c r="AF360" s="3056"/>
      <c r="AG360" s="3056"/>
      <c r="AH360" s="3056"/>
      <c r="AI360" s="3059" t="str">
        <f t="shared" si="176"/>
        <v>N</v>
      </c>
      <c r="AJ360" s="3059" t="str">
        <f t="shared" si="177"/>
        <v>N</v>
      </c>
      <c r="AK360" s="3059" t="str">
        <f t="shared" si="178"/>
        <v>N</v>
      </c>
      <c r="AL360" s="3059" t="str">
        <f t="shared" si="179"/>
        <v>N</v>
      </c>
      <c r="AM360" s="3059" t="str">
        <f t="shared" si="180"/>
        <v>N</v>
      </c>
      <c r="AN360" s="3059" t="str">
        <f t="shared" si="181"/>
        <v>N</v>
      </c>
      <c r="AO360" s="3059" t="str">
        <f t="shared" si="182"/>
        <v>N</v>
      </c>
      <c r="AP360" s="3059" t="str">
        <f t="shared" si="183"/>
        <v>N</v>
      </c>
      <c r="AQ360" s="3086"/>
      <c r="AR360" s="3060"/>
      <c r="AS360" s="32"/>
      <c r="AT360" s="34" t="s">
        <v>3952</v>
      </c>
      <c r="AU360" s="171"/>
      <c r="AV360" s="322"/>
      <c r="AW360" s="246" t="str">
        <f t="shared" si="175"/>
        <v>Please complete all cells in row</v>
      </c>
      <c r="AX360" s="322"/>
      <c r="AY360" s="196"/>
      <c r="AZ360" s="196"/>
      <c r="BA360" s="196"/>
      <c r="BB360" s="196"/>
      <c r="BC360" s="196"/>
      <c r="BD360" s="196"/>
      <c r="BE360" s="196"/>
      <c r="BF360" s="247">
        <f t="shared" si="189"/>
        <v>1</v>
      </c>
      <c r="BG360" s="247">
        <f t="shared" si="190"/>
        <v>1</v>
      </c>
      <c r="BH360" s="247">
        <f t="shared" si="191"/>
        <v>1</v>
      </c>
      <c r="BI360" s="247">
        <f t="shared" si="192"/>
        <v>1</v>
      </c>
      <c r="BJ360" s="247">
        <f t="shared" si="193"/>
        <v>1</v>
      </c>
      <c r="BK360" s="247">
        <f t="shared" si="194"/>
        <v>1</v>
      </c>
      <c r="BL360" s="247">
        <f t="shared" si="195"/>
        <v>1</v>
      </c>
      <c r="BM360" s="232"/>
      <c r="BN360" s="232"/>
      <c r="BO360" s="232"/>
      <c r="BP360" s="232"/>
      <c r="BQ360" s="232"/>
      <c r="BR360" s="232"/>
      <c r="BS360" s="247">
        <f t="shared" si="196"/>
        <v>1</v>
      </c>
      <c r="BT360" s="232"/>
      <c r="BU360" s="232"/>
      <c r="BV360" s="247">
        <f t="shared" si="197"/>
        <v>1</v>
      </c>
      <c r="BW360" s="247">
        <f t="shared" si="198"/>
        <v>1</v>
      </c>
      <c r="BX360" s="247">
        <f t="shared" si="199"/>
        <v>1</v>
      </c>
      <c r="BY360" s="247">
        <f t="shared" si="200"/>
        <v>1</v>
      </c>
      <c r="BZ360" s="247">
        <f xml:space="preserve"> IF( ISNUMBER(#REF! ), 0, 1 )</f>
        <v>1</v>
      </c>
      <c r="CA360" s="247">
        <f t="shared" si="201"/>
        <v>1</v>
      </c>
      <c r="CB360" s="322"/>
      <c r="CC360" s="196"/>
      <c r="CD360" s="196"/>
      <c r="CE360" s="687"/>
      <c r="CF360" s="687"/>
      <c r="CG360" s="687"/>
    </row>
    <row r="361" spans="1:85" s="2444" customFormat="1" ht="15.75" customHeight="1">
      <c r="A361" s="687"/>
      <c r="B361" s="3053"/>
      <c r="C361" s="3054"/>
      <c r="D361" s="3085" t="s">
        <v>3600</v>
      </c>
      <c r="E361" s="3086"/>
      <c r="F361" s="3054"/>
      <c r="G361" s="3054"/>
      <c r="H361" s="3086"/>
      <c r="I361" s="3086"/>
      <c r="J361" s="3086"/>
      <c r="K361" s="3054"/>
      <c r="L361" s="3054"/>
      <c r="M361" s="3054"/>
      <c r="N361" s="3055"/>
      <c r="O361" s="3056"/>
      <c r="P361" s="3055"/>
      <c r="Q361" s="3057"/>
      <c r="R361" s="3056"/>
      <c r="S361" s="3056"/>
      <c r="T361" s="3056"/>
      <c r="U361" s="3090">
        <f t="shared" si="184"/>
        <v>0</v>
      </c>
      <c r="V361" s="3091">
        <f t="shared" si="185"/>
        <v>0</v>
      </c>
      <c r="W361" s="3091">
        <f t="shared" si="186"/>
        <v>0</v>
      </c>
      <c r="X361" s="3077"/>
      <c r="Y361" s="3075"/>
      <c r="Z361" s="3075"/>
      <c r="AA361" s="3058"/>
      <c r="AB361" s="3092">
        <f t="shared" si="187"/>
        <v>0</v>
      </c>
      <c r="AC361" s="3092" t="str">
        <f t="shared" si="188"/>
        <v/>
      </c>
      <c r="AD361" s="3058"/>
      <c r="AE361" s="3058"/>
      <c r="AF361" s="3056"/>
      <c r="AG361" s="3056"/>
      <c r="AH361" s="3056"/>
      <c r="AI361" s="3059" t="str">
        <f t="shared" si="176"/>
        <v>N</v>
      </c>
      <c r="AJ361" s="3059" t="str">
        <f t="shared" si="177"/>
        <v>N</v>
      </c>
      <c r="AK361" s="3059" t="str">
        <f t="shared" si="178"/>
        <v>N</v>
      </c>
      <c r="AL361" s="3059" t="str">
        <f t="shared" si="179"/>
        <v>N</v>
      </c>
      <c r="AM361" s="3059" t="str">
        <f t="shared" si="180"/>
        <v>N</v>
      </c>
      <c r="AN361" s="3059" t="str">
        <f t="shared" si="181"/>
        <v>N</v>
      </c>
      <c r="AO361" s="3059" t="str">
        <f t="shared" si="182"/>
        <v>N</v>
      </c>
      <c r="AP361" s="3059" t="str">
        <f t="shared" si="183"/>
        <v>N</v>
      </c>
      <c r="AQ361" s="3086"/>
      <c r="AR361" s="3060"/>
      <c r="AS361" s="32"/>
      <c r="AT361" s="34" t="s">
        <v>3953</v>
      </c>
      <c r="AU361" s="171"/>
      <c r="AV361" s="322"/>
      <c r="AW361" s="246" t="str">
        <f t="shared" si="175"/>
        <v>Please complete all cells in row</v>
      </c>
      <c r="AX361" s="322"/>
      <c r="AY361" s="196"/>
      <c r="AZ361" s="196"/>
      <c r="BA361" s="196"/>
      <c r="BB361" s="196"/>
      <c r="BC361" s="196"/>
      <c r="BD361" s="196"/>
      <c r="BE361" s="196"/>
      <c r="BF361" s="247">
        <f t="shared" si="189"/>
        <v>1</v>
      </c>
      <c r="BG361" s="247">
        <f t="shared" si="190"/>
        <v>1</v>
      </c>
      <c r="BH361" s="247">
        <f t="shared" si="191"/>
        <v>1</v>
      </c>
      <c r="BI361" s="247">
        <f t="shared" si="192"/>
        <v>1</v>
      </c>
      <c r="BJ361" s="247">
        <f t="shared" si="193"/>
        <v>1</v>
      </c>
      <c r="BK361" s="247">
        <f t="shared" si="194"/>
        <v>1</v>
      </c>
      <c r="BL361" s="247">
        <f t="shared" si="195"/>
        <v>1</v>
      </c>
      <c r="BM361" s="232"/>
      <c r="BN361" s="232"/>
      <c r="BO361" s="232"/>
      <c r="BP361" s="232"/>
      <c r="BQ361" s="232"/>
      <c r="BR361" s="232"/>
      <c r="BS361" s="247">
        <f t="shared" si="196"/>
        <v>1</v>
      </c>
      <c r="BT361" s="232"/>
      <c r="BU361" s="232"/>
      <c r="BV361" s="247">
        <f t="shared" si="197"/>
        <v>1</v>
      </c>
      <c r="BW361" s="247">
        <f t="shared" si="198"/>
        <v>1</v>
      </c>
      <c r="BX361" s="247">
        <f t="shared" si="199"/>
        <v>1</v>
      </c>
      <c r="BY361" s="247">
        <f t="shared" si="200"/>
        <v>1</v>
      </c>
      <c r="BZ361" s="247">
        <f xml:space="preserve"> IF( ISNUMBER(#REF! ), 0, 1 )</f>
        <v>1</v>
      </c>
      <c r="CA361" s="247">
        <f t="shared" si="201"/>
        <v>1</v>
      </c>
      <c r="CB361" s="322"/>
      <c r="CC361" s="196"/>
      <c r="CD361" s="196"/>
      <c r="CE361" s="687"/>
      <c r="CF361" s="687"/>
      <c r="CG361" s="687"/>
    </row>
    <row r="362" spans="1:85" s="2444" customFormat="1" ht="15.75" customHeight="1">
      <c r="A362" s="687"/>
      <c r="B362" s="3053"/>
      <c r="C362" s="3054"/>
      <c r="D362" s="3085" t="s">
        <v>3600</v>
      </c>
      <c r="E362" s="3086"/>
      <c r="F362" s="3054"/>
      <c r="G362" s="3054"/>
      <c r="H362" s="3086"/>
      <c r="I362" s="3086"/>
      <c r="J362" s="3086"/>
      <c r="K362" s="3054"/>
      <c r="L362" s="3054"/>
      <c r="M362" s="3054"/>
      <c r="N362" s="3055"/>
      <c r="O362" s="3056"/>
      <c r="P362" s="3055"/>
      <c r="Q362" s="3057"/>
      <c r="R362" s="3056"/>
      <c r="S362" s="3056"/>
      <c r="T362" s="3056"/>
      <c r="U362" s="3090">
        <f t="shared" si="184"/>
        <v>0</v>
      </c>
      <c r="V362" s="3091">
        <f t="shared" si="185"/>
        <v>0</v>
      </c>
      <c r="W362" s="3091">
        <f t="shared" si="186"/>
        <v>0</v>
      </c>
      <c r="X362" s="3077"/>
      <c r="Y362" s="3075"/>
      <c r="Z362" s="3075"/>
      <c r="AA362" s="3058"/>
      <c r="AB362" s="3092">
        <f t="shared" si="187"/>
        <v>0</v>
      </c>
      <c r="AC362" s="3092" t="str">
        <f t="shared" si="188"/>
        <v/>
      </c>
      <c r="AD362" s="3058"/>
      <c r="AE362" s="3058"/>
      <c r="AF362" s="3056"/>
      <c r="AG362" s="3056"/>
      <c r="AH362" s="3056"/>
      <c r="AI362" s="3059" t="str">
        <f t="shared" si="176"/>
        <v>N</v>
      </c>
      <c r="AJ362" s="3059" t="str">
        <f t="shared" si="177"/>
        <v>N</v>
      </c>
      <c r="AK362" s="3059" t="str">
        <f t="shared" si="178"/>
        <v>N</v>
      </c>
      <c r="AL362" s="3059" t="str">
        <f t="shared" si="179"/>
        <v>N</v>
      </c>
      <c r="AM362" s="3059" t="str">
        <f t="shared" si="180"/>
        <v>N</v>
      </c>
      <c r="AN362" s="3059" t="str">
        <f t="shared" si="181"/>
        <v>N</v>
      </c>
      <c r="AO362" s="3059" t="str">
        <f t="shared" si="182"/>
        <v>N</v>
      </c>
      <c r="AP362" s="3059" t="str">
        <f t="shared" si="183"/>
        <v>N</v>
      </c>
      <c r="AQ362" s="3086"/>
      <c r="AR362" s="3060"/>
      <c r="AS362" s="32"/>
      <c r="AT362" s="34" t="s">
        <v>3954</v>
      </c>
      <c r="AU362" s="171"/>
      <c r="AV362" s="322"/>
      <c r="AW362" s="246" t="str">
        <f t="shared" si="175"/>
        <v>Please complete all cells in row</v>
      </c>
      <c r="AX362" s="322"/>
      <c r="AY362" s="196"/>
      <c r="AZ362" s="196"/>
      <c r="BA362" s="196"/>
      <c r="BB362" s="196"/>
      <c r="BC362" s="196"/>
      <c r="BD362" s="196"/>
      <c r="BE362" s="196"/>
      <c r="BF362" s="247">
        <f t="shared" si="189"/>
        <v>1</v>
      </c>
      <c r="BG362" s="247">
        <f t="shared" si="190"/>
        <v>1</v>
      </c>
      <c r="BH362" s="247">
        <f t="shared" si="191"/>
        <v>1</v>
      </c>
      <c r="BI362" s="247">
        <f t="shared" si="192"/>
        <v>1</v>
      </c>
      <c r="BJ362" s="247">
        <f t="shared" si="193"/>
        <v>1</v>
      </c>
      <c r="BK362" s="247">
        <f t="shared" si="194"/>
        <v>1</v>
      </c>
      <c r="BL362" s="247">
        <f t="shared" si="195"/>
        <v>1</v>
      </c>
      <c r="BM362" s="232"/>
      <c r="BN362" s="232"/>
      <c r="BO362" s="232"/>
      <c r="BP362" s="232"/>
      <c r="BQ362" s="232"/>
      <c r="BR362" s="232"/>
      <c r="BS362" s="247">
        <f t="shared" si="196"/>
        <v>1</v>
      </c>
      <c r="BT362" s="232"/>
      <c r="BU362" s="232"/>
      <c r="BV362" s="247">
        <f t="shared" si="197"/>
        <v>1</v>
      </c>
      <c r="BW362" s="247">
        <f t="shared" si="198"/>
        <v>1</v>
      </c>
      <c r="BX362" s="247">
        <f t="shared" si="199"/>
        <v>1</v>
      </c>
      <c r="BY362" s="247">
        <f t="shared" si="200"/>
        <v>1</v>
      </c>
      <c r="BZ362" s="247">
        <f xml:space="preserve"> IF( ISNUMBER(#REF! ), 0, 1 )</f>
        <v>1</v>
      </c>
      <c r="CA362" s="247">
        <f t="shared" si="201"/>
        <v>1</v>
      </c>
      <c r="CB362" s="322"/>
      <c r="CC362" s="196"/>
      <c r="CD362" s="196"/>
      <c r="CE362" s="687"/>
      <c r="CF362" s="687"/>
      <c r="CG362" s="687"/>
    </row>
    <row r="363" spans="1:85" s="2444" customFormat="1" ht="15.75" customHeight="1">
      <c r="A363" s="687"/>
      <c r="B363" s="3053"/>
      <c r="C363" s="3054"/>
      <c r="D363" s="3085" t="s">
        <v>3600</v>
      </c>
      <c r="E363" s="3086"/>
      <c r="F363" s="3054"/>
      <c r="G363" s="3054"/>
      <c r="H363" s="3086"/>
      <c r="I363" s="3086"/>
      <c r="J363" s="3086"/>
      <c r="K363" s="3054"/>
      <c r="L363" s="3054"/>
      <c r="M363" s="3054"/>
      <c r="N363" s="3055"/>
      <c r="O363" s="3056"/>
      <c r="P363" s="3055"/>
      <c r="Q363" s="3057"/>
      <c r="R363" s="3056"/>
      <c r="S363" s="3056"/>
      <c r="T363" s="3056"/>
      <c r="U363" s="3090">
        <f t="shared" si="184"/>
        <v>0</v>
      </c>
      <c r="V363" s="3091">
        <f t="shared" si="185"/>
        <v>0</v>
      </c>
      <c r="W363" s="3091">
        <f t="shared" si="186"/>
        <v>0</v>
      </c>
      <c r="X363" s="3077"/>
      <c r="Y363" s="3075"/>
      <c r="Z363" s="3075"/>
      <c r="AA363" s="3058"/>
      <c r="AB363" s="3092">
        <f t="shared" si="187"/>
        <v>0</v>
      </c>
      <c r="AC363" s="3092" t="str">
        <f t="shared" si="188"/>
        <v/>
      </c>
      <c r="AD363" s="3058"/>
      <c r="AE363" s="3058"/>
      <c r="AF363" s="3056"/>
      <c r="AG363" s="3056"/>
      <c r="AH363" s="3056"/>
      <c r="AI363" s="3059" t="str">
        <f t="shared" si="176"/>
        <v>N</v>
      </c>
      <c r="AJ363" s="3059" t="str">
        <f t="shared" si="177"/>
        <v>N</v>
      </c>
      <c r="AK363" s="3059" t="str">
        <f t="shared" si="178"/>
        <v>N</v>
      </c>
      <c r="AL363" s="3059" t="str">
        <f t="shared" si="179"/>
        <v>N</v>
      </c>
      <c r="AM363" s="3059" t="str">
        <f t="shared" si="180"/>
        <v>N</v>
      </c>
      <c r="AN363" s="3059" t="str">
        <f t="shared" si="181"/>
        <v>N</v>
      </c>
      <c r="AO363" s="3059" t="str">
        <f t="shared" si="182"/>
        <v>N</v>
      </c>
      <c r="AP363" s="3059" t="str">
        <f t="shared" si="183"/>
        <v>N</v>
      </c>
      <c r="AQ363" s="3086"/>
      <c r="AR363" s="3060"/>
      <c r="AS363" s="32"/>
      <c r="AT363" s="34" t="s">
        <v>3955</v>
      </c>
      <c r="AU363" s="171"/>
      <c r="AV363" s="322"/>
      <c r="AW363" s="246" t="str">
        <f t="shared" si="175"/>
        <v>Please complete all cells in row</v>
      </c>
      <c r="AX363" s="322"/>
      <c r="AY363" s="196"/>
      <c r="AZ363" s="196"/>
      <c r="BA363" s="196"/>
      <c r="BB363" s="196"/>
      <c r="BC363" s="196"/>
      <c r="BD363" s="196"/>
      <c r="BE363" s="196"/>
      <c r="BF363" s="247">
        <f t="shared" si="189"/>
        <v>1</v>
      </c>
      <c r="BG363" s="247">
        <f t="shared" si="190"/>
        <v>1</v>
      </c>
      <c r="BH363" s="247">
        <f t="shared" si="191"/>
        <v>1</v>
      </c>
      <c r="BI363" s="247">
        <f t="shared" si="192"/>
        <v>1</v>
      </c>
      <c r="BJ363" s="247">
        <f t="shared" si="193"/>
        <v>1</v>
      </c>
      <c r="BK363" s="247">
        <f t="shared" si="194"/>
        <v>1</v>
      </c>
      <c r="BL363" s="247">
        <f t="shared" si="195"/>
        <v>1</v>
      </c>
      <c r="BM363" s="232"/>
      <c r="BN363" s="232"/>
      <c r="BO363" s="232"/>
      <c r="BP363" s="232"/>
      <c r="BQ363" s="232"/>
      <c r="BR363" s="232"/>
      <c r="BS363" s="247">
        <f t="shared" si="196"/>
        <v>1</v>
      </c>
      <c r="BT363" s="232"/>
      <c r="BU363" s="232"/>
      <c r="BV363" s="247">
        <f t="shared" si="197"/>
        <v>1</v>
      </c>
      <c r="BW363" s="247">
        <f t="shared" si="198"/>
        <v>1</v>
      </c>
      <c r="BX363" s="247">
        <f t="shared" si="199"/>
        <v>1</v>
      </c>
      <c r="BY363" s="247">
        <f t="shared" si="200"/>
        <v>1</v>
      </c>
      <c r="BZ363" s="247">
        <f xml:space="preserve"> IF( ISNUMBER(#REF! ), 0, 1 )</f>
        <v>1</v>
      </c>
      <c r="CA363" s="247">
        <f t="shared" si="201"/>
        <v>1</v>
      </c>
      <c r="CB363" s="322"/>
      <c r="CC363" s="196"/>
      <c r="CD363" s="196"/>
      <c r="CE363" s="687"/>
      <c r="CF363" s="687"/>
      <c r="CG363" s="687"/>
    </row>
    <row r="364" spans="1:85" s="2444" customFormat="1" ht="15.75" customHeight="1">
      <c r="A364" s="687"/>
      <c r="B364" s="3053"/>
      <c r="C364" s="3054"/>
      <c r="D364" s="3085" t="s">
        <v>3600</v>
      </c>
      <c r="E364" s="3086"/>
      <c r="F364" s="3054"/>
      <c r="G364" s="3054"/>
      <c r="H364" s="3086"/>
      <c r="I364" s="3086"/>
      <c r="J364" s="3086"/>
      <c r="K364" s="3054"/>
      <c r="L364" s="3054"/>
      <c r="M364" s="3054"/>
      <c r="N364" s="3055"/>
      <c r="O364" s="3056"/>
      <c r="P364" s="3055"/>
      <c r="Q364" s="3057"/>
      <c r="R364" s="3056"/>
      <c r="S364" s="3056"/>
      <c r="T364" s="3056"/>
      <c r="U364" s="3090">
        <f t="shared" si="184"/>
        <v>0</v>
      </c>
      <c r="V364" s="3091">
        <f t="shared" si="185"/>
        <v>0</v>
      </c>
      <c r="W364" s="3091">
        <f t="shared" si="186"/>
        <v>0</v>
      </c>
      <c r="X364" s="3077"/>
      <c r="Y364" s="3075"/>
      <c r="Z364" s="3075"/>
      <c r="AA364" s="3058"/>
      <c r="AB364" s="3092">
        <f t="shared" si="187"/>
        <v>0</v>
      </c>
      <c r="AC364" s="3092" t="str">
        <f t="shared" si="188"/>
        <v/>
      </c>
      <c r="AD364" s="3058"/>
      <c r="AE364" s="3058"/>
      <c r="AF364" s="3056"/>
      <c r="AG364" s="3056"/>
      <c r="AH364" s="3056"/>
      <c r="AI364" s="3059" t="str">
        <f t="shared" si="176"/>
        <v>N</v>
      </c>
      <c r="AJ364" s="3059" t="str">
        <f t="shared" si="177"/>
        <v>N</v>
      </c>
      <c r="AK364" s="3059" t="str">
        <f t="shared" si="178"/>
        <v>N</v>
      </c>
      <c r="AL364" s="3059" t="str">
        <f t="shared" si="179"/>
        <v>N</v>
      </c>
      <c r="AM364" s="3059" t="str">
        <f t="shared" si="180"/>
        <v>N</v>
      </c>
      <c r="AN364" s="3059" t="str">
        <f t="shared" si="181"/>
        <v>N</v>
      </c>
      <c r="AO364" s="3059" t="str">
        <f t="shared" si="182"/>
        <v>N</v>
      </c>
      <c r="AP364" s="3059" t="str">
        <f t="shared" si="183"/>
        <v>N</v>
      </c>
      <c r="AQ364" s="3086"/>
      <c r="AR364" s="3060"/>
      <c r="AS364" s="32"/>
      <c r="AT364" s="34" t="s">
        <v>3956</v>
      </c>
      <c r="AU364" s="171"/>
      <c r="AV364" s="322"/>
      <c r="AW364" s="246" t="str">
        <f t="shared" si="175"/>
        <v>Please complete all cells in row</v>
      </c>
      <c r="AX364" s="322"/>
      <c r="AY364" s="196"/>
      <c r="AZ364" s="196"/>
      <c r="BA364" s="196"/>
      <c r="BB364" s="196"/>
      <c r="BC364" s="196"/>
      <c r="BD364" s="196"/>
      <c r="BE364" s="196"/>
      <c r="BF364" s="247">
        <f t="shared" si="189"/>
        <v>1</v>
      </c>
      <c r="BG364" s="247">
        <f t="shared" si="190"/>
        <v>1</v>
      </c>
      <c r="BH364" s="247">
        <f t="shared" si="191"/>
        <v>1</v>
      </c>
      <c r="BI364" s="247">
        <f t="shared" si="192"/>
        <v>1</v>
      </c>
      <c r="BJ364" s="247">
        <f t="shared" si="193"/>
        <v>1</v>
      </c>
      <c r="BK364" s="247">
        <f t="shared" si="194"/>
        <v>1</v>
      </c>
      <c r="BL364" s="247">
        <f t="shared" si="195"/>
        <v>1</v>
      </c>
      <c r="BM364" s="232"/>
      <c r="BN364" s="232"/>
      <c r="BO364" s="232"/>
      <c r="BP364" s="232"/>
      <c r="BQ364" s="232"/>
      <c r="BR364" s="232"/>
      <c r="BS364" s="247">
        <f t="shared" si="196"/>
        <v>1</v>
      </c>
      <c r="BT364" s="232"/>
      <c r="BU364" s="232"/>
      <c r="BV364" s="247">
        <f t="shared" si="197"/>
        <v>1</v>
      </c>
      <c r="BW364" s="247">
        <f t="shared" si="198"/>
        <v>1</v>
      </c>
      <c r="BX364" s="247">
        <f t="shared" si="199"/>
        <v>1</v>
      </c>
      <c r="BY364" s="247">
        <f t="shared" si="200"/>
        <v>1</v>
      </c>
      <c r="BZ364" s="247">
        <f xml:space="preserve"> IF( ISNUMBER(#REF! ), 0, 1 )</f>
        <v>1</v>
      </c>
      <c r="CA364" s="247">
        <f t="shared" si="201"/>
        <v>1</v>
      </c>
      <c r="CB364" s="322"/>
      <c r="CC364" s="196"/>
      <c r="CD364" s="196"/>
      <c r="CE364" s="687"/>
      <c r="CF364" s="687"/>
      <c r="CG364" s="687"/>
    </row>
    <row r="365" spans="1:85" s="2444" customFormat="1" ht="15.75" customHeight="1">
      <c r="A365" s="687"/>
      <c r="B365" s="3053"/>
      <c r="C365" s="3054"/>
      <c r="D365" s="3085" t="s">
        <v>3600</v>
      </c>
      <c r="E365" s="3086"/>
      <c r="F365" s="3054"/>
      <c r="G365" s="3054"/>
      <c r="H365" s="3086"/>
      <c r="I365" s="3086"/>
      <c r="J365" s="3086"/>
      <c r="K365" s="3054"/>
      <c r="L365" s="3054"/>
      <c r="M365" s="3054"/>
      <c r="N365" s="3055"/>
      <c r="O365" s="3056"/>
      <c r="P365" s="3055"/>
      <c r="Q365" s="3057"/>
      <c r="R365" s="3056"/>
      <c r="S365" s="3056"/>
      <c r="T365" s="3056"/>
      <c r="U365" s="3090">
        <f t="shared" si="184"/>
        <v>0</v>
      </c>
      <c r="V365" s="3091">
        <f t="shared" si="185"/>
        <v>0</v>
      </c>
      <c r="W365" s="3091">
        <f t="shared" si="186"/>
        <v>0</v>
      </c>
      <c r="X365" s="3077"/>
      <c r="Y365" s="3075"/>
      <c r="Z365" s="3075"/>
      <c r="AA365" s="3058"/>
      <c r="AB365" s="3092">
        <f t="shared" si="187"/>
        <v>0</v>
      </c>
      <c r="AC365" s="3092" t="str">
        <f t="shared" si="188"/>
        <v/>
      </c>
      <c r="AD365" s="3058"/>
      <c r="AE365" s="3058"/>
      <c r="AF365" s="3056"/>
      <c r="AG365" s="3056"/>
      <c r="AH365" s="3056"/>
      <c r="AI365" s="3059" t="str">
        <f t="shared" si="176"/>
        <v>N</v>
      </c>
      <c r="AJ365" s="3059" t="str">
        <f t="shared" si="177"/>
        <v>N</v>
      </c>
      <c r="AK365" s="3059" t="str">
        <f t="shared" si="178"/>
        <v>N</v>
      </c>
      <c r="AL365" s="3059" t="str">
        <f t="shared" si="179"/>
        <v>N</v>
      </c>
      <c r="AM365" s="3059" t="str">
        <f t="shared" si="180"/>
        <v>N</v>
      </c>
      <c r="AN365" s="3059" t="str">
        <f t="shared" si="181"/>
        <v>N</v>
      </c>
      <c r="AO365" s="3059" t="str">
        <f t="shared" si="182"/>
        <v>N</v>
      </c>
      <c r="AP365" s="3059" t="str">
        <f t="shared" si="183"/>
        <v>N</v>
      </c>
      <c r="AQ365" s="3086"/>
      <c r="AR365" s="3060"/>
      <c r="AS365" s="32"/>
      <c r="AT365" s="34" t="s">
        <v>3957</v>
      </c>
      <c r="AU365" s="171"/>
      <c r="AV365" s="322"/>
      <c r="AW365" s="246" t="str">
        <f t="shared" si="175"/>
        <v>Please complete all cells in row</v>
      </c>
      <c r="AX365" s="322"/>
      <c r="AY365" s="196"/>
      <c r="AZ365" s="196"/>
      <c r="BA365" s="196"/>
      <c r="BB365" s="196"/>
      <c r="BC365" s="196"/>
      <c r="BD365" s="196"/>
      <c r="BE365" s="196"/>
      <c r="BF365" s="247">
        <f t="shared" si="189"/>
        <v>1</v>
      </c>
      <c r="BG365" s="247">
        <f t="shared" si="190"/>
        <v>1</v>
      </c>
      <c r="BH365" s="247">
        <f t="shared" si="191"/>
        <v>1</v>
      </c>
      <c r="BI365" s="247">
        <f t="shared" si="192"/>
        <v>1</v>
      </c>
      <c r="BJ365" s="247">
        <f t="shared" si="193"/>
        <v>1</v>
      </c>
      <c r="BK365" s="247">
        <f t="shared" si="194"/>
        <v>1</v>
      </c>
      <c r="BL365" s="247">
        <f t="shared" si="195"/>
        <v>1</v>
      </c>
      <c r="BM365" s="232"/>
      <c r="BN365" s="232"/>
      <c r="BO365" s="232"/>
      <c r="BP365" s="232"/>
      <c r="BQ365" s="232"/>
      <c r="BR365" s="232"/>
      <c r="BS365" s="247">
        <f t="shared" si="196"/>
        <v>1</v>
      </c>
      <c r="BT365" s="232"/>
      <c r="BU365" s="232"/>
      <c r="BV365" s="247">
        <f t="shared" si="197"/>
        <v>1</v>
      </c>
      <c r="BW365" s="247">
        <f t="shared" si="198"/>
        <v>1</v>
      </c>
      <c r="BX365" s="247">
        <f t="shared" si="199"/>
        <v>1</v>
      </c>
      <c r="BY365" s="247">
        <f t="shared" si="200"/>
        <v>1</v>
      </c>
      <c r="BZ365" s="247">
        <f xml:space="preserve"> IF( ISNUMBER(#REF! ), 0, 1 )</f>
        <v>1</v>
      </c>
      <c r="CA365" s="247">
        <f t="shared" si="201"/>
        <v>1</v>
      </c>
      <c r="CB365" s="322"/>
      <c r="CC365" s="196"/>
      <c r="CD365" s="196"/>
      <c r="CE365" s="687"/>
      <c r="CF365" s="687"/>
      <c r="CG365" s="687"/>
    </row>
    <row r="366" spans="1:85" s="2444" customFormat="1" ht="15.75" customHeight="1">
      <c r="A366" s="687"/>
      <c r="B366" s="3053"/>
      <c r="C366" s="3054"/>
      <c r="D366" s="3085" t="s">
        <v>3600</v>
      </c>
      <c r="E366" s="3086"/>
      <c r="F366" s="3054"/>
      <c r="G366" s="3054"/>
      <c r="H366" s="3086"/>
      <c r="I366" s="3086"/>
      <c r="J366" s="3086"/>
      <c r="K366" s="3054"/>
      <c r="L366" s="3054"/>
      <c r="M366" s="3054"/>
      <c r="N366" s="3055"/>
      <c r="O366" s="3056"/>
      <c r="P366" s="3055"/>
      <c r="Q366" s="3057"/>
      <c r="R366" s="3056"/>
      <c r="S366" s="3056"/>
      <c r="T366" s="3056"/>
      <c r="U366" s="3090">
        <f t="shared" si="184"/>
        <v>0</v>
      </c>
      <c r="V366" s="3091">
        <f t="shared" si="185"/>
        <v>0</v>
      </c>
      <c r="W366" s="3091">
        <f t="shared" si="186"/>
        <v>0</v>
      </c>
      <c r="X366" s="3077"/>
      <c r="Y366" s="3075"/>
      <c r="Z366" s="3075"/>
      <c r="AA366" s="3058"/>
      <c r="AB366" s="3092">
        <f t="shared" si="187"/>
        <v>0</v>
      </c>
      <c r="AC366" s="3092" t="str">
        <f t="shared" si="188"/>
        <v/>
      </c>
      <c r="AD366" s="3058"/>
      <c r="AE366" s="3058"/>
      <c r="AF366" s="3056"/>
      <c r="AG366" s="3056"/>
      <c r="AH366" s="3056"/>
      <c r="AI366" s="3059" t="str">
        <f t="shared" si="176"/>
        <v>N</v>
      </c>
      <c r="AJ366" s="3059" t="str">
        <f t="shared" si="177"/>
        <v>N</v>
      </c>
      <c r="AK366" s="3059" t="str">
        <f t="shared" si="178"/>
        <v>N</v>
      </c>
      <c r="AL366" s="3059" t="str">
        <f t="shared" si="179"/>
        <v>N</v>
      </c>
      <c r="AM366" s="3059" t="str">
        <f t="shared" si="180"/>
        <v>N</v>
      </c>
      <c r="AN366" s="3059" t="str">
        <f t="shared" si="181"/>
        <v>N</v>
      </c>
      <c r="AO366" s="3059" t="str">
        <f t="shared" si="182"/>
        <v>N</v>
      </c>
      <c r="AP366" s="3059" t="str">
        <f t="shared" si="183"/>
        <v>N</v>
      </c>
      <c r="AQ366" s="3086"/>
      <c r="AR366" s="3060"/>
      <c r="AS366" s="32"/>
      <c r="AT366" s="34" t="s">
        <v>3958</v>
      </c>
      <c r="AU366" s="171"/>
      <c r="AV366" s="322"/>
      <c r="AW366" s="246" t="str">
        <f t="shared" si="175"/>
        <v>Please complete all cells in row</v>
      </c>
      <c r="AX366" s="322"/>
      <c r="AY366" s="196"/>
      <c r="AZ366" s="196"/>
      <c r="BA366" s="196"/>
      <c r="BB366" s="196"/>
      <c r="BC366" s="196"/>
      <c r="BD366" s="196"/>
      <c r="BE366" s="196"/>
      <c r="BF366" s="247">
        <f t="shared" si="189"/>
        <v>1</v>
      </c>
      <c r="BG366" s="247">
        <f t="shared" si="190"/>
        <v>1</v>
      </c>
      <c r="BH366" s="247">
        <f t="shared" si="191"/>
        <v>1</v>
      </c>
      <c r="BI366" s="247">
        <f t="shared" si="192"/>
        <v>1</v>
      </c>
      <c r="BJ366" s="247">
        <f t="shared" si="193"/>
        <v>1</v>
      </c>
      <c r="BK366" s="247">
        <f t="shared" si="194"/>
        <v>1</v>
      </c>
      <c r="BL366" s="247">
        <f t="shared" si="195"/>
        <v>1</v>
      </c>
      <c r="BM366" s="232"/>
      <c r="BN366" s="232"/>
      <c r="BO366" s="232"/>
      <c r="BP366" s="232"/>
      <c r="BQ366" s="232"/>
      <c r="BR366" s="232"/>
      <c r="BS366" s="247">
        <f t="shared" si="196"/>
        <v>1</v>
      </c>
      <c r="BT366" s="232"/>
      <c r="BU366" s="232"/>
      <c r="BV366" s="247">
        <f t="shared" si="197"/>
        <v>1</v>
      </c>
      <c r="BW366" s="247">
        <f t="shared" si="198"/>
        <v>1</v>
      </c>
      <c r="BX366" s="247">
        <f t="shared" si="199"/>
        <v>1</v>
      </c>
      <c r="BY366" s="247">
        <f t="shared" si="200"/>
        <v>1</v>
      </c>
      <c r="BZ366" s="247">
        <f xml:space="preserve"> IF( ISNUMBER(#REF! ), 0, 1 )</f>
        <v>1</v>
      </c>
      <c r="CA366" s="247">
        <f t="shared" si="201"/>
        <v>1</v>
      </c>
      <c r="CB366" s="322"/>
      <c r="CC366" s="196"/>
      <c r="CD366" s="196"/>
      <c r="CE366" s="687"/>
      <c r="CF366" s="687"/>
      <c r="CG366" s="687"/>
    </row>
    <row r="367" spans="1:85" s="2444" customFormat="1" ht="15.75" customHeight="1">
      <c r="A367" s="687"/>
      <c r="B367" s="3053"/>
      <c r="C367" s="3054"/>
      <c r="D367" s="3085" t="s">
        <v>3600</v>
      </c>
      <c r="E367" s="3086"/>
      <c r="F367" s="3054"/>
      <c r="G367" s="3054"/>
      <c r="H367" s="3086"/>
      <c r="I367" s="3086"/>
      <c r="J367" s="3086"/>
      <c r="K367" s="3054"/>
      <c r="L367" s="3054"/>
      <c r="M367" s="3054"/>
      <c r="N367" s="3055"/>
      <c r="O367" s="3056"/>
      <c r="P367" s="3055"/>
      <c r="Q367" s="3057"/>
      <c r="R367" s="3056"/>
      <c r="S367" s="3056"/>
      <c r="T367" s="3056"/>
      <c r="U367" s="3090">
        <f t="shared" si="184"/>
        <v>0</v>
      </c>
      <c r="V367" s="3091">
        <f t="shared" si="185"/>
        <v>0</v>
      </c>
      <c r="W367" s="3091">
        <f t="shared" si="186"/>
        <v>0</v>
      </c>
      <c r="X367" s="3077"/>
      <c r="Y367" s="3075"/>
      <c r="Z367" s="3075"/>
      <c r="AA367" s="3058"/>
      <c r="AB367" s="3092">
        <f t="shared" si="187"/>
        <v>0</v>
      </c>
      <c r="AC367" s="3092" t="str">
        <f t="shared" si="188"/>
        <v/>
      </c>
      <c r="AD367" s="3058"/>
      <c r="AE367" s="3058"/>
      <c r="AF367" s="3056"/>
      <c r="AG367" s="3056"/>
      <c r="AH367" s="3056"/>
      <c r="AI367" s="3059" t="str">
        <f t="shared" si="176"/>
        <v>N</v>
      </c>
      <c r="AJ367" s="3059" t="str">
        <f t="shared" si="177"/>
        <v>N</v>
      </c>
      <c r="AK367" s="3059" t="str">
        <f t="shared" si="178"/>
        <v>N</v>
      </c>
      <c r="AL367" s="3059" t="str">
        <f t="shared" si="179"/>
        <v>N</v>
      </c>
      <c r="AM367" s="3059" t="str">
        <f t="shared" si="180"/>
        <v>N</v>
      </c>
      <c r="AN367" s="3059" t="str">
        <f t="shared" si="181"/>
        <v>N</v>
      </c>
      <c r="AO367" s="3059" t="str">
        <f t="shared" si="182"/>
        <v>N</v>
      </c>
      <c r="AP367" s="3059" t="str">
        <f t="shared" si="183"/>
        <v>N</v>
      </c>
      <c r="AQ367" s="3086"/>
      <c r="AR367" s="3060"/>
      <c r="AS367" s="32"/>
      <c r="AT367" s="34" t="s">
        <v>3959</v>
      </c>
      <c r="AU367" s="171"/>
      <c r="AV367" s="322"/>
      <c r="AW367" s="246" t="str">
        <f t="shared" si="175"/>
        <v>Please complete all cells in row</v>
      </c>
      <c r="AX367" s="322"/>
      <c r="AY367" s="196"/>
      <c r="AZ367" s="196"/>
      <c r="BA367" s="196"/>
      <c r="BB367" s="196"/>
      <c r="BC367" s="196"/>
      <c r="BD367" s="196"/>
      <c r="BE367" s="196"/>
      <c r="BF367" s="247">
        <f t="shared" si="189"/>
        <v>1</v>
      </c>
      <c r="BG367" s="247">
        <f t="shared" si="190"/>
        <v>1</v>
      </c>
      <c r="BH367" s="247">
        <f t="shared" si="191"/>
        <v>1</v>
      </c>
      <c r="BI367" s="247">
        <f t="shared" si="192"/>
        <v>1</v>
      </c>
      <c r="BJ367" s="247">
        <f t="shared" si="193"/>
        <v>1</v>
      </c>
      <c r="BK367" s="247">
        <f t="shared" si="194"/>
        <v>1</v>
      </c>
      <c r="BL367" s="247">
        <f t="shared" si="195"/>
        <v>1</v>
      </c>
      <c r="BM367" s="232"/>
      <c r="BN367" s="232"/>
      <c r="BO367" s="232"/>
      <c r="BP367" s="232"/>
      <c r="BQ367" s="232"/>
      <c r="BR367" s="232"/>
      <c r="BS367" s="247">
        <f t="shared" si="196"/>
        <v>1</v>
      </c>
      <c r="BT367" s="232"/>
      <c r="BU367" s="232"/>
      <c r="BV367" s="247">
        <f t="shared" si="197"/>
        <v>1</v>
      </c>
      <c r="BW367" s="247">
        <f t="shared" si="198"/>
        <v>1</v>
      </c>
      <c r="BX367" s="247">
        <f t="shared" si="199"/>
        <v>1</v>
      </c>
      <c r="BY367" s="247">
        <f t="shared" si="200"/>
        <v>1</v>
      </c>
      <c r="BZ367" s="247">
        <f xml:space="preserve"> IF( ISNUMBER(#REF! ), 0, 1 )</f>
        <v>1</v>
      </c>
      <c r="CA367" s="247">
        <f t="shared" si="201"/>
        <v>1</v>
      </c>
      <c r="CB367" s="322"/>
      <c r="CC367" s="196"/>
      <c r="CD367" s="196"/>
      <c r="CE367" s="687"/>
      <c r="CF367" s="687"/>
      <c r="CG367" s="687"/>
    </row>
    <row r="368" spans="1:85" s="2444" customFormat="1" ht="15.75" customHeight="1">
      <c r="A368" s="687"/>
      <c r="B368" s="3053"/>
      <c r="C368" s="3054"/>
      <c r="D368" s="3085" t="s">
        <v>3600</v>
      </c>
      <c r="E368" s="3086"/>
      <c r="F368" s="3054"/>
      <c r="G368" s="3054"/>
      <c r="H368" s="3086"/>
      <c r="I368" s="3086"/>
      <c r="J368" s="3086"/>
      <c r="K368" s="3054"/>
      <c r="L368" s="3054"/>
      <c r="M368" s="3054"/>
      <c r="N368" s="3055"/>
      <c r="O368" s="3056"/>
      <c r="P368" s="3055"/>
      <c r="Q368" s="3057"/>
      <c r="R368" s="3056"/>
      <c r="S368" s="3056"/>
      <c r="T368" s="3056"/>
      <c r="U368" s="3090">
        <f t="shared" si="184"/>
        <v>0</v>
      </c>
      <c r="V368" s="3091">
        <f t="shared" si="185"/>
        <v>0</v>
      </c>
      <c r="W368" s="3091">
        <f t="shared" si="186"/>
        <v>0</v>
      </c>
      <c r="X368" s="3077"/>
      <c r="Y368" s="3075"/>
      <c r="Z368" s="3075"/>
      <c r="AA368" s="3058"/>
      <c r="AB368" s="3092">
        <f t="shared" si="187"/>
        <v>0</v>
      </c>
      <c r="AC368" s="3092" t="str">
        <f t="shared" si="188"/>
        <v/>
      </c>
      <c r="AD368" s="3058"/>
      <c r="AE368" s="3058"/>
      <c r="AF368" s="3056"/>
      <c r="AG368" s="3056"/>
      <c r="AH368" s="3056"/>
      <c r="AI368" s="3059" t="str">
        <f t="shared" si="176"/>
        <v>N</v>
      </c>
      <c r="AJ368" s="3059" t="str">
        <f t="shared" si="177"/>
        <v>N</v>
      </c>
      <c r="AK368" s="3059" t="str">
        <f t="shared" si="178"/>
        <v>N</v>
      </c>
      <c r="AL368" s="3059" t="str">
        <f t="shared" si="179"/>
        <v>N</v>
      </c>
      <c r="AM368" s="3059" t="str">
        <f t="shared" si="180"/>
        <v>N</v>
      </c>
      <c r="AN368" s="3059" t="str">
        <f t="shared" si="181"/>
        <v>N</v>
      </c>
      <c r="AO368" s="3059" t="str">
        <f t="shared" si="182"/>
        <v>N</v>
      </c>
      <c r="AP368" s="3059" t="str">
        <f t="shared" si="183"/>
        <v>N</v>
      </c>
      <c r="AQ368" s="3086"/>
      <c r="AR368" s="3060"/>
      <c r="AS368" s="32"/>
      <c r="AT368" s="34" t="s">
        <v>3960</v>
      </c>
      <c r="AU368" s="171"/>
      <c r="AV368" s="322"/>
      <c r="AW368" s="246" t="str">
        <f t="shared" si="175"/>
        <v>Please complete all cells in row</v>
      </c>
      <c r="AX368" s="322"/>
      <c r="AY368" s="196"/>
      <c r="AZ368" s="196"/>
      <c r="BA368" s="196"/>
      <c r="BB368" s="196"/>
      <c r="BC368" s="196"/>
      <c r="BD368" s="196"/>
      <c r="BE368" s="196"/>
      <c r="BF368" s="247">
        <f t="shared" si="189"/>
        <v>1</v>
      </c>
      <c r="BG368" s="247">
        <f t="shared" si="190"/>
        <v>1</v>
      </c>
      <c r="BH368" s="247">
        <f t="shared" si="191"/>
        <v>1</v>
      </c>
      <c r="BI368" s="247">
        <f t="shared" si="192"/>
        <v>1</v>
      </c>
      <c r="BJ368" s="247">
        <f t="shared" si="193"/>
        <v>1</v>
      </c>
      <c r="BK368" s="247">
        <f t="shared" si="194"/>
        <v>1</v>
      </c>
      <c r="BL368" s="247">
        <f t="shared" si="195"/>
        <v>1</v>
      </c>
      <c r="BM368" s="232"/>
      <c r="BN368" s="232"/>
      <c r="BO368" s="232"/>
      <c r="BP368" s="232"/>
      <c r="BQ368" s="232"/>
      <c r="BR368" s="232"/>
      <c r="BS368" s="247">
        <f t="shared" si="196"/>
        <v>1</v>
      </c>
      <c r="BT368" s="232"/>
      <c r="BU368" s="232"/>
      <c r="BV368" s="247">
        <f t="shared" si="197"/>
        <v>1</v>
      </c>
      <c r="BW368" s="247">
        <f t="shared" si="198"/>
        <v>1</v>
      </c>
      <c r="BX368" s="247">
        <f t="shared" si="199"/>
        <v>1</v>
      </c>
      <c r="BY368" s="247">
        <f t="shared" si="200"/>
        <v>1</v>
      </c>
      <c r="BZ368" s="247">
        <f xml:space="preserve"> IF( ISNUMBER(#REF! ), 0, 1 )</f>
        <v>1</v>
      </c>
      <c r="CA368" s="247">
        <f t="shared" si="201"/>
        <v>1</v>
      </c>
      <c r="CB368" s="322"/>
      <c r="CC368" s="196"/>
      <c r="CD368" s="196"/>
      <c r="CE368" s="687"/>
      <c r="CF368" s="687"/>
      <c r="CG368" s="687"/>
    </row>
    <row r="369" spans="1:85" s="2444" customFormat="1" ht="15.75" customHeight="1">
      <c r="A369" s="687"/>
      <c r="B369" s="3053"/>
      <c r="C369" s="3054"/>
      <c r="D369" s="3085" t="s">
        <v>3600</v>
      </c>
      <c r="E369" s="3086"/>
      <c r="F369" s="3054"/>
      <c r="G369" s="3054"/>
      <c r="H369" s="3086"/>
      <c r="I369" s="3086"/>
      <c r="J369" s="3086"/>
      <c r="K369" s="3054"/>
      <c r="L369" s="3054"/>
      <c r="M369" s="3054"/>
      <c r="N369" s="3055"/>
      <c r="O369" s="3056"/>
      <c r="P369" s="3055"/>
      <c r="Q369" s="3057"/>
      <c r="R369" s="3056"/>
      <c r="S369" s="3056"/>
      <c r="T369" s="3056"/>
      <c r="U369" s="3090">
        <f t="shared" si="184"/>
        <v>0</v>
      </c>
      <c r="V369" s="3091">
        <f t="shared" si="185"/>
        <v>0</v>
      </c>
      <c r="W369" s="3091">
        <f t="shared" si="186"/>
        <v>0</v>
      </c>
      <c r="X369" s="3077"/>
      <c r="Y369" s="3075"/>
      <c r="Z369" s="3075"/>
      <c r="AA369" s="3058"/>
      <c r="AB369" s="3092">
        <f t="shared" si="187"/>
        <v>0</v>
      </c>
      <c r="AC369" s="3092" t="str">
        <f t="shared" si="188"/>
        <v/>
      </c>
      <c r="AD369" s="3058"/>
      <c r="AE369" s="3058"/>
      <c r="AF369" s="3056"/>
      <c r="AG369" s="3056"/>
      <c r="AH369" s="3056"/>
      <c r="AI369" s="3059" t="str">
        <f t="shared" si="176"/>
        <v>N</v>
      </c>
      <c r="AJ369" s="3059" t="str">
        <f t="shared" si="177"/>
        <v>N</v>
      </c>
      <c r="AK369" s="3059" t="str">
        <f t="shared" si="178"/>
        <v>N</v>
      </c>
      <c r="AL369" s="3059" t="str">
        <f t="shared" si="179"/>
        <v>N</v>
      </c>
      <c r="AM369" s="3059" t="str">
        <f t="shared" si="180"/>
        <v>N</v>
      </c>
      <c r="AN369" s="3059" t="str">
        <f t="shared" si="181"/>
        <v>N</v>
      </c>
      <c r="AO369" s="3059" t="str">
        <f t="shared" si="182"/>
        <v>N</v>
      </c>
      <c r="AP369" s="3059" t="str">
        <f t="shared" si="183"/>
        <v>N</v>
      </c>
      <c r="AQ369" s="3086"/>
      <c r="AR369" s="3060"/>
      <c r="AS369" s="32"/>
      <c r="AT369" s="34" t="s">
        <v>3961</v>
      </c>
      <c r="AU369" s="171"/>
      <c r="AV369" s="322"/>
      <c r="AW369" s="246" t="str">
        <f t="shared" si="175"/>
        <v>Please complete all cells in row</v>
      </c>
      <c r="AX369" s="322"/>
      <c r="AY369" s="196"/>
      <c r="AZ369" s="196"/>
      <c r="BA369" s="196"/>
      <c r="BB369" s="196"/>
      <c r="BC369" s="196"/>
      <c r="BD369" s="196"/>
      <c r="BE369" s="196"/>
      <c r="BF369" s="247">
        <f t="shared" si="189"/>
        <v>1</v>
      </c>
      <c r="BG369" s="247">
        <f t="shared" si="190"/>
        <v>1</v>
      </c>
      <c r="BH369" s="247">
        <f t="shared" si="191"/>
        <v>1</v>
      </c>
      <c r="BI369" s="247">
        <f t="shared" si="192"/>
        <v>1</v>
      </c>
      <c r="BJ369" s="247">
        <f t="shared" si="193"/>
        <v>1</v>
      </c>
      <c r="BK369" s="247">
        <f t="shared" si="194"/>
        <v>1</v>
      </c>
      <c r="BL369" s="247">
        <f t="shared" si="195"/>
        <v>1</v>
      </c>
      <c r="BM369" s="232"/>
      <c r="BN369" s="232"/>
      <c r="BO369" s="232"/>
      <c r="BP369" s="232"/>
      <c r="BQ369" s="232"/>
      <c r="BR369" s="232"/>
      <c r="BS369" s="247">
        <f t="shared" si="196"/>
        <v>1</v>
      </c>
      <c r="BT369" s="232"/>
      <c r="BU369" s="232"/>
      <c r="BV369" s="247">
        <f t="shared" si="197"/>
        <v>1</v>
      </c>
      <c r="BW369" s="247">
        <f t="shared" si="198"/>
        <v>1</v>
      </c>
      <c r="BX369" s="247">
        <f t="shared" si="199"/>
        <v>1</v>
      </c>
      <c r="BY369" s="247">
        <f t="shared" si="200"/>
        <v>1</v>
      </c>
      <c r="BZ369" s="247">
        <f xml:space="preserve"> IF( ISNUMBER(#REF! ), 0, 1 )</f>
        <v>1</v>
      </c>
      <c r="CA369" s="247">
        <f t="shared" si="201"/>
        <v>1</v>
      </c>
      <c r="CB369" s="322"/>
      <c r="CC369" s="196"/>
      <c r="CD369" s="196"/>
      <c r="CE369" s="687"/>
      <c r="CF369" s="687"/>
      <c r="CG369" s="687"/>
    </row>
    <row r="370" spans="1:85" s="2444" customFormat="1" ht="15.75" customHeight="1">
      <c r="A370" s="687"/>
      <c r="B370" s="3053"/>
      <c r="C370" s="3054"/>
      <c r="D370" s="3085" t="s">
        <v>3600</v>
      </c>
      <c r="E370" s="3086"/>
      <c r="F370" s="3054"/>
      <c r="G370" s="3054"/>
      <c r="H370" s="3086"/>
      <c r="I370" s="3086"/>
      <c r="J370" s="3086"/>
      <c r="K370" s="3054"/>
      <c r="L370" s="3054"/>
      <c r="M370" s="3054"/>
      <c r="N370" s="3055"/>
      <c r="O370" s="3056"/>
      <c r="P370" s="3055"/>
      <c r="Q370" s="3057"/>
      <c r="R370" s="3056"/>
      <c r="S370" s="3056"/>
      <c r="T370" s="3056"/>
      <c r="U370" s="3090">
        <f t="shared" si="184"/>
        <v>0</v>
      </c>
      <c r="V370" s="3091">
        <f t="shared" si="185"/>
        <v>0</v>
      </c>
      <c r="W370" s="3091">
        <f t="shared" si="186"/>
        <v>0</v>
      </c>
      <c r="X370" s="3077"/>
      <c r="Y370" s="3075"/>
      <c r="Z370" s="3075"/>
      <c r="AA370" s="3058"/>
      <c r="AB370" s="3092">
        <f t="shared" si="187"/>
        <v>0</v>
      </c>
      <c r="AC370" s="3092" t="str">
        <f t="shared" si="188"/>
        <v/>
      </c>
      <c r="AD370" s="3058"/>
      <c r="AE370" s="3058"/>
      <c r="AF370" s="3056"/>
      <c r="AG370" s="3056"/>
      <c r="AH370" s="3056"/>
      <c r="AI370" s="3059" t="str">
        <f t="shared" si="176"/>
        <v>N</v>
      </c>
      <c r="AJ370" s="3059" t="str">
        <f t="shared" si="177"/>
        <v>N</v>
      </c>
      <c r="AK370" s="3059" t="str">
        <f t="shared" si="178"/>
        <v>N</v>
      </c>
      <c r="AL370" s="3059" t="str">
        <f t="shared" si="179"/>
        <v>N</v>
      </c>
      <c r="AM370" s="3059" t="str">
        <f t="shared" si="180"/>
        <v>N</v>
      </c>
      <c r="AN370" s="3059" t="str">
        <f t="shared" si="181"/>
        <v>N</v>
      </c>
      <c r="AO370" s="3059" t="str">
        <f t="shared" si="182"/>
        <v>N</v>
      </c>
      <c r="AP370" s="3059" t="str">
        <f t="shared" si="183"/>
        <v>N</v>
      </c>
      <c r="AQ370" s="3086"/>
      <c r="AR370" s="3060"/>
      <c r="AS370" s="32"/>
      <c r="AT370" s="34" t="s">
        <v>3962</v>
      </c>
      <c r="AU370" s="171"/>
      <c r="AV370" s="322"/>
      <c r="AW370" s="246" t="str">
        <f t="shared" si="175"/>
        <v>Please complete all cells in row</v>
      </c>
      <c r="AX370" s="322"/>
      <c r="AY370" s="196"/>
      <c r="AZ370" s="196"/>
      <c r="BA370" s="196"/>
      <c r="BB370" s="196"/>
      <c r="BC370" s="196"/>
      <c r="BD370" s="196"/>
      <c r="BE370" s="196"/>
      <c r="BF370" s="247">
        <f t="shared" si="189"/>
        <v>1</v>
      </c>
      <c r="BG370" s="247">
        <f t="shared" si="190"/>
        <v>1</v>
      </c>
      <c r="BH370" s="247">
        <f t="shared" si="191"/>
        <v>1</v>
      </c>
      <c r="BI370" s="247">
        <f t="shared" si="192"/>
        <v>1</v>
      </c>
      <c r="BJ370" s="247">
        <f t="shared" si="193"/>
        <v>1</v>
      </c>
      <c r="BK370" s="247">
        <f t="shared" si="194"/>
        <v>1</v>
      </c>
      <c r="BL370" s="247">
        <f t="shared" si="195"/>
        <v>1</v>
      </c>
      <c r="BM370" s="232"/>
      <c r="BN370" s="232"/>
      <c r="BO370" s="232"/>
      <c r="BP370" s="232"/>
      <c r="BQ370" s="232"/>
      <c r="BR370" s="232"/>
      <c r="BS370" s="247">
        <f t="shared" si="196"/>
        <v>1</v>
      </c>
      <c r="BT370" s="232"/>
      <c r="BU370" s="232"/>
      <c r="BV370" s="247">
        <f t="shared" si="197"/>
        <v>1</v>
      </c>
      <c r="BW370" s="247">
        <f t="shared" si="198"/>
        <v>1</v>
      </c>
      <c r="BX370" s="247">
        <f t="shared" si="199"/>
        <v>1</v>
      </c>
      <c r="BY370" s="247">
        <f t="shared" si="200"/>
        <v>1</v>
      </c>
      <c r="BZ370" s="247">
        <f xml:space="preserve"> IF( ISNUMBER(#REF! ), 0, 1 )</f>
        <v>1</v>
      </c>
      <c r="CA370" s="247">
        <f t="shared" si="201"/>
        <v>1</v>
      </c>
      <c r="CB370" s="322"/>
      <c r="CC370" s="196"/>
      <c r="CD370" s="196"/>
      <c r="CE370" s="687"/>
      <c r="CF370" s="687"/>
      <c r="CG370" s="687"/>
    </row>
    <row r="371" spans="1:85" s="2444" customFormat="1" ht="15.75" customHeight="1">
      <c r="A371" s="687"/>
      <c r="B371" s="3053"/>
      <c r="C371" s="3054"/>
      <c r="D371" s="3085" t="s">
        <v>3600</v>
      </c>
      <c r="E371" s="3086"/>
      <c r="F371" s="3054"/>
      <c r="G371" s="3054"/>
      <c r="H371" s="3086"/>
      <c r="I371" s="3086"/>
      <c r="J371" s="3086"/>
      <c r="K371" s="3054"/>
      <c r="L371" s="3054"/>
      <c r="M371" s="3054"/>
      <c r="N371" s="3055"/>
      <c r="O371" s="3056"/>
      <c r="P371" s="3055"/>
      <c r="Q371" s="3057"/>
      <c r="R371" s="3056"/>
      <c r="S371" s="3056"/>
      <c r="T371" s="3056"/>
      <c r="U371" s="3090">
        <f t="shared" si="184"/>
        <v>0</v>
      </c>
      <c r="V371" s="3091">
        <f t="shared" si="185"/>
        <v>0</v>
      </c>
      <c r="W371" s="3091">
        <f t="shared" si="186"/>
        <v>0</v>
      </c>
      <c r="X371" s="3077"/>
      <c r="Y371" s="3075"/>
      <c r="Z371" s="3075"/>
      <c r="AA371" s="3058"/>
      <c r="AB371" s="3092">
        <f t="shared" si="187"/>
        <v>0</v>
      </c>
      <c r="AC371" s="3092" t="str">
        <f t="shared" si="188"/>
        <v/>
      </c>
      <c r="AD371" s="3058"/>
      <c r="AE371" s="3058"/>
      <c r="AF371" s="3056"/>
      <c r="AG371" s="3056"/>
      <c r="AH371" s="3056"/>
      <c r="AI371" s="3059" t="str">
        <f t="shared" si="176"/>
        <v>N</v>
      </c>
      <c r="AJ371" s="3059" t="str">
        <f t="shared" si="177"/>
        <v>N</v>
      </c>
      <c r="AK371" s="3059" t="str">
        <f t="shared" si="178"/>
        <v>N</v>
      </c>
      <c r="AL371" s="3059" t="str">
        <f t="shared" si="179"/>
        <v>N</v>
      </c>
      <c r="AM371" s="3059" t="str">
        <f t="shared" si="180"/>
        <v>N</v>
      </c>
      <c r="AN371" s="3059" t="str">
        <f t="shared" si="181"/>
        <v>N</v>
      </c>
      <c r="AO371" s="3059" t="str">
        <f t="shared" si="182"/>
        <v>N</v>
      </c>
      <c r="AP371" s="3059" t="str">
        <f t="shared" si="183"/>
        <v>N</v>
      </c>
      <c r="AQ371" s="3086"/>
      <c r="AR371" s="3060"/>
      <c r="AS371" s="32"/>
      <c r="AT371" s="34" t="s">
        <v>3963</v>
      </c>
      <c r="AU371" s="171"/>
      <c r="AV371" s="322"/>
      <c r="AW371" s="246" t="str">
        <f t="shared" si="175"/>
        <v>Please complete all cells in row</v>
      </c>
      <c r="AX371" s="322"/>
      <c r="AY371" s="196"/>
      <c r="AZ371" s="196"/>
      <c r="BA371" s="196"/>
      <c r="BB371" s="196"/>
      <c r="BC371" s="196"/>
      <c r="BD371" s="196"/>
      <c r="BE371" s="196"/>
      <c r="BF371" s="247">
        <f t="shared" si="189"/>
        <v>1</v>
      </c>
      <c r="BG371" s="247">
        <f t="shared" si="190"/>
        <v>1</v>
      </c>
      <c r="BH371" s="247">
        <f t="shared" si="191"/>
        <v>1</v>
      </c>
      <c r="BI371" s="247">
        <f t="shared" si="192"/>
        <v>1</v>
      </c>
      <c r="BJ371" s="247">
        <f t="shared" si="193"/>
        <v>1</v>
      </c>
      <c r="BK371" s="247">
        <f t="shared" si="194"/>
        <v>1</v>
      </c>
      <c r="BL371" s="247">
        <f t="shared" si="195"/>
        <v>1</v>
      </c>
      <c r="BM371" s="232"/>
      <c r="BN371" s="232"/>
      <c r="BO371" s="232"/>
      <c r="BP371" s="232"/>
      <c r="BQ371" s="232"/>
      <c r="BR371" s="232"/>
      <c r="BS371" s="247">
        <f t="shared" si="196"/>
        <v>1</v>
      </c>
      <c r="BT371" s="232"/>
      <c r="BU371" s="232"/>
      <c r="BV371" s="247">
        <f t="shared" si="197"/>
        <v>1</v>
      </c>
      <c r="BW371" s="247">
        <f t="shared" si="198"/>
        <v>1</v>
      </c>
      <c r="BX371" s="247">
        <f t="shared" si="199"/>
        <v>1</v>
      </c>
      <c r="BY371" s="247">
        <f t="shared" si="200"/>
        <v>1</v>
      </c>
      <c r="BZ371" s="247">
        <f xml:space="preserve"> IF( ISNUMBER(#REF! ), 0, 1 )</f>
        <v>1</v>
      </c>
      <c r="CA371" s="247">
        <f t="shared" si="201"/>
        <v>1</v>
      </c>
      <c r="CB371" s="322"/>
      <c r="CC371" s="196"/>
      <c r="CD371" s="196"/>
      <c r="CE371" s="687"/>
      <c r="CF371" s="687"/>
      <c r="CG371" s="687"/>
    </row>
    <row r="372" spans="1:85" s="2444" customFormat="1" ht="15.75" customHeight="1">
      <c r="A372" s="687"/>
      <c r="B372" s="3053"/>
      <c r="C372" s="3054"/>
      <c r="D372" s="3085" t="s">
        <v>3600</v>
      </c>
      <c r="E372" s="3086"/>
      <c r="F372" s="3054"/>
      <c r="G372" s="3054"/>
      <c r="H372" s="3086"/>
      <c r="I372" s="3086"/>
      <c r="J372" s="3086"/>
      <c r="K372" s="3054"/>
      <c r="L372" s="3054"/>
      <c r="M372" s="3054"/>
      <c r="N372" s="3055"/>
      <c r="O372" s="3056"/>
      <c r="P372" s="3055"/>
      <c r="Q372" s="3057"/>
      <c r="R372" s="3056"/>
      <c r="S372" s="3056"/>
      <c r="T372" s="3056"/>
      <c r="U372" s="3090">
        <f t="shared" si="184"/>
        <v>0</v>
      </c>
      <c r="V372" s="3091">
        <f t="shared" si="185"/>
        <v>0</v>
      </c>
      <c r="W372" s="3091">
        <f t="shared" si="186"/>
        <v>0</v>
      </c>
      <c r="X372" s="3077"/>
      <c r="Y372" s="3075"/>
      <c r="Z372" s="3075"/>
      <c r="AA372" s="3058"/>
      <c r="AB372" s="3092">
        <f t="shared" si="187"/>
        <v>0</v>
      </c>
      <c r="AC372" s="3092" t="str">
        <f t="shared" si="188"/>
        <v/>
      </c>
      <c r="AD372" s="3058"/>
      <c r="AE372" s="3058"/>
      <c r="AF372" s="3056"/>
      <c r="AG372" s="3056"/>
      <c r="AH372" s="3056"/>
      <c r="AI372" s="3059" t="str">
        <f t="shared" si="176"/>
        <v>N</v>
      </c>
      <c r="AJ372" s="3059" t="str">
        <f t="shared" si="177"/>
        <v>N</v>
      </c>
      <c r="AK372" s="3059" t="str">
        <f t="shared" si="178"/>
        <v>N</v>
      </c>
      <c r="AL372" s="3059" t="str">
        <f t="shared" si="179"/>
        <v>N</v>
      </c>
      <c r="AM372" s="3059" t="str">
        <f t="shared" si="180"/>
        <v>N</v>
      </c>
      <c r="AN372" s="3059" t="str">
        <f t="shared" si="181"/>
        <v>N</v>
      </c>
      <c r="AO372" s="3059" t="str">
        <f t="shared" si="182"/>
        <v>N</v>
      </c>
      <c r="AP372" s="3059" t="str">
        <f t="shared" si="183"/>
        <v>N</v>
      </c>
      <c r="AQ372" s="3086"/>
      <c r="AR372" s="3060"/>
      <c r="AS372" s="32"/>
      <c r="AT372" s="34" t="s">
        <v>3964</v>
      </c>
      <c r="AU372" s="171"/>
      <c r="AV372" s="322"/>
      <c r="AW372" s="246" t="str">
        <f t="shared" si="175"/>
        <v>Please complete all cells in row</v>
      </c>
      <c r="AX372" s="322"/>
      <c r="AY372" s="196"/>
      <c r="AZ372" s="196"/>
      <c r="BA372" s="196"/>
      <c r="BB372" s="196"/>
      <c r="BC372" s="196"/>
      <c r="BD372" s="196"/>
      <c r="BE372" s="196"/>
      <c r="BF372" s="247">
        <f t="shared" si="189"/>
        <v>1</v>
      </c>
      <c r="BG372" s="247">
        <f t="shared" si="190"/>
        <v>1</v>
      </c>
      <c r="BH372" s="247">
        <f t="shared" si="191"/>
        <v>1</v>
      </c>
      <c r="BI372" s="247">
        <f t="shared" si="192"/>
        <v>1</v>
      </c>
      <c r="BJ372" s="247">
        <f t="shared" si="193"/>
        <v>1</v>
      </c>
      <c r="BK372" s="247">
        <f t="shared" si="194"/>
        <v>1</v>
      </c>
      <c r="BL372" s="247">
        <f t="shared" si="195"/>
        <v>1</v>
      </c>
      <c r="BM372" s="232"/>
      <c r="BN372" s="232"/>
      <c r="BO372" s="232"/>
      <c r="BP372" s="232"/>
      <c r="BQ372" s="232"/>
      <c r="BR372" s="232"/>
      <c r="BS372" s="247">
        <f t="shared" si="196"/>
        <v>1</v>
      </c>
      <c r="BT372" s="232"/>
      <c r="BU372" s="232"/>
      <c r="BV372" s="247">
        <f t="shared" si="197"/>
        <v>1</v>
      </c>
      <c r="BW372" s="247">
        <f t="shared" si="198"/>
        <v>1</v>
      </c>
      <c r="BX372" s="247">
        <f t="shared" si="199"/>
        <v>1</v>
      </c>
      <c r="BY372" s="247">
        <f t="shared" si="200"/>
        <v>1</v>
      </c>
      <c r="BZ372" s="247">
        <f xml:space="preserve"> IF( ISNUMBER(#REF! ), 0, 1 )</f>
        <v>1</v>
      </c>
      <c r="CA372" s="247">
        <f t="shared" si="201"/>
        <v>1</v>
      </c>
      <c r="CB372" s="322"/>
      <c r="CC372" s="196"/>
      <c r="CD372" s="196"/>
      <c r="CE372" s="687"/>
      <c r="CF372" s="687"/>
      <c r="CG372" s="687"/>
    </row>
    <row r="373" spans="1:85" s="2444" customFormat="1" ht="15.75" customHeight="1">
      <c r="A373" s="687"/>
      <c r="B373" s="3053"/>
      <c r="C373" s="3054"/>
      <c r="D373" s="3085" t="s">
        <v>3600</v>
      </c>
      <c r="E373" s="3086"/>
      <c r="F373" s="3054"/>
      <c r="G373" s="3054"/>
      <c r="H373" s="3086"/>
      <c r="I373" s="3086"/>
      <c r="J373" s="3086"/>
      <c r="K373" s="3054"/>
      <c r="L373" s="3054"/>
      <c r="M373" s="3054"/>
      <c r="N373" s="3055"/>
      <c r="O373" s="3056"/>
      <c r="P373" s="3055"/>
      <c r="Q373" s="3057"/>
      <c r="R373" s="3056"/>
      <c r="S373" s="3056"/>
      <c r="T373" s="3056"/>
      <c r="U373" s="3090">
        <f t="shared" si="184"/>
        <v>0</v>
      </c>
      <c r="V373" s="3091">
        <f t="shared" si="185"/>
        <v>0</v>
      </c>
      <c r="W373" s="3091">
        <f t="shared" si="186"/>
        <v>0</v>
      </c>
      <c r="X373" s="3077"/>
      <c r="Y373" s="3075"/>
      <c r="Z373" s="3075"/>
      <c r="AA373" s="3058"/>
      <c r="AB373" s="3092">
        <f t="shared" si="187"/>
        <v>0</v>
      </c>
      <c r="AC373" s="3092" t="str">
        <f t="shared" si="188"/>
        <v/>
      </c>
      <c r="AD373" s="3058"/>
      <c r="AE373" s="3058"/>
      <c r="AF373" s="3056"/>
      <c r="AG373" s="3056"/>
      <c r="AH373" s="3056"/>
      <c r="AI373" s="3059" t="str">
        <f t="shared" si="176"/>
        <v>N</v>
      </c>
      <c r="AJ373" s="3059" t="str">
        <f t="shared" si="177"/>
        <v>N</v>
      </c>
      <c r="AK373" s="3059" t="str">
        <f t="shared" si="178"/>
        <v>N</v>
      </c>
      <c r="AL373" s="3059" t="str">
        <f t="shared" si="179"/>
        <v>N</v>
      </c>
      <c r="AM373" s="3059" t="str">
        <f t="shared" si="180"/>
        <v>N</v>
      </c>
      <c r="AN373" s="3059" t="str">
        <f t="shared" si="181"/>
        <v>N</v>
      </c>
      <c r="AO373" s="3059" t="str">
        <f t="shared" si="182"/>
        <v>N</v>
      </c>
      <c r="AP373" s="3059" t="str">
        <f t="shared" si="183"/>
        <v>N</v>
      </c>
      <c r="AQ373" s="3086"/>
      <c r="AR373" s="3060"/>
      <c r="AS373" s="32"/>
      <c r="AT373" s="34" t="s">
        <v>3965</v>
      </c>
      <c r="AU373" s="171"/>
      <c r="AV373" s="322"/>
      <c r="AW373" s="246" t="str">
        <f t="shared" si="175"/>
        <v>Please complete all cells in row</v>
      </c>
      <c r="AX373" s="322"/>
      <c r="AY373" s="196"/>
      <c r="AZ373" s="196"/>
      <c r="BA373" s="196"/>
      <c r="BB373" s="196"/>
      <c r="BC373" s="196"/>
      <c r="BD373" s="196"/>
      <c r="BE373" s="196"/>
      <c r="BF373" s="247">
        <f t="shared" si="189"/>
        <v>1</v>
      </c>
      <c r="BG373" s="247">
        <f t="shared" si="190"/>
        <v>1</v>
      </c>
      <c r="BH373" s="247">
        <f t="shared" si="191"/>
        <v>1</v>
      </c>
      <c r="BI373" s="247">
        <f t="shared" si="192"/>
        <v>1</v>
      </c>
      <c r="BJ373" s="247">
        <f t="shared" si="193"/>
        <v>1</v>
      </c>
      <c r="BK373" s="247">
        <f t="shared" si="194"/>
        <v>1</v>
      </c>
      <c r="BL373" s="247">
        <f t="shared" si="195"/>
        <v>1</v>
      </c>
      <c r="BM373" s="232"/>
      <c r="BN373" s="232"/>
      <c r="BO373" s="232"/>
      <c r="BP373" s="232"/>
      <c r="BQ373" s="232"/>
      <c r="BR373" s="232"/>
      <c r="BS373" s="247">
        <f t="shared" si="196"/>
        <v>1</v>
      </c>
      <c r="BT373" s="232"/>
      <c r="BU373" s="232"/>
      <c r="BV373" s="247">
        <f t="shared" si="197"/>
        <v>1</v>
      </c>
      <c r="BW373" s="247">
        <f t="shared" si="198"/>
        <v>1</v>
      </c>
      <c r="BX373" s="247">
        <f t="shared" si="199"/>
        <v>1</v>
      </c>
      <c r="BY373" s="247">
        <f t="shared" si="200"/>
        <v>1</v>
      </c>
      <c r="BZ373" s="247">
        <f xml:space="preserve"> IF( ISNUMBER(#REF! ), 0, 1 )</f>
        <v>1</v>
      </c>
      <c r="CA373" s="247">
        <f t="shared" si="201"/>
        <v>1</v>
      </c>
      <c r="CB373" s="322"/>
      <c r="CC373" s="196"/>
      <c r="CD373" s="196"/>
      <c r="CE373" s="687"/>
      <c r="CF373" s="687"/>
      <c r="CG373" s="687"/>
    </row>
    <row r="374" spans="1:85" s="2444" customFormat="1" ht="15.75" customHeight="1">
      <c r="A374" s="687"/>
      <c r="B374" s="3053"/>
      <c r="C374" s="3054"/>
      <c r="D374" s="3085" t="s">
        <v>3600</v>
      </c>
      <c r="E374" s="3086"/>
      <c r="F374" s="3054"/>
      <c r="G374" s="3054"/>
      <c r="H374" s="3086"/>
      <c r="I374" s="3086"/>
      <c r="J374" s="3086"/>
      <c r="K374" s="3054"/>
      <c r="L374" s="3054"/>
      <c r="M374" s="3054"/>
      <c r="N374" s="3055"/>
      <c r="O374" s="3056"/>
      <c r="P374" s="3055"/>
      <c r="Q374" s="3057"/>
      <c r="R374" s="3056"/>
      <c r="S374" s="3056"/>
      <c r="T374" s="3056"/>
      <c r="U374" s="3090">
        <f t="shared" si="184"/>
        <v>0</v>
      </c>
      <c r="V374" s="3091">
        <f t="shared" si="185"/>
        <v>0</v>
      </c>
      <c r="W374" s="3091">
        <f t="shared" si="186"/>
        <v>0</v>
      </c>
      <c r="X374" s="3077"/>
      <c r="Y374" s="3075"/>
      <c r="Z374" s="3075"/>
      <c r="AA374" s="3058"/>
      <c r="AB374" s="3092">
        <f t="shared" si="187"/>
        <v>0</v>
      </c>
      <c r="AC374" s="3092" t="str">
        <f t="shared" si="188"/>
        <v/>
      </c>
      <c r="AD374" s="3058"/>
      <c r="AE374" s="3058"/>
      <c r="AF374" s="3056"/>
      <c r="AG374" s="3056"/>
      <c r="AH374" s="3056"/>
      <c r="AI374" s="3059" t="str">
        <f t="shared" si="176"/>
        <v>N</v>
      </c>
      <c r="AJ374" s="3059" t="str">
        <f t="shared" si="177"/>
        <v>N</v>
      </c>
      <c r="AK374" s="3059" t="str">
        <f t="shared" si="178"/>
        <v>N</v>
      </c>
      <c r="AL374" s="3059" t="str">
        <f t="shared" si="179"/>
        <v>N</v>
      </c>
      <c r="AM374" s="3059" t="str">
        <f t="shared" si="180"/>
        <v>N</v>
      </c>
      <c r="AN374" s="3059" t="str">
        <f t="shared" si="181"/>
        <v>N</v>
      </c>
      <c r="AO374" s="3059" t="str">
        <f t="shared" si="182"/>
        <v>N</v>
      </c>
      <c r="AP374" s="3059" t="str">
        <f t="shared" si="183"/>
        <v>N</v>
      </c>
      <c r="AQ374" s="3086"/>
      <c r="AR374" s="3060"/>
      <c r="AS374" s="32"/>
      <c r="AT374" s="34" t="s">
        <v>3966</v>
      </c>
      <c r="AU374" s="171"/>
      <c r="AV374" s="322"/>
      <c r="AW374" s="246" t="str">
        <f t="shared" si="175"/>
        <v>Please complete all cells in row</v>
      </c>
      <c r="AX374" s="322"/>
      <c r="AY374" s="196"/>
      <c r="AZ374" s="196"/>
      <c r="BA374" s="196"/>
      <c r="BB374" s="196"/>
      <c r="BC374" s="196"/>
      <c r="BD374" s="196"/>
      <c r="BE374" s="196"/>
      <c r="BF374" s="247">
        <f t="shared" si="189"/>
        <v>1</v>
      </c>
      <c r="BG374" s="247">
        <f t="shared" si="190"/>
        <v>1</v>
      </c>
      <c r="BH374" s="247">
        <f t="shared" si="191"/>
        <v>1</v>
      </c>
      <c r="BI374" s="247">
        <f t="shared" si="192"/>
        <v>1</v>
      </c>
      <c r="BJ374" s="247">
        <f t="shared" si="193"/>
        <v>1</v>
      </c>
      <c r="BK374" s="247">
        <f t="shared" si="194"/>
        <v>1</v>
      </c>
      <c r="BL374" s="247">
        <f t="shared" si="195"/>
        <v>1</v>
      </c>
      <c r="BM374" s="232"/>
      <c r="BN374" s="232"/>
      <c r="BO374" s="232"/>
      <c r="BP374" s="232"/>
      <c r="BQ374" s="232"/>
      <c r="BR374" s="232"/>
      <c r="BS374" s="247">
        <f t="shared" si="196"/>
        <v>1</v>
      </c>
      <c r="BT374" s="232"/>
      <c r="BU374" s="232"/>
      <c r="BV374" s="247">
        <f t="shared" si="197"/>
        <v>1</v>
      </c>
      <c r="BW374" s="247">
        <f t="shared" si="198"/>
        <v>1</v>
      </c>
      <c r="BX374" s="247">
        <f t="shared" si="199"/>
        <v>1</v>
      </c>
      <c r="BY374" s="247">
        <f t="shared" si="200"/>
        <v>1</v>
      </c>
      <c r="BZ374" s="247">
        <f xml:space="preserve"> IF( ISNUMBER(#REF! ), 0, 1 )</f>
        <v>1</v>
      </c>
      <c r="CA374" s="247">
        <f t="shared" si="201"/>
        <v>1</v>
      </c>
      <c r="CB374" s="322"/>
      <c r="CC374" s="196"/>
      <c r="CD374" s="196"/>
      <c r="CE374" s="687"/>
      <c r="CF374" s="687"/>
      <c r="CG374" s="687"/>
    </row>
    <row r="375" spans="1:85" s="2444" customFormat="1" ht="15.75" customHeight="1">
      <c r="A375" s="687"/>
      <c r="B375" s="3053"/>
      <c r="C375" s="3054"/>
      <c r="D375" s="3085" t="s">
        <v>3600</v>
      </c>
      <c r="E375" s="3086"/>
      <c r="F375" s="3054"/>
      <c r="G375" s="3054"/>
      <c r="H375" s="3086"/>
      <c r="I375" s="3086"/>
      <c r="J375" s="3086"/>
      <c r="K375" s="3054"/>
      <c r="L375" s="3054"/>
      <c r="M375" s="3054"/>
      <c r="N375" s="3055"/>
      <c r="O375" s="3056"/>
      <c r="P375" s="3055"/>
      <c r="Q375" s="3057"/>
      <c r="R375" s="3056"/>
      <c r="S375" s="3056"/>
      <c r="T375" s="3056"/>
      <c r="U375" s="3090">
        <f t="shared" si="184"/>
        <v>0</v>
      </c>
      <c r="V375" s="3091">
        <f t="shared" si="185"/>
        <v>0</v>
      </c>
      <c r="W375" s="3091">
        <f t="shared" si="186"/>
        <v>0</v>
      </c>
      <c r="X375" s="3077"/>
      <c r="Y375" s="3075"/>
      <c r="Z375" s="3075"/>
      <c r="AA375" s="3058"/>
      <c r="AB375" s="3092">
        <f t="shared" si="187"/>
        <v>0</v>
      </c>
      <c r="AC375" s="3092" t="str">
        <f t="shared" si="188"/>
        <v/>
      </c>
      <c r="AD375" s="3058"/>
      <c r="AE375" s="3058"/>
      <c r="AF375" s="3056"/>
      <c r="AG375" s="3056"/>
      <c r="AH375" s="3056"/>
      <c r="AI375" s="3059" t="str">
        <f t="shared" si="176"/>
        <v>N</v>
      </c>
      <c r="AJ375" s="3059" t="str">
        <f t="shared" si="177"/>
        <v>N</v>
      </c>
      <c r="AK375" s="3059" t="str">
        <f t="shared" si="178"/>
        <v>N</v>
      </c>
      <c r="AL375" s="3059" t="str">
        <f t="shared" si="179"/>
        <v>N</v>
      </c>
      <c r="AM375" s="3059" t="str">
        <f t="shared" si="180"/>
        <v>N</v>
      </c>
      <c r="AN375" s="3059" t="str">
        <f t="shared" si="181"/>
        <v>N</v>
      </c>
      <c r="AO375" s="3059" t="str">
        <f t="shared" si="182"/>
        <v>N</v>
      </c>
      <c r="AP375" s="3059" t="str">
        <f t="shared" si="183"/>
        <v>N</v>
      </c>
      <c r="AQ375" s="3086"/>
      <c r="AR375" s="3060"/>
      <c r="AS375" s="32"/>
      <c r="AT375" s="34" t="s">
        <v>3967</v>
      </c>
      <c r="AU375" s="171"/>
      <c r="AV375" s="322"/>
      <c r="AW375" s="246" t="str">
        <f t="shared" si="175"/>
        <v>Please complete all cells in row</v>
      </c>
      <c r="AX375" s="322"/>
      <c r="AY375" s="196"/>
      <c r="AZ375" s="196"/>
      <c r="BA375" s="196"/>
      <c r="BB375" s="196"/>
      <c r="BC375" s="196"/>
      <c r="BD375" s="196"/>
      <c r="BE375" s="196"/>
      <c r="BF375" s="247">
        <f t="shared" si="189"/>
        <v>1</v>
      </c>
      <c r="BG375" s="247">
        <f t="shared" si="190"/>
        <v>1</v>
      </c>
      <c r="BH375" s="247">
        <f t="shared" si="191"/>
        <v>1</v>
      </c>
      <c r="BI375" s="247">
        <f t="shared" si="192"/>
        <v>1</v>
      </c>
      <c r="BJ375" s="247">
        <f t="shared" si="193"/>
        <v>1</v>
      </c>
      <c r="BK375" s="247">
        <f t="shared" si="194"/>
        <v>1</v>
      </c>
      <c r="BL375" s="247">
        <f t="shared" si="195"/>
        <v>1</v>
      </c>
      <c r="BM375" s="232"/>
      <c r="BN375" s="232"/>
      <c r="BO375" s="232"/>
      <c r="BP375" s="232"/>
      <c r="BQ375" s="232"/>
      <c r="BR375" s="232"/>
      <c r="BS375" s="247">
        <f t="shared" si="196"/>
        <v>1</v>
      </c>
      <c r="BT375" s="232"/>
      <c r="BU375" s="232"/>
      <c r="BV375" s="247">
        <f t="shared" si="197"/>
        <v>1</v>
      </c>
      <c r="BW375" s="247">
        <f t="shared" si="198"/>
        <v>1</v>
      </c>
      <c r="BX375" s="247">
        <f t="shared" si="199"/>
        <v>1</v>
      </c>
      <c r="BY375" s="247">
        <f t="shared" si="200"/>
        <v>1</v>
      </c>
      <c r="BZ375" s="247">
        <f xml:space="preserve"> IF( ISNUMBER(#REF! ), 0, 1 )</f>
        <v>1</v>
      </c>
      <c r="CA375" s="247">
        <f t="shared" si="201"/>
        <v>1</v>
      </c>
      <c r="CB375" s="322"/>
      <c r="CC375" s="196"/>
      <c r="CD375" s="196"/>
      <c r="CE375" s="687"/>
      <c r="CF375" s="687"/>
      <c r="CG375" s="687"/>
    </row>
    <row r="376" spans="1:85" s="2444" customFormat="1" ht="15.75" customHeight="1">
      <c r="A376" s="687"/>
      <c r="B376" s="3053"/>
      <c r="C376" s="3054"/>
      <c r="D376" s="3085" t="s">
        <v>3600</v>
      </c>
      <c r="E376" s="3086"/>
      <c r="F376" s="3054"/>
      <c r="G376" s="3054"/>
      <c r="H376" s="3086"/>
      <c r="I376" s="3086"/>
      <c r="J376" s="3086"/>
      <c r="K376" s="3054"/>
      <c r="L376" s="3054"/>
      <c r="M376" s="3054"/>
      <c r="N376" s="3055"/>
      <c r="O376" s="3056"/>
      <c r="P376" s="3055"/>
      <c r="Q376" s="3057"/>
      <c r="R376" s="3056"/>
      <c r="S376" s="3056"/>
      <c r="T376" s="3056"/>
      <c r="U376" s="3090">
        <f t="shared" si="184"/>
        <v>0</v>
      </c>
      <c r="V376" s="3091">
        <f t="shared" si="185"/>
        <v>0</v>
      </c>
      <c r="W376" s="3091">
        <f t="shared" si="186"/>
        <v>0</v>
      </c>
      <c r="X376" s="3077"/>
      <c r="Y376" s="3075"/>
      <c r="Z376" s="3075"/>
      <c r="AA376" s="3058"/>
      <c r="AB376" s="3092">
        <f t="shared" si="187"/>
        <v>0</v>
      </c>
      <c r="AC376" s="3092" t="str">
        <f t="shared" si="188"/>
        <v/>
      </c>
      <c r="AD376" s="3058"/>
      <c r="AE376" s="3058"/>
      <c r="AF376" s="3056"/>
      <c r="AG376" s="3056"/>
      <c r="AH376" s="3056"/>
      <c r="AI376" s="3059" t="str">
        <f t="shared" si="176"/>
        <v>N</v>
      </c>
      <c r="AJ376" s="3059" t="str">
        <f t="shared" si="177"/>
        <v>N</v>
      </c>
      <c r="AK376" s="3059" t="str">
        <f t="shared" si="178"/>
        <v>N</v>
      </c>
      <c r="AL376" s="3059" t="str">
        <f t="shared" si="179"/>
        <v>N</v>
      </c>
      <c r="AM376" s="3059" t="str">
        <f t="shared" si="180"/>
        <v>N</v>
      </c>
      <c r="AN376" s="3059" t="str">
        <f t="shared" si="181"/>
        <v>N</v>
      </c>
      <c r="AO376" s="3059" t="str">
        <f t="shared" si="182"/>
        <v>N</v>
      </c>
      <c r="AP376" s="3059" t="str">
        <f t="shared" si="183"/>
        <v>N</v>
      </c>
      <c r="AQ376" s="3086"/>
      <c r="AR376" s="3060"/>
      <c r="AS376" s="32"/>
      <c r="AT376" s="34" t="s">
        <v>3968</v>
      </c>
      <c r="AU376" s="171"/>
      <c r="AV376" s="322"/>
      <c r="AW376" s="246" t="str">
        <f t="shared" si="175"/>
        <v>Please complete all cells in row</v>
      </c>
      <c r="AX376" s="322"/>
      <c r="AY376" s="196"/>
      <c r="AZ376" s="196"/>
      <c r="BA376" s="196"/>
      <c r="BB376" s="196"/>
      <c r="BC376" s="196"/>
      <c r="BD376" s="196"/>
      <c r="BE376" s="196"/>
      <c r="BF376" s="247">
        <f t="shared" si="189"/>
        <v>1</v>
      </c>
      <c r="BG376" s="247">
        <f t="shared" si="190"/>
        <v>1</v>
      </c>
      <c r="BH376" s="247">
        <f t="shared" si="191"/>
        <v>1</v>
      </c>
      <c r="BI376" s="247">
        <f t="shared" si="192"/>
        <v>1</v>
      </c>
      <c r="BJ376" s="247">
        <f t="shared" si="193"/>
        <v>1</v>
      </c>
      <c r="BK376" s="247">
        <f t="shared" si="194"/>
        <v>1</v>
      </c>
      <c r="BL376" s="247">
        <f t="shared" si="195"/>
        <v>1</v>
      </c>
      <c r="BM376" s="232"/>
      <c r="BN376" s="232"/>
      <c r="BO376" s="232"/>
      <c r="BP376" s="232"/>
      <c r="BQ376" s="232"/>
      <c r="BR376" s="232"/>
      <c r="BS376" s="247">
        <f t="shared" si="196"/>
        <v>1</v>
      </c>
      <c r="BT376" s="232"/>
      <c r="BU376" s="232"/>
      <c r="BV376" s="247">
        <f t="shared" si="197"/>
        <v>1</v>
      </c>
      <c r="BW376" s="247">
        <f t="shared" si="198"/>
        <v>1</v>
      </c>
      <c r="BX376" s="247">
        <f t="shared" si="199"/>
        <v>1</v>
      </c>
      <c r="BY376" s="247">
        <f t="shared" si="200"/>
        <v>1</v>
      </c>
      <c r="BZ376" s="247">
        <f xml:space="preserve"> IF( ISNUMBER(#REF! ), 0, 1 )</f>
        <v>1</v>
      </c>
      <c r="CA376" s="247">
        <f t="shared" si="201"/>
        <v>1</v>
      </c>
      <c r="CB376" s="322"/>
      <c r="CC376" s="196"/>
      <c r="CD376" s="196"/>
      <c r="CE376" s="687"/>
      <c r="CF376" s="687"/>
      <c r="CG376" s="687"/>
    </row>
    <row r="377" spans="1:85" s="2444" customFormat="1" ht="15.75" customHeight="1">
      <c r="A377" s="687"/>
      <c r="B377" s="3053"/>
      <c r="C377" s="3054"/>
      <c r="D377" s="3085" t="s">
        <v>3600</v>
      </c>
      <c r="E377" s="3086"/>
      <c r="F377" s="3054"/>
      <c r="G377" s="3054"/>
      <c r="H377" s="3086"/>
      <c r="I377" s="3086"/>
      <c r="J377" s="3086"/>
      <c r="K377" s="3054"/>
      <c r="L377" s="3054"/>
      <c r="M377" s="3054"/>
      <c r="N377" s="3055"/>
      <c r="O377" s="3056"/>
      <c r="P377" s="3055"/>
      <c r="Q377" s="3057"/>
      <c r="R377" s="3056"/>
      <c r="S377" s="3056"/>
      <c r="T377" s="3056"/>
      <c r="U377" s="3090">
        <f t="shared" si="184"/>
        <v>0</v>
      </c>
      <c r="V377" s="3091">
        <f t="shared" si="185"/>
        <v>0</v>
      </c>
      <c r="W377" s="3091">
        <f t="shared" si="186"/>
        <v>0</v>
      </c>
      <c r="X377" s="3077"/>
      <c r="Y377" s="3075"/>
      <c r="Z377" s="3075"/>
      <c r="AA377" s="3058"/>
      <c r="AB377" s="3092">
        <f t="shared" si="187"/>
        <v>0</v>
      </c>
      <c r="AC377" s="3092" t="str">
        <f t="shared" si="188"/>
        <v/>
      </c>
      <c r="AD377" s="3058"/>
      <c r="AE377" s="3058"/>
      <c r="AF377" s="3056"/>
      <c r="AG377" s="3056"/>
      <c r="AH377" s="3056"/>
      <c r="AI377" s="3059" t="str">
        <f t="shared" si="176"/>
        <v>N</v>
      </c>
      <c r="AJ377" s="3059" t="str">
        <f t="shared" si="177"/>
        <v>N</v>
      </c>
      <c r="AK377" s="3059" t="str">
        <f t="shared" si="178"/>
        <v>N</v>
      </c>
      <c r="AL377" s="3059" t="str">
        <f t="shared" si="179"/>
        <v>N</v>
      </c>
      <c r="AM377" s="3059" t="str">
        <f t="shared" si="180"/>
        <v>N</v>
      </c>
      <c r="AN377" s="3059" t="str">
        <f t="shared" si="181"/>
        <v>N</v>
      </c>
      <c r="AO377" s="3059" t="str">
        <f t="shared" si="182"/>
        <v>N</v>
      </c>
      <c r="AP377" s="3059" t="str">
        <f t="shared" si="183"/>
        <v>N</v>
      </c>
      <c r="AQ377" s="3086"/>
      <c r="AR377" s="3060"/>
      <c r="AS377" s="32"/>
      <c r="AT377" s="34" t="s">
        <v>3969</v>
      </c>
      <c r="AU377" s="171"/>
      <c r="AV377" s="322"/>
      <c r="AW377" s="246" t="str">
        <f t="shared" si="175"/>
        <v>Please complete all cells in row</v>
      </c>
      <c r="AX377" s="322"/>
      <c r="AY377" s="196"/>
      <c r="AZ377" s="196"/>
      <c r="BA377" s="196"/>
      <c r="BB377" s="196"/>
      <c r="BC377" s="196"/>
      <c r="BD377" s="196"/>
      <c r="BE377" s="196"/>
      <c r="BF377" s="247">
        <f t="shared" si="189"/>
        <v>1</v>
      </c>
      <c r="BG377" s="247">
        <f t="shared" si="190"/>
        <v>1</v>
      </c>
      <c r="BH377" s="247">
        <f t="shared" si="191"/>
        <v>1</v>
      </c>
      <c r="BI377" s="247">
        <f t="shared" si="192"/>
        <v>1</v>
      </c>
      <c r="BJ377" s="247">
        <f t="shared" si="193"/>
        <v>1</v>
      </c>
      <c r="BK377" s="247">
        <f t="shared" si="194"/>
        <v>1</v>
      </c>
      <c r="BL377" s="247">
        <f t="shared" si="195"/>
        <v>1</v>
      </c>
      <c r="BM377" s="232"/>
      <c r="BN377" s="232"/>
      <c r="BO377" s="232"/>
      <c r="BP377" s="232"/>
      <c r="BQ377" s="232"/>
      <c r="BR377" s="232"/>
      <c r="BS377" s="247">
        <f t="shared" si="196"/>
        <v>1</v>
      </c>
      <c r="BT377" s="232"/>
      <c r="BU377" s="232"/>
      <c r="BV377" s="247">
        <f t="shared" si="197"/>
        <v>1</v>
      </c>
      <c r="BW377" s="247">
        <f t="shared" si="198"/>
        <v>1</v>
      </c>
      <c r="BX377" s="247">
        <f t="shared" si="199"/>
        <v>1</v>
      </c>
      <c r="BY377" s="247">
        <f t="shared" si="200"/>
        <v>1</v>
      </c>
      <c r="BZ377" s="247">
        <f xml:space="preserve"> IF( ISNUMBER(#REF! ), 0, 1 )</f>
        <v>1</v>
      </c>
      <c r="CA377" s="247">
        <f t="shared" si="201"/>
        <v>1</v>
      </c>
      <c r="CB377" s="322"/>
      <c r="CC377" s="196"/>
      <c r="CD377" s="196"/>
      <c r="CE377" s="687"/>
      <c r="CF377" s="687"/>
      <c r="CG377" s="687"/>
    </row>
    <row r="378" spans="1:85" s="2444" customFormat="1" ht="15.75" customHeight="1">
      <c r="A378" s="687"/>
      <c r="B378" s="3053"/>
      <c r="C378" s="3054"/>
      <c r="D378" s="3085" t="s">
        <v>3600</v>
      </c>
      <c r="E378" s="3086"/>
      <c r="F378" s="3054"/>
      <c r="G378" s="3054"/>
      <c r="H378" s="3086"/>
      <c r="I378" s="3086"/>
      <c r="J378" s="3086"/>
      <c r="K378" s="3054"/>
      <c r="L378" s="3054"/>
      <c r="M378" s="3054"/>
      <c r="N378" s="3055"/>
      <c r="O378" s="3056"/>
      <c r="P378" s="3055"/>
      <c r="Q378" s="3057"/>
      <c r="R378" s="3056"/>
      <c r="S378" s="3056"/>
      <c r="T378" s="3056"/>
      <c r="U378" s="3090">
        <f t="shared" si="184"/>
        <v>0</v>
      </c>
      <c r="V378" s="3091">
        <f t="shared" si="185"/>
        <v>0</v>
      </c>
      <c r="W378" s="3091">
        <f t="shared" si="186"/>
        <v>0</v>
      </c>
      <c r="X378" s="3077"/>
      <c r="Y378" s="3075"/>
      <c r="Z378" s="3075"/>
      <c r="AA378" s="3058"/>
      <c r="AB378" s="3092">
        <f t="shared" si="187"/>
        <v>0</v>
      </c>
      <c r="AC378" s="3092" t="str">
        <f t="shared" si="188"/>
        <v/>
      </c>
      <c r="AD378" s="3058"/>
      <c r="AE378" s="3058"/>
      <c r="AF378" s="3056"/>
      <c r="AG378" s="3056"/>
      <c r="AH378" s="3056"/>
      <c r="AI378" s="3059" t="str">
        <f t="shared" si="176"/>
        <v>N</v>
      </c>
      <c r="AJ378" s="3059" t="str">
        <f t="shared" si="177"/>
        <v>N</v>
      </c>
      <c r="AK378" s="3059" t="str">
        <f t="shared" si="178"/>
        <v>N</v>
      </c>
      <c r="AL378" s="3059" t="str">
        <f t="shared" si="179"/>
        <v>N</v>
      </c>
      <c r="AM378" s="3059" t="str">
        <f t="shared" si="180"/>
        <v>N</v>
      </c>
      <c r="AN378" s="3059" t="str">
        <f t="shared" si="181"/>
        <v>N</v>
      </c>
      <c r="AO378" s="3059" t="str">
        <f t="shared" si="182"/>
        <v>N</v>
      </c>
      <c r="AP378" s="3059" t="str">
        <f t="shared" si="183"/>
        <v>N</v>
      </c>
      <c r="AQ378" s="3086"/>
      <c r="AR378" s="3060"/>
      <c r="AS378" s="32"/>
      <c r="AT378" s="34" t="s">
        <v>3970</v>
      </c>
      <c r="AU378" s="171"/>
      <c r="AV378" s="322"/>
      <c r="AW378" s="246" t="str">
        <f t="shared" si="175"/>
        <v>Please complete all cells in row</v>
      </c>
      <c r="AX378" s="322"/>
      <c r="AY378" s="196"/>
      <c r="AZ378" s="196"/>
      <c r="BA378" s="196"/>
      <c r="BB378" s="196"/>
      <c r="BC378" s="196"/>
      <c r="BD378" s="196"/>
      <c r="BE378" s="196"/>
      <c r="BF378" s="247">
        <f t="shared" si="189"/>
        <v>1</v>
      </c>
      <c r="BG378" s="247">
        <f t="shared" si="190"/>
        <v>1</v>
      </c>
      <c r="BH378" s="247">
        <f t="shared" si="191"/>
        <v>1</v>
      </c>
      <c r="BI378" s="247">
        <f t="shared" si="192"/>
        <v>1</v>
      </c>
      <c r="BJ378" s="247">
        <f t="shared" si="193"/>
        <v>1</v>
      </c>
      <c r="BK378" s="247">
        <f t="shared" si="194"/>
        <v>1</v>
      </c>
      <c r="BL378" s="247">
        <f t="shared" si="195"/>
        <v>1</v>
      </c>
      <c r="BM378" s="232"/>
      <c r="BN378" s="232"/>
      <c r="BO378" s="232"/>
      <c r="BP378" s="232"/>
      <c r="BQ378" s="232"/>
      <c r="BR378" s="232"/>
      <c r="BS378" s="247">
        <f t="shared" si="196"/>
        <v>1</v>
      </c>
      <c r="BT378" s="232"/>
      <c r="BU378" s="232"/>
      <c r="BV378" s="247">
        <f t="shared" si="197"/>
        <v>1</v>
      </c>
      <c r="BW378" s="247">
        <f t="shared" si="198"/>
        <v>1</v>
      </c>
      <c r="BX378" s="247">
        <f t="shared" si="199"/>
        <v>1</v>
      </c>
      <c r="BY378" s="247">
        <f t="shared" si="200"/>
        <v>1</v>
      </c>
      <c r="BZ378" s="247">
        <f xml:space="preserve"> IF( ISNUMBER(#REF! ), 0, 1 )</f>
        <v>1</v>
      </c>
      <c r="CA378" s="247">
        <f t="shared" si="201"/>
        <v>1</v>
      </c>
      <c r="CB378" s="322"/>
      <c r="CC378" s="196"/>
      <c r="CD378" s="196"/>
      <c r="CE378" s="687"/>
      <c r="CF378" s="687"/>
      <c r="CG378" s="687"/>
    </row>
    <row r="379" spans="1:85" s="2444" customFormat="1" ht="15.75" customHeight="1">
      <c r="A379" s="687"/>
      <c r="B379" s="3053"/>
      <c r="C379" s="3054"/>
      <c r="D379" s="3085" t="s">
        <v>3600</v>
      </c>
      <c r="E379" s="3086"/>
      <c r="F379" s="3054"/>
      <c r="G379" s="3054"/>
      <c r="H379" s="3086"/>
      <c r="I379" s="3086"/>
      <c r="J379" s="3086"/>
      <c r="K379" s="3054"/>
      <c r="L379" s="3054"/>
      <c r="M379" s="3054"/>
      <c r="N379" s="3055"/>
      <c r="O379" s="3056"/>
      <c r="P379" s="3055"/>
      <c r="Q379" s="3057"/>
      <c r="R379" s="3056"/>
      <c r="S379" s="3056"/>
      <c r="T379" s="3056"/>
      <c r="U379" s="3090">
        <f t="shared" si="184"/>
        <v>0</v>
      </c>
      <c r="V379" s="3091">
        <f t="shared" si="185"/>
        <v>0</v>
      </c>
      <c r="W379" s="3091">
        <f t="shared" si="186"/>
        <v>0</v>
      </c>
      <c r="X379" s="3077"/>
      <c r="Y379" s="3075"/>
      <c r="Z379" s="3075"/>
      <c r="AA379" s="3058"/>
      <c r="AB379" s="3092">
        <f t="shared" si="187"/>
        <v>0</v>
      </c>
      <c r="AC379" s="3092" t="str">
        <f t="shared" si="188"/>
        <v/>
      </c>
      <c r="AD379" s="3058"/>
      <c r="AE379" s="3058"/>
      <c r="AF379" s="3056"/>
      <c r="AG379" s="3056"/>
      <c r="AH379" s="3056"/>
      <c r="AI379" s="3059" t="str">
        <f t="shared" si="176"/>
        <v>N</v>
      </c>
      <c r="AJ379" s="3059" t="str">
        <f t="shared" si="177"/>
        <v>N</v>
      </c>
      <c r="AK379" s="3059" t="str">
        <f t="shared" si="178"/>
        <v>N</v>
      </c>
      <c r="AL379" s="3059" t="str">
        <f t="shared" si="179"/>
        <v>N</v>
      </c>
      <c r="AM379" s="3059" t="str">
        <f t="shared" si="180"/>
        <v>N</v>
      </c>
      <c r="AN379" s="3059" t="str">
        <f t="shared" si="181"/>
        <v>N</v>
      </c>
      <c r="AO379" s="3059" t="str">
        <f t="shared" si="182"/>
        <v>N</v>
      </c>
      <c r="AP379" s="3059" t="str">
        <f t="shared" si="183"/>
        <v>N</v>
      </c>
      <c r="AQ379" s="3086"/>
      <c r="AR379" s="3060"/>
      <c r="AS379" s="32"/>
      <c r="AT379" s="34" t="s">
        <v>3971</v>
      </c>
      <c r="AU379" s="171"/>
      <c r="AV379" s="322"/>
      <c r="AW379" s="246" t="str">
        <f t="shared" si="175"/>
        <v>Please complete all cells in row</v>
      </c>
      <c r="AX379" s="322"/>
      <c r="AY379" s="196"/>
      <c r="AZ379" s="196"/>
      <c r="BA379" s="196"/>
      <c r="BB379" s="196"/>
      <c r="BC379" s="196"/>
      <c r="BD379" s="196"/>
      <c r="BE379" s="196"/>
      <c r="BF379" s="247">
        <f t="shared" si="189"/>
        <v>1</v>
      </c>
      <c r="BG379" s="247">
        <f t="shared" si="190"/>
        <v>1</v>
      </c>
      <c r="BH379" s="247">
        <f t="shared" si="191"/>
        <v>1</v>
      </c>
      <c r="BI379" s="247">
        <f t="shared" si="192"/>
        <v>1</v>
      </c>
      <c r="BJ379" s="247">
        <f t="shared" si="193"/>
        <v>1</v>
      </c>
      <c r="BK379" s="247">
        <f t="shared" si="194"/>
        <v>1</v>
      </c>
      <c r="BL379" s="247">
        <f t="shared" si="195"/>
        <v>1</v>
      </c>
      <c r="BM379" s="232"/>
      <c r="BN379" s="232"/>
      <c r="BO379" s="232"/>
      <c r="BP379" s="232"/>
      <c r="BQ379" s="232"/>
      <c r="BR379" s="232"/>
      <c r="BS379" s="247">
        <f t="shared" si="196"/>
        <v>1</v>
      </c>
      <c r="BT379" s="232"/>
      <c r="BU379" s="232"/>
      <c r="BV379" s="247">
        <f t="shared" si="197"/>
        <v>1</v>
      </c>
      <c r="BW379" s="247">
        <f t="shared" si="198"/>
        <v>1</v>
      </c>
      <c r="BX379" s="247">
        <f t="shared" si="199"/>
        <v>1</v>
      </c>
      <c r="BY379" s="247">
        <f t="shared" si="200"/>
        <v>1</v>
      </c>
      <c r="BZ379" s="247">
        <f xml:space="preserve"> IF( ISNUMBER(#REF! ), 0, 1 )</f>
        <v>1</v>
      </c>
      <c r="CA379" s="247">
        <f t="shared" si="201"/>
        <v>1</v>
      </c>
      <c r="CB379" s="322"/>
      <c r="CC379" s="196"/>
      <c r="CD379" s="196"/>
      <c r="CE379" s="687"/>
      <c r="CF379" s="687"/>
      <c r="CG379" s="687"/>
    </row>
    <row r="380" spans="1:85" s="2444" customFormat="1" ht="15.75" customHeight="1">
      <c r="A380" s="687"/>
      <c r="B380" s="3053"/>
      <c r="C380" s="3054"/>
      <c r="D380" s="3085" t="s">
        <v>3600</v>
      </c>
      <c r="E380" s="3086"/>
      <c r="F380" s="3054"/>
      <c r="G380" s="3054"/>
      <c r="H380" s="3086"/>
      <c r="I380" s="3086"/>
      <c r="J380" s="3086"/>
      <c r="K380" s="3054"/>
      <c r="L380" s="3054"/>
      <c r="M380" s="3054"/>
      <c r="N380" s="3055"/>
      <c r="O380" s="3056"/>
      <c r="P380" s="3055"/>
      <c r="Q380" s="3057"/>
      <c r="R380" s="3056"/>
      <c r="S380" s="3056"/>
      <c r="T380" s="3056"/>
      <c r="U380" s="3090">
        <f t="shared" si="184"/>
        <v>0</v>
      </c>
      <c r="V380" s="3091">
        <f t="shared" si="185"/>
        <v>0</v>
      </c>
      <c r="W380" s="3091">
        <f t="shared" si="186"/>
        <v>0</v>
      </c>
      <c r="X380" s="3077"/>
      <c r="Y380" s="3075"/>
      <c r="Z380" s="3075"/>
      <c r="AA380" s="3058"/>
      <c r="AB380" s="3092">
        <f t="shared" si="187"/>
        <v>0</v>
      </c>
      <c r="AC380" s="3092" t="str">
        <f t="shared" si="188"/>
        <v/>
      </c>
      <c r="AD380" s="3058"/>
      <c r="AE380" s="3058"/>
      <c r="AF380" s="3056"/>
      <c r="AG380" s="3056"/>
      <c r="AH380" s="3056"/>
      <c r="AI380" s="3059" t="str">
        <f t="shared" si="176"/>
        <v>N</v>
      </c>
      <c r="AJ380" s="3059" t="str">
        <f t="shared" si="177"/>
        <v>N</v>
      </c>
      <c r="AK380" s="3059" t="str">
        <f t="shared" si="178"/>
        <v>N</v>
      </c>
      <c r="AL380" s="3059" t="str">
        <f t="shared" si="179"/>
        <v>N</v>
      </c>
      <c r="AM380" s="3059" t="str">
        <f t="shared" si="180"/>
        <v>N</v>
      </c>
      <c r="AN380" s="3059" t="str">
        <f t="shared" si="181"/>
        <v>N</v>
      </c>
      <c r="AO380" s="3059" t="str">
        <f t="shared" si="182"/>
        <v>N</v>
      </c>
      <c r="AP380" s="3059" t="str">
        <f t="shared" si="183"/>
        <v>N</v>
      </c>
      <c r="AQ380" s="3086"/>
      <c r="AR380" s="3060"/>
      <c r="AS380" s="32"/>
      <c r="AT380" s="34" t="s">
        <v>3972</v>
      </c>
      <c r="AU380" s="171"/>
      <c r="AV380" s="322"/>
      <c r="AW380" s="246" t="str">
        <f t="shared" ref="AW380:AW408" si="202">IF( SUM( AY380:CA380 ) = 0, 0, $AY$5 )</f>
        <v>Please complete all cells in row</v>
      </c>
      <c r="AX380" s="322"/>
      <c r="AY380" s="196"/>
      <c r="AZ380" s="196"/>
      <c r="BA380" s="196"/>
      <c r="BB380" s="196"/>
      <c r="BC380" s="196"/>
      <c r="BD380" s="196"/>
      <c r="BE380" s="196"/>
      <c r="BF380" s="247">
        <f t="shared" si="189"/>
        <v>1</v>
      </c>
      <c r="BG380" s="247">
        <f t="shared" si="190"/>
        <v>1</v>
      </c>
      <c r="BH380" s="247">
        <f t="shared" si="191"/>
        <v>1</v>
      </c>
      <c r="BI380" s="247">
        <f t="shared" si="192"/>
        <v>1</v>
      </c>
      <c r="BJ380" s="247">
        <f t="shared" si="193"/>
        <v>1</v>
      </c>
      <c r="BK380" s="247">
        <f t="shared" si="194"/>
        <v>1</v>
      </c>
      <c r="BL380" s="247">
        <f t="shared" si="195"/>
        <v>1</v>
      </c>
      <c r="BM380" s="232"/>
      <c r="BN380" s="232"/>
      <c r="BO380" s="232"/>
      <c r="BP380" s="232"/>
      <c r="BQ380" s="232"/>
      <c r="BR380" s="232"/>
      <c r="BS380" s="247">
        <f t="shared" si="196"/>
        <v>1</v>
      </c>
      <c r="BT380" s="232"/>
      <c r="BU380" s="232"/>
      <c r="BV380" s="247">
        <f t="shared" si="197"/>
        <v>1</v>
      </c>
      <c r="BW380" s="247">
        <f t="shared" si="198"/>
        <v>1</v>
      </c>
      <c r="BX380" s="247">
        <f t="shared" si="199"/>
        <v>1</v>
      </c>
      <c r="BY380" s="247">
        <f t="shared" si="200"/>
        <v>1</v>
      </c>
      <c r="BZ380" s="247">
        <f xml:space="preserve"> IF( ISNUMBER(#REF! ), 0, 1 )</f>
        <v>1</v>
      </c>
      <c r="CA380" s="247">
        <f t="shared" si="201"/>
        <v>1</v>
      </c>
      <c r="CB380" s="322"/>
      <c r="CC380" s="196"/>
      <c r="CD380" s="196"/>
      <c r="CE380" s="687"/>
      <c r="CF380" s="687"/>
      <c r="CG380" s="687"/>
    </row>
    <row r="381" spans="1:85" s="2444" customFormat="1" ht="15.75" customHeight="1">
      <c r="A381" s="687"/>
      <c r="B381" s="3053"/>
      <c r="C381" s="3054"/>
      <c r="D381" s="3085" t="s">
        <v>3600</v>
      </c>
      <c r="E381" s="3086"/>
      <c r="F381" s="3054"/>
      <c r="G381" s="3054"/>
      <c r="H381" s="3086"/>
      <c r="I381" s="3086"/>
      <c r="J381" s="3086"/>
      <c r="K381" s="3054"/>
      <c r="L381" s="3054"/>
      <c r="M381" s="3054"/>
      <c r="N381" s="3055"/>
      <c r="O381" s="3056"/>
      <c r="P381" s="3055"/>
      <c r="Q381" s="3057"/>
      <c r="R381" s="3056"/>
      <c r="S381" s="3056"/>
      <c r="T381" s="3056"/>
      <c r="U381" s="3090">
        <f t="shared" si="184"/>
        <v>0</v>
      </c>
      <c r="V381" s="3091">
        <f t="shared" si="185"/>
        <v>0</v>
      </c>
      <c r="W381" s="3091">
        <f t="shared" si="186"/>
        <v>0</v>
      </c>
      <c r="X381" s="3077"/>
      <c r="Y381" s="3075"/>
      <c r="Z381" s="3075"/>
      <c r="AA381" s="3058"/>
      <c r="AB381" s="3092">
        <f t="shared" si="187"/>
        <v>0</v>
      </c>
      <c r="AC381" s="3092" t="str">
        <f t="shared" si="188"/>
        <v/>
      </c>
      <c r="AD381" s="3058"/>
      <c r="AE381" s="3058"/>
      <c r="AF381" s="3056"/>
      <c r="AG381" s="3056"/>
      <c r="AH381" s="3056"/>
      <c r="AI381" s="3059" t="str">
        <f t="shared" si="176"/>
        <v>N</v>
      </c>
      <c r="AJ381" s="3059" t="str">
        <f t="shared" si="177"/>
        <v>N</v>
      </c>
      <c r="AK381" s="3059" t="str">
        <f t="shared" si="178"/>
        <v>N</v>
      </c>
      <c r="AL381" s="3059" t="str">
        <f t="shared" si="179"/>
        <v>N</v>
      </c>
      <c r="AM381" s="3059" t="str">
        <f t="shared" si="180"/>
        <v>N</v>
      </c>
      <c r="AN381" s="3059" t="str">
        <f t="shared" si="181"/>
        <v>N</v>
      </c>
      <c r="AO381" s="3059" t="str">
        <f t="shared" si="182"/>
        <v>N</v>
      </c>
      <c r="AP381" s="3059" t="str">
        <f t="shared" si="183"/>
        <v>N</v>
      </c>
      <c r="AQ381" s="3086"/>
      <c r="AR381" s="3060"/>
      <c r="AS381" s="32"/>
      <c r="AT381" s="34" t="s">
        <v>3973</v>
      </c>
      <c r="AU381" s="171"/>
      <c r="AV381" s="322"/>
      <c r="AW381" s="246" t="str">
        <f t="shared" si="202"/>
        <v>Please complete all cells in row</v>
      </c>
      <c r="AX381" s="322"/>
      <c r="AY381" s="196"/>
      <c r="AZ381" s="196"/>
      <c r="BA381" s="196"/>
      <c r="BB381" s="196"/>
      <c r="BC381" s="196"/>
      <c r="BD381" s="196"/>
      <c r="BE381" s="196"/>
      <c r="BF381" s="247">
        <f t="shared" si="189"/>
        <v>1</v>
      </c>
      <c r="BG381" s="247">
        <f t="shared" si="190"/>
        <v>1</v>
      </c>
      <c r="BH381" s="247">
        <f t="shared" si="191"/>
        <v>1</v>
      </c>
      <c r="BI381" s="247">
        <f t="shared" si="192"/>
        <v>1</v>
      </c>
      <c r="BJ381" s="247">
        <f t="shared" si="193"/>
        <v>1</v>
      </c>
      <c r="BK381" s="247">
        <f t="shared" si="194"/>
        <v>1</v>
      </c>
      <c r="BL381" s="247">
        <f t="shared" si="195"/>
        <v>1</v>
      </c>
      <c r="BM381" s="232"/>
      <c r="BN381" s="232"/>
      <c r="BO381" s="232"/>
      <c r="BP381" s="232"/>
      <c r="BQ381" s="232"/>
      <c r="BR381" s="232"/>
      <c r="BS381" s="247">
        <f t="shared" si="196"/>
        <v>1</v>
      </c>
      <c r="BT381" s="232"/>
      <c r="BU381" s="232"/>
      <c r="BV381" s="247">
        <f t="shared" si="197"/>
        <v>1</v>
      </c>
      <c r="BW381" s="247">
        <f t="shared" si="198"/>
        <v>1</v>
      </c>
      <c r="BX381" s="247">
        <f t="shared" si="199"/>
        <v>1</v>
      </c>
      <c r="BY381" s="247">
        <f t="shared" si="200"/>
        <v>1</v>
      </c>
      <c r="BZ381" s="247">
        <f xml:space="preserve"> IF( ISNUMBER(#REF! ), 0, 1 )</f>
        <v>1</v>
      </c>
      <c r="CA381" s="247">
        <f t="shared" si="201"/>
        <v>1</v>
      </c>
      <c r="CB381" s="322"/>
      <c r="CC381" s="196"/>
      <c r="CD381" s="196"/>
      <c r="CE381" s="687"/>
      <c r="CF381" s="687"/>
      <c r="CG381" s="687"/>
    </row>
    <row r="382" spans="1:85" s="2444" customFormat="1" ht="15.75" customHeight="1">
      <c r="A382" s="687"/>
      <c r="B382" s="3053"/>
      <c r="C382" s="3054"/>
      <c r="D382" s="3085" t="s">
        <v>3600</v>
      </c>
      <c r="E382" s="3086"/>
      <c r="F382" s="3054"/>
      <c r="G382" s="3054"/>
      <c r="H382" s="3086"/>
      <c r="I382" s="3086"/>
      <c r="J382" s="3086"/>
      <c r="K382" s="3054"/>
      <c r="L382" s="3054"/>
      <c r="M382" s="3054"/>
      <c r="N382" s="3055"/>
      <c r="O382" s="3056"/>
      <c r="P382" s="3055"/>
      <c r="Q382" s="3057"/>
      <c r="R382" s="3056"/>
      <c r="S382" s="3056"/>
      <c r="T382" s="3056"/>
      <c r="U382" s="3090">
        <f t="shared" si="184"/>
        <v>0</v>
      </c>
      <c r="V382" s="3091">
        <f t="shared" si="185"/>
        <v>0</v>
      </c>
      <c r="W382" s="3091">
        <f t="shared" si="186"/>
        <v>0</v>
      </c>
      <c r="X382" s="3077"/>
      <c r="Y382" s="3075"/>
      <c r="Z382" s="3075"/>
      <c r="AA382" s="3058"/>
      <c r="AB382" s="3092">
        <f t="shared" si="187"/>
        <v>0</v>
      </c>
      <c r="AC382" s="3092" t="str">
        <f t="shared" si="188"/>
        <v/>
      </c>
      <c r="AD382" s="3058"/>
      <c r="AE382" s="3058"/>
      <c r="AF382" s="3056"/>
      <c r="AG382" s="3056"/>
      <c r="AH382" s="3056"/>
      <c r="AI382" s="3059" t="str">
        <f t="shared" si="176"/>
        <v>N</v>
      </c>
      <c r="AJ382" s="3059" t="str">
        <f t="shared" si="177"/>
        <v>N</v>
      </c>
      <c r="AK382" s="3059" t="str">
        <f t="shared" si="178"/>
        <v>N</v>
      </c>
      <c r="AL382" s="3059" t="str">
        <f t="shared" si="179"/>
        <v>N</v>
      </c>
      <c r="AM382" s="3059" t="str">
        <f t="shared" si="180"/>
        <v>N</v>
      </c>
      <c r="AN382" s="3059" t="str">
        <f t="shared" si="181"/>
        <v>N</v>
      </c>
      <c r="AO382" s="3059" t="str">
        <f t="shared" si="182"/>
        <v>N</v>
      </c>
      <c r="AP382" s="3059" t="str">
        <f t="shared" si="183"/>
        <v>N</v>
      </c>
      <c r="AQ382" s="3086"/>
      <c r="AR382" s="3060"/>
      <c r="AS382" s="32"/>
      <c r="AT382" s="34" t="s">
        <v>3974</v>
      </c>
      <c r="AU382" s="171"/>
      <c r="AV382" s="322"/>
      <c r="AW382" s="246" t="str">
        <f t="shared" si="202"/>
        <v>Please complete all cells in row</v>
      </c>
      <c r="AX382" s="322"/>
      <c r="AY382" s="196"/>
      <c r="AZ382" s="196"/>
      <c r="BA382" s="196"/>
      <c r="BB382" s="196"/>
      <c r="BC382" s="196"/>
      <c r="BD382" s="196"/>
      <c r="BE382" s="196"/>
      <c r="BF382" s="247">
        <f t="shared" si="189"/>
        <v>1</v>
      </c>
      <c r="BG382" s="247">
        <f t="shared" si="190"/>
        <v>1</v>
      </c>
      <c r="BH382" s="247">
        <f t="shared" si="191"/>
        <v>1</v>
      </c>
      <c r="BI382" s="247">
        <f t="shared" si="192"/>
        <v>1</v>
      </c>
      <c r="BJ382" s="247">
        <f t="shared" si="193"/>
        <v>1</v>
      </c>
      <c r="BK382" s="247">
        <f t="shared" si="194"/>
        <v>1</v>
      </c>
      <c r="BL382" s="247">
        <f t="shared" si="195"/>
        <v>1</v>
      </c>
      <c r="BM382" s="232"/>
      <c r="BN382" s="232"/>
      <c r="BO382" s="232"/>
      <c r="BP382" s="232"/>
      <c r="BQ382" s="232"/>
      <c r="BR382" s="232"/>
      <c r="BS382" s="247">
        <f t="shared" si="196"/>
        <v>1</v>
      </c>
      <c r="BT382" s="232"/>
      <c r="BU382" s="232"/>
      <c r="BV382" s="247">
        <f t="shared" si="197"/>
        <v>1</v>
      </c>
      <c r="BW382" s="247">
        <f t="shared" si="198"/>
        <v>1</v>
      </c>
      <c r="BX382" s="247">
        <f t="shared" si="199"/>
        <v>1</v>
      </c>
      <c r="BY382" s="247">
        <f t="shared" si="200"/>
        <v>1</v>
      </c>
      <c r="BZ382" s="247">
        <f xml:space="preserve"> IF( ISNUMBER(#REF! ), 0, 1 )</f>
        <v>1</v>
      </c>
      <c r="CA382" s="247">
        <f t="shared" si="201"/>
        <v>1</v>
      </c>
      <c r="CB382" s="322"/>
      <c r="CC382" s="196"/>
      <c r="CD382" s="196"/>
      <c r="CE382" s="687"/>
      <c r="CF382" s="687"/>
      <c r="CG382" s="687"/>
    </row>
    <row r="383" spans="1:85" s="2444" customFormat="1" ht="15.75" customHeight="1">
      <c r="A383" s="687"/>
      <c r="B383" s="3053"/>
      <c r="C383" s="3054"/>
      <c r="D383" s="3085" t="s">
        <v>3600</v>
      </c>
      <c r="E383" s="3086"/>
      <c r="F383" s="3054"/>
      <c r="G383" s="3054"/>
      <c r="H383" s="3086"/>
      <c r="I383" s="3086"/>
      <c r="J383" s="3086"/>
      <c r="K383" s="3054"/>
      <c r="L383" s="3054"/>
      <c r="M383" s="3054"/>
      <c r="N383" s="3055"/>
      <c r="O383" s="3056"/>
      <c r="P383" s="3055"/>
      <c r="Q383" s="3057"/>
      <c r="R383" s="3056"/>
      <c r="S383" s="3056"/>
      <c r="T383" s="3056"/>
      <c r="U383" s="3090">
        <f t="shared" si="184"/>
        <v>0</v>
      </c>
      <c r="V383" s="3091">
        <f t="shared" si="185"/>
        <v>0</v>
      </c>
      <c r="W383" s="3091">
        <f t="shared" si="186"/>
        <v>0</v>
      </c>
      <c r="X383" s="3077"/>
      <c r="Y383" s="3075"/>
      <c r="Z383" s="3075"/>
      <c r="AA383" s="3058"/>
      <c r="AB383" s="3092">
        <f t="shared" si="187"/>
        <v>0</v>
      </c>
      <c r="AC383" s="3092" t="str">
        <f t="shared" si="188"/>
        <v/>
      </c>
      <c r="AD383" s="3058"/>
      <c r="AE383" s="3058"/>
      <c r="AF383" s="3056"/>
      <c r="AG383" s="3056"/>
      <c r="AH383" s="3056"/>
      <c r="AI383" s="3059" t="str">
        <f t="shared" si="176"/>
        <v>N</v>
      </c>
      <c r="AJ383" s="3059" t="str">
        <f t="shared" si="177"/>
        <v>N</v>
      </c>
      <c r="AK383" s="3059" t="str">
        <f t="shared" si="178"/>
        <v>N</v>
      </c>
      <c r="AL383" s="3059" t="str">
        <f t="shared" si="179"/>
        <v>N</v>
      </c>
      <c r="AM383" s="3059" t="str">
        <f t="shared" si="180"/>
        <v>N</v>
      </c>
      <c r="AN383" s="3059" t="str">
        <f t="shared" si="181"/>
        <v>N</v>
      </c>
      <c r="AO383" s="3059" t="str">
        <f t="shared" si="182"/>
        <v>N</v>
      </c>
      <c r="AP383" s="3059" t="str">
        <f t="shared" si="183"/>
        <v>N</v>
      </c>
      <c r="AQ383" s="3086"/>
      <c r="AR383" s="3060"/>
      <c r="AS383" s="32"/>
      <c r="AT383" s="34" t="s">
        <v>3975</v>
      </c>
      <c r="AU383" s="171"/>
      <c r="AV383" s="322"/>
      <c r="AW383" s="246" t="str">
        <f t="shared" si="202"/>
        <v>Please complete all cells in row</v>
      </c>
      <c r="AX383" s="322"/>
      <c r="AY383" s="196"/>
      <c r="AZ383" s="196"/>
      <c r="BA383" s="196"/>
      <c r="BB383" s="196"/>
      <c r="BC383" s="196"/>
      <c r="BD383" s="196"/>
      <c r="BE383" s="196"/>
      <c r="BF383" s="247">
        <f t="shared" si="189"/>
        <v>1</v>
      </c>
      <c r="BG383" s="247">
        <f t="shared" si="190"/>
        <v>1</v>
      </c>
      <c r="BH383" s="247">
        <f t="shared" si="191"/>
        <v>1</v>
      </c>
      <c r="BI383" s="247">
        <f t="shared" si="192"/>
        <v>1</v>
      </c>
      <c r="BJ383" s="247">
        <f t="shared" si="193"/>
        <v>1</v>
      </c>
      <c r="BK383" s="247">
        <f t="shared" si="194"/>
        <v>1</v>
      </c>
      <c r="BL383" s="247">
        <f t="shared" si="195"/>
        <v>1</v>
      </c>
      <c r="BM383" s="232"/>
      <c r="BN383" s="232"/>
      <c r="BO383" s="232"/>
      <c r="BP383" s="232"/>
      <c r="BQ383" s="232"/>
      <c r="BR383" s="232"/>
      <c r="BS383" s="247">
        <f t="shared" si="196"/>
        <v>1</v>
      </c>
      <c r="BT383" s="232"/>
      <c r="BU383" s="232"/>
      <c r="BV383" s="247">
        <f t="shared" si="197"/>
        <v>1</v>
      </c>
      <c r="BW383" s="247">
        <f t="shared" si="198"/>
        <v>1</v>
      </c>
      <c r="BX383" s="247">
        <f t="shared" si="199"/>
        <v>1</v>
      </c>
      <c r="BY383" s="247">
        <f t="shared" si="200"/>
        <v>1</v>
      </c>
      <c r="BZ383" s="247">
        <f xml:space="preserve"> IF( ISNUMBER(#REF! ), 0, 1 )</f>
        <v>1</v>
      </c>
      <c r="CA383" s="247">
        <f t="shared" si="201"/>
        <v>1</v>
      </c>
      <c r="CB383" s="322"/>
      <c r="CC383" s="196"/>
      <c r="CD383" s="196"/>
      <c r="CE383" s="687"/>
      <c r="CF383" s="687"/>
      <c r="CG383" s="687"/>
    </row>
    <row r="384" spans="1:85" s="2444" customFormat="1" ht="15.75" customHeight="1">
      <c r="A384" s="687"/>
      <c r="B384" s="3053"/>
      <c r="C384" s="3054"/>
      <c r="D384" s="3085" t="s">
        <v>3600</v>
      </c>
      <c r="E384" s="3086"/>
      <c r="F384" s="3054"/>
      <c r="G384" s="3054"/>
      <c r="H384" s="3086"/>
      <c r="I384" s="3086"/>
      <c r="J384" s="3086"/>
      <c r="K384" s="3054"/>
      <c r="L384" s="3054"/>
      <c r="M384" s="3054"/>
      <c r="N384" s="3055"/>
      <c r="O384" s="3056"/>
      <c r="P384" s="3055"/>
      <c r="Q384" s="3057"/>
      <c r="R384" s="3056"/>
      <c r="S384" s="3056"/>
      <c r="T384" s="3056"/>
      <c r="U384" s="3090">
        <f t="shared" si="184"/>
        <v>0</v>
      </c>
      <c r="V384" s="3091">
        <f t="shared" si="185"/>
        <v>0</v>
      </c>
      <c r="W384" s="3091">
        <f t="shared" si="186"/>
        <v>0</v>
      </c>
      <c r="X384" s="3077"/>
      <c r="Y384" s="3075"/>
      <c r="Z384" s="3075"/>
      <c r="AA384" s="3058"/>
      <c r="AB384" s="3092">
        <f t="shared" si="187"/>
        <v>0</v>
      </c>
      <c r="AC384" s="3092" t="str">
        <f t="shared" si="188"/>
        <v/>
      </c>
      <c r="AD384" s="3058"/>
      <c r="AE384" s="3058"/>
      <c r="AF384" s="3056"/>
      <c r="AG384" s="3056"/>
      <c r="AH384" s="3056"/>
      <c r="AI384" s="3059" t="str">
        <f t="shared" si="176"/>
        <v>N</v>
      </c>
      <c r="AJ384" s="3059" t="str">
        <f t="shared" si="177"/>
        <v>N</v>
      </c>
      <c r="AK384" s="3059" t="str">
        <f t="shared" si="178"/>
        <v>N</v>
      </c>
      <c r="AL384" s="3059" t="str">
        <f t="shared" si="179"/>
        <v>N</v>
      </c>
      <c r="AM384" s="3059" t="str">
        <f t="shared" si="180"/>
        <v>N</v>
      </c>
      <c r="AN384" s="3059" t="str">
        <f t="shared" si="181"/>
        <v>N</v>
      </c>
      <c r="AO384" s="3059" t="str">
        <f t="shared" si="182"/>
        <v>N</v>
      </c>
      <c r="AP384" s="3059" t="str">
        <f t="shared" si="183"/>
        <v>N</v>
      </c>
      <c r="AQ384" s="3086"/>
      <c r="AR384" s="3060"/>
      <c r="AS384" s="32"/>
      <c r="AT384" s="34" t="s">
        <v>3976</v>
      </c>
      <c r="AU384" s="171"/>
      <c r="AV384" s="322"/>
      <c r="AW384" s="246" t="str">
        <f t="shared" si="202"/>
        <v>Please complete all cells in row</v>
      </c>
      <c r="AX384" s="322"/>
      <c r="AY384" s="196"/>
      <c r="AZ384" s="196"/>
      <c r="BA384" s="196"/>
      <c r="BB384" s="196"/>
      <c r="BC384" s="196"/>
      <c r="BD384" s="196"/>
      <c r="BE384" s="196"/>
      <c r="BF384" s="247">
        <f t="shared" si="189"/>
        <v>1</v>
      </c>
      <c r="BG384" s="247">
        <f t="shared" si="190"/>
        <v>1</v>
      </c>
      <c r="BH384" s="247">
        <f t="shared" si="191"/>
        <v>1</v>
      </c>
      <c r="BI384" s="247">
        <f t="shared" si="192"/>
        <v>1</v>
      </c>
      <c r="BJ384" s="247">
        <f t="shared" si="193"/>
        <v>1</v>
      </c>
      <c r="BK384" s="247">
        <f t="shared" si="194"/>
        <v>1</v>
      </c>
      <c r="BL384" s="247">
        <f t="shared" si="195"/>
        <v>1</v>
      </c>
      <c r="BM384" s="232"/>
      <c r="BN384" s="232"/>
      <c r="BO384" s="232"/>
      <c r="BP384" s="232"/>
      <c r="BQ384" s="232"/>
      <c r="BR384" s="232"/>
      <c r="BS384" s="247">
        <f t="shared" si="196"/>
        <v>1</v>
      </c>
      <c r="BT384" s="232"/>
      <c r="BU384" s="232"/>
      <c r="BV384" s="247">
        <f t="shared" si="197"/>
        <v>1</v>
      </c>
      <c r="BW384" s="247">
        <f t="shared" si="198"/>
        <v>1</v>
      </c>
      <c r="BX384" s="247">
        <f t="shared" si="199"/>
        <v>1</v>
      </c>
      <c r="BY384" s="247">
        <f t="shared" si="200"/>
        <v>1</v>
      </c>
      <c r="BZ384" s="247">
        <f xml:space="preserve"> IF( ISNUMBER(#REF! ), 0, 1 )</f>
        <v>1</v>
      </c>
      <c r="CA384" s="247">
        <f t="shared" si="201"/>
        <v>1</v>
      </c>
      <c r="CB384" s="322"/>
      <c r="CC384" s="196"/>
      <c r="CD384" s="196"/>
      <c r="CE384" s="687"/>
      <c r="CF384" s="687"/>
      <c r="CG384" s="687"/>
    </row>
    <row r="385" spans="1:85" s="2444" customFormat="1" ht="15.75" customHeight="1">
      <c r="A385" s="687"/>
      <c r="B385" s="3053"/>
      <c r="C385" s="3054"/>
      <c r="D385" s="3085" t="s">
        <v>3600</v>
      </c>
      <c r="E385" s="3086"/>
      <c r="F385" s="3054"/>
      <c r="G385" s="3054"/>
      <c r="H385" s="3086"/>
      <c r="I385" s="3086"/>
      <c r="J385" s="3086"/>
      <c r="K385" s="3054"/>
      <c r="L385" s="3054"/>
      <c r="M385" s="3054"/>
      <c r="N385" s="3055"/>
      <c r="O385" s="3056"/>
      <c r="P385" s="3055"/>
      <c r="Q385" s="3057"/>
      <c r="R385" s="3056"/>
      <c r="S385" s="3056"/>
      <c r="T385" s="3056"/>
      <c r="U385" s="3090">
        <f t="shared" si="184"/>
        <v>0</v>
      </c>
      <c r="V385" s="3091">
        <f t="shared" si="185"/>
        <v>0</v>
      </c>
      <c r="W385" s="3091">
        <f t="shared" si="186"/>
        <v>0</v>
      </c>
      <c r="X385" s="3077"/>
      <c r="Y385" s="3075"/>
      <c r="Z385" s="3075"/>
      <c r="AA385" s="3058"/>
      <c r="AB385" s="3092">
        <f t="shared" si="187"/>
        <v>0</v>
      </c>
      <c r="AC385" s="3092" t="str">
        <f t="shared" si="188"/>
        <v/>
      </c>
      <c r="AD385" s="3058"/>
      <c r="AE385" s="3058"/>
      <c r="AF385" s="3056"/>
      <c r="AG385" s="3056"/>
      <c r="AH385" s="3056"/>
      <c r="AI385" s="3059" t="str">
        <f t="shared" si="176"/>
        <v>N</v>
      </c>
      <c r="AJ385" s="3059" t="str">
        <f t="shared" si="177"/>
        <v>N</v>
      </c>
      <c r="AK385" s="3059" t="str">
        <f t="shared" si="178"/>
        <v>N</v>
      </c>
      <c r="AL385" s="3059" t="str">
        <f t="shared" si="179"/>
        <v>N</v>
      </c>
      <c r="AM385" s="3059" t="str">
        <f t="shared" si="180"/>
        <v>N</v>
      </c>
      <c r="AN385" s="3059" t="str">
        <f t="shared" si="181"/>
        <v>N</v>
      </c>
      <c r="AO385" s="3059" t="str">
        <f t="shared" si="182"/>
        <v>N</v>
      </c>
      <c r="AP385" s="3059" t="str">
        <f t="shared" si="183"/>
        <v>N</v>
      </c>
      <c r="AQ385" s="3086"/>
      <c r="AR385" s="3060"/>
      <c r="AS385" s="32"/>
      <c r="AT385" s="34" t="s">
        <v>3977</v>
      </c>
      <c r="AU385" s="171"/>
      <c r="AV385" s="322"/>
      <c r="AW385" s="246" t="str">
        <f t="shared" si="202"/>
        <v>Please complete all cells in row</v>
      </c>
      <c r="AX385" s="322"/>
      <c r="AY385" s="196"/>
      <c r="AZ385" s="196"/>
      <c r="BA385" s="196"/>
      <c r="BB385" s="196"/>
      <c r="BC385" s="196"/>
      <c r="BD385" s="196"/>
      <c r="BE385" s="196"/>
      <c r="BF385" s="247">
        <f t="shared" si="189"/>
        <v>1</v>
      </c>
      <c r="BG385" s="247">
        <f t="shared" si="190"/>
        <v>1</v>
      </c>
      <c r="BH385" s="247">
        <f t="shared" si="191"/>
        <v>1</v>
      </c>
      <c r="BI385" s="247">
        <f t="shared" si="192"/>
        <v>1</v>
      </c>
      <c r="BJ385" s="247">
        <f t="shared" si="193"/>
        <v>1</v>
      </c>
      <c r="BK385" s="247">
        <f t="shared" si="194"/>
        <v>1</v>
      </c>
      <c r="BL385" s="247">
        <f t="shared" si="195"/>
        <v>1</v>
      </c>
      <c r="BM385" s="232"/>
      <c r="BN385" s="232"/>
      <c r="BO385" s="232"/>
      <c r="BP385" s="232"/>
      <c r="BQ385" s="232"/>
      <c r="BR385" s="232"/>
      <c r="BS385" s="247">
        <f t="shared" si="196"/>
        <v>1</v>
      </c>
      <c r="BT385" s="232"/>
      <c r="BU385" s="232"/>
      <c r="BV385" s="247">
        <f t="shared" si="197"/>
        <v>1</v>
      </c>
      <c r="BW385" s="247">
        <f t="shared" si="198"/>
        <v>1</v>
      </c>
      <c r="BX385" s="247">
        <f t="shared" si="199"/>
        <v>1</v>
      </c>
      <c r="BY385" s="247">
        <f t="shared" si="200"/>
        <v>1</v>
      </c>
      <c r="BZ385" s="247">
        <f xml:space="preserve"> IF( ISNUMBER(#REF! ), 0, 1 )</f>
        <v>1</v>
      </c>
      <c r="CA385" s="247">
        <f t="shared" si="201"/>
        <v>1</v>
      </c>
      <c r="CB385" s="322"/>
      <c r="CC385" s="196"/>
      <c r="CD385" s="196"/>
      <c r="CE385" s="687"/>
      <c r="CF385" s="687"/>
      <c r="CG385" s="687"/>
    </row>
    <row r="386" spans="1:85" s="2444" customFormat="1" ht="15.75" customHeight="1">
      <c r="A386" s="687"/>
      <c r="B386" s="3053"/>
      <c r="C386" s="3054"/>
      <c r="D386" s="3085" t="s">
        <v>3600</v>
      </c>
      <c r="E386" s="3086"/>
      <c r="F386" s="3054"/>
      <c r="G386" s="3054"/>
      <c r="H386" s="3086"/>
      <c r="I386" s="3086"/>
      <c r="J386" s="3086"/>
      <c r="K386" s="3054"/>
      <c r="L386" s="3054"/>
      <c r="M386" s="3054"/>
      <c r="N386" s="3055"/>
      <c r="O386" s="3056"/>
      <c r="P386" s="3055"/>
      <c r="Q386" s="3057"/>
      <c r="R386" s="3056"/>
      <c r="S386" s="3056"/>
      <c r="T386" s="3056"/>
      <c r="U386" s="3090">
        <f t="shared" si="184"/>
        <v>0</v>
      </c>
      <c r="V386" s="3091">
        <f t="shared" si="185"/>
        <v>0</v>
      </c>
      <c r="W386" s="3091">
        <f t="shared" si="186"/>
        <v>0</v>
      </c>
      <c r="X386" s="3077"/>
      <c r="Y386" s="3075"/>
      <c r="Z386" s="3075"/>
      <c r="AA386" s="3058"/>
      <c r="AB386" s="3092">
        <f t="shared" si="187"/>
        <v>0</v>
      </c>
      <c r="AC386" s="3092" t="str">
        <f t="shared" si="188"/>
        <v/>
      </c>
      <c r="AD386" s="3058"/>
      <c r="AE386" s="3058"/>
      <c r="AF386" s="3056"/>
      <c r="AG386" s="3056"/>
      <c r="AH386" s="3056"/>
      <c r="AI386" s="3059" t="str">
        <f t="shared" si="176"/>
        <v>N</v>
      </c>
      <c r="AJ386" s="3059" t="str">
        <f t="shared" si="177"/>
        <v>N</v>
      </c>
      <c r="AK386" s="3059" t="str">
        <f t="shared" si="178"/>
        <v>N</v>
      </c>
      <c r="AL386" s="3059" t="str">
        <f t="shared" si="179"/>
        <v>N</v>
      </c>
      <c r="AM386" s="3059" t="str">
        <f t="shared" si="180"/>
        <v>N</v>
      </c>
      <c r="AN386" s="3059" t="str">
        <f t="shared" si="181"/>
        <v>N</v>
      </c>
      <c r="AO386" s="3059" t="str">
        <f t="shared" si="182"/>
        <v>N</v>
      </c>
      <c r="AP386" s="3059" t="str">
        <f t="shared" si="183"/>
        <v>N</v>
      </c>
      <c r="AQ386" s="3086"/>
      <c r="AR386" s="3060"/>
      <c r="AS386" s="32"/>
      <c r="AT386" s="34" t="s">
        <v>3978</v>
      </c>
      <c r="AU386" s="171"/>
      <c r="AV386" s="322"/>
      <c r="AW386" s="246" t="str">
        <f t="shared" si="202"/>
        <v>Please complete all cells in row</v>
      </c>
      <c r="AX386" s="322"/>
      <c r="AY386" s="196"/>
      <c r="AZ386" s="196"/>
      <c r="BA386" s="196"/>
      <c r="BB386" s="196"/>
      <c r="BC386" s="196"/>
      <c r="BD386" s="196"/>
      <c r="BE386" s="196"/>
      <c r="BF386" s="247">
        <f t="shared" si="189"/>
        <v>1</v>
      </c>
      <c r="BG386" s="247">
        <f t="shared" si="190"/>
        <v>1</v>
      </c>
      <c r="BH386" s="247">
        <f t="shared" si="191"/>
        <v>1</v>
      </c>
      <c r="BI386" s="247">
        <f t="shared" si="192"/>
        <v>1</v>
      </c>
      <c r="BJ386" s="247">
        <f t="shared" si="193"/>
        <v>1</v>
      </c>
      <c r="BK386" s="247">
        <f t="shared" si="194"/>
        <v>1</v>
      </c>
      <c r="BL386" s="247">
        <f t="shared" si="195"/>
        <v>1</v>
      </c>
      <c r="BM386" s="232"/>
      <c r="BN386" s="232"/>
      <c r="BO386" s="232"/>
      <c r="BP386" s="232"/>
      <c r="BQ386" s="232"/>
      <c r="BR386" s="232"/>
      <c r="BS386" s="247">
        <f t="shared" si="196"/>
        <v>1</v>
      </c>
      <c r="BT386" s="232"/>
      <c r="BU386" s="232"/>
      <c r="BV386" s="247">
        <f t="shared" si="197"/>
        <v>1</v>
      </c>
      <c r="BW386" s="247">
        <f t="shared" si="198"/>
        <v>1</v>
      </c>
      <c r="BX386" s="247">
        <f t="shared" si="199"/>
        <v>1</v>
      </c>
      <c r="BY386" s="247">
        <f t="shared" si="200"/>
        <v>1</v>
      </c>
      <c r="BZ386" s="247">
        <f xml:space="preserve"> IF( ISNUMBER(#REF! ), 0, 1 )</f>
        <v>1</v>
      </c>
      <c r="CA386" s="247">
        <f t="shared" si="201"/>
        <v>1</v>
      </c>
      <c r="CB386" s="322"/>
      <c r="CC386" s="196"/>
      <c r="CD386" s="196"/>
      <c r="CE386" s="687"/>
      <c r="CF386" s="687"/>
      <c r="CG386" s="687"/>
    </row>
    <row r="387" spans="1:85" s="2444" customFormat="1" ht="15.75" customHeight="1">
      <c r="A387" s="687"/>
      <c r="B387" s="3053"/>
      <c r="C387" s="3054"/>
      <c r="D387" s="3085" t="s">
        <v>3600</v>
      </c>
      <c r="E387" s="3086"/>
      <c r="F387" s="3054"/>
      <c r="G387" s="3054"/>
      <c r="H387" s="3086"/>
      <c r="I387" s="3086"/>
      <c r="J387" s="3086"/>
      <c r="K387" s="3054"/>
      <c r="L387" s="3054"/>
      <c r="M387" s="3054"/>
      <c r="N387" s="3055"/>
      <c r="O387" s="3056"/>
      <c r="P387" s="3055"/>
      <c r="Q387" s="3057"/>
      <c r="R387" s="3056"/>
      <c r="S387" s="3056"/>
      <c r="T387" s="3056"/>
      <c r="U387" s="3090">
        <f t="shared" si="184"/>
        <v>0</v>
      </c>
      <c r="V387" s="3091">
        <f t="shared" si="185"/>
        <v>0</v>
      </c>
      <c r="W387" s="3091">
        <f t="shared" si="186"/>
        <v>0</v>
      </c>
      <c r="X387" s="3077"/>
      <c r="Y387" s="3075"/>
      <c r="Z387" s="3075"/>
      <c r="AA387" s="3058"/>
      <c r="AB387" s="3092">
        <f t="shared" si="187"/>
        <v>0</v>
      </c>
      <c r="AC387" s="3092" t="str">
        <f t="shared" si="188"/>
        <v/>
      </c>
      <c r="AD387" s="3058"/>
      <c r="AE387" s="3058"/>
      <c r="AF387" s="3056"/>
      <c r="AG387" s="3056"/>
      <c r="AH387" s="3056"/>
      <c r="AI387" s="3059" t="str">
        <f t="shared" si="176"/>
        <v>N</v>
      </c>
      <c r="AJ387" s="3059" t="str">
        <f t="shared" si="177"/>
        <v>N</v>
      </c>
      <c r="AK387" s="3059" t="str">
        <f t="shared" si="178"/>
        <v>N</v>
      </c>
      <c r="AL387" s="3059" t="str">
        <f t="shared" si="179"/>
        <v>N</v>
      </c>
      <c r="AM387" s="3059" t="str">
        <f t="shared" si="180"/>
        <v>N</v>
      </c>
      <c r="AN387" s="3059" t="str">
        <f t="shared" si="181"/>
        <v>N</v>
      </c>
      <c r="AO387" s="3059" t="str">
        <f t="shared" si="182"/>
        <v>N</v>
      </c>
      <c r="AP387" s="3059" t="str">
        <f t="shared" si="183"/>
        <v>N</v>
      </c>
      <c r="AQ387" s="3086"/>
      <c r="AR387" s="3060"/>
      <c r="AS387" s="32"/>
      <c r="AT387" s="34" t="s">
        <v>3979</v>
      </c>
      <c r="AU387" s="171"/>
      <c r="AV387" s="322"/>
      <c r="AW387" s="246" t="str">
        <f t="shared" si="202"/>
        <v>Please complete all cells in row</v>
      </c>
      <c r="AX387" s="322"/>
      <c r="AY387" s="196"/>
      <c r="AZ387" s="196"/>
      <c r="BA387" s="196"/>
      <c r="BB387" s="196"/>
      <c r="BC387" s="196"/>
      <c r="BD387" s="196"/>
      <c r="BE387" s="196"/>
      <c r="BF387" s="247">
        <f t="shared" si="189"/>
        <v>1</v>
      </c>
      <c r="BG387" s="247">
        <f t="shared" si="190"/>
        <v>1</v>
      </c>
      <c r="BH387" s="247">
        <f t="shared" si="191"/>
        <v>1</v>
      </c>
      <c r="BI387" s="247">
        <f t="shared" si="192"/>
        <v>1</v>
      </c>
      <c r="BJ387" s="247">
        <f t="shared" si="193"/>
        <v>1</v>
      </c>
      <c r="BK387" s="247">
        <f t="shared" si="194"/>
        <v>1</v>
      </c>
      <c r="BL387" s="247">
        <f t="shared" si="195"/>
        <v>1</v>
      </c>
      <c r="BM387" s="232"/>
      <c r="BN387" s="232"/>
      <c r="BO387" s="232"/>
      <c r="BP387" s="232"/>
      <c r="BQ387" s="232"/>
      <c r="BR387" s="232"/>
      <c r="BS387" s="247">
        <f t="shared" si="196"/>
        <v>1</v>
      </c>
      <c r="BT387" s="232"/>
      <c r="BU387" s="232"/>
      <c r="BV387" s="247">
        <f t="shared" si="197"/>
        <v>1</v>
      </c>
      <c r="BW387" s="247">
        <f t="shared" si="198"/>
        <v>1</v>
      </c>
      <c r="BX387" s="247">
        <f t="shared" si="199"/>
        <v>1</v>
      </c>
      <c r="BY387" s="247">
        <f t="shared" si="200"/>
        <v>1</v>
      </c>
      <c r="BZ387" s="247">
        <f xml:space="preserve"> IF( ISNUMBER(#REF! ), 0, 1 )</f>
        <v>1</v>
      </c>
      <c r="CA387" s="247">
        <f t="shared" si="201"/>
        <v>1</v>
      </c>
      <c r="CB387" s="322"/>
      <c r="CC387" s="196"/>
      <c r="CD387" s="196"/>
      <c r="CE387" s="687"/>
      <c r="CF387" s="687"/>
      <c r="CG387" s="687"/>
    </row>
    <row r="388" spans="1:85" s="2444" customFormat="1" ht="15.75" customHeight="1">
      <c r="A388" s="687"/>
      <c r="B388" s="3053"/>
      <c r="C388" s="3054"/>
      <c r="D388" s="3085" t="s">
        <v>3600</v>
      </c>
      <c r="E388" s="3086"/>
      <c r="F388" s="3054"/>
      <c r="G388" s="3054"/>
      <c r="H388" s="3086"/>
      <c r="I388" s="3086"/>
      <c r="J388" s="3086"/>
      <c r="K388" s="3054"/>
      <c r="L388" s="3054"/>
      <c r="M388" s="3054"/>
      <c r="N388" s="3055"/>
      <c r="O388" s="3056"/>
      <c r="P388" s="3055"/>
      <c r="Q388" s="3057"/>
      <c r="R388" s="3056"/>
      <c r="S388" s="3056"/>
      <c r="T388" s="3056"/>
      <c r="U388" s="3090">
        <f t="shared" si="184"/>
        <v>0</v>
      </c>
      <c r="V388" s="3091">
        <f t="shared" si="185"/>
        <v>0</v>
      </c>
      <c r="W388" s="3091">
        <f t="shared" si="186"/>
        <v>0</v>
      </c>
      <c r="X388" s="3077"/>
      <c r="Y388" s="3075"/>
      <c r="Z388" s="3075"/>
      <c r="AA388" s="3058"/>
      <c r="AB388" s="3092">
        <f t="shared" si="187"/>
        <v>0</v>
      </c>
      <c r="AC388" s="3092" t="str">
        <f t="shared" si="188"/>
        <v/>
      </c>
      <c r="AD388" s="3058"/>
      <c r="AE388" s="3058"/>
      <c r="AF388" s="3056"/>
      <c r="AG388" s="3056"/>
      <c r="AH388" s="3056"/>
      <c r="AI388" s="3059" t="str">
        <f t="shared" si="176"/>
        <v>N</v>
      </c>
      <c r="AJ388" s="3059" t="str">
        <f t="shared" si="177"/>
        <v>N</v>
      </c>
      <c r="AK388" s="3059" t="str">
        <f t="shared" si="178"/>
        <v>N</v>
      </c>
      <c r="AL388" s="3059" t="str">
        <f t="shared" si="179"/>
        <v>N</v>
      </c>
      <c r="AM388" s="3059" t="str">
        <f t="shared" si="180"/>
        <v>N</v>
      </c>
      <c r="AN388" s="3059" t="str">
        <f t="shared" si="181"/>
        <v>N</v>
      </c>
      <c r="AO388" s="3059" t="str">
        <f t="shared" si="182"/>
        <v>N</v>
      </c>
      <c r="AP388" s="3059" t="str">
        <f t="shared" si="183"/>
        <v>N</v>
      </c>
      <c r="AQ388" s="3086"/>
      <c r="AR388" s="3060"/>
      <c r="AS388" s="32"/>
      <c r="AT388" s="34" t="s">
        <v>3980</v>
      </c>
      <c r="AU388" s="171"/>
      <c r="AV388" s="322"/>
      <c r="AW388" s="246" t="str">
        <f t="shared" si="202"/>
        <v>Please complete all cells in row</v>
      </c>
      <c r="AX388" s="322"/>
      <c r="AY388" s="196"/>
      <c r="AZ388" s="196"/>
      <c r="BA388" s="196"/>
      <c r="BB388" s="196"/>
      <c r="BC388" s="196"/>
      <c r="BD388" s="196"/>
      <c r="BE388" s="196"/>
      <c r="BF388" s="247">
        <f t="shared" si="189"/>
        <v>1</v>
      </c>
      <c r="BG388" s="247">
        <f t="shared" si="190"/>
        <v>1</v>
      </c>
      <c r="BH388" s="247">
        <f t="shared" si="191"/>
        <v>1</v>
      </c>
      <c r="BI388" s="247">
        <f t="shared" si="192"/>
        <v>1</v>
      </c>
      <c r="BJ388" s="247">
        <f t="shared" si="193"/>
        <v>1</v>
      </c>
      <c r="BK388" s="247">
        <f t="shared" si="194"/>
        <v>1</v>
      </c>
      <c r="BL388" s="247">
        <f t="shared" si="195"/>
        <v>1</v>
      </c>
      <c r="BM388" s="232"/>
      <c r="BN388" s="232"/>
      <c r="BO388" s="232"/>
      <c r="BP388" s="232"/>
      <c r="BQ388" s="232"/>
      <c r="BR388" s="232"/>
      <c r="BS388" s="247">
        <f t="shared" si="196"/>
        <v>1</v>
      </c>
      <c r="BT388" s="232"/>
      <c r="BU388" s="232"/>
      <c r="BV388" s="247">
        <f t="shared" si="197"/>
        <v>1</v>
      </c>
      <c r="BW388" s="247">
        <f t="shared" si="198"/>
        <v>1</v>
      </c>
      <c r="BX388" s="247">
        <f t="shared" si="199"/>
        <v>1</v>
      </c>
      <c r="BY388" s="247">
        <f t="shared" si="200"/>
        <v>1</v>
      </c>
      <c r="BZ388" s="247">
        <f xml:space="preserve"> IF( ISNUMBER(#REF! ), 0, 1 )</f>
        <v>1</v>
      </c>
      <c r="CA388" s="247">
        <f t="shared" si="201"/>
        <v>1</v>
      </c>
      <c r="CB388" s="322"/>
      <c r="CC388" s="196"/>
      <c r="CD388" s="196"/>
      <c r="CE388" s="687"/>
      <c r="CF388" s="687"/>
      <c r="CG388" s="687"/>
    </row>
    <row r="389" spans="1:85" s="2444" customFormat="1" ht="15.75" customHeight="1">
      <c r="A389" s="687"/>
      <c r="B389" s="3053"/>
      <c r="C389" s="3054"/>
      <c r="D389" s="3085" t="s">
        <v>3600</v>
      </c>
      <c r="E389" s="3086"/>
      <c r="F389" s="3054"/>
      <c r="G389" s="3054"/>
      <c r="H389" s="3086"/>
      <c r="I389" s="3086"/>
      <c r="J389" s="3086"/>
      <c r="K389" s="3054"/>
      <c r="L389" s="3054"/>
      <c r="M389" s="3054"/>
      <c r="N389" s="3055"/>
      <c r="O389" s="3056"/>
      <c r="P389" s="3055"/>
      <c r="Q389" s="3057"/>
      <c r="R389" s="3056"/>
      <c r="S389" s="3056"/>
      <c r="T389" s="3056"/>
      <c r="U389" s="3090">
        <f t="shared" si="184"/>
        <v>0</v>
      </c>
      <c r="V389" s="3091">
        <f t="shared" si="185"/>
        <v>0</v>
      </c>
      <c r="W389" s="3091">
        <f t="shared" si="186"/>
        <v>0</v>
      </c>
      <c r="X389" s="3077"/>
      <c r="Y389" s="3075"/>
      <c r="Z389" s="3075"/>
      <c r="AA389" s="3058"/>
      <c r="AB389" s="3092">
        <f t="shared" si="187"/>
        <v>0</v>
      </c>
      <c r="AC389" s="3092" t="str">
        <f t="shared" si="188"/>
        <v/>
      </c>
      <c r="AD389" s="3058"/>
      <c r="AE389" s="3058"/>
      <c r="AF389" s="3056"/>
      <c r="AG389" s="3056"/>
      <c r="AH389" s="3056"/>
      <c r="AI389" s="3059" t="str">
        <f t="shared" si="176"/>
        <v>N</v>
      </c>
      <c r="AJ389" s="3059" t="str">
        <f t="shared" si="177"/>
        <v>N</v>
      </c>
      <c r="AK389" s="3059" t="str">
        <f t="shared" si="178"/>
        <v>N</v>
      </c>
      <c r="AL389" s="3059" t="str">
        <f t="shared" si="179"/>
        <v>N</v>
      </c>
      <c r="AM389" s="3059" t="str">
        <f t="shared" si="180"/>
        <v>N</v>
      </c>
      <c r="AN389" s="3059" t="str">
        <f t="shared" si="181"/>
        <v>N</v>
      </c>
      <c r="AO389" s="3059" t="str">
        <f t="shared" si="182"/>
        <v>N</v>
      </c>
      <c r="AP389" s="3059" t="str">
        <f t="shared" si="183"/>
        <v>N</v>
      </c>
      <c r="AQ389" s="3086"/>
      <c r="AR389" s="3060"/>
      <c r="AS389" s="32"/>
      <c r="AT389" s="34" t="s">
        <v>3981</v>
      </c>
      <c r="AU389" s="171"/>
      <c r="AV389" s="322"/>
      <c r="AW389" s="246" t="str">
        <f t="shared" si="202"/>
        <v>Please complete all cells in row</v>
      </c>
      <c r="AX389" s="322"/>
      <c r="AY389" s="196"/>
      <c r="AZ389" s="196"/>
      <c r="BA389" s="196"/>
      <c r="BB389" s="196"/>
      <c r="BC389" s="196"/>
      <c r="BD389" s="196"/>
      <c r="BE389" s="196"/>
      <c r="BF389" s="247">
        <f t="shared" si="189"/>
        <v>1</v>
      </c>
      <c r="BG389" s="247">
        <f t="shared" si="190"/>
        <v>1</v>
      </c>
      <c r="BH389" s="247">
        <f t="shared" si="191"/>
        <v>1</v>
      </c>
      <c r="BI389" s="247">
        <f t="shared" si="192"/>
        <v>1</v>
      </c>
      <c r="BJ389" s="247">
        <f t="shared" si="193"/>
        <v>1</v>
      </c>
      <c r="BK389" s="247">
        <f t="shared" si="194"/>
        <v>1</v>
      </c>
      <c r="BL389" s="247">
        <f t="shared" si="195"/>
        <v>1</v>
      </c>
      <c r="BM389" s="232"/>
      <c r="BN389" s="232"/>
      <c r="BO389" s="232"/>
      <c r="BP389" s="232"/>
      <c r="BQ389" s="232"/>
      <c r="BR389" s="232"/>
      <c r="BS389" s="247">
        <f t="shared" si="196"/>
        <v>1</v>
      </c>
      <c r="BT389" s="232"/>
      <c r="BU389" s="232"/>
      <c r="BV389" s="247">
        <f t="shared" si="197"/>
        <v>1</v>
      </c>
      <c r="BW389" s="247">
        <f t="shared" si="198"/>
        <v>1</v>
      </c>
      <c r="BX389" s="247">
        <f t="shared" si="199"/>
        <v>1</v>
      </c>
      <c r="BY389" s="247">
        <f t="shared" si="200"/>
        <v>1</v>
      </c>
      <c r="BZ389" s="247">
        <f xml:space="preserve"> IF( ISNUMBER(#REF! ), 0, 1 )</f>
        <v>1</v>
      </c>
      <c r="CA389" s="247">
        <f t="shared" si="201"/>
        <v>1</v>
      </c>
      <c r="CB389" s="322"/>
      <c r="CC389" s="196"/>
      <c r="CD389" s="196"/>
      <c r="CE389" s="687"/>
      <c r="CF389" s="687"/>
      <c r="CG389" s="687"/>
    </row>
    <row r="390" spans="1:85" s="2444" customFormat="1" ht="15.75" customHeight="1">
      <c r="A390" s="687"/>
      <c r="B390" s="3053"/>
      <c r="C390" s="3054"/>
      <c r="D390" s="3085" t="s">
        <v>3600</v>
      </c>
      <c r="E390" s="3086"/>
      <c r="F390" s="3054"/>
      <c r="G390" s="3054"/>
      <c r="H390" s="3086"/>
      <c r="I390" s="3086"/>
      <c r="J390" s="3086"/>
      <c r="K390" s="3054"/>
      <c r="L390" s="3054"/>
      <c r="M390" s="3054"/>
      <c r="N390" s="3055"/>
      <c r="O390" s="3056"/>
      <c r="P390" s="3055"/>
      <c r="Q390" s="3057"/>
      <c r="R390" s="3056"/>
      <c r="S390" s="3056"/>
      <c r="T390" s="3056"/>
      <c r="U390" s="3090">
        <f t="shared" si="184"/>
        <v>0</v>
      </c>
      <c r="V390" s="3091">
        <f t="shared" si="185"/>
        <v>0</v>
      </c>
      <c r="W390" s="3091">
        <f t="shared" si="186"/>
        <v>0</v>
      </c>
      <c r="X390" s="3077"/>
      <c r="Y390" s="3075"/>
      <c r="Z390" s="3075"/>
      <c r="AA390" s="3058"/>
      <c r="AB390" s="3092">
        <f t="shared" si="187"/>
        <v>0</v>
      </c>
      <c r="AC390" s="3092" t="str">
        <f t="shared" si="188"/>
        <v/>
      </c>
      <c r="AD390" s="3058"/>
      <c r="AE390" s="3058"/>
      <c r="AF390" s="3056"/>
      <c r="AG390" s="3056"/>
      <c r="AH390" s="3056"/>
      <c r="AI390" s="3059" t="str">
        <f t="shared" si="176"/>
        <v>N</v>
      </c>
      <c r="AJ390" s="3059" t="str">
        <f t="shared" si="177"/>
        <v>N</v>
      </c>
      <c r="AK390" s="3059" t="str">
        <f t="shared" si="178"/>
        <v>N</v>
      </c>
      <c r="AL390" s="3059" t="str">
        <f t="shared" si="179"/>
        <v>N</v>
      </c>
      <c r="AM390" s="3059" t="str">
        <f t="shared" si="180"/>
        <v>N</v>
      </c>
      <c r="AN390" s="3059" t="str">
        <f t="shared" si="181"/>
        <v>N</v>
      </c>
      <c r="AO390" s="3059" t="str">
        <f t="shared" si="182"/>
        <v>N</v>
      </c>
      <c r="AP390" s="3059" t="str">
        <f t="shared" si="183"/>
        <v>N</v>
      </c>
      <c r="AQ390" s="3086"/>
      <c r="AR390" s="3060"/>
      <c r="AS390" s="32"/>
      <c r="AT390" s="34" t="s">
        <v>3982</v>
      </c>
      <c r="AU390" s="171"/>
      <c r="AV390" s="322"/>
      <c r="AW390" s="246" t="str">
        <f t="shared" si="202"/>
        <v>Please complete all cells in row</v>
      </c>
      <c r="AX390" s="322"/>
      <c r="AY390" s="196"/>
      <c r="AZ390" s="196"/>
      <c r="BA390" s="196"/>
      <c r="BB390" s="196"/>
      <c r="BC390" s="196"/>
      <c r="BD390" s="196"/>
      <c r="BE390" s="196"/>
      <c r="BF390" s="247">
        <f t="shared" si="189"/>
        <v>1</v>
      </c>
      <c r="BG390" s="247">
        <f t="shared" si="190"/>
        <v>1</v>
      </c>
      <c r="BH390" s="247">
        <f t="shared" si="191"/>
        <v>1</v>
      </c>
      <c r="BI390" s="247">
        <f t="shared" si="192"/>
        <v>1</v>
      </c>
      <c r="BJ390" s="247">
        <f t="shared" si="193"/>
        <v>1</v>
      </c>
      <c r="BK390" s="247">
        <f t="shared" si="194"/>
        <v>1</v>
      </c>
      <c r="BL390" s="247">
        <f t="shared" si="195"/>
        <v>1</v>
      </c>
      <c r="BM390" s="232"/>
      <c r="BN390" s="232"/>
      <c r="BO390" s="232"/>
      <c r="BP390" s="232"/>
      <c r="BQ390" s="232"/>
      <c r="BR390" s="232"/>
      <c r="BS390" s="247">
        <f t="shared" si="196"/>
        <v>1</v>
      </c>
      <c r="BT390" s="232"/>
      <c r="BU390" s="232"/>
      <c r="BV390" s="247">
        <f t="shared" si="197"/>
        <v>1</v>
      </c>
      <c r="BW390" s="247">
        <f t="shared" si="198"/>
        <v>1</v>
      </c>
      <c r="BX390" s="247">
        <f t="shared" si="199"/>
        <v>1</v>
      </c>
      <c r="BY390" s="247">
        <f t="shared" si="200"/>
        <v>1</v>
      </c>
      <c r="BZ390" s="247">
        <f xml:space="preserve"> IF( ISNUMBER(#REF! ), 0, 1 )</f>
        <v>1</v>
      </c>
      <c r="CA390" s="247">
        <f t="shared" si="201"/>
        <v>1</v>
      </c>
      <c r="CB390" s="322"/>
      <c r="CC390" s="196"/>
      <c r="CD390" s="196"/>
      <c r="CE390" s="687"/>
      <c r="CF390" s="687"/>
      <c r="CG390" s="687"/>
    </row>
    <row r="391" spans="1:85" s="2444" customFormat="1" ht="15.75" customHeight="1">
      <c r="A391" s="687"/>
      <c r="B391" s="3053"/>
      <c r="C391" s="3054"/>
      <c r="D391" s="3085" t="s">
        <v>3600</v>
      </c>
      <c r="E391" s="3086"/>
      <c r="F391" s="3054"/>
      <c r="G391" s="3054"/>
      <c r="H391" s="3086"/>
      <c r="I391" s="3086"/>
      <c r="J391" s="3086"/>
      <c r="K391" s="3054"/>
      <c r="L391" s="3054"/>
      <c r="M391" s="3054"/>
      <c r="N391" s="3055"/>
      <c r="O391" s="3056"/>
      <c r="P391" s="3055"/>
      <c r="Q391" s="3057"/>
      <c r="R391" s="3056"/>
      <c r="S391" s="3056"/>
      <c r="T391" s="3056"/>
      <c r="U391" s="3090">
        <f t="shared" si="184"/>
        <v>0</v>
      </c>
      <c r="V391" s="3091">
        <f t="shared" si="185"/>
        <v>0</v>
      </c>
      <c r="W391" s="3091">
        <f t="shared" si="186"/>
        <v>0</v>
      </c>
      <c r="X391" s="3077"/>
      <c r="Y391" s="3075"/>
      <c r="Z391" s="3075"/>
      <c r="AA391" s="3058"/>
      <c r="AB391" s="3092">
        <f t="shared" si="187"/>
        <v>0</v>
      </c>
      <c r="AC391" s="3092" t="str">
        <f t="shared" si="188"/>
        <v/>
      </c>
      <c r="AD391" s="3058"/>
      <c r="AE391" s="3058"/>
      <c r="AF391" s="3056"/>
      <c r="AG391" s="3056"/>
      <c r="AH391" s="3056"/>
      <c r="AI391" s="3059" t="str">
        <f t="shared" si="176"/>
        <v>N</v>
      </c>
      <c r="AJ391" s="3059" t="str">
        <f t="shared" si="177"/>
        <v>N</v>
      </c>
      <c r="AK391" s="3059" t="str">
        <f t="shared" si="178"/>
        <v>N</v>
      </c>
      <c r="AL391" s="3059" t="str">
        <f t="shared" si="179"/>
        <v>N</v>
      </c>
      <c r="AM391" s="3059" t="str">
        <f t="shared" si="180"/>
        <v>N</v>
      </c>
      <c r="AN391" s="3059" t="str">
        <f t="shared" si="181"/>
        <v>N</v>
      </c>
      <c r="AO391" s="3059" t="str">
        <f t="shared" si="182"/>
        <v>N</v>
      </c>
      <c r="AP391" s="3059" t="str">
        <f t="shared" si="183"/>
        <v>N</v>
      </c>
      <c r="AQ391" s="3086"/>
      <c r="AR391" s="3060"/>
      <c r="AS391" s="32"/>
      <c r="AT391" s="34" t="s">
        <v>3983</v>
      </c>
      <c r="AU391" s="171"/>
      <c r="AV391" s="322"/>
      <c r="AW391" s="246" t="str">
        <f t="shared" si="202"/>
        <v>Please complete all cells in row</v>
      </c>
      <c r="AX391" s="322"/>
      <c r="AY391" s="196"/>
      <c r="AZ391" s="196"/>
      <c r="BA391" s="196"/>
      <c r="BB391" s="196"/>
      <c r="BC391" s="196"/>
      <c r="BD391" s="196"/>
      <c r="BE391" s="196"/>
      <c r="BF391" s="247">
        <f t="shared" si="189"/>
        <v>1</v>
      </c>
      <c r="BG391" s="247">
        <f t="shared" si="190"/>
        <v>1</v>
      </c>
      <c r="BH391" s="247">
        <f t="shared" si="191"/>
        <v>1</v>
      </c>
      <c r="BI391" s="247">
        <f t="shared" si="192"/>
        <v>1</v>
      </c>
      <c r="BJ391" s="247">
        <f t="shared" si="193"/>
        <v>1</v>
      </c>
      <c r="BK391" s="247">
        <f t="shared" si="194"/>
        <v>1</v>
      </c>
      <c r="BL391" s="247">
        <f t="shared" si="195"/>
        <v>1</v>
      </c>
      <c r="BM391" s="232"/>
      <c r="BN391" s="232"/>
      <c r="BO391" s="232"/>
      <c r="BP391" s="232"/>
      <c r="BQ391" s="232"/>
      <c r="BR391" s="232"/>
      <c r="BS391" s="247">
        <f t="shared" si="196"/>
        <v>1</v>
      </c>
      <c r="BT391" s="232"/>
      <c r="BU391" s="232"/>
      <c r="BV391" s="247">
        <f t="shared" si="197"/>
        <v>1</v>
      </c>
      <c r="BW391" s="247">
        <f t="shared" si="198"/>
        <v>1</v>
      </c>
      <c r="BX391" s="247">
        <f t="shared" si="199"/>
        <v>1</v>
      </c>
      <c r="BY391" s="247">
        <f t="shared" si="200"/>
        <v>1</v>
      </c>
      <c r="BZ391" s="247">
        <f xml:space="preserve"> IF( ISNUMBER(#REF! ), 0, 1 )</f>
        <v>1</v>
      </c>
      <c r="CA391" s="247">
        <f t="shared" si="201"/>
        <v>1</v>
      </c>
      <c r="CB391" s="322"/>
      <c r="CC391" s="196"/>
      <c r="CD391" s="196"/>
      <c r="CE391" s="687"/>
      <c r="CF391" s="687"/>
      <c r="CG391" s="687"/>
    </row>
    <row r="392" spans="1:85" s="2444" customFormat="1" ht="15.75" customHeight="1">
      <c r="A392" s="687"/>
      <c r="B392" s="3053"/>
      <c r="C392" s="3054"/>
      <c r="D392" s="3085" t="s">
        <v>3600</v>
      </c>
      <c r="E392" s="3086"/>
      <c r="F392" s="3054"/>
      <c r="G392" s="3054"/>
      <c r="H392" s="3086"/>
      <c r="I392" s="3086"/>
      <c r="J392" s="3086"/>
      <c r="K392" s="3054"/>
      <c r="L392" s="3054"/>
      <c r="M392" s="3054"/>
      <c r="N392" s="3055"/>
      <c r="O392" s="3056"/>
      <c r="P392" s="3055"/>
      <c r="Q392" s="3057"/>
      <c r="R392" s="3056"/>
      <c r="S392" s="3056"/>
      <c r="T392" s="3056"/>
      <c r="U392" s="3090">
        <f t="shared" si="184"/>
        <v>0</v>
      </c>
      <c r="V392" s="3091">
        <f t="shared" si="185"/>
        <v>0</v>
      </c>
      <c r="W392" s="3091">
        <f t="shared" si="186"/>
        <v>0</v>
      </c>
      <c r="X392" s="3077"/>
      <c r="Y392" s="3075"/>
      <c r="Z392" s="3075"/>
      <c r="AA392" s="3058"/>
      <c r="AB392" s="3092">
        <f t="shared" si="187"/>
        <v>0</v>
      </c>
      <c r="AC392" s="3092" t="str">
        <f t="shared" si="188"/>
        <v/>
      </c>
      <c r="AD392" s="3058"/>
      <c r="AE392" s="3058"/>
      <c r="AF392" s="3056"/>
      <c r="AG392" s="3056"/>
      <c r="AH392" s="3056"/>
      <c r="AI392" s="3059" t="str">
        <f t="shared" si="176"/>
        <v>N</v>
      </c>
      <c r="AJ392" s="3059" t="str">
        <f t="shared" si="177"/>
        <v>N</v>
      </c>
      <c r="AK392" s="3059" t="str">
        <f t="shared" si="178"/>
        <v>N</v>
      </c>
      <c r="AL392" s="3059" t="str">
        <f t="shared" si="179"/>
        <v>N</v>
      </c>
      <c r="AM392" s="3059" t="str">
        <f t="shared" si="180"/>
        <v>N</v>
      </c>
      <c r="AN392" s="3059" t="str">
        <f t="shared" si="181"/>
        <v>N</v>
      </c>
      <c r="AO392" s="3059" t="str">
        <f t="shared" si="182"/>
        <v>N</v>
      </c>
      <c r="AP392" s="3059" t="str">
        <f t="shared" si="183"/>
        <v>N</v>
      </c>
      <c r="AQ392" s="3086"/>
      <c r="AR392" s="3060"/>
      <c r="AS392" s="32"/>
      <c r="AT392" s="34" t="s">
        <v>3984</v>
      </c>
      <c r="AU392" s="171"/>
      <c r="AV392" s="322"/>
      <c r="AW392" s="246" t="str">
        <f t="shared" si="202"/>
        <v>Please complete all cells in row</v>
      </c>
      <c r="AX392" s="322"/>
      <c r="AY392" s="196"/>
      <c r="AZ392" s="196"/>
      <c r="BA392" s="196"/>
      <c r="BB392" s="196"/>
      <c r="BC392" s="196"/>
      <c r="BD392" s="196"/>
      <c r="BE392" s="196"/>
      <c r="BF392" s="247">
        <f t="shared" si="189"/>
        <v>1</v>
      </c>
      <c r="BG392" s="247">
        <f t="shared" si="190"/>
        <v>1</v>
      </c>
      <c r="BH392" s="247">
        <f t="shared" si="191"/>
        <v>1</v>
      </c>
      <c r="BI392" s="247">
        <f t="shared" si="192"/>
        <v>1</v>
      </c>
      <c r="BJ392" s="247">
        <f t="shared" si="193"/>
        <v>1</v>
      </c>
      <c r="BK392" s="247">
        <f t="shared" si="194"/>
        <v>1</v>
      </c>
      <c r="BL392" s="247">
        <f t="shared" si="195"/>
        <v>1</v>
      </c>
      <c r="BM392" s="232"/>
      <c r="BN392" s="232"/>
      <c r="BO392" s="232"/>
      <c r="BP392" s="232"/>
      <c r="BQ392" s="232"/>
      <c r="BR392" s="232"/>
      <c r="BS392" s="247">
        <f t="shared" si="196"/>
        <v>1</v>
      </c>
      <c r="BT392" s="232"/>
      <c r="BU392" s="232"/>
      <c r="BV392" s="247">
        <f t="shared" si="197"/>
        <v>1</v>
      </c>
      <c r="BW392" s="247">
        <f t="shared" si="198"/>
        <v>1</v>
      </c>
      <c r="BX392" s="247">
        <f t="shared" si="199"/>
        <v>1</v>
      </c>
      <c r="BY392" s="247">
        <f t="shared" si="200"/>
        <v>1</v>
      </c>
      <c r="BZ392" s="247">
        <f xml:space="preserve"> IF( ISNUMBER(#REF! ), 0, 1 )</f>
        <v>1</v>
      </c>
      <c r="CA392" s="247">
        <f t="shared" si="201"/>
        <v>1</v>
      </c>
      <c r="CB392" s="322"/>
      <c r="CC392" s="196"/>
      <c r="CD392" s="196"/>
      <c r="CE392" s="687"/>
      <c r="CF392" s="687"/>
      <c r="CG392" s="687"/>
    </row>
    <row r="393" spans="1:85" s="2444" customFormat="1" ht="15.75" customHeight="1">
      <c r="A393" s="687"/>
      <c r="B393" s="3053"/>
      <c r="C393" s="3054"/>
      <c r="D393" s="3085" t="s">
        <v>3600</v>
      </c>
      <c r="E393" s="3086"/>
      <c r="F393" s="3054"/>
      <c r="G393" s="3054"/>
      <c r="H393" s="3086"/>
      <c r="I393" s="3086"/>
      <c r="J393" s="3086"/>
      <c r="K393" s="3054"/>
      <c r="L393" s="3054"/>
      <c r="M393" s="3054"/>
      <c r="N393" s="3055"/>
      <c r="O393" s="3056"/>
      <c r="P393" s="3055"/>
      <c r="Q393" s="3057"/>
      <c r="R393" s="3056"/>
      <c r="S393" s="3056"/>
      <c r="T393" s="3056"/>
      <c r="U393" s="3090">
        <f t="shared" si="184"/>
        <v>0</v>
      </c>
      <c r="V393" s="3091">
        <f t="shared" si="185"/>
        <v>0</v>
      </c>
      <c r="W393" s="3091">
        <f t="shared" si="186"/>
        <v>0</v>
      </c>
      <c r="X393" s="3077"/>
      <c r="Y393" s="3075"/>
      <c r="Z393" s="3075"/>
      <c r="AA393" s="3058"/>
      <c r="AB393" s="3092">
        <f t="shared" si="187"/>
        <v>0</v>
      </c>
      <c r="AC393" s="3092" t="str">
        <f t="shared" si="188"/>
        <v/>
      </c>
      <c r="AD393" s="3058"/>
      <c r="AE393" s="3058"/>
      <c r="AF393" s="3056"/>
      <c r="AG393" s="3056"/>
      <c r="AH393" s="3056"/>
      <c r="AI393" s="3059" t="str">
        <f t="shared" ref="AI393:AI408" si="203">IF($H393="Fixed", IF(OR(LEFT($D393,4)="swap",LEFT($D393,5)="other"),"N","Y"),"N")</f>
        <v>N</v>
      </c>
      <c r="AJ393" s="3059" t="str">
        <f t="shared" ref="AJ393:AJ408" si="204">IF($H393="Floating", IF(OR(LEFT($D393,4)="swap",LEFT($D393,5)="other"),"N","Y"),"N")</f>
        <v>N</v>
      </c>
      <c r="AK393" s="3059" t="str">
        <f t="shared" ref="AK393:AK408" si="205">IF($H393="RPI", IF(OR(LEFT($D393,4)="swap",LEFT($D393,5)="other"),"N","Y"),"N")</f>
        <v>N</v>
      </c>
      <c r="AL393" s="3059" t="str">
        <f t="shared" ref="AL393:AL408" si="206">IF($H393="CPI/CPIH", IF(OR(LEFT($D393,4)="swap",LEFT($D393,5)="other"),"N","Y"),"N")</f>
        <v>N</v>
      </c>
      <c r="AM393" s="3059" t="str">
        <f t="shared" ref="AM393:AM408" si="207">IF($I393="Fixed", IF(OR(LEFT($D393,4)="swap",LEFT($D393,5)="other"),"N","Y"),"N")</f>
        <v>N</v>
      </c>
      <c r="AN393" s="3059" t="str">
        <f t="shared" ref="AN393:AN408" si="208">IF($I393="Floating", IF(OR(LEFT($D393,4)="swap",LEFT($D393,5)="other"),"N","Y"),"N")</f>
        <v>N</v>
      </c>
      <c r="AO393" s="3059" t="str">
        <f t="shared" ref="AO393:AO408" si="209">IF($I393="RPI", IF(OR(LEFT($D393,4)="swap",LEFT($D393,5)="other"),"N","Y"),"N")</f>
        <v>N</v>
      </c>
      <c r="AP393" s="3059" t="str">
        <f t="shared" ref="AP393:AP408" si="210">IF($I393="CPI/CPIH", IF(OR(LEFT($D393,4)="swap",LEFT($D393,5)="other"),"N","Y"),"N")</f>
        <v>N</v>
      </c>
      <c r="AQ393" s="3086"/>
      <c r="AR393" s="3060"/>
      <c r="AS393" s="32"/>
      <c r="AT393" s="34" t="s">
        <v>3985</v>
      </c>
      <c r="AU393" s="171"/>
      <c r="AV393" s="322"/>
      <c r="AW393" s="246" t="str">
        <f t="shared" si="202"/>
        <v>Please complete all cells in row</v>
      </c>
      <c r="AX393" s="322"/>
      <c r="AY393" s="196"/>
      <c r="AZ393" s="196"/>
      <c r="BA393" s="196"/>
      <c r="BB393" s="196"/>
      <c r="BC393" s="196"/>
      <c r="BD393" s="196"/>
      <c r="BE393" s="196"/>
      <c r="BF393" s="247">
        <f t="shared" si="189"/>
        <v>1</v>
      </c>
      <c r="BG393" s="247">
        <f t="shared" si="190"/>
        <v>1</v>
      </c>
      <c r="BH393" s="247">
        <f t="shared" si="191"/>
        <v>1</v>
      </c>
      <c r="BI393" s="247">
        <f t="shared" si="192"/>
        <v>1</v>
      </c>
      <c r="BJ393" s="247">
        <f t="shared" si="193"/>
        <v>1</v>
      </c>
      <c r="BK393" s="247">
        <f t="shared" si="194"/>
        <v>1</v>
      </c>
      <c r="BL393" s="247">
        <f t="shared" si="195"/>
        <v>1</v>
      </c>
      <c r="BM393" s="232"/>
      <c r="BN393" s="232"/>
      <c r="BO393" s="232"/>
      <c r="BP393" s="232"/>
      <c r="BQ393" s="232"/>
      <c r="BR393" s="232"/>
      <c r="BS393" s="247">
        <f t="shared" si="196"/>
        <v>1</v>
      </c>
      <c r="BT393" s="232"/>
      <c r="BU393" s="232"/>
      <c r="BV393" s="247">
        <f t="shared" si="197"/>
        <v>1</v>
      </c>
      <c r="BW393" s="247">
        <f t="shared" si="198"/>
        <v>1</v>
      </c>
      <c r="BX393" s="247">
        <f t="shared" si="199"/>
        <v>1</v>
      </c>
      <c r="BY393" s="247">
        <f t="shared" si="200"/>
        <v>1</v>
      </c>
      <c r="BZ393" s="247">
        <f xml:space="preserve"> IF( ISNUMBER(#REF! ), 0, 1 )</f>
        <v>1</v>
      </c>
      <c r="CA393" s="247">
        <f t="shared" si="201"/>
        <v>1</v>
      </c>
      <c r="CB393" s="322"/>
      <c r="CC393" s="196"/>
      <c r="CD393" s="196"/>
      <c r="CE393" s="687"/>
      <c r="CF393" s="687"/>
      <c r="CG393" s="687"/>
    </row>
    <row r="394" spans="1:85" s="2444" customFormat="1" ht="15.75" customHeight="1">
      <c r="A394" s="687"/>
      <c r="B394" s="3053"/>
      <c r="C394" s="3054"/>
      <c r="D394" s="3085" t="s">
        <v>3600</v>
      </c>
      <c r="E394" s="3086"/>
      <c r="F394" s="3054"/>
      <c r="G394" s="3054"/>
      <c r="H394" s="3086"/>
      <c r="I394" s="3086"/>
      <c r="J394" s="3086"/>
      <c r="K394" s="3054"/>
      <c r="L394" s="3054"/>
      <c r="M394" s="3054"/>
      <c r="N394" s="3055"/>
      <c r="O394" s="3056"/>
      <c r="P394" s="3055"/>
      <c r="Q394" s="3057"/>
      <c r="R394" s="3056"/>
      <c r="S394" s="3056"/>
      <c r="T394" s="3056"/>
      <c r="U394" s="3090">
        <f t="shared" si="184"/>
        <v>0</v>
      </c>
      <c r="V394" s="3091">
        <f t="shared" si="185"/>
        <v>0</v>
      </c>
      <c r="W394" s="3091">
        <f t="shared" si="186"/>
        <v>0</v>
      </c>
      <c r="X394" s="3077"/>
      <c r="Y394" s="3075"/>
      <c r="Z394" s="3075"/>
      <c r="AA394" s="3058"/>
      <c r="AB394" s="3092">
        <f t="shared" si="187"/>
        <v>0</v>
      </c>
      <c r="AC394" s="3092" t="str">
        <f t="shared" si="188"/>
        <v/>
      </c>
      <c r="AD394" s="3058"/>
      <c r="AE394" s="3058"/>
      <c r="AF394" s="3056"/>
      <c r="AG394" s="3056"/>
      <c r="AH394" s="3056"/>
      <c r="AI394" s="3059" t="str">
        <f t="shared" si="203"/>
        <v>N</v>
      </c>
      <c r="AJ394" s="3059" t="str">
        <f t="shared" si="204"/>
        <v>N</v>
      </c>
      <c r="AK394" s="3059" t="str">
        <f t="shared" si="205"/>
        <v>N</v>
      </c>
      <c r="AL394" s="3059" t="str">
        <f t="shared" si="206"/>
        <v>N</v>
      </c>
      <c r="AM394" s="3059" t="str">
        <f t="shared" si="207"/>
        <v>N</v>
      </c>
      <c r="AN394" s="3059" t="str">
        <f t="shared" si="208"/>
        <v>N</v>
      </c>
      <c r="AO394" s="3059" t="str">
        <f t="shared" si="209"/>
        <v>N</v>
      </c>
      <c r="AP394" s="3059" t="str">
        <f t="shared" si="210"/>
        <v>N</v>
      </c>
      <c r="AQ394" s="3086"/>
      <c r="AR394" s="3060"/>
      <c r="AS394" s="32"/>
      <c r="AT394" s="34" t="s">
        <v>3986</v>
      </c>
      <c r="AU394" s="171"/>
      <c r="AV394" s="322"/>
      <c r="AW394" s="246" t="str">
        <f t="shared" si="202"/>
        <v>Please complete all cells in row</v>
      </c>
      <c r="AX394" s="322"/>
      <c r="AY394" s="196"/>
      <c r="AZ394" s="196"/>
      <c r="BA394" s="196"/>
      <c r="BB394" s="196"/>
      <c r="BC394" s="196"/>
      <c r="BD394" s="196"/>
      <c r="BE394" s="196"/>
      <c r="BF394" s="247">
        <f t="shared" si="189"/>
        <v>1</v>
      </c>
      <c r="BG394" s="247">
        <f t="shared" si="190"/>
        <v>1</v>
      </c>
      <c r="BH394" s="247">
        <f t="shared" si="191"/>
        <v>1</v>
      </c>
      <c r="BI394" s="247">
        <f t="shared" si="192"/>
        <v>1</v>
      </c>
      <c r="BJ394" s="247">
        <f t="shared" si="193"/>
        <v>1</v>
      </c>
      <c r="BK394" s="247">
        <f t="shared" si="194"/>
        <v>1</v>
      </c>
      <c r="BL394" s="247">
        <f t="shared" si="195"/>
        <v>1</v>
      </c>
      <c r="BM394" s="232"/>
      <c r="BN394" s="232"/>
      <c r="BO394" s="232"/>
      <c r="BP394" s="232"/>
      <c r="BQ394" s="232"/>
      <c r="BR394" s="232"/>
      <c r="BS394" s="247">
        <f t="shared" si="196"/>
        <v>1</v>
      </c>
      <c r="BT394" s="232"/>
      <c r="BU394" s="232"/>
      <c r="BV394" s="247">
        <f t="shared" si="197"/>
        <v>1</v>
      </c>
      <c r="BW394" s="247">
        <f t="shared" si="198"/>
        <v>1</v>
      </c>
      <c r="BX394" s="247">
        <f t="shared" si="199"/>
        <v>1</v>
      </c>
      <c r="BY394" s="247">
        <f t="shared" si="200"/>
        <v>1</v>
      </c>
      <c r="BZ394" s="247">
        <f xml:space="preserve"> IF( ISNUMBER(#REF! ), 0, 1 )</f>
        <v>1</v>
      </c>
      <c r="CA394" s="247">
        <f t="shared" si="201"/>
        <v>1</v>
      </c>
      <c r="CB394" s="322"/>
      <c r="CC394" s="196"/>
      <c r="CD394" s="196"/>
      <c r="CE394" s="687"/>
      <c r="CF394" s="687"/>
      <c r="CG394" s="687"/>
    </row>
    <row r="395" spans="1:85" s="2444" customFormat="1" ht="15.75" customHeight="1">
      <c r="A395" s="687"/>
      <c r="B395" s="3053"/>
      <c r="C395" s="3054"/>
      <c r="D395" s="3085" t="s">
        <v>3600</v>
      </c>
      <c r="E395" s="3086"/>
      <c r="F395" s="3054"/>
      <c r="G395" s="3054"/>
      <c r="H395" s="3086"/>
      <c r="I395" s="3086"/>
      <c r="J395" s="3086"/>
      <c r="K395" s="3054"/>
      <c r="L395" s="3054"/>
      <c r="M395" s="3054"/>
      <c r="N395" s="3055"/>
      <c r="O395" s="3056"/>
      <c r="P395" s="3055"/>
      <c r="Q395" s="3057"/>
      <c r="R395" s="3056"/>
      <c r="S395" s="3056"/>
      <c r="T395" s="3056"/>
      <c r="U395" s="3090">
        <f t="shared" ref="U395:U408" si="211">IFERROR(Q395*S395,"")</f>
        <v>0</v>
      </c>
      <c r="V395" s="3091">
        <f t="shared" ref="V395:V408" si="212">IF(AA395=0,0,((1+AA395)/(1+$C$415))-1)</f>
        <v>0</v>
      </c>
      <c r="W395" s="3091">
        <f t="shared" ref="W395:W408" si="213">IF(AA395=0,0,((1+AA395)/(1+$C$416))-1)</f>
        <v>0</v>
      </c>
      <c r="X395" s="3077"/>
      <c r="Y395" s="3075"/>
      <c r="Z395" s="3075"/>
      <c r="AA395" s="3058"/>
      <c r="AB395" s="3092">
        <f t="shared" ref="AB395:AB408" si="214">AA395*T395</f>
        <v>0</v>
      </c>
      <c r="AC395" s="3092" t="str">
        <f t="shared" ref="AC395:AC408" si="215">IF(I395="","",IF(OR(I395="Fixed",I395="Floating"),AB395,IF(I395="RPI",T395*V395,IF(I395="CPI/CPIH",T395*W395,"Check Instrument Type"))))</f>
        <v/>
      </c>
      <c r="AD395" s="3058"/>
      <c r="AE395" s="3058"/>
      <c r="AF395" s="3056"/>
      <c r="AG395" s="3056"/>
      <c r="AH395" s="3056"/>
      <c r="AI395" s="3059" t="str">
        <f t="shared" si="203"/>
        <v>N</v>
      </c>
      <c r="AJ395" s="3059" t="str">
        <f t="shared" si="204"/>
        <v>N</v>
      </c>
      <c r="AK395" s="3059" t="str">
        <f t="shared" si="205"/>
        <v>N</v>
      </c>
      <c r="AL395" s="3059" t="str">
        <f t="shared" si="206"/>
        <v>N</v>
      </c>
      <c r="AM395" s="3059" t="str">
        <f t="shared" si="207"/>
        <v>N</v>
      </c>
      <c r="AN395" s="3059" t="str">
        <f t="shared" si="208"/>
        <v>N</v>
      </c>
      <c r="AO395" s="3059" t="str">
        <f t="shared" si="209"/>
        <v>N</v>
      </c>
      <c r="AP395" s="3059" t="str">
        <f t="shared" si="210"/>
        <v>N</v>
      </c>
      <c r="AQ395" s="3086"/>
      <c r="AR395" s="3060"/>
      <c r="AS395" s="32"/>
      <c r="AT395" s="34" t="s">
        <v>3987</v>
      </c>
      <c r="AU395" s="171"/>
      <c r="AV395" s="322"/>
      <c r="AW395" s="246" t="str">
        <f t="shared" si="202"/>
        <v>Please complete all cells in row</v>
      </c>
      <c r="AX395" s="322"/>
      <c r="AY395" s="196"/>
      <c r="AZ395" s="196"/>
      <c r="BA395" s="196"/>
      <c r="BB395" s="196"/>
      <c r="BC395" s="196"/>
      <c r="BD395" s="196"/>
      <c r="BE395" s="196"/>
      <c r="BF395" s="247">
        <f t="shared" si="189"/>
        <v>1</v>
      </c>
      <c r="BG395" s="247">
        <f t="shared" si="190"/>
        <v>1</v>
      </c>
      <c r="BH395" s="247">
        <f t="shared" si="191"/>
        <v>1</v>
      </c>
      <c r="BI395" s="247">
        <f t="shared" si="192"/>
        <v>1</v>
      </c>
      <c r="BJ395" s="247">
        <f t="shared" si="193"/>
        <v>1</v>
      </c>
      <c r="BK395" s="247">
        <f t="shared" si="194"/>
        <v>1</v>
      </c>
      <c r="BL395" s="247">
        <f t="shared" si="195"/>
        <v>1</v>
      </c>
      <c r="BM395" s="232"/>
      <c r="BN395" s="232"/>
      <c r="BO395" s="232"/>
      <c r="BP395" s="232"/>
      <c r="BQ395" s="232"/>
      <c r="BR395" s="232"/>
      <c r="BS395" s="247">
        <f t="shared" si="196"/>
        <v>1</v>
      </c>
      <c r="BT395" s="232"/>
      <c r="BU395" s="232"/>
      <c r="BV395" s="247">
        <f t="shared" si="197"/>
        <v>1</v>
      </c>
      <c r="BW395" s="247">
        <f t="shared" si="198"/>
        <v>1</v>
      </c>
      <c r="BX395" s="247">
        <f t="shared" si="199"/>
        <v>1</v>
      </c>
      <c r="BY395" s="247">
        <f t="shared" si="200"/>
        <v>1</v>
      </c>
      <c r="BZ395" s="247">
        <f xml:space="preserve"> IF( ISNUMBER(#REF! ), 0, 1 )</f>
        <v>1</v>
      </c>
      <c r="CA395" s="247">
        <f t="shared" si="201"/>
        <v>1</v>
      </c>
      <c r="CB395" s="322"/>
      <c r="CC395" s="196"/>
      <c r="CD395" s="196"/>
      <c r="CE395" s="687"/>
      <c r="CF395" s="687"/>
      <c r="CG395" s="687"/>
    </row>
    <row r="396" spans="1:85" s="2444" customFormat="1" ht="15.75" customHeight="1">
      <c r="A396" s="687"/>
      <c r="B396" s="3053"/>
      <c r="C396" s="3054"/>
      <c r="D396" s="3085" t="s">
        <v>3600</v>
      </c>
      <c r="E396" s="3086"/>
      <c r="F396" s="3054"/>
      <c r="G396" s="3054"/>
      <c r="H396" s="3086"/>
      <c r="I396" s="3086"/>
      <c r="J396" s="3086"/>
      <c r="K396" s="3054"/>
      <c r="L396" s="3054"/>
      <c r="M396" s="3054"/>
      <c r="N396" s="3055"/>
      <c r="O396" s="3056"/>
      <c r="P396" s="3055"/>
      <c r="Q396" s="3057"/>
      <c r="R396" s="3056"/>
      <c r="S396" s="3056"/>
      <c r="T396" s="3056"/>
      <c r="U396" s="3090">
        <f t="shared" si="211"/>
        <v>0</v>
      </c>
      <c r="V396" s="3091">
        <f t="shared" si="212"/>
        <v>0</v>
      </c>
      <c r="W396" s="3091">
        <f t="shared" si="213"/>
        <v>0</v>
      </c>
      <c r="X396" s="3077"/>
      <c r="Y396" s="3075"/>
      <c r="Z396" s="3075"/>
      <c r="AA396" s="3058"/>
      <c r="AB396" s="3092">
        <f t="shared" si="214"/>
        <v>0</v>
      </c>
      <c r="AC396" s="3092" t="str">
        <f t="shared" si="215"/>
        <v/>
      </c>
      <c r="AD396" s="3058"/>
      <c r="AE396" s="3058"/>
      <c r="AF396" s="3056"/>
      <c r="AG396" s="3056"/>
      <c r="AH396" s="3056"/>
      <c r="AI396" s="3059" t="str">
        <f t="shared" si="203"/>
        <v>N</v>
      </c>
      <c r="AJ396" s="3059" t="str">
        <f t="shared" si="204"/>
        <v>N</v>
      </c>
      <c r="AK396" s="3059" t="str">
        <f t="shared" si="205"/>
        <v>N</v>
      </c>
      <c r="AL396" s="3059" t="str">
        <f t="shared" si="206"/>
        <v>N</v>
      </c>
      <c r="AM396" s="3059" t="str">
        <f t="shared" si="207"/>
        <v>N</v>
      </c>
      <c r="AN396" s="3059" t="str">
        <f t="shared" si="208"/>
        <v>N</v>
      </c>
      <c r="AO396" s="3059" t="str">
        <f t="shared" si="209"/>
        <v>N</v>
      </c>
      <c r="AP396" s="3059" t="str">
        <f t="shared" si="210"/>
        <v>N</v>
      </c>
      <c r="AQ396" s="3086"/>
      <c r="AR396" s="3060"/>
      <c r="AS396" s="32"/>
      <c r="AT396" s="34" t="s">
        <v>3988</v>
      </c>
      <c r="AU396" s="171"/>
      <c r="AV396" s="322"/>
      <c r="AW396" s="246" t="str">
        <f t="shared" si="202"/>
        <v>Please complete all cells in row</v>
      </c>
      <c r="AX396" s="322"/>
      <c r="AY396" s="196"/>
      <c r="AZ396" s="196"/>
      <c r="BA396" s="196"/>
      <c r="BB396" s="196"/>
      <c r="BC396" s="196"/>
      <c r="BD396" s="196"/>
      <c r="BE396" s="196"/>
      <c r="BF396" s="247">
        <f t="shared" si="189"/>
        <v>1</v>
      </c>
      <c r="BG396" s="247">
        <f t="shared" si="190"/>
        <v>1</v>
      </c>
      <c r="BH396" s="247">
        <f t="shared" si="191"/>
        <v>1</v>
      </c>
      <c r="BI396" s="247">
        <f t="shared" si="192"/>
        <v>1</v>
      </c>
      <c r="BJ396" s="247">
        <f t="shared" si="193"/>
        <v>1</v>
      </c>
      <c r="BK396" s="247">
        <f t="shared" si="194"/>
        <v>1</v>
      </c>
      <c r="BL396" s="247">
        <f t="shared" si="195"/>
        <v>1</v>
      </c>
      <c r="BM396" s="232"/>
      <c r="BN396" s="232"/>
      <c r="BO396" s="232"/>
      <c r="BP396" s="232"/>
      <c r="BQ396" s="232"/>
      <c r="BR396" s="232"/>
      <c r="BS396" s="247">
        <f t="shared" si="196"/>
        <v>1</v>
      </c>
      <c r="BT396" s="232"/>
      <c r="BU396" s="232"/>
      <c r="BV396" s="247">
        <f t="shared" si="197"/>
        <v>1</v>
      </c>
      <c r="BW396" s="247">
        <f t="shared" si="198"/>
        <v>1</v>
      </c>
      <c r="BX396" s="247">
        <f t="shared" si="199"/>
        <v>1</v>
      </c>
      <c r="BY396" s="247">
        <f t="shared" si="200"/>
        <v>1</v>
      </c>
      <c r="BZ396" s="247">
        <f xml:space="preserve"> IF( ISNUMBER(#REF! ), 0, 1 )</f>
        <v>1</v>
      </c>
      <c r="CA396" s="247">
        <f t="shared" si="201"/>
        <v>1</v>
      </c>
      <c r="CB396" s="322"/>
      <c r="CC396" s="196"/>
      <c r="CD396" s="196"/>
      <c r="CE396" s="687"/>
      <c r="CF396" s="687"/>
      <c r="CG396" s="687"/>
    </row>
    <row r="397" spans="1:85" s="2444" customFormat="1" ht="15.75" customHeight="1">
      <c r="A397" s="687"/>
      <c r="B397" s="3053"/>
      <c r="C397" s="3054"/>
      <c r="D397" s="3085" t="s">
        <v>3600</v>
      </c>
      <c r="E397" s="3086"/>
      <c r="F397" s="3054"/>
      <c r="G397" s="3054"/>
      <c r="H397" s="3086"/>
      <c r="I397" s="3086"/>
      <c r="J397" s="3086"/>
      <c r="K397" s="3054"/>
      <c r="L397" s="3054"/>
      <c r="M397" s="3054"/>
      <c r="N397" s="3055"/>
      <c r="O397" s="3056"/>
      <c r="P397" s="3055"/>
      <c r="Q397" s="3057"/>
      <c r="R397" s="3056"/>
      <c r="S397" s="3056"/>
      <c r="T397" s="3056"/>
      <c r="U397" s="3090">
        <f t="shared" si="211"/>
        <v>0</v>
      </c>
      <c r="V397" s="3091">
        <f t="shared" si="212"/>
        <v>0</v>
      </c>
      <c r="W397" s="3091">
        <f t="shared" si="213"/>
        <v>0</v>
      </c>
      <c r="X397" s="3077"/>
      <c r="Y397" s="3075"/>
      <c r="Z397" s="3075"/>
      <c r="AA397" s="3058"/>
      <c r="AB397" s="3092">
        <f t="shared" si="214"/>
        <v>0</v>
      </c>
      <c r="AC397" s="3092" t="str">
        <f t="shared" si="215"/>
        <v/>
      </c>
      <c r="AD397" s="3058"/>
      <c r="AE397" s="3058"/>
      <c r="AF397" s="3056"/>
      <c r="AG397" s="3056"/>
      <c r="AH397" s="3056"/>
      <c r="AI397" s="3059" t="str">
        <f t="shared" si="203"/>
        <v>N</v>
      </c>
      <c r="AJ397" s="3059" t="str">
        <f t="shared" si="204"/>
        <v>N</v>
      </c>
      <c r="AK397" s="3059" t="str">
        <f t="shared" si="205"/>
        <v>N</v>
      </c>
      <c r="AL397" s="3059" t="str">
        <f t="shared" si="206"/>
        <v>N</v>
      </c>
      <c r="AM397" s="3059" t="str">
        <f t="shared" si="207"/>
        <v>N</v>
      </c>
      <c r="AN397" s="3059" t="str">
        <f t="shared" si="208"/>
        <v>N</v>
      </c>
      <c r="AO397" s="3059" t="str">
        <f t="shared" si="209"/>
        <v>N</v>
      </c>
      <c r="AP397" s="3059" t="str">
        <f t="shared" si="210"/>
        <v>N</v>
      </c>
      <c r="AQ397" s="3086"/>
      <c r="AR397" s="3060"/>
      <c r="AS397" s="32"/>
      <c r="AT397" s="34" t="s">
        <v>3989</v>
      </c>
      <c r="AU397" s="171"/>
      <c r="AV397" s="322"/>
      <c r="AW397" s="246" t="str">
        <f t="shared" si="202"/>
        <v>Please complete all cells in row</v>
      </c>
      <c r="AX397" s="322"/>
      <c r="AY397" s="196"/>
      <c r="AZ397" s="196"/>
      <c r="BA397" s="196"/>
      <c r="BB397" s="196"/>
      <c r="BC397" s="196"/>
      <c r="BD397" s="196"/>
      <c r="BE397" s="196"/>
      <c r="BF397" s="247">
        <f t="shared" si="189"/>
        <v>1</v>
      </c>
      <c r="BG397" s="247">
        <f t="shared" si="190"/>
        <v>1</v>
      </c>
      <c r="BH397" s="247">
        <f t="shared" si="191"/>
        <v>1</v>
      </c>
      <c r="BI397" s="247">
        <f t="shared" si="192"/>
        <v>1</v>
      </c>
      <c r="BJ397" s="247">
        <f t="shared" si="193"/>
        <v>1</v>
      </c>
      <c r="BK397" s="247">
        <f t="shared" si="194"/>
        <v>1</v>
      </c>
      <c r="BL397" s="247">
        <f t="shared" si="195"/>
        <v>1</v>
      </c>
      <c r="BM397" s="232"/>
      <c r="BN397" s="232"/>
      <c r="BO397" s="232"/>
      <c r="BP397" s="232"/>
      <c r="BQ397" s="232"/>
      <c r="BR397" s="232"/>
      <c r="BS397" s="247">
        <f t="shared" si="196"/>
        <v>1</v>
      </c>
      <c r="BT397" s="232"/>
      <c r="BU397" s="232"/>
      <c r="BV397" s="247">
        <f t="shared" si="197"/>
        <v>1</v>
      </c>
      <c r="BW397" s="247">
        <f t="shared" si="198"/>
        <v>1</v>
      </c>
      <c r="BX397" s="247">
        <f t="shared" si="199"/>
        <v>1</v>
      </c>
      <c r="BY397" s="247">
        <f t="shared" si="200"/>
        <v>1</v>
      </c>
      <c r="BZ397" s="247">
        <f xml:space="preserve"> IF( ISNUMBER(#REF! ), 0, 1 )</f>
        <v>1</v>
      </c>
      <c r="CA397" s="247">
        <f t="shared" si="201"/>
        <v>1</v>
      </c>
      <c r="CB397" s="322"/>
      <c r="CC397" s="196"/>
      <c r="CD397" s="196"/>
      <c r="CE397" s="687"/>
      <c r="CF397" s="687"/>
      <c r="CG397" s="687"/>
    </row>
    <row r="398" spans="1:85" s="2444" customFormat="1" ht="15.75" customHeight="1">
      <c r="A398" s="687"/>
      <c r="B398" s="3053"/>
      <c r="C398" s="3054"/>
      <c r="D398" s="3085" t="s">
        <v>3600</v>
      </c>
      <c r="E398" s="3086"/>
      <c r="F398" s="3054"/>
      <c r="G398" s="3054"/>
      <c r="H398" s="3086"/>
      <c r="I398" s="3086"/>
      <c r="J398" s="3086"/>
      <c r="K398" s="3054"/>
      <c r="L398" s="3054"/>
      <c r="M398" s="3054"/>
      <c r="N398" s="3055"/>
      <c r="O398" s="3056"/>
      <c r="P398" s="3055"/>
      <c r="Q398" s="3057"/>
      <c r="R398" s="3056"/>
      <c r="S398" s="3056"/>
      <c r="T398" s="3056"/>
      <c r="U398" s="3090">
        <f t="shared" si="211"/>
        <v>0</v>
      </c>
      <c r="V398" s="3091">
        <f t="shared" si="212"/>
        <v>0</v>
      </c>
      <c r="W398" s="3091">
        <f t="shared" si="213"/>
        <v>0</v>
      </c>
      <c r="X398" s="3077"/>
      <c r="Y398" s="3075"/>
      <c r="Z398" s="3075"/>
      <c r="AA398" s="3058"/>
      <c r="AB398" s="3092">
        <f t="shared" si="214"/>
        <v>0</v>
      </c>
      <c r="AC398" s="3092" t="str">
        <f t="shared" si="215"/>
        <v/>
      </c>
      <c r="AD398" s="3058"/>
      <c r="AE398" s="3058"/>
      <c r="AF398" s="3056"/>
      <c r="AG398" s="3056"/>
      <c r="AH398" s="3056"/>
      <c r="AI398" s="3059" t="str">
        <f t="shared" si="203"/>
        <v>N</v>
      </c>
      <c r="AJ398" s="3059" t="str">
        <f t="shared" si="204"/>
        <v>N</v>
      </c>
      <c r="AK398" s="3059" t="str">
        <f t="shared" si="205"/>
        <v>N</v>
      </c>
      <c r="AL398" s="3059" t="str">
        <f t="shared" si="206"/>
        <v>N</v>
      </c>
      <c r="AM398" s="3059" t="str">
        <f t="shared" si="207"/>
        <v>N</v>
      </c>
      <c r="AN398" s="3059" t="str">
        <f t="shared" si="208"/>
        <v>N</v>
      </c>
      <c r="AO398" s="3059" t="str">
        <f t="shared" si="209"/>
        <v>N</v>
      </c>
      <c r="AP398" s="3059" t="str">
        <f t="shared" si="210"/>
        <v>N</v>
      </c>
      <c r="AQ398" s="3086"/>
      <c r="AR398" s="3060"/>
      <c r="AS398" s="32"/>
      <c r="AT398" s="34" t="s">
        <v>3990</v>
      </c>
      <c r="AU398" s="171"/>
      <c r="AV398" s="322"/>
      <c r="AW398" s="246" t="str">
        <f t="shared" si="202"/>
        <v>Please complete all cells in row</v>
      </c>
      <c r="AX398" s="322"/>
      <c r="AY398" s="196"/>
      <c r="AZ398" s="196"/>
      <c r="BA398" s="196"/>
      <c r="BB398" s="196"/>
      <c r="BC398" s="196"/>
      <c r="BD398" s="196"/>
      <c r="BE398" s="196"/>
      <c r="BF398" s="247">
        <f t="shared" si="189"/>
        <v>1</v>
      </c>
      <c r="BG398" s="247">
        <f t="shared" si="190"/>
        <v>1</v>
      </c>
      <c r="BH398" s="247">
        <f t="shared" si="191"/>
        <v>1</v>
      </c>
      <c r="BI398" s="247">
        <f t="shared" si="192"/>
        <v>1</v>
      </c>
      <c r="BJ398" s="247">
        <f t="shared" si="193"/>
        <v>1</v>
      </c>
      <c r="BK398" s="247">
        <f t="shared" si="194"/>
        <v>1</v>
      </c>
      <c r="BL398" s="247">
        <f t="shared" si="195"/>
        <v>1</v>
      </c>
      <c r="BM398" s="232"/>
      <c r="BN398" s="232"/>
      <c r="BO398" s="232"/>
      <c r="BP398" s="232"/>
      <c r="BQ398" s="232"/>
      <c r="BR398" s="232"/>
      <c r="BS398" s="247">
        <f t="shared" si="196"/>
        <v>1</v>
      </c>
      <c r="BT398" s="232"/>
      <c r="BU398" s="232"/>
      <c r="BV398" s="247">
        <f t="shared" si="197"/>
        <v>1</v>
      </c>
      <c r="BW398" s="247">
        <f t="shared" si="198"/>
        <v>1</v>
      </c>
      <c r="BX398" s="247">
        <f t="shared" si="199"/>
        <v>1</v>
      </c>
      <c r="BY398" s="247">
        <f t="shared" si="200"/>
        <v>1</v>
      </c>
      <c r="BZ398" s="247">
        <f xml:space="preserve"> IF( ISNUMBER(#REF! ), 0, 1 )</f>
        <v>1</v>
      </c>
      <c r="CA398" s="247">
        <f t="shared" si="201"/>
        <v>1</v>
      </c>
      <c r="CB398" s="322"/>
      <c r="CC398" s="196"/>
      <c r="CD398" s="196"/>
      <c r="CE398" s="687"/>
      <c r="CF398" s="687"/>
      <c r="CG398" s="687"/>
    </row>
    <row r="399" spans="1:85" s="2444" customFormat="1" ht="15.75" customHeight="1">
      <c r="A399" s="687"/>
      <c r="B399" s="3053"/>
      <c r="C399" s="3054"/>
      <c r="D399" s="3085" t="s">
        <v>3600</v>
      </c>
      <c r="E399" s="3086"/>
      <c r="F399" s="3054"/>
      <c r="G399" s="3054"/>
      <c r="H399" s="3086"/>
      <c r="I399" s="3086"/>
      <c r="J399" s="3086"/>
      <c r="K399" s="3054"/>
      <c r="L399" s="3054"/>
      <c r="M399" s="3054"/>
      <c r="N399" s="3055"/>
      <c r="O399" s="3056"/>
      <c r="P399" s="3055"/>
      <c r="Q399" s="3057"/>
      <c r="R399" s="3056"/>
      <c r="S399" s="3056"/>
      <c r="T399" s="3056"/>
      <c r="U399" s="3090">
        <f t="shared" si="211"/>
        <v>0</v>
      </c>
      <c r="V399" s="3091">
        <f t="shared" si="212"/>
        <v>0</v>
      </c>
      <c r="W399" s="3091">
        <f t="shared" si="213"/>
        <v>0</v>
      </c>
      <c r="X399" s="3077"/>
      <c r="Y399" s="3075"/>
      <c r="Z399" s="3075"/>
      <c r="AA399" s="3058"/>
      <c r="AB399" s="3092">
        <f t="shared" si="214"/>
        <v>0</v>
      </c>
      <c r="AC399" s="3092" t="str">
        <f t="shared" si="215"/>
        <v/>
      </c>
      <c r="AD399" s="3058"/>
      <c r="AE399" s="3058"/>
      <c r="AF399" s="3056"/>
      <c r="AG399" s="3056"/>
      <c r="AH399" s="3056"/>
      <c r="AI399" s="3059" t="str">
        <f t="shared" si="203"/>
        <v>N</v>
      </c>
      <c r="AJ399" s="3059" t="str">
        <f t="shared" si="204"/>
        <v>N</v>
      </c>
      <c r="AK399" s="3059" t="str">
        <f t="shared" si="205"/>
        <v>N</v>
      </c>
      <c r="AL399" s="3059" t="str">
        <f t="shared" si="206"/>
        <v>N</v>
      </c>
      <c r="AM399" s="3059" t="str">
        <f t="shared" si="207"/>
        <v>N</v>
      </c>
      <c r="AN399" s="3059" t="str">
        <f t="shared" si="208"/>
        <v>N</v>
      </c>
      <c r="AO399" s="3059" t="str">
        <f t="shared" si="209"/>
        <v>N</v>
      </c>
      <c r="AP399" s="3059" t="str">
        <f t="shared" si="210"/>
        <v>N</v>
      </c>
      <c r="AQ399" s="3086"/>
      <c r="AR399" s="3060"/>
      <c r="AS399" s="32"/>
      <c r="AT399" s="34" t="s">
        <v>3991</v>
      </c>
      <c r="AU399" s="171"/>
      <c r="AV399" s="322"/>
      <c r="AW399" s="246" t="str">
        <f t="shared" si="202"/>
        <v>Please complete all cells in row</v>
      </c>
      <c r="AX399" s="322"/>
      <c r="AY399" s="196"/>
      <c r="AZ399" s="196"/>
      <c r="BA399" s="196"/>
      <c r="BB399" s="196"/>
      <c r="BC399" s="196"/>
      <c r="BD399" s="196"/>
      <c r="BE399" s="196"/>
      <c r="BF399" s="247">
        <f t="shared" si="189"/>
        <v>1</v>
      </c>
      <c r="BG399" s="247">
        <f t="shared" si="190"/>
        <v>1</v>
      </c>
      <c r="BH399" s="247">
        <f t="shared" si="191"/>
        <v>1</v>
      </c>
      <c r="BI399" s="247">
        <f t="shared" si="192"/>
        <v>1</v>
      </c>
      <c r="BJ399" s="247">
        <f t="shared" si="193"/>
        <v>1</v>
      </c>
      <c r="BK399" s="247">
        <f t="shared" si="194"/>
        <v>1</v>
      </c>
      <c r="BL399" s="247">
        <f t="shared" si="195"/>
        <v>1</v>
      </c>
      <c r="BM399" s="232"/>
      <c r="BN399" s="232"/>
      <c r="BO399" s="232"/>
      <c r="BP399" s="232"/>
      <c r="BQ399" s="232"/>
      <c r="BR399" s="232"/>
      <c r="BS399" s="247">
        <f t="shared" si="196"/>
        <v>1</v>
      </c>
      <c r="BT399" s="232"/>
      <c r="BU399" s="232"/>
      <c r="BV399" s="247">
        <f t="shared" si="197"/>
        <v>1</v>
      </c>
      <c r="BW399" s="247">
        <f t="shared" si="198"/>
        <v>1</v>
      </c>
      <c r="BX399" s="247">
        <f t="shared" si="199"/>
        <v>1</v>
      </c>
      <c r="BY399" s="247">
        <f t="shared" si="200"/>
        <v>1</v>
      </c>
      <c r="BZ399" s="247">
        <f xml:space="preserve"> IF( ISNUMBER(#REF! ), 0, 1 )</f>
        <v>1</v>
      </c>
      <c r="CA399" s="247">
        <f t="shared" si="201"/>
        <v>1</v>
      </c>
      <c r="CB399" s="322"/>
      <c r="CC399" s="196"/>
      <c r="CD399" s="196"/>
      <c r="CE399" s="687"/>
      <c r="CF399" s="687"/>
      <c r="CG399" s="687"/>
    </row>
    <row r="400" spans="1:85" s="2444" customFormat="1" ht="15.75" customHeight="1">
      <c r="A400" s="687"/>
      <c r="B400" s="3053"/>
      <c r="C400" s="3054"/>
      <c r="D400" s="3085" t="s">
        <v>3600</v>
      </c>
      <c r="E400" s="3086"/>
      <c r="F400" s="3054"/>
      <c r="G400" s="3054"/>
      <c r="H400" s="3086"/>
      <c r="I400" s="3086"/>
      <c r="J400" s="3086"/>
      <c r="K400" s="3054"/>
      <c r="L400" s="3054"/>
      <c r="M400" s="3054"/>
      <c r="N400" s="3055"/>
      <c r="O400" s="3056"/>
      <c r="P400" s="3055"/>
      <c r="Q400" s="3057"/>
      <c r="R400" s="3056"/>
      <c r="S400" s="3056"/>
      <c r="T400" s="3056"/>
      <c r="U400" s="3090">
        <f t="shared" si="211"/>
        <v>0</v>
      </c>
      <c r="V400" s="3091">
        <f t="shared" si="212"/>
        <v>0</v>
      </c>
      <c r="W400" s="3091">
        <f t="shared" si="213"/>
        <v>0</v>
      </c>
      <c r="X400" s="3077"/>
      <c r="Y400" s="3075"/>
      <c r="Z400" s="3075"/>
      <c r="AA400" s="3058"/>
      <c r="AB400" s="3092">
        <f t="shared" si="214"/>
        <v>0</v>
      </c>
      <c r="AC400" s="3092" t="str">
        <f t="shared" si="215"/>
        <v/>
      </c>
      <c r="AD400" s="3058"/>
      <c r="AE400" s="3058"/>
      <c r="AF400" s="3056"/>
      <c r="AG400" s="3056"/>
      <c r="AH400" s="3056"/>
      <c r="AI400" s="3059" t="str">
        <f t="shared" si="203"/>
        <v>N</v>
      </c>
      <c r="AJ400" s="3059" t="str">
        <f t="shared" si="204"/>
        <v>N</v>
      </c>
      <c r="AK400" s="3059" t="str">
        <f t="shared" si="205"/>
        <v>N</v>
      </c>
      <c r="AL400" s="3059" t="str">
        <f t="shared" si="206"/>
        <v>N</v>
      </c>
      <c r="AM400" s="3059" t="str">
        <f t="shared" si="207"/>
        <v>N</v>
      </c>
      <c r="AN400" s="3059" t="str">
        <f t="shared" si="208"/>
        <v>N</v>
      </c>
      <c r="AO400" s="3059" t="str">
        <f t="shared" si="209"/>
        <v>N</v>
      </c>
      <c r="AP400" s="3059" t="str">
        <f t="shared" si="210"/>
        <v>N</v>
      </c>
      <c r="AQ400" s="3086"/>
      <c r="AR400" s="3060"/>
      <c r="AS400" s="32"/>
      <c r="AT400" s="34" t="s">
        <v>3992</v>
      </c>
      <c r="AU400" s="171"/>
      <c r="AV400" s="322"/>
      <c r="AW400" s="246" t="str">
        <f t="shared" si="202"/>
        <v>Please complete all cells in row</v>
      </c>
      <c r="AX400" s="322"/>
      <c r="AY400" s="196"/>
      <c r="AZ400" s="196"/>
      <c r="BA400" s="196"/>
      <c r="BB400" s="196"/>
      <c r="BC400" s="196"/>
      <c r="BD400" s="196"/>
      <c r="BE400" s="196"/>
      <c r="BF400" s="247">
        <f t="shared" si="189"/>
        <v>1</v>
      </c>
      <c r="BG400" s="247">
        <f t="shared" si="190"/>
        <v>1</v>
      </c>
      <c r="BH400" s="247">
        <f t="shared" si="191"/>
        <v>1</v>
      </c>
      <c r="BI400" s="247">
        <f t="shared" si="192"/>
        <v>1</v>
      </c>
      <c r="BJ400" s="247">
        <f t="shared" si="193"/>
        <v>1</v>
      </c>
      <c r="BK400" s="247">
        <f t="shared" si="194"/>
        <v>1</v>
      </c>
      <c r="BL400" s="247">
        <f t="shared" si="195"/>
        <v>1</v>
      </c>
      <c r="BM400" s="232"/>
      <c r="BN400" s="232"/>
      <c r="BO400" s="232"/>
      <c r="BP400" s="232"/>
      <c r="BQ400" s="232"/>
      <c r="BR400" s="232"/>
      <c r="BS400" s="247">
        <f t="shared" si="196"/>
        <v>1</v>
      </c>
      <c r="BT400" s="232"/>
      <c r="BU400" s="232"/>
      <c r="BV400" s="247">
        <f t="shared" si="197"/>
        <v>1</v>
      </c>
      <c r="BW400" s="247">
        <f t="shared" si="198"/>
        <v>1</v>
      </c>
      <c r="BX400" s="247">
        <f t="shared" si="199"/>
        <v>1</v>
      </c>
      <c r="BY400" s="247">
        <f t="shared" si="200"/>
        <v>1</v>
      </c>
      <c r="BZ400" s="247">
        <f xml:space="preserve"> IF( ISNUMBER(#REF! ), 0, 1 )</f>
        <v>1</v>
      </c>
      <c r="CA400" s="247">
        <f t="shared" si="201"/>
        <v>1</v>
      </c>
      <c r="CB400" s="322"/>
      <c r="CC400" s="196"/>
      <c r="CD400" s="196"/>
      <c r="CE400" s="687"/>
      <c r="CF400" s="687"/>
      <c r="CG400" s="687"/>
    </row>
    <row r="401" spans="1:85" s="2444" customFormat="1" ht="15.75" customHeight="1">
      <c r="A401" s="687"/>
      <c r="B401" s="3053"/>
      <c r="C401" s="3054"/>
      <c r="D401" s="3085" t="s">
        <v>3600</v>
      </c>
      <c r="E401" s="3086"/>
      <c r="F401" s="3054"/>
      <c r="G401" s="3054"/>
      <c r="H401" s="3086"/>
      <c r="I401" s="3086"/>
      <c r="J401" s="3086"/>
      <c r="K401" s="3054"/>
      <c r="L401" s="3054"/>
      <c r="M401" s="3054"/>
      <c r="N401" s="3055"/>
      <c r="O401" s="3056"/>
      <c r="P401" s="3055"/>
      <c r="Q401" s="3057"/>
      <c r="R401" s="3056"/>
      <c r="S401" s="3056"/>
      <c r="T401" s="3056"/>
      <c r="U401" s="3090">
        <f t="shared" si="211"/>
        <v>0</v>
      </c>
      <c r="V401" s="3091">
        <f t="shared" si="212"/>
        <v>0</v>
      </c>
      <c r="W401" s="3091">
        <f t="shared" si="213"/>
        <v>0</v>
      </c>
      <c r="X401" s="3077"/>
      <c r="Y401" s="3075"/>
      <c r="Z401" s="3075"/>
      <c r="AA401" s="3058"/>
      <c r="AB401" s="3092">
        <f t="shared" si="214"/>
        <v>0</v>
      </c>
      <c r="AC401" s="3092" t="str">
        <f t="shared" si="215"/>
        <v/>
      </c>
      <c r="AD401" s="3058"/>
      <c r="AE401" s="3058"/>
      <c r="AF401" s="3056"/>
      <c r="AG401" s="3056"/>
      <c r="AH401" s="3056"/>
      <c r="AI401" s="3059" t="str">
        <f t="shared" si="203"/>
        <v>N</v>
      </c>
      <c r="AJ401" s="3059" t="str">
        <f t="shared" si="204"/>
        <v>N</v>
      </c>
      <c r="AK401" s="3059" t="str">
        <f t="shared" si="205"/>
        <v>N</v>
      </c>
      <c r="AL401" s="3059" t="str">
        <f t="shared" si="206"/>
        <v>N</v>
      </c>
      <c r="AM401" s="3059" t="str">
        <f t="shared" si="207"/>
        <v>N</v>
      </c>
      <c r="AN401" s="3059" t="str">
        <f t="shared" si="208"/>
        <v>N</v>
      </c>
      <c r="AO401" s="3059" t="str">
        <f t="shared" si="209"/>
        <v>N</v>
      </c>
      <c r="AP401" s="3059" t="str">
        <f t="shared" si="210"/>
        <v>N</v>
      </c>
      <c r="AQ401" s="3086"/>
      <c r="AR401" s="3060"/>
      <c r="AS401" s="32"/>
      <c r="AT401" s="34" t="s">
        <v>3993</v>
      </c>
      <c r="AU401" s="171"/>
      <c r="AV401" s="322"/>
      <c r="AW401" s="246" t="str">
        <f t="shared" si="202"/>
        <v>Please complete all cells in row</v>
      </c>
      <c r="AX401" s="322"/>
      <c r="AY401" s="196"/>
      <c r="AZ401" s="196"/>
      <c r="BA401" s="196"/>
      <c r="BB401" s="196"/>
      <c r="BC401" s="196"/>
      <c r="BD401" s="196"/>
      <c r="BE401" s="196"/>
      <c r="BF401" s="247">
        <f t="shared" si="189"/>
        <v>1</v>
      </c>
      <c r="BG401" s="247">
        <f t="shared" si="190"/>
        <v>1</v>
      </c>
      <c r="BH401" s="247">
        <f t="shared" si="191"/>
        <v>1</v>
      </c>
      <c r="BI401" s="247">
        <f t="shared" si="192"/>
        <v>1</v>
      </c>
      <c r="BJ401" s="247">
        <f t="shared" si="193"/>
        <v>1</v>
      </c>
      <c r="BK401" s="247">
        <f t="shared" si="194"/>
        <v>1</v>
      </c>
      <c r="BL401" s="247">
        <f t="shared" si="195"/>
        <v>1</v>
      </c>
      <c r="BM401" s="232"/>
      <c r="BN401" s="232"/>
      <c r="BO401" s="232"/>
      <c r="BP401" s="232"/>
      <c r="BQ401" s="232"/>
      <c r="BR401" s="232"/>
      <c r="BS401" s="247">
        <f t="shared" si="196"/>
        <v>1</v>
      </c>
      <c r="BT401" s="232"/>
      <c r="BU401" s="232"/>
      <c r="BV401" s="247">
        <f t="shared" si="197"/>
        <v>1</v>
      </c>
      <c r="BW401" s="247">
        <f t="shared" si="198"/>
        <v>1</v>
      </c>
      <c r="BX401" s="247">
        <f t="shared" si="199"/>
        <v>1</v>
      </c>
      <c r="BY401" s="247">
        <f t="shared" si="200"/>
        <v>1</v>
      </c>
      <c r="BZ401" s="247">
        <f xml:space="preserve"> IF( ISNUMBER(#REF! ), 0, 1 )</f>
        <v>1</v>
      </c>
      <c r="CA401" s="247">
        <f t="shared" si="201"/>
        <v>1</v>
      </c>
      <c r="CB401" s="322"/>
      <c r="CC401" s="196"/>
      <c r="CD401" s="196"/>
      <c r="CE401" s="687"/>
      <c r="CF401" s="687"/>
      <c r="CG401" s="687"/>
    </row>
    <row r="402" spans="1:85" s="2444" customFormat="1" ht="15.75" customHeight="1">
      <c r="A402" s="687"/>
      <c r="B402" s="3053"/>
      <c r="C402" s="3054"/>
      <c r="D402" s="3085" t="s">
        <v>3600</v>
      </c>
      <c r="E402" s="3086"/>
      <c r="F402" s="3054"/>
      <c r="G402" s="3054"/>
      <c r="H402" s="3086"/>
      <c r="I402" s="3086"/>
      <c r="J402" s="3086"/>
      <c r="K402" s="3054"/>
      <c r="L402" s="3054"/>
      <c r="M402" s="3054"/>
      <c r="N402" s="3055"/>
      <c r="O402" s="3056"/>
      <c r="P402" s="3055"/>
      <c r="Q402" s="3057"/>
      <c r="R402" s="3056"/>
      <c r="S402" s="3056"/>
      <c r="T402" s="3056"/>
      <c r="U402" s="3090">
        <f t="shared" si="211"/>
        <v>0</v>
      </c>
      <c r="V402" s="3091">
        <f t="shared" si="212"/>
        <v>0</v>
      </c>
      <c r="W402" s="3091">
        <f t="shared" si="213"/>
        <v>0</v>
      </c>
      <c r="X402" s="3077"/>
      <c r="Y402" s="3075"/>
      <c r="Z402" s="3075"/>
      <c r="AA402" s="3058"/>
      <c r="AB402" s="3092">
        <f t="shared" si="214"/>
        <v>0</v>
      </c>
      <c r="AC402" s="3092" t="str">
        <f t="shared" si="215"/>
        <v/>
      </c>
      <c r="AD402" s="3058"/>
      <c r="AE402" s="3058"/>
      <c r="AF402" s="3056"/>
      <c r="AG402" s="3056"/>
      <c r="AH402" s="3056"/>
      <c r="AI402" s="3059" t="str">
        <f t="shared" si="203"/>
        <v>N</v>
      </c>
      <c r="AJ402" s="3059" t="str">
        <f t="shared" si="204"/>
        <v>N</v>
      </c>
      <c r="AK402" s="3059" t="str">
        <f t="shared" si="205"/>
        <v>N</v>
      </c>
      <c r="AL402" s="3059" t="str">
        <f t="shared" si="206"/>
        <v>N</v>
      </c>
      <c r="AM402" s="3059" t="str">
        <f t="shared" si="207"/>
        <v>N</v>
      </c>
      <c r="AN402" s="3059" t="str">
        <f t="shared" si="208"/>
        <v>N</v>
      </c>
      <c r="AO402" s="3059" t="str">
        <f t="shared" si="209"/>
        <v>N</v>
      </c>
      <c r="AP402" s="3059" t="str">
        <f t="shared" si="210"/>
        <v>N</v>
      </c>
      <c r="AQ402" s="3086"/>
      <c r="AR402" s="3060"/>
      <c r="AS402" s="32"/>
      <c r="AT402" s="34" t="s">
        <v>3994</v>
      </c>
      <c r="AU402" s="171"/>
      <c r="AV402" s="322"/>
      <c r="AW402" s="246" t="str">
        <f t="shared" si="202"/>
        <v>Please complete all cells in row</v>
      </c>
      <c r="AX402" s="322"/>
      <c r="AY402" s="196"/>
      <c r="AZ402" s="196"/>
      <c r="BA402" s="196"/>
      <c r="BB402" s="196"/>
      <c r="BC402" s="196"/>
      <c r="BD402" s="196"/>
      <c r="BE402" s="196"/>
      <c r="BF402" s="247">
        <f t="shared" si="189"/>
        <v>1</v>
      </c>
      <c r="BG402" s="247">
        <f t="shared" si="190"/>
        <v>1</v>
      </c>
      <c r="BH402" s="247">
        <f t="shared" si="191"/>
        <v>1</v>
      </c>
      <c r="BI402" s="247">
        <f t="shared" si="192"/>
        <v>1</v>
      </c>
      <c r="BJ402" s="247">
        <f t="shared" si="193"/>
        <v>1</v>
      </c>
      <c r="BK402" s="247">
        <f t="shared" si="194"/>
        <v>1</v>
      </c>
      <c r="BL402" s="247">
        <f t="shared" si="195"/>
        <v>1</v>
      </c>
      <c r="BM402" s="232"/>
      <c r="BN402" s="232"/>
      <c r="BO402" s="232"/>
      <c r="BP402" s="232"/>
      <c r="BQ402" s="232"/>
      <c r="BR402" s="232"/>
      <c r="BS402" s="247">
        <f t="shared" si="196"/>
        <v>1</v>
      </c>
      <c r="BT402" s="232"/>
      <c r="BU402" s="232"/>
      <c r="BV402" s="247">
        <f t="shared" si="197"/>
        <v>1</v>
      </c>
      <c r="BW402" s="247">
        <f t="shared" si="198"/>
        <v>1</v>
      </c>
      <c r="BX402" s="247">
        <f t="shared" si="199"/>
        <v>1</v>
      </c>
      <c r="BY402" s="247">
        <f t="shared" si="200"/>
        <v>1</v>
      </c>
      <c r="BZ402" s="247">
        <f xml:space="preserve"> IF( ISNUMBER(#REF! ), 0, 1 )</f>
        <v>1</v>
      </c>
      <c r="CA402" s="247">
        <f t="shared" si="201"/>
        <v>1</v>
      </c>
      <c r="CB402" s="322"/>
      <c r="CC402" s="196"/>
      <c r="CD402" s="196"/>
      <c r="CE402" s="687"/>
      <c r="CF402" s="687"/>
      <c r="CG402" s="687"/>
    </row>
    <row r="403" spans="1:85" s="2444" customFormat="1" ht="15.75" customHeight="1">
      <c r="A403" s="687"/>
      <c r="B403" s="3053"/>
      <c r="C403" s="3054"/>
      <c r="D403" s="3085" t="s">
        <v>3600</v>
      </c>
      <c r="E403" s="3086"/>
      <c r="F403" s="3054"/>
      <c r="G403" s="3054"/>
      <c r="H403" s="3086"/>
      <c r="I403" s="3086"/>
      <c r="J403" s="3086"/>
      <c r="K403" s="3054"/>
      <c r="L403" s="3054"/>
      <c r="M403" s="3054"/>
      <c r="N403" s="3055"/>
      <c r="O403" s="3056"/>
      <c r="P403" s="3055"/>
      <c r="Q403" s="3057"/>
      <c r="R403" s="3056"/>
      <c r="S403" s="3056"/>
      <c r="T403" s="3056"/>
      <c r="U403" s="3090">
        <f t="shared" si="211"/>
        <v>0</v>
      </c>
      <c r="V403" s="3091">
        <f t="shared" si="212"/>
        <v>0</v>
      </c>
      <c r="W403" s="3091">
        <f t="shared" si="213"/>
        <v>0</v>
      </c>
      <c r="X403" s="3077"/>
      <c r="Y403" s="3075"/>
      <c r="Z403" s="3075"/>
      <c r="AA403" s="3058"/>
      <c r="AB403" s="3092">
        <f t="shared" si="214"/>
        <v>0</v>
      </c>
      <c r="AC403" s="3092" t="str">
        <f t="shared" si="215"/>
        <v/>
      </c>
      <c r="AD403" s="3058"/>
      <c r="AE403" s="3058"/>
      <c r="AF403" s="3056"/>
      <c r="AG403" s="3056"/>
      <c r="AH403" s="3056"/>
      <c r="AI403" s="3059" t="str">
        <f t="shared" si="203"/>
        <v>N</v>
      </c>
      <c r="AJ403" s="3059" t="str">
        <f t="shared" si="204"/>
        <v>N</v>
      </c>
      <c r="AK403" s="3059" t="str">
        <f t="shared" si="205"/>
        <v>N</v>
      </c>
      <c r="AL403" s="3059" t="str">
        <f t="shared" si="206"/>
        <v>N</v>
      </c>
      <c r="AM403" s="3059" t="str">
        <f t="shared" si="207"/>
        <v>N</v>
      </c>
      <c r="AN403" s="3059" t="str">
        <f t="shared" si="208"/>
        <v>N</v>
      </c>
      <c r="AO403" s="3059" t="str">
        <f t="shared" si="209"/>
        <v>N</v>
      </c>
      <c r="AP403" s="3059" t="str">
        <f t="shared" si="210"/>
        <v>N</v>
      </c>
      <c r="AQ403" s="3086"/>
      <c r="AR403" s="3060"/>
      <c r="AS403" s="32"/>
      <c r="AT403" s="34" t="s">
        <v>3995</v>
      </c>
      <c r="AU403" s="171"/>
      <c r="AV403" s="322"/>
      <c r="AW403" s="246" t="str">
        <f t="shared" si="202"/>
        <v>Please complete all cells in row</v>
      </c>
      <c r="AX403" s="322"/>
      <c r="AY403" s="196"/>
      <c r="AZ403" s="196"/>
      <c r="BA403" s="196"/>
      <c r="BB403" s="196"/>
      <c r="BC403" s="196"/>
      <c r="BD403" s="196"/>
      <c r="BE403" s="196"/>
      <c r="BF403" s="247">
        <f t="shared" si="189"/>
        <v>1</v>
      </c>
      <c r="BG403" s="247">
        <f t="shared" si="190"/>
        <v>1</v>
      </c>
      <c r="BH403" s="247">
        <f t="shared" si="191"/>
        <v>1</v>
      </c>
      <c r="BI403" s="247">
        <f t="shared" si="192"/>
        <v>1</v>
      </c>
      <c r="BJ403" s="247">
        <f t="shared" si="193"/>
        <v>1</v>
      </c>
      <c r="BK403" s="247">
        <f t="shared" si="194"/>
        <v>1</v>
      </c>
      <c r="BL403" s="247">
        <f t="shared" si="195"/>
        <v>1</v>
      </c>
      <c r="BM403" s="232"/>
      <c r="BN403" s="232"/>
      <c r="BO403" s="232"/>
      <c r="BP403" s="232"/>
      <c r="BQ403" s="232"/>
      <c r="BR403" s="232"/>
      <c r="BS403" s="247">
        <f t="shared" si="196"/>
        <v>1</v>
      </c>
      <c r="BT403" s="232"/>
      <c r="BU403" s="232"/>
      <c r="BV403" s="247">
        <f t="shared" si="197"/>
        <v>1</v>
      </c>
      <c r="BW403" s="247">
        <f t="shared" si="198"/>
        <v>1</v>
      </c>
      <c r="BX403" s="247">
        <f t="shared" si="199"/>
        <v>1</v>
      </c>
      <c r="BY403" s="247">
        <f t="shared" si="200"/>
        <v>1</v>
      </c>
      <c r="BZ403" s="247">
        <f xml:space="preserve"> IF( ISNUMBER(#REF! ), 0, 1 )</f>
        <v>1</v>
      </c>
      <c r="CA403" s="247">
        <f t="shared" si="201"/>
        <v>1</v>
      </c>
      <c r="CB403" s="322"/>
      <c r="CC403" s="196"/>
      <c r="CD403" s="196"/>
      <c r="CE403" s="687"/>
      <c r="CF403" s="687"/>
      <c r="CG403" s="687"/>
    </row>
    <row r="404" spans="1:85" s="2444" customFormat="1" ht="15.75" customHeight="1">
      <c r="A404" s="687"/>
      <c r="B404" s="3053"/>
      <c r="C404" s="3054"/>
      <c r="D404" s="3085" t="s">
        <v>3600</v>
      </c>
      <c r="E404" s="3086"/>
      <c r="F404" s="3054"/>
      <c r="G404" s="3054"/>
      <c r="H404" s="3086"/>
      <c r="I404" s="3086"/>
      <c r="J404" s="3086"/>
      <c r="K404" s="3054"/>
      <c r="L404" s="3054"/>
      <c r="M404" s="3054"/>
      <c r="N404" s="3055"/>
      <c r="O404" s="3056"/>
      <c r="P404" s="3055"/>
      <c r="Q404" s="3057"/>
      <c r="R404" s="3056"/>
      <c r="S404" s="3056"/>
      <c r="T404" s="3056"/>
      <c r="U404" s="3090">
        <f t="shared" si="211"/>
        <v>0</v>
      </c>
      <c r="V404" s="3091">
        <f t="shared" si="212"/>
        <v>0</v>
      </c>
      <c r="W404" s="3091">
        <f t="shared" si="213"/>
        <v>0</v>
      </c>
      <c r="X404" s="3077"/>
      <c r="Y404" s="3075"/>
      <c r="Z404" s="3075"/>
      <c r="AA404" s="3058"/>
      <c r="AB404" s="3092">
        <f t="shared" si="214"/>
        <v>0</v>
      </c>
      <c r="AC404" s="3092" t="str">
        <f t="shared" si="215"/>
        <v/>
      </c>
      <c r="AD404" s="3058"/>
      <c r="AE404" s="3058"/>
      <c r="AF404" s="3056"/>
      <c r="AG404" s="3056"/>
      <c r="AH404" s="3056"/>
      <c r="AI404" s="3059" t="str">
        <f t="shared" si="203"/>
        <v>N</v>
      </c>
      <c r="AJ404" s="3059" t="str">
        <f t="shared" si="204"/>
        <v>N</v>
      </c>
      <c r="AK404" s="3059" t="str">
        <f t="shared" si="205"/>
        <v>N</v>
      </c>
      <c r="AL404" s="3059" t="str">
        <f t="shared" si="206"/>
        <v>N</v>
      </c>
      <c r="AM404" s="3059" t="str">
        <f t="shared" si="207"/>
        <v>N</v>
      </c>
      <c r="AN404" s="3059" t="str">
        <f t="shared" si="208"/>
        <v>N</v>
      </c>
      <c r="AO404" s="3059" t="str">
        <f t="shared" si="209"/>
        <v>N</v>
      </c>
      <c r="AP404" s="3059" t="str">
        <f t="shared" si="210"/>
        <v>N</v>
      </c>
      <c r="AQ404" s="3086"/>
      <c r="AR404" s="3060"/>
      <c r="AS404" s="32"/>
      <c r="AT404" s="34" t="s">
        <v>3996</v>
      </c>
      <c r="AU404" s="171"/>
      <c r="AV404" s="322"/>
      <c r="AW404" s="246" t="str">
        <f t="shared" si="202"/>
        <v>Please complete all cells in row</v>
      </c>
      <c r="AX404" s="322"/>
      <c r="AY404" s="196"/>
      <c r="AZ404" s="196"/>
      <c r="BA404" s="196"/>
      <c r="BB404" s="196"/>
      <c r="BC404" s="196"/>
      <c r="BD404" s="196"/>
      <c r="BE404" s="196"/>
      <c r="BF404" s="247">
        <f t="shared" si="189"/>
        <v>1</v>
      </c>
      <c r="BG404" s="247">
        <f t="shared" si="190"/>
        <v>1</v>
      </c>
      <c r="BH404" s="247">
        <f t="shared" si="191"/>
        <v>1</v>
      </c>
      <c r="BI404" s="247">
        <f t="shared" si="192"/>
        <v>1</v>
      </c>
      <c r="BJ404" s="247">
        <f t="shared" si="193"/>
        <v>1</v>
      </c>
      <c r="BK404" s="247">
        <f t="shared" si="194"/>
        <v>1</v>
      </c>
      <c r="BL404" s="247">
        <f t="shared" si="195"/>
        <v>1</v>
      </c>
      <c r="BM404" s="232"/>
      <c r="BN404" s="232"/>
      <c r="BO404" s="232"/>
      <c r="BP404" s="232"/>
      <c r="BQ404" s="232"/>
      <c r="BR404" s="232"/>
      <c r="BS404" s="247">
        <f t="shared" si="196"/>
        <v>1</v>
      </c>
      <c r="BT404" s="232"/>
      <c r="BU404" s="232"/>
      <c r="BV404" s="247">
        <f t="shared" si="197"/>
        <v>1</v>
      </c>
      <c r="BW404" s="247">
        <f t="shared" si="198"/>
        <v>1</v>
      </c>
      <c r="BX404" s="247">
        <f t="shared" si="199"/>
        <v>1</v>
      </c>
      <c r="BY404" s="247">
        <f t="shared" si="200"/>
        <v>1</v>
      </c>
      <c r="BZ404" s="247">
        <f xml:space="preserve"> IF( ISNUMBER(#REF! ), 0, 1 )</f>
        <v>1</v>
      </c>
      <c r="CA404" s="247">
        <f t="shared" si="201"/>
        <v>1</v>
      </c>
      <c r="CB404" s="322"/>
      <c r="CC404" s="196"/>
      <c r="CD404" s="196"/>
      <c r="CE404" s="687"/>
      <c r="CF404" s="687"/>
      <c r="CG404" s="687"/>
    </row>
    <row r="405" spans="1:85" s="2444" customFormat="1" ht="15.75" customHeight="1">
      <c r="A405" s="687"/>
      <c r="B405" s="3053"/>
      <c r="C405" s="3054"/>
      <c r="D405" s="3085" t="s">
        <v>3600</v>
      </c>
      <c r="E405" s="3086"/>
      <c r="F405" s="3054"/>
      <c r="G405" s="3054"/>
      <c r="H405" s="3086"/>
      <c r="I405" s="3086"/>
      <c r="J405" s="3086"/>
      <c r="K405" s="3054"/>
      <c r="L405" s="3054"/>
      <c r="M405" s="3054"/>
      <c r="N405" s="3055"/>
      <c r="O405" s="3056"/>
      <c r="P405" s="3055"/>
      <c r="Q405" s="3057"/>
      <c r="R405" s="3056"/>
      <c r="S405" s="3056"/>
      <c r="T405" s="3056"/>
      <c r="U405" s="3090">
        <f t="shared" si="211"/>
        <v>0</v>
      </c>
      <c r="V405" s="3091">
        <f t="shared" si="212"/>
        <v>0</v>
      </c>
      <c r="W405" s="3091">
        <f t="shared" si="213"/>
        <v>0</v>
      </c>
      <c r="X405" s="3077"/>
      <c r="Y405" s="3075"/>
      <c r="Z405" s="3075"/>
      <c r="AA405" s="3058"/>
      <c r="AB405" s="3092">
        <f t="shared" si="214"/>
        <v>0</v>
      </c>
      <c r="AC405" s="3092" t="str">
        <f t="shared" si="215"/>
        <v/>
      </c>
      <c r="AD405" s="3058"/>
      <c r="AE405" s="3058"/>
      <c r="AF405" s="3056"/>
      <c r="AG405" s="3056"/>
      <c r="AH405" s="3056"/>
      <c r="AI405" s="3059" t="str">
        <f t="shared" si="203"/>
        <v>N</v>
      </c>
      <c r="AJ405" s="3059" t="str">
        <f t="shared" si="204"/>
        <v>N</v>
      </c>
      <c r="AK405" s="3059" t="str">
        <f t="shared" si="205"/>
        <v>N</v>
      </c>
      <c r="AL405" s="3059" t="str">
        <f t="shared" si="206"/>
        <v>N</v>
      </c>
      <c r="AM405" s="3059" t="str">
        <f t="shared" si="207"/>
        <v>N</v>
      </c>
      <c r="AN405" s="3059" t="str">
        <f t="shared" si="208"/>
        <v>N</v>
      </c>
      <c r="AO405" s="3059" t="str">
        <f t="shared" si="209"/>
        <v>N</v>
      </c>
      <c r="AP405" s="3059" t="str">
        <f t="shared" si="210"/>
        <v>N</v>
      </c>
      <c r="AQ405" s="3086"/>
      <c r="AR405" s="3060"/>
      <c r="AS405" s="32"/>
      <c r="AT405" s="34" t="s">
        <v>3997</v>
      </c>
      <c r="AU405" s="171"/>
      <c r="AV405" s="322"/>
      <c r="AW405" s="246" t="str">
        <f t="shared" si="202"/>
        <v>Please complete all cells in row</v>
      </c>
      <c r="AX405" s="322"/>
      <c r="AY405" s="196"/>
      <c r="AZ405" s="196"/>
      <c r="BA405" s="196"/>
      <c r="BB405" s="196"/>
      <c r="BC405" s="196"/>
      <c r="BD405" s="196"/>
      <c r="BE405" s="196"/>
      <c r="BF405" s="247">
        <f t="shared" si="189"/>
        <v>1</v>
      </c>
      <c r="BG405" s="247">
        <f t="shared" si="190"/>
        <v>1</v>
      </c>
      <c r="BH405" s="247">
        <f t="shared" si="191"/>
        <v>1</v>
      </c>
      <c r="BI405" s="247">
        <f t="shared" si="192"/>
        <v>1</v>
      </c>
      <c r="BJ405" s="247">
        <f t="shared" si="193"/>
        <v>1</v>
      </c>
      <c r="BK405" s="247">
        <f t="shared" si="194"/>
        <v>1</v>
      </c>
      <c r="BL405" s="247">
        <f t="shared" si="195"/>
        <v>1</v>
      </c>
      <c r="BM405" s="232"/>
      <c r="BN405" s="232"/>
      <c r="BO405" s="232"/>
      <c r="BP405" s="232"/>
      <c r="BQ405" s="232"/>
      <c r="BR405" s="232"/>
      <c r="BS405" s="247">
        <f t="shared" si="196"/>
        <v>1</v>
      </c>
      <c r="BT405" s="232"/>
      <c r="BU405" s="232"/>
      <c r="BV405" s="247">
        <f t="shared" si="197"/>
        <v>1</v>
      </c>
      <c r="BW405" s="247">
        <f t="shared" si="198"/>
        <v>1</v>
      </c>
      <c r="BX405" s="247">
        <f t="shared" si="199"/>
        <v>1</v>
      </c>
      <c r="BY405" s="247">
        <f t="shared" si="200"/>
        <v>1</v>
      </c>
      <c r="BZ405" s="247">
        <f xml:space="preserve"> IF( ISNUMBER(#REF! ), 0, 1 )</f>
        <v>1</v>
      </c>
      <c r="CA405" s="247">
        <f t="shared" si="201"/>
        <v>1</v>
      </c>
      <c r="CB405" s="322"/>
      <c r="CC405" s="196"/>
      <c r="CD405" s="196"/>
      <c r="CE405" s="687"/>
      <c r="CF405" s="687"/>
      <c r="CG405" s="687"/>
    </row>
    <row r="406" spans="1:85" s="2444" customFormat="1" ht="15.75" customHeight="1">
      <c r="A406" s="687"/>
      <c r="B406" s="3053"/>
      <c r="C406" s="3054"/>
      <c r="D406" s="3085" t="s">
        <v>3600</v>
      </c>
      <c r="E406" s="3086"/>
      <c r="F406" s="3054"/>
      <c r="G406" s="3054"/>
      <c r="H406" s="3086"/>
      <c r="I406" s="3086"/>
      <c r="J406" s="3086"/>
      <c r="K406" s="3054"/>
      <c r="L406" s="3054"/>
      <c r="M406" s="3054"/>
      <c r="N406" s="3055"/>
      <c r="O406" s="3056"/>
      <c r="P406" s="3055"/>
      <c r="Q406" s="3057"/>
      <c r="R406" s="3056"/>
      <c r="S406" s="3056"/>
      <c r="T406" s="3056"/>
      <c r="U406" s="3090">
        <f t="shared" si="211"/>
        <v>0</v>
      </c>
      <c r="V406" s="3091">
        <f t="shared" si="212"/>
        <v>0</v>
      </c>
      <c r="W406" s="3091">
        <f t="shared" si="213"/>
        <v>0</v>
      </c>
      <c r="X406" s="3077"/>
      <c r="Y406" s="3075"/>
      <c r="Z406" s="3075"/>
      <c r="AA406" s="3058"/>
      <c r="AB406" s="3092">
        <f t="shared" si="214"/>
        <v>0</v>
      </c>
      <c r="AC406" s="3092" t="str">
        <f t="shared" si="215"/>
        <v/>
      </c>
      <c r="AD406" s="3058"/>
      <c r="AE406" s="3058"/>
      <c r="AF406" s="3056"/>
      <c r="AG406" s="3056"/>
      <c r="AH406" s="3056"/>
      <c r="AI406" s="3059" t="str">
        <f t="shared" si="203"/>
        <v>N</v>
      </c>
      <c r="AJ406" s="3059" t="str">
        <f t="shared" si="204"/>
        <v>N</v>
      </c>
      <c r="AK406" s="3059" t="str">
        <f t="shared" si="205"/>
        <v>N</v>
      </c>
      <c r="AL406" s="3059" t="str">
        <f t="shared" si="206"/>
        <v>N</v>
      </c>
      <c r="AM406" s="3059" t="str">
        <f t="shared" si="207"/>
        <v>N</v>
      </c>
      <c r="AN406" s="3059" t="str">
        <f t="shared" si="208"/>
        <v>N</v>
      </c>
      <c r="AO406" s="3059" t="str">
        <f t="shared" si="209"/>
        <v>N</v>
      </c>
      <c r="AP406" s="3059" t="str">
        <f t="shared" si="210"/>
        <v>N</v>
      </c>
      <c r="AQ406" s="3086"/>
      <c r="AR406" s="3060"/>
      <c r="AS406" s="32"/>
      <c r="AT406" s="34" t="s">
        <v>3998</v>
      </c>
      <c r="AU406" s="171"/>
      <c r="AV406" s="322"/>
      <c r="AW406" s="246" t="str">
        <f t="shared" si="202"/>
        <v>Please complete all cells in row</v>
      </c>
      <c r="AX406" s="322"/>
      <c r="AY406" s="196"/>
      <c r="AZ406" s="196"/>
      <c r="BA406" s="196"/>
      <c r="BB406" s="196"/>
      <c r="BC406" s="196"/>
      <c r="BD406" s="196"/>
      <c r="BE406" s="196"/>
      <c r="BF406" s="247">
        <f t="shared" si="189"/>
        <v>1</v>
      </c>
      <c r="BG406" s="247">
        <f t="shared" si="190"/>
        <v>1</v>
      </c>
      <c r="BH406" s="247">
        <f t="shared" si="191"/>
        <v>1</v>
      </c>
      <c r="BI406" s="247">
        <f t="shared" si="192"/>
        <v>1</v>
      </c>
      <c r="BJ406" s="247">
        <f t="shared" si="193"/>
        <v>1</v>
      </c>
      <c r="BK406" s="247">
        <f t="shared" si="194"/>
        <v>1</v>
      </c>
      <c r="BL406" s="247">
        <f t="shared" si="195"/>
        <v>1</v>
      </c>
      <c r="BM406" s="232"/>
      <c r="BN406" s="232"/>
      <c r="BO406" s="232"/>
      <c r="BP406" s="232"/>
      <c r="BQ406" s="232"/>
      <c r="BR406" s="232"/>
      <c r="BS406" s="247">
        <f t="shared" si="196"/>
        <v>1</v>
      </c>
      <c r="BT406" s="232"/>
      <c r="BU406" s="232"/>
      <c r="BV406" s="247">
        <f t="shared" si="197"/>
        <v>1</v>
      </c>
      <c r="BW406" s="247">
        <f t="shared" si="198"/>
        <v>1</v>
      </c>
      <c r="BX406" s="247">
        <f t="shared" si="199"/>
        <v>1</v>
      </c>
      <c r="BY406" s="247">
        <f t="shared" si="200"/>
        <v>1</v>
      </c>
      <c r="BZ406" s="247">
        <f xml:space="preserve"> IF( ISNUMBER(#REF! ), 0, 1 )</f>
        <v>1</v>
      </c>
      <c r="CA406" s="247">
        <f t="shared" si="201"/>
        <v>1</v>
      </c>
      <c r="CB406" s="322"/>
      <c r="CC406" s="196"/>
      <c r="CD406" s="196"/>
      <c r="CE406" s="687"/>
      <c r="CF406" s="687"/>
      <c r="CG406" s="687"/>
    </row>
    <row r="407" spans="1:85" s="2444" customFormat="1" ht="15.75" customHeight="1">
      <c r="A407" s="687"/>
      <c r="B407" s="3053"/>
      <c r="C407" s="3054"/>
      <c r="D407" s="3085" t="s">
        <v>3600</v>
      </c>
      <c r="E407" s="3086"/>
      <c r="F407" s="3054"/>
      <c r="G407" s="3054"/>
      <c r="H407" s="3086"/>
      <c r="I407" s="3086"/>
      <c r="J407" s="3086"/>
      <c r="K407" s="3054"/>
      <c r="L407" s="3054"/>
      <c r="M407" s="3054"/>
      <c r="N407" s="3055"/>
      <c r="O407" s="3056"/>
      <c r="P407" s="3055"/>
      <c r="Q407" s="3057"/>
      <c r="R407" s="3056"/>
      <c r="S407" s="3056"/>
      <c r="T407" s="3056"/>
      <c r="U407" s="3090">
        <f t="shared" si="211"/>
        <v>0</v>
      </c>
      <c r="V407" s="3091">
        <f t="shared" si="212"/>
        <v>0</v>
      </c>
      <c r="W407" s="3091">
        <f t="shared" si="213"/>
        <v>0</v>
      </c>
      <c r="X407" s="3077"/>
      <c r="Y407" s="3075"/>
      <c r="Z407" s="3075"/>
      <c r="AA407" s="3058"/>
      <c r="AB407" s="3092">
        <f t="shared" si="214"/>
        <v>0</v>
      </c>
      <c r="AC407" s="3092" t="str">
        <f t="shared" si="215"/>
        <v/>
      </c>
      <c r="AD407" s="3058"/>
      <c r="AE407" s="3058"/>
      <c r="AF407" s="3056"/>
      <c r="AG407" s="3056"/>
      <c r="AH407" s="3056"/>
      <c r="AI407" s="3059" t="str">
        <f t="shared" si="203"/>
        <v>N</v>
      </c>
      <c r="AJ407" s="3059" t="str">
        <f t="shared" si="204"/>
        <v>N</v>
      </c>
      <c r="AK407" s="3059" t="str">
        <f t="shared" si="205"/>
        <v>N</v>
      </c>
      <c r="AL407" s="3059" t="str">
        <f t="shared" si="206"/>
        <v>N</v>
      </c>
      <c r="AM407" s="3059" t="str">
        <f t="shared" si="207"/>
        <v>N</v>
      </c>
      <c r="AN407" s="3059" t="str">
        <f t="shared" si="208"/>
        <v>N</v>
      </c>
      <c r="AO407" s="3059" t="str">
        <f t="shared" si="209"/>
        <v>N</v>
      </c>
      <c r="AP407" s="3059" t="str">
        <f t="shared" si="210"/>
        <v>N</v>
      </c>
      <c r="AQ407" s="3086"/>
      <c r="AR407" s="3060"/>
      <c r="AS407" s="32"/>
      <c r="AT407" s="34" t="s">
        <v>3999</v>
      </c>
      <c r="AU407" s="171"/>
      <c r="AV407" s="322"/>
      <c r="AW407" s="246" t="str">
        <f>IF( SUM( AY407:CA407 ) = 0, 0, $AY$5 )</f>
        <v>Please complete all cells in row</v>
      </c>
      <c r="AX407" s="322"/>
      <c r="AY407" s="196"/>
      <c r="AZ407" s="196"/>
      <c r="BA407" s="196"/>
      <c r="BB407" s="196"/>
      <c r="BC407" s="196"/>
      <c r="BD407" s="196"/>
      <c r="BE407" s="196"/>
      <c r="BF407" s="247">
        <f t="shared" si="189"/>
        <v>1</v>
      </c>
      <c r="BG407" s="247">
        <f t="shared" si="190"/>
        <v>1</v>
      </c>
      <c r="BH407" s="247">
        <f t="shared" si="191"/>
        <v>1</v>
      </c>
      <c r="BI407" s="247">
        <f t="shared" si="192"/>
        <v>1</v>
      </c>
      <c r="BJ407" s="247">
        <f t="shared" si="193"/>
        <v>1</v>
      </c>
      <c r="BK407" s="247">
        <f t="shared" si="194"/>
        <v>1</v>
      </c>
      <c r="BL407" s="247">
        <f t="shared" si="195"/>
        <v>1</v>
      </c>
      <c r="BM407" s="232"/>
      <c r="BN407" s="232"/>
      <c r="BO407" s="232"/>
      <c r="BP407" s="232"/>
      <c r="BQ407" s="232"/>
      <c r="BR407" s="232"/>
      <c r="BS407" s="247">
        <f t="shared" si="196"/>
        <v>1</v>
      </c>
      <c r="BT407" s="232"/>
      <c r="BU407" s="232"/>
      <c r="BV407" s="247">
        <f t="shared" si="197"/>
        <v>1</v>
      </c>
      <c r="BW407" s="247">
        <f t="shared" si="198"/>
        <v>1</v>
      </c>
      <c r="BX407" s="247">
        <f t="shared" si="199"/>
        <v>1</v>
      </c>
      <c r="BY407" s="247">
        <f t="shared" si="200"/>
        <v>1</v>
      </c>
      <c r="BZ407" s="247">
        <f xml:space="preserve"> IF( ISNUMBER(#REF! ), 0, 1 )</f>
        <v>1</v>
      </c>
      <c r="CA407" s="247">
        <f t="shared" si="201"/>
        <v>1</v>
      </c>
      <c r="CB407" s="322"/>
      <c r="CC407" s="196"/>
      <c r="CD407" s="196"/>
      <c r="CE407" s="687"/>
      <c r="CF407" s="687"/>
      <c r="CG407" s="687"/>
    </row>
    <row r="408" spans="1:85" s="2444" customFormat="1" ht="15.75" customHeight="1" thickBot="1">
      <c r="A408" s="687"/>
      <c r="B408" s="3053"/>
      <c r="C408" s="3054"/>
      <c r="D408" s="3085" t="s">
        <v>3600</v>
      </c>
      <c r="E408" s="3086"/>
      <c r="F408" s="3054"/>
      <c r="G408" s="3054"/>
      <c r="H408" s="3086"/>
      <c r="I408" s="3086"/>
      <c r="J408" s="3086"/>
      <c r="K408" s="3054"/>
      <c r="L408" s="3054"/>
      <c r="M408" s="3054"/>
      <c r="N408" s="3055"/>
      <c r="O408" s="3056"/>
      <c r="P408" s="3055"/>
      <c r="Q408" s="3057"/>
      <c r="R408" s="3056"/>
      <c r="S408" s="3056"/>
      <c r="T408" s="3056"/>
      <c r="U408" s="3090">
        <f t="shared" si="211"/>
        <v>0</v>
      </c>
      <c r="V408" s="3091">
        <f t="shared" si="212"/>
        <v>0</v>
      </c>
      <c r="W408" s="3091">
        <f t="shared" si="213"/>
        <v>0</v>
      </c>
      <c r="X408" s="3077"/>
      <c r="Y408" s="3075"/>
      <c r="Z408" s="3075"/>
      <c r="AA408" s="3058"/>
      <c r="AB408" s="3092">
        <f t="shared" si="214"/>
        <v>0</v>
      </c>
      <c r="AC408" s="3092" t="str">
        <f t="shared" si="215"/>
        <v/>
      </c>
      <c r="AD408" s="3058"/>
      <c r="AE408" s="3058"/>
      <c r="AF408" s="3056"/>
      <c r="AG408" s="3056"/>
      <c r="AH408" s="3056"/>
      <c r="AI408" s="3059" t="str">
        <f t="shared" si="203"/>
        <v>N</v>
      </c>
      <c r="AJ408" s="3059" t="str">
        <f t="shared" si="204"/>
        <v>N</v>
      </c>
      <c r="AK408" s="3059" t="str">
        <f t="shared" si="205"/>
        <v>N</v>
      </c>
      <c r="AL408" s="3059" t="str">
        <f t="shared" si="206"/>
        <v>N</v>
      </c>
      <c r="AM408" s="3059" t="str">
        <f t="shared" si="207"/>
        <v>N</v>
      </c>
      <c r="AN408" s="3059" t="str">
        <f t="shared" si="208"/>
        <v>N</v>
      </c>
      <c r="AO408" s="3059" t="str">
        <f t="shared" si="209"/>
        <v>N</v>
      </c>
      <c r="AP408" s="3059" t="str">
        <f t="shared" si="210"/>
        <v>N</v>
      </c>
      <c r="AQ408" s="3086"/>
      <c r="AR408" s="3098"/>
      <c r="AS408" s="32"/>
      <c r="AT408" s="34" t="s">
        <v>4000</v>
      </c>
      <c r="AU408" s="171"/>
      <c r="AV408" s="322"/>
      <c r="AW408" s="246" t="str">
        <f t="shared" si="202"/>
        <v>Please complete all cells in row</v>
      </c>
      <c r="AX408" s="322"/>
      <c r="AY408" s="196"/>
      <c r="AZ408" s="196"/>
      <c r="BA408" s="196"/>
      <c r="BB408" s="196"/>
      <c r="BC408" s="196"/>
      <c r="BD408" s="196"/>
      <c r="BE408" s="196"/>
      <c r="BF408" s="247">
        <f t="shared" ref="BF408:BL408" si="216" xml:space="preserve"> IF( ISNUMBER( N186 ), 0, 1 )</f>
        <v>1</v>
      </c>
      <c r="BG408" s="247">
        <f t="shared" si="216"/>
        <v>1</v>
      </c>
      <c r="BH408" s="247">
        <f t="shared" si="216"/>
        <v>1</v>
      </c>
      <c r="BI408" s="247">
        <f t="shared" si="216"/>
        <v>1</v>
      </c>
      <c r="BJ408" s="247">
        <f t="shared" si="216"/>
        <v>1</v>
      </c>
      <c r="BK408" s="247">
        <f t="shared" si="216"/>
        <v>1</v>
      </c>
      <c r="BL408" s="247">
        <f t="shared" si="216"/>
        <v>1</v>
      </c>
      <c r="BM408" s="232"/>
      <c r="BN408" s="232"/>
      <c r="BO408" s="196"/>
      <c r="BP408" s="196"/>
      <c r="BQ408" s="196"/>
      <c r="BR408" s="196"/>
      <c r="BS408" s="247">
        <f xml:space="preserve"> IF( ISNUMBER( AA186 ), 0, 1 )</f>
        <v>1</v>
      </c>
      <c r="BT408" s="196"/>
      <c r="BU408" s="232"/>
      <c r="BV408" s="247">
        <f xml:space="preserve"> IF( ISNUMBER( AD186 ), 0, 1 )</f>
        <v>1</v>
      </c>
      <c r="BW408" s="247">
        <f xml:space="preserve"> IF( ISNUMBER( AE186 ), 0, 1 )</f>
        <v>1</v>
      </c>
      <c r="BX408" s="247">
        <f xml:space="preserve"> IF( ISNUMBER( AF186 ), 0, 1 )</f>
        <v>1</v>
      </c>
      <c r="BY408" s="247">
        <f xml:space="preserve"> IF( ISNUMBER( AG186 ), 0, 1 )</f>
        <v>1</v>
      </c>
      <c r="BZ408" s="247">
        <f xml:space="preserve"> IF( ISNUMBER(#REF! ), 0, 1 )</f>
        <v>1</v>
      </c>
      <c r="CA408" s="247">
        <f xml:space="preserve"> IF( ISNUMBER( AR186 ), 0, 1 )</f>
        <v>1</v>
      </c>
      <c r="CB408" s="322"/>
      <c r="CC408" s="196"/>
      <c r="CD408" s="196"/>
      <c r="CE408" s="687"/>
      <c r="CF408" s="687"/>
      <c r="CG408" s="687"/>
    </row>
    <row r="409" spans="1:85" s="20" customFormat="1" ht="15.75" customHeight="1" thickTop="1" thickBot="1">
      <c r="A409" s="2575" t="s">
        <v>773</v>
      </c>
      <c r="B409" s="36" t="s">
        <v>4001</v>
      </c>
      <c r="C409" s="2481"/>
      <c r="D409" s="2481"/>
      <c r="E409" s="2481"/>
      <c r="F409" s="2482"/>
      <c r="G409" s="2482"/>
      <c r="H409" s="2482"/>
      <c r="I409" s="2482"/>
      <c r="J409" s="2482"/>
      <c r="K409" s="2483"/>
      <c r="L409" s="2483"/>
      <c r="M409" s="2483"/>
      <c r="N409" s="2484"/>
      <c r="O409" s="2485"/>
      <c r="P409" s="2484"/>
      <c r="Q409" s="2480"/>
      <c r="R409" s="3093">
        <f>SUM(R9:R408)</f>
        <v>0</v>
      </c>
      <c r="S409" s="3093">
        <f>SUM(S9:S408)</f>
        <v>0</v>
      </c>
      <c r="T409" s="3093">
        <f>SUM(T9:T408)</f>
        <v>0</v>
      </c>
      <c r="U409" s="3093">
        <f>SUM(U9:U408)</f>
        <v>0</v>
      </c>
      <c r="V409" s="2480"/>
      <c r="W409" s="2480"/>
      <c r="X409" s="2480"/>
      <c r="Y409" s="2480"/>
      <c r="Z409" s="2480"/>
      <c r="AA409" s="2480"/>
      <c r="AB409" s="3093">
        <f>SUM(AB9:AB408)</f>
        <v>0</v>
      </c>
      <c r="AC409" s="3093">
        <f>SUM(AC9:AC408)</f>
        <v>0</v>
      </c>
      <c r="AD409" s="2480"/>
      <c r="AE409" s="2480"/>
      <c r="AF409" s="3093">
        <f>SUM(AF9:AF408)</f>
        <v>0</v>
      </c>
      <c r="AG409" s="3093">
        <f>SUM(AG9:AG408)</f>
        <v>0</v>
      </c>
      <c r="AH409" s="3093">
        <f>SUM(AH9:AH408)</f>
        <v>0</v>
      </c>
      <c r="AI409" s="2480"/>
      <c r="AJ409" s="2480"/>
      <c r="AK409" s="2480"/>
      <c r="AL409" s="2480"/>
      <c r="AM409" s="2480"/>
      <c r="AN409" s="2480"/>
      <c r="AO409" s="2480"/>
      <c r="AP409" s="2480"/>
      <c r="AQ409" s="2716"/>
      <c r="AR409" s="2717"/>
      <c r="AS409" s="32"/>
      <c r="AT409" s="37" t="s">
        <v>4002</v>
      </c>
      <c r="AU409" s="171"/>
      <c r="AV409" s="322"/>
      <c r="AW409" s="246"/>
      <c r="AX409" s="322"/>
      <c r="AY409" s="196"/>
      <c r="AZ409" s="196"/>
      <c r="BA409" s="196"/>
      <c r="BB409" s="196"/>
      <c r="BC409" s="196"/>
      <c r="BD409" s="196"/>
      <c r="BE409" s="196"/>
      <c r="BF409" s="196"/>
      <c r="BG409" s="196"/>
      <c r="BH409" s="196"/>
      <c r="BI409" s="196"/>
      <c r="BJ409" s="196"/>
      <c r="BK409" s="196"/>
      <c r="BL409" s="196"/>
      <c r="BM409" s="196"/>
      <c r="BN409" s="196"/>
      <c r="BO409" s="196"/>
      <c r="BP409" s="196"/>
      <c r="BQ409" s="196"/>
      <c r="BR409" s="196"/>
      <c r="BS409" s="196"/>
      <c r="BT409" s="196"/>
      <c r="BU409" s="196"/>
      <c r="BV409" s="196"/>
      <c r="BW409" s="196"/>
      <c r="BX409" s="196"/>
      <c r="BY409" s="196"/>
      <c r="BZ409" s="196"/>
      <c r="CA409" s="247"/>
      <c r="CB409" s="322"/>
      <c r="CC409" s="196"/>
      <c r="CD409" s="196"/>
      <c r="CE409" s="687"/>
      <c r="CF409" s="687"/>
      <c r="CG409" s="687"/>
    </row>
    <row r="410" spans="1:85" s="20" customFormat="1" ht="15.75" customHeight="1" thickTop="1" thickBot="1">
      <c r="A410" s="687"/>
      <c r="B410" s="38"/>
      <c r="C410" s="1728"/>
      <c r="D410" s="1728"/>
      <c r="E410" s="1728"/>
      <c r="F410" s="1729"/>
      <c r="G410" s="1729"/>
      <c r="H410" s="1729"/>
      <c r="I410" s="1729"/>
      <c r="J410" s="1729"/>
      <c r="K410" s="1729"/>
      <c r="L410" s="1729"/>
      <c r="M410" s="1729"/>
      <c r="N410" s="1729"/>
      <c r="O410" s="1729"/>
      <c r="P410" s="1729"/>
      <c r="Q410" s="1730"/>
      <c r="R410" s="1730"/>
      <c r="S410" s="1730"/>
      <c r="T410" s="1730"/>
      <c r="U410" s="1731"/>
      <c r="V410" s="1731"/>
      <c r="W410" s="1731"/>
      <c r="X410" s="1731"/>
      <c r="Y410" s="1731"/>
      <c r="Z410" s="1731"/>
      <c r="AA410" s="1731"/>
      <c r="AB410" s="1731"/>
      <c r="AC410" s="1731"/>
      <c r="AD410" s="1731"/>
      <c r="AE410" s="1731"/>
      <c r="AF410" s="1731"/>
      <c r="AG410" s="1731"/>
      <c r="AH410" s="1731"/>
      <c r="AI410" s="1731"/>
      <c r="AJ410" s="1731"/>
      <c r="AK410" s="1731"/>
      <c r="AL410" s="1731"/>
      <c r="AM410" s="1731"/>
      <c r="AN410" s="1731"/>
      <c r="AO410" s="1731"/>
      <c r="AP410" s="1731"/>
      <c r="AQ410" s="1729"/>
      <c r="AR410" s="1731"/>
      <c r="AS410" s="25"/>
      <c r="AT410" s="25"/>
      <c r="AU410" s="171"/>
      <c r="AV410" s="322"/>
      <c r="AW410" s="196"/>
      <c r="AX410" s="322"/>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c r="BT410" s="196"/>
      <c r="BU410" s="196"/>
      <c r="BV410" s="196"/>
      <c r="BW410" s="196"/>
      <c r="BX410" s="196"/>
      <c r="BY410" s="196"/>
      <c r="BZ410" s="196"/>
      <c r="CA410" s="196"/>
      <c r="CB410" s="322"/>
      <c r="CC410" s="196"/>
      <c r="CD410" s="196"/>
      <c r="CE410" s="687"/>
      <c r="CF410" s="687"/>
      <c r="CG410" s="687"/>
    </row>
    <row r="411" spans="1:85" s="20" customFormat="1" ht="15.75" customHeight="1" thickTop="1" thickBot="1">
      <c r="A411" s="687"/>
      <c r="B411" s="30" t="s">
        <v>4003</v>
      </c>
      <c r="C411" s="1728"/>
      <c r="D411" s="1728"/>
      <c r="E411" s="1728"/>
      <c r="F411" s="1729"/>
      <c r="G411" s="1729"/>
      <c r="H411" s="1729"/>
      <c r="I411" s="1729"/>
      <c r="J411" s="1729"/>
      <c r="K411" s="1729"/>
      <c r="L411" s="1729"/>
      <c r="M411" s="1729"/>
      <c r="N411" s="1729"/>
      <c r="O411" s="1729"/>
      <c r="P411" s="1729"/>
      <c r="Q411" s="1730"/>
      <c r="R411" s="1730"/>
      <c r="S411" s="1730"/>
      <c r="T411" s="1730"/>
      <c r="U411" s="1731"/>
      <c r="V411" s="1731"/>
      <c r="W411" s="1731"/>
      <c r="X411" s="1731"/>
      <c r="Y411" s="1731"/>
      <c r="Z411" s="1731"/>
      <c r="AA411" s="1731"/>
      <c r="AB411" s="1731"/>
      <c r="AC411" s="1731"/>
      <c r="AD411" s="1731"/>
      <c r="AE411" s="1731"/>
      <c r="AF411" s="1731"/>
      <c r="AG411" s="1731"/>
      <c r="AH411" s="1731"/>
      <c r="AI411" s="1731"/>
      <c r="AJ411" s="1731"/>
      <c r="AK411" s="1731"/>
      <c r="AL411" s="1731"/>
      <c r="AM411" s="1731"/>
      <c r="AN411" s="1731"/>
      <c r="AO411" s="1731"/>
      <c r="AP411" s="1731"/>
      <c r="AQ411" s="1729"/>
      <c r="AR411" s="1731"/>
      <c r="AS411" s="25"/>
      <c r="AT411" s="25"/>
      <c r="AU411" s="171"/>
      <c r="AV411" s="322"/>
      <c r="AW411" s="196"/>
      <c r="AX411" s="322"/>
      <c r="AY411" s="196"/>
      <c r="AZ411" s="196"/>
      <c r="BA411" s="196"/>
      <c r="BB411" s="196"/>
      <c r="BC411" s="196"/>
      <c r="BD411" s="196"/>
      <c r="BE411" s="196"/>
      <c r="BF411" s="196"/>
      <c r="BG411" s="196"/>
      <c r="BH411" s="196"/>
      <c r="BI411" s="196"/>
      <c r="BJ411" s="196"/>
      <c r="BK411" s="196"/>
      <c r="BL411" s="196"/>
      <c r="BM411" s="196"/>
      <c r="BN411" s="196"/>
      <c r="BO411" s="196"/>
      <c r="BP411" s="196"/>
      <c r="BQ411" s="196"/>
      <c r="BR411" s="196"/>
      <c r="BS411" s="196"/>
      <c r="BT411" s="196"/>
      <c r="BU411" s="196"/>
      <c r="BV411" s="196"/>
      <c r="BW411" s="196"/>
      <c r="BX411" s="196"/>
      <c r="BY411" s="196"/>
      <c r="BZ411" s="196"/>
      <c r="CA411" s="196"/>
      <c r="CB411" s="322"/>
      <c r="CC411" s="196"/>
      <c r="CD411" s="196"/>
      <c r="CE411" s="687"/>
      <c r="CF411" s="687"/>
      <c r="CG411" s="687"/>
    </row>
    <row r="412" spans="1:85" s="20" customFormat="1" ht="15.75" customHeight="1" thickTop="1" thickBot="1">
      <c r="A412" s="2575" t="s">
        <v>675</v>
      </c>
      <c r="B412" s="40" t="s">
        <v>4004</v>
      </c>
      <c r="C412" s="2741"/>
      <c r="D412" s="1728"/>
      <c r="E412" s="1728"/>
      <c r="F412" s="1729"/>
      <c r="G412" s="1729"/>
      <c r="H412" s="1729"/>
      <c r="I412" s="1729"/>
      <c r="J412" s="1729"/>
      <c r="K412" s="1729"/>
      <c r="L412" s="1729"/>
      <c r="M412" s="1729"/>
      <c r="N412" s="1729"/>
      <c r="O412" s="1729"/>
      <c r="P412" s="1729"/>
      <c r="Q412" s="1730"/>
      <c r="R412" s="1730"/>
      <c r="S412" s="1730"/>
      <c r="T412" s="1730"/>
      <c r="U412" s="1731"/>
      <c r="V412" s="1731"/>
      <c r="W412" s="1731"/>
      <c r="X412" s="1731"/>
      <c r="Y412" s="1731"/>
      <c r="Z412" s="1731"/>
      <c r="AA412" s="1731"/>
      <c r="AB412" s="1731"/>
      <c r="AC412" s="1731"/>
      <c r="AD412" s="1731"/>
      <c r="AE412" s="1731"/>
      <c r="AF412" s="1731"/>
      <c r="AG412" s="1731"/>
      <c r="AH412" s="1731"/>
      <c r="AI412" s="1731"/>
      <c r="AJ412" s="1731"/>
      <c r="AK412" s="1731"/>
      <c r="AL412" s="1731"/>
      <c r="AM412" s="1731"/>
      <c r="AN412" s="1731"/>
      <c r="AO412" s="1731"/>
      <c r="AP412" s="1731"/>
      <c r="AQ412" s="1729"/>
      <c r="AR412" s="1731"/>
      <c r="AS412" s="25"/>
      <c r="AT412" s="25"/>
      <c r="AU412" s="171"/>
      <c r="AV412" s="322"/>
      <c r="AW412" s="196"/>
      <c r="AX412" s="322"/>
      <c r="AY412" s="196"/>
      <c r="AZ412" s="196"/>
      <c r="BA412" s="196"/>
      <c r="BB412" s="196"/>
      <c r="BC412" s="196"/>
      <c r="BD412" s="196"/>
      <c r="BE412" s="196"/>
      <c r="BF412" s="196"/>
      <c r="BG412" s="196"/>
      <c r="BH412" s="196"/>
      <c r="BI412" s="196"/>
      <c r="BJ412" s="196"/>
      <c r="BK412" s="196"/>
      <c r="BL412" s="196"/>
      <c r="BM412" s="196"/>
      <c r="BN412" s="196"/>
      <c r="BO412" s="196"/>
      <c r="BP412" s="196"/>
      <c r="BQ412" s="196"/>
      <c r="BR412" s="196"/>
      <c r="BS412" s="196"/>
      <c r="BT412" s="196"/>
      <c r="BU412" s="196"/>
      <c r="BV412" s="196"/>
      <c r="BW412" s="196"/>
      <c r="BX412" s="196"/>
      <c r="BY412" s="196"/>
      <c r="BZ412" s="196"/>
      <c r="CA412" s="196"/>
      <c r="CB412" s="322"/>
      <c r="CC412" s="196"/>
      <c r="CD412" s="196"/>
      <c r="CE412" s="687"/>
      <c r="CF412" s="687"/>
      <c r="CG412" s="687"/>
    </row>
    <row r="413" spans="1:85" s="20" customFormat="1" ht="15.75" customHeight="1" thickTop="1" thickBot="1">
      <c r="A413" s="687"/>
      <c r="B413" s="38"/>
      <c r="C413" s="1728"/>
      <c r="D413" s="1728"/>
      <c r="E413" s="1728"/>
      <c r="F413" s="1729"/>
      <c r="G413" s="1729"/>
      <c r="H413" s="1729"/>
      <c r="I413" s="1729"/>
      <c r="J413" s="1729"/>
      <c r="K413" s="1729"/>
      <c r="L413" s="1729"/>
      <c r="M413" s="1729"/>
      <c r="N413" s="1729"/>
      <c r="O413" s="1729"/>
      <c r="P413" s="1729"/>
      <c r="Q413" s="1730"/>
      <c r="R413" s="1730"/>
      <c r="S413" s="1730"/>
      <c r="T413" s="1730"/>
      <c r="U413" s="1731"/>
      <c r="V413" s="1731"/>
      <c r="W413" s="1731"/>
      <c r="X413" s="1731"/>
      <c r="Y413" s="1731"/>
      <c r="Z413" s="1731"/>
      <c r="AA413" s="1731"/>
      <c r="AB413" s="1731"/>
      <c r="AC413" s="1731"/>
      <c r="AD413" s="1731"/>
      <c r="AE413" s="1731"/>
      <c r="AF413" s="1731"/>
      <c r="AG413" s="1731"/>
      <c r="AH413" s="1731"/>
      <c r="AI413" s="1731"/>
      <c r="AJ413" s="1731"/>
      <c r="AK413" s="1731"/>
      <c r="AL413" s="1731"/>
      <c r="AM413" s="1731"/>
      <c r="AN413" s="1731"/>
      <c r="AO413" s="1731"/>
      <c r="AP413" s="1731"/>
      <c r="AQ413" s="1729"/>
      <c r="AR413" s="1731"/>
      <c r="AS413" s="25"/>
      <c r="AT413" s="25"/>
      <c r="AU413" s="171"/>
      <c r="AV413" s="322"/>
      <c r="AW413" s="196"/>
      <c r="AX413" s="322"/>
      <c r="AY413" s="196"/>
      <c r="AZ413" s="196"/>
      <c r="BA413" s="196"/>
      <c r="BB413" s="196"/>
      <c r="BC413" s="196"/>
      <c r="BD413" s="196"/>
      <c r="BE413" s="196"/>
      <c r="BF413" s="196"/>
      <c r="BG413" s="196"/>
      <c r="BH413" s="196"/>
      <c r="BI413" s="196"/>
      <c r="BJ413" s="196"/>
      <c r="BK413" s="196"/>
      <c r="BL413" s="196"/>
      <c r="BM413" s="196"/>
      <c r="BN413" s="196"/>
      <c r="BO413" s="196"/>
      <c r="BP413" s="196"/>
      <c r="BQ413" s="196"/>
      <c r="BR413" s="196"/>
      <c r="BS413" s="196"/>
      <c r="BT413" s="196"/>
      <c r="BU413" s="196"/>
      <c r="BV413" s="196"/>
      <c r="BW413" s="196"/>
      <c r="BX413" s="196"/>
      <c r="BY413" s="196"/>
      <c r="BZ413" s="196"/>
      <c r="CA413" s="196"/>
      <c r="CB413" s="322"/>
      <c r="CC413" s="196"/>
      <c r="CD413" s="196"/>
      <c r="CE413" s="687"/>
      <c r="CF413" s="687"/>
      <c r="CG413" s="687"/>
    </row>
    <row r="414" spans="1:85" s="20" customFormat="1" ht="15.75" customHeight="1" thickTop="1" thickBot="1">
      <c r="A414" s="687"/>
      <c r="B414" s="30" t="s">
        <v>4005</v>
      </c>
      <c r="C414" s="1732"/>
      <c r="D414" s="1732"/>
      <c r="E414" s="1732"/>
      <c r="F414" s="1730"/>
      <c r="G414" s="1730"/>
      <c r="H414" s="1730"/>
      <c r="I414" s="1730"/>
      <c r="J414" s="1730"/>
      <c r="K414" s="1730"/>
      <c r="L414" s="1730"/>
      <c r="M414" s="1730"/>
      <c r="N414" s="1730"/>
      <c r="O414" s="1730"/>
      <c r="P414" s="1730"/>
      <c r="Q414" s="1730"/>
      <c r="R414" s="1730"/>
      <c r="S414" s="1730"/>
      <c r="T414" s="1730"/>
      <c r="U414" s="1731"/>
      <c r="V414" s="1731"/>
      <c r="W414" s="1731"/>
      <c r="X414" s="1731"/>
      <c r="Y414" s="1731"/>
      <c r="Z414" s="1731"/>
      <c r="AA414" s="1731"/>
      <c r="AB414" s="1731"/>
      <c r="AC414" s="1731"/>
      <c r="AD414" s="1731"/>
      <c r="AE414" s="1731"/>
      <c r="AF414" s="1731"/>
      <c r="AG414" s="1731"/>
      <c r="AH414" s="1731"/>
      <c r="AI414" s="1731"/>
      <c r="AJ414" s="1731"/>
      <c r="AK414" s="1731"/>
      <c r="AL414" s="1731"/>
      <c r="AM414" s="1731"/>
      <c r="AN414" s="1731"/>
      <c r="AO414" s="1731"/>
      <c r="AP414" s="1731"/>
      <c r="AQ414" s="1730"/>
      <c r="AR414" s="1731"/>
      <c r="AS414" s="25"/>
      <c r="AT414" s="25"/>
      <c r="AU414" s="171"/>
      <c r="AV414" s="322"/>
      <c r="AW414" s="196"/>
      <c r="AX414" s="322"/>
      <c r="AY414" s="196"/>
      <c r="AZ414" s="196"/>
      <c r="BA414" s="196"/>
      <c r="BB414" s="196"/>
      <c r="BC414" s="196"/>
      <c r="BD414" s="196"/>
      <c r="BE414" s="196"/>
      <c r="BF414" s="196"/>
      <c r="BG414" s="196"/>
      <c r="BH414" s="196"/>
      <c r="BI414" s="196"/>
      <c r="BJ414" s="196"/>
      <c r="BK414" s="196"/>
      <c r="BL414" s="196"/>
      <c r="BM414" s="196"/>
      <c r="BN414" s="196"/>
      <c r="BO414" s="196"/>
      <c r="BP414" s="196"/>
      <c r="BQ414" s="196"/>
      <c r="BR414" s="196"/>
      <c r="BS414" s="196"/>
      <c r="BT414" s="196"/>
      <c r="BU414" s="196"/>
      <c r="BV414" s="196"/>
      <c r="BW414" s="196"/>
      <c r="BX414" s="196"/>
      <c r="BY414" s="196"/>
      <c r="BZ414" s="196"/>
      <c r="CA414" s="196"/>
      <c r="CB414" s="322"/>
      <c r="CC414" s="196"/>
      <c r="CD414" s="196"/>
      <c r="CE414" s="687"/>
      <c r="CF414" s="687"/>
      <c r="CG414" s="687"/>
    </row>
    <row r="415" spans="1:85" s="20" customFormat="1" ht="15.75" customHeight="1" thickTop="1">
      <c r="A415" s="2575" t="s">
        <v>675</v>
      </c>
      <c r="B415" s="41" t="s">
        <v>4006</v>
      </c>
      <c r="C415" s="42"/>
      <c r="D415" s="2487"/>
      <c r="E415" s="2487"/>
      <c r="F415" s="2487"/>
      <c r="G415" s="2487"/>
      <c r="H415" s="2487"/>
      <c r="I415" s="2487"/>
      <c r="J415" s="2487"/>
      <c r="K415" s="2487"/>
      <c r="L415" s="2487"/>
      <c r="M415" s="2487"/>
      <c r="N415" s="2487"/>
      <c r="O415" s="2487"/>
      <c r="P415" s="2487"/>
      <c r="Q415" s="2487"/>
      <c r="R415" s="2487"/>
      <c r="S415" s="2487"/>
      <c r="T415" s="2487"/>
      <c r="U415" s="2487"/>
      <c r="V415" s="2487"/>
      <c r="W415" s="2487"/>
      <c r="X415" s="2487"/>
      <c r="Y415" s="2487"/>
      <c r="Z415" s="2487"/>
      <c r="AA415" s="2487"/>
      <c r="AB415" s="2487"/>
      <c r="AC415" s="2487"/>
      <c r="AD415" s="2487"/>
      <c r="AE415" s="2487"/>
      <c r="AF415" s="2487"/>
      <c r="AG415" s="2487"/>
      <c r="AH415" s="2487"/>
      <c r="AI415" s="2487"/>
      <c r="AJ415" s="2487"/>
      <c r="AK415" s="2487"/>
      <c r="AL415" s="2487"/>
      <c r="AM415" s="2487"/>
      <c r="AN415" s="2487"/>
      <c r="AO415" s="2487"/>
      <c r="AP415" s="2487"/>
      <c r="AQ415" s="2487"/>
      <c r="AR415" s="2488"/>
      <c r="AS415" s="25"/>
      <c r="AT415" s="33" t="s">
        <v>4007</v>
      </c>
      <c r="AU415" s="171"/>
      <c r="AV415" s="322"/>
      <c r="AW415" s="196"/>
      <c r="AX415" s="322"/>
      <c r="AY415" s="196"/>
      <c r="AZ415" s="196"/>
      <c r="BA415" s="196"/>
      <c r="BB415" s="196"/>
      <c r="BC415" s="196"/>
      <c r="BD415" s="196"/>
      <c r="BE415" s="196"/>
      <c r="BF415" s="196"/>
      <c r="BG415" s="196"/>
      <c r="BH415" s="196"/>
      <c r="BI415" s="196"/>
      <c r="BJ415" s="196"/>
      <c r="BK415" s="196"/>
      <c r="BL415" s="196"/>
      <c r="BM415" s="196"/>
      <c r="BN415" s="196"/>
      <c r="BO415" s="196"/>
      <c r="BP415" s="196"/>
      <c r="BQ415" s="196"/>
      <c r="BR415" s="196"/>
      <c r="BS415" s="196"/>
      <c r="BT415" s="196"/>
      <c r="BU415" s="196"/>
      <c r="BV415" s="196"/>
      <c r="BW415" s="196"/>
      <c r="BX415" s="196"/>
      <c r="BY415" s="196"/>
      <c r="BZ415" s="196"/>
      <c r="CA415" s="196"/>
      <c r="CB415" s="322"/>
      <c r="CC415" s="196"/>
      <c r="CD415" s="196"/>
      <c r="CE415" s="687"/>
      <c r="CF415" s="687"/>
      <c r="CG415" s="687"/>
    </row>
    <row r="416" spans="1:85" s="20" customFormat="1" ht="15.75" customHeight="1" thickBot="1">
      <c r="A416" s="2575" t="s">
        <v>773</v>
      </c>
      <c r="B416" s="43" t="s">
        <v>15758</v>
      </c>
      <c r="C416" s="44"/>
      <c r="D416" s="2489"/>
      <c r="E416" s="2489"/>
      <c r="F416" s="2489"/>
      <c r="G416" s="2489"/>
      <c r="H416" s="2489"/>
      <c r="I416" s="2489"/>
      <c r="J416" s="2489"/>
      <c r="K416" s="2489"/>
      <c r="L416" s="2489"/>
      <c r="M416" s="2489"/>
      <c r="N416" s="2489"/>
      <c r="O416" s="2489"/>
      <c r="P416" s="2489"/>
      <c r="Q416" s="2489"/>
      <c r="R416" s="2489"/>
      <c r="S416" s="2489"/>
      <c r="T416" s="2489"/>
      <c r="U416" s="2489"/>
      <c r="V416" s="2489"/>
      <c r="W416" s="2489"/>
      <c r="X416" s="2489"/>
      <c r="Y416" s="2489"/>
      <c r="Z416" s="2489"/>
      <c r="AA416" s="2489"/>
      <c r="AB416" s="2489"/>
      <c r="AC416" s="2489"/>
      <c r="AD416" s="2489"/>
      <c r="AE416" s="2489"/>
      <c r="AF416" s="2489"/>
      <c r="AG416" s="2489"/>
      <c r="AH416" s="2489"/>
      <c r="AI416" s="2489"/>
      <c r="AJ416" s="2489"/>
      <c r="AK416" s="2489"/>
      <c r="AL416" s="2489"/>
      <c r="AM416" s="2489"/>
      <c r="AN416" s="2489"/>
      <c r="AO416" s="2489"/>
      <c r="AP416" s="2489"/>
      <c r="AQ416" s="2489"/>
      <c r="AR416" s="2486"/>
      <c r="AS416" s="25"/>
      <c r="AT416" s="35" t="s">
        <v>4008</v>
      </c>
      <c r="AU416" s="171"/>
      <c r="AV416" s="322"/>
      <c r="AW416" s="196"/>
      <c r="AX416" s="322"/>
      <c r="AY416" s="196"/>
      <c r="AZ416" s="196"/>
      <c r="BA416" s="196"/>
      <c r="BB416" s="196"/>
      <c r="BC416" s="196"/>
      <c r="BD416" s="196"/>
      <c r="BE416" s="196"/>
      <c r="BF416" s="196"/>
      <c r="BG416" s="196"/>
      <c r="BH416" s="196"/>
      <c r="BI416" s="196"/>
      <c r="BJ416" s="196"/>
      <c r="BK416" s="196"/>
      <c r="BL416" s="196"/>
      <c r="BM416" s="196"/>
      <c r="BN416" s="196"/>
      <c r="BO416" s="196"/>
      <c r="BP416" s="196"/>
      <c r="BQ416" s="196"/>
      <c r="BR416" s="196"/>
      <c r="BS416" s="196"/>
      <c r="BT416" s="196"/>
      <c r="BU416" s="196"/>
      <c r="BV416" s="196"/>
      <c r="BW416" s="196"/>
      <c r="BX416" s="196"/>
      <c r="BY416" s="196"/>
      <c r="BZ416" s="196"/>
      <c r="CA416" s="196"/>
      <c r="CB416" s="322"/>
      <c r="CC416" s="196"/>
      <c r="CD416" s="196"/>
      <c r="CE416" s="687"/>
      <c r="CF416" s="687"/>
      <c r="CG416" s="687"/>
    </row>
    <row r="417" spans="1:85" s="20" customFormat="1" ht="15.75" customHeight="1" thickTop="1" thickBot="1">
      <c r="A417" s="687"/>
      <c r="B417" s="38"/>
      <c r="C417" s="1730"/>
      <c r="D417" s="1733"/>
      <c r="E417" s="1733"/>
      <c r="F417" s="1733"/>
      <c r="G417" s="1733"/>
      <c r="H417" s="1733"/>
      <c r="I417" s="1733"/>
      <c r="J417" s="1730"/>
      <c r="K417" s="1730"/>
      <c r="L417" s="1730"/>
      <c r="M417" s="1730"/>
      <c r="N417" s="1730"/>
      <c r="O417" s="1730"/>
      <c r="P417" s="1730"/>
      <c r="Q417" s="1730"/>
      <c r="R417" s="1730"/>
      <c r="S417" s="1730"/>
      <c r="T417" s="1730"/>
      <c r="U417" s="1731"/>
      <c r="V417" s="1731"/>
      <c r="W417" s="1731"/>
      <c r="X417" s="1731"/>
      <c r="Y417" s="1731"/>
      <c r="Z417" s="1731"/>
      <c r="AA417" s="1731"/>
      <c r="AB417" s="1731"/>
      <c r="AC417" s="1731"/>
      <c r="AD417" s="1731"/>
      <c r="AE417" s="1731"/>
      <c r="AF417" s="1731"/>
      <c r="AG417" s="1731"/>
      <c r="AH417" s="1731"/>
      <c r="AI417" s="1731"/>
      <c r="AJ417" s="1731"/>
      <c r="AK417" s="1731"/>
      <c r="AL417" s="1731"/>
      <c r="AM417" s="1731"/>
      <c r="AN417" s="1731"/>
      <c r="AO417" s="1731"/>
      <c r="AP417" s="1731"/>
      <c r="AQ417" s="1730"/>
      <c r="AR417" s="1731"/>
      <c r="AS417" s="25"/>
      <c r="AT417" s="25"/>
      <c r="AU417" s="171"/>
      <c r="AV417" s="322"/>
      <c r="AW417" s="196"/>
      <c r="AX417" s="322"/>
      <c r="AY417" s="196"/>
      <c r="AZ417" s="196"/>
      <c r="BA417" s="196"/>
      <c r="BB417" s="196"/>
      <c r="BC417" s="196"/>
      <c r="BD417" s="196"/>
      <c r="BE417" s="196"/>
      <c r="BF417" s="196"/>
      <c r="BG417" s="196"/>
      <c r="BH417" s="196"/>
      <c r="BI417" s="196"/>
      <c r="BJ417" s="196"/>
      <c r="BK417" s="196"/>
      <c r="BL417" s="196"/>
      <c r="BM417" s="196"/>
      <c r="BN417" s="196"/>
      <c r="BO417" s="196"/>
      <c r="BP417" s="196"/>
      <c r="BQ417" s="196"/>
      <c r="BR417" s="196"/>
      <c r="BS417" s="196"/>
      <c r="BT417" s="196"/>
      <c r="BU417" s="196"/>
      <c r="BV417" s="196"/>
      <c r="BW417" s="196"/>
      <c r="BX417" s="196"/>
      <c r="BY417" s="196"/>
      <c r="BZ417" s="196"/>
      <c r="CA417" s="196"/>
      <c r="CB417" s="322"/>
      <c r="CC417" s="196"/>
      <c r="CD417" s="196"/>
      <c r="CE417" s="687"/>
      <c r="CF417" s="687"/>
      <c r="CG417" s="687"/>
    </row>
    <row r="418" spans="1:85" s="20" customFormat="1" ht="15.75" customHeight="1" thickTop="1" thickBot="1">
      <c r="A418" s="687"/>
      <c r="B418" s="30" t="s">
        <v>1302</v>
      </c>
      <c r="C418" s="1730"/>
      <c r="D418" s="1733"/>
      <c r="E418" s="1733"/>
      <c r="F418" s="1733"/>
      <c r="G418" s="1733"/>
      <c r="H418" s="1733"/>
      <c r="I418" s="1733"/>
      <c r="J418" s="1730"/>
      <c r="K418" s="1730"/>
      <c r="L418" s="1730"/>
      <c r="M418" s="1730"/>
      <c r="N418" s="1730"/>
      <c r="O418" s="1730"/>
      <c r="P418" s="1730"/>
      <c r="Q418" s="1730"/>
      <c r="R418" s="1730"/>
      <c r="S418" s="1730"/>
      <c r="T418" s="1730"/>
      <c r="U418" s="1731"/>
      <c r="V418" s="1731"/>
      <c r="W418" s="1731"/>
      <c r="X418" s="1731"/>
      <c r="Y418" s="1731"/>
      <c r="Z418" s="1731"/>
      <c r="AA418" s="1731"/>
      <c r="AB418" s="1734"/>
      <c r="AC418" s="1731"/>
      <c r="AD418" s="1731"/>
      <c r="AE418" s="1731"/>
      <c r="AF418" s="1731"/>
      <c r="AG418" s="1731"/>
      <c r="AH418" s="1731"/>
      <c r="AI418" s="1731"/>
      <c r="AJ418" s="1731"/>
      <c r="AK418" s="1731"/>
      <c r="AL418" s="1731"/>
      <c r="AM418" s="1731"/>
      <c r="AN418" s="1731"/>
      <c r="AO418" s="1731"/>
      <c r="AP418" s="1731"/>
      <c r="AQ418" s="1730"/>
      <c r="AR418" s="1731"/>
      <c r="AS418" s="25"/>
      <c r="AT418" s="25"/>
      <c r="AU418" s="171"/>
      <c r="AV418" s="322"/>
      <c r="AW418" s="196"/>
      <c r="AX418" s="322"/>
      <c r="AY418" s="196"/>
      <c r="AZ418" s="196"/>
      <c r="BA418" s="196"/>
      <c r="BB418" s="196"/>
      <c r="BC418" s="196"/>
      <c r="BD418" s="196"/>
      <c r="BE418" s="196"/>
      <c r="BF418" s="196"/>
      <c r="BG418" s="196"/>
      <c r="BH418" s="196"/>
      <c r="BI418" s="196"/>
      <c r="BJ418" s="196"/>
      <c r="BK418" s="196"/>
      <c r="BL418" s="196"/>
      <c r="BM418" s="196"/>
      <c r="BN418" s="196"/>
      <c r="BO418" s="196"/>
      <c r="BP418" s="196"/>
      <c r="BQ418" s="196"/>
      <c r="BR418" s="196"/>
      <c r="BS418" s="196"/>
      <c r="BT418" s="196"/>
      <c r="BU418" s="196"/>
      <c r="BV418" s="196"/>
      <c r="BW418" s="196"/>
      <c r="BX418" s="196"/>
      <c r="BY418" s="196"/>
      <c r="BZ418" s="196"/>
      <c r="CA418" s="196"/>
      <c r="CB418" s="322"/>
      <c r="CC418" s="196"/>
      <c r="CD418" s="196"/>
      <c r="CE418" s="687"/>
      <c r="CF418" s="687"/>
      <c r="CG418" s="687"/>
    </row>
    <row r="419" spans="1:85" s="20" customFormat="1" ht="15.75" customHeight="1" thickTop="1">
      <c r="A419" s="2575" t="s">
        <v>675</v>
      </c>
      <c r="B419" s="41" t="s">
        <v>1303</v>
      </c>
      <c r="C419" s="3094">
        <f>IF(AB409=0,0,(AB409/S409))</f>
        <v>0</v>
      </c>
      <c r="D419" s="2487"/>
      <c r="E419" s="2487"/>
      <c r="F419" s="2487"/>
      <c r="G419" s="2487"/>
      <c r="H419" s="2487"/>
      <c r="I419" s="2487"/>
      <c r="J419" s="2487"/>
      <c r="K419" s="2487"/>
      <c r="L419" s="2487"/>
      <c r="M419" s="2487"/>
      <c r="N419" s="2487"/>
      <c r="O419" s="2487"/>
      <c r="P419" s="2487"/>
      <c r="Q419" s="2487"/>
      <c r="R419" s="2487"/>
      <c r="S419" s="2487"/>
      <c r="T419" s="2487"/>
      <c r="U419" s="2487"/>
      <c r="V419" s="2487"/>
      <c r="W419" s="2487"/>
      <c r="X419" s="2487"/>
      <c r="Y419" s="2487"/>
      <c r="Z419" s="2487"/>
      <c r="AA419" s="2487"/>
      <c r="AB419" s="2487"/>
      <c r="AC419" s="2487"/>
      <c r="AD419" s="2487"/>
      <c r="AE419" s="2487"/>
      <c r="AF419" s="2487"/>
      <c r="AG419" s="2487"/>
      <c r="AH419" s="2487"/>
      <c r="AI419" s="2487"/>
      <c r="AJ419" s="2487"/>
      <c r="AK419" s="2487"/>
      <c r="AL419" s="2487"/>
      <c r="AM419" s="2487"/>
      <c r="AN419" s="2487"/>
      <c r="AO419" s="2487"/>
      <c r="AP419" s="2487"/>
      <c r="AQ419" s="2487"/>
      <c r="AR419" s="2488"/>
      <c r="AS419" s="25"/>
      <c r="AT419" s="33" t="s">
        <v>4009</v>
      </c>
      <c r="AU419" s="171"/>
      <c r="AV419" s="322"/>
      <c r="AW419" s="196"/>
      <c r="AX419" s="322"/>
      <c r="AY419" s="196"/>
      <c r="AZ419" s="196"/>
      <c r="BA419" s="196"/>
      <c r="BB419" s="196"/>
      <c r="BC419" s="196"/>
      <c r="BD419" s="196"/>
      <c r="BE419" s="196"/>
      <c r="BF419" s="196"/>
      <c r="BG419" s="196"/>
      <c r="BH419" s="196"/>
      <c r="BI419" s="196"/>
      <c r="BJ419" s="196"/>
      <c r="BK419" s="196"/>
      <c r="BL419" s="196"/>
      <c r="BM419" s="196"/>
      <c r="BN419" s="196"/>
      <c r="BO419" s="196"/>
      <c r="BP419" s="196"/>
      <c r="BQ419" s="196"/>
      <c r="BR419" s="196"/>
      <c r="BS419" s="196"/>
      <c r="BT419" s="196"/>
      <c r="BU419" s="196"/>
      <c r="BV419" s="196"/>
      <c r="BW419" s="196"/>
      <c r="BX419" s="196"/>
      <c r="BY419" s="196"/>
      <c r="BZ419" s="196"/>
      <c r="CA419" s="196"/>
      <c r="CB419" s="322"/>
      <c r="CC419" s="196"/>
      <c r="CD419" s="196"/>
      <c r="CE419" s="687"/>
      <c r="CF419" s="687"/>
      <c r="CG419" s="687"/>
    </row>
    <row r="420" spans="1:85" s="20" customFormat="1" ht="15.75" customHeight="1" thickBot="1">
      <c r="A420" s="2575" t="s">
        <v>773</v>
      </c>
      <c r="B420" s="43" t="s">
        <v>1310</v>
      </c>
      <c r="C420" s="3095">
        <f>IF(AC409=0,0,(AC409/S409))</f>
        <v>0</v>
      </c>
      <c r="D420" s="2489"/>
      <c r="E420" s="2489"/>
      <c r="F420" s="2489"/>
      <c r="G420" s="2489"/>
      <c r="H420" s="2489"/>
      <c r="I420" s="2489"/>
      <c r="J420" s="2489"/>
      <c r="K420" s="2489"/>
      <c r="L420" s="2489"/>
      <c r="M420" s="2489"/>
      <c r="N420" s="2489"/>
      <c r="O420" s="2489"/>
      <c r="P420" s="2489"/>
      <c r="Q420" s="2489"/>
      <c r="R420" s="2489"/>
      <c r="S420" s="2489"/>
      <c r="T420" s="2489"/>
      <c r="U420" s="2489"/>
      <c r="V420" s="2489"/>
      <c r="W420" s="2489"/>
      <c r="X420" s="2489"/>
      <c r="Y420" s="2489"/>
      <c r="Z420" s="2489"/>
      <c r="AA420" s="2489"/>
      <c r="AB420" s="2489"/>
      <c r="AC420" s="2489"/>
      <c r="AD420" s="2489"/>
      <c r="AE420" s="2489"/>
      <c r="AF420" s="2489"/>
      <c r="AG420" s="2489"/>
      <c r="AH420" s="2489"/>
      <c r="AI420" s="2489"/>
      <c r="AJ420" s="2489"/>
      <c r="AK420" s="2489"/>
      <c r="AL420" s="2489"/>
      <c r="AM420" s="2489"/>
      <c r="AN420" s="2489"/>
      <c r="AO420" s="2489"/>
      <c r="AP420" s="2489"/>
      <c r="AQ420" s="2489"/>
      <c r="AR420" s="2486"/>
      <c r="AS420" s="25"/>
      <c r="AT420" s="35" t="s">
        <v>4010</v>
      </c>
      <c r="AU420" s="171"/>
      <c r="AV420" s="322"/>
      <c r="AW420" s="196"/>
      <c r="AX420" s="322"/>
      <c r="AY420" s="196"/>
      <c r="AZ420" s="196"/>
      <c r="BA420" s="196"/>
      <c r="BB420" s="196"/>
      <c r="BC420" s="196"/>
      <c r="BD420" s="196"/>
      <c r="BE420" s="196"/>
      <c r="BF420" s="196"/>
      <c r="BG420" s="196"/>
      <c r="BH420" s="196"/>
      <c r="BI420" s="196"/>
      <c r="BJ420" s="196"/>
      <c r="BK420" s="196"/>
      <c r="BL420" s="196"/>
      <c r="BM420" s="196"/>
      <c r="BN420" s="196"/>
      <c r="BO420" s="196"/>
      <c r="BP420" s="196"/>
      <c r="BQ420" s="196"/>
      <c r="BR420" s="196"/>
      <c r="BS420" s="196"/>
      <c r="BT420" s="196"/>
      <c r="BU420" s="196"/>
      <c r="BV420" s="196"/>
      <c r="BW420" s="196"/>
      <c r="BX420" s="196"/>
      <c r="BY420" s="196"/>
      <c r="BZ420" s="196"/>
      <c r="CA420" s="196"/>
      <c r="CB420" s="322"/>
      <c r="CC420" s="196"/>
      <c r="CD420" s="196"/>
      <c r="CE420" s="687"/>
      <c r="CF420" s="687"/>
      <c r="CG420" s="687"/>
    </row>
    <row r="421" spans="1:85" s="20" customFormat="1" ht="15.75" customHeight="1" thickTop="1" thickBot="1">
      <c r="A421" s="687"/>
      <c r="B421" s="29"/>
      <c r="C421" s="1730"/>
      <c r="D421" s="1733"/>
      <c r="E421" s="1733"/>
      <c r="F421" s="1733"/>
      <c r="G421" s="1733"/>
      <c r="H421" s="1733"/>
      <c r="I421" s="1733"/>
      <c r="J421" s="1733"/>
      <c r="K421" s="1730"/>
      <c r="L421" s="1730"/>
      <c r="M421" s="1730"/>
      <c r="N421" s="1730"/>
      <c r="O421" s="1730"/>
      <c r="P421" s="1730"/>
      <c r="Q421" s="1730"/>
      <c r="R421" s="1730"/>
      <c r="S421" s="1730"/>
      <c r="T421" s="1730"/>
      <c r="U421" s="1731"/>
      <c r="V421" s="1731"/>
      <c r="W421" s="1731"/>
      <c r="X421" s="1731"/>
      <c r="Y421" s="1731"/>
      <c r="Z421" s="1731"/>
      <c r="AA421" s="1731"/>
      <c r="AB421" s="1731"/>
      <c r="AC421" s="1734"/>
      <c r="AD421" s="1734"/>
      <c r="AE421" s="1734"/>
      <c r="AF421" s="1731"/>
      <c r="AG421" s="1731"/>
      <c r="AH421" s="1731"/>
      <c r="AI421" s="1731"/>
      <c r="AJ421" s="1731"/>
      <c r="AK421" s="1731"/>
      <c r="AL421" s="1731"/>
      <c r="AM421" s="1731"/>
      <c r="AN421" s="1731"/>
      <c r="AO421" s="1731"/>
      <c r="AP421" s="1731"/>
      <c r="AQ421" s="1730"/>
      <c r="AR421" s="1731"/>
      <c r="AS421" s="25"/>
      <c r="AT421" s="25"/>
      <c r="AU421" s="171"/>
      <c r="AV421" s="322"/>
      <c r="AW421" s="196"/>
      <c r="AX421" s="322"/>
      <c r="AY421" s="196"/>
      <c r="AZ421" s="196"/>
      <c r="BA421" s="196"/>
      <c r="BB421" s="196"/>
      <c r="BC421" s="196"/>
      <c r="BD421" s="196"/>
      <c r="BE421" s="196"/>
      <c r="BF421" s="196"/>
      <c r="BG421" s="196"/>
      <c r="BH421" s="196"/>
      <c r="BI421" s="196"/>
      <c r="BJ421" s="196"/>
      <c r="BK421" s="196"/>
      <c r="BL421" s="196"/>
      <c r="BM421" s="196"/>
      <c r="BN421" s="196"/>
      <c r="BO421" s="196"/>
      <c r="BP421" s="196"/>
      <c r="BQ421" s="196"/>
      <c r="BR421" s="196"/>
      <c r="BS421" s="196"/>
      <c r="BT421" s="196"/>
      <c r="BU421" s="196"/>
      <c r="BV421" s="196"/>
      <c r="BW421" s="196"/>
      <c r="BX421" s="196"/>
      <c r="BY421" s="196"/>
      <c r="BZ421" s="196"/>
      <c r="CA421" s="196"/>
      <c r="CB421" s="322"/>
      <c r="CC421" s="196"/>
      <c r="CD421" s="196"/>
      <c r="CE421" s="687"/>
      <c r="CF421" s="687"/>
      <c r="CG421" s="687"/>
    </row>
    <row r="422" spans="1:85" s="20" customFormat="1" ht="15.75" customHeight="1" thickTop="1" thickBot="1">
      <c r="A422" s="687"/>
      <c r="B422" s="30" t="s">
        <v>4011</v>
      </c>
      <c r="C422" s="1730"/>
      <c r="D422" s="1733"/>
      <c r="E422" s="1733"/>
      <c r="F422" s="1733"/>
      <c r="G422" s="1733"/>
      <c r="H422" s="1733"/>
      <c r="I422" s="1733"/>
      <c r="J422" s="1733"/>
      <c r="K422" s="1730"/>
      <c r="L422" s="1730"/>
      <c r="M422" s="1730"/>
      <c r="N422" s="1730"/>
      <c r="O422" s="1730"/>
      <c r="P422" s="1730"/>
      <c r="Q422" s="1730"/>
      <c r="R422" s="1730"/>
      <c r="S422" s="1730"/>
      <c r="T422" s="1730"/>
      <c r="U422" s="1731"/>
      <c r="V422" s="1731"/>
      <c r="W422" s="1731"/>
      <c r="X422" s="1731"/>
      <c r="Y422" s="1731"/>
      <c r="Z422" s="1731"/>
      <c r="AA422" s="1731"/>
      <c r="AB422" s="1731"/>
      <c r="AC422" s="1731"/>
      <c r="AD422" s="1731"/>
      <c r="AE422" s="1731"/>
      <c r="AF422" s="1731"/>
      <c r="AG422" s="1731"/>
      <c r="AH422" s="1731"/>
      <c r="AI422" s="1731"/>
      <c r="AJ422" s="1731"/>
      <c r="AK422" s="1731"/>
      <c r="AL422" s="1731"/>
      <c r="AM422" s="1731"/>
      <c r="AN422" s="1731"/>
      <c r="AO422" s="1731"/>
      <c r="AP422" s="1731"/>
      <c r="AQ422" s="1730"/>
      <c r="AR422" s="1731"/>
      <c r="AS422" s="25"/>
      <c r="AT422" s="25"/>
      <c r="AU422" s="171"/>
      <c r="AV422" s="322"/>
      <c r="AW422" s="196"/>
      <c r="AX422" s="322"/>
      <c r="AY422" s="196"/>
      <c r="AZ422" s="196"/>
      <c r="BA422" s="196"/>
      <c r="BB422" s="196"/>
      <c r="BC422" s="196"/>
      <c r="BD422" s="196"/>
      <c r="BE422" s="196"/>
      <c r="BF422" s="196"/>
      <c r="BG422" s="196"/>
      <c r="BH422" s="196"/>
      <c r="BI422" s="196"/>
      <c r="BJ422" s="196"/>
      <c r="BK422" s="196"/>
      <c r="BL422" s="196"/>
      <c r="BM422" s="196"/>
      <c r="BN422" s="196"/>
      <c r="BO422" s="196"/>
      <c r="BP422" s="196"/>
      <c r="BQ422" s="196"/>
      <c r="BR422" s="196"/>
      <c r="BS422" s="196"/>
      <c r="BT422" s="196"/>
      <c r="BU422" s="196"/>
      <c r="BV422" s="196"/>
      <c r="BW422" s="196"/>
      <c r="BX422" s="196"/>
      <c r="BY422" s="196"/>
      <c r="BZ422" s="196"/>
      <c r="CA422" s="196"/>
      <c r="CB422" s="322"/>
      <c r="CC422" s="196"/>
      <c r="CD422" s="196"/>
      <c r="CE422" s="687"/>
      <c r="CF422" s="687"/>
      <c r="CG422" s="687"/>
    </row>
    <row r="423" spans="1:85" s="20" customFormat="1" ht="15.75" customHeight="1" thickTop="1">
      <c r="A423" s="2575" t="s">
        <v>675</v>
      </c>
      <c r="B423" s="45" t="s">
        <v>4012</v>
      </c>
      <c r="C423" s="2445">
        <f>IF(E440=0,0,E440/H440)</f>
        <v>0</v>
      </c>
      <c r="D423" s="2487"/>
      <c r="E423" s="2487"/>
      <c r="F423" s="2487"/>
      <c r="G423" s="2487"/>
      <c r="H423" s="2487"/>
      <c r="I423" s="2487"/>
      <c r="J423" s="2487"/>
      <c r="K423" s="2487"/>
      <c r="L423" s="2487"/>
      <c r="M423" s="2487"/>
      <c r="N423" s="2487"/>
      <c r="O423" s="2487"/>
      <c r="P423" s="2487"/>
      <c r="Q423" s="2487"/>
      <c r="R423" s="2487"/>
      <c r="S423" s="2487"/>
      <c r="T423" s="2487"/>
      <c r="U423" s="2487"/>
      <c r="V423" s="2487"/>
      <c r="W423" s="2487"/>
      <c r="X423" s="2487"/>
      <c r="Y423" s="2487"/>
      <c r="Z423" s="2487"/>
      <c r="AA423" s="2487"/>
      <c r="AB423" s="2487"/>
      <c r="AC423" s="2487"/>
      <c r="AD423" s="2487"/>
      <c r="AE423" s="2487"/>
      <c r="AF423" s="2487"/>
      <c r="AG423" s="2487"/>
      <c r="AH423" s="2487"/>
      <c r="AI423" s="2487"/>
      <c r="AJ423" s="2487"/>
      <c r="AK423" s="2487"/>
      <c r="AL423" s="2487"/>
      <c r="AM423" s="2487"/>
      <c r="AN423" s="2487"/>
      <c r="AO423" s="2487"/>
      <c r="AP423" s="2487"/>
      <c r="AQ423" s="2487"/>
      <c r="AR423" s="2488"/>
      <c r="AS423" s="46"/>
      <c r="AT423" s="33" t="s">
        <v>4013</v>
      </c>
      <c r="AU423" s="171"/>
      <c r="AV423" s="322"/>
      <c r="AW423" s="196"/>
      <c r="AX423" s="322"/>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c r="BT423" s="196"/>
      <c r="BU423" s="196"/>
      <c r="BV423" s="196"/>
      <c r="BW423" s="196"/>
      <c r="BX423" s="196"/>
      <c r="BY423" s="196"/>
      <c r="BZ423" s="196"/>
      <c r="CA423" s="196"/>
      <c r="CB423" s="322"/>
      <c r="CC423" s="196"/>
      <c r="CD423" s="196"/>
      <c r="CE423" s="687"/>
      <c r="CF423" s="687"/>
      <c r="CG423" s="687"/>
    </row>
    <row r="424" spans="1:85" s="20" customFormat="1" ht="15.75" customHeight="1">
      <c r="A424" s="687"/>
      <c r="B424" s="47" t="s">
        <v>4014</v>
      </c>
      <c r="C424" s="2446">
        <f>IF(D440=0,0,D440/H440)</f>
        <v>0</v>
      </c>
      <c r="D424" s="2490"/>
      <c r="E424" s="2490"/>
      <c r="F424" s="2490"/>
      <c r="G424" s="2490"/>
      <c r="H424" s="2490"/>
      <c r="I424" s="2490"/>
      <c r="J424" s="2490"/>
      <c r="K424" s="2490"/>
      <c r="L424" s="2490"/>
      <c r="M424" s="2490"/>
      <c r="N424" s="2490"/>
      <c r="O424" s="2490"/>
      <c r="P424" s="2490"/>
      <c r="Q424" s="2490"/>
      <c r="R424" s="2490"/>
      <c r="S424" s="2490"/>
      <c r="T424" s="2490"/>
      <c r="U424" s="2490"/>
      <c r="V424" s="2490"/>
      <c r="W424" s="2490"/>
      <c r="X424" s="2490"/>
      <c r="Y424" s="2490"/>
      <c r="Z424" s="2490"/>
      <c r="AA424" s="2490"/>
      <c r="AB424" s="2490"/>
      <c r="AC424" s="2490"/>
      <c r="AD424" s="2490"/>
      <c r="AE424" s="2490"/>
      <c r="AF424" s="2490"/>
      <c r="AG424" s="2490"/>
      <c r="AH424" s="2490"/>
      <c r="AI424" s="2490"/>
      <c r="AJ424" s="2490"/>
      <c r="AK424" s="2490"/>
      <c r="AL424" s="2490"/>
      <c r="AM424" s="2490"/>
      <c r="AN424" s="2490"/>
      <c r="AO424" s="2490"/>
      <c r="AP424" s="2490"/>
      <c r="AQ424" s="2490"/>
      <c r="AR424" s="2491"/>
      <c r="AS424" s="46"/>
      <c r="AT424" s="34" t="s">
        <v>4015</v>
      </c>
      <c r="AU424" s="171"/>
      <c r="AV424" s="322"/>
      <c r="AW424" s="196"/>
      <c r="AX424" s="322"/>
      <c r="AY424" s="196"/>
      <c r="AZ424" s="196"/>
      <c r="BA424" s="196"/>
      <c r="BB424" s="196"/>
      <c r="BC424" s="196"/>
      <c r="BD424" s="196"/>
      <c r="BE424" s="196"/>
      <c r="BF424" s="196"/>
      <c r="BG424" s="196"/>
      <c r="BH424" s="196"/>
      <c r="BI424" s="196"/>
      <c r="BJ424" s="196"/>
      <c r="BK424" s="196"/>
      <c r="BL424" s="196"/>
      <c r="BM424" s="196"/>
      <c r="BN424" s="196"/>
      <c r="BO424" s="196"/>
      <c r="BP424" s="196"/>
      <c r="BQ424" s="196"/>
      <c r="BR424" s="196"/>
      <c r="BS424" s="196"/>
      <c r="BT424" s="196"/>
      <c r="BU424" s="196"/>
      <c r="BV424" s="196"/>
      <c r="BW424" s="196"/>
      <c r="BX424" s="196"/>
      <c r="BY424" s="196"/>
      <c r="BZ424" s="196"/>
      <c r="CA424" s="196"/>
      <c r="CB424" s="322"/>
      <c r="CC424" s="196"/>
      <c r="CD424" s="196"/>
      <c r="CE424" s="687"/>
      <c r="CF424" s="687"/>
      <c r="CG424" s="687"/>
    </row>
    <row r="425" spans="1:85" s="20" customFormat="1" ht="15.75" customHeight="1">
      <c r="A425" s="687"/>
      <c r="B425" s="3120" t="s">
        <v>4016</v>
      </c>
      <c r="C425" s="2446">
        <f>IF(F440=0,0,F440/H440)</f>
        <v>0</v>
      </c>
      <c r="D425" s="2490"/>
      <c r="E425" s="2490"/>
      <c r="F425" s="2490"/>
      <c r="G425" s="2490"/>
      <c r="H425" s="2490"/>
      <c r="I425" s="2490"/>
      <c r="J425" s="2490"/>
      <c r="K425" s="2490"/>
      <c r="L425" s="2490"/>
      <c r="M425" s="2490"/>
      <c r="N425" s="2490"/>
      <c r="O425" s="2490"/>
      <c r="P425" s="2490"/>
      <c r="Q425" s="2490"/>
      <c r="R425" s="2490"/>
      <c r="S425" s="2490"/>
      <c r="T425" s="2490"/>
      <c r="U425" s="2490"/>
      <c r="V425" s="2490"/>
      <c r="W425" s="2490"/>
      <c r="X425" s="2490"/>
      <c r="Y425" s="2490"/>
      <c r="Z425" s="2490"/>
      <c r="AA425" s="2490"/>
      <c r="AB425" s="2490"/>
      <c r="AC425" s="2490"/>
      <c r="AD425" s="2490"/>
      <c r="AE425" s="2490"/>
      <c r="AF425" s="2490"/>
      <c r="AG425" s="2490"/>
      <c r="AH425" s="2490"/>
      <c r="AI425" s="2490"/>
      <c r="AJ425" s="2490"/>
      <c r="AK425" s="2490"/>
      <c r="AL425" s="2490"/>
      <c r="AM425" s="2490"/>
      <c r="AN425" s="2490"/>
      <c r="AO425" s="2490"/>
      <c r="AP425" s="2490"/>
      <c r="AQ425" s="2490"/>
      <c r="AR425" s="2491"/>
      <c r="AS425" s="46"/>
      <c r="AT425" s="34" t="s">
        <v>4017</v>
      </c>
      <c r="AU425" s="171"/>
      <c r="AV425" s="322"/>
      <c r="AW425" s="196"/>
      <c r="AX425" s="322"/>
      <c r="AY425" s="196"/>
      <c r="AZ425" s="196"/>
      <c r="BA425" s="196"/>
      <c r="BB425" s="196"/>
      <c r="BC425" s="196"/>
      <c r="BD425" s="196"/>
      <c r="BE425" s="196"/>
      <c r="BF425" s="196"/>
      <c r="BG425" s="196"/>
      <c r="BH425" s="196"/>
      <c r="BI425" s="196"/>
      <c r="BJ425" s="196"/>
      <c r="BK425" s="196"/>
      <c r="BL425" s="196"/>
      <c r="BM425" s="196"/>
      <c r="BN425" s="196"/>
      <c r="BO425" s="196"/>
      <c r="BP425" s="196"/>
      <c r="BQ425" s="196"/>
      <c r="BR425" s="196"/>
      <c r="BS425" s="196"/>
      <c r="BT425" s="196"/>
      <c r="BU425" s="196"/>
      <c r="BV425" s="196"/>
      <c r="BW425" s="196"/>
      <c r="BX425" s="196"/>
      <c r="BY425" s="196"/>
      <c r="BZ425" s="196"/>
      <c r="CA425" s="196"/>
      <c r="CB425" s="322"/>
      <c r="CC425" s="196"/>
      <c r="CD425" s="196"/>
      <c r="CE425" s="687"/>
      <c r="CF425" s="687"/>
      <c r="CG425" s="687"/>
    </row>
    <row r="426" spans="1:85" s="20" customFormat="1" ht="15.75" customHeight="1">
      <c r="A426" s="687"/>
      <c r="B426" s="3120" t="s">
        <v>4018</v>
      </c>
      <c r="C426" s="2446">
        <f>IF(G440=0,0,G440/H440)</f>
        <v>0</v>
      </c>
      <c r="D426" s="2490"/>
      <c r="E426" s="2490"/>
      <c r="F426" s="2490"/>
      <c r="G426" s="2490"/>
      <c r="H426" s="2490"/>
      <c r="I426" s="2490"/>
      <c r="J426" s="2490"/>
      <c r="K426" s="2490"/>
      <c r="L426" s="2490"/>
      <c r="M426" s="2490"/>
      <c r="N426" s="2490"/>
      <c r="O426" s="2490"/>
      <c r="P426" s="2490"/>
      <c r="Q426" s="2490"/>
      <c r="R426" s="2490"/>
      <c r="S426" s="2490"/>
      <c r="T426" s="2490"/>
      <c r="U426" s="2490"/>
      <c r="V426" s="2490"/>
      <c r="W426" s="2490"/>
      <c r="X426" s="2490"/>
      <c r="Y426" s="2490"/>
      <c r="Z426" s="2490"/>
      <c r="AA426" s="2490"/>
      <c r="AB426" s="2490"/>
      <c r="AC426" s="2490"/>
      <c r="AD426" s="2490"/>
      <c r="AE426" s="2490"/>
      <c r="AF426" s="2490"/>
      <c r="AG426" s="2490"/>
      <c r="AH426" s="2490"/>
      <c r="AI426" s="2490"/>
      <c r="AJ426" s="2490"/>
      <c r="AK426" s="2490"/>
      <c r="AL426" s="2490"/>
      <c r="AM426" s="2490"/>
      <c r="AN426" s="2490"/>
      <c r="AO426" s="2490"/>
      <c r="AP426" s="2490"/>
      <c r="AQ426" s="2490"/>
      <c r="AR426" s="2491"/>
      <c r="AS426" s="46"/>
      <c r="AT426" s="34" t="s">
        <v>4019</v>
      </c>
      <c r="AU426" s="171"/>
      <c r="AV426" s="322"/>
      <c r="AW426" s="196"/>
      <c r="AX426" s="322"/>
      <c r="AY426" s="196"/>
      <c r="AZ426" s="196"/>
      <c r="BA426" s="196"/>
      <c r="BB426" s="196"/>
      <c r="BC426" s="196"/>
      <c r="BD426" s="196"/>
      <c r="BE426" s="196"/>
      <c r="BF426" s="196"/>
      <c r="BG426" s="196"/>
      <c r="BH426" s="196"/>
      <c r="BI426" s="196"/>
      <c r="BJ426" s="196"/>
      <c r="BK426" s="196"/>
      <c r="BL426" s="196"/>
      <c r="BM426" s="196"/>
      <c r="BN426" s="196"/>
      <c r="BO426" s="196"/>
      <c r="BP426" s="196"/>
      <c r="BQ426" s="196"/>
      <c r="BR426" s="196"/>
      <c r="BS426" s="196"/>
      <c r="BT426" s="196"/>
      <c r="BU426" s="196"/>
      <c r="BV426" s="196"/>
      <c r="BW426" s="196"/>
      <c r="BX426" s="196"/>
      <c r="BY426" s="196"/>
      <c r="BZ426" s="196"/>
      <c r="CA426" s="196"/>
      <c r="CB426" s="322"/>
      <c r="CC426" s="196"/>
      <c r="CD426" s="196"/>
      <c r="CE426" s="687"/>
      <c r="CF426" s="687"/>
      <c r="CG426" s="687"/>
    </row>
    <row r="427" spans="1:85" s="20" customFormat="1" ht="39.75" customHeight="1">
      <c r="A427" s="687"/>
      <c r="B427" s="3121" t="s">
        <v>4020</v>
      </c>
      <c r="C427" s="2446">
        <f>IF((F440+G440)=0,0,(F440+G440)/H440)</f>
        <v>0</v>
      </c>
      <c r="D427" s="2490"/>
      <c r="E427" s="2490"/>
      <c r="F427" s="2490"/>
      <c r="G427" s="2490"/>
      <c r="H427" s="2490"/>
      <c r="I427" s="2490"/>
      <c r="J427" s="2490"/>
      <c r="K427" s="2490"/>
      <c r="L427" s="2490"/>
      <c r="M427" s="2490"/>
      <c r="N427" s="2490"/>
      <c r="O427" s="2490"/>
      <c r="P427" s="2490"/>
      <c r="Q427" s="2490"/>
      <c r="R427" s="2490"/>
      <c r="S427" s="2490"/>
      <c r="T427" s="2490"/>
      <c r="U427" s="2490"/>
      <c r="V427" s="2490"/>
      <c r="W427" s="2490"/>
      <c r="X427" s="2490"/>
      <c r="Y427" s="2490"/>
      <c r="Z427" s="2490"/>
      <c r="AA427" s="2490"/>
      <c r="AB427" s="2490"/>
      <c r="AC427" s="2490"/>
      <c r="AD427" s="2490"/>
      <c r="AE427" s="2490"/>
      <c r="AF427" s="2490"/>
      <c r="AG427" s="2490"/>
      <c r="AH427" s="2490"/>
      <c r="AI427" s="2490"/>
      <c r="AJ427" s="2490"/>
      <c r="AK427" s="2490"/>
      <c r="AL427" s="2490"/>
      <c r="AM427" s="2490"/>
      <c r="AN427" s="2490"/>
      <c r="AO427" s="2490"/>
      <c r="AP427" s="2490"/>
      <c r="AQ427" s="2490"/>
      <c r="AR427" s="2491"/>
      <c r="AS427" s="46"/>
      <c r="AT427" s="34" t="s">
        <v>4021</v>
      </c>
      <c r="AU427" s="171"/>
      <c r="AV427" s="322"/>
      <c r="AW427" s="196"/>
      <c r="AX427" s="322"/>
      <c r="AY427" s="196"/>
      <c r="AZ427" s="196"/>
      <c r="BA427" s="196"/>
      <c r="BB427" s="196"/>
      <c r="BC427" s="196"/>
      <c r="BD427" s="196"/>
      <c r="BE427" s="196"/>
      <c r="BF427" s="196"/>
      <c r="BG427" s="196"/>
      <c r="BH427" s="196"/>
      <c r="BI427" s="196"/>
      <c r="BJ427" s="196"/>
      <c r="BK427" s="196"/>
      <c r="BL427" s="196"/>
      <c r="BM427" s="196"/>
      <c r="BN427" s="196"/>
      <c r="BO427" s="196"/>
      <c r="BP427" s="196"/>
      <c r="BQ427" s="196"/>
      <c r="BR427" s="196"/>
      <c r="BS427" s="196"/>
      <c r="BT427" s="196"/>
      <c r="BU427" s="196"/>
      <c r="BV427" s="196"/>
      <c r="BW427" s="196"/>
      <c r="BX427" s="196"/>
      <c r="BY427" s="196"/>
      <c r="BZ427" s="196"/>
      <c r="CA427" s="196"/>
      <c r="CB427" s="322"/>
      <c r="CC427" s="196"/>
      <c r="CD427" s="196"/>
      <c r="CE427" s="687"/>
      <c r="CF427" s="687"/>
      <c r="CG427" s="687"/>
    </row>
    <row r="428" spans="1:85" s="20" customFormat="1" ht="35.25" customHeight="1">
      <c r="A428" s="687"/>
      <c r="B428" s="48" t="s">
        <v>4022</v>
      </c>
      <c r="C428" s="2446">
        <f>IF((D440+F440+G440)=0,0,(D440+F440+G440)/H440)</f>
        <v>0</v>
      </c>
      <c r="D428" s="2490"/>
      <c r="E428" s="2490"/>
      <c r="F428" s="2490"/>
      <c r="G428" s="2490"/>
      <c r="H428" s="2490"/>
      <c r="I428" s="2490"/>
      <c r="J428" s="2490"/>
      <c r="K428" s="2490"/>
      <c r="L428" s="2490"/>
      <c r="M428" s="2490"/>
      <c r="N428" s="2490"/>
      <c r="O428" s="2490"/>
      <c r="P428" s="2490"/>
      <c r="Q428" s="2490"/>
      <c r="R428" s="2490"/>
      <c r="S428" s="2490"/>
      <c r="T428" s="2490"/>
      <c r="U428" s="2490"/>
      <c r="V428" s="2490"/>
      <c r="W428" s="2490"/>
      <c r="X428" s="2490"/>
      <c r="Y428" s="2490"/>
      <c r="Z428" s="2490"/>
      <c r="AA428" s="2490"/>
      <c r="AB428" s="2490"/>
      <c r="AC428" s="2490"/>
      <c r="AD428" s="2490"/>
      <c r="AE428" s="2490"/>
      <c r="AF428" s="2490"/>
      <c r="AG428" s="2490"/>
      <c r="AH428" s="2490"/>
      <c r="AI428" s="2490"/>
      <c r="AJ428" s="2490"/>
      <c r="AK428" s="2490"/>
      <c r="AL428" s="2490"/>
      <c r="AM428" s="2490"/>
      <c r="AN428" s="2490"/>
      <c r="AO428" s="2490"/>
      <c r="AP428" s="2490"/>
      <c r="AQ428" s="2490"/>
      <c r="AR428" s="2491"/>
      <c r="AS428" s="46"/>
      <c r="AT428" s="34" t="s">
        <v>4023</v>
      </c>
      <c r="AU428" s="171"/>
      <c r="AV428" s="322"/>
      <c r="AW428" s="196"/>
      <c r="AX428" s="322"/>
      <c r="AY428" s="196"/>
      <c r="AZ428" s="196"/>
      <c r="BA428" s="196"/>
      <c r="BB428" s="196"/>
      <c r="BC428" s="196"/>
      <c r="BD428" s="196"/>
      <c r="BE428" s="196"/>
      <c r="BF428" s="196"/>
      <c r="BG428" s="196"/>
      <c r="BH428" s="196"/>
      <c r="BI428" s="196"/>
      <c r="BJ428" s="196"/>
      <c r="BK428" s="196"/>
      <c r="BL428" s="196"/>
      <c r="BM428" s="196"/>
      <c r="BN428" s="196"/>
      <c r="BO428" s="196"/>
      <c r="BP428" s="196"/>
      <c r="BQ428" s="196"/>
      <c r="BR428" s="196"/>
      <c r="BS428" s="196"/>
      <c r="BT428" s="196"/>
      <c r="BU428" s="196"/>
      <c r="BV428" s="196"/>
      <c r="BW428" s="196"/>
      <c r="BX428" s="196"/>
      <c r="BY428" s="196"/>
      <c r="BZ428" s="196"/>
      <c r="CA428" s="196"/>
      <c r="CB428" s="322"/>
      <c r="CC428" s="196"/>
      <c r="CD428" s="196"/>
      <c r="CE428" s="687"/>
      <c r="CF428" s="687"/>
      <c r="CG428" s="687"/>
    </row>
    <row r="429" spans="1:85" s="20" customFormat="1" ht="15.75" customHeight="1" thickBot="1">
      <c r="A429" s="2575" t="s">
        <v>773</v>
      </c>
      <c r="B429" s="49" t="s">
        <v>1318</v>
      </c>
      <c r="C429" s="3096">
        <f>IF($U$409=0,0,$U$409/$S$409)</f>
        <v>0</v>
      </c>
      <c r="D429" s="2489"/>
      <c r="E429" s="2489"/>
      <c r="F429" s="2489"/>
      <c r="G429" s="2489"/>
      <c r="H429" s="2489"/>
      <c r="I429" s="2489"/>
      <c r="J429" s="2489"/>
      <c r="K429" s="2489"/>
      <c r="L429" s="2489"/>
      <c r="M429" s="2489"/>
      <c r="N429" s="2489"/>
      <c r="O429" s="2489"/>
      <c r="P429" s="2489"/>
      <c r="Q429" s="2489"/>
      <c r="R429" s="2489"/>
      <c r="S429" s="2489"/>
      <c r="T429" s="2489"/>
      <c r="U429" s="2489"/>
      <c r="V429" s="2489"/>
      <c r="W429" s="2489"/>
      <c r="X429" s="2489"/>
      <c r="Y429" s="2489"/>
      <c r="Z429" s="2489"/>
      <c r="AA429" s="2489"/>
      <c r="AB429" s="2489"/>
      <c r="AC429" s="2489"/>
      <c r="AD429" s="2489"/>
      <c r="AE429" s="2489"/>
      <c r="AF429" s="2489"/>
      <c r="AG429" s="2489"/>
      <c r="AH429" s="2489"/>
      <c r="AI429" s="2489"/>
      <c r="AJ429" s="2489"/>
      <c r="AK429" s="2489"/>
      <c r="AL429" s="2489"/>
      <c r="AM429" s="2489"/>
      <c r="AN429" s="2489"/>
      <c r="AO429" s="2489"/>
      <c r="AP429" s="2489"/>
      <c r="AQ429" s="2489"/>
      <c r="AR429" s="2486"/>
      <c r="AS429" s="46"/>
      <c r="AT429" s="35" t="s">
        <v>4024</v>
      </c>
      <c r="AU429" s="171"/>
      <c r="AV429" s="322"/>
      <c r="AW429" s="196"/>
      <c r="AX429" s="322"/>
      <c r="AY429" s="196"/>
      <c r="AZ429" s="196"/>
      <c r="BA429" s="196"/>
      <c r="BB429" s="196"/>
      <c r="BC429" s="196"/>
      <c r="BD429" s="196"/>
      <c r="BE429" s="196"/>
      <c r="BF429" s="196"/>
      <c r="BG429" s="196"/>
      <c r="BH429" s="196"/>
      <c r="BI429" s="196"/>
      <c r="BJ429" s="196"/>
      <c r="BK429" s="196"/>
      <c r="BL429" s="196"/>
      <c r="BM429" s="196"/>
      <c r="BN429" s="196"/>
      <c r="BO429" s="196"/>
      <c r="BP429" s="196"/>
      <c r="BQ429" s="196"/>
      <c r="BR429" s="196"/>
      <c r="BS429" s="196"/>
      <c r="BT429" s="196"/>
      <c r="BU429" s="196"/>
      <c r="BV429" s="196"/>
      <c r="BW429" s="196"/>
      <c r="BX429" s="196"/>
      <c r="BY429" s="196"/>
      <c r="BZ429" s="196"/>
      <c r="CA429" s="196"/>
      <c r="CB429" s="322"/>
      <c r="CC429" s="196"/>
      <c r="CD429" s="196"/>
      <c r="CE429" s="687"/>
      <c r="CF429" s="687"/>
      <c r="CG429" s="687"/>
    </row>
    <row r="430" spans="1:85" s="20" customFormat="1" ht="17.25" thickTop="1" thickBot="1">
      <c r="A430" s="687"/>
      <c r="B430" s="39"/>
      <c r="C430" s="39"/>
      <c r="D430" s="39"/>
      <c r="E430" s="39"/>
      <c r="F430" s="39"/>
      <c r="G430" s="39"/>
      <c r="H430" s="39"/>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25"/>
      <c r="AU430" s="171"/>
      <c r="AV430" s="322"/>
      <c r="AW430" s="196"/>
      <c r="AX430" s="322"/>
      <c r="AY430" s="196"/>
      <c r="AZ430" s="196"/>
      <c r="BA430" s="196"/>
      <c r="BB430" s="196"/>
      <c r="BC430" s="196"/>
      <c r="BD430" s="196"/>
      <c r="BE430" s="196"/>
      <c r="BF430" s="196"/>
      <c r="BG430" s="196"/>
      <c r="BH430" s="196"/>
      <c r="BI430" s="196"/>
      <c r="BJ430" s="196"/>
      <c r="BK430" s="196"/>
      <c r="BL430" s="196"/>
      <c r="BM430" s="196"/>
      <c r="BN430" s="196"/>
      <c r="BO430" s="196"/>
      <c r="BP430" s="196"/>
      <c r="BQ430" s="196"/>
      <c r="BR430" s="196"/>
      <c r="BS430" s="196"/>
      <c r="BT430" s="196"/>
      <c r="BU430" s="196"/>
      <c r="BV430" s="196"/>
      <c r="BW430" s="196"/>
      <c r="BX430" s="196"/>
      <c r="BY430" s="196"/>
      <c r="BZ430" s="196"/>
      <c r="CA430" s="196"/>
      <c r="CB430" s="322"/>
      <c r="CC430" s="196"/>
      <c r="CD430" s="196"/>
      <c r="CE430" s="687"/>
      <c r="CF430" s="687"/>
      <c r="CG430" s="687"/>
    </row>
    <row r="431" spans="1:85" s="20" customFormat="1" ht="17.25" thickTop="1" thickBot="1">
      <c r="A431" s="2418"/>
      <c r="B431" s="3061" t="s">
        <v>4025</v>
      </c>
      <c r="C431" s="39"/>
      <c r="D431" s="2413" t="s">
        <v>4026</v>
      </c>
      <c r="E431" s="2412" t="s">
        <v>4027</v>
      </c>
      <c r="F431" s="2412" t="s">
        <v>1251</v>
      </c>
      <c r="G431" s="2412" t="s">
        <v>1252</v>
      </c>
      <c r="H431" s="2414" t="s">
        <v>4028</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3062"/>
      <c r="AU431" s="171"/>
      <c r="AV431" s="322"/>
      <c r="AW431" s="196"/>
      <c r="AX431" s="322"/>
      <c r="AY431" s="196"/>
      <c r="AZ431" s="196"/>
      <c r="BA431" s="196"/>
      <c r="BB431" s="196"/>
      <c r="BC431" s="196"/>
      <c r="BD431" s="196"/>
      <c r="BE431" s="196"/>
      <c r="BF431" s="196"/>
      <c r="BG431" s="196"/>
      <c r="BH431" s="196"/>
      <c r="BI431" s="196"/>
      <c r="BJ431" s="196"/>
      <c r="BK431" s="196"/>
      <c r="BL431" s="196"/>
      <c r="BM431" s="196"/>
      <c r="BN431" s="196"/>
      <c r="BO431" s="196"/>
      <c r="BP431" s="196"/>
      <c r="BQ431" s="196"/>
      <c r="BR431" s="196"/>
      <c r="BS431" s="196"/>
      <c r="BT431" s="196"/>
      <c r="BU431" s="196"/>
      <c r="BV431" s="196"/>
      <c r="BW431" s="196"/>
      <c r="BX431" s="196"/>
      <c r="BY431" s="196"/>
      <c r="BZ431" s="196"/>
      <c r="CA431" s="196"/>
      <c r="CB431" s="322"/>
      <c r="CC431" s="196"/>
      <c r="CD431" s="196"/>
      <c r="CE431" s="687"/>
      <c r="CF431" s="687"/>
      <c r="CG431" s="687"/>
    </row>
    <row r="432" spans="1:85" s="20" customFormat="1" ht="16.5" thickTop="1">
      <c r="A432" s="2575" t="s">
        <v>675</v>
      </c>
      <c r="B432" s="2415" t="s">
        <v>3575</v>
      </c>
      <c r="C432" s="39"/>
      <c r="D432" s="2458">
        <f>SUMIFS($AB$9:$AB$408,$H$9:$H$408,D$431)</f>
        <v>0</v>
      </c>
      <c r="E432" s="2459">
        <f>SUMIFS($AB$9:$AB$408,$H$9:$H$408,E$431)</f>
        <v>0</v>
      </c>
      <c r="F432" s="2459">
        <f>SUMIFS($AB$9:$AB$408,$H$9:$H$408,F$431)</f>
        <v>0</v>
      </c>
      <c r="G432" s="2459">
        <f>SUMIFS($AB$9:$AB$408,$H$9:$H$408,G$431)</f>
        <v>0</v>
      </c>
      <c r="H432" s="2460">
        <f>SUM(D432:G432)</f>
        <v>0</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3063" t="s">
        <v>4029</v>
      </c>
      <c r="AU432" s="171"/>
      <c r="AV432" s="322"/>
      <c r="AW432" s="196"/>
      <c r="AX432" s="322"/>
      <c r="AY432" s="196"/>
      <c r="AZ432" s="196"/>
      <c r="BA432" s="196"/>
      <c r="BB432" s="196"/>
      <c r="BC432" s="196"/>
      <c r="BD432" s="196"/>
      <c r="BE432" s="196"/>
      <c r="BF432" s="196"/>
      <c r="BG432" s="196"/>
      <c r="BH432" s="196"/>
      <c r="BI432" s="196"/>
      <c r="BJ432" s="196"/>
      <c r="BK432" s="196"/>
      <c r="BL432" s="196"/>
      <c r="BM432" s="196"/>
      <c r="BN432" s="196"/>
      <c r="BO432" s="196"/>
      <c r="BP432" s="196"/>
      <c r="BQ432" s="196"/>
      <c r="BR432" s="196"/>
      <c r="BS432" s="196"/>
      <c r="BT432" s="196"/>
      <c r="BU432" s="196"/>
      <c r="BV432" s="196"/>
      <c r="BW432" s="196"/>
      <c r="BX432" s="196"/>
      <c r="BY432" s="196"/>
      <c r="BZ432" s="196"/>
      <c r="CA432" s="196"/>
      <c r="CB432" s="322"/>
      <c r="CC432" s="196"/>
      <c r="CD432" s="196"/>
      <c r="CE432" s="687"/>
      <c r="CF432" s="687"/>
      <c r="CG432" s="687"/>
    </row>
    <row r="433" spans="1:85" s="20" customFormat="1" ht="30">
      <c r="A433" s="2418"/>
      <c r="B433" s="2457" t="s">
        <v>4030</v>
      </c>
      <c r="C433" s="39"/>
      <c r="D433" s="2458">
        <f>SUMIFS($S$9:$S$408,$H$9:$H$408,D$431)</f>
        <v>0</v>
      </c>
      <c r="E433" s="2459">
        <f>SUMIFS($S$9:$S$408,$H$9:$H$408,E$431)</f>
        <v>0</v>
      </c>
      <c r="F433" s="2459">
        <f>SUMIFS($S$9:$S$408,$H$9:$H$408,F$431)</f>
        <v>0</v>
      </c>
      <c r="G433" s="2459">
        <f>SUMIFS($S$9:$S$408,$H$9:$H$408,G$431)</f>
        <v>0</v>
      </c>
      <c r="H433" s="2460">
        <f>SUM(D433:G433)</f>
        <v>0</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4031</v>
      </c>
      <c r="AU433" s="171"/>
      <c r="AV433" s="322"/>
      <c r="AW433" s="196"/>
      <c r="AX433" s="322"/>
      <c r="AY433" s="196"/>
      <c r="AZ433" s="196"/>
      <c r="BA433" s="196"/>
      <c r="BB433" s="196"/>
      <c r="BC433" s="196"/>
      <c r="BD433" s="196"/>
      <c r="BE433" s="196"/>
      <c r="BF433" s="196"/>
      <c r="BG433" s="196"/>
      <c r="BH433" s="196"/>
      <c r="BI433" s="196"/>
      <c r="BJ433" s="196"/>
      <c r="BK433" s="196"/>
      <c r="BL433" s="196"/>
      <c r="BM433" s="196"/>
      <c r="BN433" s="196"/>
      <c r="BO433" s="196"/>
      <c r="BP433" s="196"/>
      <c r="BQ433" s="196"/>
      <c r="BR433" s="196"/>
      <c r="BS433" s="196"/>
      <c r="BT433" s="196"/>
      <c r="BU433" s="196"/>
      <c r="BV433" s="196"/>
      <c r="BW433" s="196"/>
      <c r="BX433" s="196"/>
      <c r="BY433" s="196"/>
      <c r="BZ433" s="196"/>
      <c r="CA433" s="196"/>
      <c r="CB433" s="322"/>
      <c r="CC433" s="196"/>
      <c r="CD433" s="196"/>
      <c r="CE433" s="687"/>
      <c r="CF433" s="687"/>
      <c r="CG433" s="687"/>
    </row>
    <row r="434" spans="1:85" s="20" customFormat="1" ht="15.75">
      <c r="A434" s="2418"/>
      <c r="B434" s="2415" t="s">
        <v>4032</v>
      </c>
      <c r="C434" s="39"/>
      <c r="D434" s="3079" t="str">
        <f>IFERROR(D433/$H433,"")</f>
        <v/>
      </c>
      <c r="E434" s="3080" t="str">
        <f>IFERROR(E433/$H433,"")</f>
        <v/>
      </c>
      <c r="F434" s="3080" t="str">
        <f>IFERROR(F433/$H433,"")</f>
        <v/>
      </c>
      <c r="G434" s="3080" t="str">
        <f>IFERROR(G433/$H433,"")</f>
        <v/>
      </c>
      <c r="H434" s="3081" t="str">
        <f>IFERROR(H433/$H433,"")</f>
        <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4033</v>
      </c>
      <c r="AU434" s="171"/>
      <c r="AV434" s="322"/>
      <c r="AW434" s="196"/>
      <c r="AX434" s="322"/>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c r="BT434" s="196"/>
      <c r="BU434" s="196"/>
      <c r="BV434" s="196"/>
      <c r="BW434" s="196"/>
      <c r="BX434" s="196"/>
      <c r="BY434" s="196"/>
      <c r="BZ434" s="196"/>
      <c r="CA434" s="196"/>
      <c r="CB434" s="322"/>
      <c r="CC434" s="196"/>
      <c r="CD434" s="196"/>
      <c r="CE434" s="687"/>
      <c r="CF434" s="687"/>
      <c r="CG434" s="687"/>
    </row>
    <row r="435" spans="1:85" s="20" customFormat="1" ht="15.75">
      <c r="A435" s="2418"/>
      <c r="B435" s="3097" t="str">
        <f>"Cost of debt - "&amp;B431</f>
        <v xml:space="preserve">Cost of debt - Cost of debt breakdown: Pre swap </v>
      </c>
      <c r="C435" s="39"/>
      <c r="D435" s="2461">
        <f>IFERROR(D432/D433,0)</f>
        <v>0</v>
      </c>
      <c r="E435" s="2462">
        <f t="shared" ref="E435:H435" si="217">IFERROR(E432/E433,0)</f>
        <v>0</v>
      </c>
      <c r="F435" s="2462">
        <f>IFERROR(F432/F433,0)</f>
        <v>0</v>
      </c>
      <c r="G435" s="2462">
        <f t="shared" si="217"/>
        <v>0</v>
      </c>
      <c r="H435" s="2463">
        <f t="shared" si="217"/>
        <v>0</v>
      </c>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4" t="s">
        <v>4034</v>
      </c>
      <c r="AU435" s="171"/>
      <c r="AV435" s="322"/>
      <c r="AW435" s="196"/>
      <c r="AX435" s="322"/>
      <c r="AY435" s="196"/>
      <c r="AZ435" s="196"/>
      <c r="BA435" s="196"/>
      <c r="BB435" s="196"/>
      <c r="BC435" s="196"/>
      <c r="BD435" s="196"/>
      <c r="BE435" s="196"/>
      <c r="BF435" s="196"/>
      <c r="BG435" s="196"/>
      <c r="BH435" s="196"/>
      <c r="BI435" s="196"/>
      <c r="BJ435" s="196"/>
      <c r="BK435" s="196"/>
      <c r="BL435" s="196"/>
      <c r="BM435" s="196"/>
      <c r="BN435" s="196"/>
      <c r="BO435" s="196"/>
      <c r="BP435" s="196"/>
      <c r="BQ435" s="196"/>
      <c r="BR435" s="196"/>
      <c r="BS435" s="196"/>
      <c r="BT435" s="196"/>
      <c r="BU435" s="196"/>
      <c r="BV435" s="196"/>
      <c r="BW435" s="196"/>
      <c r="BX435" s="196"/>
      <c r="BY435" s="196"/>
      <c r="BZ435" s="196"/>
      <c r="CA435" s="196"/>
      <c r="CB435" s="322"/>
      <c r="CC435" s="196"/>
      <c r="CD435" s="196"/>
      <c r="CE435" s="687"/>
      <c r="CF435" s="687"/>
      <c r="CG435" s="687"/>
    </row>
    <row r="436" spans="1:85" s="20" customFormat="1" ht="16.5" thickBot="1">
      <c r="A436" s="2575" t="s">
        <v>773</v>
      </c>
      <c r="B436" s="2417" t="s">
        <v>4035</v>
      </c>
      <c r="C436" s="39"/>
      <c r="D436" s="3122" cm="1">
        <f t="array" ref="D436">IFERROR(SUMPRODUCT((AI$9:AI$408="Y")*$U$9:$U$408) / SUMPRODUCT((AI$9:AI$408="Y")*$S$9:$S$408), 0)</f>
        <v>0</v>
      </c>
      <c r="E436" s="3123" cm="1">
        <f t="array" ref="E436">IFERROR(SUMPRODUCT((AJ$9:AJ$408="Y")*$U$9:$U$408) / SUMPRODUCT((AJ$9:AJ$408="Y")*$S$9:$S$408), 0)</f>
        <v>0</v>
      </c>
      <c r="F436" s="3123" cm="1">
        <f t="array" ref="F436">IFERROR(SUMPRODUCT((AK$9:AK$408="Y")*$U$9:$U$408) / SUMPRODUCT((AK$9:AK$408="Y")*$S$9:$S$408), 0)</f>
        <v>0</v>
      </c>
      <c r="G436" s="3123" cm="1">
        <f t="array" ref="G436">IFERROR(SUMPRODUCT((AL$9:AL$408="Y")*U$9:U$408) / SUMPRODUCT((AL$9:AL$408="Y")*S$9:S$408), 0)</f>
        <v>0</v>
      </c>
      <c r="H436" s="2464">
        <f>SUMPRODUCT(D436:G436,D434:G434)</f>
        <v>0</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4" t="s">
        <v>4036</v>
      </c>
      <c r="AU436" s="171"/>
      <c r="AV436" s="322"/>
      <c r="AW436" s="196"/>
      <c r="AX436" s="322"/>
      <c r="AY436" s="196"/>
      <c r="AZ436" s="196"/>
      <c r="BA436" s="196"/>
      <c r="BB436" s="196"/>
      <c r="BC436" s="196"/>
      <c r="BD436" s="196"/>
      <c r="BE436" s="196"/>
      <c r="BF436" s="196"/>
      <c r="BG436" s="196"/>
      <c r="BH436" s="196"/>
      <c r="BI436" s="196"/>
      <c r="BJ436" s="196"/>
      <c r="BK436" s="196"/>
      <c r="BL436" s="196"/>
      <c r="BM436" s="196"/>
      <c r="BN436" s="196"/>
      <c r="BO436" s="196"/>
      <c r="BP436" s="196"/>
      <c r="BQ436" s="196"/>
      <c r="BR436" s="196"/>
      <c r="BS436" s="196"/>
      <c r="BT436" s="196"/>
      <c r="BU436" s="196"/>
      <c r="BV436" s="196"/>
      <c r="BW436" s="196"/>
      <c r="BX436" s="196"/>
      <c r="BY436" s="196"/>
      <c r="BZ436" s="196"/>
      <c r="CA436" s="196"/>
      <c r="CB436" s="322"/>
      <c r="CC436" s="196"/>
      <c r="CD436" s="196"/>
      <c r="CE436" s="687"/>
      <c r="CF436" s="687"/>
      <c r="CG436" s="687"/>
    </row>
    <row r="437" spans="1:85" s="20" customFormat="1" ht="17.25" thickTop="1" thickBot="1">
      <c r="A437" s="2418"/>
      <c r="B437" s="2411"/>
      <c r="C437" s="39"/>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3064"/>
      <c r="AU437" s="171"/>
      <c r="AV437" s="322"/>
      <c r="AW437" s="196"/>
      <c r="AX437" s="322"/>
      <c r="AY437" s="196"/>
      <c r="AZ437" s="196"/>
      <c r="BA437" s="196"/>
      <c r="BB437" s="196"/>
      <c r="BC437" s="196"/>
      <c r="BD437" s="196"/>
      <c r="BE437" s="196"/>
      <c r="BF437" s="196"/>
      <c r="BG437" s="196"/>
      <c r="BH437" s="196"/>
      <c r="BI437" s="196"/>
      <c r="BJ437" s="196"/>
      <c r="BK437" s="196"/>
      <c r="BL437" s="196"/>
      <c r="BM437" s="196"/>
      <c r="BN437" s="196"/>
      <c r="BO437" s="196"/>
      <c r="BP437" s="196"/>
      <c r="BQ437" s="196"/>
      <c r="BR437" s="196"/>
      <c r="BS437" s="196"/>
      <c r="BT437" s="196"/>
      <c r="BU437" s="196"/>
      <c r="BV437" s="196"/>
      <c r="BW437" s="196"/>
      <c r="BX437" s="196"/>
      <c r="BY437" s="196"/>
      <c r="BZ437" s="196"/>
      <c r="CA437" s="196"/>
      <c r="CB437" s="322"/>
      <c r="CC437" s="196"/>
      <c r="CD437" s="196"/>
      <c r="CE437" s="687"/>
      <c r="CF437" s="687"/>
      <c r="CG437" s="687"/>
    </row>
    <row r="438" spans="1:85" s="20" customFormat="1" ht="17.25" thickTop="1" thickBot="1">
      <c r="A438" s="2418"/>
      <c r="B438" s="3061" t="s">
        <v>4037</v>
      </c>
      <c r="C438" s="39"/>
      <c r="D438" s="2413" t="s">
        <v>4026</v>
      </c>
      <c r="E438" s="2412" t="s">
        <v>4027</v>
      </c>
      <c r="F438" s="2412" t="s">
        <v>1251</v>
      </c>
      <c r="G438" s="2412" t="s">
        <v>1252</v>
      </c>
      <c r="H438" s="2414" t="s">
        <v>4028</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3062"/>
      <c r="AU438" s="171"/>
      <c r="AV438" s="322"/>
      <c r="AW438" s="196"/>
      <c r="AX438" s="322"/>
      <c r="AY438" s="196"/>
      <c r="AZ438" s="196"/>
      <c r="BA438" s="196"/>
      <c r="BB438" s="196"/>
      <c r="BC438" s="196"/>
      <c r="BD438" s="196"/>
      <c r="BE438" s="196"/>
      <c r="BF438" s="196"/>
      <c r="BG438" s="196"/>
      <c r="BH438" s="196"/>
      <c r="BI438" s="196"/>
      <c r="BJ438" s="196"/>
      <c r="BK438" s="196"/>
      <c r="BL438" s="196"/>
      <c r="BM438" s="196"/>
      <c r="BN438" s="196"/>
      <c r="BO438" s="196"/>
      <c r="BP438" s="196"/>
      <c r="BQ438" s="196"/>
      <c r="BR438" s="196"/>
      <c r="BS438" s="196"/>
      <c r="BT438" s="196"/>
      <c r="BU438" s="196"/>
      <c r="BV438" s="196"/>
      <c r="BW438" s="196"/>
      <c r="BX438" s="196"/>
      <c r="BY438" s="196"/>
      <c r="BZ438" s="196"/>
      <c r="CA438" s="196"/>
      <c r="CB438" s="322"/>
      <c r="CC438" s="196"/>
      <c r="CD438" s="196"/>
      <c r="CE438" s="687"/>
      <c r="CF438" s="687"/>
      <c r="CG438" s="687"/>
    </row>
    <row r="439" spans="1:85" s="20" customFormat="1" ht="16.5" thickTop="1">
      <c r="A439" s="2575" t="s">
        <v>675</v>
      </c>
      <c r="B439" s="2415" t="s">
        <v>3575</v>
      </c>
      <c r="C439" s="39"/>
      <c r="D439" s="2458">
        <f>SUMIFS($AB$9:$AB$408,$I$9:$I$408,D$438)</f>
        <v>0</v>
      </c>
      <c r="E439" s="2459">
        <f>SUMIFS($AB$9:$AB$408,$I$9:$I$408,E$438)</f>
        <v>0</v>
      </c>
      <c r="F439" s="2459">
        <f>SUMIFS($AB$9:$AB$408,$I$9:$I$408,F$438)</f>
        <v>0</v>
      </c>
      <c r="G439" s="2459">
        <f>SUMIFS($AB$9:$AB$408,$I$9:$I$408,G$438)</f>
        <v>0</v>
      </c>
      <c r="H439" s="2460">
        <f>SUM(D439:G439)</f>
        <v>0</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3" t="s">
        <v>4038</v>
      </c>
      <c r="AU439" s="171"/>
      <c r="AV439" s="322"/>
      <c r="AW439" s="196"/>
      <c r="AX439" s="322"/>
      <c r="AY439" s="196"/>
      <c r="AZ439" s="196"/>
      <c r="BA439" s="196"/>
      <c r="BB439" s="196"/>
      <c r="BC439" s="196"/>
      <c r="BD439" s="196"/>
      <c r="BE439" s="196"/>
      <c r="BF439" s="196"/>
      <c r="BG439" s="196"/>
      <c r="BH439" s="196"/>
      <c r="BI439" s="196"/>
      <c r="BJ439" s="196"/>
      <c r="BK439" s="196"/>
      <c r="BL439" s="196"/>
      <c r="BM439" s="196"/>
      <c r="BN439" s="196"/>
      <c r="BO439" s="196"/>
      <c r="BP439" s="196"/>
      <c r="BQ439" s="196"/>
      <c r="BR439" s="196"/>
      <c r="BS439" s="196"/>
      <c r="BT439" s="196"/>
      <c r="BU439" s="196"/>
      <c r="BV439" s="196"/>
      <c r="BW439" s="196"/>
      <c r="BX439" s="196"/>
      <c r="BY439" s="196"/>
      <c r="BZ439" s="196"/>
      <c r="CA439" s="196"/>
      <c r="CB439" s="322"/>
      <c r="CC439" s="196"/>
      <c r="CD439" s="196"/>
      <c r="CE439" s="687"/>
      <c r="CF439" s="687"/>
      <c r="CG439" s="687"/>
    </row>
    <row r="440" spans="1:85" s="20" customFormat="1" ht="30">
      <c r="A440" s="2418"/>
      <c r="B440" s="2457" t="s">
        <v>4030</v>
      </c>
      <c r="C440" s="39"/>
      <c r="D440" s="2458">
        <f>SUMIFS($S$9:$S$408,$I$9:$I$408,D$438)</f>
        <v>0</v>
      </c>
      <c r="E440" s="2459">
        <f>SUMIFS($S$9:$S$408,$I$9:$I$408,E$438)</f>
        <v>0</v>
      </c>
      <c r="F440" s="3124">
        <f>SUMIFS($S$9:$S$408,$I$9:$I$408,F$438)</f>
        <v>0</v>
      </c>
      <c r="G440" s="2459">
        <f>SUMIFS($S$9:$S$408,$I$9:$I$408,G$438)</f>
        <v>0</v>
      </c>
      <c r="H440" s="2460">
        <f>SUM(D440:G440)</f>
        <v>0</v>
      </c>
      <c r="I440" s="39"/>
      <c r="J440" s="39"/>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3063" t="s">
        <v>4039</v>
      </c>
      <c r="AU440" s="171"/>
      <c r="AV440" s="322"/>
      <c r="AW440" s="196"/>
      <c r="AX440" s="322"/>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c r="BT440" s="196"/>
      <c r="BU440" s="196"/>
      <c r="BV440" s="196"/>
      <c r="BW440" s="196"/>
      <c r="BX440" s="196"/>
      <c r="BY440" s="196"/>
      <c r="BZ440" s="196"/>
      <c r="CA440" s="196"/>
      <c r="CB440" s="322"/>
      <c r="CC440" s="196"/>
      <c r="CD440" s="196"/>
      <c r="CE440" s="687"/>
      <c r="CF440" s="687"/>
      <c r="CG440" s="687"/>
    </row>
    <row r="441" spans="1:85" s="20" customFormat="1" ht="15.75">
      <c r="A441" s="2418"/>
      <c r="B441" s="2416" t="s">
        <v>4032</v>
      </c>
      <c r="C441" s="39"/>
      <c r="D441" s="2461" t="str">
        <f>IFERROR(D440/$H440,"")</f>
        <v/>
      </c>
      <c r="E441" s="2462" t="str">
        <f t="shared" ref="E441:H441" si="218">IFERROR(E440/$H440,"")</f>
        <v/>
      </c>
      <c r="F441" s="2462" t="str">
        <f t="shared" si="218"/>
        <v/>
      </c>
      <c r="G441" s="2462" t="str">
        <f t="shared" si="218"/>
        <v/>
      </c>
      <c r="H441" s="2463" t="str">
        <f t="shared" si="218"/>
        <v/>
      </c>
      <c r="I441" s="39"/>
      <c r="J441" s="39"/>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4" t="s">
        <v>4040</v>
      </c>
      <c r="AU441" s="171"/>
      <c r="AV441" s="322"/>
      <c r="AW441" s="196"/>
      <c r="AX441" s="322"/>
      <c r="AY441" s="196"/>
      <c r="AZ441" s="196"/>
      <c r="BA441" s="196"/>
      <c r="BB441" s="196"/>
      <c r="BC441" s="196"/>
      <c r="BD441" s="196"/>
      <c r="BE441" s="196"/>
      <c r="BF441" s="196"/>
      <c r="BG441" s="196"/>
      <c r="BH441" s="196"/>
      <c r="BI441" s="196"/>
      <c r="BJ441" s="196"/>
      <c r="BK441" s="196"/>
      <c r="BL441" s="196"/>
      <c r="BM441" s="196"/>
      <c r="BN441" s="196"/>
      <c r="BO441" s="196"/>
      <c r="BP441" s="196"/>
      <c r="BQ441" s="196"/>
      <c r="BR441" s="196"/>
      <c r="BS441" s="196"/>
      <c r="BT441" s="196"/>
      <c r="BU441" s="196"/>
      <c r="BV441" s="196"/>
      <c r="BW441" s="196"/>
      <c r="BX441" s="196"/>
      <c r="BY441" s="196"/>
      <c r="BZ441" s="196"/>
      <c r="CA441" s="196"/>
      <c r="CB441" s="322"/>
      <c r="CC441" s="196"/>
      <c r="CD441" s="196"/>
      <c r="CE441" s="687"/>
      <c r="CF441" s="687"/>
      <c r="CG441" s="687"/>
    </row>
    <row r="442" spans="1:85" s="20" customFormat="1" ht="15.75">
      <c r="A442" s="2418"/>
      <c r="B442" s="3097" t="str">
        <f>"Cost of debt - "&amp;B438</f>
        <v xml:space="preserve">Cost of debt - Cost of debt breakdown: Post swap </v>
      </c>
      <c r="C442" s="39"/>
      <c r="D442" s="2461">
        <f t="shared" ref="D442:E442" si="219">IFERROR(D439/D440,0)</f>
        <v>0</v>
      </c>
      <c r="E442" s="2462">
        <f t="shared" si="219"/>
        <v>0</v>
      </c>
      <c r="F442" s="2462">
        <f>IFERROR(F439/F440,0)</f>
        <v>0</v>
      </c>
      <c r="G442" s="2462">
        <f t="shared" ref="G442:H442" si="220">IFERROR(G439/G440,0)</f>
        <v>0</v>
      </c>
      <c r="H442" s="2463">
        <f t="shared" si="220"/>
        <v>0</v>
      </c>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3065" t="s">
        <v>4041</v>
      </c>
      <c r="AU442" s="171"/>
      <c r="AV442" s="322"/>
      <c r="AW442" s="196"/>
      <c r="AX442" s="322"/>
      <c r="AY442" s="196"/>
      <c r="AZ442" s="196"/>
      <c r="BA442" s="196"/>
      <c r="BB442" s="196"/>
      <c r="BC442" s="196"/>
      <c r="BD442" s="196"/>
      <c r="BE442" s="196"/>
      <c r="BF442" s="196"/>
      <c r="BG442" s="196"/>
      <c r="BH442" s="196"/>
      <c r="BI442" s="196"/>
      <c r="BJ442" s="196"/>
      <c r="BK442" s="196"/>
      <c r="BL442" s="196"/>
      <c r="BM442" s="196"/>
      <c r="BN442" s="196"/>
      <c r="BO442" s="196"/>
      <c r="BP442" s="196"/>
      <c r="BQ442" s="196"/>
      <c r="BR442" s="196"/>
      <c r="BS442" s="196"/>
      <c r="BT442" s="196"/>
      <c r="BU442" s="196"/>
      <c r="BV442" s="196"/>
      <c r="BW442" s="196"/>
      <c r="BX442" s="196"/>
      <c r="BY442" s="196"/>
      <c r="BZ442" s="196"/>
      <c r="CA442" s="196"/>
      <c r="CB442" s="322"/>
      <c r="CC442" s="196"/>
      <c r="CD442" s="196"/>
      <c r="CE442" s="687"/>
      <c r="CF442" s="687"/>
      <c r="CG442" s="687"/>
    </row>
    <row r="443" spans="1:85" s="20" customFormat="1" ht="16.5" thickBot="1">
      <c r="A443" s="2575" t="s">
        <v>773</v>
      </c>
      <c r="B443" s="2417" t="s">
        <v>4035</v>
      </c>
      <c r="C443" s="39"/>
      <c r="D443" s="3122" cm="1">
        <f t="array" ref="D443">IFERROR(SUMPRODUCT((AM$9:AM$408="Y")*$U$9:$U$408) / SUMPRODUCT((AM$9:AM$408="Y")*$S$9:$S$408), 0)</f>
        <v>0</v>
      </c>
      <c r="E443" s="3123" cm="1">
        <f t="array" ref="E443">IFERROR(SUMPRODUCT((AN$9:AN$408="Y")*$U$9:$U$408) / SUMPRODUCT((AN$9:AN$408="Y")*$S$9:$S$408), 0)</f>
        <v>0</v>
      </c>
      <c r="F443" s="3123" cm="1">
        <f t="array" ref="F443">IFERROR(SUMPRODUCT((AO$9:AO$408="Y")*$U$9:$U$408) / SUMPRODUCT((AO$9:AO$408="Y")*$S$9:$S$408), 0)</f>
        <v>0</v>
      </c>
      <c r="G443" s="3123" cm="1">
        <f t="array" ref="G443">IFERROR(SUMPRODUCT((AP$9:AP$408="Y")*$U$9:$U$408) / SUMPRODUCT((AP$9:AP$408="Y")*$S$9:$S$408), 0)</f>
        <v>0</v>
      </c>
      <c r="H443" s="2464">
        <f>SUMPRODUCT(D443:G443,D441:G441)</f>
        <v>0</v>
      </c>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35" t="s">
        <v>4042</v>
      </c>
      <c r="AU443" s="171"/>
      <c r="AV443" s="322"/>
      <c r="AW443" s="196"/>
      <c r="AX443" s="322"/>
      <c r="AY443" s="196"/>
      <c r="AZ443" s="196"/>
      <c r="BA443" s="196"/>
      <c r="BB443" s="196"/>
      <c r="BC443" s="196"/>
      <c r="BD443" s="196"/>
      <c r="BE443" s="196"/>
      <c r="BF443" s="196"/>
      <c r="BG443" s="196"/>
      <c r="BH443" s="196"/>
      <c r="BI443" s="196"/>
      <c r="BJ443" s="196"/>
      <c r="BK443" s="196"/>
      <c r="BL443" s="196"/>
      <c r="BM443" s="196"/>
      <c r="BN443" s="196"/>
      <c r="BO443" s="196"/>
      <c r="BP443" s="196"/>
      <c r="BQ443" s="196"/>
      <c r="BR443" s="196"/>
      <c r="BS443" s="196"/>
      <c r="BT443" s="196"/>
      <c r="BU443" s="196"/>
      <c r="BV443" s="196"/>
      <c r="BW443" s="196"/>
      <c r="BX443" s="196"/>
      <c r="BY443" s="196"/>
      <c r="BZ443" s="196"/>
      <c r="CA443" s="196"/>
      <c r="CB443" s="322"/>
      <c r="CC443" s="196"/>
      <c r="CD443" s="196"/>
      <c r="CE443" s="687"/>
      <c r="CF443" s="687"/>
      <c r="CG443" s="687"/>
    </row>
    <row r="444" spans="1:85" s="20" customFormat="1" ht="16.5" thickTop="1">
      <c r="A444" s="2418"/>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2579" t="s">
        <v>815</v>
      </c>
      <c r="AV444" s="196"/>
      <c r="AW444" s="196"/>
      <c r="AX444" s="196"/>
      <c r="AY444" s="196"/>
      <c r="AZ444" s="196"/>
      <c r="BA444" s="196"/>
      <c r="BB444" s="196"/>
      <c r="BC444" s="196"/>
      <c r="BD444" s="196"/>
      <c r="BE444" s="196"/>
      <c r="BF444" s="196"/>
      <c r="BG444" s="196"/>
      <c r="BH444" s="196"/>
      <c r="BI444" s="196"/>
      <c r="BJ444" s="196"/>
      <c r="BK444" s="196"/>
      <c r="BL444" s="196"/>
      <c r="BM444" s="196"/>
      <c r="BN444" s="196"/>
      <c r="BO444" s="196"/>
      <c r="BP444" s="196"/>
      <c r="BQ444" s="196"/>
      <c r="BR444" s="196"/>
      <c r="BS444" s="196"/>
      <c r="BT444" s="196"/>
      <c r="BU444" s="196"/>
      <c r="BV444" s="196"/>
      <c r="BW444" s="196"/>
      <c r="BX444" s="196"/>
      <c r="BY444" s="196"/>
      <c r="BZ444" s="196"/>
      <c r="CA444" s="196"/>
      <c r="CB444" s="196"/>
      <c r="CC444" s="196"/>
      <c r="CD444" s="196"/>
      <c r="CE444" s="687"/>
      <c r="CF444" s="687"/>
      <c r="CG444" s="687"/>
    </row>
    <row r="445" spans="1:85" s="20" customFormat="1" ht="15.75">
      <c r="A445" s="687"/>
      <c r="B445" s="39"/>
      <c r="C445" s="39"/>
      <c r="D445" s="39"/>
      <c r="E445" s="39"/>
      <c r="F445" s="39"/>
      <c r="G445" s="39"/>
      <c r="H445" s="39"/>
      <c r="I445" s="39"/>
      <c r="J445" s="39"/>
      <c r="K445" s="50"/>
      <c r="L445" s="50"/>
      <c r="M445" s="50"/>
      <c r="N445" s="50"/>
      <c r="O445" s="50"/>
      <c r="P445" s="50"/>
      <c r="Q445" s="50"/>
      <c r="R445" s="5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50"/>
      <c r="AR445" s="39"/>
      <c r="AS445" s="25"/>
      <c r="AT445" s="2892"/>
      <c r="AU445" s="171"/>
      <c r="AV445" s="196"/>
      <c r="AW445" s="196"/>
      <c r="AX445" s="196"/>
      <c r="AY445" s="196"/>
      <c r="AZ445" s="196"/>
      <c r="BA445" s="196"/>
      <c r="BB445" s="196"/>
      <c r="BC445" s="196"/>
      <c r="BD445" s="196"/>
      <c r="BE445" s="196"/>
      <c r="BF445" s="196"/>
      <c r="BG445" s="196"/>
      <c r="BH445" s="196"/>
      <c r="BI445" s="196"/>
      <c r="BJ445" s="196"/>
      <c r="BK445" s="196"/>
      <c r="BL445" s="196"/>
      <c r="BM445" s="196"/>
      <c r="BN445" s="196"/>
      <c r="BO445" s="196"/>
      <c r="BP445" s="196"/>
      <c r="BQ445" s="196"/>
      <c r="BR445" s="196"/>
      <c r="BS445" s="196"/>
      <c r="BT445" s="196"/>
      <c r="BU445" s="196"/>
      <c r="BV445" s="196"/>
      <c r="BW445" s="196"/>
      <c r="BX445" s="196"/>
      <c r="BY445" s="196"/>
      <c r="BZ445" s="196"/>
      <c r="CA445" s="196"/>
      <c r="CB445" s="196"/>
      <c r="CC445" s="196"/>
      <c r="CD445" s="196"/>
      <c r="CE445" s="687"/>
      <c r="CF445" s="687"/>
      <c r="CG445" s="687"/>
    </row>
    <row r="446" spans="1:85" s="20" customFormat="1" ht="15.75">
      <c r="A446" s="687"/>
      <c r="B446" s="39"/>
      <c r="C446" s="39"/>
      <c r="D446" s="39"/>
      <c r="E446" s="39"/>
      <c r="F446" s="39"/>
      <c r="G446" s="39"/>
      <c r="H446" s="39"/>
      <c r="I446" s="39"/>
      <c r="J446" s="39"/>
      <c r="K446" s="50"/>
      <c r="L446" s="50"/>
      <c r="M446" s="50"/>
      <c r="N446" s="50"/>
      <c r="O446" s="50"/>
      <c r="P446" s="50"/>
      <c r="Q446" s="50"/>
      <c r="R446" s="5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50"/>
      <c r="AR446" s="39"/>
      <c r="AS446" s="25"/>
      <c r="AT446" s="25"/>
      <c r="AU446" s="171"/>
      <c r="AV446" s="196"/>
      <c r="AW446" s="196"/>
      <c r="AX446" s="196"/>
      <c r="AY446" s="196"/>
      <c r="AZ446" s="196"/>
      <c r="BA446" s="196"/>
      <c r="BB446" s="196"/>
      <c r="BC446" s="196"/>
      <c r="BD446" s="196"/>
      <c r="BE446" s="196"/>
      <c r="BF446" s="196"/>
      <c r="BG446" s="196"/>
      <c r="BH446" s="196"/>
      <c r="BI446" s="196"/>
      <c r="BJ446" s="196"/>
      <c r="BK446" s="196"/>
      <c r="BL446" s="196"/>
      <c r="BM446" s="196"/>
      <c r="BN446" s="196"/>
      <c r="BO446" s="196"/>
      <c r="BP446" s="196"/>
      <c r="BQ446" s="196"/>
      <c r="BR446" s="196"/>
      <c r="BS446" s="196"/>
      <c r="BT446" s="196"/>
      <c r="BU446" s="196"/>
      <c r="BV446" s="196"/>
      <c r="BW446" s="196"/>
      <c r="BX446" s="196"/>
      <c r="BY446" s="196"/>
      <c r="BZ446" s="196"/>
      <c r="CA446" s="196"/>
      <c r="CB446" s="196"/>
      <c r="CC446" s="196"/>
      <c r="CD446" s="196"/>
      <c r="CE446" s="687"/>
      <c r="CF446" s="687"/>
      <c r="CG446" s="687"/>
    </row>
    <row r="447" spans="1:85" s="20" customFormat="1">
      <c r="A447" s="687"/>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1"/>
      <c r="AV447" s="196"/>
      <c r="AW447" s="196"/>
      <c r="AX447" s="196"/>
      <c r="AY447" s="196"/>
      <c r="AZ447" s="196"/>
      <c r="BA447" s="196"/>
      <c r="BB447" s="196"/>
      <c r="BC447" s="196"/>
      <c r="BD447" s="196"/>
      <c r="BE447" s="196"/>
      <c r="BF447" s="196"/>
      <c r="BG447" s="196"/>
      <c r="BH447" s="196"/>
      <c r="BI447" s="196"/>
      <c r="BJ447" s="196"/>
      <c r="BK447" s="196"/>
      <c r="BL447" s="196"/>
      <c r="BM447" s="196"/>
      <c r="BN447" s="196"/>
      <c r="BO447" s="196"/>
      <c r="BP447" s="196"/>
      <c r="BQ447" s="196"/>
      <c r="BR447" s="196"/>
      <c r="BS447" s="196"/>
      <c r="BT447" s="196"/>
      <c r="BU447" s="196"/>
      <c r="BV447" s="196"/>
      <c r="BW447" s="196"/>
      <c r="BX447" s="196"/>
      <c r="BY447" s="196"/>
      <c r="BZ447" s="196"/>
      <c r="CA447" s="196"/>
      <c r="CB447" s="196"/>
      <c r="CC447" s="196"/>
      <c r="CD447" s="196"/>
      <c r="CE447" s="687"/>
      <c r="CF447" s="687"/>
      <c r="CG447" s="687"/>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6" type="noConversion"/>
  <conditionalFormatting sqref="AW9:AW409">
    <cfRule type="cellIs" dxfId="180" priority="3" operator="equal">
      <formula>0</formula>
    </cfRule>
  </conditionalFormatting>
  <dataValidations disablePrompts="1"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&amp;T_x000D_&amp;1#&amp;"Calibri"&amp;10&amp;K000000 Classification: BUSINESS&amp;CPage &amp;P of &amp;N&amp;ROfwat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25"/>
  <cols>
    <col min="1" max="1" width="1.625" style="191" customWidth="1"/>
    <col min="2" max="2" width="36.75" style="220" bestFit="1" customWidth="1"/>
    <col min="3" max="3" width="32.125" style="220" bestFit="1" customWidth="1"/>
    <col min="4" max="4" width="6.75" style="220" customWidth="1"/>
    <col min="5" max="5" width="6" style="220" customWidth="1"/>
    <col min="6" max="6" width="5.25" style="220" customWidth="1"/>
    <col min="7" max="16384" width="9" style="191"/>
  </cols>
  <sheetData>
    <row r="1" spans="1:6" ht="30" customHeight="1">
      <c r="B1" s="191"/>
      <c r="C1" s="191"/>
      <c r="D1" s="191"/>
      <c r="E1" s="191"/>
      <c r="F1" s="1670"/>
    </row>
    <row r="2" spans="1:6" ht="45" customHeight="1">
      <c r="B2" s="3224" t="s">
        <v>18</v>
      </c>
      <c r="C2" s="3224"/>
      <c r="D2" s="3224"/>
      <c r="E2" s="3224"/>
      <c r="F2" s="3224"/>
    </row>
    <row r="3" spans="1:6" ht="15" thickBot="1">
      <c r="B3" s="215"/>
      <c r="C3" s="215"/>
      <c r="D3" s="191"/>
      <c r="E3" s="191"/>
      <c r="F3" s="1670"/>
    </row>
    <row r="4" spans="1:6" ht="15" thickBot="1">
      <c r="A4" s="196"/>
      <c r="B4" s="216" t="s">
        <v>195</v>
      </c>
      <c r="C4" s="217" t="s">
        <v>654</v>
      </c>
      <c r="D4" s="217"/>
      <c r="E4" s="217"/>
    </row>
    <row r="5" spans="1:6">
      <c r="B5" s="191"/>
      <c r="C5" s="191"/>
      <c r="D5" s="191"/>
      <c r="E5" s="191"/>
      <c r="F5" s="1670"/>
    </row>
  </sheetData>
  <sheetProtection formatColumns="0" formatRows="0"/>
  <mergeCells count="1">
    <mergeCell ref="B2:F2"/>
  </mergeCells>
  <pageMargins left="0.7" right="0.7" top="0.75" bottom="0.75" header="0.3" footer="0.3"/>
  <pageSetup orientation="portrait" r:id="rId1"/>
  <headerFooter>
    <oddFooter>&amp;L_x000D_&amp;1#&amp;"Calibri"&amp;10&amp;K000000 Classification: BUSINESS</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tabColor rgb="FFFFFF00"/>
    <pageSetUpPr fitToPage="1"/>
  </sheetPr>
  <dimension ref="A1:AS51"/>
  <sheetViews>
    <sheetView showGridLines="0" topLeftCell="B1" zoomScale="70" zoomScaleNormal="70" zoomScaleSheetLayoutView="100" workbookViewId="0">
      <pane ySplit="6" topLeftCell="A28" activePane="bottomLeft" state="frozen"/>
      <selection activeCell="B1" sqref="B1:D1"/>
      <selection pane="bottomLeft" activeCell="J59" sqref="J59"/>
    </sheetView>
  </sheetViews>
  <sheetFormatPr defaultColWidth="9" defaultRowHeight="15.75"/>
  <cols>
    <col min="1" max="1" width="12.375" style="196" hidden="1" customWidth="1"/>
    <col min="2" max="2" width="61.125" style="196" customWidth="1"/>
    <col min="3" max="3" width="7" style="196" customWidth="1"/>
    <col min="4" max="4" width="5.125" style="196" customWidth="1"/>
    <col min="5" max="9" width="12.5" style="196" customWidth="1"/>
    <col min="10" max="14" width="12.5" style="222" customWidth="1"/>
    <col min="15" max="15" width="1.625" style="222" customWidth="1"/>
    <col min="16" max="16" width="12.5" style="196" customWidth="1"/>
    <col min="17" max="17" width="1.625" style="196" customWidth="1"/>
    <col min="18" max="18" width="26.75" style="196" customWidth="1"/>
    <col min="19" max="19" width="10" style="196" hidden="1" customWidth="1"/>
    <col min="20" max="20" width="1.625" style="196" customWidth="1"/>
    <col min="21" max="21" width="25.125" style="196" customWidth="1"/>
    <col min="22" max="22" width="1.625" style="225" customWidth="1"/>
    <col min="23" max="32" width="8.125" style="225" hidden="1" customWidth="1"/>
    <col min="33" max="33" width="1.625" style="225" hidden="1" customWidth="1"/>
    <col min="34" max="34" width="1.625" style="196" customWidth="1"/>
    <col min="35" max="35" width="43.625" style="196" customWidth="1"/>
    <col min="36" max="45" width="16.125" style="196" customWidth="1"/>
    <col min="46" max="46" width="1.625" style="196" customWidth="1"/>
    <col min="47" max="16384" width="9" style="196"/>
  </cols>
  <sheetData>
    <row r="1" spans="1:45" s="348" customFormat="1" ht="29.25" customHeight="1">
      <c r="B1" s="434" t="s">
        <v>3186</v>
      </c>
      <c r="C1" s="434"/>
      <c r="D1" s="434"/>
      <c r="E1" s="434"/>
      <c r="F1" s="687"/>
      <c r="G1" s="687"/>
      <c r="H1" s="687"/>
      <c r="I1" s="687"/>
      <c r="J1" s="687"/>
      <c r="K1" s="687"/>
      <c r="L1" s="687"/>
      <c r="M1" s="687"/>
      <c r="N1" s="687"/>
      <c r="O1" s="222"/>
      <c r="P1" s="469"/>
      <c r="Q1" s="469"/>
      <c r="R1" s="469"/>
      <c r="T1" s="299"/>
      <c r="U1" s="229"/>
      <c r="V1" s="320"/>
      <c r="W1" s="225"/>
      <c r="X1" s="225"/>
      <c r="Y1" s="225"/>
      <c r="Z1" s="225"/>
      <c r="AA1" s="225"/>
      <c r="AB1" s="225"/>
      <c r="AC1" s="225"/>
      <c r="AD1" s="225"/>
      <c r="AE1" s="225"/>
      <c r="AF1" s="225"/>
      <c r="AG1" s="320"/>
      <c r="AI1" s="434" t="s">
        <v>656</v>
      </c>
      <c r="AJ1" s="434"/>
      <c r="AK1" s="687"/>
      <c r="AL1" s="687"/>
      <c r="AM1" s="687"/>
      <c r="AN1" s="687"/>
      <c r="AO1" s="687"/>
      <c r="AP1" s="687"/>
      <c r="AQ1" s="687"/>
      <c r="AR1" s="687"/>
      <c r="AS1" s="687"/>
    </row>
    <row r="2" spans="1:45" s="348" customFormat="1" ht="29.25" customHeight="1">
      <c r="B2" s="434" t="str">
        <f>SelectCompany!B4</f>
        <v>South West Water (whole area)</v>
      </c>
      <c r="C2" s="687"/>
      <c r="D2" s="687"/>
      <c r="E2" s="687"/>
      <c r="F2" s="687"/>
      <c r="G2" s="687"/>
      <c r="H2" s="687"/>
      <c r="I2" s="687"/>
      <c r="J2" s="687"/>
      <c r="K2" s="687"/>
      <c r="L2" s="687"/>
      <c r="M2" s="687"/>
      <c r="N2" s="687"/>
      <c r="O2" s="222"/>
      <c r="P2" s="469"/>
      <c r="Q2" s="469"/>
      <c r="R2" s="469"/>
      <c r="T2" s="299"/>
      <c r="U2" s="229"/>
      <c r="V2" s="320"/>
      <c r="W2" s="225"/>
      <c r="X2" s="225"/>
      <c r="Y2" s="225"/>
      <c r="Z2" s="225"/>
      <c r="AA2" s="225"/>
      <c r="AB2" s="225"/>
      <c r="AC2" s="225"/>
      <c r="AD2" s="225"/>
      <c r="AE2" s="225"/>
      <c r="AF2" s="225"/>
      <c r="AG2" s="320"/>
      <c r="AI2" s="434"/>
      <c r="AJ2" s="687"/>
      <c r="AK2" s="687"/>
      <c r="AL2" s="687"/>
      <c r="AM2" s="687"/>
      <c r="AN2" s="687"/>
      <c r="AO2" s="687"/>
      <c r="AP2" s="687"/>
      <c r="AQ2" s="687"/>
      <c r="AR2" s="687"/>
      <c r="AS2" s="687"/>
    </row>
    <row r="3" spans="1:45" ht="45" customHeight="1">
      <c r="B3" s="3393" t="s">
        <v>3187</v>
      </c>
      <c r="C3" s="3393"/>
      <c r="D3" s="3393"/>
      <c r="E3" s="3393"/>
      <c r="F3" s="3393"/>
      <c r="G3" s="3393"/>
      <c r="H3" s="3393"/>
      <c r="I3" s="3393"/>
      <c r="J3" s="3393"/>
      <c r="K3" s="3393"/>
      <c r="L3" s="3393"/>
      <c r="M3" s="3393"/>
      <c r="N3" s="3393"/>
      <c r="O3" s="3393"/>
      <c r="P3" s="3393"/>
      <c r="Q3" s="3393"/>
      <c r="R3" s="3393"/>
      <c r="T3" s="301"/>
      <c r="U3" s="227" t="s">
        <v>658</v>
      </c>
      <c r="V3" s="320"/>
      <c r="AG3" s="320"/>
      <c r="AI3" s="3393" t="s">
        <v>3187</v>
      </c>
      <c r="AJ3" s="3393"/>
      <c r="AK3" s="3393"/>
      <c r="AL3" s="3393"/>
      <c r="AM3" s="3393"/>
      <c r="AN3" s="3393"/>
      <c r="AO3" s="3393"/>
      <c r="AP3" s="3393"/>
      <c r="AQ3" s="3393"/>
      <c r="AR3" s="3393"/>
      <c r="AS3" s="3393"/>
    </row>
    <row r="4" spans="1:45" ht="15" customHeight="1" thickBot="1">
      <c r="B4" s="617"/>
      <c r="C4" s="617"/>
      <c r="D4" s="617"/>
      <c r="E4" s="617"/>
      <c r="F4" s="617"/>
      <c r="G4" s="617"/>
      <c r="H4" s="617"/>
      <c r="I4" s="617"/>
      <c r="J4" s="617"/>
      <c r="K4" s="617"/>
      <c r="L4" s="617"/>
      <c r="M4" s="617"/>
      <c r="N4" s="617"/>
      <c r="O4" s="617"/>
      <c r="P4" s="222"/>
      <c r="T4" s="304"/>
      <c r="U4" s="229"/>
      <c r="V4" s="320"/>
      <c r="W4" s="3232" t="s">
        <v>659</v>
      </c>
      <c r="X4" s="3232"/>
      <c r="Y4" s="3232"/>
      <c r="Z4" s="3232"/>
      <c r="AA4" s="3232"/>
      <c r="AB4" s="3232"/>
      <c r="AC4" s="3232"/>
      <c r="AD4" s="3232"/>
      <c r="AE4" s="3232"/>
      <c r="AF4" s="3232"/>
      <c r="AG4" s="320"/>
      <c r="AI4" s="617"/>
      <c r="AJ4" s="617"/>
      <c r="AK4" s="617"/>
      <c r="AL4" s="617"/>
      <c r="AM4" s="617"/>
      <c r="AN4" s="617"/>
      <c r="AO4" s="617"/>
      <c r="AP4" s="617"/>
      <c r="AQ4" s="617"/>
      <c r="AR4" s="617"/>
      <c r="AS4" s="617"/>
    </row>
    <row r="5" spans="1:45" ht="15" customHeight="1" thickTop="1">
      <c r="A5" s="171"/>
      <c r="B5" s="3389" t="s">
        <v>660</v>
      </c>
      <c r="C5" s="3238" t="s">
        <v>661</v>
      </c>
      <c r="D5" s="3238" t="s">
        <v>662</v>
      </c>
      <c r="E5" s="3391" t="s">
        <v>1328</v>
      </c>
      <c r="F5" s="3391"/>
      <c r="G5" s="3391"/>
      <c r="H5" s="3391"/>
      <c r="I5" s="3391"/>
      <c r="J5" s="3391" t="s">
        <v>3188</v>
      </c>
      <c r="K5" s="3391"/>
      <c r="L5" s="3391"/>
      <c r="M5" s="3391"/>
      <c r="N5" s="3392"/>
      <c r="O5" s="689"/>
      <c r="P5" s="3363" t="s">
        <v>666</v>
      </c>
      <c r="Q5" s="171"/>
      <c r="R5" s="3363" t="s">
        <v>667</v>
      </c>
      <c r="S5" s="171"/>
      <c r="T5" s="304"/>
      <c r="U5" s="229"/>
      <c r="V5" s="320"/>
      <c r="W5" s="231" t="s">
        <v>668</v>
      </c>
      <c r="X5" s="232"/>
      <c r="Y5" s="232"/>
      <c r="Z5" s="232"/>
      <c r="AA5" s="232"/>
      <c r="AB5" s="232"/>
      <c r="AC5" s="232"/>
      <c r="AD5" s="232"/>
      <c r="AE5" s="232"/>
      <c r="AF5" s="232"/>
      <c r="AG5" s="320"/>
      <c r="AI5" s="3389" t="s">
        <v>660</v>
      </c>
      <c r="AJ5" s="3391" t="s">
        <v>1328</v>
      </c>
      <c r="AK5" s="3391"/>
      <c r="AL5" s="3391"/>
      <c r="AM5" s="3391"/>
      <c r="AN5" s="3391"/>
      <c r="AO5" s="3391" t="s">
        <v>3188</v>
      </c>
      <c r="AP5" s="3391"/>
      <c r="AQ5" s="3391"/>
      <c r="AR5" s="3391"/>
      <c r="AS5" s="3392"/>
    </row>
    <row r="6" spans="1:45" ht="56.25" customHeight="1" thickBot="1">
      <c r="A6" s="2423" t="s">
        <v>669</v>
      </c>
      <c r="B6" s="3390"/>
      <c r="C6" s="3394"/>
      <c r="D6" s="3394"/>
      <c r="E6" s="3135" t="s">
        <v>1593</v>
      </c>
      <c r="F6" s="3135" t="s">
        <v>3189</v>
      </c>
      <c r="G6" s="3135" t="s">
        <v>3190</v>
      </c>
      <c r="H6" s="3135" t="s">
        <v>1596</v>
      </c>
      <c r="I6" s="3135" t="s">
        <v>1597</v>
      </c>
      <c r="J6" s="3135" t="s">
        <v>1593</v>
      </c>
      <c r="K6" s="3135" t="s">
        <v>3189</v>
      </c>
      <c r="L6" s="3135" t="s">
        <v>3190</v>
      </c>
      <c r="M6" s="3135" t="s">
        <v>1596</v>
      </c>
      <c r="N6" s="690" t="s">
        <v>1597</v>
      </c>
      <c r="O6" s="308"/>
      <c r="P6" s="3365"/>
      <c r="Q6" s="171"/>
      <c r="R6" s="3365"/>
      <c r="S6" s="171"/>
      <c r="T6" s="304"/>
      <c r="U6" s="229"/>
      <c r="V6" s="320"/>
      <c r="W6" s="196"/>
      <c r="X6" s="196"/>
      <c r="Y6" s="196"/>
      <c r="Z6" s="196"/>
      <c r="AA6" s="196"/>
      <c r="AB6" s="196"/>
      <c r="AC6" s="196"/>
      <c r="AD6" s="196"/>
      <c r="AE6" s="196"/>
      <c r="AF6" s="196"/>
      <c r="AG6" s="320"/>
      <c r="AI6" s="3390"/>
      <c r="AJ6" s="3135" t="s">
        <v>1593</v>
      </c>
      <c r="AK6" s="3135" t="s">
        <v>3189</v>
      </c>
      <c r="AL6" s="3135" t="s">
        <v>3190</v>
      </c>
      <c r="AM6" s="3135" t="s">
        <v>1596</v>
      </c>
      <c r="AN6" s="3135" t="s">
        <v>3191</v>
      </c>
      <c r="AO6" s="3135" t="s">
        <v>1593</v>
      </c>
      <c r="AP6" s="3135" t="s">
        <v>3189</v>
      </c>
      <c r="AQ6" s="3135" t="s">
        <v>3190</v>
      </c>
      <c r="AR6" s="3135" t="s">
        <v>1596</v>
      </c>
      <c r="AS6" s="690" t="s">
        <v>3191</v>
      </c>
    </row>
    <row r="7" spans="1:45" ht="15" customHeight="1" thickTop="1" thickBot="1">
      <c r="A7" s="2568" t="s">
        <v>673</v>
      </c>
      <c r="B7" s="372"/>
      <c r="C7" s="372"/>
      <c r="D7" s="372"/>
      <c r="E7" s="308"/>
      <c r="F7" s="308"/>
      <c r="G7" s="308"/>
      <c r="H7" s="308"/>
      <c r="I7" s="308"/>
      <c r="J7" s="308"/>
      <c r="K7" s="308"/>
      <c r="L7" s="308"/>
      <c r="M7" s="308"/>
      <c r="N7" s="308"/>
      <c r="O7" s="308"/>
      <c r="P7" s="515"/>
      <c r="Q7" s="171"/>
      <c r="R7" s="171"/>
      <c r="S7" s="171"/>
      <c r="T7" s="304"/>
      <c r="U7" s="229"/>
      <c r="V7" s="320"/>
      <c r="W7" s="229"/>
      <c r="X7" s="229"/>
      <c r="Y7" s="229"/>
      <c r="Z7" s="229"/>
      <c r="AA7" s="229"/>
      <c r="AB7" s="229"/>
      <c r="AC7" s="229"/>
      <c r="AD7" s="229"/>
      <c r="AE7" s="229"/>
      <c r="AF7" s="229"/>
      <c r="AG7" s="320"/>
      <c r="AI7" s="3066"/>
      <c r="AJ7" s="2854" t="s">
        <v>820</v>
      </c>
      <c r="AK7" s="308"/>
      <c r="AL7" s="308"/>
      <c r="AM7" s="308"/>
      <c r="AN7" s="308"/>
      <c r="AO7" s="308"/>
      <c r="AP7" s="308"/>
      <c r="AQ7" s="308"/>
      <c r="AR7" s="308"/>
      <c r="AS7" s="308"/>
    </row>
    <row r="8" spans="1:45" ht="31.5" thickTop="1" thickBot="1">
      <c r="A8" s="171"/>
      <c r="B8" s="691" t="s">
        <v>3192</v>
      </c>
      <c r="C8" s="692"/>
      <c r="D8" s="692"/>
      <c r="E8" s="31"/>
      <c r="F8" s="308"/>
      <c r="G8" s="308"/>
      <c r="H8" s="308"/>
      <c r="I8" s="308"/>
      <c r="J8" s="308"/>
      <c r="K8" s="308"/>
      <c r="L8" s="308"/>
      <c r="M8" s="308"/>
      <c r="N8" s="308"/>
      <c r="O8" s="308"/>
      <c r="P8" s="515"/>
      <c r="Q8" s="171"/>
      <c r="R8" s="171"/>
      <c r="S8" s="171"/>
      <c r="T8" s="304"/>
      <c r="U8" s="229"/>
      <c r="V8" s="320"/>
      <c r="W8" s="196"/>
      <c r="X8" s="196"/>
      <c r="Y8" s="196"/>
      <c r="Z8" s="196"/>
      <c r="AA8" s="196"/>
      <c r="AB8" s="196"/>
      <c r="AC8" s="196"/>
      <c r="AD8" s="196"/>
      <c r="AE8" s="196"/>
      <c r="AF8" s="196"/>
      <c r="AG8" s="320"/>
      <c r="AI8" s="691" t="s">
        <v>3192</v>
      </c>
      <c r="AJ8" s="693"/>
      <c r="AK8" s="308"/>
      <c r="AL8" s="308"/>
      <c r="AM8" s="308"/>
      <c r="AN8" s="308"/>
      <c r="AO8" s="308"/>
      <c r="AP8" s="308"/>
      <c r="AQ8" s="308"/>
      <c r="AR8" s="308"/>
      <c r="AS8" s="308"/>
    </row>
    <row r="9" spans="1:45" ht="45.75" thickTop="1">
      <c r="A9" s="2568" t="s">
        <v>675</v>
      </c>
      <c r="B9" s="694" t="s">
        <v>3193</v>
      </c>
      <c r="C9" s="695" t="s">
        <v>677</v>
      </c>
      <c r="D9" s="695">
        <v>3</v>
      </c>
      <c r="E9" s="696"/>
      <c r="F9" s="696"/>
      <c r="G9" s="696"/>
      <c r="H9" s="696"/>
      <c r="I9" s="696"/>
      <c r="J9" s="696"/>
      <c r="K9" s="696"/>
      <c r="L9" s="696"/>
      <c r="M9" s="696"/>
      <c r="N9" s="697"/>
      <c r="O9" s="308"/>
      <c r="P9" s="243" t="s">
        <v>3194</v>
      </c>
      <c r="Q9" s="171"/>
      <c r="R9" s="245"/>
      <c r="S9" s="171"/>
      <c r="T9" s="322"/>
      <c r="U9" s="246" t="str">
        <f>IF( SUM( W9:AF9 ) = 0, 0, $W$5 )</f>
        <v>Please complete all cells in row</v>
      </c>
      <c r="V9" s="320"/>
      <c r="W9" s="247">
        <f xml:space="preserve"> IF( ISNUMBER( E9 ), 0, 1 )</f>
        <v>1</v>
      </c>
      <c r="X9" s="247">
        <f t="shared" ref="X9:AF9" si="0" xml:space="preserve"> IF( ISNUMBER( F9 ), 0, 1 )</f>
        <v>1</v>
      </c>
      <c r="Y9" s="247">
        <f t="shared" si="0"/>
        <v>1</v>
      </c>
      <c r="Z9" s="247">
        <f t="shared" si="0"/>
        <v>1</v>
      </c>
      <c r="AA9" s="247">
        <f t="shared" si="0"/>
        <v>1</v>
      </c>
      <c r="AB9" s="247">
        <f t="shared" si="0"/>
        <v>1</v>
      </c>
      <c r="AC9" s="247">
        <f t="shared" si="0"/>
        <v>1</v>
      </c>
      <c r="AD9" s="247">
        <f t="shared" si="0"/>
        <v>1</v>
      </c>
      <c r="AE9" s="247">
        <f t="shared" si="0"/>
        <v>1</v>
      </c>
      <c r="AF9" s="247">
        <f t="shared" si="0"/>
        <v>1</v>
      </c>
      <c r="AG9" s="320"/>
      <c r="AI9" s="694" t="s">
        <v>3195</v>
      </c>
      <c r="AJ9" s="696" t="s">
        <v>3196</v>
      </c>
      <c r="AK9" s="696" t="s">
        <v>3197</v>
      </c>
      <c r="AL9" s="696" t="s">
        <v>3198</v>
      </c>
      <c r="AM9" s="696" t="s">
        <v>3199</v>
      </c>
      <c r="AN9" s="696" t="s">
        <v>3200</v>
      </c>
      <c r="AO9" s="696" t="s">
        <v>3201</v>
      </c>
      <c r="AP9" s="696" t="s">
        <v>3202</v>
      </c>
      <c r="AQ9" s="696" t="s">
        <v>3203</v>
      </c>
      <c r="AR9" s="696" t="s">
        <v>3204</v>
      </c>
      <c r="AS9" s="697" t="s">
        <v>3205</v>
      </c>
    </row>
    <row r="10" spans="1:45" ht="32.25" customHeight="1">
      <c r="A10" s="171"/>
      <c r="B10" s="3133" t="s">
        <v>3206</v>
      </c>
      <c r="C10" s="286" t="s">
        <v>677</v>
      </c>
      <c r="D10" s="286">
        <v>3</v>
      </c>
      <c r="E10" s="699"/>
      <c r="F10" s="699"/>
      <c r="G10" s="699"/>
      <c r="H10" s="699"/>
      <c r="I10" s="699"/>
      <c r="J10" s="699"/>
      <c r="K10" s="699"/>
      <c r="L10" s="699"/>
      <c r="M10" s="699"/>
      <c r="N10" s="700"/>
      <c r="O10" s="308"/>
      <c r="P10" s="252" t="s">
        <v>3207</v>
      </c>
      <c r="Q10" s="171"/>
      <c r="R10" s="253"/>
      <c r="S10" s="171"/>
      <c r="T10" s="322"/>
      <c r="U10" s="246" t="str">
        <f t="shared" ref="U10:U12" si="1">IF( SUM( W10:AF10 ) = 0, 0, $W$5 )</f>
        <v>Please complete all cells in row</v>
      </c>
      <c r="V10" s="320"/>
      <c r="W10" s="247">
        <f t="shared" ref="W10:W12" si="2" xml:space="preserve"> IF( ISNUMBER( E10 ), 0, 1 )</f>
        <v>1</v>
      </c>
      <c r="X10" s="247">
        <f t="shared" ref="X10:X12" si="3" xml:space="preserve"> IF( ISNUMBER( F10 ), 0, 1 )</f>
        <v>1</v>
      </c>
      <c r="Y10" s="247">
        <f t="shared" ref="Y10:Y12" si="4" xml:space="preserve"> IF( ISNUMBER( G10 ), 0, 1 )</f>
        <v>1</v>
      </c>
      <c r="Z10" s="247">
        <f t="shared" ref="Z10:Z12" si="5" xml:space="preserve"> IF( ISNUMBER( H10 ), 0, 1 )</f>
        <v>1</v>
      </c>
      <c r="AA10" s="247">
        <f t="shared" ref="AA10:AA12" si="6" xml:space="preserve"> IF( ISNUMBER( I10 ), 0, 1 )</f>
        <v>1</v>
      </c>
      <c r="AB10" s="247">
        <f t="shared" ref="AB10:AB12" si="7" xml:space="preserve"> IF( ISNUMBER( J10 ), 0, 1 )</f>
        <v>1</v>
      </c>
      <c r="AC10" s="247">
        <f t="shared" ref="AC10:AC12" si="8" xml:space="preserve"> IF( ISNUMBER( K10 ), 0, 1 )</f>
        <v>1</v>
      </c>
      <c r="AD10" s="247">
        <f t="shared" ref="AD10:AD12" si="9" xml:space="preserve"> IF( ISNUMBER( L10 ), 0, 1 )</f>
        <v>1</v>
      </c>
      <c r="AE10" s="247">
        <f t="shared" ref="AE10:AE12" si="10" xml:space="preserve"> IF( ISNUMBER( M10 ), 0, 1 )</f>
        <v>1</v>
      </c>
      <c r="AF10" s="247">
        <f t="shared" ref="AF10:AF12" si="11" xml:space="preserve"> IF( ISNUMBER( N10 ), 0, 1 )</f>
        <v>1</v>
      </c>
      <c r="AG10" s="320"/>
      <c r="AI10" s="3133" t="s">
        <v>3208</v>
      </c>
      <c r="AJ10" s="699" t="s">
        <v>3209</v>
      </c>
      <c r="AK10" s="699" t="s">
        <v>3210</v>
      </c>
      <c r="AL10" s="699" t="s">
        <v>3211</v>
      </c>
      <c r="AM10" s="699" t="s">
        <v>3212</v>
      </c>
      <c r="AN10" s="699" t="s">
        <v>3213</v>
      </c>
      <c r="AO10" s="699" t="s">
        <v>3214</v>
      </c>
      <c r="AP10" s="699" t="s">
        <v>3215</v>
      </c>
      <c r="AQ10" s="699" t="s">
        <v>3216</v>
      </c>
      <c r="AR10" s="699" t="s">
        <v>3217</v>
      </c>
      <c r="AS10" s="700" t="s">
        <v>3218</v>
      </c>
    </row>
    <row r="11" spans="1:45" ht="15.75" customHeight="1">
      <c r="A11" s="171"/>
      <c r="B11" s="3133" t="s">
        <v>3219</v>
      </c>
      <c r="C11" s="286" t="s">
        <v>677</v>
      </c>
      <c r="D11" s="286">
        <v>3</v>
      </c>
      <c r="E11" s="699"/>
      <c r="F11" s="699"/>
      <c r="G11" s="699"/>
      <c r="H11" s="699"/>
      <c r="I11" s="699"/>
      <c r="J11" s="699"/>
      <c r="K11" s="699"/>
      <c r="L11" s="699"/>
      <c r="M11" s="699"/>
      <c r="N11" s="700"/>
      <c r="O11" s="308"/>
      <c r="P11" s="252" t="s">
        <v>3220</v>
      </c>
      <c r="Q11" s="171"/>
      <c r="R11" s="253"/>
      <c r="S11" s="171"/>
      <c r="T11" s="322"/>
      <c r="U11" s="246" t="str">
        <f t="shared" si="1"/>
        <v>Please complete all cells in row</v>
      </c>
      <c r="V11" s="320"/>
      <c r="W11" s="247">
        <f t="shared" si="2"/>
        <v>1</v>
      </c>
      <c r="X11" s="247">
        <f t="shared" si="3"/>
        <v>1</v>
      </c>
      <c r="Y11" s="247">
        <f t="shared" si="4"/>
        <v>1</v>
      </c>
      <c r="Z11" s="247">
        <f t="shared" si="5"/>
        <v>1</v>
      </c>
      <c r="AA11" s="247">
        <f t="shared" si="6"/>
        <v>1</v>
      </c>
      <c r="AB11" s="247">
        <f t="shared" si="7"/>
        <v>1</v>
      </c>
      <c r="AC11" s="247">
        <f t="shared" si="8"/>
        <v>1</v>
      </c>
      <c r="AD11" s="247">
        <f t="shared" si="9"/>
        <v>1</v>
      </c>
      <c r="AE11" s="247">
        <f t="shared" si="10"/>
        <v>1</v>
      </c>
      <c r="AF11" s="247">
        <f t="shared" si="11"/>
        <v>1</v>
      </c>
      <c r="AG11" s="320"/>
      <c r="AI11" s="3133" t="s">
        <v>3219</v>
      </c>
      <c r="AJ11" s="699" t="s">
        <v>3221</v>
      </c>
      <c r="AK11" s="699" t="s">
        <v>3222</v>
      </c>
      <c r="AL11" s="699" t="s">
        <v>3223</v>
      </c>
      <c r="AM11" s="699" t="s">
        <v>3224</v>
      </c>
      <c r="AN11" s="699" t="s">
        <v>3225</v>
      </c>
      <c r="AO11" s="699" t="s">
        <v>3226</v>
      </c>
      <c r="AP11" s="699" t="s">
        <v>3227</v>
      </c>
      <c r="AQ11" s="699" t="s">
        <v>3228</v>
      </c>
      <c r="AR11" s="699" t="s">
        <v>3229</v>
      </c>
      <c r="AS11" s="700" t="s">
        <v>3230</v>
      </c>
    </row>
    <row r="12" spans="1:45" ht="15.75" customHeight="1">
      <c r="A12" s="171"/>
      <c r="B12" s="3133" t="s">
        <v>3231</v>
      </c>
      <c r="C12" s="286" t="s">
        <v>677</v>
      </c>
      <c r="D12" s="286">
        <v>3</v>
      </c>
      <c r="E12" s="699"/>
      <c r="F12" s="699"/>
      <c r="G12" s="699"/>
      <c r="H12" s="699"/>
      <c r="I12" s="699"/>
      <c r="J12" s="699"/>
      <c r="K12" s="699"/>
      <c r="L12" s="699"/>
      <c r="M12" s="699"/>
      <c r="N12" s="701"/>
      <c r="O12" s="308"/>
      <c r="P12" s="252" t="s">
        <v>3232</v>
      </c>
      <c r="Q12" s="171"/>
      <c r="R12" s="253"/>
      <c r="S12" s="171"/>
      <c r="T12" s="322"/>
      <c r="U12" s="246" t="str">
        <f t="shared" si="1"/>
        <v>Please complete all cells in row</v>
      </c>
      <c r="V12" s="320"/>
      <c r="W12" s="247">
        <f t="shared" si="2"/>
        <v>1</v>
      </c>
      <c r="X12" s="247">
        <f t="shared" si="3"/>
        <v>1</v>
      </c>
      <c r="Y12" s="247">
        <f t="shared" si="4"/>
        <v>1</v>
      </c>
      <c r="Z12" s="247">
        <f t="shared" si="5"/>
        <v>1</v>
      </c>
      <c r="AA12" s="247">
        <f t="shared" si="6"/>
        <v>1</v>
      </c>
      <c r="AB12" s="247">
        <f t="shared" si="7"/>
        <v>1</v>
      </c>
      <c r="AC12" s="247">
        <f t="shared" si="8"/>
        <v>1</v>
      </c>
      <c r="AD12" s="247">
        <f t="shared" si="9"/>
        <v>1</v>
      </c>
      <c r="AE12" s="247">
        <f t="shared" si="10"/>
        <v>1</v>
      </c>
      <c r="AF12" s="247">
        <f t="shared" si="11"/>
        <v>1</v>
      </c>
      <c r="AG12" s="320"/>
      <c r="AI12" s="3133" t="s">
        <v>3231</v>
      </c>
      <c r="AJ12" s="699" t="s">
        <v>3233</v>
      </c>
      <c r="AK12" s="699" t="s">
        <v>3234</v>
      </c>
      <c r="AL12" s="699" t="s">
        <v>3235</v>
      </c>
      <c r="AM12" s="699" t="s">
        <v>3236</v>
      </c>
      <c r="AN12" s="699" t="s">
        <v>3237</v>
      </c>
      <c r="AO12" s="699" t="s">
        <v>3238</v>
      </c>
      <c r="AP12" s="699" t="s">
        <v>3239</v>
      </c>
      <c r="AQ12" s="699" t="s">
        <v>3240</v>
      </c>
      <c r="AR12" s="699" t="s">
        <v>3241</v>
      </c>
      <c r="AS12" s="701" t="s">
        <v>3242</v>
      </c>
    </row>
    <row r="13" spans="1:45" ht="33" customHeight="1">
      <c r="A13" s="171"/>
      <c r="B13" s="3133" t="s">
        <v>3243</v>
      </c>
      <c r="C13" s="286" t="s">
        <v>677</v>
      </c>
      <c r="D13" s="286">
        <v>3</v>
      </c>
      <c r="E13" s="702">
        <f>IFERROR(E10 + E11 - E12, 0)</f>
        <v>0</v>
      </c>
      <c r="F13" s="702">
        <f t="shared" ref="F13:N13" si="12">IFERROR(F10 + F11 - F12, 0)</f>
        <v>0</v>
      </c>
      <c r="G13" s="702">
        <f t="shared" si="12"/>
        <v>0</v>
      </c>
      <c r="H13" s="702">
        <f t="shared" ref="H13" si="13">IFERROR(H10 + H11 - H12, 0)</f>
        <v>0</v>
      </c>
      <c r="I13" s="702">
        <f t="shared" si="12"/>
        <v>0</v>
      </c>
      <c r="J13" s="702">
        <f t="shared" si="12"/>
        <v>0</v>
      </c>
      <c r="K13" s="702">
        <f t="shared" si="12"/>
        <v>0</v>
      </c>
      <c r="L13" s="702">
        <f t="shared" si="12"/>
        <v>0</v>
      </c>
      <c r="M13" s="702">
        <f t="shared" ref="M13" si="14">IFERROR(M10 + M11 - M12, 0)</f>
        <v>0</v>
      </c>
      <c r="N13" s="703">
        <f t="shared" si="12"/>
        <v>0</v>
      </c>
      <c r="O13" s="308"/>
      <c r="P13" s="252" t="s">
        <v>3244</v>
      </c>
      <c r="Q13" s="171"/>
      <c r="R13" s="253"/>
      <c r="S13" s="171"/>
      <c r="T13" s="322"/>
      <c r="U13" s="229"/>
      <c r="V13" s="320"/>
      <c r="W13" s="196"/>
      <c r="X13" s="196"/>
      <c r="Y13" s="196"/>
      <c r="Z13" s="196"/>
      <c r="AA13" s="196"/>
      <c r="AB13" s="196"/>
      <c r="AC13" s="196"/>
      <c r="AD13" s="196"/>
      <c r="AE13" s="196"/>
      <c r="AF13" s="196"/>
      <c r="AG13" s="320"/>
      <c r="AI13" s="3133" t="s">
        <v>3243</v>
      </c>
      <c r="AJ13" s="702" t="s">
        <v>3245</v>
      </c>
      <c r="AK13" s="702" t="s">
        <v>3246</v>
      </c>
      <c r="AL13" s="702" t="s">
        <v>3247</v>
      </c>
      <c r="AM13" s="702" t="s">
        <v>3248</v>
      </c>
      <c r="AN13" s="702" t="s">
        <v>3249</v>
      </c>
      <c r="AO13" s="702" t="s">
        <v>3250</v>
      </c>
      <c r="AP13" s="702" t="s">
        <v>3251</v>
      </c>
      <c r="AQ13" s="702" t="s">
        <v>3252</v>
      </c>
      <c r="AR13" s="702" t="s">
        <v>3253</v>
      </c>
      <c r="AS13" s="703" t="s">
        <v>3254</v>
      </c>
    </row>
    <row r="14" spans="1:45" ht="15.75" customHeight="1">
      <c r="A14" s="171"/>
      <c r="B14" s="3133" t="s">
        <v>3255</v>
      </c>
      <c r="C14" s="286" t="s">
        <v>677</v>
      </c>
      <c r="D14" s="286">
        <v>3</v>
      </c>
      <c r="E14" s="702">
        <f>IFERROR(E13 - E9, 0)</f>
        <v>0</v>
      </c>
      <c r="F14" s="702">
        <f>IFERROR(F13 - F9, 0)</f>
        <v>0</v>
      </c>
      <c r="G14" s="702">
        <f t="shared" ref="G14:N14" si="15">IFERROR(G13 - G9, 0)</f>
        <v>0</v>
      </c>
      <c r="H14" s="702">
        <f t="shared" ref="H14" si="16">IFERROR(H13 - H9, 0)</f>
        <v>0</v>
      </c>
      <c r="I14" s="702">
        <f t="shared" si="15"/>
        <v>0</v>
      </c>
      <c r="J14" s="702">
        <f t="shared" si="15"/>
        <v>0</v>
      </c>
      <c r="K14" s="702">
        <f t="shared" si="15"/>
        <v>0</v>
      </c>
      <c r="L14" s="702">
        <f t="shared" si="15"/>
        <v>0</v>
      </c>
      <c r="M14" s="702">
        <f t="shared" ref="M14" si="17">IFERROR(M13 - M9, 0)</f>
        <v>0</v>
      </c>
      <c r="N14" s="703">
        <f t="shared" si="15"/>
        <v>0</v>
      </c>
      <c r="O14" s="308"/>
      <c r="P14" s="252" t="s">
        <v>3256</v>
      </c>
      <c r="Q14" s="171"/>
      <c r="R14" s="253"/>
      <c r="S14" s="171"/>
      <c r="T14" s="322"/>
      <c r="U14" s="229"/>
      <c r="V14" s="320"/>
      <c r="W14" s="196"/>
      <c r="X14" s="196"/>
      <c r="Y14" s="196"/>
      <c r="Z14" s="196"/>
      <c r="AA14" s="196"/>
      <c r="AB14" s="196"/>
      <c r="AC14" s="196"/>
      <c r="AD14" s="196"/>
      <c r="AE14" s="196"/>
      <c r="AF14" s="196"/>
      <c r="AG14" s="320"/>
      <c r="AI14" s="3133" t="s">
        <v>3255</v>
      </c>
      <c r="AJ14" s="702" t="s">
        <v>3257</v>
      </c>
      <c r="AK14" s="702" t="s">
        <v>3258</v>
      </c>
      <c r="AL14" s="702" t="s">
        <v>3259</v>
      </c>
      <c r="AM14" s="702" t="s">
        <v>3260</v>
      </c>
      <c r="AN14" s="702" t="s">
        <v>3261</v>
      </c>
      <c r="AO14" s="702" t="s">
        <v>3262</v>
      </c>
      <c r="AP14" s="702" t="s">
        <v>3263</v>
      </c>
      <c r="AQ14" s="702" t="s">
        <v>3264</v>
      </c>
      <c r="AR14" s="702" t="s">
        <v>3265</v>
      </c>
      <c r="AS14" s="703" t="s">
        <v>3266</v>
      </c>
    </row>
    <row r="15" spans="1:45" ht="15.75" customHeight="1">
      <c r="A15" s="171"/>
      <c r="B15" s="3133" t="s">
        <v>3267</v>
      </c>
      <c r="C15" s="286" t="s">
        <v>677</v>
      </c>
      <c r="D15" s="286">
        <v>3</v>
      </c>
      <c r="E15" s="704"/>
      <c r="F15" s="704"/>
      <c r="G15" s="704"/>
      <c r="H15" s="704"/>
      <c r="I15" s="704"/>
      <c r="J15" s="704"/>
      <c r="K15" s="704"/>
      <c r="L15" s="704"/>
      <c r="M15" s="704"/>
      <c r="N15" s="705"/>
      <c r="O15" s="308"/>
      <c r="P15" s="252" t="s">
        <v>3268</v>
      </c>
      <c r="Q15" s="171"/>
      <c r="R15" s="253"/>
      <c r="S15" s="171"/>
      <c r="T15" s="322"/>
      <c r="U15" s="246" t="str">
        <f>IF( SUM( W15:AF15 ) = 0, 0, $W$5 )</f>
        <v>Please complete all cells in row</v>
      </c>
      <c r="V15" s="320"/>
      <c r="W15" s="247">
        <f t="shared" ref="W15" si="18" xml:space="preserve"> IF( ISNUMBER( E15 ), 0, 1 )</f>
        <v>1</v>
      </c>
      <c r="X15" s="247">
        <f t="shared" ref="X15" si="19" xml:space="preserve"> IF( ISNUMBER( F15 ), 0, 1 )</f>
        <v>1</v>
      </c>
      <c r="Y15" s="247">
        <f t="shared" ref="Y15" si="20" xml:space="preserve"> IF( ISNUMBER( G15 ), 0, 1 )</f>
        <v>1</v>
      </c>
      <c r="Z15" s="247">
        <f t="shared" ref="Z15" si="21" xml:space="preserve"> IF( ISNUMBER( H15 ), 0, 1 )</f>
        <v>1</v>
      </c>
      <c r="AA15" s="247">
        <f t="shared" ref="AA15" si="22" xml:space="preserve"> IF( ISNUMBER( I15 ), 0, 1 )</f>
        <v>1</v>
      </c>
      <c r="AB15" s="247">
        <f t="shared" ref="AB15" si="23" xml:space="preserve"> IF( ISNUMBER( J15 ), 0, 1 )</f>
        <v>1</v>
      </c>
      <c r="AC15" s="247">
        <f t="shared" ref="AC15" si="24" xml:space="preserve"> IF( ISNUMBER( K15 ), 0, 1 )</f>
        <v>1</v>
      </c>
      <c r="AD15" s="247">
        <f t="shared" ref="AD15" si="25" xml:space="preserve"> IF( ISNUMBER( L15 ), 0, 1 )</f>
        <v>1</v>
      </c>
      <c r="AE15" s="247">
        <f t="shared" ref="AE15" si="26" xml:space="preserve"> IF( ISNUMBER( M15 ), 0, 1 )</f>
        <v>1</v>
      </c>
      <c r="AF15" s="247">
        <f t="shared" ref="AF15" si="27" xml:space="preserve"> IF( ISNUMBER( N15 ), 0, 1 )</f>
        <v>1</v>
      </c>
      <c r="AG15" s="320"/>
      <c r="AI15" s="3133" t="s">
        <v>3267</v>
      </c>
      <c r="AJ15" s="704" t="s">
        <v>3269</v>
      </c>
      <c r="AK15" s="704" t="s">
        <v>3270</v>
      </c>
      <c r="AL15" s="704" t="s">
        <v>3271</v>
      </c>
      <c r="AM15" s="704" t="s">
        <v>3272</v>
      </c>
      <c r="AN15" s="704" t="s">
        <v>3273</v>
      </c>
      <c r="AO15" s="704" t="s">
        <v>3274</v>
      </c>
      <c r="AP15" s="704" t="s">
        <v>3275</v>
      </c>
      <c r="AQ15" s="704" t="s">
        <v>3276</v>
      </c>
      <c r="AR15" s="704" t="s">
        <v>3277</v>
      </c>
      <c r="AS15" s="705" t="s">
        <v>3278</v>
      </c>
    </row>
    <row r="16" spans="1:45" ht="15.75" customHeight="1">
      <c r="A16" s="171"/>
      <c r="B16" s="3133" t="s">
        <v>3279</v>
      </c>
      <c r="C16" s="286" t="s">
        <v>677</v>
      </c>
      <c r="D16" s="286">
        <v>3</v>
      </c>
      <c r="E16" s="702">
        <f>IFERROR(E14 - E15, 0)</f>
        <v>0</v>
      </c>
      <c r="F16" s="702">
        <f t="shared" ref="F16:L16" si="28">IFERROR(F14 - F15, 0)</f>
        <v>0</v>
      </c>
      <c r="G16" s="702">
        <f t="shared" si="28"/>
        <v>0</v>
      </c>
      <c r="H16" s="702">
        <f>IFERROR(H14 - H15, 0)</f>
        <v>0</v>
      </c>
      <c r="I16" s="702">
        <f t="shared" si="28"/>
        <v>0</v>
      </c>
      <c r="J16" s="702">
        <f t="shared" si="28"/>
        <v>0</v>
      </c>
      <c r="K16" s="702">
        <f t="shared" si="28"/>
        <v>0</v>
      </c>
      <c r="L16" s="702">
        <f t="shared" si="28"/>
        <v>0</v>
      </c>
      <c r="M16" s="702">
        <f t="shared" ref="M16" si="29">IFERROR(M14 - M15, 0)</f>
        <v>0</v>
      </c>
      <c r="N16" s="703">
        <f>IFERROR(N14 - N15, 0)</f>
        <v>0</v>
      </c>
      <c r="O16" s="308"/>
      <c r="P16" s="252" t="s">
        <v>3280</v>
      </c>
      <c r="Q16" s="171"/>
      <c r="R16" s="253"/>
      <c r="S16" s="171"/>
      <c r="T16" s="322"/>
      <c r="U16" s="229"/>
      <c r="V16" s="320"/>
      <c r="W16" s="196"/>
      <c r="X16" s="196"/>
      <c r="Y16" s="196"/>
      <c r="Z16" s="196"/>
      <c r="AA16" s="196"/>
      <c r="AB16" s="196"/>
      <c r="AC16" s="196"/>
      <c r="AD16" s="196"/>
      <c r="AE16" s="196"/>
      <c r="AF16" s="196"/>
      <c r="AG16" s="320"/>
      <c r="AI16" s="3133" t="s">
        <v>3279</v>
      </c>
      <c r="AJ16" s="702" t="s">
        <v>3281</v>
      </c>
      <c r="AK16" s="702" t="s">
        <v>3282</v>
      </c>
      <c r="AL16" s="702" t="s">
        <v>3283</v>
      </c>
      <c r="AM16" s="702" t="s">
        <v>3284</v>
      </c>
      <c r="AN16" s="702" t="s">
        <v>3285</v>
      </c>
      <c r="AO16" s="702" t="s">
        <v>3286</v>
      </c>
      <c r="AP16" s="702" t="s">
        <v>3287</v>
      </c>
      <c r="AQ16" s="702" t="s">
        <v>3288</v>
      </c>
      <c r="AR16" s="702" t="s">
        <v>3289</v>
      </c>
      <c r="AS16" s="703" t="s">
        <v>3290</v>
      </c>
    </row>
    <row r="17" spans="1:45" ht="15.75" customHeight="1">
      <c r="A17" s="171"/>
      <c r="B17" s="3133" t="s">
        <v>3291</v>
      </c>
      <c r="C17" s="286" t="s">
        <v>1281</v>
      </c>
      <c r="D17" s="286">
        <v>2</v>
      </c>
      <c r="E17" s="1735"/>
      <c r="F17" s="1735"/>
      <c r="G17" s="1735"/>
      <c r="H17" s="1735"/>
      <c r="I17" s="1735"/>
      <c r="J17" s="1735"/>
      <c r="K17" s="1735"/>
      <c r="L17" s="1735"/>
      <c r="M17" s="1735"/>
      <c r="N17" s="1736"/>
      <c r="O17" s="308"/>
      <c r="P17" s="926" t="s">
        <v>3292</v>
      </c>
      <c r="Q17" s="171"/>
      <c r="R17" s="253"/>
      <c r="S17" s="171"/>
      <c r="T17" s="322"/>
      <c r="U17" s="246" t="str">
        <f t="shared" ref="U17:U18" si="30">IF( SUM( W17:AF17 ) = 0, 0, $W$5 )</f>
        <v>Please complete all cells in row</v>
      </c>
      <c r="V17" s="320"/>
      <c r="W17" s="247">
        <f t="shared" ref="W17:W18" si="31" xml:space="preserve"> IF( ISNUMBER( E17 ), 0, 1 )</f>
        <v>1</v>
      </c>
      <c r="X17" s="247">
        <f t="shared" ref="X17:X18" si="32" xml:space="preserve"> IF( ISNUMBER( F17 ), 0, 1 )</f>
        <v>1</v>
      </c>
      <c r="Y17" s="247">
        <f t="shared" ref="Y17:Y18" si="33" xml:space="preserve"> IF( ISNUMBER( G17 ), 0, 1 )</f>
        <v>1</v>
      </c>
      <c r="Z17" s="247">
        <f t="shared" ref="Z17:Z18" si="34" xml:space="preserve"> IF( ISNUMBER( H17 ), 0, 1 )</f>
        <v>1</v>
      </c>
      <c r="AA17" s="247">
        <f t="shared" ref="AA17:AA18" si="35" xml:space="preserve"> IF( ISNUMBER( I17 ), 0, 1 )</f>
        <v>1</v>
      </c>
      <c r="AB17" s="247">
        <f t="shared" ref="AB17:AB18" si="36" xml:space="preserve"> IF( ISNUMBER( J17 ), 0, 1 )</f>
        <v>1</v>
      </c>
      <c r="AC17" s="247">
        <f t="shared" ref="AC17:AC18" si="37" xml:space="preserve"> IF( ISNUMBER( K17 ), 0, 1 )</f>
        <v>1</v>
      </c>
      <c r="AD17" s="247">
        <f t="shared" ref="AD17:AD18" si="38" xml:space="preserve"> IF( ISNUMBER( L17 ), 0, 1 )</f>
        <v>1</v>
      </c>
      <c r="AE17" s="247">
        <f t="shared" ref="AE17:AE18" si="39" xml:space="preserve"> IF( ISNUMBER( M17 ), 0, 1 )</f>
        <v>1</v>
      </c>
      <c r="AF17" s="247">
        <f t="shared" ref="AF17:AF18" si="40" xml:space="preserve"> IF( ISNUMBER( N17 ), 0, 1 )</f>
        <v>1</v>
      </c>
      <c r="AG17" s="320"/>
      <c r="AI17" s="3133" t="s">
        <v>3291</v>
      </c>
      <c r="AJ17" s="706" t="s">
        <v>3293</v>
      </c>
      <c r="AK17" s="706" t="s">
        <v>3294</v>
      </c>
      <c r="AL17" s="706" t="s">
        <v>3295</v>
      </c>
      <c r="AM17" s="706" t="s">
        <v>3296</v>
      </c>
      <c r="AN17" s="706" t="s">
        <v>3297</v>
      </c>
      <c r="AO17" s="706" t="s">
        <v>3298</v>
      </c>
      <c r="AP17" s="706" t="s">
        <v>3299</v>
      </c>
      <c r="AQ17" s="706" t="s">
        <v>3300</v>
      </c>
      <c r="AR17" s="706" t="s">
        <v>3301</v>
      </c>
      <c r="AS17" s="707" t="s">
        <v>3302</v>
      </c>
    </row>
    <row r="18" spans="1:45" ht="15.75" customHeight="1">
      <c r="A18" s="171"/>
      <c r="B18" s="3133" t="s">
        <v>3303</v>
      </c>
      <c r="C18" s="286" t="s">
        <v>1281</v>
      </c>
      <c r="D18" s="286">
        <v>2</v>
      </c>
      <c r="E18" s="708"/>
      <c r="F18" s="708"/>
      <c r="G18" s="708"/>
      <c r="H18" s="708"/>
      <c r="I18" s="708"/>
      <c r="J18" s="708"/>
      <c r="K18" s="708"/>
      <c r="L18" s="708"/>
      <c r="M18" s="1735"/>
      <c r="N18" s="709"/>
      <c r="O18" s="308"/>
      <c r="P18" s="926" t="s">
        <v>3304</v>
      </c>
      <c r="Q18" s="171"/>
      <c r="R18" s="253"/>
      <c r="S18" s="171"/>
      <c r="T18" s="322"/>
      <c r="U18" s="246" t="str">
        <f t="shared" si="30"/>
        <v>Please complete all cells in row</v>
      </c>
      <c r="V18" s="320"/>
      <c r="W18" s="247">
        <f t="shared" si="31"/>
        <v>1</v>
      </c>
      <c r="X18" s="247">
        <f t="shared" si="32"/>
        <v>1</v>
      </c>
      <c r="Y18" s="247">
        <f t="shared" si="33"/>
        <v>1</v>
      </c>
      <c r="Z18" s="247">
        <f t="shared" si="34"/>
        <v>1</v>
      </c>
      <c r="AA18" s="247">
        <f t="shared" si="35"/>
        <v>1</v>
      </c>
      <c r="AB18" s="247">
        <f t="shared" si="36"/>
        <v>1</v>
      </c>
      <c r="AC18" s="247">
        <f t="shared" si="37"/>
        <v>1</v>
      </c>
      <c r="AD18" s="247">
        <f t="shared" si="38"/>
        <v>1</v>
      </c>
      <c r="AE18" s="247">
        <f t="shared" si="39"/>
        <v>1</v>
      </c>
      <c r="AF18" s="247">
        <f t="shared" si="40"/>
        <v>1</v>
      </c>
      <c r="AG18" s="320"/>
      <c r="AI18" s="3133" t="s">
        <v>3303</v>
      </c>
      <c r="AJ18" s="708" t="s">
        <v>3305</v>
      </c>
      <c r="AK18" s="708" t="s">
        <v>3306</v>
      </c>
      <c r="AL18" s="708" t="s">
        <v>3307</v>
      </c>
      <c r="AM18" s="708" t="s">
        <v>3308</v>
      </c>
      <c r="AN18" s="708" t="s">
        <v>3309</v>
      </c>
      <c r="AO18" s="708" t="s">
        <v>3310</v>
      </c>
      <c r="AP18" s="708" t="s">
        <v>3311</v>
      </c>
      <c r="AQ18" s="708" t="s">
        <v>3312</v>
      </c>
      <c r="AR18" s="706" t="s">
        <v>3313</v>
      </c>
      <c r="AS18" s="709" t="s">
        <v>3314</v>
      </c>
    </row>
    <row r="19" spans="1:45" ht="15.75" customHeight="1">
      <c r="A19" s="171"/>
      <c r="B19" s="3133" t="s">
        <v>3315</v>
      </c>
      <c r="C19" s="286" t="s">
        <v>677</v>
      </c>
      <c r="D19" s="286">
        <v>3</v>
      </c>
      <c r="E19" s="702">
        <f t="shared" ref="E19:N19" si="41">IF(E16&gt;0, E16*E18,0)</f>
        <v>0</v>
      </c>
      <c r="F19" s="702">
        <f>IF(F16&gt;0, F16*F18,0)</f>
        <v>0</v>
      </c>
      <c r="G19" s="702">
        <f t="shared" si="41"/>
        <v>0</v>
      </c>
      <c r="H19" s="702">
        <f t="shared" si="41"/>
        <v>0</v>
      </c>
      <c r="I19" s="702">
        <f t="shared" si="41"/>
        <v>0</v>
      </c>
      <c r="J19" s="702">
        <f t="shared" si="41"/>
        <v>0</v>
      </c>
      <c r="K19" s="702">
        <f t="shared" si="41"/>
        <v>0</v>
      </c>
      <c r="L19" s="702">
        <f t="shared" si="41"/>
        <v>0</v>
      </c>
      <c r="M19" s="702">
        <f t="shared" si="41"/>
        <v>0</v>
      </c>
      <c r="N19" s="703">
        <f t="shared" si="41"/>
        <v>0</v>
      </c>
      <c r="O19" s="308"/>
      <c r="P19" s="926" t="s">
        <v>3316</v>
      </c>
      <c r="Q19" s="171"/>
      <c r="R19" s="253"/>
      <c r="S19" s="171"/>
      <c r="T19" s="322"/>
      <c r="U19" s="229"/>
      <c r="V19" s="320"/>
      <c r="W19" s="196"/>
      <c r="X19" s="196"/>
      <c r="Y19" s="196"/>
      <c r="Z19" s="196"/>
      <c r="AA19" s="196"/>
      <c r="AB19" s="196"/>
      <c r="AC19" s="196"/>
      <c r="AD19" s="196"/>
      <c r="AE19" s="196"/>
      <c r="AF19" s="196"/>
      <c r="AG19" s="320"/>
      <c r="AI19" s="3133" t="s">
        <v>3315</v>
      </c>
      <c r="AJ19" s="702" t="s">
        <v>3317</v>
      </c>
      <c r="AK19" s="702" t="s">
        <v>3318</v>
      </c>
      <c r="AL19" s="702" t="s">
        <v>3319</v>
      </c>
      <c r="AM19" s="702" t="s">
        <v>3320</v>
      </c>
      <c r="AN19" s="702" t="s">
        <v>3321</v>
      </c>
      <c r="AO19" s="702" t="s">
        <v>3322</v>
      </c>
      <c r="AP19" s="702" t="s">
        <v>3323</v>
      </c>
      <c r="AQ19" s="702" t="s">
        <v>3324</v>
      </c>
      <c r="AR19" s="702" t="s">
        <v>3325</v>
      </c>
      <c r="AS19" s="703" t="s">
        <v>3326</v>
      </c>
    </row>
    <row r="20" spans="1:45" ht="15.75" customHeight="1">
      <c r="A20" s="171"/>
      <c r="B20" s="3133" t="s">
        <v>3327</v>
      </c>
      <c r="C20" s="286" t="s">
        <v>677</v>
      </c>
      <c r="D20" s="286">
        <v>3</v>
      </c>
      <c r="E20" s="702">
        <f>IF(E16&lt;0, E16*E17, 0)</f>
        <v>0</v>
      </c>
      <c r="F20" s="702">
        <f t="shared" ref="F20:N20" si="42">IF(F16&lt;0, F16*F17, 0)</f>
        <v>0</v>
      </c>
      <c r="G20" s="702">
        <f t="shared" si="42"/>
        <v>0</v>
      </c>
      <c r="H20" s="702">
        <f t="shared" si="42"/>
        <v>0</v>
      </c>
      <c r="I20" s="702">
        <f t="shared" si="42"/>
        <v>0</v>
      </c>
      <c r="J20" s="702">
        <f t="shared" si="42"/>
        <v>0</v>
      </c>
      <c r="K20" s="702">
        <f t="shared" si="42"/>
        <v>0</v>
      </c>
      <c r="L20" s="702">
        <f t="shared" si="42"/>
        <v>0</v>
      </c>
      <c r="M20" s="702">
        <f t="shared" si="42"/>
        <v>0</v>
      </c>
      <c r="N20" s="703">
        <f t="shared" si="42"/>
        <v>0</v>
      </c>
      <c r="O20" s="308"/>
      <c r="P20" s="926" t="s">
        <v>3328</v>
      </c>
      <c r="Q20" s="171"/>
      <c r="R20" s="253"/>
      <c r="S20" s="171"/>
      <c r="T20" s="322"/>
      <c r="U20" s="229"/>
      <c r="V20" s="320"/>
      <c r="W20" s="196"/>
      <c r="X20" s="196"/>
      <c r="Y20" s="196"/>
      <c r="Z20" s="196"/>
      <c r="AA20" s="196"/>
      <c r="AB20" s="196"/>
      <c r="AC20" s="196"/>
      <c r="AD20" s="196"/>
      <c r="AE20" s="196"/>
      <c r="AF20" s="196"/>
      <c r="AG20" s="320"/>
      <c r="AI20" s="3133" t="s">
        <v>3327</v>
      </c>
      <c r="AJ20" s="702" t="s">
        <v>3329</v>
      </c>
      <c r="AK20" s="702" t="s">
        <v>3330</v>
      </c>
      <c r="AL20" s="702" t="s">
        <v>3331</v>
      </c>
      <c r="AM20" s="702" t="s">
        <v>3332</v>
      </c>
      <c r="AN20" s="702" t="s">
        <v>3333</v>
      </c>
      <c r="AO20" s="702" t="s">
        <v>3334</v>
      </c>
      <c r="AP20" s="702" t="s">
        <v>3335</v>
      </c>
      <c r="AQ20" s="702" t="s">
        <v>3336</v>
      </c>
      <c r="AR20" s="702" t="s">
        <v>3337</v>
      </c>
      <c r="AS20" s="703" t="s">
        <v>3338</v>
      </c>
    </row>
    <row r="21" spans="1:45" ht="15.75" customHeight="1">
      <c r="A21" s="171"/>
      <c r="B21" s="3133" t="s">
        <v>3339</v>
      </c>
      <c r="C21" s="286" t="s">
        <v>677</v>
      </c>
      <c r="D21" s="286">
        <v>3</v>
      </c>
      <c r="E21" s="702">
        <f t="shared" ref="E21:N21" si="43">IF(E19=0, 0, E16-E19)</f>
        <v>0</v>
      </c>
      <c r="F21" s="702">
        <f t="shared" si="43"/>
        <v>0</v>
      </c>
      <c r="G21" s="702">
        <f t="shared" si="43"/>
        <v>0</v>
      </c>
      <c r="H21" s="702">
        <f>IF(H16&gt;0, H16,0)</f>
        <v>0</v>
      </c>
      <c r="I21" s="702">
        <f t="shared" si="43"/>
        <v>0</v>
      </c>
      <c r="J21" s="702">
        <f t="shared" si="43"/>
        <v>0</v>
      </c>
      <c r="K21" s="702">
        <f t="shared" si="43"/>
        <v>0</v>
      </c>
      <c r="L21" s="702">
        <f t="shared" si="43"/>
        <v>0</v>
      </c>
      <c r="M21" s="702">
        <f>IF(M16&gt;0, M16,0)</f>
        <v>0</v>
      </c>
      <c r="N21" s="703">
        <f t="shared" si="43"/>
        <v>0</v>
      </c>
      <c r="O21" s="308"/>
      <c r="P21" s="926" t="s">
        <v>3340</v>
      </c>
      <c r="Q21" s="171"/>
      <c r="R21" s="253"/>
      <c r="S21" s="171"/>
      <c r="T21" s="322"/>
      <c r="U21" s="229"/>
      <c r="V21" s="320"/>
      <c r="W21" s="196"/>
      <c r="X21" s="196"/>
      <c r="Y21" s="196"/>
      <c r="Z21" s="196"/>
      <c r="AA21" s="196"/>
      <c r="AB21" s="196"/>
      <c r="AC21" s="196"/>
      <c r="AD21" s="196"/>
      <c r="AE21" s="196"/>
      <c r="AF21" s="196"/>
      <c r="AG21" s="320"/>
      <c r="AI21" s="3133" t="s">
        <v>3339</v>
      </c>
      <c r="AJ21" s="702" t="s">
        <v>3341</v>
      </c>
      <c r="AK21" s="702" t="s">
        <v>3342</v>
      </c>
      <c r="AL21" s="702" t="s">
        <v>3343</v>
      </c>
      <c r="AM21" s="702" t="s">
        <v>3344</v>
      </c>
      <c r="AN21" s="702" t="s">
        <v>3345</v>
      </c>
      <c r="AO21" s="702" t="s">
        <v>3346</v>
      </c>
      <c r="AP21" s="702" t="s">
        <v>3347</v>
      </c>
      <c r="AQ21" s="702" t="s">
        <v>3348</v>
      </c>
      <c r="AR21" s="702" t="s">
        <v>3349</v>
      </c>
      <c r="AS21" s="703" t="s">
        <v>3350</v>
      </c>
    </row>
    <row r="22" spans="1:45" ht="15.75" customHeight="1" thickBot="1">
      <c r="A22" s="2568" t="s">
        <v>773</v>
      </c>
      <c r="B22" s="3131" t="s">
        <v>3351</v>
      </c>
      <c r="C22" s="292" t="s">
        <v>677</v>
      </c>
      <c r="D22" s="292">
        <v>3</v>
      </c>
      <c r="E22" s="710">
        <f t="shared" ref="E22:N22" si="44">IF(E20=0, 0, E16-E20)</f>
        <v>0</v>
      </c>
      <c r="F22" s="710">
        <f t="shared" si="44"/>
        <v>0</v>
      </c>
      <c r="G22" s="710">
        <f t="shared" si="44"/>
        <v>0</v>
      </c>
      <c r="H22" s="710">
        <f>IF(H16&lt;0, H16,0)</f>
        <v>0</v>
      </c>
      <c r="I22" s="710">
        <f t="shared" si="44"/>
        <v>0</v>
      </c>
      <c r="J22" s="710">
        <f t="shared" si="44"/>
        <v>0</v>
      </c>
      <c r="K22" s="710">
        <f t="shared" si="44"/>
        <v>0</v>
      </c>
      <c r="L22" s="710">
        <f t="shared" si="44"/>
        <v>0</v>
      </c>
      <c r="M22" s="710">
        <f>IF(M16&lt;0, M16,0)</f>
        <v>0</v>
      </c>
      <c r="N22" s="711">
        <f t="shared" si="44"/>
        <v>0</v>
      </c>
      <c r="O22" s="308"/>
      <c r="P22" s="928" t="s">
        <v>3352</v>
      </c>
      <c r="Q22" s="171"/>
      <c r="R22" s="264"/>
      <c r="S22" s="171"/>
      <c r="T22" s="322"/>
      <c r="U22" s="229"/>
      <c r="V22" s="320"/>
      <c r="W22" s="196"/>
      <c r="X22" s="196"/>
      <c r="Y22" s="196"/>
      <c r="Z22" s="196"/>
      <c r="AA22" s="196"/>
      <c r="AB22" s="196"/>
      <c r="AC22" s="196"/>
      <c r="AD22" s="196"/>
      <c r="AE22" s="196"/>
      <c r="AF22" s="196"/>
      <c r="AG22" s="320"/>
      <c r="AI22" s="3131" t="s">
        <v>3351</v>
      </c>
      <c r="AJ22" s="710" t="s">
        <v>3353</v>
      </c>
      <c r="AK22" s="710" t="s">
        <v>3354</v>
      </c>
      <c r="AL22" s="710" t="s">
        <v>3355</v>
      </c>
      <c r="AM22" s="710" t="s">
        <v>3356</v>
      </c>
      <c r="AN22" s="710" t="s">
        <v>3357</v>
      </c>
      <c r="AO22" s="710" t="s">
        <v>3358</v>
      </c>
      <c r="AP22" s="710" t="s">
        <v>3359</v>
      </c>
      <c r="AQ22" s="710" t="s">
        <v>3360</v>
      </c>
      <c r="AR22" s="710" t="s">
        <v>3361</v>
      </c>
      <c r="AS22" s="711" t="s">
        <v>3362</v>
      </c>
    </row>
    <row r="23" spans="1:45" ht="15.75" customHeight="1" thickTop="1" thickBot="1">
      <c r="A23" s="171"/>
      <c r="B23" s="412"/>
      <c r="C23" s="412"/>
      <c r="D23" s="412"/>
      <c r="E23" s="308"/>
      <c r="F23" s="308"/>
      <c r="G23" s="308"/>
      <c r="H23" s="308"/>
      <c r="I23" s="308"/>
      <c r="J23" s="308"/>
      <c r="K23" s="308"/>
      <c r="L23" s="308"/>
      <c r="M23" s="308"/>
      <c r="N23" s="308"/>
      <c r="O23" s="171"/>
      <c r="P23" s="2386"/>
      <c r="Q23" s="171"/>
      <c r="R23" s="171"/>
      <c r="S23" s="171"/>
      <c r="T23" s="322"/>
      <c r="U23" s="229"/>
      <c r="V23" s="320"/>
      <c r="W23" s="196"/>
      <c r="X23" s="196"/>
      <c r="Y23" s="196"/>
      <c r="Z23" s="196"/>
      <c r="AA23" s="196"/>
      <c r="AB23" s="196"/>
      <c r="AC23" s="196"/>
      <c r="AD23" s="196"/>
      <c r="AE23" s="196"/>
      <c r="AF23" s="196"/>
      <c r="AG23" s="320"/>
      <c r="AI23" s="412"/>
      <c r="AJ23" s="308"/>
      <c r="AK23" s="308"/>
      <c r="AL23" s="308"/>
      <c r="AM23" s="308"/>
      <c r="AN23" s="308"/>
      <c r="AO23" s="308"/>
      <c r="AP23" s="308"/>
      <c r="AQ23" s="308"/>
      <c r="AR23" s="308"/>
      <c r="AS23" s="308"/>
    </row>
    <row r="24" spans="1:45" ht="15.75" customHeight="1" thickTop="1" thickBot="1">
      <c r="A24" s="171"/>
      <c r="B24" s="691" t="s">
        <v>3363</v>
      </c>
      <c r="C24" s="692"/>
      <c r="D24" s="692"/>
      <c r="E24" s="31"/>
      <c r="F24" s="308"/>
      <c r="G24" s="308"/>
      <c r="H24" s="308"/>
      <c r="I24" s="308"/>
      <c r="J24" s="308"/>
      <c r="K24" s="308"/>
      <c r="L24" s="308"/>
      <c r="M24" s="308"/>
      <c r="N24" s="308"/>
      <c r="O24" s="171"/>
      <c r="P24" s="2386"/>
      <c r="Q24" s="171"/>
      <c r="R24" s="171"/>
      <c r="S24" s="171"/>
      <c r="T24" s="322"/>
      <c r="U24" s="229"/>
      <c r="V24" s="320"/>
      <c r="W24" s="196"/>
      <c r="X24" s="196"/>
      <c r="Y24" s="196"/>
      <c r="Z24" s="196"/>
      <c r="AA24" s="196"/>
      <c r="AB24" s="196"/>
      <c r="AC24" s="196"/>
      <c r="AD24" s="196"/>
      <c r="AE24" s="196"/>
      <c r="AF24" s="196"/>
      <c r="AG24" s="320"/>
      <c r="AI24" s="691" t="s">
        <v>3363</v>
      </c>
      <c r="AJ24" s="31"/>
      <c r="AK24" s="308"/>
      <c r="AL24" s="308"/>
      <c r="AM24" s="308"/>
      <c r="AN24" s="308"/>
      <c r="AO24" s="308"/>
      <c r="AP24" s="308"/>
      <c r="AQ24" s="308"/>
      <c r="AR24" s="308"/>
      <c r="AS24" s="308"/>
    </row>
    <row r="25" spans="1:45" ht="30.75" thickTop="1">
      <c r="A25" s="2568" t="s">
        <v>675</v>
      </c>
      <c r="B25" s="694" t="s">
        <v>3364</v>
      </c>
      <c r="C25" s="695" t="s">
        <v>677</v>
      </c>
      <c r="D25" s="695">
        <v>3</v>
      </c>
      <c r="E25" s="712"/>
      <c r="F25" s="712"/>
      <c r="G25" s="712"/>
      <c r="H25" s="712"/>
      <c r="I25" s="712"/>
      <c r="J25" s="712"/>
      <c r="K25" s="712"/>
      <c r="L25" s="712"/>
      <c r="M25" s="712"/>
      <c r="N25" s="713"/>
      <c r="O25" s="308"/>
      <c r="P25" s="243" t="s">
        <v>3365</v>
      </c>
      <c r="Q25" s="171"/>
      <c r="R25" s="245"/>
      <c r="S25" s="171"/>
      <c r="T25" s="322"/>
      <c r="U25" s="246" t="str">
        <f t="shared" ref="U25:U26" si="45">IF( SUM( W25:AF25 ) = 0, 0, $W$5 )</f>
        <v>Please complete all cells in row</v>
      </c>
      <c r="V25" s="320"/>
      <c r="W25" s="247">
        <f t="shared" ref="W25:W26" si="46" xml:space="preserve"> IF( ISNUMBER( E25 ), 0, 1 )</f>
        <v>1</v>
      </c>
      <c r="X25" s="247">
        <f t="shared" ref="X25:X26" si="47" xml:space="preserve"> IF( ISNUMBER( F25 ), 0, 1 )</f>
        <v>1</v>
      </c>
      <c r="Y25" s="247">
        <f t="shared" ref="Y25:Y26" si="48" xml:space="preserve"> IF( ISNUMBER( G25 ), 0, 1 )</f>
        <v>1</v>
      </c>
      <c r="Z25" s="247">
        <f t="shared" ref="Z25:Z26" si="49" xml:space="preserve"> IF( ISNUMBER( H25 ), 0, 1 )</f>
        <v>1</v>
      </c>
      <c r="AA25" s="247">
        <f t="shared" ref="AA25:AA26" si="50" xml:space="preserve"> IF( ISNUMBER( I25 ), 0, 1 )</f>
        <v>1</v>
      </c>
      <c r="AB25" s="247">
        <f t="shared" ref="AB25:AB26" si="51" xml:space="preserve"> IF( ISNUMBER( J25 ), 0, 1 )</f>
        <v>1</v>
      </c>
      <c r="AC25" s="247">
        <f t="shared" ref="AC25:AC26" si="52" xml:space="preserve"> IF( ISNUMBER( K25 ), 0, 1 )</f>
        <v>1</v>
      </c>
      <c r="AD25" s="247">
        <f t="shared" ref="AD25:AD26" si="53" xml:space="preserve"> IF( ISNUMBER( L25 ), 0, 1 )</f>
        <v>1</v>
      </c>
      <c r="AE25" s="247">
        <f t="shared" ref="AE25:AE26" si="54" xml:space="preserve"> IF( ISNUMBER( M25 ), 0, 1 )</f>
        <v>1</v>
      </c>
      <c r="AF25" s="247">
        <f t="shared" ref="AF25:AF26" si="55" xml:space="preserve"> IF( ISNUMBER( N25 ), 0, 1 )</f>
        <v>1</v>
      </c>
      <c r="AG25" s="320"/>
      <c r="AI25" s="694" t="s">
        <v>3364</v>
      </c>
      <c r="AJ25" s="712" t="s">
        <v>3366</v>
      </c>
      <c r="AK25" s="712" t="s">
        <v>3367</v>
      </c>
      <c r="AL25" s="712" t="s">
        <v>3368</v>
      </c>
      <c r="AM25" s="712" t="s">
        <v>3369</v>
      </c>
      <c r="AN25" s="712" t="s">
        <v>3370</v>
      </c>
      <c r="AO25" s="712" t="s">
        <v>3371</v>
      </c>
      <c r="AP25" s="712" t="s">
        <v>3372</v>
      </c>
      <c r="AQ25" s="712" t="s">
        <v>3373</v>
      </c>
      <c r="AR25" s="712" t="s">
        <v>3374</v>
      </c>
      <c r="AS25" s="713" t="s">
        <v>3375</v>
      </c>
    </row>
    <row r="26" spans="1:45" ht="15.75" customHeight="1">
      <c r="A26" s="171"/>
      <c r="B26" s="3133" t="s">
        <v>3376</v>
      </c>
      <c r="C26" s="286" t="s">
        <v>677</v>
      </c>
      <c r="D26" s="286">
        <v>3</v>
      </c>
      <c r="E26" s="704"/>
      <c r="F26" s="704"/>
      <c r="G26" s="704"/>
      <c r="H26" s="704"/>
      <c r="I26" s="704"/>
      <c r="J26" s="704"/>
      <c r="K26" s="704"/>
      <c r="L26" s="704"/>
      <c r="M26" s="704"/>
      <c r="N26" s="705"/>
      <c r="O26" s="308"/>
      <c r="P26" s="252" t="s">
        <v>3377</v>
      </c>
      <c r="Q26" s="171"/>
      <c r="R26" s="253"/>
      <c r="S26" s="171"/>
      <c r="T26" s="322"/>
      <c r="U26" s="246" t="str">
        <f t="shared" si="45"/>
        <v>Please complete all cells in row</v>
      </c>
      <c r="V26" s="320"/>
      <c r="W26" s="247">
        <f t="shared" si="46"/>
        <v>1</v>
      </c>
      <c r="X26" s="247">
        <f t="shared" si="47"/>
        <v>1</v>
      </c>
      <c r="Y26" s="247">
        <f t="shared" si="48"/>
        <v>1</v>
      </c>
      <c r="Z26" s="247">
        <f t="shared" si="49"/>
        <v>1</v>
      </c>
      <c r="AA26" s="247">
        <f t="shared" si="50"/>
        <v>1</v>
      </c>
      <c r="AB26" s="247">
        <f t="shared" si="51"/>
        <v>1</v>
      </c>
      <c r="AC26" s="247">
        <f t="shared" si="52"/>
        <v>1</v>
      </c>
      <c r="AD26" s="247">
        <f t="shared" si="53"/>
        <v>1</v>
      </c>
      <c r="AE26" s="247">
        <f t="shared" si="54"/>
        <v>1</v>
      </c>
      <c r="AF26" s="247">
        <f t="shared" si="55"/>
        <v>1</v>
      </c>
      <c r="AG26" s="320"/>
      <c r="AI26" s="3133" t="s">
        <v>3376</v>
      </c>
      <c r="AJ26" s="704" t="s">
        <v>3378</v>
      </c>
      <c r="AK26" s="704" t="s">
        <v>3379</v>
      </c>
      <c r="AL26" s="704" t="s">
        <v>3380</v>
      </c>
      <c r="AM26" s="704" t="s">
        <v>3381</v>
      </c>
      <c r="AN26" s="704" t="s">
        <v>3382</v>
      </c>
      <c r="AO26" s="704" t="s">
        <v>3383</v>
      </c>
      <c r="AP26" s="704" t="s">
        <v>3384</v>
      </c>
      <c r="AQ26" s="704" t="s">
        <v>3385</v>
      </c>
      <c r="AR26" s="704" t="s">
        <v>3386</v>
      </c>
      <c r="AS26" s="705" t="s">
        <v>3387</v>
      </c>
    </row>
    <row r="27" spans="1:45" ht="15.75" customHeight="1">
      <c r="A27" s="171"/>
      <c r="B27" s="3133" t="s">
        <v>3388</v>
      </c>
      <c r="C27" s="286" t="s">
        <v>677</v>
      </c>
      <c r="D27" s="286">
        <v>3</v>
      </c>
      <c r="E27" s="702">
        <f>IFERROR(E26 - E25, 0)</f>
        <v>0</v>
      </c>
      <c r="F27" s="702">
        <f t="shared" ref="F27:N27" si="56">IFERROR(F26 - F25, 0)</f>
        <v>0</v>
      </c>
      <c r="G27" s="702">
        <f t="shared" si="56"/>
        <v>0</v>
      </c>
      <c r="H27" s="702">
        <f t="shared" si="56"/>
        <v>0</v>
      </c>
      <c r="I27" s="702">
        <f t="shared" si="56"/>
        <v>0</v>
      </c>
      <c r="J27" s="702">
        <f t="shared" si="56"/>
        <v>0</v>
      </c>
      <c r="K27" s="702">
        <f t="shared" si="56"/>
        <v>0</v>
      </c>
      <c r="L27" s="702">
        <f t="shared" si="56"/>
        <v>0</v>
      </c>
      <c r="M27" s="702">
        <f t="shared" si="56"/>
        <v>0</v>
      </c>
      <c r="N27" s="703">
        <f t="shared" si="56"/>
        <v>0</v>
      </c>
      <c r="O27" s="308"/>
      <c r="P27" s="252" t="s">
        <v>3389</v>
      </c>
      <c r="Q27" s="171"/>
      <c r="R27" s="253"/>
      <c r="S27" s="171"/>
      <c r="T27" s="322"/>
      <c r="U27" s="229"/>
      <c r="V27" s="320"/>
      <c r="W27" s="196"/>
      <c r="X27" s="196"/>
      <c r="Y27" s="196"/>
      <c r="Z27" s="196"/>
      <c r="AA27" s="196"/>
      <c r="AB27" s="196"/>
      <c r="AC27" s="196"/>
      <c r="AD27" s="196"/>
      <c r="AE27" s="196"/>
      <c r="AF27" s="196"/>
      <c r="AG27" s="320"/>
      <c r="AI27" s="3133" t="s">
        <v>3388</v>
      </c>
      <c r="AJ27" s="702" t="s">
        <v>3390</v>
      </c>
      <c r="AK27" s="702" t="s">
        <v>3391</v>
      </c>
      <c r="AL27" s="702" t="s">
        <v>3392</v>
      </c>
      <c r="AM27" s="702" t="s">
        <v>3393</v>
      </c>
      <c r="AN27" s="702" t="s">
        <v>3394</v>
      </c>
      <c r="AO27" s="702" t="s">
        <v>3395</v>
      </c>
      <c r="AP27" s="702" t="s">
        <v>3396</v>
      </c>
      <c r="AQ27" s="702" t="s">
        <v>3397</v>
      </c>
      <c r="AR27" s="702" t="s">
        <v>3398</v>
      </c>
      <c r="AS27" s="703" t="s">
        <v>3399</v>
      </c>
    </row>
    <row r="28" spans="1:45" ht="15.75" customHeight="1">
      <c r="A28" s="171"/>
      <c r="B28" s="3133" t="s">
        <v>3400</v>
      </c>
      <c r="C28" s="286" t="s">
        <v>1281</v>
      </c>
      <c r="D28" s="286">
        <v>2</v>
      </c>
      <c r="E28" s="708"/>
      <c r="F28" s="708"/>
      <c r="G28" s="708"/>
      <c r="H28" s="708"/>
      <c r="I28" s="708"/>
      <c r="J28" s="708"/>
      <c r="K28" s="708"/>
      <c r="L28" s="708"/>
      <c r="M28" s="708"/>
      <c r="N28" s="709"/>
      <c r="O28" s="308"/>
      <c r="P28" s="926" t="s">
        <v>3401</v>
      </c>
      <c r="Q28" s="171"/>
      <c r="R28" s="253"/>
      <c r="S28" s="171"/>
      <c r="T28" s="322"/>
      <c r="U28" s="246" t="str">
        <f t="shared" ref="U28:U29" si="57">IF( SUM( W28:AF28 ) = 0, 0, $W$5 )</f>
        <v>Please complete all cells in row</v>
      </c>
      <c r="V28" s="320"/>
      <c r="W28" s="247">
        <f t="shared" ref="W28:W29" si="58" xml:space="preserve"> IF( ISNUMBER( E28 ), 0, 1 )</f>
        <v>1</v>
      </c>
      <c r="X28" s="247">
        <f t="shared" ref="X28:X29" si="59" xml:space="preserve"> IF( ISNUMBER( F28 ), 0, 1 )</f>
        <v>1</v>
      </c>
      <c r="Y28" s="247">
        <f t="shared" ref="Y28:Y29" si="60" xml:space="preserve"> IF( ISNUMBER( G28 ), 0, 1 )</f>
        <v>1</v>
      </c>
      <c r="Z28" s="247">
        <f t="shared" ref="Z28:Z29" si="61" xml:space="preserve"> IF( ISNUMBER( H28 ), 0, 1 )</f>
        <v>1</v>
      </c>
      <c r="AA28" s="247">
        <f t="shared" ref="AA28:AA29" si="62" xml:space="preserve"> IF( ISNUMBER( I28 ), 0, 1 )</f>
        <v>1</v>
      </c>
      <c r="AB28" s="247">
        <f t="shared" ref="AB28:AB29" si="63" xml:space="preserve"> IF( ISNUMBER( J28 ), 0, 1 )</f>
        <v>1</v>
      </c>
      <c r="AC28" s="247">
        <f t="shared" ref="AC28:AC29" si="64" xml:space="preserve"> IF( ISNUMBER( K28 ), 0, 1 )</f>
        <v>1</v>
      </c>
      <c r="AD28" s="247">
        <f t="shared" ref="AD28:AD29" si="65" xml:space="preserve"> IF( ISNUMBER( L28 ), 0, 1 )</f>
        <v>1</v>
      </c>
      <c r="AE28" s="247">
        <f t="shared" ref="AE28:AE29" si="66" xml:space="preserve"> IF( ISNUMBER( M28 ), 0, 1 )</f>
        <v>1</v>
      </c>
      <c r="AF28" s="247">
        <f t="shared" ref="AF28:AF29" si="67" xml:space="preserve"> IF( ISNUMBER( N28 ), 0, 1 )</f>
        <v>1</v>
      </c>
      <c r="AG28" s="329"/>
      <c r="AI28" s="3133" t="s">
        <v>3400</v>
      </c>
      <c r="AJ28" s="708" t="s">
        <v>3402</v>
      </c>
      <c r="AK28" s="708" t="s">
        <v>3403</v>
      </c>
      <c r="AL28" s="708" t="s">
        <v>3404</v>
      </c>
      <c r="AM28" s="708" t="s">
        <v>3405</v>
      </c>
      <c r="AN28" s="708" t="s">
        <v>3406</v>
      </c>
      <c r="AO28" s="708" t="s">
        <v>3407</v>
      </c>
      <c r="AP28" s="708" t="s">
        <v>3408</v>
      </c>
      <c r="AQ28" s="708" t="s">
        <v>3409</v>
      </c>
      <c r="AR28" s="708" t="s">
        <v>3410</v>
      </c>
      <c r="AS28" s="709" t="s">
        <v>3411</v>
      </c>
    </row>
    <row r="29" spans="1:45" ht="15.75" customHeight="1">
      <c r="A29" s="171"/>
      <c r="B29" s="3133" t="s">
        <v>3412</v>
      </c>
      <c r="C29" s="286" t="s">
        <v>1281</v>
      </c>
      <c r="D29" s="286">
        <v>2</v>
      </c>
      <c r="E29" s="708"/>
      <c r="F29" s="708"/>
      <c r="G29" s="708"/>
      <c r="H29" s="708"/>
      <c r="I29" s="708"/>
      <c r="J29" s="708"/>
      <c r="K29" s="708"/>
      <c r="L29" s="708"/>
      <c r="M29" s="708"/>
      <c r="N29" s="709"/>
      <c r="O29" s="308"/>
      <c r="P29" s="926" t="s">
        <v>3413</v>
      </c>
      <c r="Q29" s="171"/>
      <c r="R29" s="253"/>
      <c r="S29" s="171"/>
      <c r="T29" s="322"/>
      <c r="U29" s="246" t="str">
        <f t="shared" si="57"/>
        <v>Please complete all cells in row</v>
      </c>
      <c r="V29" s="320"/>
      <c r="W29" s="247">
        <f t="shared" si="58"/>
        <v>1</v>
      </c>
      <c r="X29" s="247">
        <f t="shared" si="59"/>
        <v>1</v>
      </c>
      <c r="Y29" s="247">
        <f t="shared" si="60"/>
        <v>1</v>
      </c>
      <c r="Z29" s="247">
        <f t="shared" si="61"/>
        <v>1</v>
      </c>
      <c r="AA29" s="247">
        <f t="shared" si="62"/>
        <v>1</v>
      </c>
      <c r="AB29" s="247">
        <f t="shared" si="63"/>
        <v>1</v>
      </c>
      <c r="AC29" s="247">
        <f t="shared" si="64"/>
        <v>1</v>
      </c>
      <c r="AD29" s="247">
        <f t="shared" si="65"/>
        <v>1</v>
      </c>
      <c r="AE29" s="247">
        <f t="shared" si="66"/>
        <v>1</v>
      </c>
      <c r="AF29" s="247">
        <f t="shared" si="67"/>
        <v>1</v>
      </c>
      <c r="AG29" s="329"/>
      <c r="AI29" s="3133" t="s">
        <v>3412</v>
      </c>
      <c r="AJ29" s="708" t="s">
        <v>3414</v>
      </c>
      <c r="AK29" s="708" t="s">
        <v>3415</v>
      </c>
      <c r="AL29" s="708" t="s">
        <v>3416</v>
      </c>
      <c r="AM29" s="708" t="s">
        <v>3417</v>
      </c>
      <c r="AN29" s="708" t="s">
        <v>3418</v>
      </c>
      <c r="AO29" s="708" t="s">
        <v>3419</v>
      </c>
      <c r="AP29" s="708" t="s">
        <v>3420</v>
      </c>
      <c r="AQ29" s="708" t="s">
        <v>3421</v>
      </c>
      <c r="AR29" s="708" t="s">
        <v>3422</v>
      </c>
      <c r="AS29" s="709" t="s">
        <v>3423</v>
      </c>
    </row>
    <row r="30" spans="1:45" ht="30">
      <c r="A30" s="171"/>
      <c r="B30" s="3133" t="s">
        <v>3424</v>
      </c>
      <c r="C30" s="286" t="s">
        <v>677</v>
      </c>
      <c r="D30" s="286">
        <v>3</v>
      </c>
      <c r="E30" s="1716">
        <f>IFERROR(E27 * E28,0)</f>
        <v>0</v>
      </c>
      <c r="F30" s="1716">
        <f t="shared" ref="F30:N30" si="68">IFERROR(F27 * F28,0)</f>
        <v>0</v>
      </c>
      <c r="G30" s="1716">
        <f t="shared" si="68"/>
        <v>0</v>
      </c>
      <c r="H30" s="1716">
        <f t="shared" si="68"/>
        <v>0</v>
      </c>
      <c r="I30" s="1716">
        <f t="shared" si="68"/>
        <v>0</v>
      </c>
      <c r="J30" s="1716">
        <f t="shared" si="68"/>
        <v>0</v>
      </c>
      <c r="K30" s="1716">
        <f t="shared" si="68"/>
        <v>0</v>
      </c>
      <c r="L30" s="1716">
        <f t="shared" si="68"/>
        <v>0</v>
      </c>
      <c r="M30" s="1716">
        <f t="shared" si="68"/>
        <v>0</v>
      </c>
      <c r="N30" s="1717">
        <f t="shared" si="68"/>
        <v>0</v>
      </c>
      <c r="O30" s="308"/>
      <c r="P30" s="252" t="s">
        <v>3425</v>
      </c>
      <c r="Q30" s="171"/>
      <c r="R30" s="253"/>
      <c r="S30" s="171"/>
      <c r="T30" s="322"/>
      <c r="U30" s="229"/>
      <c r="V30" s="320"/>
      <c r="W30" s="196"/>
      <c r="X30" s="196"/>
      <c r="Y30" s="196"/>
      <c r="Z30" s="196"/>
      <c r="AA30" s="196"/>
      <c r="AB30" s="196"/>
      <c r="AC30" s="196"/>
      <c r="AD30" s="196"/>
      <c r="AE30" s="196"/>
      <c r="AF30" s="196"/>
      <c r="AG30" s="329"/>
      <c r="AI30" s="3133" t="s">
        <v>3424</v>
      </c>
      <c r="AJ30" s="714" t="s">
        <v>3426</v>
      </c>
      <c r="AK30" s="714" t="s">
        <v>3427</v>
      </c>
      <c r="AL30" s="714" t="s">
        <v>3428</v>
      </c>
      <c r="AM30" s="714" t="s">
        <v>3429</v>
      </c>
      <c r="AN30" s="714" t="s">
        <v>3430</v>
      </c>
      <c r="AO30" s="714" t="s">
        <v>3431</v>
      </c>
      <c r="AP30" s="714" t="s">
        <v>3432</v>
      </c>
      <c r="AQ30" s="714" t="s">
        <v>3433</v>
      </c>
      <c r="AR30" s="714" t="s">
        <v>3434</v>
      </c>
      <c r="AS30" s="715" t="s">
        <v>3435</v>
      </c>
    </row>
    <row r="31" spans="1:45" ht="30.75" thickBot="1">
      <c r="A31" s="2568" t="s">
        <v>773</v>
      </c>
      <c r="B31" s="3131" t="s">
        <v>3436</v>
      </c>
      <c r="C31" s="292" t="s">
        <v>677</v>
      </c>
      <c r="D31" s="292">
        <v>3</v>
      </c>
      <c r="E31" s="710">
        <f>IFERROR(E27 - E30, 0)</f>
        <v>0</v>
      </c>
      <c r="F31" s="710">
        <f t="shared" ref="F31:M31" si="69">IFERROR(F27 - F30, 0)</f>
        <v>0</v>
      </c>
      <c r="G31" s="710">
        <f t="shared" si="69"/>
        <v>0</v>
      </c>
      <c r="H31" s="710">
        <f t="shared" si="69"/>
        <v>0</v>
      </c>
      <c r="I31" s="710">
        <f t="shared" si="69"/>
        <v>0</v>
      </c>
      <c r="J31" s="710">
        <f t="shared" si="69"/>
        <v>0</v>
      </c>
      <c r="K31" s="710">
        <f t="shared" si="69"/>
        <v>0</v>
      </c>
      <c r="L31" s="710">
        <f t="shared" si="69"/>
        <v>0</v>
      </c>
      <c r="M31" s="710">
        <f t="shared" si="69"/>
        <v>0</v>
      </c>
      <c r="N31" s="711">
        <f>IFERROR(N27 - N30, 0)</f>
        <v>0</v>
      </c>
      <c r="O31" s="308"/>
      <c r="P31" s="315" t="s">
        <v>3437</v>
      </c>
      <c r="Q31" s="171"/>
      <c r="R31" s="264"/>
      <c r="S31" s="171"/>
      <c r="T31" s="322"/>
      <c r="U31" s="229"/>
      <c r="V31" s="329"/>
      <c r="W31" s="196"/>
      <c r="X31" s="196"/>
      <c r="Y31" s="196"/>
      <c r="Z31" s="196"/>
      <c r="AA31" s="196"/>
      <c r="AB31" s="196"/>
      <c r="AC31" s="196"/>
      <c r="AD31" s="196"/>
      <c r="AE31" s="196"/>
      <c r="AF31" s="196"/>
      <c r="AG31" s="329"/>
      <c r="AI31" s="3131" t="s">
        <v>3436</v>
      </c>
      <c r="AJ31" s="710" t="s">
        <v>3438</v>
      </c>
      <c r="AK31" s="710" t="s">
        <v>3439</v>
      </c>
      <c r="AL31" s="710" t="s">
        <v>3440</v>
      </c>
      <c r="AM31" s="710" t="s">
        <v>3441</v>
      </c>
      <c r="AN31" s="710" t="s">
        <v>3442</v>
      </c>
      <c r="AO31" s="710" t="s">
        <v>3443</v>
      </c>
      <c r="AP31" s="710" t="s">
        <v>3444</v>
      </c>
      <c r="AQ31" s="710" t="s">
        <v>3445</v>
      </c>
      <c r="AR31" s="710" t="s">
        <v>3446</v>
      </c>
      <c r="AS31" s="711" t="s">
        <v>3447</v>
      </c>
    </row>
    <row r="32" spans="1:45" ht="15.75" customHeight="1" thickTop="1" thickBot="1">
      <c r="A32" s="171"/>
      <c r="B32" s="412"/>
      <c r="C32" s="412"/>
      <c r="D32" s="412"/>
      <c r="E32" s="308"/>
      <c r="F32" s="308"/>
      <c r="G32" s="308"/>
      <c r="H32" s="308"/>
      <c r="I32" s="308"/>
      <c r="J32" s="308"/>
      <c r="K32" s="308"/>
      <c r="L32" s="308"/>
      <c r="M32" s="308"/>
      <c r="N32" s="308"/>
      <c r="O32" s="171"/>
      <c r="P32" s="2386"/>
      <c r="Q32" s="171"/>
      <c r="R32" s="171"/>
      <c r="S32" s="171"/>
      <c r="T32" s="322"/>
      <c r="U32" s="229"/>
      <c r="V32" s="329"/>
      <c r="W32" s="196"/>
      <c r="X32" s="196"/>
      <c r="Y32" s="196"/>
      <c r="Z32" s="196"/>
      <c r="AA32" s="196"/>
      <c r="AB32" s="196"/>
      <c r="AC32" s="196"/>
      <c r="AD32" s="196"/>
      <c r="AE32" s="196"/>
      <c r="AF32" s="196"/>
      <c r="AG32" s="329"/>
      <c r="AI32" s="412"/>
      <c r="AJ32" s="308"/>
      <c r="AK32" s="308"/>
      <c r="AL32" s="308"/>
      <c r="AM32" s="308"/>
      <c r="AN32" s="308"/>
      <c r="AO32" s="308"/>
      <c r="AP32" s="308"/>
      <c r="AQ32" s="308"/>
      <c r="AR32" s="308"/>
      <c r="AS32" s="308"/>
    </row>
    <row r="33" spans="1:45" ht="15.75" customHeight="1" thickTop="1" thickBot="1">
      <c r="A33" s="171"/>
      <c r="B33" s="691" t="s">
        <v>3448</v>
      </c>
      <c r="C33" s="692"/>
      <c r="D33" s="692"/>
      <c r="E33" s="31"/>
      <c r="F33" s="59"/>
      <c r="G33" s="59"/>
      <c r="H33" s="59"/>
      <c r="I33" s="59"/>
      <c r="J33" s="59"/>
      <c r="K33" s="59"/>
      <c r="L33" s="59"/>
      <c r="M33" s="59"/>
      <c r="N33" s="59"/>
      <c r="O33" s="171"/>
      <c r="P33" s="2386"/>
      <c r="Q33" s="171"/>
      <c r="R33" s="171"/>
      <c r="S33" s="171"/>
      <c r="T33" s="322"/>
      <c r="U33" s="229"/>
      <c r="V33" s="329"/>
      <c r="W33" s="196"/>
      <c r="X33" s="196"/>
      <c r="Y33" s="196"/>
      <c r="Z33" s="196"/>
      <c r="AA33" s="196"/>
      <c r="AB33" s="196"/>
      <c r="AC33" s="196"/>
      <c r="AD33" s="196"/>
      <c r="AE33" s="196"/>
      <c r="AF33" s="196"/>
      <c r="AG33" s="329"/>
      <c r="AI33" s="691" t="s">
        <v>3448</v>
      </c>
      <c r="AJ33" s="31"/>
      <c r="AK33" s="59"/>
      <c r="AL33" s="59"/>
      <c r="AM33" s="59"/>
      <c r="AN33" s="59"/>
      <c r="AO33" s="59"/>
      <c r="AP33" s="59"/>
      <c r="AQ33" s="59"/>
      <c r="AR33" s="59"/>
      <c r="AS33" s="59"/>
    </row>
    <row r="34" spans="1:45" ht="15.75" customHeight="1" thickTop="1">
      <c r="A34" s="2568" t="s">
        <v>675</v>
      </c>
      <c r="B34" s="3132" t="s">
        <v>3449</v>
      </c>
      <c r="C34" s="695" t="s">
        <v>677</v>
      </c>
      <c r="D34" s="695">
        <v>3</v>
      </c>
      <c r="E34" s="712"/>
      <c r="F34" s="712"/>
      <c r="G34" s="712"/>
      <c r="H34" s="712"/>
      <c r="I34" s="712"/>
      <c r="J34" s="712"/>
      <c r="K34" s="712"/>
      <c r="L34" s="712"/>
      <c r="M34" s="712"/>
      <c r="N34" s="713"/>
      <c r="O34" s="308"/>
      <c r="P34" s="243" t="s">
        <v>3450</v>
      </c>
      <c r="Q34" s="171"/>
      <c r="R34" s="245"/>
      <c r="S34" s="171"/>
      <c r="T34" s="322"/>
      <c r="U34" s="246" t="str">
        <f t="shared" ref="U34:U35" si="70">IF( SUM( W34:AF34 ) = 0, 0, $W$5 )</f>
        <v>Please complete all cells in row</v>
      </c>
      <c r="V34" s="320"/>
      <c r="W34" s="247">
        <f t="shared" ref="W34:W35" si="71" xml:space="preserve"> IF( ISNUMBER( E34 ), 0, 1 )</f>
        <v>1</v>
      </c>
      <c r="X34" s="247">
        <f t="shared" ref="X34:X35" si="72" xml:space="preserve"> IF( ISNUMBER( F34 ), 0, 1 )</f>
        <v>1</v>
      </c>
      <c r="Y34" s="247">
        <f t="shared" ref="Y34:Y35" si="73" xml:space="preserve"> IF( ISNUMBER( G34 ), 0, 1 )</f>
        <v>1</v>
      </c>
      <c r="Z34" s="247">
        <f t="shared" ref="Z34:Z35" si="74" xml:space="preserve"> IF( ISNUMBER( H34 ), 0, 1 )</f>
        <v>1</v>
      </c>
      <c r="AA34" s="247">
        <f t="shared" ref="AA34:AA35" si="75" xml:space="preserve"> IF( ISNUMBER( I34 ), 0, 1 )</f>
        <v>1</v>
      </c>
      <c r="AB34" s="247">
        <f t="shared" ref="AB34:AB35" si="76" xml:space="preserve"> IF( ISNUMBER( J34 ), 0, 1 )</f>
        <v>1</v>
      </c>
      <c r="AC34" s="247">
        <f t="shared" ref="AC34:AC35" si="77" xml:space="preserve"> IF( ISNUMBER( K34 ), 0, 1 )</f>
        <v>1</v>
      </c>
      <c r="AD34" s="247">
        <f t="shared" ref="AD34:AD35" si="78" xml:space="preserve"> IF( ISNUMBER( L34 ), 0, 1 )</f>
        <v>1</v>
      </c>
      <c r="AE34" s="247">
        <f t="shared" ref="AE34:AE35" si="79" xml:space="preserve"> IF( ISNUMBER( M34 ), 0, 1 )</f>
        <v>1</v>
      </c>
      <c r="AF34" s="247">
        <f t="shared" ref="AF34:AF35" si="80" xml:space="preserve"> IF( ISNUMBER( N34 ), 0, 1 )</f>
        <v>1</v>
      </c>
      <c r="AG34" s="329"/>
      <c r="AI34" s="3132" t="s">
        <v>3449</v>
      </c>
      <c r="AJ34" s="712" t="s">
        <v>3451</v>
      </c>
      <c r="AK34" s="712" t="s">
        <v>3452</v>
      </c>
      <c r="AL34" s="712" t="s">
        <v>3453</v>
      </c>
      <c r="AM34" s="712" t="s">
        <v>3454</v>
      </c>
      <c r="AN34" s="712" t="s">
        <v>3455</v>
      </c>
      <c r="AO34" s="712" t="s">
        <v>3456</v>
      </c>
      <c r="AP34" s="712" t="s">
        <v>3457</v>
      </c>
      <c r="AQ34" s="712" t="s">
        <v>3458</v>
      </c>
      <c r="AR34" s="712" t="s">
        <v>3459</v>
      </c>
      <c r="AS34" s="713" t="s">
        <v>3460</v>
      </c>
    </row>
    <row r="35" spans="1:45" ht="15.75" customHeight="1">
      <c r="A35" s="171"/>
      <c r="B35" s="3133" t="s">
        <v>3461</v>
      </c>
      <c r="C35" s="286" t="s">
        <v>677</v>
      </c>
      <c r="D35" s="286">
        <v>3</v>
      </c>
      <c r="E35" s="704"/>
      <c r="F35" s="704"/>
      <c r="G35" s="704"/>
      <c r="H35" s="704"/>
      <c r="I35" s="704"/>
      <c r="J35" s="704"/>
      <c r="K35" s="704"/>
      <c r="L35" s="704"/>
      <c r="M35" s="704"/>
      <c r="N35" s="705"/>
      <c r="O35" s="308"/>
      <c r="P35" s="252" t="s">
        <v>3462</v>
      </c>
      <c r="Q35" s="171"/>
      <c r="R35" s="253"/>
      <c r="S35" s="171"/>
      <c r="T35" s="322"/>
      <c r="U35" s="246" t="str">
        <f t="shared" si="70"/>
        <v>Please complete all cells in row</v>
      </c>
      <c r="V35" s="320"/>
      <c r="W35" s="247">
        <f t="shared" si="71"/>
        <v>1</v>
      </c>
      <c r="X35" s="247">
        <f t="shared" si="72"/>
        <v>1</v>
      </c>
      <c r="Y35" s="247">
        <f t="shared" si="73"/>
        <v>1</v>
      </c>
      <c r="Z35" s="247">
        <f t="shared" si="74"/>
        <v>1</v>
      </c>
      <c r="AA35" s="247">
        <f t="shared" si="75"/>
        <v>1</v>
      </c>
      <c r="AB35" s="247">
        <f t="shared" si="76"/>
        <v>1</v>
      </c>
      <c r="AC35" s="247">
        <f t="shared" si="77"/>
        <v>1</v>
      </c>
      <c r="AD35" s="247">
        <f t="shared" si="78"/>
        <v>1</v>
      </c>
      <c r="AE35" s="247">
        <f t="shared" si="79"/>
        <v>1</v>
      </c>
      <c r="AF35" s="247">
        <f t="shared" si="80"/>
        <v>1</v>
      </c>
      <c r="AG35" s="329"/>
      <c r="AI35" s="3133" t="s">
        <v>3461</v>
      </c>
      <c r="AJ35" s="704" t="s">
        <v>3463</v>
      </c>
      <c r="AK35" s="704" t="s">
        <v>3464</v>
      </c>
      <c r="AL35" s="704" t="s">
        <v>3465</v>
      </c>
      <c r="AM35" s="704" t="s">
        <v>3466</v>
      </c>
      <c r="AN35" s="704" t="s">
        <v>3467</v>
      </c>
      <c r="AO35" s="704" t="s">
        <v>3468</v>
      </c>
      <c r="AP35" s="704" t="s">
        <v>3469</v>
      </c>
      <c r="AQ35" s="704" t="s">
        <v>3470</v>
      </c>
      <c r="AR35" s="704" t="s">
        <v>3471</v>
      </c>
      <c r="AS35" s="705" t="s">
        <v>3472</v>
      </c>
    </row>
    <row r="36" spans="1:45" ht="15.75" customHeight="1" thickBot="1">
      <c r="A36" s="171"/>
      <c r="B36" s="3131" t="s">
        <v>3473</v>
      </c>
      <c r="C36" s="292" t="s">
        <v>677</v>
      </c>
      <c r="D36" s="292">
        <v>3</v>
      </c>
      <c r="E36" s="710">
        <f>IFERROR(E35 - E34, 0)</f>
        <v>0</v>
      </c>
      <c r="F36" s="710">
        <f>IFERROR(F35 - F34, 0)</f>
        <v>0</v>
      </c>
      <c r="G36" s="710">
        <f t="shared" ref="G36:N36" si="81">IFERROR(G35 - G34, 0)</f>
        <v>0</v>
      </c>
      <c r="H36" s="710">
        <f t="shared" si="81"/>
        <v>0</v>
      </c>
      <c r="I36" s="710">
        <f t="shared" si="81"/>
        <v>0</v>
      </c>
      <c r="J36" s="710">
        <f>IFERROR(J35 - J34, 0)</f>
        <v>0</v>
      </c>
      <c r="K36" s="710">
        <f t="shared" si="81"/>
        <v>0</v>
      </c>
      <c r="L36" s="710">
        <f>IFERROR(L35 - L34, 0)</f>
        <v>0</v>
      </c>
      <c r="M36" s="710">
        <f t="shared" si="81"/>
        <v>0</v>
      </c>
      <c r="N36" s="711">
        <f t="shared" si="81"/>
        <v>0</v>
      </c>
      <c r="O36" s="308"/>
      <c r="P36" s="315" t="s">
        <v>3474</v>
      </c>
      <c r="Q36" s="171"/>
      <c r="R36" s="264"/>
      <c r="S36" s="171"/>
      <c r="T36" s="322"/>
      <c r="U36" s="229"/>
      <c r="V36" s="320"/>
      <c r="W36" s="196"/>
      <c r="X36" s="196"/>
      <c r="Y36" s="196"/>
      <c r="Z36" s="196"/>
      <c r="AA36" s="196"/>
      <c r="AB36" s="196"/>
      <c r="AC36" s="196"/>
      <c r="AD36" s="196"/>
      <c r="AE36" s="196"/>
      <c r="AF36" s="196"/>
      <c r="AG36" s="329"/>
      <c r="AI36" s="3131" t="s">
        <v>3473</v>
      </c>
      <c r="AJ36" s="710" t="s">
        <v>3475</v>
      </c>
      <c r="AK36" s="710" t="s">
        <v>3476</v>
      </c>
      <c r="AL36" s="710" t="s">
        <v>3477</v>
      </c>
      <c r="AM36" s="710" t="s">
        <v>3478</v>
      </c>
      <c r="AN36" s="710" t="s">
        <v>3479</v>
      </c>
      <c r="AO36" s="710" t="s">
        <v>3480</v>
      </c>
      <c r="AP36" s="710" t="s">
        <v>3481</v>
      </c>
      <c r="AQ36" s="710" t="s">
        <v>3482</v>
      </c>
      <c r="AR36" s="710" t="s">
        <v>3483</v>
      </c>
      <c r="AS36" s="711" t="s">
        <v>3484</v>
      </c>
    </row>
    <row r="37" spans="1:45" ht="15.75" customHeight="1" thickTop="1" thickBot="1">
      <c r="A37" s="171"/>
      <c r="B37" s="412"/>
      <c r="C37" s="412"/>
      <c r="D37" s="412"/>
      <c r="E37" s="308"/>
      <c r="F37" s="308"/>
      <c r="G37" s="308"/>
      <c r="H37" s="308"/>
      <c r="I37" s="308"/>
      <c r="J37" s="308"/>
      <c r="K37" s="308"/>
      <c r="L37" s="308"/>
      <c r="M37" s="308"/>
      <c r="N37" s="308"/>
      <c r="O37" s="171"/>
      <c r="P37" s="2386"/>
      <c r="Q37" s="171"/>
      <c r="R37" s="171"/>
      <c r="S37" s="171"/>
      <c r="T37" s="322"/>
      <c r="U37" s="229"/>
      <c r="V37" s="320"/>
      <c r="W37" s="196"/>
      <c r="X37" s="196"/>
      <c r="Y37" s="196"/>
      <c r="Z37" s="196"/>
      <c r="AA37" s="196"/>
      <c r="AB37" s="196"/>
      <c r="AC37" s="196"/>
      <c r="AD37" s="196"/>
      <c r="AE37" s="196"/>
      <c r="AF37" s="196"/>
      <c r="AG37" s="329"/>
      <c r="AI37" s="412"/>
      <c r="AJ37" s="308"/>
      <c r="AK37" s="308"/>
      <c r="AL37" s="308"/>
      <c r="AM37" s="308"/>
      <c r="AN37" s="308"/>
      <c r="AO37" s="308"/>
      <c r="AP37" s="308"/>
      <c r="AQ37" s="308"/>
      <c r="AR37" s="308"/>
      <c r="AS37" s="308"/>
    </row>
    <row r="38" spans="1:45" ht="15.75" customHeight="1" thickTop="1" thickBot="1">
      <c r="A38" s="2568" t="s">
        <v>773</v>
      </c>
      <c r="B38" s="3134" t="s">
        <v>3485</v>
      </c>
      <c r="C38" s="343" t="s">
        <v>677</v>
      </c>
      <c r="D38" s="343">
        <v>3</v>
      </c>
      <c r="E38" s="717">
        <f>IFERROR(E19 + E20 + E30, 0)</f>
        <v>0</v>
      </c>
      <c r="F38" s="717">
        <f t="shared" ref="F38:N38" si="82">IFERROR(F19 + F20 + F30, 0)</f>
        <v>0</v>
      </c>
      <c r="G38" s="717">
        <f t="shared" si="82"/>
        <v>0</v>
      </c>
      <c r="H38" s="717">
        <f t="shared" si="82"/>
        <v>0</v>
      </c>
      <c r="I38" s="717">
        <f t="shared" si="82"/>
        <v>0</v>
      </c>
      <c r="J38" s="717">
        <f t="shared" si="82"/>
        <v>0</v>
      </c>
      <c r="K38" s="717">
        <f t="shared" si="82"/>
        <v>0</v>
      </c>
      <c r="L38" s="717">
        <f t="shared" si="82"/>
        <v>0</v>
      </c>
      <c r="M38" s="717">
        <f t="shared" si="82"/>
        <v>0</v>
      </c>
      <c r="N38" s="332">
        <f t="shared" si="82"/>
        <v>0</v>
      </c>
      <c r="O38" s="308"/>
      <c r="P38" s="333" t="s">
        <v>3486</v>
      </c>
      <c r="Q38" s="171"/>
      <c r="R38" s="334"/>
      <c r="S38" s="171"/>
      <c r="T38" s="322"/>
      <c r="U38" s="229"/>
      <c r="V38" s="320"/>
      <c r="W38" s="196"/>
      <c r="X38" s="196"/>
      <c r="Y38" s="196"/>
      <c r="Z38" s="196"/>
      <c r="AA38" s="196"/>
      <c r="AB38" s="196"/>
      <c r="AC38" s="196"/>
      <c r="AD38" s="196"/>
      <c r="AE38" s="196"/>
      <c r="AF38" s="196"/>
      <c r="AG38" s="329"/>
      <c r="AI38" s="3134" t="s">
        <v>3487</v>
      </c>
      <c r="AJ38" s="717" t="s">
        <v>3488</v>
      </c>
      <c r="AK38" s="717" t="s">
        <v>3489</v>
      </c>
      <c r="AL38" s="717" t="s">
        <v>3490</v>
      </c>
      <c r="AM38" s="717" t="s">
        <v>3491</v>
      </c>
      <c r="AN38" s="717" t="s">
        <v>3492</v>
      </c>
      <c r="AO38" s="717" t="s">
        <v>3493</v>
      </c>
      <c r="AP38" s="717" t="s">
        <v>3494</v>
      </c>
      <c r="AQ38" s="717" t="s">
        <v>3495</v>
      </c>
      <c r="AR38" s="717" t="s">
        <v>3496</v>
      </c>
      <c r="AS38" s="332" t="s">
        <v>3497</v>
      </c>
    </row>
    <row r="39" spans="1:45" ht="15.75" customHeight="1" thickTop="1" thickBot="1">
      <c r="A39" s="171"/>
      <c r="B39" s="324"/>
      <c r="C39" s="324"/>
      <c r="D39" s="324"/>
      <c r="E39" s="59"/>
      <c r="F39" s="59"/>
      <c r="G39" s="59"/>
      <c r="H39" s="59"/>
      <c r="I39" s="59"/>
      <c r="J39" s="59"/>
      <c r="K39" s="59"/>
      <c r="L39" s="59"/>
      <c r="M39" s="59"/>
      <c r="N39" s="59"/>
      <c r="O39" s="308"/>
      <c r="P39" s="2386"/>
      <c r="Q39" s="171"/>
      <c r="R39" s="171"/>
      <c r="S39" s="171"/>
      <c r="T39" s="322"/>
      <c r="U39" s="229"/>
      <c r="V39" s="322"/>
      <c r="W39" s="196"/>
      <c r="X39" s="196"/>
      <c r="Y39" s="196"/>
      <c r="Z39" s="196"/>
      <c r="AA39" s="196"/>
      <c r="AB39" s="196"/>
      <c r="AC39" s="196"/>
      <c r="AD39" s="196"/>
      <c r="AE39" s="196"/>
      <c r="AF39" s="196"/>
      <c r="AG39" s="322"/>
      <c r="AI39" s="324"/>
      <c r="AJ39" s="59"/>
      <c r="AK39" s="59"/>
      <c r="AL39" s="59"/>
      <c r="AM39" s="59"/>
      <c r="AN39" s="59"/>
      <c r="AO39" s="59"/>
      <c r="AP39" s="59"/>
      <c r="AQ39" s="59"/>
      <c r="AR39" s="59"/>
      <c r="AS39" s="59"/>
    </row>
    <row r="40" spans="1:45" ht="15.75" customHeight="1" thickTop="1" thickBot="1">
      <c r="A40" s="171"/>
      <c r="B40" s="691" t="s">
        <v>3498</v>
      </c>
      <c r="C40" s="692"/>
      <c r="D40" s="692"/>
      <c r="E40" s="31"/>
      <c r="F40" s="59"/>
      <c r="G40" s="59"/>
      <c r="H40" s="59"/>
      <c r="I40" s="59"/>
      <c r="J40" s="59"/>
      <c r="K40" s="59"/>
      <c r="L40" s="59"/>
      <c r="M40" s="59"/>
      <c r="N40" s="59"/>
      <c r="O40" s="308"/>
      <c r="P40" s="2386"/>
      <c r="Q40" s="171"/>
      <c r="R40" s="171"/>
      <c r="S40" s="171"/>
      <c r="T40" s="322"/>
      <c r="U40" s="229"/>
      <c r="V40" s="322"/>
      <c r="W40" s="196"/>
      <c r="X40" s="196"/>
      <c r="Y40" s="196"/>
      <c r="Z40" s="196"/>
      <c r="AA40" s="196"/>
      <c r="AB40" s="196"/>
      <c r="AC40" s="196"/>
      <c r="AD40" s="196"/>
      <c r="AE40" s="196"/>
      <c r="AF40" s="196"/>
      <c r="AG40" s="322"/>
      <c r="AI40" s="691" t="s">
        <v>3498</v>
      </c>
      <c r="AJ40" s="31"/>
      <c r="AK40" s="59"/>
      <c r="AL40" s="59"/>
      <c r="AM40" s="59"/>
      <c r="AN40" s="59"/>
      <c r="AO40" s="59"/>
      <c r="AP40" s="59"/>
      <c r="AQ40" s="59"/>
      <c r="AR40" s="59"/>
      <c r="AS40" s="59"/>
    </row>
    <row r="41" spans="1:45" ht="15.75" customHeight="1" thickTop="1">
      <c r="A41" s="2568" t="s">
        <v>675</v>
      </c>
      <c r="B41" s="3132" t="s">
        <v>3485</v>
      </c>
      <c r="C41" s="695" t="s">
        <v>677</v>
      </c>
      <c r="D41" s="695">
        <v>3</v>
      </c>
      <c r="E41" s="1777">
        <f>IFERROR(E38, 0)</f>
        <v>0</v>
      </c>
      <c r="F41" s="1777">
        <f t="shared" ref="F41:N41" si="83">IFERROR(F38, 0)</f>
        <v>0</v>
      </c>
      <c r="G41" s="1777">
        <f t="shared" si="83"/>
        <v>0</v>
      </c>
      <c r="H41" s="1777">
        <f t="shared" si="83"/>
        <v>0</v>
      </c>
      <c r="I41" s="1777">
        <f t="shared" si="83"/>
        <v>0</v>
      </c>
      <c r="J41" s="1777">
        <f t="shared" si="83"/>
        <v>0</v>
      </c>
      <c r="K41" s="1777">
        <f t="shared" si="83"/>
        <v>0</v>
      </c>
      <c r="L41" s="1777">
        <f t="shared" si="83"/>
        <v>0</v>
      </c>
      <c r="M41" s="1777">
        <f t="shared" si="83"/>
        <v>0</v>
      </c>
      <c r="N41" s="1778">
        <f t="shared" si="83"/>
        <v>0</v>
      </c>
      <c r="O41" s="308"/>
      <c r="P41" s="243" t="s">
        <v>3499</v>
      </c>
      <c r="Q41" s="171"/>
      <c r="R41" s="245"/>
      <c r="S41" s="171"/>
      <c r="T41" s="322"/>
      <c r="U41" s="229"/>
      <c r="V41" s="322"/>
      <c r="W41" s="196"/>
      <c r="X41" s="196"/>
      <c r="Y41" s="196"/>
      <c r="Z41" s="196"/>
      <c r="AA41" s="196"/>
      <c r="AB41" s="196"/>
      <c r="AC41" s="196"/>
      <c r="AD41" s="196"/>
      <c r="AE41" s="196"/>
      <c r="AF41" s="196"/>
      <c r="AG41" s="322"/>
      <c r="AI41" s="3132" t="s">
        <v>3487</v>
      </c>
      <c r="AJ41" s="1779" t="s">
        <v>756</v>
      </c>
      <c r="AK41" s="1779" t="s">
        <v>756</v>
      </c>
      <c r="AL41" s="1779" t="s">
        <v>756</v>
      </c>
      <c r="AM41" s="1779" t="s">
        <v>756</v>
      </c>
      <c r="AN41" s="1779" t="s">
        <v>756</v>
      </c>
      <c r="AO41" s="1779" t="s">
        <v>756</v>
      </c>
      <c r="AP41" s="1779" t="s">
        <v>756</v>
      </c>
      <c r="AQ41" s="1779" t="s">
        <v>756</v>
      </c>
      <c r="AR41" s="1779" t="s">
        <v>756</v>
      </c>
      <c r="AS41" s="1779" t="s">
        <v>756</v>
      </c>
    </row>
    <row r="42" spans="1:45" ht="15.75" customHeight="1">
      <c r="A42" s="171"/>
      <c r="B42" s="3133" t="s">
        <v>3500</v>
      </c>
      <c r="C42" s="286" t="s">
        <v>1281</v>
      </c>
      <c r="D42" s="286">
        <v>2</v>
      </c>
      <c r="E42" s="708"/>
      <c r="F42" s="708"/>
      <c r="G42" s="708"/>
      <c r="H42" s="708"/>
      <c r="I42" s="708"/>
      <c r="J42" s="708"/>
      <c r="K42" s="708"/>
      <c r="L42" s="708"/>
      <c r="M42" s="708"/>
      <c r="N42" s="709"/>
      <c r="O42" s="308"/>
      <c r="P42" s="252" t="s">
        <v>3501</v>
      </c>
      <c r="Q42" s="171"/>
      <c r="R42" s="253"/>
      <c r="S42" s="171"/>
      <c r="T42" s="322"/>
      <c r="U42" s="246" t="str">
        <f t="shared" ref="U42" si="84">IF( SUM( W42:AF42 ) = 0, 0, $W$5 )</f>
        <v>Please complete all cells in row</v>
      </c>
      <c r="V42" s="322"/>
      <c r="W42" s="247">
        <f t="shared" ref="W42" si="85" xml:space="preserve"> IF( ISNUMBER( E42 ), 0, 1 )</f>
        <v>1</v>
      </c>
      <c r="X42" s="247">
        <f t="shared" ref="X42" si="86" xml:space="preserve"> IF( ISNUMBER( F42 ), 0, 1 )</f>
        <v>1</v>
      </c>
      <c r="Y42" s="247">
        <f t="shared" ref="Y42" si="87" xml:space="preserve"> IF( ISNUMBER( G42 ), 0, 1 )</f>
        <v>1</v>
      </c>
      <c r="Z42" s="247">
        <f t="shared" ref="Z42" si="88" xml:space="preserve"> IF( ISNUMBER( H42 ), 0, 1 )</f>
        <v>1</v>
      </c>
      <c r="AA42" s="247">
        <f t="shared" ref="AA42" si="89" xml:space="preserve"> IF( ISNUMBER( I42 ), 0, 1 )</f>
        <v>1</v>
      </c>
      <c r="AB42" s="247">
        <f t="shared" ref="AB42" si="90" xml:space="preserve"> IF( ISNUMBER( J42 ), 0, 1 )</f>
        <v>1</v>
      </c>
      <c r="AC42" s="247">
        <f t="shared" ref="AC42" si="91" xml:space="preserve"> IF( ISNUMBER( K42 ), 0, 1 )</f>
        <v>1</v>
      </c>
      <c r="AD42" s="247">
        <f t="shared" ref="AD42" si="92" xml:space="preserve"> IF( ISNUMBER( L42 ), 0, 1 )</f>
        <v>1</v>
      </c>
      <c r="AE42" s="247">
        <f t="shared" ref="AE42" si="93" xml:space="preserve"> IF( ISNUMBER( M42 ), 0, 1 )</f>
        <v>1</v>
      </c>
      <c r="AF42" s="247">
        <f t="shared" ref="AF42" si="94" xml:space="preserve"> IF( ISNUMBER( N42 ), 0, 1 )</f>
        <v>1</v>
      </c>
      <c r="AG42" s="322"/>
      <c r="AI42" s="3133" t="s">
        <v>3500</v>
      </c>
      <c r="AJ42" s="718" t="s">
        <v>3502</v>
      </c>
      <c r="AK42" s="718" t="s">
        <v>3503</v>
      </c>
      <c r="AL42" s="718" t="s">
        <v>3504</v>
      </c>
      <c r="AM42" s="718" t="s">
        <v>3505</v>
      </c>
      <c r="AN42" s="718" t="s">
        <v>3506</v>
      </c>
      <c r="AO42" s="718" t="s">
        <v>3507</v>
      </c>
      <c r="AP42" s="718" t="s">
        <v>3508</v>
      </c>
      <c r="AQ42" s="718" t="s">
        <v>3509</v>
      </c>
      <c r="AR42" s="718" t="s">
        <v>3510</v>
      </c>
      <c r="AS42" s="719" t="s">
        <v>3511</v>
      </c>
    </row>
    <row r="43" spans="1:45" ht="15.75" customHeight="1">
      <c r="A43" s="171"/>
      <c r="B43" s="3133" t="s">
        <v>3512</v>
      </c>
      <c r="C43" s="286" t="s">
        <v>677</v>
      </c>
      <c r="D43" s="286">
        <v>3</v>
      </c>
      <c r="E43" s="702">
        <f>IFERROR(E41 * (1 - E42), 0 )</f>
        <v>0</v>
      </c>
      <c r="F43" s="702">
        <f t="shared" ref="F43:I43" si="95">IFERROR(F41 * (1 - F42), 0 )</f>
        <v>0</v>
      </c>
      <c r="G43" s="702">
        <f t="shared" si="95"/>
        <v>0</v>
      </c>
      <c r="H43" s="702">
        <f t="shared" si="95"/>
        <v>0</v>
      </c>
      <c r="I43" s="702">
        <f t="shared" si="95"/>
        <v>0</v>
      </c>
      <c r="J43" s="702">
        <v>0</v>
      </c>
      <c r="K43" s="702">
        <v>0</v>
      </c>
      <c r="L43" s="702">
        <v>0</v>
      </c>
      <c r="M43" s="702">
        <v>0</v>
      </c>
      <c r="N43" s="703">
        <f>'[2]4C SWB'!N43+'[3]4C BRL'!N43</f>
        <v>0</v>
      </c>
      <c r="O43" s="308"/>
      <c r="P43" s="252" t="s">
        <v>3513</v>
      </c>
      <c r="Q43" s="171"/>
      <c r="R43" s="253"/>
      <c r="S43" s="171"/>
      <c r="T43" s="322"/>
      <c r="U43" s="229"/>
      <c r="V43" s="322"/>
      <c r="W43" s="196"/>
      <c r="X43" s="196"/>
      <c r="Y43" s="196"/>
      <c r="Z43" s="196"/>
      <c r="AA43" s="196"/>
      <c r="AB43" s="196"/>
      <c r="AC43" s="196"/>
      <c r="AD43" s="196"/>
      <c r="AE43" s="196"/>
      <c r="AF43" s="196"/>
      <c r="AG43" s="322"/>
      <c r="AI43" s="3133" t="s">
        <v>3514</v>
      </c>
      <c r="AJ43" s="702" t="s">
        <v>3515</v>
      </c>
      <c r="AK43" s="702" t="s">
        <v>3516</v>
      </c>
      <c r="AL43" s="702" t="s">
        <v>3517</v>
      </c>
      <c r="AM43" s="702" t="s">
        <v>3518</v>
      </c>
      <c r="AN43" s="702" t="s">
        <v>3519</v>
      </c>
      <c r="AO43" s="702" t="s">
        <v>3520</v>
      </c>
      <c r="AP43" s="702" t="s">
        <v>3521</v>
      </c>
      <c r="AQ43" s="702" t="s">
        <v>3522</v>
      </c>
      <c r="AR43" s="702" t="s">
        <v>3523</v>
      </c>
      <c r="AS43" s="703" t="s">
        <v>3524</v>
      </c>
    </row>
    <row r="44" spans="1:45" ht="30">
      <c r="A44" s="171"/>
      <c r="B44" s="3133" t="s">
        <v>3525</v>
      </c>
      <c r="C44" s="286" t="s">
        <v>677</v>
      </c>
      <c r="D44" s="286">
        <v>3</v>
      </c>
      <c r="E44" s="2492"/>
      <c r="F44" s="2492"/>
      <c r="G44" s="2492"/>
      <c r="H44" s="2492"/>
      <c r="I44" s="2492"/>
      <c r="J44" s="704">
        <v>0</v>
      </c>
      <c r="K44" s="704">
        <v>0</v>
      </c>
      <c r="L44" s="704">
        <v>0</v>
      </c>
      <c r="M44" s="704">
        <v>0</v>
      </c>
      <c r="N44" s="705">
        <v>0</v>
      </c>
      <c r="O44" s="61"/>
      <c r="P44" s="252" t="s">
        <v>3526</v>
      </c>
      <c r="Q44" s="171"/>
      <c r="R44" s="253" t="s">
        <v>21959</v>
      </c>
      <c r="S44" s="171"/>
      <c r="T44" s="322"/>
      <c r="U44" s="246">
        <f t="shared" ref="U44" si="96">IF( SUM( W44:AF44 ) = 0, 0, $W$5 )</f>
        <v>0</v>
      </c>
      <c r="V44" s="322"/>
      <c r="W44" s="196"/>
      <c r="X44" s="196"/>
      <c r="Y44" s="196"/>
      <c r="Z44" s="196"/>
      <c r="AA44" s="196"/>
      <c r="AB44" s="247">
        <f t="shared" ref="AB44" si="97" xml:space="preserve"> IF( ISNUMBER( J44 ), 0, 1 )</f>
        <v>0</v>
      </c>
      <c r="AC44" s="247">
        <f t="shared" ref="AC44" si="98" xml:space="preserve"> IF( ISNUMBER( K44 ), 0, 1 )</f>
        <v>0</v>
      </c>
      <c r="AD44" s="247">
        <f t="shared" ref="AD44" si="99" xml:space="preserve"> IF( ISNUMBER( L44 ), 0, 1 )</f>
        <v>0</v>
      </c>
      <c r="AE44" s="247">
        <f t="shared" ref="AE44" si="100" xml:space="preserve"> IF( ISNUMBER( M44 ), 0, 1 )</f>
        <v>0</v>
      </c>
      <c r="AF44" s="247">
        <f t="shared" ref="AF44" si="101" xml:space="preserve"> IF( ISNUMBER( N44 ), 0, 1 )</f>
        <v>0</v>
      </c>
      <c r="AG44" s="322"/>
      <c r="AI44" s="3133" t="s">
        <v>3525</v>
      </c>
      <c r="AJ44" s="2492"/>
      <c r="AK44" s="2492"/>
      <c r="AL44" s="2492"/>
      <c r="AM44" s="2492"/>
      <c r="AN44" s="2492"/>
      <c r="AO44" s="704" t="s">
        <v>3527</v>
      </c>
      <c r="AP44" s="704" t="s">
        <v>3528</v>
      </c>
      <c r="AQ44" s="704" t="s">
        <v>3529</v>
      </c>
      <c r="AR44" s="704" t="s">
        <v>3530</v>
      </c>
      <c r="AS44" s="705" t="s">
        <v>3531</v>
      </c>
    </row>
    <row r="45" spans="1:45" ht="15.75" customHeight="1">
      <c r="A45" s="171"/>
      <c r="B45" s="3133" t="s">
        <v>3532</v>
      </c>
      <c r="C45" s="286" t="s">
        <v>677</v>
      </c>
      <c r="D45" s="286">
        <v>3</v>
      </c>
      <c r="E45" s="2492"/>
      <c r="F45" s="2492"/>
      <c r="G45" s="2492"/>
      <c r="H45" s="2492"/>
      <c r="I45" s="2492"/>
      <c r="J45" s="747">
        <v>0</v>
      </c>
      <c r="K45" s="747">
        <v>0</v>
      </c>
      <c r="L45" s="747">
        <v>0</v>
      </c>
      <c r="M45" s="2492"/>
      <c r="N45" s="1718">
        <v>0</v>
      </c>
      <c r="O45" s="61"/>
      <c r="P45" s="926" t="s">
        <v>3533</v>
      </c>
      <c r="Q45" s="171"/>
      <c r="R45" s="253" t="s">
        <v>21960</v>
      </c>
      <c r="S45" s="171"/>
      <c r="T45" s="322"/>
      <c r="U45" s="229"/>
      <c r="V45" s="322"/>
      <c r="W45" s="196"/>
      <c r="X45" s="196"/>
      <c r="Y45" s="196"/>
      <c r="Z45" s="196"/>
      <c r="AA45" s="196"/>
      <c r="AB45" s="196"/>
      <c r="AC45" s="196"/>
      <c r="AD45" s="196"/>
      <c r="AE45" s="196"/>
      <c r="AF45" s="196"/>
      <c r="AG45" s="322"/>
      <c r="AI45" s="3133" t="s">
        <v>3532</v>
      </c>
      <c r="AJ45" s="2492"/>
      <c r="AK45" s="2492"/>
      <c r="AL45" s="2492"/>
      <c r="AM45" s="2492"/>
      <c r="AN45" s="2492"/>
      <c r="AO45" s="720" t="s">
        <v>756</v>
      </c>
      <c r="AP45" s="720" t="s">
        <v>756</v>
      </c>
      <c r="AQ45" s="720" t="s">
        <v>756</v>
      </c>
      <c r="AR45" s="2492"/>
      <c r="AS45" s="721" t="s">
        <v>756</v>
      </c>
    </row>
    <row r="46" spans="1:45" ht="15.75" customHeight="1">
      <c r="A46" s="171"/>
      <c r="B46" s="3133" t="s">
        <v>3534</v>
      </c>
      <c r="C46" s="286" t="s">
        <v>677</v>
      </c>
      <c r="D46" s="286">
        <v>3</v>
      </c>
      <c r="E46" s="2492"/>
      <c r="F46" s="2492"/>
      <c r="G46" s="2492"/>
      <c r="H46" s="2492"/>
      <c r="I46" s="2492"/>
      <c r="J46" s="668">
        <v>445.42666919171063</v>
      </c>
      <c r="K46" s="668">
        <v>2611.7004297040239</v>
      </c>
      <c r="L46" s="668">
        <v>2394.2024816954417</v>
      </c>
      <c r="M46" s="668">
        <v>96.511419803341909</v>
      </c>
      <c r="N46" s="701">
        <v>0</v>
      </c>
      <c r="O46" s="61"/>
      <c r="P46" s="252" t="s">
        <v>3535</v>
      </c>
      <c r="Q46" s="171"/>
      <c r="R46" s="253" t="s">
        <v>21958</v>
      </c>
      <c r="S46" s="171"/>
      <c r="T46" s="322"/>
      <c r="U46" s="246">
        <f t="shared" ref="U46" si="102">IF( SUM( W46:AF46 ) = 0, 0, $W$5 )</f>
        <v>0</v>
      </c>
      <c r="V46" s="322"/>
      <c r="W46" s="196"/>
      <c r="X46" s="196"/>
      <c r="Y46" s="196"/>
      <c r="Z46" s="196"/>
      <c r="AA46" s="196"/>
      <c r="AB46" s="247">
        <f t="shared" ref="AB46" si="103" xml:space="preserve"> IF( ISNUMBER( J46 ), 0, 1 )</f>
        <v>0</v>
      </c>
      <c r="AC46" s="247">
        <f t="shared" ref="AC46" si="104" xml:space="preserve"> IF( ISNUMBER( K46 ), 0, 1 )</f>
        <v>0</v>
      </c>
      <c r="AD46" s="247">
        <f t="shared" ref="AD46" si="105" xml:space="preserve"> IF( ISNUMBER( L46 ), 0, 1 )</f>
        <v>0</v>
      </c>
      <c r="AE46" s="247">
        <f t="shared" ref="AE46" si="106" xml:space="preserve"> IF( ISNUMBER( M46 ), 0, 1 )</f>
        <v>0</v>
      </c>
      <c r="AF46" s="247">
        <f t="shared" ref="AF46" si="107" xml:space="preserve"> IF( ISNUMBER( N46 ), 0, 1 )</f>
        <v>0</v>
      </c>
      <c r="AG46" s="322"/>
      <c r="AI46" s="3133" t="s">
        <v>3534</v>
      </c>
      <c r="AJ46" s="2492"/>
      <c r="AK46" s="2492"/>
      <c r="AL46" s="2492"/>
      <c r="AM46" s="2492"/>
      <c r="AN46" s="2492"/>
      <c r="AO46" s="668" t="s">
        <v>3536</v>
      </c>
      <c r="AP46" s="668" t="s">
        <v>3537</v>
      </c>
      <c r="AQ46" s="668" t="s">
        <v>3538</v>
      </c>
      <c r="AR46" s="668" t="s">
        <v>3539</v>
      </c>
      <c r="AS46" s="701" t="s">
        <v>3540</v>
      </c>
    </row>
    <row r="47" spans="1:45" ht="15.75" customHeight="1" thickBot="1">
      <c r="A47" s="2568" t="s">
        <v>773</v>
      </c>
      <c r="B47" s="3131" t="s">
        <v>3541</v>
      </c>
      <c r="C47" s="292" t="s">
        <v>677</v>
      </c>
      <c r="D47" s="292">
        <v>3</v>
      </c>
      <c r="E47" s="2493"/>
      <c r="F47" s="2493"/>
      <c r="G47" s="2493"/>
      <c r="H47" s="2493"/>
      <c r="I47" s="2493"/>
      <c r="J47" s="1656">
        <f>IFERROR(SUM(J43:J46), 0)</f>
        <v>445.42666919171063</v>
      </c>
      <c r="K47" s="1656">
        <f t="shared" ref="K47:M47" si="108">IFERROR(SUM(K43:K46), 0)</f>
        <v>2611.7004297040239</v>
      </c>
      <c r="L47" s="1656">
        <f t="shared" si="108"/>
        <v>2394.2024816954417</v>
      </c>
      <c r="M47" s="1656">
        <f t="shared" si="108"/>
        <v>96.511419803341909</v>
      </c>
      <c r="N47" s="1657">
        <f>IFERROR(SUM(N43:N46), 0)</f>
        <v>0</v>
      </c>
      <c r="O47" s="308"/>
      <c r="P47" s="315" t="s">
        <v>3542</v>
      </c>
      <c r="Q47" s="171"/>
      <c r="R47" s="264"/>
      <c r="S47" s="171"/>
      <c r="T47" s="322"/>
      <c r="U47" s="229"/>
      <c r="V47" s="322"/>
      <c r="W47" s="196"/>
      <c r="X47" s="196"/>
      <c r="Y47" s="196"/>
      <c r="Z47" s="196"/>
      <c r="AA47" s="196"/>
      <c r="AB47" s="196"/>
      <c r="AC47" s="196"/>
      <c r="AD47" s="196"/>
      <c r="AE47" s="196"/>
      <c r="AF47" s="196"/>
      <c r="AG47" s="322"/>
      <c r="AI47" s="3131" t="s">
        <v>3541</v>
      </c>
      <c r="AJ47" s="2493"/>
      <c r="AK47" s="2493"/>
      <c r="AL47" s="2493"/>
      <c r="AM47" s="2493"/>
      <c r="AN47" s="2493"/>
      <c r="AO47" s="276" t="s">
        <v>3543</v>
      </c>
      <c r="AP47" s="276" t="s">
        <v>3544</v>
      </c>
      <c r="AQ47" s="276" t="s">
        <v>3545</v>
      </c>
      <c r="AR47" s="276" t="s">
        <v>3546</v>
      </c>
      <c r="AS47" s="277" t="s">
        <v>3547</v>
      </c>
    </row>
    <row r="48" spans="1:45" ht="16.5" thickTop="1">
      <c r="A48" s="171"/>
      <c r="B48" s="171"/>
      <c r="C48" s="171"/>
      <c r="D48" s="171"/>
      <c r="E48" s="171"/>
      <c r="F48" s="171"/>
      <c r="G48" s="171"/>
      <c r="H48" s="171"/>
      <c r="I48" s="171"/>
      <c r="P48" s="171"/>
      <c r="Q48" s="171"/>
      <c r="R48" s="171"/>
      <c r="S48" s="2568" t="s">
        <v>815</v>
      </c>
      <c r="U48" s="229"/>
      <c r="W48" s="196"/>
      <c r="X48" s="196"/>
      <c r="Y48" s="196"/>
      <c r="Z48" s="196"/>
      <c r="AA48" s="196"/>
      <c r="AB48" s="196"/>
      <c r="AC48" s="196"/>
      <c r="AD48" s="196"/>
      <c r="AE48" s="196"/>
      <c r="AF48" s="196"/>
      <c r="AS48" s="2853" t="s">
        <v>816</v>
      </c>
    </row>
    <row r="49" spans="1:32">
      <c r="A49" s="171"/>
      <c r="B49" s="171"/>
      <c r="C49" s="171"/>
      <c r="D49" s="171"/>
      <c r="E49" s="171"/>
      <c r="F49" s="171"/>
      <c r="G49" s="171"/>
      <c r="H49" s="171"/>
      <c r="I49" s="171"/>
      <c r="P49" s="171"/>
      <c r="Q49" s="171"/>
      <c r="R49" s="171"/>
      <c r="S49" s="171"/>
      <c r="U49" s="229"/>
      <c r="W49" s="196"/>
      <c r="X49" s="196"/>
      <c r="Y49" s="196"/>
      <c r="Z49" s="196"/>
      <c r="AA49" s="196"/>
      <c r="AB49" s="196"/>
      <c r="AC49" s="196"/>
      <c r="AD49" s="196"/>
      <c r="AE49" s="196"/>
      <c r="AF49" s="196"/>
    </row>
    <row r="50" spans="1:32">
      <c r="A50" s="171"/>
      <c r="B50" s="171"/>
      <c r="C50" s="171"/>
      <c r="D50" s="171"/>
      <c r="E50" s="171"/>
      <c r="F50" s="171"/>
      <c r="G50" s="171"/>
      <c r="H50" s="171"/>
      <c r="I50" s="171"/>
      <c r="P50" s="171"/>
      <c r="Q50" s="171"/>
      <c r="R50" s="171"/>
      <c r="S50" s="171"/>
      <c r="U50" s="229"/>
      <c r="W50" s="196"/>
      <c r="X50" s="196"/>
      <c r="Y50" s="196"/>
      <c r="Z50" s="196"/>
      <c r="AA50" s="196"/>
      <c r="AB50" s="196"/>
      <c r="AC50" s="196"/>
      <c r="AD50" s="196"/>
      <c r="AE50" s="196"/>
      <c r="AF50" s="196"/>
    </row>
    <row r="51" spans="1:32">
      <c r="A51" s="171"/>
      <c r="B51" s="171"/>
      <c r="C51" s="171"/>
      <c r="D51" s="171"/>
      <c r="E51" s="171"/>
      <c r="F51" s="171"/>
      <c r="G51" s="171"/>
      <c r="H51" s="171"/>
      <c r="I51" s="171"/>
      <c r="P51" s="171"/>
      <c r="Q51" s="171"/>
      <c r="R51" s="171"/>
      <c r="S51" s="171"/>
      <c r="U51" s="229"/>
      <c r="W51" s="196"/>
      <c r="X51" s="196"/>
      <c r="Y51" s="196"/>
      <c r="Z51" s="196"/>
      <c r="AA51" s="196"/>
      <c r="AB51" s="196"/>
      <c r="AC51" s="196"/>
      <c r="AD51" s="196"/>
      <c r="AE51" s="196"/>
      <c r="AF51" s="196"/>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9" priority="9" operator="equal">
      <formula>0</formula>
    </cfRule>
  </conditionalFormatting>
  <conditionalFormatting sqref="U15">
    <cfRule type="cellIs" dxfId="178" priority="8" operator="equal">
      <formula>0</formula>
    </cfRule>
  </conditionalFormatting>
  <conditionalFormatting sqref="U17:U18">
    <cfRule type="cellIs" dxfId="177" priority="7" operator="equal">
      <formula>0</formula>
    </cfRule>
  </conditionalFormatting>
  <conditionalFormatting sqref="U25:U26">
    <cfRule type="cellIs" dxfId="176" priority="6" operator="equal">
      <formula>0</formula>
    </cfRule>
  </conditionalFormatting>
  <conditionalFormatting sqref="U28:U29">
    <cfRule type="cellIs" dxfId="175" priority="5" operator="equal">
      <formula>0</formula>
    </cfRule>
  </conditionalFormatting>
  <conditionalFormatting sqref="U34:U35">
    <cfRule type="cellIs" dxfId="174" priority="4" operator="equal">
      <formula>0</formula>
    </cfRule>
  </conditionalFormatting>
  <conditionalFormatting sqref="U42">
    <cfRule type="cellIs" dxfId="173" priority="3" operator="equal">
      <formula>0</formula>
    </cfRule>
  </conditionalFormatting>
  <conditionalFormatting sqref="U44">
    <cfRule type="cellIs" dxfId="172" priority="2" operator="equal">
      <formula>0</formula>
    </cfRule>
  </conditionalFormatting>
  <conditionalFormatting sqref="U46">
    <cfRule type="cellIs" dxfId="171" priority="1" operator="equal">
      <formula>0</formula>
    </cfRule>
  </conditionalFormatting>
  <dataValidations count="1">
    <dataValidation type="custom" allowBlank="1" showErrorMessage="1" errorTitle="Input Error" error="Please enter a numeric value." sqref="E34:N35 E28:N30 I17:N18 E25:N26 H9:H18 E42:N42 E15:G15 I15:N15 E9:G12 I9:N12 E17:G18 J43: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L1" zoomScaleNormal="100" zoomScaleSheetLayoutView="100" workbookViewId="0">
      <selection activeCell="B1" sqref="B1:D1"/>
    </sheetView>
  </sheetViews>
  <sheetFormatPr defaultColWidth="9" defaultRowHeight="15.75"/>
  <cols>
    <col min="1" max="1" width="12.375" style="196" hidden="1" customWidth="1"/>
    <col min="2" max="2" width="45" style="219" customWidth="1"/>
    <col min="3" max="3" width="7.125" style="196" customWidth="1"/>
    <col min="4" max="4" width="5.5" style="196" customWidth="1"/>
    <col min="5" max="8" width="12.5" style="196" customWidth="1"/>
    <col min="9" max="9" width="13.625" style="196" bestFit="1" customWidth="1"/>
    <col min="10" max="10" width="12.5" style="196" customWidth="1"/>
    <col min="11" max="11" width="1.625" style="196" customWidth="1"/>
    <col min="12" max="12" width="12.5" style="722" customWidth="1"/>
    <col min="13" max="13" width="1.625" style="196" customWidth="1"/>
    <col min="14" max="14" width="33.625" style="196" customWidth="1"/>
    <col min="15" max="15" width="1.625" style="196" hidden="1" customWidth="1"/>
    <col min="16" max="16" width="1.625" style="196" customWidth="1"/>
    <col min="17" max="17" width="25" style="196" customWidth="1"/>
    <col min="18" max="18" width="1.625" style="196" customWidth="1"/>
    <col min="19" max="23" width="7.125" style="196" hidden="1" customWidth="1"/>
    <col min="24" max="24" width="1.625" style="196" hidden="1" customWidth="1"/>
    <col min="25" max="25" width="1.625" style="196" customWidth="1"/>
    <col min="26" max="26" width="44.25" style="219" bestFit="1" customWidth="1"/>
    <col min="27" max="32" width="15" style="196" customWidth="1"/>
    <col min="33" max="33" width="1.625" style="196" customWidth="1"/>
    <col min="34" max="16384" width="9" style="196"/>
  </cols>
  <sheetData>
    <row r="1" spans="1:33" s="348" customFormat="1" ht="29.25" customHeight="1">
      <c r="B1" s="3225" t="s">
        <v>4043</v>
      </c>
      <c r="C1" s="3225"/>
      <c r="D1" s="3225"/>
      <c r="E1" s="3225"/>
      <c r="F1" s="3225"/>
      <c r="G1" s="3225"/>
      <c r="H1" s="3225"/>
      <c r="I1" s="3225"/>
      <c r="J1" s="298"/>
      <c r="K1" s="221"/>
      <c r="L1" s="722"/>
      <c r="P1" s="723"/>
      <c r="Q1" s="196"/>
      <c r="R1" s="723"/>
      <c r="X1" s="723"/>
      <c r="Z1" s="3225" t="s">
        <v>656</v>
      </c>
      <c r="AA1" s="3225"/>
      <c r="AB1" s="3225"/>
      <c r="AC1" s="3225"/>
      <c r="AD1" s="3225"/>
      <c r="AE1" s="3225"/>
      <c r="AF1" s="298"/>
    </row>
    <row r="2" spans="1:33" s="348" customFormat="1" ht="29.25" customHeight="1">
      <c r="B2" s="3225" t="str">
        <f>SelectCompany!B4</f>
        <v>South West Water (whole area)</v>
      </c>
      <c r="C2" s="3225"/>
      <c r="D2" s="3225"/>
      <c r="E2" s="3225"/>
      <c r="F2" s="3225"/>
      <c r="G2" s="3225"/>
      <c r="H2" s="3225"/>
      <c r="I2" s="3225"/>
      <c r="J2" s="298"/>
      <c r="K2" s="221"/>
      <c r="L2" s="722"/>
      <c r="P2" s="723"/>
      <c r="Q2" s="196"/>
      <c r="R2" s="723"/>
      <c r="X2" s="723"/>
      <c r="Z2" s="3225"/>
      <c r="AA2" s="3225"/>
      <c r="AB2" s="3225"/>
      <c r="AC2" s="3225"/>
      <c r="AD2" s="3225"/>
      <c r="AE2" s="3225"/>
      <c r="AF2" s="3225"/>
      <c r="AG2" s="3225"/>
    </row>
    <row r="3" spans="1:33" ht="45" customHeight="1">
      <c r="B3" s="3386" t="s">
        <v>4044</v>
      </c>
      <c r="C3" s="3386"/>
      <c r="D3" s="3386"/>
      <c r="E3" s="3386"/>
      <c r="F3" s="3386"/>
      <c r="G3" s="3386"/>
      <c r="H3" s="3386"/>
      <c r="I3" s="3386"/>
      <c r="J3" s="3386"/>
      <c r="K3" s="3386"/>
      <c r="L3" s="3386"/>
      <c r="M3" s="3386"/>
      <c r="N3" s="3386"/>
      <c r="P3" s="322"/>
      <c r="Q3" s="582" t="s">
        <v>658</v>
      </c>
      <c r="R3" s="322"/>
      <c r="X3" s="322"/>
      <c r="Z3" s="3386" t="s">
        <v>4044</v>
      </c>
      <c r="AA3" s="3386"/>
      <c r="AB3" s="3386"/>
      <c r="AC3" s="3386"/>
      <c r="AD3" s="3386"/>
      <c r="AE3" s="3386"/>
      <c r="AF3" s="3386"/>
    </row>
    <row r="4" spans="1:33" ht="15" customHeight="1" thickBot="1">
      <c r="B4" s="617"/>
      <c r="C4" s="724"/>
      <c r="D4" s="724"/>
      <c r="E4" s="724"/>
      <c r="F4" s="724"/>
      <c r="G4" s="724"/>
      <c r="H4" s="724"/>
      <c r="I4" s="724"/>
      <c r="J4" s="724"/>
      <c r="K4" s="725"/>
      <c r="P4" s="322"/>
      <c r="Q4" s="246"/>
      <c r="R4" s="322"/>
      <c r="S4" s="3232" t="s">
        <v>659</v>
      </c>
      <c r="T4" s="3232"/>
      <c r="U4" s="3232"/>
      <c r="V4" s="3397"/>
      <c r="W4" s="3397"/>
      <c r="X4" s="322"/>
      <c r="Z4" s="617"/>
      <c r="AA4" s="724"/>
      <c r="AB4" s="724"/>
      <c r="AC4" s="724"/>
      <c r="AD4" s="724"/>
      <c r="AE4" s="724"/>
      <c r="AF4" s="724"/>
    </row>
    <row r="5" spans="1:33" s="171" customFormat="1" ht="15" customHeight="1" thickTop="1">
      <c r="B5" s="3389" t="s">
        <v>660</v>
      </c>
      <c r="C5" s="3238" t="s">
        <v>661</v>
      </c>
      <c r="D5" s="3238" t="s">
        <v>662</v>
      </c>
      <c r="E5" s="3238" t="s">
        <v>1593</v>
      </c>
      <c r="F5" s="3238" t="s">
        <v>4045</v>
      </c>
      <c r="G5" s="3238"/>
      <c r="H5" s="3238"/>
      <c r="I5" s="3238"/>
      <c r="J5" s="3240" t="s">
        <v>891</v>
      </c>
      <c r="L5" s="3363" t="s">
        <v>666</v>
      </c>
      <c r="N5" s="3363" t="s">
        <v>667</v>
      </c>
      <c r="P5" s="726"/>
      <c r="Q5" s="246"/>
      <c r="R5" s="726"/>
      <c r="S5" s="231" t="s">
        <v>668</v>
      </c>
      <c r="X5" s="726"/>
      <c r="Z5" s="3389" t="s">
        <v>660</v>
      </c>
      <c r="AA5" s="3238" t="s">
        <v>1593</v>
      </c>
      <c r="AB5" s="3238" t="s">
        <v>4045</v>
      </c>
      <c r="AC5" s="3238"/>
      <c r="AD5" s="3238"/>
      <c r="AE5" s="3238"/>
      <c r="AF5" s="3240" t="s">
        <v>891</v>
      </c>
    </row>
    <row r="6" spans="1:33" s="171" customFormat="1" ht="41.25" customHeight="1" thickBot="1">
      <c r="A6" s="2423" t="s">
        <v>669</v>
      </c>
      <c r="B6" s="3390"/>
      <c r="C6" s="3394"/>
      <c r="D6" s="3394"/>
      <c r="E6" s="3239"/>
      <c r="F6" s="233" t="s">
        <v>4046</v>
      </c>
      <c r="G6" s="233" t="s">
        <v>4047</v>
      </c>
      <c r="H6" s="233" t="s">
        <v>4048</v>
      </c>
      <c r="I6" s="233" t="s">
        <v>4049</v>
      </c>
      <c r="J6" s="3241"/>
      <c r="L6" s="3365"/>
      <c r="N6" s="3365"/>
      <c r="P6" s="726"/>
      <c r="Q6" s="246"/>
      <c r="R6" s="726"/>
      <c r="X6" s="726"/>
      <c r="Z6" s="3390"/>
      <c r="AA6" s="3239"/>
      <c r="AB6" s="233" t="s">
        <v>4046</v>
      </c>
      <c r="AC6" s="233" t="s">
        <v>4047</v>
      </c>
      <c r="AD6" s="233" t="s">
        <v>4048</v>
      </c>
      <c r="AE6" s="233" t="s">
        <v>4049</v>
      </c>
      <c r="AF6" s="3241"/>
    </row>
    <row r="7" spans="1:33" s="171" customFormat="1" ht="15.75" customHeight="1" thickTop="1" thickBot="1">
      <c r="A7" s="2568" t="s">
        <v>673</v>
      </c>
      <c r="B7" s="1245"/>
      <c r="C7" s="722"/>
      <c r="D7" s="722"/>
      <c r="E7" s="722"/>
      <c r="F7" s="722"/>
      <c r="G7" s="722"/>
      <c r="H7" s="722"/>
      <c r="I7" s="722"/>
      <c r="J7" s="722"/>
      <c r="K7" s="722"/>
      <c r="L7" s="722"/>
      <c r="P7" s="726"/>
      <c r="Q7" s="246"/>
      <c r="R7" s="726"/>
      <c r="X7" s="726"/>
      <c r="Z7" s="722"/>
      <c r="AA7" s="2893" t="s">
        <v>820</v>
      </c>
      <c r="AB7" s="722"/>
      <c r="AC7" s="722"/>
      <c r="AD7" s="722"/>
      <c r="AE7" s="722"/>
      <c r="AF7" s="722"/>
    </row>
    <row r="8" spans="1:33" s="171" customFormat="1" ht="15.75" customHeight="1" thickTop="1" thickBot="1">
      <c r="B8" s="352" t="s">
        <v>1875</v>
      </c>
      <c r="C8" s="692"/>
      <c r="D8" s="692"/>
      <c r="E8" s="437"/>
      <c r="F8" s="437"/>
      <c r="G8" s="437"/>
      <c r="L8" s="722"/>
      <c r="P8" s="726"/>
      <c r="Q8" s="246"/>
      <c r="R8" s="726"/>
      <c r="X8" s="726"/>
      <c r="Z8" s="352" t="s">
        <v>1875</v>
      </c>
      <c r="AA8" s="437"/>
      <c r="AB8" s="437"/>
      <c r="AC8" s="437"/>
    </row>
    <row r="9" spans="1:33" s="171" customFormat="1" ht="15.75" customHeight="1" thickTop="1">
      <c r="A9" s="2568" t="s">
        <v>675</v>
      </c>
      <c r="B9" s="727" t="s">
        <v>1673</v>
      </c>
      <c r="C9" s="695" t="s">
        <v>677</v>
      </c>
      <c r="D9" s="695">
        <v>3</v>
      </c>
      <c r="E9" s="1348">
        <f>IFERROR('4J'!E27,0)</f>
        <v>0</v>
      </c>
      <c r="F9" s="1348">
        <f>IFERROR('4J'!F27,0)</f>
        <v>0</v>
      </c>
      <c r="G9" s="1348">
        <f>IFERROR('4J'!G27,0)</f>
        <v>0</v>
      </c>
      <c r="H9" s="1348">
        <f>IFERROR('4J'!H27,0)</f>
        <v>0</v>
      </c>
      <c r="I9" s="1348">
        <f>IFERROR('4J'!I27,0)</f>
        <v>0</v>
      </c>
      <c r="J9" s="1349">
        <f>IFERROR(SUM(E9:I9), 0)</f>
        <v>0</v>
      </c>
      <c r="L9" s="243" t="s">
        <v>4050</v>
      </c>
      <c r="N9" s="245"/>
      <c r="P9" s="726"/>
      <c r="Q9" s="246"/>
      <c r="R9" s="726"/>
      <c r="X9" s="726"/>
      <c r="Z9" s="727" t="s">
        <v>1673</v>
      </c>
      <c r="AA9" s="728" t="s">
        <v>756</v>
      </c>
      <c r="AB9" s="728" t="s">
        <v>756</v>
      </c>
      <c r="AC9" s="728" t="s">
        <v>756</v>
      </c>
      <c r="AD9" s="728" t="s">
        <v>756</v>
      </c>
      <c r="AE9" s="728" t="s">
        <v>756</v>
      </c>
      <c r="AF9" s="729" t="s">
        <v>4051</v>
      </c>
    </row>
    <row r="10" spans="1:33" s="171" customFormat="1" ht="15.75" customHeight="1">
      <c r="B10" s="730" t="s">
        <v>1742</v>
      </c>
      <c r="C10" s="731" t="s">
        <v>677</v>
      </c>
      <c r="D10" s="731">
        <v>3</v>
      </c>
      <c r="E10" s="2370"/>
      <c r="F10" s="2370"/>
      <c r="G10" s="2370"/>
      <c r="H10" s="2370"/>
      <c r="I10" s="2370"/>
      <c r="J10" s="1350">
        <f>IFERROR(SUM(E10:I10), 0)</f>
        <v>0</v>
      </c>
      <c r="L10" s="252" t="s">
        <v>4052</v>
      </c>
      <c r="N10" s="253"/>
      <c r="P10" s="726"/>
      <c r="Q10" s="246"/>
      <c r="R10" s="726"/>
      <c r="X10" s="726"/>
      <c r="Z10" s="730" t="s">
        <v>1742</v>
      </c>
      <c r="AA10" s="734" t="s">
        <v>4053</v>
      </c>
      <c r="AB10" s="734" t="s">
        <v>4054</v>
      </c>
      <c r="AC10" s="734" t="s">
        <v>4055</v>
      </c>
      <c r="AD10" s="734" t="s">
        <v>4056</v>
      </c>
      <c r="AE10" s="734" t="s">
        <v>4057</v>
      </c>
      <c r="AF10" s="733" t="s">
        <v>4058</v>
      </c>
    </row>
    <row r="11" spans="1:33" s="171" customFormat="1" ht="15.75" customHeight="1">
      <c r="B11" s="730" t="s">
        <v>4059</v>
      </c>
      <c r="C11" s="731" t="s">
        <v>677</v>
      </c>
      <c r="D11" s="731">
        <v>3</v>
      </c>
      <c r="E11" s="1361"/>
      <c r="F11" s="1361"/>
      <c r="G11" s="1361"/>
      <c r="H11" s="1361"/>
      <c r="I11" s="1361"/>
      <c r="J11" s="1350">
        <f t="shared" ref="J11:J13" si="0">IFERROR(SUM(E11:I11), 0)</f>
        <v>0</v>
      </c>
      <c r="L11" s="252" t="s">
        <v>4060</v>
      </c>
      <c r="N11" s="253"/>
      <c r="P11" s="726"/>
      <c r="Q11" s="246" t="str">
        <f t="shared" ref="Q11:Q17" si="1">IF( SUM( S11:W11 ) = 0, 0, $S$5 )</f>
        <v>Please complete all cells in row</v>
      </c>
      <c r="R11" s="726"/>
      <c r="S11" s="247">
        <f t="shared" ref="S11" si="2" xml:space="preserve"> IF( ISNUMBER( E11 ), 0, 1 )</f>
        <v>1</v>
      </c>
      <c r="T11" s="247">
        <f t="shared" ref="T11" si="3" xml:space="preserve"> IF( ISNUMBER( F11 ), 0, 1 )</f>
        <v>1</v>
      </c>
      <c r="U11" s="247">
        <f t="shared" ref="U11" si="4" xml:space="preserve"> IF( ISNUMBER( G11 ), 0, 1 )</f>
        <v>1</v>
      </c>
      <c r="V11" s="247">
        <f t="shared" ref="V11" si="5" xml:space="preserve"> IF( ISNUMBER( H11 ), 0, 1 )</f>
        <v>1</v>
      </c>
      <c r="W11" s="247">
        <f t="shared" ref="W11" si="6" xml:space="preserve"> IF( ISNUMBER( I11 ), 0, 1 )</f>
        <v>1</v>
      </c>
      <c r="X11" s="726"/>
      <c r="Z11" s="730" t="s">
        <v>4059</v>
      </c>
      <c r="AA11" s="734" t="s">
        <v>4061</v>
      </c>
      <c r="AB11" s="734" t="s">
        <v>4062</v>
      </c>
      <c r="AC11" s="734" t="s">
        <v>4063</v>
      </c>
      <c r="AD11" s="734" t="s">
        <v>4064</v>
      </c>
      <c r="AE11" s="734" t="s">
        <v>4065</v>
      </c>
      <c r="AF11" s="733" t="s">
        <v>4066</v>
      </c>
    </row>
    <row r="12" spans="1:33" s="171" customFormat="1" ht="33" customHeight="1">
      <c r="B12" s="730" t="s">
        <v>1757</v>
      </c>
      <c r="C12" s="735" t="s">
        <v>677</v>
      </c>
      <c r="D12" s="735">
        <v>3</v>
      </c>
      <c r="E12" s="1351">
        <f>IFERROR(SUM(E9:E11), 0)</f>
        <v>0</v>
      </c>
      <c r="F12" s="1351">
        <f t="shared" ref="F12:G12" si="7">IFERROR(SUM(F9:F11), 0)</f>
        <v>0</v>
      </c>
      <c r="G12" s="1351">
        <f t="shared" si="7"/>
        <v>0</v>
      </c>
      <c r="H12" s="1351">
        <f>IFERROR(SUM(H9:H11), 0)</f>
        <v>0</v>
      </c>
      <c r="I12" s="1351">
        <f>IFERROR(SUM(I9:I11), 0)</f>
        <v>0</v>
      </c>
      <c r="J12" s="1350">
        <f>IFERROR(SUM(E12:I12), 0)</f>
        <v>0</v>
      </c>
      <c r="L12" s="252" t="s">
        <v>4067</v>
      </c>
      <c r="N12" s="253"/>
      <c r="P12" s="726"/>
      <c r="Q12" s="246"/>
      <c r="R12" s="726"/>
      <c r="X12" s="726"/>
      <c r="Z12" s="730" t="s">
        <v>1757</v>
      </c>
      <c r="AA12" s="736" t="s">
        <v>4068</v>
      </c>
      <c r="AB12" s="736" t="s">
        <v>4069</v>
      </c>
      <c r="AC12" s="736" t="s">
        <v>4070</v>
      </c>
      <c r="AD12" s="736" t="s">
        <v>4071</v>
      </c>
      <c r="AE12" s="736" t="s">
        <v>4072</v>
      </c>
      <c r="AF12" s="733" t="s">
        <v>4073</v>
      </c>
    </row>
    <row r="13" spans="1:33" s="171" customFormat="1" ht="15.75" customHeight="1">
      <c r="B13" s="730" t="s">
        <v>1765</v>
      </c>
      <c r="C13" s="731" t="s">
        <v>677</v>
      </c>
      <c r="D13" s="731">
        <v>3</v>
      </c>
      <c r="E13" s="1361"/>
      <c r="F13" s="1361"/>
      <c r="G13" s="1361"/>
      <c r="H13" s="1361"/>
      <c r="I13" s="1361"/>
      <c r="J13" s="1350">
        <f t="shared" si="0"/>
        <v>0</v>
      </c>
      <c r="L13" s="252" t="s">
        <v>4074</v>
      </c>
      <c r="N13" s="738"/>
      <c r="P13" s="726"/>
      <c r="Q13" s="246" t="str">
        <f t="shared" si="1"/>
        <v>Please complete all cells in row</v>
      </c>
      <c r="R13" s="726"/>
      <c r="S13" s="247">
        <f t="shared" ref="S13" si="8" xml:space="preserve"> IF( ISNUMBER( E13 ), 0, 1 )</f>
        <v>1</v>
      </c>
      <c r="T13" s="247">
        <f t="shared" ref="T13" si="9" xml:space="preserve"> IF( ISNUMBER( F13 ), 0, 1 )</f>
        <v>1</v>
      </c>
      <c r="U13" s="247">
        <f t="shared" ref="U13" si="10" xml:space="preserve"> IF( ISNUMBER( G13 ), 0, 1 )</f>
        <v>1</v>
      </c>
      <c r="V13" s="247">
        <f t="shared" ref="V13" si="11" xml:space="preserve"> IF( ISNUMBER( H13 ), 0, 1 )</f>
        <v>1</v>
      </c>
      <c r="W13" s="247">
        <f t="shared" ref="W13" si="12" xml:space="preserve"> IF( ISNUMBER( I13 ), 0, 1 )</f>
        <v>1</v>
      </c>
      <c r="X13" s="726"/>
      <c r="Z13" s="730" t="s">
        <v>1765</v>
      </c>
      <c r="AA13" s="737" t="s">
        <v>4075</v>
      </c>
      <c r="AB13" s="737" t="s">
        <v>4076</v>
      </c>
      <c r="AC13" s="737" t="s">
        <v>4077</v>
      </c>
      <c r="AD13" s="737" t="s">
        <v>4078</v>
      </c>
      <c r="AE13" s="737" t="s">
        <v>4079</v>
      </c>
      <c r="AF13" s="733" t="s">
        <v>4080</v>
      </c>
    </row>
    <row r="14" spans="1:33" s="171" customFormat="1" ht="15.75" customHeight="1" thickBot="1">
      <c r="A14" s="2568" t="s">
        <v>773</v>
      </c>
      <c r="B14" s="739" t="s">
        <v>1772</v>
      </c>
      <c r="C14" s="740" t="s">
        <v>677</v>
      </c>
      <c r="D14" s="740">
        <v>3</v>
      </c>
      <c r="E14" s="1352">
        <f>IFERROR(E12 + E13, 0)</f>
        <v>0</v>
      </c>
      <c r="F14" s="1352">
        <f>IFERROR(F12 + F13, 0)</f>
        <v>0</v>
      </c>
      <c r="G14" s="1352">
        <f>IFERROR(G12 + G13, 0)</f>
        <v>0</v>
      </c>
      <c r="H14" s="1352">
        <f>IFERROR(H12 + H13, 0)</f>
        <v>0</v>
      </c>
      <c r="I14" s="1352">
        <f>IFERROR(I12 + I13, 0)</f>
        <v>0</v>
      </c>
      <c r="J14" s="1353">
        <f>IFERROR(SUM(E14:I14), 0)</f>
        <v>0</v>
      </c>
      <c r="L14" s="315" t="s">
        <v>4081</v>
      </c>
      <c r="N14" s="264"/>
      <c r="P14" s="726"/>
      <c r="Q14" s="246"/>
      <c r="R14" s="726"/>
      <c r="X14" s="726"/>
      <c r="Z14" s="739" t="s">
        <v>1772</v>
      </c>
      <c r="AA14" s="741" t="s">
        <v>4082</v>
      </c>
      <c r="AB14" s="741" t="s">
        <v>4083</v>
      </c>
      <c r="AC14" s="741" t="s">
        <v>4084</v>
      </c>
      <c r="AD14" s="741" t="s">
        <v>4085</v>
      </c>
      <c r="AE14" s="741" t="s">
        <v>4086</v>
      </c>
      <c r="AF14" s="742" t="s">
        <v>4087</v>
      </c>
    </row>
    <row r="15" spans="1:33" s="171" customFormat="1" ht="15.75" customHeight="1" thickTop="1" thickBot="1">
      <c r="B15" s="372"/>
      <c r="C15" s="81"/>
      <c r="D15" s="81"/>
      <c r="E15" s="81"/>
      <c r="F15" s="81"/>
      <c r="G15" s="81"/>
      <c r="H15" s="81"/>
      <c r="I15" s="81"/>
      <c r="J15" s="81"/>
      <c r="K15" s="81"/>
      <c r="L15" s="2263"/>
      <c r="P15" s="726"/>
      <c r="Q15" s="246"/>
      <c r="R15" s="726"/>
      <c r="X15" s="726"/>
      <c r="Z15" s="372"/>
      <c r="AA15" s="81"/>
      <c r="AB15" s="81"/>
      <c r="AC15" s="81"/>
      <c r="AD15" s="81"/>
      <c r="AE15" s="81"/>
      <c r="AF15" s="81"/>
    </row>
    <row r="16" spans="1:33" s="171" customFormat="1" ht="15.75" customHeight="1" thickTop="1" thickBot="1">
      <c r="B16" s="352" t="s">
        <v>1780</v>
      </c>
      <c r="C16" s="353"/>
      <c r="D16" s="353"/>
      <c r="E16" s="81"/>
      <c r="F16" s="81"/>
      <c r="G16" s="81"/>
      <c r="H16" s="81"/>
      <c r="I16" s="81"/>
      <c r="J16" s="81"/>
      <c r="K16" s="81"/>
      <c r="L16" s="2263"/>
      <c r="P16" s="726"/>
      <c r="Q16" s="246"/>
      <c r="R16" s="726"/>
      <c r="X16" s="726"/>
      <c r="Z16" s="352" t="s">
        <v>1780</v>
      </c>
      <c r="AA16" s="81"/>
      <c r="AB16" s="81"/>
      <c r="AC16" s="81"/>
      <c r="AD16" s="81"/>
      <c r="AE16" s="81"/>
      <c r="AF16" s="81"/>
    </row>
    <row r="17" spans="1:32" s="171" customFormat="1" ht="15.75" customHeight="1" thickTop="1" thickBot="1">
      <c r="A17" s="2568" t="s">
        <v>675</v>
      </c>
      <c r="B17" s="377" t="s">
        <v>1781</v>
      </c>
      <c r="C17" s="330" t="s">
        <v>677</v>
      </c>
      <c r="D17" s="330">
        <v>3</v>
      </c>
      <c r="E17" s="1354"/>
      <c r="F17" s="1354"/>
      <c r="G17" s="1354"/>
      <c r="H17" s="1354"/>
      <c r="I17" s="1354"/>
      <c r="J17" s="1355">
        <f>IFERROR(SUM(E17:I17), 0)</f>
        <v>0</v>
      </c>
      <c r="K17" s="174"/>
      <c r="L17" s="333" t="s">
        <v>4088</v>
      </c>
      <c r="N17" s="432"/>
      <c r="P17" s="726"/>
      <c r="Q17" s="246" t="str">
        <f t="shared" si="1"/>
        <v>Please complete all cells in row</v>
      </c>
      <c r="R17" s="726"/>
      <c r="S17" s="247">
        <f t="shared" ref="S17" si="13" xml:space="preserve"> IF( ISNUMBER( E17 ), 0, 1 )</f>
        <v>1</v>
      </c>
      <c r="T17" s="247">
        <f t="shared" ref="T17" si="14" xml:space="preserve"> IF( ISNUMBER( F17 ), 0, 1 )</f>
        <v>1</v>
      </c>
      <c r="U17" s="247">
        <f t="shared" ref="U17" si="15" xml:space="preserve"> IF( ISNUMBER( G17 ), 0, 1 )</f>
        <v>1</v>
      </c>
      <c r="V17" s="247">
        <f t="shared" ref="V17" si="16" xml:space="preserve"> IF( ISNUMBER( H17 ), 0, 1 )</f>
        <v>1</v>
      </c>
      <c r="W17" s="247">
        <f t="shared" ref="W17" si="17" xml:space="preserve"> IF( ISNUMBER( I17 ), 0, 1 )</f>
        <v>1</v>
      </c>
      <c r="X17" s="726"/>
      <c r="Z17" s="377" t="s">
        <v>1781</v>
      </c>
      <c r="AA17" s="744" t="s">
        <v>4089</v>
      </c>
      <c r="AB17" s="744" t="s">
        <v>4090</v>
      </c>
      <c r="AC17" s="744" t="s">
        <v>4091</v>
      </c>
      <c r="AD17" s="744" t="s">
        <v>4092</v>
      </c>
      <c r="AE17" s="744" t="s">
        <v>4093</v>
      </c>
      <c r="AF17" s="615" t="s">
        <v>4094</v>
      </c>
    </row>
    <row r="18" spans="1:32" s="171" customFormat="1" ht="15.75" customHeight="1" thickTop="1" thickBot="1">
      <c r="B18" s="372"/>
      <c r="C18" s="81"/>
      <c r="D18" s="81"/>
      <c r="E18" s="81"/>
      <c r="F18" s="81"/>
      <c r="G18" s="81"/>
      <c r="H18" s="81"/>
      <c r="I18" s="81"/>
      <c r="J18" s="81"/>
      <c r="K18" s="81"/>
      <c r="L18" s="2263"/>
      <c r="P18" s="726"/>
      <c r="Q18" s="246"/>
      <c r="R18" s="726"/>
      <c r="X18" s="726"/>
      <c r="Z18" s="372"/>
      <c r="AA18" s="81"/>
      <c r="AB18" s="81"/>
      <c r="AC18" s="81"/>
      <c r="AD18" s="81"/>
      <c r="AE18" s="81"/>
      <c r="AF18" s="81"/>
    </row>
    <row r="19" spans="1:32" s="171" customFormat="1" ht="15.75" customHeight="1" thickTop="1" thickBot="1">
      <c r="B19" s="352" t="s">
        <v>1168</v>
      </c>
      <c r="C19" s="353"/>
      <c r="D19" s="353"/>
      <c r="E19" s="308"/>
      <c r="F19" s="308"/>
      <c r="G19" s="308"/>
      <c r="H19" s="308"/>
      <c r="I19" s="308"/>
      <c r="J19" s="308"/>
      <c r="K19" s="81"/>
      <c r="L19" s="2263"/>
      <c r="P19" s="726"/>
      <c r="Q19" s="246"/>
      <c r="R19" s="726"/>
      <c r="X19" s="726"/>
      <c r="Z19" s="352" t="s">
        <v>1168</v>
      </c>
      <c r="AA19" s="308"/>
      <c r="AB19" s="308"/>
      <c r="AC19" s="308"/>
      <c r="AD19" s="308"/>
      <c r="AE19" s="308"/>
      <c r="AF19" s="308"/>
    </row>
    <row r="20" spans="1:32" s="171" customFormat="1" ht="15.75" customHeight="1" thickTop="1">
      <c r="A20" s="2568" t="s">
        <v>675</v>
      </c>
      <c r="B20" s="408" t="s">
        <v>1788</v>
      </c>
      <c r="C20" s="239" t="s">
        <v>677</v>
      </c>
      <c r="D20" s="239">
        <v>3</v>
      </c>
      <c r="E20" s="1356">
        <f>IFERROR('4J'!E32, 0)</f>
        <v>0</v>
      </c>
      <c r="F20" s="1356">
        <f>IFERROR('4J'!F32, 0)</f>
        <v>0</v>
      </c>
      <c r="G20" s="1356">
        <f>IFERROR('4J'!G32, 0)</f>
        <v>0</v>
      </c>
      <c r="H20" s="1356">
        <f>IFERROR('4J'!H32, 0)</f>
        <v>0</v>
      </c>
      <c r="I20" s="1356">
        <f>IFERROR('4J'!I32, 0)</f>
        <v>0</v>
      </c>
      <c r="J20" s="1349">
        <f t="shared" ref="J20:J25" si="18">IFERROR(SUM(E20:I20), 0)</f>
        <v>0</v>
      </c>
      <c r="K20" s="81"/>
      <c r="L20" s="243" t="s">
        <v>4095</v>
      </c>
      <c r="N20" s="245"/>
      <c r="P20" s="726"/>
      <c r="Q20" s="246"/>
      <c r="R20" s="726"/>
      <c r="X20" s="726"/>
      <c r="Z20" s="408" t="s">
        <v>1788</v>
      </c>
      <c r="AA20" s="746" t="s">
        <v>756</v>
      </c>
      <c r="AB20" s="746" t="s">
        <v>756</v>
      </c>
      <c r="AC20" s="746" t="s">
        <v>756</v>
      </c>
      <c r="AD20" s="746" t="s">
        <v>756</v>
      </c>
      <c r="AE20" s="746" t="s">
        <v>756</v>
      </c>
      <c r="AF20" s="729" t="s">
        <v>4096</v>
      </c>
    </row>
    <row r="21" spans="1:32" s="171" customFormat="1" ht="15.75" customHeight="1">
      <c r="B21" s="698" t="s">
        <v>1795</v>
      </c>
      <c r="C21" s="286" t="s">
        <v>677</v>
      </c>
      <c r="D21" s="286">
        <v>3</v>
      </c>
      <c r="E21" s="2371"/>
      <c r="F21" s="2371"/>
      <c r="G21" s="2371"/>
      <c r="H21" s="2371"/>
      <c r="I21" s="2371"/>
      <c r="J21" s="1350">
        <f>IFERROR(SUM(E21:I21), 0)</f>
        <v>0</v>
      </c>
      <c r="L21" s="252" t="s">
        <v>4097</v>
      </c>
      <c r="N21" s="253"/>
      <c r="P21" s="726"/>
      <c r="Q21" s="246"/>
      <c r="R21" s="726"/>
      <c r="X21" s="726"/>
      <c r="Z21" s="698" t="s">
        <v>1795</v>
      </c>
      <c r="AA21" s="1047" t="s">
        <v>4098</v>
      </c>
      <c r="AB21" s="1047" t="s">
        <v>4099</v>
      </c>
      <c r="AC21" s="1047" t="s">
        <v>4100</v>
      </c>
      <c r="AD21" s="1047" t="s">
        <v>4101</v>
      </c>
      <c r="AE21" s="1047" t="s">
        <v>4102</v>
      </c>
      <c r="AF21" s="733" t="s">
        <v>4103</v>
      </c>
    </row>
    <row r="22" spans="1:32" s="171" customFormat="1" ht="15.75" customHeight="1">
      <c r="B22" s="417" t="s">
        <v>4104</v>
      </c>
      <c r="C22" s="254" t="s">
        <v>677</v>
      </c>
      <c r="D22" s="254">
        <v>3</v>
      </c>
      <c r="E22" s="1737"/>
      <c r="F22" s="1737"/>
      <c r="G22" s="1737"/>
      <c r="H22" s="1737"/>
      <c r="I22" s="1737"/>
      <c r="J22" s="1350">
        <f t="shared" si="18"/>
        <v>0</v>
      </c>
      <c r="L22" s="252" t="s">
        <v>4105</v>
      </c>
      <c r="N22" s="253"/>
      <c r="P22" s="726"/>
      <c r="Q22" s="246" t="str">
        <f t="shared" ref="Q22" si="19">IF( SUM( S22:W22 ) = 0, 0, $S$5 )</f>
        <v>Please complete all cells in row</v>
      </c>
      <c r="R22" s="726"/>
      <c r="S22" s="247">
        <f t="shared" ref="S22" si="20" xml:space="preserve"> IF( ISNUMBER( E22 ), 0, 1 )</f>
        <v>1</v>
      </c>
      <c r="T22" s="247">
        <f t="shared" ref="T22" si="21" xml:space="preserve"> IF( ISNUMBER( F22 ), 0, 1 )</f>
        <v>1</v>
      </c>
      <c r="U22" s="247">
        <f t="shared" ref="U22" si="22" xml:space="preserve"> IF( ISNUMBER( G22 ), 0, 1 )</f>
        <v>1</v>
      </c>
      <c r="V22" s="247">
        <f t="shared" ref="V22" si="23" xml:space="preserve"> IF( ISNUMBER( H22 ), 0, 1 )</f>
        <v>1</v>
      </c>
      <c r="W22" s="247">
        <f t="shared" ref="W22" si="24" xml:space="preserve"> IF( ISNUMBER( I22 ), 0, 1 )</f>
        <v>1</v>
      </c>
      <c r="X22" s="726"/>
      <c r="Z22" s="417" t="s">
        <v>4104</v>
      </c>
      <c r="AA22" s="748" t="s">
        <v>4106</v>
      </c>
      <c r="AB22" s="748" t="s">
        <v>4107</v>
      </c>
      <c r="AC22" s="748" t="s">
        <v>4108</v>
      </c>
      <c r="AD22" s="748" t="s">
        <v>4109</v>
      </c>
      <c r="AE22" s="748" t="s">
        <v>4110</v>
      </c>
      <c r="AF22" s="733" t="s">
        <v>4111</v>
      </c>
    </row>
    <row r="23" spans="1:32" s="171" customFormat="1" ht="33" customHeight="1">
      <c r="B23" s="417" t="s">
        <v>1810</v>
      </c>
      <c r="C23" s="254" t="s">
        <v>677</v>
      </c>
      <c r="D23" s="254">
        <v>3</v>
      </c>
      <c r="E23" s="1351">
        <f>IFERROR(E20 + E21 + E22, 0)</f>
        <v>0</v>
      </c>
      <c r="F23" s="1351">
        <f t="shared" ref="F23:H23" si="25">IFERROR(F20 + F21 + F22, 0)</f>
        <v>0</v>
      </c>
      <c r="G23" s="1351">
        <f t="shared" si="25"/>
        <v>0</v>
      </c>
      <c r="H23" s="1351">
        <f t="shared" si="25"/>
        <v>0</v>
      </c>
      <c r="I23" s="1351">
        <f>IFERROR(I20 + I21 + I22, 0)</f>
        <v>0</v>
      </c>
      <c r="J23" s="1350">
        <f t="shared" si="18"/>
        <v>0</v>
      </c>
      <c r="K23" s="81"/>
      <c r="L23" s="252" t="s">
        <v>4112</v>
      </c>
      <c r="N23" s="253"/>
      <c r="P23" s="726"/>
      <c r="Q23" s="246"/>
      <c r="R23" s="726"/>
      <c r="X23" s="726"/>
      <c r="Z23" s="417" t="s">
        <v>1812</v>
      </c>
      <c r="AA23" s="736" t="s">
        <v>4113</v>
      </c>
      <c r="AB23" s="736" t="s">
        <v>4114</v>
      </c>
      <c r="AC23" s="736" t="s">
        <v>4115</v>
      </c>
      <c r="AD23" s="736" t="s">
        <v>4116</v>
      </c>
      <c r="AE23" s="736" t="s">
        <v>4117</v>
      </c>
      <c r="AF23" s="733" t="s">
        <v>4118</v>
      </c>
    </row>
    <row r="24" spans="1:32" s="171" customFormat="1" ht="15.75" customHeight="1">
      <c r="B24" s="417" t="s">
        <v>1765</v>
      </c>
      <c r="C24" s="248" t="s">
        <v>677</v>
      </c>
      <c r="D24" s="248">
        <v>3</v>
      </c>
      <c r="E24" s="1737"/>
      <c r="F24" s="1737"/>
      <c r="G24" s="1737"/>
      <c r="H24" s="1737"/>
      <c r="I24" s="1737"/>
      <c r="J24" s="1350">
        <f t="shared" si="18"/>
        <v>0</v>
      </c>
      <c r="K24" s="81"/>
      <c r="L24" s="252" t="s">
        <v>4119</v>
      </c>
      <c r="N24" s="738"/>
      <c r="P24" s="726"/>
      <c r="Q24" s="246" t="str">
        <f t="shared" ref="Q24" si="26">IF( SUM( S24:W24 ) = 0, 0, $S$5 )</f>
        <v>Please complete all cells in row</v>
      </c>
      <c r="R24" s="726"/>
      <c r="S24" s="247">
        <f t="shared" ref="S24" si="27" xml:space="preserve"> IF( ISNUMBER( E24 ), 0, 1 )</f>
        <v>1</v>
      </c>
      <c r="T24" s="247">
        <f t="shared" ref="T24" si="28" xml:space="preserve"> IF( ISNUMBER( F24 ), 0, 1 )</f>
        <v>1</v>
      </c>
      <c r="U24" s="247">
        <f t="shared" ref="U24" si="29" xml:space="preserve"> IF( ISNUMBER( G24 ), 0, 1 )</f>
        <v>1</v>
      </c>
      <c r="V24" s="247">
        <f t="shared" ref="V24" si="30" xml:space="preserve"> IF( ISNUMBER( H24 ), 0, 1 )</f>
        <v>1</v>
      </c>
      <c r="W24" s="247">
        <f t="shared" ref="W24" si="31" xml:space="preserve"> IF( ISNUMBER( I24 ), 0, 1 )</f>
        <v>1</v>
      </c>
      <c r="X24" s="726"/>
      <c r="Z24" s="417" t="s">
        <v>1765</v>
      </c>
      <c r="AA24" s="737" t="s">
        <v>4120</v>
      </c>
      <c r="AB24" s="737" t="s">
        <v>4121</v>
      </c>
      <c r="AC24" s="737" t="s">
        <v>4122</v>
      </c>
      <c r="AD24" s="737" t="s">
        <v>4123</v>
      </c>
      <c r="AE24" s="737" t="s">
        <v>4124</v>
      </c>
      <c r="AF24" s="733" t="s">
        <v>4125</v>
      </c>
    </row>
    <row r="25" spans="1:32" s="171" customFormat="1" ht="15.75" customHeight="1" thickBot="1">
      <c r="A25" s="2568" t="s">
        <v>773</v>
      </c>
      <c r="B25" s="368" t="s">
        <v>1825</v>
      </c>
      <c r="C25" s="740" t="s">
        <v>677</v>
      </c>
      <c r="D25" s="740">
        <v>3</v>
      </c>
      <c r="E25" s="1357">
        <f>IFERROR(E23 + E24, 0)</f>
        <v>0</v>
      </c>
      <c r="F25" s="1357">
        <f t="shared" ref="F25:H25" si="32">IFERROR(F23 + F24, 0)</f>
        <v>0</v>
      </c>
      <c r="G25" s="1357">
        <f t="shared" si="32"/>
        <v>0</v>
      </c>
      <c r="H25" s="1357">
        <f t="shared" si="32"/>
        <v>0</v>
      </c>
      <c r="I25" s="1357">
        <f>IFERROR(I23 + I24, 0)</f>
        <v>0</v>
      </c>
      <c r="J25" s="1353">
        <f t="shared" si="18"/>
        <v>0</v>
      </c>
      <c r="K25" s="81"/>
      <c r="L25" s="315" t="s">
        <v>4126</v>
      </c>
      <c r="N25" s="264"/>
      <c r="P25" s="726"/>
      <c r="Q25" s="246"/>
      <c r="R25" s="726"/>
      <c r="X25" s="726"/>
      <c r="Z25" s="368" t="s">
        <v>1825</v>
      </c>
      <c r="AA25" s="749" t="s">
        <v>4127</v>
      </c>
      <c r="AB25" s="749" t="s">
        <v>4128</v>
      </c>
      <c r="AC25" s="749" t="s">
        <v>4129</v>
      </c>
      <c r="AD25" s="749" t="s">
        <v>4130</v>
      </c>
      <c r="AE25" s="749" t="s">
        <v>4131</v>
      </c>
      <c r="AF25" s="742" t="s">
        <v>4132</v>
      </c>
    </row>
    <row r="26" spans="1:32" s="171" customFormat="1" ht="15.75" customHeight="1" thickTop="1" thickBot="1">
      <c r="B26" s="372"/>
      <c r="C26" s="81"/>
      <c r="D26" s="81"/>
      <c r="E26" s="81"/>
      <c r="F26" s="81"/>
      <c r="G26" s="81"/>
      <c r="H26" s="81"/>
      <c r="I26" s="81"/>
      <c r="J26" s="81"/>
      <c r="K26" s="81"/>
      <c r="L26" s="2263"/>
      <c r="P26" s="726"/>
      <c r="Q26" s="246"/>
      <c r="R26" s="726"/>
      <c r="X26" s="726"/>
      <c r="Z26" s="372"/>
      <c r="AA26" s="81"/>
      <c r="AB26" s="81"/>
      <c r="AC26" s="81"/>
      <c r="AD26" s="81"/>
      <c r="AE26" s="81"/>
      <c r="AF26" s="81"/>
    </row>
    <row r="27" spans="1:32" s="171" customFormat="1" ht="15.75" customHeight="1" thickTop="1" thickBot="1">
      <c r="B27" s="352" t="s">
        <v>1780</v>
      </c>
      <c r="C27" s="353"/>
      <c r="D27" s="353"/>
      <c r="E27" s="81"/>
      <c r="F27" s="81"/>
      <c r="L27" s="2386"/>
      <c r="P27" s="726"/>
      <c r="Q27" s="246"/>
      <c r="R27" s="726"/>
      <c r="X27" s="726"/>
      <c r="Z27" s="352" t="s">
        <v>1780</v>
      </c>
      <c r="AA27" s="81"/>
      <c r="AB27" s="81"/>
    </row>
    <row r="28" spans="1:32" s="171" customFormat="1" ht="15.75" customHeight="1" thickTop="1" thickBot="1">
      <c r="A28" s="2568" t="s">
        <v>675</v>
      </c>
      <c r="B28" s="377" t="s">
        <v>1833</v>
      </c>
      <c r="C28" s="330" t="s">
        <v>677</v>
      </c>
      <c r="D28" s="330">
        <v>3</v>
      </c>
      <c r="E28" s="1354"/>
      <c r="F28" s="1354"/>
      <c r="G28" s="1354"/>
      <c r="H28" s="1354"/>
      <c r="I28" s="1354"/>
      <c r="J28" s="1358">
        <f>IFERROR(SUM(E28:I28), 0)</f>
        <v>0</v>
      </c>
      <c r="L28" s="333" t="s">
        <v>4133</v>
      </c>
      <c r="N28" s="432"/>
      <c r="P28" s="726"/>
      <c r="Q28" s="246" t="str">
        <f t="shared" ref="Q28" si="33">IF( SUM( S28:W28 ) = 0, 0, $S$5 )</f>
        <v>Please complete all cells in row</v>
      </c>
      <c r="R28" s="726"/>
      <c r="S28" s="247">
        <f t="shared" ref="S28" si="34" xml:space="preserve"> IF( ISNUMBER( E28 ), 0, 1 )</f>
        <v>1</v>
      </c>
      <c r="T28" s="247">
        <f t="shared" ref="T28" si="35" xml:space="preserve"> IF( ISNUMBER( F28 ), 0, 1 )</f>
        <v>1</v>
      </c>
      <c r="U28" s="247">
        <f t="shared" ref="U28" si="36" xml:space="preserve"> IF( ISNUMBER( G28 ), 0, 1 )</f>
        <v>1</v>
      </c>
      <c r="V28" s="247">
        <f t="shared" ref="V28" si="37" xml:space="preserve"> IF( ISNUMBER( H28 ), 0, 1 )</f>
        <v>1</v>
      </c>
      <c r="W28" s="247">
        <f t="shared" ref="W28" si="38" xml:space="preserve"> IF( ISNUMBER( I28 ), 0, 1 )</f>
        <v>1</v>
      </c>
      <c r="X28" s="726"/>
      <c r="Z28" s="377" t="s">
        <v>1833</v>
      </c>
      <c r="AA28" s="744" t="s">
        <v>4134</v>
      </c>
      <c r="AB28" s="744" t="s">
        <v>4135</v>
      </c>
      <c r="AC28" s="744" t="s">
        <v>4136</v>
      </c>
      <c r="AD28" s="744" t="s">
        <v>4137</v>
      </c>
      <c r="AE28" s="744" t="s">
        <v>4138</v>
      </c>
      <c r="AF28" s="751" t="s">
        <v>4139</v>
      </c>
    </row>
    <row r="29" spans="1:32" s="171" customFormat="1" ht="15.75" customHeight="1" thickTop="1" thickBot="1">
      <c r="B29" s="372"/>
      <c r="C29" s="372"/>
      <c r="D29" s="372"/>
      <c r="E29" s="308"/>
      <c r="F29" s="308"/>
      <c r="G29" s="308"/>
      <c r="H29" s="308"/>
      <c r="I29" s="308"/>
      <c r="J29" s="308"/>
      <c r="K29" s="81"/>
      <c r="L29" s="2386"/>
      <c r="P29" s="726"/>
      <c r="Q29" s="246"/>
      <c r="R29" s="726"/>
      <c r="X29" s="726"/>
      <c r="Z29" s="372"/>
      <c r="AA29" s="308"/>
      <c r="AB29" s="308"/>
      <c r="AC29" s="308"/>
      <c r="AD29" s="308"/>
      <c r="AE29" s="308"/>
      <c r="AF29" s="308"/>
    </row>
    <row r="30" spans="1:32" s="171" customFormat="1" ht="15.75" customHeight="1" thickTop="1" thickBot="1">
      <c r="B30" s="377" t="s">
        <v>1840</v>
      </c>
      <c r="C30" s="330" t="s">
        <v>677</v>
      </c>
      <c r="D30" s="330">
        <v>3</v>
      </c>
      <c r="E30" s="1359">
        <f>IFERROR(E14 + E25 - E17 - E28, 0)</f>
        <v>0</v>
      </c>
      <c r="F30" s="1359">
        <f t="shared" ref="F30:I30" si="39">IFERROR(F14 + F25 - F17 - F28, 0)</f>
        <v>0</v>
      </c>
      <c r="G30" s="1359">
        <f t="shared" si="39"/>
        <v>0</v>
      </c>
      <c r="H30" s="1359">
        <f t="shared" si="39"/>
        <v>0</v>
      </c>
      <c r="I30" s="1359">
        <f t="shared" si="39"/>
        <v>0</v>
      </c>
      <c r="J30" s="1358">
        <f>IFERROR(SUM(E30:I30), 0)</f>
        <v>0</v>
      </c>
      <c r="K30" s="81"/>
      <c r="L30" s="333" t="s">
        <v>4140</v>
      </c>
      <c r="N30" s="334"/>
      <c r="P30" s="726"/>
      <c r="Q30" s="246"/>
      <c r="R30" s="726"/>
      <c r="X30" s="726"/>
      <c r="Z30" s="377" t="s">
        <v>1840</v>
      </c>
      <c r="AA30" s="331" t="s">
        <v>4141</v>
      </c>
      <c r="AB30" s="331" t="s">
        <v>4142</v>
      </c>
      <c r="AC30" s="331" t="s">
        <v>4143</v>
      </c>
      <c r="AD30" s="331" t="s">
        <v>4144</v>
      </c>
      <c r="AE30" s="331" t="s">
        <v>4145</v>
      </c>
      <c r="AF30" s="751" t="s">
        <v>4146</v>
      </c>
    </row>
    <row r="31" spans="1:32" s="171" customFormat="1" ht="15.75" customHeight="1" thickTop="1" thickBot="1">
      <c r="B31" s="752"/>
      <c r="C31" s="752"/>
      <c r="D31" s="752"/>
      <c r="E31" s="308"/>
      <c r="F31" s="308"/>
      <c r="G31" s="308"/>
      <c r="H31" s="308"/>
      <c r="I31" s="308"/>
      <c r="J31" s="308"/>
      <c r="K31" s="81"/>
      <c r="L31" s="2263"/>
      <c r="P31" s="726"/>
      <c r="Q31" s="246"/>
      <c r="R31" s="726"/>
      <c r="X31" s="726"/>
      <c r="Z31" s="752"/>
      <c r="AA31" s="308"/>
      <c r="AB31" s="308"/>
      <c r="AC31" s="308"/>
      <c r="AD31" s="308"/>
      <c r="AE31" s="308"/>
      <c r="AF31" s="308"/>
    </row>
    <row r="32" spans="1:32" s="171" customFormat="1" ht="15.75" customHeight="1" thickTop="1" thickBot="1">
      <c r="B32" s="352" t="s">
        <v>1848</v>
      </c>
      <c r="C32" s="353"/>
      <c r="D32" s="353"/>
      <c r="E32" s="308"/>
      <c r="F32" s="308"/>
      <c r="G32" s="308"/>
      <c r="H32" s="308"/>
      <c r="I32" s="308"/>
      <c r="J32" s="308"/>
      <c r="K32" s="81"/>
      <c r="L32" s="2263"/>
      <c r="P32" s="726"/>
      <c r="Q32" s="246"/>
      <c r="R32" s="726"/>
      <c r="X32" s="726"/>
      <c r="Z32" s="352" t="s">
        <v>1848</v>
      </c>
      <c r="AA32" s="308"/>
      <c r="AB32" s="308"/>
      <c r="AC32" s="308"/>
      <c r="AD32" s="308"/>
      <c r="AE32" s="308"/>
      <c r="AF32" s="308"/>
    </row>
    <row r="33" spans="1:33" s="171" customFormat="1" ht="15.75" customHeight="1" thickTop="1">
      <c r="A33" s="2568" t="s">
        <v>675</v>
      </c>
      <c r="B33" s="408" t="s">
        <v>1849</v>
      </c>
      <c r="C33" s="239" t="s">
        <v>677</v>
      </c>
      <c r="D33" s="239">
        <v>3</v>
      </c>
      <c r="E33" s="1360"/>
      <c r="F33" s="1360"/>
      <c r="G33" s="1360"/>
      <c r="H33" s="1360"/>
      <c r="I33" s="1360"/>
      <c r="J33" s="1349">
        <f>IFERROR(SUM(E33:I33), 0)</f>
        <v>0</v>
      </c>
      <c r="K33" s="81"/>
      <c r="L33" s="243" t="s">
        <v>4147</v>
      </c>
      <c r="N33" s="754"/>
      <c r="P33" s="726"/>
      <c r="Q33" s="246" t="str">
        <f t="shared" ref="Q33:Q34" si="40">IF( SUM( S33:W33 ) = 0, 0, $S$5 )</f>
        <v>Please complete all cells in row</v>
      </c>
      <c r="R33" s="726"/>
      <c r="S33" s="247">
        <f t="shared" ref="S33:S34" si="41" xml:space="preserve"> IF( ISNUMBER( E33 ), 0, 1 )</f>
        <v>1</v>
      </c>
      <c r="T33" s="247">
        <f t="shared" ref="T33:T34" si="42" xml:space="preserve"> IF( ISNUMBER( F33 ), 0, 1 )</f>
        <v>1</v>
      </c>
      <c r="U33" s="247">
        <f t="shared" ref="U33:U34" si="43" xml:space="preserve"> IF( ISNUMBER( G33 ), 0, 1 )</f>
        <v>1</v>
      </c>
      <c r="V33" s="247">
        <f t="shared" ref="V33:V34" si="44" xml:space="preserve"> IF( ISNUMBER( H33 ), 0, 1 )</f>
        <v>1</v>
      </c>
      <c r="W33" s="247">
        <f t="shared" ref="W33:W34" si="45" xml:space="preserve"> IF( ISNUMBER( I33 ), 0, 1 )</f>
        <v>1</v>
      </c>
      <c r="X33" s="726"/>
      <c r="Z33" s="408" t="s">
        <v>1849</v>
      </c>
      <c r="AA33" s="753" t="s">
        <v>4148</v>
      </c>
      <c r="AB33" s="753" t="s">
        <v>4149</v>
      </c>
      <c r="AC33" s="753" t="s">
        <v>4150</v>
      </c>
      <c r="AD33" s="753" t="s">
        <v>4151</v>
      </c>
      <c r="AE33" s="753" t="s">
        <v>4152</v>
      </c>
      <c r="AF33" s="729" t="s">
        <v>4153</v>
      </c>
    </row>
    <row r="34" spans="1:33" s="171" customFormat="1" ht="15.75" customHeight="1">
      <c r="B34" s="417" t="s">
        <v>1856</v>
      </c>
      <c r="C34" s="248" t="s">
        <v>677</v>
      </c>
      <c r="D34" s="248">
        <v>3</v>
      </c>
      <c r="E34" s="1361"/>
      <c r="F34" s="1361"/>
      <c r="G34" s="1361"/>
      <c r="H34" s="1361"/>
      <c r="I34" s="1361"/>
      <c r="J34" s="1350">
        <f>IFERROR(SUM(E34:I34), 0)</f>
        <v>0</v>
      </c>
      <c r="K34" s="81"/>
      <c r="L34" s="252" t="s">
        <v>4154</v>
      </c>
      <c r="N34" s="738"/>
      <c r="P34" s="726"/>
      <c r="Q34" s="246" t="str">
        <f t="shared" si="40"/>
        <v>Please complete all cells in row</v>
      </c>
      <c r="R34" s="726"/>
      <c r="S34" s="247">
        <f t="shared" si="41"/>
        <v>1</v>
      </c>
      <c r="T34" s="247">
        <f t="shared" si="42"/>
        <v>1</v>
      </c>
      <c r="U34" s="247">
        <f t="shared" si="43"/>
        <v>1</v>
      </c>
      <c r="V34" s="247">
        <f t="shared" si="44"/>
        <v>1</v>
      </c>
      <c r="W34" s="247">
        <f t="shared" si="45"/>
        <v>1</v>
      </c>
      <c r="X34" s="726"/>
      <c r="Z34" s="417" t="s">
        <v>1856</v>
      </c>
      <c r="AA34" s="737" t="s">
        <v>4155</v>
      </c>
      <c r="AB34" s="737" t="s">
        <v>4156</v>
      </c>
      <c r="AC34" s="737" t="s">
        <v>4157</v>
      </c>
      <c r="AD34" s="737" t="s">
        <v>4158</v>
      </c>
      <c r="AE34" s="737" t="s">
        <v>4159</v>
      </c>
      <c r="AF34" s="733" t="s">
        <v>4160</v>
      </c>
    </row>
    <row r="35" spans="1:33" s="171" customFormat="1" ht="15.75" customHeight="1" thickBot="1">
      <c r="A35" s="2568" t="s">
        <v>773</v>
      </c>
      <c r="B35" s="420" t="s">
        <v>1863</v>
      </c>
      <c r="C35" s="314" t="s">
        <v>677</v>
      </c>
      <c r="D35" s="314">
        <v>3</v>
      </c>
      <c r="E35" s="1362">
        <f>IFERROR(E30 + E33 + E34, 0)</f>
        <v>0</v>
      </c>
      <c r="F35" s="1362">
        <f t="shared" ref="F35:H35" si="46">IFERROR(F30 + F33 + F34, 0)</f>
        <v>0</v>
      </c>
      <c r="G35" s="1362">
        <f t="shared" si="46"/>
        <v>0</v>
      </c>
      <c r="H35" s="1362">
        <f t="shared" si="46"/>
        <v>0</v>
      </c>
      <c r="I35" s="1362">
        <f>IFERROR(I30 + I33 + I34, 0)</f>
        <v>0</v>
      </c>
      <c r="J35" s="1353">
        <f>IFERROR(SUM(E35:I35), 0)</f>
        <v>0</v>
      </c>
      <c r="K35" s="81"/>
      <c r="L35" s="315" t="s">
        <v>4161</v>
      </c>
      <c r="N35" s="264"/>
      <c r="P35" s="726"/>
      <c r="Q35" s="246"/>
      <c r="R35" s="726"/>
      <c r="X35" s="726"/>
      <c r="Z35" s="420" t="s">
        <v>1863</v>
      </c>
      <c r="AA35" s="609" t="s">
        <v>4162</v>
      </c>
      <c r="AB35" s="609" t="s">
        <v>4163</v>
      </c>
      <c r="AC35" s="609" t="s">
        <v>4164</v>
      </c>
      <c r="AD35" s="609" t="s">
        <v>4165</v>
      </c>
      <c r="AE35" s="609" t="s">
        <v>4166</v>
      </c>
      <c r="AF35" s="742" t="s">
        <v>4167</v>
      </c>
    </row>
    <row r="36" spans="1:33" s="171" customFormat="1" ht="15.75" customHeight="1" thickTop="1" thickBot="1">
      <c r="B36" s="324"/>
      <c r="C36" s="324"/>
      <c r="D36" s="324"/>
      <c r="E36" s="324"/>
      <c r="F36" s="324"/>
      <c r="G36" s="324"/>
      <c r="H36" s="324"/>
      <c r="I36" s="324"/>
      <c r="J36" s="324"/>
      <c r="K36" s="324"/>
      <c r="L36" s="2387"/>
      <c r="M36" s="324"/>
      <c r="N36" s="324"/>
      <c r="P36" s="726"/>
      <c r="Q36" s="246"/>
      <c r="R36" s="726"/>
      <c r="X36" s="726"/>
      <c r="Z36" s="324"/>
      <c r="AA36" s="324"/>
      <c r="AB36" s="324"/>
      <c r="AC36" s="324"/>
      <c r="AD36" s="324"/>
      <c r="AE36" s="324"/>
      <c r="AF36" s="324"/>
      <c r="AG36" s="424"/>
    </row>
    <row r="37" spans="1:33" s="171" customFormat="1" ht="16.5" customHeight="1" thickTop="1">
      <c r="B37" s="3389" t="s">
        <v>660</v>
      </c>
      <c r="C37" s="3238" t="s">
        <v>661</v>
      </c>
      <c r="D37" s="3238" t="s">
        <v>662</v>
      </c>
      <c r="E37" s="3395" t="s">
        <v>1593</v>
      </c>
      <c r="F37" s="3395" t="s">
        <v>4045</v>
      </c>
      <c r="G37" s="3395"/>
      <c r="H37" s="3395"/>
      <c r="I37" s="3395"/>
      <c r="J37" s="3398" t="s">
        <v>891</v>
      </c>
      <c r="K37" s="324"/>
      <c r="L37" s="2387"/>
      <c r="M37" s="324"/>
      <c r="N37" s="324"/>
      <c r="P37" s="726"/>
      <c r="Q37" s="246"/>
      <c r="R37" s="726"/>
      <c r="X37" s="726"/>
      <c r="Z37" s="3389" t="s">
        <v>660</v>
      </c>
      <c r="AA37" s="3395" t="s">
        <v>1593</v>
      </c>
      <c r="AB37" s="3395" t="s">
        <v>4045</v>
      </c>
      <c r="AC37" s="3395"/>
      <c r="AD37" s="3395"/>
      <c r="AE37" s="3395"/>
      <c r="AF37" s="3398" t="s">
        <v>891</v>
      </c>
      <c r="AG37" s="424"/>
    </row>
    <row r="38" spans="1:33" s="171" customFormat="1" ht="33" customHeight="1" thickBot="1">
      <c r="B38" s="3390"/>
      <c r="C38" s="3394"/>
      <c r="D38" s="3394"/>
      <c r="E38" s="3396"/>
      <c r="F38" s="755" t="s">
        <v>4046</v>
      </c>
      <c r="G38" s="755" t="s">
        <v>4047</v>
      </c>
      <c r="H38" s="755" t="s">
        <v>4048</v>
      </c>
      <c r="I38" s="755" t="s">
        <v>4049</v>
      </c>
      <c r="J38" s="3399"/>
      <c r="K38" s="324"/>
      <c r="L38" s="2387"/>
      <c r="M38" s="324"/>
      <c r="N38" s="324"/>
      <c r="P38" s="726"/>
      <c r="Q38" s="246"/>
      <c r="R38" s="726"/>
      <c r="X38" s="726"/>
      <c r="Z38" s="3390"/>
      <c r="AA38" s="3396"/>
      <c r="AB38" s="755" t="s">
        <v>4046</v>
      </c>
      <c r="AC38" s="755" t="s">
        <v>4047</v>
      </c>
      <c r="AD38" s="755" t="s">
        <v>4048</v>
      </c>
      <c r="AE38" s="755" t="s">
        <v>4049</v>
      </c>
      <c r="AF38" s="3399"/>
      <c r="AG38" s="424"/>
    </row>
    <row r="39" spans="1:33" s="171" customFormat="1" ht="15.75" customHeight="1" thickTop="1" thickBot="1">
      <c r="B39" s="412"/>
      <c r="C39" s="412"/>
      <c r="D39" s="412"/>
      <c r="E39" s="308"/>
      <c r="F39" s="756"/>
      <c r="G39" s="756"/>
      <c r="H39" s="756"/>
      <c r="I39" s="756"/>
      <c r="J39" s="756"/>
      <c r="K39" s="757"/>
      <c r="L39" s="244"/>
      <c r="P39" s="726"/>
      <c r="Q39" s="246"/>
      <c r="R39" s="726"/>
      <c r="X39" s="726"/>
      <c r="Z39" s="412"/>
      <c r="AA39" s="308"/>
      <c r="AB39" s="756"/>
      <c r="AC39" s="756"/>
      <c r="AD39" s="756"/>
      <c r="AE39" s="756"/>
      <c r="AF39" s="756"/>
    </row>
    <row r="40" spans="1:33" ht="15.75" customHeight="1" thickTop="1" thickBot="1">
      <c r="A40" s="171"/>
      <c r="B40" s="352" t="s">
        <v>4168</v>
      </c>
      <c r="C40" s="722"/>
      <c r="D40" s="722"/>
      <c r="E40" s="722"/>
      <c r="F40" s="722"/>
      <c r="G40" s="722"/>
      <c r="H40" s="722"/>
      <c r="I40" s="722"/>
      <c r="J40" s="722"/>
      <c r="K40" s="758"/>
      <c r="L40" s="2263"/>
      <c r="M40" s="171"/>
      <c r="N40" s="171"/>
      <c r="O40" s="171"/>
      <c r="P40" s="322"/>
      <c r="Q40" s="246"/>
      <c r="R40" s="322"/>
      <c r="S40" s="171"/>
      <c r="T40" s="171"/>
      <c r="U40" s="171"/>
      <c r="V40" s="171"/>
      <c r="W40" s="171"/>
      <c r="X40" s="322"/>
      <c r="Z40" s="352" t="s">
        <v>4168</v>
      </c>
      <c r="AA40" s="722"/>
      <c r="AB40" s="722"/>
      <c r="AC40" s="722"/>
      <c r="AD40" s="722"/>
      <c r="AE40" s="722"/>
      <c r="AF40" s="722"/>
    </row>
    <row r="41" spans="1:33" ht="15.75" customHeight="1" thickTop="1">
      <c r="A41" s="2568" t="s">
        <v>675</v>
      </c>
      <c r="B41" s="727" t="s">
        <v>4169</v>
      </c>
      <c r="C41" s="695" t="s">
        <v>677</v>
      </c>
      <c r="D41" s="695">
        <v>3</v>
      </c>
      <c r="E41" s="1360"/>
      <c r="F41" s="1360"/>
      <c r="G41" s="1360"/>
      <c r="H41" s="1360"/>
      <c r="I41" s="1360"/>
      <c r="J41" s="1349">
        <f t="shared" ref="J41:J46" si="47">IFERROR(SUM(E41:I41), 0)</f>
        <v>0</v>
      </c>
      <c r="K41" s="171"/>
      <c r="L41" s="243" t="s">
        <v>4170</v>
      </c>
      <c r="M41" s="171"/>
      <c r="N41" s="754"/>
      <c r="O41" s="171"/>
      <c r="P41" s="322"/>
      <c r="Q41" s="246" t="str">
        <f t="shared" ref="Q41:Q45" si="48">IF( SUM( S41:W41 ) = 0, 0, $S$5 )</f>
        <v>Please complete all cells in row</v>
      </c>
      <c r="R41" s="322"/>
      <c r="S41" s="247">
        <f t="shared" ref="S41:S45" si="49" xml:space="preserve"> IF( ISNUMBER( E41 ), 0, 1 )</f>
        <v>1</v>
      </c>
      <c r="T41" s="247">
        <f t="shared" ref="T41:T45" si="50" xml:space="preserve"> IF( ISNUMBER( F41 ), 0, 1 )</f>
        <v>1</v>
      </c>
      <c r="U41" s="247">
        <f t="shared" ref="U41:U45" si="51" xml:space="preserve"> IF( ISNUMBER( G41 ), 0, 1 )</f>
        <v>1</v>
      </c>
      <c r="V41" s="247">
        <f t="shared" ref="V41:V45" si="52" xml:space="preserve"> IF( ISNUMBER( H41 ), 0, 1 )</f>
        <v>1</v>
      </c>
      <c r="W41" s="247">
        <f t="shared" ref="W41:W45" si="53" xml:space="preserve"> IF( ISNUMBER( I41 ), 0, 1 )</f>
        <v>1</v>
      </c>
      <c r="X41" s="322"/>
      <c r="Z41" s="727" t="s">
        <v>4169</v>
      </c>
      <c r="AA41" s="753" t="s">
        <v>4171</v>
      </c>
      <c r="AB41" s="753" t="s">
        <v>4172</v>
      </c>
      <c r="AC41" s="753" t="s">
        <v>4173</v>
      </c>
      <c r="AD41" s="753" t="s">
        <v>4174</v>
      </c>
      <c r="AE41" s="753" t="s">
        <v>4175</v>
      </c>
      <c r="AF41" s="729" t="s">
        <v>4176</v>
      </c>
    </row>
    <row r="42" spans="1:33" ht="15.75" customHeight="1">
      <c r="A42" s="171"/>
      <c r="B42" s="730" t="s">
        <v>4177</v>
      </c>
      <c r="C42" s="731" t="s">
        <v>677</v>
      </c>
      <c r="D42" s="731">
        <v>3</v>
      </c>
      <c r="E42" s="1363"/>
      <c r="F42" s="1363"/>
      <c r="G42" s="1363"/>
      <c r="H42" s="1363"/>
      <c r="I42" s="1363"/>
      <c r="J42" s="1350">
        <f t="shared" si="47"/>
        <v>0</v>
      </c>
      <c r="K42" s="171"/>
      <c r="L42" s="252" t="s">
        <v>4178</v>
      </c>
      <c r="M42" s="171"/>
      <c r="N42" s="738"/>
      <c r="O42" s="171"/>
      <c r="P42" s="322"/>
      <c r="Q42" s="246" t="str">
        <f t="shared" si="48"/>
        <v>Please complete all cells in row</v>
      </c>
      <c r="R42" s="322"/>
      <c r="S42" s="247">
        <f t="shared" si="49"/>
        <v>1</v>
      </c>
      <c r="T42" s="247">
        <f t="shared" si="50"/>
        <v>1</v>
      </c>
      <c r="U42" s="247">
        <f t="shared" si="51"/>
        <v>1</v>
      </c>
      <c r="V42" s="247">
        <f t="shared" si="52"/>
        <v>1</v>
      </c>
      <c r="W42" s="247">
        <f t="shared" si="53"/>
        <v>1</v>
      </c>
      <c r="X42" s="322"/>
      <c r="Z42" s="730" t="s">
        <v>4177</v>
      </c>
      <c r="AA42" s="760" t="s">
        <v>4179</v>
      </c>
      <c r="AB42" s="760" t="s">
        <v>4180</v>
      </c>
      <c r="AC42" s="760" t="s">
        <v>4181</v>
      </c>
      <c r="AD42" s="760" t="s">
        <v>4182</v>
      </c>
      <c r="AE42" s="760" t="s">
        <v>4183</v>
      </c>
      <c r="AF42" s="733" t="s">
        <v>4184</v>
      </c>
    </row>
    <row r="43" spans="1:33" ht="15.75" customHeight="1">
      <c r="A43" s="171"/>
      <c r="B43" s="730" t="s">
        <v>4185</v>
      </c>
      <c r="C43" s="731" t="s">
        <v>677</v>
      </c>
      <c r="D43" s="731">
        <v>3</v>
      </c>
      <c r="E43" s="1363"/>
      <c r="F43" s="1363"/>
      <c r="G43" s="1363"/>
      <c r="H43" s="1363"/>
      <c r="I43" s="1363"/>
      <c r="J43" s="1350">
        <f t="shared" si="47"/>
        <v>0</v>
      </c>
      <c r="K43" s="171"/>
      <c r="L43" s="252" t="s">
        <v>4186</v>
      </c>
      <c r="M43" s="171"/>
      <c r="N43" s="738"/>
      <c r="O43" s="171"/>
      <c r="P43" s="322"/>
      <c r="Q43" s="246" t="str">
        <f t="shared" si="48"/>
        <v>Please complete all cells in row</v>
      </c>
      <c r="R43" s="322"/>
      <c r="S43" s="247">
        <f t="shared" si="49"/>
        <v>1</v>
      </c>
      <c r="T43" s="247">
        <f t="shared" si="50"/>
        <v>1</v>
      </c>
      <c r="U43" s="247">
        <f t="shared" si="51"/>
        <v>1</v>
      </c>
      <c r="V43" s="247">
        <f t="shared" si="52"/>
        <v>1</v>
      </c>
      <c r="W43" s="247">
        <f t="shared" si="53"/>
        <v>1</v>
      </c>
      <c r="X43" s="322"/>
      <c r="Z43" s="730" t="s">
        <v>4185</v>
      </c>
      <c r="AA43" s="760" t="s">
        <v>4187</v>
      </c>
      <c r="AB43" s="760" t="s">
        <v>4188</v>
      </c>
      <c r="AC43" s="760" t="s">
        <v>4189</v>
      </c>
      <c r="AD43" s="760" t="s">
        <v>4190</v>
      </c>
      <c r="AE43" s="760" t="s">
        <v>4191</v>
      </c>
      <c r="AF43" s="733" t="s">
        <v>4192</v>
      </c>
    </row>
    <row r="44" spans="1:33" ht="15.75" customHeight="1">
      <c r="A44" s="171"/>
      <c r="B44" s="730" t="s">
        <v>4193</v>
      </c>
      <c r="C44" s="731" t="s">
        <v>677</v>
      </c>
      <c r="D44" s="731">
        <v>3</v>
      </c>
      <c r="E44" s="1363"/>
      <c r="F44" s="1363"/>
      <c r="G44" s="1363"/>
      <c r="H44" s="1363"/>
      <c r="I44" s="1363"/>
      <c r="J44" s="1350">
        <f t="shared" si="47"/>
        <v>0</v>
      </c>
      <c r="K44" s="171"/>
      <c r="L44" s="252" t="s">
        <v>4194</v>
      </c>
      <c r="M44" s="171"/>
      <c r="N44" s="738"/>
      <c r="O44" s="171"/>
      <c r="P44" s="322"/>
      <c r="Q44" s="246" t="str">
        <f t="shared" si="48"/>
        <v>Please complete all cells in row</v>
      </c>
      <c r="R44" s="322"/>
      <c r="S44" s="247">
        <f t="shared" si="49"/>
        <v>1</v>
      </c>
      <c r="T44" s="247">
        <f t="shared" si="50"/>
        <v>1</v>
      </c>
      <c r="U44" s="247">
        <f t="shared" si="51"/>
        <v>1</v>
      </c>
      <c r="V44" s="247">
        <f t="shared" si="52"/>
        <v>1</v>
      </c>
      <c r="W44" s="247">
        <f t="shared" si="53"/>
        <v>1</v>
      </c>
      <c r="X44" s="322"/>
      <c r="Z44" s="730" t="s">
        <v>4193</v>
      </c>
      <c r="AA44" s="760" t="s">
        <v>4195</v>
      </c>
      <c r="AB44" s="760" t="s">
        <v>4196</v>
      </c>
      <c r="AC44" s="760" t="s">
        <v>4197</v>
      </c>
      <c r="AD44" s="760" t="s">
        <v>4198</v>
      </c>
      <c r="AE44" s="760" t="s">
        <v>4199</v>
      </c>
      <c r="AF44" s="733" t="s">
        <v>4200</v>
      </c>
    </row>
    <row r="45" spans="1:33" ht="15.75" customHeight="1">
      <c r="A45" s="171"/>
      <c r="B45" s="730" t="s">
        <v>4201</v>
      </c>
      <c r="C45" s="731" t="s">
        <v>677</v>
      </c>
      <c r="D45" s="731">
        <v>3</v>
      </c>
      <c r="E45" s="1363"/>
      <c r="F45" s="1363"/>
      <c r="G45" s="1363"/>
      <c r="H45" s="1363"/>
      <c r="I45" s="1363"/>
      <c r="J45" s="1350">
        <f t="shared" si="47"/>
        <v>0</v>
      </c>
      <c r="K45" s="171"/>
      <c r="L45" s="252" t="s">
        <v>4202</v>
      </c>
      <c r="M45" s="171"/>
      <c r="N45" s="738"/>
      <c r="O45" s="171"/>
      <c r="P45" s="322"/>
      <c r="Q45" s="246" t="str">
        <f t="shared" si="48"/>
        <v>Please complete all cells in row</v>
      </c>
      <c r="R45" s="322"/>
      <c r="S45" s="247">
        <f t="shared" si="49"/>
        <v>1</v>
      </c>
      <c r="T45" s="247">
        <f t="shared" si="50"/>
        <v>1</v>
      </c>
      <c r="U45" s="247">
        <f t="shared" si="51"/>
        <v>1</v>
      </c>
      <c r="V45" s="247">
        <f t="shared" si="52"/>
        <v>1</v>
      </c>
      <c r="W45" s="247">
        <f t="shared" si="53"/>
        <v>1</v>
      </c>
      <c r="X45" s="322"/>
      <c r="Z45" s="730" t="s">
        <v>4201</v>
      </c>
      <c r="AA45" s="760" t="s">
        <v>4203</v>
      </c>
      <c r="AB45" s="760" t="s">
        <v>4204</v>
      </c>
      <c r="AC45" s="760" t="s">
        <v>4205</v>
      </c>
      <c r="AD45" s="760" t="s">
        <v>4206</v>
      </c>
      <c r="AE45" s="760" t="s">
        <v>4207</v>
      </c>
      <c r="AF45" s="733" t="s">
        <v>4208</v>
      </c>
    </row>
    <row r="46" spans="1:33" ht="15.75" customHeight="1" thickBot="1">
      <c r="A46" s="2568" t="s">
        <v>773</v>
      </c>
      <c r="B46" s="761" t="s">
        <v>4209</v>
      </c>
      <c r="C46" s="740" t="s">
        <v>677</v>
      </c>
      <c r="D46" s="740">
        <v>3</v>
      </c>
      <c r="E46" s="1357">
        <f>IFERROR(SUM(E41:E45), 0)</f>
        <v>0</v>
      </c>
      <c r="F46" s="1357">
        <f t="shared" ref="F46:H46" si="54">IFERROR(SUM(F41:F45), 0)</f>
        <v>0</v>
      </c>
      <c r="G46" s="1357">
        <f t="shared" si="54"/>
        <v>0</v>
      </c>
      <c r="H46" s="1357">
        <f t="shared" si="54"/>
        <v>0</v>
      </c>
      <c r="I46" s="1357">
        <f>IFERROR(SUM(I41:I45), 0)</f>
        <v>0</v>
      </c>
      <c r="J46" s="1353">
        <f t="shared" si="47"/>
        <v>0</v>
      </c>
      <c r="K46" s="171"/>
      <c r="L46" s="315" t="s">
        <v>4210</v>
      </c>
      <c r="M46" s="171"/>
      <c r="N46" s="264"/>
      <c r="O46" s="171"/>
      <c r="P46" s="322"/>
      <c r="Q46" s="246"/>
      <c r="R46" s="322"/>
      <c r="S46" s="171"/>
      <c r="T46" s="171"/>
      <c r="U46" s="171"/>
      <c r="V46" s="171"/>
      <c r="W46" s="171"/>
      <c r="X46" s="322"/>
      <c r="Z46" s="761" t="s">
        <v>4209</v>
      </c>
      <c r="AA46" s="749" t="s">
        <v>4211</v>
      </c>
      <c r="AB46" s="749" t="s">
        <v>4212</v>
      </c>
      <c r="AC46" s="749" t="s">
        <v>4213</v>
      </c>
      <c r="AD46" s="749" t="s">
        <v>4214</v>
      </c>
      <c r="AE46" s="749" t="s">
        <v>4215</v>
      </c>
      <c r="AF46" s="742" t="s">
        <v>4216</v>
      </c>
    </row>
    <row r="47" spans="1:33" s="171" customFormat="1" ht="18.75" customHeight="1" thickTop="1">
      <c r="B47" s="372"/>
      <c r="C47" s="81"/>
      <c r="D47" s="81"/>
      <c r="E47" s="81"/>
      <c r="F47" s="81"/>
      <c r="G47" s="81"/>
      <c r="H47" s="81"/>
      <c r="I47" s="81"/>
      <c r="J47" s="81"/>
      <c r="K47" s="81"/>
      <c r="L47" s="743"/>
      <c r="O47" s="2568" t="s">
        <v>815</v>
      </c>
      <c r="Q47" s="246"/>
      <c r="Z47" s="372"/>
      <c r="AA47" s="81"/>
      <c r="AB47" s="81"/>
      <c r="AC47" s="81"/>
      <c r="AD47" s="81"/>
      <c r="AE47" s="81"/>
      <c r="AF47" s="2853" t="s">
        <v>816</v>
      </c>
    </row>
    <row r="48" spans="1:33" ht="33" customHeight="1">
      <c r="A48" s="171"/>
      <c r="B48" s="169"/>
      <c r="C48" s="171"/>
      <c r="D48" s="171"/>
      <c r="E48" s="171"/>
      <c r="F48" s="171"/>
      <c r="G48" s="171"/>
      <c r="H48" s="171"/>
      <c r="I48" s="171"/>
      <c r="J48" s="171"/>
      <c r="K48" s="171"/>
      <c r="M48" s="171"/>
      <c r="N48" s="171"/>
      <c r="O48" s="171"/>
      <c r="Q48" s="246"/>
      <c r="S48" s="171"/>
      <c r="T48" s="171"/>
      <c r="U48" s="171"/>
      <c r="V48" s="171"/>
      <c r="W48" s="171"/>
    </row>
    <row r="49" spans="1:23" ht="33" customHeight="1">
      <c r="A49" s="171"/>
      <c r="B49" s="169"/>
      <c r="C49" s="171"/>
      <c r="D49" s="171"/>
      <c r="E49" s="171"/>
      <c r="F49" s="171"/>
      <c r="G49" s="171"/>
      <c r="H49" s="171"/>
      <c r="I49" s="171"/>
      <c r="J49" s="171"/>
      <c r="K49" s="171"/>
      <c r="M49" s="171"/>
      <c r="N49" s="171"/>
      <c r="O49" s="171"/>
      <c r="Q49" s="246"/>
      <c r="S49" s="171"/>
      <c r="T49" s="171"/>
      <c r="U49" s="171"/>
      <c r="V49" s="171"/>
      <c r="W49" s="171"/>
    </row>
    <row r="50" spans="1:23" ht="33" customHeight="1">
      <c r="A50" s="171"/>
      <c r="B50" s="169"/>
      <c r="C50" s="171"/>
      <c r="D50" s="171"/>
      <c r="E50" s="171"/>
      <c r="F50" s="171"/>
      <c r="G50" s="171"/>
      <c r="H50" s="171"/>
      <c r="I50" s="171"/>
      <c r="J50" s="171"/>
      <c r="K50" s="171"/>
      <c r="M50" s="171"/>
      <c r="N50" s="171"/>
      <c r="O50" s="171"/>
      <c r="Q50" s="246"/>
      <c r="S50" s="171"/>
      <c r="T50" s="171"/>
      <c r="U50" s="171"/>
      <c r="V50" s="171"/>
      <c r="W50" s="171"/>
    </row>
    <row r="51" spans="1:23" ht="33" customHeight="1">
      <c r="A51" s="171"/>
      <c r="B51" s="169"/>
      <c r="C51" s="171"/>
      <c r="D51" s="171"/>
      <c r="E51" s="171"/>
      <c r="F51" s="171"/>
      <c r="G51" s="171"/>
      <c r="H51" s="171"/>
      <c r="I51" s="171"/>
      <c r="J51" s="762"/>
      <c r="K51" s="171"/>
      <c r="M51" s="171"/>
      <c r="N51" s="171"/>
      <c r="O51" s="171"/>
      <c r="Q51" s="246"/>
    </row>
    <row r="52" spans="1:23" ht="33" customHeight="1">
      <c r="A52" s="171"/>
      <c r="B52" s="169"/>
      <c r="C52" s="171"/>
      <c r="D52" s="171"/>
      <c r="E52" s="171"/>
      <c r="F52" s="171"/>
      <c r="G52" s="171"/>
      <c r="H52" s="171"/>
      <c r="I52" s="171"/>
      <c r="J52" s="171"/>
      <c r="K52" s="171"/>
      <c r="M52" s="171"/>
      <c r="N52" s="171"/>
      <c r="O52" s="171"/>
      <c r="Q52" s="246"/>
    </row>
    <row r="53" spans="1:23" ht="33" customHeight="1">
      <c r="A53" s="171"/>
      <c r="B53" s="169"/>
      <c r="C53" s="171"/>
      <c r="D53" s="171"/>
      <c r="E53" s="171"/>
      <c r="F53" s="171"/>
      <c r="G53" s="171"/>
      <c r="H53" s="171"/>
      <c r="I53" s="171"/>
      <c r="J53" s="171"/>
      <c r="K53" s="171"/>
      <c r="M53" s="171"/>
      <c r="N53" s="171"/>
      <c r="O53" s="171"/>
      <c r="Q53" s="246"/>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70" priority="1" operator="equal">
      <formula>0</formula>
    </cfRule>
  </conditionalFormatting>
  <dataValidations disablePrompts="1"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Normal="100" zoomScaleSheetLayoutView="100" workbookViewId="0">
      <pane ySplit="6" topLeftCell="A7" activePane="bottomLeft" state="frozen"/>
      <selection activeCell="B1" sqref="B1:D1"/>
      <selection pane="bottomLeft" activeCell="B1" sqref="B1:D1"/>
    </sheetView>
  </sheetViews>
  <sheetFormatPr defaultColWidth="9" defaultRowHeight="15.75"/>
  <cols>
    <col min="1" max="1" width="11.5" style="196" hidden="1" customWidth="1"/>
    <col min="2" max="2" width="55.75" style="196" bestFit="1" customWidth="1"/>
    <col min="3" max="3" width="7.125" style="196" customWidth="1"/>
    <col min="4" max="4" width="5.125" style="196" customWidth="1"/>
    <col min="5" max="9" width="12.5" style="196" customWidth="1"/>
    <col min="10" max="10" width="13.625" style="196" bestFit="1" customWidth="1"/>
    <col min="11" max="13" width="12.5" style="196" customWidth="1"/>
    <col min="14" max="14" width="1.625" style="196" customWidth="1"/>
    <col min="15" max="15" width="12.5" style="775" customWidth="1"/>
    <col min="16" max="16" width="1.625" style="196" customWidth="1"/>
    <col min="17" max="17" width="46.125" style="196" bestFit="1" customWidth="1"/>
    <col min="18" max="18" width="9" style="196" hidden="1" customWidth="1"/>
    <col min="19" max="19" width="1.625" style="196" customWidth="1"/>
    <col min="20" max="20" width="25" style="196" customWidth="1"/>
    <col min="21" max="21" width="1.625" style="196" customWidth="1"/>
    <col min="22" max="29" width="4.625" style="196" hidden="1" customWidth="1"/>
    <col min="30" max="30" width="1.625" style="196" hidden="1" customWidth="1"/>
    <col min="31" max="31" width="2" style="196" customWidth="1"/>
    <col min="32" max="32" width="36.125" style="219" customWidth="1"/>
    <col min="33" max="41" width="15" style="196" customWidth="1"/>
    <col min="42" max="42" width="1.625" style="196" customWidth="1"/>
    <col min="43" max="16384" width="9" style="196"/>
  </cols>
  <sheetData>
    <row r="1" spans="1:41" s="348" customFormat="1" ht="29.25" customHeight="1">
      <c r="B1" s="3225" t="s">
        <v>4217</v>
      </c>
      <c r="C1" s="3225"/>
      <c r="D1" s="3225"/>
      <c r="E1" s="3225"/>
      <c r="F1" s="3225"/>
      <c r="G1" s="3225"/>
      <c r="H1" s="3225"/>
      <c r="I1" s="3225"/>
      <c r="J1" s="298"/>
      <c r="K1" s="498"/>
      <c r="L1" s="498"/>
      <c r="M1" s="498"/>
      <c r="N1" s="498"/>
      <c r="O1" s="722"/>
      <c r="S1" s="723"/>
      <c r="U1" s="723"/>
      <c r="AD1" s="723"/>
      <c r="AF1" s="3225" t="s">
        <v>656</v>
      </c>
      <c r="AG1" s="3225"/>
      <c r="AH1" s="3225"/>
      <c r="AI1" s="3225"/>
      <c r="AJ1" s="3225"/>
      <c r="AK1" s="3225"/>
      <c r="AL1" s="298"/>
      <c r="AM1" s="3225"/>
      <c r="AN1" s="3225"/>
      <c r="AO1" s="3225"/>
    </row>
    <row r="2" spans="1:41" s="348" customFormat="1" ht="29.25" customHeight="1">
      <c r="B2" s="3225" t="str">
        <f>SelectCompany!B4</f>
        <v>South West Water (whole area)</v>
      </c>
      <c r="C2" s="3225"/>
      <c r="D2" s="3225"/>
      <c r="E2" s="3225"/>
      <c r="F2" s="3225"/>
      <c r="G2" s="3225"/>
      <c r="H2" s="3225"/>
      <c r="I2" s="3225"/>
      <c r="J2" s="298"/>
      <c r="K2" s="349"/>
      <c r="L2" s="349"/>
      <c r="M2" s="349"/>
      <c r="N2" s="349"/>
      <c r="O2" s="722"/>
      <c r="S2" s="723"/>
      <c r="U2" s="723"/>
      <c r="AD2" s="723"/>
      <c r="AF2" s="3225"/>
      <c r="AG2" s="3225"/>
      <c r="AH2" s="3225"/>
      <c r="AI2" s="3225"/>
      <c r="AJ2" s="3225"/>
      <c r="AK2" s="3225"/>
      <c r="AL2" s="3225"/>
      <c r="AM2" s="3225"/>
      <c r="AN2" s="349"/>
      <c r="AO2" s="349"/>
    </row>
    <row r="3" spans="1:41" ht="45.75" customHeight="1">
      <c r="B3" s="3386" t="s">
        <v>4218</v>
      </c>
      <c r="C3" s="3386"/>
      <c r="D3" s="3386"/>
      <c r="E3" s="3386"/>
      <c r="F3" s="3386"/>
      <c r="G3" s="3386"/>
      <c r="H3" s="3386"/>
      <c r="I3" s="3386"/>
      <c r="J3" s="3386"/>
      <c r="K3" s="3386"/>
      <c r="L3" s="3386"/>
      <c r="M3" s="3386"/>
      <c r="N3" s="3386"/>
      <c r="O3" s="3386"/>
      <c r="P3" s="3386"/>
      <c r="Q3" s="3386"/>
      <c r="S3" s="322"/>
      <c r="T3" s="582" t="s">
        <v>658</v>
      </c>
      <c r="U3" s="322"/>
      <c r="AD3" s="322"/>
      <c r="AF3" s="3386" t="s">
        <v>4218</v>
      </c>
      <c r="AG3" s="3386"/>
      <c r="AH3" s="3386"/>
      <c r="AI3" s="3386"/>
      <c r="AJ3" s="3386"/>
      <c r="AK3" s="3386"/>
      <c r="AL3" s="3386"/>
      <c r="AM3" s="3386"/>
      <c r="AN3" s="3386"/>
      <c r="AO3" s="3386"/>
    </row>
    <row r="4" spans="1:41" ht="15" customHeight="1" thickBot="1">
      <c r="B4" s="617"/>
      <c r="C4" s="617"/>
      <c r="D4" s="617"/>
      <c r="E4" s="617"/>
      <c r="F4" s="617"/>
      <c r="G4" s="617"/>
      <c r="H4" s="617"/>
      <c r="I4" s="617"/>
      <c r="J4" s="617"/>
      <c r="K4" s="617"/>
      <c r="L4" s="617"/>
      <c r="M4" s="617"/>
      <c r="N4" s="763"/>
      <c r="O4" s="722"/>
      <c r="S4" s="322"/>
      <c r="T4" s="246"/>
      <c r="U4" s="322"/>
      <c r="V4" s="3232" t="s">
        <v>659</v>
      </c>
      <c r="W4" s="3232"/>
      <c r="X4" s="3232"/>
      <c r="Y4" s="3397"/>
      <c r="Z4" s="3397"/>
      <c r="AA4" s="3397"/>
      <c r="AB4" s="3397"/>
      <c r="AC4" s="3397"/>
      <c r="AD4" s="322"/>
      <c r="AF4" s="617"/>
      <c r="AG4" s="617"/>
      <c r="AH4" s="617"/>
      <c r="AI4" s="617"/>
      <c r="AJ4" s="617"/>
      <c r="AK4" s="617"/>
      <c r="AL4" s="617"/>
      <c r="AM4" s="617"/>
      <c r="AN4" s="617"/>
      <c r="AO4" s="617"/>
    </row>
    <row r="5" spans="1:41" s="171" customFormat="1" ht="30" customHeight="1" thickTop="1">
      <c r="B5" s="3389" t="s">
        <v>660</v>
      </c>
      <c r="C5" s="3238" t="s">
        <v>661</v>
      </c>
      <c r="D5" s="3238" t="s">
        <v>662</v>
      </c>
      <c r="E5" s="3238" t="s">
        <v>4219</v>
      </c>
      <c r="F5" s="3238"/>
      <c r="G5" s="3238"/>
      <c r="H5" s="3238" t="s">
        <v>4220</v>
      </c>
      <c r="I5" s="3238"/>
      <c r="J5" s="3238" t="s">
        <v>1596</v>
      </c>
      <c r="K5" s="3238"/>
      <c r="L5" s="3238"/>
      <c r="M5" s="3240" t="s">
        <v>891</v>
      </c>
      <c r="O5" s="3363" t="s">
        <v>666</v>
      </c>
      <c r="Q5" s="3363" t="s">
        <v>667</v>
      </c>
      <c r="S5" s="726"/>
      <c r="T5" s="246"/>
      <c r="U5" s="726"/>
      <c r="V5" s="231" t="s">
        <v>668</v>
      </c>
      <c r="AD5" s="726"/>
      <c r="AF5" s="3389" t="s">
        <v>660</v>
      </c>
      <c r="AG5" s="3238" t="s">
        <v>4219</v>
      </c>
      <c r="AH5" s="3238"/>
      <c r="AI5" s="3238"/>
      <c r="AJ5" s="3238" t="s">
        <v>4220</v>
      </c>
      <c r="AK5" s="3238"/>
      <c r="AL5" s="3238" t="s">
        <v>1596</v>
      </c>
      <c r="AM5" s="3238"/>
      <c r="AN5" s="3238"/>
      <c r="AO5" s="3240" t="s">
        <v>891</v>
      </c>
    </row>
    <row r="6" spans="1:41" s="171" customFormat="1" ht="56.25" customHeight="1" thickBot="1">
      <c r="A6" s="2423" t="s">
        <v>669</v>
      </c>
      <c r="B6" s="3390"/>
      <c r="C6" s="3239"/>
      <c r="D6" s="3239"/>
      <c r="E6" s="233" t="s">
        <v>4221</v>
      </c>
      <c r="F6" s="233" t="s">
        <v>4222</v>
      </c>
      <c r="G6" s="233" t="s">
        <v>4223</v>
      </c>
      <c r="H6" s="233" t="s">
        <v>4224</v>
      </c>
      <c r="I6" s="233" t="s">
        <v>4225</v>
      </c>
      <c r="J6" s="233" t="s">
        <v>4226</v>
      </c>
      <c r="K6" s="233" t="s">
        <v>4227</v>
      </c>
      <c r="L6" s="233" t="s">
        <v>4228</v>
      </c>
      <c r="M6" s="3241"/>
      <c r="O6" s="3365"/>
      <c r="Q6" s="3365"/>
      <c r="S6" s="726"/>
      <c r="T6" s="246"/>
      <c r="U6" s="726"/>
      <c r="AD6" s="726"/>
      <c r="AF6" s="3390"/>
      <c r="AG6" s="233" t="s">
        <v>4221</v>
      </c>
      <c r="AH6" s="233" t="s">
        <v>4222</v>
      </c>
      <c r="AI6" s="233" t="s">
        <v>4223</v>
      </c>
      <c r="AJ6" s="233" t="s">
        <v>4224</v>
      </c>
      <c r="AK6" s="233" t="s">
        <v>4225</v>
      </c>
      <c r="AL6" s="233" t="s">
        <v>4226</v>
      </c>
      <c r="AM6" s="233" t="s">
        <v>4227</v>
      </c>
      <c r="AN6" s="233" t="s">
        <v>4228</v>
      </c>
      <c r="AO6" s="3241"/>
    </row>
    <row r="7" spans="1:41" s="171" customFormat="1" ht="15.75" customHeight="1" thickTop="1" thickBot="1">
      <c r="A7" s="2570" t="s">
        <v>673</v>
      </c>
      <c r="C7" s="317"/>
      <c r="D7" s="317"/>
      <c r="E7" s="59"/>
      <c r="F7" s="764"/>
      <c r="G7" s="59"/>
      <c r="H7" s="764"/>
      <c r="I7" s="764"/>
      <c r="J7" s="764"/>
      <c r="K7" s="764"/>
      <c r="L7" s="764"/>
      <c r="M7" s="764"/>
      <c r="O7" s="722"/>
      <c r="S7" s="726"/>
      <c r="T7" s="246"/>
      <c r="U7" s="726"/>
      <c r="AD7" s="726"/>
      <c r="AF7" s="317"/>
      <c r="AG7" s="2859" t="s">
        <v>820</v>
      </c>
      <c r="AH7" s="764"/>
      <c r="AI7" s="59"/>
      <c r="AJ7" s="764"/>
      <c r="AK7" s="764"/>
      <c r="AL7" s="764"/>
      <c r="AM7" s="764"/>
      <c r="AN7" s="764"/>
      <c r="AO7" s="764"/>
    </row>
    <row r="8" spans="1:41" s="171" customFormat="1" ht="15.75" customHeight="1" thickTop="1" thickBot="1">
      <c r="B8" s="352" t="s">
        <v>1875</v>
      </c>
      <c r="C8" s="353"/>
      <c r="D8" s="353"/>
      <c r="E8" s="437"/>
      <c r="F8" s="437"/>
      <c r="G8" s="437"/>
      <c r="O8" s="722"/>
      <c r="S8" s="726"/>
      <c r="T8" s="246"/>
      <c r="U8" s="726"/>
      <c r="AD8" s="726"/>
      <c r="AF8" s="352" t="s">
        <v>1875</v>
      </c>
      <c r="AG8" s="437"/>
      <c r="AH8" s="437"/>
      <c r="AI8" s="437"/>
    </row>
    <row r="9" spans="1:41" s="171" customFormat="1" ht="15.75" customHeight="1" thickTop="1">
      <c r="A9" s="2575" t="s">
        <v>675</v>
      </c>
      <c r="B9" s="727" t="s">
        <v>1673</v>
      </c>
      <c r="C9" s="695" t="s">
        <v>677</v>
      </c>
      <c r="D9" s="695">
        <v>3</v>
      </c>
      <c r="E9" s="1348">
        <f>IFERROR('4K'!E28, 0)</f>
        <v>0</v>
      </c>
      <c r="F9" s="1348">
        <f>IFERROR('4K'!F28, 0)</f>
        <v>0</v>
      </c>
      <c r="G9" s="1348">
        <f>IFERROR('4K'!G28, 0)</f>
        <v>0</v>
      </c>
      <c r="H9" s="1348">
        <f>IFERROR('4K'!H28, 0)</f>
        <v>0</v>
      </c>
      <c r="I9" s="1348">
        <f>IFERROR('4K'!I28, 0)</f>
        <v>0</v>
      </c>
      <c r="J9" s="1348">
        <f>IFERROR('4K'!J28, 0)</f>
        <v>0</v>
      </c>
      <c r="K9" s="1348">
        <f>IFERROR('4K'!K28, 0)</f>
        <v>0</v>
      </c>
      <c r="L9" s="1348">
        <f>IFERROR('4K'!L28, 0)</f>
        <v>0</v>
      </c>
      <c r="M9" s="1349">
        <f>IFERROR(SUM(E9:L9), 0)</f>
        <v>0</v>
      </c>
      <c r="O9" s="243" t="s">
        <v>4229</v>
      </c>
      <c r="Q9" s="245"/>
      <c r="S9" s="726"/>
      <c r="T9" s="246"/>
      <c r="U9" s="726"/>
      <c r="AD9" s="726"/>
      <c r="AF9" s="727" t="s">
        <v>1673</v>
      </c>
      <c r="AG9" s="728" t="s">
        <v>4230</v>
      </c>
      <c r="AH9" s="728" t="s">
        <v>4231</v>
      </c>
      <c r="AI9" s="728" t="s">
        <v>4232</v>
      </c>
      <c r="AJ9" s="728" t="s">
        <v>4233</v>
      </c>
      <c r="AK9" s="728" t="s">
        <v>4234</v>
      </c>
      <c r="AL9" s="728" t="s">
        <v>4235</v>
      </c>
      <c r="AM9" s="728" t="s">
        <v>4236</v>
      </c>
      <c r="AN9" s="728" t="s">
        <v>4237</v>
      </c>
      <c r="AO9" s="729" t="s">
        <v>4238</v>
      </c>
    </row>
    <row r="10" spans="1:41" s="171" customFormat="1" ht="15.75" customHeight="1">
      <c r="B10" s="730" t="s">
        <v>1742</v>
      </c>
      <c r="C10" s="731" t="s">
        <v>677</v>
      </c>
      <c r="D10" s="731">
        <v>3</v>
      </c>
      <c r="E10" s="2370"/>
      <c r="F10" s="2370"/>
      <c r="G10" s="2370"/>
      <c r="H10" s="2370"/>
      <c r="I10" s="2370"/>
      <c r="J10" s="2370"/>
      <c r="K10" s="2370"/>
      <c r="L10" s="2370"/>
      <c r="M10" s="1350">
        <f t="shared" ref="M10:M13" si="0">IFERROR(SUM(E10:L10), 0)</f>
        <v>0</v>
      </c>
      <c r="O10" s="252" t="s">
        <v>4239</v>
      </c>
      <c r="Q10" s="253"/>
      <c r="S10" s="726"/>
      <c r="T10" s="246"/>
      <c r="U10" s="726"/>
      <c r="AD10" s="726"/>
      <c r="AF10" s="730" t="s">
        <v>1742</v>
      </c>
      <c r="AG10" s="732" t="s">
        <v>4240</v>
      </c>
      <c r="AH10" s="732" t="s">
        <v>4241</v>
      </c>
      <c r="AI10" s="732" t="s">
        <v>4242</v>
      </c>
      <c r="AJ10" s="732" t="s">
        <v>4243</v>
      </c>
      <c r="AK10" s="732" t="s">
        <v>4244</v>
      </c>
      <c r="AL10" s="732" t="s">
        <v>4245</v>
      </c>
      <c r="AM10" s="732" t="s">
        <v>4246</v>
      </c>
      <c r="AN10" s="732" t="s">
        <v>4247</v>
      </c>
      <c r="AO10" s="733" t="s">
        <v>4248</v>
      </c>
    </row>
    <row r="11" spans="1:41" s="171" customFormat="1" ht="15.75" customHeight="1">
      <c r="B11" s="730" t="s">
        <v>1749</v>
      </c>
      <c r="C11" s="731" t="s">
        <v>677</v>
      </c>
      <c r="D11" s="731">
        <v>3</v>
      </c>
      <c r="E11" s="1361"/>
      <c r="F11" s="1361"/>
      <c r="G11" s="1361"/>
      <c r="H11" s="1361"/>
      <c r="I11" s="1361"/>
      <c r="J11" s="1361"/>
      <c r="K11" s="1361"/>
      <c r="L11" s="1361"/>
      <c r="M11" s="1350">
        <f t="shared" si="0"/>
        <v>0</v>
      </c>
      <c r="O11" s="252" t="s">
        <v>4249</v>
      </c>
      <c r="Q11" s="253"/>
      <c r="S11" s="726"/>
      <c r="T11" s="246" t="str">
        <f t="shared" ref="T11:T13" si="1">IF( SUM( V11:AC11 ) = 0, 0, $V$5 )</f>
        <v>Please complete all cells in row</v>
      </c>
      <c r="U11" s="726"/>
      <c r="V11" s="247">
        <f t="shared" ref="V11" si="2" xml:space="preserve"> IF( ISNUMBER( E11 ), 0, 1 )</f>
        <v>1</v>
      </c>
      <c r="W11" s="247">
        <f t="shared" ref="W11" si="3" xml:space="preserve"> IF( ISNUMBER( F11 ), 0, 1 )</f>
        <v>1</v>
      </c>
      <c r="X11" s="247">
        <f t="shared" ref="X11" si="4" xml:space="preserve"> IF( ISNUMBER( G11 ), 0, 1 )</f>
        <v>1</v>
      </c>
      <c r="Y11" s="247">
        <f t="shared" ref="Y11" si="5" xml:space="preserve"> IF( ISNUMBER( H11 ), 0, 1 )</f>
        <v>1</v>
      </c>
      <c r="Z11" s="247">
        <f t="shared" ref="Z11" si="6" xml:space="preserve"> IF( ISNUMBER( I11 ), 0, 1 )</f>
        <v>1</v>
      </c>
      <c r="AA11" s="247">
        <f t="shared" ref="AA11" si="7" xml:space="preserve"> IF( ISNUMBER( J11 ), 0, 1 )</f>
        <v>1</v>
      </c>
      <c r="AB11" s="247">
        <f t="shared" ref="AB11" si="8" xml:space="preserve"> IF( ISNUMBER( K11 ), 0, 1 )</f>
        <v>1</v>
      </c>
      <c r="AC11" s="247">
        <f t="shared" ref="AC11" si="9" xml:space="preserve"> IF( ISNUMBER( L11 ), 0, 1 )</f>
        <v>1</v>
      </c>
      <c r="AD11" s="726"/>
      <c r="AF11" s="730" t="s">
        <v>1749</v>
      </c>
      <c r="AG11" s="734" t="s">
        <v>4250</v>
      </c>
      <c r="AH11" s="734" t="s">
        <v>4251</v>
      </c>
      <c r="AI11" s="734" t="s">
        <v>4252</v>
      </c>
      <c r="AJ11" s="734" t="s">
        <v>4253</v>
      </c>
      <c r="AK11" s="734" t="s">
        <v>4254</v>
      </c>
      <c r="AL11" s="734" t="s">
        <v>4255</v>
      </c>
      <c r="AM11" s="734" t="s">
        <v>4256</v>
      </c>
      <c r="AN11" s="734" t="s">
        <v>4257</v>
      </c>
      <c r="AO11" s="733" t="s">
        <v>4258</v>
      </c>
    </row>
    <row r="12" spans="1:41" s="171" customFormat="1" ht="15.75" customHeight="1">
      <c r="B12" s="765" t="s">
        <v>1757</v>
      </c>
      <c r="C12" s="735" t="s">
        <v>677</v>
      </c>
      <c r="D12" s="735">
        <v>3</v>
      </c>
      <c r="E12" s="1351">
        <f>IFERROR(E9 + E10 + E11, 0)</f>
        <v>0</v>
      </c>
      <c r="F12" s="1351">
        <f t="shared" ref="F12:L12" si="10">IFERROR(F9 + F10 + F11, 0)</f>
        <v>0</v>
      </c>
      <c r="G12" s="1351">
        <f t="shared" si="10"/>
        <v>0</v>
      </c>
      <c r="H12" s="1351">
        <f t="shared" si="10"/>
        <v>0</v>
      </c>
      <c r="I12" s="1351">
        <f t="shared" si="10"/>
        <v>0</v>
      </c>
      <c r="J12" s="1351">
        <f t="shared" si="10"/>
        <v>0</v>
      </c>
      <c r="K12" s="1351">
        <f t="shared" si="10"/>
        <v>0</v>
      </c>
      <c r="L12" s="1351">
        <f t="shared" si="10"/>
        <v>0</v>
      </c>
      <c r="M12" s="1350">
        <f t="shared" si="0"/>
        <v>0</v>
      </c>
      <c r="O12" s="252" t="s">
        <v>4259</v>
      </c>
      <c r="Q12" s="253"/>
      <c r="S12" s="726"/>
      <c r="T12" s="246"/>
      <c r="U12" s="726"/>
      <c r="AD12" s="726"/>
      <c r="AF12" s="765" t="s">
        <v>1757</v>
      </c>
      <c r="AG12" s="736" t="s">
        <v>4260</v>
      </c>
      <c r="AH12" s="736" t="s">
        <v>4261</v>
      </c>
      <c r="AI12" s="736" t="s">
        <v>4262</v>
      </c>
      <c r="AJ12" s="736" t="s">
        <v>4263</v>
      </c>
      <c r="AK12" s="736" t="s">
        <v>4264</v>
      </c>
      <c r="AL12" s="736" t="s">
        <v>4265</v>
      </c>
      <c r="AM12" s="736" t="s">
        <v>4266</v>
      </c>
      <c r="AN12" s="736" t="s">
        <v>4267</v>
      </c>
      <c r="AO12" s="733" t="s">
        <v>4268</v>
      </c>
    </row>
    <row r="13" spans="1:41" s="171" customFormat="1" ht="15.75" customHeight="1">
      <c r="B13" s="730" t="s">
        <v>4269</v>
      </c>
      <c r="C13" s="731" t="s">
        <v>677</v>
      </c>
      <c r="D13" s="731">
        <v>3</v>
      </c>
      <c r="E13" s="1361"/>
      <c r="F13" s="1361"/>
      <c r="G13" s="1361"/>
      <c r="H13" s="1361"/>
      <c r="I13" s="1361"/>
      <c r="J13" s="1361"/>
      <c r="K13" s="1361"/>
      <c r="L13" s="1361"/>
      <c r="M13" s="1350">
        <f t="shared" si="0"/>
        <v>0</v>
      </c>
      <c r="O13" s="252" t="s">
        <v>4270</v>
      </c>
      <c r="Q13" s="253"/>
      <c r="S13" s="726"/>
      <c r="T13" s="246" t="str">
        <f t="shared" si="1"/>
        <v>Please complete all cells in row</v>
      </c>
      <c r="U13" s="726"/>
      <c r="V13" s="247">
        <f t="shared" ref="V13" si="11" xml:space="preserve"> IF( ISNUMBER( E13 ), 0, 1 )</f>
        <v>1</v>
      </c>
      <c r="W13" s="247">
        <f t="shared" ref="W13" si="12" xml:space="preserve"> IF( ISNUMBER( F13 ), 0, 1 )</f>
        <v>1</v>
      </c>
      <c r="X13" s="247">
        <f t="shared" ref="X13" si="13" xml:space="preserve"> IF( ISNUMBER( G13 ), 0, 1 )</f>
        <v>1</v>
      </c>
      <c r="Y13" s="247">
        <f t="shared" ref="Y13" si="14" xml:space="preserve"> IF( ISNUMBER( H13 ), 0, 1 )</f>
        <v>1</v>
      </c>
      <c r="Z13" s="247">
        <f t="shared" ref="Z13" si="15" xml:space="preserve"> IF( ISNUMBER( I13 ), 0, 1 )</f>
        <v>1</v>
      </c>
      <c r="AA13" s="247">
        <f t="shared" ref="AA13" si="16" xml:space="preserve"> IF( ISNUMBER( J13 ), 0, 1 )</f>
        <v>1</v>
      </c>
      <c r="AB13" s="247">
        <f t="shared" ref="AB13" si="17" xml:space="preserve"> IF( ISNUMBER( K13 ), 0, 1 )</f>
        <v>1</v>
      </c>
      <c r="AC13" s="247">
        <f t="shared" ref="AC13" si="18" xml:space="preserve"> IF( ISNUMBER( L13 ), 0, 1 )</f>
        <v>1</v>
      </c>
      <c r="AD13" s="726"/>
      <c r="AF13" s="730" t="s">
        <v>1765</v>
      </c>
      <c r="AG13" s="737" t="s">
        <v>4271</v>
      </c>
      <c r="AH13" s="737" t="s">
        <v>4272</v>
      </c>
      <c r="AI13" s="737" t="s">
        <v>4273</v>
      </c>
      <c r="AJ13" s="737" t="s">
        <v>4274</v>
      </c>
      <c r="AK13" s="737" t="s">
        <v>4275</v>
      </c>
      <c r="AL13" s="737" t="s">
        <v>4276</v>
      </c>
      <c r="AM13" s="737" t="s">
        <v>4277</v>
      </c>
      <c r="AN13" s="737" t="s">
        <v>4278</v>
      </c>
      <c r="AO13" s="733" t="s">
        <v>4279</v>
      </c>
    </row>
    <row r="14" spans="1:41" s="171" customFormat="1" ht="15.75" customHeight="1" thickBot="1">
      <c r="A14" s="2575" t="s">
        <v>773</v>
      </c>
      <c r="B14" s="761" t="s">
        <v>1772</v>
      </c>
      <c r="C14" s="740" t="s">
        <v>677</v>
      </c>
      <c r="D14" s="740">
        <v>3</v>
      </c>
      <c r="E14" s="1364">
        <f>IFERROR(E12 + E13, 0)</f>
        <v>0</v>
      </c>
      <c r="F14" s="1364">
        <f t="shared" ref="F14:L14" si="19">IFERROR(F12 + F13, 0)</f>
        <v>0</v>
      </c>
      <c r="G14" s="1364">
        <f t="shared" si="19"/>
        <v>0</v>
      </c>
      <c r="H14" s="1364">
        <f t="shared" si="19"/>
        <v>0</v>
      </c>
      <c r="I14" s="1364">
        <f t="shared" si="19"/>
        <v>0</v>
      </c>
      <c r="J14" s="1364">
        <f t="shared" si="19"/>
        <v>0</v>
      </c>
      <c r="K14" s="1364">
        <f t="shared" si="19"/>
        <v>0</v>
      </c>
      <c r="L14" s="1364">
        <f t="shared" si="19"/>
        <v>0</v>
      </c>
      <c r="M14" s="1353">
        <f>IFERROR(SUM(E14:L14), 0)</f>
        <v>0</v>
      </c>
      <c r="O14" s="315" t="s">
        <v>4280</v>
      </c>
      <c r="Q14" s="264"/>
      <c r="S14" s="726"/>
      <c r="T14" s="246"/>
      <c r="U14" s="726"/>
      <c r="AD14" s="726"/>
      <c r="AF14" s="761" t="s">
        <v>1772</v>
      </c>
      <c r="AG14" s="766" t="s">
        <v>4281</v>
      </c>
      <c r="AH14" s="766" t="s">
        <v>4282</v>
      </c>
      <c r="AI14" s="766" t="s">
        <v>4283</v>
      </c>
      <c r="AJ14" s="766" t="s">
        <v>4284</v>
      </c>
      <c r="AK14" s="766" t="s">
        <v>4285</v>
      </c>
      <c r="AL14" s="766" t="s">
        <v>4286</v>
      </c>
      <c r="AM14" s="766" t="s">
        <v>4287</v>
      </c>
      <c r="AN14" s="766" t="s">
        <v>4288</v>
      </c>
      <c r="AO14" s="742" t="s">
        <v>4289</v>
      </c>
    </row>
    <row r="15" spans="1:41" s="171" customFormat="1" ht="15.75" customHeight="1" thickTop="1" thickBot="1">
      <c r="B15" s="752"/>
      <c r="C15" s="752"/>
      <c r="D15" s="752"/>
      <c r="E15" s="1365"/>
      <c r="F15" s="1365"/>
      <c r="G15" s="1365"/>
      <c r="H15" s="1365"/>
      <c r="I15" s="1365"/>
      <c r="J15" s="1365"/>
      <c r="K15" s="1365"/>
      <c r="L15" s="1365"/>
      <c r="M15" s="1365"/>
      <c r="N15" s="81"/>
      <c r="O15" s="2386"/>
      <c r="S15" s="726"/>
      <c r="T15" s="246"/>
      <c r="U15" s="726"/>
      <c r="AD15" s="726"/>
      <c r="AF15" s="752"/>
      <c r="AG15" s="308"/>
      <c r="AH15" s="308"/>
      <c r="AI15" s="308"/>
      <c r="AJ15" s="308"/>
      <c r="AK15" s="308"/>
      <c r="AL15" s="308"/>
      <c r="AM15" s="308"/>
      <c r="AN15" s="308"/>
      <c r="AO15" s="308"/>
    </row>
    <row r="16" spans="1:41" s="171" customFormat="1" ht="15.75" customHeight="1" thickTop="1" thickBot="1">
      <c r="B16" s="352" t="s">
        <v>1780</v>
      </c>
      <c r="C16" s="353"/>
      <c r="D16" s="353"/>
      <c r="E16" s="1365"/>
      <c r="F16" s="1365"/>
      <c r="G16" s="1365"/>
      <c r="H16" s="1365"/>
      <c r="I16" s="1365"/>
      <c r="J16" s="1365"/>
      <c r="K16" s="1365"/>
      <c r="L16" s="1365"/>
      <c r="M16" s="1365"/>
      <c r="N16" s="81"/>
      <c r="O16" s="2386"/>
      <c r="S16" s="726"/>
      <c r="T16" s="246"/>
      <c r="U16" s="726"/>
      <c r="AD16" s="726"/>
      <c r="AF16" s="352" t="s">
        <v>1780</v>
      </c>
      <c r="AG16" s="308"/>
      <c r="AH16" s="308"/>
      <c r="AI16" s="308"/>
      <c r="AJ16" s="308"/>
      <c r="AK16" s="308"/>
      <c r="AL16" s="308"/>
      <c r="AM16" s="308"/>
      <c r="AN16" s="308"/>
      <c r="AO16" s="308"/>
    </row>
    <row r="17" spans="1:41" s="171" customFormat="1" ht="15.75" customHeight="1" thickTop="1" thickBot="1">
      <c r="A17" s="2575" t="s">
        <v>675</v>
      </c>
      <c r="B17" s="377" t="s">
        <v>1781</v>
      </c>
      <c r="C17" s="330" t="s">
        <v>677</v>
      </c>
      <c r="D17" s="330">
        <v>3</v>
      </c>
      <c r="E17" s="1354"/>
      <c r="F17" s="1354"/>
      <c r="G17" s="1354"/>
      <c r="H17" s="1354"/>
      <c r="I17" s="1354"/>
      <c r="J17" s="1354"/>
      <c r="K17" s="1354"/>
      <c r="L17" s="1354"/>
      <c r="M17" s="1358">
        <f>IFERROR(SUM(E17:L17), 0)</f>
        <v>0</v>
      </c>
      <c r="N17" s="81"/>
      <c r="O17" s="2388" t="s">
        <v>4290</v>
      </c>
      <c r="Q17" s="334"/>
      <c r="S17" s="726"/>
      <c r="T17" s="246" t="str">
        <f t="shared" ref="T17" si="20">IF( SUM( V17:AC17 ) = 0, 0, $V$5 )</f>
        <v>Please complete all cells in row</v>
      </c>
      <c r="U17" s="726"/>
      <c r="V17" s="247">
        <f t="shared" ref="V17" si="21" xml:space="preserve"> IF( ISNUMBER( E17 ), 0, 1 )</f>
        <v>1</v>
      </c>
      <c r="W17" s="247">
        <f t="shared" ref="W17" si="22" xml:space="preserve"> IF( ISNUMBER( F17 ), 0, 1 )</f>
        <v>1</v>
      </c>
      <c r="X17" s="247">
        <f t="shared" ref="X17" si="23" xml:space="preserve"> IF( ISNUMBER( G17 ), 0, 1 )</f>
        <v>1</v>
      </c>
      <c r="Y17" s="247">
        <f t="shared" ref="Y17" si="24" xml:space="preserve"> IF( ISNUMBER( H17 ), 0, 1 )</f>
        <v>1</v>
      </c>
      <c r="Z17" s="247">
        <f t="shared" ref="Z17" si="25" xml:space="preserve"> IF( ISNUMBER( I17 ), 0, 1 )</f>
        <v>1</v>
      </c>
      <c r="AA17" s="247">
        <f t="shared" ref="AA17" si="26" xml:space="preserve"> IF( ISNUMBER( J17 ), 0, 1 )</f>
        <v>1</v>
      </c>
      <c r="AB17" s="247">
        <f t="shared" ref="AB17" si="27" xml:space="preserve"> IF( ISNUMBER( K17 ), 0, 1 )</f>
        <v>1</v>
      </c>
      <c r="AC17" s="247">
        <f t="shared" ref="AC17" si="28" xml:space="preserve"> IF( ISNUMBER( L17 ), 0, 1 )</f>
        <v>1</v>
      </c>
      <c r="AD17" s="726"/>
      <c r="AF17" s="377" t="s">
        <v>1781</v>
      </c>
      <c r="AG17" s="768" t="s">
        <v>4291</v>
      </c>
      <c r="AH17" s="768" t="s">
        <v>4292</v>
      </c>
      <c r="AI17" s="768" t="s">
        <v>4293</v>
      </c>
      <c r="AJ17" s="768" t="s">
        <v>4294</v>
      </c>
      <c r="AK17" s="768" t="s">
        <v>4295</v>
      </c>
      <c r="AL17" s="768" t="s">
        <v>4296</v>
      </c>
      <c r="AM17" s="768" t="s">
        <v>4297</v>
      </c>
      <c r="AN17" s="768" t="s">
        <v>4298</v>
      </c>
      <c r="AO17" s="751" t="s">
        <v>4299</v>
      </c>
    </row>
    <row r="18" spans="1:41" s="171" customFormat="1" ht="15.75" customHeight="1" thickTop="1" thickBot="1">
      <c r="B18" s="752"/>
      <c r="C18" s="752"/>
      <c r="D18" s="752"/>
      <c r="E18" s="1365"/>
      <c r="F18" s="1365"/>
      <c r="G18" s="1365"/>
      <c r="H18" s="1365"/>
      <c r="I18" s="1365"/>
      <c r="J18" s="1365"/>
      <c r="K18" s="1365"/>
      <c r="L18" s="1365"/>
      <c r="M18" s="1365"/>
      <c r="N18" s="81"/>
      <c r="O18" s="2386"/>
      <c r="S18" s="726"/>
      <c r="T18" s="246"/>
      <c r="U18" s="726"/>
      <c r="AD18" s="726"/>
      <c r="AF18" s="752"/>
      <c r="AG18" s="308"/>
      <c r="AH18" s="308"/>
      <c r="AI18" s="308"/>
      <c r="AJ18" s="308"/>
      <c r="AK18" s="308"/>
      <c r="AL18" s="308"/>
      <c r="AM18" s="308"/>
      <c r="AN18" s="308"/>
      <c r="AO18" s="308"/>
    </row>
    <row r="19" spans="1:41" s="171" customFormat="1" ht="15.75" customHeight="1" thickTop="1" thickBot="1">
      <c r="B19" s="352" t="s">
        <v>1168</v>
      </c>
      <c r="C19" s="353"/>
      <c r="D19" s="353"/>
      <c r="E19" s="1366"/>
      <c r="F19" s="1366"/>
      <c r="G19" s="1365"/>
      <c r="H19" s="1365"/>
      <c r="I19" s="1365"/>
      <c r="J19" s="1365"/>
      <c r="K19" s="1365"/>
      <c r="L19" s="1365"/>
      <c r="M19" s="1365"/>
      <c r="N19" s="81"/>
      <c r="O19" s="2263"/>
      <c r="S19" s="726"/>
      <c r="T19" s="246"/>
      <c r="U19" s="726"/>
      <c r="AD19" s="726"/>
      <c r="AF19" s="352" t="s">
        <v>1168</v>
      </c>
      <c r="AG19" s="81"/>
      <c r="AH19" s="81"/>
      <c r="AI19" s="308"/>
      <c r="AJ19" s="308"/>
      <c r="AK19" s="308"/>
      <c r="AL19" s="308"/>
      <c r="AM19" s="308"/>
      <c r="AN19" s="308"/>
      <c r="AO19" s="308"/>
    </row>
    <row r="20" spans="1:41" s="171" customFormat="1" ht="15.75" customHeight="1" thickTop="1">
      <c r="A20" s="2575" t="s">
        <v>675</v>
      </c>
      <c r="B20" s="408" t="s">
        <v>1788</v>
      </c>
      <c r="C20" s="239" t="s">
        <v>677</v>
      </c>
      <c r="D20" s="239">
        <v>3</v>
      </c>
      <c r="E20" s="1356">
        <f>IFERROR('4K'!E33, 0)</f>
        <v>0</v>
      </c>
      <c r="F20" s="1356">
        <f>IFERROR('4K'!F33, 0)</f>
        <v>0</v>
      </c>
      <c r="G20" s="1356">
        <f>IFERROR('4K'!G33, 0)</f>
        <v>0</v>
      </c>
      <c r="H20" s="1356">
        <f>IFERROR('4K'!H33, 0)</f>
        <v>0</v>
      </c>
      <c r="I20" s="1356">
        <f>IFERROR('4K'!I33, 0)</f>
        <v>0</v>
      </c>
      <c r="J20" s="1356">
        <f>IFERROR('4K'!J33, 0)</f>
        <v>0</v>
      </c>
      <c r="K20" s="1356">
        <f>IFERROR('4K'!K33, 0)</f>
        <v>0</v>
      </c>
      <c r="L20" s="1356">
        <f>IFERROR('4K'!L33, 0)</f>
        <v>0</v>
      </c>
      <c r="M20" s="1349">
        <f>IFERROR(SUM(E20:L20), 0)</f>
        <v>0</v>
      </c>
      <c r="N20" s="81"/>
      <c r="O20" s="243" t="s">
        <v>4300</v>
      </c>
      <c r="Q20" s="245"/>
      <c r="S20" s="726"/>
      <c r="T20" s="246"/>
      <c r="U20" s="726"/>
      <c r="AD20" s="726"/>
      <c r="AF20" s="408" t="s">
        <v>1788</v>
      </c>
      <c r="AG20" s="746" t="s">
        <v>4301</v>
      </c>
      <c r="AH20" s="746" t="s">
        <v>4302</v>
      </c>
      <c r="AI20" s="746" t="s">
        <v>4303</v>
      </c>
      <c r="AJ20" s="746" t="s">
        <v>4304</v>
      </c>
      <c r="AK20" s="746" t="s">
        <v>4305</v>
      </c>
      <c r="AL20" s="746" t="s">
        <v>4306</v>
      </c>
      <c r="AM20" s="746" t="s">
        <v>4307</v>
      </c>
      <c r="AN20" s="746" t="s">
        <v>4308</v>
      </c>
      <c r="AO20" s="729" t="s">
        <v>4309</v>
      </c>
    </row>
    <row r="21" spans="1:41" s="171" customFormat="1" ht="15.75" customHeight="1">
      <c r="B21" s="698" t="s">
        <v>1795</v>
      </c>
      <c r="C21" s="286" t="s">
        <v>677</v>
      </c>
      <c r="D21" s="286">
        <v>3</v>
      </c>
      <c r="E21" s="2371"/>
      <c r="F21" s="2371"/>
      <c r="G21" s="2371"/>
      <c r="H21" s="2371"/>
      <c r="I21" s="2371"/>
      <c r="J21" s="2371"/>
      <c r="K21" s="2371"/>
      <c r="L21" s="2371"/>
      <c r="M21" s="1350">
        <f t="shared" ref="M21:M24" si="29">IFERROR(SUM(E21:L21), 0)</f>
        <v>0</v>
      </c>
      <c r="O21" s="252" t="s">
        <v>4310</v>
      </c>
      <c r="Q21" s="253"/>
      <c r="S21" s="726"/>
      <c r="T21" s="246"/>
      <c r="U21" s="726"/>
      <c r="AD21" s="726"/>
      <c r="AF21" s="698" t="s">
        <v>1795</v>
      </c>
      <c r="AG21" s="747" t="s">
        <v>4311</v>
      </c>
      <c r="AH21" s="747" t="s">
        <v>4312</v>
      </c>
      <c r="AI21" s="747" t="s">
        <v>4313</v>
      </c>
      <c r="AJ21" s="747" t="s">
        <v>4314</v>
      </c>
      <c r="AK21" s="747" t="s">
        <v>4315</v>
      </c>
      <c r="AL21" s="747" t="s">
        <v>4316</v>
      </c>
      <c r="AM21" s="747" t="s">
        <v>4317</v>
      </c>
      <c r="AN21" s="747" t="s">
        <v>4318</v>
      </c>
      <c r="AO21" s="733" t="s">
        <v>4319</v>
      </c>
    </row>
    <row r="22" spans="1:41" s="171" customFormat="1" ht="15.75" customHeight="1">
      <c r="B22" s="312" t="s">
        <v>1802</v>
      </c>
      <c r="C22" s="254" t="s">
        <v>677</v>
      </c>
      <c r="D22" s="254">
        <v>3</v>
      </c>
      <c r="E22" s="1737"/>
      <c r="F22" s="1737"/>
      <c r="G22" s="1737"/>
      <c r="H22" s="1737"/>
      <c r="I22" s="1737"/>
      <c r="J22" s="1737"/>
      <c r="K22" s="1737"/>
      <c r="L22" s="1737"/>
      <c r="M22" s="1350">
        <f t="shared" si="29"/>
        <v>0</v>
      </c>
      <c r="O22" s="252" t="s">
        <v>4320</v>
      </c>
      <c r="Q22" s="253"/>
      <c r="S22" s="726"/>
      <c r="T22" s="246" t="str">
        <f t="shared" ref="T22" si="30">IF( SUM( V22:AC22 ) = 0, 0, $V$5 )</f>
        <v>Please complete all cells in row</v>
      </c>
      <c r="U22" s="726"/>
      <c r="V22" s="247">
        <f t="shared" ref="V22" si="31" xml:space="preserve"> IF( ISNUMBER( E22 ), 0, 1 )</f>
        <v>1</v>
      </c>
      <c r="W22" s="247">
        <f t="shared" ref="W22" si="32" xml:space="preserve"> IF( ISNUMBER( F22 ), 0, 1 )</f>
        <v>1</v>
      </c>
      <c r="X22" s="247">
        <f t="shared" ref="X22" si="33" xml:space="preserve"> IF( ISNUMBER( G22 ), 0, 1 )</f>
        <v>1</v>
      </c>
      <c r="Y22" s="247">
        <f t="shared" ref="Y22" si="34" xml:space="preserve"> IF( ISNUMBER( H22 ), 0, 1 )</f>
        <v>1</v>
      </c>
      <c r="Z22" s="247">
        <f t="shared" ref="Z22" si="35" xml:space="preserve"> IF( ISNUMBER( I22 ), 0, 1 )</f>
        <v>1</v>
      </c>
      <c r="AA22" s="247">
        <f t="shared" ref="AA22" si="36" xml:space="preserve"> IF( ISNUMBER( J22 ), 0, 1 )</f>
        <v>1</v>
      </c>
      <c r="AB22" s="247">
        <f t="shared" ref="AB22" si="37" xml:space="preserve"> IF( ISNUMBER( K22 ), 0, 1 )</f>
        <v>1</v>
      </c>
      <c r="AC22" s="247">
        <f t="shared" ref="AC22" si="38" xml:space="preserve"> IF( ISNUMBER( L22 ), 0, 1 )</f>
        <v>1</v>
      </c>
      <c r="AD22" s="726"/>
      <c r="AF22" s="312" t="s">
        <v>1802</v>
      </c>
      <c r="AG22" s="748" t="s">
        <v>4321</v>
      </c>
      <c r="AH22" s="748" t="s">
        <v>4322</v>
      </c>
      <c r="AI22" s="748" t="s">
        <v>4323</v>
      </c>
      <c r="AJ22" s="748" t="s">
        <v>4324</v>
      </c>
      <c r="AK22" s="748" t="s">
        <v>4325</v>
      </c>
      <c r="AL22" s="748" t="s">
        <v>4326</v>
      </c>
      <c r="AM22" s="748" t="s">
        <v>4327</v>
      </c>
      <c r="AN22" s="748" t="s">
        <v>4328</v>
      </c>
      <c r="AO22" s="733" t="s">
        <v>4329</v>
      </c>
    </row>
    <row r="23" spans="1:41" s="171" customFormat="1" ht="15.75" customHeight="1">
      <c r="B23" s="312" t="s">
        <v>1810</v>
      </c>
      <c r="C23" s="254" t="s">
        <v>677</v>
      </c>
      <c r="D23" s="254">
        <v>3</v>
      </c>
      <c r="E23" s="1367">
        <f>IFERROR(E20 + E21 + E22, 0)</f>
        <v>0</v>
      </c>
      <c r="F23" s="1367">
        <f t="shared" ref="F23:K23" si="39">IFERROR(F20 + F21 + F22, 0)</f>
        <v>0</v>
      </c>
      <c r="G23" s="1367">
        <f t="shared" si="39"/>
        <v>0</v>
      </c>
      <c r="H23" s="1367">
        <f t="shared" si="39"/>
        <v>0</v>
      </c>
      <c r="I23" s="1367">
        <f t="shared" si="39"/>
        <v>0</v>
      </c>
      <c r="J23" s="1367">
        <f t="shared" si="39"/>
        <v>0</v>
      </c>
      <c r="K23" s="1367">
        <f t="shared" si="39"/>
        <v>0</v>
      </c>
      <c r="L23" s="1367">
        <f>IFERROR(L20 + L21 + L22, 0)</f>
        <v>0</v>
      </c>
      <c r="M23" s="1350">
        <f t="shared" si="29"/>
        <v>0</v>
      </c>
      <c r="N23" s="81"/>
      <c r="O23" s="252" t="s">
        <v>4330</v>
      </c>
      <c r="Q23" s="253"/>
      <c r="S23" s="726"/>
      <c r="T23" s="246"/>
      <c r="U23" s="726"/>
      <c r="AD23" s="726"/>
      <c r="AF23" s="312" t="s">
        <v>1812</v>
      </c>
      <c r="AG23" s="769" t="s">
        <v>4331</v>
      </c>
      <c r="AH23" s="769" t="s">
        <v>4332</v>
      </c>
      <c r="AI23" s="769" t="s">
        <v>4333</v>
      </c>
      <c r="AJ23" s="769" t="s">
        <v>4334</v>
      </c>
      <c r="AK23" s="769" t="s">
        <v>4335</v>
      </c>
      <c r="AL23" s="769" t="s">
        <v>4336</v>
      </c>
      <c r="AM23" s="769" t="s">
        <v>4337</v>
      </c>
      <c r="AN23" s="769" t="s">
        <v>4338</v>
      </c>
      <c r="AO23" s="733" t="s">
        <v>4339</v>
      </c>
    </row>
    <row r="24" spans="1:41" s="171" customFormat="1" ht="15.75" customHeight="1">
      <c r="B24" s="417" t="s">
        <v>1765</v>
      </c>
      <c r="C24" s="248" t="s">
        <v>677</v>
      </c>
      <c r="D24" s="248">
        <v>3</v>
      </c>
      <c r="E24" s="1361"/>
      <c r="F24" s="1361"/>
      <c r="G24" s="1361"/>
      <c r="H24" s="1361"/>
      <c r="I24" s="1361"/>
      <c r="J24" s="1361"/>
      <c r="K24" s="1361"/>
      <c r="L24" s="1361"/>
      <c r="M24" s="1350">
        <f t="shared" si="29"/>
        <v>0</v>
      </c>
      <c r="N24" s="81"/>
      <c r="O24" s="252" t="s">
        <v>4340</v>
      </c>
      <c r="Q24" s="253"/>
      <c r="S24" s="726"/>
      <c r="T24" s="246" t="str">
        <f t="shared" ref="T24" si="40">IF( SUM( V24:AC24 ) = 0, 0, $V$5 )</f>
        <v>Please complete all cells in row</v>
      </c>
      <c r="U24" s="726"/>
      <c r="V24" s="247">
        <f t="shared" ref="V24" si="41" xml:space="preserve"> IF( ISNUMBER( E24 ), 0, 1 )</f>
        <v>1</v>
      </c>
      <c r="W24" s="247">
        <f t="shared" ref="W24" si="42" xml:space="preserve"> IF( ISNUMBER( F24 ), 0, 1 )</f>
        <v>1</v>
      </c>
      <c r="X24" s="247">
        <f t="shared" ref="X24" si="43" xml:space="preserve"> IF( ISNUMBER( G24 ), 0, 1 )</f>
        <v>1</v>
      </c>
      <c r="Y24" s="247">
        <f t="shared" ref="Y24" si="44" xml:space="preserve"> IF( ISNUMBER( H24 ), 0, 1 )</f>
        <v>1</v>
      </c>
      <c r="Z24" s="247">
        <f t="shared" ref="Z24" si="45" xml:space="preserve"> IF( ISNUMBER( I24 ), 0, 1 )</f>
        <v>1</v>
      </c>
      <c r="AA24" s="247">
        <f t="shared" ref="AA24" si="46" xml:space="preserve"> IF( ISNUMBER( J24 ), 0, 1 )</f>
        <v>1</v>
      </c>
      <c r="AB24" s="247">
        <f t="shared" ref="AB24" si="47" xml:space="preserve"> IF( ISNUMBER( K24 ), 0, 1 )</f>
        <v>1</v>
      </c>
      <c r="AC24" s="247">
        <f t="shared" ref="AC24" si="48" xml:space="preserve"> IF( ISNUMBER( L24 ), 0, 1 )</f>
        <v>1</v>
      </c>
      <c r="AD24" s="726"/>
      <c r="AF24" s="417" t="s">
        <v>1765</v>
      </c>
      <c r="AG24" s="770" t="s">
        <v>4341</v>
      </c>
      <c r="AH24" s="770" t="s">
        <v>4342</v>
      </c>
      <c r="AI24" s="770" t="s">
        <v>4343</v>
      </c>
      <c r="AJ24" s="770" t="s">
        <v>4344</v>
      </c>
      <c r="AK24" s="770" t="s">
        <v>4345</v>
      </c>
      <c r="AL24" s="770" t="s">
        <v>4346</v>
      </c>
      <c r="AM24" s="770" t="s">
        <v>4347</v>
      </c>
      <c r="AN24" s="770" t="s">
        <v>4348</v>
      </c>
      <c r="AO24" s="733" t="s">
        <v>4349</v>
      </c>
    </row>
    <row r="25" spans="1:41" s="171" customFormat="1" ht="15.75" customHeight="1" thickBot="1">
      <c r="A25" s="2575" t="s">
        <v>773</v>
      </c>
      <c r="B25" s="420" t="s">
        <v>1825</v>
      </c>
      <c r="C25" s="314" t="s">
        <v>677</v>
      </c>
      <c r="D25" s="314">
        <v>3</v>
      </c>
      <c r="E25" s="1362">
        <f>IFERROR(E23 + E24, 0)</f>
        <v>0</v>
      </c>
      <c r="F25" s="1362">
        <f t="shared" ref="F25:K25" si="49">IFERROR(F23 + F24, 0)</f>
        <v>0</v>
      </c>
      <c r="G25" s="1362">
        <f t="shared" si="49"/>
        <v>0</v>
      </c>
      <c r="H25" s="1362">
        <f t="shared" si="49"/>
        <v>0</v>
      </c>
      <c r="I25" s="1362">
        <f t="shared" si="49"/>
        <v>0</v>
      </c>
      <c r="J25" s="1362">
        <f t="shared" si="49"/>
        <v>0</v>
      </c>
      <c r="K25" s="1362">
        <f t="shared" si="49"/>
        <v>0</v>
      </c>
      <c r="L25" s="1362">
        <f>IFERROR(L23 + L24, 0)</f>
        <v>0</v>
      </c>
      <c r="M25" s="1353">
        <f>IFERROR(SUM(E25:L25), 0)</f>
        <v>0</v>
      </c>
      <c r="N25" s="81"/>
      <c r="O25" s="315" t="s">
        <v>4350</v>
      </c>
      <c r="Q25" s="264"/>
      <c r="S25" s="726"/>
      <c r="T25" s="246"/>
      <c r="U25" s="726"/>
      <c r="AD25" s="726"/>
      <c r="AF25" s="420" t="s">
        <v>1825</v>
      </c>
      <c r="AG25" s="609" t="s">
        <v>4351</v>
      </c>
      <c r="AH25" s="609" t="s">
        <v>4352</v>
      </c>
      <c r="AI25" s="609" t="s">
        <v>4353</v>
      </c>
      <c r="AJ25" s="609" t="s">
        <v>4354</v>
      </c>
      <c r="AK25" s="609" t="s">
        <v>4355</v>
      </c>
      <c r="AL25" s="609" t="s">
        <v>4356</v>
      </c>
      <c r="AM25" s="609" t="s">
        <v>4357</v>
      </c>
      <c r="AN25" s="609" t="s">
        <v>4358</v>
      </c>
      <c r="AO25" s="742" t="s">
        <v>4359</v>
      </c>
    </row>
    <row r="26" spans="1:41" s="171" customFormat="1" ht="15.75" customHeight="1" thickTop="1" thickBot="1">
      <c r="B26" s="81"/>
      <c r="C26" s="81"/>
      <c r="D26" s="81"/>
      <c r="E26" s="1366"/>
      <c r="F26" s="1366"/>
      <c r="G26" s="1366"/>
      <c r="H26" s="1366"/>
      <c r="I26" s="1366"/>
      <c r="J26" s="1366"/>
      <c r="K26" s="1366"/>
      <c r="L26" s="1366"/>
      <c r="M26" s="1366"/>
      <c r="N26" s="81"/>
      <c r="O26" s="2386"/>
      <c r="S26" s="726"/>
      <c r="T26" s="246"/>
      <c r="U26" s="726"/>
      <c r="AD26" s="726"/>
      <c r="AF26" s="81"/>
      <c r="AG26" s="81"/>
      <c r="AH26" s="81"/>
      <c r="AI26" s="81"/>
      <c r="AJ26" s="81"/>
      <c r="AK26" s="81"/>
      <c r="AL26" s="81"/>
      <c r="AM26" s="81"/>
      <c r="AN26" s="81"/>
      <c r="AO26" s="81"/>
    </row>
    <row r="27" spans="1:41" s="171" customFormat="1" ht="15.75" customHeight="1" thickTop="1" thickBot="1">
      <c r="B27" s="352" t="s">
        <v>1780</v>
      </c>
      <c r="C27" s="353"/>
      <c r="D27" s="353"/>
      <c r="E27" s="1366"/>
      <c r="F27" s="1366"/>
      <c r="G27" s="1366"/>
      <c r="H27" s="1366"/>
      <c r="I27" s="1366"/>
      <c r="J27" s="1366"/>
      <c r="K27" s="1366"/>
      <c r="L27" s="1366"/>
      <c r="M27" s="1366"/>
      <c r="N27" s="81"/>
      <c r="O27" s="2386"/>
      <c r="S27" s="726"/>
      <c r="T27" s="246"/>
      <c r="U27" s="726"/>
      <c r="AD27" s="726"/>
      <c r="AF27" s="352" t="s">
        <v>1780</v>
      </c>
      <c r="AG27" s="81"/>
      <c r="AH27" s="81"/>
      <c r="AI27" s="81"/>
      <c r="AJ27" s="81"/>
      <c r="AK27" s="81"/>
      <c r="AL27" s="81"/>
      <c r="AM27" s="81"/>
      <c r="AN27" s="81"/>
      <c r="AO27" s="81"/>
    </row>
    <row r="28" spans="1:41" s="171" customFormat="1" ht="15.75" customHeight="1" thickTop="1" thickBot="1">
      <c r="A28" s="2575" t="s">
        <v>675</v>
      </c>
      <c r="B28" s="377" t="s">
        <v>1833</v>
      </c>
      <c r="C28" s="330" t="s">
        <v>677</v>
      </c>
      <c r="D28" s="330">
        <v>3</v>
      </c>
      <c r="E28" s="1354"/>
      <c r="F28" s="1354"/>
      <c r="G28" s="1354"/>
      <c r="H28" s="1354"/>
      <c r="I28" s="1354"/>
      <c r="J28" s="1354"/>
      <c r="K28" s="1354"/>
      <c r="L28" s="1354"/>
      <c r="M28" s="1358">
        <f>IFERROR(SUM(E28:L28), 0)</f>
        <v>0</v>
      </c>
      <c r="N28" s="81"/>
      <c r="O28" s="2388" t="s">
        <v>4360</v>
      </c>
      <c r="Q28" s="334"/>
      <c r="S28" s="726"/>
      <c r="T28" s="246" t="str">
        <f t="shared" ref="T28" si="50">IF( SUM( V28:AC28 ) = 0, 0, $V$5 )</f>
        <v>Please complete all cells in row</v>
      </c>
      <c r="U28" s="726"/>
      <c r="V28" s="247">
        <f t="shared" ref="V28" si="51" xml:space="preserve"> IF( ISNUMBER( E28 ), 0, 1 )</f>
        <v>1</v>
      </c>
      <c r="W28" s="247">
        <f t="shared" ref="W28" si="52" xml:space="preserve"> IF( ISNUMBER( F28 ), 0, 1 )</f>
        <v>1</v>
      </c>
      <c r="X28" s="247">
        <f t="shared" ref="X28" si="53" xml:space="preserve"> IF( ISNUMBER( G28 ), 0, 1 )</f>
        <v>1</v>
      </c>
      <c r="Y28" s="247">
        <f t="shared" ref="Y28" si="54" xml:space="preserve"> IF( ISNUMBER( H28 ), 0, 1 )</f>
        <v>1</v>
      </c>
      <c r="Z28" s="247">
        <f t="shared" ref="Z28" si="55" xml:space="preserve"> IF( ISNUMBER( I28 ), 0, 1 )</f>
        <v>1</v>
      </c>
      <c r="AA28" s="247">
        <f t="shared" ref="AA28" si="56" xml:space="preserve"> IF( ISNUMBER( J28 ), 0, 1 )</f>
        <v>1</v>
      </c>
      <c r="AB28" s="247">
        <f t="shared" ref="AB28" si="57" xml:space="preserve"> IF( ISNUMBER( K28 ), 0, 1 )</f>
        <v>1</v>
      </c>
      <c r="AC28" s="247">
        <f t="shared" ref="AC28" si="58" xml:space="preserve"> IF( ISNUMBER( L28 ), 0, 1 )</f>
        <v>1</v>
      </c>
      <c r="AD28" s="726"/>
      <c r="AF28" s="377" t="s">
        <v>1833</v>
      </c>
      <c r="AG28" s="768" t="s">
        <v>4361</v>
      </c>
      <c r="AH28" s="768" t="s">
        <v>4362</v>
      </c>
      <c r="AI28" s="768" t="s">
        <v>4363</v>
      </c>
      <c r="AJ28" s="768" t="s">
        <v>4364</v>
      </c>
      <c r="AK28" s="768" t="s">
        <v>4365</v>
      </c>
      <c r="AL28" s="768" t="s">
        <v>4366</v>
      </c>
      <c r="AM28" s="768" t="s">
        <v>4367</v>
      </c>
      <c r="AN28" s="768" t="s">
        <v>4368</v>
      </c>
      <c r="AO28" s="751" t="s">
        <v>4369</v>
      </c>
    </row>
    <row r="29" spans="1:41" s="171" customFormat="1" ht="15.75" customHeight="1" thickTop="1" thickBot="1">
      <c r="B29" s="771"/>
      <c r="C29" s="372"/>
      <c r="D29" s="372"/>
      <c r="E29" s="1365"/>
      <c r="F29" s="1365"/>
      <c r="G29" s="1365"/>
      <c r="H29" s="1365"/>
      <c r="I29" s="1365"/>
      <c r="J29" s="1365"/>
      <c r="K29" s="1365"/>
      <c r="L29" s="1365"/>
      <c r="M29" s="1365"/>
      <c r="N29" s="81"/>
      <c r="O29" s="2263"/>
      <c r="S29" s="726"/>
      <c r="T29" s="246"/>
      <c r="U29" s="726"/>
      <c r="AD29" s="726"/>
      <c r="AF29" s="771"/>
      <c r="AG29" s="308"/>
      <c r="AH29" s="308"/>
      <c r="AI29" s="308"/>
      <c r="AJ29" s="308"/>
      <c r="AK29" s="308"/>
      <c r="AL29" s="308"/>
      <c r="AM29" s="308"/>
      <c r="AN29" s="308"/>
      <c r="AO29" s="308"/>
    </row>
    <row r="30" spans="1:41" s="171" customFormat="1" ht="15.75" customHeight="1" thickTop="1" thickBot="1">
      <c r="B30" s="377" t="s">
        <v>1840</v>
      </c>
      <c r="C30" s="330" t="s">
        <v>677</v>
      </c>
      <c r="D30" s="330">
        <v>3</v>
      </c>
      <c r="E30" s="1359">
        <f>IFERROR(E14 + E25 - E17 - E28, 0)</f>
        <v>0</v>
      </c>
      <c r="F30" s="1359">
        <f t="shared" ref="F30:L30" si="59">IFERROR(F14 + F25 - F17 - F28, 0)</f>
        <v>0</v>
      </c>
      <c r="G30" s="1359">
        <f t="shared" si="59"/>
        <v>0</v>
      </c>
      <c r="H30" s="1359">
        <f t="shared" si="59"/>
        <v>0</v>
      </c>
      <c r="I30" s="1359">
        <f t="shared" si="59"/>
        <v>0</v>
      </c>
      <c r="J30" s="1359">
        <f t="shared" si="59"/>
        <v>0</v>
      </c>
      <c r="K30" s="1359">
        <f t="shared" si="59"/>
        <v>0</v>
      </c>
      <c r="L30" s="1359">
        <f t="shared" si="59"/>
        <v>0</v>
      </c>
      <c r="M30" s="1355">
        <f>SUM(E30:L30)</f>
        <v>0</v>
      </c>
      <c r="N30" s="81"/>
      <c r="O30" s="2388" t="s">
        <v>4370</v>
      </c>
      <c r="Q30" s="334"/>
      <c r="S30" s="726"/>
      <c r="T30" s="246"/>
      <c r="U30" s="726"/>
      <c r="AD30" s="726"/>
      <c r="AF30" s="377" t="s">
        <v>1840</v>
      </c>
      <c r="AG30" s="331" t="s">
        <v>4371</v>
      </c>
      <c r="AH30" s="331" t="s">
        <v>4372</v>
      </c>
      <c r="AI30" s="331" t="s">
        <v>4373</v>
      </c>
      <c r="AJ30" s="331" t="s">
        <v>4374</v>
      </c>
      <c r="AK30" s="331" t="s">
        <v>4375</v>
      </c>
      <c r="AL30" s="331" t="s">
        <v>4376</v>
      </c>
      <c r="AM30" s="331" t="s">
        <v>4377</v>
      </c>
      <c r="AN30" s="331" t="s">
        <v>4378</v>
      </c>
      <c r="AO30" s="615" t="s">
        <v>4379</v>
      </c>
    </row>
    <row r="31" spans="1:41" s="171" customFormat="1" ht="15.75" customHeight="1" thickTop="1" thickBot="1">
      <c r="B31" s="372"/>
      <c r="C31" s="372"/>
      <c r="D31" s="372"/>
      <c r="E31" s="1365"/>
      <c r="F31" s="1365"/>
      <c r="G31" s="1365"/>
      <c r="H31" s="1365"/>
      <c r="I31" s="1365"/>
      <c r="J31" s="1365"/>
      <c r="K31" s="1365"/>
      <c r="L31" s="1365"/>
      <c r="M31" s="1365"/>
      <c r="N31" s="81"/>
      <c r="O31" s="2386"/>
      <c r="S31" s="726"/>
      <c r="T31" s="246"/>
      <c r="U31" s="726"/>
      <c r="AD31" s="726"/>
      <c r="AF31" s="372"/>
      <c r="AG31" s="308"/>
      <c r="AH31" s="308"/>
      <c r="AI31" s="308"/>
      <c r="AJ31" s="308"/>
      <c r="AK31" s="308"/>
      <c r="AL31" s="308"/>
      <c r="AM31" s="308"/>
      <c r="AN31" s="308"/>
      <c r="AO31" s="308"/>
    </row>
    <row r="32" spans="1:41" s="171" customFormat="1" ht="15.75" customHeight="1" thickTop="1" thickBot="1">
      <c r="B32" s="352" t="s">
        <v>1848</v>
      </c>
      <c r="C32" s="353"/>
      <c r="D32" s="353"/>
      <c r="E32" s="1365"/>
      <c r="F32" s="1365"/>
      <c r="G32" s="1365"/>
      <c r="H32" s="1365"/>
      <c r="I32" s="1365"/>
      <c r="J32" s="1365"/>
      <c r="K32" s="1365"/>
      <c r="L32" s="1365"/>
      <c r="M32" s="1365"/>
      <c r="N32" s="81"/>
      <c r="O32" s="2263"/>
      <c r="S32" s="726"/>
      <c r="T32" s="246"/>
      <c r="U32" s="726"/>
      <c r="AD32" s="726"/>
      <c r="AF32" s="352" t="s">
        <v>1848</v>
      </c>
      <c r="AG32" s="308"/>
      <c r="AH32" s="308"/>
      <c r="AI32" s="308"/>
      <c r="AJ32" s="308"/>
      <c r="AK32" s="308"/>
      <c r="AL32" s="308"/>
      <c r="AM32" s="308"/>
      <c r="AN32" s="308"/>
      <c r="AO32" s="308"/>
    </row>
    <row r="33" spans="1:41" s="171" customFormat="1" ht="15.75" customHeight="1" thickTop="1">
      <c r="A33" s="2575" t="s">
        <v>675</v>
      </c>
      <c r="B33" s="408" t="s">
        <v>1849</v>
      </c>
      <c r="C33" s="239" t="s">
        <v>677</v>
      </c>
      <c r="D33" s="239">
        <v>3</v>
      </c>
      <c r="E33" s="1360"/>
      <c r="F33" s="1360"/>
      <c r="G33" s="1360"/>
      <c r="H33" s="1360"/>
      <c r="I33" s="1360"/>
      <c r="J33" s="1360"/>
      <c r="K33" s="1360"/>
      <c r="L33" s="1360"/>
      <c r="M33" s="1349">
        <f>IFERROR(SUM(E33:L33), 0)</f>
        <v>0</v>
      </c>
      <c r="N33" s="81"/>
      <c r="O33" s="243" t="s">
        <v>4380</v>
      </c>
      <c r="Q33" s="245"/>
      <c r="S33" s="726"/>
      <c r="T33" s="246" t="str">
        <f t="shared" ref="T33:T34" si="60">IF( SUM( V33:AC33 ) = 0, 0, $V$5 )</f>
        <v>Please complete all cells in row</v>
      </c>
      <c r="U33" s="726"/>
      <c r="V33" s="247">
        <f t="shared" ref="V33:V34" si="61" xml:space="preserve"> IF( ISNUMBER( E33 ), 0, 1 )</f>
        <v>1</v>
      </c>
      <c r="W33" s="247">
        <f t="shared" ref="W33:W34" si="62" xml:space="preserve"> IF( ISNUMBER( F33 ), 0, 1 )</f>
        <v>1</v>
      </c>
      <c r="X33" s="247">
        <f t="shared" ref="X33:X34" si="63" xml:space="preserve"> IF( ISNUMBER( G33 ), 0, 1 )</f>
        <v>1</v>
      </c>
      <c r="Y33" s="247">
        <f t="shared" ref="Y33:Y34" si="64" xml:space="preserve"> IF( ISNUMBER( H33 ), 0, 1 )</f>
        <v>1</v>
      </c>
      <c r="Z33" s="247">
        <f t="shared" ref="Z33:Z34" si="65" xml:space="preserve"> IF( ISNUMBER( I33 ), 0, 1 )</f>
        <v>1</v>
      </c>
      <c r="AA33" s="247">
        <f t="shared" ref="AA33:AA34" si="66" xml:space="preserve"> IF( ISNUMBER( J33 ), 0, 1 )</f>
        <v>1</v>
      </c>
      <c r="AB33" s="247">
        <f t="shared" ref="AB33:AB34" si="67" xml:space="preserve"> IF( ISNUMBER( K33 ), 0, 1 )</f>
        <v>1</v>
      </c>
      <c r="AC33" s="247">
        <f t="shared" ref="AC33:AC34" si="68" xml:space="preserve"> IF( ISNUMBER( L33 ), 0, 1 )</f>
        <v>1</v>
      </c>
      <c r="AD33" s="726"/>
      <c r="AF33" s="408" t="s">
        <v>1849</v>
      </c>
      <c r="AG33" s="772" t="s">
        <v>4381</v>
      </c>
      <c r="AH33" s="772" t="s">
        <v>4382</v>
      </c>
      <c r="AI33" s="772" t="s">
        <v>4383</v>
      </c>
      <c r="AJ33" s="772" t="s">
        <v>4384</v>
      </c>
      <c r="AK33" s="772" t="s">
        <v>4385</v>
      </c>
      <c r="AL33" s="772" t="s">
        <v>4386</v>
      </c>
      <c r="AM33" s="772" t="s">
        <v>4387</v>
      </c>
      <c r="AN33" s="772" t="s">
        <v>4388</v>
      </c>
      <c r="AO33" s="729" t="s">
        <v>4389</v>
      </c>
    </row>
    <row r="34" spans="1:41" s="171" customFormat="1" ht="15.75" customHeight="1">
      <c r="B34" s="417" t="s">
        <v>1856</v>
      </c>
      <c r="C34" s="248" t="s">
        <v>677</v>
      </c>
      <c r="D34" s="248">
        <v>3</v>
      </c>
      <c r="E34" s="1361"/>
      <c r="F34" s="1361"/>
      <c r="G34" s="1361"/>
      <c r="H34" s="1361"/>
      <c r="I34" s="1361"/>
      <c r="J34" s="1361"/>
      <c r="K34" s="1361"/>
      <c r="L34" s="1361"/>
      <c r="M34" s="1350">
        <f>IFERROR(SUM(E34:L34), 0)</f>
        <v>0</v>
      </c>
      <c r="N34" s="81"/>
      <c r="O34" s="252" t="s">
        <v>4390</v>
      </c>
      <c r="Q34" s="253"/>
      <c r="S34" s="726"/>
      <c r="T34" s="246" t="str">
        <f t="shared" si="60"/>
        <v>Please complete all cells in row</v>
      </c>
      <c r="U34" s="726"/>
      <c r="V34" s="247">
        <f t="shared" si="61"/>
        <v>1</v>
      </c>
      <c r="W34" s="247">
        <f t="shared" si="62"/>
        <v>1</v>
      </c>
      <c r="X34" s="247">
        <f t="shared" si="63"/>
        <v>1</v>
      </c>
      <c r="Y34" s="247">
        <f t="shared" si="64"/>
        <v>1</v>
      </c>
      <c r="Z34" s="247">
        <f t="shared" si="65"/>
        <v>1</v>
      </c>
      <c r="AA34" s="247">
        <f t="shared" si="66"/>
        <v>1</v>
      </c>
      <c r="AB34" s="247">
        <f t="shared" si="67"/>
        <v>1</v>
      </c>
      <c r="AC34" s="247">
        <f t="shared" si="68"/>
        <v>1</v>
      </c>
      <c r="AD34" s="726"/>
      <c r="AF34" s="417" t="s">
        <v>1856</v>
      </c>
      <c r="AG34" s="770" t="s">
        <v>4391</v>
      </c>
      <c r="AH34" s="770" t="s">
        <v>4392</v>
      </c>
      <c r="AI34" s="770" t="s">
        <v>4393</v>
      </c>
      <c r="AJ34" s="770" t="s">
        <v>4394</v>
      </c>
      <c r="AK34" s="770" t="s">
        <v>4395</v>
      </c>
      <c r="AL34" s="770" t="s">
        <v>4396</v>
      </c>
      <c r="AM34" s="770" t="s">
        <v>4397</v>
      </c>
      <c r="AN34" s="770" t="s">
        <v>4398</v>
      </c>
      <c r="AO34" s="733" t="s">
        <v>4399</v>
      </c>
    </row>
    <row r="35" spans="1:41" s="171" customFormat="1" ht="15.75" customHeight="1" thickBot="1">
      <c r="A35" s="2575" t="s">
        <v>773</v>
      </c>
      <c r="B35" s="420" t="s">
        <v>1863</v>
      </c>
      <c r="C35" s="314" t="s">
        <v>677</v>
      </c>
      <c r="D35" s="314">
        <v>3</v>
      </c>
      <c r="E35" s="1362">
        <f>IFERROR(E30 + E33 + E34, 0)</f>
        <v>0</v>
      </c>
      <c r="F35" s="1362">
        <f t="shared" ref="F35:K35" si="69">IFERROR(F30 + F33 + F34, 0)</f>
        <v>0</v>
      </c>
      <c r="G35" s="1362">
        <f t="shared" si="69"/>
        <v>0</v>
      </c>
      <c r="H35" s="1362">
        <f t="shared" si="69"/>
        <v>0</v>
      </c>
      <c r="I35" s="1362">
        <f t="shared" si="69"/>
        <v>0</v>
      </c>
      <c r="J35" s="1362">
        <f t="shared" si="69"/>
        <v>0</v>
      </c>
      <c r="K35" s="1362">
        <f t="shared" si="69"/>
        <v>0</v>
      </c>
      <c r="L35" s="1362">
        <f>IFERROR(L30 + L33 + L34, 0)</f>
        <v>0</v>
      </c>
      <c r="M35" s="1353">
        <f>IFERROR(SUM(E35:L35), 0)</f>
        <v>0</v>
      </c>
      <c r="N35" s="81"/>
      <c r="O35" s="315" t="s">
        <v>4400</v>
      </c>
      <c r="Q35" s="264"/>
      <c r="S35" s="726"/>
      <c r="T35" s="246"/>
      <c r="U35" s="726"/>
      <c r="AD35" s="726"/>
      <c r="AF35" s="420" t="s">
        <v>1863</v>
      </c>
      <c r="AG35" s="609" t="s">
        <v>4401</v>
      </c>
      <c r="AH35" s="609" t="s">
        <v>4402</v>
      </c>
      <c r="AI35" s="609" t="s">
        <v>4403</v>
      </c>
      <c r="AJ35" s="609" t="s">
        <v>4404</v>
      </c>
      <c r="AK35" s="609" t="s">
        <v>4405</v>
      </c>
      <c r="AL35" s="609" t="s">
        <v>4406</v>
      </c>
      <c r="AM35" s="609" t="s">
        <v>4407</v>
      </c>
      <c r="AN35" s="609" t="s">
        <v>4408</v>
      </c>
      <c r="AO35" s="742" t="s">
        <v>4409</v>
      </c>
    </row>
    <row r="36" spans="1:41" s="171" customFormat="1" ht="15.75" customHeight="1" thickTop="1" thickBot="1">
      <c r="B36" s="324"/>
      <c r="C36" s="324"/>
      <c r="D36" s="324"/>
      <c r="E36" s="324"/>
      <c r="F36" s="324"/>
      <c r="G36" s="324"/>
      <c r="H36" s="324"/>
      <c r="I36" s="324"/>
      <c r="J36" s="324"/>
      <c r="K36" s="324"/>
      <c r="L36" s="324"/>
      <c r="M36" s="324"/>
      <c r="N36" s="324"/>
      <c r="O36" s="2387"/>
      <c r="Q36" s="682"/>
      <c r="S36" s="726"/>
      <c r="T36" s="246"/>
      <c r="U36" s="726"/>
      <c r="AD36" s="726"/>
      <c r="AF36" s="324"/>
      <c r="AG36" s="324"/>
      <c r="AH36" s="324"/>
      <c r="AI36" s="324"/>
      <c r="AJ36" s="324"/>
      <c r="AK36" s="324"/>
      <c r="AL36" s="324"/>
      <c r="AM36" s="324"/>
      <c r="AN36" s="324"/>
      <c r="AO36" s="324"/>
    </row>
    <row r="37" spans="1:41" s="171" customFormat="1" thickTop="1">
      <c r="B37" s="3389" t="s">
        <v>660</v>
      </c>
      <c r="C37" s="3238" t="s">
        <v>661</v>
      </c>
      <c r="D37" s="3238" t="s">
        <v>662</v>
      </c>
      <c r="E37" s="3238" t="s">
        <v>4219</v>
      </c>
      <c r="F37" s="3238"/>
      <c r="G37" s="3238"/>
      <c r="H37" s="3238" t="s">
        <v>4220</v>
      </c>
      <c r="I37" s="3238"/>
      <c r="J37" s="3238" t="s">
        <v>1596</v>
      </c>
      <c r="K37" s="3238"/>
      <c r="L37" s="3238"/>
      <c r="M37" s="3240" t="s">
        <v>891</v>
      </c>
      <c r="N37" s="324"/>
      <c r="O37" s="2387"/>
      <c r="Q37" s="682"/>
      <c r="S37" s="726"/>
      <c r="T37" s="246"/>
      <c r="U37" s="726"/>
      <c r="AD37" s="726"/>
      <c r="AF37" s="3389" t="s">
        <v>660</v>
      </c>
      <c r="AG37" s="3238" t="s">
        <v>4219</v>
      </c>
      <c r="AH37" s="3238"/>
      <c r="AI37" s="3238"/>
      <c r="AJ37" s="3238" t="s">
        <v>4220</v>
      </c>
      <c r="AK37" s="3238"/>
      <c r="AL37" s="3238" t="s">
        <v>1596</v>
      </c>
      <c r="AM37" s="3238"/>
      <c r="AN37" s="3238"/>
      <c r="AO37" s="3240" t="s">
        <v>891</v>
      </c>
    </row>
    <row r="38" spans="1:41" s="171" customFormat="1" ht="45.75" thickBot="1">
      <c r="B38" s="3390"/>
      <c r="C38" s="3239"/>
      <c r="D38" s="3239"/>
      <c r="E38" s="233" t="s">
        <v>4221</v>
      </c>
      <c r="F38" s="233" t="s">
        <v>4222</v>
      </c>
      <c r="G38" s="233" t="s">
        <v>4223</v>
      </c>
      <c r="H38" s="233" t="s">
        <v>4224</v>
      </c>
      <c r="I38" s="233" t="s">
        <v>4225</v>
      </c>
      <c r="J38" s="233" t="s">
        <v>4226</v>
      </c>
      <c r="K38" s="233" t="s">
        <v>4227</v>
      </c>
      <c r="L38" s="233" t="s">
        <v>4228</v>
      </c>
      <c r="M38" s="3241"/>
      <c r="N38" s="324"/>
      <c r="O38" s="2387"/>
      <c r="Q38" s="682"/>
      <c r="S38" s="726"/>
      <c r="T38" s="246"/>
      <c r="U38" s="726"/>
      <c r="AD38" s="726"/>
      <c r="AF38" s="3390"/>
      <c r="AG38" s="233" t="s">
        <v>4221</v>
      </c>
      <c r="AH38" s="233" t="s">
        <v>4222</v>
      </c>
      <c r="AI38" s="233" t="s">
        <v>4223</v>
      </c>
      <c r="AJ38" s="233" t="s">
        <v>4224</v>
      </c>
      <c r="AK38" s="233" t="s">
        <v>4225</v>
      </c>
      <c r="AL38" s="233" t="s">
        <v>4226</v>
      </c>
      <c r="AM38" s="233" t="s">
        <v>4227</v>
      </c>
      <c r="AN38" s="233" t="s">
        <v>4228</v>
      </c>
      <c r="AO38" s="3241"/>
    </row>
    <row r="39" spans="1:41" s="722" customFormat="1" ht="15.75" customHeight="1" thickTop="1" thickBot="1">
      <c r="B39" s="81"/>
      <c r="C39" s="81"/>
      <c r="D39" s="81"/>
      <c r="E39" s="81"/>
      <c r="F39" s="81"/>
      <c r="G39" s="81"/>
      <c r="H39" s="81"/>
      <c r="I39" s="81"/>
      <c r="J39" s="81"/>
      <c r="K39" s="81"/>
      <c r="L39" s="81"/>
      <c r="M39" s="81"/>
      <c r="N39" s="81"/>
      <c r="O39" s="2263"/>
      <c r="S39" s="773"/>
      <c r="T39" s="246"/>
      <c r="U39" s="773"/>
      <c r="V39" s="171"/>
      <c r="W39" s="171"/>
      <c r="X39" s="171"/>
      <c r="Y39" s="171"/>
      <c r="Z39" s="171"/>
      <c r="AA39" s="171"/>
      <c r="AB39" s="171"/>
      <c r="AC39" s="171"/>
      <c r="AD39" s="773"/>
      <c r="AF39" s="81"/>
      <c r="AG39" s="81"/>
      <c r="AH39" s="81"/>
      <c r="AI39" s="81"/>
      <c r="AJ39" s="81"/>
      <c r="AK39" s="81"/>
      <c r="AL39" s="81"/>
      <c r="AM39" s="81"/>
      <c r="AN39" s="81"/>
      <c r="AO39" s="81"/>
    </row>
    <row r="40" spans="1:41" s="722" customFormat="1" ht="15.75" customHeight="1" thickTop="1" thickBot="1">
      <c r="B40" s="352" t="s">
        <v>4168</v>
      </c>
      <c r="C40" s="750"/>
      <c r="D40" s="750"/>
      <c r="E40" s="750"/>
      <c r="F40" s="750"/>
      <c r="G40" s="750"/>
      <c r="H40" s="750"/>
      <c r="I40" s="750"/>
      <c r="J40" s="750"/>
      <c r="K40" s="750"/>
      <c r="L40" s="750"/>
      <c r="M40" s="750"/>
      <c r="N40" s="174"/>
      <c r="O40" s="2263"/>
      <c r="S40" s="773"/>
      <c r="T40" s="246"/>
      <c r="U40" s="773"/>
      <c r="V40" s="171"/>
      <c r="W40" s="171"/>
      <c r="X40" s="171"/>
      <c r="Y40" s="171"/>
      <c r="Z40" s="171"/>
      <c r="AA40" s="171"/>
      <c r="AB40" s="171"/>
      <c r="AC40" s="171"/>
      <c r="AD40" s="773"/>
      <c r="AF40" s="352" t="s">
        <v>4168</v>
      </c>
      <c r="AG40" s="750"/>
      <c r="AH40" s="750"/>
      <c r="AI40" s="750"/>
      <c r="AJ40" s="750"/>
      <c r="AK40" s="750"/>
      <c r="AL40" s="750"/>
      <c r="AM40" s="750"/>
      <c r="AN40" s="750"/>
      <c r="AO40" s="750"/>
    </row>
    <row r="41" spans="1:41" s="722" customFormat="1" ht="15.75" customHeight="1" thickTop="1">
      <c r="A41" s="2575" t="s">
        <v>675</v>
      </c>
      <c r="B41" s="727" t="s">
        <v>4169</v>
      </c>
      <c r="C41" s="695" t="s">
        <v>677</v>
      </c>
      <c r="D41" s="695">
        <v>3</v>
      </c>
      <c r="E41" s="1360"/>
      <c r="F41" s="1360"/>
      <c r="G41" s="1360"/>
      <c r="H41" s="1360"/>
      <c r="I41" s="1360"/>
      <c r="J41" s="1360"/>
      <c r="K41" s="1360"/>
      <c r="L41" s="1360"/>
      <c r="M41" s="1349">
        <f>IFERROR(SUM(E41:L41), 0)</f>
        <v>0</v>
      </c>
      <c r="N41" s="174"/>
      <c r="O41" s="243" t="s">
        <v>4410</v>
      </c>
      <c r="Q41" s="245"/>
      <c r="S41" s="773"/>
      <c r="T41" s="246" t="str">
        <f t="shared" ref="T41:T45" si="70">IF( SUM( V41:AC41 ) = 0, 0, $V$5 )</f>
        <v>Please complete all cells in row</v>
      </c>
      <c r="U41" s="773"/>
      <c r="V41" s="247">
        <f t="shared" ref="V41:V45" si="71" xml:space="preserve"> IF( ISNUMBER( E41 ), 0, 1 )</f>
        <v>1</v>
      </c>
      <c r="W41" s="247">
        <f t="shared" ref="W41:W45" si="72" xml:space="preserve"> IF( ISNUMBER( F41 ), 0, 1 )</f>
        <v>1</v>
      </c>
      <c r="X41" s="247">
        <f t="shared" ref="X41:X45" si="73" xml:space="preserve"> IF( ISNUMBER( G41 ), 0, 1 )</f>
        <v>1</v>
      </c>
      <c r="Y41" s="247">
        <f t="shared" ref="Y41:Y45" si="74" xml:space="preserve"> IF( ISNUMBER( H41 ), 0, 1 )</f>
        <v>1</v>
      </c>
      <c r="Z41" s="247">
        <f t="shared" ref="Z41:Z45" si="75" xml:space="preserve"> IF( ISNUMBER( I41 ), 0, 1 )</f>
        <v>1</v>
      </c>
      <c r="AA41" s="247">
        <f t="shared" ref="AA41:AA45" si="76" xml:space="preserve"> IF( ISNUMBER( J41 ), 0, 1 )</f>
        <v>1</v>
      </c>
      <c r="AB41" s="247">
        <f t="shared" ref="AB41:AB45" si="77" xml:space="preserve"> IF( ISNUMBER( K41 ), 0, 1 )</f>
        <v>1</v>
      </c>
      <c r="AC41" s="247">
        <f t="shared" ref="AC41:AC45" si="78" xml:space="preserve"> IF( ISNUMBER( L41 ), 0, 1 )</f>
        <v>1</v>
      </c>
      <c r="AD41" s="773"/>
      <c r="AF41" s="727" t="s">
        <v>4169</v>
      </c>
      <c r="AG41" s="772" t="s">
        <v>4411</v>
      </c>
      <c r="AH41" s="772" t="s">
        <v>4412</v>
      </c>
      <c r="AI41" s="772" t="s">
        <v>4413</v>
      </c>
      <c r="AJ41" s="772" t="s">
        <v>4414</v>
      </c>
      <c r="AK41" s="772" t="s">
        <v>4415</v>
      </c>
      <c r="AL41" s="772" t="s">
        <v>4416</v>
      </c>
      <c r="AM41" s="772" t="s">
        <v>4417</v>
      </c>
      <c r="AN41" s="772" t="s">
        <v>4418</v>
      </c>
      <c r="AO41" s="729" t="s">
        <v>4419</v>
      </c>
    </row>
    <row r="42" spans="1:41" s="722" customFormat="1" ht="15.75" customHeight="1">
      <c r="B42" s="730" t="s">
        <v>4177</v>
      </c>
      <c r="C42" s="731" t="s">
        <v>677</v>
      </c>
      <c r="D42" s="731">
        <v>3</v>
      </c>
      <c r="E42" s="1363"/>
      <c r="F42" s="1363"/>
      <c r="G42" s="1363"/>
      <c r="H42" s="1363"/>
      <c r="I42" s="1363"/>
      <c r="J42" s="1363"/>
      <c r="K42" s="1363"/>
      <c r="L42" s="1363"/>
      <c r="M42" s="1350">
        <f t="shared" ref="M42:M45" si="79">IFERROR(SUM(E42:L42), 0)</f>
        <v>0</v>
      </c>
      <c r="N42" s="174"/>
      <c r="O42" s="252" t="s">
        <v>4420</v>
      </c>
      <c r="Q42" s="253"/>
      <c r="S42" s="773"/>
      <c r="T42" s="246" t="str">
        <f t="shared" si="70"/>
        <v>Please complete all cells in row</v>
      </c>
      <c r="U42" s="773"/>
      <c r="V42" s="247">
        <f t="shared" si="71"/>
        <v>1</v>
      </c>
      <c r="W42" s="247">
        <f t="shared" si="72"/>
        <v>1</v>
      </c>
      <c r="X42" s="247">
        <f t="shared" si="73"/>
        <v>1</v>
      </c>
      <c r="Y42" s="247">
        <f t="shared" si="74"/>
        <v>1</v>
      </c>
      <c r="Z42" s="247">
        <f t="shared" si="75"/>
        <v>1</v>
      </c>
      <c r="AA42" s="247">
        <f t="shared" si="76"/>
        <v>1</v>
      </c>
      <c r="AB42" s="247">
        <f t="shared" si="77"/>
        <v>1</v>
      </c>
      <c r="AC42" s="247">
        <f t="shared" si="78"/>
        <v>1</v>
      </c>
      <c r="AD42" s="773"/>
      <c r="AF42" s="730" t="s">
        <v>4177</v>
      </c>
      <c r="AG42" s="774" t="s">
        <v>4421</v>
      </c>
      <c r="AH42" s="774" t="s">
        <v>4422</v>
      </c>
      <c r="AI42" s="774" t="s">
        <v>4423</v>
      </c>
      <c r="AJ42" s="774" t="s">
        <v>4424</v>
      </c>
      <c r="AK42" s="774" t="s">
        <v>4425</v>
      </c>
      <c r="AL42" s="774" t="s">
        <v>4426</v>
      </c>
      <c r="AM42" s="774" t="s">
        <v>4427</v>
      </c>
      <c r="AN42" s="774" t="s">
        <v>4428</v>
      </c>
      <c r="AO42" s="733" t="s">
        <v>4429</v>
      </c>
    </row>
    <row r="43" spans="1:41" s="722" customFormat="1" ht="15.75" customHeight="1">
      <c r="B43" s="730" t="s">
        <v>4185</v>
      </c>
      <c r="C43" s="731" t="s">
        <v>677</v>
      </c>
      <c r="D43" s="731">
        <v>3</v>
      </c>
      <c r="E43" s="1363"/>
      <c r="F43" s="1363"/>
      <c r="G43" s="1363"/>
      <c r="H43" s="1363"/>
      <c r="I43" s="1363"/>
      <c r="J43" s="1363"/>
      <c r="K43" s="1363"/>
      <c r="L43" s="1363"/>
      <c r="M43" s="1350">
        <f t="shared" si="79"/>
        <v>0</v>
      </c>
      <c r="N43" s="174"/>
      <c r="O43" s="252" t="s">
        <v>4430</v>
      </c>
      <c r="Q43" s="253"/>
      <c r="S43" s="773"/>
      <c r="T43" s="246" t="str">
        <f t="shared" si="70"/>
        <v>Please complete all cells in row</v>
      </c>
      <c r="U43" s="773"/>
      <c r="V43" s="247">
        <f t="shared" si="71"/>
        <v>1</v>
      </c>
      <c r="W43" s="247">
        <f t="shared" si="72"/>
        <v>1</v>
      </c>
      <c r="X43" s="247">
        <f t="shared" si="73"/>
        <v>1</v>
      </c>
      <c r="Y43" s="247">
        <f t="shared" si="74"/>
        <v>1</v>
      </c>
      <c r="Z43" s="247">
        <f t="shared" si="75"/>
        <v>1</v>
      </c>
      <c r="AA43" s="247">
        <f t="shared" si="76"/>
        <v>1</v>
      </c>
      <c r="AB43" s="247">
        <f t="shared" si="77"/>
        <v>1</v>
      </c>
      <c r="AC43" s="247">
        <f t="shared" si="78"/>
        <v>1</v>
      </c>
      <c r="AD43" s="773"/>
      <c r="AF43" s="730" t="s">
        <v>4185</v>
      </c>
      <c r="AG43" s="774" t="s">
        <v>4431</v>
      </c>
      <c r="AH43" s="774" t="s">
        <v>4432</v>
      </c>
      <c r="AI43" s="774" t="s">
        <v>4433</v>
      </c>
      <c r="AJ43" s="774" t="s">
        <v>4434</v>
      </c>
      <c r="AK43" s="774" t="s">
        <v>4435</v>
      </c>
      <c r="AL43" s="774" t="s">
        <v>4436</v>
      </c>
      <c r="AM43" s="774" t="s">
        <v>4437</v>
      </c>
      <c r="AN43" s="774" t="s">
        <v>4438</v>
      </c>
      <c r="AO43" s="733" t="s">
        <v>4439</v>
      </c>
    </row>
    <row r="44" spans="1:41" s="722" customFormat="1" ht="15.75" customHeight="1">
      <c r="B44" s="730" t="s">
        <v>4193</v>
      </c>
      <c r="C44" s="731" t="s">
        <v>677</v>
      </c>
      <c r="D44" s="731">
        <v>3</v>
      </c>
      <c r="E44" s="1363"/>
      <c r="F44" s="1363"/>
      <c r="G44" s="1363"/>
      <c r="H44" s="1363"/>
      <c r="I44" s="1363"/>
      <c r="J44" s="1363"/>
      <c r="K44" s="1363"/>
      <c r="L44" s="1363"/>
      <c r="M44" s="1350">
        <f t="shared" si="79"/>
        <v>0</v>
      </c>
      <c r="N44" s="174"/>
      <c r="O44" s="252" t="s">
        <v>4440</v>
      </c>
      <c r="Q44" s="253"/>
      <c r="S44" s="773"/>
      <c r="T44" s="246" t="str">
        <f t="shared" si="70"/>
        <v>Please complete all cells in row</v>
      </c>
      <c r="U44" s="773"/>
      <c r="V44" s="247">
        <f t="shared" si="71"/>
        <v>1</v>
      </c>
      <c r="W44" s="247">
        <f t="shared" si="72"/>
        <v>1</v>
      </c>
      <c r="X44" s="247">
        <f t="shared" si="73"/>
        <v>1</v>
      </c>
      <c r="Y44" s="247">
        <f t="shared" si="74"/>
        <v>1</v>
      </c>
      <c r="Z44" s="247">
        <f t="shared" si="75"/>
        <v>1</v>
      </c>
      <c r="AA44" s="247">
        <f t="shared" si="76"/>
        <v>1</v>
      </c>
      <c r="AB44" s="247">
        <f t="shared" si="77"/>
        <v>1</v>
      </c>
      <c r="AC44" s="247">
        <f t="shared" si="78"/>
        <v>1</v>
      </c>
      <c r="AD44" s="773"/>
      <c r="AF44" s="730" t="s">
        <v>4193</v>
      </c>
      <c r="AG44" s="774" t="s">
        <v>4441</v>
      </c>
      <c r="AH44" s="774" t="s">
        <v>4442</v>
      </c>
      <c r="AI44" s="774" t="s">
        <v>4443</v>
      </c>
      <c r="AJ44" s="774" t="s">
        <v>4444</v>
      </c>
      <c r="AK44" s="774" t="s">
        <v>4445</v>
      </c>
      <c r="AL44" s="774" t="s">
        <v>4446</v>
      </c>
      <c r="AM44" s="774" t="s">
        <v>4447</v>
      </c>
      <c r="AN44" s="774" t="s">
        <v>4448</v>
      </c>
      <c r="AO44" s="733" t="s">
        <v>4449</v>
      </c>
    </row>
    <row r="45" spans="1:41" s="722" customFormat="1" ht="15.75" customHeight="1" thickBot="1">
      <c r="B45" s="730" t="s">
        <v>4201</v>
      </c>
      <c r="C45" s="731" t="s">
        <v>677</v>
      </c>
      <c r="D45" s="731">
        <v>3</v>
      </c>
      <c r="E45" s="1363"/>
      <c r="F45" s="1363"/>
      <c r="G45" s="1363"/>
      <c r="H45" s="1363"/>
      <c r="I45" s="1363"/>
      <c r="J45" s="1363"/>
      <c r="K45" s="1363"/>
      <c r="L45" s="1363"/>
      <c r="M45" s="1350">
        <f t="shared" si="79"/>
        <v>0</v>
      </c>
      <c r="N45" s="174"/>
      <c r="O45" s="252" t="s">
        <v>4450</v>
      </c>
      <c r="Q45" s="264"/>
      <c r="S45" s="773"/>
      <c r="T45" s="246" t="str">
        <f t="shared" si="70"/>
        <v>Please complete all cells in row</v>
      </c>
      <c r="U45" s="773"/>
      <c r="V45" s="247">
        <f t="shared" si="71"/>
        <v>1</v>
      </c>
      <c r="W45" s="247">
        <f t="shared" si="72"/>
        <v>1</v>
      </c>
      <c r="X45" s="247">
        <f t="shared" si="73"/>
        <v>1</v>
      </c>
      <c r="Y45" s="247">
        <f t="shared" si="74"/>
        <v>1</v>
      </c>
      <c r="Z45" s="247">
        <f t="shared" si="75"/>
        <v>1</v>
      </c>
      <c r="AA45" s="247">
        <f t="shared" si="76"/>
        <v>1</v>
      </c>
      <c r="AB45" s="247">
        <f t="shared" si="77"/>
        <v>1</v>
      </c>
      <c r="AC45" s="247">
        <f t="shared" si="78"/>
        <v>1</v>
      </c>
      <c r="AD45" s="773"/>
      <c r="AF45" s="730" t="s">
        <v>4201</v>
      </c>
      <c r="AG45" s="774" t="s">
        <v>4451</v>
      </c>
      <c r="AH45" s="774" t="s">
        <v>4452</v>
      </c>
      <c r="AI45" s="774" t="s">
        <v>4453</v>
      </c>
      <c r="AJ45" s="774" t="s">
        <v>4454</v>
      </c>
      <c r="AK45" s="774" t="s">
        <v>4455</v>
      </c>
      <c r="AL45" s="774" t="s">
        <v>4456</v>
      </c>
      <c r="AM45" s="774" t="s">
        <v>4457</v>
      </c>
      <c r="AN45" s="774" t="s">
        <v>4458</v>
      </c>
      <c r="AO45" s="733" t="s">
        <v>4459</v>
      </c>
    </row>
    <row r="46" spans="1:41" s="722" customFormat="1" ht="15.75" customHeight="1" thickTop="1" thickBot="1">
      <c r="A46" s="2575" t="s">
        <v>773</v>
      </c>
      <c r="B46" s="761" t="s">
        <v>4209</v>
      </c>
      <c r="C46" s="740" t="s">
        <v>677</v>
      </c>
      <c r="D46" s="740">
        <v>3</v>
      </c>
      <c r="E46" s="1364">
        <f>IFERROR(SUM(E41:E45), 0)</f>
        <v>0</v>
      </c>
      <c r="F46" s="1364">
        <f t="shared" ref="F46:L46" si="80">IFERROR(SUM(F41:F45), 0)</f>
        <v>0</v>
      </c>
      <c r="G46" s="1364">
        <f t="shared" si="80"/>
        <v>0</v>
      </c>
      <c r="H46" s="1364">
        <f t="shared" si="80"/>
        <v>0</v>
      </c>
      <c r="I46" s="1364">
        <f t="shared" si="80"/>
        <v>0</v>
      </c>
      <c r="J46" s="1364">
        <f t="shared" si="80"/>
        <v>0</v>
      </c>
      <c r="K46" s="1364">
        <f t="shared" si="80"/>
        <v>0</v>
      </c>
      <c r="L46" s="1364">
        <f t="shared" si="80"/>
        <v>0</v>
      </c>
      <c r="M46" s="1353">
        <f>IFERROR(SUM(E46:L46), 0)</f>
        <v>0</v>
      </c>
      <c r="N46" s="174"/>
      <c r="O46" s="315" t="s">
        <v>4460</v>
      </c>
      <c r="S46" s="773"/>
      <c r="T46" s="246"/>
      <c r="U46" s="773"/>
      <c r="V46" s="171"/>
      <c r="W46" s="171"/>
      <c r="X46" s="171"/>
      <c r="Y46" s="171"/>
      <c r="Z46" s="171"/>
      <c r="AA46" s="171"/>
      <c r="AB46" s="171"/>
      <c r="AC46" s="171"/>
      <c r="AD46" s="773"/>
      <c r="AF46" s="761" t="s">
        <v>4209</v>
      </c>
      <c r="AG46" s="766" t="s">
        <v>4461</v>
      </c>
      <c r="AH46" s="766" t="s">
        <v>4462</v>
      </c>
      <c r="AI46" s="766" t="s">
        <v>4463</v>
      </c>
      <c r="AJ46" s="766" t="s">
        <v>4464</v>
      </c>
      <c r="AK46" s="766" t="s">
        <v>4465</v>
      </c>
      <c r="AL46" s="766" t="s">
        <v>4466</v>
      </c>
      <c r="AM46" s="766" t="s">
        <v>4467</v>
      </c>
      <c r="AN46" s="766" t="s">
        <v>4468</v>
      </c>
      <c r="AO46" s="742" t="s">
        <v>4469</v>
      </c>
    </row>
    <row r="47" spans="1:41" ht="32.25" customHeight="1" thickTop="1">
      <c r="A47" s="171"/>
      <c r="B47" s="171"/>
      <c r="C47" s="171"/>
      <c r="D47" s="171"/>
      <c r="E47" s="171"/>
      <c r="F47" s="171"/>
      <c r="G47" s="171"/>
      <c r="H47" s="171"/>
      <c r="I47" s="171"/>
      <c r="J47" s="171"/>
      <c r="K47" s="171"/>
      <c r="L47" s="171"/>
      <c r="M47" s="171"/>
      <c r="N47" s="171"/>
      <c r="P47" s="171"/>
      <c r="R47" s="2575" t="s">
        <v>815</v>
      </c>
      <c r="T47" s="246"/>
      <c r="AO47" s="2859" t="s">
        <v>816</v>
      </c>
    </row>
    <row r="48" spans="1:41" ht="32.25" customHeight="1">
      <c r="A48" s="171"/>
      <c r="B48" s="171"/>
      <c r="C48" s="171"/>
      <c r="D48" s="171"/>
      <c r="E48" s="171"/>
      <c r="F48" s="171"/>
      <c r="G48" s="171"/>
      <c r="H48" s="171"/>
      <c r="I48" s="171"/>
      <c r="J48" s="171"/>
      <c r="K48" s="171"/>
      <c r="L48" s="171"/>
      <c r="M48" s="171"/>
      <c r="N48" s="171"/>
      <c r="P48" s="171"/>
      <c r="Q48" s="171"/>
      <c r="R48" s="171"/>
      <c r="T48" s="246"/>
    </row>
    <row r="49" spans="1:20" ht="32.25" customHeight="1">
      <c r="A49" s="171"/>
      <c r="B49" s="171"/>
      <c r="C49" s="171"/>
      <c r="D49" s="171"/>
      <c r="E49" s="171"/>
      <c r="F49" s="171"/>
      <c r="G49" s="171"/>
      <c r="H49" s="171"/>
      <c r="I49" s="171"/>
      <c r="J49" s="171"/>
      <c r="K49" s="171"/>
      <c r="L49" s="171"/>
      <c r="M49" s="171"/>
      <c r="N49" s="171"/>
      <c r="P49" s="171"/>
      <c r="Q49" s="171"/>
      <c r="R49" s="171"/>
      <c r="T49" s="246"/>
    </row>
    <row r="50" spans="1:20" ht="32.25" customHeight="1">
      <c r="A50" s="171"/>
      <c r="B50" s="171"/>
      <c r="C50" s="171"/>
      <c r="D50" s="171"/>
      <c r="E50" s="171"/>
      <c r="F50" s="171"/>
      <c r="G50" s="171"/>
      <c r="H50" s="171"/>
      <c r="I50" s="171"/>
      <c r="J50" s="171"/>
      <c r="K50" s="171"/>
      <c r="L50" s="171"/>
      <c r="M50" s="171"/>
      <c r="N50" s="171"/>
      <c r="P50" s="171"/>
      <c r="Q50" s="171"/>
      <c r="R50" s="171"/>
      <c r="T50" s="246"/>
    </row>
    <row r="51" spans="1:20">
      <c r="A51" s="171"/>
      <c r="B51" s="171"/>
      <c r="C51" s="171"/>
      <c r="D51" s="171"/>
      <c r="E51" s="171"/>
      <c r="F51" s="171"/>
      <c r="G51" s="171"/>
      <c r="H51" s="171"/>
      <c r="I51" s="171"/>
      <c r="J51" s="171"/>
      <c r="K51" s="171"/>
      <c r="L51" s="171"/>
      <c r="M51" s="171"/>
      <c r="N51" s="171"/>
      <c r="P51" s="171"/>
      <c r="Q51" s="171"/>
      <c r="R51" s="171"/>
      <c r="T51" s="246"/>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69"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1" zoomScaleNormal="100" zoomScaleSheetLayoutView="100" workbookViewId="0">
      <selection activeCell="B1" sqref="B1:D1"/>
    </sheetView>
  </sheetViews>
  <sheetFormatPr defaultColWidth="9" defaultRowHeight="15.75" customHeight="1"/>
  <cols>
    <col min="1" max="1" width="11.5" style="191" hidden="1" customWidth="1"/>
    <col min="2" max="2" width="37" style="191" customWidth="1"/>
    <col min="3" max="3" width="7.125" style="191" customWidth="1"/>
    <col min="4" max="4" width="5.5" style="191" customWidth="1"/>
    <col min="5" max="16" width="12.5" style="191" customWidth="1"/>
    <col min="17" max="17" width="1.5" style="191" customWidth="1"/>
    <col min="18" max="18" width="12.5" style="191" customWidth="1"/>
    <col min="19" max="19" width="1.625" style="191" customWidth="1"/>
    <col min="20" max="20" width="33.625" style="191" customWidth="1"/>
    <col min="21" max="21" width="9" style="191" hidden="1" customWidth="1"/>
    <col min="22" max="22" width="1.625" style="191" customWidth="1"/>
    <col min="23" max="23" width="24.625" style="191" customWidth="1"/>
    <col min="24" max="24" width="1.625" style="191" customWidth="1"/>
    <col min="25" max="25" width="5.625" style="191" hidden="1" customWidth="1"/>
    <col min="26" max="29" width="6.125" style="191" hidden="1" customWidth="1"/>
    <col min="30" max="30" width="1.5" style="191" hidden="1" customWidth="1"/>
    <col min="31" max="31" width="5.625" style="191" hidden="1" customWidth="1"/>
    <col min="32" max="32" width="6.125" style="191" hidden="1" customWidth="1"/>
    <col min="33" max="33" width="5.625" style="191" hidden="1" customWidth="1"/>
    <col min="34" max="34" width="6.125" style="191" hidden="1" customWidth="1"/>
    <col min="35" max="35" width="5.125" style="191" hidden="1" customWidth="1"/>
    <col min="36" max="36" width="1.625" style="191" hidden="1" customWidth="1"/>
    <col min="37" max="37" width="1.625" style="191" customWidth="1"/>
    <col min="38" max="16384" width="9" style="191"/>
  </cols>
  <sheetData>
    <row r="1" spans="1:36" ht="29.25" customHeight="1">
      <c r="B1" s="3225" t="s">
        <v>4470</v>
      </c>
      <c r="C1" s="3225"/>
      <c r="D1" s="3225"/>
      <c r="E1" s="3225"/>
      <c r="F1" s="3225"/>
      <c r="G1" s="3225"/>
      <c r="H1" s="3225"/>
      <c r="I1" s="3225"/>
      <c r="J1" s="298"/>
      <c r="K1" s="498"/>
      <c r="L1" s="498"/>
      <c r="M1" s="498"/>
      <c r="N1" s="498"/>
      <c r="O1" s="3225"/>
      <c r="P1" s="3225"/>
      <c r="V1" s="210"/>
      <c r="X1" s="210"/>
      <c r="AJ1" s="210"/>
    </row>
    <row r="2" spans="1:36" ht="29.25" customHeight="1">
      <c r="B2" s="3225" t="str">
        <f>SelectCompany!B4</f>
        <v>South West Water (whole area)</v>
      </c>
      <c r="C2" s="3225"/>
      <c r="D2" s="3225"/>
      <c r="E2" s="3225"/>
      <c r="F2" s="3225"/>
      <c r="G2" s="3225"/>
      <c r="H2" s="3225"/>
      <c r="I2" s="3225"/>
      <c r="J2" s="298"/>
      <c r="K2" s="349"/>
      <c r="L2" s="349"/>
      <c r="M2" s="349"/>
      <c r="N2" s="349"/>
      <c r="O2" s="349"/>
      <c r="P2" s="349"/>
      <c r="V2" s="210"/>
      <c r="X2" s="210"/>
      <c r="AJ2" s="210"/>
    </row>
    <row r="3" spans="1:36" ht="45" customHeight="1">
      <c r="B3" s="3386" t="s">
        <v>4471</v>
      </c>
      <c r="C3" s="3386"/>
      <c r="D3" s="3386"/>
      <c r="E3" s="3386"/>
      <c r="F3" s="3386"/>
      <c r="G3" s="3386"/>
      <c r="H3" s="3386"/>
      <c r="I3" s="3386"/>
      <c r="J3" s="3386"/>
      <c r="K3" s="3386"/>
      <c r="L3" s="3386"/>
      <c r="M3" s="3386"/>
      <c r="N3" s="3386"/>
      <c r="O3" s="3386"/>
      <c r="P3" s="3386"/>
      <c r="Q3" s="3386"/>
      <c r="R3" s="3386"/>
      <c r="S3" s="3386"/>
      <c r="T3" s="3386"/>
      <c r="V3" s="210"/>
      <c r="W3" s="582" t="s">
        <v>658</v>
      </c>
      <c r="X3" s="210"/>
      <c r="AJ3" s="210"/>
    </row>
    <row r="4" spans="1:36" ht="15" customHeight="1" thickBot="1">
      <c r="B4" s="215"/>
      <c r="C4" s="215"/>
      <c r="D4" s="215"/>
      <c r="E4" s="776"/>
      <c r="F4" s="777"/>
      <c r="G4" s="777"/>
      <c r="H4" s="777"/>
      <c r="I4" s="777"/>
      <c r="J4" s="777"/>
      <c r="K4" s="777"/>
      <c r="L4" s="777"/>
      <c r="M4" s="777"/>
      <c r="N4" s="777"/>
      <c r="O4" s="777"/>
      <c r="P4" s="777"/>
      <c r="Q4" s="777"/>
      <c r="S4" s="722"/>
      <c r="T4" s="722"/>
      <c r="U4" s="722"/>
      <c r="V4" s="210"/>
      <c r="X4" s="210"/>
      <c r="AJ4" s="210"/>
    </row>
    <row r="5" spans="1:36" s="214" customFormat="1" ht="29.25" customHeight="1" thickTop="1">
      <c r="B5" s="3403" t="s">
        <v>660</v>
      </c>
      <c r="C5" s="3406" t="s">
        <v>661</v>
      </c>
      <c r="D5" s="3406" t="s">
        <v>4472</v>
      </c>
      <c r="E5" s="3391" t="s">
        <v>4473</v>
      </c>
      <c r="F5" s="3391"/>
      <c r="G5" s="3391"/>
      <c r="H5" s="3391"/>
      <c r="I5" s="3391"/>
      <c r="J5" s="3391"/>
      <c r="K5" s="3391" t="s">
        <v>4474</v>
      </c>
      <c r="L5" s="3391"/>
      <c r="M5" s="3391"/>
      <c r="N5" s="3391"/>
      <c r="O5" s="3391"/>
      <c r="P5" s="3392"/>
      <c r="R5" s="3363" t="s">
        <v>666</v>
      </c>
      <c r="T5" s="3363" t="s">
        <v>667</v>
      </c>
      <c r="V5" s="778"/>
      <c r="X5" s="778"/>
      <c r="AJ5" s="778"/>
    </row>
    <row r="6" spans="1:36" s="214" customFormat="1" ht="15" customHeight="1">
      <c r="B6" s="3404"/>
      <c r="C6" s="3407"/>
      <c r="D6" s="3407"/>
      <c r="E6" s="3400" t="s">
        <v>1593</v>
      </c>
      <c r="F6" s="3400" t="s">
        <v>2538</v>
      </c>
      <c r="G6" s="3400"/>
      <c r="H6" s="3400"/>
      <c r="I6" s="3400"/>
      <c r="J6" s="3400" t="s">
        <v>891</v>
      </c>
      <c r="K6" s="3400" t="s">
        <v>1593</v>
      </c>
      <c r="L6" s="3400" t="s">
        <v>2538</v>
      </c>
      <c r="M6" s="3400"/>
      <c r="N6" s="3400"/>
      <c r="O6" s="3400"/>
      <c r="P6" s="3401" t="s">
        <v>891</v>
      </c>
      <c r="R6" s="3364"/>
      <c r="T6" s="3364"/>
      <c r="V6" s="778"/>
      <c r="X6" s="778"/>
      <c r="AJ6" s="778"/>
    </row>
    <row r="7" spans="1:36" s="214" customFormat="1" ht="63" customHeight="1" thickBot="1">
      <c r="A7" s="2441" t="s">
        <v>669</v>
      </c>
      <c r="B7" s="3405"/>
      <c r="C7" s="3408"/>
      <c r="D7" s="3408"/>
      <c r="E7" s="3409"/>
      <c r="F7" s="779" t="s">
        <v>4046</v>
      </c>
      <c r="G7" s="779" t="s">
        <v>4047</v>
      </c>
      <c r="H7" s="779" t="s">
        <v>4048</v>
      </c>
      <c r="I7" s="779" t="s">
        <v>4049</v>
      </c>
      <c r="J7" s="3409"/>
      <c r="K7" s="3409"/>
      <c r="L7" s="779" t="s">
        <v>4046</v>
      </c>
      <c r="M7" s="779" t="s">
        <v>4047</v>
      </c>
      <c r="N7" s="779" t="s">
        <v>4048</v>
      </c>
      <c r="O7" s="779" t="s">
        <v>4049</v>
      </c>
      <c r="P7" s="3402"/>
      <c r="R7" s="3365"/>
      <c r="T7" s="3365"/>
      <c r="V7" s="778"/>
      <c r="W7" s="780"/>
      <c r="X7" s="778"/>
      <c r="AJ7" s="778"/>
    </row>
    <row r="8" spans="1:36" s="214" customFormat="1" ht="15" customHeight="1" thickTop="1" thickBot="1">
      <c r="A8" s="2575" t="s">
        <v>673</v>
      </c>
      <c r="C8" s="781"/>
      <c r="D8" s="781"/>
      <c r="E8" s="782"/>
      <c r="F8" s="782"/>
      <c r="G8" s="782"/>
      <c r="H8" s="782"/>
      <c r="I8" s="782"/>
      <c r="J8" s="782"/>
      <c r="K8" s="782"/>
      <c r="L8" s="782"/>
      <c r="M8" s="782"/>
      <c r="N8" s="782"/>
      <c r="O8" s="782"/>
      <c r="P8" s="782"/>
      <c r="R8" s="722"/>
      <c r="V8" s="778"/>
      <c r="X8" s="778"/>
      <c r="Y8" s="3232" t="s">
        <v>659</v>
      </c>
      <c r="Z8" s="3232"/>
      <c r="AA8" s="3232"/>
      <c r="AB8" s="3397"/>
      <c r="AC8" s="3397"/>
      <c r="AJ8" s="778"/>
    </row>
    <row r="9" spans="1:36" s="214" customFormat="1" ht="31.5" thickTop="1" thickBot="1">
      <c r="B9" s="352" t="s">
        <v>4475</v>
      </c>
      <c r="C9" s="353"/>
      <c r="D9" s="353"/>
      <c r="E9" s="437"/>
      <c r="F9" s="437"/>
      <c r="G9" s="782"/>
      <c r="H9" s="782"/>
      <c r="I9" s="782"/>
      <c r="J9" s="782"/>
      <c r="K9" s="782"/>
      <c r="L9" s="782"/>
      <c r="M9" s="782"/>
      <c r="N9" s="782"/>
      <c r="O9" s="782"/>
      <c r="P9" s="782"/>
      <c r="R9" s="722"/>
      <c r="V9" s="778"/>
      <c r="X9" s="778"/>
      <c r="Y9" s="231" t="s">
        <v>668</v>
      </c>
      <c r="AJ9" s="778"/>
    </row>
    <row r="10" spans="1:36" s="214" customFormat="1" ht="15.75" customHeight="1" thickTop="1">
      <c r="A10" s="2575" t="s">
        <v>675</v>
      </c>
      <c r="B10" s="685" t="s">
        <v>4476</v>
      </c>
      <c r="C10" s="239" t="s">
        <v>677</v>
      </c>
      <c r="D10" s="239">
        <v>3</v>
      </c>
      <c r="E10" s="783"/>
      <c r="F10" s="783"/>
      <c r="G10" s="783"/>
      <c r="H10" s="783"/>
      <c r="I10" s="783"/>
      <c r="J10" s="605">
        <f>IFERROR(SUM(E10:I10), 0)</f>
        <v>0</v>
      </c>
      <c r="K10" s="783"/>
      <c r="L10" s="783"/>
      <c r="M10" s="783"/>
      <c r="N10" s="783"/>
      <c r="O10" s="783"/>
      <c r="P10" s="373">
        <f>IFERROR(SUM(K10:O10), 0)</f>
        <v>0</v>
      </c>
      <c r="R10" s="243" t="s">
        <v>4477</v>
      </c>
      <c r="T10" s="245"/>
      <c r="V10" s="778"/>
      <c r="W10" s="246" t="str">
        <f t="shared" ref="W10:W19" si="0">IF( SUM( Y10:AI10 ) = 0, 0, $Y$9 )</f>
        <v>Please complete all cells in row</v>
      </c>
      <c r="X10" s="778"/>
      <c r="Y10" s="247">
        <f t="shared" ref="Y10" si="1" xml:space="preserve"> IF( ISNUMBER( E10 ), 0, 1 )</f>
        <v>1</v>
      </c>
      <c r="Z10" s="247">
        <f t="shared" ref="Z10" si="2" xml:space="preserve"> IF( ISNUMBER( F10 ), 0, 1 )</f>
        <v>1</v>
      </c>
      <c r="AA10" s="247">
        <f t="shared" ref="AA10" si="3" xml:space="preserve"> IF( ISNUMBER( G10 ), 0, 1 )</f>
        <v>1</v>
      </c>
      <c r="AB10" s="247">
        <f t="shared" ref="AB10" si="4" xml:space="preserve"> IF( ISNUMBER( H10 ), 0, 1 )</f>
        <v>1</v>
      </c>
      <c r="AC10" s="247">
        <f t="shared" ref="AC10" si="5" xml:space="preserve"> IF( ISNUMBER( I10 ), 0, 1 )</f>
        <v>1</v>
      </c>
      <c r="AE10" s="247">
        <f t="shared" ref="AE10" si="6" xml:space="preserve"> IF( ISNUMBER( K10 ), 0, 1 )</f>
        <v>1</v>
      </c>
      <c r="AF10" s="247">
        <f t="shared" ref="AF10" si="7" xml:space="preserve"> IF( ISNUMBER( L10 ), 0, 1 )</f>
        <v>1</v>
      </c>
      <c r="AG10" s="247">
        <f t="shared" ref="AG10" si="8" xml:space="preserve"> IF( ISNUMBER( M10 ), 0, 1 )</f>
        <v>1</v>
      </c>
      <c r="AH10" s="247">
        <f t="shared" ref="AH10" si="9" xml:space="preserve"> IF( ISNUMBER( N10 ), 0, 1 )</f>
        <v>1</v>
      </c>
      <c r="AI10" s="247">
        <f t="shared" ref="AI10" si="10" xml:space="preserve"> IF( ISNUMBER( O10 ), 0, 1 )</f>
        <v>1</v>
      </c>
      <c r="AJ10" s="778"/>
    </row>
    <row r="11" spans="1:36" s="214" customFormat="1" ht="15.75" customHeight="1">
      <c r="B11" s="686" t="s">
        <v>4478</v>
      </c>
      <c r="C11" s="248" t="s">
        <v>677</v>
      </c>
      <c r="D11" s="248">
        <v>3</v>
      </c>
      <c r="E11" s="784"/>
      <c r="F11" s="784"/>
      <c r="G11" s="784"/>
      <c r="H11" s="784"/>
      <c r="I11" s="784"/>
      <c r="J11" s="607">
        <f t="shared" ref="J11:J19" si="11">IFERROR(SUM(E11:I11), 0)</f>
        <v>0</v>
      </c>
      <c r="K11" s="784"/>
      <c r="L11" s="784"/>
      <c r="M11" s="784"/>
      <c r="N11" s="784"/>
      <c r="O11" s="784"/>
      <c r="P11" s="785">
        <f>IFERROR(SUM(K11:O11), 0)</f>
        <v>0</v>
      </c>
      <c r="R11" s="252" t="s">
        <v>4479</v>
      </c>
      <c r="T11" s="253"/>
      <c r="V11" s="778"/>
      <c r="W11" s="246" t="str">
        <f t="shared" si="0"/>
        <v>Please complete all cells in row</v>
      </c>
      <c r="X11" s="778"/>
      <c r="Y11" s="247">
        <f t="shared" ref="Y11:Y19" si="12" xml:space="preserve"> IF( ISNUMBER( E11 ), 0, 1 )</f>
        <v>1</v>
      </c>
      <c r="Z11" s="247">
        <f t="shared" ref="Z11:Z19" si="13" xml:space="preserve"> IF( ISNUMBER( F11 ), 0, 1 )</f>
        <v>1</v>
      </c>
      <c r="AA11" s="247">
        <f t="shared" ref="AA11:AA19" si="14" xml:space="preserve"> IF( ISNUMBER( G11 ), 0, 1 )</f>
        <v>1</v>
      </c>
      <c r="AB11" s="247">
        <f t="shared" ref="AB11:AB19" si="15" xml:space="preserve"> IF( ISNUMBER( H11 ), 0, 1 )</f>
        <v>1</v>
      </c>
      <c r="AC11" s="247">
        <f t="shared" ref="AC11:AC19" si="16" xml:space="preserve"> IF( ISNUMBER( I11 ), 0, 1 )</f>
        <v>1</v>
      </c>
      <c r="AE11" s="247">
        <f t="shared" ref="AE11:AE19" si="17" xml:space="preserve"> IF( ISNUMBER( K11 ), 0, 1 )</f>
        <v>1</v>
      </c>
      <c r="AF11" s="247">
        <f t="shared" ref="AF11:AF19" si="18" xml:space="preserve"> IF( ISNUMBER( L11 ), 0, 1 )</f>
        <v>1</v>
      </c>
      <c r="AG11" s="247">
        <f t="shared" ref="AG11:AG19" si="19" xml:space="preserve"> IF( ISNUMBER( M11 ), 0, 1 )</f>
        <v>1</v>
      </c>
      <c r="AH11" s="247">
        <f t="shared" ref="AH11:AH19" si="20" xml:space="preserve"> IF( ISNUMBER( N11 ), 0, 1 )</f>
        <v>1</v>
      </c>
      <c r="AI11" s="247">
        <f t="shared" ref="AI11:AI19" si="21" xml:space="preserve"> IF( ISNUMBER( O11 ), 0, 1 )</f>
        <v>1</v>
      </c>
      <c r="AJ11" s="778"/>
    </row>
    <row r="12" spans="1:36" s="214" customFormat="1" ht="15.75" customHeight="1">
      <c r="B12" s="686" t="s">
        <v>4480</v>
      </c>
      <c r="C12" s="248" t="s">
        <v>677</v>
      </c>
      <c r="D12" s="248">
        <v>3</v>
      </c>
      <c r="E12" s="784"/>
      <c r="F12" s="784"/>
      <c r="G12" s="784"/>
      <c r="H12" s="784"/>
      <c r="I12" s="784"/>
      <c r="J12" s="607">
        <f t="shared" si="11"/>
        <v>0</v>
      </c>
      <c r="K12" s="784"/>
      <c r="L12" s="784"/>
      <c r="M12" s="784"/>
      <c r="N12" s="784"/>
      <c r="O12" s="784"/>
      <c r="P12" s="785">
        <f t="shared" ref="P12:P19" si="22">IFERROR(SUM(K12:O12), 0)</f>
        <v>0</v>
      </c>
      <c r="R12" s="252" t="s">
        <v>4481</v>
      </c>
      <c r="T12" s="253"/>
      <c r="V12" s="778"/>
      <c r="W12" s="246" t="str">
        <f t="shared" si="0"/>
        <v>Please complete all cells in row</v>
      </c>
      <c r="X12" s="778"/>
      <c r="Y12" s="247">
        <f t="shared" si="12"/>
        <v>1</v>
      </c>
      <c r="Z12" s="247">
        <f t="shared" si="13"/>
        <v>1</v>
      </c>
      <c r="AA12" s="247">
        <f t="shared" si="14"/>
        <v>1</v>
      </c>
      <c r="AB12" s="247">
        <f t="shared" si="15"/>
        <v>1</v>
      </c>
      <c r="AC12" s="247">
        <f t="shared" si="16"/>
        <v>1</v>
      </c>
      <c r="AE12" s="247">
        <f t="shared" si="17"/>
        <v>1</v>
      </c>
      <c r="AF12" s="247">
        <f t="shared" si="18"/>
        <v>1</v>
      </c>
      <c r="AG12" s="247">
        <f t="shared" si="19"/>
        <v>1</v>
      </c>
      <c r="AH12" s="247">
        <f t="shared" si="20"/>
        <v>1</v>
      </c>
      <c r="AI12" s="247">
        <f t="shared" si="21"/>
        <v>1</v>
      </c>
      <c r="AJ12" s="778"/>
    </row>
    <row r="13" spans="1:36" s="214" customFormat="1" ht="15.75" customHeight="1">
      <c r="B13" s="686" t="s">
        <v>4482</v>
      </c>
      <c r="C13" s="248" t="s">
        <v>677</v>
      </c>
      <c r="D13" s="248">
        <v>3</v>
      </c>
      <c r="E13" s="784"/>
      <c r="F13" s="784"/>
      <c r="G13" s="784"/>
      <c r="H13" s="784"/>
      <c r="I13" s="784"/>
      <c r="J13" s="607">
        <f t="shared" si="11"/>
        <v>0</v>
      </c>
      <c r="K13" s="784"/>
      <c r="L13" s="784"/>
      <c r="M13" s="784"/>
      <c r="N13" s="784"/>
      <c r="O13" s="784"/>
      <c r="P13" s="785">
        <f t="shared" si="22"/>
        <v>0</v>
      </c>
      <c r="R13" s="252" t="s">
        <v>4483</v>
      </c>
      <c r="T13" s="253"/>
      <c r="V13" s="778"/>
      <c r="W13" s="246" t="str">
        <f t="shared" si="0"/>
        <v>Please complete all cells in row</v>
      </c>
      <c r="X13" s="778"/>
      <c r="Y13" s="247">
        <f t="shared" si="12"/>
        <v>1</v>
      </c>
      <c r="Z13" s="247">
        <f t="shared" si="13"/>
        <v>1</v>
      </c>
      <c r="AA13" s="247">
        <f t="shared" si="14"/>
        <v>1</v>
      </c>
      <c r="AB13" s="247">
        <f t="shared" si="15"/>
        <v>1</v>
      </c>
      <c r="AC13" s="247">
        <f t="shared" si="16"/>
        <v>1</v>
      </c>
      <c r="AE13" s="247">
        <f t="shared" si="17"/>
        <v>1</v>
      </c>
      <c r="AF13" s="247">
        <f t="shared" si="18"/>
        <v>1</v>
      </c>
      <c r="AG13" s="247">
        <f t="shared" si="19"/>
        <v>1</v>
      </c>
      <c r="AH13" s="247">
        <f t="shared" si="20"/>
        <v>1</v>
      </c>
      <c r="AI13" s="247">
        <f t="shared" si="21"/>
        <v>1</v>
      </c>
      <c r="AJ13" s="778"/>
    </row>
    <row r="14" spans="1:36" s="214" customFormat="1" ht="15.75" customHeight="1">
      <c r="B14" s="686" t="s">
        <v>4484</v>
      </c>
      <c r="C14" s="248" t="s">
        <v>677</v>
      </c>
      <c r="D14" s="248">
        <v>3</v>
      </c>
      <c r="E14" s="784"/>
      <c r="F14" s="784"/>
      <c r="G14" s="784"/>
      <c r="H14" s="784"/>
      <c r="I14" s="784"/>
      <c r="J14" s="607">
        <f t="shared" si="11"/>
        <v>0</v>
      </c>
      <c r="K14" s="784"/>
      <c r="L14" s="784"/>
      <c r="M14" s="784"/>
      <c r="N14" s="784"/>
      <c r="O14" s="784"/>
      <c r="P14" s="785">
        <f t="shared" si="22"/>
        <v>0</v>
      </c>
      <c r="R14" s="252" t="s">
        <v>4485</v>
      </c>
      <c r="T14" s="253"/>
      <c r="V14" s="778"/>
      <c r="W14" s="246" t="str">
        <f t="shared" si="0"/>
        <v>Please complete all cells in row</v>
      </c>
      <c r="X14" s="778"/>
      <c r="Y14" s="247">
        <f t="shared" si="12"/>
        <v>1</v>
      </c>
      <c r="Z14" s="247">
        <f t="shared" si="13"/>
        <v>1</v>
      </c>
      <c r="AA14" s="247">
        <f t="shared" si="14"/>
        <v>1</v>
      </c>
      <c r="AB14" s="247">
        <f t="shared" si="15"/>
        <v>1</v>
      </c>
      <c r="AC14" s="247">
        <f t="shared" si="16"/>
        <v>1</v>
      </c>
      <c r="AE14" s="247">
        <f t="shared" si="17"/>
        <v>1</v>
      </c>
      <c r="AF14" s="247">
        <f t="shared" si="18"/>
        <v>1</v>
      </c>
      <c r="AG14" s="247">
        <f t="shared" si="19"/>
        <v>1</v>
      </c>
      <c r="AH14" s="247">
        <f t="shared" si="20"/>
        <v>1</v>
      </c>
      <c r="AI14" s="247">
        <f t="shared" si="21"/>
        <v>1</v>
      </c>
      <c r="AJ14" s="778"/>
    </row>
    <row r="15" spans="1:36" s="214" customFormat="1" ht="15.75" customHeight="1">
      <c r="B15" s="686" t="s">
        <v>4486</v>
      </c>
      <c r="C15" s="248" t="s">
        <v>677</v>
      </c>
      <c r="D15" s="248">
        <v>3</v>
      </c>
      <c r="E15" s="784"/>
      <c r="F15" s="784"/>
      <c r="G15" s="784"/>
      <c r="H15" s="784"/>
      <c r="I15" s="784"/>
      <c r="J15" s="607">
        <f t="shared" si="11"/>
        <v>0</v>
      </c>
      <c r="K15" s="784"/>
      <c r="L15" s="784"/>
      <c r="M15" s="784"/>
      <c r="N15" s="784"/>
      <c r="O15" s="784"/>
      <c r="P15" s="785">
        <f t="shared" si="22"/>
        <v>0</v>
      </c>
      <c r="R15" s="252" t="s">
        <v>4487</v>
      </c>
      <c r="T15" s="253"/>
      <c r="V15" s="778"/>
      <c r="W15" s="246" t="str">
        <f t="shared" si="0"/>
        <v>Please complete all cells in row</v>
      </c>
      <c r="X15" s="778"/>
      <c r="Y15" s="247">
        <f t="shared" si="12"/>
        <v>1</v>
      </c>
      <c r="Z15" s="247">
        <f t="shared" si="13"/>
        <v>1</v>
      </c>
      <c r="AA15" s="247">
        <f t="shared" si="14"/>
        <v>1</v>
      </c>
      <c r="AB15" s="247">
        <f t="shared" si="15"/>
        <v>1</v>
      </c>
      <c r="AC15" s="247">
        <f t="shared" si="16"/>
        <v>1</v>
      </c>
      <c r="AE15" s="247">
        <f t="shared" si="17"/>
        <v>1</v>
      </c>
      <c r="AF15" s="247">
        <f t="shared" si="18"/>
        <v>1</v>
      </c>
      <c r="AG15" s="247">
        <f t="shared" si="19"/>
        <v>1</v>
      </c>
      <c r="AH15" s="247">
        <f t="shared" si="20"/>
        <v>1</v>
      </c>
      <c r="AI15" s="247">
        <f t="shared" si="21"/>
        <v>1</v>
      </c>
      <c r="AJ15" s="778"/>
    </row>
    <row r="16" spans="1:36" s="214" customFormat="1" ht="15.75" customHeight="1">
      <c r="B16" s="686" t="s">
        <v>4488</v>
      </c>
      <c r="C16" s="248" t="s">
        <v>677</v>
      </c>
      <c r="D16" s="248">
        <v>3</v>
      </c>
      <c r="E16" s="784"/>
      <c r="F16" s="784"/>
      <c r="G16" s="784"/>
      <c r="H16" s="784"/>
      <c r="I16" s="784"/>
      <c r="J16" s="607">
        <f t="shared" si="11"/>
        <v>0</v>
      </c>
      <c r="K16" s="784"/>
      <c r="L16" s="784"/>
      <c r="M16" s="784"/>
      <c r="N16" s="784"/>
      <c r="O16" s="784"/>
      <c r="P16" s="785">
        <f t="shared" si="22"/>
        <v>0</v>
      </c>
      <c r="R16" s="252" t="s">
        <v>4489</v>
      </c>
      <c r="T16" s="253"/>
      <c r="V16" s="778"/>
      <c r="W16" s="246" t="str">
        <f t="shared" si="0"/>
        <v>Please complete all cells in row</v>
      </c>
      <c r="X16" s="778"/>
      <c r="Y16" s="247">
        <f t="shared" si="12"/>
        <v>1</v>
      </c>
      <c r="Z16" s="247">
        <f t="shared" si="13"/>
        <v>1</v>
      </c>
      <c r="AA16" s="247">
        <f t="shared" si="14"/>
        <v>1</v>
      </c>
      <c r="AB16" s="247">
        <f t="shared" si="15"/>
        <v>1</v>
      </c>
      <c r="AC16" s="247">
        <f t="shared" si="16"/>
        <v>1</v>
      </c>
      <c r="AE16" s="247">
        <f t="shared" si="17"/>
        <v>1</v>
      </c>
      <c r="AF16" s="247">
        <f t="shared" si="18"/>
        <v>1</v>
      </c>
      <c r="AG16" s="247">
        <f t="shared" si="19"/>
        <v>1</v>
      </c>
      <c r="AH16" s="247">
        <f t="shared" si="20"/>
        <v>1</v>
      </c>
      <c r="AI16" s="247">
        <f t="shared" si="21"/>
        <v>1</v>
      </c>
      <c r="AJ16" s="778"/>
    </row>
    <row r="17" spans="1:36" s="214" customFormat="1" ht="15.75" customHeight="1">
      <c r="B17" s="686" t="s">
        <v>4490</v>
      </c>
      <c r="C17" s="248" t="s">
        <v>677</v>
      </c>
      <c r="D17" s="248">
        <v>3</v>
      </c>
      <c r="E17" s="784"/>
      <c r="F17" s="784"/>
      <c r="G17" s="784"/>
      <c r="H17" s="784"/>
      <c r="I17" s="784"/>
      <c r="J17" s="607">
        <f t="shared" si="11"/>
        <v>0</v>
      </c>
      <c r="K17" s="784"/>
      <c r="L17" s="784"/>
      <c r="M17" s="784"/>
      <c r="N17" s="784"/>
      <c r="O17" s="784"/>
      <c r="P17" s="785">
        <f t="shared" si="22"/>
        <v>0</v>
      </c>
      <c r="R17" s="252" t="s">
        <v>4491</v>
      </c>
      <c r="T17" s="253"/>
      <c r="V17" s="778"/>
      <c r="W17" s="246" t="str">
        <f t="shared" si="0"/>
        <v>Please complete all cells in row</v>
      </c>
      <c r="X17" s="778"/>
      <c r="Y17" s="247">
        <f t="shared" si="12"/>
        <v>1</v>
      </c>
      <c r="Z17" s="247">
        <f t="shared" si="13"/>
        <v>1</v>
      </c>
      <c r="AA17" s="247">
        <f t="shared" si="14"/>
        <v>1</v>
      </c>
      <c r="AB17" s="247">
        <f t="shared" si="15"/>
        <v>1</v>
      </c>
      <c r="AC17" s="247">
        <f t="shared" si="16"/>
        <v>1</v>
      </c>
      <c r="AE17" s="247">
        <f t="shared" si="17"/>
        <v>1</v>
      </c>
      <c r="AF17" s="247">
        <f t="shared" si="18"/>
        <v>1</v>
      </c>
      <c r="AG17" s="247">
        <f t="shared" si="19"/>
        <v>1</v>
      </c>
      <c r="AH17" s="247">
        <f t="shared" si="20"/>
        <v>1</v>
      </c>
      <c r="AI17" s="247">
        <f t="shared" si="21"/>
        <v>1</v>
      </c>
      <c r="AJ17" s="778"/>
    </row>
    <row r="18" spans="1:36" s="214" customFormat="1" ht="15.75" customHeight="1">
      <c r="B18" s="686" t="s">
        <v>4492</v>
      </c>
      <c r="C18" s="248" t="s">
        <v>677</v>
      </c>
      <c r="D18" s="248">
        <v>3</v>
      </c>
      <c r="E18" s="784"/>
      <c r="F18" s="784"/>
      <c r="G18" s="784"/>
      <c r="H18" s="784"/>
      <c r="I18" s="784"/>
      <c r="J18" s="607">
        <f t="shared" si="11"/>
        <v>0</v>
      </c>
      <c r="K18" s="784"/>
      <c r="L18" s="784"/>
      <c r="M18" s="784"/>
      <c r="N18" s="784"/>
      <c r="O18" s="784"/>
      <c r="P18" s="785">
        <f t="shared" si="22"/>
        <v>0</v>
      </c>
      <c r="R18" s="252" t="s">
        <v>4493</v>
      </c>
      <c r="T18" s="253"/>
      <c r="V18" s="778"/>
      <c r="W18" s="246" t="str">
        <f t="shared" si="0"/>
        <v>Please complete all cells in row</v>
      </c>
      <c r="X18" s="778"/>
      <c r="Y18" s="247">
        <f t="shared" si="12"/>
        <v>1</v>
      </c>
      <c r="Z18" s="247">
        <f t="shared" si="13"/>
        <v>1</v>
      </c>
      <c r="AA18" s="247">
        <f t="shared" si="14"/>
        <v>1</v>
      </c>
      <c r="AB18" s="247">
        <f t="shared" si="15"/>
        <v>1</v>
      </c>
      <c r="AC18" s="247">
        <f t="shared" si="16"/>
        <v>1</v>
      </c>
      <c r="AE18" s="247">
        <f t="shared" si="17"/>
        <v>1</v>
      </c>
      <c r="AF18" s="247">
        <f t="shared" si="18"/>
        <v>1</v>
      </c>
      <c r="AG18" s="247">
        <f t="shared" si="19"/>
        <v>1</v>
      </c>
      <c r="AH18" s="247">
        <f t="shared" si="20"/>
        <v>1</v>
      </c>
      <c r="AI18" s="247">
        <f t="shared" si="21"/>
        <v>1</v>
      </c>
      <c r="AJ18" s="778"/>
    </row>
    <row r="19" spans="1:36" s="214" customFormat="1" ht="15.75" customHeight="1">
      <c r="B19" s="686" t="s">
        <v>4494</v>
      </c>
      <c r="C19" s="248" t="s">
        <v>677</v>
      </c>
      <c r="D19" s="248">
        <v>3</v>
      </c>
      <c r="E19" s="784"/>
      <c r="F19" s="784"/>
      <c r="G19" s="784"/>
      <c r="H19" s="784"/>
      <c r="I19" s="784"/>
      <c r="J19" s="607">
        <f t="shared" si="11"/>
        <v>0</v>
      </c>
      <c r="K19" s="784"/>
      <c r="L19" s="784"/>
      <c r="M19" s="784"/>
      <c r="N19" s="784"/>
      <c r="O19" s="784"/>
      <c r="P19" s="785">
        <f t="shared" si="22"/>
        <v>0</v>
      </c>
      <c r="R19" s="252" t="s">
        <v>4495</v>
      </c>
      <c r="T19" s="253"/>
      <c r="V19" s="778"/>
      <c r="W19" s="246" t="str">
        <f t="shared" si="0"/>
        <v>Please complete all cells in row</v>
      </c>
      <c r="X19" s="778"/>
      <c r="Y19" s="247">
        <f t="shared" si="12"/>
        <v>1</v>
      </c>
      <c r="Z19" s="247">
        <f t="shared" si="13"/>
        <v>1</v>
      </c>
      <c r="AA19" s="247">
        <f t="shared" si="14"/>
        <v>1</v>
      </c>
      <c r="AB19" s="247">
        <f t="shared" si="15"/>
        <v>1</v>
      </c>
      <c r="AC19" s="247">
        <f t="shared" si="16"/>
        <v>1</v>
      </c>
      <c r="AE19" s="247">
        <f t="shared" si="17"/>
        <v>1</v>
      </c>
      <c r="AF19" s="247">
        <f t="shared" si="18"/>
        <v>1</v>
      </c>
      <c r="AG19" s="247">
        <f t="shared" si="19"/>
        <v>1</v>
      </c>
      <c r="AH19" s="247">
        <f t="shared" si="20"/>
        <v>1</v>
      </c>
      <c r="AI19" s="247">
        <f t="shared" si="21"/>
        <v>1</v>
      </c>
      <c r="AJ19" s="778"/>
    </row>
    <row r="20" spans="1:36" s="214" customFormat="1" ht="15.75" customHeight="1" thickBot="1">
      <c r="A20" s="2575" t="s">
        <v>773</v>
      </c>
      <c r="B20" s="420" t="s">
        <v>4496</v>
      </c>
      <c r="C20" s="314" t="s">
        <v>677</v>
      </c>
      <c r="D20" s="314">
        <v>3</v>
      </c>
      <c r="E20" s="609">
        <f>IFERROR(SUM(E10:E19), 0)</f>
        <v>0</v>
      </c>
      <c r="F20" s="609">
        <f t="shared" ref="F20:I20" si="23">IFERROR(SUM(F10:F19), 0)</f>
        <v>0</v>
      </c>
      <c r="G20" s="609">
        <f t="shared" si="23"/>
        <v>0</v>
      </c>
      <c r="H20" s="609">
        <f t="shared" si="23"/>
        <v>0</v>
      </c>
      <c r="I20" s="609">
        <f t="shared" si="23"/>
        <v>0</v>
      </c>
      <c r="J20" s="609">
        <f>IFERROR(SUM(E20:I20), 0)</f>
        <v>0</v>
      </c>
      <c r="K20" s="609">
        <f t="shared" ref="K20:L20" si="24">IFERROR(SUM(K10:K19), 0)</f>
        <v>0</v>
      </c>
      <c r="L20" s="609">
        <f t="shared" si="24"/>
        <v>0</v>
      </c>
      <c r="M20" s="609">
        <f>IFERROR(SUM(M10:M19), 0)</f>
        <v>0</v>
      </c>
      <c r="N20" s="609">
        <f>IFERROR(SUM(N10:N19), 0)</f>
        <v>0</v>
      </c>
      <c r="O20" s="609">
        <f>IFERROR(SUM(O10:O19), 0)</f>
        <v>0</v>
      </c>
      <c r="P20" s="374">
        <f>IFERROR(SUM(K20:O20), 0)</f>
        <v>0</v>
      </c>
      <c r="R20" s="509" t="s">
        <v>4497</v>
      </c>
      <c r="T20" s="264"/>
      <c r="V20" s="778"/>
      <c r="W20" s="191"/>
      <c r="X20" s="778"/>
      <c r="AJ20" s="778"/>
    </row>
    <row r="21" spans="1:36" s="214" customFormat="1" ht="17.25" thickTop="1" thickBot="1">
      <c r="B21" s="786"/>
      <c r="C21" s="786"/>
      <c r="D21" s="786"/>
      <c r="E21" s="787"/>
      <c r="F21" s="787"/>
      <c r="G21" s="787"/>
      <c r="H21" s="787"/>
      <c r="I21" s="787"/>
      <c r="J21" s="787"/>
      <c r="K21" s="787"/>
      <c r="L21" s="787"/>
      <c r="M21" s="787"/>
      <c r="N21" s="787"/>
      <c r="O21" s="787"/>
      <c r="P21" s="787"/>
      <c r="R21" s="722"/>
      <c r="V21" s="778"/>
      <c r="W21" s="191"/>
      <c r="X21" s="778"/>
      <c r="AJ21" s="778"/>
    </row>
    <row r="22" spans="1:36" s="214" customFormat="1" ht="31.5" thickTop="1" thickBot="1">
      <c r="B22" s="352" t="s">
        <v>4498</v>
      </c>
      <c r="C22" s="353"/>
      <c r="D22" s="353"/>
      <c r="E22" s="788"/>
      <c r="F22" s="788"/>
      <c r="G22" s="789"/>
      <c r="H22" s="789"/>
      <c r="I22" s="789"/>
      <c r="J22" s="789"/>
      <c r="K22" s="789"/>
      <c r="L22" s="789"/>
      <c r="M22" s="789"/>
      <c r="N22" s="789"/>
      <c r="O22" s="789"/>
      <c r="P22" s="789"/>
      <c r="R22" s="722"/>
      <c r="V22" s="778"/>
      <c r="W22" s="191"/>
      <c r="X22" s="778"/>
      <c r="AJ22" s="778"/>
    </row>
    <row r="23" spans="1:36" s="214" customFormat="1" ht="15.75" customHeight="1" thickTop="1">
      <c r="A23" s="2575" t="s">
        <v>675</v>
      </c>
      <c r="B23" s="685" t="s">
        <v>4499</v>
      </c>
      <c r="C23" s="239" t="s">
        <v>677</v>
      </c>
      <c r="D23" s="239">
        <v>3</v>
      </c>
      <c r="E23" s="783"/>
      <c r="F23" s="783"/>
      <c r="G23" s="783"/>
      <c r="H23" s="783"/>
      <c r="I23" s="783"/>
      <c r="J23" s="605">
        <f>IFERROR(SUM(E23:I23), 0)</f>
        <v>0</v>
      </c>
      <c r="K23" s="783"/>
      <c r="L23" s="783"/>
      <c r="M23" s="783"/>
      <c r="N23" s="783"/>
      <c r="O23" s="783"/>
      <c r="P23" s="373">
        <f>IFERROR(SUM(K23:O23), 0)</f>
        <v>0</v>
      </c>
      <c r="R23" s="243" t="s">
        <v>4500</v>
      </c>
      <c r="T23" s="245"/>
      <c r="V23" s="778"/>
      <c r="W23" s="246" t="str">
        <f t="shared" ref="W23:W32" si="25">IF( SUM( Y23:AI23 ) = 0, 0, $Y$9 )</f>
        <v>Please complete all cells in row</v>
      </c>
      <c r="X23" s="778"/>
      <c r="Y23" s="247">
        <f t="shared" ref="Y23:Y32" si="26" xml:space="preserve"> IF( ISNUMBER( E23 ), 0, 1 )</f>
        <v>1</v>
      </c>
      <c r="Z23" s="247">
        <f t="shared" ref="Z23:Z32" si="27" xml:space="preserve"> IF( ISNUMBER( F23 ), 0, 1 )</f>
        <v>1</v>
      </c>
      <c r="AA23" s="247">
        <f t="shared" ref="AA23:AA32" si="28" xml:space="preserve"> IF( ISNUMBER( G23 ), 0, 1 )</f>
        <v>1</v>
      </c>
      <c r="AB23" s="247">
        <f t="shared" ref="AB23:AB32" si="29" xml:space="preserve"> IF( ISNUMBER( H23 ), 0, 1 )</f>
        <v>1</v>
      </c>
      <c r="AC23" s="247">
        <f t="shared" ref="AC23:AC32" si="30" xml:space="preserve"> IF( ISNUMBER( I23 ), 0, 1 )</f>
        <v>1</v>
      </c>
      <c r="AE23" s="247">
        <f t="shared" ref="AE23:AE32" si="31" xml:space="preserve"> IF( ISNUMBER( K23 ), 0, 1 )</f>
        <v>1</v>
      </c>
      <c r="AF23" s="247">
        <f t="shared" ref="AF23:AF32" si="32" xml:space="preserve"> IF( ISNUMBER( L23 ), 0, 1 )</f>
        <v>1</v>
      </c>
      <c r="AG23" s="247">
        <f t="shared" ref="AG23:AG32" si="33" xml:space="preserve"> IF( ISNUMBER( M23 ), 0, 1 )</f>
        <v>1</v>
      </c>
      <c r="AH23" s="247">
        <f t="shared" ref="AH23:AH32" si="34" xml:space="preserve"> IF( ISNUMBER( N23 ), 0, 1 )</f>
        <v>1</v>
      </c>
      <c r="AI23" s="247">
        <f t="shared" ref="AI23:AI32" si="35" xml:space="preserve"> IF( ISNUMBER( O23 ), 0, 1 )</f>
        <v>1</v>
      </c>
      <c r="AJ23" s="778"/>
    </row>
    <row r="24" spans="1:36" s="214" customFormat="1" ht="15.75" customHeight="1">
      <c r="B24" s="686" t="s">
        <v>4501</v>
      </c>
      <c r="C24" s="248" t="s">
        <v>677</v>
      </c>
      <c r="D24" s="248">
        <v>3</v>
      </c>
      <c r="E24" s="784"/>
      <c r="F24" s="784"/>
      <c r="G24" s="784"/>
      <c r="H24" s="784"/>
      <c r="I24" s="784"/>
      <c r="J24" s="607">
        <f t="shared" ref="J24:J32" si="36">IFERROR(SUM(E24:I24), 0)</f>
        <v>0</v>
      </c>
      <c r="K24" s="784"/>
      <c r="L24" s="784"/>
      <c r="M24" s="784"/>
      <c r="N24" s="784"/>
      <c r="O24" s="784"/>
      <c r="P24" s="785">
        <f t="shared" ref="P24:P32" si="37">IFERROR(SUM(K24:O24), 0)</f>
        <v>0</v>
      </c>
      <c r="R24" s="252" t="s">
        <v>4502</v>
      </c>
      <c r="T24" s="253"/>
      <c r="V24" s="778"/>
      <c r="W24" s="246" t="str">
        <f t="shared" si="25"/>
        <v>Please complete all cells in row</v>
      </c>
      <c r="X24" s="778"/>
      <c r="Y24" s="247">
        <f t="shared" si="26"/>
        <v>1</v>
      </c>
      <c r="Z24" s="247">
        <f t="shared" si="27"/>
        <v>1</v>
      </c>
      <c r="AA24" s="247">
        <f t="shared" si="28"/>
        <v>1</v>
      </c>
      <c r="AB24" s="247">
        <f t="shared" si="29"/>
        <v>1</v>
      </c>
      <c r="AC24" s="247">
        <f t="shared" si="30"/>
        <v>1</v>
      </c>
      <c r="AE24" s="247">
        <f t="shared" si="31"/>
        <v>1</v>
      </c>
      <c r="AF24" s="247">
        <f t="shared" si="32"/>
        <v>1</v>
      </c>
      <c r="AG24" s="247">
        <f t="shared" si="33"/>
        <v>1</v>
      </c>
      <c r="AH24" s="247">
        <f t="shared" si="34"/>
        <v>1</v>
      </c>
      <c r="AI24" s="247">
        <f t="shared" si="35"/>
        <v>1</v>
      </c>
      <c r="AJ24" s="778"/>
    </row>
    <row r="25" spans="1:36" s="214" customFormat="1" ht="15.75" customHeight="1">
      <c r="B25" s="686" t="s">
        <v>4503</v>
      </c>
      <c r="C25" s="248" t="s">
        <v>677</v>
      </c>
      <c r="D25" s="248">
        <v>3</v>
      </c>
      <c r="E25" s="784"/>
      <c r="F25" s="784"/>
      <c r="G25" s="784"/>
      <c r="H25" s="784"/>
      <c r="I25" s="784"/>
      <c r="J25" s="607">
        <f t="shared" si="36"/>
        <v>0</v>
      </c>
      <c r="K25" s="784"/>
      <c r="L25" s="784"/>
      <c r="M25" s="784"/>
      <c r="N25" s="784"/>
      <c r="O25" s="784"/>
      <c r="P25" s="785">
        <f t="shared" si="37"/>
        <v>0</v>
      </c>
      <c r="R25" s="252" t="s">
        <v>4504</v>
      </c>
      <c r="T25" s="253"/>
      <c r="V25" s="778"/>
      <c r="W25" s="246" t="str">
        <f t="shared" si="25"/>
        <v>Please complete all cells in row</v>
      </c>
      <c r="X25" s="778"/>
      <c r="Y25" s="247">
        <f t="shared" si="26"/>
        <v>1</v>
      </c>
      <c r="Z25" s="247">
        <f t="shared" si="27"/>
        <v>1</v>
      </c>
      <c r="AA25" s="247">
        <f t="shared" si="28"/>
        <v>1</v>
      </c>
      <c r="AB25" s="247">
        <f t="shared" si="29"/>
        <v>1</v>
      </c>
      <c r="AC25" s="247">
        <f t="shared" si="30"/>
        <v>1</v>
      </c>
      <c r="AE25" s="247">
        <f t="shared" si="31"/>
        <v>1</v>
      </c>
      <c r="AF25" s="247">
        <f t="shared" si="32"/>
        <v>1</v>
      </c>
      <c r="AG25" s="247">
        <f t="shared" si="33"/>
        <v>1</v>
      </c>
      <c r="AH25" s="247">
        <f t="shared" si="34"/>
        <v>1</v>
      </c>
      <c r="AI25" s="247">
        <f t="shared" si="35"/>
        <v>1</v>
      </c>
      <c r="AJ25" s="778"/>
    </row>
    <row r="26" spans="1:36" s="214" customFormat="1" ht="15.75" customHeight="1">
      <c r="B26" s="686" t="s">
        <v>4505</v>
      </c>
      <c r="C26" s="248" t="s">
        <v>677</v>
      </c>
      <c r="D26" s="248">
        <v>3</v>
      </c>
      <c r="E26" s="784"/>
      <c r="F26" s="784"/>
      <c r="G26" s="784"/>
      <c r="H26" s="784"/>
      <c r="I26" s="784"/>
      <c r="J26" s="607">
        <f t="shared" si="36"/>
        <v>0</v>
      </c>
      <c r="K26" s="784"/>
      <c r="L26" s="784"/>
      <c r="M26" s="784"/>
      <c r="N26" s="784"/>
      <c r="O26" s="784"/>
      <c r="P26" s="785">
        <f>IFERROR(SUM(K26:O26), 0)</f>
        <v>0</v>
      </c>
      <c r="R26" s="252" t="s">
        <v>4506</v>
      </c>
      <c r="T26" s="253"/>
      <c r="V26" s="778"/>
      <c r="W26" s="246" t="str">
        <f t="shared" si="25"/>
        <v>Please complete all cells in row</v>
      </c>
      <c r="X26" s="778"/>
      <c r="Y26" s="247">
        <f t="shared" si="26"/>
        <v>1</v>
      </c>
      <c r="Z26" s="247">
        <f t="shared" si="27"/>
        <v>1</v>
      </c>
      <c r="AA26" s="247">
        <f t="shared" si="28"/>
        <v>1</v>
      </c>
      <c r="AB26" s="247">
        <f t="shared" si="29"/>
        <v>1</v>
      </c>
      <c r="AC26" s="247">
        <f t="shared" si="30"/>
        <v>1</v>
      </c>
      <c r="AE26" s="247">
        <f t="shared" si="31"/>
        <v>1</v>
      </c>
      <c r="AF26" s="247">
        <f t="shared" si="32"/>
        <v>1</v>
      </c>
      <c r="AG26" s="247">
        <f t="shared" si="33"/>
        <v>1</v>
      </c>
      <c r="AH26" s="247">
        <f t="shared" si="34"/>
        <v>1</v>
      </c>
      <c r="AI26" s="247">
        <f t="shared" si="35"/>
        <v>1</v>
      </c>
      <c r="AJ26" s="778"/>
    </row>
    <row r="27" spans="1:36" s="214" customFormat="1" ht="15.75" customHeight="1">
      <c r="B27" s="686" t="s">
        <v>4507</v>
      </c>
      <c r="C27" s="248" t="s">
        <v>677</v>
      </c>
      <c r="D27" s="248">
        <v>3</v>
      </c>
      <c r="E27" s="784"/>
      <c r="F27" s="784"/>
      <c r="G27" s="784"/>
      <c r="H27" s="784"/>
      <c r="I27" s="784"/>
      <c r="J27" s="607">
        <f t="shared" si="36"/>
        <v>0</v>
      </c>
      <c r="K27" s="784"/>
      <c r="L27" s="784"/>
      <c r="M27" s="784"/>
      <c r="N27" s="784"/>
      <c r="O27" s="784"/>
      <c r="P27" s="785">
        <f t="shared" si="37"/>
        <v>0</v>
      </c>
      <c r="R27" s="252" t="s">
        <v>4508</v>
      </c>
      <c r="T27" s="253"/>
      <c r="V27" s="778"/>
      <c r="W27" s="246" t="str">
        <f t="shared" si="25"/>
        <v>Please complete all cells in row</v>
      </c>
      <c r="X27" s="778"/>
      <c r="Y27" s="247">
        <f t="shared" si="26"/>
        <v>1</v>
      </c>
      <c r="Z27" s="247">
        <f t="shared" si="27"/>
        <v>1</v>
      </c>
      <c r="AA27" s="247">
        <f t="shared" si="28"/>
        <v>1</v>
      </c>
      <c r="AB27" s="247">
        <f t="shared" si="29"/>
        <v>1</v>
      </c>
      <c r="AC27" s="247">
        <f t="shared" si="30"/>
        <v>1</v>
      </c>
      <c r="AE27" s="247">
        <f t="shared" si="31"/>
        <v>1</v>
      </c>
      <c r="AF27" s="247">
        <f t="shared" si="32"/>
        <v>1</v>
      </c>
      <c r="AG27" s="247">
        <f t="shared" si="33"/>
        <v>1</v>
      </c>
      <c r="AH27" s="247">
        <f t="shared" si="34"/>
        <v>1</v>
      </c>
      <c r="AI27" s="247">
        <f t="shared" si="35"/>
        <v>1</v>
      </c>
      <c r="AJ27" s="778"/>
    </row>
    <row r="28" spans="1:36" s="214" customFormat="1" ht="15.75" customHeight="1">
      <c r="B28" s="686" t="s">
        <v>4509</v>
      </c>
      <c r="C28" s="248" t="s">
        <v>677</v>
      </c>
      <c r="D28" s="248">
        <v>3</v>
      </c>
      <c r="E28" s="784"/>
      <c r="F28" s="784"/>
      <c r="G28" s="784"/>
      <c r="H28" s="784"/>
      <c r="I28" s="784"/>
      <c r="J28" s="607">
        <f t="shared" si="36"/>
        <v>0</v>
      </c>
      <c r="K28" s="784"/>
      <c r="L28" s="784"/>
      <c r="M28" s="784"/>
      <c r="N28" s="784"/>
      <c r="O28" s="784"/>
      <c r="P28" s="785">
        <f t="shared" si="37"/>
        <v>0</v>
      </c>
      <c r="R28" s="252" t="s">
        <v>4510</v>
      </c>
      <c r="T28" s="253"/>
      <c r="V28" s="778"/>
      <c r="W28" s="246" t="str">
        <f t="shared" si="25"/>
        <v>Please complete all cells in row</v>
      </c>
      <c r="X28" s="778"/>
      <c r="Y28" s="247">
        <f t="shared" si="26"/>
        <v>1</v>
      </c>
      <c r="Z28" s="247">
        <f t="shared" si="27"/>
        <v>1</v>
      </c>
      <c r="AA28" s="247">
        <f t="shared" si="28"/>
        <v>1</v>
      </c>
      <c r="AB28" s="247">
        <f t="shared" si="29"/>
        <v>1</v>
      </c>
      <c r="AC28" s="247">
        <f t="shared" si="30"/>
        <v>1</v>
      </c>
      <c r="AE28" s="247">
        <f t="shared" si="31"/>
        <v>1</v>
      </c>
      <c r="AF28" s="247">
        <f t="shared" si="32"/>
        <v>1</v>
      </c>
      <c r="AG28" s="247">
        <f t="shared" si="33"/>
        <v>1</v>
      </c>
      <c r="AH28" s="247">
        <f t="shared" si="34"/>
        <v>1</v>
      </c>
      <c r="AI28" s="247">
        <f t="shared" si="35"/>
        <v>1</v>
      </c>
      <c r="AJ28" s="778"/>
    </row>
    <row r="29" spans="1:36" s="214" customFormat="1" ht="15.75" customHeight="1">
      <c r="B29" s="686" t="s">
        <v>4511</v>
      </c>
      <c r="C29" s="248" t="s">
        <v>677</v>
      </c>
      <c r="D29" s="248">
        <v>3</v>
      </c>
      <c r="E29" s="784"/>
      <c r="F29" s="784"/>
      <c r="G29" s="784"/>
      <c r="H29" s="784"/>
      <c r="I29" s="784"/>
      <c r="J29" s="607">
        <f t="shared" si="36"/>
        <v>0</v>
      </c>
      <c r="K29" s="784"/>
      <c r="L29" s="784"/>
      <c r="M29" s="784"/>
      <c r="N29" s="784"/>
      <c r="O29" s="784"/>
      <c r="P29" s="785">
        <f t="shared" si="37"/>
        <v>0</v>
      </c>
      <c r="R29" s="252" t="s">
        <v>4512</v>
      </c>
      <c r="T29" s="253"/>
      <c r="V29" s="778"/>
      <c r="W29" s="246" t="str">
        <f t="shared" si="25"/>
        <v>Please complete all cells in row</v>
      </c>
      <c r="X29" s="778"/>
      <c r="Y29" s="247">
        <f t="shared" si="26"/>
        <v>1</v>
      </c>
      <c r="Z29" s="247">
        <f t="shared" si="27"/>
        <v>1</v>
      </c>
      <c r="AA29" s="247">
        <f t="shared" si="28"/>
        <v>1</v>
      </c>
      <c r="AB29" s="247">
        <f t="shared" si="29"/>
        <v>1</v>
      </c>
      <c r="AC29" s="247">
        <f t="shared" si="30"/>
        <v>1</v>
      </c>
      <c r="AE29" s="247">
        <f t="shared" si="31"/>
        <v>1</v>
      </c>
      <c r="AF29" s="247">
        <f t="shared" si="32"/>
        <v>1</v>
      </c>
      <c r="AG29" s="247">
        <f t="shared" si="33"/>
        <v>1</v>
      </c>
      <c r="AH29" s="247">
        <f t="shared" si="34"/>
        <v>1</v>
      </c>
      <c r="AI29" s="247">
        <f t="shared" si="35"/>
        <v>1</v>
      </c>
      <c r="AJ29" s="778"/>
    </row>
    <row r="30" spans="1:36" s="214" customFormat="1" ht="15.75" customHeight="1">
      <c r="B30" s="686" t="s">
        <v>4513</v>
      </c>
      <c r="C30" s="248" t="s">
        <v>677</v>
      </c>
      <c r="D30" s="248">
        <v>3</v>
      </c>
      <c r="E30" s="784"/>
      <c r="F30" s="784"/>
      <c r="G30" s="784"/>
      <c r="H30" s="784"/>
      <c r="I30" s="784"/>
      <c r="J30" s="607">
        <f t="shared" si="36"/>
        <v>0</v>
      </c>
      <c r="K30" s="784"/>
      <c r="L30" s="784"/>
      <c r="M30" s="784"/>
      <c r="N30" s="784"/>
      <c r="O30" s="784"/>
      <c r="P30" s="785">
        <f t="shared" si="37"/>
        <v>0</v>
      </c>
      <c r="R30" s="252" t="s">
        <v>4514</v>
      </c>
      <c r="T30" s="253"/>
      <c r="V30" s="778"/>
      <c r="W30" s="246" t="str">
        <f t="shared" si="25"/>
        <v>Please complete all cells in row</v>
      </c>
      <c r="X30" s="778"/>
      <c r="Y30" s="247">
        <f t="shared" si="26"/>
        <v>1</v>
      </c>
      <c r="Z30" s="247">
        <f t="shared" si="27"/>
        <v>1</v>
      </c>
      <c r="AA30" s="247">
        <f t="shared" si="28"/>
        <v>1</v>
      </c>
      <c r="AB30" s="247">
        <f t="shared" si="29"/>
        <v>1</v>
      </c>
      <c r="AC30" s="247">
        <f t="shared" si="30"/>
        <v>1</v>
      </c>
      <c r="AE30" s="247">
        <f t="shared" si="31"/>
        <v>1</v>
      </c>
      <c r="AF30" s="247">
        <f t="shared" si="32"/>
        <v>1</v>
      </c>
      <c r="AG30" s="247">
        <f t="shared" si="33"/>
        <v>1</v>
      </c>
      <c r="AH30" s="247">
        <f t="shared" si="34"/>
        <v>1</v>
      </c>
      <c r="AI30" s="247">
        <f t="shared" si="35"/>
        <v>1</v>
      </c>
      <c r="AJ30" s="778"/>
    </row>
    <row r="31" spans="1:36" s="214" customFormat="1" ht="15.75" customHeight="1">
      <c r="B31" s="686" t="s">
        <v>4515</v>
      </c>
      <c r="C31" s="248" t="s">
        <v>677</v>
      </c>
      <c r="D31" s="248">
        <v>3</v>
      </c>
      <c r="E31" s="784"/>
      <c r="F31" s="784"/>
      <c r="G31" s="784"/>
      <c r="H31" s="784"/>
      <c r="I31" s="784"/>
      <c r="J31" s="607">
        <f t="shared" si="36"/>
        <v>0</v>
      </c>
      <c r="K31" s="784"/>
      <c r="L31" s="784"/>
      <c r="M31" s="784"/>
      <c r="N31" s="784"/>
      <c r="O31" s="784"/>
      <c r="P31" s="785">
        <f t="shared" si="37"/>
        <v>0</v>
      </c>
      <c r="R31" s="252" t="s">
        <v>4516</v>
      </c>
      <c r="T31" s="253"/>
      <c r="V31" s="778"/>
      <c r="W31" s="246" t="str">
        <f t="shared" si="25"/>
        <v>Please complete all cells in row</v>
      </c>
      <c r="X31" s="778"/>
      <c r="Y31" s="247">
        <f t="shared" si="26"/>
        <v>1</v>
      </c>
      <c r="Z31" s="247">
        <f t="shared" si="27"/>
        <v>1</v>
      </c>
      <c r="AA31" s="247">
        <f t="shared" si="28"/>
        <v>1</v>
      </c>
      <c r="AB31" s="247">
        <f t="shared" si="29"/>
        <v>1</v>
      </c>
      <c r="AC31" s="247">
        <f t="shared" si="30"/>
        <v>1</v>
      </c>
      <c r="AE31" s="247">
        <f t="shared" si="31"/>
        <v>1</v>
      </c>
      <c r="AF31" s="247">
        <f t="shared" si="32"/>
        <v>1</v>
      </c>
      <c r="AG31" s="247">
        <f t="shared" si="33"/>
        <v>1</v>
      </c>
      <c r="AH31" s="247">
        <f t="shared" si="34"/>
        <v>1</v>
      </c>
      <c r="AI31" s="247">
        <f t="shared" si="35"/>
        <v>1</v>
      </c>
      <c r="AJ31" s="778"/>
    </row>
    <row r="32" spans="1:36" s="214" customFormat="1" ht="15.75" customHeight="1">
      <c r="B32" s="686" t="s">
        <v>4517</v>
      </c>
      <c r="C32" s="248" t="s">
        <v>677</v>
      </c>
      <c r="D32" s="248">
        <v>3</v>
      </c>
      <c r="E32" s="784"/>
      <c r="F32" s="784"/>
      <c r="G32" s="784"/>
      <c r="H32" s="784"/>
      <c r="I32" s="784"/>
      <c r="J32" s="607">
        <f t="shared" si="36"/>
        <v>0</v>
      </c>
      <c r="K32" s="784"/>
      <c r="L32" s="784"/>
      <c r="M32" s="784"/>
      <c r="N32" s="784"/>
      <c r="O32" s="784"/>
      <c r="P32" s="785">
        <f t="shared" si="37"/>
        <v>0</v>
      </c>
      <c r="R32" s="252" t="s">
        <v>4518</v>
      </c>
      <c r="T32" s="253"/>
      <c r="V32" s="778"/>
      <c r="W32" s="246" t="str">
        <f t="shared" si="25"/>
        <v>Please complete all cells in row</v>
      </c>
      <c r="X32" s="778"/>
      <c r="Y32" s="247">
        <f t="shared" si="26"/>
        <v>1</v>
      </c>
      <c r="Z32" s="247">
        <f t="shared" si="27"/>
        <v>1</v>
      </c>
      <c r="AA32" s="247">
        <f t="shared" si="28"/>
        <v>1</v>
      </c>
      <c r="AB32" s="247">
        <f t="shared" si="29"/>
        <v>1</v>
      </c>
      <c r="AC32" s="247">
        <f t="shared" si="30"/>
        <v>1</v>
      </c>
      <c r="AE32" s="247">
        <f t="shared" si="31"/>
        <v>1</v>
      </c>
      <c r="AF32" s="247">
        <f t="shared" si="32"/>
        <v>1</v>
      </c>
      <c r="AG32" s="247">
        <f t="shared" si="33"/>
        <v>1</v>
      </c>
      <c r="AH32" s="247">
        <f t="shared" si="34"/>
        <v>1</v>
      </c>
      <c r="AI32" s="247">
        <f t="shared" si="35"/>
        <v>1</v>
      </c>
      <c r="AJ32" s="778"/>
    </row>
    <row r="33" spans="1:36" s="214" customFormat="1" ht="15.75" customHeight="1" thickBot="1">
      <c r="A33" s="2575" t="s">
        <v>773</v>
      </c>
      <c r="B33" s="420" t="s">
        <v>4519</v>
      </c>
      <c r="C33" s="314" t="s">
        <v>677</v>
      </c>
      <c r="D33" s="314">
        <v>3</v>
      </c>
      <c r="E33" s="609">
        <f>IFERROR(SUM(E23:E32), 0)</f>
        <v>0</v>
      </c>
      <c r="F33" s="609">
        <f t="shared" ref="F33" si="38">IFERROR(SUM(F23:F32), 0)</f>
        <v>0</v>
      </c>
      <c r="G33" s="609">
        <f>IFERROR(SUM(G23:G32), 0)</f>
        <v>0</v>
      </c>
      <c r="H33" s="609">
        <f t="shared" ref="H33:I33" si="39">IFERROR(SUM(H23:H32), 0)</f>
        <v>0</v>
      </c>
      <c r="I33" s="609">
        <f t="shared" si="39"/>
        <v>0</v>
      </c>
      <c r="J33" s="609">
        <f>IFERROR(SUM(E33:I33), 0)</f>
        <v>0</v>
      </c>
      <c r="K33" s="609">
        <f t="shared" ref="K33:M33" si="40">IFERROR(SUM(K23:K32), 0)</f>
        <v>0</v>
      </c>
      <c r="L33" s="609">
        <f t="shared" si="40"/>
        <v>0</v>
      </c>
      <c r="M33" s="609">
        <f t="shared" si="40"/>
        <v>0</v>
      </c>
      <c r="N33" s="609">
        <f>IFERROR(SUM(N23:N32), 0)</f>
        <v>0</v>
      </c>
      <c r="O33" s="609">
        <f>IFERROR(SUM(O23:O32), 0)</f>
        <v>0</v>
      </c>
      <c r="P33" s="374">
        <f>IFERROR(SUM(K33:O33), 0)</f>
        <v>0</v>
      </c>
      <c r="R33" s="2226" t="s">
        <v>4520</v>
      </c>
      <c r="T33" s="264"/>
      <c r="V33" s="778"/>
      <c r="W33" s="191"/>
      <c r="X33" s="778"/>
      <c r="AJ33" s="778"/>
    </row>
    <row r="34" spans="1:36" ht="33" customHeight="1" thickTop="1">
      <c r="A34" s="214"/>
      <c r="B34" s="790"/>
      <c r="C34" s="790"/>
      <c r="D34" s="790"/>
      <c r="E34" s="790"/>
      <c r="F34" s="791"/>
      <c r="G34" s="791"/>
      <c r="H34" s="791"/>
      <c r="I34" s="791"/>
      <c r="J34" s="791"/>
      <c r="K34" s="791"/>
      <c r="L34" s="792"/>
      <c r="M34" s="214"/>
      <c r="N34" s="214"/>
      <c r="O34" s="214"/>
      <c r="P34" s="214"/>
      <c r="Q34" s="214"/>
      <c r="R34" s="214"/>
      <c r="S34" s="214"/>
      <c r="U34" s="2575" t="s">
        <v>815</v>
      </c>
      <c r="Y34" s="214"/>
      <c r="Z34" s="214"/>
      <c r="AA34" s="214"/>
      <c r="AB34" s="214"/>
      <c r="AC34" s="214"/>
      <c r="AD34" s="214"/>
      <c r="AE34" s="214"/>
      <c r="AF34" s="214"/>
      <c r="AG34" s="214"/>
      <c r="AH34" s="214"/>
      <c r="AI34" s="214"/>
    </row>
    <row r="35" spans="1:36" ht="15.75" customHeight="1">
      <c r="A35" s="214"/>
      <c r="B35" s="793"/>
      <c r="C35" s="793"/>
      <c r="D35" s="793"/>
      <c r="E35" s="782"/>
      <c r="F35" s="790"/>
      <c r="G35" s="790"/>
      <c r="H35" s="790"/>
      <c r="I35" s="790"/>
      <c r="J35" s="790"/>
      <c r="K35" s="790"/>
      <c r="L35" s="790"/>
      <c r="M35" s="214"/>
      <c r="N35" s="214"/>
      <c r="O35" s="214"/>
      <c r="P35" s="214"/>
      <c r="Q35" s="214"/>
      <c r="R35" s="214"/>
      <c r="S35" s="214"/>
      <c r="T35" s="214"/>
      <c r="U35" s="214"/>
      <c r="Y35" s="214"/>
      <c r="Z35" s="214"/>
      <c r="AA35" s="214"/>
      <c r="AB35" s="214"/>
      <c r="AC35" s="214"/>
      <c r="AD35" s="214"/>
      <c r="AE35" s="214"/>
      <c r="AF35" s="214"/>
      <c r="AG35" s="214"/>
      <c r="AH35" s="214"/>
      <c r="AI35" s="214"/>
    </row>
    <row r="36" spans="1:36" ht="15.75" customHeight="1">
      <c r="A36" s="214"/>
      <c r="B36" s="214"/>
      <c r="C36" s="214"/>
      <c r="D36" s="214"/>
      <c r="E36" s="214"/>
      <c r="F36" s="214"/>
      <c r="G36" s="214"/>
      <c r="H36" s="214"/>
      <c r="I36" s="214"/>
      <c r="J36" s="214"/>
      <c r="K36" s="214"/>
      <c r="L36" s="214"/>
      <c r="M36" s="214"/>
      <c r="N36" s="214"/>
      <c r="O36" s="214"/>
      <c r="P36" s="214"/>
      <c r="Q36" s="214"/>
      <c r="R36" s="214"/>
      <c r="S36" s="214"/>
      <c r="T36" s="214"/>
      <c r="U36" s="214"/>
      <c r="Y36" s="214"/>
      <c r="Z36" s="214"/>
      <c r="AA36" s="214"/>
      <c r="AB36" s="214"/>
      <c r="AC36" s="214"/>
      <c r="AD36" s="214"/>
      <c r="AE36" s="214"/>
      <c r="AF36" s="214"/>
      <c r="AG36" s="214"/>
      <c r="AH36" s="214"/>
      <c r="AI36" s="214"/>
    </row>
    <row r="37" spans="1:36" ht="15.75" customHeight="1">
      <c r="A37" s="214"/>
      <c r="B37" s="214"/>
      <c r="C37" s="214"/>
      <c r="D37" s="214"/>
      <c r="E37" s="214"/>
      <c r="F37" s="214"/>
      <c r="G37" s="214"/>
      <c r="H37" s="214"/>
      <c r="I37" s="214"/>
      <c r="J37" s="214"/>
      <c r="K37" s="214"/>
      <c r="L37" s="214"/>
      <c r="M37" s="214"/>
      <c r="N37" s="214"/>
      <c r="O37" s="214"/>
      <c r="P37" s="214"/>
      <c r="Q37" s="214"/>
      <c r="R37" s="214"/>
      <c r="S37" s="214"/>
      <c r="T37" s="214"/>
      <c r="U37" s="214"/>
    </row>
    <row r="38" spans="1:36" ht="15.75" customHeight="1">
      <c r="A38" s="214"/>
      <c r="B38" s="214"/>
      <c r="C38" s="214"/>
      <c r="D38" s="214"/>
      <c r="E38" s="214"/>
      <c r="F38" s="214"/>
      <c r="G38" s="214"/>
      <c r="H38" s="214"/>
      <c r="I38" s="214"/>
      <c r="J38" s="214"/>
      <c r="K38" s="214"/>
      <c r="L38" s="214"/>
      <c r="M38" s="214"/>
      <c r="N38" s="214"/>
      <c r="O38" s="214"/>
      <c r="P38" s="214"/>
      <c r="Q38" s="214"/>
      <c r="R38" s="214"/>
      <c r="S38" s="214"/>
      <c r="T38" s="214"/>
      <c r="U38" s="214"/>
    </row>
    <row r="39" spans="1:36" ht="15.75" customHeight="1">
      <c r="A39" s="214"/>
      <c r="B39" s="214"/>
      <c r="C39" s="214"/>
      <c r="D39" s="214"/>
      <c r="E39" s="214"/>
      <c r="F39" s="214"/>
      <c r="G39" s="214"/>
      <c r="H39" s="214"/>
      <c r="I39" s="214"/>
      <c r="J39" s="214"/>
      <c r="K39" s="214"/>
      <c r="L39" s="214"/>
      <c r="M39" s="214"/>
      <c r="N39" s="214"/>
      <c r="O39" s="214"/>
      <c r="P39" s="214"/>
      <c r="Q39" s="214"/>
      <c r="R39" s="214"/>
      <c r="S39" s="214"/>
      <c r="T39" s="214"/>
      <c r="U39" s="214"/>
    </row>
  </sheetData>
  <sheetProtection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168" priority="13" operator="equal">
      <formula>0</formula>
    </cfRule>
  </conditionalFormatting>
  <conditionalFormatting sqref="W23:W33">
    <cfRule type="cellIs" dxfId="167"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B1" zoomScaleNormal="100" zoomScaleSheetLayoutView="100" workbookViewId="0">
      <selection activeCell="B1" sqref="B1:D1"/>
    </sheetView>
  </sheetViews>
  <sheetFormatPr defaultColWidth="9" defaultRowHeight="15"/>
  <cols>
    <col min="1" max="1" width="11.5" style="14" hidden="1" customWidth="1"/>
    <col min="2" max="2" width="43.625" style="14" customWidth="1"/>
    <col min="3" max="3" width="7" style="14" customWidth="1"/>
    <col min="4" max="4" width="5.5" style="14" customWidth="1"/>
    <col min="5" max="22" width="12.5" style="14" customWidth="1"/>
    <col min="23" max="23" width="1.625" style="14" customWidth="1"/>
    <col min="24" max="24" width="12.5" style="14" customWidth="1"/>
    <col min="25" max="25" width="1.625" style="14" customWidth="1"/>
    <col min="26" max="26" width="33.625" style="14" customWidth="1"/>
    <col min="27" max="27" width="9" style="14" hidden="1" customWidth="1"/>
    <col min="28" max="28" width="1.625" style="14" customWidth="1"/>
    <col min="29" max="29" width="25" style="14" customWidth="1"/>
    <col min="30" max="30" width="1.625" style="14" customWidth="1"/>
    <col min="31" max="38" width="5.125" style="14" hidden="1" customWidth="1"/>
    <col min="39" max="39" width="1.625" style="14" hidden="1" customWidth="1"/>
    <col min="40" max="47" width="5.125" style="14" hidden="1" customWidth="1"/>
    <col min="48" max="48" width="1.625" style="14" hidden="1" customWidth="1"/>
    <col min="49" max="49" width="1.625" style="14" customWidth="1"/>
    <col min="50" max="16384" width="9" style="14"/>
  </cols>
  <sheetData>
    <row r="1" spans="1:58" ht="23.25">
      <c r="A1" s="191"/>
      <c r="B1" s="794" t="s">
        <v>4521</v>
      </c>
      <c r="C1" s="794"/>
      <c r="D1" s="794"/>
      <c r="E1" s="191"/>
      <c r="F1" s="191"/>
      <c r="G1" s="191"/>
      <c r="H1" s="191"/>
      <c r="I1" s="191"/>
      <c r="J1" s="191"/>
      <c r="K1" s="191"/>
      <c r="L1" s="191"/>
      <c r="M1" s="191"/>
      <c r="N1" s="191"/>
      <c r="O1" s="191"/>
      <c r="P1" s="191"/>
      <c r="Q1" s="191"/>
      <c r="R1" s="191"/>
      <c r="S1" s="191"/>
      <c r="T1" s="191"/>
      <c r="U1" s="191"/>
      <c r="V1" s="191"/>
      <c r="W1" s="191"/>
      <c r="X1" s="191"/>
      <c r="Y1" s="191"/>
      <c r="Z1" s="191"/>
      <c r="AA1" s="191"/>
      <c r="AB1" s="210"/>
      <c r="AC1" s="191"/>
      <c r="AD1" s="210"/>
      <c r="AE1" s="191"/>
      <c r="AF1" s="191"/>
      <c r="AG1" s="191"/>
      <c r="AH1" s="191"/>
      <c r="AI1" s="191"/>
      <c r="AJ1" s="191"/>
      <c r="AK1" s="191"/>
      <c r="AL1" s="191"/>
      <c r="AM1" s="191"/>
      <c r="AN1" s="191"/>
      <c r="AO1" s="191"/>
      <c r="AP1" s="191"/>
      <c r="AQ1" s="191"/>
      <c r="AR1" s="191"/>
      <c r="AS1" s="191"/>
      <c r="AT1" s="191"/>
      <c r="AU1" s="191"/>
      <c r="AV1" s="210"/>
      <c r="AW1" s="191"/>
      <c r="AX1" s="191"/>
      <c r="AY1" s="191"/>
      <c r="AZ1" s="191"/>
      <c r="BA1" s="191"/>
      <c r="BB1" s="191"/>
      <c r="BC1" s="191"/>
      <c r="BD1" s="191"/>
      <c r="BE1" s="191"/>
      <c r="BF1" s="191"/>
    </row>
    <row r="2" spans="1:58" ht="23.25">
      <c r="A2" s="191"/>
      <c r="B2" s="794" t="str">
        <f>SelectCompany!B4</f>
        <v>South West Water (whole area)</v>
      </c>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210"/>
      <c r="AC2" s="191"/>
      <c r="AD2" s="210"/>
      <c r="AE2" s="191"/>
      <c r="AF2" s="191"/>
      <c r="AG2" s="191"/>
      <c r="AH2" s="191"/>
      <c r="AI2" s="191"/>
      <c r="AJ2" s="191"/>
      <c r="AK2" s="191"/>
      <c r="AL2" s="191"/>
      <c r="AM2" s="191"/>
      <c r="AN2" s="191"/>
      <c r="AO2" s="191"/>
      <c r="AP2" s="191"/>
      <c r="AQ2" s="191"/>
      <c r="AR2" s="191"/>
      <c r="AS2" s="191"/>
      <c r="AT2" s="191"/>
      <c r="AU2" s="191"/>
      <c r="AV2" s="210"/>
      <c r="AW2" s="191"/>
      <c r="AX2" s="191"/>
      <c r="AY2" s="191"/>
      <c r="AZ2" s="191"/>
      <c r="BA2" s="191"/>
      <c r="BB2" s="191"/>
      <c r="BC2" s="191"/>
      <c r="BD2" s="191"/>
      <c r="BE2" s="191"/>
      <c r="BF2" s="191"/>
    </row>
    <row r="3" spans="1:58" ht="19.5">
      <c r="A3" s="191"/>
      <c r="B3" s="3410" t="s">
        <v>4522</v>
      </c>
      <c r="C3" s="3277"/>
      <c r="D3" s="3277"/>
      <c r="E3" s="3277"/>
      <c r="F3" s="3277"/>
      <c r="G3" s="3277"/>
      <c r="H3" s="3277"/>
      <c r="I3" s="3277"/>
      <c r="J3" s="3277"/>
      <c r="K3" s="3277"/>
      <c r="L3" s="3277"/>
      <c r="M3" s="3277"/>
      <c r="N3" s="3277"/>
      <c r="O3" s="3277"/>
      <c r="P3" s="3277"/>
      <c r="Q3" s="3277"/>
      <c r="R3" s="3277"/>
      <c r="S3" s="3277"/>
      <c r="T3" s="3277"/>
      <c r="U3" s="3277"/>
      <c r="V3" s="3277"/>
      <c r="W3" s="3277"/>
      <c r="X3" s="3277"/>
      <c r="Y3" s="3277"/>
      <c r="Z3" s="3277"/>
      <c r="AA3" s="191"/>
      <c r="AB3" s="210"/>
      <c r="AC3" s="1830" t="s">
        <v>658</v>
      </c>
      <c r="AD3" s="210"/>
      <c r="AE3" s="191"/>
      <c r="AF3" s="191"/>
      <c r="AG3" s="191"/>
      <c r="AH3" s="191"/>
      <c r="AI3" s="191"/>
      <c r="AJ3" s="191"/>
      <c r="AK3" s="191"/>
      <c r="AL3" s="191"/>
      <c r="AM3" s="191"/>
      <c r="AN3" s="191"/>
      <c r="AO3" s="191"/>
      <c r="AP3" s="191"/>
      <c r="AQ3" s="191"/>
      <c r="AR3" s="191"/>
      <c r="AS3" s="191"/>
      <c r="AT3" s="191"/>
      <c r="AU3" s="191"/>
      <c r="AV3" s="210"/>
      <c r="AW3" s="191"/>
      <c r="AX3" s="191"/>
      <c r="AY3" s="191"/>
      <c r="AZ3" s="191"/>
      <c r="BA3" s="191"/>
      <c r="BB3" s="191"/>
      <c r="BC3" s="191"/>
      <c r="BD3" s="191"/>
      <c r="BE3" s="191"/>
      <c r="BF3" s="191"/>
    </row>
    <row r="4" spans="1:58" ht="15.75" thickBot="1">
      <c r="A4" s="191"/>
      <c r="B4" s="215"/>
      <c r="C4" s="215"/>
      <c r="D4" s="215"/>
      <c r="E4" s="776"/>
      <c r="F4" s="795"/>
      <c r="G4" s="795"/>
      <c r="H4" s="795"/>
      <c r="I4" s="795"/>
      <c r="J4" s="795"/>
      <c r="K4" s="795"/>
      <c r="L4" s="795"/>
      <c r="M4" s="795"/>
      <c r="N4" s="795"/>
      <c r="O4" s="191"/>
      <c r="P4" s="191"/>
      <c r="Q4" s="191"/>
      <c r="R4" s="191"/>
      <c r="S4" s="191"/>
      <c r="T4" s="191"/>
      <c r="U4" s="191"/>
      <c r="V4" s="191"/>
      <c r="W4" s="191"/>
      <c r="X4" s="191"/>
      <c r="Y4" s="191"/>
      <c r="Z4" s="191"/>
      <c r="AA4" s="191"/>
      <c r="AB4" s="210"/>
      <c r="AC4" s="191"/>
      <c r="AD4" s="210"/>
      <c r="AE4" s="191"/>
      <c r="AF4" s="191"/>
      <c r="AG4" s="191"/>
      <c r="AH4" s="191"/>
      <c r="AI4" s="191"/>
      <c r="AJ4" s="191"/>
      <c r="AK4" s="191"/>
      <c r="AL4" s="191"/>
      <c r="AM4" s="191"/>
      <c r="AN4" s="191"/>
      <c r="AO4" s="191"/>
      <c r="AP4" s="191"/>
      <c r="AQ4" s="191"/>
      <c r="AR4" s="191"/>
      <c r="AS4" s="191"/>
      <c r="AT4" s="191"/>
      <c r="AU4" s="191"/>
      <c r="AV4" s="210"/>
      <c r="AW4" s="191"/>
      <c r="AX4" s="191"/>
      <c r="AY4" s="191"/>
      <c r="AZ4" s="191"/>
      <c r="BA4" s="191"/>
      <c r="BB4" s="191"/>
      <c r="BC4" s="191"/>
      <c r="BD4" s="191"/>
      <c r="BE4" s="191"/>
      <c r="BF4" s="191"/>
    </row>
    <row r="5" spans="1:58" s="8" customFormat="1" ht="16.5" thickTop="1">
      <c r="A5" s="214"/>
      <c r="B5" s="3403" t="s">
        <v>660</v>
      </c>
      <c r="C5" s="3411" t="s">
        <v>661</v>
      </c>
      <c r="D5" s="3411" t="s">
        <v>662</v>
      </c>
      <c r="E5" s="3391" t="s">
        <v>4473</v>
      </c>
      <c r="F5" s="3391"/>
      <c r="G5" s="3391"/>
      <c r="H5" s="3391"/>
      <c r="I5" s="3391"/>
      <c r="J5" s="3391"/>
      <c r="K5" s="3391"/>
      <c r="L5" s="3391"/>
      <c r="M5" s="3391"/>
      <c r="N5" s="3391" t="s">
        <v>4523</v>
      </c>
      <c r="O5" s="3391"/>
      <c r="P5" s="3391"/>
      <c r="Q5" s="3391"/>
      <c r="R5" s="3391"/>
      <c r="S5" s="3391"/>
      <c r="T5" s="3391"/>
      <c r="U5" s="3391"/>
      <c r="V5" s="3392"/>
      <c r="W5" s="214"/>
      <c r="X5" s="3363" t="s">
        <v>666</v>
      </c>
      <c r="Y5" s="214"/>
      <c r="Z5" s="3363" t="s">
        <v>667</v>
      </c>
      <c r="AA5" s="214"/>
      <c r="AB5" s="778"/>
      <c r="AC5" s="214"/>
      <c r="AD5" s="778"/>
      <c r="AE5" s="214"/>
      <c r="AF5" s="214"/>
      <c r="AG5" s="214"/>
      <c r="AH5" s="214"/>
      <c r="AI5" s="214"/>
      <c r="AJ5" s="214"/>
      <c r="AK5" s="214"/>
      <c r="AL5" s="214"/>
      <c r="AM5" s="214"/>
      <c r="AN5" s="214"/>
      <c r="AO5" s="214"/>
      <c r="AP5" s="214"/>
      <c r="AQ5" s="214"/>
      <c r="AR5" s="214"/>
      <c r="AS5" s="214"/>
      <c r="AT5" s="214"/>
      <c r="AU5" s="214"/>
      <c r="AV5" s="778"/>
      <c r="AW5" s="214"/>
      <c r="AX5" s="214"/>
      <c r="AY5" s="214"/>
      <c r="AZ5" s="214"/>
      <c r="BA5" s="214"/>
      <c r="BB5" s="214"/>
      <c r="BC5" s="214"/>
      <c r="BD5" s="214"/>
      <c r="BE5" s="214"/>
      <c r="BF5" s="214"/>
    </row>
    <row r="6" spans="1:58" s="8" customFormat="1" ht="15.75">
      <c r="A6" s="214"/>
      <c r="B6" s="3404"/>
      <c r="C6" s="3412"/>
      <c r="D6" s="3412"/>
      <c r="E6" s="3413" t="s">
        <v>4524</v>
      </c>
      <c r="F6" s="3413"/>
      <c r="G6" s="3413"/>
      <c r="H6" s="3413"/>
      <c r="I6" s="3413"/>
      <c r="J6" s="3400" t="s">
        <v>1596</v>
      </c>
      <c r="K6" s="3400"/>
      <c r="L6" s="3400"/>
      <c r="M6" s="3400" t="s">
        <v>891</v>
      </c>
      <c r="N6" s="3413" t="s">
        <v>4524</v>
      </c>
      <c r="O6" s="3413"/>
      <c r="P6" s="3413"/>
      <c r="Q6" s="3413"/>
      <c r="R6" s="3413"/>
      <c r="S6" s="3400" t="s">
        <v>1596</v>
      </c>
      <c r="T6" s="3400"/>
      <c r="U6" s="3400"/>
      <c r="V6" s="3401" t="s">
        <v>891</v>
      </c>
      <c r="W6" s="214"/>
      <c r="X6" s="3364"/>
      <c r="Y6" s="214"/>
      <c r="Z6" s="3364"/>
      <c r="AA6" s="214"/>
      <c r="AB6" s="778"/>
      <c r="AC6" s="214"/>
      <c r="AD6" s="778"/>
      <c r="AE6" s="214"/>
      <c r="AF6" s="214"/>
      <c r="AG6" s="214"/>
      <c r="AH6" s="214"/>
      <c r="AI6" s="214"/>
      <c r="AJ6" s="214"/>
      <c r="AK6" s="214"/>
      <c r="AL6" s="214"/>
      <c r="AM6" s="214"/>
      <c r="AN6" s="214"/>
      <c r="AO6" s="214"/>
      <c r="AP6" s="214"/>
      <c r="AQ6" s="214"/>
      <c r="AR6" s="214"/>
      <c r="AS6" s="214"/>
      <c r="AT6" s="214"/>
      <c r="AU6" s="214"/>
      <c r="AV6" s="778"/>
      <c r="AW6" s="214"/>
      <c r="AX6" s="214"/>
      <c r="AY6" s="214"/>
      <c r="AZ6" s="214"/>
      <c r="BA6" s="214"/>
      <c r="BB6" s="214"/>
      <c r="BC6" s="214"/>
      <c r="BD6" s="214"/>
      <c r="BE6" s="214"/>
      <c r="BF6" s="214"/>
    </row>
    <row r="7" spans="1:58" s="8" customFormat="1" ht="16.5">
      <c r="A7" s="214"/>
      <c r="B7" s="3404"/>
      <c r="C7" s="3412"/>
      <c r="D7" s="3412"/>
      <c r="E7" s="3400" t="s">
        <v>4525</v>
      </c>
      <c r="F7" s="3400"/>
      <c r="G7" s="3400"/>
      <c r="H7" s="3400" t="s">
        <v>4224</v>
      </c>
      <c r="I7" s="3400" t="s">
        <v>4526</v>
      </c>
      <c r="J7" s="3400" t="s">
        <v>4226</v>
      </c>
      <c r="K7" s="3400" t="s">
        <v>4227</v>
      </c>
      <c r="L7" s="3400" t="s">
        <v>4228</v>
      </c>
      <c r="M7" s="3400"/>
      <c r="N7" s="3400" t="s">
        <v>4525</v>
      </c>
      <c r="O7" s="3400"/>
      <c r="P7" s="3400"/>
      <c r="Q7" s="3400" t="s">
        <v>4224</v>
      </c>
      <c r="R7" s="3400" t="s">
        <v>4526</v>
      </c>
      <c r="S7" s="3400" t="s">
        <v>4226</v>
      </c>
      <c r="T7" s="3400" t="s">
        <v>4227</v>
      </c>
      <c r="U7" s="3400" t="s">
        <v>4228</v>
      </c>
      <c r="V7" s="3401"/>
      <c r="W7" s="214"/>
      <c r="X7" s="3364"/>
      <c r="Y7" s="214"/>
      <c r="Z7" s="3364"/>
      <c r="AA7" s="214"/>
      <c r="AB7" s="778"/>
      <c r="AC7" s="780"/>
      <c r="AD7" s="778"/>
      <c r="AE7" s="214"/>
      <c r="AF7" s="214"/>
      <c r="AG7" s="214"/>
      <c r="AH7" s="214"/>
      <c r="AI7" s="214"/>
      <c r="AJ7" s="214"/>
      <c r="AK7" s="214"/>
      <c r="AL7" s="214"/>
      <c r="AM7" s="214"/>
      <c r="AN7" s="232"/>
      <c r="AO7" s="232"/>
      <c r="AP7" s="232"/>
      <c r="AQ7" s="232"/>
      <c r="AR7" s="232"/>
      <c r="AS7" s="232"/>
      <c r="AT7" s="232"/>
      <c r="AU7" s="232"/>
      <c r="AV7" s="778"/>
      <c r="AW7" s="214"/>
      <c r="AX7" s="214"/>
      <c r="AY7" s="214"/>
      <c r="AZ7" s="214"/>
      <c r="BA7" s="214"/>
      <c r="BB7" s="214"/>
      <c r="BC7" s="214"/>
      <c r="BD7" s="214"/>
      <c r="BE7" s="214"/>
      <c r="BF7" s="214"/>
    </row>
    <row r="8" spans="1:58" s="8" customFormat="1" ht="66" customHeight="1" thickBot="1">
      <c r="A8" s="2441" t="s">
        <v>669</v>
      </c>
      <c r="B8" s="3405"/>
      <c r="C8" s="3394"/>
      <c r="D8" s="3394"/>
      <c r="E8" s="779" t="s">
        <v>4221</v>
      </c>
      <c r="F8" s="779" t="s">
        <v>4222</v>
      </c>
      <c r="G8" s="779" t="s">
        <v>4223</v>
      </c>
      <c r="H8" s="3409"/>
      <c r="I8" s="3409"/>
      <c r="J8" s="3409"/>
      <c r="K8" s="3409"/>
      <c r="L8" s="3409"/>
      <c r="M8" s="3409"/>
      <c r="N8" s="779" t="s">
        <v>4221</v>
      </c>
      <c r="O8" s="779" t="s">
        <v>4222</v>
      </c>
      <c r="P8" s="779" t="s">
        <v>4223</v>
      </c>
      <c r="Q8" s="3409"/>
      <c r="R8" s="3409"/>
      <c r="S8" s="3409"/>
      <c r="T8" s="3409"/>
      <c r="U8" s="3409"/>
      <c r="V8" s="3402"/>
      <c r="W8" s="214"/>
      <c r="X8" s="3365"/>
      <c r="Y8" s="214"/>
      <c r="Z8" s="3365"/>
      <c r="AA8" s="214"/>
      <c r="AB8" s="778"/>
      <c r="AC8" s="214"/>
      <c r="AD8" s="778"/>
      <c r="AE8" s="3232" t="s">
        <v>659</v>
      </c>
      <c r="AF8" s="3232"/>
      <c r="AG8" s="3232"/>
      <c r="AH8" s="3397"/>
      <c r="AI8" s="3397"/>
      <c r="AJ8" s="3397"/>
      <c r="AK8" s="3397"/>
      <c r="AL8" s="3397"/>
      <c r="AM8" s="214"/>
      <c r="AN8" s="232"/>
      <c r="AO8" s="232"/>
      <c r="AP8" s="232"/>
      <c r="AQ8" s="232"/>
      <c r="AR8" s="232"/>
      <c r="AS8" s="232"/>
      <c r="AT8" s="232"/>
      <c r="AU8" s="232"/>
      <c r="AV8" s="778"/>
      <c r="AW8" s="214"/>
      <c r="AX8" s="214"/>
      <c r="AY8" s="214"/>
      <c r="AZ8" s="214"/>
      <c r="BA8" s="214"/>
      <c r="BB8" s="214"/>
      <c r="BC8" s="214"/>
      <c r="BD8" s="214"/>
      <c r="BE8" s="214"/>
      <c r="BF8" s="214"/>
    </row>
    <row r="9" spans="1:58" s="8" customFormat="1" ht="17.25" thickTop="1" thickBot="1">
      <c r="A9" s="2575" t="s">
        <v>673</v>
      </c>
      <c r="C9" s="781"/>
      <c r="D9" s="781"/>
      <c r="E9" s="782"/>
      <c r="F9" s="782"/>
      <c r="G9" s="782"/>
      <c r="H9" s="782"/>
      <c r="I9" s="782"/>
      <c r="J9" s="782"/>
      <c r="K9" s="782"/>
      <c r="L9" s="782"/>
      <c r="M9" s="782"/>
      <c r="N9" s="782"/>
      <c r="O9" s="782"/>
      <c r="P9" s="782"/>
      <c r="Q9" s="782"/>
      <c r="R9" s="782"/>
      <c r="S9" s="782"/>
      <c r="T9" s="782"/>
      <c r="U9" s="782"/>
      <c r="V9" s="782"/>
      <c r="W9" s="214"/>
      <c r="X9" s="722"/>
      <c r="Y9" s="214"/>
      <c r="Z9" s="214"/>
      <c r="AA9" s="214"/>
      <c r="AB9" s="778"/>
      <c r="AC9" s="214"/>
      <c r="AD9" s="778"/>
      <c r="AE9" s="231" t="s">
        <v>668</v>
      </c>
      <c r="AF9" s="214"/>
      <c r="AG9" s="214"/>
      <c r="AH9" s="214"/>
      <c r="AI9" s="214"/>
      <c r="AJ9" s="214"/>
      <c r="AK9" s="214"/>
      <c r="AL9" s="214"/>
      <c r="AM9" s="214"/>
      <c r="AN9" s="232"/>
      <c r="AO9" s="232"/>
      <c r="AP9" s="232"/>
      <c r="AQ9" s="232"/>
      <c r="AR9" s="232"/>
      <c r="AS9" s="232"/>
      <c r="AT9" s="232"/>
      <c r="AU9" s="232"/>
      <c r="AV9" s="778"/>
      <c r="AW9" s="214"/>
      <c r="AX9" s="214"/>
      <c r="AY9" s="214"/>
      <c r="AZ9" s="214"/>
      <c r="BA9" s="214"/>
      <c r="BB9" s="214"/>
      <c r="BC9" s="214"/>
      <c r="BD9" s="214"/>
      <c r="BE9" s="214"/>
      <c r="BF9" s="214"/>
    </row>
    <row r="10" spans="1:58" s="8" customFormat="1" ht="17.25" thickTop="1" thickBot="1">
      <c r="A10" s="214"/>
      <c r="B10" s="352" t="s">
        <v>4475</v>
      </c>
      <c r="C10" s="353"/>
      <c r="D10" s="353"/>
      <c r="E10" s="782"/>
      <c r="F10" s="782"/>
      <c r="G10" s="782"/>
      <c r="H10" s="782"/>
      <c r="I10" s="782"/>
      <c r="J10" s="782"/>
      <c r="K10" s="782"/>
      <c r="L10" s="782"/>
      <c r="M10" s="782"/>
      <c r="N10" s="782"/>
      <c r="O10" s="782"/>
      <c r="P10" s="782"/>
      <c r="Q10" s="782"/>
      <c r="R10" s="782"/>
      <c r="S10" s="782"/>
      <c r="T10" s="782"/>
      <c r="U10" s="782"/>
      <c r="V10" s="782"/>
      <c r="W10" s="214"/>
      <c r="X10" s="214"/>
      <c r="Y10" s="214"/>
      <c r="Z10" s="214"/>
      <c r="AA10" s="214"/>
      <c r="AB10" s="778"/>
      <c r="AC10" s="246"/>
      <c r="AD10" s="778"/>
      <c r="AE10" s="232"/>
      <c r="AF10" s="232"/>
      <c r="AG10" s="232"/>
      <c r="AH10" s="232"/>
      <c r="AI10" s="232"/>
      <c r="AJ10" s="232"/>
      <c r="AK10" s="232"/>
      <c r="AL10" s="232"/>
      <c r="AM10" s="214"/>
      <c r="AN10" s="232"/>
      <c r="AO10" s="232"/>
      <c r="AP10" s="232"/>
      <c r="AQ10" s="232"/>
      <c r="AR10" s="232"/>
      <c r="AS10" s="232"/>
      <c r="AT10" s="232"/>
      <c r="AU10" s="232"/>
      <c r="AV10" s="778"/>
      <c r="AW10" s="214"/>
      <c r="AX10" s="214"/>
      <c r="AY10" s="214"/>
      <c r="AZ10" s="214"/>
      <c r="BA10" s="214"/>
      <c r="BB10" s="214"/>
      <c r="BC10" s="214"/>
      <c r="BD10" s="214"/>
      <c r="BE10" s="214"/>
      <c r="BF10" s="214"/>
    </row>
    <row r="11" spans="1:58" s="8" customFormat="1" ht="15.75" customHeight="1" thickTop="1">
      <c r="A11" s="2575" t="s">
        <v>675</v>
      </c>
      <c r="B11" s="685" t="s">
        <v>4527</v>
      </c>
      <c r="C11" s="239" t="s">
        <v>677</v>
      </c>
      <c r="D11" s="239">
        <v>3</v>
      </c>
      <c r="E11" s="621"/>
      <c r="F11" s="621"/>
      <c r="G11" s="621"/>
      <c r="H11" s="621"/>
      <c r="I11" s="621"/>
      <c r="J11" s="621"/>
      <c r="K11" s="621"/>
      <c r="L11" s="621"/>
      <c r="M11" s="1368">
        <f>IFERROR(SUM(E11:L11), 0)</f>
        <v>0</v>
      </c>
      <c r="N11" s="621"/>
      <c r="O11" s="621"/>
      <c r="P11" s="621"/>
      <c r="Q11" s="621"/>
      <c r="R11" s="621"/>
      <c r="S11" s="621"/>
      <c r="T11" s="621"/>
      <c r="U11" s="621"/>
      <c r="V11" s="1369">
        <f>IFERROR(SUM(N11:U11), 0)</f>
        <v>0</v>
      </c>
      <c r="W11" s="214"/>
      <c r="X11" s="243" t="s">
        <v>4528</v>
      </c>
      <c r="Y11" s="214"/>
      <c r="Z11" s="245"/>
      <c r="AA11" s="214"/>
      <c r="AB11" s="778"/>
      <c r="AC11" s="246" t="str">
        <f>IF( SUM( AE11:AU11 ) = 0, 0, $AE$9 )</f>
        <v>Please complete all cells in row</v>
      </c>
      <c r="AD11" s="778"/>
      <c r="AE11" s="247">
        <f t="shared" ref="AE11" si="0" xml:space="preserve"> IF( ISNUMBER( E11 ), 0, 1 )</f>
        <v>1</v>
      </c>
      <c r="AF11" s="247">
        <f t="shared" ref="AF11" si="1" xml:space="preserve"> IF( ISNUMBER( F11 ), 0, 1 )</f>
        <v>1</v>
      </c>
      <c r="AG11" s="247">
        <f t="shared" ref="AG11" si="2" xml:space="preserve"> IF( ISNUMBER( G11 ), 0, 1 )</f>
        <v>1</v>
      </c>
      <c r="AH11" s="247">
        <f t="shared" ref="AH11" si="3" xml:space="preserve"> IF( ISNUMBER( H11 ), 0, 1 )</f>
        <v>1</v>
      </c>
      <c r="AI11" s="247">
        <f t="shared" ref="AI11" si="4" xml:space="preserve"> IF( ISNUMBER( I11 ), 0, 1 )</f>
        <v>1</v>
      </c>
      <c r="AJ11" s="247">
        <f t="shared" ref="AJ11" si="5" xml:space="preserve"> IF( ISNUMBER( J11 ), 0, 1 )</f>
        <v>1</v>
      </c>
      <c r="AK11" s="247">
        <f t="shared" ref="AK11" si="6" xml:space="preserve"> IF( ISNUMBER( K11 ), 0, 1 )</f>
        <v>1</v>
      </c>
      <c r="AL11" s="247">
        <f t="shared" ref="AL11" si="7" xml:space="preserve"> IF( ISNUMBER( L11 ), 0, 1 )</f>
        <v>1</v>
      </c>
      <c r="AM11" s="232"/>
      <c r="AN11" s="247">
        <f t="shared" ref="AN11" si="8" xml:space="preserve"> IF( ISNUMBER( N11 ), 0, 1 )</f>
        <v>1</v>
      </c>
      <c r="AO11" s="247">
        <f t="shared" ref="AO11" si="9" xml:space="preserve"> IF( ISNUMBER( O11 ), 0, 1 )</f>
        <v>1</v>
      </c>
      <c r="AP11" s="247">
        <f t="shared" ref="AP11" si="10" xml:space="preserve"> IF( ISNUMBER( P11 ), 0, 1 )</f>
        <v>1</v>
      </c>
      <c r="AQ11" s="247">
        <f t="shared" ref="AQ11" si="11" xml:space="preserve"> IF( ISNUMBER( Q11 ), 0, 1 )</f>
        <v>1</v>
      </c>
      <c r="AR11" s="247">
        <f t="shared" ref="AR11" si="12" xml:space="preserve"> IF( ISNUMBER( R11 ), 0, 1 )</f>
        <v>1</v>
      </c>
      <c r="AS11" s="247">
        <f t="shared" ref="AS11" si="13" xml:space="preserve"> IF( ISNUMBER( S11 ), 0, 1 )</f>
        <v>1</v>
      </c>
      <c r="AT11" s="247">
        <f t="shared" ref="AT11" si="14" xml:space="preserve"> IF( ISNUMBER( T11 ), 0, 1 )</f>
        <v>1</v>
      </c>
      <c r="AU11" s="247">
        <f t="shared" ref="AU11" si="15" xml:space="preserve"> IF( ISNUMBER( U11 ), 0, 1 )</f>
        <v>1</v>
      </c>
      <c r="AV11" s="778"/>
      <c r="AW11" s="214"/>
      <c r="AX11" s="214"/>
      <c r="AY11" s="214"/>
      <c r="AZ11" s="214"/>
      <c r="BA11" s="214"/>
      <c r="BB11" s="214"/>
      <c r="BC11" s="214"/>
      <c r="BD11" s="214"/>
      <c r="BE11" s="214"/>
      <c r="BF11" s="214"/>
    </row>
    <row r="12" spans="1:58" s="8" customFormat="1" ht="15.75" customHeight="1">
      <c r="A12" s="214"/>
      <c r="B12" s="686" t="s">
        <v>4529</v>
      </c>
      <c r="C12" s="248" t="s">
        <v>677</v>
      </c>
      <c r="D12" s="248">
        <v>3</v>
      </c>
      <c r="E12" s="624"/>
      <c r="F12" s="624"/>
      <c r="G12" s="624"/>
      <c r="H12" s="624"/>
      <c r="I12" s="624"/>
      <c r="J12" s="624"/>
      <c r="K12" s="624"/>
      <c r="L12" s="624"/>
      <c r="M12" s="1370">
        <f>IFERROR(SUM(E12:L12), 0)</f>
        <v>0</v>
      </c>
      <c r="N12" s="624"/>
      <c r="O12" s="624"/>
      <c r="P12" s="624"/>
      <c r="Q12" s="624"/>
      <c r="R12" s="624"/>
      <c r="S12" s="624"/>
      <c r="T12" s="624"/>
      <c r="U12" s="624"/>
      <c r="V12" s="1371">
        <f>IFERROR(SUM(N12:U12), 0)</f>
        <v>0</v>
      </c>
      <c r="W12" s="214"/>
      <c r="X12" s="252" t="s">
        <v>4530</v>
      </c>
      <c r="Y12" s="214"/>
      <c r="Z12" s="253"/>
      <c r="AA12" s="214"/>
      <c r="AB12" s="778"/>
      <c r="AC12" s="246" t="str">
        <f t="shared" ref="AC12:AC20" si="16">IF( SUM( AE12:AU12 ) = 0, 0, $AE$9 )</f>
        <v>Please complete all cells in row</v>
      </c>
      <c r="AD12" s="778"/>
      <c r="AE12" s="247">
        <f t="shared" ref="AE12:AE20" si="17" xml:space="preserve"> IF( ISNUMBER( E12 ), 0, 1 )</f>
        <v>1</v>
      </c>
      <c r="AF12" s="247">
        <f t="shared" ref="AF12:AF20" si="18" xml:space="preserve"> IF( ISNUMBER( F12 ), 0, 1 )</f>
        <v>1</v>
      </c>
      <c r="AG12" s="247">
        <f t="shared" ref="AG12:AG20" si="19" xml:space="preserve"> IF( ISNUMBER( G12 ), 0, 1 )</f>
        <v>1</v>
      </c>
      <c r="AH12" s="247">
        <f t="shared" ref="AH12:AH20" si="20" xml:space="preserve"> IF( ISNUMBER( H12 ), 0, 1 )</f>
        <v>1</v>
      </c>
      <c r="AI12" s="247">
        <f t="shared" ref="AI12:AI20" si="21" xml:space="preserve"> IF( ISNUMBER( I12 ), 0, 1 )</f>
        <v>1</v>
      </c>
      <c r="AJ12" s="247">
        <f t="shared" ref="AJ12:AJ20" si="22" xml:space="preserve"> IF( ISNUMBER( J12 ), 0, 1 )</f>
        <v>1</v>
      </c>
      <c r="AK12" s="247">
        <f t="shared" ref="AK12:AK20" si="23" xml:space="preserve"> IF( ISNUMBER( K12 ), 0, 1 )</f>
        <v>1</v>
      </c>
      <c r="AL12" s="247">
        <f t="shared" ref="AL12:AL20" si="24" xml:space="preserve"> IF( ISNUMBER( L12 ), 0, 1 )</f>
        <v>1</v>
      </c>
      <c r="AM12" s="232"/>
      <c r="AN12" s="247">
        <f t="shared" ref="AN12:AN20" si="25" xml:space="preserve"> IF( ISNUMBER( N12 ), 0, 1 )</f>
        <v>1</v>
      </c>
      <c r="AO12" s="247">
        <f t="shared" ref="AO12:AO20" si="26" xml:space="preserve"> IF( ISNUMBER( O12 ), 0, 1 )</f>
        <v>1</v>
      </c>
      <c r="AP12" s="247">
        <f t="shared" ref="AP12:AP20" si="27" xml:space="preserve"> IF( ISNUMBER( P12 ), 0, 1 )</f>
        <v>1</v>
      </c>
      <c r="AQ12" s="247">
        <f t="shared" ref="AQ12:AQ20" si="28" xml:space="preserve"> IF( ISNUMBER( Q12 ), 0, 1 )</f>
        <v>1</v>
      </c>
      <c r="AR12" s="247">
        <f t="shared" ref="AR12:AR20" si="29" xml:space="preserve"> IF( ISNUMBER( R12 ), 0, 1 )</f>
        <v>1</v>
      </c>
      <c r="AS12" s="247">
        <f t="shared" ref="AS12:AS20" si="30" xml:space="preserve"> IF( ISNUMBER( S12 ), 0, 1 )</f>
        <v>1</v>
      </c>
      <c r="AT12" s="247">
        <f t="shared" ref="AT12:AT20" si="31" xml:space="preserve"> IF( ISNUMBER( T12 ), 0, 1 )</f>
        <v>1</v>
      </c>
      <c r="AU12" s="247">
        <f t="shared" ref="AU12:AU20" si="32" xml:space="preserve"> IF( ISNUMBER( U12 ), 0, 1 )</f>
        <v>1</v>
      </c>
      <c r="AV12" s="778"/>
      <c r="AW12" s="214"/>
      <c r="AX12" s="214"/>
      <c r="AY12" s="214"/>
      <c r="AZ12" s="214"/>
      <c r="BA12" s="214"/>
      <c r="BB12" s="214"/>
      <c r="BC12" s="214"/>
      <c r="BD12" s="214"/>
      <c r="BE12" s="214"/>
      <c r="BF12" s="214"/>
    </row>
    <row r="13" spans="1:58" s="8" customFormat="1" ht="15.75" customHeight="1">
      <c r="A13" s="214"/>
      <c r="B13" s="686" t="s">
        <v>4531</v>
      </c>
      <c r="C13" s="248" t="s">
        <v>677</v>
      </c>
      <c r="D13" s="248">
        <v>3</v>
      </c>
      <c r="E13" s="624"/>
      <c r="F13" s="624"/>
      <c r="G13" s="624"/>
      <c r="H13" s="624"/>
      <c r="I13" s="624"/>
      <c r="J13" s="624"/>
      <c r="K13" s="624"/>
      <c r="L13" s="624"/>
      <c r="M13" s="1370">
        <f t="shared" ref="M13:M20" si="33">IFERROR(SUM(E13:L13), 0)</f>
        <v>0</v>
      </c>
      <c r="N13" s="624"/>
      <c r="O13" s="624"/>
      <c r="P13" s="624"/>
      <c r="Q13" s="624"/>
      <c r="R13" s="624"/>
      <c r="S13" s="624"/>
      <c r="T13" s="624"/>
      <c r="U13" s="624"/>
      <c r="V13" s="1371">
        <f t="shared" ref="V13:V20" si="34">IFERROR(SUM(N13:U13), 0)</f>
        <v>0</v>
      </c>
      <c r="W13" s="214"/>
      <c r="X13" s="252" t="s">
        <v>4532</v>
      </c>
      <c r="Y13" s="214"/>
      <c r="Z13" s="253"/>
      <c r="AA13" s="214"/>
      <c r="AB13" s="778"/>
      <c r="AC13" s="246" t="str">
        <f t="shared" si="16"/>
        <v>Please complete all cells in row</v>
      </c>
      <c r="AD13" s="778"/>
      <c r="AE13" s="247">
        <f t="shared" si="17"/>
        <v>1</v>
      </c>
      <c r="AF13" s="247">
        <f t="shared" si="18"/>
        <v>1</v>
      </c>
      <c r="AG13" s="247">
        <f t="shared" si="19"/>
        <v>1</v>
      </c>
      <c r="AH13" s="247">
        <f t="shared" si="20"/>
        <v>1</v>
      </c>
      <c r="AI13" s="247">
        <f t="shared" si="21"/>
        <v>1</v>
      </c>
      <c r="AJ13" s="247">
        <f t="shared" si="22"/>
        <v>1</v>
      </c>
      <c r="AK13" s="247">
        <f t="shared" si="23"/>
        <v>1</v>
      </c>
      <c r="AL13" s="247">
        <f t="shared" si="24"/>
        <v>1</v>
      </c>
      <c r="AM13" s="232"/>
      <c r="AN13" s="247">
        <f t="shared" si="25"/>
        <v>1</v>
      </c>
      <c r="AO13" s="247">
        <f t="shared" si="26"/>
        <v>1</v>
      </c>
      <c r="AP13" s="247">
        <f t="shared" si="27"/>
        <v>1</v>
      </c>
      <c r="AQ13" s="247">
        <f t="shared" si="28"/>
        <v>1</v>
      </c>
      <c r="AR13" s="247">
        <f t="shared" si="29"/>
        <v>1</v>
      </c>
      <c r="AS13" s="247">
        <f t="shared" si="30"/>
        <v>1</v>
      </c>
      <c r="AT13" s="247">
        <f t="shared" si="31"/>
        <v>1</v>
      </c>
      <c r="AU13" s="247">
        <f t="shared" si="32"/>
        <v>1</v>
      </c>
      <c r="AV13" s="778"/>
      <c r="AW13" s="214"/>
      <c r="AX13" s="214"/>
      <c r="AY13" s="214"/>
      <c r="AZ13" s="214"/>
      <c r="BA13" s="214"/>
      <c r="BB13" s="214"/>
      <c r="BC13" s="214"/>
      <c r="BD13" s="214"/>
      <c r="BE13" s="214"/>
      <c r="BF13" s="214"/>
    </row>
    <row r="14" spans="1:58" s="8" customFormat="1" ht="15.75" customHeight="1">
      <c r="A14" s="214"/>
      <c r="B14" s="686" t="s">
        <v>4533</v>
      </c>
      <c r="C14" s="248" t="s">
        <v>677</v>
      </c>
      <c r="D14" s="248">
        <v>3</v>
      </c>
      <c r="E14" s="624"/>
      <c r="F14" s="624"/>
      <c r="G14" s="624"/>
      <c r="H14" s="624"/>
      <c r="I14" s="624"/>
      <c r="J14" s="624"/>
      <c r="K14" s="624"/>
      <c r="L14" s="624"/>
      <c r="M14" s="1370">
        <f t="shared" si="33"/>
        <v>0</v>
      </c>
      <c r="N14" s="624"/>
      <c r="O14" s="624"/>
      <c r="P14" s="624"/>
      <c r="Q14" s="624"/>
      <c r="R14" s="624"/>
      <c r="S14" s="624"/>
      <c r="T14" s="624"/>
      <c r="U14" s="624"/>
      <c r="V14" s="1371">
        <f t="shared" si="34"/>
        <v>0</v>
      </c>
      <c r="W14" s="214"/>
      <c r="X14" s="252" t="s">
        <v>4534</v>
      </c>
      <c r="Y14" s="214"/>
      <c r="Z14" s="253"/>
      <c r="AA14" s="214"/>
      <c r="AB14" s="778"/>
      <c r="AC14" s="246" t="str">
        <f t="shared" si="16"/>
        <v>Please complete all cells in row</v>
      </c>
      <c r="AD14" s="778"/>
      <c r="AE14" s="247">
        <f t="shared" si="17"/>
        <v>1</v>
      </c>
      <c r="AF14" s="247">
        <f t="shared" si="18"/>
        <v>1</v>
      </c>
      <c r="AG14" s="247">
        <f t="shared" si="19"/>
        <v>1</v>
      </c>
      <c r="AH14" s="247">
        <f t="shared" si="20"/>
        <v>1</v>
      </c>
      <c r="AI14" s="247">
        <f t="shared" si="21"/>
        <v>1</v>
      </c>
      <c r="AJ14" s="247">
        <f t="shared" si="22"/>
        <v>1</v>
      </c>
      <c r="AK14" s="247">
        <f t="shared" si="23"/>
        <v>1</v>
      </c>
      <c r="AL14" s="247">
        <f t="shared" si="24"/>
        <v>1</v>
      </c>
      <c r="AM14" s="232"/>
      <c r="AN14" s="247">
        <f t="shared" si="25"/>
        <v>1</v>
      </c>
      <c r="AO14" s="247">
        <f t="shared" si="26"/>
        <v>1</v>
      </c>
      <c r="AP14" s="247">
        <f t="shared" si="27"/>
        <v>1</v>
      </c>
      <c r="AQ14" s="247">
        <f t="shared" si="28"/>
        <v>1</v>
      </c>
      <c r="AR14" s="247">
        <f t="shared" si="29"/>
        <v>1</v>
      </c>
      <c r="AS14" s="247">
        <f t="shared" si="30"/>
        <v>1</v>
      </c>
      <c r="AT14" s="247">
        <f t="shared" si="31"/>
        <v>1</v>
      </c>
      <c r="AU14" s="247">
        <f t="shared" si="32"/>
        <v>1</v>
      </c>
      <c r="AV14" s="778"/>
      <c r="AW14" s="214"/>
      <c r="AX14" s="214"/>
      <c r="AY14" s="214"/>
      <c r="AZ14" s="214"/>
      <c r="BA14" s="214"/>
      <c r="BB14" s="214"/>
      <c r="BC14" s="214"/>
      <c r="BD14" s="214"/>
      <c r="BE14" s="214"/>
      <c r="BF14" s="214"/>
    </row>
    <row r="15" spans="1:58" s="8" customFormat="1" ht="15.75" customHeight="1">
      <c r="A15" s="214"/>
      <c r="B15" s="686" t="s">
        <v>4535</v>
      </c>
      <c r="C15" s="248" t="s">
        <v>677</v>
      </c>
      <c r="D15" s="248">
        <v>3</v>
      </c>
      <c r="E15" s="624"/>
      <c r="F15" s="624"/>
      <c r="G15" s="624"/>
      <c r="H15" s="624"/>
      <c r="I15" s="624"/>
      <c r="J15" s="624"/>
      <c r="K15" s="624"/>
      <c r="L15" s="624"/>
      <c r="M15" s="1370">
        <f t="shared" si="33"/>
        <v>0</v>
      </c>
      <c r="N15" s="624"/>
      <c r="O15" s="624"/>
      <c r="P15" s="624"/>
      <c r="Q15" s="624"/>
      <c r="R15" s="624"/>
      <c r="S15" s="624"/>
      <c r="T15" s="624"/>
      <c r="U15" s="624"/>
      <c r="V15" s="1371">
        <f t="shared" si="34"/>
        <v>0</v>
      </c>
      <c r="W15" s="214"/>
      <c r="X15" s="252" t="s">
        <v>4536</v>
      </c>
      <c r="Y15" s="214"/>
      <c r="Z15" s="253"/>
      <c r="AA15" s="214"/>
      <c r="AB15" s="778"/>
      <c r="AC15" s="246" t="str">
        <f t="shared" si="16"/>
        <v>Please complete all cells in row</v>
      </c>
      <c r="AD15" s="778"/>
      <c r="AE15" s="247">
        <f t="shared" si="17"/>
        <v>1</v>
      </c>
      <c r="AF15" s="247">
        <f t="shared" si="18"/>
        <v>1</v>
      </c>
      <c r="AG15" s="247">
        <f t="shared" si="19"/>
        <v>1</v>
      </c>
      <c r="AH15" s="247">
        <f t="shared" si="20"/>
        <v>1</v>
      </c>
      <c r="AI15" s="247">
        <f t="shared" si="21"/>
        <v>1</v>
      </c>
      <c r="AJ15" s="247">
        <f t="shared" si="22"/>
        <v>1</v>
      </c>
      <c r="AK15" s="247">
        <f t="shared" si="23"/>
        <v>1</v>
      </c>
      <c r="AL15" s="247">
        <f t="shared" si="24"/>
        <v>1</v>
      </c>
      <c r="AM15" s="232"/>
      <c r="AN15" s="247">
        <f t="shared" si="25"/>
        <v>1</v>
      </c>
      <c r="AO15" s="247">
        <f t="shared" si="26"/>
        <v>1</v>
      </c>
      <c r="AP15" s="247">
        <f t="shared" si="27"/>
        <v>1</v>
      </c>
      <c r="AQ15" s="247">
        <f t="shared" si="28"/>
        <v>1</v>
      </c>
      <c r="AR15" s="247">
        <f t="shared" si="29"/>
        <v>1</v>
      </c>
      <c r="AS15" s="247">
        <f t="shared" si="30"/>
        <v>1</v>
      </c>
      <c r="AT15" s="247">
        <f t="shared" si="31"/>
        <v>1</v>
      </c>
      <c r="AU15" s="247">
        <f t="shared" si="32"/>
        <v>1</v>
      </c>
      <c r="AV15" s="778"/>
      <c r="AW15" s="214"/>
      <c r="AX15" s="214"/>
      <c r="AY15" s="214"/>
      <c r="AZ15" s="214"/>
      <c r="BA15" s="214"/>
      <c r="BB15" s="214"/>
      <c r="BC15" s="214"/>
      <c r="BD15" s="214"/>
      <c r="BE15" s="214"/>
      <c r="BF15" s="214"/>
    </row>
    <row r="16" spans="1:58" s="8" customFormat="1" ht="15.75" customHeight="1">
      <c r="A16" s="214"/>
      <c r="B16" s="686" t="s">
        <v>4537</v>
      </c>
      <c r="C16" s="248" t="s">
        <v>677</v>
      </c>
      <c r="D16" s="248">
        <v>3</v>
      </c>
      <c r="E16" s="624"/>
      <c r="F16" s="624"/>
      <c r="G16" s="624"/>
      <c r="H16" s="624"/>
      <c r="I16" s="624"/>
      <c r="J16" s="624"/>
      <c r="K16" s="624"/>
      <c r="L16" s="624"/>
      <c r="M16" s="1370">
        <f t="shared" si="33"/>
        <v>0</v>
      </c>
      <c r="N16" s="624"/>
      <c r="O16" s="624"/>
      <c r="P16" s="624"/>
      <c r="Q16" s="624"/>
      <c r="R16" s="624"/>
      <c r="S16" s="624"/>
      <c r="T16" s="624"/>
      <c r="U16" s="624"/>
      <c r="V16" s="1371">
        <f t="shared" si="34"/>
        <v>0</v>
      </c>
      <c r="W16" s="214"/>
      <c r="X16" s="252" t="s">
        <v>4538</v>
      </c>
      <c r="Y16" s="214"/>
      <c r="Z16" s="253"/>
      <c r="AA16" s="214"/>
      <c r="AB16" s="778"/>
      <c r="AC16" s="246" t="str">
        <f t="shared" si="16"/>
        <v>Please complete all cells in row</v>
      </c>
      <c r="AD16" s="778"/>
      <c r="AE16" s="247">
        <f t="shared" si="17"/>
        <v>1</v>
      </c>
      <c r="AF16" s="247">
        <f t="shared" si="18"/>
        <v>1</v>
      </c>
      <c r="AG16" s="247">
        <f t="shared" si="19"/>
        <v>1</v>
      </c>
      <c r="AH16" s="247">
        <f t="shared" si="20"/>
        <v>1</v>
      </c>
      <c r="AI16" s="247">
        <f t="shared" si="21"/>
        <v>1</v>
      </c>
      <c r="AJ16" s="247">
        <f t="shared" si="22"/>
        <v>1</v>
      </c>
      <c r="AK16" s="247">
        <f t="shared" si="23"/>
        <v>1</v>
      </c>
      <c r="AL16" s="247">
        <f t="shared" si="24"/>
        <v>1</v>
      </c>
      <c r="AM16" s="232"/>
      <c r="AN16" s="247">
        <f t="shared" si="25"/>
        <v>1</v>
      </c>
      <c r="AO16" s="247">
        <f t="shared" si="26"/>
        <v>1</v>
      </c>
      <c r="AP16" s="247">
        <f t="shared" si="27"/>
        <v>1</v>
      </c>
      <c r="AQ16" s="247">
        <f t="shared" si="28"/>
        <v>1</v>
      </c>
      <c r="AR16" s="247">
        <f t="shared" si="29"/>
        <v>1</v>
      </c>
      <c r="AS16" s="247">
        <f t="shared" si="30"/>
        <v>1</v>
      </c>
      <c r="AT16" s="247">
        <f t="shared" si="31"/>
        <v>1</v>
      </c>
      <c r="AU16" s="247">
        <f t="shared" si="32"/>
        <v>1</v>
      </c>
      <c r="AV16" s="778"/>
      <c r="AW16" s="214"/>
      <c r="AX16" s="214"/>
      <c r="AY16" s="214"/>
      <c r="AZ16" s="214"/>
      <c r="BA16" s="214"/>
      <c r="BB16" s="214"/>
      <c r="BC16" s="214"/>
      <c r="BD16" s="214"/>
      <c r="BE16" s="214"/>
      <c r="BF16" s="214"/>
    </row>
    <row r="17" spans="1:58" s="8" customFormat="1" ht="15.75" customHeight="1">
      <c r="A17" s="214"/>
      <c r="B17" s="686" t="s">
        <v>4539</v>
      </c>
      <c r="C17" s="248" t="s">
        <v>677</v>
      </c>
      <c r="D17" s="248">
        <v>3</v>
      </c>
      <c r="E17" s="624"/>
      <c r="F17" s="624"/>
      <c r="G17" s="624"/>
      <c r="H17" s="624"/>
      <c r="I17" s="624"/>
      <c r="J17" s="624"/>
      <c r="K17" s="624"/>
      <c r="L17" s="624"/>
      <c r="M17" s="1370">
        <f t="shared" si="33"/>
        <v>0</v>
      </c>
      <c r="N17" s="624"/>
      <c r="O17" s="624"/>
      <c r="P17" s="624"/>
      <c r="Q17" s="624"/>
      <c r="R17" s="624"/>
      <c r="S17" s="624"/>
      <c r="T17" s="624"/>
      <c r="U17" s="624"/>
      <c r="V17" s="1371">
        <f t="shared" si="34"/>
        <v>0</v>
      </c>
      <c r="W17" s="214"/>
      <c r="X17" s="252" t="s">
        <v>4540</v>
      </c>
      <c r="Y17" s="214"/>
      <c r="Z17" s="253"/>
      <c r="AA17" s="214"/>
      <c r="AB17" s="778"/>
      <c r="AC17" s="246" t="str">
        <f t="shared" si="16"/>
        <v>Please complete all cells in row</v>
      </c>
      <c r="AD17" s="778"/>
      <c r="AE17" s="247">
        <f t="shared" si="17"/>
        <v>1</v>
      </c>
      <c r="AF17" s="247">
        <f t="shared" si="18"/>
        <v>1</v>
      </c>
      <c r="AG17" s="247">
        <f t="shared" si="19"/>
        <v>1</v>
      </c>
      <c r="AH17" s="247">
        <f t="shared" si="20"/>
        <v>1</v>
      </c>
      <c r="AI17" s="247">
        <f t="shared" si="21"/>
        <v>1</v>
      </c>
      <c r="AJ17" s="247">
        <f t="shared" si="22"/>
        <v>1</v>
      </c>
      <c r="AK17" s="247">
        <f t="shared" si="23"/>
        <v>1</v>
      </c>
      <c r="AL17" s="247">
        <f t="shared" si="24"/>
        <v>1</v>
      </c>
      <c r="AM17" s="232"/>
      <c r="AN17" s="247">
        <f t="shared" si="25"/>
        <v>1</v>
      </c>
      <c r="AO17" s="247">
        <f t="shared" si="26"/>
        <v>1</v>
      </c>
      <c r="AP17" s="247">
        <f t="shared" si="27"/>
        <v>1</v>
      </c>
      <c r="AQ17" s="247">
        <f t="shared" si="28"/>
        <v>1</v>
      </c>
      <c r="AR17" s="247">
        <f t="shared" si="29"/>
        <v>1</v>
      </c>
      <c r="AS17" s="247">
        <f t="shared" si="30"/>
        <v>1</v>
      </c>
      <c r="AT17" s="247">
        <f t="shared" si="31"/>
        <v>1</v>
      </c>
      <c r="AU17" s="247">
        <f t="shared" si="32"/>
        <v>1</v>
      </c>
      <c r="AV17" s="778"/>
      <c r="AW17" s="214"/>
      <c r="AX17" s="214"/>
      <c r="AY17" s="214"/>
      <c r="AZ17" s="214"/>
      <c r="BA17" s="214"/>
      <c r="BB17" s="214"/>
      <c r="BC17" s="214"/>
      <c r="BD17" s="214"/>
      <c r="BE17" s="214"/>
      <c r="BF17" s="214"/>
    </row>
    <row r="18" spans="1:58" s="8" customFormat="1" ht="15.75" customHeight="1">
      <c r="A18" s="214"/>
      <c r="B18" s="686" t="s">
        <v>4541</v>
      </c>
      <c r="C18" s="248" t="s">
        <v>677</v>
      </c>
      <c r="D18" s="248">
        <v>3</v>
      </c>
      <c r="E18" s="624"/>
      <c r="F18" s="624"/>
      <c r="G18" s="624"/>
      <c r="H18" s="624"/>
      <c r="I18" s="624"/>
      <c r="J18" s="624"/>
      <c r="K18" s="624"/>
      <c r="L18" s="624"/>
      <c r="M18" s="1370">
        <f t="shared" si="33"/>
        <v>0</v>
      </c>
      <c r="N18" s="624"/>
      <c r="O18" s="624"/>
      <c r="P18" s="624"/>
      <c r="Q18" s="624"/>
      <c r="R18" s="624"/>
      <c r="S18" s="624"/>
      <c r="T18" s="624"/>
      <c r="U18" s="624"/>
      <c r="V18" s="1371">
        <f t="shared" si="34"/>
        <v>0</v>
      </c>
      <c r="W18" s="214"/>
      <c r="X18" s="252" t="s">
        <v>4542</v>
      </c>
      <c r="Y18" s="214"/>
      <c r="Z18" s="253"/>
      <c r="AA18" s="214"/>
      <c r="AB18" s="778"/>
      <c r="AC18" s="246" t="str">
        <f t="shared" si="16"/>
        <v>Please complete all cells in row</v>
      </c>
      <c r="AD18" s="778"/>
      <c r="AE18" s="247">
        <f t="shared" si="17"/>
        <v>1</v>
      </c>
      <c r="AF18" s="247">
        <f t="shared" si="18"/>
        <v>1</v>
      </c>
      <c r="AG18" s="247">
        <f t="shared" si="19"/>
        <v>1</v>
      </c>
      <c r="AH18" s="247">
        <f t="shared" si="20"/>
        <v>1</v>
      </c>
      <c r="AI18" s="247">
        <f t="shared" si="21"/>
        <v>1</v>
      </c>
      <c r="AJ18" s="247">
        <f t="shared" si="22"/>
        <v>1</v>
      </c>
      <c r="AK18" s="247">
        <f t="shared" si="23"/>
        <v>1</v>
      </c>
      <c r="AL18" s="247">
        <f t="shared" si="24"/>
        <v>1</v>
      </c>
      <c r="AM18" s="232"/>
      <c r="AN18" s="247">
        <f t="shared" si="25"/>
        <v>1</v>
      </c>
      <c r="AO18" s="247">
        <f t="shared" si="26"/>
        <v>1</v>
      </c>
      <c r="AP18" s="247">
        <f t="shared" si="27"/>
        <v>1</v>
      </c>
      <c r="AQ18" s="247">
        <f t="shared" si="28"/>
        <v>1</v>
      </c>
      <c r="AR18" s="247">
        <f t="shared" si="29"/>
        <v>1</v>
      </c>
      <c r="AS18" s="247">
        <f t="shared" si="30"/>
        <v>1</v>
      </c>
      <c r="AT18" s="247">
        <f t="shared" si="31"/>
        <v>1</v>
      </c>
      <c r="AU18" s="247">
        <f t="shared" si="32"/>
        <v>1</v>
      </c>
      <c r="AV18" s="778"/>
      <c r="AW18" s="214"/>
      <c r="AX18" s="214"/>
      <c r="AY18" s="214"/>
      <c r="AZ18" s="214"/>
      <c r="BA18" s="214"/>
      <c r="BB18" s="214"/>
      <c r="BC18" s="214"/>
      <c r="BD18" s="214"/>
      <c r="BE18" s="214"/>
      <c r="BF18" s="214"/>
    </row>
    <row r="19" spans="1:58" s="8" customFormat="1" ht="15.75" customHeight="1">
      <c r="A19" s="214"/>
      <c r="B19" s="686" t="s">
        <v>4543</v>
      </c>
      <c r="C19" s="248" t="s">
        <v>677</v>
      </c>
      <c r="D19" s="248">
        <v>3</v>
      </c>
      <c r="E19" s="624"/>
      <c r="F19" s="624"/>
      <c r="G19" s="624"/>
      <c r="H19" s="624"/>
      <c r="I19" s="624"/>
      <c r="J19" s="624"/>
      <c r="K19" s="624"/>
      <c r="L19" s="624"/>
      <c r="M19" s="1370">
        <f t="shared" si="33"/>
        <v>0</v>
      </c>
      <c r="N19" s="624"/>
      <c r="O19" s="624"/>
      <c r="P19" s="624"/>
      <c r="Q19" s="624"/>
      <c r="R19" s="624"/>
      <c r="S19" s="624"/>
      <c r="T19" s="624"/>
      <c r="U19" s="624"/>
      <c r="V19" s="1371">
        <f t="shared" si="34"/>
        <v>0</v>
      </c>
      <c r="W19" s="214"/>
      <c r="X19" s="252" t="s">
        <v>4544</v>
      </c>
      <c r="Y19" s="214"/>
      <c r="Z19" s="253"/>
      <c r="AA19" s="214"/>
      <c r="AB19" s="778"/>
      <c r="AC19" s="246" t="str">
        <f t="shared" si="16"/>
        <v>Please complete all cells in row</v>
      </c>
      <c r="AD19" s="778"/>
      <c r="AE19" s="247">
        <f t="shared" si="17"/>
        <v>1</v>
      </c>
      <c r="AF19" s="247">
        <f t="shared" si="18"/>
        <v>1</v>
      </c>
      <c r="AG19" s="247">
        <f t="shared" si="19"/>
        <v>1</v>
      </c>
      <c r="AH19" s="247">
        <f t="shared" si="20"/>
        <v>1</v>
      </c>
      <c r="AI19" s="247">
        <f t="shared" si="21"/>
        <v>1</v>
      </c>
      <c r="AJ19" s="247">
        <f t="shared" si="22"/>
        <v>1</v>
      </c>
      <c r="AK19" s="247">
        <f t="shared" si="23"/>
        <v>1</v>
      </c>
      <c r="AL19" s="247">
        <f t="shared" si="24"/>
        <v>1</v>
      </c>
      <c r="AM19" s="232"/>
      <c r="AN19" s="247">
        <f t="shared" si="25"/>
        <v>1</v>
      </c>
      <c r="AO19" s="247">
        <f t="shared" si="26"/>
        <v>1</v>
      </c>
      <c r="AP19" s="247">
        <f t="shared" si="27"/>
        <v>1</v>
      </c>
      <c r="AQ19" s="247">
        <f t="shared" si="28"/>
        <v>1</v>
      </c>
      <c r="AR19" s="247">
        <f t="shared" si="29"/>
        <v>1</v>
      </c>
      <c r="AS19" s="247">
        <f t="shared" si="30"/>
        <v>1</v>
      </c>
      <c r="AT19" s="247">
        <f t="shared" si="31"/>
        <v>1</v>
      </c>
      <c r="AU19" s="247">
        <f t="shared" si="32"/>
        <v>1</v>
      </c>
      <c r="AV19" s="778"/>
      <c r="AW19" s="214"/>
      <c r="AX19" s="214"/>
      <c r="AY19" s="214"/>
      <c r="AZ19" s="214"/>
      <c r="BA19" s="214"/>
      <c r="BB19" s="214"/>
      <c r="BC19" s="214"/>
      <c r="BD19" s="214"/>
      <c r="BE19" s="214"/>
      <c r="BF19" s="214"/>
    </row>
    <row r="20" spans="1:58" s="8" customFormat="1" ht="15.75" customHeight="1">
      <c r="A20" s="214"/>
      <c r="B20" s="686" t="s">
        <v>4545</v>
      </c>
      <c r="C20" s="248" t="s">
        <v>677</v>
      </c>
      <c r="D20" s="248">
        <v>3</v>
      </c>
      <c r="E20" s="624"/>
      <c r="F20" s="624"/>
      <c r="G20" s="624"/>
      <c r="H20" s="624"/>
      <c r="I20" s="624"/>
      <c r="J20" s="624"/>
      <c r="K20" s="624"/>
      <c r="L20" s="624"/>
      <c r="M20" s="1370">
        <f t="shared" si="33"/>
        <v>0</v>
      </c>
      <c r="N20" s="624"/>
      <c r="O20" s="624"/>
      <c r="P20" s="624"/>
      <c r="Q20" s="624"/>
      <c r="R20" s="624"/>
      <c r="S20" s="624"/>
      <c r="T20" s="624"/>
      <c r="U20" s="624"/>
      <c r="V20" s="1371">
        <f t="shared" si="34"/>
        <v>0</v>
      </c>
      <c r="W20" s="214"/>
      <c r="X20" s="252" t="s">
        <v>4546</v>
      </c>
      <c r="Y20" s="214"/>
      <c r="Z20" s="253"/>
      <c r="AA20" s="214"/>
      <c r="AB20" s="778"/>
      <c r="AC20" s="246" t="str">
        <f t="shared" si="16"/>
        <v>Please complete all cells in row</v>
      </c>
      <c r="AD20" s="778"/>
      <c r="AE20" s="247">
        <f t="shared" si="17"/>
        <v>1</v>
      </c>
      <c r="AF20" s="247">
        <f t="shared" si="18"/>
        <v>1</v>
      </c>
      <c r="AG20" s="247">
        <f t="shared" si="19"/>
        <v>1</v>
      </c>
      <c r="AH20" s="247">
        <f t="shared" si="20"/>
        <v>1</v>
      </c>
      <c r="AI20" s="247">
        <f t="shared" si="21"/>
        <v>1</v>
      </c>
      <c r="AJ20" s="247">
        <f t="shared" si="22"/>
        <v>1</v>
      </c>
      <c r="AK20" s="247">
        <f t="shared" si="23"/>
        <v>1</v>
      </c>
      <c r="AL20" s="247">
        <f t="shared" si="24"/>
        <v>1</v>
      </c>
      <c r="AM20" s="232"/>
      <c r="AN20" s="247">
        <f t="shared" si="25"/>
        <v>1</v>
      </c>
      <c r="AO20" s="247">
        <f t="shared" si="26"/>
        <v>1</v>
      </c>
      <c r="AP20" s="247">
        <f t="shared" si="27"/>
        <v>1</v>
      </c>
      <c r="AQ20" s="247">
        <f t="shared" si="28"/>
        <v>1</v>
      </c>
      <c r="AR20" s="247">
        <f t="shared" si="29"/>
        <v>1</v>
      </c>
      <c r="AS20" s="247">
        <f t="shared" si="30"/>
        <v>1</v>
      </c>
      <c r="AT20" s="247">
        <f t="shared" si="31"/>
        <v>1</v>
      </c>
      <c r="AU20" s="247">
        <f t="shared" si="32"/>
        <v>1</v>
      </c>
      <c r="AV20" s="778"/>
      <c r="AW20" s="214"/>
      <c r="AX20" s="214"/>
      <c r="AY20" s="214"/>
      <c r="AZ20" s="214"/>
      <c r="BA20" s="214"/>
      <c r="BB20" s="214"/>
      <c r="BC20" s="214"/>
      <c r="BD20" s="214"/>
      <c r="BE20" s="214"/>
      <c r="BF20" s="214"/>
    </row>
    <row r="21" spans="1:58" s="8" customFormat="1" ht="30" customHeight="1" thickBot="1">
      <c r="A21" s="2575" t="s">
        <v>773</v>
      </c>
      <c r="B21" s="420" t="s">
        <v>4496</v>
      </c>
      <c r="C21" s="314" t="s">
        <v>677</v>
      </c>
      <c r="D21" s="314">
        <v>3</v>
      </c>
      <c r="E21" s="1362">
        <f>IFERROR(SUM(E11:E20), 0)</f>
        <v>0</v>
      </c>
      <c r="F21" s="1362">
        <f t="shared" ref="F21:L21" si="35">IFERROR(SUM(F11:F20), 0)</f>
        <v>0</v>
      </c>
      <c r="G21" s="1362">
        <f t="shared" si="35"/>
        <v>0</v>
      </c>
      <c r="H21" s="1362">
        <f t="shared" si="35"/>
        <v>0</v>
      </c>
      <c r="I21" s="1362">
        <f t="shared" si="35"/>
        <v>0</v>
      </c>
      <c r="J21" s="1362">
        <f t="shared" si="35"/>
        <v>0</v>
      </c>
      <c r="K21" s="1362">
        <f t="shared" si="35"/>
        <v>0</v>
      </c>
      <c r="L21" s="1362">
        <f t="shared" si="35"/>
        <v>0</v>
      </c>
      <c r="M21" s="1362">
        <f>IFERROR(SUM(E21:L21), 0)</f>
        <v>0</v>
      </c>
      <c r="N21" s="1362">
        <f>IFERROR(SUM(N11:N20), 0)</f>
        <v>0</v>
      </c>
      <c r="O21" s="1362">
        <f t="shared" ref="O21:U21" si="36">IFERROR(SUM(O11:O20), 0)</f>
        <v>0</v>
      </c>
      <c r="P21" s="1362">
        <f t="shared" si="36"/>
        <v>0</v>
      </c>
      <c r="Q21" s="1362">
        <f t="shared" si="36"/>
        <v>0</v>
      </c>
      <c r="R21" s="1362">
        <f t="shared" si="36"/>
        <v>0</v>
      </c>
      <c r="S21" s="1362">
        <f t="shared" si="36"/>
        <v>0</v>
      </c>
      <c r="T21" s="1362">
        <f t="shared" si="36"/>
        <v>0</v>
      </c>
      <c r="U21" s="1362">
        <f t="shared" si="36"/>
        <v>0</v>
      </c>
      <c r="V21" s="1372">
        <f>IFERROR(SUM(N21:U21), 0)</f>
        <v>0</v>
      </c>
      <c r="W21" s="214"/>
      <c r="X21" s="2226" t="s">
        <v>4547</v>
      </c>
      <c r="Y21" s="214"/>
      <c r="Z21" s="264"/>
      <c r="AA21" s="214"/>
      <c r="AB21" s="778"/>
      <c r="AC21" s="214"/>
      <c r="AD21" s="778"/>
      <c r="AE21" s="232"/>
      <c r="AF21" s="232"/>
      <c r="AG21" s="232"/>
      <c r="AH21" s="232"/>
      <c r="AI21" s="232"/>
      <c r="AJ21" s="232"/>
      <c r="AK21" s="232"/>
      <c r="AL21" s="232"/>
      <c r="AM21" s="232"/>
      <c r="AN21" s="232"/>
      <c r="AO21" s="232"/>
      <c r="AP21" s="232"/>
      <c r="AQ21" s="232"/>
      <c r="AR21" s="232"/>
      <c r="AS21" s="232"/>
      <c r="AT21" s="232"/>
      <c r="AU21" s="232"/>
      <c r="AV21" s="778"/>
      <c r="AW21" s="214"/>
      <c r="AX21" s="214"/>
      <c r="AY21" s="214"/>
      <c r="AZ21" s="214"/>
      <c r="BA21" s="214"/>
      <c r="BB21" s="214"/>
      <c r="BC21" s="214"/>
      <c r="BD21" s="214"/>
      <c r="BE21" s="214"/>
      <c r="BF21" s="214"/>
    </row>
    <row r="22" spans="1:58" s="8" customFormat="1" ht="17.25" thickTop="1" thickBot="1">
      <c r="A22" s="214"/>
      <c r="B22" s="786"/>
      <c r="C22" s="786"/>
      <c r="D22" s="786"/>
      <c r="E22" s="1373"/>
      <c r="F22" s="1373"/>
      <c r="G22" s="1373"/>
      <c r="H22" s="1373"/>
      <c r="I22" s="1373"/>
      <c r="J22" s="1373"/>
      <c r="K22" s="1373"/>
      <c r="L22" s="1373"/>
      <c r="M22" s="1373"/>
      <c r="N22" s="1373"/>
      <c r="O22" s="1373"/>
      <c r="P22" s="1373"/>
      <c r="Q22" s="1373"/>
      <c r="R22" s="1373"/>
      <c r="S22" s="1373"/>
      <c r="T22" s="1373"/>
      <c r="U22" s="1373"/>
      <c r="V22" s="1373"/>
      <c r="W22" s="214"/>
      <c r="X22" s="722"/>
      <c r="Y22" s="214"/>
      <c r="Z22" s="214"/>
      <c r="AA22" s="214"/>
      <c r="AB22" s="778"/>
      <c r="AC22" s="214"/>
      <c r="AD22" s="778"/>
      <c r="AE22" s="232"/>
      <c r="AF22" s="232"/>
      <c r="AG22" s="232"/>
      <c r="AH22" s="232"/>
      <c r="AI22" s="232"/>
      <c r="AJ22" s="232"/>
      <c r="AK22" s="232"/>
      <c r="AL22" s="232"/>
      <c r="AM22" s="232"/>
      <c r="AN22" s="232"/>
      <c r="AO22" s="232"/>
      <c r="AP22" s="232"/>
      <c r="AQ22" s="232"/>
      <c r="AR22" s="232"/>
      <c r="AS22" s="232"/>
      <c r="AT22" s="232"/>
      <c r="AU22" s="232"/>
      <c r="AV22" s="778"/>
      <c r="AW22" s="214"/>
      <c r="AX22" s="214"/>
      <c r="AY22" s="214"/>
      <c r="AZ22" s="214"/>
      <c r="BA22" s="214"/>
      <c r="BB22" s="214"/>
      <c r="BC22" s="214"/>
      <c r="BD22" s="214"/>
      <c r="BE22" s="214"/>
      <c r="BF22" s="214"/>
    </row>
    <row r="23" spans="1:58" s="8" customFormat="1" ht="39.75" customHeight="1" thickTop="1" thickBot="1">
      <c r="A23" s="214"/>
      <c r="B23" s="352" t="s">
        <v>4498</v>
      </c>
      <c r="C23" s="353"/>
      <c r="D23" s="353"/>
      <c r="E23" s="1374"/>
      <c r="F23" s="1374"/>
      <c r="G23" s="1374"/>
      <c r="H23" s="1374"/>
      <c r="I23" s="1374"/>
      <c r="J23" s="1374"/>
      <c r="K23" s="1374"/>
      <c r="L23" s="1374"/>
      <c r="M23" s="1374"/>
      <c r="N23" s="1374"/>
      <c r="O23" s="1374"/>
      <c r="P23" s="1374"/>
      <c r="Q23" s="1374"/>
      <c r="R23" s="1374"/>
      <c r="S23" s="1374"/>
      <c r="T23" s="1374"/>
      <c r="U23" s="1374"/>
      <c r="V23" s="1374"/>
      <c r="W23" s="214"/>
      <c r="X23" s="214"/>
      <c r="Y23" s="214"/>
      <c r="Z23" s="214"/>
      <c r="AA23" s="214"/>
      <c r="AB23" s="778"/>
      <c r="AC23" s="214"/>
      <c r="AD23" s="778"/>
      <c r="AE23" s="232"/>
      <c r="AF23" s="232"/>
      <c r="AG23" s="232"/>
      <c r="AH23" s="232"/>
      <c r="AI23" s="232"/>
      <c r="AJ23" s="232"/>
      <c r="AK23" s="232"/>
      <c r="AL23" s="232"/>
      <c r="AM23" s="232"/>
      <c r="AN23" s="232"/>
      <c r="AO23" s="232"/>
      <c r="AP23" s="232"/>
      <c r="AQ23" s="232"/>
      <c r="AR23" s="232"/>
      <c r="AS23" s="232"/>
      <c r="AT23" s="232"/>
      <c r="AU23" s="232"/>
      <c r="AV23" s="778"/>
      <c r="AW23" s="214"/>
      <c r="AX23" s="214"/>
      <c r="AY23" s="214"/>
      <c r="AZ23" s="214"/>
      <c r="BA23" s="214"/>
      <c r="BB23" s="214"/>
      <c r="BC23" s="214"/>
      <c r="BD23" s="214"/>
      <c r="BE23" s="214"/>
      <c r="BF23" s="214"/>
    </row>
    <row r="24" spans="1:58" s="8" customFormat="1" ht="15.75" customHeight="1" thickTop="1">
      <c r="A24" s="2575" t="s">
        <v>675</v>
      </c>
      <c r="B24" s="685" t="s">
        <v>4548</v>
      </c>
      <c r="C24" s="239" t="s">
        <v>677</v>
      </c>
      <c r="D24" s="239">
        <v>3</v>
      </c>
      <c r="E24" s="621"/>
      <c r="F24" s="621"/>
      <c r="G24" s="621"/>
      <c r="H24" s="621"/>
      <c r="I24" s="621"/>
      <c r="J24" s="621"/>
      <c r="K24" s="621"/>
      <c r="L24" s="621"/>
      <c r="M24" s="1368">
        <f>IFERROR(SUM(E24:L24), 0)</f>
        <v>0</v>
      </c>
      <c r="N24" s="621"/>
      <c r="O24" s="621"/>
      <c r="P24" s="621"/>
      <c r="Q24" s="621"/>
      <c r="R24" s="621"/>
      <c r="S24" s="621"/>
      <c r="T24" s="621"/>
      <c r="U24" s="621"/>
      <c r="V24" s="1369">
        <f>IFERROR(SUM(N24:U24), 0)</f>
        <v>0</v>
      </c>
      <c r="W24" s="214"/>
      <c r="X24" s="243" t="s">
        <v>4549</v>
      </c>
      <c r="Y24" s="214"/>
      <c r="Z24" s="245"/>
      <c r="AA24" s="214"/>
      <c r="AB24" s="778"/>
      <c r="AC24" s="246" t="str">
        <f t="shared" ref="AC24:AC33" si="37">IF( SUM( AE24:AU24 ) = 0, 0, $AE$9 )</f>
        <v>Please complete all cells in row</v>
      </c>
      <c r="AD24" s="778"/>
      <c r="AE24" s="247">
        <f t="shared" ref="AE24:AE33" si="38" xml:space="preserve"> IF( ISNUMBER( E24 ), 0, 1 )</f>
        <v>1</v>
      </c>
      <c r="AF24" s="247">
        <f t="shared" ref="AF24:AF33" si="39" xml:space="preserve"> IF( ISNUMBER( F24 ), 0, 1 )</f>
        <v>1</v>
      </c>
      <c r="AG24" s="247">
        <f t="shared" ref="AG24:AG33" si="40" xml:space="preserve"> IF( ISNUMBER( G24 ), 0, 1 )</f>
        <v>1</v>
      </c>
      <c r="AH24" s="247">
        <f t="shared" ref="AH24:AH33" si="41" xml:space="preserve"> IF( ISNUMBER( H24 ), 0, 1 )</f>
        <v>1</v>
      </c>
      <c r="AI24" s="247">
        <f t="shared" ref="AI24:AI33" si="42" xml:space="preserve"> IF( ISNUMBER( I24 ), 0, 1 )</f>
        <v>1</v>
      </c>
      <c r="AJ24" s="247">
        <f t="shared" ref="AJ24:AJ33" si="43" xml:space="preserve"> IF( ISNUMBER( J24 ), 0, 1 )</f>
        <v>1</v>
      </c>
      <c r="AK24" s="247">
        <f t="shared" ref="AK24:AK33" si="44" xml:space="preserve"> IF( ISNUMBER( K24 ), 0, 1 )</f>
        <v>1</v>
      </c>
      <c r="AL24" s="247">
        <f t="shared" ref="AL24:AL33" si="45" xml:space="preserve"> IF( ISNUMBER( L24 ), 0, 1 )</f>
        <v>1</v>
      </c>
      <c r="AM24" s="232"/>
      <c r="AN24" s="247">
        <f t="shared" ref="AN24:AN33" si="46" xml:space="preserve"> IF( ISNUMBER( N24 ), 0, 1 )</f>
        <v>1</v>
      </c>
      <c r="AO24" s="247">
        <f t="shared" ref="AO24:AO33" si="47" xml:space="preserve"> IF( ISNUMBER( O24 ), 0, 1 )</f>
        <v>1</v>
      </c>
      <c r="AP24" s="247">
        <f t="shared" ref="AP24:AP33" si="48" xml:space="preserve"> IF( ISNUMBER( P24 ), 0, 1 )</f>
        <v>1</v>
      </c>
      <c r="AQ24" s="247">
        <f t="shared" ref="AQ24:AQ33" si="49" xml:space="preserve"> IF( ISNUMBER( Q24 ), 0, 1 )</f>
        <v>1</v>
      </c>
      <c r="AR24" s="247">
        <f t="shared" ref="AR24:AR33" si="50" xml:space="preserve"> IF( ISNUMBER( R24 ), 0, 1 )</f>
        <v>1</v>
      </c>
      <c r="AS24" s="247">
        <f t="shared" ref="AS24:AS33" si="51" xml:space="preserve"> IF( ISNUMBER( S24 ), 0, 1 )</f>
        <v>1</v>
      </c>
      <c r="AT24" s="247">
        <f t="shared" ref="AT24:AT33" si="52" xml:space="preserve"> IF( ISNUMBER( T24 ), 0, 1 )</f>
        <v>1</v>
      </c>
      <c r="AU24" s="247">
        <f t="shared" ref="AU24:AU33" si="53" xml:space="preserve"> IF( ISNUMBER( U24 ), 0, 1 )</f>
        <v>1</v>
      </c>
      <c r="AV24" s="778"/>
      <c r="AW24" s="214"/>
      <c r="AX24" s="214"/>
      <c r="AY24" s="214"/>
      <c r="AZ24" s="214"/>
      <c r="BA24" s="214"/>
      <c r="BB24" s="214"/>
      <c r="BC24" s="214"/>
      <c r="BD24" s="214"/>
      <c r="BE24" s="214"/>
      <c r="BF24" s="214"/>
    </row>
    <row r="25" spans="1:58" s="8" customFormat="1" ht="15.75" customHeight="1">
      <c r="A25" s="214"/>
      <c r="B25" s="686" t="s">
        <v>4550</v>
      </c>
      <c r="C25" s="248" t="s">
        <v>677</v>
      </c>
      <c r="D25" s="248">
        <v>3</v>
      </c>
      <c r="E25" s="624"/>
      <c r="F25" s="624"/>
      <c r="G25" s="624"/>
      <c r="H25" s="624"/>
      <c r="I25" s="624"/>
      <c r="J25" s="624"/>
      <c r="K25" s="624"/>
      <c r="L25" s="624"/>
      <c r="M25" s="1370">
        <f>IFERROR(SUM(E25:L25), 0)</f>
        <v>0</v>
      </c>
      <c r="N25" s="624"/>
      <c r="O25" s="624"/>
      <c r="P25" s="624"/>
      <c r="Q25" s="624"/>
      <c r="R25" s="624"/>
      <c r="S25" s="624"/>
      <c r="T25" s="624"/>
      <c r="U25" s="624"/>
      <c r="V25" s="1371">
        <f>IFERROR(SUM(N25:U25), 0)</f>
        <v>0</v>
      </c>
      <c r="W25" s="214"/>
      <c r="X25" s="252" t="s">
        <v>4551</v>
      </c>
      <c r="Y25" s="214"/>
      <c r="Z25" s="253"/>
      <c r="AA25" s="214"/>
      <c r="AB25" s="778"/>
      <c r="AC25" s="246" t="str">
        <f t="shared" si="37"/>
        <v>Please complete all cells in row</v>
      </c>
      <c r="AD25" s="778"/>
      <c r="AE25" s="247">
        <f t="shared" si="38"/>
        <v>1</v>
      </c>
      <c r="AF25" s="247">
        <f t="shared" si="39"/>
        <v>1</v>
      </c>
      <c r="AG25" s="247">
        <f t="shared" si="40"/>
        <v>1</v>
      </c>
      <c r="AH25" s="247">
        <f t="shared" si="41"/>
        <v>1</v>
      </c>
      <c r="AI25" s="247">
        <f t="shared" si="42"/>
        <v>1</v>
      </c>
      <c r="AJ25" s="247">
        <f t="shared" si="43"/>
        <v>1</v>
      </c>
      <c r="AK25" s="247">
        <f t="shared" si="44"/>
        <v>1</v>
      </c>
      <c r="AL25" s="247">
        <f t="shared" si="45"/>
        <v>1</v>
      </c>
      <c r="AM25" s="232"/>
      <c r="AN25" s="247">
        <f t="shared" si="46"/>
        <v>1</v>
      </c>
      <c r="AO25" s="247">
        <f t="shared" si="47"/>
        <v>1</v>
      </c>
      <c r="AP25" s="247">
        <f t="shared" si="48"/>
        <v>1</v>
      </c>
      <c r="AQ25" s="247">
        <f t="shared" si="49"/>
        <v>1</v>
      </c>
      <c r="AR25" s="247">
        <f t="shared" si="50"/>
        <v>1</v>
      </c>
      <c r="AS25" s="247">
        <f t="shared" si="51"/>
        <v>1</v>
      </c>
      <c r="AT25" s="247">
        <f t="shared" si="52"/>
        <v>1</v>
      </c>
      <c r="AU25" s="247">
        <f t="shared" si="53"/>
        <v>1</v>
      </c>
      <c r="AV25" s="778"/>
      <c r="AW25" s="214"/>
      <c r="AX25" s="214"/>
      <c r="AY25" s="214"/>
      <c r="AZ25" s="214"/>
      <c r="BA25" s="214"/>
      <c r="BB25" s="214"/>
      <c r="BC25" s="214"/>
      <c r="BD25" s="214"/>
      <c r="BE25" s="214"/>
      <c r="BF25" s="214"/>
    </row>
    <row r="26" spans="1:58" s="8" customFormat="1" ht="15.75" customHeight="1">
      <c r="A26" s="214"/>
      <c r="B26" s="686" t="s">
        <v>4552</v>
      </c>
      <c r="C26" s="248" t="s">
        <v>677</v>
      </c>
      <c r="D26" s="248">
        <v>3</v>
      </c>
      <c r="E26" s="624"/>
      <c r="F26" s="624"/>
      <c r="G26" s="624"/>
      <c r="H26" s="624"/>
      <c r="I26" s="624"/>
      <c r="J26" s="624"/>
      <c r="K26" s="624"/>
      <c r="L26" s="624"/>
      <c r="M26" s="1370">
        <f t="shared" ref="M26:M33" si="54">IFERROR(SUM(E26:L26), 0)</f>
        <v>0</v>
      </c>
      <c r="N26" s="624"/>
      <c r="O26" s="624"/>
      <c r="P26" s="624"/>
      <c r="Q26" s="624"/>
      <c r="R26" s="624"/>
      <c r="S26" s="624"/>
      <c r="T26" s="624"/>
      <c r="U26" s="624"/>
      <c r="V26" s="1371">
        <f t="shared" ref="V26:V33" si="55">IFERROR(SUM(N26:U26), 0)</f>
        <v>0</v>
      </c>
      <c r="W26" s="214"/>
      <c r="X26" s="252" t="s">
        <v>4553</v>
      </c>
      <c r="Y26" s="214"/>
      <c r="Z26" s="253"/>
      <c r="AA26" s="214"/>
      <c r="AB26" s="778"/>
      <c r="AC26" s="246" t="str">
        <f t="shared" si="37"/>
        <v>Please complete all cells in row</v>
      </c>
      <c r="AD26" s="778"/>
      <c r="AE26" s="247">
        <f t="shared" si="38"/>
        <v>1</v>
      </c>
      <c r="AF26" s="247">
        <f t="shared" si="39"/>
        <v>1</v>
      </c>
      <c r="AG26" s="247">
        <f t="shared" si="40"/>
        <v>1</v>
      </c>
      <c r="AH26" s="247">
        <f t="shared" si="41"/>
        <v>1</v>
      </c>
      <c r="AI26" s="247">
        <f t="shared" si="42"/>
        <v>1</v>
      </c>
      <c r="AJ26" s="247">
        <f t="shared" si="43"/>
        <v>1</v>
      </c>
      <c r="AK26" s="247">
        <f t="shared" si="44"/>
        <v>1</v>
      </c>
      <c r="AL26" s="247">
        <f t="shared" si="45"/>
        <v>1</v>
      </c>
      <c r="AM26" s="232"/>
      <c r="AN26" s="247">
        <f t="shared" si="46"/>
        <v>1</v>
      </c>
      <c r="AO26" s="247">
        <f t="shared" si="47"/>
        <v>1</v>
      </c>
      <c r="AP26" s="247">
        <f t="shared" si="48"/>
        <v>1</v>
      </c>
      <c r="AQ26" s="247">
        <f t="shared" si="49"/>
        <v>1</v>
      </c>
      <c r="AR26" s="247">
        <f t="shared" si="50"/>
        <v>1</v>
      </c>
      <c r="AS26" s="247">
        <f t="shared" si="51"/>
        <v>1</v>
      </c>
      <c r="AT26" s="247">
        <f t="shared" si="52"/>
        <v>1</v>
      </c>
      <c r="AU26" s="247">
        <f t="shared" si="53"/>
        <v>1</v>
      </c>
      <c r="AV26" s="778"/>
      <c r="AW26" s="214"/>
      <c r="AX26" s="214"/>
      <c r="AY26" s="214"/>
      <c r="AZ26" s="214"/>
      <c r="BA26" s="214"/>
      <c r="BB26" s="214"/>
      <c r="BC26" s="214"/>
      <c r="BD26" s="214"/>
      <c r="BE26" s="214"/>
      <c r="BF26" s="214"/>
    </row>
    <row r="27" spans="1:58" s="8" customFormat="1" ht="15.75" customHeight="1">
      <c r="A27" s="214"/>
      <c r="B27" s="686" t="s">
        <v>4554</v>
      </c>
      <c r="C27" s="248" t="s">
        <v>677</v>
      </c>
      <c r="D27" s="248">
        <v>3</v>
      </c>
      <c r="E27" s="624"/>
      <c r="F27" s="624"/>
      <c r="G27" s="624"/>
      <c r="H27" s="624"/>
      <c r="I27" s="624"/>
      <c r="J27" s="624"/>
      <c r="K27" s="624"/>
      <c r="L27" s="624"/>
      <c r="M27" s="1370">
        <f t="shared" si="54"/>
        <v>0</v>
      </c>
      <c r="N27" s="624"/>
      <c r="O27" s="624"/>
      <c r="P27" s="624"/>
      <c r="Q27" s="624"/>
      <c r="R27" s="624"/>
      <c r="S27" s="624"/>
      <c r="T27" s="624"/>
      <c r="U27" s="624"/>
      <c r="V27" s="1371">
        <f t="shared" si="55"/>
        <v>0</v>
      </c>
      <c r="W27" s="214"/>
      <c r="X27" s="252" t="s">
        <v>4555</v>
      </c>
      <c r="Y27" s="214"/>
      <c r="Z27" s="253"/>
      <c r="AA27" s="214"/>
      <c r="AB27" s="778"/>
      <c r="AC27" s="246" t="str">
        <f t="shared" si="37"/>
        <v>Please complete all cells in row</v>
      </c>
      <c r="AD27" s="778"/>
      <c r="AE27" s="247">
        <f t="shared" si="38"/>
        <v>1</v>
      </c>
      <c r="AF27" s="247">
        <f t="shared" si="39"/>
        <v>1</v>
      </c>
      <c r="AG27" s="247">
        <f t="shared" si="40"/>
        <v>1</v>
      </c>
      <c r="AH27" s="247">
        <f t="shared" si="41"/>
        <v>1</v>
      </c>
      <c r="AI27" s="247">
        <f t="shared" si="42"/>
        <v>1</v>
      </c>
      <c r="AJ27" s="247">
        <f t="shared" si="43"/>
        <v>1</v>
      </c>
      <c r="AK27" s="247">
        <f t="shared" si="44"/>
        <v>1</v>
      </c>
      <c r="AL27" s="247">
        <f t="shared" si="45"/>
        <v>1</v>
      </c>
      <c r="AM27" s="232"/>
      <c r="AN27" s="247">
        <f t="shared" si="46"/>
        <v>1</v>
      </c>
      <c r="AO27" s="247">
        <f t="shared" si="47"/>
        <v>1</v>
      </c>
      <c r="AP27" s="247">
        <f t="shared" si="48"/>
        <v>1</v>
      </c>
      <c r="AQ27" s="247">
        <f t="shared" si="49"/>
        <v>1</v>
      </c>
      <c r="AR27" s="247">
        <f t="shared" si="50"/>
        <v>1</v>
      </c>
      <c r="AS27" s="247">
        <f t="shared" si="51"/>
        <v>1</v>
      </c>
      <c r="AT27" s="247">
        <f t="shared" si="52"/>
        <v>1</v>
      </c>
      <c r="AU27" s="247">
        <f t="shared" si="53"/>
        <v>1</v>
      </c>
      <c r="AV27" s="778"/>
      <c r="AW27" s="214"/>
      <c r="AX27" s="214"/>
      <c r="AY27" s="214"/>
      <c r="AZ27" s="214"/>
      <c r="BA27" s="214"/>
      <c r="BB27" s="214"/>
      <c r="BC27" s="214"/>
      <c r="BD27" s="214"/>
      <c r="BE27" s="214"/>
      <c r="BF27" s="214"/>
    </row>
    <row r="28" spans="1:58" s="8" customFormat="1" ht="15.75" customHeight="1">
      <c r="A28" s="214"/>
      <c r="B28" s="686" t="s">
        <v>4556</v>
      </c>
      <c r="C28" s="248" t="s">
        <v>677</v>
      </c>
      <c r="D28" s="248">
        <v>3</v>
      </c>
      <c r="E28" s="624"/>
      <c r="F28" s="624"/>
      <c r="G28" s="624"/>
      <c r="H28" s="624"/>
      <c r="I28" s="624"/>
      <c r="J28" s="624"/>
      <c r="K28" s="624"/>
      <c r="L28" s="624"/>
      <c r="M28" s="1370">
        <f t="shared" si="54"/>
        <v>0</v>
      </c>
      <c r="N28" s="624"/>
      <c r="O28" s="624"/>
      <c r="P28" s="624"/>
      <c r="Q28" s="624"/>
      <c r="R28" s="624"/>
      <c r="S28" s="624"/>
      <c r="T28" s="624"/>
      <c r="U28" s="624"/>
      <c r="V28" s="1371">
        <f t="shared" si="55"/>
        <v>0</v>
      </c>
      <c r="W28" s="214"/>
      <c r="X28" s="252" t="s">
        <v>4557</v>
      </c>
      <c r="Y28" s="214"/>
      <c r="Z28" s="253"/>
      <c r="AA28" s="214"/>
      <c r="AB28" s="778"/>
      <c r="AC28" s="246" t="str">
        <f t="shared" si="37"/>
        <v>Please complete all cells in row</v>
      </c>
      <c r="AD28" s="778"/>
      <c r="AE28" s="247">
        <f t="shared" si="38"/>
        <v>1</v>
      </c>
      <c r="AF28" s="247">
        <f t="shared" si="39"/>
        <v>1</v>
      </c>
      <c r="AG28" s="247">
        <f t="shared" si="40"/>
        <v>1</v>
      </c>
      <c r="AH28" s="247">
        <f t="shared" si="41"/>
        <v>1</v>
      </c>
      <c r="AI28" s="247">
        <f t="shared" si="42"/>
        <v>1</v>
      </c>
      <c r="AJ28" s="247">
        <f t="shared" si="43"/>
        <v>1</v>
      </c>
      <c r="AK28" s="247">
        <f t="shared" si="44"/>
        <v>1</v>
      </c>
      <c r="AL28" s="247">
        <f t="shared" si="45"/>
        <v>1</v>
      </c>
      <c r="AM28" s="232"/>
      <c r="AN28" s="247">
        <f t="shared" si="46"/>
        <v>1</v>
      </c>
      <c r="AO28" s="247">
        <f t="shared" si="47"/>
        <v>1</v>
      </c>
      <c r="AP28" s="247">
        <f t="shared" si="48"/>
        <v>1</v>
      </c>
      <c r="AQ28" s="247">
        <f t="shared" si="49"/>
        <v>1</v>
      </c>
      <c r="AR28" s="247">
        <f t="shared" si="50"/>
        <v>1</v>
      </c>
      <c r="AS28" s="247">
        <f t="shared" si="51"/>
        <v>1</v>
      </c>
      <c r="AT28" s="247">
        <f t="shared" si="52"/>
        <v>1</v>
      </c>
      <c r="AU28" s="247">
        <f t="shared" si="53"/>
        <v>1</v>
      </c>
      <c r="AV28" s="778"/>
      <c r="AW28" s="214"/>
      <c r="AX28" s="214"/>
      <c r="AY28" s="214"/>
      <c r="AZ28" s="214"/>
      <c r="BA28" s="214"/>
      <c r="BB28" s="214"/>
      <c r="BC28" s="214"/>
      <c r="BD28" s="214"/>
      <c r="BE28" s="214"/>
      <c r="BF28" s="214"/>
    </row>
    <row r="29" spans="1:58" s="8" customFormat="1" ht="15.75" customHeight="1">
      <c r="A29" s="214"/>
      <c r="B29" s="686" t="s">
        <v>4558</v>
      </c>
      <c r="C29" s="248" t="s">
        <v>677</v>
      </c>
      <c r="D29" s="248">
        <v>3</v>
      </c>
      <c r="E29" s="624"/>
      <c r="F29" s="624"/>
      <c r="G29" s="624"/>
      <c r="H29" s="624"/>
      <c r="I29" s="624"/>
      <c r="J29" s="624"/>
      <c r="K29" s="624"/>
      <c r="L29" s="624"/>
      <c r="M29" s="1370">
        <f t="shared" si="54"/>
        <v>0</v>
      </c>
      <c r="N29" s="624"/>
      <c r="O29" s="624"/>
      <c r="P29" s="624"/>
      <c r="Q29" s="624"/>
      <c r="R29" s="624"/>
      <c r="S29" s="624"/>
      <c r="T29" s="624"/>
      <c r="U29" s="624"/>
      <c r="V29" s="1371">
        <f t="shared" si="55"/>
        <v>0</v>
      </c>
      <c r="W29" s="214"/>
      <c r="X29" s="252" t="s">
        <v>4559</v>
      </c>
      <c r="Y29" s="214"/>
      <c r="Z29" s="253"/>
      <c r="AA29" s="214"/>
      <c r="AB29" s="778"/>
      <c r="AC29" s="246" t="str">
        <f t="shared" si="37"/>
        <v>Please complete all cells in row</v>
      </c>
      <c r="AD29" s="778"/>
      <c r="AE29" s="247">
        <f t="shared" si="38"/>
        <v>1</v>
      </c>
      <c r="AF29" s="247">
        <f t="shared" si="39"/>
        <v>1</v>
      </c>
      <c r="AG29" s="247">
        <f t="shared" si="40"/>
        <v>1</v>
      </c>
      <c r="AH29" s="247">
        <f t="shared" si="41"/>
        <v>1</v>
      </c>
      <c r="AI29" s="247">
        <f t="shared" si="42"/>
        <v>1</v>
      </c>
      <c r="AJ29" s="247">
        <f t="shared" si="43"/>
        <v>1</v>
      </c>
      <c r="AK29" s="247">
        <f t="shared" si="44"/>
        <v>1</v>
      </c>
      <c r="AL29" s="247">
        <f t="shared" si="45"/>
        <v>1</v>
      </c>
      <c r="AM29" s="232"/>
      <c r="AN29" s="247">
        <f t="shared" si="46"/>
        <v>1</v>
      </c>
      <c r="AO29" s="247">
        <f t="shared" si="47"/>
        <v>1</v>
      </c>
      <c r="AP29" s="247">
        <f t="shared" si="48"/>
        <v>1</v>
      </c>
      <c r="AQ29" s="247">
        <f t="shared" si="49"/>
        <v>1</v>
      </c>
      <c r="AR29" s="247">
        <f t="shared" si="50"/>
        <v>1</v>
      </c>
      <c r="AS29" s="247">
        <f t="shared" si="51"/>
        <v>1</v>
      </c>
      <c r="AT29" s="247">
        <f t="shared" si="52"/>
        <v>1</v>
      </c>
      <c r="AU29" s="247">
        <f t="shared" si="53"/>
        <v>1</v>
      </c>
      <c r="AV29" s="778"/>
      <c r="AW29" s="214"/>
      <c r="AX29" s="214"/>
      <c r="AY29" s="214"/>
      <c r="AZ29" s="214"/>
      <c r="BA29" s="214"/>
      <c r="BB29" s="214"/>
      <c r="BC29" s="214"/>
      <c r="BD29" s="214"/>
      <c r="BE29" s="214"/>
      <c r="BF29" s="214"/>
    </row>
    <row r="30" spans="1:58" s="8" customFormat="1" ht="15.75" customHeight="1">
      <c r="A30" s="214"/>
      <c r="B30" s="686" t="s">
        <v>4560</v>
      </c>
      <c r="C30" s="248" t="s">
        <v>677</v>
      </c>
      <c r="D30" s="248">
        <v>3</v>
      </c>
      <c r="E30" s="624"/>
      <c r="F30" s="624"/>
      <c r="G30" s="624"/>
      <c r="H30" s="624"/>
      <c r="I30" s="624"/>
      <c r="J30" s="624"/>
      <c r="K30" s="624"/>
      <c r="L30" s="624"/>
      <c r="M30" s="1370">
        <f t="shared" si="54"/>
        <v>0</v>
      </c>
      <c r="N30" s="624"/>
      <c r="O30" s="624"/>
      <c r="P30" s="624"/>
      <c r="Q30" s="624"/>
      <c r="R30" s="624"/>
      <c r="S30" s="624"/>
      <c r="T30" s="624"/>
      <c r="U30" s="624"/>
      <c r="V30" s="1371">
        <f t="shared" si="55"/>
        <v>0</v>
      </c>
      <c r="W30" s="214"/>
      <c r="X30" s="252" t="s">
        <v>4561</v>
      </c>
      <c r="Y30" s="214"/>
      <c r="Z30" s="253"/>
      <c r="AA30" s="214"/>
      <c r="AB30" s="778"/>
      <c r="AC30" s="246" t="str">
        <f t="shared" si="37"/>
        <v>Please complete all cells in row</v>
      </c>
      <c r="AD30" s="778"/>
      <c r="AE30" s="247">
        <f t="shared" si="38"/>
        <v>1</v>
      </c>
      <c r="AF30" s="247">
        <f t="shared" si="39"/>
        <v>1</v>
      </c>
      <c r="AG30" s="247">
        <f t="shared" si="40"/>
        <v>1</v>
      </c>
      <c r="AH30" s="247">
        <f t="shared" si="41"/>
        <v>1</v>
      </c>
      <c r="AI30" s="247">
        <f t="shared" si="42"/>
        <v>1</v>
      </c>
      <c r="AJ30" s="247">
        <f t="shared" si="43"/>
        <v>1</v>
      </c>
      <c r="AK30" s="247">
        <f t="shared" si="44"/>
        <v>1</v>
      </c>
      <c r="AL30" s="247">
        <f t="shared" si="45"/>
        <v>1</v>
      </c>
      <c r="AM30" s="232"/>
      <c r="AN30" s="247">
        <f t="shared" si="46"/>
        <v>1</v>
      </c>
      <c r="AO30" s="247">
        <f t="shared" si="47"/>
        <v>1</v>
      </c>
      <c r="AP30" s="247">
        <f t="shared" si="48"/>
        <v>1</v>
      </c>
      <c r="AQ30" s="247">
        <f t="shared" si="49"/>
        <v>1</v>
      </c>
      <c r="AR30" s="247">
        <f t="shared" si="50"/>
        <v>1</v>
      </c>
      <c r="AS30" s="247">
        <f t="shared" si="51"/>
        <v>1</v>
      </c>
      <c r="AT30" s="247">
        <f t="shared" si="52"/>
        <v>1</v>
      </c>
      <c r="AU30" s="247">
        <f t="shared" si="53"/>
        <v>1</v>
      </c>
      <c r="AV30" s="778"/>
      <c r="AW30" s="214"/>
      <c r="AX30" s="214"/>
      <c r="AY30" s="214"/>
      <c r="AZ30" s="214"/>
      <c r="BA30" s="214"/>
      <c r="BB30" s="214"/>
      <c r="BC30" s="214"/>
      <c r="BD30" s="214"/>
      <c r="BE30" s="214"/>
      <c r="BF30" s="214"/>
    </row>
    <row r="31" spans="1:58" s="8" customFormat="1" ht="15.75" customHeight="1">
      <c r="A31" s="214"/>
      <c r="B31" s="686" t="s">
        <v>4562</v>
      </c>
      <c r="C31" s="248" t="s">
        <v>677</v>
      </c>
      <c r="D31" s="248">
        <v>3</v>
      </c>
      <c r="E31" s="624"/>
      <c r="F31" s="624"/>
      <c r="G31" s="624"/>
      <c r="H31" s="624"/>
      <c r="I31" s="624"/>
      <c r="J31" s="624"/>
      <c r="K31" s="624"/>
      <c r="L31" s="624"/>
      <c r="M31" s="1370">
        <f t="shared" si="54"/>
        <v>0</v>
      </c>
      <c r="N31" s="624"/>
      <c r="O31" s="624"/>
      <c r="P31" s="624"/>
      <c r="Q31" s="624"/>
      <c r="R31" s="624"/>
      <c r="S31" s="624"/>
      <c r="T31" s="624"/>
      <c r="U31" s="624"/>
      <c r="V31" s="1371">
        <f t="shared" si="55"/>
        <v>0</v>
      </c>
      <c r="W31" s="214"/>
      <c r="X31" s="252" t="s">
        <v>4563</v>
      </c>
      <c r="Y31" s="214"/>
      <c r="Z31" s="253"/>
      <c r="AA31" s="214"/>
      <c r="AB31" s="778"/>
      <c r="AC31" s="246" t="str">
        <f t="shared" si="37"/>
        <v>Please complete all cells in row</v>
      </c>
      <c r="AD31" s="778"/>
      <c r="AE31" s="247">
        <f t="shared" si="38"/>
        <v>1</v>
      </c>
      <c r="AF31" s="247">
        <f t="shared" si="39"/>
        <v>1</v>
      </c>
      <c r="AG31" s="247">
        <f t="shared" si="40"/>
        <v>1</v>
      </c>
      <c r="AH31" s="247">
        <f t="shared" si="41"/>
        <v>1</v>
      </c>
      <c r="AI31" s="247">
        <f t="shared" si="42"/>
        <v>1</v>
      </c>
      <c r="AJ31" s="247">
        <f t="shared" si="43"/>
        <v>1</v>
      </c>
      <c r="AK31" s="247">
        <f t="shared" si="44"/>
        <v>1</v>
      </c>
      <c r="AL31" s="247">
        <f t="shared" si="45"/>
        <v>1</v>
      </c>
      <c r="AM31" s="232"/>
      <c r="AN31" s="247">
        <f t="shared" si="46"/>
        <v>1</v>
      </c>
      <c r="AO31" s="247">
        <f t="shared" si="47"/>
        <v>1</v>
      </c>
      <c r="AP31" s="247">
        <f t="shared" si="48"/>
        <v>1</v>
      </c>
      <c r="AQ31" s="247">
        <f t="shared" si="49"/>
        <v>1</v>
      </c>
      <c r="AR31" s="247">
        <f t="shared" si="50"/>
        <v>1</v>
      </c>
      <c r="AS31" s="247">
        <f t="shared" si="51"/>
        <v>1</v>
      </c>
      <c r="AT31" s="247">
        <f t="shared" si="52"/>
        <v>1</v>
      </c>
      <c r="AU31" s="247">
        <f t="shared" si="53"/>
        <v>1</v>
      </c>
      <c r="AV31" s="778"/>
      <c r="AW31" s="214"/>
      <c r="AX31" s="214"/>
      <c r="AY31" s="214"/>
      <c r="AZ31" s="214"/>
      <c r="BA31" s="214"/>
      <c r="BB31" s="214"/>
      <c r="BC31" s="214"/>
      <c r="BD31" s="214"/>
      <c r="BE31" s="214"/>
      <c r="BF31" s="214"/>
    </row>
    <row r="32" spans="1:58" s="8" customFormat="1" ht="15.75" customHeight="1">
      <c r="A32" s="214"/>
      <c r="B32" s="686" t="s">
        <v>4564</v>
      </c>
      <c r="C32" s="248" t="s">
        <v>677</v>
      </c>
      <c r="D32" s="248">
        <v>3</v>
      </c>
      <c r="E32" s="624"/>
      <c r="F32" s="624"/>
      <c r="G32" s="624"/>
      <c r="H32" s="624"/>
      <c r="I32" s="624"/>
      <c r="J32" s="624"/>
      <c r="K32" s="624"/>
      <c r="L32" s="624"/>
      <c r="M32" s="1370">
        <f t="shared" si="54"/>
        <v>0</v>
      </c>
      <c r="N32" s="624"/>
      <c r="O32" s="624"/>
      <c r="P32" s="624"/>
      <c r="Q32" s="624"/>
      <c r="R32" s="624"/>
      <c r="S32" s="624"/>
      <c r="T32" s="624"/>
      <c r="U32" s="624"/>
      <c r="V32" s="1371">
        <f t="shared" si="55"/>
        <v>0</v>
      </c>
      <c r="W32" s="214"/>
      <c r="X32" s="252" t="s">
        <v>4565</v>
      </c>
      <c r="Y32" s="214"/>
      <c r="Z32" s="253"/>
      <c r="AA32" s="214"/>
      <c r="AB32" s="778"/>
      <c r="AC32" s="246" t="str">
        <f t="shared" si="37"/>
        <v>Please complete all cells in row</v>
      </c>
      <c r="AD32" s="778"/>
      <c r="AE32" s="247">
        <f t="shared" si="38"/>
        <v>1</v>
      </c>
      <c r="AF32" s="247">
        <f t="shared" si="39"/>
        <v>1</v>
      </c>
      <c r="AG32" s="247">
        <f t="shared" si="40"/>
        <v>1</v>
      </c>
      <c r="AH32" s="247">
        <f t="shared" si="41"/>
        <v>1</v>
      </c>
      <c r="AI32" s="247">
        <f t="shared" si="42"/>
        <v>1</v>
      </c>
      <c r="AJ32" s="247">
        <f t="shared" si="43"/>
        <v>1</v>
      </c>
      <c r="AK32" s="247">
        <f t="shared" si="44"/>
        <v>1</v>
      </c>
      <c r="AL32" s="247">
        <f t="shared" si="45"/>
        <v>1</v>
      </c>
      <c r="AM32" s="232"/>
      <c r="AN32" s="247">
        <f t="shared" si="46"/>
        <v>1</v>
      </c>
      <c r="AO32" s="247">
        <f t="shared" si="47"/>
        <v>1</v>
      </c>
      <c r="AP32" s="247">
        <f t="shared" si="48"/>
        <v>1</v>
      </c>
      <c r="AQ32" s="247">
        <f t="shared" si="49"/>
        <v>1</v>
      </c>
      <c r="AR32" s="247">
        <f t="shared" si="50"/>
        <v>1</v>
      </c>
      <c r="AS32" s="247">
        <f t="shared" si="51"/>
        <v>1</v>
      </c>
      <c r="AT32" s="247">
        <f t="shared" si="52"/>
        <v>1</v>
      </c>
      <c r="AU32" s="247">
        <f t="shared" si="53"/>
        <v>1</v>
      </c>
      <c r="AV32" s="778"/>
      <c r="AW32" s="214"/>
      <c r="AX32" s="214"/>
      <c r="AY32" s="214"/>
      <c r="AZ32" s="214"/>
      <c r="BA32" s="214"/>
      <c r="BB32" s="214"/>
      <c r="BC32" s="214"/>
      <c r="BD32" s="214"/>
      <c r="BE32" s="214"/>
      <c r="BF32" s="214"/>
    </row>
    <row r="33" spans="1:58" s="8" customFormat="1" ht="15.75" customHeight="1" thickBot="1">
      <c r="A33" s="214"/>
      <c r="B33" s="686" t="s">
        <v>4566</v>
      </c>
      <c r="C33" s="248" t="s">
        <v>677</v>
      </c>
      <c r="D33" s="248">
        <v>3</v>
      </c>
      <c r="E33" s="624"/>
      <c r="F33" s="624"/>
      <c r="G33" s="624"/>
      <c r="H33" s="624"/>
      <c r="I33" s="624"/>
      <c r="J33" s="624"/>
      <c r="K33" s="624"/>
      <c r="L33" s="624"/>
      <c r="M33" s="1370">
        <f t="shared" si="54"/>
        <v>0</v>
      </c>
      <c r="N33" s="624"/>
      <c r="O33" s="624"/>
      <c r="P33" s="624"/>
      <c r="Q33" s="624"/>
      <c r="R33" s="624"/>
      <c r="S33" s="624"/>
      <c r="T33" s="624"/>
      <c r="U33" s="624"/>
      <c r="V33" s="1371">
        <f t="shared" si="55"/>
        <v>0</v>
      </c>
      <c r="W33" s="214"/>
      <c r="X33" s="252" t="s">
        <v>4567</v>
      </c>
      <c r="Y33" s="214"/>
      <c r="Z33" s="264"/>
      <c r="AA33" s="214"/>
      <c r="AB33" s="778"/>
      <c r="AC33" s="246" t="str">
        <f t="shared" si="37"/>
        <v>Please complete all cells in row</v>
      </c>
      <c r="AD33" s="778"/>
      <c r="AE33" s="247">
        <f t="shared" si="38"/>
        <v>1</v>
      </c>
      <c r="AF33" s="247">
        <f t="shared" si="39"/>
        <v>1</v>
      </c>
      <c r="AG33" s="247">
        <f t="shared" si="40"/>
        <v>1</v>
      </c>
      <c r="AH33" s="247">
        <f t="shared" si="41"/>
        <v>1</v>
      </c>
      <c r="AI33" s="247">
        <f t="shared" si="42"/>
        <v>1</v>
      </c>
      <c r="AJ33" s="247">
        <f t="shared" si="43"/>
        <v>1</v>
      </c>
      <c r="AK33" s="247">
        <f t="shared" si="44"/>
        <v>1</v>
      </c>
      <c r="AL33" s="247">
        <f t="shared" si="45"/>
        <v>1</v>
      </c>
      <c r="AM33" s="232"/>
      <c r="AN33" s="247">
        <f t="shared" si="46"/>
        <v>1</v>
      </c>
      <c r="AO33" s="247">
        <f t="shared" si="47"/>
        <v>1</v>
      </c>
      <c r="AP33" s="247">
        <f t="shared" si="48"/>
        <v>1</v>
      </c>
      <c r="AQ33" s="247">
        <f t="shared" si="49"/>
        <v>1</v>
      </c>
      <c r="AR33" s="247">
        <f t="shared" si="50"/>
        <v>1</v>
      </c>
      <c r="AS33" s="247">
        <f t="shared" si="51"/>
        <v>1</v>
      </c>
      <c r="AT33" s="247">
        <f t="shared" si="52"/>
        <v>1</v>
      </c>
      <c r="AU33" s="247">
        <f t="shared" si="53"/>
        <v>1</v>
      </c>
      <c r="AV33" s="778"/>
      <c r="AW33" s="214"/>
      <c r="AX33" s="214"/>
      <c r="AY33" s="214"/>
      <c r="AZ33" s="214"/>
      <c r="BA33" s="214"/>
      <c r="BB33" s="214"/>
      <c r="BC33" s="214"/>
      <c r="BD33" s="214"/>
      <c r="BE33" s="214"/>
      <c r="BF33" s="214"/>
    </row>
    <row r="34" spans="1:58" s="8" customFormat="1" ht="28.5" customHeight="1" thickTop="1" thickBot="1">
      <c r="A34" s="2575" t="s">
        <v>773</v>
      </c>
      <c r="B34" s="420" t="s">
        <v>4519</v>
      </c>
      <c r="C34" s="314" t="s">
        <v>677</v>
      </c>
      <c r="D34" s="314">
        <v>3</v>
      </c>
      <c r="E34" s="1362">
        <f>IFERROR(SUM(E24:E33), 0)</f>
        <v>0</v>
      </c>
      <c r="F34" s="1362">
        <f t="shared" ref="F34:L34" si="56">IFERROR(SUM(F24:F33), 0)</f>
        <v>0</v>
      </c>
      <c r="G34" s="1362">
        <f t="shared" si="56"/>
        <v>0</v>
      </c>
      <c r="H34" s="1362">
        <f t="shared" si="56"/>
        <v>0</v>
      </c>
      <c r="I34" s="1362">
        <f t="shared" si="56"/>
        <v>0</v>
      </c>
      <c r="J34" s="1362">
        <f t="shared" si="56"/>
        <v>0</v>
      </c>
      <c r="K34" s="1362">
        <f t="shared" si="56"/>
        <v>0</v>
      </c>
      <c r="L34" s="1362">
        <f t="shared" si="56"/>
        <v>0</v>
      </c>
      <c r="M34" s="1362">
        <f>IFERROR(SUM(E34:L34), 0)</f>
        <v>0</v>
      </c>
      <c r="N34" s="1362">
        <f>IFERROR(SUM(N24:N33), 0)</f>
        <v>0</v>
      </c>
      <c r="O34" s="1362">
        <f t="shared" ref="O34" si="57">IFERROR(SUM(O24:O33), 0)</f>
        <v>0</v>
      </c>
      <c r="P34" s="1362">
        <f>IFERROR(SUM(P24:P33), 0)</f>
        <v>0</v>
      </c>
      <c r="Q34" s="1362">
        <f t="shared" ref="Q34:R34" si="58">IFERROR(SUM(Q24:Q33), 0)</f>
        <v>0</v>
      </c>
      <c r="R34" s="1362">
        <f t="shared" si="58"/>
        <v>0</v>
      </c>
      <c r="S34" s="1362">
        <f>IFERROR(SUM(S24:S33), 0)</f>
        <v>0</v>
      </c>
      <c r="T34" s="1362">
        <f t="shared" ref="T34:U34" si="59">IFERROR(SUM(T24:T33), 0)</f>
        <v>0</v>
      </c>
      <c r="U34" s="1362">
        <f t="shared" si="59"/>
        <v>0</v>
      </c>
      <c r="V34" s="1372">
        <f>IFERROR(SUM(N34:U34), 0)</f>
        <v>0</v>
      </c>
      <c r="W34" s="214"/>
      <c r="X34" s="2226" t="s">
        <v>4568</v>
      </c>
      <c r="Y34" s="214"/>
      <c r="AA34" s="214"/>
      <c r="AB34" s="210"/>
      <c r="AC34" s="214"/>
      <c r="AD34" s="210"/>
      <c r="AE34" s="232"/>
      <c r="AF34" s="232"/>
      <c r="AG34" s="232"/>
      <c r="AH34" s="232"/>
      <c r="AI34" s="232"/>
      <c r="AJ34" s="232"/>
      <c r="AK34" s="232"/>
      <c r="AL34" s="232"/>
      <c r="AM34" s="232"/>
      <c r="AN34" s="232"/>
      <c r="AO34" s="232"/>
      <c r="AP34" s="232"/>
      <c r="AQ34" s="232"/>
      <c r="AR34" s="232"/>
      <c r="AS34" s="232"/>
      <c r="AT34" s="232"/>
      <c r="AU34" s="232"/>
      <c r="AV34" s="210"/>
      <c r="AW34" s="214"/>
      <c r="AX34" s="214"/>
      <c r="AY34" s="214"/>
      <c r="AZ34" s="214"/>
      <c r="BA34" s="214"/>
      <c r="BB34" s="214"/>
      <c r="BC34" s="214"/>
      <c r="BD34" s="214"/>
      <c r="BE34" s="214"/>
      <c r="BF34" s="214"/>
    </row>
    <row r="35" spans="1:58" ht="16.5" thickTop="1">
      <c r="A35" s="214"/>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AA35" s="2575" t="s">
        <v>815</v>
      </c>
      <c r="AB35" s="191"/>
      <c r="AC35" s="214"/>
      <c r="AD35" s="191"/>
      <c r="AE35" s="232"/>
      <c r="AF35" s="232"/>
      <c r="AG35" s="232"/>
      <c r="AH35" s="232"/>
      <c r="AI35" s="232"/>
      <c r="AJ35" s="232"/>
      <c r="AK35" s="232"/>
      <c r="AL35" s="232"/>
      <c r="AM35" s="232"/>
      <c r="AN35" s="232"/>
      <c r="AO35" s="232"/>
      <c r="AP35" s="232"/>
      <c r="AQ35" s="232"/>
      <c r="AR35" s="232"/>
      <c r="AS35" s="232"/>
      <c r="AT35" s="232"/>
      <c r="AU35" s="232"/>
      <c r="AV35" s="191"/>
      <c r="AW35" s="191"/>
      <c r="AX35" s="191"/>
      <c r="AY35" s="191"/>
      <c r="AZ35" s="191"/>
      <c r="BA35" s="191"/>
      <c r="BB35" s="191"/>
      <c r="BC35" s="191"/>
      <c r="BD35" s="191"/>
      <c r="BE35" s="191"/>
      <c r="BF35" s="191"/>
    </row>
    <row r="36" spans="1:58" ht="15.75">
      <c r="A36" s="214"/>
      <c r="B36" s="214"/>
      <c r="C36" s="214"/>
      <c r="D36" s="214"/>
      <c r="E36" s="214"/>
      <c r="F36" s="214"/>
      <c r="G36" s="214"/>
      <c r="H36" s="214"/>
      <c r="I36" s="214"/>
      <c r="J36" s="214"/>
      <c r="K36" s="214"/>
      <c r="L36" s="214"/>
      <c r="M36" s="214"/>
      <c r="N36" s="214"/>
      <c r="O36" s="214"/>
      <c r="P36" s="214"/>
      <c r="Q36" s="214"/>
      <c r="R36" s="214"/>
      <c r="S36" s="214"/>
      <c r="T36" s="214"/>
      <c r="U36" s="214"/>
      <c r="V36" s="214"/>
      <c r="W36" s="214"/>
      <c r="X36" s="214"/>
      <c r="Y36" s="214"/>
      <c r="Z36" s="214"/>
      <c r="AA36" s="214"/>
      <c r="AB36" s="191"/>
      <c r="AC36" s="214"/>
      <c r="AD36" s="191"/>
      <c r="AE36" s="232"/>
      <c r="AF36" s="232"/>
      <c r="AG36" s="232"/>
      <c r="AH36" s="232"/>
      <c r="AI36" s="232"/>
      <c r="AJ36" s="232"/>
      <c r="AK36" s="232"/>
      <c r="AL36" s="232"/>
      <c r="AM36" s="232"/>
      <c r="AN36" s="232"/>
      <c r="AO36" s="232"/>
      <c r="AP36" s="232"/>
      <c r="AQ36" s="232"/>
      <c r="AR36" s="232"/>
      <c r="AS36" s="232"/>
      <c r="AT36" s="232"/>
      <c r="AU36" s="232"/>
      <c r="AV36" s="191"/>
      <c r="AW36" s="191"/>
      <c r="AX36" s="191"/>
      <c r="AY36" s="191"/>
      <c r="AZ36" s="191"/>
      <c r="BA36" s="191"/>
      <c r="BB36" s="191"/>
      <c r="BC36" s="191"/>
      <c r="BD36" s="191"/>
      <c r="BE36" s="191"/>
      <c r="BF36" s="191"/>
    </row>
    <row r="37" spans="1:58" ht="15.75">
      <c r="A37" s="214"/>
      <c r="B37" s="214"/>
      <c r="C37" s="214"/>
      <c r="D37" s="214"/>
      <c r="E37" s="214"/>
      <c r="F37" s="214"/>
      <c r="G37" s="214"/>
      <c r="H37" s="214"/>
      <c r="I37" s="214"/>
      <c r="J37" s="214"/>
      <c r="K37" s="214"/>
      <c r="L37" s="214"/>
      <c r="M37" s="214"/>
      <c r="N37" s="214"/>
      <c r="O37" s="214"/>
      <c r="P37" s="214"/>
      <c r="Q37" s="214"/>
      <c r="R37" s="214"/>
      <c r="S37" s="214"/>
      <c r="T37" s="214"/>
      <c r="U37" s="214"/>
      <c r="V37" s="214"/>
      <c r="W37" s="214"/>
      <c r="X37" s="214"/>
      <c r="Y37" s="214"/>
      <c r="Z37" s="214"/>
      <c r="AA37" s="214"/>
      <c r="AB37" s="191"/>
      <c r="AC37" s="214"/>
      <c r="AD37" s="191"/>
      <c r="AE37" s="232"/>
      <c r="AF37" s="232"/>
      <c r="AG37" s="232"/>
      <c r="AH37" s="232"/>
      <c r="AI37" s="232"/>
      <c r="AJ37" s="232"/>
      <c r="AK37" s="232"/>
      <c r="AL37" s="232"/>
      <c r="AM37" s="232"/>
      <c r="AN37" s="232"/>
      <c r="AO37" s="232"/>
      <c r="AP37" s="232"/>
      <c r="AQ37" s="232"/>
      <c r="AR37" s="232"/>
      <c r="AS37" s="232"/>
      <c r="AT37" s="232"/>
      <c r="AU37" s="232"/>
      <c r="AV37" s="191"/>
      <c r="AW37" s="191"/>
      <c r="AX37" s="191"/>
      <c r="AY37" s="191"/>
      <c r="AZ37" s="191"/>
      <c r="BA37" s="191"/>
      <c r="BB37" s="191"/>
      <c r="BC37" s="191"/>
      <c r="BD37" s="191"/>
      <c r="BE37" s="191"/>
      <c r="BF37" s="191"/>
    </row>
    <row r="38" spans="1:58" ht="15.7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191"/>
      <c r="AC38" s="214"/>
      <c r="AD38" s="191"/>
      <c r="AE38" s="232"/>
      <c r="AF38" s="232"/>
      <c r="AG38" s="232"/>
      <c r="AH38" s="232"/>
      <c r="AI38" s="232"/>
      <c r="AJ38" s="232"/>
      <c r="AK38" s="232"/>
      <c r="AL38" s="232"/>
      <c r="AM38" s="232"/>
      <c r="AN38" s="232"/>
      <c r="AO38" s="232"/>
      <c r="AP38" s="232"/>
      <c r="AQ38" s="232"/>
      <c r="AR38" s="232"/>
      <c r="AS38" s="232"/>
      <c r="AT38" s="232"/>
      <c r="AU38" s="232"/>
      <c r="AV38" s="191"/>
      <c r="AW38" s="191"/>
      <c r="AX38" s="191"/>
      <c r="AY38" s="191"/>
      <c r="AZ38" s="191"/>
      <c r="BA38" s="191"/>
      <c r="BB38" s="191"/>
      <c r="BC38" s="191"/>
      <c r="BD38" s="191"/>
      <c r="BE38" s="191"/>
      <c r="BF38" s="191"/>
    </row>
    <row r="39" spans="1:58" ht="15.7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191"/>
      <c r="AC39" s="214"/>
      <c r="AD39" s="191"/>
      <c r="AE39" s="232"/>
      <c r="AF39" s="232"/>
      <c r="AG39" s="232"/>
      <c r="AH39" s="232"/>
      <c r="AI39" s="232"/>
      <c r="AJ39" s="232"/>
      <c r="AK39" s="232"/>
      <c r="AL39" s="232"/>
      <c r="AM39" s="232"/>
      <c r="AN39" s="232"/>
      <c r="AO39" s="232"/>
      <c r="AP39" s="232"/>
      <c r="AQ39" s="232"/>
      <c r="AR39" s="232"/>
      <c r="AS39" s="232"/>
      <c r="AT39" s="232"/>
      <c r="AU39" s="232"/>
      <c r="AV39" s="191"/>
      <c r="AW39" s="191"/>
      <c r="AX39" s="191"/>
      <c r="AY39" s="191"/>
      <c r="AZ39" s="191"/>
      <c r="BA39" s="191"/>
      <c r="BB39" s="191"/>
      <c r="BC39" s="191"/>
      <c r="BD39" s="191"/>
      <c r="BE39" s="191"/>
      <c r="BF39" s="191"/>
    </row>
    <row r="40" spans="1:58" ht="15.7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191"/>
      <c r="AC40" s="214"/>
      <c r="AD40" s="191"/>
      <c r="AE40" s="232"/>
      <c r="AF40" s="232"/>
      <c r="AG40" s="232"/>
      <c r="AH40" s="232"/>
      <c r="AI40" s="232"/>
      <c r="AJ40" s="232"/>
      <c r="AK40" s="232"/>
      <c r="AL40" s="232"/>
      <c r="AM40" s="232"/>
      <c r="AN40" s="232"/>
      <c r="AO40" s="232"/>
      <c r="AP40" s="232"/>
      <c r="AQ40" s="232"/>
      <c r="AR40" s="232"/>
      <c r="AS40" s="232"/>
      <c r="AT40" s="232"/>
      <c r="AU40" s="232"/>
      <c r="AV40" s="191"/>
      <c r="AW40" s="191"/>
      <c r="AX40" s="191"/>
      <c r="AY40" s="191"/>
      <c r="AZ40" s="191"/>
      <c r="BA40" s="191"/>
      <c r="BB40" s="191"/>
      <c r="BC40" s="191"/>
      <c r="BD40" s="191"/>
      <c r="BE40" s="191"/>
      <c r="BF40" s="191"/>
    </row>
    <row r="41" spans="1:58" ht="15.7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191"/>
      <c r="AC41" s="214"/>
      <c r="AD41" s="191"/>
      <c r="AE41" s="232"/>
      <c r="AF41" s="232"/>
      <c r="AG41" s="232"/>
      <c r="AH41" s="232"/>
      <c r="AI41" s="232"/>
      <c r="AJ41" s="232"/>
      <c r="AK41" s="232"/>
      <c r="AL41" s="232"/>
      <c r="AM41" s="232"/>
      <c r="AN41" s="232"/>
      <c r="AO41" s="232"/>
      <c r="AP41" s="232"/>
      <c r="AQ41" s="232"/>
      <c r="AR41" s="232"/>
      <c r="AS41" s="232"/>
      <c r="AT41" s="232"/>
      <c r="AU41" s="232"/>
      <c r="AV41" s="191"/>
      <c r="AW41" s="191"/>
      <c r="AX41" s="191"/>
      <c r="AY41" s="191"/>
      <c r="AZ41" s="191"/>
      <c r="BA41" s="191"/>
      <c r="BB41" s="191"/>
      <c r="BC41" s="191"/>
      <c r="BD41" s="191"/>
      <c r="BE41" s="191"/>
      <c r="BF41" s="191"/>
    </row>
    <row r="42" spans="1:58" ht="15.7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191"/>
      <c r="AC42" s="214"/>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row>
    <row r="43" spans="1:58" ht="15.75">
      <c r="A43" s="214"/>
      <c r="B43" s="214"/>
      <c r="C43" s="214"/>
      <c r="D43" s="214"/>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191"/>
      <c r="AC43" s="214"/>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row>
    <row r="44" spans="1:58" ht="15.75">
      <c r="A44" s="214"/>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191"/>
      <c r="AC44" s="214"/>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66" priority="2" operator="equal">
      <formula>0</formula>
    </cfRule>
  </conditionalFormatting>
  <conditionalFormatting sqref="AC24:AC33">
    <cfRule type="cellIs" dxfId="165"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B6" zoomScaleNormal="100" zoomScaleSheetLayoutView="100" workbookViewId="0">
      <selection activeCell="B21" sqref="B21"/>
    </sheetView>
  </sheetViews>
  <sheetFormatPr defaultColWidth="9.125" defaultRowHeight="15.75"/>
  <cols>
    <col min="1" max="1" width="11.5" style="196" hidden="1" customWidth="1"/>
    <col min="2" max="2" width="48.5" style="196" customWidth="1"/>
    <col min="3" max="3" width="7" style="196" customWidth="1"/>
    <col min="4" max="4" width="5.5" style="196" customWidth="1"/>
    <col min="5" max="5" width="16" style="196" customWidth="1"/>
    <col min="6" max="6" width="12.5" style="196" customWidth="1"/>
    <col min="7" max="7" width="1.625" style="196" customWidth="1"/>
    <col min="8" max="8" width="12.5" style="223" customWidth="1"/>
    <col min="9" max="9" width="1.625" style="196" customWidth="1"/>
    <col min="10" max="10" width="33.625" style="196" customWidth="1"/>
    <col min="11" max="11" width="9" style="196" hidden="1" customWidth="1"/>
    <col min="12" max="12" width="1.625" style="196" customWidth="1"/>
    <col min="13" max="13" width="25" style="196" customWidth="1"/>
    <col min="14" max="14" width="1.625" style="196" customWidth="1"/>
    <col min="15" max="16" width="12.625" style="196" hidden="1" customWidth="1"/>
    <col min="17" max="17" width="1.625" style="196" hidden="1" customWidth="1"/>
    <col min="18" max="18" width="1.625" style="196" customWidth="1"/>
    <col min="19" max="19" width="36.125" style="196" customWidth="1"/>
    <col min="20" max="21" width="12.5" style="196" customWidth="1"/>
    <col min="22" max="22" width="1.625" style="196" customWidth="1"/>
    <col min="23" max="16384" width="9.125" style="196"/>
  </cols>
  <sheetData>
    <row r="1" spans="1:22" s="581" customFormat="1" ht="23.25">
      <c r="B1" s="794" t="s">
        <v>4569</v>
      </c>
      <c r="C1" s="794"/>
      <c r="D1" s="794"/>
      <c r="E1" s="191"/>
      <c r="F1" s="191"/>
      <c r="H1" s="223"/>
      <c r="L1" s="798"/>
      <c r="N1" s="798"/>
      <c r="Q1" s="798"/>
      <c r="S1" s="794" t="s">
        <v>656</v>
      </c>
      <c r="T1" s="191"/>
      <c r="U1" s="191"/>
      <c r="V1" s="223"/>
    </row>
    <row r="2" spans="1:22" s="581" customFormat="1" ht="23.25">
      <c r="B2" s="794" t="str">
        <f>SelectCompany!B4</f>
        <v>South West Water (whole area)</v>
      </c>
      <c r="C2" s="191"/>
      <c r="D2" s="191"/>
      <c r="E2" s="191"/>
      <c r="F2" s="191"/>
      <c r="H2" s="223"/>
      <c r="L2" s="798"/>
      <c r="N2" s="798"/>
      <c r="Q2" s="798"/>
      <c r="S2" s="794"/>
      <c r="T2" s="191"/>
      <c r="U2" s="191"/>
      <c r="V2" s="223"/>
    </row>
    <row r="3" spans="1:22" s="583" customFormat="1" ht="19.5">
      <c r="B3" s="3414" t="s">
        <v>4570</v>
      </c>
      <c r="C3" s="3227"/>
      <c r="D3" s="3227"/>
      <c r="E3" s="3227"/>
      <c r="F3" s="3227"/>
      <c r="G3" s="3227"/>
      <c r="H3" s="3227"/>
      <c r="I3" s="3227"/>
      <c r="J3" s="3227"/>
      <c r="L3" s="799"/>
      <c r="M3" s="582" t="s">
        <v>658</v>
      </c>
      <c r="N3" s="799"/>
      <c r="Q3" s="799"/>
      <c r="S3" s="3414" t="s">
        <v>4570</v>
      </c>
      <c r="T3" s="3227"/>
      <c r="U3" s="3227"/>
      <c r="V3" s="223"/>
    </row>
    <row r="4" spans="1:22" s="583" customFormat="1" ht="24" thickBot="1">
      <c r="B4" s="617"/>
      <c r="C4" s="617"/>
      <c r="D4" s="617"/>
      <c r="E4" s="617"/>
      <c r="F4" s="800"/>
      <c r="H4" s="223"/>
      <c r="L4" s="799"/>
      <c r="M4" s="246"/>
      <c r="N4" s="799"/>
      <c r="Q4" s="799"/>
      <c r="S4" s="617"/>
      <c r="T4" s="617"/>
      <c r="U4" s="800"/>
      <c r="V4" s="223"/>
    </row>
    <row r="5" spans="1:22" ht="46.5" thickTop="1" thickBot="1">
      <c r="A5" s="2423" t="s">
        <v>669</v>
      </c>
      <c r="B5" s="801" t="s">
        <v>660</v>
      </c>
      <c r="C5" s="95" t="s">
        <v>661</v>
      </c>
      <c r="D5" s="95" t="s">
        <v>662</v>
      </c>
      <c r="E5" s="95" t="s">
        <v>782</v>
      </c>
      <c r="F5" s="96" t="s">
        <v>4571</v>
      </c>
      <c r="G5" s="171"/>
      <c r="H5" s="802" t="s">
        <v>666</v>
      </c>
      <c r="I5" s="171"/>
      <c r="J5" s="802" t="s">
        <v>667</v>
      </c>
      <c r="K5" s="171"/>
      <c r="L5" s="322"/>
      <c r="M5" s="246"/>
      <c r="N5" s="322"/>
      <c r="Q5" s="322"/>
      <c r="S5" s="801" t="s">
        <v>660</v>
      </c>
      <c r="T5" s="95" t="s">
        <v>782</v>
      </c>
      <c r="U5" s="96" t="s">
        <v>4571</v>
      </c>
      <c r="V5" s="279"/>
    </row>
    <row r="6" spans="1:22" ht="15.75" customHeight="1" thickTop="1" thickBot="1">
      <c r="A6" s="2575" t="s">
        <v>673</v>
      </c>
      <c r="C6" s="803"/>
      <c r="D6" s="803"/>
      <c r="E6" s="804"/>
      <c r="F6" s="804"/>
      <c r="G6" s="171"/>
      <c r="H6" s="222"/>
      <c r="I6" s="171"/>
      <c r="J6" s="306"/>
      <c r="K6" s="171"/>
      <c r="L6" s="322"/>
      <c r="M6" s="246"/>
      <c r="N6" s="322"/>
      <c r="O6" s="3232" t="s">
        <v>659</v>
      </c>
      <c r="P6" s="3232"/>
      <c r="Q6" s="805"/>
      <c r="R6" s="806"/>
      <c r="S6" s="803"/>
      <c r="T6" s="2894" t="s">
        <v>820</v>
      </c>
      <c r="U6" s="804"/>
      <c r="V6" s="223"/>
    </row>
    <row r="7" spans="1:22" ht="15.75" customHeight="1" thickTop="1" thickBot="1">
      <c r="A7" s="171"/>
      <c r="B7" s="30" t="s">
        <v>4572</v>
      </c>
      <c r="C7" s="353"/>
      <c r="D7" s="353"/>
      <c r="E7" s="437"/>
      <c r="F7" s="121"/>
      <c r="G7" s="171"/>
      <c r="I7" s="171"/>
      <c r="J7" s="171"/>
      <c r="K7" s="171"/>
      <c r="L7" s="322"/>
      <c r="M7" s="246"/>
      <c r="N7" s="322"/>
      <c r="O7" s="231" t="s">
        <v>668</v>
      </c>
      <c r="P7" s="214"/>
      <c r="Q7" s="778"/>
      <c r="R7" s="214"/>
      <c r="S7" s="30" t="s">
        <v>4572</v>
      </c>
      <c r="T7" s="437"/>
      <c r="U7" s="121"/>
      <c r="V7" s="223"/>
    </row>
    <row r="8" spans="1:22" s="171" customFormat="1" ht="15.75" customHeight="1" thickTop="1">
      <c r="A8" s="2575" t="s">
        <v>675</v>
      </c>
      <c r="B8" s="807" t="s">
        <v>4573</v>
      </c>
      <c r="C8" s="808" t="s">
        <v>677</v>
      </c>
      <c r="D8" s="808">
        <v>3</v>
      </c>
      <c r="E8" s="809">
        <f>IFERROR('1E SBB'!I14, 0)</f>
        <v>3560.9690000000001</v>
      </c>
      <c r="F8" s="810"/>
      <c r="G8" s="223"/>
      <c r="H8" s="33" t="s">
        <v>4574</v>
      </c>
      <c r="J8" s="811"/>
      <c r="L8" s="726"/>
      <c r="M8" s="246"/>
      <c r="N8" s="726"/>
      <c r="O8" s="232"/>
      <c r="P8" s="232"/>
      <c r="Q8" s="726"/>
      <c r="S8" s="807" t="s">
        <v>4573</v>
      </c>
      <c r="T8" s="809" t="s">
        <v>756</v>
      </c>
      <c r="U8" s="810"/>
      <c r="V8" s="812"/>
    </row>
    <row r="9" spans="1:22" s="171" customFormat="1" ht="15.75" customHeight="1">
      <c r="B9" s="813" t="s">
        <v>4575</v>
      </c>
      <c r="C9" s="814" t="s">
        <v>677</v>
      </c>
      <c r="D9" s="814">
        <v>3</v>
      </c>
      <c r="E9" s="1375">
        <f>IFERROR(SUM('4C SBB'!J46:N46) - E8, 0)</f>
        <v>1986.8720003945182</v>
      </c>
      <c r="F9" s="816"/>
      <c r="G9" s="223"/>
      <c r="H9" s="34" t="s">
        <v>4576</v>
      </c>
      <c r="J9" s="817"/>
      <c r="L9" s="726"/>
      <c r="M9" s="246"/>
      <c r="N9" s="726"/>
      <c r="O9" s="232"/>
      <c r="P9" s="232"/>
      <c r="Q9" s="726"/>
      <c r="S9" s="813" t="s">
        <v>4575</v>
      </c>
      <c r="T9" s="815" t="s">
        <v>4577</v>
      </c>
      <c r="U9" s="816"/>
      <c r="V9" s="812"/>
    </row>
    <row r="10" spans="1:22" s="171" customFormat="1" ht="15.75" customHeight="1">
      <c r="B10" s="813" t="s">
        <v>4578</v>
      </c>
      <c r="C10" s="814" t="s">
        <v>1281</v>
      </c>
      <c r="D10" s="814">
        <v>2</v>
      </c>
      <c r="E10" s="818">
        <f>IFERROR(E8 / SUM('4C SBB'!J46:N46), 0)</f>
        <v>0.64186572754099702</v>
      </c>
      <c r="F10" s="819"/>
      <c r="G10" s="223"/>
      <c r="H10" s="34" t="s">
        <v>4579</v>
      </c>
      <c r="J10" s="817"/>
      <c r="L10" s="726"/>
      <c r="M10" s="246"/>
      <c r="N10" s="726"/>
      <c r="O10" s="232"/>
      <c r="P10" s="232"/>
      <c r="Q10" s="726"/>
      <c r="S10" s="813" t="s">
        <v>4578</v>
      </c>
      <c r="T10" s="818" t="s">
        <v>1283</v>
      </c>
      <c r="U10" s="819"/>
      <c r="V10" s="812"/>
    </row>
    <row r="11" spans="1:22" s="171" customFormat="1" ht="15.75" customHeight="1">
      <c r="B11" s="813" t="s">
        <v>4580</v>
      </c>
      <c r="C11" s="814" t="s">
        <v>1281</v>
      </c>
      <c r="D11" s="814">
        <v>2</v>
      </c>
      <c r="E11" s="820">
        <v>-5.4800000000000001E-2</v>
      </c>
      <c r="F11" s="819"/>
      <c r="G11" s="223"/>
      <c r="H11" s="34" t="s">
        <v>4581</v>
      </c>
      <c r="J11" s="817"/>
      <c r="L11" s="726"/>
      <c r="M11" s="246">
        <f t="shared" ref="M11:M23" si="0">IF( SUM( O11:P11 ) = 0, 0, $O$7 )</f>
        <v>0</v>
      </c>
      <c r="N11" s="726"/>
      <c r="O11" s="247">
        <f t="shared" ref="O11:O23" si="1" xml:space="preserve"> IF( ISNUMBER(E11), 0, 1 )</f>
        <v>0</v>
      </c>
      <c r="P11" s="232"/>
      <c r="Q11" s="726"/>
      <c r="S11" s="813" t="s">
        <v>4580</v>
      </c>
      <c r="T11" s="820" t="s">
        <v>4582</v>
      </c>
      <c r="U11" s="819"/>
      <c r="V11" s="812"/>
    </row>
    <row r="12" spans="1:22" s="171" customFormat="1" ht="15.75" customHeight="1">
      <c r="B12" s="813" t="s">
        <v>4583</v>
      </c>
      <c r="C12" s="814" t="s">
        <v>1281</v>
      </c>
      <c r="D12" s="814">
        <v>2</v>
      </c>
      <c r="E12" s="821">
        <f>IFERROR('1F'!F36, 0)</f>
        <v>0</v>
      </c>
      <c r="F12" s="822">
        <f>IFERROR('1F'!L36,0)</f>
        <v>0</v>
      </c>
      <c r="G12" s="223"/>
      <c r="H12" s="34" t="s">
        <v>4584</v>
      </c>
      <c r="J12" s="817"/>
      <c r="L12" s="726"/>
      <c r="M12" s="246"/>
      <c r="N12" s="726"/>
      <c r="O12" s="232"/>
      <c r="P12" s="232"/>
      <c r="Q12" s="726"/>
      <c r="S12" s="813" t="s">
        <v>4583</v>
      </c>
      <c r="T12" s="821" t="s">
        <v>756</v>
      </c>
      <c r="U12" s="821" t="s">
        <v>756</v>
      </c>
      <c r="V12" s="812"/>
    </row>
    <row r="13" spans="1:22" s="171" customFormat="1" ht="15.75" customHeight="1">
      <c r="B13" s="813" t="s">
        <v>4585</v>
      </c>
      <c r="C13" s="814" t="s">
        <v>1281</v>
      </c>
      <c r="D13" s="814">
        <v>2</v>
      </c>
      <c r="E13" s="818">
        <f>- IFERROR('1A SBB'!J22 / E9, 0)</f>
        <v>-1.0050974595260645E-3</v>
      </c>
      <c r="F13" s="819"/>
      <c r="G13" s="823"/>
      <c r="H13" s="34" t="s">
        <v>4586</v>
      </c>
      <c r="J13" s="817"/>
      <c r="L13" s="726"/>
      <c r="M13" s="246"/>
      <c r="N13" s="726"/>
      <c r="O13" s="232"/>
      <c r="P13" s="232"/>
      <c r="Q13" s="726"/>
      <c r="S13" s="813" t="s">
        <v>4585</v>
      </c>
      <c r="T13" s="818" t="s">
        <v>4587</v>
      </c>
      <c r="U13" s="819"/>
      <c r="V13" s="812"/>
    </row>
    <row r="14" spans="1:22" s="171" customFormat="1" ht="15.75" customHeight="1">
      <c r="B14" s="813" t="s">
        <v>4588</v>
      </c>
      <c r="C14" s="814" t="s">
        <v>1281</v>
      </c>
      <c r="D14" s="814">
        <v>2</v>
      </c>
      <c r="E14" s="818">
        <f xml:space="preserve"> IF(  '2I'!E36 = 0, 0, IFERROR(( '2I'!E36 - '2C'!E29-'2C'!E31) / ( '2C'!E29 +'2C'!E31 + '2I'!E30 ),0) )</f>
        <v>0</v>
      </c>
      <c r="F14" s="819"/>
      <c r="G14" s="223"/>
      <c r="H14" s="34" t="s">
        <v>4589</v>
      </c>
      <c r="J14" s="817"/>
      <c r="L14" s="726"/>
      <c r="M14" s="246"/>
      <c r="N14" s="726"/>
      <c r="O14" s="232"/>
      <c r="P14" s="232"/>
      <c r="Q14" s="726"/>
      <c r="S14" s="813" t="s">
        <v>4588</v>
      </c>
      <c r="T14" s="818" t="s">
        <v>4590</v>
      </c>
      <c r="U14" s="819"/>
      <c r="V14" s="812"/>
    </row>
    <row r="15" spans="1:22" s="171" customFormat="1" ht="15.75" customHeight="1">
      <c r="B15" s="813" t="s">
        <v>4591</v>
      </c>
      <c r="C15" s="814" t="s">
        <v>1281</v>
      </c>
      <c r="D15" s="814">
        <v>2</v>
      </c>
      <c r="E15" s="818">
        <f xml:space="preserve"> IF(  '2I'!F36 = 0, 0, IFERROR(( '2I'!F36 - '2C'!F29-'2C'!F31) / ( '2C'!F29 +'2C'!F31 + '2I'!F30 ),0) )</f>
        <v>0</v>
      </c>
      <c r="F15" s="819"/>
      <c r="G15" s="223"/>
      <c r="H15" s="34" t="s">
        <v>4592</v>
      </c>
      <c r="J15" s="817"/>
      <c r="L15" s="726"/>
      <c r="M15" s="246"/>
      <c r="N15" s="726"/>
      <c r="O15" s="232"/>
      <c r="P15" s="232"/>
      <c r="Q15" s="726"/>
      <c r="S15" s="813" t="s">
        <v>4591</v>
      </c>
      <c r="T15" s="818" t="s">
        <v>4593</v>
      </c>
      <c r="U15" s="819"/>
      <c r="V15" s="812"/>
    </row>
    <row r="16" spans="1:22" s="171" customFormat="1" ht="15.75" customHeight="1">
      <c r="B16" s="813" t="s">
        <v>4594</v>
      </c>
      <c r="C16" s="814" t="s">
        <v>3592</v>
      </c>
      <c r="D16" s="814" t="s">
        <v>4595</v>
      </c>
      <c r="E16" s="824" t="s">
        <v>21955</v>
      </c>
      <c r="F16" s="816"/>
      <c r="G16" s="223"/>
      <c r="H16" s="34" t="s">
        <v>4596</v>
      </c>
      <c r="J16" s="817"/>
      <c r="L16" s="726"/>
      <c r="M16" s="232"/>
      <c r="N16" s="726"/>
      <c r="O16" s="232"/>
      <c r="P16" s="232"/>
      <c r="Q16" s="726"/>
      <c r="S16" s="813" t="s">
        <v>4594</v>
      </c>
      <c r="T16" s="824" t="s">
        <v>4597</v>
      </c>
      <c r="U16" s="816"/>
      <c r="V16" s="812"/>
    </row>
    <row r="17" spans="1:22" s="174" customFormat="1" ht="15.75" customHeight="1">
      <c r="B17" s="813" t="s">
        <v>4598</v>
      </c>
      <c r="C17" s="814" t="s">
        <v>3592</v>
      </c>
      <c r="D17" s="814" t="s">
        <v>4595</v>
      </c>
      <c r="E17" s="824" t="s">
        <v>21956</v>
      </c>
      <c r="F17" s="816"/>
      <c r="G17" s="823"/>
      <c r="H17" s="34" t="s">
        <v>4599</v>
      </c>
      <c r="J17" s="817"/>
      <c r="L17" s="825"/>
      <c r="M17" s="232"/>
      <c r="N17" s="825"/>
      <c r="O17" s="232"/>
      <c r="P17" s="232"/>
      <c r="Q17" s="825"/>
      <c r="S17" s="813" t="s">
        <v>4598</v>
      </c>
      <c r="T17" s="824" t="s">
        <v>4600</v>
      </c>
      <c r="U17" s="816"/>
      <c r="V17" s="812"/>
    </row>
    <row r="18" spans="1:22" s="174" customFormat="1" ht="15.75" customHeight="1">
      <c r="B18" s="813" t="s">
        <v>4601</v>
      </c>
      <c r="C18" s="814" t="s">
        <v>3592</v>
      </c>
      <c r="D18" s="814" t="s">
        <v>4595</v>
      </c>
      <c r="E18" s="824" t="s">
        <v>21957</v>
      </c>
      <c r="F18" s="816"/>
      <c r="G18" s="823"/>
      <c r="H18" s="34" t="s">
        <v>4602</v>
      </c>
      <c r="J18" s="817"/>
      <c r="L18" s="825"/>
      <c r="M18" s="232"/>
      <c r="N18" s="825"/>
      <c r="O18" s="232"/>
      <c r="P18" s="232"/>
      <c r="Q18" s="825"/>
      <c r="S18" s="813" t="s">
        <v>4601</v>
      </c>
      <c r="T18" s="824" t="s">
        <v>4603</v>
      </c>
      <c r="U18" s="816"/>
      <c r="V18" s="812"/>
    </row>
    <row r="19" spans="1:22" s="171" customFormat="1" ht="15.75" customHeight="1">
      <c r="B19" s="813" t="s">
        <v>4604</v>
      </c>
      <c r="C19" s="814" t="s">
        <v>1281</v>
      </c>
      <c r="D19" s="814">
        <v>2</v>
      </c>
      <c r="E19" s="820">
        <v>1.83E-2</v>
      </c>
      <c r="F19" s="816"/>
      <c r="G19" s="223"/>
      <c r="H19" s="34" t="s">
        <v>4605</v>
      </c>
      <c r="J19" s="817"/>
      <c r="L19" s="726"/>
      <c r="M19" s="246">
        <f t="shared" si="0"/>
        <v>0</v>
      </c>
      <c r="N19" s="726"/>
      <c r="O19" s="247">
        <f t="shared" si="1"/>
        <v>0</v>
      </c>
      <c r="P19" s="232"/>
      <c r="Q19" s="726"/>
      <c r="S19" s="813" t="s">
        <v>4604</v>
      </c>
      <c r="T19" s="820" t="s">
        <v>4606</v>
      </c>
      <c r="U19" s="816"/>
      <c r="V19" s="812"/>
    </row>
    <row r="20" spans="1:22" s="171" customFormat="1" ht="15.75" customHeight="1">
      <c r="B20" s="813" t="s">
        <v>4607</v>
      </c>
      <c r="C20" s="814" t="s">
        <v>4608</v>
      </c>
      <c r="D20" s="814">
        <v>2</v>
      </c>
      <c r="E20" s="815">
        <f xml:space="preserve"> IFERROR('1A SBB'!J21 / -'1A SBB'!J22, 0)</f>
        <v>38.374061091637451</v>
      </c>
      <c r="F20" s="816"/>
      <c r="G20" s="823"/>
      <c r="H20" s="34" t="s">
        <v>4609</v>
      </c>
      <c r="J20" s="817"/>
      <c r="L20" s="726"/>
      <c r="M20" s="246"/>
      <c r="N20" s="726"/>
      <c r="O20" s="232"/>
      <c r="P20" s="232"/>
      <c r="Q20" s="726"/>
      <c r="S20" s="813" t="s">
        <v>4607</v>
      </c>
      <c r="T20" s="815" t="s">
        <v>4610</v>
      </c>
      <c r="U20" s="816"/>
      <c r="V20" s="812"/>
    </row>
    <row r="21" spans="1:22" s="171" customFormat="1" ht="15.75" customHeight="1">
      <c r="B21" s="813" t="s">
        <v>4611</v>
      </c>
      <c r="C21" s="814" t="s">
        <v>677</v>
      </c>
      <c r="D21" s="814">
        <v>3</v>
      </c>
      <c r="E21" s="1375">
        <f>IFERROR('1D SBB'!J20 - '1D SBB'!J13, 0)</f>
        <v>157.06199999999995</v>
      </c>
      <c r="F21" s="816"/>
      <c r="G21" s="223"/>
      <c r="H21" s="34" t="s">
        <v>4612</v>
      </c>
      <c r="J21" s="817"/>
      <c r="L21" s="726"/>
      <c r="M21" s="246"/>
      <c r="N21" s="726"/>
      <c r="O21" s="232"/>
      <c r="P21" s="232"/>
      <c r="Q21" s="726"/>
      <c r="S21" s="813" t="s">
        <v>4611</v>
      </c>
      <c r="T21" s="815" t="s">
        <v>4613</v>
      </c>
      <c r="U21" s="816"/>
      <c r="V21" s="812"/>
    </row>
    <row r="22" spans="1:22" s="171" customFormat="1" ht="15.75" customHeight="1">
      <c r="B22" s="813" t="s">
        <v>4614</v>
      </c>
      <c r="C22" s="814" t="s">
        <v>4608</v>
      </c>
      <c r="D22" s="814">
        <v>2</v>
      </c>
      <c r="E22" s="3164">
        <v>2.35</v>
      </c>
      <c r="F22" s="816"/>
      <c r="G22" s="223"/>
      <c r="H22" s="34" t="s">
        <v>4615</v>
      </c>
      <c r="J22" s="817"/>
      <c r="L22" s="726"/>
      <c r="M22" s="246">
        <f t="shared" si="0"/>
        <v>0</v>
      </c>
      <c r="N22" s="726"/>
      <c r="O22" s="247">
        <f t="shared" si="1"/>
        <v>0</v>
      </c>
      <c r="P22" s="232"/>
      <c r="Q22" s="726"/>
      <c r="S22" s="813" t="s">
        <v>4614</v>
      </c>
      <c r="T22" s="826" t="s">
        <v>4616</v>
      </c>
      <c r="U22" s="816"/>
      <c r="V22" s="812"/>
    </row>
    <row r="23" spans="1:22" s="171" customFormat="1" ht="15.75" customHeight="1">
      <c r="B23" s="813" t="s">
        <v>4617</v>
      </c>
      <c r="C23" s="814" t="s">
        <v>4608</v>
      </c>
      <c r="D23" s="814">
        <v>2</v>
      </c>
      <c r="E23" s="3164">
        <v>0.22</v>
      </c>
      <c r="F23" s="816"/>
      <c r="G23" s="223"/>
      <c r="H23" s="34" t="s">
        <v>4618</v>
      </c>
      <c r="J23" s="817"/>
      <c r="L23" s="726"/>
      <c r="M23" s="246">
        <f t="shared" si="0"/>
        <v>0</v>
      </c>
      <c r="N23" s="726"/>
      <c r="O23" s="247">
        <f t="shared" si="1"/>
        <v>0</v>
      </c>
      <c r="P23" s="232"/>
      <c r="Q23" s="726"/>
      <c r="S23" s="813" t="s">
        <v>4619</v>
      </c>
      <c r="T23" s="826" t="s">
        <v>4620</v>
      </c>
      <c r="U23" s="816"/>
      <c r="V23" s="812"/>
    </row>
    <row r="24" spans="1:22" s="171" customFormat="1" ht="15.75" customHeight="1">
      <c r="B24" s="813" t="s">
        <v>4621</v>
      </c>
      <c r="C24" s="814" t="s">
        <v>4608</v>
      </c>
      <c r="D24" s="814">
        <v>2</v>
      </c>
      <c r="E24" s="815">
        <f>IFERROR(E21 / E8, 0)</f>
        <v>4.4106533923771861E-2</v>
      </c>
      <c r="F24" s="816"/>
      <c r="G24" s="223"/>
      <c r="H24" s="34" t="s">
        <v>4622</v>
      </c>
      <c r="J24" s="817"/>
      <c r="L24" s="726"/>
      <c r="M24" s="246"/>
      <c r="N24" s="726"/>
      <c r="O24" s="232"/>
      <c r="P24" s="232"/>
      <c r="Q24" s="726"/>
      <c r="S24" s="813" t="s">
        <v>4623</v>
      </c>
      <c r="T24" s="815" t="s">
        <v>4624</v>
      </c>
      <c r="U24" s="816"/>
      <c r="V24" s="812"/>
    </row>
    <row r="25" spans="1:22" s="171" customFormat="1" ht="15.75" customHeight="1">
      <c r="B25" s="813" t="s">
        <v>4625</v>
      </c>
      <c r="C25" s="814" t="s">
        <v>1281</v>
      </c>
      <c r="D25" s="814">
        <v>2</v>
      </c>
      <c r="E25" s="818">
        <f>IFERROR('1A SBB'!J25 / '1A SBB'!J16, 0)</f>
        <v>1.2928215705015345E-2</v>
      </c>
      <c r="F25" s="816"/>
      <c r="G25" s="223"/>
      <c r="H25" s="34" t="s">
        <v>4626</v>
      </c>
      <c r="J25" s="817"/>
      <c r="L25" s="726"/>
      <c r="M25" s="246"/>
      <c r="N25" s="726"/>
      <c r="O25" s="232"/>
      <c r="P25" s="232"/>
      <c r="Q25" s="726"/>
      <c r="S25" s="813" t="s">
        <v>4625</v>
      </c>
      <c r="T25" s="818" t="s">
        <v>4627</v>
      </c>
      <c r="U25" s="816"/>
      <c r="V25" s="812"/>
    </row>
    <row r="26" spans="1:22" s="171" customFormat="1" ht="15.75" customHeight="1">
      <c r="B26" s="813" t="s">
        <v>4628</v>
      </c>
      <c r="C26" s="814" t="s">
        <v>677</v>
      </c>
      <c r="D26" s="814">
        <v>3</v>
      </c>
      <c r="E26" s="1375">
        <f>IFERROR(E21 - ABS('1D SBB'!J32), 0)</f>
        <v>157.06199999999995</v>
      </c>
      <c r="F26" s="816"/>
      <c r="G26" s="223"/>
      <c r="H26" s="34" t="s">
        <v>4629</v>
      </c>
      <c r="J26" s="817"/>
      <c r="L26" s="726"/>
      <c r="M26" s="246"/>
      <c r="N26" s="726"/>
      <c r="O26" s="232"/>
      <c r="P26" s="232"/>
      <c r="Q26" s="726"/>
      <c r="S26" s="813" t="s">
        <v>4630</v>
      </c>
      <c r="T26" s="815" t="s">
        <v>4631</v>
      </c>
      <c r="U26" s="816"/>
      <c r="V26" s="812"/>
    </row>
    <row r="27" spans="1:22" s="171" customFormat="1" ht="15.75" customHeight="1" thickBot="1">
      <c r="A27" s="2575" t="s">
        <v>773</v>
      </c>
      <c r="B27" s="827" t="s">
        <v>4632</v>
      </c>
      <c r="C27" s="828" t="s">
        <v>4608</v>
      </c>
      <c r="D27" s="828">
        <v>2</v>
      </c>
      <c r="E27" s="829">
        <f>IFERROR(E26 / E8, 0)</f>
        <v>4.4106533923771861E-2</v>
      </c>
      <c r="F27" s="830"/>
      <c r="G27" s="223"/>
      <c r="H27" s="35" t="s">
        <v>4633</v>
      </c>
      <c r="J27" s="831"/>
      <c r="L27" s="726"/>
      <c r="M27" s="246"/>
      <c r="N27" s="726"/>
      <c r="O27" s="232"/>
      <c r="P27" s="232"/>
      <c r="Q27" s="726"/>
      <c r="S27" s="827" t="s">
        <v>4632</v>
      </c>
      <c r="T27" s="829" t="s">
        <v>4634</v>
      </c>
      <c r="U27" s="830"/>
      <c r="V27" s="812"/>
    </row>
    <row r="28" spans="1:22" s="171" customFormat="1" ht="15.75" customHeight="1" thickTop="1" thickBot="1">
      <c r="B28" s="180"/>
      <c r="C28" s="180"/>
      <c r="D28" s="180"/>
      <c r="E28" s="59"/>
      <c r="F28" s="59"/>
      <c r="G28" s="223"/>
      <c r="H28" s="81"/>
      <c r="J28" s="832"/>
      <c r="L28" s="726"/>
      <c r="M28" s="246"/>
      <c r="N28" s="726"/>
      <c r="O28" s="232"/>
      <c r="P28" s="232"/>
      <c r="Q28" s="726"/>
      <c r="S28" s="180"/>
      <c r="T28" s="59"/>
      <c r="U28" s="59"/>
      <c r="V28" s="81"/>
    </row>
    <row r="29" spans="1:22" s="171" customFormat="1" ht="15.75" customHeight="1" thickTop="1" thickBot="1">
      <c r="B29" s="30" t="s">
        <v>948</v>
      </c>
      <c r="C29" s="353"/>
      <c r="D29" s="353"/>
      <c r="E29" s="437"/>
      <c r="F29" s="121"/>
      <c r="G29" s="223"/>
      <c r="H29" s="833"/>
      <c r="J29" s="832"/>
      <c r="L29" s="726"/>
      <c r="M29" s="246"/>
      <c r="N29" s="726"/>
      <c r="O29" s="232"/>
      <c r="P29" s="232"/>
      <c r="Q29" s="726"/>
      <c r="S29" s="30" t="s">
        <v>948</v>
      </c>
      <c r="T29" s="437"/>
      <c r="U29" s="121"/>
      <c r="V29" s="833"/>
    </row>
    <row r="30" spans="1:22" s="171" customFormat="1" ht="15.75" customHeight="1" thickTop="1">
      <c r="A30" s="2575" t="s">
        <v>675</v>
      </c>
      <c r="B30" s="834" t="s">
        <v>4635</v>
      </c>
      <c r="C30" s="69" t="s">
        <v>1281</v>
      </c>
      <c r="D30" s="69">
        <v>2</v>
      </c>
      <c r="E30" s="835">
        <f>IFERROR(('1E SBB'!E9 + '1E SBB'!E10) / '1E SBB'!I11, 0)</f>
        <v>0.65181022425098845</v>
      </c>
      <c r="F30" s="836"/>
      <c r="G30" s="223"/>
      <c r="H30" s="33" t="s">
        <v>4636</v>
      </c>
      <c r="J30" s="811"/>
      <c r="L30" s="726"/>
      <c r="M30" s="246"/>
      <c r="N30" s="726"/>
      <c r="O30" s="232"/>
      <c r="P30" s="232"/>
      <c r="Q30" s="726"/>
      <c r="S30" s="834" t="s">
        <v>4635</v>
      </c>
      <c r="T30" s="835" t="s">
        <v>4637</v>
      </c>
      <c r="U30" s="836"/>
      <c r="V30" s="812"/>
    </row>
    <row r="31" spans="1:22" s="171" customFormat="1" ht="15.75" customHeight="1">
      <c r="B31" s="837" t="s">
        <v>4638</v>
      </c>
      <c r="C31" s="72" t="s">
        <v>1281</v>
      </c>
      <c r="D31" s="72">
        <v>2</v>
      </c>
      <c r="E31" s="818">
        <f>IFERROR('1E SBB'!F9 / '1E SBB'!I11, 0)</f>
        <v>0.1480707340450263</v>
      </c>
      <c r="F31" s="838"/>
      <c r="G31" s="223"/>
      <c r="H31" s="34" t="s">
        <v>4639</v>
      </c>
      <c r="J31" s="817"/>
      <c r="L31" s="726"/>
      <c r="M31" s="246"/>
      <c r="N31" s="726"/>
      <c r="O31" s="232"/>
      <c r="P31" s="232"/>
      <c r="Q31" s="726"/>
      <c r="S31" s="837" t="s">
        <v>4638</v>
      </c>
      <c r="T31" s="818" t="s">
        <v>4640</v>
      </c>
      <c r="U31" s="838"/>
      <c r="V31" s="812"/>
    </row>
    <row r="32" spans="1:22" s="171" customFormat="1" ht="15.75" customHeight="1">
      <c r="B32" s="837" t="s">
        <v>4641</v>
      </c>
      <c r="C32" s="72" t="s">
        <v>1281</v>
      </c>
      <c r="D32" s="72">
        <v>2</v>
      </c>
      <c r="E32" s="818">
        <f>IFERROR(('1E SBB'!G9 + '1E SBB'!H9) / '1E SBB'!I11, 0)</f>
        <v>0.2001190417039852</v>
      </c>
      <c r="F32" s="838"/>
      <c r="G32" s="223"/>
      <c r="H32" s="34" t="s">
        <v>4642</v>
      </c>
      <c r="J32" s="817"/>
      <c r="L32" s="726"/>
      <c r="M32" s="246"/>
      <c r="N32" s="726"/>
      <c r="O32" s="232"/>
      <c r="P32" s="232"/>
      <c r="Q32" s="726"/>
      <c r="S32" s="837" t="s">
        <v>4641</v>
      </c>
      <c r="T32" s="818" t="s">
        <v>4643</v>
      </c>
      <c r="U32" s="838"/>
      <c r="V32" s="812"/>
    </row>
    <row r="33" spans="1:22" s="171" customFormat="1" ht="15.75" customHeight="1">
      <c r="B33" s="837" t="s">
        <v>4644</v>
      </c>
      <c r="C33" s="72" t="s">
        <v>1281</v>
      </c>
      <c r="D33" s="72">
        <v>2</v>
      </c>
      <c r="E33" s="820">
        <v>2.3E-2</v>
      </c>
      <c r="F33" s="838"/>
      <c r="G33" s="223"/>
      <c r="H33" s="34" t="s">
        <v>4645</v>
      </c>
      <c r="J33" s="817"/>
      <c r="L33" s="726"/>
      <c r="M33" s="246">
        <f t="shared" ref="M33:M37" si="2">IF( SUM( O33:P33 ) = 0, 0, $O$7 )</f>
        <v>0</v>
      </c>
      <c r="N33" s="726"/>
      <c r="O33" s="247">
        <f t="shared" ref="O33:O37" si="3" xml:space="preserve"> IF( ISNUMBER(E33), 0, 1 )</f>
        <v>0</v>
      </c>
      <c r="P33" s="232"/>
      <c r="Q33" s="726"/>
      <c r="S33" s="837" t="s">
        <v>4644</v>
      </c>
      <c r="T33" s="820" t="s">
        <v>4646</v>
      </c>
      <c r="U33" s="838"/>
      <c r="V33" s="812"/>
    </row>
    <row r="34" spans="1:22" s="171" customFormat="1" ht="30">
      <c r="B34" s="837" t="s">
        <v>4647</v>
      </c>
      <c r="C34" s="72" t="s">
        <v>1281</v>
      </c>
      <c r="D34" s="72">
        <v>2</v>
      </c>
      <c r="E34" s="820">
        <v>1.2999999999999999E-2</v>
      </c>
      <c r="F34" s="838"/>
      <c r="G34" s="223"/>
      <c r="H34" s="34" t="s">
        <v>4648</v>
      </c>
      <c r="J34" s="817"/>
      <c r="L34" s="726"/>
      <c r="M34" s="246">
        <f t="shared" si="2"/>
        <v>0</v>
      </c>
      <c r="N34" s="726"/>
      <c r="O34" s="247">
        <f t="shared" si="3"/>
        <v>0</v>
      </c>
      <c r="P34" s="232"/>
      <c r="Q34" s="726"/>
      <c r="S34" s="837" t="s">
        <v>4647</v>
      </c>
      <c r="T34" s="820" t="s">
        <v>4649</v>
      </c>
      <c r="U34" s="838"/>
      <c r="V34" s="812"/>
    </row>
    <row r="35" spans="1:22" s="171" customFormat="1" ht="31.5" customHeight="1">
      <c r="B35" s="837" t="s">
        <v>4650</v>
      </c>
      <c r="C35" s="72" t="s">
        <v>1281</v>
      </c>
      <c r="D35" s="72">
        <v>2</v>
      </c>
      <c r="E35" s="820">
        <v>6.6000000000000003E-2</v>
      </c>
      <c r="F35" s="838"/>
      <c r="G35" s="223"/>
      <c r="H35" s="34" t="s">
        <v>4651</v>
      </c>
      <c r="J35" s="817"/>
      <c r="L35" s="726"/>
      <c r="M35" s="246">
        <f t="shared" si="2"/>
        <v>0</v>
      </c>
      <c r="N35" s="726"/>
      <c r="O35" s="247">
        <f t="shared" si="3"/>
        <v>0</v>
      </c>
      <c r="P35" s="232"/>
      <c r="Q35" s="726"/>
      <c r="S35" s="837" t="s">
        <v>4652</v>
      </c>
      <c r="T35" s="820" t="s">
        <v>4653</v>
      </c>
      <c r="U35" s="838"/>
      <c r="V35" s="812"/>
    </row>
    <row r="36" spans="1:22" s="171" customFormat="1" ht="33" customHeight="1">
      <c r="B36" s="837" t="s">
        <v>4654</v>
      </c>
      <c r="C36" s="72" t="s">
        <v>1281</v>
      </c>
      <c r="D36" s="72">
        <v>2</v>
      </c>
      <c r="E36" s="820">
        <v>0.70599999999999996</v>
      </c>
      <c r="F36" s="838"/>
      <c r="G36" s="223"/>
      <c r="H36" s="34" t="s">
        <v>4655</v>
      </c>
      <c r="J36" s="817"/>
      <c r="L36" s="726"/>
      <c r="M36" s="246">
        <f t="shared" si="2"/>
        <v>0</v>
      </c>
      <c r="N36" s="726"/>
      <c r="O36" s="247">
        <f t="shared" si="3"/>
        <v>0</v>
      </c>
      <c r="P36" s="232"/>
      <c r="Q36" s="726"/>
      <c r="S36" s="837" t="s">
        <v>4654</v>
      </c>
      <c r="T36" s="820" t="s">
        <v>4656</v>
      </c>
      <c r="U36" s="838"/>
      <c r="V36" s="812"/>
    </row>
    <row r="37" spans="1:22" s="171" customFormat="1" ht="15.75" customHeight="1" thickBot="1">
      <c r="A37" s="2575" t="s">
        <v>773</v>
      </c>
      <c r="B37" s="839" t="s">
        <v>4657</v>
      </c>
      <c r="C37" s="76" t="s">
        <v>1281</v>
      </c>
      <c r="D37" s="76">
        <v>2</v>
      </c>
      <c r="E37" s="840">
        <v>0.192</v>
      </c>
      <c r="F37" s="841"/>
      <c r="H37" s="35" t="s">
        <v>4658</v>
      </c>
      <c r="J37" s="831"/>
      <c r="L37" s="726"/>
      <c r="M37" s="246">
        <f t="shared" si="2"/>
        <v>0</v>
      </c>
      <c r="N37" s="726"/>
      <c r="O37" s="247">
        <f t="shared" si="3"/>
        <v>0</v>
      </c>
      <c r="P37" s="232"/>
      <c r="Q37" s="726"/>
      <c r="S37" s="839" t="s">
        <v>4657</v>
      </c>
      <c r="T37" s="840" t="s">
        <v>4659</v>
      </c>
      <c r="U37" s="841"/>
      <c r="V37" s="812"/>
    </row>
    <row r="38" spans="1:22" s="171" customFormat="1" ht="15.75" customHeight="1" thickTop="1">
      <c r="B38" s="842" t="s">
        <v>4660</v>
      </c>
      <c r="H38" s="223"/>
      <c r="K38" s="2575" t="s">
        <v>815</v>
      </c>
      <c r="M38" s="246"/>
      <c r="O38" s="232"/>
      <c r="P38" s="232"/>
      <c r="U38" s="2894" t="s">
        <v>816</v>
      </c>
    </row>
    <row r="39" spans="1:22" s="171" customFormat="1" ht="15.75" customHeight="1">
      <c r="H39" s="223"/>
      <c r="M39" s="246"/>
      <c r="O39" s="232"/>
      <c r="P39" s="232"/>
    </row>
    <row r="40" spans="1:22">
      <c r="A40" s="171"/>
      <c r="B40" s="171"/>
      <c r="C40" s="171"/>
      <c r="D40" s="171"/>
      <c r="E40" s="171"/>
      <c r="F40" s="171"/>
      <c r="G40" s="171"/>
      <c r="I40" s="171"/>
      <c r="J40" s="171"/>
      <c r="K40" s="171"/>
      <c r="M40" s="246"/>
      <c r="O40" s="232"/>
      <c r="P40" s="232"/>
    </row>
    <row r="41" spans="1:22">
      <c r="A41" s="171"/>
      <c r="B41" s="171"/>
      <c r="C41" s="171"/>
      <c r="D41" s="171"/>
      <c r="E41" s="171"/>
      <c r="F41" s="171"/>
      <c r="G41" s="171"/>
      <c r="I41" s="171"/>
      <c r="J41" s="171"/>
      <c r="K41" s="171"/>
      <c r="M41" s="246"/>
      <c r="O41" s="232"/>
      <c r="P41" s="232"/>
    </row>
    <row r="42" spans="1:22">
      <c r="A42" s="171"/>
      <c r="B42" s="171"/>
      <c r="C42" s="171"/>
      <c r="D42" s="171"/>
      <c r="E42" s="171"/>
      <c r="F42" s="171"/>
      <c r="G42" s="171"/>
      <c r="I42" s="171"/>
      <c r="J42" s="171"/>
      <c r="K42" s="171"/>
      <c r="M42" s="246"/>
      <c r="O42" s="232"/>
      <c r="P42" s="232"/>
    </row>
    <row r="43" spans="1:22">
      <c r="A43" s="171"/>
      <c r="B43" s="171"/>
      <c r="C43" s="171"/>
      <c r="D43" s="171"/>
      <c r="E43" s="171"/>
      <c r="F43" s="171"/>
      <c r="G43" s="171"/>
      <c r="I43" s="171"/>
      <c r="J43" s="171"/>
      <c r="K43" s="171"/>
      <c r="M43" s="246"/>
      <c r="O43" s="232"/>
      <c r="P43" s="232"/>
    </row>
    <row r="44" spans="1:22">
      <c r="A44" s="171"/>
      <c r="B44" s="171"/>
      <c r="C44" s="171"/>
      <c r="D44" s="171"/>
      <c r="E44" s="171"/>
      <c r="F44" s="171"/>
      <c r="G44" s="171"/>
      <c r="I44" s="171"/>
      <c r="J44" s="171"/>
      <c r="K44" s="171"/>
      <c r="M44" s="246"/>
      <c r="O44" s="232"/>
      <c r="P44" s="232"/>
    </row>
    <row r="45" spans="1:22">
      <c r="A45" s="171"/>
      <c r="B45" s="171"/>
      <c r="C45" s="171"/>
      <c r="D45" s="171"/>
      <c r="E45" s="171"/>
      <c r="F45" s="171"/>
      <c r="G45" s="171"/>
      <c r="I45" s="171"/>
      <c r="J45" s="171"/>
      <c r="K45" s="171"/>
      <c r="M45" s="246"/>
      <c r="O45" s="232"/>
      <c r="P45" s="232"/>
    </row>
  </sheetData>
  <sheetProtection formatColumns="0" formatRows="0"/>
  <mergeCells count="3">
    <mergeCell ref="B3:J3"/>
    <mergeCell ref="S3:U3"/>
    <mergeCell ref="O6:P6"/>
  </mergeCells>
  <conditionalFormatting sqref="M4:M15">
    <cfRule type="cellIs" dxfId="164" priority="5" operator="equal">
      <formula>0</formula>
    </cfRule>
  </conditionalFormatting>
  <conditionalFormatting sqref="M19:M45">
    <cfRule type="cellIs" dxfId="163" priority="1" operator="equal">
      <formula>0</formula>
    </cfRule>
  </conditionalFormatting>
  <dataValidations count="2">
    <dataValidation type="custom" allowBlank="1" showErrorMessage="1" errorTitle="Input Error" error="Please enter a numeric value." sqref="E11 E33:E37 F12 E19 E22:E23"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scale="87"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B1" zoomScale="40" zoomScaleNormal="40" zoomScaleSheetLayoutView="100" workbookViewId="0">
      <selection activeCell="AL14" sqref="AL14"/>
    </sheetView>
  </sheetViews>
  <sheetFormatPr defaultColWidth="9.125" defaultRowHeight="15.75"/>
  <cols>
    <col min="1" max="1" width="11.5" style="15" hidden="1" customWidth="1"/>
    <col min="2" max="2" width="36.125" style="15" customWidth="1"/>
    <col min="3" max="3" width="9" style="15" bestFit="1" customWidth="1"/>
    <col min="4" max="5" width="12.5" style="15" customWidth="1"/>
    <col min="6" max="6" width="12.5" style="2" customWidth="1"/>
    <col min="7" max="11" width="12.5" style="15" customWidth="1"/>
    <col min="12" max="12" width="1.625" style="15" customWidth="1"/>
    <col min="13" max="13" width="12.5" style="15" customWidth="1"/>
    <col min="14" max="14" width="2.875" style="15" customWidth="1"/>
    <col min="15" max="15" width="33.625" style="15" customWidth="1"/>
    <col min="16" max="16" width="9" style="15" hidden="1" customWidth="1"/>
    <col min="17" max="17" width="1.625" style="15" customWidth="1"/>
    <col min="18" max="18" width="21.125" style="15" bestFit="1" customWidth="1"/>
    <col min="19" max="19" width="1.625" style="15" customWidth="1"/>
    <col min="20" max="27" width="6.125" style="15" hidden="1" customWidth="1"/>
    <col min="28" max="29" width="1.625" style="15" hidden="1" customWidth="1"/>
    <col min="30" max="30" width="1.625" style="15" customWidth="1"/>
    <col min="31" max="31" width="36.125" style="15" customWidth="1"/>
    <col min="32" max="32" width="20.625" style="15" bestFit="1" customWidth="1"/>
    <col min="33" max="34" width="12.5" style="15" customWidth="1"/>
    <col min="35" max="35" width="12.5" style="2" customWidth="1"/>
    <col min="36" max="40" width="12.5" style="15" customWidth="1"/>
    <col min="41" max="41" width="1.625" style="15" customWidth="1"/>
    <col min="42" max="16384" width="9.125" style="15"/>
  </cols>
  <sheetData>
    <row r="1" spans="1:45" s="11" customFormat="1" ht="23.25">
      <c r="A1" s="221"/>
      <c r="B1" s="794" t="s">
        <v>4661</v>
      </c>
      <c r="C1" s="794"/>
      <c r="D1" s="191"/>
      <c r="E1" s="191"/>
      <c r="F1" s="843"/>
      <c r="G1" s="191"/>
      <c r="H1" s="191"/>
      <c r="I1" s="843"/>
      <c r="J1" s="191"/>
      <c r="K1" s="191"/>
      <c r="L1" s="221"/>
      <c r="M1" s="221"/>
      <c r="N1" s="221"/>
      <c r="O1" s="221"/>
      <c r="P1" s="221"/>
      <c r="Q1" s="798"/>
      <c r="R1" s="221"/>
      <c r="S1" s="798"/>
      <c r="T1" s="221"/>
      <c r="U1" s="221"/>
      <c r="V1" s="221"/>
      <c r="W1" s="221"/>
      <c r="X1" s="221"/>
      <c r="Y1" s="221"/>
      <c r="Z1" s="221"/>
      <c r="AA1" s="221"/>
      <c r="AB1" s="581"/>
      <c r="AC1" s="798"/>
      <c r="AD1" s="581"/>
      <c r="AE1" s="794" t="s">
        <v>656</v>
      </c>
      <c r="AF1" s="794"/>
      <c r="AG1" s="191"/>
      <c r="AH1" s="191"/>
      <c r="AI1" s="843"/>
      <c r="AJ1" s="191"/>
      <c r="AK1" s="191"/>
      <c r="AL1" s="843"/>
      <c r="AM1" s="191"/>
      <c r="AN1" s="191"/>
      <c r="AO1" s="581"/>
      <c r="AP1" s="221"/>
      <c r="AQ1" s="221"/>
      <c r="AR1" s="221"/>
      <c r="AS1" s="221"/>
    </row>
    <row r="2" spans="1:45" s="11" customFormat="1" ht="23.25">
      <c r="A2" s="221"/>
      <c r="B2" s="794" t="str">
        <f>SelectCompany!B4</f>
        <v>South West Water (whole area)</v>
      </c>
      <c r="C2" s="794"/>
      <c r="D2" s="191"/>
      <c r="E2" s="191"/>
      <c r="F2" s="191"/>
      <c r="G2" s="191"/>
      <c r="H2" s="191"/>
      <c r="I2" s="191"/>
      <c r="J2" s="191"/>
      <c r="K2" s="191"/>
      <c r="L2" s="221"/>
      <c r="M2" s="221"/>
      <c r="N2" s="221"/>
      <c r="O2" s="221"/>
      <c r="P2" s="221"/>
      <c r="Q2" s="798"/>
      <c r="R2" s="221"/>
      <c r="S2" s="798"/>
      <c r="T2" s="221"/>
      <c r="U2" s="221"/>
      <c r="V2" s="221"/>
      <c r="W2" s="221"/>
      <c r="X2" s="221"/>
      <c r="Y2" s="221"/>
      <c r="Z2" s="221"/>
      <c r="AA2" s="221"/>
      <c r="AB2" s="581"/>
      <c r="AC2" s="798"/>
      <c r="AD2" s="581"/>
      <c r="AE2" s="191"/>
      <c r="AF2" s="191"/>
      <c r="AG2" s="191"/>
      <c r="AH2" s="191"/>
      <c r="AI2" s="191"/>
      <c r="AJ2" s="191"/>
      <c r="AK2" s="191"/>
      <c r="AL2" s="191"/>
      <c r="AM2" s="191"/>
      <c r="AN2" s="191"/>
      <c r="AO2" s="581"/>
      <c r="AP2" s="221"/>
      <c r="AQ2" s="221"/>
      <c r="AR2" s="221"/>
      <c r="AS2" s="221"/>
    </row>
    <row r="3" spans="1:45" s="5" customFormat="1" ht="19.5">
      <c r="A3" s="226"/>
      <c r="B3" s="3414" t="s">
        <v>4662</v>
      </c>
      <c r="C3" s="3227"/>
      <c r="D3" s="3227"/>
      <c r="E3" s="3227"/>
      <c r="F3" s="3227"/>
      <c r="G3" s="3227"/>
      <c r="H3" s="3227"/>
      <c r="I3" s="3227"/>
      <c r="J3" s="3227"/>
      <c r="K3" s="3227"/>
      <c r="L3" s="3414"/>
      <c r="M3" s="3227"/>
      <c r="N3" s="3227"/>
      <c r="O3" s="3227"/>
      <c r="P3" s="226"/>
      <c r="Q3" s="799"/>
      <c r="R3" s="1830" t="s">
        <v>658</v>
      </c>
      <c r="S3" s="799"/>
      <c r="T3" s="226"/>
      <c r="U3" s="226"/>
      <c r="V3" s="226"/>
      <c r="W3" s="226"/>
      <c r="X3" s="226"/>
      <c r="Y3" s="226"/>
      <c r="Z3" s="226"/>
      <c r="AA3" s="226"/>
      <c r="AB3" s="583"/>
      <c r="AC3" s="799"/>
      <c r="AD3" s="583"/>
      <c r="AE3" s="3414" t="s">
        <v>4662</v>
      </c>
      <c r="AF3" s="3227"/>
      <c r="AG3" s="3227"/>
      <c r="AH3" s="3227"/>
      <c r="AI3" s="3227"/>
      <c r="AJ3" s="3227"/>
      <c r="AK3" s="3227"/>
      <c r="AL3" s="3227"/>
      <c r="AM3" s="3227"/>
      <c r="AN3" s="3227"/>
      <c r="AO3" s="223"/>
      <c r="AP3" s="226"/>
      <c r="AQ3" s="226"/>
      <c r="AR3" s="226"/>
      <c r="AS3" s="226"/>
    </row>
    <row r="4" spans="1:45" s="6" customFormat="1" ht="19.5" thickBot="1">
      <c r="A4" s="583"/>
      <c r="B4" s="844"/>
      <c r="C4" s="844"/>
      <c r="D4" s="844"/>
      <c r="E4" s="844"/>
      <c r="F4" s="844"/>
      <c r="G4" s="844"/>
      <c r="H4" s="844"/>
      <c r="I4" s="844"/>
      <c r="J4" s="844"/>
      <c r="K4" s="844"/>
      <c r="L4" s="583"/>
      <c r="M4" s="223"/>
      <c r="N4" s="583"/>
      <c r="O4" s="583"/>
      <c r="P4" s="583"/>
      <c r="Q4" s="799"/>
      <c r="R4" s="246"/>
      <c r="S4" s="799"/>
      <c r="T4" s="583"/>
      <c r="U4" s="583"/>
      <c r="V4" s="583"/>
      <c r="W4" s="583"/>
      <c r="X4" s="583"/>
      <c r="Y4" s="583"/>
      <c r="Z4" s="583"/>
      <c r="AA4" s="583"/>
      <c r="AB4" s="583"/>
      <c r="AC4" s="799"/>
      <c r="AD4" s="583"/>
      <c r="AE4" s="844"/>
      <c r="AF4" s="844"/>
      <c r="AG4" s="844"/>
      <c r="AH4" s="844"/>
      <c r="AI4" s="844"/>
      <c r="AJ4" s="844"/>
      <c r="AK4" s="844"/>
      <c r="AL4" s="844"/>
      <c r="AM4" s="844"/>
      <c r="AN4" s="844"/>
      <c r="AO4" s="223"/>
      <c r="AP4" s="583"/>
      <c r="AQ4" s="583"/>
      <c r="AR4" s="583"/>
      <c r="AS4" s="583"/>
    </row>
    <row r="5" spans="1:45" s="6" customFormat="1" ht="20.25" customHeight="1" thickTop="1">
      <c r="A5" s="583"/>
      <c r="B5" s="3282" t="s">
        <v>660</v>
      </c>
      <c r="C5" s="3238" t="s">
        <v>4663</v>
      </c>
      <c r="D5" s="3238"/>
      <c r="E5" s="3238"/>
      <c r="F5" s="3238"/>
      <c r="G5" s="3238"/>
      <c r="H5" s="3238"/>
      <c r="I5" s="3238"/>
      <c r="J5" s="3238"/>
      <c r="K5" s="3240"/>
      <c r="L5" s="583"/>
      <c r="M5" s="3382" t="s">
        <v>666</v>
      </c>
      <c r="N5" s="583"/>
      <c r="O5" s="3382" t="s">
        <v>667</v>
      </c>
      <c r="P5" s="583"/>
      <c r="Q5" s="799"/>
      <c r="R5" s="246"/>
      <c r="S5" s="799"/>
      <c r="T5" s="583"/>
      <c r="U5" s="583"/>
      <c r="V5" s="583"/>
      <c r="W5" s="583"/>
      <c r="X5" s="583"/>
      <c r="Y5" s="583"/>
      <c r="Z5" s="583"/>
      <c r="AA5" s="583"/>
      <c r="AB5" s="583"/>
      <c r="AC5" s="799"/>
      <c r="AD5" s="583"/>
      <c r="AE5" s="3282" t="s">
        <v>660</v>
      </c>
      <c r="AF5" s="3238" t="s">
        <v>4663</v>
      </c>
      <c r="AG5" s="3238"/>
      <c r="AH5" s="3238"/>
      <c r="AI5" s="3238"/>
      <c r="AJ5" s="3238"/>
      <c r="AK5" s="3238"/>
      <c r="AL5" s="3238"/>
      <c r="AM5" s="3238"/>
      <c r="AN5" s="3240"/>
      <c r="AO5" s="223"/>
      <c r="AP5" s="583"/>
      <c r="AQ5" s="583"/>
      <c r="AR5" s="583"/>
      <c r="AS5" s="583"/>
    </row>
    <row r="6" spans="1:45" s="3" customFormat="1" ht="16.149999999999999" customHeight="1">
      <c r="A6" s="171"/>
      <c r="B6" s="3385"/>
      <c r="C6" s="3415" t="s">
        <v>4664</v>
      </c>
      <c r="D6" s="3415"/>
      <c r="E6" s="3415"/>
      <c r="F6" s="3415"/>
      <c r="G6" s="3415" t="s">
        <v>4665</v>
      </c>
      <c r="H6" s="3415"/>
      <c r="I6" s="3415" t="s">
        <v>4666</v>
      </c>
      <c r="J6" s="3415" t="s">
        <v>4667</v>
      </c>
      <c r="K6" s="3416"/>
      <c r="L6" s="171"/>
      <c r="M6" s="3383"/>
      <c r="N6" s="171"/>
      <c r="O6" s="3383"/>
      <c r="P6" s="171"/>
      <c r="Q6" s="726"/>
      <c r="R6" s="246"/>
      <c r="S6" s="726"/>
      <c r="T6" s="171"/>
      <c r="U6" s="171"/>
      <c r="V6" s="171"/>
      <c r="W6" s="171"/>
      <c r="X6" s="171"/>
      <c r="Y6" s="171"/>
      <c r="Z6" s="171"/>
      <c r="AA6" s="171"/>
      <c r="AB6" s="171"/>
      <c r="AC6" s="726"/>
      <c r="AD6" s="171"/>
      <c r="AE6" s="3385"/>
      <c r="AF6" s="3415" t="s">
        <v>4664</v>
      </c>
      <c r="AG6" s="3415"/>
      <c r="AH6" s="3415"/>
      <c r="AI6" s="3415"/>
      <c r="AJ6" s="3415" t="s">
        <v>4665</v>
      </c>
      <c r="AK6" s="3415"/>
      <c r="AL6" s="3415" t="s">
        <v>4666</v>
      </c>
      <c r="AM6" s="3415" t="s">
        <v>4667</v>
      </c>
      <c r="AN6" s="3416"/>
      <c r="AO6" s="279"/>
      <c r="AP6" s="171"/>
      <c r="AQ6" s="171"/>
      <c r="AR6" s="171"/>
      <c r="AS6" s="171"/>
    </row>
    <row r="7" spans="1:45" s="3" customFormat="1" ht="30">
      <c r="A7" s="2423" t="s">
        <v>669</v>
      </c>
      <c r="B7" s="3385"/>
      <c r="C7" s="384" t="s">
        <v>4668</v>
      </c>
      <c r="D7" s="384" t="s">
        <v>4669</v>
      </c>
      <c r="E7" s="384" t="s">
        <v>4670</v>
      </c>
      <c r="F7" s="384" t="s">
        <v>4671</v>
      </c>
      <c r="G7" s="384" t="s">
        <v>4672</v>
      </c>
      <c r="H7" s="384" t="s">
        <v>4673</v>
      </c>
      <c r="I7" s="3415"/>
      <c r="J7" s="384" t="s">
        <v>4674</v>
      </c>
      <c r="K7" s="385" t="s">
        <v>4675</v>
      </c>
      <c r="L7" s="171"/>
      <c r="M7" s="3383"/>
      <c r="N7" s="171"/>
      <c r="O7" s="3383"/>
      <c r="P7" s="171"/>
      <c r="Q7" s="726"/>
      <c r="R7" s="246"/>
      <c r="S7" s="726"/>
      <c r="T7" s="171"/>
      <c r="U7" s="171"/>
      <c r="V7" s="171"/>
      <c r="W7" s="171"/>
      <c r="X7" s="171"/>
      <c r="Y7" s="171"/>
      <c r="Z7" s="171"/>
      <c r="AA7" s="171"/>
      <c r="AB7" s="171"/>
      <c r="AC7" s="726"/>
      <c r="AD7" s="171"/>
      <c r="AE7" s="3385"/>
      <c r="AF7" s="384" t="s">
        <v>4668</v>
      </c>
      <c r="AG7" s="384" t="s">
        <v>4669</v>
      </c>
      <c r="AH7" s="384" t="s">
        <v>4670</v>
      </c>
      <c r="AI7" s="384" t="s">
        <v>4671</v>
      </c>
      <c r="AJ7" s="384" t="s">
        <v>4672</v>
      </c>
      <c r="AK7" s="384" t="s">
        <v>4673</v>
      </c>
      <c r="AL7" s="3415"/>
      <c r="AM7" s="384" t="s">
        <v>4674</v>
      </c>
      <c r="AN7" s="385" t="s">
        <v>4675</v>
      </c>
      <c r="AO7" s="279"/>
      <c r="AP7" s="171"/>
      <c r="AQ7" s="171"/>
      <c r="AR7" s="171"/>
      <c r="AS7" s="171"/>
    </row>
    <row r="8" spans="1:45" s="3" customFormat="1">
      <c r="A8" s="171"/>
      <c r="B8" s="386" t="s">
        <v>661</v>
      </c>
      <c r="C8" s="384" t="s">
        <v>677</v>
      </c>
      <c r="D8" s="384" t="s">
        <v>677</v>
      </c>
      <c r="E8" s="384" t="s">
        <v>677</v>
      </c>
      <c r="F8" s="384" t="s">
        <v>677</v>
      </c>
      <c r="G8" s="384" t="s">
        <v>677</v>
      </c>
      <c r="H8" s="384" t="s">
        <v>677</v>
      </c>
      <c r="I8" s="384" t="s">
        <v>677</v>
      </c>
      <c r="J8" s="384" t="s">
        <v>1281</v>
      </c>
      <c r="K8" s="385" t="s">
        <v>1281</v>
      </c>
      <c r="L8" s="171"/>
      <c r="M8" s="3383"/>
      <c r="N8" s="171"/>
      <c r="O8" s="3383"/>
      <c r="P8" s="171"/>
      <c r="Q8" s="726"/>
      <c r="R8" s="246"/>
      <c r="S8" s="726"/>
      <c r="T8" s="171"/>
      <c r="U8" s="171"/>
      <c r="V8" s="171"/>
      <c r="W8" s="171"/>
      <c r="X8" s="171"/>
      <c r="Y8" s="171"/>
      <c r="Z8" s="171"/>
      <c r="AA8" s="171"/>
      <c r="AB8" s="171"/>
      <c r="AC8" s="726"/>
      <c r="AD8" s="171"/>
      <c r="AE8" s="386" t="s">
        <v>661</v>
      </c>
      <c r="AF8" s="384" t="s">
        <v>677</v>
      </c>
      <c r="AG8" s="384" t="s">
        <v>677</v>
      </c>
      <c r="AH8" s="384" t="s">
        <v>677</v>
      </c>
      <c r="AI8" s="384" t="s">
        <v>677</v>
      </c>
      <c r="AJ8" s="384" t="s">
        <v>677</v>
      </c>
      <c r="AK8" s="384" t="s">
        <v>677</v>
      </c>
      <c r="AL8" s="384" t="s">
        <v>677</v>
      </c>
      <c r="AM8" s="384" t="s">
        <v>1281</v>
      </c>
      <c r="AN8" s="385" t="s">
        <v>1281</v>
      </c>
      <c r="AO8" s="279"/>
      <c r="AP8" s="171"/>
      <c r="AQ8" s="171"/>
      <c r="AR8" s="171"/>
      <c r="AS8" s="171"/>
    </row>
    <row r="9" spans="1:45" s="3" customFormat="1" ht="16.5" thickBot="1">
      <c r="A9" s="171"/>
      <c r="B9" s="387" t="s">
        <v>662</v>
      </c>
      <c r="C9" s="233">
        <v>3</v>
      </c>
      <c r="D9" s="233">
        <v>3</v>
      </c>
      <c r="E9" s="233">
        <v>3</v>
      </c>
      <c r="F9" s="233">
        <v>3</v>
      </c>
      <c r="G9" s="233">
        <v>3</v>
      </c>
      <c r="H9" s="233">
        <v>3</v>
      </c>
      <c r="I9" s="233">
        <v>3</v>
      </c>
      <c r="J9" s="233">
        <v>3</v>
      </c>
      <c r="K9" s="602">
        <v>3</v>
      </c>
      <c r="L9" s="171"/>
      <c r="M9" s="3384"/>
      <c r="N9" s="171"/>
      <c r="O9" s="3384"/>
      <c r="P9" s="171"/>
      <c r="Q9" s="726"/>
      <c r="R9" s="246"/>
      <c r="S9" s="726"/>
      <c r="T9" s="3232" t="s">
        <v>659</v>
      </c>
      <c r="U9" s="3232"/>
      <c r="V9" s="3397"/>
      <c r="W9" s="3397"/>
      <c r="X9" s="3397"/>
      <c r="Y9" s="3397"/>
      <c r="Z9" s="3397"/>
      <c r="AA9" s="3397"/>
      <c r="AB9" s="219"/>
      <c r="AC9" s="726"/>
      <c r="AD9" s="171"/>
      <c r="AE9" s="387" t="s">
        <v>662</v>
      </c>
      <c r="AF9" s="233">
        <v>3</v>
      </c>
      <c r="AG9" s="233">
        <v>3</v>
      </c>
      <c r="AH9" s="233">
        <v>3</v>
      </c>
      <c r="AI9" s="233">
        <v>3</v>
      </c>
      <c r="AJ9" s="233">
        <v>3</v>
      </c>
      <c r="AK9" s="233">
        <v>3</v>
      </c>
      <c r="AL9" s="233">
        <v>3</v>
      </c>
      <c r="AM9" s="233">
        <v>3</v>
      </c>
      <c r="AN9" s="602">
        <v>3</v>
      </c>
      <c r="AO9" s="279"/>
      <c r="AP9" s="171"/>
      <c r="AQ9" s="171"/>
      <c r="AR9" s="171"/>
      <c r="AS9" s="171"/>
    </row>
    <row r="10" spans="1:45" s="3" customFormat="1" ht="17.25" thickTop="1" thickBot="1">
      <c r="A10" s="2575" t="s">
        <v>673</v>
      </c>
      <c r="C10" s="845"/>
      <c r="D10" s="846"/>
      <c r="E10" s="846"/>
      <c r="F10" s="846"/>
      <c r="G10" s="846"/>
      <c r="H10" s="846"/>
      <c r="I10" s="846"/>
      <c r="J10" s="846"/>
      <c r="K10" s="846"/>
      <c r="L10" s="171"/>
      <c r="M10" s="171"/>
      <c r="N10" s="171"/>
      <c r="O10" s="171"/>
      <c r="P10" s="171"/>
      <c r="Q10" s="726"/>
      <c r="R10" s="246"/>
      <c r="S10" s="726"/>
      <c r="T10" s="231" t="s">
        <v>668</v>
      </c>
      <c r="U10" s="214"/>
      <c r="V10" s="171"/>
      <c r="W10" s="171"/>
      <c r="X10" s="171"/>
      <c r="Y10" s="171"/>
      <c r="Z10" s="171"/>
      <c r="AA10" s="171"/>
      <c r="AB10" s="171"/>
      <c r="AC10" s="726"/>
      <c r="AD10" s="171"/>
      <c r="AE10" s="845"/>
      <c r="AF10" s="2858" t="s">
        <v>820</v>
      </c>
      <c r="AG10" s="846"/>
      <c r="AH10" s="846"/>
      <c r="AI10" s="846"/>
      <c r="AJ10" s="846"/>
      <c r="AK10" s="846"/>
      <c r="AL10" s="846"/>
      <c r="AM10" s="846"/>
      <c r="AN10" s="846"/>
      <c r="AO10" s="171"/>
      <c r="AP10" s="171"/>
      <c r="AQ10" s="171"/>
      <c r="AR10" s="171"/>
      <c r="AS10" s="171"/>
    </row>
    <row r="11" spans="1:45" s="3" customFormat="1" ht="15.75" customHeight="1" thickTop="1" thickBot="1">
      <c r="A11" s="171"/>
      <c r="B11" s="352" t="s">
        <v>4676</v>
      </c>
      <c r="C11" s="353"/>
      <c r="D11" s="437"/>
      <c r="E11" s="121"/>
      <c r="F11" s="846"/>
      <c r="G11" s="846"/>
      <c r="H11" s="846"/>
      <c r="I11" s="846"/>
      <c r="J11" s="846"/>
      <c r="K11" s="846"/>
      <c r="L11" s="171"/>
      <c r="M11" s="171"/>
      <c r="N11" s="171"/>
      <c r="O11" s="171"/>
      <c r="P11" s="171"/>
      <c r="Q11" s="726"/>
      <c r="R11" s="246"/>
      <c r="S11" s="726"/>
      <c r="T11" s="171"/>
      <c r="U11" s="171"/>
      <c r="V11" s="171"/>
      <c r="W11" s="171"/>
      <c r="X11" s="171"/>
      <c r="Y11" s="171"/>
      <c r="Z11" s="171"/>
      <c r="AA11" s="171"/>
      <c r="AB11" s="171"/>
      <c r="AC11" s="726"/>
      <c r="AD11" s="171"/>
      <c r="AE11" s="352" t="s">
        <v>4676</v>
      </c>
      <c r="AF11" s="353"/>
      <c r="AG11" s="437"/>
      <c r="AH11" s="121"/>
      <c r="AI11" s="846"/>
      <c r="AJ11" s="846"/>
      <c r="AK11" s="846"/>
      <c r="AL11" s="846"/>
      <c r="AM11" s="846"/>
      <c r="AN11" s="846"/>
      <c r="AO11" s="171"/>
      <c r="AP11" s="171"/>
      <c r="AQ11" s="171"/>
      <c r="AR11" s="171"/>
      <c r="AS11" s="171"/>
    </row>
    <row r="12" spans="1:45" s="3" customFormat="1" ht="15.75" customHeight="1" thickTop="1">
      <c r="A12" s="2575" t="s">
        <v>675</v>
      </c>
      <c r="B12" s="355" t="s">
        <v>4677</v>
      </c>
      <c r="C12" s="1738"/>
      <c r="D12" s="621"/>
      <c r="E12" s="621"/>
      <c r="F12" s="621"/>
      <c r="G12" s="1368">
        <f>IFERROR(SUM(C12:F12),0)</f>
        <v>0</v>
      </c>
      <c r="H12" s="1738"/>
      <c r="I12" s="621"/>
      <c r="J12" s="1382"/>
      <c r="K12" s="1383"/>
      <c r="L12" s="171"/>
      <c r="M12" s="243" t="s">
        <v>4678</v>
      </c>
      <c r="N12" s="171"/>
      <c r="O12" s="245"/>
      <c r="P12" s="171"/>
      <c r="Q12" s="726"/>
      <c r="R12" s="246" t="str">
        <f t="shared" ref="R12:R18" si="0">IF( SUM( T12:AA12 ) = 0, 0, $T$10 )</f>
        <v>Please complete all cells in row</v>
      </c>
      <c r="S12" s="726"/>
      <c r="T12" s="247">
        <f xml:space="preserve"> IF( ISNUMBER(C12), 0, 1 )</f>
        <v>1</v>
      </c>
      <c r="U12" s="247">
        <f t="shared" ref="U12:U18" si="1" xml:space="preserve"> IF( ISNUMBER(D12), 0, 1 )</f>
        <v>1</v>
      </c>
      <c r="V12" s="247">
        <f t="shared" ref="V12:V18" si="2" xml:space="preserve"> IF( ISNUMBER(E12), 0, 1 )</f>
        <v>1</v>
      </c>
      <c r="W12" s="247">
        <f t="shared" ref="W12:W18" si="3" xml:space="preserve"> IF( ISNUMBER(F12), 0, 1 )</f>
        <v>1</v>
      </c>
      <c r="X12" s="171"/>
      <c r="Y12" s="247">
        <f t="shared" ref="Y12:Y18" si="4" xml:space="preserve"> IF( ISNUMBER(H12), 0, 1 )</f>
        <v>1</v>
      </c>
      <c r="Z12" s="247">
        <f t="shared" ref="Z12:Z18" si="5" xml:space="preserve"> IF( ISNUMBER(I12), 0, 1 )</f>
        <v>1</v>
      </c>
      <c r="AA12" s="247">
        <f t="shared" ref="AA12:AA18" si="6" xml:space="preserve"> IF( ISNUMBER(J12), 0, 1 )</f>
        <v>1</v>
      </c>
      <c r="AB12" s="247">
        <f t="shared" ref="AB12:AB18" si="7" xml:space="preserve"> IF( ISNUMBER(K12), 0, 1 )</f>
        <v>1</v>
      </c>
      <c r="AC12" s="726"/>
      <c r="AD12" s="171"/>
      <c r="AE12" s="355" t="s">
        <v>4677</v>
      </c>
      <c r="AF12" s="847" t="s">
        <v>4679</v>
      </c>
      <c r="AG12" s="796" t="s">
        <v>4680</v>
      </c>
      <c r="AH12" s="796" t="s">
        <v>4681</v>
      </c>
      <c r="AI12" s="796" t="s">
        <v>4682</v>
      </c>
      <c r="AJ12" s="848" t="s">
        <v>4683</v>
      </c>
      <c r="AK12" s="847" t="s">
        <v>4684</v>
      </c>
      <c r="AL12" s="796" t="s">
        <v>4685</v>
      </c>
      <c r="AM12" s="796" t="s">
        <v>4686</v>
      </c>
      <c r="AN12" s="849" t="s">
        <v>4687</v>
      </c>
      <c r="AO12" s="850"/>
      <c r="AP12" s="171"/>
      <c r="AQ12" s="171"/>
      <c r="AR12" s="171"/>
      <c r="AS12" s="171"/>
    </row>
    <row r="13" spans="1:45" s="3" customFormat="1" ht="15.75" customHeight="1">
      <c r="A13" s="171"/>
      <c r="B13" s="360" t="s">
        <v>4688</v>
      </c>
      <c r="C13" s="1739"/>
      <c r="D13" s="624"/>
      <c r="E13" s="624"/>
      <c r="F13" s="624"/>
      <c r="G13" s="1370">
        <f t="shared" ref="G13:G18" si="8">IFERROR(SUM(C13:F13),0)</f>
        <v>0</v>
      </c>
      <c r="H13" s="1739"/>
      <c r="I13" s="624"/>
      <c r="J13" s="1384"/>
      <c r="K13" s="1385"/>
      <c r="L13" s="171"/>
      <c r="M13" s="252" t="s">
        <v>4689</v>
      </c>
      <c r="N13" s="171"/>
      <c r="O13" s="253"/>
      <c r="P13" s="171"/>
      <c r="Q13" s="726"/>
      <c r="R13" s="246" t="str">
        <f t="shared" si="0"/>
        <v>Please complete all cells in row</v>
      </c>
      <c r="S13" s="726"/>
      <c r="T13" s="247">
        <f t="shared" ref="T13:T18" si="9" xml:space="preserve"> IF( ISNUMBER(C13), 0, 1 )</f>
        <v>1</v>
      </c>
      <c r="U13" s="247">
        <f t="shared" si="1"/>
        <v>1</v>
      </c>
      <c r="V13" s="247">
        <f t="shared" si="2"/>
        <v>1</v>
      </c>
      <c r="W13" s="247">
        <f t="shared" si="3"/>
        <v>1</v>
      </c>
      <c r="X13" s="171"/>
      <c r="Y13" s="247">
        <f t="shared" si="4"/>
        <v>1</v>
      </c>
      <c r="Z13" s="247">
        <f t="shared" si="5"/>
        <v>1</v>
      </c>
      <c r="AA13" s="247">
        <f t="shared" si="6"/>
        <v>1</v>
      </c>
      <c r="AB13" s="247">
        <f t="shared" si="7"/>
        <v>1</v>
      </c>
      <c r="AC13" s="726"/>
      <c r="AD13" s="171"/>
      <c r="AE13" s="360" t="s">
        <v>4688</v>
      </c>
      <c r="AF13" s="851" t="s">
        <v>4690</v>
      </c>
      <c r="AG13" s="797" t="s">
        <v>4691</v>
      </c>
      <c r="AH13" s="797" t="s">
        <v>4692</v>
      </c>
      <c r="AI13" s="797" t="s">
        <v>4693</v>
      </c>
      <c r="AJ13" s="852" t="s">
        <v>4694</v>
      </c>
      <c r="AK13" s="851" t="s">
        <v>4695</v>
      </c>
      <c r="AL13" s="797" t="s">
        <v>4696</v>
      </c>
      <c r="AM13" s="797" t="s">
        <v>4697</v>
      </c>
      <c r="AN13" s="853" t="s">
        <v>4698</v>
      </c>
      <c r="AO13" s="850"/>
      <c r="AP13" s="171"/>
      <c r="AQ13" s="171"/>
      <c r="AR13" s="171"/>
      <c r="AS13" s="171"/>
    </row>
    <row r="14" spans="1:45" s="3" customFormat="1" ht="15.75" customHeight="1">
      <c r="A14" s="171"/>
      <c r="B14" s="360" t="s">
        <v>4699</v>
      </c>
      <c r="C14" s="1739"/>
      <c r="D14" s="624"/>
      <c r="E14" s="624"/>
      <c r="F14" s="624"/>
      <c r="G14" s="1370">
        <f t="shared" si="8"/>
        <v>0</v>
      </c>
      <c r="H14" s="1739"/>
      <c r="I14" s="624"/>
      <c r="J14" s="1384"/>
      <c r="K14" s="1385"/>
      <c r="L14" s="171"/>
      <c r="M14" s="252" t="s">
        <v>4700</v>
      </c>
      <c r="N14" s="171"/>
      <c r="O14" s="253"/>
      <c r="P14" s="171"/>
      <c r="Q14" s="726"/>
      <c r="R14" s="246" t="str">
        <f t="shared" si="0"/>
        <v>Please complete all cells in row</v>
      </c>
      <c r="S14" s="726"/>
      <c r="T14" s="247">
        <f t="shared" si="9"/>
        <v>1</v>
      </c>
      <c r="U14" s="247">
        <f t="shared" si="1"/>
        <v>1</v>
      </c>
      <c r="V14" s="247">
        <f t="shared" si="2"/>
        <v>1</v>
      </c>
      <c r="W14" s="247">
        <f t="shared" si="3"/>
        <v>1</v>
      </c>
      <c r="X14" s="171"/>
      <c r="Y14" s="247">
        <f t="shared" si="4"/>
        <v>1</v>
      </c>
      <c r="Z14" s="247">
        <f t="shared" si="5"/>
        <v>1</v>
      </c>
      <c r="AA14" s="247">
        <f t="shared" si="6"/>
        <v>1</v>
      </c>
      <c r="AB14" s="247">
        <f t="shared" si="7"/>
        <v>1</v>
      </c>
      <c r="AC14" s="726"/>
      <c r="AD14" s="171"/>
      <c r="AE14" s="360" t="s">
        <v>4699</v>
      </c>
      <c r="AF14" s="851" t="s">
        <v>4701</v>
      </c>
      <c r="AG14" s="797" t="s">
        <v>4702</v>
      </c>
      <c r="AH14" s="797" t="s">
        <v>4703</v>
      </c>
      <c r="AI14" s="797" t="s">
        <v>4704</v>
      </c>
      <c r="AJ14" s="852" t="s">
        <v>4705</v>
      </c>
      <c r="AK14" s="851" t="s">
        <v>4706</v>
      </c>
      <c r="AL14" s="797" t="s">
        <v>4707</v>
      </c>
      <c r="AM14" s="797" t="s">
        <v>4708</v>
      </c>
      <c r="AN14" s="853" t="s">
        <v>4709</v>
      </c>
      <c r="AO14" s="850"/>
      <c r="AP14" s="171"/>
      <c r="AQ14" s="171"/>
      <c r="AR14" s="171"/>
      <c r="AS14" s="171"/>
    </row>
    <row r="15" spans="1:45" s="3" customFormat="1" ht="15.75" customHeight="1">
      <c r="A15" s="171"/>
      <c r="B15" s="360" t="s">
        <v>4710</v>
      </c>
      <c r="C15" s="1739"/>
      <c r="D15" s="624"/>
      <c r="E15" s="624"/>
      <c r="F15" s="624"/>
      <c r="G15" s="1370">
        <f t="shared" si="8"/>
        <v>0</v>
      </c>
      <c r="H15" s="1739"/>
      <c r="I15" s="624"/>
      <c r="J15" s="1384"/>
      <c r="K15" s="1385"/>
      <c r="L15" s="171"/>
      <c r="M15" s="252" t="s">
        <v>4711</v>
      </c>
      <c r="N15" s="171"/>
      <c r="O15" s="253"/>
      <c r="P15" s="171"/>
      <c r="Q15" s="726"/>
      <c r="R15" s="246" t="str">
        <f t="shared" si="0"/>
        <v>Please complete all cells in row</v>
      </c>
      <c r="S15" s="726"/>
      <c r="T15" s="247">
        <f t="shared" si="9"/>
        <v>1</v>
      </c>
      <c r="U15" s="247">
        <f t="shared" si="1"/>
        <v>1</v>
      </c>
      <c r="V15" s="247">
        <f t="shared" si="2"/>
        <v>1</v>
      </c>
      <c r="W15" s="247">
        <f t="shared" si="3"/>
        <v>1</v>
      </c>
      <c r="X15" s="171"/>
      <c r="Y15" s="247">
        <f t="shared" si="4"/>
        <v>1</v>
      </c>
      <c r="Z15" s="247">
        <f t="shared" si="5"/>
        <v>1</v>
      </c>
      <c r="AA15" s="247">
        <f t="shared" si="6"/>
        <v>1</v>
      </c>
      <c r="AB15" s="247">
        <f t="shared" si="7"/>
        <v>1</v>
      </c>
      <c r="AC15" s="726"/>
      <c r="AD15" s="171"/>
      <c r="AE15" s="360" t="s">
        <v>4710</v>
      </c>
      <c r="AF15" s="851" t="s">
        <v>4712</v>
      </c>
      <c r="AG15" s="797" t="s">
        <v>4713</v>
      </c>
      <c r="AH15" s="797" t="s">
        <v>4714</v>
      </c>
      <c r="AI15" s="797" t="s">
        <v>4715</v>
      </c>
      <c r="AJ15" s="852" t="s">
        <v>4716</v>
      </c>
      <c r="AK15" s="851" t="s">
        <v>4717</v>
      </c>
      <c r="AL15" s="797" t="s">
        <v>4718</v>
      </c>
      <c r="AM15" s="797" t="s">
        <v>4719</v>
      </c>
      <c r="AN15" s="853" t="s">
        <v>4720</v>
      </c>
      <c r="AO15" s="850"/>
      <c r="AP15" s="171"/>
      <c r="AQ15" s="171"/>
      <c r="AR15" s="171"/>
      <c r="AS15" s="171"/>
    </row>
    <row r="16" spans="1:45" s="3" customFormat="1" ht="15.75" customHeight="1">
      <c r="A16" s="171"/>
      <c r="B16" s="360" t="s">
        <v>4721</v>
      </c>
      <c r="C16" s="1739"/>
      <c r="D16" s="624"/>
      <c r="E16" s="624"/>
      <c r="F16" s="624"/>
      <c r="G16" s="1370">
        <f t="shared" si="8"/>
        <v>0</v>
      </c>
      <c r="H16" s="1739"/>
      <c r="I16" s="624"/>
      <c r="J16" s="1384"/>
      <c r="K16" s="1385"/>
      <c r="L16" s="171"/>
      <c r="M16" s="252" t="s">
        <v>4722</v>
      </c>
      <c r="N16" s="171"/>
      <c r="O16" s="253"/>
      <c r="P16" s="171"/>
      <c r="Q16" s="726"/>
      <c r="R16" s="246" t="str">
        <f t="shared" si="0"/>
        <v>Please complete all cells in row</v>
      </c>
      <c r="S16" s="726"/>
      <c r="T16" s="247">
        <f t="shared" si="9"/>
        <v>1</v>
      </c>
      <c r="U16" s="247">
        <f t="shared" si="1"/>
        <v>1</v>
      </c>
      <c r="V16" s="247">
        <f t="shared" si="2"/>
        <v>1</v>
      </c>
      <c r="W16" s="247">
        <f t="shared" si="3"/>
        <v>1</v>
      </c>
      <c r="X16" s="171"/>
      <c r="Y16" s="247">
        <f t="shared" si="4"/>
        <v>1</v>
      </c>
      <c r="Z16" s="247">
        <f t="shared" si="5"/>
        <v>1</v>
      </c>
      <c r="AA16" s="247">
        <f t="shared" si="6"/>
        <v>1</v>
      </c>
      <c r="AB16" s="247">
        <f t="shared" si="7"/>
        <v>1</v>
      </c>
      <c r="AC16" s="726"/>
      <c r="AD16" s="171"/>
      <c r="AE16" s="360" t="s">
        <v>4721</v>
      </c>
      <c r="AF16" s="851" t="s">
        <v>4723</v>
      </c>
      <c r="AG16" s="797" t="s">
        <v>4724</v>
      </c>
      <c r="AH16" s="797" t="s">
        <v>4725</v>
      </c>
      <c r="AI16" s="797" t="s">
        <v>4726</v>
      </c>
      <c r="AJ16" s="852" t="s">
        <v>4727</v>
      </c>
      <c r="AK16" s="851" t="s">
        <v>4728</v>
      </c>
      <c r="AL16" s="797" t="s">
        <v>4729</v>
      </c>
      <c r="AM16" s="797" t="s">
        <v>4730</v>
      </c>
      <c r="AN16" s="853" t="s">
        <v>4731</v>
      </c>
      <c r="AO16" s="850"/>
      <c r="AP16" s="171"/>
      <c r="AQ16" s="171"/>
      <c r="AR16" s="171"/>
      <c r="AS16" s="171"/>
    </row>
    <row r="17" spans="1:45" s="3" customFormat="1" ht="15.75" customHeight="1">
      <c r="A17" s="171"/>
      <c r="B17" s="360" t="s">
        <v>4732</v>
      </c>
      <c r="C17" s="1739"/>
      <c r="D17" s="624"/>
      <c r="E17" s="624"/>
      <c r="F17" s="624"/>
      <c r="G17" s="1370">
        <f t="shared" si="8"/>
        <v>0</v>
      </c>
      <c r="H17" s="1739"/>
      <c r="I17" s="624"/>
      <c r="J17" s="1384"/>
      <c r="K17" s="1385"/>
      <c r="L17" s="171"/>
      <c r="M17" s="252" t="s">
        <v>4733</v>
      </c>
      <c r="N17" s="171"/>
      <c r="O17" s="253"/>
      <c r="P17" s="171"/>
      <c r="Q17" s="726"/>
      <c r="R17" s="246" t="str">
        <f t="shared" si="0"/>
        <v>Please complete all cells in row</v>
      </c>
      <c r="S17" s="726"/>
      <c r="T17" s="247">
        <f t="shared" si="9"/>
        <v>1</v>
      </c>
      <c r="U17" s="247">
        <f t="shared" si="1"/>
        <v>1</v>
      </c>
      <c r="V17" s="247">
        <f t="shared" si="2"/>
        <v>1</v>
      </c>
      <c r="W17" s="247">
        <f t="shared" si="3"/>
        <v>1</v>
      </c>
      <c r="X17" s="171"/>
      <c r="Y17" s="247">
        <f t="shared" si="4"/>
        <v>1</v>
      </c>
      <c r="Z17" s="247">
        <f t="shared" si="5"/>
        <v>1</v>
      </c>
      <c r="AA17" s="247">
        <f t="shared" si="6"/>
        <v>1</v>
      </c>
      <c r="AB17" s="247">
        <f t="shared" si="7"/>
        <v>1</v>
      </c>
      <c r="AC17" s="726"/>
      <c r="AD17" s="171"/>
      <c r="AE17" s="360" t="s">
        <v>4732</v>
      </c>
      <c r="AF17" s="851" t="s">
        <v>4734</v>
      </c>
      <c r="AG17" s="797" t="s">
        <v>4735</v>
      </c>
      <c r="AH17" s="797" t="s">
        <v>4736</v>
      </c>
      <c r="AI17" s="797" t="s">
        <v>4737</v>
      </c>
      <c r="AJ17" s="852" t="s">
        <v>4738</v>
      </c>
      <c r="AK17" s="851" t="s">
        <v>4739</v>
      </c>
      <c r="AL17" s="797" t="s">
        <v>4740</v>
      </c>
      <c r="AM17" s="797" t="s">
        <v>4741</v>
      </c>
      <c r="AN17" s="853" t="s">
        <v>4742</v>
      </c>
      <c r="AO17" s="850"/>
      <c r="AP17" s="171"/>
      <c r="AQ17" s="171"/>
      <c r="AR17" s="171"/>
      <c r="AS17" s="171"/>
    </row>
    <row r="18" spans="1:45" s="3" customFormat="1" ht="15.75" customHeight="1">
      <c r="A18" s="171"/>
      <c r="B18" s="360" t="s">
        <v>4743</v>
      </c>
      <c r="C18" s="1739"/>
      <c r="D18" s="624"/>
      <c r="E18" s="624"/>
      <c r="F18" s="624"/>
      <c r="G18" s="1370">
        <f t="shared" si="8"/>
        <v>0</v>
      </c>
      <c r="H18" s="1739"/>
      <c r="I18" s="624"/>
      <c r="J18" s="1384"/>
      <c r="K18" s="1385"/>
      <c r="L18" s="171"/>
      <c r="M18" s="252" t="s">
        <v>4744</v>
      </c>
      <c r="N18" s="171"/>
      <c r="O18" s="253"/>
      <c r="P18" s="171"/>
      <c r="Q18" s="726"/>
      <c r="R18" s="246" t="str">
        <f t="shared" si="0"/>
        <v>Please complete all cells in row</v>
      </c>
      <c r="S18" s="726"/>
      <c r="T18" s="247">
        <f t="shared" si="9"/>
        <v>1</v>
      </c>
      <c r="U18" s="247">
        <f t="shared" si="1"/>
        <v>1</v>
      </c>
      <c r="V18" s="247">
        <f t="shared" si="2"/>
        <v>1</v>
      </c>
      <c r="W18" s="247">
        <f t="shared" si="3"/>
        <v>1</v>
      </c>
      <c r="X18" s="171"/>
      <c r="Y18" s="247">
        <f t="shared" si="4"/>
        <v>1</v>
      </c>
      <c r="Z18" s="247">
        <f t="shared" si="5"/>
        <v>1</v>
      </c>
      <c r="AA18" s="247">
        <f t="shared" si="6"/>
        <v>1</v>
      </c>
      <c r="AB18" s="247">
        <f t="shared" si="7"/>
        <v>1</v>
      </c>
      <c r="AC18" s="726"/>
      <c r="AD18" s="171"/>
      <c r="AE18" s="360" t="s">
        <v>4743</v>
      </c>
      <c r="AF18" s="851" t="s">
        <v>4745</v>
      </c>
      <c r="AG18" s="797" t="s">
        <v>4746</v>
      </c>
      <c r="AH18" s="797" t="s">
        <v>4747</v>
      </c>
      <c r="AI18" s="797" t="s">
        <v>4748</v>
      </c>
      <c r="AJ18" s="852" t="s">
        <v>4749</v>
      </c>
      <c r="AK18" s="851" t="s">
        <v>4750</v>
      </c>
      <c r="AL18" s="797" t="s">
        <v>4751</v>
      </c>
      <c r="AM18" s="797" t="s">
        <v>4752</v>
      </c>
      <c r="AN18" s="853" t="s">
        <v>4753</v>
      </c>
      <c r="AO18" s="850"/>
      <c r="AP18" s="171"/>
      <c r="AQ18" s="171"/>
      <c r="AR18" s="171"/>
      <c r="AS18" s="171"/>
    </row>
    <row r="19" spans="1:45" s="3" customFormat="1" ht="15.75" customHeight="1" thickBot="1">
      <c r="A19" s="2575" t="s">
        <v>773</v>
      </c>
      <c r="B19" s="363" t="s">
        <v>891</v>
      </c>
      <c r="C19" s="1720">
        <f>IFERROR(SUM(C12:C18), 0)</f>
        <v>0</v>
      </c>
      <c r="D19" s="1362">
        <f t="shared" ref="D19:F19" si="10">IFERROR(SUM(D12:D18), 0)</f>
        <v>0</v>
      </c>
      <c r="E19" s="1362">
        <f t="shared" si="10"/>
        <v>0</v>
      </c>
      <c r="F19" s="1362">
        <f t="shared" si="10"/>
        <v>0</v>
      </c>
      <c r="G19" s="1362">
        <f>IFERROR(SUM(C19:F19),0)</f>
        <v>0</v>
      </c>
      <c r="H19" s="1362">
        <f>IFERROR(SUM(H12:H18), 0)</f>
        <v>0</v>
      </c>
      <c r="I19" s="1362">
        <f>IFERROR(SUM(I12:I18), 0)</f>
        <v>0</v>
      </c>
      <c r="J19" s="1386"/>
      <c r="K19" s="1387"/>
      <c r="L19" s="171"/>
      <c r="M19" s="2226" t="s">
        <v>4754</v>
      </c>
      <c r="N19" s="171"/>
      <c r="O19" s="264"/>
      <c r="P19" s="171"/>
      <c r="Q19" s="726"/>
      <c r="R19" s="246"/>
      <c r="S19" s="726"/>
      <c r="T19" s="171"/>
      <c r="U19" s="171"/>
      <c r="V19" s="171"/>
      <c r="W19" s="171"/>
      <c r="X19" s="171"/>
      <c r="Y19" s="171"/>
      <c r="Z19" s="171"/>
      <c r="AA19" s="171"/>
      <c r="AB19" s="171"/>
      <c r="AC19" s="726"/>
      <c r="AD19" s="171"/>
      <c r="AE19" s="363" t="s">
        <v>891</v>
      </c>
      <c r="AF19" s="854" t="s">
        <v>4755</v>
      </c>
      <c r="AG19" s="609" t="s">
        <v>4756</v>
      </c>
      <c r="AH19" s="609" t="s">
        <v>4757</v>
      </c>
      <c r="AI19" s="609" t="s">
        <v>4758</v>
      </c>
      <c r="AJ19" s="609" t="s">
        <v>4759</v>
      </c>
      <c r="AK19" s="609" t="s">
        <v>4760</v>
      </c>
      <c r="AL19" s="609" t="s">
        <v>4761</v>
      </c>
      <c r="AM19" s="855"/>
      <c r="AN19" s="856"/>
      <c r="AO19" s="857"/>
      <c r="AP19" s="171"/>
      <c r="AQ19" s="171"/>
      <c r="AR19" s="171"/>
      <c r="AS19" s="171"/>
    </row>
    <row r="20" spans="1:45" s="3" customFormat="1" ht="15.75" customHeight="1" thickTop="1" thickBot="1">
      <c r="A20" s="171"/>
      <c r="B20" s="858"/>
      <c r="C20" s="1376"/>
      <c r="D20" s="1377"/>
      <c r="E20" s="1377"/>
      <c r="F20" s="1377"/>
      <c r="G20" s="1377"/>
      <c r="H20" s="1376"/>
      <c r="I20" s="1376"/>
      <c r="J20" s="1388"/>
      <c r="K20" s="1388"/>
      <c r="L20" s="171"/>
      <c r="M20" s="214"/>
      <c r="N20" s="171"/>
      <c r="O20" s="171"/>
      <c r="P20" s="171"/>
      <c r="Q20" s="726"/>
      <c r="R20" s="246"/>
      <c r="S20" s="726"/>
      <c r="T20" s="171"/>
      <c r="U20" s="171"/>
      <c r="V20" s="171"/>
      <c r="W20" s="171"/>
      <c r="X20" s="171"/>
      <c r="Y20" s="171"/>
      <c r="Z20" s="171"/>
      <c r="AA20" s="171"/>
      <c r="AB20" s="171"/>
      <c r="AC20" s="726"/>
      <c r="AD20" s="171"/>
      <c r="AE20" s="858"/>
      <c r="AF20" s="858"/>
      <c r="AG20" s="859"/>
      <c r="AH20" s="859"/>
      <c r="AI20" s="859"/>
      <c r="AJ20" s="859"/>
      <c r="AK20" s="860"/>
      <c r="AL20" s="860"/>
      <c r="AM20" s="861"/>
      <c r="AN20" s="861"/>
      <c r="AO20" s="191"/>
      <c r="AP20" s="171"/>
      <c r="AQ20" s="171"/>
      <c r="AR20" s="171"/>
      <c r="AS20" s="171"/>
    </row>
    <row r="21" spans="1:45" s="3" customFormat="1" ht="15.75" customHeight="1" thickTop="1" thickBot="1">
      <c r="A21" s="171"/>
      <c r="B21" s="352" t="s">
        <v>4762</v>
      </c>
      <c r="C21" s="654"/>
      <c r="D21" s="1376"/>
      <c r="E21" s="1376"/>
      <c r="F21" s="1376"/>
      <c r="G21" s="1376"/>
      <c r="H21" s="1376"/>
      <c r="I21" s="1376"/>
      <c r="J21" s="1388"/>
      <c r="K21" s="1388"/>
      <c r="L21" s="171"/>
      <c r="M21" s="214"/>
      <c r="N21" s="171"/>
      <c r="O21" s="171"/>
      <c r="P21" s="171"/>
      <c r="Q21" s="726"/>
      <c r="R21" s="246"/>
      <c r="S21" s="726"/>
      <c r="T21" s="171"/>
      <c r="U21" s="171"/>
      <c r="V21" s="171"/>
      <c r="W21" s="171"/>
      <c r="X21" s="171"/>
      <c r="Y21" s="171"/>
      <c r="Z21" s="171"/>
      <c r="AA21" s="171"/>
      <c r="AB21" s="171"/>
      <c r="AC21" s="726"/>
      <c r="AD21" s="171"/>
      <c r="AE21" s="352" t="s">
        <v>4762</v>
      </c>
      <c r="AF21" s="353"/>
      <c r="AG21" s="860"/>
      <c r="AH21" s="860"/>
      <c r="AI21" s="860"/>
      <c r="AJ21" s="860"/>
      <c r="AK21" s="860"/>
      <c r="AL21" s="860"/>
      <c r="AM21" s="861"/>
      <c r="AN21" s="861"/>
      <c r="AO21" s="191"/>
      <c r="AP21" s="171"/>
      <c r="AQ21" s="171"/>
      <c r="AR21" s="171"/>
      <c r="AS21" s="171"/>
    </row>
    <row r="22" spans="1:45" s="3" customFormat="1" ht="15.75" customHeight="1" thickTop="1">
      <c r="A22" s="2575" t="s">
        <v>675</v>
      </c>
      <c r="B22" s="355" t="s">
        <v>4763</v>
      </c>
      <c r="C22" s="1738"/>
      <c r="D22" s="621"/>
      <c r="E22" s="621"/>
      <c r="F22" s="621"/>
      <c r="G22" s="1368">
        <f t="shared" ref="G22:G26" si="11">IFERROR(SUM(C22:F22),0)</f>
        <v>0</v>
      </c>
      <c r="H22" s="621"/>
      <c r="I22" s="621"/>
      <c r="J22" s="1389"/>
      <c r="K22" s="1390"/>
      <c r="L22" s="171"/>
      <c r="M22" s="243" t="s">
        <v>4764</v>
      </c>
      <c r="N22" s="171"/>
      <c r="O22" s="245"/>
      <c r="P22" s="171"/>
      <c r="Q22" s="726"/>
      <c r="R22" s="246" t="str">
        <f t="shared" ref="R22:R25" si="12">IF( SUM( T22:AA22 ) = 0, 0, $T$10 )</f>
        <v>Please complete all cells in row</v>
      </c>
      <c r="S22" s="726"/>
      <c r="T22" s="247">
        <f t="shared" ref="T22:T25" si="13" xml:space="preserve"> IF( ISNUMBER(C22), 0, 1 )</f>
        <v>1</v>
      </c>
      <c r="U22" s="247">
        <f t="shared" ref="U22:U25" si="14" xml:space="preserve"> IF( ISNUMBER(D22), 0, 1 )</f>
        <v>1</v>
      </c>
      <c r="V22" s="247">
        <f t="shared" ref="V22:V25" si="15" xml:space="preserve"> IF( ISNUMBER(E22), 0, 1 )</f>
        <v>1</v>
      </c>
      <c r="W22" s="247">
        <f t="shared" ref="W22:W25" si="16" xml:space="preserve"> IF( ISNUMBER(F22), 0, 1 )</f>
        <v>1</v>
      </c>
      <c r="X22" s="171"/>
      <c r="Y22" s="247">
        <f t="shared" ref="Y22:Y25" si="17" xml:space="preserve"> IF( ISNUMBER(H22), 0, 1 )</f>
        <v>1</v>
      </c>
      <c r="Z22" s="247">
        <f t="shared" ref="Z22:Z25" si="18" xml:space="preserve"> IF( ISNUMBER(I22), 0, 1 )</f>
        <v>1</v>
      </c>
      <c r="AA22" s="171"/>
      <c r="AB22" s="171"/>
      <c r="AC22" s="726"/>
      <c r="AD22" s="171"/>
      <c r="AE22" s="355" t="s">
        <v>4763</v>
      </c>
      <c r="AF22" s="847" t="s">
        <v>4765</v>
      </c>
      <c r="AG22" s="796" t="s">
        <v>4766</v>
      </c>
      <c r="AH22" s="796" t="s">
        <v>4767</v>
      </c>
      <c r="AI22" s="796" t="s">
        <v>4768</v>
      </c>
      <c r="AJ22" s="848" t="s">
        <v>4769</v>
      </c>
      <c r="AK22" s="796" t="s">
        <v>4770</v>
      </c>
      <c r="AL22" s="796" t="s">
        <v>4771</v>
      </c>
      <c r="AM22" s="862"/>
      <c r="AN22" s="863"/>
      <c r="AO22" s="850"/>
      <c r="AP22" s="171"/>
      <c r="AQ22" s="171"/>
      <c r="AR22" s="171"/>
      <c r="AS22" s="171"/>
    </row>
    <row r="23" spans="1:45" s="3" customFormat="1" ht="15.75" customHeight="1">
      <c r="A23" s="171"/>
      <c r="B23" s="360" t="s">
        <v>4772</v>
      </c>
      <c r="C23" s="1739"/>
      <c r="D23" s="624"/>
      <c r="E23" s="624"/>
      <c r="F23" s="624"/>
      <c r="G23" s="1370">
        <f t="shared" si="11"/>
        <v>0</v>
      </c>
      <c r="H23" s="624"/>
      <c r="I23" s="624"/>
      <c r="J23" s="1391"/>
      <c r="K23" s="1392"/>
      <c r="L23" s="171"/>
      <c r="M23" s="252" t="s">
        <v>4773</v>
      </c>
      <c r="N23" s="171"/>
      <c r="O23" s="253"/>
      <c r="P23" s="171"/>
      <c r="Q23" s="726"/>
      <c r="R23" s="246" t="str">
        <f t="shared" si="12"/>
        <v>Please complete all cells in row</v>
      </c>
      <c r="S23" s="726"/>
      <c r="T23" s="247">
        <f t="shared" si="13"/>
        <v>1</v>
      </c>
      <c r="U23" s="247">
        <f t="shared" si="14"/>
        <v>1</v>
      </c>
      <c r="V23" s="247">
        <f t="shared" si="15"/>
        <v>1</v>
      </c>
      <c r="W23" s="247">
        <f t="shared" si="16"/>
        <v>1</v>
      </c>
      <c r="X23" s="171"/>
      <c r="Y23" s="247">
        <f t="shared" si="17"/>
        <v>1</v>
      </c>
      <c r="Z23" s="247">
        <f t="shared" si="18"/>
        <v>1</v>
      </c>
      <c r="AA23" s="171"/>
      <c r="AB23" s="171"/>
      <c r="AC23" s="726"/>
      <c r="AD23" s="171"/>
      <c r="AE23" s="360" t="s">
        <v>4772</v>
      </c>
      <c r="AF23" s="851" t="s">
        <v>4774</v>
      </c>
      <c r="AG23" s="797" t="s">
        <v>4775</v>
      </c>
      <c r="AH23" s="797" t="s">
        <v>4776</v>
      </c>
      <c r="AI23" s="797" t="s">
        <v>4777</v>
      </c>
      <c r="AJ23" s="852" t="s">
        <v>4778</v>
      </c>
      <c r="AK23" s="797" t="s">
        <v>4779</v>
      </c>
      <c r="AL23" s="797" t="s">
        <v>4780</v>
      </c>
      <c r="AM23" s="864"/>
      <c r="AN23" s="865"/>
      <c r="AO23" s="850"/>
      <c r="AP23" s="171"/>
      <c r="AQ23" s="171"/>
      <c r="AR23" s="171"/>
      <c r="AS23" s="171"/>
    </row>
    <row r="24" spans="1:45" s="3" customFormat="1" ht="15.75" customHeight="1">
      <c r="A24" s="171"/>
      <c r="B24" s="360" t="s">
        <v>4781</v>
      </c>
      <c r="C24" s="1739"/>
      <c r="D24" s="624"/>
      <c r="E24" s="624"/>
      <c r="F24" s="624"/>
      <c r="G24" s="1370">
        <f t="shared" si="11"/>
        <v>0</v>
      </c>
      <c r="H24" s="624"/>
      <c r="I24" s="624"/>
      <c r="J24" s="1391"/>
      <c r="K24" s="1392"/>
      <c r="L24" s="171"/>
      <c r="M24" s="252" t="s">
        <v>4782</v>
      </c>
      <c r="N24" s="171"/>
      <c r="O24" s="253"/>
      <c r="P24" s="171"/>
      <c r="Q24" s="726"/>
      <c r="R24" s="246" t="str">
        <f t="shared" si="12"/>
        <v>Please complete all cells in row</v>
      </c>
      <c r="S24" s="726"/>
      <c r="T24" s="247">
        <f t="shared" si="13"/>
        <v>1</v>
      </c>
      <c r="U24" s="247">
        <f t="shared" si="14"/>
        <v>1</v>
      </c>
      <c r="V24" s="247">
        <f t="shared" si="15"/>
        <v>1</v>
      </c>
      <c r="W24" s="247">
        <f t="shared" si="16"/>
        <v>1</v>
      </c>
      <c r="X24" s="171"/>
      <c r="Y24" s="247">
        <f t="shared" si="17"/>
        <v>1</v>
      </c>
      <c r="Z24" s="247">
        <f t="shared" si="18"/>
        <v>1</v>
      </c>
      <c r="AA24" s="171"/>
      <c r="AB24" s="171"/>
      <c r="AC24" s="726"/>
      <c r="AD24" s="171"/>
      <c r="AE24" s="360" t="s">
        <v>4781</v>
      </c>
      <c r="AF24" s="851" t="s">
        <v>4783</v>
      </c>
      <c r="AG24" s="797" t="s">
        <v>4784</v>
      </c>
      <c r="AH24" s="797" t="s">
        <v>4785</v>
      </c>
      <c r="AI24" s="797" t="s">
        <v>4786</v>
      </c>
      <c r="AJ24" s="852" t="s">
        <v>4787</v>
      </c>
      <c r="AK24" s="797" t="s">
        <v>4788</v>
      </c>
      <c r="AL24" s="797" t="s">
        <v>4789</v>
      </c>
      <c r="AM24" s="864"/>
      <c r="AN24" s="865"/>
      <c r="AO24" s="850"/>
      <c r="AP24" s="171"/>
      <c r="AQ24" s="171"/>
      <c r="AR24" s="171"/>
      <c r="AS24" s="171"/>
    </row>
    <row r="25" spans="1:45" s="3" customFormat="1" ht="15.75" customHeight="1">
      <c r="A25" s="171"/>
      <c r="B25" s="360" t="s">
        <v>4790</v>
      </c>
      <c r="C25" s="1739"/>
      <c r="D25" s="624"/>
      <c r="E25" s="624"/>
      <c r="F25" s="624"/>
      <c r="G25" s="1370">
        <f t="shared" si="11"/>
        <v>0</v>
      </c>
      <c r="H25" s="624"/>
      <c r="I25" s="624"/>
      <c r="J25" s="1391"/>
      <c r="K25" s="1392"/>
      <c r="L25" s="171"/>
      <c r="M25" s="252" t="s">
        <v>4791</v>
      </c>
      <c r="N25" s="171"/>
      <c r="O25" s="253"/>
      <c r="P25" s="171"/>
      <c r="Q25" s="726"/>
      <c r="R25" s="246" t="str">
        <f t="shared" si="12"/>
        <v>Please complete all cells in row</v>
      </c>
      <c r="S25" s="726"/>
      <c r="T25" s="247">
        <f t="shared" si="13"/>
        <v>1</v>
      </c>
      <c r="U25" s="247">
        <f t="shared" si="14"/>
        <v>1</v>
      </c>
      <c r="V25" s="247">
        <f t="shared" si="15"/>
        <v>1</v>
      </c>
      <c r="W25" s="247">
        <f t="shared" si="16"/>
        <v>1</v>
      </c>
      <c r="X25" s="171"/>
      <c r="Y25" s="247">
        <f t="shared" si="17"/>
        <v>1</v>
      </c>
      <c r="Z25" s="247">
        <f t="shared" si="18"/>
        <v>1</v>
      </c>
      <c r="AA25" s="171"/>
      <c r="AB25" s="171"/>
      <c r="AC25" s="726"/>
      <c r="AD25" s="171"/>
      <c r="AE25" s="360" t="s">
        <v>4790</v>
      </c>
      <c r="AF25" s="851" t="s">
        <v>4792</v>
      </c>
      <c r="AG25" s="797" t="s">
        <v>4793</v>
      </c>
      <c r="AH25" s="797" t="s">
        <v>4794</v>
      </c>
      <c r="AI25" s="797" t="s">
        <v>4795</v>
      </c>
      <c r="AJ25" s="852" t="s">
        <v>4796</v>
      </c>
      <c r="AK25" s="797" t="s">
        <v>4797</v>
      </c>
      <c r="AL25" s="797" t="s">
        <v>4798</v>
      </c>
      <c r="AM25" s="864"/>
      <c r="AN25" s="865"/>
      <c r="AO25" s="850"/>
      <c r="AP25" s="171"/>
      <c r="AQ25" s="171"/>
      <c r="AR25" s="171"/>
      <c r="AS25" s="171"/>
    </row>
    <row r="26" spans="1:45" s="3" customFormat="1" ht="15.75" customHeight="1" thickBot="1">
      <c r="A26" s="2575" t="s">
        <v>773</v>
      </c>
      <c r="B26" s="363" t="s">
        <v>891</v>
      </c>
      <c r="C26" s="1720">
        <f>IFERROR(SUM(C22:C25), 0)</f>
        <v>0</v>
      </c>
      <c r="D26" s="1362">
        <f>IFERROR(SUM(D22:D25), 0)</f>
        <v>0</v>
      </c>
      <c r="E26" s="1362">
        <f>IFERROR(SUM(E22:E25), 0)</f>
        <v>0</v>
      </c>
      <c r="F26" s="1362">
        <f>IFERROR(SUM(F22:F25), 0)</f>
        <v>0</v>
      </c>
      <c r="G26" s="1362">
        <f t="shared" si="11"/>
        <v>0</v>
      </c>
      <c r="H26" s="1362">
        <f>IFERROR(SUM(H22:H25), 0)</f>
        <v>0</v>
      </c>
      <c r="I26" s="1362">
        <f>IFERROR(SUM(I22:I25), 0)</f>
        <v>0</v>
      </c>
      <c r="J26" s="1386"/>
      <c r="K26" s="1387"/>
      <c r="L26" s="171"/>
      <c r="M26" s="315" t="s">
        <v>4799</v>
      </c>
      <c r="N26" s="171"/>
      <c r="O26" s="264"/>
      <c r="P26" s="171"/>
      <c r="Q26" s="726"/>
      <c r="R26" s="246"/>
      <c r="S26" s="726"/>
      <c r="T26" s="171"/>
      <c r="U26" s="171"/>
      <c r="V26" s="171"/>
      <c r="W26" s="171"/>
      <c r="X26" s="171"/>
      <c r="Y26" s="171"/>
      <c r="Z26" s="171"/>
      <c r="AA26" s="171"/>
      <c r="AB26" s="171"/>
      <c r="AC26" s="726"/>
      <c r="AD26" s="171"/>
      <c r="AE26" s="363" t="s">
        <v>891</v>
      </c>
      <c r="AF26" s="854" t="s">
        <v>4800</v>
      </c>
      <c r="AG26" s="609" t="s">
        <v>4801</v>
      </c>
      <c r="AH26" s="609" t="s">
        <v>4802</v>
      </c>
      <c r="AI26" s="609" t="s">
        <v>4803</v>
      </c>
      <c r="AJ26" s="609" t="s">
        <v>4804</v>
      </c>
      <c r="AK26" s="609" t="s">
        <v>4805</v>
      </c>
      <c r="AL26" s="609" t="s">
        <v>4806</v>
      </c>
      <c r="AM26" s="855"/>
      <c r="AN26" s="856"/>
      <c r="AO26" s="850"/>
      <c r="AP26" s="171"/>
      <c r="AQ26" s="171"/>
      <c r="AR26" s="171"/>
      <c r="AS26" s="171"/>
    </row>
    <row r="27" spans="1:45" s="3" customFormat="1" ht="15.75" customHeight="1" thickTop="1" thickBot="1">
      <c r="A27" s="171"/>
      <c r="B27" s="845"/>
      <c r="C27" s="1378"/>
      <c r="D27" s="1376"/>
      <c r="E27" s="1376"/>
      <c r="F27" s="1376"/>
      <c r="G27" s="1376"/>
      <c r="H27" s="1376"/>
      <c r="I27" s="1376"/>
      <c r="J27" s="1388"/>
      <c r="K27" s="1388"/>
      <c r="L27" s="171"/>
      <c r="M27" s="171"/>
      <c r="N27" s="171"/>
      <c r="O27" s="171"/>
      <c r="P27" s="171"/>
      <c r="Q27" s="726"/>
      <c r="R27" s="246"/>
      <c r="S27" s="726"/>
      <c r="T27" s="171"/>
      <c r="U27" s="171"/>
      <c r="V27" s="171"/>
      <c r="W27" s="171"/>
      <c r="X27" s="171"/>
      <c r="Y27" s="171"/>
      <c r="Z27" s="171"/>
      <c r="AA27" s="171"/>
      <c r="AB27" s="171"/>
      <c r="AC27" s="726"/>
      <c r="AD27" s="171"/>
      <c r="AE27" s="845"/>
      <c r="AF27" s="845"/>
      <c r="AG27" s="860"/>
      <c r="AH27" s="860"/>
      <c r="AI27" s="860"/>
      <c r="AJ27" s="860"/>
      <c r="AK27" s="860"/>
      <c r="AL27" s="860"/>
      <c r="AM27" s="861"/>
      <c r="AN27" s="861"/>
      <c r="AO27" s="171"/>
      <c r="AP27" s="171"/>
      <c r="AQ27" s="171"/>
      <c r="AR27" s="171"/>
      <c r="AS27" s="171"/>
    </row>
    <row r="28" spans="1:45" s="3" customFormat="1" ht="15.75" customHeight="1" thickTop="1" thickBot="1">
      <c r="A28" s="171"/>
      <c r="B28" s="352" t="s">
        <v>4807</v>
      </c>
      <c r="C28" s="654"/>
      <c r="D28" s="1376"/>
      <c r="E28" s="1376"/>
      <c r="F28" s="1376"/>
      <c r="G28" s="1376"/>
      <c r="H28" s="1376"/>
      <c r="I28" s="1376"/>
      <c r="J28" s="1388"/>
      <c r="K28" s="1388"/>
      <c r="L28" s="171"/>
      <c r="M28" s="214"/>
      <c r="N28" s="171"/>
      <c r="O28" s="171"/>
      <c r="P28" s="171"/>
      <c r="Q28" s="726"/>
      <c r="R28" s="246"/>
      <c r="S28" s="726"/>
      <c r="T28" s="171"/>
      <c r="U28" s="171"/>
      <c r="V28" s="171"/>
      <c r="W28" s="171"/>
      <c r="X28" s="171"/>
      <c r="Y28" s="171"/>
      <c r="Z28" s="171"/>
      <c r="AA28" s="171"/>
      <c r="AB28" s="171"/>
      <c r="AC28" s="726"/>
      <c r="AD28" s="171"/>
      <c r="AE28" s="352" t="s">
        <v>4807</v>
      </c>
      <c r="AF28" s="353"/>
      <c r="AG28" s="860"/>
      <c r="AH28" s="860"/>
      <c r="AI28" s="860"/>
      <c r="AJ28" s="860"/>
      <c r="AK28" s="860"/>
      <c r="AL28" s="860"/>
      <c r="AM28" s="861"/>
      <c r="AN28" s="861"/>
      <c r="AO28" s="191"/>
      <c r="AP28" s="171"/>
      <c r="AQ28" s="171"/>
      <c r="AR28" s="171"/>
      <c r="AS28" s="171"/>
    </row>
    <row r="29" spans="1:45" s="3" customFormat="1" ht="15.75" customHeight="1" thickTop="1">
      <c r="A29" s="2575" t="s">
        <v>675</v>
      </c>
      <c r="B29" s="355" t="s">
        <v>4808</v>
      </c>
      <c r="C29" s="1738"/>
      <c r="D29" s="621"/>
      <c r="E29" s="621"/>
      <c r="F29" s="621"/>
      <c r="G29" s="1368">
        <f t="shared" ref="G29:G33" si="19">IFERROR(SUM(C29:F29),0)</f>
        <v>0</v>
      </c>
      <c r="H29" s="621"/>
      <c r="I29" s="621"/>
      <c r="J29" s="1389"/>
      <c r="K29" s="1390"/>
      <c r="L29" s="171"/>
      <c r="M29" s="243" t="s">
        <v>4809</v>
      </c>
      <c r="N29" s="171"/>
      <c r="O29" s="245"/>
      <c r="P29" s="171"/>
      <c r="Q29" s="726"/>
      <c r="R29" s="246" t="str">
        <f t="shared" ref="R29:R32" si="20">IF( SUM( T29:AA29 ) = 0, 0, $T$10 )</f>
        <v>Please complete all cells in row</v>
      </c>
      <c r="S29" s="726"/>
      <c r="T29" s="247">
        <f t="shared" ref="T29:T32" si="21" xml:space="preserve"> IF( ISNUMBER(C29), 0, 1 )</f>
        <v>1</v>
      </c>
      <c r="U29" s="247">
        <f t="shared" ref="U29:U32" si="22" xml:space="preserve"> IF( ISNUMBER(D29), 0, 1 )</f>
        <v>1</v>
      </c>
      <c r="V29" s="247">
        <f t="shared" ref="V29:V32" si="23" xml:space="preserve"> IF( ISNUMBER(E29), 0, 1 )</f>
        <v>1</v>
      </c>
      <c r="W29" s="247">
        <f t="shared" ref="W29:W32" si="24" xml:space="preserve"> IF( ISNUMBER(F29), 0, 1 )</f>
        <v>1</v>
      </c>
      <c r="X29" s="171"/>
      <c r="Y29" s="247">
        <f t="shared" ref="Y29:Y32" si="25" xml:space="preserve"> IF( ISNUMBER(H29), 0, 1 )</f>
        <v>1</v>
      </c>
      <c r="Z29" s="247">
        <f t="shared" ref="Z29:Z32" si="26" xml:space="preserve"> IF( ISNUMBER(I29), 0, 1 )</f>
        <v>1</v>
      </c>
      <c r="AA29" s="171"/>
      <c r="AB29" s="171"/>
      <c r="AC29" s="726"/>
      <c r="AD29" s="171"/>
      <c r="AE29" s="355" t="s">
        <v>4808</v>
      </c>
      <c r="AF29" s="847" t="s">
        <v>4810</v>
      </c>
      <c r="AG29" s="796" t="s">
        <v>4811</v>
      </c>
      <c r="AH29" s="796" t="s">
        <v>4812</v>
      </c>
      <c r="AI29" s="796" t="s">
        <v>4813</v>
      </c>
      <c r="AJ29" s="848" t="s">
        <v>4814</v>
      </c>
      <c r="AK29" s="796" t="s">
        <v>4815</v>
      </c>
      <c r="AL29" s="796" t="s">
        <v>4816</v>
      </c>
      <c r="AM29" s="862"/>
      <c r="AN29" s="863"/>
      <c r="AO29" s="850"/>
      <c r="AP29" s="171"/>
      <c r="AQ29" s="171"/>
      <c r="AR29" s="171"/>
      <c r="AS29" s="171"/>
    </row>
    <row r="30" spans="1:45" s="3" customFormat="1" ht="15.75" customHeight="1">
      <c r="A30" s="171"/>
      <c r="B30" s="360" t="s">
        <v>4817</v>
      </c>
      <c r="C30" s="1739"/>
      <c r="D30" s="624"/>
      <c r="E30" s="624"/>
      <c r="F30" s="624"/>
      <c r="G30" s="1370">
        <f t="shared" si="19"/>
        <v>0</v>
      </c>
      <c r="H30" s="624"/>
      <c r="I30" s="624"/>
      <c r="J30" s="1391"/>
      <c r="K30" s="1392"/>
      <c r="L30" s="171"/>
      <c r="M30" s="252" t="s">
        <v>4818</v>
      </c>
      <c r="N30" s="171"/>
      <c r="O30" s="253"/>
      <c r="P30" s="171"/>
      <c r="Q30" s="726"/>
      <c r="R30" s="246" t="str">
        <f t="shared" si="20"/>
        <v>Please complete all cells in row</v>
      </c>
      <c r="S30" s="726"/>
      <c r="T30" s="247">
        <f t="shared" si="21"/>
        <v>1</v>
      </c>
      <c r="U30" s="247">
        <f t="shared" si="22"/>
        <v>1</v>
      </c>
      <c r="V30" s="247">
        <f t="shared" si="23"/>
        <v>1</v>
      </c>
      <c r="W30" s="247">
        <f t="shared" si="24"/>
        <v>1</v>
      </c>
      <c r="X30" s="171"/>
      <c r="Y30" s="247">
        <f t="shared" si="25"/>
        <v>1</v>
      </c>
      <c r="Z30" s="247">
        <f t="shared" si="26"/>
        <v>1</v>
      </c>
      <c r="AA30" s="171"/>
      <c r="AB30" s="171"/>
      <c r="AC30" s="726"/>
      <c r="AD30" s="171"/>
      <c r="AE30" s="360" t="s">
        <v>4817</v>
      </c>
      <c r="AF30" s="851" t="s">
        <v>4819</v>
      </c>
      <c r="AG30" s="797" t="s">
        <v>4820</v>
      </c>
      <c r="AH30" s="797" t="s">
        <v>4821</v>
      </c>
      <c r="AI30" s="797" t="s">
        <v>4822</v>
      </c>
      <c r="AJ30" s="852" t="s">
        <v>4823</v>
      </c>
      <c r="AK30" s="797" t="s">
        <v>4824</v>
      </c>
      <c r="AL30" s="797" t="s">
        <v>4825</v>
      </c>
      <c r="AM30" s="864"/>
      <c r="AN30" s="865"/>
      <c r="AO30" s="850"/>
      <c r="AP30" s="171"/>
      <c r="AQ30" s="171"/>
      <c r="AR30" s="171"/>
      <c r="AS30" s="171"/>
    </row>
    <row r="31" spans="1:45" s="3" customFormat="1" ht="15.75" customHeight="1">
      <c r="A31" s="171"/>
      <c r="B31" s="360" t="s">
        <v>4826</v>
      </c>
      <c r="C31" s="1739"/>
      <c r="D31" s="624"/>
      <c r="E31" s="624"/>
      <c r="F31" s="624"/>
      <c r="G31" s="1370">
        <f t="shared" si="19"/>
        <v>0</v>
      </c>
      <c r="H31" s="624"/>
      <c r="I31" s="624"/>
      <c r="J31" s="1391"/>
      <c r="K31" s="1392"/>
      <c r="L31" s="171"/>
      <c r="M31" s="252" t="s">
        <v>4827</v>
      </c>
      <c r="N31" s="171"/>
      <c r="O31" s="253"/>
      <c r="P31" s="171"/>
      <c r="Q31" s="726"/>
      <c r="R31" s="246" t="str">
        <f t="shared" si="20"/>
        <v>Please complete all cells in row</v>
      </c>
      <c r="S31" s="726"/>
      <c r="T31" s="247">
        <f t="shared" si="21"/>
        <v>1</v>
      </c>
      <c r="U31" s="247">
        <f t="shared" si="22"/>
        <v>1</v>
      </c>
      <c r="V31" s="247">
        <f t="shared" si="23"/>
        <v>1</v>
      </c>
      <c r="W31" s="247">
        <f t="shared" si="24"/>
        <v>1</v>
      </c>
      <c r="X31" s="171"/>
      <c r="Y31" s="247">
        <f t="shared" si="25"/>
        <v>1</v>
      </c>
      <c r="Z31" s="247">
        <f t="shared" si="26"/>
        <v>1</v>
      </c>
      <c r="AA31" s="171"/>
      <c r="AB31" s="171"/>
      <c r="AC31" s="726"/>
      <c r="AD31" s="171"/>
      <c r="AE31" s="360" t="s">
        <v>4826</v>
      </c>
      <c r="AF31" s="851" t="s">
        <v>4828</v>
      </c>
      <c r="AG31" s="797" t="s">
        <v>4829</v>
      </c>
      <c r="AH31" s="797" t="s">
        <v>4830</v>
      </c>
      <c r="AI31" s="797" t="s">
        <v>4831</v>
      </c>
      <c r="AJ31" s="852" t="s">
        <v>4832</v>
      </c>
      <c r="AK31" s="797" t="s">
        <v>4833</v>
      </c>
      <c r="AL31" s="797" t="s">
        <v>4834</v>
      </c>
      <c r="AM31" s="864"/>
      <c r="AN31" s="865"/>
      <c r="AO31" s="850"/>
      <c r="AP31" s="171"/>
      <c r="AQ31" s="171"/>
      <c r="AR31" s="171"/>
      <c r="AS31" s="171"/>
    </row>
    <row r="32" spans="1:45" s="3" customFormat="1" ht="15.75" customHeight="1">
      <c r="A32" s="171"/>
      <c r="B32" s="360" t="s">
        <v>4835</v>
      </c>
      <c r="C32" s="1739"/>
      <c r="D32" s="624"/>
      <c r="E32" s="624"/>
      <c r="F32" s="624"/>
      <c r="G32" s="1370">
        <f t="shared" si="19"/>
        <v>0</v>
      </c>
      <c r="H32" s="624"/>
      <c r="I32" s="624"/>
      <c r="J32" s="1391"/>
      <c r="K32" s="1392"/>
      <c r="L32" s="171"/>
      <c r="M32" s="252" t="s">
        <v>4836</v>
      </c>
      <c r="N32" s="171"/>
      <c r="O32" s="253"/>
      <c r="P32" s="171"/>
      <c r="Q32" s="726"/>
      <c r="R32" s="246" t="str">
        <f t="shared" si="20"/>
        <v>Please complete all cells in row</v>
      </c>
      <c r="S32" s="726"/>
      <c r="T32" s="247">
        <f t="shared" si="21"/>
        <v>1</v>
      </c>
      <c r="U32" s="247">
        <f t="shared" si="22"/>
        <v>1</v>
      </c>
      <c r="V32" s="247">
        <f t="shared" si="23"/>
        <v>1</v>
      </c>
      <c r="W32" s="247">
        <f t="shared" si="24"/>
        <v>1</v>
      </c>
      <c r="X32" s="171"/>
      <c r="Y32" s="247">
        <f t="shared" si="25"/>
        <v>1</v>
      </c>
      <c r="Z32" s="247">
        <f t="shared" si="26"/>
        <v>1</v>
      </c>
      <c r="AA32" s="171"/>
      <c r="AB32" s="171"/>
      <c r="AC32" s="726"/>
      <c r="AD32" s="171"/>
      <c r="AE32" s="360" t="s">
        <v>4835</v>
      </c>
      <c r="AF32" s="851" t="s">
        <v>4837</v>
      </c>
      <c r="AG32" s="797" t="s">
        <v>4838</v>
      </c>
      <c r="AH32" s="797" t="s">
        <v>4839</v>
      </c>
      <c r="AI32" s="797" t="s">
        <v>4840</v>
      </c>
      <c r="AJ32" s="852" t="s">
        <v>4841</v>
      </c>
      <c r="AK32" s="797" t="s">
        <v>4842</v>
      </c>
      <c r="AL32" s="797" t="s">
        <v>4843</v>
      </c>
      <c r="AM32" s="864"/>
      <c r="AN32" s="865"/>
      <c r="AO32" s="850"/>
      <c r="AP32" s="171"/>
      <c r="AQ32" s="171"/>
      <c r="AR32" s="171"/>
      <c r="AS32" s="171"/>
    </row>
    <row r="33" spans="1:45" s="3" customFormat="1" ht="15.75" customHeight="1" thickBot="1">
      <c r="A33" s="2575" t="s">
        <v>773</v>
      </c>
      <c r="B33" s="363" t="s">
        <v>891</v>
      </c>
      <c r="C33" s="1720">
        <f>IFERROR(SUM(C29:C32), 0)</f>
        <v>0</v>
      </c>
      <c r="D33" s="1362">
        <f>IFERROR(SUM(D29:D32), 0)</f>
        <v>0</v>
      </c>
      <c r="E33" s="1362">
        <f>IFERROR(SUM(E29:E32), 0)</f>
        <v>0</v>
      </c>
      <c r="F33" s="1362">
        <f>IFERROR(SUM(F29:F32), 0)</f>
        <v>0</v>
      </c>
      <c r="G33" s="1362">
        <f t="shared" si="19"/>
        <v>0</v>
      </c>
      <c r="H33" s="1362">
        <f>IFERROR(SUM(H29:H32), 0)</f>
        <v>0</v>
      </c>
      <c r="I33" s="1362">
        <f>IFERROR(SUM(I29:I32), 0)</f>
        <v>0</v>
      </c>
      <c r="J33" s="1386"/>
      <c r="K33" s="1387"/>
      <c r="L33" s="171"/>
      <c r="M33" s="315" t="s">
        <v>4844</v>
      </c>
      <c r="N33" s="171"/>
      <c r="O33" s="264"/>
      <c r="P33" s="171"/>
      <c r="Q33" s="726"/>
      <c r="R33" s="246"/>
      <c r="S33" s="726"/>
      <c r="T33" s="171"/>
      <c r="U33" s="171"/>
      <c r="V33" s="171"/>
      <c r="W33" s="171"/>
      <c r="X33" s="171"/>
      <c r="Y33" s="171"/>
      <c r="Z33" s="171"/>
      <c r="AA33" s="171"/>
      <c r="AB33" s="171"/>
      <c r="AC33" s="726"/>
      <c r="AD33" s="171"/>
      <c r="AE33" s="363" t="s">
        <v>891</v>
      </c>
      <c r="AF33" s="854" t="s">
        <v>4845</v>
      </c>
      <c r="AG33" s="609" t="s">
        <v>4846</v>
      </c>
      <c r="AH33" s="609" t="s">
        <v>4847</v>
      </c>
      <c r="AI33" s="609" t="s">
        <v>4848</v>
      </c>
      <c r="AJ33" s="609" t="s">
        <v>4849</v>
      </c>
      <c r="AK33" s="609" t="s">
        <v>4850</v>
      </c>
      <c r="AL33" s="609" t="s">
        <v>4851</v>
      </c>
      <c r="AM33" s="855"/>
      <c r="AN33" s="856"/>
      <c r="AO33" s="850"/>
      <c r="AP33" s="171"/>
      <c r="AQ33" s="171"/>
      <c r="AR33" s="171"/>
      <c r="AS33" s="171"/>
    </row>
    <row r="34" spans="1:45" s="3" customFormat="1" ht="15.75" customHeight="1" thickTop="1" thickBot="1">
      <c r="A34" s="171"/>
      <c r="B34" s="845"/>
      <c r="C34" s="1379"/>
      <c r="D34" s="1376"/>
      <c r="E34" s="1376"/>
      <c r="F34" s="1376"/>
      <c r="G34" s="1376"/>
      <c r="H34" s="1376"/>
      <c r="I34" s="1376"/>
      <c r="J34" s="1388"/>
      <c r="K34" s="1388"/>
      <c r="L34" s="171"/>
      <c r="M34" s="171"/>
      <c r="N34" s="171"/>
      <c r="O34" s="171"/>
      <c r="P34" s="171"/>
      <c r="Q34" s="726"/>
      <c r="R34" s="246"/>
      <c r="S34" s="726"/>
      <c r="T34" s="171"/>
      <c r="U34" s="171"/>
      <c r="V34" s="171"/>
      <c r="W34" s="171"/>
      <c r="X34" s="171"/>
      <c r="Y34" s="171"/>
      <c r="Z34" s="171"/>
      <c r="AA34" s="171"/>
      <c r="AB34" s="171"/>
      <c r="AC34" s="726"/>
      <c r="AD34" s="171"/>
      <c r="AE34" s="845"/>
      <c r="AF34" s="388"/>
      <c r="AG34" s="860"/>
      <c r="AH34" s="860"/>
      <c r="AI34" s="860"/>
      <c r="AJ34" s="860"/>
      <c r="AK34" s="860"/>
      <c r="AL34" s="860"/>
      <c r="AM34" s="861"/>
      <c r="AN34" s="861"/>
      <c r="AO34" s="171"/>
      <c r="AP34" s="171"/>
      <c r="AQ34" s="171"/>
      <c r="AR34" s="171"/>
      <c r="AS34" s="171"/>
    </row>
    <row r="35" spans="1:45" s="3" customFormat="1" ht="15.75" customHeight="1" thickTop="1" thickBot="1">
      <c r="A35" s="171"/>
      <c r="B35" s="352" t="s">
        <v>4852</v>
      </c>
      <c r="C35" s="654"/>
      <c r="D35" s="1376"/>
      <c r="E35" s="1376"/>
      <c r="F35" s="1376"/>
      <c r="G35" s="1376"/>
      <c r="H35" s="1376"/>
      <c r="I35" s="1376"/>
      <c r="J35" s="1388"/>
      <c r="K35" s="1388"/>
      <c r="L35" s="171"/>
      <c r="M35" s="214"/>
      <c r="N35" s="171"/>
      <c r="O35" s="171"/>
      <c r="P35" s="171"/>
      <c r="Q35" s="726"/>
      <c r="R35" s="246"/>
      <c r="S35" s="726"/>
      <c r="T35" s="171"/>
      <c r="U35" s="171"/>
      <c r="V35" s="171"/>
      <c r="W35" s="171"/>
      <c r="X35" s="171"/>
      <c r="Y35" s="171"/>
      <c r="Z35" s="171"/>
      <c r="AA35" s="171"/>
      <c r="AB35" s="171"/>
      <c r="AC35" s="726"/>
      <c r="AD35" s="171"/>
      <c r="AE35" s="352" t="s">
        <v>4852</v>
      </c>
      <c r="AF35" s="353"/>
      <c r="AG35" s="860"/>
      <c r="AH35" s="860"/>
      <c r="AI35" s="860"/>
      <c r="AJ35" s="860"/>
      <c r="AK35" s="860"/>
      <c r="AL35" s="860"/>
      <c r="AM35" s="861"/>
      <c r="AN35" s="861"/>
      <c r="AO35" s="191"/>
      <c r="AP35" s="171"/>
      <c r="AQ35" s="171"/>
      <c r="AR35" s="171"/>
      <c r="AS35" s="171"/>
    </row>
    <row r="36" spans="1:45" s="3" customFormat="1" ht="15.75" customHeight="1" thickTop="1">
      <c r="A36" s="2575" t="s">
        <v>675</v>
      </c>
      <c r="B36" s="355" t="s">
        <v>4853</v>
      </c>
      <c r="C36" s="1738"/>
      <c r="D36" s="621"/>
      <c r="E36" s="621"/>
      <c r="F36" s="621"/>
      <c r="G36" s="1368">
        <f t="shared" ref="G36:G43" si="27">IFERROR(SUM(C36:F36),0)</f>
        <v>0</v>
      </c>
      <c r="H36" s="621"/>
      <c r="I36" s="621"/>
      <c r="J36" s="1389"/>
      <c r="K36" s="1390"/>
      <c r="L36" s="171"/>
      <c r="M36" s="243" t="s">
        <v>4854</v>
      </c>
      <c r="N36" s="171"/>
      <c r="O36" s="245"/>
      <c r="P36" s="171"/>
      <c r="Q36" s="726"/>
      <c r="R36" s="246" t="str">
        <f t="shared" ref="R36:R42" si="28">IF( SUM( T36:AA36 ) = 0, 0, $T$10 )</f>
        <v>Please complete all cells in row</v>
      </c>
      <c r="S36" s="726"/>
      <c r="T36" s="247">
        <f t="shared" ref="T36:T42" si="29" xml:space="preserve"> IF( ISNUMBER(C36), 0, 1 )</f>
        <v>1</v>
      </c>
      <c r="U36" s="247">
        <f t="shared" ref="U36:U42" si="30" xml:space="preserve"> IF( ISNUMBER(D36), 0, 1 )</f>
        <v>1</v>
      </c>
      <c r="V36" s="247">
        <f t="shared" ref="V36:V42" si="31" xml:space="preserve"> IF( ISNUMBER(E36), 0, 1 )</f>
        <v>1</v>
      </c>
      <c r="W36" s="247">
        <f t="shared" ref="W36:W42" si="32" xml:space="preserve"> IF( ISNUMBER(F36), 0, 1 )</f>
        <v>1</v>
      </c>
      <c r="X36" s="171"/>
      <c r="Y36" s="247">
        <f t="shared" ref="Y36:Y42" si="33" xml:space="preserve"> IF( ISNUMBER(H36), 0, 1 )</f>
        <v>1</v>
      </c>
      <c r="Z36" s="247">
        <f t="shared" ref="Z36:Z42" si="34" xml:space="preserve"> IF( ISNUMBER(I36), 0, 1 )</f>
        <v>1</v>
      </c>
      <c r="AA36" s="171"/>
      <c r="AB36" s="171"/>
      <c r="AC36" s="726"/>
      <c r="AD36" s="171"/>
      <c r="AE36" s="355" t="s">
        <v>4853</v>
      </c>
      <c r="AF36" s="847" t="s">
        <v>4855</v>
      </c>
      <c r="AG36" s="796" t="s">
        <v>4856</v>
      </c>
      <c r="AH36" s="796" t="s">
        <v>4857</v>
      </c>
      <c r="AI36" s="796" t="s">
        <v>4858</v>
      </c>
      <c r="AJ36" s="848" t="s">
        <v>4859</v>
      </c>
      <c r="AK36" s="796" t="s">
        <v>4860</v>
      </c>
      <c r="AL36" s="796" t="s">
        <v>4861</v>
      </c>
      <c r="AM36" s="862"/>
      <c r="AN36" s="863"/>
      <c r="AO36" s="850"/>
      <c r="AP36" s="171"/>
      <c r="AQ36" s="171"/>
      <c r="AR36" s="171"/>
      <c r="AS36" s="171"/>
    </row>
    <row r="37" spans="1:45" s="3" customFormat="1" ht="15.75" customHeight="1">
      <c r="A37" s="171"/>
      <c r="B37" s="360" t="s">
        <v>4862</v>
      </c>
      <c r="C37" s="1739"/>
      <c r="D37" s="624"/>
      <c r="E37" s="624"/>
      <c r="F37" s="624"/>
      <c r="G37" s="1370">
        <f t="shared" si="27"/>
        <v>0</v>
      </c>
      <c r="H37" s="624"/>
      <c r="I37" s="624"/>
      <c r="J37" s="1391"/>
      <c r="K37" s="1392"/>
      <c r="L37" s="171"/>
      <c r="M37" s="252" t="s">
        <v>4863</v>
      </c>
      <c r="N37" s="171"/>
      <c r="O37" s="253"/>
      <c r="P37" s="171"/>
      <c r="Q37" s="726"/>
      <c r="R37" s="246" t="str">
        <f t="shared" si="28"/>
        <v>Please complete all cells in row</v>
      </c>
      <c r="S37" s="726"/>
      <c r="T37" s="247">
        <f t="shared" si="29"/>
        <v>1</v>
      </c>
      <c r="U37" s="247">
        <f t="shared" si="30"/>
        <v>1</v>
      </c>
      <c r="V37" s="247">
        <f t="shared" si="31"/>
        <v>1</v>
      </c>
      <c r="W37" s="247">
        <f t="shared" si="32"/>
        <v>1</v>
      </c>
      <c r="X37" s="171"/>
      <c r="Y37" s="247">
        <f t="shared" si="33"/>
        <v>1</v>
      </c>
      <c r="Z37" s="247">
        <f t="shared" si="34"/>
        <v>1</v>
      </c>
      <c r="AA37" s="171"/>
      <c r="AB37" s="171"/>
      <c r="AC37" s="726"/>
      <c r="AD37" s="171"/>
      <c r="AE37" s="360" t="s">
        <v>4862</v>
      </c>
      <c r="AF37" s="851" t="s">
        <v>4864</v>
      </c>
      <c r="AG37" s="797" t="s">
        <v>4865</v>
      </c>
      <c r="AH37" s="797" t="s">
        <v>4866</v>
      </c>
      <c r="AI37" s="797" t="s">
        <v>4867</v>
      </c>
      <c r="AJ37" s="852" t="s">
        <v>4868</v>
      </c>
      <c r="AK37" s="797" t="s">
        <v>4869</v>
      </c>
      <c r="AL37" s="797" t="s">
        <v>4870</v>
      </c>
      <c r="AM37" s="864"/>
      <c r="AN37" s="865"/>
      <c r="AO37" s="850"/>
      <c r="AP37" s="171"/>
      <c r="AQ37" s="171"/>
      <c r="AR37" s="171"/>
      <c r="AS37" s="171"/>
    </row>
    <row r="38" spans="1:45" s="3" customFormat="1" ht="15.75" customHeight="1">
      <c r="A38" s="171"/>
      <c r="B38" s="360" t="s">
        <v>4871</v>
      </c>
      <c r="C38" s="1739"/>
      <c r="D38" s="624"/>
      <c r="E38" s="624"/>
      <c r="F38" s="624"/>
      <c r="G38" s="1370">
        <f t="shared" si="27"/>
        <v>0</v>
      </c>
      <c r="H38" s="624"/>
      <c r="I38" s="624"/>
      <c r="J38" s="1391"/>
      <c r="K38" s="1392"/>
      <c r="L38" s="171"/>
      <c r="M38" s="252" t="s">
        <v>4872</v>
      </c>
      <c r="N38" s="171"/>
      <c r="O38" s="253"/>
      <c r="P38" s="171"/>
      <c r="Q38" s="726"/>
      <c r="R38" s="246" t="str">
        <f t="shared" si="28"/>
        <v>Please complete all cells in row</v>
      </c>
      <c r="S38" s="726"/>
      <c r="T38" s="247">
        <f t="shared" si="29"/>
        <v>1</v>
      </c>
      <c r="U38" s="247">
        <f t="shared" si="30"/>
        <v>1</v>
      </c>
      <c r="V38" s="247">
        <f t="shared" si="31"/>
        <v>1</v>
      </c>
      <c r="W38" s="247">
        <f t="shared" si="32"/>
        <v>1</v>
      </c>
      <c r="X38" s="171"/>
      <c r="Y38" s="247">
        <f t="shared" si="33"/>
        <v>1</v>
      </c>
      <c r="Z38" s="247">
        <f t="shared" si="34"/>
        <v>1</v>
      </c>
      <c r="AA38" s="171"/>
      <c r="AB38" s="171"/>
      <c r="AC38" s="726"/>
      <c r="AD38" s="171"/>
      <c r="AE38" s="360" t="s">
        <v>4871</v>
      </c>
      <c r="AF38" s="851" t="s">
        <v>4873</v>
      </c>
      <c r="AG38" s="797" t="s">
        <v>4874</v>
      </c>
      <c r="AH38" s="797" t="s">
        <v>4875</v>
      </c>
      <c r="AI38" s="797" t="s">
        <v>4876</v>
      </c>
      <c r="AJ38" s="852" t="s">
        <v>4877</v>
      </c>
      <c r="AK38" s="797" t="s">
        <v>4878</v>
      </c>
      <c r="AL38" s="797" t="s">
        <v>4879</v>
      </c>
      <c r="AM38" s="864"/>
      <c r="AN38" s="865"/>
      <c r="AO38" s="850"/>
      <c r="AP38" s="171"/>
      <c r="AQ38" s="171"/>
      <c r="AR38" s="171"/>
      <c r="AS38" s="171"/>
    </row>
    <row r="39" spans="1:45" s="3" customFormat="1" ht="15.75" customHeight="1">
      <c r="A39" s="171"/>
      <c r="B39" s="360" t="s">
        <v>4880</v>
      </c>
      <c r="C39" s="1739"/>
      <c r="D39" s="624"/>
      <c r="E39" s="624"/>
      <c r="F39" s="624"/>
      <c r="G39" s="1370">
        <f t="shared" si="27"/>
        <v>0</v>
      </c>
      <c r="H39" s="624"/>
      <c r="I39" s="624"/>
      <c r="J39" s="1391"/>
      <c r="K39" s="1392"/>
      <c r="L39" s="171"/>
      <c r="M39" s="252" t="s">
        <v>4881</v>
      </c>
      <c r="N39" s="174"/>
      <c r="O39" s="253"/>
      <c r="P39" s="174"/>
      <c r="Q39" s="825"/>
      <c r="R39" s="246" t="str">
        <f t="shared" si="28"/>
        <v>Please complete all cells in row</v>
      </c>
      <c r="S39" s="726"/>
      <c r="T39" s="247">
        <f t="shared" si="29"/>
        <v>1</v>
      </c>
      <c r="U39" s="247">
        <f t="shared" si="30"/>
        <v>1</v>
      </c>
      <c r="V39" s="247">
        <f t="shared" si="31"/>
        <v>1</v>
      </c>
      <c r="W39" s="247">
        <f t="shared" si="32"/>
        <v>1</v>
      </c>
      <c r="X39" s="171"/>
      <c r="Y39" s="247">
        <f t="shared" si="33"/>
        <v>1</v>
      </c>
      <c r="Z39" s="247">
        <f t="shared" si="34"/>
        <v>1</v>
      </c>
      <c r="AA39" s="171"/>
      <c r="AB39" s="171"/>
      <c r="AC39" s="726"/>
      <c r="AD39" s="171"/>
      <c r="AE39" s="360" t="s">
        <v>4880</v>
      </c>
      <c r="AF39" s="851" t="s">
        <v>4882</v>
      </c>
      <c r="AG39" s="797" t="s">
        <v>4883</v>
      </c>
      <c r="AH39" s="797" t="s">
        <v>4884</v>
      </c>
      <c r="AI39" s="797" t="s">
        <v>4885</v>
      </c>
      <c r="AJ39" s="852" t="s">
        <v>4886</v>
      </c>
      <c r="AK39" s="797" t="s">
        <v>4887</v>
      </c>
      <c r="AL39" s="797" t="s">
        <v>4888</v>
      </c>
      <c r="AM39" s="864"/>
      <c r="AN39" s="865"/>
      <c r="AO39" s="850"/>
      <c r="AP39" s="171"/>
      <c r="AQ39" s="171"/>
      <c r="AR39" s="171"/>
      <c r="AS39" s="171"/>
    </row>
    <row r="40" spans="1:45" s="3" customFormat="1" ht="15.75" customHeight="1">
      <c r="A40" s="171"/>
      <c r="B40" s="360" t="s">
        <v>4889</v>
      </c>
      <c r="C40" s="1739"/>
      <c r="D40" s="624"/>
      <c r="E40" s="624"/>
      <c r="F40" s="624"/>
      <c r="G40" s="1370">
        <f t="shared" si="27"/>
        <v>0</v>
      </c>
      <c r="H40" s="624"/>
      <c r="I40" s="624"/>
      <c r="J40" s="1391"/>
      <c r="K40" s="1392"/>
      <c r="L40" s="171"/>
      <c r="M40" s="252" t="s">
        <v>4890</v>
      </c>
      <c r="N40" s="174"/>
      <c r="O40" s="253"/>
      <c r="P40" s="174"/>
      <c r="Q40" s="825"/>
      <c r="R40" s="246" t="str">
        <f t="shared" si="28"/>
        <v>Please complete all cells in row</v>
      </c>
      <c r="S40" s="726"/>
      <c r="T40" s="247">
        <f t="shared" si="29"/>
        <v>1</v>
      </c>
      <c r="U40" s="247">
        <f t="shared" si="30"/>
        <v>1</v>
      </c>
      <c r="V40" s="247">
        <f t="shared" si="31"/>
        <v>1</v>
      </c>
      <c r="W40" s="247">
        <f t="shared" si="32"/>
        <v>1</v>
      </c>
      <c r="X40" s="171"/>
      <c r="Y40" s="247">
        <f t="shared" si="33"/>
        <v>1</v>
      </c>
      <c r="Z40" s="247">
        <f t="shared" si="34"/>
        <v>1</v>
      </c>
      <c r="AA40" s="171"/>
      <c r="AB40" s="171"/>
      <c r="AC40" s="726"/>
      <c r="AD40" s="171"/>
      <c r="AE40" s="360" t="s">
        <v>4889</v>
      </c>
      <c r="AF40" s="851" t="s">
        <v>4891</v>
      </c>
      <c r="AG40" s="797" t="s">
        <v>4892</v>
      </c>
      <c r="AH40" s="797" t="s">
        <v>4893</v>
      </c>
      <c r="AI40" s="797" t="s">
        <v>4894</v>
      </c>
      <c r="AJ40" s="852" t="s">
        <v>4895</v>
      </c>
      <c r="AK40" s="797" t="s">
        <v>4896</v>
      </c>
      <c r="AL40" s="797" t="s">
        <v>4897</v>
      </c>
      <c r="AM40" s="864"/>
      <c r="AN40" s="865"/>
      <c r="AO40" s="850"/>
      <c r="AP40" s="171"/>
      <c r="AQ40" s="171"/>
      <c r="AR40" s="171"/>
      <c r="AS40" s="171"/>
    </row>
    <row r="41" spans="1:45" s="3" customFormat="1" ht="15.75" customHeight="1">
      <c r="A41" s="171"/>
      <c r="B41" s="360" t="s">
        <v>4898</v>
      </c>
      <c r="C41" s="1739"/>
      <c r="D41" s="624"/>
      <c r="E41" s="624"/>
      <c r="F41" s="624"/>
      <c r="G41" s="1370">
        <f t="shared" si="27"/>
        <v>0</v>
      </c>
      <c r="H41" s="624"/>
      <c r="I41" s="624"/>
      <c r="J41" s="1391"/>
      <c r="K41" s="1392"/>
      <c r="L41" s="171"/>
      <c r="M41" s="252" t="s">
        <v>4899</v>
      </c>
      <c r="N41" s="174"/>
      <c r="O41" s="253"/>
      <c r="P41" s="174"/>
      <c r="Q41" s="825"/>
      <c r="R41" s="246" t="str">
        <f t="shared" si="28"/>
        <v>Please complete all cells in row</v>
      </c>
      <c r="S41" s="726"/>
      <c r="T41" s="247">
        <f t="shared" si="29"/>
        <v>1</v>
      </c>
      <c r="U41" s="247">
        <f t="shared" si="30"/>
        <v>1</v>
      </c>
      <c r="V41" s="247">
        <f t="shared" si="31"/>
        <v>1</v>
      </c>
      <c r="W41" s="247">
        <f t="shared" si="32"/>
        <v>1</v>
      </c>
      <c r="X41" s="171"/>
      <c r="Y41" s="247">
        <f t="shared" si="33"/>
        <v>1</v>
      </c>
      <c r="Z41" s="247">
        <f t="shared" si="34"/>
        <v>1</v>
      </c>
      <c r="AA41" s="171"/>
      <c r="AB41" s="171"/>
      <c r="AC41" s="726"/>
      <c r="AD41" s="171"/>
      <c r="AE41" s="360" t="s">
        <v>4898</v>
      </c>
      <c r="AF41" s="851" t="s">
        <v>4900</v>
      </c>
      <c r="AG41" s="797" t="s">
        <v>4901</v>
      </c>
      <c r="AH41" s="797" t="s">
        <v>4902</v>
      </c>
      <c r="AI41" s="797" t="s">
        <v>4903</v>
      </c>
      <c r="AJ41" s="852" t="s">
        <v>4904</v>
      </c>
      <c r="AK41" s="797" t="s">
        <v>4905</v>
      </c>
      <c r="AL41" s="797" t="s">
        <v>4906</v>
      </c>
      <c r="AM41" s="864"/>
      <c r="AN41" s="865"/>
      <c r="AO41" s="850"/>
      <c r="AP41" s="171"/>
      <c r="AQ41" s="171"/>
      <c r="AR41" s="171"/>
      <c r="AS41" s="171"/>
    </row>
    <row r="42" spans="1:45" s="3" customFormat="1" ht="15.75" customHeight="1">
      <c r="A42" s="171"/>
      <c r="B42" s="360" t="s">
        <v>4907</v>
      </c>
      <c r="C42" s="1739"/>
      <c r="D42" s="624"/>
      <c r="E42" s="624"/>
      <c r="F42" s="624"/>
      <c r="G42" s="1370">
        <f t="shared" si="27"/>
        <v>0</v>
      </c>
      <c r="H42" s="624"/>
      <c r="I42" s="624"/>
      <c r="J42" s="1391"/>
      <c r="K42" s="1392"/>
      <c r="L42" s="171"/>
      <c r="M42" s="252" t="s">
        <v>4908</v>
      </c>
      <c r="N42" s="171"/>
      <c r="O42" s="253"/>
      <c r="P42" s="171"/>
      <c r="Q42" s="726"/>
      <c r="R42" s="246" t="str">
        <f t="shared" si="28"/>
        <v>Please complete all cells in row</v>
      </c>
      <c r="S42" s="726"/>
      <c r="T42" s="247">
        <f t="shared" si="29"/>
        <v>1</v>
      </c>
      <c r="U42" s="247">
        <f t="shared" si="30"/>
        <v>1</v>
      </c>
      <c r="V42" s="247">
        <f t="shared" si="31"/>
        <v>1</v>
      </c>
      <c r="W42" s="247">
        <f t="shared" si="32"/>
        <v>1</v>
      </c>
      <c r="X42" s="171"/>
      <c r="Y42" s="247">
        <f t="shared" si="33"/>
        <v>1</v>
      </c>
      <c r="Z42" s="247">
        <f t="shared" si="34"/>
        <v>1</v>
      </c>
      <c r="AA42" s="171"/>
      <c r="AB42" s="171"/>
      <c r="AC42" s="726"/>
      <c r="AD42" s="171"/>
      <c r="AE42" s="360" t="s">
        <v>4907</v>
      </c>
      <c r="AF42" s="851" t="s">
        <v>4909</v>
      </c>
      <c r="AG42" s="797" t="s">
        <v>4910</v>
      </c>
      <c r="AH42" s="797" t="s">
        <v>4911</v>
      </c>
      <c r="AI42" s="797" t="s">
        <v>4912</v>
      </c>
      <c r="AJ42" s="852" t="s">
        <v>4913</v>
      </c>
      <c r="AK42" s="797" t="s">
        <v>4914</v>
      </c>
      <c r="AL42" s="797" t="s">
        <v>4915</v>
      </c>
      <c r="AM42" s="864"/>
      <c r="AN42" s="865"/>
      <c r="AO42" s="850"/>
      <c r="AP42" s="171"/>
      <c r="AQ42" s="171"/>
      <c r="AR42" s="171"/>
      <c r="AS42" s="171"/>
    </row>
    <row r="43" spans="1:45" s="3" customFormat="1" ht="15.75" customHeight="1" thickBot="1">
      <c r="A43" s="2575" t="s">
        <v>773</v>
      </c>
      <c r="B43" s="363" t="s">
        <v>891</v>
      </c>
      <c r="C43" s="1720">
        <f>IFERROR(SUM(C36:C42), 0)</f>
        <v>0</v>
      </c>
      <c r="D43" s="1362">
        <f>IFERROR(SUM(D36:D42), 0)</f>
        <v>0</v>
      </c>
      <c r="E43" s="1362">
        <f>IFERROR(SUM(E36:E42), 0)</f>
        <v>0</v>
      </c>
      <c r="F43" s="1362">
        <f>IFERROR(SUM(F36:F42), 0)</f>
        <v>0</v>
      </c>
      <c r="G43" s="1362">
        <f t="shared" si="27"/>
        <v>0</v>
      </c>
      <c r="H43" s="1362">
        <f>IFERROR(SUM(H36:H42), 0)</f>
        <v>0</v>
      </c>
      <c r="I43" s="1362">
        <f>IFERROR(SUM(I36:I42), 0)</f>
        <v>0</v>
      </c>
      <c r="J43" s="1386"/>
      <c r="K43" s="1387"/>
      <c r="L43" s="171"/>
      <c r="M43" s="315" t="s">
        <v>4916</v>
      </c>
      <c r="N43" s="171"/>
      <c r="O43" s="264"/>
      <c r="P43" s="171"/>
      <c r="Q43" s="726"/>
      <c r="R43" s="246"/>
      <c r="S43" s="726"/>
      <c r="T43" s="171"/>
      <c r="U43" s="171"/>
      <c r="V43" s="171"/>
      <c r="W43" s="171"/>
      <c r="X43" s="171"/>
      <c r="Y43" s="171"/>
      <c r="Z43" s="171"/>
      <c r="AA43" s="171"/>
      <c r="AB43" s="171"/>
      <c r="AC43" s="726"/>
      <c r="AD43" s="171"/>
      <c r="AE43" s="363" t="s">
        <v>891</v>
      </c>
      <c r="AF43" s="854" t="s">
        <v>4917</v>
      </c>
      <c r="AG43" s="609" t="s">
        <v>4918</v>
      </c>
      <c r="AH43" s="609" t="s">
        <v>4919</v>
      </c>
      <c r="AI43" s="609" t="s">
        <v>4920</v>
      </c>
      <c r="AJ43" s="609" t="s">
        <v>4921</v>
      </c>
      <c r="AK43" s="609" t="s">
        <v>4922</v>
      </c>
      <c r="AL43" s="609" t="s">
        <v>4923</v>
      </c>
      <c r="AM43" s="855"/>
      <c r="AN43" s="856"/>
      <c r="AO43" s="850"/>
      <c r="AP43" s="171"/>
      <c r="AQ43" s="171"/>
      <c r="AR43" s="171"/>
      <c r="AS43" s="171"/>
    </row>
    <row r="44" spans="1:45" s="3" customFormat="1" ht="15.75" customHeight="1" thickTop="1" thickBot="1">
      <c r="A44" s="171"/>
      <c r="B44" s="845"/>
      <c r="C44" s="1378"/>
      <c r="D44" s="1380"/>
      <c r="E44" s="1380"/>
      <c r="F44" s="1380"/>
      <c r="G44" s="1719"/>
      <c r="H44" s="1380"/>
      <c r="I44" s="1380"/>
      <c r="J44" s="1388"/>
      <c r="K44" s="1388"/>
      <c r="L44" s="171"/>
      <c r="M44" s="222"/>
      <c r="N44" s="171"/>
      <c r="O44" s="171"/>
      <c r="P44" s="171"/>
      <c r="Q44" s="726"/>
      <c r="R44" s="246"/>
      <c r="S44" s="726"/>
      <c r="T44" s="171"/>
      <c r="U44" s="171"/>
      <c r="V44" s="171"/>
      <c r="W44" s="171"/>
      <c r="X44" s="171"/>
      <c r="Y44" s="171"/>
      <c r="Z44" s="171"/>
      <c r="AA44" s="171"/>
      <c r="AB44" s="171"/>
      <c r="AC44" s="726"/>
      <c r="AD44" s="171"/>
      <c r="AE44" s="845"/>
      <c r="AF44" s="845"/>
      <c r="AG44" s="866"/>
      <c r="AH44" s="866"/>
      <c r="AI44" s="866"/>
      <c r="AJ44" s="866"/>
      <c r="AK44" s="866"/>
      <c r="AL44" s="866"/>
      <c r="AM44" s="861"/>
      <c r="AN44" s="861"/>
      <c r="AO44" s="223"/>
      <c r="AP44" s="171"/>
      <c r="AQ44" s="171"/>
      <c r="AR44" s="171"/>
      <c r="AS44" s="171"/>
    </row>
    <row r="45" spans="1:45" s="3" customFormat="1" ht="15.75" customHeight="1" thickTop="1" thickBot="1">
      <c r="A45" s="171"/>
      <c r="B45" s="352" t="s">
        <v>4924</v>
      </c>
      <c r="C45" s="654"/>
      <c r="D45" s="1376"/>
      <c r="E45" s="1376"/>
      <c r="F45" s="1376"/>
      <c r="G45" s="1376"/>
      <c r="H45" s="1376"/>
      <c r="I45" s="1376"/>
      <c r="J45" s="1388"/>
      <c r="K45" s="1388"/>
      <c r="L45" s="171"/>
      <c r="M45" s="222"/>
      <c r="N45" s="171"/>
      <c r="O45" s="171"/>
      <c r="P45" s="171"/>
      <c r="Q45" s="726"/>
      <c r="R45" s="246"/>
      <c r="S45" s="726"/>
      <c r="T45" s="171"/>
      <c r="U45" s="171"/>
      <c r="V45" s="171"/>
      <c r="W45" s="171"/>
      <c r="X45" s="171"/>
      <c r="Y45" s="171"/>
      <c r="Z45" s="171"/>
      <c r="AA45" s="171"/>
      <c r="AB45" s="171"/>
      <c r="AC45" s="726"/>
      <c r="AD45" s="171"/>
      <c r="AE45" s="352" t="s">
        <v>4924</v>
      </c>
      <c r="AF45" s="353"/>
      <c r="AG45" s="860"/>
      <c r="AH45" s="860"/>
      <c r="AI45" s="860"/>
      <c r="AJ45" s="860"/>
      <c r="AK45" s="860"/>
      <c r="AL45" s="860"/>
      <c r="AM45" s="861"/>
      <c r="AN45" s="861"/>
      <c r="AO45" s="223"/>
      <c r="AP45" s="171"/>
      <c r="AQ45" s="171"/>
      <c r="AR45" s="171"/>
      <c r="AS45" s="171"/>
    </row>
    <row r="46" spans="1:45" s="7" customFormat="1" ht="15.75" customHeight="1" thickTop="1" thickBot="1">
      <c r="A46" s="2575" t="s">
        <v>675</v>
      </c>
      <c r="B46" s="377" t="s">
        <v>4924</v>
      </c>
      <c r="C46" s="628"/>
      <c r="D46" s="628"/>
      <c r="E46" s="628"/>
      <c r="F46" s="628"/>
      <c r="G46" s="1359">
        <f>IFERROR(SUM(C46:F46),0)</f>
        <v>0</v>
      </c>
      <c r="H46" s="628"/>
      <c r="I46" s="628"/>
      <c r="J46" s="1393"/>
      <c r="K46" s="1394"/>
      <c r="L46" s="171"/>
      <c r="M46" s="333" t="s">
        <v>4925</v>
      </c>
      <c r="N46" s="348"/>
      <c r="O46" s="871"/>
      <c r="P46" s="348"/>
      <c r="Q46" s="723"/>
      <c r="R46" s="246" t="str">
        <f t="shared" ref="R46" si="35">IF( SUM( T46:AA46 ) = 0, 0, $T$10 )</f>
        <v>Please complete all cells in row</v>
      </c>
      <c r="S46" s="723"/>
      <c r="T46" s="247">
        <f t="shared" ref="T46" si="36" xml:space="preserve"> IF( ISNUMBER(C46), 0, 1 )</f>
        <v>1</v>
      </c>
      <c r="U46" s="247">
        <f t="shared" ref="U46" si="37" xml:space="preserve"> IF( ISNUMBER(D46), 0, 1 )</f>
        <v>1</v>
      </c>
      <c r="V46" s="247">
        <f t="shared" ref="V46" si="38" xml:space="preserve"> IF( ISNUMBER(E46), 0, 1 )</f>
        <v>1</v>
      </c>
      <c r="W46" s="247">
        <f t="shared" ref="W46" si="39" xml:space="preserve"> IF( ISNUMBER(F46), 0, 1 )</f>
        <v>1</v>
      </c>
      <c r="X46" s="171"/>
      <c r="Y46" s="247">
        <f t="shared" ref="Y46" si="40" xml:space="preserve"> IF( ISNUMBER(H46), 0, 1 )</f>
        <v>1</v>
      </c>
      <c r="Z46" s="247">
        <f t="shared" ref="Z46" si="41" xml:space="preserve"> IF( ISNUMBER(I46), 0, 1 )</f>
        <v>1</v>
      </c>
      <c r="AA46" s="171"/>
      <c r="AB46" s="171"/>
      <c r="AC46" s="723"/>
      <c r="AD46" s="348"/>
      <c r="AE46" s="377" t="s">
        <v>4924</v>
      </c>
      <c r="AF46" s="867" t="s">
        <v>4926</v>
      </c>
      <c r="AG46" s="867" t="s">
        <v>4927</v>
      </c>
      <c r="AH46" s="867" t="s">
        <v>4928</v>
      </c>
      <c r="AI46" s="867" t="s">
        <v>4929</v>
      </c>
      <c r="AJ46" s="868" t="s">
        <v>4930</v>
      </c>
      <c r="AK46" s="867" t="s">
        <v>4931</v>
      </c>
      <c r="AL46" s="867" t="s">
        <v>4932</v>
      </c>
      <c r="AM46" s="869"/>
      <c r="AN46" s="870"/>
      <c r="AO46" s="850"/>
      <c r="AP46" s="348"/>
      <c r="AQ46" s="348"/>
      <c r="AR46" s="348"/>
      <c r="AS46" s="348"/>
    </row>
    <row r="47" spans="1:45" s="3" customFormat="1" ht="15.75" customHeight="1" thickTop="1" thickBot="1">
      <c r="A47" s="171"/>
      <c r="B47" s="872"/>
      <c r="C47" s="1740"/>
      <c r="D47" s="1741"/>
      <c r="E47" s="1741"/>
      <c r="F47" s="1741"/>
      <c r="G47" s="1381"/>
      <c r="H47" s="1381"/>
      <c r="I47" s="1381"/>
      <c r="J47" s="1388"/>
      <c r="K47" s="1388"/>
      <c r="L47" s="171"/>
      <c r="M47" s="222"/>
      <c r="N47" s="171"/>
      <c r="O47" s="171"/>
      <c r="P47" s="171"/>
      <c r="Q47" s="726"/>
      <c r="R47" s="246"/>
      <c r="S47" s="726"/>
      <c r="T47" s="171"/>
      <c r="U47" s="171"/>
      <c r="V47" s="171"/>
      <c r="W47" s="171"/>
      <c r="X47" s="171"/>
      <c r="Y47" s="171"/>
      <c r="Z47" s="171"/>
      <c r="AA47" s="171"/>
      <c r="AB47" s="171"/>
      <c r="AC47" s="726"/>
      <c r="AD47" s="171"/>
      <c r="AE47" s="872"/>
      <c r="AF47" s="872"/>
      <c r="AG47" s="873"/>
      <c r="AH47" s="873"/>
      <c r="AI47" s="873"/>
      <c r="AJ47" s="873"/>
      <c r="AK47" s="873"/>
      <c r="AL47" s="873"/>
      <c r="AM47" s="861"/>
      <c r="AN47" s="861"/>
      <c r="AO47" s="223"/>
      <c r="AP47" s="171"/>
      <c r="AQ47" s="171"/>
      <c r="AR47" s="171"/>
      <c r="AS47" s="171"/>
    </row>
    <row r="48" spans="1:45" s="7" customFormat="1" ht="15.75" customHeight="1" thickTop="1" thickBot="1">
      <c r="A48" s="2575" t="s">
        <v>773</v>
      </c>
      <c r="B48" s="377" t="s">
        <v>4933</v>
      </c>
      <c r="C48" s="1721">
        <f t="shared" ref="C48:I48" si="42">IFERROR(SUM(C19,C26,C33,C43,C46), 0)</f>
        <v>0</v>
      </c>
      <c r="D48" s="1359">
        <f t="shared" si="42"/>
        <v>0</v>
      </c>
      <c r="E48" s="1359">
        <f t="shared" si="42"/>
        <v>0</v>
      </c>
      <c r="F48" s="1359">
        <f t="shared" si="42"/>
        <v>0</v>
      </c>
      <c r="G48" s="1359">
        <f>IFERROR(SUM(C48:F48),0)</f>
        <v>0</v>
      </c>
      <c r="H48" s="1359">
        <f t="shared" si="42"/>
        <v>0</v>
      </c>
      <c r="I48" s="1359">
        <f t="shared" si="42"/>
        <v>0</v>
      </c>
      <c r="J48" s="1395"/>
      <c r="K48" s="1396"/>
      <c r="L48" s="348"/>
      <c r="M48" s="333" t="s">
        <v>4934</v>
      </c>
      <c r="N48" s="348"/>
      <c r="O48" s="871"/>
      <c r="P48" s="348"/>
      <c r="Q48" s="723"/>
      <c r="R48" s="246"/>
      <c r="S48" s="723"/>
      <c r="T48" s="171"/>
      <c r="U48" s="171"/>
      <c r="V48" s="171"/>
      <c r="W48" s="171"/>
      <c r="X48" s="171"/>
      <c r="Y48" s="171"/>
      <c r="Z48" s="171"/>
      <c r="AA48" s="171"/>
      <c r="AB48" s="171"/>
      <c r="AC48" s="723"/>
      <c r="AD48" s="348"/>
      <c r="AE48" s="377" t="s">
        <v>4933</v>
      </c>
      <c r="AF48" s="874" t="s">
        <v>4935</v>
      </c>
      <c r="AG48" s="331" t="s">
        <v>4936</v>
      </c>
      <c r="AH48" s="331" t="s">
        <v>4937</v>
      </c>
      <c r="AI48" s="331" t="s">
        <v>4938</v>
      </c>
      <c r="AJ48" s="331" t="s">
        <v>4939</v>
      </c>
      <c r="AK48" s="331" t="s">
        <v>4940</v>
      </c>
      <c r="AL48" s="331" t="s">
        <v>4941</v>
      </c>
      <c r="AM48" s="875"/>
      <c r="AN48" s="876"/>
      <c r="AO48" s="850"/>
      <c r="AP48" s="348"/>
      <c r="AQ48" s="348"/>
      <c r="AR48" s="348"/>
      <c r="AS48" s="348"/>
    </row>
    <row r="49" spans="1:45" s="3" customFormat="1" ht="17.25" thickTop="1" thickBot="1">
      <c r="A49" s="171"/>
      <c r="B49" s="877"/>
      <c r="C49" s="877"/>
      <c r="D49" s="171"/>
      <c r="E49" s="171"/>
      <c r="F49" s="171"/>
      <c r="G49" s="171"/>
      <c r="H49" s="171"/>
      <c r="I49" s="171"/>
      <c r="J49" s="171"/>
      <c r="K49" s="171"/>
      <c r="L49" s="171"/>
      <c r="M49" s="661"/>
      <c r="N49" s="171"/>
      <c r="O49" s="171"/>
      <c r="P49" s="171"/>
      <c r="Q49" s="171"/>
      <c r="R49" s="246"/>
      <c r="S49" s="171"/>
      <c r="T49" s="171"/>
      <c r="U49" s="171"/>
      <c r="V49" s="171"/>
      <c r="W49" s="171"/>
      <c r="X49" s="171"/>
      <c r="Y49" s="171"/>
      <c r="Z49" s="171"/>
      <c r="AA49" s="171"/>
      <c r="AB49" s="171"/>
      <c r="AC49" s="171"/>
      <c r="AD49" s="171"/>
      <c r="AE49" s="877"/>
      <c r="AF49" s="877"/>
      <c r="AG49" s="171"/>
      <c r="AH49" s="171"/>
      <c r="AI49" s="171"/>
      <c r="AJ49" s="171"/>
      <c r="AK49" s="171"/>
      <c r="AL49" s="171"/>
      <c r="AM49" s="171"/>
      <c r="AN49" s="171"/>
      <c r="AO49" s="823"/>
      <c r="AP49" s="171"/>
      <c r="AQ49" s="171"/>
      <c r="AR49" s="171"/>
      <c r="AS49" s="171"/>
    </row>
    <row r="50" spans="1:45" s="3" customFormat="1" ht="16.149999999999999" customHeight="1" thickTop="1">
      <c r="A50" s="171"/>
      <c r="B50" s="3282" t="s">
        <v>660</v>
      </c>
      <c r="C50" s="3238" t="s">
        <v>4942</v>
      </c>
      <c r="D50" s="3238"/>
      <c r="E50" s="3238"/>
      <c r="F50" s="3238"/>
      <c r="G50" s="3238"/>
      <c r="H50" s="3238"/>
      <c r="I50" s="3238"/>
      <c r="J50" s="3238"/>
      <c r="K50" s="3240"/>
      <c r="L50" s="583"/>
      <c r="M50" s="171"/>
      <c r="N50" s="171"/>
      <c r="O50" s="171"/>
      <c r="P50" s="583"/>
      <c r="Q50" s="799"/>
      <c r="R50" s="246"/>
      <c r="S50" s="799"/>
      <c r="T50" s="583"/>
      <c r="U50" s="583"/>
      <c r="V50" s="583"/>
      <c r="W50" s="583"/>
      <c r="X50" s="583"/>
      <c r="Y50" s="583"/>
      <c r="Z50" s="583"/>
      <c r="AA50" s="583"/>
      <c r="AB50" s="583"/>
      <c r="AC50" s="799"/>
      <c r="AD50" s="583"/>
      <c r="AE50" s="3282" t="s">
        <v>660</v>
      </c>
      <c r="AF50" s="3238" t="s">
        <v>4942</v>
      </c>
      <c r="AG50" s="3238"/>
      <c r="AH50" s="3238"/>
      <c r="AI50" s="3238"/>
      <c r="AJ50" s="3238"/>
      <c r="AK50" s="3238"/>
      <c r="AL50" s="3238"/>
      <c r="AM50" s="3238"/>
      <c r="AN50" s="3240"/>
      <c r="AO50" s="279"/>
      <c r="AP50" s="171"/>
      <c r="AQ50" s="171"/>
      <c r="AR50" s="171"/>
      <c r="AS50" s="171"/>
    </row>
    <row r="51" spans="1:45" s="3" customFormat="1">
      <c r="A51" s="171"/>
      <c r="B51" s="3385"/>
      <c r="C51" s="3415" t="s">
        <v>4664</v>
      </c>
      <c r="D51" s="3415"/>
      <c r="E51" s="3415"/>
      <c r="F51" s="3415"/>
      <c r="G51" s="3415" t="s">
        <v>4665</v>
      </c>
      <c r="H51" s="3415"/>
      <c r="I51" s="3415" t="s">
        <v>4666</v>
      </c>
      <c r="J51" s="3415" t="s">
        <v>4667</v>
      </c>
      <c r="K51" s="3416"/>
      <c r="L51" s="171"/>
      <c r="M51" s="171"/>
      <c r="N51" s="171"/>
      <c r="O51" s="171"/>
      <c r="P51" s="171"/>
      <c r="Q51" s="726"/>
      <c r="R51" s="246"/>
      <c r="S51" s="726"/>
      <c r="T51" s="171"/>
      <c r="U51" s="171"/>
      <c r="V51" s="171"/>
      <c r="W51" s="171"/>
      <c r="X51" s="171"/>
      <c r="Y51" s="171"/>
      <c r="Z51" s="171"/>
      <c r="AA51" s="171"/>
      <c r="AB51" s="171"/>
      <c r="AC51" s="726"/>
      <c r="AD51" s="171"/>
      <c r="AE51" s="3385"/>
      <c r="AF51" s="3415" t="s">
        <v>4664</v>
      </c>
      <c r="AG51" s="3415"/>
      <c r="AH51" s="3415"/>
      <c r="AI51" s="3415"/>
      <c r="AJ51" s="3415" t="s">
        <v>4665</v>
      </c>
      <c r="AK51" s="3415"/>
      <c r="AL51" s="3415" t="s">
        <v>4666</v>
      </c>
      <c r="AM51" s="3415" t="s">
        <v>4667</v>
      </c>
      <c r="AN51" s="3416"/>
      <c r="AO51" s="279"/>
      <c r="AP51" s="171"/>
      <c r="AQ51" s="171"/>
      <c r="AR51" s="171"/>
      <c r="AS51" s="171"/>
    </row>
    <row r="52" spans="1:45" s="3" customFormat="1" ht="30">
      <c r="A52" s="171"/>
      <c r="B52" s="3385"/>
      <c r="C52" s="384" t="s">
        <v>4668</v>
      </c>
      <c r="D52" s="384" t="s">
        <v>4669</v>
      </c>
      <c r="E52" s="384" t="s">
        <v>4670</v>
      </c>
      <c r="F52" s="384" t="s">
        <v>4671</v>
      </c>
      <c r="G52" s="384" t="s">
        <v>4672</v>
      </c>
      <c r="H52" s="384" t="s">
        <v>4673</v>
      </c>
      <c r="I52" s="3415"/>
      <c r="J52" s="384" t="s">
        <v>4674</v>
      </c>
      <c r="K52" s="385" t="s">
        <v>4675</v>
      </c>
      <c r="L52" s="171"/>
      <c r="M52" s="171"/>
      <c r="N52" s="171"/>
      <c r="O52" s="171"/>
      <c r="P52" s="171"/>
      <c r="Q52" s="726"/>
      <c r="R52" s="246"/>
      <c r="S52" s="726"/>
      <c r="T52" s="171"/>
      <c r="U52" s="171"/>
      <c r="V52" s="171"/>
      <c r="W52" s="171"/>
      <c r="X52" s="171"/>
      <c r="Y52" s="171"/>
      <c r="Z52" s="171"/>
      <c r="AA52" s="171"/>
      <c r="AB52" s="171"/>
      <c r="AC52" s="726"/>
      <c r="AD52" s="171"/>
      <c r="AE52" s="3385"/>
      <c r="AF52" s="384" t="s">
        <v>4668</v>
      </c>
      <c r="AG52" s="384" t="s">
        <v>4669</v>
      </c>
      <c r="AH52" s="384" t="s">
        <v>4670</v>
      </c>
      <c r="AI52" s="384" t="s">
        <v>4671</v>
      </c>
      <c r="AJ52" s="384" t="s">
        <v>4672</v>
      </c>
      <c r="AK52" s="384" t="s">
        <v>4673</v>
      </c>
      <c r="AL52" s="3415"/>
      <c r="AM52" s="384" t="s">
        <v>4674</v>
      </c>
      <c r="AN52" s="385" t="s">
        <v>4675</v>
      </c>
      <c r="AO52" s="279"/>
      <c r="AP52" s="171"/>
      <c r="AQ52" s="171"/>
      <c r="AR52" s="171"/>
      <c r="AS52" s="171"/>
    </row>
    <row r="53" spans="1:45" s="3" customFormat="1" ht="16.149999999999999" customHeight="1">
      <c r="A53" s="171"/>
      <c r="B53" s="386" t="s">
        <v>661</v>
      </c>
      <c r="C53" s="384" t="s">
        <v>677</v>
      </c>
      <c r="D53" s="384" t="s">
        <v>677</v>
      </c>
      <c r="E53" s="384" t="s">
        <v>677</v>
      </c>
      <c r="F53" s="384" t="s">
        <v>677</v>
      </c>
      <c r="G53" s="384" t="s">
        <v>677</v>
      </c>
      <c r="H53" s="384" t="s">
        <v>677</v>
      </c>
      <c r="I53" s="384" t="s">
        <v>677</v>
      </c>
      <c r="J53" s="384" t="s">
        <v>1281</v>
      </c>
      <c r="K53" s="385" t="s">
        <v>1281</v>
      </c>
      <c r="L53" s="171"/>
      <c r="M53" s="171"/>
      <c r="N53" s="171"/>
      <c r="O53" s="171"/>
      <c r="P53" s="171"/>
      <c r="Q53" s="726"/>
      <c r="R53" s="246"/>
      <c r="S53" s="726"/>
      <c r="T53" s="171"/>
      <c r="U53" s="171"/>
      <c r="V53" s="171"/>
      <c r="W53" s="171"/>
      <c r="X53" s="171"/>
      <c r="Y53" s="171"/>
      <c r="Z53" s="171"/>
      <c r="AA53" s="171"/>
      <c r="AB53" s="171"/>
      <c r="AC53" s="726"/>
      <c r="AD53" s="171"/>
      <c r="AE53" s="386" t="s">
        <v>661</v>
      </c>
      <c r="AF53" s="384" t="s">
        <v>677</v>
      </c>
      <c r="AG53" s="384" t="s">
        <v>677</v>
      </c>
      <c r="AH53" s="384" t="s">
        <v>677</v>
      </c>
      <c r="AI53" s="384" t="s">
        <v>677</v>
      </c>
      <c r="AJ53" s="384" t="s">
        <v>677</v>
      </c>
      <c r="AK53" s="384" t="s">
        <v>677</v>
      </c>
      <c r="AL53" s="384" t="s">
        <v>677</v>
      </c>
      <c r="AM53" s="384" t="s">
        <v>1281</v>
      </c>
      <c r="AN53" s="385" t="s">
        <v>1281</v>
      </c>
      <c r="AO53" s="279"/>
      <c r="AP53" s="171"/>
      <c r="AQ53" s="171"/>
      <c r="AR53" s="171"/>
      <c r="AS53" s="171"/>
    </row>
    <row r="54" spans="1:45" s="3" customFormat="1" ht="16.5" thickBot="1">
      <c r="A54" s="171"/>
      <c r="B54" s="387" t="s">
        <v>662</v>
      </c>
      <c r="C54" s="233">
        <v>3</v>
      </c>
      <c r="D54" s="233">
        <v>3</v>
      </c>
      <c r="E54" s="233">
        <v>3</v>
      </c>
      <c r="F54" s="233">
        <v>3</v>
      </c>
      <c r="G54" s="233">
        <v>3</v>
      </c>
      <c r="H54" s="233">
        <v>3</v>
      </c>
      <c r="I54" s="233">
        <v>3</v>
      </c>
      <c r="J54" s="233">
        <v>3</v>
      </c>
      <c r="K54" s="602">
        <v>3</v>
      </c>
      <c r="L54" s="171"/>
      <c r="M54" s="171"/>
      <c r="N54" s="171"/>
      <c r="O54" s="171"/>
      <c r="P54" s="171"/>
      <c r="Q54" s="726"/>
      <c r="R54" s="246"/>
      <c r="S54" s="726"/>
      <c r="T54" s="3232" t="s">
        <v>659</v>
      </c>
      <c r="U54" s="3232"/>
      <c r="V54" s="3397"/>
      <c r="W54" s="3397"/>
      <c r="X54" s="3397"/>
      <c r="Y54" s="3397"/>
      <c r="Z54" s="3397"/>
      <c r="AA54" s="3397"/>
      <c r="AB54" s="219"/>
      <c r="AC54" s="726"/>
      <c r="AD54" s="171"/>
      <c r="AE54" s="387" t="s">
        <v>662</v>
      </c>
      <c r="AF54" s="233">
        <v>3</v>
      </c>
      <c r="AG54" s="233">
        <v>3</v>
      </c>
      <c r="AH54" s="233">
        <v>3</v>
      </c>
      <c r="AI54" s="233">
        <v>3</v>
      </c>
      <c r="AJ54" s="233">
        <v>3</v>
      </c>
      <c r="AK54" s="233">
        <v>3</v>
      </c>
      <c r="AL54" s="233">
        <v>3</v>
      </c>
      <c r="AM54" s="233">
        <v>3</v>
      </c>
      <c r="AN54" s="602">
        <v>3</v>
      </c>
      <c r="AO54" s="171"/>
      <c r="AP54" s="171"/>
      <c r="AQ54" s="171"/>
      <c r="AR54" s="171"/>
      <c r="AS54" s="171"/>
    </row>
    <row r="55" spans="1:45" s="3" customFormat="1" ht="17.25" thickTop="1" thickBot="1">
      <c r="A55" s="171"/>
      <c r="B55" s="845"/>
      <c r="C55" s="845"/>
      <c r="D55" s="846"/>
      <c r="E55" s="846"/>
      <c r="F55" s="846"/>
      <c r="G55" s="846"/>
      <c r="H55" s="846"/>
      <c r="I55" s="846"/>
      <c r="J55" s="846"/>
      <c r="K55" s="846"/>
      <c r="L55" s="171"/>
      <c r="M55" s="171"/>
      <c r="N55" s="171"/>
      <c r="O55" s="171"/>
      <c r="P55" s="171"/>
      <c r="Q55" s="726"/>
      <c r="R55" s="246"/>
      <c r="S55" s="726"/>
      <c r="T55" s="231"/>
      <c r="U55" s="214"/>
      <c r="V55" s="171"/>
      <c r="W55" s="171"/>
      <c r="X55" s="171"/>
      <c r="Y55" s="171"/>
      <c r="Z55" s="171"/>
      <c r="AA55" s="171"/>
      <c r="AB55" s="171"/>
      <c r="AC55" s="726"/>
      <c r="AD55" s="171"/>
      <c r="AE55" s="845"/>
      <c r="AF55" s="845"/>
      <c r="AG55" s="846"/>
      <c r="AH55" s="846"/>
      <c r="AI55" s="846"/>
      <c r="AJ55" s="846"/>
      <c r="AK55" s="846"/>
      <c r="AL55" s="846"/>
      <c r="AM55" s="846"/>
      <c r="AN55" s="846"/>
      <c r="AO55" s="171"/>
      <c r="AP55" s="171"/>
      <c r="AQ55" s="171"/>
      <c r="AR55" s="171"/>
      <c r="AS55" s="171"/>
    </row>
    <row r="56" spans="1:45" s="3" customFormat="1" ht="15.75" customHeight="1" thickTop="1" thickBot="1">
      <c r="A56" s="171"/>
      <c r="B56" s="352" t="s">
        <v>4676</v>
      </c>
      <c r="C56" s="353"/>
      <c r="D56" s="437"/>
      <c r="E56" s="121"/>
      <c r="F56" s="846"/>
      <c r="G56" s="846"/>
      <c r="H56" s="846"/>
      <c r="I56" s="846"/>
      <c r="J56" s="846"/>
      <c r="K56" s="846"/>
      <c r="L56" s="171"/>
      <c r="M56" s="171"/>
      <c r="N56" s="171"/>
      <c r="O56" s="171"/>
      <c r="P56" s="171"/>
      <c r="Q56" s="726"/>
      <c r="R56" s="246"/>
      <c r="S56" s="726"/>
      <c r="T56" s="171"/>
      <c r="U56" s="171"/>
      <c r="V56" s="171"/>
      <c r="W56" s="171"/>
      <c r="X56" s="171"/>
      <c r="Y56" s="171"/>
      <c r="Z56" s="171"/>
      <c r="AA56" s="171"/>
      <c r="AB56" s="171"/>
      <c r="AC56" s="726"/>
      <c r="AD56" s="171"/>
      <c r="AE56" s="352" t="s">
        <v>4676</v>
      </c>
      <c r="AF56" s="353"/>
      <c r="AG56" s="437"/>
      <c r="AH56" s="121"/>
      <c r="AI56" s="846"/>
      <c r="AJ56" s="846"/>
      <c r="AK56" s="846"/>
      <c r="AL56" s="846"/>
      <c r="AM56" s="846"/>
      <c r="AN56" s="846"/>
      <c r="AO56" s="171"/>
      <c r="AP56" s="171"/>
      <c r="AQ56" s="171"/>
      <c r="AR56" s="171"/>
      <c r="AS56" s="171"/>
    </row>
    <row r="57" spans="1:45" s="3" customFormat="1" ht="15.75" customHeight="1" thickTop="1">
      <c r="A57" s="2575" t="s">
        <v>675</v>
      </c>
      <c r="B57" s="355" t="s">
        <v>4677</v>
      </c>
      <c r="C57" s="1738"/>
      <c r="D57" s="621"/>
      <c r="E57" s="621"/>
      <c r="F57" s="621"/>
      <c r="G57" s="1368">
        <f t="shared" ref="G57:G64" si="43">IFERROR(SUM(C57:F57),0)</f>
        <v>0</v>
      </c>
      <c r="H57" s="1738"/>
      <c r="I57" s="621"/>
      <c r="J57" s="1382"/>
      <c r="K57" s="1383"/>
      <c r="L57" s="171"/>
      <c r="M57" s="243" t="s">
        <v>4943</v>
      </c>
      <c r="N57" s="171"/>
      <c r="O57" s="245"/>
      <c r="P57" s="171"/>
      <c r="Q57" s="726"/>
      <c r="R57" s="246" t="str">
        <f t="shared" ref="R57:R63" si="44">IF( SUM( T57:AA57 ) = 0, 0, $T$10 )</f>
        <v>Please complete all cells in row</v>
      </c>
      <c r="S57" s="726"/>
      <c r="T57" s="247">
        <f t="shared" ref="T57:W63" si="45" xml:space="preserve"> IF( ISNUMBER(C57), 0, 1 )</f>
        <v>1</v>
      </c>
      <c r="U57" s="247">
        <f t="shared" si="45"/>
        <v>1</v>
      </c>
      <c r="V57" s="247">
        <f t="shared" si="45"/>
        <v>1</v>
      </c>
      <c r="W57" s="247">
        <f t="shared" si="45"/>
        <v>1</v>
      </c>
      <c r="X57" s="171"/>
      <c r="Y57" s="247">
        <f t="shared" ref="Y57:AB63" si="46" xml:space="preserve"> IF( ISNUMBER(H57), 0, 1 )</f>
        <v>1</v>
      </c>
      <c r="Z57" s="247">
        <f t="shared" si="46"/>
        <v>1</v>
      </c>
      <c r="AA57" s="247">
        <f t="shared" si="46"/>
        <v>1</v>
      </c>
      <c r="AB57" s="247">
        <f t="shared" si="46"/>
        <v>1</v>
      </c>
      <c r="AC57" s="726"/>
      <c r="AD57" s="171"/>
      <c r="AE57" s="355" t="s">
        <v>4677</v>
      </c>
      <c r="AF57" s="847" t="s">
        <v>4944</v>
      </c>
      <c r="AG57" s="796" t="s">
        <v>4945</v>
      </c>
      <c r="AH57" s="796" t="s">
        <v>4946</v>
      </c>
      <c r="AI57" s="796" t="s">
        <v>4947</v>
      </c>
      <c r="AJ57" s="848" t="s">
        <v>4948</v>
      </c>
      <c r="AK57" s="847" t="s">
        <v>4949</v>
      </c>
      <c r="AL57" s="796" t="s">
        <v>4950</v>
      </c>
      <c r="AM57" s="796" t="s">
        <v>4951</v>
      </c>
      <c r="AN57" s="849" t="s">
        <v>4952</v>
      </c>
      <c r="AO57" s="850"/>
      <c r="AP57" s="171"/>
      <c r="AQ57" s="171"/>
      <c r="AR57" s="171"/>
      <c r="AS57" s="171"/>
    </row>
    <row r="58" spans="1:45" s="3" customFormat="1" ht="15.75" customHeight="1">
      <c r="A58" s="171"/>
      <c r="B58" s="360" t="s">
        <v>4688</v>
      </c>
      <c r="C58" s="1739"/>
      <c r="D58" s="624"/>
      <c r="E58" s="624"/>
      <c r="F58" s="624"/>
      <c r="G58" s="1370">
        <f t="shared" si="43"/>
        <v>0</v>
      </c>
      <c r="H58" s="1739"/>
      <c r="I58" s="624"/>
      <c r="J58" s="1384"/>
      <c r="K58" s="1385"/>
      <c r="L58" s="171"/>
      <c r="M58" s="252" t="s">
        <v>4953</v>
      </c>
      <c r="N58" s="171"/>
      <c r="O58" s="253"/>
      <c r="P58" s="171"/>
      <c r="Q58" s="726"/>
      <c r="R58" s="246" t="str">
        <f t="shared" si="44"/>
        <v>Please complete all cells in row</v>
      </c>
      <c r="S58" s="726"/>
      <c r="T58" s="247">
        <f t="shared" si="45"/>
        <v>1</v>
      </c>
      <c r="U58" s="247">
        <f t="shared" si="45"/>
        <v>1</v>
      </c>
      <c r="V58" s="247">
        <f t="shared" si="45"/>
        <v>1</v>
      </c>
      <c r="W58" s="247">
        <f t="shared" si="45"/>
        <v>1</v>
      </c>
      <c r="X58" s="171"/>
      <c r="Y58" s="247">
        <f t="shared" si="46"/>
        <v>1</v>
      </c>
      <c r="Z58" s="247">
        <f t="shared" si="46"/>
        <v>1</v>
      </c>
      <c r="AA58" s="247">
        <f t="shared" si="46"/>
        <v>1</v>
      </c>
      <c r="AB58" s="247">
        <f t="shared" si="46"/>
        <v>1</v>
      </c>
      <c r="AC58" s="726"/>
      <c r="AD58" s="171"/>
      <c r="AE58" s="360" t="s">
        <v>4688</v>
      </c>
      <c r="AF58" s="851" t="s">
        <v>4954</v>
      </c>
      <c r="AG58" s="797" t="s">
        <v>4955</v>
      </c>
      <c r="AH58" s="797" t="s">
        <v>4956</v>
      </c>
      <c r="AI58" s="797" t="s">
        <v>4957</v>
      </c>
      <c r="AJ58" s="852" t="s">
        <v>4958</v>
      </c>
      <c r="AK58" s="851" t="s">
        <v>4959</v>
      </c>
      <c r="AL58" s="797" t="s">
        <v>4960</v>
      </c>
      <c r="AM58" s="797" t="s">
        <v>4961</v>
      </c>
      <c r="AN58" s="853" t="s">
        <v>4962</v>
      </c>
      <c r="AO58" s="850"/>
      <c r="AP58" s="171"/>
      <c r="AQ58" s="171"/>
      <c r="AR58" s="171"/>
      <c r="AS58" s="171"/>
    </row>
    <row r="59" spans="1:45" s="3" customFormat="1" ht="15.75" customHeight="1">
      <c r="A59" s="171"/>
      <c r="B59" s="360" t="s">
        <v>4699</v>
      </c>
      <c r="C59" s="1739"/>
      <c r="D59" s="624"/>
      <c r="E59" s="624"/>
      <c r="F59" s="624"/>
      <c r="G59" s="1370">
        <f t="shared" si="43"/>
        <v>0</v>
      </c>
      <c r="H59" s="1739"/>
      <c r="I59" s="624"/>
      <c r="J59" s="1384"/>
      <c r="K59" s="1385"/>
      <c r="L59" s="171"/>
      <c r="M59" s="252" t="s">
        <v>4963</v>
      </c>
      <c r="N59" s="171"/>
      <c r="O59" s="253"/>
      <c r="P59" s="171"/>
      <c r="Q59" s="726"/>
      <c r="R59" s="246" t="str">
        <f t="shared" si="44"/>
        <v>Please complete all cells in row</v>
      </c>
      <c r="S59" s="726"/>
      <c r="T59" s="247">
        <f t="shared" si="45"/>
        <v>1</v>
      </c>
      <c r="U59" s="247">
        <f t="shared" si="45"/>
        <v>1</v>
      </c>
      <c r="V59" s="247">
        <f t="shared" si="45"/>
        <v>1</v>
      </c>
      <c r="W59" s="247">
        <f t="shared" si="45"/>
        <v>1</v>
      </c>
      <c r="X59" s="171"/>
      <c r="Y59" s="247">
        <f t="shared" si="46"/>
        <v>1</v>
      </c>
      <c r="Z59" s="247">
        <f t="shared" si="46"/>
        <v>1</v>
      </c>
      <c r="AA59" s="247">
        <f t="shared" si="46"/>
        <v>1</v>
      </c>
      <c r="AB59" s="247">
        <f t="shared" si="46"/>
        <v>1</v>
      </c>
      <c r="AC59" s="726"/>
      <c r="AD59" s="171"/>
      <c r="AE59" s="360" t="s">
        <v>4699</v>
      </c>
      <c r="AF59" s="851" t="s">
        <v>4964</v>
      </c>
      <c r="AG59" s="797" t="s">
        <v>4965</v>
      </c>
      <c r="AH59" s="797" t="s">
        <v>4966</v>
      </c>
      <c r="AI59" s="797" t="s">
        <v>4967</v>
      </c>
      <c r="AJ59" s="852" t="s">
        <v>4968</v>
      </c>
      <c r="AK59" s="851" t="s">
        <v>4969</v>
      </c>
      <c r="AL59" s="797" t="s">
        <v>4970</v>
      </c>
      <c r="AM59" s="797" t="s">
        <v>4971</v>
      </c>
      <c r="AN59" s="853" t="s">
        <v>4972</v>
      </c>
      <c r="AO59" s="850"/>
      <c r="AP59" s="171"/>
      <c r="AQ59" s="171"/>
      <c r="AR59" s="171"/>
      <c r="AS59" s="171"/>
    </row>
    <row r="60" spans="1:45" s="3" customFormat="1" ht="15.75" customHeight="1">
      <c r="A60" s="171"/>
      <c r="B60" s="360" t="s">
        <v>4710</v>
      </c>
      <c r="C60" s="1739"/>
      <c r="D60" s="624"/>
      <c r="E60" s="624"/>
      <c r="F60" s="624"/>
      <c r="G60" s="1370">
        <f t="shared" si="43"/>
        <v>0</v>
      </c>
      <c r="H60" s="1739"/>
      <c r="I60" s="624"/>
      <c r="J60" s="1384"/>
      <c r="K60" s="1385"/>
      <c r="L60" s="171"/>
      <c r="M60" s="252" t="s">
        <v>4973</v>
      </c>
      <c r="N60" s="171"/>
      <c r="O60" s="253"/>
      <c r="P60" s="171"/>
      <c r="Q60" s="726"/>
      <c r="R60" s="246" t="str">
        <f t="shared" si="44"/>
        <v>Please complete all cells in row</v>
      </c>
      <c r="S60" s="726"/>
      <c r="T60" s="247">
        <f t="shared" si="45"/>
        <v>1</v>
      </c>
      <c r="U60" s="247">
        <f t="shared" si="45"/>
        <v>1</v>
      </c>
      <c r="V60" s="247">
        <f t="shared" si="45"/>
        <v>1</v>
      </c>
      <c r="W60" s="247">
        <f t="shared" si="45"/>
        <v>1</v>
      </c>
      <c r="X60" s="171"/>
      <c r="Y60" s="247">
        <f t="shared" si="46"/>
        <v>1</v>
      </c>
      <c r="Z60" s="247">
        <f t="shared" si="46"/>
        <v>1</v>
      </c>
      <c r="AA60" s="247">
        <f t="shared" si="46"/>
        <v>1</v>
      </c>
      <c r="AB60" s="247">
        <f t="shared" si="46"/>
        <v>1</v>
      </c>
      <c r="AC60" s="726"/>
      <c r="AD60" s="171"/>
      <c r="AE60" s="360" t="s">
        <v>4710</v>
      </c>
      <c r="AF60" s="851" t="s">
        <v>4974</v>
      </c>
      <c r="AG60" s="797" t="s">
        <v>4975</v>
      </c>
      <c r="AH60" s="797" t="s">
        <v>4976</v>
      </c>
      <c r="AI60" s="797" t="s">
        <v>4977</v>
      </c>
      <c r="AJ60" s="852" t="s">
        <v>4978</v>
      </c>
      <c r="AK60" s="851" t="s">
        <v>4979</v>
      </c>
      <c r="AL60" s="797" t="s">
        <v>4980</v>
      </c>
      <c r="AM60" s="797" t="s">
        <v>4981</v>
      </c>
      <c r="AN60" s="853" t="s">
        <v>4982</v>
      </c>
      <c r="AO60" s="850"/>
      <c r="AP60" s="171"/>
      <c r="AQ60" s="171"/>
      <c r="AR60" s="171"/>
      <c r="AS60" s="171"/>
    </row>
    <row r="61" spans="1:45" s="3" customFormat="1" ht="15.75" customHeight="1">
      <c r="A61" s="171"/>
      <c r="B61" s="360" t="s">
        <v>4721</v>
      </c>
      <c r="C61" s="1739"/>
      <c r="D61" s="624"/>
      <c r="E61" s="624"/>
      <c r="F61" s="624"/>
      <c r="G61" s="1370">
        <f t="shared" si="43"/>
        <v>0</v>
      </c>
      <c r="H61" s="1739"/>
      <c r="I61" s="624"/>
      <c r="J61" s="1384"/>
      <c r="K61" s="1385"/>
      <c r="L61" s="171"/>
      <c r="M61" s="252" t="s">
        <v>4983</v>
      </c>
      <c r="N61" s="171"/>
      <c r="O61" s="253"/>
      <c r="P61" s="171"/>
      <c r="Q61" s="726"/>
      <c r="R61" s="246" t="str">
        <f t="shared" si="44"/>
        <v>Please complete all cells in row</v>
      </c>
      <c r="S61" s="726"/>
      <c r="T61" s="247">
        <f t="shared" si="45"/>
        <v>1</v>
      </c>
      <c r="U61" s="247">
        <f t="shared" si="45"/>
        <v>1</v>
      </c>
      <c r="V61" s="247">
        <f t="shared" si="45"/>
        <v>1</v>
      </c>
      <c r="W61" s="247">
        <f t="shared" si="45"/>
        <v>1</v>
      </c>
      <c r="X61" s="171"/>
      <c r="Y61" s="247">
        <f t="shared" si="46"/>
        <v>1</v>
      </c>
      <c r="Z61" s="247">
        <f t="shared" si="46"/>
        <v>1</v>
      </c>
      <c r="AA61" s="247">
        <f t="shared" si="46"/>
        <v>1</v>
      </c>
      <c r="AB61" s="247">
        <f t="shared" si="46"/>
        <v>1</v>
      </c>
      <c r="AC61" s="726"/>
      <c r="AD61" s="171"/>
      <c r="AE61" s="360" t="s">
        <v>4721</v>
      </c>
      <c r="AF61" s="851" t="s">
        <v>4984</v>
      </c>
      <c r="AG61" s="797" t="s">
        <v>4985</v>
      </c>
      <c r="AH61" s="797" t="s">
        <v>4986</v>
      </c>
      <c r="AI61" s="797" t="s">
        <v>4987</v>
      </c>
      <c r="AJ61" s="852" t="s">
        <v>4988</v>
      </c>
      <c r="AK61" s="851" t="s">
        <v>4989</v>
      </c>
      <c r="AL61" s="797" t="s">
        <v>4990</v>
      </c>
      <c r="AM61" s="797" t="s">
        <v>4991</v>
      </c>
      <c r="AN61" s="853" t="s">
        <v>4992</v>
      </c>
      <c r="AO61" s="850"/>
      <c r="AP61" s="171"/>
      <c r="AQ61" s="171"/>
      <c r="AR61" s="171"/>
      <c r="AS61" s="171"/>
    </row>
    <row r="62" spans="1:45" s="3" customFormat="1" ht="15.75" customHeight="1">
      <c r="A62" s="171"/>
      <c r="B62" s="360" t="s">
        <v>4732</v>
      </c>
      <c r="C62" s="1739"/>
      <c r="D62" s="624"/>
      <c r="E62" s="624"/>
      <c r="F62" s="624"/>
      <c r="G62" s="1370">
        <f t="shared" si="43"/>
        <v>0</v>
      </c>
      <c r="H62" s="1739"/>
      <c r="I62" s="624"/>
      <c r="J62" s="1384"/>
      <c r="K62" s="1385"/>
      <c r="L62" s="171"/>
      <c r="M62" s="252" t="s">
        <v>4993</v>
      </c>
      <c r="N62" s="171"/>
      <c r="O62" s="253"/>
      <c r="P62" s="171"/>
      <c r="Q62" s="726"/>
      <c r="R62" s="246" t="str">
        <f t="shared" si="44"/>
        <v>Please complete all cells in row</v>
      </c>
      <c r="S62" s="726"/>
      <c r="T62" s="247">
        <f t="shared" si="45"/>
        <v>1</v>
      </c>
      <c r="U62" s="247">
        <f t="shared" si="45"/>
        <v>1</v>
      </c>
      <c r="V62" s="247">
        <f t="shared" si="45"/>
        <v>1</v>
      </c>
      <c r="W62" s="247">
        <f t="shared" si="45"/>
        <v>1</v>
      </c>
      <c r="X62" s="171"/>
      <c r="Y62" s="247">
        <f t="shared" si="46"/>
        <v>1</v>
      </c>
      <c r="Z62" s="247">
        <f t="shared" si="46"/>
        <v>1</v>
      </c>
      <c r="AA62" s="247">
        <f t="shared" si="46"/>
        <v>1</v>
      </c>
      <c r="AB62" s="247">
        <f t="shared" si="46"/>
        <v>1</v>
      </c>
      <c r="AC62" s="726"/>
      <c r="AD62" s="171"/>
      <c r="AE62" s="360" t="s">
        <v>4732</v>
      </c>
      <c r="AF62" s="851" t="s">
        <v>4994</v>
      </c>
      <c r="AG62" s="797" t="s">
        <v>4995</v>
      </c>
      <c r="AH62" s="797" t="s">
        <v>4996</v>
      </c>
      <c r="AI62" s="797" t="s">
        <v>4997</v>
      </c>
      <c r="AJ62" s="852" t="s">
        <v>4998</v>
      </c>
      <c r="AK62" s="851" t="s">
        <v>4999</v>
      </c>
      <c r="AL62" s="797" t="s">
        <v>5000</v>
      </c>
      <c r="AM62" s="797" t="s">
        <v>5001</v>
      </c>
      <c r="AN62" s="853" t="s">
        <v>5002</v>
      </c>
      <c r="AO62" s="850"/>
      <c r="AP62" s="171"/>
      <c r="AQ62" s="171"/>
      <c r="AR62" s="171"/>
      <c r="AS62" s="171"/>
    </row>
    <row r="63" spans="1:45" s="3" customFormat="1" ht="15.75" customHeight="1">
      <c r="A63" s="171"/>
      <c r="B63" s="360" t="s">
        <v>4743</v>
      </c>
      <c r="C63" s="1739"/>
      <c r="D63" s="624"/>
      <c r="E63" s="624"/>
      <c r="F63" s="624"/>
      <c r="G63" s="1370">
        <f t="shared" si="43"/>
        <v>0</v>
      </c>
      <c r="H63" s="1739"/>
      <c r="I63" s="624"/>
      <c r="J63" s="1384"/>
      <c r="K63" s="1385"/>
      <c r="L63" s="171"/>
      <c r="M63" s="252" t="s">
        <v>5003</v>
      </c>
      <c r="N63" s="171"/>
      <c r="O63" s="253"/>
      <c r="P63" s="171"/>
      <c r="Q63" s="726"/>
      <c r="R63" s="246" t="str">
        <f t="shared" si="44"/>
        <v>Please complete all cells in row</v>
      </c>
      <c r="S63" s="726"/>
      <c r="T63" s="247">
        <f t="shared" si="45"/>
        <v>1</v>
      </c>
      <c r="U63" s="247">
        <f t="shared" si="45"/>
        <v>1</v>
      </c>
      <c r="V63" s="247">
        <f t="shared" si="45"/>
        <v>1</v>
      </c>
      <c r="W63" s="247">
        <f t="shared" si="45"/>
        <v>1</v>
      </c>
      <c r="X63" s="171"/>
      <c r="Y63" s="247">
        <f t="shared" si="46"/>
        <v>1</v>
      </c>
      <c r="Z63" s="247">
        <f t="shared" si="46"/>
        <v>1</v>
      </c>
      <c r="AA63" s="247">
        <f t="shared" si="46"/>
        <v>1</v>
      </c>
      <c r="AB63" s="247">
        <f t="shared" si="46"/>
        <v>1</v>
      </c>
      <c r="AC63" s="726"/>
      <c r="AD63" s="171"/>
      <c r="AE63" s="360" t="s">
        <v>4743</v>
      </c>
      <c r="AF63" s="851" t="s">
        <v>5004</v>
      </c>
      <c r="AG63" s="797" t="s">
        <v>5005</v>
      </c>
      <c r="AH63" s="797" t="s">
        <v>5006</v>
      </c>
      <c r="AI63" s="797" t="s">
        <v>5007</v>
      </c>
      <c r="AJ63" s="852" t="s">
        <v>5008</v>
      </c>
      <c r="AK63" s="851" t="s">
        <v>5009</v>
      </c>
      <c r="AL63" s="797" t="s">
        <v>5010</v>
      </c>
      <c r="AM63" s="797" t="s">
        <v>5011</v>
      </c>
      <c r="AN63" s="853" t="s">
        <v>5012</v>
      </c>
      <c r="AO63" s="850"/>
      <c r="AP63" s="171"/>
      <c r="AQ63" s="171"/>
      <c r="AR63" s="171"/>
      <c r="AS63" s="171"/>
    </row>
    <row r="64" spans="1:45" s="3" customFormat="1" ht="15.75" customHeight="1" thickBot="1">
      <c r="A64" s="2575" t="s">
        <v>773</v>
      </c>
      <c r="B64" s="363" t="s">
        <v>891</v>
      </c>
      <c r="C64" s="1720">
        <f>IFERROR(SUM(C57:C63), 0)</f>
        <v>0</v>
      </c>
      <c r="D64" s="1362">
        <f>IFERROR(SUM(D57:D63), 0)</f>
        <v>0</v>
      </c>
      <c r="E64" s="1362">
        <f>IFERROR(SUM(E57:E63), 0)</f>
        <v>0</v>
      </c>
      <c r="F64" s="1362">
        <f>IFERROR(SUM(F57:F63), 0)</f>
        <v>0</v>
      </c>
      <c r="G64" s="1362">
        <f t="shared" si="43"/>
        <v>0</v>
      </c>
      <c r="H64" s="1362">
        <f>IFERROR(SUM(H57:H63), 0)</f>
        <v>0</v>
      </c>
      <c r="I64" s="1362">
        <f>IFERROR(SUM(I57:I63), 0)</f>
        <v>0</v>
      </c>
      <c r="J64" s="1386"/>
      <c r="K64" s="1387"/>
      <c r="L64" s="171"/>
      <c r="M64" s="2226" t="s">
        <v>5013</v>
      </c>
      <c r="N64" s="171"/>
      <c r="O64" s="264"/>
      <c r="P64" s="171"/>
      <c r="Q64" s="726"/>
      <c r="R64" s="246"/>
      <c r="S64" s="726"/>
      <c r="T64" s="171"/>
      <c r="U64" s="171"/>
      <c r="V64" s="171"/>
      <c r="W64" s="171"/>
      <c r="X64" s="171"/>
      <c r="Y64" s="171"/>
      <c r="Z64" s="171"/>
      <c r="AA64" s="171"/>
      <c r="AB64" s="171"/>
      <c r="AC64" s="726"/>
      <c r="AD64" s="171"/>
      <c r="AE64" s="363" t="s">
        <v>891</v>
      </c>
      <c r="AF64" s="854" t="s">
        <v>5014</v>
      </c>
      <c r="AG64" s="609" t="s">
        <v>5015</v>
      </c>
      <c r="AH64" s="609" t="s">
        <v>5016</v>
      </c>
      <c r="AI64" s="609" t="s">
        <v>5017</v>
      </c>
      <c r="AJ64" s="609" t="s">
        <v>5018</v>
      </c>
      <c r="AK64" s="609" t="s">
        <v>5019</v>
      </c>
      <c r="AL64" s="609" t="s">
        <v>5020</v>
      </c>
      <c r="AM64" s="855"/>
      <c r="AN64" s="856"/>
      <c r="AO64" s="857"/>
      <c r="AP64" s="171"/>
      <c r="AQ64" s="171"/>
      <c r="AR64" s="171"/>
      <c r="AS64" s="171"/>
    </row>
    <row r="65" spans="1:45" s="3" customFormat="1" ht="15.75" customHeight="1" thickTop="1" thickBot="1">
      <c r="A65" s="171"/>
      <c r="B65" s="858"/>
      <c r="C65" s="1376"/>
      <c r="D65" s="1377"/>
      <c r="E65" s="1377"/>
      <c r="F65" s="1377"/>
      <c r="G65" s="1377"/>
      <c r="H65" s="1376"/>
      <c r="I65" s="1376"/>
      <c r="J65" s="1388"/>
      <c r="K65" s="1388"/>
      <c r="L65" s="171"/>
      <c r="M65" s="214" t="s">
        <v>3600</v>
      </c>
      <c r="N65" s="171"/>
      <c r="O65" s="171"/>
      <c r="P65" s="171"/>
      <c r="Q65" s="726"/>
      <c r="R65" s="246"/>
      <c r="S65" s="726"/>
      <c r="T65" s="171"/>
      <c r="U65" s="171"/>
      <c r="V65" s="171"/>
      <c r="W65" s="171"/>
      <c r="X65" s="171"/>
      <c r="Y65" s="171"/>
      <c r="Z65" s="171"/>
      <c r="AA65" s="171"/>
      <c r="AB65" s="171"/>
      <c r="AC65" s="726"/>
      <c r="AD65" s="171"/>
      <c r="AE65" s="858"/>
      <c r="AF65" s="858"/>
      <c r="AG65" s="859"/>
      <c r="AH65" s="859"/>
      <c r="AI65" s="859"/>
      <c r="AJ65" s="859"/>
      <c r="AK65" s="860"/>
      <c r="AL65" s="860"/>
      <c r="AM65" s="861"/>
      <c r="AN65" s="861"/>
      <c r="AO65" s="191"/>
      <c r="AP65" s="171"/>
      <c r="AQ65" s="171"/>
      <c r="AR65" s="171"/>
      <c r="AS65" s="171"/>
    </row>
    <row r="66" spans="1:45" s="3" customFormat="1" ht="15.75" customHeight="1" thickTop="1" thickBot="1">
      <c r="A66" s="171"/>
      <c r="B66" s="352" t="s">
        <v>4762</v>
      </c>
      <c r="C66" s="654"/>
      <c r="D66" s="1376"/>
      <c r="E66" s="1376"/>
      <c r="F66" s="1376"/>
      <c r="G66" s="1376"/>
      <c r="H66" s="1376"/>
      <c r="I66" s="1376"/>
      <c r="J66" s="1388"/>
      <c r="K66" s="1388"/>
      <c r="L66" s="171"/>
      <c r="M66" s="214" t="s">
        <v>3600</v>
      </c>
      <c r="N66" s="171"/>
      <c r="O66" s="171"/>
      <c r="P66" s="171"/>
      <c r="Q66" s="726"/>
      <c r="R66" s="246"/>
      <c r="S66" s="726"/>
      <c r="T66" s="171"/>
      <c r="U66" s="171"/>
      <c r="V66" s="171"/>
      <c r="W66" s="171"/>
      <c r="X66" s="171"/>
      <c r="Y66" s="171"/>
      <c r="Z66" s="171"/>
      <c r="AA66" s="171"/>
      <c r="AB66" s="171"/>
      <c r="AC66" s="726"/>
      <c r="AD66" s="171"/>
      <c r="AE66" s="352" t="s">
        <v>4762</v>
      </c>
      <c r="AF66" s="353"/>
      <c r="AG66" s="860"/>
      <c r="AH66" s="860"/>
      <c r="AI66" s="860"/>
      <c r="AJ66" s="860"/>
      <c r="AK66" s="860"/>
      <c r="AL66" s="860"/>
      <c r="AM66" s="861"/>
      <c r="AN66" s="861"/>
      <c r="AO66" s="191"/>
      <c r="AP66" s="171"/>
      <c r="AQ66" s="171"/>
      <c r="AR66" s="171"/>
      <c r="AS66" s="171"/>
    </row>
    <row r="67" spans="1:45" s="3" customFormat="1" ht="15.75" customHeight="1" thickTop="1">
      <c r="A67" s="2575" t="s">
        <v>675</v>
      </c>
      <c r="B67" s="355" t="s">
        <v>4763</v>
      </c>
      <c r="C67" s="1738"/>
      <c r="D67" s="621"/>
      <c r="E67" s="621"/>
      <c r="F67" s="621"/>
      <c r="G67" s="1368">
        <f>IFERROR(SUM(C67:F67),0)</f>
        <v>0</v>
      </c>
      <c r="H67" s="621"/>
      <c r="I67" s="621"/>
      <c r="J67" s="1389"/>
      <c r="K67" s="1390"/>
      <c r="L67" s="171"/>
      <c r="M67" s="243" t="s">
        <v>5021</v>
      </c>
      <c r="N67" s="171"/>
      <c r="O67" s="245"/>
      <c r="P67" s="171"/>
      <c r="Q67" s="726"/>
      <c r="R67" s="246" t="str">
        <f>IF( SUM( T67:AA67 ) = 0, 0, $T$10 )</f>
        <v>Please complete all cells in row</v>
      </c>
      <c r="S67" s="726"/>
      <c r="T67" s="247">
        <f t="shared" ref="T67:W70" si="47" xml:space="preserve"> IF( ISNUMBER(C67), 0, 1 )</f>
        <v>1</v>
      </c>
      <c r="U67" s="247">
        <f t="shared" si="47"/>
        <v>1</v>
      </c>
      <c r="V67" s="247">
        <f t="shared" si="47"/>
        <v>1</v>
      </c>
      <c r="W67" s="247">
        <f t="shared" si="47"/>
        <v>1</v>
      </c>
      <c r="X67" s="171"/>
      <c r="Y67" s="247">
        <f t="shared" ref="Y67:Z70" si="48" xml:space="preserve"> IF( ISNUMBER(H67), 0, 1 )</f>
        <v>1</v>
      </c>
      <c r="Z67" s="247">
        <f t="shared" si="48"/>
        <v>1</v>
      </c>
      <c r="AA67" s="171"/>
      <c r="AB67" s="171"/>
      <c r="AC67" s="726"/>
      <c r="AD67" s="171"/>
      <c r="AE67" s="355" t="s">
        <v>4763</v>
      </c>
      <c r="AF67" s="847" t="s">
        <v>5022</v>
      </c>
      <c r="AG67" s="796" t="s">
        <v>5023</v>
      </c>
      <c r="AH67" s="796" t="s">
        <v>5024</v>
      </c>
      <c r="AI67" s="796" t="s">
        <v>5025</v>
      </c>
      <c r="AJ67" s="848" t="s">
        <v>5026</v>
      </c>
      <c r="AK67" s="796" t="s">
        <v>5027</v>
      </c>
      <c r="AL67" s="796" t="s">
        <v>5028</v>
      </c>
      <c r="AM67" s="862"/>
      <c r="AN67" s="863"/>
      <c r="AO67" s="850"/>
      <c r="AP67" s="171"/>
      <c r="AQ67" s="171"/>
      <c r="AR67" s="171"/>
      <c r="AS67" s="171"/>
    </row>
    <row r="68" spans="1:45" s="3" customFormat="1" ht="15.75" customHeight="1">
      <c r="A68" s="171"/>
      <c r="B68" s="360" t="s">
        <v>4772</v>
      </c>
      <c r="C68" s="1739"/>
      <c r="D68" s="624"/>
      <c r="E68" s="624"/>
      <c r="F68" s="624"/>
      <c r="G68" s="1370">
        <f>IFERROR(SUM(C68:F68),0)</f>
        <v>0</v>
      </c>
      <c r="H68" s="624"/>
      <c r="I68" s="624"/>
      <c r="J68" s="1391"/>
      <c r="K68" s="1392"/>
      <c r="L68" s="171"/>
      <c r="M68" s="252" t="s">
        <v>5029</v>
      </c>
      <c r="N68" s="171"/>
      <c r="O68" s="253"/>
      <c r="P68" s="171"/>
      <c r="Q68" s="726"/>
      <c r="R68" s="246" t="str">
        <f>IF( SUM( T68:AA68 ) = 0, 0, $T$10 )</f>
        <v>Please complete all cells in row</v>
      </c>
      <c r="S68" s="726"/>
      <c r="T68" s="247">
        <f t="shared" si="47"/>
        <v>1</v>
      </c>
      <c r="U68" s="247">
        <f t="shared" si="47"/>
        <v>1</v>
      </c>
      <c r="V68" s="247">
        <f t="shared" si="47"/>
        <v>1</v>
      </c>
      <c r="W68" s="247">
        <f t="shared" si="47"/>
        <v>1</v>
      </c>
      <c r="X68" s="171"/>
      <c r="Y68" s="247">
        <f t="shared" si="48"/>
        <v>1</v>
      </c>
      <c r="Z68" s="247">
        <f t="shared" si="48"/>
        <v>1</v>
      </c>
      <c r="AA68" s="171"/>
      <c r="AB68" s="171"/>
      <c r="AC68" s="726"/>
      <c r="AD68" s="171"/>
      <c r="AE68" s="360" t="s">
        <v>4772</v>
      </c>
      <c r="AF68" s="851" t="s">
        <v>5030</v>
      </c>
      <c r="AG68" s="797" t="s">
        <v>5031</v>
      </c>
      <c r="AH68" s="797" t="s">
        <v>5032</v>
      </c>
      <c r="AI68" s="797" t="s">
        <v>5033</v>
      </c>
      <c r="AJ68" s="852" t="s">
        <v>5034</v>
      </c>
      <c r="AK68" s="797" t="s">
        <v>5035</v>
      </c>
      <c r="AL68" s="797" t="s">
        <v>5036</v>
      </c>
      <c r="AM68" s="864"/>
      <c r="AN68" s="865"/>
      <c r="AO68" s="850"/>
      <c r="AP68" s="171"/>
      <c r="AQ68" s="171"/>
      <c r="AR68" s="171"/>
      <c r="AS68" s="171"/>
    </row>
    <row r="69" spans="1:45" s="3" customFormat="1" ht="15.75" customHeight="1">
      <c r="A69" s="171"/>
      <c r="B69" s="360" t="s">
        <v>4781</v>
      </c>
      <c r="C69" s="1739"/>
      <c r="D69" s="624"/>
      <c r="E69" s="624"/>
      <c r="F69" s="624"/>
      <c r="G69" s="1370">
        <f>IFERROR(SUM(C69:F69),0)</f>
        <v>0</v>
      </c>
      <c r="H69" s="624"/>
      <c r="I69" s="624"/>
      <c r="J69" s="1391"/>
      <c r="K69" s="1392"/>
      <c r="L69" s="171"/>
      <c r="M69" s="252" t="s">
        <v>5037</v>
      </c>
      <c r="N69" s="171"/>
      <c r="O69" s="253"/>
      <c r="P69" s="171"/>
      <c r="Q69" s="726"/>
      <c r="R69" s="246" t="str">
        <f>IF( SUM( T69:AA69 ) = 0, 0, $T$10 )</f>
        <v>Please complete all cells in row</v>
      </c>
      <c r="S69" s="726"/>
      <c r="T69" s="247">
        <f t="shared" si="47"/>
        <v>1</v>
      </c>
      <c r="U69" s="247">
        <f t="shared" si="47"/>
        <v>1</v>
      </c>
      <c r="V69" s="247">
        <f t="shared" si="47"/>
        <v>1</v>
      </c>
      <c r="W69" s="247">
        <f t="shared" si="47"/>
        <v>1</v>
      </c>
      <c r="X69" s="171"/>
      <c r="Y69" s="247">
        <f t="shared" si="48"/>
        <v>1</v>
      </c>
      <c r="Z69" s="247">
        <f t="shared" si="48"/>
        <v>1</v>
      </c>
      <c r="AA69" s="171"/>
      <c r="AB69" s="171"/>
      <c r="AC69" s="726"/>
      <c r="AD69" s="171"/>
      <c r="AE69" s="360" t="s">
        <v>4781</v>
      </c>
      <c r="AF69" s="851" t="s">
        <v>5038</v>
      </c>
      <c r="AG69" s="797" t="s">
        <v>5039</v>
      </c>
      <c r="AH69" s="797" t="s">
        <v>5040</v>
      </c>
      <c r="AI69" s="797" t="s">
        <v>5041</v>
      </c>
      <c r="AJ69" s="852" t="s">
        <v>5042</v>
      </c>
      <c r="AK69" s="797" t="s">
        <v>5043</v>
      </c>
      <c r="AL69" s="797" t="s">
        <v>5044</v>
      </c>
      <c r="AM69" s="864"/>
      <c r="AN69" s="865"/>
      <c r="AO69" s="850"/>
      <c r="AP69" s="171"/>
      <c r="AQ69" s="171"/>
      <c r="AR69" s="171"/>
      <c r="AS69" s="171"/>
    </row>
    <row r="70" spans="1:45" s="3" customFormat="1" ht="15.75" customHeight="1">
      <c r="A70" s="171"/>
      <c r="B70" s="360" t="s">
        <v>4790</v>
      </c>
      <c r="C70" s="1739"/>
      <c r="D70" s="624"/>
      <c r="E70" s="624"/>
      <c r="F70" s="624"/>
      <c r="G70" s="1370">
        <f>IFERROR(SUM(C70:F70),0)</f>
        <v>0</v>
      </c>
      <c r="H70" s="624"/>
      <c r="I70" s="624"/>
      <c r="J70" s="1391"/>
      <c r="K70" s="1392"/>
      <c r="L70" s="171"/>
      <c r="M70" s="252" t="s">
        <v>5045</v>
      </c>
      <c r="N70" s="171"/>
      <c r="O70" s="253"/>
      <c r="P70" s="171"/>
      <c r="Q70" s="726"/>
      <c r="R70" s="246" t="str">
        <f>IF( SUM( T70:AA70 ) = 0, 0, $T$10 )</f>
        <v>Please complete all cells in row</v>
      </c>
      <c r="S70" s="726"/>
      <c r="T70" s="247">
        <f t="shared" si="47"/>
        <v>1</v>
      </c>
      <c r="U70" s="247">
        <f t="shared" si="47"/>
        <v>1</v>
      </c>
      <c r="V70" s="247">
        <f t="shared" si="47"/>
        <v>1</v>
      </c>
      <c r="W70" s="247">
        <f t="shared" si="47"/>
        <v>1</v>
      </c>
      <c r="X70" s="171"/>
      <c r="Y70" s="247">
        <f t="shared" si="48"/>
        <v>1</v>
      </c>
      <c r="Z70" s="247">
        <f t="shared" si="48"/>
        <v>1</v>
      </c>
      <c r="AA70" s="171"/>
      <c r="AB70" s="171"/>
      <c r="AC70" s="726"/>
      <c r="AD70" s="171"/>
      <c r="AE70" s="360" t="s">
        <v>4790</v>
      </c>
      <c r="AF70" s="851" t="s">
        <v>5046</v>
      </c>
      <c r="AG70" s="797" t="s">
        <v>5047</v>
      </c>
      <c r="AH70" s="797" t="s">
        <v>5048</v>
      </c>
      <c r="AI70" s="797" t="s">
        <v>5049</v>
      </c>
      <c r="AJ70" s="852" t="s">
        <v>5050</v>
      </c>
      <c r="AK70" s="797" t="s">
        <v>5051</v>
      </c>
      <c r="AL70" s="797" t="s">
        <v>5052</v>
      </c>
      <c r="AM70" s="864"/>
      <c r="AN70" s="865"/>
      <c r="AO70" s="850"/>
      <c r="AP70" s="171"/>
      <c r="AQ70" s="171"/>
      <c r="AR70" s="171"/>
      <c r="AS70" s="171"/>
    </row>
    <row r="71" spans="1:45" s="3" customFormat="1" ht="15.75" customHeight="1" thickBot="1">
      <c r="A71" s="2575" t="s">
        <v>773</v>
      </c>
      <c r="B71" s="363" t="s">
        <v>891</v>
      </c>
      <c r="C71" s="1720">
        <f>IFERROR(SUM(C67:C70), 0)</f>
        <v>0</v>
      </c>
      <c r="D71" s="1362">
        <f>IFERROR(SUM(D67:D70), 0)</f>
        <v>0</v>
      </c>
      <c r="E71" s="1362">
        <f>IFERROR(SUM(E67:E70), 0)</f>
        <v>0</v>
      </c>
      <c r="F71" s="1362">
        <f>IFERROR(SUM(F67:F70), 0)</f>
        <v>0</v>
      </c>
      <c r="G71" s="1362">
        <f>IFERROR(SUM(C71:F71),0)</f>
        <v>0</v>
      </c>
      <c r="H71" s="1362">
        <f>IFERROR(SUM(H67:H70), 0)</f>
        <v>0</v>
      </c>
      <c r="I71" s="1362">
        <f>IFERROR(SUM(I67:I70), 0)</f>
        <v>0</v>
      </c>
      <c r="J71" s="1386"/>
      <c r="K71" s="1387"/>
      <c r="L71" s="171"/>
      <c r="M71" s="315" t="s">
        <v>5053</v>
      </c>
      <c r="N71" s="171"/>
      <c r="O71" s="264"/>
      <c r="P71" s="171"/>
      <c r="Q71" s="726"/>
      <c r="R71" s="246"/>
      <c r="S71" s="726"/>
      <c r="T71" s="171"/>
      <c r="U71" s="171"/>
      <c r="V71" s="171"/>
      <c r="W71" s="171"/>
      <c r="X71" s="171"/>
      <c r="Y71" s="171"/>
      <c r="Z71" s="171"/>
      <c r="AA71" s="171"/>
      <c r="AB71" s="171"/>
      <c r="AC71" s="726"/>
      <c r="AD71" s="171"/>
      <c r="AE71" s="363" t="s">
        <v>891</v>
      </c>
      <c r="AF71" s="854" t="s">
        <v>5054</v>
      </c>
      <c r="AG71" s="609" t="s">
        <v>5055</v>
      </c>
      <c r="AH71" s="609" t="s">
        <v>5056</v>
      </c>
      <c r="AI71" s="609" t="s">
        <v>5057</v>
      </c>
      <c r="AJ71" s="609" t="s">
        <v>5058</v>
      </c>
      <c r="AK71" s="609" t="s">
        <v>5059</v>
      </c>
      <c r="AL71" s="609" t="s">
        <v>5060</v>
      </c>
      <c r="AM71" s="855"/>
      <c r="AN71" s="856"/>
      <c r="AO71" s="850"/>
      <c r="AP71" s="171"/>
      <c r="AQ71" s="171"/>
      <c r="AR71" s="171"/>
      <c r="AS71" s="171"/>
    </row>
    <row r="72" spans="1:45" s="3" customFormat="1" ht="15.75" customHeight="1" thickTop="1" thickBot="1">
      <c r="A72" s="171"/>
      <c r="B72" s="845"/>
      <c r="C72" s="1378"/>
      <c r="D72" s="1376"/>
      <c r="E72" s="1376"/>
      <c r="F72" s="1376"/>
      <c r="G72" s="1376"/>
      <c r="H72" s="1376"/>
      <c r="I72" s="1376"/>
      <c r="J72" s="1388"/>
      <c r="K72" s="1388"/>
      <c r="L72" s="171"/>
      <c r="M72" s="171" t="s">
        <v>3600</v>
      </c>
      <c r="N72" s="171"/>
      <c r="O72" s="171"/>
      <c r="P72" s="171"/>
      <c r="Q72" s="726"/>
      <c r="R72" s="246"/>
      <c r="S72" s="726"/>
      <c r="T72" s="171"/>
      <c r="U72" s="171"/>
      <c r="V72" s="171"/>
      <c r="W72" s="171"/>
      <c r="X72" s="171"/>
      <c r="Y72" s="171"/>
      <c r="Z72" s="171"/>
      <c r="AA72" s="171"/>
      <c r="AB72" s="171"/>
      <c r="AC72" s="726"/>
      <c r="AD72" s="171"/>
      <c r="AE72" s="845"/>
      <c r="AF72" s="845"/>
      <c r="AG72" s="860"/>
      <c r="AH72" s="860"/>
      <c r="AI72" s="860"/>
      <c r="AJ72" s="860"/>
      <c r="AK72" s="860"/>
      <c r="AL72" s="860"/>
      <c r="AM72" s="861"/>
      <c r="AN72" s="861"/>
      <c r="AO72" s="171"/>
      <c r="AP72" s="171"/>
      <c r="AQ72" s="171"/>
      <c r="AR72" s="171"/>
      <c r="AS72" s="171"/>
    </row>
    <row r="73" spans="1:45" s="3" customFormat="1" ht="15.75" customHeight="1" thickTop="1" thickBot="1">
      <c r="A73" s="171"/>
      <c r="B73" s="352" t="s">
        <v>4807</v>
      </c>
      <c r="C73" s="654"/>
      <c r="D73" s="1376"/>
      <c r="E73" s="1376"/>
      <c r="F73" s="1376"/>
      <c r="G73" s="1376"/>
      <c r="H73" s="1376"/>
      <c r="I73" s="1376"/>
      <c r="J73" s="1388"/>
      <c r="K73" s="1388"/>
      <c r="L73" s="171"/>
      <c r="M73" s="214" t="s">
        <v>3600</v>
      </c>
      <c r="N73" s="171"/>
      <c r="O73" s="171"/>
      <c r="P73" s="171"/>
      <c r="Q73" s="726"/>
      <c r="R73" s="246"/>
      <c r="S73" s="726"/>
      <c r="T73" s="171"/>
      <c r="U73" s="171"/>
      <c r="V73" s="171"/>
      <c r="W73" s="171"/>
      <c r="X73" s="171"/>
      <c r="Y73" s="171"/>
      <c r="Z73" s="171"/>
      <c r="AA73" s="171"/>
      <c r="AB73" s="171"/>
      <c r="AC73" s="726"/>
      <c r="AD73" s="171"/>
      <c r="AE73" s="352" t="s">
        <v>4807</v>
      </c>
      <c r="AF73" s="353"/>
      <c r="AG73" s="860"/>
      <c r="AH73" s="860"/>
      <c r="AI73" s="860"/>
      <c r="AJ73" s="860"/>
      <c r="AK73" s="860"/>
      <c r="AL73" s="860"/>
      <c r="AM73" s="861"/>
      <c r="AN73" s="861"/>
      <c r="AO73" s="191"/>
      <c r="AP73" s="171"/>
      <c r="AQ73" s="171"/>
      <c r="AR73" s="171"/>
      <c r="AS73" s="171"/>
    </row>
    <row r="74" spans="1:45" s="3" customFormat="1" ht="15.75" customHeight="1" thickTop="1">
      <c r="A74" s="2575" t="s">
        <v>675</v>
      </c>
      <c r="B74" s="355" t="s">
        <v>4808</v>
      </c>
      <c r="C74" s="1738"/>
      <c r="D74" s="621"/>
      <c r="E74" s="621"/>
      <c r="F74" s="621"/>
      <c r="G74" s="1368">
        <f>IFERROR(SUM(C74:F74),0)</f>
        <v>0</v>
      </c>
      <c r="H74" s="621"/>
      <c r="I74" s="621"/>
      <c r="J74" s="1389"/>
      <c r="K74" s="1390"/>
      <c r="L74" s="171"/>
      <c r="M74" s="243" t="s">
        <v>5061</v>
      </c>
      <c r="N74" s="171"/>
      <c r="O74" s="245"/>
      <c r="P74" s="171"/>
      <c r="Q74" s="726"/>
      <c r="R74" s="246" t="str">
        <f>IF( SUM( T74:AA74 ) = 0, 0, $T$10 )</f>
        <v>Please complete all cells in row</v>
      </c>
      <c r="S74" s="726"/>
      <c r="T74" s="247">
        <f t="shared" ref="T74:W77" si="49" xml:space="preserve"> IF( ISNUMBER(C74), 0, 1 )</f>
        <v>1</v>
      </c>
      <c r="U74" s="247">
        <f t="shared" si="49"/>
        <v>1</v>
      </c>
      <c r="V74" s="247">
        <f t="shared" si="49"/>
        <v>1</v>
      </c>
      <c r="W74" s="247">
        <f t="shared" si="49"/>
        <v>1</v>
      </c>
      <c r="X74" s="171"/>
      <c r="Y74" s="247">
        <f t="shared" ref="Y74:Z77" si="50" xml:space="preserve"> IF( ISNUMBER(H74), 0, 1 )</f>
        <v>1</v>
      </c>
      <c r="Z74" s="247">
        <f t="shared" si="50"/>
        <v>1</v>
      </c>
      <c r="AA74" s="171"/>
      <c r="AB74" s="171"/>
      <c r="AC74" s="726"/>
      <c r="AD74" s="171"/>
      <c r="AE74" s="355" t="s">
        <v>4808</v>
      </c>
      <c r="AF74" s="847" t="s">
        <v>5062</v>
      </c>
      <c r="AG74" s="796" t="s">
        <v>5063</v>
      </c>
      <c r="AH74" s="796" t="s">
        <v>5064</v>
      </c>
      <c r="AI74" s="796" t="s">
        <v>5065</v>
      </c>
      <c r="AJ74" s="848" t="s">
        <v>5066</v>
      </c>
      <c r="AK74" s="796" t="s">
        <v>5067</v>
      </c>
      <c r="AL74" s="796" t="s">
        <v>5068</v>
      </c>
      <c r="AM74" s="862"/>
      <c r="AN74" s="863"/>
      <c r="AO74" s="850"/>
      <c r="AP74" s="171"/>
      <c r="AQ74" s="171"/>
      <c r="AR74" s="171"/>
      <c r="AS74" s="171"/>
    </row>
    <row r="75" spans="1:45" s="3" customFormat="1" ht="15.75" customHeight="1">
      <c r="A75" s="171"/>
      <c r="B75" s="360" t="s">
        <v>4817</v>
      </c>
      <c r="C75" s="1739"/>
      <c r="D75" s="624"/>
      <c r="E75" s="624"/>
      <c r="F75" s="624"/>
      <c r="G75" s="1370">
        <f>IFERROR(SUM(C75:F75),0)</f>
        <v>0</v>
      </c>
      <c r="H75" s="624"/>
      <c r="I75" s="624"/>
      <c r="J75" s="1391"/>
      <c r="K75" s="1392"/>
      <c r="L75" s="171"/>
      <c r="M75" s="252" t="s">
        <v>5069</v>
      </c>
      <c r="N75" s="171"/>
      <c r="O75" s="253"/>
      <c r="P75" s="171"/>
      <c r="Q75" s="726"/>
      <c r="R75" s="246" t="str">
        <f>IF( SUM( T75:AA75 ) = 0, 0, $T$10 )</f>
        <v>Please complete all cells in row</v>
      </c>
      <c r="S75" s="726"/>
      <c r="T75" s="247">
        <f t="shared" si="49"/>
        <v>1</v>
      </c>
      <c r="U75" s="247">
        <f t="shared" si="49"/>
        <v>1</v>
      </c>
      <c r="V75" s="247">
        <f t="shared" si="49"/>
        <v>1</v>
      </c>
      <c r="W75" s="247">
        <f t="shared" si="49"/>
        <v>1</v>
      </c>
      <c r="X75" s="171"/>
      <c r="Y75" s="247">
        <f t="shared" si="50"/>
        <v>1</v>
      </c>
      <c r="Z75" s="247">
        <f t="shared" si="50"/>
        <v>1</v>
      </c>
      <c r="AA75" s="171"/>
      <c r="AB75" s="171"/>
      <c r="AC75" s="726"/>
      <c r="AD75" s="171"/>
      <c r="AE75" s="360" t="s">
        <v>4817</v>
      </c>
      <c r="AF75" s="851" t="s">
        <v>5070</v>
      </c>
      <c r="AG75" s="797" t="s">
        <v>5071</v>
      </c>
      <c r="AH75" s="797" t="s">
        <v>5072</v>
      </c>
      <c r="AI75" s="797" t="s">
        <v>5073</v>
      </c>
      <c r="AJ75" s="852" t="s">
        <v>5074</v>
      </c>
      <c r="AK75" s="797" t="s">
        <v>5075</v>
      </c>
      <c r="AL75" s="797" t="s">
        <v>5076</v>
      </c>
      <c r="AM75" s="864"/>
      <c r="AN75" s="865"/>
      <c r="AO75" s="850"/>
      <c r="AP75" s="171"/>
      <c r="AQ75" s="171"/>
      <c r="AR75" s="171"/>
      <c r="AS75" s="171"/>
    </row>
    <row r="76" spans="1:45" s="3" customFormat="1" ht="15.75" customHeight="1">
      <c r="A76" s="171"/>
      <c r="B76" s="360" t="s">
        <v>4826</v>
      </c>
      <c r="C76" s="1739"/>
      <c r="D76" s="624"/>
      <c r="E76" s="624"/>
      <c r="F76" s="624"/>
      <c r="G76" s="1370">
        <f>IFERROR(SUM(C76:F76),0)</f>
        <v>0</v>
      </c>
      <c r="H76" s="624"/>
      <c r="I76" s="624"/>
      <c r="J76" s="1391"/>
      <c r="K76" s="1392"/>
      <c r="L76" s="171"/>
      <c r="M76" s="252" t="s">
        <v>5077</v>
      </c>
      <c r="N76" s="171"/>
      <c r="O76" s="253"/>
      <c r="P76" s="171"/>
      <c r="Q76" s="726"/>
      <c r="R76" s="246" t="str">
        <f>IF( SUM( T76:AA76 ) = 0, 0, $T$10 )</f>
        <v>Please complete all cells in row</v>
      </c>
      <c r="S76" s="726"/>
      <c r="T76" s="247">
        <f t="shared" si="49"/>
        <v>1</v>
      </c>
      <c r="U76" s="247">
        <f t="shared" si="49"/>
        <v>1</v>
      </c>
      <c r="V76" s="247">
        <f t="shared" si="49"/>
        <v>1</v>
      </c>
      <c r="W76" s="247">
        <f t="shared" si="49"/>
        <v>1</v>
      </c>
      <c r="X76" s="171"/>
      <c r="Y76" s="247">
        <f t="shared" si="50"/>
        <v>1</v>
      </c>
      <c r="Z76" s="247">
        <f t="shared" si="50"/>
        <v>1</v>
      </c>
      <c r="AA76" s="171"/>
      <c r="AB76" s="171"/>
      <c r="AC76" s="726"/>
      <c r="AD76" s="171"/>
      <c r="AE76" s="360" t="s">
        <v>4826</v>
      </c>
      <c r="AF76" s="851" t="s">
        <v>5078</v>
      </c>
      <c r="AG76" s="797" t="s">
        <v>5079</v>
      </c>
      <c r="AH76" s="797" t="s">
        <v>5080</v>
      </c>
      <c r="AI76" s="797" t="s">
        <v>5081</v>
      </c>
      <c r="AJ76" s="852" t="s">
        <v>5082</v>
      </c>
      <c r="AK76" s="797" t="s">
        <v>5083</v>
      </c>
      <c r="AL76" s="797" t="s">
        <v>5084</v>
      </c>
      <c r="AM76" s="864"/>
      <c r="AN76" s="865"/>
      <c r="AO76" s="850"/>
      <c r="AP76" s="171"/>
      <c r="AQ76" s="171"/>
      <c r="AR76" s="171"/>
      <c r="AS76" s="171"/>
    </row>
    <row r="77" spans="1:45" s="3" customFormat="1" ht="15.75" customHeight="1">
      <c r="A77" s="171"/>
      <c r="B77" s="360" t="s">
        <v>4835</v>
      </c>
      <c r="C77" s="1739"/>
      <c r="D77" s="624"/>
      <c r="E77" s="624"/>
      <c r="F77" s="624"/>
      <c r="G77" s="1370">
        <f>IFERROR(SUM(C77:F77),0)</f>
        <v>0</v>
      </c>
      <c r="H77" s="624"/>
      <c r="I77" s="624"/>
      <c r="J77" s="1391"/>
      <c r="K77" s="1392"/>
      <c r="L77" s="171"/>
      <c r="M77" s="252" t="s">
        <v>5085</v>
      </c>
      <c r="N77" s="171"/>
      <c r="O77" s="253"/>
      <c r="P77" s="171"/>
      <c r="Q77" s="726"/>
      <c r="R77" s="246" t="str">
        <f>IF( SUM( T77:AA77 ) = 0, 0, $T$10 )</f>
        <v>Please complete all cells in row</v>
      </c>
      <c r="S77" s="726"/>
      <c r="T77" s="247">
        <f t="shared" si="49"/>
        <v>1</v>
      </c>
      <c r="U77" s="247">
        <f t="shared" si="49"/>
        <v>1</v>
      </c>
      <c r="V77" s="247">
        <f t="shared" si="49"/>
        <v>1</v>
      </c>
      <c r="W77" s="247">
        <f t="shared" si="49"/>
        <v>1</v>
      </c>
      <c r="X77" s="171"/>
      <c r="Y77" s="247">
        <f t="shared" si="50"/>
        <v>1</v>
      </c>
      <c r="Z77" s="247">
        <f t="shared" si="50"/>
        <v>1</v>
      </c>
      <c r="AA77" s="171"/>
      <c r="AB77" s="171"/>
      <c r="AC77" s="726"/>
      <c r="AD77" s="171"/>
      <c r="AE77" s="360" t="s">
        <v>4835</v>
      </c>
      <c r="AF77" s="851" t="s">
        <v>5086</v>
      </c>
      <c r="AG77" s="797" t="s">
        <v>5087</v>
      </c>
      <c r="AH77" s="797" t="s">
        <v>5088</v>
      </c>
      <c r="AI77" s="797" t="s">
        <v>5089</v>
      </c>
      <c r="AJ77" s="852" t="s">
        <v>5090</v>
      </c>
      <c r="AK77" s="797" t="s">
        <v>5091</v>
      </c>
      <c r="AL77" s="797" t="s">
        <v>5092</v>
      </c>
      <c r="AM77" s="864"/>
      <c r="AN77" s="865"/>
      <c r="AO77" s="850"/>
      <c r="AP77" s="171"/>
      <c r="AQ77" s="171"/>
      <c r="AR77" s="171"/>
      <c r="AS77" s="171"/>
    </row>
    <row r="78" spans="1:45" s="3" customFormat="1" ht="15.75" customHeight="1" thickBot="1">
      <c r="A78" s="2575" t="s">
        <v>773</v>
      </c>
      <c r="B78" s="363" t="s">
        <v>891</v>
      </c>
      <c r="C78" s="1720">
        <f>IFERROR(SUM(C74:C77), 0)</f>
        <v>0</v>
      </c>
      <c r="D78" s="1362">
        <f>IFERROR(SUM(D74:D77), 0)</f>
        <v>0</v>
      </c>
      <c r="E78" s="1362">
        <f>IFERROR(SUM(E74:E77), 0)</f>
        <v>0</v>
      </c>
      <c r="F78" s="1362">
        <f>IFERROR(SUM(F74:F77), 0)</f>
        <v>0</v>
      </c>
      <c r="G78" s="1362">
        <f>IFERROR(SUM(C78:F78),0)</f>
        <v>0</v>
      </c>
      <c r="H78" s="1362">
        <f>IFERROR(SUM(H74:H77), 0)</f>
        <v>0</v>
      </c>
      <c r="I78" s="1362">
        <f>IFERROR(SUM(I74:I77), 0)</f>
        <v>0</v>
      </c>
      <c r="J78" s="1386"/>
      <c r="K78" s="1387"/>
      <c r="L78" s="171"/>
      <c r="M78" s="315" t="s">
        <v>5093</v>
      </c>
      <c r="N78" s="171"/>
      <c r="O78" s="264"/>
      <c r="P78" s="171"/>
      <c r="Q78" s="726"/>
      <c r="R78" s="246"/>
      <c r="S78" s="726"/>
      <c r="T78" s="171"/>
      <c r="U78" s="171"/>
      <c r="V78" s="171"/>
      <c r="W78" s="171"/>
      <c r="X78" s="171"/>
      <c r="Y78" s="171"/>
      <c r="Z78" s="171"/>
      <c r="AA78" s="171"/>
      <c r="AB78" s="171"/>
      <c r="AC78" s="726"/>
      <c r="AD78" s="171"/>
      <c r="AE78" s="363" t="s">
        <v>891</v>
      </c>
      <c r="AF78" s="854" t="s">
        <v>5094</v>
      </c>
      <c r="AG78" s="609" t="s">
        <v>5095</v>
      </c>
      <c r="AH78" s="609" t="s">
        <v>5096</v>
      </c>
      <c r="AI78" s="609" t="s">
        <v>5097</v>
      </c>
      <c r="AJ78" s="609" t="s">
        <v>5098</v>
      </c>
      <c r="AK78" s="609" t="s">
        <v>5099</v>
      </c>
      <c r="AL78" s="609" t="s">
        <v>5100</v>
      </c>
      <c r="AM78" s="855"/>
      <c r="AN78" s="856"/>
      <c r="AO78" s="850"/>
      <c r="AP78" s="171"/>
      <c r="AQ78" s="171"/>
      <c r="AR78" s="171"/>
      <c r="AS78" s="171"/>
    </row>
    <row r="79" spans="1:45" s="3" customFormat="1" ht="15.75" customHeight="1" thickTop="1" thickBot="1">
      <c r="A79" s="171"/>
      <c r="B79" s="845"/>
      <c r="C79" s="1379"/>
      <c r="D79" s="1376"/>
      <c r="E79" s="1376"/>
      <c r="F79" s="1376"/>
      <c r="G79" s="1376"/>
      <c r="H79" s="1376"/>
      <c r="I79" s="1376"/>
      <c r="J79" s="1388"/>
      <c r="K79" s="1388"/>
      <c r="L79" s="171"/>
      <c r="M79" s="171" t="s">
        <v>3600</v>
      </c>
      <c r="N79" s="171"/>
      <c r="O79" s="171"/>
      <c r="P79" s="171"/>
      <c r="Q79" s="726"/>
      <c r="R79" s="246"/>
      <c r="S79" s="726"/>
      <c r="T79" s="171"/>
      <c r="U79" s="171"/>
      <c r="V79" s="171"/>
      <c r="W79" s="171"/>
      <c r="X79" s="171"/>
      <c r="Y79" s="171"/>
      <c r="Z79" s="171"/>
      <c r="AA79" s="171"/>
      <c r="AB79" s="171"/>
      <c r="AC79" s="726"/>
      <c r="AD79" s="171"/>
      <c r="AE79" s="845"/>
      <c r="AF79" s="388"/>
      <c r="AG79" s="860"/>
      <c r="AH79" s="860"/>
      <c r="AI79" s="860"/>
      <c r="AJ79" s="860"/>
      <c r="AK79" s="860"/>
      <c r="AL79" s="860"/>
      <c r="AM79" s="861"/>
      <c r="AN79" s="861"/>
      <c r="AO79" s="171"/>
      <c r="AP79" s="171"/>
      <c r="AQ79" s="171"/>
      <c r="AR79" s="171"/>
      <c r="AS79" s="171"/>
    </row>
    <row r="80" spans="1:45" s="3" customFormat="1" ht="15.75" customHeight="1" thickTop="1" thickBot="1">
      <c r="A80" s="171"/>
      <c r="B80" s="352" t="s">
        <v>4852</v>
      </c>
      <c r="C80" s="654"/>
      <c r="D80" s="1376"/>
      <c r="E80" s="1376"/>
      <c r="F80" s="1376"/>
      <c r="G80" s="1376"/>
      <c r="H80" s="1376"/>
      <c r="I80" s="1376"/>
      <c r="J80" s="1388"/>
      <c r="K80" s="1388"/>
      <c r="L80" s="171"/>
      <c r="M80" s="214" t="s">
        <v>3600</v>
      </c>
      <c r="N80" s="171"/>
      <c r="O80" s="171"/>
      <c r="P80" s="171"/>
      <c r="Q80" s="726"/>
      <c r="R80" s="246"/>
      <c r="S80" s="726"/>
      <c r="T80" s="171"/>
      <c r="U80" s="171"/>
      <c r="V80" s="171"/>
      <c r="W80" s="171"/>
      <c r="X80" s="171"/>
      <c r="Y80" s="171"/>
      <c r="Z80" s="171"/>
      <c r="AA80" s="171"/>
      <c r="AB80" s="171"/>
      <c r="AC80" s="726"/>
      <c r="AD80" s="171"/>
      <c r="AE80" s="352" t="s">
        <v>4852</v>
      </c>
      <c r="AF80" s="353"/>
      <c r="AG80" s="860"/>
      <c r="AH80" s="860"/>
      <c r="AI80" s="860"/>
      <c r="AJ80" s="860"/>
      <c r="AK80" s="860"/>
      <c r="AL80" s="860"/>
      <c r="AM80" s="861"/>
      <c r="AN80" s="861"/>
      <c r="AO80" s="191"/>
      <c r="AP80" s="171"/>
      <c r="AQ80" s="171"/>
      <c r="AR80" s="171"/>
      <c r="AS80" s="171"/>
    </row>
    <row r="81" spans="1:45" s="3" customFormat="1" ht="15.75" customHeight="1" thickTop="1">
      <c r="A81" s="2575" t="s">
        <v>675</v>
      </c>
      <c r="B81" s="355" t="s">
        <v>4853</v>
      </c>
      <c r="C81" s="1738"/>
      <c r="D81" s="621"/>
      <c r="E81" s="621"/>
      <c r="F81" s="621"/>
      <c r="G81" s="1368">
        <f t="shared" ref="G81:G88" si="51">IFERROR(SUM(C81:F81),0)</f>
        <v>0</v>
      </c>
      <c r="H81" s="621"/>
      <c r="I81" s="621"/>
      <c r="J81" s="1389"/>
      <c r="K81" s="1390"/>
      <c r="L81" s="171"/>
      <c r="M81" s="243" t="s">
        <v>5101</v>
      </c>
      <c r="N81" s="171"/>
      <c r="O81" s="245"/>
      <c r="P81" s="171"/>
      <c r="Q81" s="726"/>
      <c r="R81" s="246" t="str">
        <f t="shared" ref="R81:R87" si="52">IF( SUM( T81:AA81 ) = 0, 0, $T$10 )</f>
        <v>Please complete all cells in row</v>
      </c>
      <c r="S81" s="726"/>
      <c r="T81" s="247">
        <f t="shared" ref="T81:W87" si="53" xml:space="preserve"> IF( ISNUMBER(C81), 0, 1 )</f>
        <v>1</v>
      </c>
      <c r="U81" s="247">
        <f t="shared" si="53"/>
        <v>1</v>
      </c>
      <c r="V81" s="247">
        <f t="shared" si="53"/>
        <v>1</v>
      </c>
      <c r="W81" s="247">
        <f t="shared" si="53"/>
        <v>1</v>
      </c>
      <c r="X81" s="171"/>
      <c r="Y81" s="247">
        <f t="shared" ref="Y81:Z87" si="54" xml:space="preserve"> IF( ISNUMBER(H81), 0, 1 )</f>
        <v>1</v>
      </c>
      <c r="Z81" s="247">
        <f t="shared" si="54"/>
        <v>1</v>
      </c>
      <c r="AA81" s="171"/>
      <c r="AB81" s="171"/>
      <c r="AC81" s="726"/>
      <c r="AD81" s="171"/>
      <c r="AE81" s="355" t="s">
        <v>4853</v>
      </c>
      <c r="AF81" s="847" t="s">
        <v>5102</v>
      </c>
      <c r="AG81" s="796" t="s">
        <v>5103</v>
      </c>
      <c r="AH81" s="796" t="s">
        <v>5104</v>
      </c>
      <c r="AI81" s="796" t="s">
        <v>5105</v>
      </c>
      <c r="AJ81" s="848" t="s">
        <v>5106</v>
      </c>
      <c r="AK81" s="796" t="s">
        <v>5107</v>
      </c>
      <c r="AL81" s="796" t="s">
        <v>5108</v>
      </c>
      <c r="AM81" s="862"/>
      <c r="AN81" s="863"/>
      <c r="AO81" s="850"/>
      <c r="AP81" s="171"/>
      <c r="AQ81" s="171"/>
      <c r="AR81" s="171"/>
      <c r="AS81" s="171"/>
    </row>
    <row r="82" spans="1:45" s="3" customFormat="1" ht="15.75" customHeight="1">
      <c r="A82" s="171"/>
      <c r="B82" s="360" t="s">
        <v>4862</v>
      </c>
      <c r="C82" s="1739"/>
      <c r="D82" s="624"/>
      <c r="E82" s="624"/>
      <c r="F82" s="624"/>
      <c r="G82" s="1370">
        <f t="shared" si="51"/>
        <v>0</v>
      </c>
      <c r="H82" s="624"/>
      <c r="I82" s="624"/>
      <c r="J82" s="1391"/>
      <c r="K82" s="1392"/>
      <c r="L82" s="171"/>
      <c r="M82" s="252" t="s">
        <v>5109</v>
      </c>
      <c r="N82" s="171"/>
      <c r="O82" s="253"/>
      <c r="P82" s="171"/>
      <c r="Q82" s="726"/>
      <c r="R82" s="246" t="str">
        <f t="shared" si="52"/>
        <v>Please complete all cells in row</v>
      </c>
      <c r="S82" s="726"/>
      <c r="T82" s="247">
        <f t="shared" si="53"/>
        <v>1</v>
      </c>
      <c r="U82" s="247">
        <f t="shared" si="53"/>
        <v>1</v>
      </c>
      <c r="V82" s="247">
        <f t="shared" si="53"/>
        <v>1</v>
      </c>
      <c r="W82" s="247">
        <f t="shared" si="53"/>
        <v>1</v>
      </c>
      <c r="X82" s="171"/>
      <c r="Y82" s="247">
        <f t="shared" si="54"/>
        <v>1</v>
      </c>
      <c r="Z82" s="247">
        <f t="shared" si="54"/>
        <v>1</v>
      </c>
      <c r="AA82" s="171"/>
      <c r="AB82" s="171"/>
      <c r="AC82" s="726"/>
      <c r="AD82" s="171"/>
      <c r="AE82" s="360" t="s">
        <v>4862</v>
      </c>
      <c r="AF82" s="851" t="s">
        <v>5110</v>
      </c>
      <c r="AG82" s="797" t="s">
        <v>5111</v>
      </c>
      <c r="AH82" s="797" t="s">
        <v>5112</v>
      </c>
      <c r="AI82" s="797" t="s">
        <v>5113</v>
      </c>
      <c r="AJ82" s="852" t="s">
        <v>5114</v>
      </c>
      <c r="AK82" s="797" t="s">
        <v>5115</v>
      </c>
      <c r="AL82" s="797" t="s">
        <v>5116</v>
      </c>
      <c r="AM82" s="864"/>
      <c r="AN82" s="865"/>
      <c r="AO82" s="850"/>
      <c r="AP82" s="171"/>
      <c r="AQ82" s="171"/>
      <c r="AR82" s="171"/>
      <c r="AS82" s="171"/>
    </row>
    <row r="83" spans="1:45" s="3" customFormat="1" ht="15.75" customHeight="1">
      <c r="A83" s="171"/>
      <c r="B83" s="360" t="s">
        <v>4871</v>
      </c>
      <c r="C83" s="1739"/>
      <c r="D83" s="624"/>
      <c r="E83" s="624"/>
      <c r="F83" s="624"/>
      <c r="G83" s="1370">
        <f t="shared" si="51"/>
        <v>0</v>
      </c>
      <c r="H83" s="624"/>
      <c r="I83" s="624"/>
      <c r="J83" s="1391"/>
      <c r="K83" s="1392"/>
      <c r="L83" s="171"/>
      <c r="M83" s="252" t="s">
        <v>5117</v>
      </c>
      <c r="N83" s="171"/>
      <c r="O83" s="253"/>
      <c r="P83" s="171"/>
      <c r="Q83" s="726"/>
      <c r="R83" s="246" t="str">
        <f t="shared" si="52"/>
        <v>Please complete all cells in row</v>
      </c>
      <c r="S83" s="726"/>
      <c r="T83" s="247">
        <f t="shared" si="53"/>
        <v>1</v>
      </c>
      <c r="U83" s="247">
        <f t="shared" si="53"/>
        <v>1</v>
      </c>
      <c r="V83" s="247">
        <f t="shared" si="53"/>
        <v>1</v>
      </c>
      <c r="W83" s="247">
        <f t="shared" si="53"/>
        <v>1</v>
      </c>
      <c r="X83" s="171"/>
      <c r="Y83" s="247">
        <f t="shared" si="54"/>
        <v>1</v>
      </c>
      <c r="Z83" s="247">
        <f t="shared" si="54"/>
        <v>1</v>
      </c>
      <c r="AA83" s="171"/>
      <c r="AB83" s="171"/>
      <c r="AC83" s="726"/>
      <c r="AD83" s="171"/>
      <c r="AE83" s="360" t="s">
        <v>4871</v>
      </c>
      <c r="AF83" s="851" t="s">
        <v>5118</v>
      </c>
      <c r="AG83" s="797" t="s">
        <v>5119</v>
      </c>
      <c r="AH83" s="797" t="s">
        <v>5120</v>
      </c>
      <c r="AI83" s="797" t="s">
        <v>5121</v>
      </c>
      <c r="AJ83" s="852" t="s">
        <v>5122</v>
      </c>
      <c r="AK83" s="797" t="s">
        <v>5123</v>
      </c>
      <c r="AL83" s="797" t="s">
        <v>5124</v>
      </c>
      <c r="AM83" s="864"/>
      <c r="AN83" s="865"/>
      <c r="AO83" s="850"/>
      <c r="AP83" s="171"/>
      <c r="AQ83" s="171"/>
      <c r="AR83" s="171"/>
      <c r="AS83" s="171"/>
    </row>
    <row r="84" spans="1:45" s="3" customFormat="1" ht="15.75" customHeight="1">
      <c r="A84" s="171"/>
      <c r="B84" s="360" t="s">
        <v>4880</v>
      </c>
      <c r="C84" s="1739"/>
      <c r="D84" s="624"/>
      <c r="E84" s="624"/>
      <c r="F84" s="624"/>
      <c r="G84" s="1370">
        <f t="shared" si="51"/>
        <v>0</v>
      </c>
      <c r="H84" s="624"/>
      <c r="I84" s="624"/>
      <c r="J84" s="1391"/>
      <c r="K84" s="1392"/>
      <c r="L84" s="171"/>
      <c r="M84" s="252" t="s">
        <v>5125</v>
      </c>
      <c r="N84" s="171"/>
      <c r="O84" s="253"/>
      <c r="P84" s="174"/>
      <c r="Q84" s="825"/>
      <c r="R84" s="246" t="str">
        <f t="shared" si="52"/>
        <v>Please complete all cells in row</v>
      </c>
      <c r="S84" s="726"/>
      <c r="T84" s="247">
        <f t="shared" si="53"/>
        <v>1</v>
      </c>
      <c r="U84" s="247">
        <f t="shared" si="53"/>
        <v>1</v>
      </c>
      <c r="V84" s="247">
        <f t="shared" si="53"/>
        <v>1</v>
      </c>
      <c r="W84" s="247">
        <f t="shared" si="53"/>
        <v>1</v>
      </c>
      <c r="X84" s="171"/>
      <c r="Y84" s="247">
        <f t="shared" si="54"/>
        <v>1</v>
      </c>
      <c r="Z84" s="247">
        <f t="shared" si="54"/>
        <v>1</v>
      </c>
      <c r="AA84" s="171"/>
      <c r="AB84" s="171"/>
      <c r="AC84" s="726"/>
      <c r="AD84" s="171"/>
      <c r="AE84" s="360" t="s">
        <v>4880</v>
      </c>
      <c r="AF84" s="851" t="s">
        <v>5126</v>
      </c>
      <c r="AG84" s="797" t="s">
        <v>5127</v>
      </c>
      <c r="AH84" s="797" t="s">
        <v>5128</v>
      </c>
      <c r="AI84" s="797" t="s">
        <v>5129</v>
      </c>
      <c r="AJ84" s="852" t="s">
        <v>5130</v>
      </c>
      <c r="AK84" s="797" t="s">
        <v>5131</v>
      </c>
      <c r="AL84" s="797" t="s">
        <v>5132</v>
      </c>
      <c r="AM84" s="864"/>
      <c r="AN84" s="865"/>
      <c r="AO84" s="850"/>
      <c r="AP84" s="171"/>
      <c r="AQ84" s="171"/>
      <c r="AR84" s="171"/>
      <c r="AS84" s="171"/>
    </row>
    <row r="85" spans="1:45" s="3" customFormat="1" ht="15.75" customHeight="1">
      <c r="A85" s="171"/>
      <c r="B85" s="360" t="s">
        <v>4889</v>
      </c>
      <c r="C85" s="1739"/>
      <c r="D85" s="624"/>
      <c r="E85" s="624"/>
      <c r="F85" s="624"/>
      <c r="G85" s="1370">
        <f t="shared" si="51"/>
        <v>0</v>
      </c>
      <c r="H85" s="624"/>
      <c r="I85" s="624"/>
      <c r="J85" s="1391"/>
      <c r="K85" s="1392"/>
      <c r="L85" s="171"/>
      <c r="M85" s="252" t="s">
        <v>5133</v>
      </c>
      <c r="N85" s="171"/>
      <c r="O85" s="253"/>
      <c r="P85" s="174"/>
      <c r="Q85" s="825"/>
      <c r="R85" s="246" t="str">
        <f t="shared" si="52"/>
        <v>Please complete all cells in row</v>
      </c>
      <c r="S85" s="726"/>
      <c r="T85" s="247">
        <f t="shared" si="53"/>
        <v>1</v>
      </c>
      <c r="U85" s="247">
        <f t="shared" si="53"/>
        <v>1</v>
      </c>
      <c r="V85" s="247">
        <f t="shared" si="53"/>
        <v>1</v>
      </c>
      <c r="W85" s="247">
        <f t="shared" si="53"/>
        <v>1</v>
      </c>
      <c r="X85" s="171"/>
      <c r="Y85" s="247">
        <f t="shared" si="54"/>
        <v>1</v>
      </c>
      <c r="Z85" s="247">
        <f t="shared" si="54"/>
        <v>1</v>
      </c>
      <c r="AA85" s="171"/>
      <c r="AB85" s="171"/>
      <c r="AC85" s="726"/>
      <c r="AD85" s="171"/>
      <c r="AE85" s="360" t="s">
        <v>4889</v>
      </c>
      <c r="AF85" s="851" t="s">
        <v>5134</v>
      </c>
      <c r="AG85" s="797" t="s">
        <v>5135</v>
      </c>
      <c r="AH85" s="797" t="s">
        <v>5136</v>
      </c>
      <c r="AI85" s="797" t="s">
        <v>5137</v>
      </c>
      <c r="AJ85" s="852" t="s">
        <v>5138</v>
      </c>
      <c r="AK85" s="797" t="s">
        <v>5139</v>
      </c>
      <c r="AL85" s="797" t="s">
        <v>5140</v>
      </c>
      <c r="AM85" s="864"/>
      <c r="AN85" s="865"/>
      <c r="AO85" s="850"/>
      <c r="AP85" s="171"/>
      <c r="AQ85" s="171"/>
      <c r="AR85" s="171"/>
      <c r="AS85" s="171"/>
    </row>
    <row r="86" spans="1:45" s="3" customFormat="1" ht="15.75" customHeight="1">
      <c r="A86" s="171"/>
      <c r="B86" s="360" t="s">
        <v>4898</v>
      </c>
      <c r="C86" s="1739"/>
      <c r="D86" s="624"/>
      <c r="E86" s="624"/>
      <c r="F86" s="624"/>
      <c r="G86" s="1370">
        <f t="shared" si="51"/>
        <v>0</v>
      </c>
      <c r="H86" s="624"/>
      <c r="I86" s="624"/>
      <c r="J86" s="1391"/>
      <c r="K86" s="1392"/>
      <c r="L86" s="171"/>
      <c r="M86" s="252" t="s">
        <v>5141</v>
      </c>
      <c r="N86" s="171"/>
      <c r="O86" s="253"/>
      <c r="P86" s="174"/>
      <c r="Q86" s="825"/>
      <c r="R86" s="246" t="str">
        <f t="shared" si="52"/>
        <v>Please complete all cells in row</v>
      </c>
      <c r="S86" s="726"/>
      <c r="T86" s="247">
        <f t="shared" si="53"/>
        <v>1</v>
      </c>
      <c r="U86" s="247">
        <f t="shared" si="53"/>
        <v>1</v>
      </c>
      <c r="V86" s="247">
        <f t="shared" si="53"/>
        <v>1</v>
      </c>
      <c r="W86" s="247">
        <f t="shared" si="53"/>
        <v>1</v>
      </c>
      <c r="X86" s="171"/>
      <c r="Y86" s="247">
        <f t="shared" si="54"/>
        <v>1</v>
      </c>
      <c r="Z86" s="247">
        <f t="shared" si="54"/>
        <v>1</v>
      </c>
      <c r="AA86" s="171"/>
      <c r="AB86" s="171"/>
      <c r="AC86" s="726"/>
      <c r="AD86" s="171"/>
      <c r="AE86" s="360" t="s">
        <v>4898</v>
      </c>
      <c r="AF86" s="851" t="s">
        <v>5142</v>
      </c>
      <c r="AG86" s="797" t="s">
        <v>5143</v>
      </c>
      <c r="AH86" s="797" t="s">
        <v>5144</v>
      </c>
      <c r="AI86" s="797" t="s">
        <v>5145</v>
      </c>
      <c r="AJ86" s="852" t="s">
        <v>5146</v>
      </c>
      <c r="AK86" s="797" t="s">
        <v>5147</v>
      </c>
      <c r="AL86" s="797" t="s">
        <v>5148</v>
      </c>
      <c r="AM86" s="864"/>
      <c r="AN86" s="865"/>
      <c r="AO86" s="850"/>
      <c r="AP86" s="171"/>
      <c r="AQ86" s="171"/>
      <c r="AR86" s="171"/>
      <c r="AS86" s="171"/>
    </row>
    <row r="87" spans="1:45" s="3" customFormat="1" ht="15.75" customHeight="1">
      <c r="A87" s="171"/>
      <c r="B87" s="360" t="s">
        <v>4907</v>
      </c>
      <c r="C87" s="1739"/>
      <c r="D87" s="624"/>
      <c r="E87" s="624"/>
      <c r="F87" s="624"/>
      <c r="G87" s="1370">
        <f t="shared" si="51"/>
        <v>0</v>
      </c>
      <c r="H87" s="624"/>
      <c r="I87" s="624"/>
      <c r="J87" s="1391"/>
      <c r="K87" s="1392"/>
      <c r="L87" s="171"/>
      <c r="M87" s="252" t="s">
        <v>5149</v>
      </c>
      <c r="N87" s="171"/>
      <c r="O87" s="253"/>
      <c r="P87" s="171"/>
      <c r="Q87" s="726"/>
      <c r="R87" s="246" t="str">
        <f t="shared" si="52"/>
        <v>Please complete all cells in row</v>
      </c>
      <c r="S87" s="726"/>
      <c r="T87" s="247">
        <f t="shared" si="53"/>
        <v>1</v>
      </c>
      <c r="U87" s="247">
        <f t="shared" si="53"/>
        <v>1</v>
      </c>
      <c r="V87" s="247">
        <f t="shared" si="53"/>
        <v>1</v>
      </c>
      <c r="W87" s="247">
        <f t="shared" si="53"/>
        <v>1</v>
      </c>
      <c r="X87" s="171"/>
      <c r="Y87" s="247">
        <f t="shared" si="54"/>
        <v>1</v>
      </c>
      <c r="Z87" s="247">
        <f t="shared" si="54"/>
        <v>1</v>
      </c>
      <c r="AA87" s="171"/>
      <c r="AB87" s="171"/>
      <c r="AC87" s="726"/>
      <c r="AD87" s="171"/>
      <c r="AE87" s="360" t="s">
        <v>4907</v>
      </c>
      <c r="AF87" s="851" t="s">
        <v>5150</v>
      </c>
      <c r="AG87" s="797" t="s">
        <v>5151</v>
      </c>
      <c r="AH87" s="797" t="s">
        <v>5152</v>
      </c>
      <c r="AI87" s="797" t="s">
        <v>5153</v>
      </c>
      <c r="AJ87" s="852" t="s">
        <v>5154</v>
      </c>
      <c r="AK87" s="797" t="s">
        <v>5155</v>
      </c>
      <c r="AL87" s="797" t="s">
        <v>5156</v>
      </c>
      <c r="AM87" s="864"/>
      <c r="AN87" s="865"/>
      <c r="AO87" s="850"/>
      <c r="AP87" s="171"/>
      <c r="AQ87" s="171"/>
      <c r="AR87" s="171"/>
      <c r="AS87" s="171"/>
    </row>
    <row r="88" spans="1:45" s="3" customFormat="1" ht="15.75" customHeight="1" thickBot="1">
      <c r="A88" s="2575" t="s">
        <v>773</v>
      </c>
      <c r="B88" s="363" t="s">
        <v>891</v>
      </c>
      <c r="C88" s="1720">
        <f>IFERROR(SUM(C81:C87), 0)</f>
        <v>0</v>
      </c>
      <c r="D88" s="1362">
        <f>IFERROR(SUM(D81:D87), 0)</f>
        <v>0</v>
      </c>
      <c r="E88" s="1362">
        <f>IFERROR(SUM(E81:E87), 0)</f>
        <v>0</v>
      </c>
      <c r="F88" s="1362">
        <f>IFERROR(SUM(F81:F87), 0)</f>
        <v>0</v>
      </c>
      <c r="G88" s="1362">
        <f t="shared" si="51"/>
        <v>0</v>
      </c>
      <c r="H88" s="1362">
        <f>IFERROR(SUM(H81:H87), 0)</f>
        <v>0</v>
      </c>
      <c r="I88" s="1362">
        <f>IFERROR(SUM(I81:I87), 0)</f>
        <v>0</v>
      </c>
      <c r="J88" s="1386"/>
      <c r="K88" s="1387"/>
      <c r="L88" s="171"/>
      <c r="M88" s="315" t="s">
        <v>5157</v>
      </c>
      <c r="N88" s="171"/>
      <c r="O88" s="264"/>
      <c r="P88" s="171"/>
      <c r="Q88" s="726"/>
      <c r="R88" s="246"/>
      <c r="S88" s="726"/>
      <c r="T88" s="171"/>
      <c r="U88" s="171"/>
      <c r="V88" s="171"/>
      <c r="W88" s="171"/>
      <c r="X88" s="171"/>
      <c r="Y88" s="171"/>
      <c r="Z88" s="171"/>
      <c r="AA88" s="171"/>
      <c r="AB88" s="171"/>
      <c r="AC88" s="726"/>
      <c r="AD88" s="171"/>
      <c r="AE88" s="363" t="s">
        <v>891</v>
      </c>
      <c r="AF88" s="854" t="s">
        <v>5158</v>
      </c>
      <c r="AG88" s="609" t="s">
        <v>5159</v>
      </c>
      <c r="AH88" s="609" t="s">
        <v>5160</v>
      </c>
      <c r="AI88" s="609" t="s">
        <v>5161</v>
      </c>
      <c r="AJ88" s="609" t="s">
        <v>5162</v>
      </c>
      <c r="AK88" s="609" t="s">
        <v>5163</v>
      </c>
      <c r="AL88" s="609" t="s">
        <v>5164</v>
      </c>
      <c r="AM88" s="855"/>
      <c r="AN88" s="856"/>
      <c r="AO88" s="850"/>
      <c r="AP88" s="171"/>
      <c r="AQ88" s="171"/>
      <c r="AR88" s="171"/>
      <c r="AS88" s="171"/>
    </row>
    <row r="89" spans="1:45" s="3" customFormat="1" ht="15.75" customHeight="1" thickTop="1" thickBot="1">
      <c r="A89" s="171"/>
      <c r="B89" s="845"/>
      <c r="C89" s="1378"/>
      <c r="D89" s="1380"/>
      <c r="E89" s="1380"/>
      <c r="F89" s="1380"/>
      <c r="G89" s="1719"/>
      <c r="H89" s="1380"/>
      <c r="I89" s="1380"/>
      <c r="J89" s="1388"/>
      <c r="K89" s="1388"/>
      <c r="L89" s="171"/>
      <c r="M89" s="222" t="s">
        <v>3600</v>
      </c>
      <c r="N89" s="171"/>
      <c r="O89" s="171"/>
      <c r="P89" s="171"/>
      <c r="Q89" s="726"/>
      <c r="R89" s="246"/>
      <c r="S89" s="726"/>
      <c r="T89" s="171"/>
      <c r="U89" s="171"/>
      <c r="V89" s="171"/>
      <c r="W89" s="171"/>
      <c r="X89" s="171"/>
      <c r="Y89" s="171"/>
      <c r="Z89" s="171"/>
      <c r="AA89" s="171"/>
      <c r="AB89" s="171"/>
      <c r="AC89" s="726"/>
      <c r="AD89" s="171"/>
      <c r="AE89" s="845"/>
      <c r="AF89" s="845"/>
      <c r="AG89" s="866"/>
      <c r="AH89" s="866"/>
      <c r="AI89" s="866"/>
      <c r="AJ89" s="866"/>
      <c r="AK89" s="866"/>
      <c r="AL89" s="866"/>
      <c r="AM89" s="861"/>
      <c r="AN89" s="861"/>
      <c r="AO89" s="223"/>
      <c r="AP89" s="171"/>
      <c r="AQ89" s="171"/>
      <c r="AR89" s="171"/>
      <c r="AS89" s="171"/>
    </row>
    <row r="90" spans="1:45" s="3" customFormat="1" ht="15.75" customHeight="1" thickTop="1" thickBot="1">
      <c r="A90" s="171"/>
      <c r="B90" s="352" t="s">
        <v>4924</v>
      </c>
      <c r="C90" s="654"/>
      <c r="D90" s="1376"/>
      <c r="E90" s="1376"/>
      <c r="F90" s="1376"/>
      <c r="G90" s="1376"/>
      <c r="H90" s="1376"/>
      <c r="I90" s="1376"/>
      <c r="J90" s="1388"/>
      <c r="K90" s="1388"/>
      <c r="L90" s="171"/>
      <c r="M90" s="222" t="s">
        <v>3600</v>
      </c>
      <c r="N90" s="171"/>
      <c r="O90" s="171"/>
      <c r="P90" s="171"/>
      <c r="Q90" s="726"/>
      <c r="R90" s="246"/>
      <c r="S90" s="726"/>
      <c r="T90" s="171"/>
      <c r="U90" s="171"/>
      <c r="V90" s="171"/>
      <c r="W90" s="171"/>
      <c r="X90" s="171"/>
      <c r="Y90" s="171"/>
      <c r="Z90" s="171"/>
      <c r="AA90" s="171"/>
      <c r="AB90" s="171"/>
      <c r="AC90" s="726"/>
      <c r="AD90" s="171"/>
      <c r="AE90" s="352" t="s">
        <v>4924</v>
      </c>
      <c r="AF90" s="353"/>
      <c r="AG90" s="860"/>
      <c r="AH90" s="860"/>
      <c r="AI90" s="860"/>
      <c r="AJ90" s="860"/>
      <c r="AK90" s="860"/>
      <c r="AL90" s="860"/>
      <c r="AM90" s="861"/>
      <c r="AN90" s="861"/>
      <c r="AO90" s="223"/>
      <c r="AP90" s="171"/>
      <c r="AQ90" s="171"/>
      <c r="AR90" s="171"/>
      <c r="AS90" s="171"/>
    </row>
    <row r="91" spans="1:45" s="7" customFormat="1" ht="15.75" customHeight="1" thickTop="1" thickBot="1">
      <c r="A91" s="2575" t="s">
        <v>675</v>
      </c>
      <c r="B91" s="377" t="s">
        <v>4924</v>
      </c>
      <c r="C91" s="628"/>
      <c r="D91" s="628"/>
      <c r="E91" s="628"/>
      <c r="F91" s="628"/>
      <c r="G91" s="1359">
        <f>IFERROR(SUM(C91:F91),0)</f>
        <v>0</v>
      </c>
      <c r="H91" s="628"/>
      <c r="I91" s="628"/>
      <c r="J91" s="1393"/>
      <c r="K91" s="1394"/>
      <c r="L91" s="171"/>
      <c r="M91" s="333" t="s">
        <v>5165</v>
      </c>
      <c r="N91" s="171"/>
      <c r="O91" s="871"/>
      <c r="P91" s="348"/>
      <c r="Q91" s="723"/>
      <c r="R91" s="246" t="str">
        <f>IF( SUM( T91:AA91 ) = 0, 0, $T$10 )</f>
        <v>Please complete all cells in row</v>
      </c>
      <c r="S91" s="723"/>
      <c r="T91" s="247">
        <f xml:space="preserve"> IF( ISNUMBER(C91), 0, 1 )</f>
        <v>1</v>
      </c>
      <c r="U91" s="247">
        <f xml:space="preserve"> IF( ISNUMBER(D91), 0, 1 )</f>
        <v>1</v>
      </c>
      <c r="V91" s="247">
        <f xml:space="preserve"> IF( ISNUMBER(E91), 0, 1 )</f>
        <v>1</v>
      </c>
      <c r="W91" s="247">
        <f xml:space="preserve"> IF( ISNUMBER(F91), 0, 1 )</f>
        <v>1</v>
      </c>
      <c r="X91" s="171"/>
      <c r="Y91" s="247">
        <f xml:space="preserve"> IF( ISNUMBER(H91), 0, 1 )</f>
        <v>1</v>
      </c>
      <c r="Z91" s="247">
        <f xml:space="preserve"> IF( ISNUMBER(I91), 0, 1 )</f>
        <v>1</v>
      </c>
      <c r="AA91" s="171"/>
      <c r="AB91" s="171"/>
      <c r="AC91" s="723"/>
      <c r="AD91" s="348"/>
      <c r="AE91" s="377" t="s">
        <v>4924</v>
      </c>
      <c r="AF91" s="867" t="s">
        <v>5166</v>
      </c>
      <c r="AG91" s="867" t="s">
        <v>5167</v>
      </c>
      <c r="AH91" s="867" t="s">
        <v>5168</v>
      </c>
      <c r="AI91" s="867" t="s">
        <v>5169</v>
      </c>
      <c r="AJ91" s="868" t="s">
        <v>5170</v>
      </c>
      <c r="AK91" s="867" t="s">
        <v>5171</v>
      </c>
      <c r="AL91" s="867" t="s">
        <v>5172</v>
      </c>
      <c r="AM91" s="869"/>
      <c r="AN91" s="870"/>
      <c r="AO91" s="850"/>
      <c r="AP91" s="348"/>
      <c r="AQ91" s="348"/>
      <c r="AR91" s="348"/>
      <c r="AS91" s="348"/>
    </row>
    <row r="92" spans="1:45" s="3" customFormat="1" ht="15.75" customHeight="1" thickTop="1" thickBot="1">
      <c r="A92" s="171"/>
      <c r="B92" s="872"/>
      <c r="C92" s="1740"/>
      <c r="D92" s="1741"/>
      <c r="E92" s="1741"/>
      <c r="F92" s="1741"/>
      <c r="G92" s="1381"/>
      <c r="H92" s="1381"/>
      <c r="I92" s="1381"/>
      <c r="J92" s="1388"/>
      <c r="K92" s="1388"/>
      <c r="L92" s="171"/>
      <c r="M92" s="222" t="s">
        <v>3600</v>
      </c>
      <c r="N92" s="171"/>
      <c r="O92" s="171"/>
      <c r="P92" s="171"/>
      <c r="Q92" s="726"/>
      <c r="R92" s="246"/>
      <c r="S92" s="726"/>
      <c r="T92" s="171"/>
      <c r="U92" s="171"/>
      <c r="V92" s="171"/>
      <c r="W92" s="171"/>
      <c r="X92" s="171"/>
      <c r="Y92" s="171"/>
      <c r="Z92" s="171"/>
      <c r="AA92" s="171"/>
      <c r="AB92" s="171"/>
      <c r="AC92" s="726"/>
      <c r="AD92" s="171"/>
      <c r="AE92" s="872"/>
      <c r="AF92" s="872"/>
      <c r="AG92" s="873"/>
      <c r="AH92" s="873"/>
      <c r="AI92" s="873"/>
      <c r="AJ92" s="873"/>
      <c r="AK92" s="873"/>
      <c r="AL92" s="873"/>
      <c r="AM92" s="861"/>
      <c r="AN92" s="861"/>
      <c r="AO92" s="223"/>
      <c r="AP92" s="171"/>
      <c r="AQ92" s="171"/>
      <c r="AR92" s="171"/>
      <c r="AS92" s="171"/>
    </row>
    <row r="93" spans="1:45" s="7" customFormat="1" ht="15.75" customHeight="1" thickTop="1" thickBot="1">
      <c r="A93" s="2575" t="s">
        <v>773</v>
      </c>
      <c r="B93" s="377" t="s">
        <v>4933</v>
      </c>
      <c r="C93" s="1721">
        <f>IFERROR(SUM(C64,C71,C78,C88,C91), 0)</f>
        <v>0</v>
      </c>
      <c r="D93" s="1359">
        <f>IFERROR(SUM(D64,D71,D78,D88,D91), 0)</f>
        <v>0</v>
      </c>
      <c r="E93" s="1359">
        <f>IFERROR(SUM(E64,E71,E78,E88,E91), 0)</f>
        <v>0</v>
      </c>
      <c r="F93" s="1359">
        <f>IFERROR(SUM(F64,F71,F78,F88,F91), 0)</f>
        <v>0</v>
      </c>
      <c r="G93" s="1359">
        <f>IFERROR(SUM(C93:F93),0)</f>
        <v>0</v>
      </c>
      <c r="H93" s="1359">
        <f>IFERROR(SUM(H64,H71,H78,H88,H91), 0)</f>
        <v>0</v>
      </c>
      <c r="I93" s="1359">
        <f>IFERROR(SUM(I64,I71,I78,I88,I91), 0)</f>
        <v>0</v>
      </c>
      <c r="J93" s="1395"/>
      <c r="K93" s="1396"/>
      <c r="L93" s="348"/>
      <c r="M93" s="333" t="s">
        <v>5173</v>
      </c>
      <c r="N93" s="171"/>
      <c r="O93" s="871"/>
      <c r="P93" s="348"/>
      <c r="Q93" s="723"/>
      <c r="R93" s="246"/>
      <c r="S93" s="723"/>
      <c r="T93" s="171"/>
      <c r="U93" s="171"/>
      <c r="V93" s="171"/>
      <c r="W93" s="171"/>
      <c r="X93" s="171"/>
      <c r="Y93" s="171"/>
      <c r="Z93" s="171"/>
      <c r="AA93" s="171"/>
      <c r="AB93" s="171"/>
      <c r="AC93" s="723"/>
      <c r="AD93" s="348"/>
      <c r="AE93" s="377" t="s">
        <v>4933</v>
      </c>
      <c r="AF93" s="874" t="s">
        <v>5174</v>
      </c>
      <c r="AG93" s="331" t="s">
        <v>5175</v>
      </c>
      <c r="AH93" s="331" t="s">
        <v>5176</v>
      </c>
      <c r="AI93" s="331" t="s">
        <v>5177</v>
      </c>
      <c r="AJ93" s="331" t="s">
        <v>5178</v>
      </c>
      <c r="AK93" s="331" t="s">
        <v>5179</v>
      </c>
      <c r="AL93" s="331" t="s">
        <v>5180</v>
      </c>
      <c r="AM93" s="875"/>
      <c r="AN93" s="876"/>
      <c r="AO93" s="850"/>
      <c r="AP93" s="348"/>
      <c r="AQ93" s="348"/>
      <c r="AR93" s="348"/>
      <c r="AS93" s="348"/>
    </row>
    <row r="94" spans="1:45" s="3" customFormat="1" ht="17.25" thickTop="1" thickBot="1">
      <c r="A94" s="171"/>
      <c r="B94" s="877"/>
      <c r="C94" s="877"/>
      <c r="D94" s="171"/>
      <c r="E94" s="171"/>
      <c r="F94" s="171"/>
      <c r="G94" s="171"/>
      <c r="H94" s="171"/>
      <c r="I94" s="171"/>
      <c r="J94" s="171"/>
      <c r="K94" s="171"/>
      <c r="L94" s="171"/>
      <c r="M94" s="661"/>
      <c r="N94" s="171"/>
      <c r="O94" s="171"/>
      <c r="P94" s="171"/>
      <c r="Q94" s="171"/>
      <c r="R94" s="246"/>
      <c r="S94" s="171"/>
      <c r="T94" s="171"/>
      <c r="U94" s="171"/>
      <c r="V94" s="171"/>
      <c r="W94" s="171"/>
      <c r="X94" s="171"/>
      <c r="Y94" s="171"/>
      <c r="Z94" s="171"/>
      <c r="AA94" s="171"/>
      <c r="AB94" s="171"/>
      <c r="AC94" s="171"/>
      <c r="AD94" s="171"/>
      <c r="AE94" s="877"/>
      <c r="AF94" s="877"/>
      <c r="AG94" s="171"/>
      <c r="AH94" s="171"/>
      <c r="AI94" s="171"/>
      <c r="AJ94" s="171"/>
      <c r="AK94" s="171"/>
      <c r="AL94" s="171"/>
      <c r="AM94" s="171"/>
      <c r="AN94" s="171"/>
      <c r="AO94" s="823"/>
      <c r="AP94" s="171"/>
      <c r="AQ94" s="171"/>
      <c r="AR94" s="171"/>
      <c r="AS94" s="171"/>
    </row>
    <row r="95" spans="1:45" s="3" customFormat="1" ht="16.149999999999999" customHeight="1" thickTop="1">
      <c r="A95" s="171"/>
      <c r="B95" s="3282" t="s">
        <v>660</v>
      </c>
      <c r="C95" s="3238" t="s">
        <v>5181</v>
      </c>
      <c r="D95" s="3238"/>
      <c r="E95" s="3238"/>
      <c r="F95" s="3238"/>
      <c r="G95" s="3238"/>
      <c r="H95" s="3238"/>
      <c r="I95" s="3238"/>
      <c r="J95" s="3238"/>
      <c r="K95" s="3240"/>
      <c r="L95" s="583"/>
      <c r="M95" s="171"/>
      <c r="N95" s="171"/>
      <c r="O95" s="171"/>
      <c r="P95" s="583"/>
      <c r="Q95" s="799"/>
      <c r="R95" s="246"/>
      <c r="S95" s="799"/>
      <c r="T95" s="583"/>
      <c r="U95" s="583"/>
      <c r="V95" s="583"/>
      <c r="W95" s="583"/>
      <c r="X95" s="583"/>
      <c r="Y95" s="583"/>
      <c r="Z95" s="583"/>
      <c r="AA95" s="583"/>
      <c r="AB95" s="583"/>
      <c r="AC95" s="799"/>
      <c r="AD95" s="583"/>
      <c r="AE95" s="3282" t="s">
        <v>660</v>
      </c>
      <c r="AF95" s="3238" t="s">
        <v>5181</v>
      </c>
      <c r="AG95" s="3238"/>
      <c r="AH95" s="3238"/>
      <c r="AI95" s="3238"/>
      <c r="AJ95" s="3238"/>
      <c r="AK95" s="3238"/>
      <c r="AL95" s="3238"/>
      <c r="AM95" s="3238"/>
      <c r="AN95" s="3240"/>
      <c r="AO95" s="279"/>
      <c r="AP95" s="171"/>
      <c r="AQ95" s="171"/>
      <c r="AR95" s="171"/>
      <c r="AS95" s="171"/>
    </row>
    <row r="96" spans="1:45" s="3" customFormat="1">
      <c r="A96" s="171"/>
      <c r="B96" s="3385"/>
      <c r="C96" s="3415" t="s">
        <v>4664</v>
      </c>
      <c r="D96" s="3415"/>
      <c r="E96" s="3415"/>
      <c r="F96" s="3415"/>
      <c r="G96" s="3415" t="s">
        <v>4665</v>
      </c>
      <c r="H96" s="3415"/>
      <c r="I96" s="3415" t="s">
        <v>4666</v>
      </c>
      <c r="J96" s="3415" t="s">
        <v>4667</v>
      </c>
      <c r="K96" s="3416"/>
      <c r="L96" s="171"/>
      <c r="M96" s="171"/>
      <c r="N96" s="171"/>
      <c r="O96" s="171"/>
      <c r="P96" s="171"/>
      <c r="Q96" s="726"/>
      <c r="R96" s="246"/>
      <c r="S96" s="726"/>
      <c r="T96" s="171"/>
      <c r="U96" s="171"/>
      <c r="V96" s="171"/>
      <c r="W96" s="171"/>
      <c r="X96" s="171"/>
      <c r="Y96" s="171"/>
      <c r="Z96" s="171"/>
      <c r="AA96" s="171"/>
      <c r="AB96" s="171"/>
      <c r="AC96" s="726"/>
      <c r="AD96" s="171"/>
      <c r="AE96" s="3385"/>
      <c r="AF96" s="3415" t="s">
        <v>4664</v>
      </c>
      <c r="AG96" s="3415"/>
      <c r="AH96" s="3415"/>
      <c r="AI96" s="3415"/>
      <c r="AJ96" s="3415" t="s">
        <v>4665</v>
      </c>
      <c r="AK96" s="3415"/>
      <c r="AL96" s="3415" t="s">
        <v>4666</v>
      </c>
      <c r="AM96" s="3415" t="s">
        <v>4667</v>
      </c>
      <c r="AN96" s="3416"/>
      <c r="AO96" s="279"/>
      <c r="AP96" s="171"/>
      <c r="AQ96" s="171"/>
      <c r="AR96" s="171"/>
      <c r="AS96" s="171"/>
    </row>
    <row r="97" spans="1:45" s="3" customFormat="1" ht="30">
      <c r="A97" s="171"/>
      <c r="B97" s="3385"/>
      <c r="C97" s="384" t="s">
        <v>4668</v>
      </c>
      <c r="D97" s="384" t="s">
        <v>4669</v>
      </c>
      <c r="E97" s="384" t="s">
        <v>4670</v>
      </c>
      <c r="F97" s="384" t="s">
        <v>4671</v>
      </c>
      <c r="G97" s="384" t="s">
        <v>4672</v>
      </c>
      <c r="H97" s="384" t="s">
        <v>4673</v>
      </c>
      <c r="I97" s="3415"/>
      <c r="J97" s="384" t="s">
        <v>4674</v>
      </c>
      <c r="K97" s="385" t="s">
        <v>4675</v>
      </c>
      <c r="L97" s="171"/>
      <c r="M97" s="171"/>
      <c r="N97" s="171"/>
      <c r="O97" s="171"/>
      <c r="P97" s="171"/>
      <c r="Q97" s="726"/>
      <c r="R97" s="246"/>
      <c r="S97" s="726"/>
      <c r="T97" s="171"/>
      <c r="U97" s="171"/>
      <c r="V97" s="171"/>
      <c r="W97" s="171"/>
      <c r="X97" s="171"/>
      <c r="Y97" s="171"/>
      <c r="Z97" s="171"/>
      <c r="AA97" s="171"/>
      <c r="AB97" s="171"/>
      <c r="AC97" s="726"/>
      <c r="AD97" s="171"/>
      <c r="AE97" s="3385"/>
      <c r="AF97" s="384" t="s">
        <v>4668</v>
      </c>
      <c r="AG97" s="384" t="s">
        <v>4669</v>
      </c>
      <c r="AH97" s="384" t="s">
        <v>4670</v>
      </c>
      <c r="AI97" s="384" t="s">
        <v>4671</v>
      </c>
      <c r="AJ97" s="384" t="s">
        <v>4672</v>
      </c>
      <c r="AK97" s="384" t="s">
        <v>4673</v>
      </c>
      <c r="AL97" s="3415"/>
      <c r="AM97" s="384" t="s">
        <v>4674</v>
      </c>
      <c r="AN97" s="385" t="s">
        <v>4675</v>
      </c>
      <c r="AO97" s="279"/>
      <c r="AP97" s="171"/>
      <c r="AQ97" s="171"/>
      <c r="AR97" s="171"/>
      <c r="AS97" s="171"/>
    </row>
    <row r="98" spans="1:45" s="3" customFormat="1" ht="16.149999999999999" customHeight="1">
      <c r="A98" s="171"/>
      <c r="B98" s="386" t="s">
        <v>661</v>
      </c>
      <c r="C98" s="384" t="s">
        <v>677</v>
      </c>
      <c r="D98" s="384" t="s">
        <v>677</v>
      </c>
      <c r="E98" s="384" t="s">
        <v>677</v>
      </c>
      <c r="F98" s="384" t="s">
        <v>677</v>
      </c>
      <c r="G98" s="384" t="s">
        <v>677</v>
      </c>
      <c r="H98" s="384" t="s">
        <v>677</v>
      </c>
      <c r="I98" s="384" t="s">
        <v>677</v>
      </c>
      <c r="J98" s="384" t="s">
        <v>1281</v>
      </c>
      <c r="K98" s="385" t="s">
        <v>1281</v>
      </c>
      <c r="L98" s="171"/>
      <c r="M98" s="171"/>
      <c r="N98" s="171"/>
      <c r="O98" s="171"/>
      <c r="P98" s="171"/>
      <c r="Q98" s="726"/>
      <c r="R98" s="246"/>
      <c r="S98" s="726"/>
      <c r="T98" s="171"/>
      <c r="U98" s="171"/>
      <c r="V98" s="171"/>
      <c r="W98" s="171"/>
      <c r="X98" s="171"/>
      <c r="Y98" s="171"/>
      <c r="Z98" s="171"/>
      <c r="AA98" s="171"/>
      <c r="AB98" s="171"/>
      <c r="AC98" s="726"/>
      <c r="AD98" s="171"/>
      <c r="AE98" s="386" t="s">
        <v>661</v>
      </c>
      <c r="AF98" s="384" t="s">
        <v>677</v>
      </c>
      <c r="AG98" s="384" t="s">
        <v>677</v>
      </c>
      <c r="AH98" s="384" t="s">
        <v>677</v>
      </c>
      <c r="AI98" s="384" t="s">
        <v>677</v>
      </c>
      <c r="AJ98" s="384" t="s">
        <v>677</v>
      </c>
      <c r="AK98" s="384" t="s">
        <v>677</v>
      </c>
      <c r="AL98" s="384" t="s">
        <v>677</v>
      </c>
      <c r="AM98" s="384" t="s">
        <v>1281</v>
      </c>
      <c r="AN98" s="385" t="s">
        <v>1281</v>
      </c>
      <c r="AO98" s="279"/>
      <c r="AP98" s="171"/>
      <c r="AQ98" s="171"/>
      <c r="AR98" s="171"/>
      <c r="AS98" s="171"/>
    </row>
    <row r="99" spans="1:45" s="3" customFormat="1" ht="16.5" thickBot="1">
      <c r="A99" s="171"/>
      <c r="B99" s="387" t="s">
        <v>662</v>
      </c>
      <c r="C99" s="233">
        <v>3</v>
      </c>
      <c r="D99" s="233">
        <v>3</v>
      </c>
      <c r="E99" s="233">
        <v>3</v>
      </c>
      <c r="F99" s="233">
        <v>3</v>
      </c>
      <c r="G99" s="233">
        <v>3</v>
      </c>
      <c r="H99" s="233">
        <v>3</v>
      </c>
      <c r="I99" s="233">
        <v>3</v>
      </c>
      <c r="J99" s="233">
        <v>3</v>
      </c>
      <c r="K99" s="602">
        <v>3</v>
      </c>
      <c r="L99" s="171"/>
      <c r="M99" s="171"/>
      <c r="N99" s="171"/>
      <c r="O99" s="171"/>
      <c r="P99" s="171"/>
      <c r="Q99" s="726"/>
      <c r="R99" s="246"/>
      <c r="S99" s="726"/>
      <c r="T99" s="3232" t="s">
        <v>659</v>
      </c>
      <c r="U99" s="3232"/>
      <c r="V99" s="3397"/>
      <c r="W99" s="3397"/>
      <c r="X99" s="3397"/>
      <c r="Y99" s="3397"/>
      <c r="Z99" s="3397"/>
      <c r="AA99" s="3397"/>
      <c r="AB99" s="219"/>
      <c r="AC99" s="726"/>
      <c r="AD99" s="171"/>
      <c r="AE99" s="387" t="s">
        <v>662</v>
      </c>
      <c r="AF99" s="233">
        <v>3</v>
      </c>
      <c r="AG99" s="233">
        <v>3</v>
      </c>
      <c r="AH99" s="233">
        <v>3</v>
      </c>
      <c r="AI99" s="233">
        <v>3</v>
      </c>
      <c r="AJ99" s="233">
        <v>3</v>
      </c>
      <c r="AK99" s="233">
        <v>3</v>
      </c>
      <c r="AL99" s="233">
        <v>3</v>
      </c>
      <c r="AM99" s="233">
        <v>3</v>
      </c>
      <c r="AN99" s="602">
        <v>3</v>
      </c>
      <c r="AO99" s="171"/>
      <c r="AP99" s="171"/>
      <c r="AQ99" s="171"/>
      <c r="AR99" s="171"/>
      <c r="AS99" s="171"/>
    </row>
    <row r="100" spans="1:45" s="3" customFormat="1" ht="17.25" thickTop="1" thickBot="1">
      <c r="A100" s="171"/>
      <c r="B100" s="845"/>
      <c r="C100" s="845"/>
      <c r="D100" s="846"/>
      <c r="E100" s="846"/>
      <c r="F100" s="846"/>
      <c r="G100" s="846"/>
      <c r="H100" s="846"/>
      <c r="I100" s="846"/>
      <c r="J100" s="846"/>
      <c r="K100" s="846"/>
      <c r="L100" s="171"/>
      <c r="M100" s="171"/>
      <c r="N100" s="171"/>
      <c r="O100" s="171"/>
      <c r="P100" s="171"/>
      <c r="Q100" s="726"/>
      <c r="R100" s="246"/>
      <c r="S100" s="726"/>
      <c r="T100" s="231" t="s">
        <v>668</v>
      </c>
      <c r="U100" s="214"/>
      <c r="V100" s="171"/>
      <c r="W100" s="171"/>
      <c r="X100" s="171"/>
      <c r="Y100" s="171"/>
      <c r="Z100" s="171"/>
      <c r="AA100" s="171"/>
      <c r="AB100" s="171"/>
      <c r="AC100" s="726"/>
      <c r="AD100" s="171"/>
      <c r="AE100" s="845"/>
      <c r="AF100" s="845"/>
      <c r="AG100" s="846"/>
      <c r="AH100" s="846"/>
      <c r="AI100" s="846"/>
      <c r="AJ100" s="846"/>
      <c r="AK100" s="846"/>
      <c r="AL100" s="846"/>
      <c r="AM100" s="846"/>
      <c r="AN100" s="846"/>
      <c r="AO100" s="171"/>
      <c r="AP100" s="171"/>
      <c r="AQ100" s="171"/>
      <c r="AR100" s="171"/>
      <c r="AS100" s="171"/>
    </row>
    <row r="101" spans="1:45" s="3" customFormat="1" ht="15.75" customHeight="1" thickTop="1" thickBot="1">
      <c r="A101" s="171"/>
      <c r="B101" s="352" t="s">
        <v>4676</v>
      </c>
      <c r="C101" s="353"/>
      <c r="D101" s="437"/>
      <c r="E101" s="121"/>
      <c r="F101" s="846"/>
      <c r="G101" s="846"/>
      <c r="H101" s="846"/>
      <c r="I101" s="846"/>
      <c r="J101" s="846"/>
      <c r="K101" s="846"/>
      <c r="L101" s="171"/>
      <c r="M101" s="171"/>
      <c r="N101" s="171"/>
      <c r="O101" s="171"/>
      <c r="P101" s="171"/>
      <c r="Q101" s="726"/>
      <c r="R101" s="246"/>
      <c r="S101" s="726"/>
      <c r="T101" s="171"/>
      <c r="U101" s="171"/>
      <c r="V101" s="171"/>
      <c r="W101" s="171"/>
      <c r="X101" s="171"/>
      <c r="Y101" s="171"/>
      <c r="Z101" s="171"/>
      <c r="AA101" s="171"/>
      <c r="AB101" s="171"/>
      <c r="AC101" s="726"/>
      <c r="AD101" s="171"/>
      <c r="AE101" s="352" t="s">
        <v>4676</v>
      </c>
      <c r="AF101" s="353"/>
      <c r="AG101" s="437"/>
      <c r="AH101" s="121"/>
      <c r="AI101" s="846"/>
      <c r="AJ101" s="846"/>
      <c r="AK101" s="846"/>
      <c r="AL101" s="846"/>
      <c r="AM101" s="846"/>
      <c r="AN101" s="846"/>
      <c r="AO101" s="171"/>
      <c r="AP101" s="171"/>
      <c r="AQ101" s="171"/>
      <c r="AR101" s="171"/>
      <c r="AS101" s="171"/>
    </row>
    <row r="102" spans="1:45" s="3" customFormat="1" ht="15.75" customHeight="1" thickTop="1">
      <c r="A102" s="2575" t="s">
        <v>675</v>
      </c>
      <c r="B102" s="355" t="s">
        <v>4677</v>
      </c>
      <c r="C102" s="1738"/>
      <c r="D102" s="621"/>
      <c r="E102" s="621"/>
      <c r="F102" s="621"/>
      <c r="G102" s="1368">
        <f t="shared" ref="G102:G109" si="55">IFERROR(SUM(C102:F102),0)</f>
        <v>0</v>
      </c>
      <c r="H102" s="1738"/>
      <c r="I102" s="621"/>
      <c r="J102" s="1382"/>
      <c r="K102" s="1383"/>
      <c r="L102" s="171"/>
      <c r="M102" s="243" t="s">
        <v>5182</v>
      </c>
      <c r="N102" s="171"/>
      <c r="O102" s="245"/>
      <c r="P102" s="171"/>
      <c r="Q102" s="726"/>
      <c r="R102" s="246" t="str">
        <f t="shared" ref="R102:R108" si="56">IF( SUM( T102:AA102 ) = 0, 0, $T$10 )</f>
        <v>Please complete all cells in row</v>
      </c>
      <c r="S102" s="726"/>
      <c r="T102" s="247">
        <f t="shared" ref="T102:W108" si="57" xml:space="preserve"> IF( ISNUMBER(C102), 0, 1 )</f>
        <v>1</v>
      </c>
      <c r="U102" s="247">
        <f t="shared" si="57"/>
        <v>1</v>
      </c>
      <c r="V102" s="247">
        <f t="shared" si="57"/>
        <v>1</v>
      </c>
      <c r="W102" s="247">
        <f t="shared" si="57"/>
        <v>1</v>
      </c>
      <c r="X102" s="171"/>
      <c r="Y102" s="247">
        <f t="shared" ref="Y102:AB108" si="58" xml:space="preserve"> IF( ISNUMBER(H102), 0, 1 )</f>
        <v>1</v>
      </c>
      <c r="Z102" s="247">
        <f t="shared" si="58"/>
        <v>1</v>
      </c>
      <c r="AA102" s="247">
        <f t="shared" si="58"/>
        <v>1</v>
      </c>
      <c r="AB102" s="247">
        <f t="shared" si="58"/>
        <v>1</v>
      </c>
      <c r="AC102" s="726"/>
      <c r="AD102" s="171"/>
      <c r="AE102" s="355" t="s">
        <v>4677</v>
      </c>
      <c r="AF102" s="847" t="s">
        <v>5183</v>
      </c>
      <c r="AG102" s="796" t="s">
        <v>5184</v>
      </c>
      <c r="AH102" s="796" t="s">
        <v>5185</v>
      </c>
      <c r="AI102" s="796" t="s">
        <v>5186</v>
      </c>
      <c r="AJ102" s="848" t="s">
        <v>5187</v>
      </c>
      <c r="AK102" s="847" t="s">
        <v>5188</v>
      </c>
      <c r="AL102" s="796" t="s">
        <v>5189</v>
      </c>
      <c r="AM102" s="796" t="s">
        <v>5190</v>
      </c>
      <c r="AN102" s="849" t="s">
        <v>5191</v>
      </c>
      <c r="AO102" s="850"/>
      <c r="AP102" s="171"/>
      <c r="AQ102" s="171"/>
      <c r="AR102" s="171"/>
      <c r="AS102" s="171"/>
    </row>
    <row r="103" spans="1:45" s="3" customFormat="1" ht="15.75" customHeight="1">
      <c r="A103" s="171"/>
      <c r="B103" s="360" t="s">
        <v>4688</v>
      </c>
      <c r="C103" s="1739"/>
      <c r="D103" s="624"/>
      <c r="E103" s="624"/>
      <c r="F103" s="624"/>
      <c r="G103" s="1370">
        <f t="shared" si="55"/>
        <v>0</v>
      </c>
      <c r="H103" s="1739"/>
      <c r="I103" s="624"/>
      <c r="J103" s="1384"/>
      <c r="K103" s="1385"/>
      <c r="L103" s="171"/>
      <c r="M103" s="252" t="s">
        <v>5192</v>
      </c>
      <c r="N103" s="171"/>
      <c r="O103" s="253"/>
      <c r="P103" s="171"/>
      <c r="Q103" s="726"/>
      <c r="R103" s="246" t="str">
        <f t="shared" si="56"/>
        <v>Please complete all cells in row</v>
      </c>
      <c r="S103" s="726"/>
      <c r="T103" s="247">
        <f t="shared" si="57"/>
        <v>1</v>
      </c>
      <c r="U103" s="247">
        <f t="shared" si="57"/>
        <v>1</v>
      </c>
      <c r="V103" s="247">
        <f t="shared" si="57"/>
        <v>1</v>
      </c>
      <c r="W103" s="247">
        <f t="shared" si="57"/>
        <v>1</v>
      </c>
      <c r="X103" s="171"/>
      <c r="Y103" s="247">
        <f t="shared" si="58"/>
        <v>1</v>
      </c>
      <c r="Z103" s="247">
        <f t="shared" si="58"/>
        <v>1</v>
      </c>
      <c r="AA103" s="247">
        <f t="shared" si="58"/>
        <v>1</v>
      </c>
      <c r="AB103" s="247">
        <f t="shared" si="58"/>
        <v>1</v>
      </c>
      <c r="AC103" s="726"/>
      <c r="AD103" s="171"/>
      <c r="AE103" s="360" t="s">
        <v>4688</v>
      </c>
      <c r="AF103" s="851" t="s">
        <v>5193</v>
      </c>
      <c r="AG103" s="797" t="s">
        <v>5194</v>
      </c>
      <c r="AH103" s="797" t="s">
        <v>5195</v>
      </c>
      <c r="AI103" s="797" t="s">
        <v>5196</v>
      </c>
      <c r="AJ103" s="852" t="s">
        <v>5197</v>
      </c>
      <c r="AK103" s="851" t="s">
        <v>5198</v>
      </c>
      <c r="AL103" s="797" t="s">
        <v>5199</v>
      </c>
      <c r="AM103" s="797" t="s">
        <v>5200</v>
      </c>
      <c r="AN103" s="853" t="s">
        <v>5201</v>
      </c>
      <c r="AO103" s="850"/>
      <c r="AP103" s="171"/>
      <c r="AQ103" s="171"/>
      <c r="AR103" s="171"/>
      <c r="AS103" s="171"/>
    </row>
    <row r="104" spans="1:45" s="3" customFormat="1" ht="15.75" customHeight="1">
      <c r="A104" s="171"/>
      <c r="B104" s="360" t="s">
        <v>4699</v>
      </c>
      <c r="C104" s="1739"/>
      <c r="D104" s="624"/>
      <c r="E104" s="624"/>
      <c r="F104" s="624"/>
      <c r="G104" s="1370">
        <f t="shared" si="55"/>
        <v>0</v>
      </c>
      <c r="H104" s="1739"/>
      <c r="I104" s="624"/>
      <c r="J104" s="1384"/>
      <c r="K104" s="1385"/>
      <c r="L104" s="171"/>
      <c r="M104" s="252" t="s">
        <v>5202</v>
      </c>
      <c r="N104" s="171"/>
      <c r="O104" s="253"/>
      <c r="P104" s="171"/>
      <c r="Q104" s="726"/>
      <c r="R104" s="246" t="str">
        <f t="shared" si="56"/>
        <v>Please complete all cells in row</v>
      </c>
      <c r="S104" s="726"/>
      <c r="T104" s="247">
        <f t="shared" si="57"/>
        <v>1</v>
      </c>
      <c r="U104" s="247">
        <f t="shared" si="57"/>
        <v>1</v>
      </c>
      <c r="V104" s="247">
        <f t="shared" si="57"/>
        <v>1</v>
      </c>
      <c r="W104" s="247">
        <f t="shared" si="57"/>
        <v>1</v>
      </c>
      <c r="X104" s="171"/>
      <c r="Y104" s="247">
        <f t="shared" si="58"/>
        <v>1</v>
      </c>
      <c r="Z104" s="247">
        <f t="shared" si="58"/>
        <v>1</v>
      </c>
      <c r="AA104" s="247">
        <f t="shared" si="58"/>
        <v>1</v>
      </c>
      <c r="AB104" s="247">
        <f t="shared" si="58"/>
        <v>1</v>
      </c>
      <c r="AC104" s="726"/>
      <c r="AD104" s="171"/>
      <c r="AE104" s="360" t="s">
        <v>4699</v>
      </c>
      <c r="AF104" s="851" t="s">
        <v>5203</v>
      </c>
      <c r="AG104" s="797" t="s">
        <v>5204</v>
      </c>
      <c r="AH104" s="797" t="s">
        <v>5205</v>
      </c>
      <c r="AI104" s="797" t="s">
        <v>5206</v>
      </c>
      <c r="AJ104" s="852" t="s">
        <v>5207</v>
      </c>
      <c r="AK104" s="851" t="s">
        <v>5208</v>
      </c>
      <c r="AL104" s="797" t="s">
        <v>5209</v>
      </c>
      <c r="AM104" s="797" t="s">
        <v>5210</v>
      </c>
      <c r="AN104" s="853" t="s">
        <v>5211</v>
      </c>
      <c r="AO104" s="850"/>
      <c r="AP104" s="171"/>
      <c r="AQ104" s="171"/>
      <c r="AR104" s="171"/>
      <c r="AS104" s="171"/>
    </row>
    <row r="105" spans="1:45" s="3" customFormat="1" ht="15.75" customHeight="1">
      <c r="A105" s="171"/>
      <c r="B105" s="360" t="s">
        <v>4710</v>
      </c>
      <c r="C105" s="1739"/>
      <c r="D105" s="624"/>
      <c r="E105" s="624"/>
      <c r="F105" s="624"/>
      <c r="G105" s="1370">
        <f t="shared" si="55"/>
        <v>0</v>
      </c>
      <c r="H105" s="1739"/>
      <c r="I105" s="624"/>
      <c r="J105" s="1384"/>
      <c r="K105" s="1385"/>
      <c r="L105" s="171"/>
      <c r="M105" s="252" t="s">
        <v>5212</v>
      </c>
      <c r="N105" s="171"/>
      <c r="O105" s="253"/>
      <c r="P105" s="171"/>
      <c r="Q105" s="726"/>
      <c r="R105" s="246" t="str">
        <f t="shared" si="56"/>
        <v>Please complete all cells in row</v>
      </c>
      <c r="S105" s="726"/>
      <c r="T105" s="247">
        <f t="shared" si="57"/>
        <v>1</v>
      </c>
      <c r="U105" s="247">
        <f t="shared" si="57"/>
        <v>1</v>
      </c>
      <c r="V105" s="247">
        <f t="shared" si="57"/>
        <v>1</v>
      </c>
      <c r="W105" s="247">
        <f t="shared" si="57"/>
        <v>1</v>
      </c>
      <c r="X105" s="171"/>
      <c r="Y105" s="247">
        <f t="shared" si="58"/>
        <v>1</v>
      </c>
      <c r="Z105" s="247">
        <f t="shared" si="58"/>
        <v>1</v>
      </c>
      <c r="AA105" s="247">
        <f t="shared" si="58"/>
        <v>1</v>
      </c>
      <c r="AB105" s="247">
        <f t="shared" si="58"/>
        <v>1</v>
      </c>
      <c r="AC105" s="726"/>
      <c r="AD105" s="171"/>
      <c r="AE105" s="360" t="s">
        <v>4710</v>
      </c>
      <c r="AF105" s="851" t="s">
        <v>5213</v>
      </c>
      <c r="AG105" s="797" t="s">
        <v>5214</v>
      </c>
      <c r="AH105" s="797" t="s">
        <v>5215</v>
      </c>
      <c r="AI105" s="797" t="s">
        <v>5216</v>
      </c>
      <c r="AJ105" s="852" t="s">
        <v>5217</v>
      </c>
      <c r="AK105" s="851" t="s">
        <v>5218</v>
      </c>
      <c r="AL105" s="797" t="s">
        <v>5219</v>
      </c>
      <c r="AM105" s="797" t="s">
        <v>5220</v>
      </c>
      <c r="AN105" s="853" t="s">
        <v>5221</v>
      </c>
      <c r="AO105" s="850"/>
      <c r="AP105" s="171"/>
      <c r="AQ105" s="171"/>
      <c r="AR105" s="171"/>
      <c r="AS105" s="171"/>
    </row>
    <row r="106" spans="1:45" s="3" customFormat="1" ht="15.75" customHeight="1">
      <c r="A106" s="171"/>
      <c r="B106" s="360" t="s">
        <v>4721</v>
      </c>
      <c r="C106" s="1739"/>
      <c r="D106" s="624"/>
      <c r="E106" s="624"/>
      <c r="F106" s="624"/>
      <c r="G106" s="1370">
        <f t="shared" si="55"/>
        <v>0</v>
      </c>
      <c r="H106" s="1739"/>
      <c r="I106" s="624"/>
      <c r="J106" s="1384"/>
      <c r="K106" s="1385"/>
      <c r="L106" s="171"/>
      <c r="M106" s="252" t="s">
        <v>5222</v>
      </c>
      <c r="N106" s="171"/>
      <c r="O106" s="253"/>
      <c r="P106" s="171"/>
      <c r="Q106" s="726"/>
      <c r="R106" s="246" t="str">
        <f t="shared" si="56"/>
        <v>Please complete all cells in row</v>
      </c>
      <c r="S106" s="726"/>
      <c r="T106" s="247">
        <f t="shared" si="57"/>
        <v>1</v>
      </c>
      <c r="U106" s="247">
        <f t="shared" si="57"/>
        <v>1</v>
      </c>
      <c r="V106" s="247">
        <f t="shared" si="57"/>
        <v>1</v>
      </c>
      <c r="W106" s="247">
        <f t="shared" si="57"/>
        <v>1</v>
      </c>
      <c r="X106" s="171"/>
      <c r="Y106" s="247">
        <f t="shared" si="58"/>
        <v>1</v>
      </c>
      <c r="Z106" s="247">
        <f t="shared" si="58"/>
        <v>1</v>
      </c>
      <c r="AA106" s="247">
        <f t="shared" si="58"/>
        <v>1</v>
      </c>
      <c r="AB106" s="247">
        <f t="shared" si="58"/>
        <v>1</v>
      </c>
      <c r="AC106" s="726"/>
      <c r="AD106" s="171"/>
      <c r="AE106" s="360" t="s">
        <v>4721</v>
      </c>
      <c r="AF106" s="851" t="s">
        <v>5223</v>
      </c>
      <c r="AG106" s="797" t="s">
        <v>5224</v>
      </c>
      <c r="AH106" s="797" t="s">
        <v>5225</v>
      </c>
      <c r="AI106" s="797" t="s">
        <v>5226</v>
      </c>
      <c r="AJ106" s="852" t="s">
        <v>5227</v>
      </c>
      <c r="AK106" s="851" t="s">
        <v>5228</v>
      </c>
      <c r="AL106" s="797" t="s">
        <v>5229</v>
      </c>
      <c r="AM106" s="797" t="s">
        <v>5230</v>
      </c>
      <c r="AN106" s="853" t="s">
        <v>5231</v>
      </c>
      <c r="AO106" s="850"/>
      <c r="AP106" s="171"/>
      <c r="AQ106" s="171"/>
      <c r="AR106" s="171"/>
      <c r="AS106" s="171"/>
    </row>
    <row r="107" spans="1:45" s="3" customFormat="1" ht="15.75" customHeight="1">
      <c r="A107" s="171"/>
      <c r="B107" s="360" t="s">
        <v>4732</v>
      </c>
      <c r="C107" s="1739"/>
      <c r="D107" s="624"/>
      <c r="E107" s="624"/>
      <c r="F107" s="624"/>
      <c r="G107" s="1370">
        <f t="shared" si="55"/>
        <v>0</v>
      </c>
      <c r="H107" s="1739"/>
      <c r="I107" s="624"/>
      <c r="J107" s="1384"/>
      <c r="K107" s="1385"/>
      <c r="L107" s="171"/>
      <c r="M107" s="252" t="s">
        <v>5232</v>
      </c>
      <c r="N107" s="171"/>
      <c r="O107" s="253"/>
      <c r="P107" s="171"/>
      <c r="Q107" s="726"/>
      <c r="R107" s="246" t="str">
        <f t="shared" si="56"/>
        <v>Please complete all cells in row</v>
      </c>
      <c r="S107" s="726"/>
      <c r="T107" s="247">
        <f t="shared" si="57"/>
        <v>1</v>
      </c>
      <c r="U107" s="247">
        <f t="shared" si="57"/>
        <v>1</v>
      </c>
      <c r="V107" s="247">
        <f t="shared" si="57"/>
        <v>1</v>
      </c>
      <c r="W107" s="247">
        <f t="shared" si="57"/>
        <v>1</v>
      </c>
      <c r="X107" s="171"/>
      <c r="Y107" s="247">
        <f t="shared" si="58"/>
        <v>1</v>
      </c>
      <c r="Z107" s="247">
        <f t="shared" si="58"/>
        <v>1</v>
      </c>
      <c r="AA107" s="247">
        <f t="shared" si="58"/>
        <v>1</v>
      </c>
      <c r="AB107" s="247">
        <f t="shared" si="58"/>
        <v>1</v>
      </c>
      <c r="AC107" s="726"/>
      <c r="AD107" s="171"/>
      <c r="AE107" s="360" t="s">
        <v>4732</v>
      </c>
      <c r="AF107" s="851" t="s">
        <v>5233</v>
      </c>
      <c r="AG107" s="797" t="s">
        <v>5234</v>
      </c>
      <c r="AH107" s="797" t="s">
        <v>5235</v>
      </c>
      <c r="AI107" s="797" t="s">
        <v>5236</v>
      </c>
      <c r="AJ107" s="852" t="s">
        <v>5237</v>
      </c>
      <c r="AK107" s="851" t="s">
        <v>5238</v>
      </c>
      <c r="AL107" s="797" t="s">
        <v>5239</v>
      </c>
      <c r="AM107" s="797" t="s">
        <v>5240</v>
      </c>
      <c r="AN107" s="853" t="s">
        <v>5241</v>
      </c>
      <c r="AO107" s="850"/>
      <c r="AP107" s="171"/>
      <c r="AQ107" s="171"/>
      <c r="AR107" s="171"/>
      <c r="AS107" s="171"/>
    </row>
    <row r="108" spans="1:45" s="3" customFormat="1" ht="15.75" customHeight="1">
      <c r="A108" s="171"/>
      <c r="B108" s="360" t="s">
        <v>4743</v>
      </c>
      <c r="C108" s="1739"/>
      <c r="D108" s="624"/>
      <c r="E108" s="624"/>
      <c r="F108" s="624"/>
      <c r="G108" s="1370">
        <f t="shared" si="55"/>
        <v>0</v>
      </c>
      <c r="H108" s="1739"/>
      <c r="I108" s="624"/>
      <c r="J108" s="1384"/>
      <c r="K108" s="1385"/>
      <c r="L108" s="171"/>
      <c r="M108" s="252" t="s">
        <v>5242</v>
      </c>
      <c r="N108" s="171"/>
      <c r="O108" s="253"/>
      <c r="P108" s="171"/>
      <c r="Q108" s="726"/>
      <c r="R108" s="246" t="str">
        <f t="shared" si="56"/>
        <v>Please complete all cells in row</v>
      </c>
      <c r="S108" s="726"/>
      <c r="T108" s="247">
        <f t="shared" si="57"/>
        <v>1</v>
      </c>
      <c r="U108" s="247">
        <f t="shared" si="57"/>
        <v>1</v>
      </c>
      <c r="V108" s="247">
        <f t="shared" si="57"/>
        <v>1</v>
      </c>
      <c r="W108" s="247">
        <f t="shared" si="57"/>
        <v>1</v>
      </c>
      <c r="X108" s="171"/>
      <c r="Y108" s="247">
        <f t="shared" si="58"/>
        <v>1</v>
      </c>
      <c r="Z108" s="247">
        <f t="shared" si="58"/>
        <v>1</v>
      </c>
      <c r="AA108" s="247">
        <f t="shared" si="58"/>
        <v>1</v>
      </c>
      <c r="AB108" s="247">
        <f t="shared" si="58"/>
        <v>1</v>
      </c>
      <c r="AC108" s="726"/>
      <c r="AD108" s="171"/>
      <c r="AE108" s="360" t="s">
        <v>4743</v>
      </c>
      <c r="AF108" s="851" t="s">
        <v>5243</v>
      </c>
      <c r="AG108" s="797" t="s">
        <v>5244</v>
      </c>
      <c r="AH108" s="797" t="s">
        <v>5245</v>
      </c>
      <c r="AI108" s="797" t="s">
        <v>5246</v>
      </c>
      <c r="AJ108" s="852" t="s">
        <v>5247</v>
      </c>
      <c r="AK108" s="851" t="s">
        <v>5248</v>
      </c>
      <c r="AL108" s="797" t="s">
        <v>5249</v>
      </c>
      <c r="AM108" s="797" t="s">
        <v>5250</v>
      </c>
      <c r="AN108" s="853" t="s">
        <v>5251</v>
      </c>
      <c r="AO108" s="850"/>
      <c r="AP108" s="171"/>
      <c r="AQ108" s="171"/>
      <c r="AR108" s="171"/>
      <c r="AS108" s="171"/>
    </row>
    <row r="109" spans="1:45" s="3" customFormat="1" ht="15.75" customHeight="1" thickBot="1">
      <c r="A109" s="2575" t="s">
        <v>773</v>
      </c>
      <c r="B109" s="363" t="s">
        <v>891</v>
      </c>
      <c r="C109" s="1720">
        <f>IFERROR(SUM(C102:C108), 0)</f>
        <v>0</v>
      </c>
      <c r="D109" s="1362">
        <f>IFERROR(SUM(D102:D108), 0)</f>
        <v>0</v>
      </c>
      <c r="E109" s="1362">
        <f>IFERROR(SUM(E102:E108), 0)</f>
        <v>0</v>
      </c>
      <c r="F109" s="1362">
        <f>IFERROR(SUM(F102:F108), 0)</f>
        <v>0</v>
      </c>
      <c r="G109" s="1362">
        <f t="shared" si="55"/>
        <v>0</v>
      </c>
      <c r="H109" s="1362">
        <f>IFERROR(SUM(H102:H108), 0)</f>
        <v>0</v>
      </c>
      <c r="I109" s="1362">
        <f>IFERROR(SUM(I102:I108), 0)</f>
        <v>0</v>
      </c>
      <c r="J109" s="1386"/>
      <c r="K109" s="1387"/>
      <c r="L109" s="171"/>
      <c r="M109" s="2226" t="s">
        <v>5252</v>
      </c>
      <c r="N109" s="171"/>
      <c r="O109" s="264"/>
      <c r="P109" s="171"/>
      <c r="Q109" s="726"/>
      <c r="R109" s="246"/>
      <c r="S109" s="726"/>
      <c r="T109" s="171"/>
      <c r="U109" s="171"/>
      <c r="V109" s="171"/>
      <c r="W109" s="171"/>
      <c r="X109" s="171"/>
      <c r="Y109" s="171"/>
      <c r="Z109" s="171"/>
      <c r="AA109" s="171"/>
      <c r="AB109" s="171"/>
      <c r="AC109" s="726"/>
      <c r="AD109" s="171"/>
      <c r="AE109" s="363" t="s">
        <v>891</v>
      </c>
      <c r="AF109" s="854" t="s">
        <v>5253</v>
      </c>
      <c r="AG109" s="609" t="s">
        <v>5254</v>
      </c>
      <c r="AH109" s="609" t="s">
        <v>5255</v>
      </c>
      <c r="AI109" s="609" t="s">
        <v>5256</v>
      </c>
      <c r="AJ109" s="609" t="s">
        <v>5257</v>
      </c>
      <c r="AK109" s="609" t="s">
        <v>5258</v>
      </c>
      <c r="AL109" s="609" t="s">
        <v>5259</v>
      </c>
      <c r="AM109" s="855" t="s">
        <v>5260</v>
      </c>
      <c r="AN109" s="856" t="s">
        <v>5260</v>
      </c>
      <c r="AO109" s="857"/>
      <c r="AP109" s="171"/>
      <c r="AQ109" s="171"/>
      <c r="AR109" s="171"/>
      <c r="AS109" s="171"/>
    </row>
    <row r="110" spans="1:45" s="3" customFormat="1" ht="15.75" customHeight="1" thickTop="1" thickBot="1">
      <c r="A110" s="171"/>
      <c r="B110" s="858"/>
      <c r="C110" s="1376"/>
      <c r="D110" s="1377"/>
      <c r="E110" s="1377"/>
      <c r="F110" s="1377"/>
      <c r="G110" s="1377"/>
      <c r="H110" s="1376"/>
      <c r="I110" s="1376"/>
      <c r="J110" s="1388"/>
      <c r="K110" s="1388"/>
      <c r="L110" s="171"/>
      <c r="M110" s="214" t="s">
        <v>3600</v>
      </c>
      <c r="N110" s="171"/>
      <c r="O110" s="171"/>
      <c r="P110" s="171"/>
      <c r="Q110" s="726"/>
      <c r="R110" s="246"/>
      <c r="S110" s="726"/>
      <c r="T110" s="171"/>
      <c r="U110" s="171"/>
      <c r="V110" s="171"/>
      <c r="W110" s="171"/>
      <c r="X110" s="171"/>
      <c r="Y110" s="171"/>
      <c r="Z110" s="171"/>
      <c r="AA110" s="171"/>
      <c r="AB110" s="171"/>
      <c r="AC110" s="726"/>
      <c r="AD110" s="171"/>
      <c r="AE110" s="858"/>
      <c r="AF110" s="858"/>
      <c r="AG110" s="859"/>
      <c r="AH110" s="859"/>
      <c r="AI110" s="859"/>
      <c r="AJ110" s="859"/>
      <c r="AK110" s="860"/>
      <c r="AL110" s="860"/>
      <c r="AM110" s="861"/>
      <c r="AN110" s="861"/>
      <c r="AO110" s="191"/>
      <c r="AP110" s="171"/>
      <c r="AQ110" s="171"/>
      <c r="AR110" s="171"/>
      <c r="AS110" s="171"/>
    </row>
    <row r="111" spans="1:45" s="3" customFormat="1" ht="15.75" customHeight="1" thickTop="1" thickBot="1">
      <c r="A111" s="171"/>
      <c r="B111" s="352" t="s">
        <v>4762</v>
      </c>
      <c r="C111" s="654"/>
      <c r="D111" s="1376"/>
      <c r="E111" s="1376"/>
      <c r="F111" s="1376"/>
      <c r="G111" s="1376"/>
      <c r="H111" s="1376"/>
      <c r="I111" s="1376"/>
      <c r="J111" s="1388"/>
      <c r="K111" s="1388"/>
      <c r="L111" s="171"/>
      <c r="M111" s="214" t="s">
        <v>3600</v>
      </c>
      <c r="N111" s="171"/>
      <c r="O111" s="171"/>
      <c r="P111" s="171"/>
      <c r="Q111" s="726"/>
      <c r="R111" s="246"/>
      <c r="S111" s="726"/>
      <c r="T111" s="171"/>
      <c r="U111" s="171"/>
      <c r="V111" s="171"/>
      <c r="W111" s="171"/>
      <c r="X111" s="171"/>
      <c r="Y111" s="171"/>
      <c r="Z111" s="171"/>
      <c r="AA111" s="171"/>
      <c r="AB111" s="171"/>
      <c r="AC111" s="726"/>
      <c r="AD111" s="171"/>
      <c r="AE111" s="352" t="s">
        <v>4762</v>
      </c>
      <c r="AF111" s="353"/>
      <c r="AG111" s="860"/>
      <c r="AH111" s="860"/>
      <c r="AI111" s="860"/>
      <c r="AJ111" s="860"/>
      <c r="AK111" s="860"/>
      <c r="AL111" s="860"/>
      <c r="AM111" s="861"/>
      <c r="AN111" s="861"/>
      <c r="AO111" s="191"/>
      <c r="AP111" s="171"/>
      <c r="AQ111" s="171"/>
      <c r="AR111" s="171"/>
      <c r="AS111" s="171"/>
    </row>
    <row r="112" spans="1:45" s="3" customFormat="1" ht="15.75" customHeight="1" thickTop="1">
      <c r="A112" s="2575" t="s">
        <v>675</v>
      </c>
      <c r="B112" s="355" t="s">
        <v>4763</v>
      </c>
      <c r="C112" s="1738"/>
      <c r="D112" s="621"/>
      <c r="E112" s="621"/>
      <c r="F112" s="621"/>
      <c r="G112" s="1368">
        <f>IFERROR(SUM(C112:F112),0)</f>
        <v>0</v>
      </c>
      <c r="H112" s="621"/>
      <c r="I112" s="621"/>
      <c r="J112" s="1389"/>
      <c r="K112" s="1390"/>
      <c r="L112" s="171"/>
      <c r="M112" s="243" t="s">
        <v>5261</v>
      </c>
      <c r="N112" s="171"/>
      <c r="O112" s="245"/>
      <c r="P112" s="171"/>
      <c r="Q112" s="726"/>
      <c r="R112" s="246" t="str">
        <f>IF( SUM( T112:AA112 ) = 0, 0, $T$10 )</f>
        <v>Please complete all cells in row</v>
      </c>
      <c r="S112" s="726"/>
      <c r="T112" s="247">
        <f t="shared" ref="T112:W115" si="59" xml:space="preserve"> IF( ISNUMBER(C112), 0, 1 )</f>
        <v>1</v>
      </c>
      <c r="U112" s="247">
        <f t="shared" si="59"/>
        <v>1</v>
      </c>
      <c r="V112" s="247">
        <f t="shared" si="59"/>
        <v>1</v>
      </c>
      <c r="W112" s="247">
        <f t="shared" si="59"/>
        <v>1</v>
      </c>
      <c r="X112" s="171"/>
      <c r="Y112" s="247">
        <f t="shared" ref="Y112:Z115" si="60" xml:space="preserve"> IF( ISNUMBER(H112), 0, 1 )</f>
        <v>1</v>
      </c>
      <c r="Z112" s="247">
        <f t="shared" si="60"/>
        <v>1</v>
      </c>
      <c r="AA112" s="171"/>
      <c r="AB112" s="171"/>
      <c r="AC112" s="726"/>
      <c r="AD112" s="171"/>
      <c r="AE112" s="355" t="s">
        <v>4763</v>
      </c>
      <c r="AF112" s="847" t="s">
        <v>5262</v>
      </c>
      <c r="AG112" s="796" t="s">
        <v>5263</v>
      </c>
      <c r="AH112" s="796" t="s">
        <v>5264</v>
      </c>
      <c r="AI112" s="796" t="s">
        <v>5265</v>
      </c>
      <c r="AJ112" s="848" t="s">
        <v>5266</v>
      </c>
      <c r="AK112" s="796" t="s">
        <v>5267</v>
      </c>
      <c r="AL112" s="796" t="s">
        <v>5268</v>
      </c>
      <c r="AM112" s="862"/>
      <c r="AN112" s="863"/>
      <c r="AO112" s="850"/>
      <c r="AP112" s="171"/>
      <c r="AQ112" s="171"/>
      <c r="AR112" s="171"/>
      <c r="AS112" s="171"/>
    </row>
    <row r="113" spans="1:45" s="3" customFormat="1" ht="15.75" customHeight="1">
      <c r="A113" s="171"/>
      <c r="B113" s="360" t="s">
        <v>4772</v>
      </c>
      <c r="C113" s="1739"/>
      <c r="D113" s="624"/>
      <c r="E113" s="624"/>
      <c r="F113" s="624"/>
      <c r="G113" s="1370">
        <f>IFERROR(SUM(C113:F113),0)</f>
        <v>0</v>
      </c>
      <c r="H113" s="624"/>
      <c r="I113" s="624"/>
      <c r="J113" s="1391"/>
      <c r="K113" s="1392"/>
      <c r="L113" s="171"/>
      <c r="M113" s="252" t="s">
        <v>5269</v>
      </c>
      <c r="N113" s="171"/>
      <c r="O113" s="253"/>
      <c r="P113" s="171"/>
      <c r="Q113" s="726"/>
      <c r="R113" s="246" t="str">
        <f>IF( SUM( T113:AA113 ) = 0, 0, $T$10 )</f>
        <v>Please complete all cells in row</v>
      </c>
      <c r="S113" s="726"/>
      <c r="T113" s="247">
        <f t="shared" si="59"/>
        <v>1</v>
      </c>
      <c r="U113" s="247">
        <f t="shared" si="59"/>
        <v>1</v>
      </c>
      <c r="V113" s="247">
        <f t="shared" si="59"/>
        <v>1</v>
      </c>
      <c r="W113" s="247">
        <f t="shared" si="59"/>
        <v>1</v>
      </c>
      <c r="X113" s="171"/>
      <c r="Y113" s="247">
        <f t="shared" si="60"/>
        <v>1</v>
      </c>
      <c r="Z113" s="247">
        <f t="shared" si="60"/>
        <v>1</v>
      </c>
      <c r="AA113" s="171"/>
      <c r="AB113" s="171"/>
      <c r="AC113" s="726"/>
      <c r="AD113" s="171"/>
      <c r="AE113" s="360" t="s">
        <v>4772</v>
      </c>
      <c r="AF113" s="851" t="s">
        <v>5270</v>
      </c>
      <c r="AG113" s="797" t="s">
        <v>5271</v>
      </c>
      <c r="AH113" s="797" t="s">
        <v>5272</v>
      </c>
      <c r="AI113" s="797" t="s">
        <v>5273</v>
      </c>
      <c r="AJ113" s="852" t="s">
        <v>5274</v>
      </c>
      <c r="AK113" s="797" t="s">
        <v>5275</v>
      </c>
      <c r="AL113" s="797" t="s">
        <v>5276</v>
      </c>
      <c r="AM113" s="864"/>
      <c r="AN113" s="865"/>
      <c r="AO113" s="850"/>
      <c r="AP113" s="171"/>
      <c r="AQ113" s="171"/>
      <c r="AR113" s="171"/>
      <c r="AS113" s="171"/>
    </row>
    <row r="114" spans="1:45" s="3" customFormat="1" ht="15.75" customHeight="1">
      <c r="A114" s="171"/>
      <c r="B114" s="360" t="s">
        <v>4781</v>
      </c>
      <c r="C114" s="1739"/>
      <c r="D114" s="624"/>
      <c r="E114" s="624"/>
      <c r="F114" s="624"/>
      <c r="G114" s="1370">
        <f>IFERROR(SUM(C114:F114),0)</f>
        <v>0</v>
      </c>
      <c r="H114" s="624"/>
      <c r="I114" s="624"/>
      <c r="J114" s="1391"/>
      <c r="K114" s="1392"/>
      <c r="L114" s="171"/>
      <c r="M114" s="252" t="s">
        <v>5277</v>
      </c>
      <c r="N114" s="171"/>
      <c r="O114" s="253"/>
      <c r="P114" s="171"/>
      <c r="Q114" s="726"/>
      <c r="R114" s="246" t="str">
        <f>IF( SUM( T114:AA114 ) = 0, 0, $T$10 )</f>
        <v>Please complete all cells in row</v>
      </c>
      <c r="S114" s="726"/>
      <c r="T114" s="247">
        <f t="shared" si="59"/>
        <v>1</v>
      </c>
      <c r="U114" s="247">
        <f t="shared" si="59"/>
        <v>1</v>
      </c>
      <c r="V114" s="247">
        <f t="shared" si="59"/>
        <v>1</v>
      </c>
      <c r="W114" s="247">
        <f t="shared" si="59"/>
        <v>1</v>
      </c>
      <c r="X114" s="171"/>
      <c r="Y114" s="247">
        <f t="shared" si="60"/>
        <v>1</v>
      </c>
      <c r="Z114" s="247">
        <f t="shared" si="60"/>
        <v>1</v>
      </c>
      <c r="AA114" s="171"/>
      <c r="AB114" s="171"/>
      <c r="AC114" s="726"/>
      <c r="AD114" s="171"/>
      <c r="AE114" s="360" t="s">
        <v>4781</v>
      </c>
      <c r="AF114" s="851" t="s">
        <v>5278</v>
      </c>
      <c r="AG114" s="797" t="s">
        <v>5279</v>
      </c>
      <c r="AH114" s="797" t="s">
        <v>5280</v>
      </c>
      <c r="AI114" s="797" t="s">
        <v>5281</v>
      </c>
      <c r="AJ114" s="852" t="s">
        <v>5282</v>
      </c>
      <c r="AK114" s="797" t="s">
        <v>5283</v>
      </c>
      <c r="AL114" s="797" t="s">
        <v>5284</v>
      </c>
      <c r="AM114" s="864"/>
      <c r="AN114" s="865"/>
      <c r="AO114" s="850"/>
      <c r="AP114" s="171"/>
      <c r="AQ114" s="171"/>
      <c r="AR114" s="171"/>
      <c r="AS114" s="171"/>
    </row>
    <row r="115" spans="1:45" s="3" customFormat="1" ht="15.75" customHeight="1">
      <c r="A115" s="171"/>
      <c r="B115" s="360" t="s">
        <v>4790</v>
      </c>
      <c r="C115" s="1739"/>
      <c r="D115" s="624"/>
      <c r="E115" s="624"/>
      <c r="F115" s="624"/>
      <c r="G115" s="1370">
        <f>IFERROR(SUM(C115:F115),0)</f>
        <v>0</v>
      </c>
      <c r="H115" s="624"/>
      <c r="I115" s="624"/>
      <c r="J115" s="1391"/>
      <c r="K115" s="1392"/>
      <c r="L115" s="171"/>
      <c r="M115" s="252" t="s">
        <v>5285</v>
      </c>
      <c r="N115" s="171"/>
      <c r="O115" s="253"/>
      <c r="P115" s="171"/>
      <c r="Q115" s="726"/>
      <c r="R115" s="246" t="str">
        <f>IF( SUM( T115:AA115 ) = 0, 0, $T$10 )</f>
        <v>Please complete all cells in row</v>
      </c>
      <c r="S115" s="726"/>
      <c r="T115" s="247">
        <f t="shared" si="59"/>
        <v>1</v>
      </c>
      <c r="U115" s="247">
        <f t="shared" si="59"/>
        <v>1</v>
      </c>
      <c r="V115" s="247">
        <f t="shared" si="59"/>
        <v>1</v>
      </c>
      <c r="W115" s="247">
        <f t="shared" si="59"/>
        <v>1</v>
      </c>
      <c r="X115" s="171"/>
      <c r="Y115" s="247">
        <f t="shared" si="60"/>
        <v>1</v>
      </c>
      <c r="Z115" s="247">
        <f t="shared" si="60"/>
        <v>1</v>
      </c>
      <c r="AA115" s="171"/>
      <c r="AB115" s="171"/>
      <c r="AC115" s="726"/>
      <c r="AD115" s="171"/>
      <c r="AE115" s="360" t="s">
        <v>4790</v>
      </c>
      <c r="AF115" s="851" t="s">
        <v>5286</v>
      </c>
      <c r="AG115" s="797" t="s">
        <v>5287</v>
      </c>
      <c r="AH115" s="797" t="s">
        <v>5288</v>
      </c>
      <c r="AI115" s="797" t="s">
        <v>5289</v>
      </c>
      <c r="AJ115" s="852" t="s">
        <v>5290</v>
      </c>
      <c r="AK115" s="797" t="s">
        <v>5291</v>
      </c>
      <c r="AL115" s="797" t="s">
        <v>5292</v>
      </c>
      <c r="AM115" s="864"/>
      <c r="AN115" s="865"/>
      <c r="AO115" s="850"/>
      <c r="AP115" s="171"/>
      <c r="AQ115" s="171"/>
      <c r="AR115" s="171"/>
      <c r="AS115" s="171"/>
    </row>
    <row r="116" spans="1:45" s="3" customFormat="1" ht="15.75" customHeight="1" thickBot="1">
      <c r="A116" s="2575" t="s">
        <v>773</v>
      </c>
      <c r="B116" s="363" t="s">
        <v>891</v>
      </c>
      <c r="C116" s="1720">
        <f>IFERROR(SUM(C112:C115), 0)</f>
        <v>0</v>
      </c>
      <c r="D116" s="1362">
        <f>IFERROR(SUM(D112:D115), 0)</f>
        <v>0</v>
      </c>
      <c r="E116" s="1362">
        <f>IFERROR(SUM(E112:E115), 0)</f>
        <v>0</v>
      </c>
      <c r="F116" s="1362">
        <f>IFERROR(SUM(F112:F115), 0)</f>
        <v>0</v>
      </c>
      <c r="G116" s="1362">
        <f>IFERROR(SUM(C116:F116),0)</f>
        <v>0</v>
      </c>
      <c r="H116" s="1362">
        <f>IFERROR(SUM(H112:H115), 0)</f>
        <v>0</v>
      </c>
      <c r="I116" s="1362">
        <f>IFERROR(SUM(I112:I115), 0)</f>
        <v>0</v>
      </c>
      <c r="J116" s="1386"/>
      <c r="K116" s="1387"/>
      <c r="L116" s="171"/>
      <c r="M116" s="315" t="s">
        <v>5293</v>
      </c>
      <c r="N116" s="171"/>
      <c r="O116" s="264"/>
      <c r="P116" s="171"/>
      <c r="Q116" s="726"/>
      <c r="R116" s="246"/>
      <c r="S116" s="726"/>
      <c r="T116" s="171"/>
      <c r="U116" s="171"/>
      <c r="V116" s="171"/>
      <c r="W116" s="171"/>
      <c r="X116" s="171"/>
      <c r="Y116" s="171"/>
      <c r="Z116" s="171"/>
      <c r="AA116" s="171"/>
      <c r="AB116" s="171"/>
      <c r="AC116" s="726"/>
      <c r="AD116" s="171"/>
      <c r="AE116" s="363" t="s">
        <v>891</v>
      </c>
      <c r="AF116" s="854" t="s">
        <v>5294</v>
      </c>
      <c r="AG116" s="609" t="s">
        <v>5295</v>
      </c>
      <c r="AH116" s="609" t="s">
        <v>5296</v>
      </c>
      <c r="AI116" s="609" t="s">
        <v>5297</v>
      </c>
      <c r="AJ116" s="609" t="s">
        <v>5298</v>
      </c>
      <c r="AK116" s="609" t="s">
        <v>5299</v>
      </c>
      <c r="AL116" s="609" t="s">
        <v>5300</v>
      </c>
      <c r="AM116" s="855"/>
      <c r="AN116" s="856"/>
      <c r="AO116" s="850"/>
      <c r="AP116" s="171"/>
      <c r="AQ116" s="171"/>
      <c r="AR116" s="171"/>
      <c r="AS116" s="171"/>
    </row>
    <row r="117" spans="1:45" s="3" customFormat="1" ht="15.75" customHeight="1" thickTop="1" thickBot="1">
      <c r="A117" s="171"/>
      <c r="B117" s="845"/>
      <c r="C117" s="1378"/>
      <c r="D117" s="1376"/>
      <c r="E117" s="1376"/>
      <c r="F117" s="1376"/>
      <c r="G117" s="1376"/>
      <c r="H117" s="1376"/>
      <c r="I117" s="1376"/>
      <c r="J117" s="1388"/>
      <c r="K117" s="1388"/>
      <c r="L117" s="171"/>
      <c r="M117" s="171" t="s">
        <v>3600</v>
      </c>
      <c r="N117" s="171"/>
      <c r="O117" s="171"/>
      <c r="P117" s="171"/>
      <c r="Q117" s="726"/>
      <c r="R117" s="246"/>
      <c r="S117" s="726"/>
      <c r="T117" s="171"/>
      <c r="U117" s="171"/>
      <c r="V117" s="171"/>
      <c r="W117" s="171"/>
      <c r="X117" s="171"/>
      <c r="Y117" s="171"/>
      <c r="Z117" s="171"/>
      <c r="AA117" s="171"/>
      <c r="AB117" s="171"/>
      <c r="AC117" s="726"/>
      <c r="AD117" s="171"/>
      <c r="AE117" s="845"/>
      <c r="AF117" s="845"/>
      <c r="AG117" s="860"/>
      <c r="AH117" s="860"/>
      <c r="AI117" s="860"/>
      <c r="AJ117" s="860"/>
      <c r="AK117" s="860"/>
      <c r="AL117" s="860"/>
      <c r="AM117" s="861"/>
      <c r="AN117" s="861"/>
      <c r="AO117" s="171"/>
      <c r="AP117" s="171"/>
      <c r="AQ117" s="171"/>
      <c r="AR117" s="171"/>
      <c r="AS117" s="171"/>
    </row>
    <row r="118" spans="1:45" s="3" customFormat="1" ht="15.75" customHeight="1" thickTop="1" thickBot="1">
      <c r="A118" s="171"/>
      <c r="B118" s="352" t="s">
        <v>4807</v>
      </c>
      <c r="C118" s="654"/>
      <c r="D118" s="1376"/>
      <c r="E118" s="1376"/>
      <c r="F118" s="1376"/>
      <c r="G118" s="1376"/>
      <c r="H118" s="1376"/>
      <c r="I118" s="1376"/>
      <c r="J118" s="1388"/>
      <c r="K118" s="1388"/>
      <c r="L118" s="171"/>
      <c r="M118" s="214" t="s">
        <v>3600</v>
      </c>
      <c r="N118" s="171"/>
      <c r="O118" s="171"/>
      <c r="P118" s="171"/>
      <c r="Q118" s="726"/>
      <c r="R118" s="246"/>
      <c r="S118" s="726"/>
      <c r="T118" s="171"/>
      <c r="U118" s="171"/>
      <c r="V118" s="171"/>
      <c r="W118" s="171"/>
      <c r="X118" s="171"/>
      <c r="Y118" s="171"/>
      <c r="Z118" s="171"/>
      <c r="AA118" s="171"/>
      <c r="AB118" s="171"/>
      <c r="AC118" s="726"/>
      <c r="AD118" s="171"/>
      <c r="AE118" s="352" t="s">
        <v>4807</v>
      </c>
      <c r="AF118" s="353"/>
      <c r="AG118" s="860"/>
      <c r="AH118" s="860"/>
      <c r="AI118" s="860"/>
      <c r="AJ118" s="860"/>
      <c r="AK118" s="860"/>
      <c r="AL118" s="860"/>
      <c r="AM118" s="861"/>
      <c r="AN118" s="861"/>
      <c r="AO118" s="191"/>
      <c r="AP118" s="171"/>
      <c r="AQ118" s="171"/>
      <c r="AR118" s="171"/>
      <c r="AS118" s="171"/>
    </row>
    <row r="119" spans="1:45" s="3" customFormat="1" ht="15.75" customHeight="1" thickTop="1">
      <c r="A119" s="2575" t="s">
        <v>675</v>
      </c>
      <c r="B119" s="355" t="s">
        <v>4808</v>
      </c>
      <c r="C119" s="1738"/>
      <c r="D119" s="621"/>
      <c r="E119" s="621"/>
      <c r="F119" s="621"/>
      <c r="G119" s="1368">
        <f>IFERROR(SUM(C119:F119),0)</f>
        <v>0</v>
      </c>
      <c r="H119" s="621"/>
      <c r="I119" s="621"/>
      <c r="J119" s="1389"/>
      <c r="K119" s="1390"/>
      <c r="L119" s="171"/>
      <c r="M119" s="243" t="s">
        <v>5301</v>
      </c>
      <c r="N119" s="171"/>
      <c r="O119" s="245"/>
      <c r="P119" s="171"/>
      <c r="Q119" s="726"/>
      <c r="R119" s="246" t="str">
        <f>IF( SUM( T119:AA119 ) = 0, 0, $T$10 )</f>
        <v>Please complete all cells in row</v>
      </c>
      <c r="S119" s="726"/>
      <c r="T119" s="247">
        <f t="shared" ref="T119:W122" si="61" xml:space="preserve"> IF( ISNUMBER(C119), 0, 1 )</f>
        <v>1</v>
      </c>
      <c r="U119" s="247">
        <f t="shared" si="61"/>
        <v>1</v>
      </c>
      <c r="V119" s="247">
        <f t="shared" si="61"/>
        <v>1</v>
      </c>
      <c r="W119" s="247">
        <f t="shared" si="61"/>
        <v>1</v>
      </c>
      <c r="X119" s="171"/>
      <c r="Y119" s="247">
        <f t="shared" ref="Y119:Z122" si="62" xml:space="preserve"> IF( ISNUMBER(H119), 0, 1 )</f>
        <v>1</v>
      </c>
      <c r="Z119" s="247">
        <f t="shared" si="62"/>
        <v>1</v>
      </c>
      <c r="AA119" s="171"/>
      <c r="AB119" s="171"/>
      <c r="AC119" s="726"/>
      <c r="AD119" s="171"/>
      <c r="AE119" s="355" t="s">
        <v>4808</v>
      </c>
      <c r="AF119" s="847" t="s">
        <v>5302</v>
      </c>
      <c r="AG119" s="796" t="s">
        <v>5303</v>
      </c>
      <c r="AH119" s="796" t="s">
        <v>5304</v>
      </c>
      <c r="AI119" s="796" t="s">
        <v>5305</v>
      </c>
      <c r="AJ119" s="848" t="s">
        <v>5306</v>
      </c>
      <c r="AK119" s="796" t="s">
        <v>5307</v>
      </c>
      <c r="AL119" s="796" t="s">
        <v>5308</v>
      </c>
      <c r="AM119" s="862"/>
      <c r="AN119" s="863"/>
      <c r="AO119" s="850"/>
      <c r="AP119" s="171"/>
      <c r="AQ119" s="171"/>
      <c r="AR119" s="171"/>
      <c r="AS119" s="171"/>
    </row>
    <row r="120" spans="1:45" s="3" customFormat="1" ht="15.75" customHeight="1">
      <c r="A120" s="171"/>
      <c r="B120" s="360" t="s">
        <v>4817</v>
      </c>
      <c r="C120" s="1739"/>
      <c r="D120" s="624"/>
      <c r="E120" s="624"/>
      <c r="F120" s="624"/>
      <c r="G120" s="1370">
        <f>IFERROR(SUM(C120:F120),0)</f>
        <v>0</v>
      </c>
      <c r="H120" s="624"/>
      <c r="I120" s="624"/>
      <c r="J120" s="1391"/>
      <c r="K120" s="1392"/>
      <c r="L120" s="171"/>
      <c r="M120" s="252" t="s">
        <v>5309</v>
      </c>
      <c r="N120" s="171"/>
      <c r="O120" s="253"/>
      <c r="P120" s="171"/>
      <c r="Q120" s="726"/>
      <c r="R120" s="246" t="str">
        <f>IF( SUM( T120:AA120 ) = 0, 0, $T$10 )</f>
        <v>Please complete all cells in row</v>
      </c>
      <c r="S120" s="726"/>
      <c r="T120" s="247">
        <f t="shared" si="61"/>
        <v>1</v>
      </c>
      <c r="U120" s="247">
        <f t="shared" si="61"/>
        <v>1</v>
      </c>
      <c r="V120" s="247">
        <f t="shared" si="61"/>
        <v>1</v>
      </c>
      <c r="W120" s="247">
        <f t="shared" si="61"/>
        <v>1</v>
      </c>
      <c r="X120" s="171"/>
      <c r="Y120" s="247">
        <f t="shared" si="62"/>
        <v>1</v>
      </c>
      <c r="Z120" s="247">
        <f t="shared" si="62"/>
        <v>1</v>
      </c>
      <c r="AA120" s="171"/>
      <c r="AB120" s="171"/>
      <c r="AC120" s="726"/>
      <c r="AD120" s="171"/>
      <c r="AE120" s="360" t="s">
        <v>4817</v>
      </c>
      <c r="AF120" s="851" t="s">
        <v>5310</v>
      </c>
      <c r="AG120" s="797" t="s">
        <v>5311</v>
      </c>
      <c r="AH120" s="797" t="s">
        <v>5312</v>
      </c>
      <c r="AI120" s="797" t="s">
        <v>5313</v>
      </c>
      <c r="AJ120" s="852" t="s">
        <v>5314</v>
      </c>
      <c r="AK120" s="797" t="s">
        <v>5315</v>
      </c>
      <c r="AL120" s="797" t="s">
        <v>5316</v>
      </c>
      <c r="AM120" s="864"/>
      <c r="AN120" s="865"/>
      <c r="AO120" s="850"/>
      <c r="AP120" s="171"/>
      <c r="AQ120" s="171"/>
      <c r="AR120" s="171"/>
      <c r="AS120" s="171"/>
    </row>
    <row r="121" spans="1:45" s="3" customFormat="1" ht="15.75" customHeight="1">
      <c r="A121" s="171"/>
      <c r="B121" s="360" t="s">
        <v>4826</v>
      </c>
      <c r="C121" s="1739"/>
      <c r="D121" s="624"/>
      <c r="E121" s="624"/>
      <c r="F121" s="624"/>
      <c r="G121" s="1370">
        <f>IFERROR(SUM(C121:F121),0)</f>
        <v>0</v>
      </c>
      <c r="H121" s="624"/>
      <c r="I121" s="624"/>
      <c r="J121" s="1391"/>
      <c r="K121" s="1392"/>
      <c r="L121" s="171"/>
      <c r="M121" s="252" t="s">
        <v>5317</v>
      </c>
      <c r="N121" s="171"/>
      <c r="O121" s="253"/>
      <c r="P121" s="171"/>
      <c r="Q121" s="726"/>
      <c r="R121" s="246" t="str">
        <f>IF( SUM( T121:AA121 ) = 0, 0, $T$10 )</f>
        <v>Please complete all cells in row</v>
      </c>
      <c r="S121" s="726"/>
      <c r="T121" s="247">
        <f t="shared" si="61"/>
        <v>1</v>
      </c>
      <c r="U121" s="247">
        <f t="shared" si="61"/>
        <v>1</v>
      </c>
      <c r="V121" s="247">
        <f t="shared" si="61"/>
        <v>1</v>
      </c>
      <c r="W121" s="247">
        <f t="shared" si="61"/>
        <v>1</v>
      </c>
      <c r="X121" s="171"/>
      <c r="Y121" s="247">
        <f t="shared" si="62"/>
        <v>1</v>
      </c>
      <c r="Z121" s="247">
        <f t="shared" si="62"/>
        <v>1</v>
      </c>
      <c r="AA121" s="171"/>
      <c r="AB121" s="171"/>
      <c r="AC121" s="726"/>
      <c r="AD121" s="171"/>
      <c r="AE121" s="360" t="s">
        <v>4826</v>
      </c>
      <c r="AF121" s="851" t="s">
        <v>5318</v>
      </c>
      <c r="AG121" s="797" t="s">
        <v>5319</v>
      </c>
      <c r="AH121" s="797" t="s">
        <v>5320</v>
      </c>
      <c r="AI121" s="797" t="s">
        <v>5321</v>
      </c>
      <c r="AJ121" s="852" t="s">
        <v>5322</v>
      </c>
      <c r="AK121" s="797" t="s">
        <v>5323</v>
      </c>
      <c r="AL121" s="797" t="s">
        <v>5324</v>
      </c>
      <c r="AM121" s="864"/>
      <c r="AN121" s="865"/>
      <c r="AO121" s="850"/>
      <c r="AP121" s="171"/>
      <c r="AQ121" s="171"/>
      <c r="AR121" s="171"/>
      <c r="AS121" s="171"/>
    </row>
    <row r="122" spans="1:45" s="3" customFormat="1" ht="15.75" customHeight="1">
      <c r="A122" s="171"/>
      <c r="B122" s="360" t="s">
        <v>4835</v>
      </c>
      <c r="C122" s="1739"/>
      <c r="D122" s="624"/>
      <c r="E122" s="624"/>
      <c r="F122" s="624"/>
      <c r="G122" s="1370">
        <f>IFERROR(SUM(C122:F122),0)</f>
        <v>0</v>
      </c>
      <c r="H122" s="624"/>
      <c r="I122" s="624"/>
      <c r="J122" s="1391"/>
      <c r="K122" s="1392"/>
      <c r="L122" s="171"/>
      <c r="M122" s="252" t="s">
        <v>5325</v>
      </c>
      <c r="N122" s="171"/>
      <c r="O122" s="253"/>
      <c r="P122" s="171"/>
      <c r="Q122" s="726"/>
      <c r="R122" s="246" t="str">
        <f>IF( SUM( T122:AA122 ) = 0, 0, $T$10 )</f>
        <v>Please complete all cells in row</v>
      </c>
      <c r="S122" s="726"/>
      <c r="T122" s="247">
        <f t="shared" si="61"/>
        <v>1</v>
      </c>
      <c r="U122" s="247">
        <f t="shared" si="61"/>
        <v>1</v>
      </c>
      <c r="V122" s="247">
        <f t="shared" si="61"/>
        <v>1</v>
      </c>
      <c r="W122" s="247">
        <f t="shared" si="61"/>
        <v>1</v>
      </c>
      <c r="X122" s="171"/>
      <c r="Y122" s="247">
        <f t="shared" si="62"/>
        <v>1</v>
      </c>
      <c r="Z122" s="247">
        <f t="shared" si="62"/>
        <v>1</v>
      </c>
      <c r="AA122" s="171"/>
      <c r="AB122" s="171"/>
      <c r="AC122" s="726"/>
      <c r="AD122" s="171"/>
      <c r="AE122" s="360" t="s">
        <v>4835</v>
      </c>
      <c r="AF122" s="851" t="s">
        <v>5326</v>
      </c>
      <c r="AG122" s="797" t="s">
        <v>5327</v>
      </c>
      <c r="AH122" s="797" t="s">
        <v>5328</v>
      </c>
      <c r="AI122" s="797" t="s">
        <v>5329</v>
      </c>
      <c r="AJ122" s="852" t="s">
        <v>5330</v>
      </c>
      <c r="AK122" s="797" t="s">
        <v>5331</v>
      </c>
      <c r="AL122" s="797" t="s">
        <v>5332</v>
      </c>
      <c r="AM122" s="864"/>
      <c r="AN122" s="865"/>
      <c r="AO122" s="850"/>
      <c r="AP122" s="171"/>
      <c r="AQ122" s="171"/>
      <c r="AR122" s="171"/>
      <c r="AS122" s="171"/>
    </row>
    <row r="123" spans="1:45" s="3" customFormat="1" ht="15.75" customHeight="1" thickBot="1">
      <c r="A123" s="2575" t="s">
        <v>773</v>
      </c>
      <c r="B123" s="363" t="s">
        <v>891</v>
      </c>
      <c r="C123" s="1720">
        <f>IFERROR(SUM(C119:C122), 0)</f>
        <v>0</v>
      </c>
      <c r="D123" s="1362">
        <f>IFERROR(SUM(D119:D122), 0)</f>
        <v>0</v>
      </c>
      <c r="E123" s="1362">
        <f>IFERROR(SUM(E119:E122), 0)</f>
        <v>0</v>
      </c>
      <c r="F123" s="1362">
        <f>IFERROR(SUM(F119:F122), 0)</f>
        <v>0</v>
      </c>
      <c r="G123" s="1362">
        <f>IFERROR(SUM(C123:F123),0)</f>
        <v>0</v>
      </c>
      <c r="H123" s="1362">
        <f>IFERROR(SUM(H119:H122), 0)</f>
        <v>0</v>
      </c>
      <c r="I123" s="1362">
        <f>IFERROR(SUM(I119:I122), 0)</f>
        <v>0</v>
      </c>
      <c r="J123" s="1386"/>
      <c r="K123" s="1387"/>
      <c r="L123" s="171"/>
      <c r="M123" s="315" t="s">
        <v>5333</v>
      </c>
      <c r="N123" s="171"/>
      <c r="O123" s="264"/>
      <c r="P123" s="171"/>
      <c r="Q123" s="726"/>
      <c r="R123" s="246"/>
      <c r="S123" s="726"/>
      <c r="T123" s="171"/>
      <c r="U123" s="171"/>
      <c r="V123" s="171"/>
      <c r="W123" s="171"/>
      <c r="X123" s="171"/>
      <c r="Y123" s="171"/>
      <c r="Z123" s="171"/>
      <c r="AA123" s="171"/>
      <c r="AB123" s="171"/>
      <c r="AC123" s="726"/>
      <c r="AD123" s="171"/>
      <c r="AE123" s="363" t="s">
        <v>891</v>
      </c>
      <c r="AF123" s="854" t="s">
        <v>5334</v>
      </c>
      <c r="AG123" s="609" t="s">
        <v>5335</v>
      </c>
      <c r="AH123" s="609" t="s">
        <v>5336</v>
      </c>
      <c r="AI123" s="609" t="s">
        <v>5337</v>
      </c>
      <c r="AJ123" s="609" t="s">
        <v>5338</v>
      </c>
      <c r="AK123" s="609" t="s">
        <v>5339</v>
      </c>
      <c r="AL123" s="609" t="s">
        <v>5340</v>
      </c>
      <c r="AM123" s="855"/>
      <c r="AN123" s="856"/>
      <c r="AO123" s="850"/>
      <c r="AP123" s="171"/>
      <c r="AQ123" s="171"/>
      <c r="AR123" s="171"/>
      <c r="AS123" s="171"/>
    </row>
    <row r="124" spans="1:45" s="3" customFormat="1" ht="15.75" customHeight="1" thickTop="1" thickBot="1">
      <c r="A124" s="171"/>
      <c r="B124" s="845"/>
      <c r="C124" s="1379"/>
      <c r="D124" s="1376"/>
      <c r="E124" s="1376"/>
      <c r="F124" s="1376"/>
      <c r="G124" s="1376"/>
      <c r="H124" s="1376"/>
      <c r="I124" s="1376"/>
      <c r="J124" s="1388"/>
      <c r="K124" s="1388"/>
      <c r="L124" s="171"/>
      <c r="M124" s="171" t="s">
        <v>3600</v>
      </c>
      <c r="N124" s="171"/>
      <c r="O124" s="171"/>
      <c r="P124" s="171"/>
      <c r="Q124" s="726"/>
      <c r="R124" s="246"/>
      <c r="S124" s="726"/>
      <c r="T124" s="171"/>
      <c r="U124" s="171"/>
      <c r="V124" s="171"/>
      <c r="W124" s="171"/>
      <c r="X124" s="171"/>
      <c r="Y124" s="171"/>
      <c r="Z124" s="171"/>
      <c r="AA124" s="171"/>
      <c r="AB124" s="171"/>
      <c r="AC124" s="726"/>
      <c r="AD124" s="171"/>
      <c r="AE124" s="845"/>
      <c r="AF124" s="388"/>
      <c r="AG124" s="860"/>
      <c r="AH124" s="860"/>
      <c r="AI124" s="860"/>
      <c r="AJ124" s="860"/>
      <c r="AK124" s="860"/>
      <c r="AL124" s="860"/>
      <c r="AM124" s="861"/>
      <c r="AN124" s="861"/>
      <c r="AO124" s="171"/>
      <c r="AP124" s="171"/>
      <c r="AQ124" s="171"/>
      <c r="AR124" s="171"/>
      <c r="AS124" s="171"/>
    </row>
    <row r="125" spans="1:45" s="3" customFormat="1" ht="15.75" customHeight="1" thickTop="1" thickBot="1">
      <c r="A125" s="171"/>
      <c r="B125" s="352" t="s">
        <v>4852</v>
      </c>
      <c r="C125" s="654"/>
      <c r="D125" s="1376"/>
      <c r="E125" s="1376"/>
      <c r="F125" s="1376"/>
      <c r="G125" s="1376"/>
      <c r="H125" s="1376"/>
      <c r="I125" s="1376"/>
      <c r="J125" s="1388"/>
      <c r="K125" s="1388"/>
      <c r="L125" s="171"/>
      <c r="M125" s="214" t="s">
        <v>3600</v>
      </c>
      <c r="N125" s="171"/>
      <c r="O125" s="171"/>
      <c r="P125" s="171"/>
      <c r="Q125" s="726"/>
      <c r="R125" s="246"/>
      <c r="S125" s="726"/>
      <c r="T125" s="171"/>
      <c r="U125" s="171"/>
      <c r="V125" s="171"/>
      <c r="W125" s="171"/>
      <c r="X125" s="171"/>
      <c r="Y125" s="171"/>
      <c r="Z125" s="171"/>
      <c r="AA125" s="171"/>
      <c r="AB125" s="171"/>
      <c r="AC125" s="726"/>
      <c r="AD125" s="171"/>
      <c r="AE125" s="352" t="s">
        <v>4852</v>
      </c>
      <c r="AF125" s="353"/>
      <c r="AG125" s="860"/>
      <c r="AH125" s="860"/>
      <c r="AI125" s="860"/>
      <c r="AJ125" s="860"/>
      <c r="AK125" s="860"/>
      <c r="AL125" s="860"/>
      <c r="AM125" s="861"/>
      <c r="AN125" s="861"/>
      <c r="AO125" s="191"/>
      <c r="AP125" s="171"/>
      <c r="AQ125" s="171"/>
      <c r="AR125" s="171"/>
      <c r="AS125" s="171"/>
    </row>
    <row r="126" spans="1:45" s="3" customFormat="1" ht="15.75" customHeight="1" thickTop="1">
      <c r="A126" s="2575" t="s">
        <v>675</v>
      </c>
      <c r="B126" s="355" t="s">
        <v>4853</v>
      </c>
      <c r="C126" s="1738"/>
      <c r="D126" s="621"/>
      <c r="E126" s="621"/>
      <c r="F126" s="621"/>
      <c r="G126" s="1368">
        <f t="shared" ref="G126:G133" si="63">IFERROR(SUM(C126:F126),0)</f>
        <v>0</v>
      </c>
      <c r="H126" s="621"/>
      <c r="I126" s="621"/>
      <c r="J126" s="1389"/>
      <c r="K126" s="1390"/>
      <c r="L126" s="171"/>
      <c r="M126" s="243" t="s">
        <v>5341</v>
      </c>
      <c r="N126" s="171"/>
      <c r="O126" s="245"/>
      <c r="P126" s="171"/>
      <c r="Q126" s="726"/>
      <c r="R126" s="246" t="str">
        <f t="shared" ref="R126:R132" si="64">IF( SUM( T126:AA126 ) = 0, 0, $T$10 )</f>
        <v>Please complete all cells in row</v>
      </c>
      <c r="S126" s="726"/>
      <c r="T126" s="247">
        <f t="shared" ref="T126:W132" si="65" xml:space="preserve"> IF( ISNUMBER(C126), 0, 1 )</f>
        <v>1</v>
      </c>
      <c r="U126" s="247">
        <f t="shared" si="65"/>
        <v>1</v>
      </c>
      <c r="V126" s="247">
        <f t="shared" si="65"/>
        <v>1</v>
      </c>
      <c r="W126" s="247">
        <f t="shared" si="65"/>
        <v>1</v>
      </c>
      <c r="X126" s="171"/>
      <c r="Y126" s="247">
        <f t="shared" ref="Y126:Z132" si="66" xml:space="preserve"> IF( ISNUMBER(H126), 0, 1 )</f>
        <v>1</v>
      </c>
      <c r="Z126" s="247">
        <f t="shared" si="66"/>
        <v>1</v>
      </c>
      <c r="AA126" s="171"/>
      <c r="AB126" s="171"/>
      <c r="AC126" s="726"/>
      <c r="AD126" s="171"/>
      <c r="AE126" s="355" t="s">
        <v>4853</v>
      </c>
      <c r="AF126" s="847" t="s">
        <v>5342</v>
      </c>
      <c r="AG126" s="796" t="s">
        <v>5343</v>
      </c>
      <c r="AH126" s="796" t="s">
        <v>5344</v>
      </c>
      <c r="AI126" s="796" t="s">
        <v>5345</v>
      </c>
      <c r="AJ126" s="848" t="s">
        <v>5346</v>
      </c>
      <c r="AK126" s="796" t="s">
        <v>5347</v>
      </c>
      <c r="AL126" s="796" t="s">
        <v>5348</v>
      </c>
      <c r="AM126" s="862"/>
      <c r="AN126" s="863"/>
      <c r="AO126" s="850"/>
      <c r="AP126" s="171"/>
      <c r="AQ126" s="171"/>
      <c r="AR126" s="171"/>
      <c r="AS126" s="171"/>
    </row>
    <row r="127" spans="1:45" s="3" customFormat="1" ht="15.75" customHeight="1">
      <c r="A127" s="171"/>
      <c r="B127" s="360" t="s">
        <v>4862</v>
      </c>
      <c r="C127" s="1739"/>
      <c r="D127" s="624"/>
      <c r="E127" s="624"/>
      <c r="F127" s="624"/>
      <c r="G127" s="1370">
        <f t="shared" si="63"/>
        <v>0</v>
      </c>
      <c r="H127" s="624"/>
      <c r="I127" s="624"/>
      <c r="J127" s="1391"/>
      <c r="K127" s="1392"/>
      <c r="L127" s="171"/>
      <c r="M127" s="252" t="s">
        <v>5349</v>
      </c>
      <c r="N127" s="171"/>
      <c r="O127" s="253"/>
      <c r="P127" s="171"/>
      <c r="Q127" s="726"/>
      <c r="R127" s="246" t="str">
        <f t="shared" si="64"/>
        <v>Please complete all cells in row</v>
      </c>
      <c r="S127" s="726"/>
      <c r="T127" s="247">
        <f t="shared" si="65"/>
        <v>1</v>
      </c>
      <c r="U127" s="247">
        <f t="shared" si="65"/>
        <v>1</v>
      </c>
      <c r="V127" s="247">
        <f t="shared" si="65"/>
        <v>1</v>
      </c>
      <c r="W127" s="247">
        <f t="shared" si="65"/>
        <v>1</v>
      </c>
      <c r="X127" s="171"/>
      <c r="Y127" s="247">
        <f t="shared" si="66"/>
        <v>1</v>
      </c>
      <c r="Z127" s="247">
        <f t="shared" si="66"/>
        <v>1</v>
      </c>
      <c r="AA127" s="171"/>
      <c r="AB127" s="171"/>
      <c r="AC127" s="726"/>
      <c r="AD127" s="171"/>
      <c r="AE127" s="360" t="s">
        <v>4862</v>
      </c>
      <c r="AF127" s="851" t="s">
        <v>5350</v>
      </c>
      <c r="AG127" s="797" t="s">
        <v>5351</v>
      </c>
      <c r="AH127" s="797" t="s">
        <v>5352</v>
      </c>
      <c r="AI127" s="797" t="s">
        <v>5353</v>
      </c>
      <c r="AJ127" s="852" t="s">
        <v>5354</v>
      </c>
      <c r="AK127" s="797" t="s">
        <v>5355</v>
      </c>
      <c r="AL127" s="797" t="s">
        <v>5356</v>
      </c>
      <c r="AM127" s="864"/>
      <c r="AN127" s="865"/>
      <c r="AO127" s="850"/>
      <c r="AP127" s="171"/>
      <c r="AQ127" s="171"/>
      <c r="AR127" s="171"/>
      <c r="AS127" s="171"/>
    </row>
    <row r="128" spans="1:45" s="3" customFormat="1" ht="15.75" customHeight="1">
      <c r="A128" s="171"/>
      <c r="B128" s="360" t="s">
        <v>4871</v>
      </c>
      <c r="C128" s="1739"/>
      <c r="D128" s="624"/>
      <c r="E128" s="624"/>
      <c r="F128" s="624"/>
      <c r="G128" s="1370">
        <f t="shared" si="63"/>
        <v>0</v>
      </c>
      <c r="H128" s="624"/>
      <c r="I128" s="624"/>
      <c r="J128" s="1391"/>
      <c r="K128" s="1392"/>
      <c r="L128" s="171"/>
      <c r="M128" s="252" t="s">
        <v>5357</v>
      </c>
      <c r="N128" s="171"/>
      <c r="O128" s="253"/>
      <c r="P128" s="171"/>
      <c r="Q128" s="726"/>
      <c r="R128" s="246" t="str">
        <f t="shared" si="64"/>
        <v>Please complete all cells in row</v>
      </c>
      <c r="S128" s="726"/>
      <c r="T128" s="247">
        <f t="shared" si="65"/>
        <v>1</v>
      </c>
      <c r="U128" s="247">
        <f t="shared" si="65"/>
        <v>1</v>
      </c>
      <c r="V128" s="247">
        <f t="shared" si="65"/>
        <v>1</v>
      </c>
      <c r="W128" s="247">
        <f t="shared" si="65"/>
        <v>1</v>
      </c>
      <c r="X128" s="171"/>
      <c r="Y128" s="247">
        <f t="shared" si="66"/>
        <v>1</v>
      </c>
      <c r="Z128" s="247">
        <f t="shared" si="66"/>
        <v>1</v>
      </c>
      <c r="AA128" s="171"/>
      <c r="AB128" s="171"/>
      <c r="AC128" s="726"/>
      <c r="AD128" s="171"/>
      <c r="AE128" s="360" t="s">
        <v>4871</v>
      </c>
      <c r="AF128" s="851" t="s">
        <v>5358</v>
      </c>
      <c r="AG128" s="797" t="s">
        <v>5359</v>
      </c>
      <c r="AH128" s="797" t="s">
        <v>5360</v>
      </c>
      <c r="AI128" s="797" t="s">
        <v>5361</v>
      </c>
      <c r="AJ128" s="852" t="s">
        <v>5362</v>
      </c>
      <c r="AK128" s="797" t="s">
        <v>5363</v>
      </c>
      <c r="AL128" s="797" t="s">
        <v>5364</v>
      </c>
      <c r="AM128" s="864"/>
      <c r="AN128" s="865"/>
      <c r="AO128" s="850"/>
      <c r="AP128" s="171"/>
      <c r="AQ128" s="171"/>
      <c r="AR128" s="171"/>
      <c r="AS128" s="171"/>
    </row>
    <row r="129" spans="1:45" s="3" customFormat="1" ht="15.75" customHeight="1">
      <c r="A129" s="171"/>
      <c r="B129" s="360" t="s">
        <v>4880</v>
      </c>
      <c r="C129" s="1739"/>
      <c r="D129" s="624"/>
      <c r="E129" s="624"/>
      <c r="F129" s="624"/>
      <c r="G129" s="1370">
        <f t="shared" si="63"/>
        <v>0</v>
      </c>
      <c r="H129" s="624"/>
      <c r="I129" s="624"/>
      <c r="J129" s="1391"/>
      <c r="K129" s="1392"/>
      <c r="L129" s="171"/>
      <c r="M129" s="252" t="s">
        <v>5365</v>
      </c>
      <c r="N129" s="171"/>
      <c r="O129" s="253"/>
      <c r="P129" s="174"/>
      <c r="Q129" s="825"/>
      <c r="R129" s="246" t="str">
        <f t="shared" si="64"/>
        <v>Please complete all cells in row</v>
      </c>
      <c r="S129" s="726"/>
      <c r="T129" s="247">
        <f t="shared" si="65"/>
        <v>1</v>
      </c>
      <c r="U129" s="247">
        <f t="shared" si="65"/>
        <v>1</v>
      </c>
      <c r="V129" s="247">
        <f t="shared" si="65"/>
        <v>1</v>
      </c>
      <c r="W129" s="247">
        <f t="shared" si="65"/>
        <v>1</v>
      </c>
      <c r="X129" s="171"/>
      <c r="Y129" s="247">
        <f t="shared" si="66"/>
        <v>1</v>
      </c>
      <c r="Z129" s="247">
        <f t="shared" si="66"/>
        <v>1</v>
      </c>
      <c r="AA129" s="171"/>
      <c r="AB129" s="171"/>
      <c r="AC129" s="726"/>
      <c r="AD129" s="171"/>
      <c r="AE129" s="360" t="s">
        <v>4880</v>
      </c>
      <c r="AF129" s="851" t="s">
        <v>5366</v>
      </c>
      <c r="AG129" s="797" t="s">
        <v>5367</v>
      </c>
      <c r="AH129" s="797" t="s">
        <v>5368</v>
      </c>
      <c r="AI129" s="797" t="s">
        <v>5369</v>
      </c>
      <c r="AJ129" s="852" t="s">
        <v>5370</v>
      </c>
      <c r="AK129" s="797" t="s">
        <v>5371</v>
      </c>
      <c r="AL129" s="797" t="s">
        <v>5372</v>
      </c>
      <c r="AM129" s="864"/>
      <c r="AN129" s="865"/>
      <c r="AO129" s="850"/>
      <c r="AP129" s="171"/>
      <c r="AQ129" s="171"/>
      <c r="AR129" s="171"/>
      <c r="AS129" s="171"/>
    </row>
    <row r="130" spans="1:45" s="3" customFormat="1" ht="15.75" customHeight="1">
      <c r="A130" s="171"/>
      <c r="B130" s="360" t="s">
        <v>4889</v>
      </c>
      <c r="C130" s="1739"/>
      <c r="D130" s="624"/>
      <c r="E130" s="624"/>
      <c r="F130" s="624"/>
      <c r="G130" s="1370">
        <f t="shared" si="63"/>
        <v>0</v>
      </c>
      <c r="H130" s="624"/>
      <c r="I130" s="624"/>
      <c r="J130" s="1391"/>
      <c r="K130" s="1392"/>
      <c r="L130" s="171"/>
      <c r="M130" s="252" t="s">
        <v>5373</v>
      </c>
      <c r="N130" s="171"/>
      <c r="O130" s="253"/>
      <c r="P130" s="174"/>
      <c r="Q130" s="825"/>
      <c r="R130" s="246" t="str">
        <f t="shared" si="64"/>
        <v>Please complete all cells in row</v>
      </c>
      <c r="S130" s="726"/>
      <c r="T130" s="247">
        <f t="shared" si="65"/>
        <v>1</v>
      </c>
      <c r="U130" s="247">
        <f t="shared" si="65"/>
        <v>1</v>
      </c>
      <c r="V130" s="247">
        <f t="shared" si="65"/>
        <v>1</v>
      </c>
      <c r="W130" s="247">
        <f t="shared" si="65"/>
        <v>1</v>
      </c>
      <c r="X130" s="171"/>
      <c r="Y130" s="247">
        <f t="shared" si="66"/>
        <v>1</v>
      </c>
      <c r="Z130" s="247">
        <f t="shared" si="66"/>
        <v>1</v>
      </c>
      <c r="AA130" s="171"/>
      <c r="AB130" s="171"/>
      <c r="AC130" s="726"/>
      <c r="AD130" s="171"/>
      <c r="AE130" s="360" t="s">
        <v>4889</v>
      </c>
      <c r="AF130" s="851" t="s">
        <v>5374</v>
      </c>
      <c r="AG130" s="797" t="s">
        <v>5375</v>
      </c>
      <c r="AH130" s="797" t="s">
        <v>5376</v>
      </c>
      <c r="AI130" s="797" t="s">
        <v>5377</v>
      </c>
      <c r="AJ130" s="852" t="s">
        <v>5378</v>
      </c>
      <c r="AK130" s="797" t="s">
        <v>5379</v>
      </c>
      <c r="AL130" s="797" t="s">
        <v>5380</v>
      </c>
      <c r="AM130" s="864"/>
      <c r="AN130" s="865"/>
      <c r="AO130" s="850"/>
      <c r="AP130" s="171"/>
      <c r="AQ130" s="171"/>
      <c r="AR130" s="171"/>
      <c r="AS130" s="171"/>
    </row>
    <row r="131" spans="1:45" s="3" customFormat="1" ht="15.75" customHeight="1">
      <c r="A131" s="171"/>
      <c r="B131" s="360" t="s">
        <v>4898</v>
      </c>
      <c r="C131" s="1739"/>
      <c r="D131" s="624"/>
      <c r="E131" s="624"/>
      <c r="F131" s="624"/>
      <c r="G131" s="1370">
        <f t="shared" si="63"/>
        <v>0</v>
      </c>
      <c r="H131" s="624"/>
      <c r="I131" s="624"/>
      <c r="J131" s="1391"/>
      <c r="K131" s="1392"/>
      <c r="L131" s="171"/>
      <c r="M131" s="252" t="s">
        <v>5381</v>
      </c>
      <c r="N131" s="171"/>
      <c r="O131" s="253"/>
      <c r="P131" s="174"/>
      <c r="Q131" s="825"/>
      <c r="R131" s="246" t="str">
        <f t="shared" si="64"/>
        <v>Please complete all cells in row</v>
      </c>
      <c r="S131" s="726"/>
      <c r="T131" s="247">
        <f t="shared" si="65"/>
        <v>1</v>
      </c>
      <c r="U131" s="247">
        <f t="shared" si="65"/>
        <v>1</v>
      </c>
      <c r="V131" s="247">
        <f t="shared" si="65"/>
        <v>1</v>
      </c>
      <c r="W131" s="247">
        <f t="shared" si="65"/>
        <v>1</v>
      </c>
      <c r="X131" s="171"/>
      <c r="Y131" s="247">
        <f t="shared" si="66"/>
        <v>1</v>
      </c>
      <c r="Z131" s="247">
        <f t="shared" si="66"/>
        <v>1</v>
      </c>
      <c r="AA131" s="171"/>
      <c r="AB131" s="171"/>
      <c r="AC131" s="726"/>
      <c r="AD131" s="171"/>
      <c r="AE131" s="360" t="s">
        <v>4898</v>
      </c>
      <c r="AF131" s="851" t="s">
        <v>5382</v>
      </c>
      <c r="AG131" s="797" t="s">
        <v>5383</v>
      </c>
      <c r="AH131" s="797" t="s">
        <v>5384</v>
      </c>
      <c r="AI131" s="797" t="s">
        <v>5385</v>
      </c>
      <c r="AJ131" s="852" t="s">
        <v>5386</v>
      </c>
      <c r="AK131" s="797" t="s">
        <v>5387</v>
      </c>
      <c r="AL131" s="797" t="s">
        <v>5388</v>
      </c>
      <c r="AM131" s="864"/>
      <c r="AN131" s="865"/>
      <c r="AO131" s="850"/>
      <c r="AP131" s="171"/>
      <c r="AQ131" s="171"/>
      <c r="AR131" s="171"/>
      <c r="AS131" s="171"/>
    </row>
    <row r="132" spans="1:45" s="3" customFormat="1" ht="15.75" customHeight="1">
      <c r="A132" s="171"/>
      <c r="B132" s="360" t="s">
        <v>4907</v>
      </c>
      <c r="C132" s="1739"/>
      <c r="D132" s="624"/>
      <c r="E132" s="624"/>
      <c r="F132" s="624"/>
      <c r="G132" s="1370">
        <f t="shared" si="63"/>
        <v>0</v>
      </c>
      <c r="H132" s="624"/>
      <c r="I132" s="624"/>
      <c r="J132" s="1391"/>
      <c r="K132" s="1392"/>
      <c r="L132" s="171"/>
      <c r="M132" s="252" t="s">
        <v>5389</v>
      </c>
      <c r="N132" s="171"/>
      <c r="O132" s="253"/>
      <c r="P132" s="171"/>
      <c r="Q132" s="726"/>
      <c r="R132" s="246" t="str">
        <f t="shared" si="64"/>
        <v>Please complete all cells in row</v>
      </c>
      <c r="S132" s="726"/>
      <c r="T132" s="247">
        <f t="shared" si="65"/>
        <v>1</v>
      </c>
      <c r="U132" s="247">
        <f t="shared" si="65"/>
        <v>1</v>
      </c>
      <c r="V132" s="247">
        <f t="shared" si="65"/>
        <v>1</v>
      </c>
      <c r="W132" s="247">
        <f t="shared" si="65"/>
        <v>1</v>
      </c>
      <c r="X132" s="171"/>
      <c r="Y132" s="247">
        <f t="shared" si="66"/>
        <v>1</v>
      </c>
      <c r="Z132" s="247">
        <f t="shared" si="66"/>
        <v>1</v>
      </c>
      <c r="AA132" s="171"/>
      <c r="AB132" s="171"/>
      <c r="AC132" s="726"/>
      <c r="AD132" s="171"/>
      <c r="AE132" s="360" t="s">
        <v>4907</v>
      </c>
      <c r="AF132" s="851" t="s">
        <v>5390</v>
      </c>
      <c r="AG132" s="797" t="s">
        <v>5391</v>
      </c>
      <c r="AH132" s="797" t="s">
        <v>5392</v>
      </c>
      <c r="AI132" s="797" t="s">
        <v>5393</v>
      </c>
      <c r="AJ132" s="852" t="s">
        <v>5394</v>
      </c>
      <c r="AK132" s="797" t="s">
        <v>5395</v>
      </c>
      <c r="AL132" s="797" t="s">
        <v>5396</v>
      </c>
      <c r="AM132" s="864"/>
      <c r="AN132" s="865"/>
      <c r="AO132" s="850"/>
      <c r="AP132" s="171"/>
      <c r="AQ132" s="171"/>
      <c r="AR132" s="171"/>
      <c r="AS132" s="171"/>
    </row>
    <row r="133" spans="1:45" s="3" customFormat="1" ht="15.75" customHeight="1" thickBot="1">
      <c r="A133" s="2575" t="s">
        <v>773</v>
      </c>
      <c r="B133" s="363" t="s">
        <v>891</v>
      </c>
      <c r="C133" s="1720">
        <f>IFERROR(SUM(C126:C132), 0)</f>
        <v>0</v>
      </c>
      <c r="D133" s="1362">
        <f>IFERROR(SUM(D126:D132), 0)</f>
        <v>0</v>
      </c>
      <c r="E133" s="1362">
        <f>IFERROR(SUM(E126:E132), 0)</f>
        <v>0</v>
      </c>
      <c r="F133" s="1362">
        <f>IFERROR(SUM(F126:F132), 0)</f>
        <v>0</v>
      </c>
      <c r="G133" s="1362">
        <f t="shared" si="63"/>
        <v>0</v>
      </c>
      <c r="H133" s="1362">
        <f>IFERROR(SUM(H126:H132), 0)</f>
        <v>0</v>
      </c>
      <c r="I133" s="1362">
        <f>IFERROR(SUM(I126:I132), 0)</f>
        <v>0</v>
      </c>
      <c r="J133" s="1386"/>
      <c r="K133" s="1387"/>
      <c r="L133" s="171"/>
      <c r="M133" s="315" t="s">
        <v>5397</v>
      </c>
      <c r="N133" s="171"/>
      <c r="O133" s="264"/>
      <c r="P133" s="171"/>
      <c r="Q133" s="726"/>
      <c r="R133" s="246"/>
      <c r="S133" s="726"/>
      <c r="T133" s="171"/>
      <c r="U133" s="171"/>
      <c r="V133" s="171"/>
      <c r="W133" s="171"/>
      <c r="X133" s="171"/>
      <c r="Y133" s="171"/>
      <c r="Z133" s="171"/>
      <c r="AA133" s="171"/>
      <c r="AB133" s="171"/>
      <c r="AC133" s="726"/>
      <c r="AD133" s="171"/>
      <c r="AE133" s="363" t="s">
        <v>891</v>
      </c>
      <c r="AF133" s="854" t="s">
        <v>5398</v>
      </c>
      <c r="AG133" s="609" t="s">
        <v>5399</v>
      </c>
      <c r="AH133" s="609" t="s">
        <v>5400</v>
      </c>
      <c r="AI133" s="609" t="s">
        <v>5401</v>
      </c>
      <c r="AJ133" s="609" t="s">
        <v>5402</v>
      </c>
      <c r="AK133" s="609" t="s">
        <v>5403</v>
      </c>
      <c r="AL133" s="609" t="s">
        <v>5404</v>
      </c>
      <c r="AM133" s="855"/>
      <c r="AN133" s="856"/>
      <c r="AO133" s="850"/>
      <c r="AP133" s="171"/>
      <c r="AQ133" s="171"/>
      <c r="AR133" s="171"/>
      <c r="AS133" s="171"/>
    </row>
    <row r="134" spans="1:45" s="3" customFormat="1" ht="15.75" customHeight="1" thickTop="1" thickBot="1">
      <c r="A134" s="171"/>
      <c r="B134" s="845"/>
      <c r="C134" s="1378"/>
      <c r="D134" s="1380"/>
      <c r="E134" s="1380"/>
      <c r="F134" s="1380"/>
      <c r="G134" s="1719"/>
      <c r="H134" s="1380"/>
      <c r="I134" s="1380"/>
      <c r="J134" s="1388"/>
      <c r="K134" s="1388"/>
      <c r="L134" s="171"/>
      <c r="M134" s="222" t="s">
        <v>3600</v>
      </c>
      <c r="N134" s="171"/>
      <c r="O134" s="171"/>
      <c r="P134" s="171"/>
      <c r="Q134" s="726"/>
      <c r="R134" s="246"/>
      <c r="S134" s="726"/>
      <c r="T134" s="171"/>
      <c r="U134" s="171"/>
      <c r="V134" s="171"/>
      <c r="W134" s="171"/>
      <c r="X134" s="171"/>
      <c r="Y134" s="171"/>
      <c r="Z134" s="171"/>
      <c r="AA134" s="171"/>
      <c r="AB134" s="171"/>
      <c r="AC134" s="726"/>
      <c r="AD134" s="171"/>
      <c r="AE134" s="845"/>
      <c r="AF134" s="845"/>
      <c r="AG134" s="866"/>
      <c r="AH134" s="866"/>
      <c r="AI134" s="866"/>
      <c r="AJ134" s="866"/>
      <c r="AK134" s="866"/>
      <c r="AL134" s="866"/>
      <c r="AM134" s="861"/>
      <c r="AN134" s="861"/>
      <c r="AO134" s="223"/>
      <c r="AP134" s="171"/>
      <c r="AQ134" s="171"/>
      <c r="AR134" s="171"/>
      <c r="AS134" s="171"/>
    </row>
    <row r="135" spans="1:45" s="3" customFormat="1" ht="15.75" customHeight="1" thickTop="1" thickBot="1">
      <c r="A135" s="171"/>
      <c r="B135" s="352" t="s">
        <v>4924</v>
      </c>
      <c r="C135" s="654"/>
      <c r="D135" s="1376"/>
      <c r="E135" s="1376"/>
      <c r="F135" s="1376"/>
      <c r="G135" s="1376"/>
      <c r="H135" s="1376"/>
      <c r="I135" s="1376"/>
      <c r="J135" s="1388"/>
      <c r="K135" s="1388"/>
      <c r="L135" s="171"/>
      <c r="M135" s="222" t="s">
        <v>3600</v>
      </c>
      <c r="N135" s="171"/>
      <c r="O135" s="171"/>
      <c r="P135" s="171"/>
      <c r="Q135" s="726"/>
      <c r="R135" s="246"/>
      <c r="S135" s="726"/>
      <c r="T135" s="171"/>
      <c r="U135" s="171"/>
      <c r="V135" s="171"/>
      <c r="W135" s="171"/>
      <c r="X135" s="171"/>
      <c r="Y135" s="171"/>
      <c r="Z135" s="171"/>
      <c r="AA135" s="171"/>
      <c r="AB135" s="171"/>
      <c r="AC135" s="726"/>
      <c r="AD135" s="171"/>
      <c r="AE135" s="352" t="s">
        <v>4924</v>
      </c>
      <c r="AF135" s="353"/>
      <c r="AG135" s="860"/>
      <c r="AH135" s="860"/>
      <c r="AI135" s="860"/>
      <c r="AJ135" s="860"/>
      <c r="AK135" s="860"/>
      <c r="AL135" s="860"/>
      <c r="AM135" s="861"/>
      <c r="AN135" s="861"/>
      <c r="AO135" s="223"/>
      <c r="AP135" s="171"/>
      <c r="AQ135" s="171"/>
      <c r="AR135" s="171"/>
      <c r="AS135" s="171"/>
    </row>
    <row r="136" spans="1:45" s="7" customFormat="1" ht="15.75" customHeight="1" thickTop="1" thickBot="1">
      <c r="A136" s="2575" t="s">
        <v>675</v>
      </c>
      <c r="B136" s="377" t="s">
        <v>4924</v>
      </c>
      <c r="C136" s="628"/>
      <c r="D136" s="628"/>
      <c r="E136" s="628"/>
      <c r="F136" s="628"/>
      <c r="G136" s="1359">
        <f>IFERROR(SUM(C136:F136),0)</f>
        <v>0</v>
      </c>
      <c r="H136" s="628"/>
      <c r="I136" s="628"/>
      <c r="J136" s="1393"/>
      <c r="K136" s="1394"/>
      <c r="L136" s="171"/>
      <c r="M136" s="333" t="s">
        <v>5405</v>
      </c>
      <c r="N136" s="171"/>
      <c r="O136" s="871"/>
      <c r="P136" s="348"/>
      <c r="Q136" s="723"/>
      <c r="R136" s="246" t="str">
        <f>IF( SUM( T136:AA136 ) = 0, 0, $T$10 )</f>
        <v>Please complete all cells in row</v>
      </c>
      <c r="S136" s="723"/>
      <c r="T136" s="247">
        <f xml:space="preserve"> IF( ISNUMBER(C136), 0, 1 )</f>
        <v>1</v>
      </c>
      <c r="U136" s="247">
        <f xml:space="preserve"> IF( ISNUMBER(D136), 0, 1 )</f>
        <v>1</v>
      </c>
      <c r="V136" s="247">
        <f xml:space="preserve"> IF( ISNUMBER(E136), 0, 1 )</f>
        <v>1</v>
      </c>
      <c r="W136" s="247">
        <f xml:space="preserve"> IF( ISNUMBER(F136), 0, 1 )</f>
        <v>1</v>
      </c>
      <c r="X136" s="171"/>
      <c r="Y136" s="247">
        <f xml:space="preserve"> IF( ISNUMBER(H136), 0, 1 )</f>
        <v>1</v>
      </c>
      <c r="Z136" s="247">
        <f xml:space="preserve"> IF( ISNUMBER(I136), 0, 1 )</f>
        <v>1</v>
      </c>
      <c r="AA136" s="171"/>
      <c r="AB136" s="171"/>
      <c r="AC136" s="723"/>
      <c r="AD136" s="348"/>
      <c r="AE136" s="377" t="s">
        <v>4924</v>
      </c>
      <c r="AF136" s="867" t="s">
        <v>5406</v>
      </c>
      <c r="AG136" s="867" t="s">
        <v>5407</v>
      </c>
      <c r="AH136" s="867" t="s">
        <v>5408</v>
      </c>
      <c r="AI136" s="867" t="s">
        <v>5409</v>
      </c>
      <c r="AJ136" s="868" t="s">
        <v>5410</v>
      </c>
      <c r="AK136" s="867" t="s">
        <v>5411</v>
      </c>
      <c r="AL136" s="867" t="s">
        <v>5412</v>
      </c>
      <c r="AM136" s="869"/>
      <c r="AN136" s="870"/>
      <c r="AO136" s="850"/>
      <c r="AP136" s="348"/>
      <c r="AQ136" s="348"/>
      <c r="AR136" s="348"/>
      <c r="AS136" s="348"/>
    </row>
    <row r="137" spans="1:45" s="3" customFormat="1" ht="15.75" customHeight="1" thickTop="1" thickBot="1">
      <c r="A137" s="171"/>
      <c r="B137" s="872"/>
      <c r="C137" s="1740"/>
      <c r="D137" s="1741"/>
      <c r="E137" s="1741"/>
      <c r="F137" s="1741"/>
      <c r="G137" s="1381"/>
      <c r="H137" s="1381"/>
      <c r="I137" s="1381"/>
      <c r="J137" s="1388"/>
      <c r="K137" s="1388"/>
      <c r="L137" s="171"/>
      <c r="M137" s="222" t="s">
        <v>3600</v>
      </c>
      <c r="N137" s="171"/>
      <c r="O137" s="171"/>
      <c r="P137" s="171"/>
      <c r="Q137" s="726"/>
      <c r="R137" s="246"/>
      <c r="S137" s="726"/>
      <c r="T137" s="171"/>
      <c r="U137" s="171"/>
      <c r="V137" s="171"/>
      <c r="W137" s="171"/>
      <c r="X137" s="171"/>
      <c r="Y137" s="171"/>
      <c r="Z137" s="171"/>
      <c r="AA137" s="171"/>
      <c r="AB137" s="171"/>
      <c r="AC137" s="726"/>
      <c r="AD137" s="171"/>
      <c r="AE137" s="872"/>
      <c r="AF137" s="872"/>
      <c r="AG137" s="873"/>
      <c r="AH137" s="873"/>
      <c r="AI137" s="873"/>
      <c r="AJ137" s="873"/>
      <c r="AK137" s="873"/>
      <c r="AL137" s="873"/>
      <c r="AM137" s="861"/>
      <c r="AN137" s="861"/>
      <c r="AO137" s="223"/>
      <c r="AP137" s="171"/>
      <c r="AQ137" s="171"/>
      <c r="AR137" s="171"/>
      <c r="AS137" s="171"/>
    </row>
    <row r="138" spans="1:45" s="7" customFormat="1" ht="15.75" customHeight="1" thickTop="1" thickBot="1">
      <c r="A138" s="2575" t="s">
        <v>773</v>
      </c>
      <c r="B138" s="377" t="s">
        <v>4933</v>
      </c>
      <c r="C138" s="1721">
        <f>IFERROR(SUM(C109,C116,C123,C133,C136), 0)</f>
        <v>0</v>
      </c>
      <c r="D138" s="1359">
        <f>IFERROR(SUM(D109,D116,D123,D133,D136), 0)</f>
        <v>0</v>
      </c>
      <c r="E138" s="1359">
        <f>IFERROR(SUM(E109,E116,E123,E133,E136), 0)</f>
        <v>0</v>
      </c>
      <c r="F138" s="1359">
        <f>IFERROR(SUM(F109,F116,F123,F133,F136), 0)</f>
        <v>0</v>
      </c>
      <c r="G138" s="1359">
        <f>IFERROR(SUM(C138:F138),0)</f>
        <v>0</v>
      </c>
      <c r="H138" s="1359">
        <f>IFERROR(SUM(H109,H116,H123,H133,H136), 0)</f>
        <v>0</v>
      </c>
      <c r="I138" s="1359">
        <f>IFERROR(SUM(I109,I116,I123,I133,I136), 0)</f>
        <v>0</v>
      </c>
      <c r="J138" s="1395"/>
      <c r="K138" s="1396"/>
      <c r="L138" s="348"/>
      <c r="M138" s="333" t="s">
        <v>5413</v>
      </c>
      <c r="N138" s="171"/>
      <c r="O138" s="871"/>
      <c r="P138" s="348"/>
      <c r="Q138" s="723"/>
      <c r="R138" s="246"/>
      <c r="S138" s="723"/>
      <c r="T138" s="171"/>
      <c r="U138" s="171"/>
      <c r="V138" s="171"/>
      <c r="W138" s="171"/>
      <c r="X138" s="171"/>
      <c r="Y138" s="171"/>
      <c r="Z138" s="171"/>
      <c r="AA138" s="171"/>
      <c r="AB138" s="171"/>
      <c r="AC138" s="723"/>
      <c r="AD138" s="348"/>
      <c r="AE138" s="377" t="s">
        <v>4933</v>
      </c>
      <c r="AF138" s="874" t="s">
        <v>5414</v>
      </c>
      <c r="AG138" s="331" t="s">
        <v>5415</v>
      </c>
      <c r="AH138" s="331" t="s">
        <v>5416</v>
      </c>
      <c r="AI138" s="331" t="s">
        <v>5417</v>
      </c>
      <c r="AJ138" s="331" t="s">
        <v>5418</v>
      </c>
      <c r="AK138" s="331" t="s">
        <v>5419</v>
      </c>
      <c r="AL138" s="331" t="s">
        <v>5420</v>
      </c>
      <c r="AM138" s="875"/>
      <c r="AN138" s="876"/>
      <c r="AO138" s="850"/>
      <c r="AP138" s="348"/>
      <c r="AQ138" s="348"/>
      <c r="AR138" s="348"/>
      <c r="AS138" s="348"/>
    </row>
    <row r="139" spans="1:45" s="3" customFormat="1" ht="17.25" thickTop="1" thickBot="1">
      <c r="A139" s="171"/>
      <c r="B139" s="877"/>
      <c r="C139" s="877"/>
      <c r="D139" s="171"/>
      <c r="E139" s="171"/>
      <c r="F139" s="171"/>
      <c r="G139" s="171"/>
      <c r="H139" s="171"/>
      <c r="I139" s="171"/>
      <c r="J139" s="171"/>
      <c r="K139" s="171"/>
      <c r="L139" s="171"/>
      <c r="M139" s="661"/>
      <c r="N139" s="171"/>
      <c r="O139" s="171"/>
      <c r="P139" s="171"/>
      <c r="Q139" s="171"/>
      <c r="R139" s="246"/>
      <c r="S139" s="171"/>
      <c r="T139" s="171"/>
      <c r="U139" s="171"/>
      <c r="V139" s="171"/>
      <c r="W139" s="171"/>
      <c r="X139" s="171"/>
      <c r="Y139" s="171"/>
      <c r="Z139" s="171"/>
      <c r="AA139" s="171"/>
      <c r="AB139" s="171"/>
      <c r="AC139" s="171"/>
      <c r="AD139" s="171"/>
      <c r="AE139" s="877"/>
      <c r="AF139" s="877"/>
      <c r="AG139" s="171"/>
      <c r="AH139" s="171"/>
      <c r="AI139" s="171"/>
      <c r="AJ139" s="171"/>
      <c r="AK139" s="171"/>
      <c r="AL139" s="171"/>
      <c r="AM139" s="171"/>
      <c r="AN139" s="171"/>
      <c r="AO139" s="823"/>
      <c r="AP139" s="171"/>
      <c r="AQ139" s="171"/>
      <c r="AR139" s="171"/>
      <c r="AS139" s="171"/>
    </row>
    <row r="140" spans="1:45" s="3" customFormat="1" ht="16.149999999999999" customHeight="1" thickTop="1">
      <c r="A140" s="171"/>
      <c r="B140" s="3282" t="s">
        <v>660</v>
      </c>
      <c r="C140" s="3238" t="s">
        <v>5421</v>
      </c>
      <c r="D140" s="3238"/>
      <c r="E140" s="3238"/>
      <c r="F140" s="3238"/>
      <c r="G140" s="3238"/>
      <c r="H140" s="3238"/>
      <c r="I140" s="3238"/>
      <c r="J140" s="3238"/>
      <c r="K140" s="3240"/>
      <c r="L140" s="583"/>
      <c r="M140" s="171"/>
      <c r="N140" s="171"/>
      <c r="O140" s="171"/>
      <c r="P140" s="583"/>
      <c r="Q140" s="799"/>
      <c r="R140" s="246"/>
      <c r="S140" s="799"/>
      <c r="T140" s="583"/>
      <c r="U140" s="583"/>
      <c r="V140" s="583"/>
      <c r="W140" s="583"/>
      <c r="X140" s="583"/>
      <c r="Y140" s="583"/>
      <c r="Z140" s="583"/>
      <c r="AA140" s="583"/>
      <c r="AB140" s="583"/>
      <c r="AC140" s="799"/>
      <c r="AD140" s="583"/>
      <c r="AE140" s="3282" t="s">
        <v>660</v>
      </c>
      <c r="AF140" s="3238" t="s">
        <v>5421</v>
      </c>
      <c r="AG140" s="3238"/>
      <c r="AH140" s="3238"/>
      <c r="AI140" s="3238"/>
      <c r="AJ140" s="3238"/>
      <c r="AK140" s="3238"/>
      <c r="AL140" s="3238"/>
      <c r="AM140" s="3238"/>
      <c r="AN140" s="3240"/>
      <c r="AO140" s="279"/>
      <c r="AP140" s="171"/>
      <c r="AQ140" s="171"/>
      <c r="AR140" s="171"/>
      <c r="AS140" s="171"/>
    </row>
    <row r="141" spans="1:45" s="3" customFormat="1">
      <c r="A141" s="171"/>
      <c r="B141" s="3385"/>
      <c r="C141" s="3415" t="s">
        <v>4664</v>
      </c>
      <c r="D141" s="3415"/>
      <c r="E141" s="3415"/>
      <c r="F141" s="3415"/>
      <c r="G141" s="3415" t="s">
        <v>4665</v>
      </c>
      <c r="H141" s="3415"/>
      <c r="I141" s="3415" t="s">
        <v>4666</v>
      </c>
      <c r="J141" s="3415" t="s">
        <v>4667</v>
      </c>
      <c r="K141" s="3416"/>
      <c r="L141" s="171"/>
      <c r="M141" s="171"/>
      <c r="N141" s="171"/>
      <c r="O141" s="171"/>
      <c r="P141" s="171"/>
      <c r="Q141" s="726"/>
      <c r="R141" s="246"/>
      <c r="S141" s="726"/>
      <c r="T141" s="171"/>
      <c r="U141" s="171"/>
      <c r="V141" s="171"/>
      <c r="W141" s="171"/>
      <c r="X141" s="171"/>
      <c r="Y141" s="171"/>
      <c r="Z141" s="171"/>
      <c r="AA141" s="171"/>
      <c r="AB141" s="171"/>
      <c r="AC141" s="726"/>
      <c r="AD141" s="171"/>
      <c r="AE141" s="3385"/>
      <c r="AF141" s="3415" t="s">
        <v>4664</v>
      </c>
      <c r="AG141" s="3415"/>
      <c r="AH141" s="3415"/>
      <c r="AI141" s="3415"/>
      <c r="AJ141" s="3415" t="s">
        <v>4665</v>
      </c>
      <c r="AK141" s="3415"/>
      <c r="AL141" s="3415" t="s">
        <v>4666</v>
      </c>
      <c r="AM141" s="3415" t="s">
        <v>4667</v>
      </c>
      <c r="AN141" s="3416"/>
      <c r="AO141" s="279"/>
      <c r="AP141" s="171"/>
      <c r="AQ141" s="171"/>
      <c r="AR141" s="171"/>
      <c r="AS141" s="171"/>
    </row>
    <row r="142" spans="1:45" s="3" customFormat="1" ht="30">
      <c r="A142" s="171"/>
      <c r="B142" s="3385"/>
      <c r="C142" s="384" t="s">
        <v>4668</v>
      </c>
      <c r="D142" s="384" t="s">
        <v>4669</v>
      </c>
      <c r="E142" s="384" t="s">
        <v>4670</v>
      </c>
      <c r="F142" s="384" t="s">
        <v>4671</v>
      </c>
      <c r="G142" s="384" t="s">
        <v>4672</v>
      </c>
      <c r="H142" s="384" t="s">
        <v>4673</v>
      </c>
      <c r="I142" s="3415"/>
      <c r="J142" s="384" t="s">
        <v>4674</v>
      </c>
      <c r="K142" s="385" t="s">
        <v>4675</v>
      </c>
      <c r="L142" s="171"/>
      <c r="M142" s="171"/>
      <c r="N142" s="171"/>
      <c r="O142" s="171"/>
      <c r="P142" s="171"/>
      <c r="Q142" s="726"/>
      <c r="R142" s="246"/>
      <c r="S142" s="726"/>
      <c r="T142" s="171"/>
      <c r="U142" s="171"/>
      <c r="V142" s="171"/>
      <c r="W142" s="171"/>
      <c r="X142" s="171"/>
      <c r="Y142" s="171"/>
      <c r="Z142" s="171"/>
      <c r="AA142" s="171"/>
      <c r="AB142" s="171"/>
      <c r="AC142" s="726"/>
      <c r="AD142" s="171"/>
      <c r="AE142" s="3385"/>
      <c r="AF142" s="384" t="s">
        <v>4668</v>
      </c>
      <c r="AG142" s="384" t="s">
        <v>4669</v>
      </c>
      <c r="AH142" s="384" t="s">
        <v>4670</v>
      </c>
      <c r="AI142" s="384" t="s">
        <v>4671</v>
      </c>
      <c r="AJ142" s="384" t="s">
        <v>4672</v>
      </c>
      <c r="AK142" s="384" t="s">
        <v>4673</v>
      </c>
      <c r="AL142" s="3415"/>
      <c r="AM142" s="384" t="s">
        <v>4674</v>
      </c>
      <c r="AN142" s="385" t="s">
        <v>4675</v>
      </c>
      <c r="AO142" s="279"/>
      <c r="AP142" s="171"/>
      <c r="AQ142" s="171"/>
      <c r="AR142" s="171"/>
      <c r="AS142" s="171"/>
    </row>
    <row r="143" spans="1:45" s="3" customFormat="1" ht="16.149999999999999" customHeight="1">
      <c r="A143" s="171"/>
      <c r="B143" s="386" t="s">
        <v>661</v>
      </c>
      <c r="C143" s="384" t="s">
        <v>677</v>
      </c>
      <c r="D143" s="384" t="s">
        <v>677</v>
      </c>
      <c r="E143" s="384" t="s">
        <v>677</v>
      </c>
      <c r="F143" s="384" t="s">
        <v>677</v>
      </c>
      <c r="G143" s="384" t="s">
        <v>677</v>
      </c>
      <c r="H143" s="384" t="s">
        <v>677</v>
      </c>
      <c r="I143" s="384" t="s">
        <v>677</v>
      </c>
      <c r="J143" s="384" t="s">
        <v>1281</v>
      </c>
      <c r="K143" s="385" t="s">
        <v>1281</v>
      </c>
      <c r="L143" s="171"/>
      <c r="M143" s="171"/>
      <c r="N143" s="171"/>
      <c r="O143" s="171"/>
      <c r="P143" s="171"/>
      <c r="Q143" s="726"/>
      <c r="R143" s="246"/>
      <c r="S143" s="726"/>
      <c r="T143" s="171"/>
      <c r="U143" s="171"/>
      <c r="V143" s="171"/>
      <c r="W143" s="171"/>
      <c r="X143" s="171"/>
      <c r="Y143" s="171"/>
      <c r="Z143" s="171"/>
      <c r="AA143" s="171"/>
      <c r="AB143" s="171"/>
      <c r="AC143" s="726"/>
      <c r="AD143" s="171"/>
      <c r="AE143" s="386" t="s">
        <v>661</v>
      </c>
      <c r="AF143" s="384" t="s">
        <v>677</v>
      </c>
      <c r="AG143" s="384" t="s">
        <v>677</v>
      </c>
      <c r="AH143" s="384" t="s">
        <v>677</v>
      </c>
      <c r="AI143" s="384" t="s">
        <v>677</v>
      </c>
      <c r="AJ143" s="384" t="s">
        <v>677</v>
      </c>
      <c r="AK143" s="384" t="s">
        <v>677</v>
      </c>
      <c r="AL143" s="384" t="s">
        <v>677</v>
      </c>
      <c r="AM143" s="384" t="s">
        <v>1281</v>
      </c>
      <c r="AN143" s="385" t="s">
        <v>1281</v>
      </c>
      <c r="AO143" s="279"/>
      <c r="AP143" s="171"/>
      <c r="AQ143" s="171"/>
      <c r="AR143" s="171"/>
      <c r="AS143" s="171"/>
    </row>
    <row r="144" spans="1:45" s="3" customFormat="1" ht="16.5" thickBot="1">
      <c r="A144" s="171"/>
      <c r="B144" s="387" t="s">
        <v>662</v>
      </c>
      <c r="C144" s="233">
        <v>3</v>
      </c>
      <c r="D144" s="233">
        <v>3</v>
      </c>
      <c r="E144" s="233">
        <v>3</v>
      </c>
      <c r="F144" s="233">
        <v>3</v>
      </c>
      <c r="G144" s="233">
        <v>3</v>
      </c>
      <c r="H144" s="233">
        <v>3</v>
      </c>
      <c r="I144" s="233">
        <v>3</v>
      </c>
      <c r="J144" s="233">
        <v>3</v>
      </c>
      <c r="K144" s="602">
        <v>3</v>
      </c>
      <c r="L144" s="171"/>
      <c r="M144" s="171"/>
      <c r="N144" s="171"/>
      <c r="O144" s="171"/>
      <c r="P144" s="171"/>
      <c r="Q144" s="726"/>
      <c r="R144" s="246"/>
      <c r="S144" s="726"/>
      <c r="T144" s="3232" t="s">
        <v>659</v>
      </c>
      <c r="U144" s="3232"/>
      <c r="V144" s="3397"/>
      <c r="W144" s="3397"/>
      <c r="X144" s="3397"/>
      <c r="Y144" s="3397"/>
      <c r="Z144" s="3397"/>
      <c r="AA144" s="3397"/>
      <c r="AB144" s="219"/>
      <c r="AC144" s="726"/>
      <c r="AD144" s="171"/>
      <c r="AE144" s="387" t="s">
        <v>662</v>
      </c>
      <c r="AF144" s="233">
        <v>3</v>
      </c>
      <c r="AG144" s="233">
        <v>3</v>
      </c>
      <c r="AH144" s="233">
        <v>3</v>
      </c>
      <c r="AI144" s="233">
        <v>3</v>
      </c>
      <c r="AJ144" s="233">
        <v>3</v>
      </c>
      <c r="AK144" s="233">
        <v>3</v>
      </c>
      <c r="AL144" s="233">
        <v>3</v>
      </c>
      <c r="AM144" s="233">
        <v>3</v>
      </c>
      <c r="AN144" s="602">
        <v>3</v>
      </c>
      <c r="AO144" s="171"/>
      <c r="AP144" s="171"/>
      <c r="AQ144" s="171"/>
      <c r="AR144" s="171"/>
      <c r="AS144" s="171"/>
    </row>
    <row r="145" spans="1:45" s="3" customFormat="1" ht="17.25" thickTop="1" thickBot="1">
      <c r="A145" s="171"/>
      <c r="B145" s="845"/>
      <c r="C145" s="845"/>
      <c r="D145" s="846"/>
      <c r="E145" s="846"/>
      <c r="F145" s="846"/>
      <c r="G145" s="846"/>
      <c r="H145" s="846"/>
      <c r="I145" s="846"/>
      <c r="J145" s="846"/>
      <c r="K145" s="846"/>
      <c r="L145" s="171"/>
      <c r="M145" s="171"/>
      <c r="N145" s="171"/>
      <c r="O145" s="171"/>
      <c r="P145" s="171"/>
      <c r="Q145" s="726"/>
      <c r="R145" s="246"/>
      <c r="S145" s="726"/>
      <c r="T145" s="231" t="s">
        <v>668</v>
      </c>
      <c r="U145" s="214"/>
      <c r="V145" s="171"/>
      <c r="W145" s="171"/>
      <c r="X145" s="171"/>
      <c r="Y145" s="171"/>
      <c r="Z145" s="171"/>
      <c r="AA145" s="171"/>
      <c r="AB145" s="171"/>
      <c r="AC145" s="726"/>
      <c r="AD145" s="171"/>
      <c r="AE145" s="845"/>
      <c r="AF145" s="845"/>
      <c r="AG145" s="846"/>
      <c r="AH145" s="846"/>
      <c r="AI145" s="846"/>
      <c r="AJ145" s="846"/>
      <c r="AK145" s="846"/>
      <c r="AL145" s="846"/>
      <c r="AM145" s="846"/>
      <c r="AN145" s="846"/>
      <c r="AO145" s="171"/>
      <c r="AP145" s="171"/>
      <c r="AQ145" s="171"/>
      <c r="AR145" s="171"/>
      <c r="AS145" s="171"/>
    </row>
    <row r="146" spans="1:45" s="3" customFormat="1" ht="15.75" customHeight="1" thickTop="1" thickBot="1">
      <c r="A146" s="171"/>
      <c r="B146" s="352" t="s">
        <v>4676</v>
      </c>
      <c r="C146" s="353"/>
      <c r="D146" s="437"/>
      <c r="E146" s="121"/>
      <c r="F146" s="846"/>
      <c r="G146" s="846"/>
      <c r="H146" s="846"/>
      <c r="I146" s="846"/>
      <c r="J146" s="846"/>
      <c r="K146" s="846"/>
      <c r="L146" s="171"/>
      <c r="M146" s="171"/>
      <c r="N146" s="171"/>
      <c r="O146" s="171"/>
      <c r="P146" s="171"/>
      <c r="Q146" s="726"/>
      <c r="R146" s="246"/>
      <c r="S146" s="726"/>
      <c r="T146" s="171"/>
      <c r="U146" s="171"/>
      <c r="V146" s="171"/>
      <c r="W146" s="171"/>
      <c r="X146" s="171"/>
      <c r="Y146" s="171"/>
      <c r="Z146" s="171"/>
      <c r="AA146" s="171"/>
      <c r="AB146" s="171"/>
      <c r="AC146" s="726"/>
      <c r="AD146" s="171"/>
      <c r="AE146" s="352" t="s">
        <v>4676</v>
      </c>
      <c r="AF146" s="353"/>
      <c r="AG146" s="437"/>
      <c r="AH146" s="121"/>
      <c r="AI146" s="846"/>
      <c r="AJ146" s="846"/>
      <c r="AK146" s="846"/>
      <c r="AL146" s="846"/>
      <c r="AM146" s="846"/>
      <c r="AN146" s="846"/>
      <c r="AO146" s="171"/>
      <c r="AP146" s="171"/>
      <c r="AQ146" s="171"/>
      <c r="AR146" s="171"/>
      <c r="AS146" s="171"/>
    </row>
    <row r="147" spans="1:45" s="3" customFormat="1" ht="15.75" customHeight="1" thickTop="1">
      <c r="A147" s="2575" t="s">
        <v>675</v>
      </c>
      <c r="B147" s="355" t="s">
        <v>4677</v>
      </c>
      <c r="C147" s="1738"/>
      <c r="D147" s="621"/>
      <c r="E147" s="621"/>
      <c r="F147" s="621"/>
      <c r="G147" s="1368">
        <f t="shared" ref="G147:G154" si="67">IFERROR(SUM(C147:F147),0)</f>
        <v>0</v>
      </c>
      <c r="H147" s="1738"/>
      <c r="I147" s="621"/>
      <c r="J147" s="1382"/>
      <c r="K147" s="1383"/>
      <c r="L147" s="171"/>
      <c r="M147" s="243" t="s">
        <v>5422</v>
      </c>
      <c r="N147" s="171"/>
      <c r="O147" s="245"/>
      <c r="P147" s="171"/>
      <c r="Q147" s="726"/>
      <c r="R147" s="246" t="str">
        <f t="shared" ref="R147:R153" si="68">IF( SUM( T147:AA147 ) = 0, 0, $T$10 )</f>
        <v>Please complete all cells in row</v>
      </c>
      <c r="S147" s="726"/>
      <c r="T147" s="247">
        <f t="shared" ref="T147:W153" si="69" xml:space="preserve"> IF( ISNUMBER(C147), 0, 1 )</f>
        <v>1</v>
      </c>
      <c r="U147" s="247">
        <f t="shared" si="69"/>
        <v>1</v>
      </c>
      <c r="V147" s="247">
        <f t="shared" si="69"/>
        <v>1</v>
      </c>
      <c r="W147" s="247">
        <f t="shared" si="69"/>
        <v>1</v>
      </c>
      <c r="X147" s="171"/>
      <c r="Y147" s="247">
        <f t="shared" ref="Y147:AB153" si="70" xml:space="preserve"> IF( ISNUMBER(H147), 0, 1 )</f>
        <v>1</v>
      </c>
      <c r="Z147" s="247">
        <f t="shared" si="70"/>
        <v>1</v>
      </c>
      <c r="AA147" s="247">
        <f t="shared" si="70"/>
        <v>1</v>
      </c>
      <c r="AB147" s="247">
        <f t="shared" si="70"/>
        <v>1</v>
      </c>
      <c r="AC147" s="726"/>
      <c r="AD147" s="171"/>
      <c r="AE147" s="355" t="s">
        <v>4677</v>
      </c>
      <c r="AF147" s="847" t="s">
        <v>5423</v>
      </c>
      <c r="AG147" s="796" t="s">
        <v>5424</v>
      </c>
      <c r="AH147" s="796" t="s">
        <v>5425</v>
      </c>
      <c r="AI147" s="796" t="s">
        <v>5426</v>
      </c>
      <c r="AJ147" s="848" t="s">
        <v>5427</v>
      </c>
      <c r="AK147" s="847" t="s">
        <v>5428</v>
      </c>
      <c r="AL147" s="796" t="s">
        <v>5429</v>
      </c>
      <c r="AM147" s="796" t="s">
        <v>5430</v>
      </c>
      <c r="AN147" s="849" t="s">
        <v>5431</v>
      </c>
      <c r="AO147" s="850"/>
      <c r="AP147" s="171"/>
      <c r="AQ147" s="171"/>
      <c r="AR147" s="171"/>
      <c r="AS147" s="171"/>
    </row>
    <row r="148" spans="1:45" s="3" customFormat="1" ht="15.75" customHeight="1">
      <c r="A148" s="171"/>
      <c r="B148" s="360" t="s">
        <v>4688</v>
      </c>
      <c r="C148" s="1739"/>
      <c r="D148" s="624"/>
      <c r="E148" s="624"/>
      <c r="F148" s="624"/>
      <c r="G148" s="1370">
        <f t="shared" si="67"/>
        <v>0</v>
      </c>
      <c r="H148" s="1739"/>
      <c r="I148" s="624"/>
      <c r="J148" s="1384"/>
      <c r="K148" s="1385"/>
      <c r="L148" s="171"/>
      <c r="M148" s="252" t="s">
        <v>5432</v>
      </c>
      <c r="N148" s="171"/>
      <c r="O148" s="253"/>
      <c r="P148" s="171"/>
      <c r="Q148" s="726"/>
      <c r="R148" s="246" t="str">
        <f t="shared" si="68"/>
        <v>Please complete all cells in row</v>
      </c>
      <c r="S148" s="726"/>
      <c r="T148" s="247">
        <f t="shared" si="69"/>
        <v>1</v>
      </c>
      <c r="U148" s="247">
        <f t="shared" si="69"/>
        <v>1</v>
      </c>
      <c r="V148" s="247">
        <f t="shared" si="69"/>
        <v>1</v>
      </c>
      <c r="W148" s="247">
        <f t="shared" si="69"/>
        <v>1</v>
      </c>
      <c r="X148" s="171"/>
      <c r="Y148" s="247">
        <f t="shared" si="70"/>
        <v>1</v>
      </c>
      <c r="Z148" s="247">
        <f t="shared" si="70"/>
        <v>1</v>
      </c>
      <c r="AA148" s="247">
        <f t="shared" si="70"/>
        <v>1</v>
      </c>
      <c r="AB148" s="247">
        <f t="shared" si="70"/>
        <v>1</v>
      </c>
      <c r="AC148" s="726"/>
      <c r="AD148" s="171"/>
      <c r="AE148" s="360" t="s">
        <v>4688</v>
      </c>
      <c r="AF148" s="851" t="s">
        <v>5433</v>
      </c>
      <c r="AG148" s="797" t="s">
        <v>5434</v>
      </c>
      <c r="AH148" s="797" t="s">
        <v>5435</v>
      </c>
      <c r="AI148" s="797" t="s">
        <v>5436</v>
      </c>
      <c r="AJ148" s="852" t="s">
        <v>5437</v>
      </c>
      <c r="AK148" s="851" t="s">
        <v>5438</v>
      </c>
      <c r="AL148" s="797" t="s">
        <v>5439</v>
      </c>
      <c r="AM148" s="797" t="s">
        <v>5440</v>
      </c>
      <c r="AN148" s="853" t="s">
        <v>5441</v>
      </c>
      <c r="AO148" s="850"/>
      <c r="AP148" s="171"/>
      <c r="AQ148" s="171"/>
      <c r="AR148" s="171"/>
      <c r="AS148" s="171"/>
    </row>
    <row r="149" spans="1:45" s="3" customFormat="1" ht="15.75" customHeight="1">
      <c r="A149" s="171"/>
      <c r="B149" s="360" t="s">
        <v>4699</v>
      </c>
      <c r="C149" s="1739"/>
      <c r="D149" s="624"/>
      <c r="E149" s="624"/>
      <c r="F149" s="624"/>
      <c r="G149" s="1370">
        <f t="shared" si="67"/>
        <v>0</v>
      </c>
      <c r="H149" s="1739"/>
      <c r="I149" s="624"/>
      <c r="J149" s="1384"/>
      <c r="K149" s="1385"/>
      <c r="L149" s="171"/>
      <c r="M149" s="252" t="s">
        <v>5442</v>
      </c>
      <c r="N149" s="171"/>
      <c r="O149" s="253"/>
      <c r="P149" s="171"/>
      <c r="Q149" s="726"/>
      <c r="R149" s="246" t="str">
        <f t="shared" si="68"/>
        <v>Please complete all cells in row</v>
      </c>
      <c r="S149" s="726"/>
      <c r="T149" s="247">
        <f t="shared" si="69"/>
        <v>1</v>
      </c>
      <c r="U149" s="247">
        <f t="shared" si="69"/>
        <v>1</v>
      </c>
      <c r="V149" s="247">
        <f t="shared" si="69"/>
        <v>1</v>
      </c>
      <c r="W149" s="247">
        <f t="shared" si="69"/>
        <v>1</v>
      </c>
      <c r="X149" s="171"/>
      <c r="Y149" s="247">
        <f t="shared" si="70"/>
        <v>1</v>
      </c>
      <c r="Z149" s="247">
        <f t="shared" si="70"/>
        <v>1</v>
      </c>
      <c r="AA149" s="247">
        <f t="shared" si="70"/>
        <v>1</v>
      </c>
      <c r="AB149" s="247">
        <f t="shared" si="70"/>
        <v>1</v>
      </c>
      <c r="AC149" s="726"/>
      <c r="AD149" s="171"/>
      <c r="AE149" s="360" t="s">
        <v>4699</v>
      </c>
      <c r="AF149" s="851" t="s">
        <v>5443</v>
      </c>
      <c r="AG149" s="797" t="s">
        <v>5444</v>
      </c>
      <c r="AH149" s="797" t="s">
        <v>5445</v>
      </c>
      <c r="AI149" s="797" t="s">
        <v>5446</v>
      </c>
      <c r="AJ149" s="852" t="s">
        <v>5447</v>
      </c>
      <c r="AK149" s="851" t="s">
        <v>5448</v>
      </c>
      <c r="AL149" s="797" t="s">
        <v>5449</v>
      </c>
      <c r="AM149" s="797" t="s">
        <v>5450</v>
      </c>
      <c r="AN149" s="853" t="s">
        <v>5451</v>
      </c>
      <c r="AO149" s="850"/>
      <c r="AP149" s="171"/>
      <c r="AQ149" s="171"/>
      <c r="AR149" s="171"/>
      <c r="AS149" s="171"/>
    </row>
    <row r="150" spans="1:45" s="3" customFormat="1" ht="15.75" customHeight="1">
      <c r="A150" s="171"/>
      <c r="B150" s="360" t="s">
        <v>4710</v>
      </c>
      <c r="C150" s="1739"/>
      <c r="D150" s="624"/>
      <c r="E150" s="624"/>
      <c r="F150" s="624"/>
      <c r="G150" s="1370">
        <f t="shared" si="67"/>
        <v>0</v>
      </c>
      <c r="H150" s="1739"/>
      <c r="I150" s="624"/>
      <c r="J150" s="1384"/>
      <c r="K150" s="1385"/>
      <c r="L150" s="171"/>
      <c r="M150" s="252" t="s">
        <v>5452</v>
      </c>
      <c r="N150" s="171"/>
      <c r="O150" s="253"/>
      <c r="P150" s="171"/>
      <c r="Q150" s="726"/>
      <c r="R150" s="246" t="str">
        <f t="shared" si="68"/>
        <v>Please complete all cells in row</v>
      </c>
      <c r="S150" s="726"/>
      <c r="T150" s="247">
        <f t="shared" si="69"/>
        <v>1</v>
      </c>
      <c r="U150" s="247">
        <f t="shared" si="69"/>
        <v>1</v>
      </c>
      <c r="V150" s="247">
        <f t="shared" si="69"/>
        <v>1</v>
      </c>
      <c r="W150" s="247">
        <f t="shared" si="69"/>
        <v>1</v>
      </c>
      <c r="X150" s="171"/>
      <c r="Y150" s="247">
        <f t="shared" si="70"/>
        <v>1</v>
      </c>
      <c r="Z150" s="247">
        <f t="shared" si="70"/>
        <v>1</v>
      </c>
      <c r="AA150" s="247">
        <f t="shared" si="70"/>
        <v>1</v>
      </c>
      <c r="AB150" s="247">
        <f t="shared" si="70"/>
        <v>1</v>
      </c>
      <c r="AC150" s="726"/>
      <c r="AD150" s="171"/>
      <c r="AE150" s="360" t="s">
        <v>4710</v>
      </c>
      <c r="AF150" s="851" t="s">
        <v>5453</v>
      </c>
      <c r="AG150" s="797" t="s">
        <v>5454</v>
      </c>
      <c r="AH150" s="797" t="s">
        <v>5455</v>
      </c>
      <c r="AI150" s="797" t="s">
        <v>5456</v>
      </c>
      <c r="AJ150" s="852" t="s">
        <v>5457</v>
      </c>
      <c r="AK150" s="851" t="s">
        <v>5458</v>
      </c>
      <c r="AL150" s="797" t="s">
        <v>5459</v>
      </c>
      <c r="AM150" s="797" t="s">
        <v>5460</v>
      </c>
      <c r="AN150" s="853" t="s">
        <v>5461</v>
      </c>
      <c r="AO150" s="850"/>
      <c r="AP150" s="171"/>
      <c r="AQ150" s="171"/>
      <c r="AR150" s="171"/>
      <c r="AS150" s="171"/>
    </row>
    <row r="151" spans="1:45" s="3" customFormat="1" ht="15.75" customHeight="1">
      <c r="A151" s="171"/>
      <c r="B151" s="360" t="s">
        <v>4721</v>
      </c>
      <c r="C151" s="1739"/>
      <c r="D151" s="624"/>
      <c r="E151" s="624"/>
      <c r="F151" s="624"/>
      <c r="G151" s="1370">
        <f t="shared" si="67"/>
        <v>0</v>
      </c>
      <c r="H151" s="1739"/>
      <c r="I151" s="624"/>
      <c r="J151" s="1384"/>
      <c r="K151" s="1385"/>
      <c r="L151" s="171"/>
      <c r="M151" s="252" t="s">
        <v>5462</v>
      </c>
      <c r="N151" s="171"/>
      <c r="O151" s="253"/>
      <c r="P151" s="171"/>
      <c r="Q151" s="726"/>
      <c r="R151" s="246" t="str">
        <f t="shared" si="68"/>
        <v>Please complete all cells in row</v>
      </c>
      <c r="S151" s="726"/>
      <c r="T151" s="247">
        <f t="shared" si="69"/>
        <v>1</v>
      </c>
      <c r="U151" s="247">
        <f t="shared" si="69"/>
        <v>1</v>
      </c>
      <c r="V151" s="247">
        <f t="shared" si="69"/>
        <v>1</v>
      </c>
      <c r="W151" s="247">
        <f t="shared" si="69"/>
        <v>1</v>
      </c>
      <c r="X151" s="171"/>
      <c r="Y151" s="247">
        <f t="shared" si="70"/>
        <v>1</v>
      </c>
      <c r="Z151" s="247">
        <f t="shared" si="70"/>
        <v>1</v>
      </c>
      <c r="AA151" s="247">
        <f t="shared" si="70"/>
        <v>1</v>
      </c>
      <c r="AB151" s="247">
        <f t="shared" si="70"/>
        <v>1</v>
      </c>
      <c r="AC151" s="726"/>
      <c r="AD151" s="171"/>
      <c r="AE151" s="360" t="s">
        <v>4721</v>
      </c>
      <c r="AF151" s="851" t="s">
        <v>5463</v>
      </c>
      <c r="AG151" s="797" t="s">
        <v>5464</v>
      </c>
      <c r="AH151" s="797" t="s">
        <v>5465</v>
      </c>
      <c r="AI151" s="797" t="s">
        <v>5466</v>
      </c>
      <c r="AJ151" s="852" t="s">
        <v>5467</v>
      </c>
      <c r="AK151" s="851" t="s">
        <v>5468</v>
      </c>
      <c r="AL151" s="797" t="s">
        <v>5469</v>
      </c>
      <c r="AM151" s="797" t="s">
        <v>5470</v>
      </c>
      <c r="AN151" s="853" t="s">
        <v>5471</v>
      </c>
      <c r="AO151" s="850"/>
      <c r="AP151" s="171"/>
      <c r="AQ151" s="171"/>
      <c r="AR151" s="171"/>
      <c r="AS151" s="171"/>
    </row>
    <row r="152" spans="1:45" s="3" customFormat="1" ht="15.75" customHeight="1">
      <c r="A152" s="171"/>
      <c r="B152" s="360" t="s">
        <v>4732</v>
      </c>
      <c r="C152" s="1739"/>
      <c r="D152" s="624"/>
      <c r="E152" s="624"/>
      <c r="F152" s="624"/>
      <c r="G152" s="1370">
        <f t="shared" si="67"/>
        <v>0</v>
      </c>
      <c r="H152" s="1739"/>
      <c r="I152" s="624"/>
      <c r="J152" s="1384"/>
      <c r="K152" s="1385"/>
      <c r="L152" s="171"/>
      <c r="M152" s="252" t="s">
        <v>5472</v>
      </c>
      <c r="N152" s="171"/>
      <c r="O152" s="253"/>
      <c r="P152" s="171"/>
      <c r="Q152" s="726"/>
      <c r="R152" s="246" t="str">
        <f t="shared" si="68"/>
        <v>Please complete all cells in row</v>
      </c>
      <c r="S152" s="726"/>
      <c r="T152" s="247">
        <f t="shared" si="69"/>
        <v>1</v>
      </c>
      <c r="U152" s="247">
        <f t="shared" si="69"/>
        <v>1</v>
      </c>
      <c r="V152" s="247">
        <f t="shared" si="69"/>
        <v>1</v>
      </c>
      <c r="W152" s="247">
        <f t="shared" si="69"/>
        <v>1</v>
      </c>
      <c r="X152" s="171"/>
      <c r="Y152" s="247">
        <f t="shared" si="70"/>
        <v>1</v>
      </c>
      <c r="Z152" s="247">
        <f t="shared" si="70"/>
        <v>1</v>
      </c>
      <c r="AA152" s="247">
        <f t="shared" si="70"/>
        <v>1</v>
      </c>
      <c r="AB152" s="247">
        <f t="shared" si="70"/>
        <v>1</v>
      </c>
      <c r="AC152" s="726"/>
      <c r="AD152" s="171"/>
      <c r="AE152" s="360" t="s">
        <v>4732</v>
      </c>
      <c r="AF152" s="851" t="s">
        <v>5473</v>
      </c>
      <c r="AG152" s="797" t="s">
        <v>5474</v>
      </c>
      <c r="AH152" s="797" t="s">
        <v>5475</v>
      </c>
      <c r="AI152" s="797" t="s">
        <v>5476</v>
      </c>
      <c r="AJ152" s="852" t="s">
        <v>5477</v>
      </c>
      <c r="AK152" s="851" t="s">
        <v>5478</v>
      </c>
      <c r="AL152" s="797" t="s">
        <v>5479</v>
      </c>
      <c r="AM152" s="797" t="s">
        <v>5480</v>
      </c>
      <c r="AN152" s="853" t="s">
        <v>5481</v>
      </c>
      <c r="AO152" s="850"/>
      <c r="AP152" s="171"/>
      <c r="AQ152" s="171"/>
      <c r="AR152" s="171"/>
      <c r="AS152" s="171"/>
    </row>
    <row r="153" spans="1:45" s="3" customFormat="1" ht="15.75" customHeight="1">
      <c r="A153" s="171"/>
      <c r="B153" s="360" t="s">
        <v>4743</v>
      </c>
      <c r="C153" s="1739"/>
      <c r="D153" s="624"/>
      <c r="E153" s="624"/>
      <c r="F153" s="624"/>
      <c r="G153" s="1370">
        <f t="shared" si="67"/>
        <v>0</v>
      </c>
      <c r="H153" s="1739"/>
      <c r="I153" s="624"/>
      <c r="J153" s="1384"/>
      <c r="K153" s="1385"/>
      <c r="L153" s="171"/>
      <c r="M153" s="252" t="s">
        <v>5482</v>
      </c>
      <c r="N153" s="171"/>
      <c r="O153" s="253"/>
      <c r="P153" s="171"/>
      <c r="Q153" s="726"/>
      <c r="R153" s="246" t="str">
        <f t="shared" si="68"/>
        <v>Please complete all cells in row</v>
      </c>
      <c r="S153" s="726"/>
      <c r="T153" s="247">
        <f t="shared" si="69"/>
        <v>1</v>
      </c>
      <c r="U153" s="247">
        <f t="shared" si="69"/>
        <v>1</v>
      </c>
      <c r="V153" s="247">
        <f t="shared" si="69"/>
        <v>1</v>
      </c>
      <c r="W153" s="247">
        <f t="shared" si="69"/>
        <v>1</v>
      </c>
      <c r="X153" s="171"/>
      <c r="Y153" s="247">
        <f t="shared" si="70"/>
        <v>1</v>
      </c>
      <c r="Z153" s="247">
        <f t="shared" si="70"/>
        <v>1</v>
      </c>
      <c r="AA153" s="247">
        <f t="shared" si="70"/>
        <v>1</v>
      </c>
      <c r="AB153" s="247">
        <f t="shared" si="70"/>
        <v>1</v>
      </c>
      <c r="AC153" s="726"/>
      <c r="AD153" s="171"/>
      <c r="AE153" s="360" t="s">
        <v>4743</v>
      </c>
      <c r="AF153" s="851" t="s">
        <v>5483</v>
      </c>
      <c r="AG153" s="797" t="s">
        <v>5484</v>
      </c>
      <c r="AH153" s="797" t="s">
        <v>5485</v>
      </c>
      <c r="AI153" s="797" t="s">
        <v>5486</v>
      </c>
      <c r="AJ153" s="852" t="s">
        <v>5487</v>
      </c>
      <c r="AK153" s="851" t="s">
        <v>5488</v>
      </c>
      <c r="AL153" s="797" t="s">
        <v>5489</v>
      </c>
      <c r="AM153" s="797" t="s">
        <v>5490</v>
      </c>
      <c r="AN153" s="853" t="s">
        <v>5491</v>
      </c>
      <c r="AO153" s="850"/>
      <c r="AP153" s="171"/>
      <c r="AQ153" s="171"/>
      <c r="AR153" s="171"/>
      <c r="AS153" s="171"/>
    </row>
    <row r="154" spans="1:45" s="3" customFormat="1" ht="15.75" customHeight="1" thickBot="1">
      <c r="A154" s="2575" t="s">
        <v>773</v>
      </c>
      <c r="B154" s="363" t="s">
        <v>891</v>
      </c>
      <c r="C154" s="1720">
        <f>IFERROR(SUM(C147:C153), 0)</f>
        <v>0</v>
      </c>
      <c r="D154" s="1362">
        <f>IFERROR(SUM(D147:D153), 0)</f>
        <v>0</v>
      </c>
      <c r="E154" s="1362">
        <f>IFERROR(SUM(E147:E153), 0)</f>
        <v>0</v>
      </c>
      <c r="F154" s="1362">
        <f>IFERROR(SUM(F147:F153), 0)</f>
        <v>0</v>
      </c>
      <c r="G154" s="1362">
        <f t="shared" si="67"/>
        <v>0</v>
      </c>
      <c r="H154" s="1362">
        <f>IFERROR(SUM(H147:H153), 0)</f>
        <v>0</v>
      </c>
      <c r="I154" s="1362">
        <f>IFERROR(SUM(I147:I153), 0)</f>
        <v>0</v>
      </c>
      <c r="J154" s="1386"/>
      <c r="K154" s="1387"/>
      <c r="L154" s="171"/>
      <c r="M154" s="2226" t="s">
        <v>5492</v>
      </c>
      <c r="N154" s="171"/>
      <c r="O154" s="264"/>
      <c r="P154" s="171"/>
      <c r="Q154" s="726"/>
      <c r="R154" s="246"/>
      <c r="S154" s="726"/>
      <c r="T154" s="171"/>
      <c r="U154" s="171"/>
      <c r="V154" s="171"/>
      <c r="W154" s="171"/>
      <c r="X154" s="171"/>
      <c r="Y154" s="171"/>
      <c r="Z154" s="171"/>
      <c r="AA154" s="171"/>
      <c r="AB154" s="171"/>
      <c r="AC154" s="726"/>
      <c r="AD154" s="171"/>
      <c r="AE154" s="363" t="s">
        <v>891</v>
      </c>
      <c r="AF154" s="854" t="s">
        <v>5493</v>
      </c>
      <c r="AG154" s="609" t="s">
        <v>5494</v>
      </c>
      <c r="AH154" s="609" t="s">
        <v>5495</v>
      </c>
      <c r="AI154" s="609" t="s">
        <v>5496</v>
      </c>
      <c r="AJ154" s="609" t="s">
        <v>5497</v>
      </c>
      <c r="AK154" s="609" t="s">
        <v>5498</v>
      </c>
      <c r="AL154" s="609" t="s">
        <v>5499</v>
      </c>
      <c r="AM154" s="855" t="s">
        <v>5500</v>
      </c>
      <c r="AN154" s="856" t="s">
        <v>5500</v>
      </c>
      <c r="AO154" s="857"/>
      <c r="AP154" s="171"/>
      <c r="AQ154" s="171"/>
      <c r="AR154" s="171"/>
      <c r="AS154" s="171"/>
    </row>
    <row r="155" spans="1:45" s="3" customFormat="1" ht="15.75" customHeight="1" thickTop="1" thickBot="1">
      <c r="A155" s="171"/>
      <c r="B155" s="858"/>
      <c r="C155" s="1376"/>
      <c r="D155" s="1377"/>
      <c r="E155" s="1377"/>
      <c r="F155" s="1377"/>
      <c r="G155" s="1377"/>
      <c r="H155" s="1376"/>
      <c r="I155" s="1376"/>
      <c r="J155" s="1388"/>
      <c r="K155" s="1388"/>
      <c r="L155" s="171"/>
      <c r="M155" s="214" t="s">
        <v>3600</v>
      </c>
      <c r="N155" s="171"/>
      <c r="O155" s="171"/>
      <c r="P155" s="171"/>
      <c r="Q155" s="726"/>
      <c r="R155" s="246"/>
      <c r="S155" s="726"/>
      <c r="T155" s="171"/>
      <c r="U155" s="171"/>
      <c r="V155" s="171"/>
      <c r="W155" s="171"/>
      <c r="X155" s="171"/>
      <c r="Y155" s="171"/>
      <c r="Z155" s="171"/>
      <c r="AA155" s="171"/>
      <c r="AB155" s="171"/>
      <c r="AC155" s="726"/>
      <c r="AD155" s="171"/>
      <c r="AE155" s="858"/>
      <c r="AF155" s="858"/>
      <c r="AG155" s="859"/>
      <c r="AH155" s="859"/>
      <c r="AI155" s="859"/>
      <c r="AJ155" s="859"/>
      <c r="AK155" s="860"/>
      <c r="AL155" s="860"/>
      <c r="AM155" s="861"/>
      <c r="AN155" s="861"/>
      <c r="AO155" s="191"/>
      <c r="AP155" s="171"/>
      <c r="AQ155" s="171"/>
      <c r="AR155" s="171"/>
      <c r="AS155" s="171"/>
    </row>
    <row r="156" spans="1:45" s="3" customFormat="1" ht="15.75" customHeight="1" thickTop="1" thickBot="1">
      <c r="A156" s="171"/>
      <c r="B156" s="352" t="s">
        <v>4762</v>
      </c>
      <c r="C156" s="654"/>
      <c r="D156" s="1376"/>
      <c r="E156" s="1376"/>
      <c r="F156" s="1376"/>
      <c r="G156" s="1376"/>
      <c r="H156" s="1376"/>
      <c r="I156" s="1376"/>
      <c r="J156" s="1388"/>
      <c r="K156" s="1388"/>
      <c r="L156" s="171"/>
      <c r="M156" s="214" t="s">
        <v>3600</v>
      </c>
      <c r="N156" s="171"/>
      <c r="O156" s="171"/>
      <c r="P156" s="171"/>
      <c r="Q156" s="726"/>
      <c r="R156" s="246"/>
      <c r="S156" s="726"/>
      <c r="T156" s="171"/>
      <c r="U156" s="171"/>
      <c r="V156" s="171"/>
      <c r="W156" s="171"/>
      <c r="X156" s="171"/>
      <c r="Y156" s="171"/>
      <c r="Z156" s="171"/>
      <c r="AA156" s="171"/>
      <c r="AB156" s="171"/>
      <c r="AC156" s="726"/>
      <c r="AD156" s="171"/>
      <c r="AE156" s="352" t="s">
        <v>4762</v>
      </c>
      <c r="AF156" s="353"/>
      <c r="AG156" s="860"/>
      <c r="AH156" s="860"/>
      <c r="AI156" s="860"/>
      <c r="AJ156" s="860"/>
      <c r="AK156" s="860"/>
      <c r="AL156" s="860"/>
      <c r="AM156" s="861"/>
      <c r="AN156" s="861"/>
      <c r="AO156" s="191"/>
      <c r="AP156" s="171"/>
      <c r="AQ156" s="171"/>
      <c r="AR156" s="171"/>
      <c r="AS156" s="171"/>
    </row>
    <row r="157" spans="1:45" s="3" customFormat="1" ht="15.75" customHeight="1" thickTop="1">
      <c r="A157" s="2575" t="s">
        <v>675</v>
      </c>
      <c r="B157" s="355" t="s">
        <v>4763</v>
      </c>
      <c r="C157" s="1738"/>
      <c r="D157" s="621"/>
      <c r="E157" s="621"/>
      <c r="F157" s="621"/>
      <c r="G157" s="1368">
        <f>IFERROR(SUM(C157:F157),0)</f>
        <v>0</v>
      </c>
      <c r="H157" s="621"/>
      <c r="I157" s="621"/>
      <c r="J157" s="1389"/>
      <c r="K157" s="1390"/>
      <c r="L157" s="171"/>
      <c r="M157" s="243" t="s">
        <v>5501</v>
      </c>
      <c r="N157" s="171"/>
      <c r="O157" s="245"/>
      <c r="P157" s="171"/>
      <c r="Q157" s="726"/>
      <c r="R157" s="246" t="str">
        <f>IF( SUM( T157:AA157 ) = 0, 0, $T$10 )</f>
        <v>Please complete all cells in row</v>
      </c>
      <c r="S157" s="726"/>
      <c r="T157" s="247">
        <f t="shared" ref="T157:W160" si="71" xml:space="preserve"> IF( ISNUMBER(C157), 0, 1 )</f>
        <v>1</v>
      </c>
      <c r="U157" s="247">
        <f t="shared" si="71"/>
        <v>1</v>
      </c>
      <c r="V157" s="247">
        <f t="shared" si="71"/>
        <v>1</v>
      </c>
      <c r="W157" s="247">
        <f t="shared" si="71"/>
        <v>1</v>
      </c>
      <c r="X157" s="171"/>
      <c r="Y157" s="247">
        <f t="shared" ref="Y157:Z160" si="72" xml:space="preserve"> IF( ISNUMBER(H157), 0, 1 )</f>
        <v>1</v>
      </c>
      <c r="Z157" s="247">
        <f t="shared" si="72"/>
        <v>1</v>
      </c>
      <c r="AA157" s="171"/>
      <c r="AB157" s="171"/>
      <c r="AC157" s="726"/>
      <c r="AD157" s="171"/>
      <c r="AE157" s="355" t="s">
        <v>4763</v>
      </c>
      <c r="AF157" s="847" t="s">
        <v>5502</v>
      </c>
      <c r="AG157" s="796" t="s">
        <v>5503</v>
      </c>
      <c r="AH157" s="796" t="s">
        <v>5504</v>
      </c>
      <c r="AI157" s="796" t="s">
        <v>5505</v>
      </c>
      <c r="AJ157" s="848" t="s">
        <v>5506</v>
      </c>
      <c r="AK157" s="796" t="s">
        <v>5507</v>
      </c>
      <c r="AL157" s="796" t="s">
        <v>5508</v>
      </c>
      <c r="AM157" s="862"/>
      <c r="AN157" s="863"/>
      <c r="AO157" s="850"/>
      <c r="AP157" s="171"/>
      <c r="AQ157" s="171"/>
      <c r="AR157" s="171"/>
      <c r="AS157" s="171"/>
    </row>
    <row r="158" spans="1:45" s="3" customFormat="1" ht="15.75" customHeight="1">
      <c r="A158" s="171"/>
      <c r="B158" s="360" t="s">
        <v>4772</v>
      </c>
      <c r="C158" s="1739"/>
      <c r="D158" s="624"/>
      <c r="E158" s="624"/>
      <c r="F158" s="624"/>
      <c r="G158" s="1370">
        <f>IFERROR(SUM(C158:F158),0)</f>
        <v>0</v>
      </c>
      <c r="H158" s="624"/>
      <c r="I158" s="624"/>
      <c r="J158" s="1391"/>
      <c r="K158" s="1392"/>
      <c r="L158" s="171"/>
      <c r="M158" s="252" t="s">
        <v>5509</v>
      </c>
      <c r="N158" s="171"/>
      <c r="O158" s="253"/>
      <c r="P158" s="171"/>
      <c r="Q158" s="726"/>
      <c r="R158" s="246" t="str">
        <f>IF( SUM( T158:AA158 ) = 0, 0, $T$10 )</f>
        <v>Please complete all cells in row</v>
      </c>
      <c r="S158" s="726"/>
      <c r="T158" s="247">
        <f t="shared" si="71"/>
        <v>1</v>
      </c>
      <c r="U158" s="247">
        <f t="shared" si="71"/>
        <v>1</v>
      </c>
      <c r="V158" s="247">
        <f t="shared" si="71"/>
        <v>1</v>
      </c>
      <c r="W158" s="247">
        <f t="shared" si="71"/>
        <v>1</v>
      </c>
      <c r="X158" s="171"/>
      <c r="Y158" s="247">
        <f t="shared" si="72"/>
        <v>1</v>
      </c>
      <c r="Z158" s="247">
        <f t="shared" si="72"/>
        <v>1</v>
      </c>
      <c r="AA158" s="171"/>
      <c r="AB158" s="171"/>
      <c r="AC158" s="726"/>
      <c r="AD158" s="171"/>
      <c r="AE158" s="360" t="s">
        <v>4772</v>
      </c>
      <c r="AF158" s="851" t="s">
        <v>5510</v>
      </c>
      <c r="AG158" s="797" t="s">
        <v>5511</v>
      </c>
      <c r="AH158" s="797" t="s">
        <v>5512</v>
      </c>
      <c r="AI158" s="797" t="s">
        <v>5513</v>
      </c>
      <c r="AJ158" s="852" t="s">
        <v>5514</v>
      </c>
      <c r="AK158" s="797" t="s">
        <v>5515</v>
      </c>
      <c r="AL158" s="797" t="s">
        <v>5516</v>
      </c>
      <c r="AM158" s="864"/>
      <c r="AN158" s="865"/>
      <c r="AO158" s="850"/>
      <c r="AP158" s="171"/>
      <c r="AQ158" s="171"/>
      <c r="AR158" s="171"/>
      <c r="AS158" s="171"/>
    </row>
    <row r="159" spans="1:45" s="3" customFormat="1" ht="15.75" customHeight="1">
      <c r="A159" s="171"/>
      <c r="B159" s="360" t="s">
        <v>4781</v>
      </c>
      <c r="C159" s="1739"/>
      <c r="D159" s="624"/>
      <c r="E159" s="624"/>
      <c r="F159" s="624"/>
      <c r="G159" s="1370">
        <f>IFERROR(SUM(C159:F159),0)</f>
        <v>0</v>
      </c>
      <c r="H159" s="624"/>
      <c r="I159" s="624"/>
      <c r="J159" s="1391"/>
      <c r="K159" s="1392"/>
      <c r="L159" s="171"/>
      <c r="M159" s="252" t="s">
        <v>5517</v>
      </c>
      <c r="N159" s="171"/>
      <c r="O159" s="253"/>
      <c r="P159" s="171"/>
      <c r="Q159" s="726"/>
      <c r="R159" s="246" t="str">
        <f>IF( SUM( T159:AA159 ) = 0, 0, $T$10 )</f>
        <v>Please complete all cells in row</v>
      </c>
      <c r="S159" s="726"/>
      <c r="T159" s="247">
        <f t="shared" si="71"/>
        <v>1</v>
      </c>
      <c r="U159" s="247">
        <f t="shared" si="71"/>
        <v>1</v>
      </c>
      <c r="V159" s="247">
        <f t="shared" si="71"/>
        <v>1</v>
      </c>
      <c r="W159" s="247">
        <f t="shared" si="71"/>
        <v>1</v>
      </c>
      <c r="X159" s="171"/>
      <c r="Y159" s="247">
        <f t="shared" si="72"/>
        <v>1</v>
      </c>
      <c r="Z159" s="247">
        <f t="shared" si="72"/>
        <v>1</v>
      </c>
      <c r="AA159" s="171"/>
      <c r="AB159" s="171"/>
      <c r="AC159" s="726"/>
      <c r="AD159" s="171"/>
      <c r="AE159" s="360" t="s">
        <v>4781</v>
      </c>
      <c r="AF159" s="851" t="s">
        <v>5518</v>
      </c>
      <c r="AG159" s="797" t="s">
        <v>5519</v>
      </c>
      <c r="AH159" s="797" t="s">
        <v>5520</v>
      </c>
      <c r="AI159" s="797" t="s">
        <v>5521</v>
      </c>
      <c r="AJ159" s="852" t="s">
        <v>5522</v>
      </c>
      <c r="AK159" s="797" t="s">
        <v>5523</v>
      </c>
      <c r="AL159" s="797" t="s">
        <v>5524</v>
      </c>
      <c r="AM159" s="864"/>
      <c r="AN159" s="865"/>
      <c r="AO159" s="850"/>
      <c r="AP159" s="171"/>
      <c r="AQ159" s="171"/>
      <c r="AR159" s="171"/>
      <c r="AS159" s="171"/>
    </row>
    <row r="160" spans="1:45" s="3" customFormat="1" ht="15.75" customHeight="1">
      <c r="A160" s="171"/>
      <c r="B160" s="360" t="s">
        <v>4790</v>
      </c>
      <c r="C160" s="1739"/>
      <c r="D160" s="624"/>
      <c r="E160" s="624"/>
      <c r="F160" s="624"/>
      <c r="G160" s="1370">
        <f>IFERROR(SUM(C160:F160),0)</f>
        <v>0</v>
      </c>
      <c r="H160" s="624"/>
      <c r="I160" s="624"/>
      <c r="J160" s="1391"/>
      <c r="K160" s="1392"/>
      <c r="L160" s="171"/>
      <c r="M160" s="252" t="s">
        <v>5525</v>
      </c>
      <c r="N160" s="171"/>
      <c r="O160" s="253"/>
      <c r="P160" s="171"/>
      <c r="Q160" s="726"/>
      <c r="R160" s="246" t="str">
        <f>IF( SUM( T160:AA160 ) = 0, 0, $T$10 )</f>
        <v>Please complete all cells in row</v>
      </c>
      <c r="S160" s="726"/>
      <c r="T160" s="247">
        <f t="shared" si="71"/>
        <v>1</v>
      </c>
      <c r="U160" s="247">
        <f t="shared" si="71"/>
        <v>1</v>
      </c>
      <c r="V160" s="247">
        <f t="shared" si="71"/>
        <v>1</v>
      </c>
      <c r="W160" s="247">
        <f t="shared" si="71"/>
        <v>1</v>
      </c>
      <c r="X160" s="171"/>
      <c r="Y160" s="247">
        <f t="shared" si="72"/>
        <v>1</v>
      </c>
      <c r="Z160" s="247">
        <f t="shared" si="72"/>
        <v>1</v>
      </c>
      <c r="AA160" s="171"/>
      <c r="AB160" s="171"/>
      <c r="AC160" s="726"/>
      <c r="AD160" s="171"/>
      <c r="AE160" s="360" t="s">
        <v>4790</v>
      </c>
      <c r="AF160" s="851" t="s">
        <v>5526</v>
      </c>
      <c r="AG160" s="797" t="s">
        <v>5527</v>
      </c>
      <c r="AH160" s="797" t="s">
        <v>5528</v>
      </c>
      <c r="AI160" s="797" t="s">
        <v>5529</v>
      </c>
      <c r="AJ160" s="852" t="s">
        <v>5530</v>
      </c>
      <c r="AK160" s="797" t="s">
        <v>5531</v>
      </c>
      <c r="AL160" s="797" t="s">
        <v>5532</v>
      </c>
      <c r="AM160" s="864"/>
      <c r="AN160" s="865"/>
      <c r="AO160" s="850"/>
      <c r="AP160" s="171"/>
      <c r="AQ160" s="171"/>
      <c r="AR160" s="171"/>
      <c r="AS160" s="171"/>
    </row>
    <row r="161" spans="1:45" s="3" customFormat="1" ht="15.75" customHeight="1" thickBot="1">
      <c r="A161" s="2575" t="s">
        <v>773</v>
      </c>
      <c r="B161" s="363" t="s">
        <v>891</v>
      </c>
      <c r="C161" s="1720">
        <f>IFERROR(SUM(C157:C160), 0)</f>
        <v>0</v>
      </c>
      <c r="D161" s="1362">
        <f>IFERROR(SUM(D157:D160), 0)</f>
        <v>0</v>
      </c>
      <c r="E161" s="1362">
        <f>IFERROR(SUM(E157:E160), 0)</f>
        <v>0</v>
      </c>
      <c r="F161" s="1362">
        <f>IFERROR(SUM(F157:F160), 0)</f>
        <v>0</v>
      </c>
      <c r="G161" s="1362">
        <f>IFERROR(SUM(C161:F161),0)</f>
        <v>0</v>
      </c>
      <c r="H161" s="1362">
        <f>IFERROR(SUM(H157:H160), 0)</f>
        <v>0</v>
      </c>
      <c r="I161" s="1362">
        <f>IFERROR(SUM(I157:I160), 0)</f>
        <v>0</v>
      </c>
      <c r="J161" s="1386"/>
      <c r="K161" s="1387"/>
      <c r="L161" s="171"/>
      <c r="M161" s="315" t="s">
        <v>5533</v>
      </c>
      <c r="N161" s="171"/>
      <c r="O161" s="264"/>
      <c r="P161" s="171"/>
      <c r="Q161" s="726"/>
      <c r="R161" s="246"/>
      <c r="S161" s="726"/>
      <c r="T161" s="171"/>
      <c r="U161" s="171"/>
      <c r="V161" s="171"/>
      <c r="W161" s="171"/>
      <c r="X161" s="171"/>
      <c r="Y161" s="171"/>
      <c r="Z161" s="171"/>
      <c r="AA161" s="171"/>
      <c r="AB161" s="171"/>
      <c r="AC161" s="726"/>
      <c r="AD161" s="171"/>
      <c r="AE161" s="363" t="s">
        <v>891</v>
      </c>
      <c r="AF161" s="854" t="s">
        <v>5534</v>
      </c>
      <c r="AG161" s="609" t="s">
        <v>5535</v>
      </c>
      <c r="AH161" s="609" t="s">
        <v>5536</v>
      </c>
      <c r="AI161" s="609" t="s">
        <v>5537</v>
      </c>
      <c r="AJ161" s="609" t="s">
        <v>5538</v>
      </c>
      <c r="AK161" s="609" t="s">
        <v>5539</v>
      </c>
      <c r="AL161" s="609" t="s">
        <v>5540</v>
      </c>
      <c r="AM161" s="855"/>
      <c r="AN161" s="856"/>
      <c r="AO161" s="850"/>
      <c r="AP161" s="171"/>
      <c r="AQ161" s="171"/>
      <c r="AR161" s="171"/>
      <c r="AS161" s="171"/>
    </row>
    <row r="162" spans="1:45" s="3" customFormat="1" ht="15.75" customHeight="1" thickTop="1" thickBot="1">
      <c r="A162" s="171"/>
      <c r="B162" s="845"/>
      <c r="C162" s="1378"/>
      <c r="D162" s="1376"/>
      <c r="E162" s="1376"/>
      <c r="F162" s="1376"/>
      <c r="G162" s="1376"/>
      <c r="H162" s="1376"/>
      <c r="I162" s="1376"/>
      <c r="J162" s="1388"/>
      <c r="K162" s="1388"/>
      <c r="L162" s="171"/>
      <c r="M162" s="171" t="s">
        <v>3600</v>
      </c>
      <c r="N162" s="171"/>
      <c r="O162" s="171"/>
      <c r="P162" s="171"/>
      <c r="Q162" s="726"/>
      <c r="R162" s="246"/>
      <c r="S162" s="726"/>
      <c r="T162" s="171"/>
      <c r="U162" s="171"/>
      <c r="V162" s="171"/>
      <c r="W162" s="171"/>
      <c r="X162" s="171"/>
      <c r="Y162" s="171"/>
      <c r="Z162" s="171"/>
      <c r="AA162" s="171"/>
      <c r="AB162" s="171"/>
      <c r="AC162" s="726"/>
      <c r="AD162" s="171"/>
      <c r="AE162" s="845"/>
      <c r="AF162" s="845"/>
      <c r="AG162" s="860"/>
      <c r="AH162" s="860"/>
      <c r="AI162" s="860"/>
      <c r="AJ162" s="860"/>
      <c r="AK162" s="860"/>
      <c r="AL162" s="860"/>
      <c r="AM162" s="861"/>
      <c r="AN162" s="861"/>
      <c r="AO162" s="171"/>
      <c r="AP162" s="171"/>
      <c r="AQ162" s="171"/>
      <c r="AR162" s="171"/>
      <c r="AS162" s="171"/>
    </row>
    <row r="163" spans="1:45" s="3" customFormat="1" ht="15.75" customHeight="1" thickTop="1" thickBot="1">
      <c r="A163" s="171"/>
      <c r="B163" s="352" t="s">
        <v>4807</v>
      </c>
      <c r="C163" s="654"/>
      <c r="D163" s="1376"/>
      <c r="E163" s="1376"/>
      <c r="F163" s="1376"/>
      <c r="G163" s="1376"/>
      <c r="H163" s="1376"/>
      <c r="I163" s="1376"/>
      <c r="J163" s="1388"/>
      <c r="K163" s="1388"/>
      <c r="L163" s="171"/>
      <c r="M163" s="214" t="s">
        <v>3600</v>
      </c>
      <c r="N163" s="171"/>
      <c r="O163" s="171"/>
      <c r="P163" s="171"/>
      <c r="Q163" s="726"/>
      <c r="R163" s="246"/>
      <c r="S163" s="726"/>
      <c r="T163" s="171"/>
      <c r="U163" s="171"/>
      <c r="V163" s="171"/>
      <c r="W163" s="171"/>
      <c r="X163" s="171"/>
      <c r="Y163" s="171"/>
      <c r="Z163" s="171"/>
      <c r="AA163" s="171"/>
      <c r="AB163" s="171"/>
      <c r="AC163" s="726"/>
      <c r="AD163" s="171"/>
      <c r="AE163" s="352" t="s">
        <v>4807</v>
      </c>
      <c r="AF163" s="353"/>
      <c r="AG163" s="860"/>
      <c r="AH163" s="860"/>
      <c r="AI163" s="860"/>
      <c r="AJ163" s="860"/>
      <c r="AK163" s="860"/>
      <c r="AL163" s="860"/>
      <c r="AM163" s="861"/>
      <c r="AN163" s="861"/>
      <c r="AO163" s="191"/>
      <c r="AP163" s="171"/>
      <c r="AQ163" s="171"/>
      <c r="AR163" s="171"/>
      <c r="AS163" s="171"/>
    </row>
    <row r="164" spans="1:45" s="3" customFormat="1" ht="15.75" customHeight="1" thickTop="1">
      <c r="A164" s="2575" t="s">
        <v>675</v>
      </c>
      <c r="B164" s="355" t="s">
        <v>4808</v>
      </c>
      <c r="C164" s="1738"/>
      <c r="D164" s="621"/>
      <c r="E164" s="621"/>
      <c r="F164" s="621"/>
      <c r="G164" s="1368">
        <f>IFERROR(SUM(C164:F164),0)</f>
        <v>0</v>
      </c>
      <c r="H164" s="621"/>
      <c r="I164" s="621"/>
      <c r="J164" s="1389"/>
      <c r="K164" s="1390"/>
      <c r="L164" s="171"/>
      <c r="M164" s="243" t="s">
        <v>5541</v>
      </c>
      <c r="N164" s="171"/>
      <c r="O164" s="245"/>
      <c r="P164" s="171"/>
      <c r="Q164" s="726"/>
      <c r="R164" s="246" t="str">
        <f>IF( SUM( T164:AA164 ) = 0, 0, $T$10 )</f>
        <v>Please complete all cells in row</v>
      </c>
      <c r="S164" s="726"/>
      <c r="T164" s="247">
        <f t="shared" ref="T164:W167" si="73" xml:space="preserve"> IF( ISNUMBER(C164), 0, 1 )</f>
        <v>1</v>
      </c>
      <c r="U164" s="247">
        <f t="shared" si="73"/>
        <v>1</v>
      </c>
      <c r="V164" s="247">
        <f t="shared" si="73"/>
        <v>1</v>
      </c>
      <c r="W164" s="247">
        <f t="shared" si="73"/>
        <v>1</v>
      </c>
      <c r="X164" s="171"/>
      <c r="Y164" s="247">
        <f t="shared" ref="Y164:Z167" si="74" xml:space="preserve"> IF( ISNUMBER(H164), 0, 1 )</f>
        <v>1</v>
      </c>
      <c r="Z164" s="247">
        <f t="shared" si="74"/>
        <v>1</v>
      </c>
      <c r="AA164" s="171"/>
      <c r="AB164" s="171"/>
      <c r="AC164" s="726"/>
      <c r="AD164" s="171"/>
      <c r="AE164" s="355" t="s">
        <v>4808</v>
      </c>
      <c r="AF164" s="847" t="s">
        <v>5542</v>
      </c>
      <c r="AG164" s="796" t="s">
        <v>5543</v>
      </c>
      <c r="AH164" s="796" t="s">
        <v>5544</v>
      </c>
      <c r="AI164" s="796" t="s">
        <v>5545</v>
      </c>
      <c r="AJ164" s="848" t="s">
        <v>5546</v>
      </c>
      <c r="AK164" s="796" t="s">
        <v>5547</v>
      </c>
      <c r="AL164" s="796" t="s">
        <v>5548</v>
      </c>
      <c r="AM164" s="862"/>
      <c r="AN164" s="863"/>
      <c r="AO164" s="850"/>
      <c r="AP164" s="171"/>
      <c r="AQ164" s="171"/>
      <c r="AR164" s="171"/>
      <c r="AS164" s="171"/>
    </row>
    <row r="165" spans="1:45" s="3" customFormat="1" ht="15.75" customHeight="1">
      <c r="A165" s="171"/>
      <c r="B165" s="360" t="s">
        <v>4817</v>
      </c>
      <c r="C165" s="1739"/>
      <c r="D165" s="624"/>
      <c r="E165" s="624"/>
      <c r="F165" s="624"/>
      <c r="G165" s="1370">
        <f>IFERROR(SUM(C165:F165),0)</f>
        <v>0</v>
      </c>
      <c r="H165" s="624"/>
      <c r="I165" s="624"/>
      <c r="J165" s="1391"/>
      <c r="K165" s="1392"/>
      <c r="L165" s="171"/>
      <c r="M165" s="252" t="s">
        <v>5549</v>
      </c>
      <c r="N165" s="171"/>
      <c r="O165" s="253"/>
      <c r="P165" s="171"/>
      <c r="Q165" s="726"/>
      <c r="R165" s="246" t="str">
        <f>IF( SUM( T165:AA165 ) = 0, 0, $T$10 )</f>
        <v>Please complete all cells in row</v>
      </c>
      <c r="S165" s="726"/>
      <c r="T165" s="247">
        <f t="shared" si="73"/>
        <v>1</v>
      </c>
      <c r="U165" s="247">
        <f t="shared" si="73"/>
        <v>1</v>
      </c>
      <c r="V165" s="247">
        <f t="shared" si="73"/>
        <v>1</v>
      </c>
      <c r="W165" s="247">
        <f t="shared" si="73"/>
        <v>1</v>
      </c>
      <c r="X165" s="171"/>
      <c r="Y165" s="247">
        <f t="shared" si="74"/>
        <v>1</v>
      </c>
      <c r="Z165" s="247">
        <f t="shared" si="74"/>
        <v>1</v>
      </c>
      <c r="AA165" s="171"/>
      <c r="AB165" s="171"/>
      <c r="AC165" s="726"/>
      <c r="AD165" s="171"/>
      <c r="AE165" s="360" t="s">
        <v>4817</v>
      </c>
      <c r="AF165" s="851" t="s">
        <v>5550</v>
      </c>
      <c r="AG165" s="797" t="s">
        <v>5551</v>
      </c>
      <c r="AH165" s="797" t="s">
        <v>5552</v>
      </c>
      <c r="AI165" s="797" t="s">
        <v>5553</v>
      </c>
      <c r="AJ165" s="852" t="s">
        <v>5554</v>
      </c>
      <c r="AK165" s="797" t="s">
        <v>5555</v>
      </c>
      <c r="AL165" s="797" t="s">
        <v>5556</v>
      </c>
      <c r="AM165" s="864"/>
      <c r="AN165" s="865"/>
      <c r="AO165" s="850"/>
      <c r="AP165" s="171"/>
      <c r="AQ165" s="171"/>
      <c r="AR165" s="171"/>
      <c r="AS165" s="171"/>
    </row>
    <row r="166" spans="1:45" s="3" customFormat="1" ht="15.75" customHeight="1">
      <c r="A166" s="171"/>
      <c r="B166" s="360" t="s">
        <v>4826</v>
      </c>
      <c r="C166" s="1739"/>
      <c r="D166" s="624"/>
      <c r="E166" s="624"/>
      <c r="F166" s="624"/>
      <c r="G166" s="1370">
        <f>IFERROR(SUM(C166:F166),0)</f>
        <v>0</v>
      </c>
      <c r="H166" s="624"/>
      <c r="I166" s="624"/>
      <c r="J166" s="1391"/>
      <c r="K166" s="1392"/>
      <c r="L166" s="171"/>
      <c r="M166" s="252" t="s">
        <v>5557</v>
      </c>
      <c r="N166" s="171"/>
      <c r="O166" s="253"/>
      <c r="P166" s="171"/>
      <c r="Q166" s="726"/>
      <c r="R166" s="246" t="str">
        <f>IF( SUM( T166:AA166 ) = 0, 0, $T$10 )</f>
        <v>Please complete all cells in row</v>
      </c>
      <c r="S166" s="726"/>
      <c r="T166" s="247">
        <f t="shared" si="73"/>
        <v>1</v>
      </c>
      <c r="U166" s="247">
        <f t="shared" si="73"/>
        <v>1</v>
      </c>
      <c r="V166" s="247">
        <f t="shared" si="73"/>
        <v>1</v>
      </c>
      <c r="W166" s="247">
        <f t="shared" si="73"/>
        <v>1</v>
      </c>
      <c r="X166" s="171"/>
      <c r="Y166" s="247">
        <f t="shared" si="74"/>
        <v>1</v>
      </c>
      <c r="Z166" s="247">
        <f t="shared" si="74"/>
        <v>1</v>
      </c>
      <c r="AA166" s="171"/>
      <c r="AB166" s="171"/>
      <c r="AC166" s="726"/>
      <c r="AD166" s="171"/>
      <c r="AE166" s="360" t="s">
        <v>4826</v>
      </c>
      <c r="AF166" s="851" t="s">
        <v>5558</v>
      </c>
      <c r="AG166" s="797" t="s">
        <v>5559</v>
      </c>
      <c r="AH166" s="797" t="s">
        <v>5560</v>
      </c>
      <c r="AI166" s="797" t="s">
        <v>5561</v>
      </c>
      <c r="AJ166" s="852" t="s">
        <v>5562</v>
      </c>
      <c r="AK166" s="797" t="s">
        <v>5563</v>
      </c>
      <c r="AL166" s="797" t="s">
        <v>5564</v>
      </c>
      <c r="AM166" s="864"/>
      <c r="AN166" s="865"/>
      <c r="AO166" s="850"/>
      <c r="AP166" s="171"/>
      <c r="AQ166" s="171"/>
      <c r="AR166" s="171"/>
      <c r="AS166" s="171"/>
    </row>
    <row r="167" spans="1:45" s="3" customFormat="1" ht="15.75" customHeight="1">
      <c r="A167" s="171"/>
      <c r="B167" s="360" t="s">
        <v>4835</v>
      </c>
      <c r="C167" s="1739"/>
      <c r="D167" s="624"/>
      <c r="E167" s="624"/>
      <c r="F167" s="624"/>
      <c r="G167" s="1370">
        <f>IFERROR(SUM(C167:F167),0)</f>
        <v>0</v>
      </c>
      <c r="H167" s="624"/>
      <c r="I167" s="624"/>
      <c r="J167" s="1391"/>
      <c r="K167" s="1392"/>
      <c r="L167" s="171"/>
      <c r="M167" s="252" t="s">
        <v>5565</v>
      </c>
      <c r="N167" s="171"/>
      <c r="O167" s="253"/>
      <c r="P167" s="171"/>
      <c r="Q167" s="726"/>
      <c r="R167" s="246" t="str">
        <f>IF( SUM( T167:AA167 ) = 0, 0, $T$10 )</f>
        <v>Please complete all cells in row</v>
      </c>
      <c r="S167" s="726"/>
      <c r="T167" s="247">
        <f t="shared" si="73"/>
        <v>1</v>
      </c>
      <c r="U167" s="247">
        <f t="shared" si="73"/>
        <v>1</v>
      </c>
      <c r="V167" s="247">
        <f t="shared" si="73"/>
        <v>1</v>
      </c>
      <c r="W167" s="247">
        <f t="shared" si="73"/>
        <v>1</v>
      </c>
      <c r="X167" s="171"/>
      <c r="Y167" s="247">
        <f t="shared" si="74"/>
        <v>1</v>
      </c>
      <c r="Z167" s="247">
        <f t="shared" si="74"/>
        <v>1</v>
      </c>
      <c r="AA167" s="171"/>
      <c r="AB167" s="171"/>
      <c r="AC167" s="726"/>
      <c r="AD167" s="171"/>
      <c r="AE167" s="360" t="s">
        <v>4835</v>
      </c>
      <c r="AF167" s="851" t="s">
        <v>5566</v>
      </c>
      <c r="AG167" s="797" t="s">
        <v>5567</v>
      </c>
      <c r="AH167" s="797" t="s">
        <v>5568</v>
      </c>
      <c r="AI167" s="797" t="s">
        <v>5569</v>
      </c>
      <c r="AJ167" s="852" t="s">
        <v>5570</v>
      </c>
      <c r="AK167" s="797" t="s">
        <v>5571</v>
      </c>
      <c r="AL167" s="797" t="s">
        <v>5572</v>
      </c>
      <c r="AM167" s="864"/>
      <c r="AN167" s="865"/>
      <c r="AO167" s="850"/>
      <c r="AP167" s="171"/>
      <c r="AQ167" s="171"/>
      <c r="AR167" s="171"/>
      <c r="AS167" s="171"/>
    </row>
    <row r="168" spans="1:45" s="3" customFormat="1" ht="15.75" customHeight="1" thickBot="1">
      <c r="A168" s="2575" t="s">
        <v>773</v>
      </c>
      <c r="B168" s="363" t="s">
        <v>891</v>
      </c>
      <c r="C168" s="1720">
        <f>IFERROR(SUM(C164:C167), 0)</f>
        <v>0</v>
      </c>
      <c r="D168" s="1362">
        <f>IFERROR(SUM(D164:D167), 0)</f>
        <v>0</v>
      </c>
      <c r="E168" s="1362">
        <f>IFERROR(SUM(E164:E167), 0)</f>
        <v>0</v>
      </c>
      <c r="F168" s="1362">
        <f>IFERROR(SUM(F164:F167), 0)</f>
        <v>0</v>
      </c>
      <c r="G168" s="1362">
        <f>IFERROR(SUM(C168:F168),0)</f>
        <v>0</v>
      </c>
      <c r="H168" s="1362">
        <f>IFERROR(SUM(H164:H167), 0)</f>
        <v>0</v>
      </c>
      <c r="I168" s="1362">
        <f>IFERROR(SUM(I164:I167), 0)</f>
        <v>0</v>
      </c>
      <c r="J168" s="1386"/>
      <c r="K168" s="1387"/>
      <c r="L168" s="171"/>
      <c r="M168" s="315" t="s">
        <v>5573</v>
      </c>
      <c r="N168" s="171"/>
      <c r="O168" s="264"/>
      <c r="P168" s="171"/>
      <c r="Q168" s="726"/>
      <c r="R168" s="246"/>
      <c r="S168" s="726"/>
      <c r="T168" s="171"/>
      <c r="U168" s="171"/>
      <c r="V168" s="171"/>
      <c r="W168" s="171"/>
      <c r="X168" s="171"/>
      <c r="Y168" s="171"/>
      <c r="Z168" s="171"/>
      <c r="AA168" s="171"/>
      <c r="AB168" s="171"/>
      <c r="AC168" s="726"/>
      <c r="AD168" s="171"/>
      <c r="AE168" s="363" t="s">
        <v>891</v>
      </c>
      <c r="AF168" s="854" t="s">
        <v>5574</v>
      </c>
      <c r="AG168" s="609" t="s">
        <v>5575</v>
      </c>
      <c r="AH168" s="609" t="s">
        <v>5576</v>
      </c>
      <c r="AI168" s="609" t="s">
        <v>5577</v>
      </c>
      <c r="AJ168" s="609" t="s">
        <v>5578</v>
      </c>
      <c r="AK168" s="609" t="s">
        <v>5579</v>
      </c>
      <c r="AL168" s="609" t="s">
        <v>5580</v>
      </c>
      <c r="AM168" s="855"/>
      <c r="AN168" s="856"/>
      <c r="AO168" s="850"/>
      <c r="AP168" s="171"/>
      <c r="AQ168" s="171"/>
      <c r="AR168" s="171"/>
      <c r="AS168" s="171"/>
    </row>
    <row r="169" spans="1:45" s="3" customFormat="1" ht="15.75" customHeight="1" thickTop="1" thickBot="1">
      <c r="A169" s="171"/>
      <c r="B169" s="845"/>
      <c r="C169" s="1379"/>
      <c r="D169" s="1376"/>
      <c r="E169" s="1376"/>
      <c r="F169" s="1376"/>
      <c r="G169" s="1376"/>
      <c r="H169" s="1376"/>
      <c r="I169" s="1376"/>
      <c r="J169" s="1388"/>
      <c r="K169" s="1388"/>
      <c r="L169" s="171"/>
      <c r="M169" s="171" t="s">
        <v>3600</v>
      </c>
      <c r="N169" s="171"/>
      <c r="O169" s="171"/>
      <c r="P169" s="171"/>
      <c r="Q169" s="726"/>
      <c r="R169" s="246"/>
      <c r="S169" s="726"/>
      <c r="T169" s="171"/>
      <c r="U169" s="171"/>
      <c r="V169" s="171"/>
      <c r="W169" s="171"/>
      <c r="X169" s="171"/>
      <c r="Y169" s="171"/>
      <c r="Z169" s="171"/>
      <c r="AA169" s="171"/>
      <c r="AB169" s="171"/>
      <c r="AC169" s="726"/>
      <c r="AD169" s="171"/>
      <c r="AE169" s="845"/>
      <c r="AF169" s="388"/>
      <c r="AG169" s="860"/>
      <c r="AH169" s="860"/>
      <c r="AI169" s="860"/>
      <c r="AJ169" s="860"/>
      <c r="AK169" s="860"/>
      <c r="AL169" s="860"/>
      <c r="AM169" s="861"/>
      <c r="AN169" s="861"/>
      <c r="AO169" s="171"/>
      <c r="AP169" s="171"/>
      <c r="AQ169" s="171"/>
      <c r="AR169" s="171"/>
      <c r="AS169" s="171"/>
    </row>
    <row r="170" spans="1:45" s="3" customFormat="1" ht="15.75" customHeight="1" thickTop="1" thickBot="1">
      <c r="A170" s="171"/>
      <c r="B170" s="352" t="s">
        <v>4852</v>
      </c>
      <c r="C170" s="654"/>
      <c r="D170" s="1376"/>
      <c r="E170" s="1376"/>
      <c r="F170" s="1376"/>
      <c r="G170" s="1376"/>
      <c r="H170" s="1376"/>
      <c r="I170" s="1376"/>
      <c r="J170" s="1388"/>
      <c r="K170" s="1388"/>
      <c r="L170" s="171"/>
      <c r="M170" s="214" t="s">
        <v>3600</v>
      </c>
      <c r="N170" s="171"/>
      <c r="O170" s="171"/>
      <c r="P170" s="171"/>
      <c r="Q170" s="726"/>
      <c r="R170" s="246"/>
      <c r="S170" s="726"/>
      <c r="T170" s="171"/>
      <c r="U170" s="171"/>
      <c r="V170" s="171"/>
      <c r="W170" s="171"/>
      <c r="X170" s="171"/>
      <c r="Y170" s="171"/>
      <c r="Z170" s="171"/>
      <c r="AA170" s="171"/>
      <c r="AB170" s="171"/>
      <c r="AC170" s="726"/>
      <c r="AD170" s="171"/>
      <c r="AE170" s="352" t="s">
        <v>4852</v>
      </c>
      <c r="AF170" s="353"/>
      <c r="AG170" s="860"/>
      <c r="AH170" s="860"/>
      <c r="AI170" s="860"/>
      <c r="AJ170" s="860"/>
      <c r="AK170" s="860"/>
      <c r="AL170" s="860"/>
      <c r="AM170" s="861"/>
      <c r="AN170" s="861"/>
      <c r="AO170" s="191"/>
      <c r="AP170" s="171"/>
      <c r="AQ170" s="171"/>
      <c r="AR170" s="171"/>
      <c r="AS170" s="171"/>
    </row>
    <row r="171" spans="1:45" s="3" customFormat="1" ht="15.75" customHeight="1" thickTop="1">
      <c r="A171" s="2575" t="s">
        <v>675</v>
      </c>
      <c r="B171" s="355" t="s">
        <v>4853</v>
      </c>
      <c r="C171" s="1738"/>
      <c r="D171" s="621"/>
      <c r="E171" s="621"/>
      <c r="F171" s="621"/>
      <c r="G171" s="1368">
        <f t="shared" ref="G171:G178" si="75">IFERROR(SUM(C171:F171),0)</f>
        <v>0</v>
      </c>
      <c r="H171" s="621"/>
      <c r="I171" s="621"/>
      <c r="J171" s="1389"/>
      <c r="K171" s="1390"/>
      <c r="L171" s="171"/>
      <c r="M171" s="243" t="s">
        <v>5581</v>
      </c>
      <c r="N171" s="171"/>
      <c r="O171" s="245"/>
      <c r="P171" s="171"/>
      <c r="Q171" s="726"/>
      <c r="R171" s="246" t="str">
        <f t="shared" ref="R171:R177" si="76">IF( SUM( T171:AA171 ) = 0, 0, $T$10 )</f>
        <v>Please complete all cells in row</v>
      </c>
      <c r="S171" s="726"/>
      <c r="T171" s="247">
        <f t="shared" ref="T171:W177" si="77" xml:space="preserve"> IF( ISNUMBER(C171), 0, 1 )</f>
        <v>1</v>
      </c>
      <c r="U171" s="247">
        <f t="shared" si="77"/>
        <v>1</v>
      </c>
      <c r="V171" s="247">
        <f t="shared" si="77"/>
        <v>1</v>
      </c>
      <c r="W171" s="247">
        <f t="shared" si="77"/>
        <v>1</v>
      </c>
      <c r="X171" s="171"/>
      <c r="Y171" s="247">
        <f t="shared" ref="Y171:Z177" si="78" xml:space="preserve"> IF( ISNUMBER(H171), 0, 1 )</f>
        <v>1</v>
      </c>
      <c r="Z171" s="247">
        <f t="shared" si="78"/>
        <v>1</v>
      </c>
      <c r="AA171" s="171"/>
      <c r="AB171" s="171"/>
      <c r="AC171" s="726"/>
      <c r="AD171" s="171"/>
      <c r="AE171" s="355" t="s">
        <v>4853</v>
      </c>
      <c r="AF171" s="847" t="s">
        <v>5582</v>
      </c>
      <c r="AG171" s="796" t="s">
        <v>5583</v>
      </c>
      <c r="AH171" s="796" t="s">
        <v>5584</v>
      </c>
      <c r="AI171" s="796" t="s">
        <v>5585</v>
      </c>
      <c r="AJ171" s="848" t="s">
        <v>5586</v>
      </c>
      <c r="AK171" s="796" t="s">
        <v>5587</v>
      </c>
      <c r="AL171" s="796" t="s">
        <v>5588</v>
      </c>
      <c r="AM171" s="862"/>
      <c r="AN171" s="863"/>
      <c r="AO171" s="850"/>
      <c r="AP171" s="171"/>
      <c r="AQ171" s="171"/>
      <c r="AR171" s="171"/>
      <c r="AS171" s="171"/>
    </row>
    <row r="172" spans="1:45" s="3" customFormat="1" ht="15.75" customHeight="1">
      <c r="A172" s="171"/>
      <c r="B172" s="360" t="s">
        <v>4862</v>
      </c>
      <c r="C172" s="1739"/>
      <c r="D172" s="624"/>
      <c r="E172" s="624"/>
      <c r="F172" s="624"/>
      <c r="G172" s="1370">
        <f t="shared" si="75"/>
        <v>0</v>
      </c>
      <c r="H172" s="624"/>
      <c r="I172" s="624"/>
      <c r="J172" s="1391"/>
      <c r="K172" s="1392"/>
      <c r="L172" s="171"/>
      <c r="M172" s="252" t="s">
        <v>5589</v>
      </c>
      <c r="N172" s="171"/>
      <c r="O172" s="253"/>
      <c r="P172" s="171"/>
      <c r="Q172" s="726"/>
      <c r="R172" s="246" t="str">
        <f t="shared" si="76"/>
        <v>Please complete all cells in row</v>
      </c>
      <c r="S172" s="726"/>
      <c r="T172" s="247">
        <f t="shared" si="77"/>
        <v>1</v>
      </c>
      <c r="U172" s="247">
        <f t="shared" si="77"/>
        <v>1</v>
      </c>
      <c r="V172" s="247">
        <f t="shared" si="77"/>
        <v>1</v>
      </c>
      <c r="W172" s="247">
        <f t="shared" si="77"/>
        <v>1</v>
      </c>
      <c r="X172" s="171"/>
      <c r="Y172" s="247">
        <f t="shared" si="78"/>
        <v>1</v>
      </c>
      <c r="Z172" s="247">
        <f t="shared" si="78"/>
        <v>1</v>
      </c>
      <c r="AA172" s="171"/>
      <c r="AB172" s="171"/>
      <c r="AC172" s="726"/>
      <c r="AD172" s="171"/>
      <c r="AE172" s="360" t="s">
        <v>4862</v>
      </c>
      <c r="AF172" s="851" t="s">
        <v>5590</v>
      </c>
      <c r="AG172" s="797" t="s">
        <v>5591</v>
      </c>
      <c r="AH172" s="797" t="s">
        <v>5592</v>
      </c>
      <c r="AI172" s="797" t="s">
        <v>5593</v>
      </c>
      <c r="AJ172" s="852" t="s">
        <v>5594</v>
      </c>
      <c r="AK172" s="797" t="s">
        <v>5595</v>
      </c>
      <c r="AL172" s="797" t="s">
        <v>5596</v>
      </c>
      <c r="AM172" s="864"/>
      <c r="AN172" s="865"/>
      <c r="AO172" s="850"/>
      <c r="AP172" s="171"/>
      <c r="AQ172" s="171"/>
      <c r="AR172" s="171"/>
      <c r="AS172" s="171"/>
    </row>
    <row r="173" spans="1:45" s="3" customFormat="1" ht="15.75" customHeight="1">
      <c r="A173" s="171"/>
      <c r="B173" s="360" t="s">
        <v>4871</v>
      </c>
      <c r="C173" s="1739"/>
      <c r="D173" s="624"/>
      <c r="E173" s="624"/>
      <c r="F173" s="624"/>
      <c r="G173" s="1370">
        <f t="shared" si="75"/>
        <v>0</v>
      </c>
      <c r="H173" s="624"/>
      <c r="I173" s="624"/>
      <c r="J173" s="1391"/>
      <c r="K173" s="1392"/>
      <c r="L173" s="171"/>
      <c r="M173" s="252" t="s">
        <v>5597</v>
      </c>
      <c r="N173" s="171"/>
      <c r="O173" s="253"/>
      <c r="P173" s="171"/>
      <c r="Q173" s="726"/>
      <c r="R173" s="246" t="str">
        <f t="shared" si="76"/>
        <v>Please complete all cells in row</v>
      </c>
      <c r="S173" s="726"/>
      <c r="T173" s="247">
        <f t="shared" si="77"/>
        <v>1</v>
      </c>
      <c r="U173" s="247">
        <f t="shared" si="77"/>
        <v>1</v>
      </c>
      <c r="V173" s="247">
        <f t="shared" si="77"/>
        <v>1</v>
      </c>
      <c r="W173" s="247">
        <f t="shared" si="77"/>
        <v>1</v>
      </c>
      <c r="X173" s="171"/>
      <c r="Y173" s="247">
        <f t="shared" si="78"/>
        <v>1</v>
      </c>
      <c r="Z173" s="247">
        <f t="shared" si="78"/>
        <v>1</v>
      </c>
      <c r="AA173" s="171"/>
      <c r="AB173" s="171"/>
      <c r="AC173" s="726"/>
      <c r="AD173" s="171"/>
      <c r="AE173" s="360" t="s">
        <v>4871</v>
      </c>
      <c r="AF173" s="851" t="s">
        <v>5598</v>
      </c>
      <c r="AG173" s="797" t="s">
        <v>5599</v>
      </c>
      <c r="AH173" s="797" t="s">
        <v>5600</v>
      </c>
      <c r="AI173" s="797" t="s">
        <v>5601</v>
      </c>
      <c r="AJ173" s="852" t="s">
        <v>5602</v>
      </c>
      <c r="AK173" s="797" t="s">
        <v>5603</v>
      </c>
      <c r="AL173" s="797" t="s">
        <v>5604</v>
      </c>
      <c r="AM173" s="864"/>
      <c r="AN173" s="865"/>
      <c r="AO173" s="850"/>
      <c r="AP173" s="171"/>
      <c r="AQ173" s="171"/>
      <c r="AR173" s="171"/>
      <c r="AS173" s="171"/>
    </row>
    <row r="174" spans="1:45" s="3" customFormat="1" ht="15.75" customHeight="1">
      <c r="A174" s="171"/>
      <c r="B174" s="360" t="s">
        <v>4880</v>
      </c>
      <c r="C174" s="1739"/>
      <c r="D174" s="624"/>
      <c r="E174" s="624"/>
      <c r="F174" s="624"/>
      <c r="G174" s="1370">
        <f t="shared" si="75"/>
        <v>0</v>
      </c>
      <c r="H174" s="624"/>
      <c r="I174" s="624"/>
      <c r="J174" s="1391"/>
      <c r="K174" s="1392"/>
      <c r="L174" s="171"/>
      <c r="M174" s="252" t="s">
        <v>5605</v>
      </c>
      <c r="N174" s="171"/>
      <c r="O174" s="253"/>
      <c r="P174" s="174"/>
      <c r="Q174" s="825"/>
      <c r="R174" s="246" t="str">
        <f t="shared" si="76"/>
        <v>Please complete all cells in row</v>
      </c>
      <c r="S174" s="726"/>
      <c r="T174" s="247">
        <f t="shared" si="77"/>
        <v>1</v>
      </c>
      <c r="U174" s="247">
        <f t="shared" si="77"/>
        <v>1</v>
      </c>
      <c r="V174" s="247">
        <f t="shared" si="77"/>
        <v>1</v>
      </c>
      <c r="W174" s="247">
        <f t="shared" si="77"/>
        <v>1</v>
      </c>
      <c r="X174" s="171"/>
      <c r="Y174" s="247">
        <f t="shared" si="78"/>
        <v>1</v>
      </c>
      <c r="Z174" s="247">
        <f t="shared" si="78"/>
        <v>1</v>
      </c>
      <c r="AA174" s="171"/>
      <c r="AB174" s="171"/>
      <c r="AC174" s="726"/>
      <c r="AD174" s="171"/>
      <c r="AE174" s="360" t="s">
        <v>4880</v>
      </c>
      <c r="AF174" s="851" t="s">
        <v>5606</v>
      </c>
      <c r="AG174" s="797" t="s">
        <v>5607</v>
      </c>
      <c r="AH174" s="797" t="s">
        <v>5608</v>
      </c>
      <c r="AI174" s="797" t="s">
        <v>5609</v>
      </c>
      <c r="AJ174" s="852" t="s">
        <v>5610</v>
      </c>
      <c r="AK174" s="797" t="s">
        <v>5611</v>
      </c>
      <c r="AL174" s="797" t="s">
        <v>5612</v>
      </c>
      <c r="AM174" s="864"/>
      <c r="AN174" s="865"/>
      <c r="AO174" s="850"/>
      <c r="AP174" s="171"/>
      <c r="AQ174" s="171"/>
      <c r="AR174" s="171"/>
      <c r="AS174" s="171"/>
    </row>
    <row r="175" spans="1:45" s="3" customFormat="1" ht="15.75" customHeight="1">
      <c r="A175" s="171"/>
      <c r="B175" s="360" t="s">
        <v>4889</v>
      </c>
      <c r="C175" s="1739"/>
      <c r="D175" s="624"/>
      <c r="E175" s="624"/>
      <c r="F175" s="624"/>
      <c r="G175" s="1370">
        <f t="shared" si="75"/>
        <v>0</v>
      </c>
      <c r="H175" s="624"/>
      <c r="I175" s="624"/>
      <c r="J175" s="1391"/>
      <c r="K175" s="1392"/>
      <c r="L175" s="171"/>
      <c r="M175" s="252" t="s">
        <v>5613</v>
      </c>
      <c r="N175" s="171"/>
      <c r="O175" s="253"/>
      <c r="P175" s="174"/>
      <c r="Q175" s="825"/>
      <c r="R175" s="246" t="str">
        <f t="shared" si="76"/>
        <v>Please complete all cells in row</v>
      </c>
      <c r="S175" s="726"/>
      <c r="T175" s="247">
        <f t="shared" si="77"/>
        <v>1</v>
      </c>
      <c r="U175" s="247">
        <f t="shared" si="77"/>
        <v>1</v>
      </c>
      <c r="V175" s="247">
        <f t="shared" si="77"/>
        <v>1</v>
      </c>
      <c r="W175" s="247">
        <f t="shared" si="77"/>
        <v>1</v>
      </c>
      <c r="X175" s="171"/>
      <c r="Y175" s="247">
        <f t="shared" si="78"/>
        <v>1</v>
      </c>
      <c r="Z175" s="247">
        <f t="shared" si="78"/>
        <v>1</v>
      </c>
      <c r="AA175" s="171"/>
      <c r="AB175" s="171"/>
      <c r="AC175" s="726"/>
      <c r="AD175" s="171"/>
      <c r="AE175" s="360" t="s">
        <v>4889</v>
      </c>
      <c r="AF175" s="851" t="s">
        <v>5614</v>
      </c>
      <c r="AG175" s="797" t="s">
        <v>5615</v>
      </c>
      <c r="AH175" s="797" t="s">
        <v>5616</v>
      </c>
      <c r="AI175" s="797" t="s">
        <v>5617</v>
      </c>
      <c r="AJ175" s="852" t="s">
        <v>5618</v>
      </c>
      <c r="AK175" s="797" t="s">
        <v>5619</v>
      </c>
      <c r="AL175" s="797" t="s">
        <v>5620</v>
      </c>
      <c r="AM175" s="864"/>
      <c r="AN175" s="865"/>
      <c r="AO175" s="850"/>
      <c r="AP175" s="171"/>
      <c r="AQ175" s="171"/>
      <c r="AR175" s="171"/>
      <c r="AS175" s="171"/>
    </row>
    <row r="176" spans="1:45" s="3" customFormat="1" ht="15.75" customHeight="1">
      <c r="A176" s="171"/>
      <c r="B176" s="360" t="s">
        <v>4898</v>
      </c>
      <c r="C176" s="1739"/>
      <c r="D176" s="624"/>
      <c r="E176" s="624"/>
      <c r="F176" s="624"/>
      <c r="G176" s="1370">
        <f t="shared" si="75"/>
        <v>0</v>
      </c>
      <c r="H176" s="624"/>
      <c r="I176" s="624"/>
      <c r="J176" s="1391"/>
      <c r="K176" s="1392"/>
      <c r="L176" s="171"/>
      <c r="M176" s="252" t="s">
        <v>5621</v>
      </c>
      <c r="N176" s="171"/>
      <c r="O176" s="253"/>
      <c r="P176" s="174"/>
      <c r="Q176" s="825"/>
      <c r="R176" s="246" t="str">
        <f t="shared" si="76"/>
        <v>Please complete all cells in row</v>
      </c>
      <c r="S176" s="726"/>
      <c r="T176" s="247">
        <f t="shared" si="77"/>
        <v>1</v>
      </c>
      <c r="U176" s="247">
        <f t="shared" si="77"/>
        <v>1</v>
      </c>
      <c r="V176" s="247">
        <f t="shared" si="77"/>
        <v>1</v>
      </c>
      <c r="W176" s="247">
        <f t="shared" si="77"/>
        <v>1</v>
      </c>
      <c r="X176" s="171"/>
      <c r="Y176" s="247">
        <f t="shared" si="78"/>
        <v>1</v>
      </c>
      <c r="Z176" s="247">
        <f t="shared" si="78"/>
        <v>1</v>
      </c>
      <c r="AA176" s="171"/>
      <c r="AB176" s="171"/>
      <c r="AC176" s="726"/>
      <c r="AD176" s="171"/>
      <c r="AE176" s="360" t="s">
        <v>4898</v>
      </c>
      <c r="AF176" s="851" t="s">
        <v>5622</v>
      </c>
      <c r="AG176" s="797" t="s">
        <v>5623</v>
      </c>
      <c r="AH176" s="797" t="s">
        <v>5624</v>
      </c>
      <c r="AI176" s="797" t="s">
        <v>5625</v>
      </c>
      <c r="AJ176" s="852" t="s">
        <v>5626</v>
      </c>
      <c r="AK176" s="797" t="s">
        <v>5627</v>
      </c>
      <c r="AL176" s="797" t="s">
        <v>5628</v>
      </c>
      <c r="AM176" s="864"/>
      <c r="AN176" s="865"/>
      <c r="AO176" s="850"/>
      <c r="AP176" s="171"/>
      <c r="AQ176" s="171"/>
      <c r="AR176" s="171"/>
      <c r="AS176" s="171"/>
    </row>
    <row r="177" spans="1:45" s="3" customFormat="1" ht="15.75" customHeight="1">
      <c r="A177" s="171"/>
      <c r="B177" s="360" t="s">
        <v>4907</v>
      </c>
      <c r="C177" s="1739"/>
      <c r="D177" s="624"/>
      <c r="E177" s="624"/>
      <c r="F177" s="624"/>
      <c r="G177" s="1370">
        <f t="shared" si="75"/>
        <v>0</v>
      </c>
      <c r="H177" s="624"/>
      <c r="I177" s="624"/>
      <c r="J177" s="1391"/>
      <c r="K177" s="1392"/>
      <c r="L177" s="171"/>
      <c r="M177" s="252" t="s">
        <v>5629</v>
      </c>
      <c r="N177" s="171"/>
      <c r="O177" s="253"/>
      <c r="P177" s="171"/>
      <c r="Q177" s="726"/>
      <c r="R177" s="246" t="str">
        <f t="shared" si="76"/>
        <v>Please complete all cells in row</v>
      </c>
      <c r="S177" s="726"/>
      <c r="T177" s="247">
        <f t="shared" si="77"/>
        <v>1</v>
      </c>
      <c r="U177" s="247">
        <f t="shared" si="77"/>
        <v>1</v>
      </c>
      <c r="V177" s="247">
        <f t="shared" si="77"/>
        <v>1</v>
      </c>
      <c r="W177" s="247">
        <f t="shared" si="77"/>
        <v>1</v>
      </c>
      <c r="X177" s="171"/>
      <c r="Y177" s="247">
        <f t="shared" si="78"/>
        <v>1</v>
      </c>
      <c r="Z177" s="247">
        <f t="shared" si="78"/>
        <v>1</v>
      </c>
      <c r="AA177" s="171"/>
      <c r="AB177" s="171"/>
      <c r="AC177" s="726"/>
      <c r="AD177" s="171"/>
      <c r="AE177" s="360" t="s">
        <v>4907</v>
      </c>
      <c r="AF177" s="851" t="s">
        <v>5630</v>
      </c>
      <c r="AG177" s="797" t="s">
        <v>5631</v>
      </c>
      <c r="AH177" s="797" t="s">
        <v>5632</v>
      </c>
      <c r="AI177" s="797" t="s">
        <v>5633</v>
      </c>
      <c r="AJ177" s="852" t="s">
        <v>5634</v>
      </c>
      <c r="AK177" s="797" t="s">
        <v>5635</v>
      </c>
      <c r="AL177" s="797" t="s">
        <v>5636</v>
      </c>
      <c r="AM177" s="864"/>
      <c r="AN177" s="865"/>
      <c r="AO177" s="850"/>
      <c r="AP177" s="171"/>
      <c r="AQ177" s="171"/>
      <c r="AR177" s="171"/>
      <c r="AS177" s="171"/>
    </row>
    <row r="178" spans="1:45" s="3" customFormat="1" ht="15.75" customHeight="1" thickBot="1">
      <c r="A178" s="2575" t="s">
        <v>773</v>
      </c>
      <c r="B178" s="363" t="s">
        <v>891</v>
      </c>
      <c r="C178" s="1720">
        <f>IFERROR(SUM(C171:C177), 0)</f>
        <v>0</v>
      </c>
      <c r="D178" s="1362">
        <f>IFERROR(SUM(D171:D177), 0)</f>
        <v>0</v>
      </c>
      <c r="E178" s="1362">
        <f>IFERROR(SUM(E171:E177), 0)</f>
        <v>0</v>
      </c>
      <c r="F178" s="1362">
        <f>IFERROR(SUM(F171:F177), 0)</f>
        <v>0</v>
      </c>
      <c r="G178" s="1362">
        <f t="shared" si="75"/>
        <v>0</v>
      </c>
      <c r="H178" s="1362">
        <f>IFERROR(SUM(H171:H177), 0)</f>
        <v>0</v>
      </c>
      <c r="I178" s="1362">
        <f>IFERROR(SUM(I171:I177), 0)</f>
        <v>0</v>
      </c>
      <c r="J178" s="1386"/>
      <c r="K178" s="1387"/>
      <c r="L178" s="171"/>
      <c r="M178" s="315" t="s">
        <v>5637</v>
      </c>
      <c r="N178" s="171"/>
      <c r="O178" s="264"/>
      <c r="P178" s="171"/>
      <c r="Q178" s="726"/>
      <c r="R178" s="246"/>
      <c r="S178" s="726"/>
      <c r="T178" s="171"/>
      <c r="U178" s="171"/>
      <c r="V178" s="171"/>
      <c r="W178" s="171"/>
      <c r="X178" s="171"/>
      <c r="Y178" s="171"/>
      <c r="Z178" s="171"/>
      <c r="AA178" s="171"/>
      <c r="AB178" s="171"/>
      <c r="AC178" s="726"/>
      <c r="AD178" s="171"/>
      <c r="AE178" s="363" t="s">
        <v>891</v>
      </c>
      <c r="AF178" s="854" t="s">
        <v>5638</v>
      </c>
      <c r="AG178" s="609" t="s">
        <v>5639</v>
      </c>
      <c r="AH178" s="609" t="s">
        <v>5640</v>
      </c>
      <c r="AI178" s="609" t="s">
        <v>5641</v>
      </c>
      <c r="AJ178" s="609" t="s">
        <v>5642</v>
      </c>
      <c r="AK178" s="609" t="s">
        <v>5643</v>
      </c>
      <c r="AL178" s="609" t="s">
        <v>5644</v>
      </c>
      <c r="AM178" s="855"/>
      <c r="AN178" s="856"/>
      <c r="AO178" s="850"/>
      <c r="AP178" s="171"/>
      <c r="AQ178" s="171"/>
      <c r="AR178" s="171"/>
      <c r="AS178" s="171"/>
    </row>
    <row r="179" spans="1:45" s="3" customFormat="1" ht="15.75" customHeight="1" thickTop="1" thickBot="1">
      <c r="A179" s="171"/>
      <c r="B179" s="845"/>
      <c r="C179" s="1378"/>
      <c r="D179" s="1380"/>
      <c r="E179" s="1380"/>
      <c r="F179" s="1380"/>
      <c r="G179" s="1719"/>
      <c r="H179" s="1380"/>
      <c r="I179" s="1380"/>
      <c r="J179" s="1388"/>
      <c r="K179" s="1388"/>
      <c r="L179" s="171"/>
      <c r="M179" s="222" t="s">
        <v>3600</v>
      </c>
      <c r="N179" s="171"/>
      <c r="O179" s="171"/>
      <c r="P179" s="171"/>
      <c r="Q179" s="726"/>
      <c r="R179" s="246"/>
      <c r="S179" s="726"/>
      <c r="T179" s="171"/>
      <c r="U179" s="171"/>
      <c r="V179" s="171"/>
      <c r="W179" s="171"/>
      <c r="X179" s="171"/>
      <c r="Y179" s="171"/>
      <c r="Z179" s="171"/>
      <c r="AA179" s="171"/>
      <c r="AB179" s="171"/>
      <c r="AC179" s="726"/>
      <c r="AD179" s="171"/>
      <c r="AE179" s="845"/>
      <c r="AF179" s="845"/>
      <c r="AG179" s="866"/>
      <c r="AH179" s="866"/>
      <c r="AI179" s="866"/>
      <c r="AJ179" s="866"/>
      <c r="AK179" s="866"/>
      <c r="AL179" s="866"/>
      <c r="AM179" s="861"/>
      <c r="AN179" s="861"/>
      <c r="AO179" s="223"/>
      <c r="AP179" s="171"/>
      <c r="AQ179" s="171"/>
      <c r="AR179" s="171"/>
      <c r="AS179" s="171"/>
    </row>
    <row r="180" spans="1:45" s="3" customFormat="1" ht="15.75" customHeight="1" thickTop="1" thickBot="1">
      <c r="A180" s="171"/>
      <c r="B180" s="352" t="s">
        <v>4924</v>
      </c>
      <c r="C180" s="654"/>
      <c r="D180" s="1376"/>
      <c r="E180" s="1376"/>
      <c r="F180" s="1376"/>
      <c r="G180" s="1376"/>
      <c r="H180" s="1376"/>
      <c r="I180" s="1376"/>
      <c r="J180" s="1388"/>
      <c r="K180" s="1388"/>
      <c r="L180" s="171"/>
      <c r="M180" s="222" t="s">
        <v>3600</v>
      </c>
      <c r="N180" s="171"/>
      <c r="O180" s="171"/>
      <c r="P180" s="171"/>
      <c r="Q180" s="726"/>
      <c r="R180" s="246"/>
      <c r="S180" s="726"/>
      <c r="T180" s="171"/>
      <c r="U180" s="171"/>
      <c r="V180" s="171"/>
      <c r="W180" s="171"/>
      <c r="X180" s="171"/>
      <c r="Y180" s="171"/>
      <c r="Z180" s="171"/>
      <c r="AA180" s="171"/>
      <c r="AB180" s="171"/>
      <c r="AC180" s="726"/>
      <c r="AD180" s="171"/>
      <c r="AE180" s="352" t="s">
        <v>4924</v>
      </c>
      <c r="AF180" s="353"/>
      <c r="AG180" s="860"/>
      <c r="AH180" s="860"/>
      <c r="AI180" s="860"/>
      <c r="AJ180" s="860"/>
      <c r="AK180" s="860"/>
      <c r="AL180" s="860"/>
      <c r="AM180" s="861"/>
      <c r="AN180" s="861"/>
      <c r="AO180" s="223"/>
      <c r="AP180" s="171"/>
      <c r="AQ180" s="171"/>
      <c r="AR180" s="171"/>
      <c r="AS180" s="171"/>
    </row>
    <row r="181" spans="1:45" s="7" customFormat="1" ht="15.75" customHeight="1" thickTop="1" thickBot="1">
      <c r="A181" s="2575" t="s">
        <v>675</v>
      </c>
      <c r="B181" s="377" t="s">
        <v>4924</v>
      </c>
      <c r="C181" s="628"/>
      <c r="D181" s="628"/>
      <c r="E181" s="628"/>
      <c r="F181" s="628"/>
      <c r="G181" s="1359">
        <f>IFERROR(SUM(C181:F181),0)</f>
        <v>0</v>
      </c>
      <c r="H181" s="628"/>
      <c r="I181" s="628"/>
      <c r="J181" s="1393"/>
      <c r="K181" s="1394"/>
      <c r="L181" s="171"/>
      <c r="M181" s="333" t="s">
        <v>5645</v>
      </c>
      <c r="N181" s="171"/>
      <c r="O181" s="871"/>
      <c r="P181" s="348"/>
      <c r="Q181" s="723"/>
      <c r="R181" s="246" t="str">
        <f>IF( SUM( T181:AA181 ) = 0, 0, $T$10 )</f>
        <v>Please complete all cells in row</v>
      </c>
      <c r="S181" s="723"/>
      <c r="T181" s="247">
        <f xml:space="preserve"> IF( ISNUMBER(C181), 0, 1 )</f>
        <v>1</v>
      </c>
      <c r="U181" s="247">
        <f xml:space="preserve"> IF( ISNUMBER(D181), 0, 1 )</f>
        <v>1</v>
      </c>
      <c r="V181" s="247">
        <f xml:space="preserve"> IF( ISNUMBER(E181), 0, 1 )</f>
        <v>1</v>
      </c>
      <c r="W181" s="247">
        <f xml:space="preserve"> IF( ISNUMBER(F181), 0, 1 )</f>
        <v>1</v>
      </c>
      <c r="X181" s="171"/>
      <c r="Y181" s="247">
        <f xml:space="preserve"> IF( ISNUMBER(H181), 0, 1 )</f>
        <v>1</v>
      </c>
      <c r="Z181" s="247">
        <f xml:space="preserve"> IF( ISNUMBER(I181), 0, 1 )</f>
        <v>1</v>
      </c>
      <c r="AA181" s="171"/>
      <c r="AB181" s="171"/>
      <c r="AC181" s="723"/>
      <c r="AD181" s="348"/>
      <c r="AE181" s="377" t="s">
        <v>4924</v>
      </c>
      <c r="AF181" s="867" t="s">
        <v>5646</v>
      </c>
      <c r="AG181" s="867" t="s">
        <v>5647</v>
      </c>
      <c r="AH181" s="867" t="s">
        <v>5648</v>
      </c>
      <c r="AI181" s="867" t="s">
        <v>5649</v>
      </c>
      <c r="AJ181" s="868" t="s">
        <v>5650</v>
      </c>
      <c r="AK181" s="867" t="s">
        <v>5651</v>
      </c>
      <c r="AL181" s="867" t="s">
        <v>5652</v>
      </c>
      <c r="AM181" s="869"/>
      <c r="AN181" s="870"/>
      <c r="AO181" s="850"/>
      <c r="AP181" s="348"/>
      <c r="AQ181" s="348"/>
      <c r="AR181" s="348"/>
      <c r="AS181" s="348"/>
    </row>
    <row r="182" spans="1:45" s="3" customFormat="1" ht="15.75" customHeight="1" thickTop="1" thickBot="1">
      <c r="A182" s="171"/>
      <c r="B182" s="872"/>
      <c r="C182" s="1740"/>
      <c r="D182" s="1741"/>
      <c r="E182" s="1741"/>
      <c r="F182" s="1741"/>
      <c r="G182" s="1381"/>
      <c r="H182" s="1381"/>
      <c r="I182" s="1381"/>
      <c r="J182" s="1388"/>
      <c r="K182" s="1388"/>
      <c r="L182" s="171"/>
      <c r="M182" s="222" t="s">
        <v>3600</v>
      </c>
      <c r="N182" s="171"/>
      <c r="O182" s="171"/>
      <c r="P182" s="171"/>
      <c r="Q182" s="726"/>
      <c r="R182" s="246"/>
      <c r="S182" s="726"/>
      <c r="T182" s="171"/>
      <c r="U182" s="171"/>
      <c r="V182" s="171"/>
      <c r="W182" s="171"/>
      <c r="X182" s="171"/>
      <c r="Y182" s="171"/>
      <c r="Z182" s="171"/>
      <c r="AA182" s="171"/>
      <c r="AB182" s="171"/>
      <c r="AC182" s="726"/>
      <c r="AD182" s="171"/>
      <c r="AE182" s="872"/>
      <c r="AF182" s="872"/>
      <c r="AG182" s="873"/>
      <c r="AH182" s="873"/>
      <c r="AI182" s="873"/>
      <c r="AJ182" s="873"/>
      <c r="AK182" s="873"/>
      <c r="AL182" s="873"/>
      <c r="AM182" s="861"/>
      <c r="AN182" s="861"/>
      <c r="AO182" s="223"/>
      <c r="AP182" s="171"/>
      <c r="AQ182" s="171"/>
      <c r="AR182" s="171"/>
      <c r="AS182" s="171"/>
    </row>
    <row r="183" spans="1:45" s="7" customFormat="1" ht="15.75" customHeight="1" thickTop="1" thickBot="1">
      <c r="A183" s="348"/>
      <c r="B183" s="377" t="s">
        <v>4933</v>
      </c>
      <c r="C183" s="1721">
        <f>IFERROR(SUM(C154,C161,C168,C178,C181), 0)</f>
        <v>0</v>
      </c>
      <c r="D183" s="1359">
        <f>IFERROR(SUM(D154,D161,D168,D178,D181), 0)</f>
        <v>0</v>
      </c>
      <c r="E183" s="1359">
        <f>IFERROR(SUM(E154,E161,E168,E178,E181), 0)</f>
        <v>0</v>
      </c>
      <c r="F183" s="1359">
        <f>IFERROR(SUM(F154,F161,F168,F178,F181), 0)</f>
        <v>0</v>
      </c>
      <c r="G183" s="1359">
        <f>IFERROR(SUM(C183:F183),0)</f>
        <v>0</v>
      </c>
      <c r="H183" s="1359">
        <f>IFERROR(SUM(H154,H161,H168,H178,H181), 0)</f>
        <v>0</v>
      </c>
      <c r="I183" s="1359">
        <f>IFERROR(SUM(I154,I161,I168,I178,I181), 0)</f>
        <v>0</v>
      </c>
      <c r="J183" s="1395"/>
      <c r="K183" s="1396"/>
      <c r="L183" s="348"/>
      <c r="M183" s="333" t="s">
        <v>5653</v>
      </c>
      <c r="N183" s="171"/>
      <c r="O183" s="871"/>
      <c r="P183" s="348"/>
      <c r="Q183" s="723"/>
      <c r="R183" s="246"/>
      <c r="S183" s="723"/>
      <c r="T183" s="171"/>
      <c r="U183" s="171"/>
      <c r="V183" s="171"/>
      <c r="W183" s="171"/>
      <c r="X183" s="171"/>
      <c r="Y183" s="171"/>
      <c r="Z183" s="171"/>
      <c r="AA183" s="171"/>
      <c r="AB183" s="171"/>
      <c r="AC183" s="723"/>
      <c r="AD183" s="348"/>
      <c r="AE183" s="377" t="s">
        <v>4933</v>
      </c>
      <c r="AF183" s="874" t="s">
        <v>5654</v>
      </c>
      <c r="AG183" s="331" t="s">
        <v>5655</v>
      </c>
      <c r="AH183" s="331" t="s">
        <v>5656</v>
      </c>
      <c r="AI183" s="331" t="s">
        <v>5657</v>
      </c>
      <c r="AJ183" s="331" t="s">
        <v>5658</v>
      </c>
      <c r="AK183" s="331" t="s">
        <v>5659</v>
      </c>
      <c r="AL183" s="331" t="s">
        <v>5660</v>
      </c>
      <c r="AM183" s="875"/>
      <c r="AN183" s="876"/>
      <c r="AO183" s="850"/>
      <c r="AP183" s="348"/>
      <c r="AQ183" s="348"/>
      <c r="AR183" s="348"/>
      <c r="AS183" s="348"/>
    </row>
    <row r="184" spans="1:45" s="3" customFormat="1" ht="17.25" thickTop="1" thickBot="1">
      <c r="A184" s="171"/>
      <c r="B184" s="877"/>
      <c r="C184" s="877"/>
      <c r="D184" s="171"/>
      <c r="E184" s="171"/>
      <c r="F184" s="171"/>
      <c r="G184" s="171"/>
      <c r="H184" s="171"/>
      <c r="I184" s="171"/>
      <c r="J184" s="171"/>
      <c r="K184" s="171"/>
      <c r="L184" s="171"/>
      <c r="M184" s="661"/>
      <c r="N184" s="171"/>
      <c r="O184" s="171"/>
      <c r="P184" s="171"/>
      <c r="Q184" s="171"/>
      <c r="R184" s="246"/>
      <c r="S184" s="171"/>
      <c r="T184" s="171"/>
      <c r="U184" s="171"/>
      <c r="V184" s="171"/>
      <c r="W184" s="171"/>
      <c r="X184" s="171"/>
      <c r="Y184" s="171"/>
      <c r="Z184" s="171"/>
      <c r="AA184" s="171"/>
      <c r="AB184" s="171"/>
      <c r="AC184" s="171"/>
      <c r="AD184" s="171"/>
      <c r="AE184" s="877"/>
      <c r="AF184" s="877"/>
      <c r="AG184" s="171"/>
      <c r="AH184" s="171"/>
      <c r="AI184" s="171"/>
      <c r="AJ184" s="171"/>
      <c r="AK184" s="171"/>
      <c r="AL184" s="171"/>
      <c r="AM184" s="171"/>
      <c r="AN184" s="171"/>
      <c r="AO184" s="823"/>
      <c r="AP184" s="171"/>
      <c r="AQ184" s="171"/>
      <c r="AR184" s="171"/>
      <c r="AS184" s="171"/>
    </row>
    <row r="185" spans="1:45" s="3" customFormat="1" ht="16.149999999999999" customHeight="1" thickTop="1">
      <c r="A185" s="171"/>
      <c r="B185" s="3282" t="s">
        <v>660</v>
      </c>
      <c r="C185" s="3238" t="s">
        <v>5661</v>
      </c>
      <c r="D185" s="3238"/>
      <c r="E185" s="3238"/>
      <c r="F185" s="3238"/>
      <c r="G185" s="3238"/>
      <c r="H185" s="3238"/>
      <c r="I185" s="3238"/>
      <c r="J185" s="3238"/>
      <c r="K185" s="3240"/>
      <c r="L185" s="583"/>
      <c r="M185" s="171"/>
      <c r="N185" s="171"/>
      <c r="O185" s="171"/>
      <c r="P185" s="583"/>
      <c r="Q185" s="799"/>
      <c r="R185" s="246"/>
      <c r="S185" s="799"/>
      <c r="T185" s="583"/>
      <c r="U185" s="583"/>
      <c r="V185" s="583"/>
      <c r="W185" s="583"/>
      <c r="X185" s="583"/>
      <c r="Y185" s="583"/>
      <c r="Z185" s="583"/>
      <c r="AA185" s="583"/>
      <c r="AB185" s="583"/>
      <c r="AC185" s="799"/>
      <c r="AD185" s="583"/>
      <c r="AE185" s="3282" t="s">
        <v>660</v>
      </c>
      <c r="AF185" s="3238" t="s">
        <v>5661</v>
      </c>
      <c r="AG185" s="3238"/>
      <c r="AH185" s="3238"/>
      <c r="AI185" s="3238"/>
      <c r="AJ185" s="3238"/>
      <c r="AK185" s="3238"/>
      <c r="AL185" s="3238"/>
      <c r="AM185" s="3238"/>
      <c r="AN185" s="3240"/>
      <c r="AO185" s="279"/>
      <c r="AP185" s="171"/>
      <c r="AQ185" s="171"/>
      <c r="AR185" s="171"/>
      <c r="AS185" s="171"/>
    </row>
    <row r="186" spans="1:45" s="3" customFormat="1">
      <c r="A186" s="171"/>
      <c r="B186" s="3385"/>
      <c r="C186" s="3415" t="s">
        <v>4664</v>
      </c>
      <c r="D186" s="3415"/>
      <c r="E186" s="3415"/>
      <c r="F186" s="3415"/>
      <c r="G186" s="3415" t="s">
        <v>4665</v>
      </c>
      <c r="H186" s="3415"/>
      <c r="I186" s="3415" t="s">
        <v>4666</v>
      </c>
      <c r="J186" s="3415" t="s">
        <v>4667</v>
      </c>
      <c r="K186" s="3416"/>
      <c r="L186" s="171"/>
      <c r="M186" s="171"/>
      <c r="N186" s="171"/>
      <c r="O186" s="171"/>
      <c r="P186" s="171"/>
      <c r="Q186" s="726"/>
      <c r="R186" s="246"/>
      <c r="S186" s="726"/>
      <c r="T186" s="171"/>
      <c r="U186" s="171"/>
      <c r="V186" s="171"/>
      <c r="W186" s="171"/>
      <c r="X186" s="171"/>
      <c r="Y186" s="171"/>
      <c r="Z186" s="171"/>
      <c r="AA186" s="171"/>
      <c r="AB186" s="171"/>
      <c r="AC186" s="726"/>
      <c r="AD186" s="171"/>
      <c r="AE186" s="3385"/>
      <c r="AF186" s="3415" t="s">
        <v>4664</v>
      </c>
      <c r="AG186" s="3415"/>
      <c r="AH186" s="3415"/>
      <c r="AI186" s="3415"/>
      <c r="AJ186" s="3415" t="s">
        <v>4665</v>
      </c>
      <c r="AK186" s="3415"/>
      <c r="AL186" s="3415" t="s">
        <v>4666</v>
      </c>
      <c r="AM186" s="3415" t="s">
        <v>4667</v>
      </c>
      <c r="AN186" s="3416"/>
      <c r="AO186" s="279"/>
      <c r="AP186" s="171"/>
      <c r="AQ186" s="171"/>
      <c r="AR186" s="171"/>
      <c r="AS186" s="171"/>
    </row>
    <row r="187" spans="1:45" s="3" customFormat="1" ht="30">
      <c r="A187" s="171"/>
      <c r="B187" s="3385"/>
      <c r="C187" s="384" t="s">
        <v>4668</v>
      </c>
      <c r="D187" s="384" t="s">
        <v>4669</v>
      </c>
      <c r="E187" s="384" t="s">
        <v>4670</v>
      </c>
      <c r="F187" s="384" t="s">
        <v>4671</v>
      </c>
      <c r="G187" s="384" t="s">
        <v>4672</v>
      </c>
      <c r="H187" s="384" t="s">
        <v>4673</v>
      </c>
      <c r="I187" s="3415"/>
      <c r="J187" s="384" t="s">
        <v>4674</v>
      </c>
      <c r="K187" s="385" t="s">
        <v>4675</v>
      </c>
      <c r="L187" s="171"/>
      <c r="M187" s="171"/>
      <c r="N187" s="171"/>
      <c r="O187" s="171"/>
      <c r="P187" s="171"/>
      <c r="Q187" s="726"/>
      <c r="R187" s="246"/>
      <c r="S187" s="726"/>
      <c r="T187" s="171"/>
      <c r="U187" s="171"/>
      <c r="V187" s="171"/>
      <c r="W187" s="171"/>
      <c r="X187" s="171"/>
      <c r="Y187" s="171"/>
      <c r="Z187" s="171"/>
      <c r="AA187" s="171"/>
      <c r="AB187" s="171"/>
      <c r="AC187" s="726"/>
      <c r="AD187" s="171"/>
      <c r="AE187" s="3385"/>
      <c r="AF187" s="384" t="s">
        <v>4668</v>
      </c>
      <c r="AG187" s="384" t="s">
        <v>4669</v>
      </c>
      <c r="AH187" s="384" t="s">
        <v>4670</v>
      </c>
      <c r="AI187" s="384" t="s">
        <v>4671</v>
      </c>
      <c r="AJ187" s="384" t="s">
        <v>4672</v>
      </c>
      <c r="AK187" s="384" t="s">
        <v>4673</v>
      </c>
      <c r="AL187" s="3415"/>
      <c r="AM187" s="384" t="s">
        <v>4674</v>
      </c>
      <c r="AN187" s="385" t="s">
        <v>4675</v>
      </c>
      <c r="AO187" s="279"/>
      <c r="AP187" s="171"/>
      <c r="AQ187" s="171"/>
      <c r="AR187" s="171"/>
      <c r="AS187" s="171"/>
    </row>
    <row r="188" spans="1:45" s="3" customFormat="1" ht="16.149999999999999" customHeight="1">
      <c r="A188" s="171"/>
      <c r="B188" s="386" t="s">
        <v>661</v>
      </c>
      <c r="C188" s="384" t="s">
        <v>677</v>
      </c>
      <c r="D188" s="384" t="s">
        <v>677</v>
      </c>
      <c r="E188" s="384" t="s">
        <v>677</v>
      </c>
      <c r="F188" s="384" t="s">
        <v>677</v>
      </c>
      <c r="G188" s="384" t="s">
        <v>677</v>
      </c>
      <c r="H188" s="384" t="s">
        <v>677</v>
      </c>
      <c r="I188" s="384" t="s">
        <v>677</v>
      </c>
      <c r="J188" s="384" t="s">
        <v>1281</v>
      </c>
      <c r="K188" s="385" t="s">
        <v>1281</v>
      </c>
      <c r="L188" s="171"/>
      <c r="M188" s="171"/>
      <c r="N188" s="171"/>
      <c r="O188" s="171"/>
      <c r="P188" s="171"/>
      <c r="Q188" s="726"/>
      <c r="R188" s="246"/>
      <c r="S188" s="726"/>
      <c r="T188" s="171"/>
      <c r="U188" s="171"/>
      <c r="V188" s="171"/>
      <c r="W188" s="171"/>
      <c r="X188" s="171"/>
      <c r="Y188" s="171"/>
      <c r="Z188" s="171"/>
      <c r="AA188" s="171"/>
      <c r="AB188" s="171"/>
      <c r="AC188" s="726"/>
      <c r="AD188" s="171"/>
      <c r="AE188" s="386" t="s">
        <v>661</v>
      </c>
      <c r="AF188" s="384" t="s">
        <v>677</v>
      </c>
      <c r="AG188" s="384" t="s">
        <v>677</v>
      </c>
      <c r="AH188" s="384" t="s">
        <v>677</v>
      </c>
      <c r="AI188" s="384" t="s">
        <v>677</v>
      </c>
      <c r="AJ188" s="384" t="s">
        <v>677</v>
      </c>
      <c r="AK188" s="384" t="s">
        <v>677</v>
      </c>
      <c r="AL188" s="384" t="s">
        <v>677</v>
      </c>
      <c r="AM188" s="384" t="s">
        <v>1281</v>
      </c>
      <c r="AN188" s="385" t="s">
        <v>1281</v>
      </c>
      <c r="AO188" s="279"/>
      <c r="AP188" s="171"/>
      <c r="AQ188" s="171"/>
      <c r="AR188" s="171"/>
      <c r="AS188" s="171"/>
    </row>
    <row r="189" spans="1:45" s="3" customFormat="1" ht="16.5" thickBot="1">
      <c r="A189" s="171"/>
      <c r="B189" s="387" t="s">
        <v>662</v>
      </c>
      <c r="C189" s="233">
        <v>3</v>
      </c>
      <c r="D189" s="233">
        <v>3</v>
      </c>
      <c r="E189" s="233">
        <v>3</v>
      </c>
      <c r="F189" s="233">
        <v>3</v>
      </c>
      <c r="G189" s="233">
        <v>3</v>
      </c>
      <c r="H189" s="233">
        <v>3</v>
      </c>
      <c r="I189" s="233">
        <v>3</v>
      </c>
      <c r="J189" s="233">
        <v>3</v>
      </c>
      <c r="K189" s="602">
        <v>3</v>
      </c>
      <c r="L189" s="171"/>
      <c r="M189" s="171"/>
      <c r="N189" s="171"/>
      <c r="O189" s="171"/>
      <c r="P189" s="171"/>
      <c r="Q189" s="726"/>
      <c r="R189" s="246"/>
      <c r="S189" s="726"/>
      <c r="T189" s="3232" t="s">
        <v>659</v>
      </c>
      <c r="U189" s="3232"/>
      <c r="V189" s="3397"/>
      <c r="W189" s="3397"/>
      <c r="X189" s="3397"/>
      <c r="Y189" s="3397"/>
      <c r="Z189" s="3397"/>
      <c r="AA189" s="3397"/>
      <c r="AB189" s="219"/>
      <c r="AC189" s="726"/>
      <c r="AD189" s="171"/>
      <c r="AE189" s="387" t="s">
        <v>662</v>
      </c>
      <c r="AF189" s="233">
        <v>3</v>
      </c>
      <c r="AG189" s="233">
        <v>3</v>
      </c>
      <c r="AH189" s="233">
        <v>3</v>
      </c>
      <c r="AI189" s="233">
        <v>3</v>
      </c>
      <c r="AJ189" s="233">
        <v>3</v>
      </c>
      <c r="AK189" s="233">
        <v>3</v>
      </c>
      <c r="AL189" s="233">
        <v>3</v>
      </c>
      <c r="AM189" s="233">
        <v>3</v>
      </c>
      <c r="AN189" s="602">
        <v>3</v>
      </c>
      <c r="AO189" s="171"/>
      <c r="AP189" s="171"/>
      <c r="AQ189" s="171"/>
      <c r="AR189" s="171"/>
      <c r="AS189" s="171"/>
    </row>
    <row r="190" spans="1:45" s="3" customFormat="1" ht="17.25" thickTop="1" thickBot="1">
      <c r="A190" s="171"/>
      <c r="B190" s="845"/>
      <c r="C190" s="845"/>
      <c r="D190" s="846"/>
      <c r="E190" s="846"/>
      <c r="F190" s="846"/>
      <c r="G190" s="846"/>
      <c r="H190" s="846"/>
      <c r="I190" s="846"/>
      <c r="J190" s="846"/>
      <c r="K190" s="846"/>
      <c r="L190" s="171"/>
      <c r="M190" s="171"/>
      <c r="N190" s="171"/>
      <c r="O190" s="171"/>
      <c r="P190" s="171"/>
      <c r="Q190" s="726"/>
      <c r="R190" s="246"/>
      <c r="S190" s="726"/>
      <c r="T190" s="231" t="s">
        <v>668</v>
      </c>
      <c r="U190" s="214"/>
      <c r="V190" s="171"/>
      <c r="W190" s="171"/>
      <c r="X190" s="171"/>
      <c r="Y190" s="171"/>
      <c r="Z190" s="171"/>
      <c r="AA190" s="171"/>
      <c r="AB190" s="171"/>
      <c r="AC190" s="726"/>
      <c r="AD190" s="171"/>
      <c r="AE190" s="845"/>
      <c r="AF190" s="845"/>
      <c r="AG190" s="846"/>
      <c r="AH190" s="846"/>
      <c r="AI190" s="846"/>
      <c r="AJ190" s="846"/>
      <c r="AK190" s="846"/>
      <c r="AL190" s="846"/>
      <c r="AM190" s="846"/>
      <c r="AN190" s="846"/>
      <c r="AO190" s="171"/>
      <c r="AP190" s="171"/>
      <c r="AQ190" s="171"/>
      <c r="AR190" s="171"/>
      <c r="AS190" s="171"/>
    </row>
    <row r="191" spans="1:45" s="3" customFormat="1" ht="15.75" customHeight="1" thickTop="1" thickBot="1">
      <c r="A191" s="171"/>
      <c r="B191" s="352" t="s">
        <v>4676</v>
      </c>
      <c r="C191" s="353"/>
      <c r="D191" s="437"/>
      <c r="E191" s="121"/>
      <c r="F191" s="846"/>
      <c r="G191" s="846"/>
      <c r="H191" s="846"/>
      <c r="I191" s="846"/>
      <c r="J191" s="846"/>
      <c r="K191" s="846"/>
      <c r="L191" s="171"/>
      <c r="M191" s="171"/>
      <c r="N191" s="171"/>
      <c r="O191" s="171"/>
      <c r="P191" s="171"/>
      <c r="Q191" s="726"/>
      <c r="R191" s="246"/>
      <c r="S191" s="726"/>
      <c r="T191" s="171"/>
      <c r="U191" s="171"/>
      <c r="V191" s="171"/>
      <c r="W191" s="171"/>
      <c r="X191" s="171"/>
      <c r="Y191" s="171"/>
      <c r="Z191" s="171"/>
      <c r="AA191" s="171"/>
      <c r="AB191" s="171"/>
      <c r="AC191" s="726"/>
      <c r="AD191" s="171"/>
      <c r="AE191" s="352" t="s">
        <v>4676</v>
      </c>
      <c r="AF191" s="353"/>
      <c r="AG191" s="437"/>
      <c r="AH191" s="121"/>
      <c r="AI191" s="846"/>
      <c r="AJ191" s="846"/>
      <c r="AK191" s="846"/>
      <c r="AL191" s="846"/>
      <c r="AM191" s="846"/>
      <c r="AN191" s="846"/>
      <c r="AO191" s="171"/>
      <c r="AP191" s="171"/>
      <c r="AQ191" s="171"/>
      <c r="AR191" s="171"/>
      <c r="AS191" s="171"/>
    </row>
    <row r="192" spans="1:45" s="3" customFormat="1" ht="15.75" customHeight="1" thickTop="1">
      <c r="A192" s="2575" t="s">
        <v>675</v>
      </c>
      <c r="B192" s="355" t="s">
        <v>4677</v>
      </c>
      <c r="C192" s="1738"/>
      <c r="D192" s="621"/>
      <c r="E192" s="621"/>
      <c r="F192" s="621"/>
      <c r="G192" s="1368">
        <f t="shared" ref="G192:G199" si="79">IFERROR(SUM(C192:F192),0)</f>
        <v>0</v>
      </c>
      <c r="H192" s="1738"/>
      <c r="I192" s="621"/>
      <c r="J192" s="1382"/>
      <c r="K192" s="1383"/>
      <c r="L192" s="171"/>
      <c r="M192" s="243" t="s">
        <v>5662</v>
      </c>
      <c r="N192" s="171"/>
      <c r="O192" s="245"/>
      <c r="P192" s="171"/>
      <c r="Q192" s="726"/>
      <c r="R192" s="246" t="str">
        <f t="shared" ref="R192:R198" si="80">IF( SUM( T192:AA192 ) = 0, 0, $T$10 )</f>
        <v>Please complete all cells in row</v>
      </c>
      <c r="S192" s="726"/>
      <c r="T192" s="247">
        <f t="shared" ref="T192:W198" si="81" xml:space="preserve"> IF( ISNUMBER(C192), 0, 1 )</f>
        <v>1</v>
      </c>
      <c r="U192" s="247">
        <f t="shared" si="81"/>
        <v>1</v>
      </c>
      <c r="V192" s="247">
        <f t="shared" si="81"/>
        <v>1</v>
      </c>
      <c r="W192" s="247">
        <f t="shared" si="81"/>
        <v>1</v>
      </c>
      <c r="X192" s="171"/>
      <c r="Y192" s="247">
        <f t="shared" ref="Y192:AB198" si="82" xml:space="preserve"> IF( ISNUMBER(H192), 0, 1 )</f>
        <v>1</v>
      </c>
      <c r="Z192" s="247">
        <f t="shared" si="82"/>
        <v>1</v>
      </c>
      <c r="AA192" s="247">
        <f t="shared" si="82"/>
        <v>1</v>
      </c>
      <c r="AB192" s="247">
        <f t="shared" si="82"/>
        <v>1</v>
      </c>
      <c r="AC192" s="726"/>
      <c r="AD192" s="171"/>
      <c r="AE192" s="355" t="s">
        <v>4677</v>
      </c>
      <c r="AF192" s="847" t="s">
        <v>5663</v>
      </c>
      <c r="AG192" s="796" t="s">
        <v>5664</v>
      </c>
      <c r="AH192" s="796" t="s">
        <v>5665</v>
      </c>
      <c r="AI192" s="796" t="s">
        <v>5666</v>
      </c>
      <c r="AJ192" s="848" t="s">
        <v>5667</v>
      </c>
      <c r="AK192" s="847" t="s">
        <v>5668</v>
      </c>
      <c r="AL192" s="796" t="s">
        <v>5669</v>
      </c>
      <c r="AM192" s="796" t="s">
        <v>5670</v>
      </c>
      <c r="AN192" s="849" t="s">
        <v>5671</v>
      </c>
      <c r="AO192" s="850"/>
      <c r="AP192" s="171"/>
      <c r="AQ192" s="171"/>
      <c r="AR192" s="171"/>
      <c r="AS192" s="171"/>
    </row>
    <row r="193" spans="1:45" s="3" customFormat="1" ht="15.75" customHeight="1">
      <c r="A193" s="171"/>
      <c r="B193" s="360" t="s">
        <v>4688</v>
      </c>
      <c r="C193" s="1739"/>
      <c r="D193" s="624"/>
      <c r="E193" s="624"/>
      <c r="F193" s="624"/>
      <c r="G193" s="1370">
        <f t="shared" si="79"/>
        <v>0</v>
      </c>
      <c r="H193" s="1739"/>
      <c r="I193" s="624"/>
      <c r="J193" s="1384"/>
      <c r="K193" s="1385"/>
      <c r="L193" s="171"/>
      <c r="M193" s="252" t="s">
        <v>5672</v>
      </c>
      <c r="N193" s="171"/>
      <c r="O193" s="253"/>
      <c r="P193" s="171"/>
      <c r="Q193" s="726"/>
      <c r="R193" s="246" t="str">
        <f t="shared" si="80"/>
        <v>Please complete all cells in row</v>
      </c>
      <c r="S193" s="726"/>
      <c r="T193" s="247">
        <f t="shared" si="81"/>
        <v>1</v>
      </c>
      <c r="U193" s="247">
        <f t="shared" si="81"/>
        <v>1</v>
      </c>
      <c r="V193" s="247">
        <f t="shared" si="81"/>
        <v>1</v>
      </c>
      <c r="W193" s="247">
        <f t="shared" si="81"/>
        <v>1</v>
      </c>
      <c r="X193" s="171"/>
      <c r="Y193" s="247">
        <f t="shared" si="82"/>
        <v>1</v>
      </c>
      <c r="Z193" s="247">
        <f t="shared" si="82"/>
        <v>1</v>
      </c>
      <c r="AA193" s="247">
        <f t="shared" si="82"/>
        <v>1</v>
      </c>
      <c r="AB193" s="247">
        <f t="shared" si="82"/>
        <v>1</v>
      </c>
      <c r="AC193" s="726"/>
      <c r="AD193" s="171"/>
      <c r="AE193" s="360" t="s">
        <v>4688</v>
      </c>
      <c r="AF193" s="851" t="s">
        <v>5673</v>
      </c>
      <c r="AG193" s="797" t="s">
        <v>5674</v>
      </c>
      <c r="AH193" s="797" t="s">
        <v>5675</v>
      </c>
      <c r="AI193" s="797" t="s">
        <v>5676</v>
      </c>
      <c r="AJ193" s="852" t="s">
        <v>5677</v>
      </c>
      <c r="AK193" s="851" t="s">
        <v>5678</v>
      </c>
      <c r="AL193" s="797" t="s">
        <v>5679</v>
      </c>
      <c r="AM193" s="797" t="s">
        <v>5680</v>
      </c>
      <c r="AN193" s="853" t="s">
        <v>5681</v>
      </c>
      <c r="AO193" s="850"/>
      <c r="AP193" s="171"/>
      <c r="AQ193" s="171"/>
      <c r="AR193" s="171"/>
      <c r="AS193" s="171"/>
    </row>
    <row r="194" spans="1:45" s="3" customFormat="1" ht="15.75" customHeight="1">
      <c r="A194" s="171"/>
      <c r="B194" s="360" t="s">
        <v>4699</v>
      </c>
      <c r="C194" s="1739"/>
      <c r="D194" s="624"/>
      <c r="E194" s="624"/>
      <c r="F194" s="624"/>
      <c r="G194" s="1370">
        <f t="shared" si="79"/>
        <v>0</v>
      </c>
      <c r="H194" s="1739"/>
      <c r="I194" s="624"/>
      <c r="J194" s="1384"/>
      <c r="K194" s="1385"/>
      <c r="L194" s="171"/>
      <c r="M194" s="252" t="s">
        <v>5682</v>
      </c>
      <c r="N194" s="171"/>
      <c r="O194" s="253"/>
      <c r="P194" s="171"/>
      <c r="Q194" s="726"/>
      <c r="R194" s="246" t="str">
        <f t="shared" si="80"/>
        <v>Please complete all cells in row</v>
      </c>
      <c r="S194" s="726"/>
      <c r="T194" s="247">
        <f t="shared" si="81"/>
        <v>1</v>
      </c>
      <c r="U194" s="247">
        <f t="shared" si="81"/>
        <v>1</v>
      </c>
      <c r="V194" s="247">
        <f t="shared" si="81"/>
        <v>1</v>
      </c>
      <c r="W194" s="247">
        <f t="shared" si="81"/>
        <v>1</v>
      </c>
      <c r="X194" s="171"/>
      <c r="Y194" s="247">
        <f t="shared" si="82"/>
        <v>1</v>
      </c>
      <c r="Z194" s="247">
        <f t="shared" si="82"/>
        <v>1</v>
      </c>
      <c r="AA194" s="247">
        <f t="shared" si="82"/>
        <v>1</v>
      </c>
      <c r="AB194" s="247">
        <f t="shared" si="82"/>
        <v>1</v>
      </c>
      <c r="AC194" s="726"/>
      <c r="AD194" s="171"/>
      <c r="AE194" s="360" t="s">
        <v>4699</v>
      </c>
      <c r="AF194" s="851" t="s">
        <v>5683</v>
      </c>
      <c r="AG194" s="797" t="s">
        <v>5684</v>
      </c>
      <c r="AH194" s="797" t="s">
        <v>5685</v>
      </c>
      <c r="AI194" s="797" t="s">
        <v>5686</v>
      </c>
      <c r="AJ194" s="852" t="s">
        <v>5687</v>
      </c>
      <c r="AK194" s="851" t="s">
        <v>5688</v>
      </c>
      <c r="AL194" s="797" t="s">
        <v>5689</v>
      </c>
      <c r="AM194" s="797" t="s">
        <v>5690</v>
      </c>
      <c r="AN194" s="853" t="s">
        <v>5691</v>
      </c>
      <c r="AO194" s="850"/>
      <c r="AP194" s="171"/>
      <c r="AQ194" s="171"/>
      <c r="AR194" s="171"/>
      <c r="AS194" s="171"/>
    </row>
    <row r="195" spans="1:45" s="3" customFormat="1" ht="15.75" customHeight="1">
      <c r="A195" s="171"/>
      <c r="B195" s="360" t="s">
        <v>4710</v>
      </c>
      <c r="C195" s="1739"/>
      <c r="D195" s="624"/>
      <c r="E195" s="624"/>
      <c r="F195" s="624"/>
      <c r="G195" s="1370">
        <f t="shared" si="79"/>
        <v>0</v>
      </c>
      <c r="H195" s="1739"/>
      <c r="I195" s="624"/>
      <c r="J195" s="1384"/>
      <c r="K195" s="1385"/>
      <c r="L195" s="171"/>
      <c r="M195" s="252" t="s">
        <v>5692</v>
      </c>
      <c r="N195" s="171"/>
      <c r="O195" s="253"/>
      <c r="P195" s="171"/>
      <c r="Q195" s="726"/>
      <c r="R195" s="246" t="str">
        <f t="shared" si="80"/>
        <v>Please complete all cells in row</v>
      </c>
      <c r="S195" s="726"/>
      <c r="T195" s="247">
        <f t="shared" si="81"/>
        <v>1</v>
      </c>
      <c r="U195" s="247">
        <f t="shared" si="81"/>
        <v>1</v>
      </c>
      <c r="V195" s="247">
        <f t="shared" si="81"/>
        <v>1</v>
      </c>
      <c r="W195" s="247">
        <f t="shared" si="81"/>
        <v>1</v>
      </c>
      <c r="X195" s="171"/>
      <c r="Y195" s="247">
        <f t="shared" si="82"/>
        <v>1</v>
      </c>
      <c r="Z195" s="247">
        <f t="shared" si="82"/>
        <v>1</v>
      </c>
      <c r="AA195" s="247">
        <f t="shared" si="82"/>
        <v>1</v>
      </c>
      <c r="AB195" s="247">
        <f t="shared" si="82"/>
        <v>1</v>
      </c>
      <c r="AC195" s="726"/>
      <c r="AD195" s="171"/>
      <c r="AE195" s="360" t="s">
        <v>4710</v>
      </c>
      <c r="AF195" s="851" t="s">
        <v>5693</v>
      </c>
      <c r="AG195" s="797" t="s">
        <v>5694</v>
      </c>
      <c r="AH195" s="797" t="s">
        <v>5695</v>
      </c>
      <c r="AI195" s="797" t="s">
        <v>5696</v>
      </c>
      <c r="AJ195" s="852" t="s">
        <v>5697</v>
      </c>
      <c r="AK195" s="851" t="s">
        <v>5698</v>
      </c>
      <c r="AL195" s="797" t="s">
        <v>5699</v>
      </c>
      <c r="AM195" s="797" t="s">
        <v>5700</v>
      </c>
      <c r="AN195" s="853" t="s">
        <v>5701</v>
      </c>
      <c r="AO195" s="850"/>
      <c r="AP195" s="171"/>
      <c r="AQ195" s="171"/>
      <c r="AR195" s="171"/>
      <c r="AS195" s="171"/>
    </row>
    <row r="196" spans="1:45" s="3" customFormat="1" ht="15.75" customHeight="1">
      <c r="A196" s="171"/>
      <c r="B196" s="360" t="s">
        <v>4721</v>
      </c>
      <c r="C196" s="1739"/>
      <c r="D196" s="624"/>
      <c r="E196" s="624"/>
      <c r="F196" s="624"/>
      <c r="G196" s="1370">
        <f t="shared" si="79"/>
        <v>0</v>
      </c>
      <c r="H196" s="1739"/>
      <c r="I196" s="624"/>
      <c r="J196" s="1384"/>
      <c r="K196" s="1385"/>
      <c r="L196" s="171"/>
      <c r="M196" s="252" t="s">
        <v>5702</v>
      </c>
      <c r="N196" s="171"/>
      <c r="O196" s="253"/>
      <c r="P196" s="171"/>
      <c r="Q196" s="726"/>
      <c r="R196" s="246" t="str">
        <f t="shared" si="80"/>
        <v>Please complete all cells in row</v>
      </c>
      <c r="S196" s="726"/>
      <c r="T196" s="247">
        <f t="shared" si="81"/>
        <v>1</v>
      </c>
      <c r="U196" s="247">
        <f t="shared" si="81"/>
        <v>1</v>
      </c>
      <c r="V196" s="247">
        <f t="shared" si="81"/>
        <v>1</v>
      </c>
      <c r="W196" s="247">
        <f t="shared" si="81"/>
        <v>1</v>
      </c>
      <c r="X196" s="171"/>
      <c r="Y196" s="247">
        <f t="shared" si="82"/>
        <v>1</v>
      </c>
      <c r="Z196" s="247">
        <f t="shared" si="82"/>
        <v>1</v>
      </c>
      <c r="AA196" s="247">
        <f t="shared" si="82"/>
        <v>1</v>
      </c>
      <c r="AB196" s="247">
        <f t="shared" si="82"/>
        <v>1</v>
      </c>
      <c r="AC196" s="726"/>
      <c r="AD196" s="171"/>
      <c r="AE196" s="360" t="s">
        <v>4721</v>
      </c>
      <c r="AF196" s="851" t="s">
        <v>5703</v>
      </c>
      <c r="AG196" s="797" t="s">
        <v>5704</v>
      </c>
      <c r="AH196" s="797" t="s">
        <v>5705</v>
      </c>
      <c r="AI196" s="797" t="s">
        <v>5706</v>
      </c>
      <c r="AJ196" s="852" t="s">
        <v>5707</v>
      </c>
      <c r="AK196" s="851" t="s">
        <v>5708</v>
      </c>
      <c r="AL196" s="797" t="s">
        <v>5709</v>
      </c>
      <c r="AM196" s="797" t="s">
        <v>5710</v>
      </c>
      <c r="AN196" s="853" t="s">
        <v>5711</v>
      </c>
      <c r="AO196" s="850"/>
      <c r="AP196" s="171"/>
      <c r="AQ196" s="171"/>
      <c r="AR196" s="171"/>
      <c r="AS196" s="171"/>
    </row>
    <row r="197" spans="1:45" s="3" customFormat="1" ht="15.75" customHeight="1">
      <c r="A197" s="171"/>
      <c r="B197" s="360" t="s">
        <v>4732</v>
      </c>
      <c r="C197" s="1739"/>
      <c r="D197" s="624"/>
      <c r="E197" s="624"/>
      <c r="F197" s="624"/>
      <c r="G197" s="1370">
        <f t="shared" si="79"/>
        <v>0</v>
      </c>
      <c r="H197" s="1739"/>
      <c r="I197" s="624"/>
      <c r="J197" s="1384"/>
      <c r="K197" s="1385"/>
      <c r="L197" s="171"/>
      <c r="M197" s="252" t="s">
        <v>5712</v>
      </c>
      <c r="N197" s="171"/>
      <c r="O197" s="253"/>
      <c r="P197" s="171"/>
      <c r="Q197" s="726"/>
      <c r="R197" s="246" t="str">
        <f t="shared" si="80"/>
        <v>Please complete all cells in row</v>
      </c>
      <c r="S197" s="726"/>
      <c r="T197" s="247">
        <f t="shared" si="81"/>
        <v>1</v>
      </c>
      <c r="U197" s="247">
        <f t="shared" si="81"/>
        <v>1</v>
      </c>
      <c r="V197" s="247">
        <f t="shared" si="81"/>
        <v>1</v>
      </c>
      <c r="W197" s="247">
        <f t="shared" si="81"/>
        <v>1</v>
      </c>
      <c r="X197" s="171"/>
      <c r="Y197" s="247">
        <f t="shared" si="82"/>
        <v>1</v>
      </c>
      <c r="Z197" s="247">
        <f t="shared" si="82"/>
        <v>1</v>
      </c>
      <c r="AA197" s="247">
        <f t="shared" si="82"/>
        <v>1</v>
      </c>
      <c r="AB197" s="247">
        <f t="shared" si="82"/>
        <v>1</v>
      </c>
      <c r="AC197" s="726"/>
      <c r="AD197" s="171"/>
      <c r="AE197" s="360" t="s">
        <v>4732</v>
      </c>
      <c r="AF197" s="851" t="s">
        <v>5713</v>
      </c>
      <c r="AG197" s="797" t="s">
        <v>5714</v>
      </c>
      <c r="AH197" s="797" t="s">
        <v>5715</v>
      </c>
      <c r="AI197" s="797" t="s">
        <v>5716</v>
      </c>
      <c r="AJ197" s="852" t="s">
        <v>5717</v>
      </c>
      <c r="AK197" s="851" t="s">
        <v>5718</v>
      </c>
      <c r="AL197" s="797" t="s">
        <v>5719</v>
      </c>
      <c r="AM197" s="797" t="s">
        <v>5720</v>
      </c>
      <c r="AN197" s="853" t="s">
        <v>5721</v>
      </c>
      <c r="AO197" s="850"/>
      <c r="AP197" s="171"/>
      <c r="AQ197" s="171"/>
      <c r="AR197" s="171"/>
      <c r="AS197" s="171"/>
    </row>
    <row r="198" spans="1:45" s="3" customFormat="1" ht="15.75" customHeight="1">
      <c r="A198" s="171"/>
      <c r="B198" s="360" t="s">
        <v>4743</v>
      </c>
      <c r="C198" s="1739"/>
      <c r="D198" s="624"/>
      <c r="E198" s="624"/>
      <c r="F198" s="624"/>
      <c r="G198" s="1370">
        <f t="shared" si="79"/>
        <v>0</v>
      </c>
      <c r="H198" s="1739"/>
      <c r="I198" s="624"/>
      <c r="J198" s="1384"/>
      <c r="K198" s="1385"/>
      <c r="L198" s="171"/>
      <c r="M198" s="252" t="s">
        <v>5722</v>
      </c>
      <c r="N198" s="171"/>
      <c r="O198" s="253"/>
      <c r="P198" s="171"/>
      <c r="Q198" s="726"/>
      <c r="R198" s="246" t="str">
        <f t="shared" si="80"/>
        <v>Please complete all cells in row</v>
      </c>
      <c r="S198" s="726"/>
      <c r="T198" s="247">
        <f t="shared" si="81"/>
        <v>1</v>
      </c>
      <c r="U198" s="247">
        <f t="shared" si="81"/>
        <v>1</v>
      </c>
      <c r="V198" s="247">
        <f t="shared" si="81"/>
        <v>1</v>
      </c>
      <c r="W198" s="247">
        <f t="shared" si="81"/>
        <v>1</v>
      </c>
      <c r="X198" s="171"/>
      <c r="Y198" s="247">
        <f t="shared" si="82"/>
        <v>1</v>
      </c>
      <c r="Z198" s="247">
        <f t="shared" si="82"/>
        <v>1</v>
      </c>
      <c r="AA198" s="247">
        <f t="shared" si="82"/>
        <v>1</v>
      </c>
      <c r="AB198" s="247">
        <f t="shared" si="82"/>
        <v>1</v>
      </c>
      <c r="AC198" s="726"/>
      <c r="AD198" s="171"/>
      <c r="AE198" s="360" t="s">
        <v>4743</v>
      </c>
      <c r="AF198" s="851" t="s">
        <v>5723</v>
      </c>
      <c r="AG198" s="797" t="s">
        <v>5724</v>
      </c>
      <c r="AH198" s="797" t="s">
        <v>5725</v>
      </c>
      <c r="AI198" s="797" t="s">
        <v>5726</v>
      </c>
      <c r="AJ198" s="852" t="s">
        <v>5727</v>
      </c>
      <c r="AK198" s="851" t="s">
        <v>5728</v>
      </c>
      <c r="AL198" s="797" t="s">
        <v>5729</v>
      </c>
      <c r="AM198" s="797" t="s">
        <v>5730</v>
      </c>
      <c r="AN198" s="853" t="s">
        <v>5731</v>
      </c>
      <c r="AO198" s="850"/>
      <c r="AP198" s="171"/>
      <c r="AQ198" s="171"/>
      <c r="AR198" s="171"/>
      <c r="AS198" s="171"/>
    </row>
    <row r="199" spans="1:45" s="3" customFormat="1" ht="15.75" customHeight="1" thickBot="1">
      <c r="A199" s="2575" t="s">
        <v>773</v>
      </c>
      <c r="B199" s="363" t="s">
        <v>891</v>
      </c>
      <c r="C199" s="1720">
        <f>IFERROR(SUM(C192:C198), 0)</f>
        <v>0</v>
      </c>
      <c r="D199" s="1362">
        <f>IFERROR(SUM(D192:D198), 0)</f>
        <v>0</v>
      </c>
      <c r="E199" s="1362">
        <f>IFERROR(SUM(E192:E198), 0)</f>
        <v>0</v>
      </c>
      <c r="F199" s="1362">
        <f>IFERROR(SUM(F192:F198), 0)</f>
        <v>0</v>
      </c>
      <c r="G199" s="1362">
        <f t="shared" si="79"/>
        <v>0</v>
      </c>
      <c r="H199" s="1362">
        <f>IFERROR(SUM(H192:H198), 0)</f>
        <v>0</v>
      </c>
      <c r="I199" s="1362">
        <f>IFERROR(SUM(I192:I198), 0)</f>
        <v>0</v>
      </c>
      <c r="J199" s="1386"/>
      <c r="K199" s="1387"/>
      <c r="L199" s="171"/>
      <c r="M199" s="2226" t="s">
        <v>5732</v>
      </c>
      <c r="N199" s="171"/>
      <c r="O199" s="264"/>
      <c r="P199" s="171"/>
      <c r="Q199" s="726"/>
      <c r="R199" s="246"/>
      <c r="S199" s="726"/>
      <c r="T199" s="171"/>
      <c r="U199" s="171"/>
      <c r="V199" s="171"/>
      <c r="W199" s="171"/>
      <c r="X199" s="171"/>
      <c r="Y199" s="171"/>
      <c r="Z199" s="171"/>
      <c r="AA199" s="171"/>
      <c r="AB199" s="171"/>
      <c r="AC199" s="726"/>
      <c r="AD199" s="171"/>
      <c r="AE199" s="363" t="s">
        <v>891</v>
      </c>
      <c r="AF199" s="854" t="s">
        <v>5733</v>
      </c>
      <c r="AG199" s="609" t="s">
        <v>5734</v>
      </c>
      <c r="AH199" s="609" t="s">
        <v>5735</v>
      </c>
      <c r="AI199" s="609" t="s">
        <v>5736</v>
      </c>
      <c r="AJ199" s="609" t="s">
        <v>5737</v>
      </c>
      <c r="AK199" s="609" t="s">
        <v>5738</v>
      </c>
      <c r="AL199" s="609" t="s">
        <v>5739</v>
      </c>
      <c r="AM199" s="855" t="s">
        <v>5740</v>
      </c>
      <c r="AN199" s="856" t="s">
        <v>5740</v>
      </c>
      <c r="AO199" s="857"/>
      <c r="AP199" s="171"/>
      <c r="AQ199" s="171"/>
      <c r="AR199" s="171"/>
      <c r="AS199" s="171"/>
    </row>
    <row r="200" spans="1:45" s="3" customFormat="1" ht="15.75" customHeight="1" thickTop="1" thickBot="1">
      <c r="A200" s="171"/>
      <c r="B200" s="858"/>
      <c r="C200" s="1376"/>
      <c r="D200" s="1377"/>
      <c r="E200" s="1377"/>
      <c r="F200" s="1377"/>
      <c r="G200" s="1377"/>
      <c r="H200" s="1376"/>
      <c r="I200" s="1376"/>
      <c r="J200" s="1388"/>
      <c r="K200" s="1388"/>
      <c r="L200" s="171"/>
      <c r="M200" s="214" t="s">
        <v>3600</v>
      </c>
      <c r="N200" s="171"/>
      <c r="O200" s="171"/>
      <c r="P200" s="171"/>
      <c r="Q200" s="726"/>
      <c r="R200" s="246"/>
      <c r="S200" s="726"/>
      <c r="T200" s="171"/>
      <c r="U200" s="171"/>
      <c r="V200" s="171"/>
      <c r="W200" s="171"/>
      <c r="X200" s="171"/>
      <c r="Y200" s="171"/>
      <c r="Z200" s="171"/>
      <c r="AA200" s="171"/>
      <c r="AB200" s="171"/>
      <c r="AC200" s="726"/>
      <c r="AD200" s="171"/>
      <c r="AE200" s="858"/>
      <c r="AF200" s="858"/>
      <c r="AG200" s="859"/>
      <c r="AH200" s="859"/>
      <c r="AI200" s="859"/>
      <c r="AJ200" s="859"/>
      <c r="AK200" s="860"/>
      <c r="AL200" s="860"/>
      <c r="AM200" s="861"/>
      <c r="AN200" s="861"/>
      <c r="AO200" s="191"/>
      <c r="AP200" s="171"/>
      <c r="AQ200" s="171"/>
      <c r="AR200" s="171"/>
      <c r="AS200" s="171"/>
    </row>
    <row r="201" spans="1:45" s="3" customFormat="1" ht="15.75" customHeight="1" thickTop="1" thickBot="1">
      <c r="A201" s="171"/>
      <c r="B201" s="352" t="s">
        <v>4762</v>
      </c>
      <c r="C201" s="654"/>
      <c r="D201" s="1376"/>
      <c r="E201" s="1376"/>
      <c r="F201" s="1376"/>
      <c r="G201" s="1376"/>
      <c r="H201" s="1376"/>
      <c r="I201" s="1376"/>
      <c r="J201" s="1388"/>
      <c r="K201" s="1388"/>
      <c r="L201" s="171"/>
      <c r="M201" s="214" t="s">
        <v>3600</v>
      </c>
      <c r="N201" s="171"/>
      <c r="O201" s="171"/>
      <c r="P201" s="171"/>
      <c r="Q201" s="726"/>
      <c r="R201" s="246"/>
      <c r="S201" s="726"/>
      <c r="T201" s="171"/>
      <c r="U201" s="171"/>
      <c r="V201" s="171"/>
      <c r="W201" s="171"/>
      <c r="X201" s="171"/>
      <c r="Y201" s="171"/>
      <c r="Z201" s="171"/>
      <c r="AA201" s="171"/>
      <c r="AB201" s="171"/>
      <c r="AC201" s="726"/>
      <c r="AD201" s="171"/>
      <c r="AE201" s="352" t="s">
        <v>4762</v>
      </c>
      <c r="AF201" s="353"/>
      <c r="AG201" s="860"/>
      <c r="AH201" s="860"/>
      <c r="AI201" s="860"/>
      <c r="AJ201" s="860"/>
      <c r="AK201" s="860"/>
      <c r="AL201" s="860"/>
      <c r="AM201" s="861"/>
      <c r="AN201" s="861"/>
      <c r="AO201" s="191"/>
      <c r="AP201" s="171"/>
      <c r="AQ201" s="171"/>
      <c r="AR201" s="171"/>
      <c r="AS201" s="171"/>
    </row>
    <row r="202" spans="1:45" s="3" customFormat="1" ht="15.75" customHeight="1" thickTop="1">
      <c r="A202" s="2575" t="s">
        <v>675</v>
      </c>
      <c r="B202" s="355" t="s">
        <v>4763</v>
      </c>
      <c r="C202" s="1738"/>
      <c r="D202" s="621"/>
      <c r="E202" s="621"/>
      <c r="F202" s="621"/>
      <c r="G202" s="1368">
        <f>IFERROR(SUM(C202:F202),0)</f>
        <v>0</v>
      </c>
      <c r="H202" s="621"/>
      <c r="I202" s="621"/>
      <c r="J202" s="1389"/>
      <c r="K202" s="1390"/>
      <c r="L202" s="171"/>
      <c r="M202" s="243" t="s">
        <v>5741</v>
      </c>
      <c r="N202" s="171"/>
      <c r="O202" s="245"/>
      <c r="P202" s="171"/>
      <c r="Q202" s="726"/>
      <c r="R202" s="246" t="str">
        <f>IF( SUM( T202:AA202 ) = 0, 0, $T$10 )</f>
        <v>Please complete all cells in row</v>
      </c>
      <c r="S202" s="726"/>
      <c r="T202" s="247">
        <f t="shared" ref="T202:W205" si="83" xml:space="preserve"> IF( ISNUMBER(C202), 0, 1 )</f>
        <v>1</v>
      </c>
      <c r="U202" s="247">
        <f t="shared" si="83"/>
        <v>1</v>
      </c>
      <c r="V202" s="247">
        <f t="shared" si="83"/>
        <v>1</v>
      </c>
      <c r="W202" s="247">
        <f t="shared" si="83"/>
        <v>1</v>
      </c>
      <c r="X202" s="171"/>
      <c r="Y202" s="247">
        <f t="shared" ref="Y202:Z205" si="84" xml:space="preserve"> IF( ISNUMBER(H202), 0, 1 )</f>
        <v>1</v>
      </c>
      <c r="Z202" s="247">
        <f t="shared" si="84"/>
        <v>1</v>
      </c>
      <c r="AA202" s="171"/>
      <c r="AB202" s="171"/>
      <c r="AC202" s="726"/>
      <c r="AD202" s="171"/>
      <c r="AE202" s="355" t="s">
        <v>4763</v>
      </c>
      <c r="AF202" s="847" t="s">
        <v>5742</v>
      </c>
      <c r="AG202" s="796" t="s">
        <v>5743</v>
      </c>
      <c r="AH202" s="796" t="s">
        <v>5744</v>
      </c>
      <c r="AI202" s="796" t="s">
        <v>5745</v>
      </c>
      <c r="AJ202" s="848" t="s">
        <v>5746</v>
      </c>
      <c r="AK202" s="796" t="s">
        <v>5747</v>
      </c>
      <c r="AL202" s="796" t="s">
        <v>5748</v>
      </c>
      <c r="AM202" s="862"/>
      <c r="AN202" s="863"/>
      <c r="AO202" s="850"/>
      <c r="AP202" s="171"/>
      <c r="AQ202" s="171"/>
      <c r="AR202" s="171"/>
      <c r="AS202" s="171"/>
    </row>
    <row r="203" spans="1:45" s="3" customFormat="1" ht="15.75" customHeight="1">
      <c r="A203" s="171"/>
      <c r="B203" s="360" t="s">
        <v>4772</v>
      </c>
      <c r="C203" s="1739"/>
      <c r="D203" s="624"/>
      <c r="E203" s="624"/>
      <c r="F203" s="624"/>
      <c r="G203" s="1370">
        <f>IFERROR(SUM(C203:F203),0)</f>
        <v>0</v>
      </c>
      <c r="H203" s="624"/>
      <c r="I203" s="624"/>
      <c r="J203" s="1391"/>
      <c r="K203" s="1392"/>
      <c r="L203" s="171"/>
      <c r="M203" s="252" t="s">
        <v>5749</v>
      </c>
      <c r="N203" s="171"/>
      <c r="O203" s="253"/>
      <c r="P203" s="171"/>
      <c r="Q203" s="726"/>
      <c r="R203" s="246" t="str">
        <f>IF( SUM( T203:AA203 ) = 0, 0, $T$10 )</f>
        <v>Please complete all cells in row</v>
      </c>
      <c r="S203" s="726"/>
      <c r="T203" s="247">
        <f t="shared" si="83"/>
        <v>1</v>
      </c>
      <c r="U203" s="247">
        <f t="shared" si="83"/>
        <v>1</v>
      </c>
      <c r="V203" s="247">
        <f t="shared" si="83"/>
        <v>1</v>
      </c>
      <c r="W203" s="247">
        <f t="shared" si="83"/>
        <v>1</v>
      </c>
      <c r="X203" s="171"/>
      <c r="Y203" s="247">
        <f t="shared" si="84"/>
        <v>1</v>
      </c>
      <c r="Z203" s="247">
        <f t="shared" si="84"/>
        <v>1</v>
      </c>
      <c r="AA203" s="171"/>
      <c r="AB203" s="171"/>
      <c r="AC203" s="726"/>
      <c r="AD203" s="171"/>
      <c r="AE203" s="360" t="s">
        <v>4772</v>
      </c>
      <c r="AF203" s="851" t="s">
        <v>5750</v>
      </c>
      <c r="AG203" s="797" t="s">
        <v>5751</v>
      </c>
      <c r="AH203" s="797" t="s">
        <v>5752</v>
      </c>
      <c r="AI203" s="797" t="s">
        <v>5753</v>
      </c>
      <c r="AJ203" s="852" t="s">
        <v>5754</v>
      </c>
      <c r="AK203" s="797" t="s">
        <v>5755</v>
      </c>
      <c r="AL203" s="797" t="s">
        <v>5756</v>
      </c>
      <c r="AM203" s="864"/>
      <c r="AN203" s="865"/>
      <c r="AO203" s="850"/>
      <c r="AP203" s="171"/>
      <c r="AQ203" s="171"/>
      <c r="AR203" s="171"/>
      <c r="AS203" s="171"/>
    </row>
    <row r="204" spans="1:45" s="3" customFormat="1" ht="15.75" customHeight="1">
      <c r="A204" s="171"/>
      <c r="B204" s="360" t="s">
        <v>4781</v>
      </c>
      <c r="C204" s="1739"/>
      <c r="D204" s="624"/>
      <c r="E204" s="624"/>
      <c r="F204" s="624"/>
      <c r="G204" s="1370">
        <f>IFERROR(SUM(C204:F204),0)</f>
        <v>0</v>
      </c>
      <c r="H204" s="624"/>
      <c r="I204" s="624"/>
      <c r="J204" s="1391"/>
      <c r="K204" s="1392"/>
      <c r="L204" s="171"/>
      <c r="M204" s="252" t="s">
        <v>5757</v>
      </c>
      <c r="N204" s="171"/>
      <c r="O204" s="253"/>
      <c r="P204" s="171"/>
      <c r="Q204" s="726"/>
      <c r="R204" s="246" t="str">
        <f>IF( SUM( T204:AA204 ) = 0, 0, $T$10 )</f>
        <v>Please complete all cells in row</v>
      </c>
      <c r="S204" s="726"/>
      <c r="T204" s="247">
        <f t="shared" si="83"/>
        <v>1</v>
      </c>
      <c r="U204" s="247">
        <f t="shared" si="83"/>
        <v>1</v>
      </c>
      <c r="V204" s="247">
        <f t="shared" si="83"/>
        <v>1</v>
      </c>
      <c r="W204" s="247">
        <f t="shared" si="83"/>
        <v>1</v>
      </c>
      <c r="X204" s="171"/>
      <c r="Y204" s="247">
        <f t="shared" si="84"/>
        <v>1</v>
      </c>
      <c r="Z204" s="247">
        <f t="shared" si="84"/>
        <v>1</v>
      </c>
      <c r="AA204" s="171"/>
      <c r="AB204" s="171"/>
      <c r="AC204" s="726"/>
      <c r="AD204" s="171"/>
      <c r="AE204" s="360" t="s">
        <v>4781</v>
      </c>
      <c r="AF204" s="851" t="s">
        <v>5758</v>
      </c>
      <c r="AG204" s="797" t="s">
        <v>5759</v>
      </c>
      <c r="AH204" s="797" t="s">
        <v>5760</v>
      </c>
      <c r="AI204" s="797" t="s">
        <v>5761</v>
      </c>
      <c r="AJ204" s="852" t="s">
        <v>5762</v>
      </c>
      <c r="AK204" s="797" t="s">
        <v>5763</v>
      </c>
      <c r="AL204" s="797" t="s">
        <v>5764</v>
      </c>
      <c r="AM204" s="864"/>
      <c r="AN204" s="865"/>
      <c r="AO204" s="850"/>
      <c r="AP204" s="171"/>
      <c r="AQ204" s="171"/>
      <c r="AR204" s="171"/>
      <c r="AS204" s="171"/>
    </row>
    <row r="205" spans="1:45" s="3" customFormat="1" ht="15.75" customHeight="1">
      <c r="A205" s="171"/>
      <c r="B205" s="360" t="s">
        <v>4790</v>
      </c>
      <c r="C205" s="1739"/>
      <c r="D205" s="624"/>
      <c r="E205" s="624"/>
      <c r="F205" s="624"/>
      <c r="G205" s="1370">
        <f>IFERROR(SUM(C205:F205),0)</f>
        <v>0</v>
      </c>
      <c r="H205" s="624"/>
      <c r="I205" s="624"/>
      <c r="J205" s="1391"/>
      <c r="K205" s="1392"/>
      <c r="L205" s="171"/>
      <c r="M205" s="252" t="s">
        <v>5765</v>
      </c>
      <c r="N205" s="171"/>
      <c r="O205" s="253"/>
      <c r="P205" s="171"/>
      <c r="Q205" s="726"/>
      <c r="R205" s="246" t="str">
        <f>IF( SUM( T205:AA205 ) = 0, 0, $T$10 )</f>
        <v>Please complete all cells in row</v>
      </c>
      <c r="S205" s="726"/>
      <c r="T205" s="247">
        <f t="shared" si="83"/>
        <v>1</v>
      </c>
      <c r="U205" s="247">
        <f t="shared" si="83"/>
        <v>1</v>
      </c>
      <c r="V205" s="247">
        <f t="shared" si="83"/>
        <v>1</v>
      </c>
      <c r="W205" s="247">
        <f t="shared" si="83"/>
        <v>1</v>
      </c>
      <c r="X205" s="171"/>
      <c r="Y205" s="247">
        <f t="shared" si="84"/>
        <v>1</v>
      </c>
      <c r="Z205" s="247">
        <f t="shared" si="84"/>
        <v>1</v>
      </c>
      <c r="AA205" s="171"/>
      <c r="AB205" s="171"/>
      <c r="AC205" s="726"/>
      <c r="AD205" s="171"/>
      <c r="AE205" s="360" t="s">
        <v>4790</v>
      </c>
      <c r="AF205" s="851" t="s">
        <v>5766</v>
      </c>
      <c r="AG205" s="797" t="s">
        <v>5767</v>
      </c>
      <c r="AH205" s="797" t="s">
        <v>5768</v>
      </c>
      <c r="AI205" s="797" t="s">
        <v>5769</v>
      </c>
      <c r="AJ205" s="852" t="s">
        <v>5770</v>
      </c>
      <c r="AK205" s="797" t="s">
        <v>5771</v>
      </c>
      <c r="AL205" s="797" t="s">
        <v>5772</v>
      </c>
      <c r="AM205" s="864"/>
      <c r="AN205" s="865"/>
      <c r="AO205" s="850"/>
      <c r="AP205" s="171"/>
      <c r="AQ205" s="171"/>
      <c r="AR205" s="171"/>
      <c r="AS205" s="171"/>
    </row>
    <row r="206" spans="1:45" s="3" customFormat="1" ht="15.75" customHeight="1" thickBot="1">
      <c r="A206" s="2575" t="s">
        <v>773</v>
      </c>
      <c r="B206" s="363" t="s">
        <v>891</v>
      </c>
      <c r="C206" s="1720">
        <f>IFERROR(SUM(C202:C205), 0)</f>
        <v>0</v>
      </c>
      <c r="D206" s="1362">
        <f>IFERROR(SUM(D202:D205), 0)</f>
        <v>0</v>
      </c>
      <c r="E206" s="1362">
        <f>IFERROR(SUM(E202:E205), 0)</f>
        <v>0</v>
      </c>
      <c r="F206" s="1362">
        <f>IFERROR(SUM(F202:F205), 0)</f>
        <v>0</v>
      </c>
      <c r="G206" s="1362">
        <f>IFERROR(SUM(C206:F206),0)</f>
        <v>0</v>
      </c>
      <c r="H206" s="1362">
        <f>IFERROR(SUM(H202:H205), 0)</f>
        <v>0</v>
      </c>
      <c r="I206" s="1362">
        <f>IFERROR(SUM(I202:I205), 0)</f>
        <v>0</v>
      </c>
      <c r="J206" s="1386"/>
      <c r="K206" s="1387"/>
      <c r="L206" s="171"/>
      <c r="M206" s="315" t="s">
        <v>5773</v>
      </c>
      <c r="N206" s="171"/>
      <c r="O206" s="264"/>
      <c r="P206" s="171"/>
      <c r="Q206" s="726"/>
      <c r="R206" s="246"/>
      <c r="S206" s="726"/>
      <c r="T206" s="171"/>
      <c r="U206" s="171"/>
      <c r="V206" s="171"/>
      <c r="W206" s="171"/>
      <c r="X206" s="171"/>
      <c r="Y206" s="171"/>
      <c r="Z206" s="171"/>
      <c r="AA206" s="171"/>
      <c r="AB206" s="171"/>
      <c r="AC206" s="726"/>
      <c r="AD206" s="171"/>
      <c r="AE206" s="363" t="s">
        <v>891</v>
      </c>
      <c r="AF206" s="854" t="s">
        <v>5774</v>
      </c>
      <c r="AG206" s="609" t="s">
        <v>5775</v>
      </c>
      <c r="AH206" s="609" t="s">
        <v>5776</v>
      </c>
      <c r="AI206" s="609" t="s">
        <v>5777</v>
      </c>
      <c r="AJ206" s="609" t="s">
        <v>5778</v>
      </c>
      <c r="AK206" s="609" t="s">
        <v>5779</v>
      </c>
      <c r="AL206" s="609" t="s">
        <v>5780</v>
      </c>
      <c r="AM206" s="855"/>
      <c r="AN206" s="856"/>
      <c r="AO206" s="850"/>
      <c r="AP206" s="171"/>
      <c r="AQ206" s="171"/>
      <c r="AR206" s="171"/>
      <c r="AS206" s="171"/>
    </row>
    <row r="207" spans="1:45" s="3" customFormat="1" ht="15.75" customHeight="1" thickTop="1" thickBot="1">
      <c r="A207" s="171"/>
      <c r="B207" s="845"/>
      <c r="C207" s="1378"/>
      <c r="D207" s="1376"/>
      <c r="E207" s="1376"/>
      <c r="F207" s="1376"/>
      <c r="G207" s="1376"/>
      <c r="H207" s="1376"/>
      <c r="I207" s="1376"/>
      <c r="J207" s="1388"/>
      <c r="K207" s="1388"/>
      <c r="L207" s="171"/>
      <c r="M207" s="171" t="s">
        <v>3600</v>
      </c>
      <c r="N207" s="171"/>
      <c r="O207" s="171"/>
      <c r="P207" s="171"/>
      <c r="Q207" s="726"/>
      <c r="R207" s="246"/>
      <c r="S207" s="726"/>
      <c r="T207" s="171"/>
      <c r="U207" s="171"/>
      <c r="V207" s="171"/>
      <c r="W207" s="171"/>
      <c r="X207" s="171"/>
      <c r="Y207" s="171"/>
      <c r="Z207" s="171"/>
      <c r="AA207" s="171"/>
      <c r="AB207" s="171"/>
      <c r="AC207" s="726"/>
      <c r="AD207" s="171"/>
      <c r="AE207" s="845"/>
      <c r="AF207" s="845"/>
      <c r="AG207" s="860"/>
      <c r="AH207" s="860"/>
      <c r="AI207" s="860"/>
      <c r="AJ207" s="860"/>
      <c r="AK207" s="860"/>
      <c r="AL207" s="860"/>
      <c r="AM207" s="861"/>
      <c r="AN207" s="861"/>
      <c r="AO207" s="171"/>
      <c r="AP207" s="171"/>
      <c r="AQ207" s="171"/>
      <c r="AR207" s="171"/>
      <c r="AS207" s="171"/>
    </row>
    <row r="208" spans="1:45" s="3" customFormat="1" ht="15.75" customHeight="1" thickTop="1" thickBot="1">
      <c r="A208" s="171"/>
      <c r="B208" s="352" t="s">
        <v>4807</v>
      </c>
      <c r="C208" s="654"/>
      <c r="D208" s="1376"/>
      <c r="E208" s="1376"/>
      <c r="F208" s="1376"/>
      <c r="G208" s="1376"/>
      <c r="H208" s="1376"/>
      <c r="I208" s="1376"/>
      <c r="J208" s="1388"/>
      <c r="K208" s="1388"/>
      <c r="L208" s="171"/>
      <c r="M208" s="214" t="s">
        <v>3600</v>
      </c>
      <c r="N208" s="171"/>
      <c r="O208" s="171"/>
      <c r="P208" s="171"/>
      <c r="Q208" s="726"/>
      <c r="R208" s="246"/>
      <c r="S208" s="726"/>
      <c r="T208" s="171"/>
      <c r="U208" s="171"/>
      <c r="V208" s="171"/>
      <c r="W208" s="171"/>
      <c r="X208" s="171"/>
      <c r="Y208" s="171"/>
      <c r="Z208" s="171"/>
      <c r="AA208" s="171"/>
      <c r="AB208" s="171"/>
      <c r="AC208" s="726"/>
      <c r="AD208" s="171"/>
      <c r="AE208" s="352" t="s">
        <v>4807</v>
      </c>
      <c r="AF208" s="353"/>
      <c r="AG208" s="860"/>
      <c r="AH208" s="860"/>
      <c r="AI208" s="860"/>
      <c r="AJ208" s="860"/>
      <c r="AK208" s="860"/>
      <c r="AL208" s="860"/>
      <c r="AM208" s="861"/>
      <c r="AN208" s="861"/>
      <c r="AO208" s="191"/>
      <c r="AP208" s="171"/>
      <c r="AQ208" s="171"/>
      <c r="AR208" s="171"/>
      <c r="AS208" s="171"/>
    </row>
    <row r="209" spans="1:45" s="3" customFormat="1" ht="15.75" customHeight="1" thickTop="1">
      <c r="A209" s="2575" t="s">
        <v>675</v>
      </c>
      <c r="B209" s="355" t="s">
        <v>4808</v>
      </c>
      <c r="C209" s="1738"/>
      <c r="D209" s="621"/>
      <c r="E209" s="621"/>
      <c r="F209" s="621"/>
      <c r="G209" s="1368">
        <f>IFERROR(SUM(C209:F209),0)</f>
        <v>0</v>
      </c>
      <c r="H209" s="621"/>
      <c r="I209" s="621"/>
      <c r="J209" s="1389"/>
      <c r="K209" s="1390"/>
      <c r="L209" s="171"/>
      <c r="M209" s="243" t="s">
        <v>5781</v>
      </c>
      <c r="N209" s="171"/>
      <c r="O209" s="245"/>
      <c r="P209" s="171"/>
      <c r="Q209" s="726"/>
      <c r="R209" s="246" t="str">
        <f>IF( SUM( T209:AA209 ) = 0, 0, $T$10 )</f>
        <v>Please complete all cells in row</v>
      </c>
      <c r="S209" s="726"/>
      <c r="T209" s="247">
        <f t="shared" ref="T209:W212" si="85" xml:space="preserve"> IF( ISNUMBER(C209), 0, 1 )</f>
        <v>1</v>
      </c>
      <c r="U209" s="247">
        <f t="shared" si="85"/>
        <v>1</v>
      </c>
      <c r="V209" s="247">
        <f t="shared" si="85"/>
        <v>1</v>
      </c>
      <c r="W209" s="247">
        <f t="shared" si="85"/>
        <v>1</v>
      </c>
      <c r="X209" s="171"/>
      <c r="Y209" s="247">
        <f t="shared" ref="Y209:Z212" si="86" xml:space="preserve"> IF( ISNUMBER(H209), 0, 1 )</f>
        <v>1</v>
      </c>
      <c r="Z209" s="247">
        <f t="shared" si="86"/>
        <v>1</v>
      </c>
      <c r="AA209" s="171"/>
      <c r="AB209" s="171"/>
      <c r="AC209" s="726"/>
      <c r="AD209" s="171"/>
      <c r="AE209" s="355" t="s">
        <v>4808</v>
      </c>
      <c r="AF209" s="847" t="s">
        <v>5782</v>
      </c>
      <c r="AG209" s="796" t="s">
        <v>5783</v>
      </c>
      <c r="AH209" s="796" t="s">
        <v>5784</v>
      </c>
      <c r="AI209" s="796" t="s">
        <v>5785</v>
      </c>
      <c r="AJ209" s="848" t="s">
        <v>5786</v>
      </c>
      <c r="AK209" s="796" t="s">
        <v>5787</v>
      </c>
      <c r="AL209" s="796" t="s">
        <v>5788</v>
      </c>
      <c r="AM209" s="862"/>
      <c r="AN209" s="863"/>
      <c r="AO209" s="850"/>
      <c r="AP209" s="171"/>
      <c r="AQ209" s="171"/>
      <c r="AR209" s="171"/>
      <c r="AS209" s="171"/>
    </row>
    <row r="210" spans="1:45" s="3" customFormat="1" ht="15.75" customHeight="1">
      <c r="A210" s="171"/>
      <c r="B210" s="360" t="s">
        <v>4817</v>
      </c>
      <c r="C210" s="1739"/>
      <c r="D210" s="624"/>
      <c r="E210" s="624"/>
      <c r="F210" s="624"/>
      <c r="G210" s="1370">
        <f>IFERROR(SUM(C210:F210),0)</f>
        <v>0</v>
      </c>
      <c r="H210" s="624"/>
      <c r="I210" s="624"/>
      <c r="J210" s="1391"/>
      <c r="K210" s="1392"/>
      <c r="L210" s="171"/>
      <c r="M210" s="252" t="s">
        <v>5789</v>
      </c>
      <c r="N210" s="171"/>
      <c r="O210" s="253"/>
      <c r="P210" s="171"/>
      <c r="Q210" s="726"/>
      <c r="R210" s="246" t="str">
        <f>IF( SUM( T210:AA210 ) = 0, 0, $T$10 )</f>
        <v>Please complete all cells in row</v>
      </c>
      <c r="S210" s="726"/>
      <c r="T210" s="247">
        <f t="shared" si="85"/>
        <v>1</v>
      </c>
      <c r="U210" s="247">
        <f t="shared" si="85"/>
        <v>1</v>
      </c>
      <c r="V210" s="247">
        <f t="shared" si="85"/>
        <v>1</v>
      </c>
      <c r="W210" s="247">
        <f t="shared" si="85"/>
        <v>1</v>
      </c>
      <c r="X210" s="171"/>
      <c r="Y210" s="247">
        <f t="shared" si="86"/>
        <v>1</v>
      </c>
      <c r="Z210" s="247">
        <f t="shared" si="86"/>
        <v>1</v>
      </c>
      <c r="AA210" s="171"/>
      <c r="AB210" s="171"/>
      <c r="AC210" s="726"/>
      <c r="AD210" s="171"/>
      <c r="AE210" s="360" t="s">
        <v>4817</v>
      </c>
      <c r="AF210" s="851" t="s">
        <v>5790</v>
      </c>
      <c r="AG210" s="797" t="s">
        <v>5791</v>
      </c>
      <c r="AH210" s="797" t="s">
        <v>5792</v>
      </c>
      <c r="AI210" s="797" t="s">
        <v>5793</v>
      </c>
      <c r="AJ210" s="852" t="s">
        <v>5794</v>
      </c>
      <c r="AK210" s="797" t="s">
        <v>5795</v>
      </c>
      <c r="AL210" s="797" t="s">
        <v>5796</v>
      </c>
      <c r="AM210" s="864"/>
      <c r="AN210" s="865"/>
      <c r="AO210" s="850"/>
      <c r="AP210" s="171"/>
      <c r="AQ210" s="171"/>
      <c r="AR210" s="171"/>
      <c r="AS210" s="171"/>
    </row>
    <row r="211" spans="1:45" s="3" customFormat="1" ht="15.75" customHeight="1">
      <c r="A211" s="171"/>
      <c r="B211" s="360" t="s">
        <v>4826</v>
      </c>
      <c r="C211" s="1739"/>
      <c r="D211" s="624"/>
      <c r="E211" s="624"/>
      <c r="F211" s="624"/>
      <c r="G211" s="1370">
        <f>IFERROR(SUM(C211:F211),0)</f>
        <v>0</v>
      </c>
      <c r="H211" s="624"/>
      <c r="I211" s="624"/>
      <c r="J211" s="1391"/>
      <c r="K211" s="1392"/>
      <c r="L211" s="171"/>
      <c r="M211" s="252" t="s">
        <v>5797</v>
      </c>
      <c r="N211" s="171"/>
      <c r="O211" s="253"/>
      <c r="P211" s="171"/>
      <c r="Q211" s="726"/>
      <c r="R211" s="246" t="str">
        <f>IF( SUM( T211:AA211 ) = 0, 0, $T$10 )</f>
        <v>Please complete all cells in row</v>
      </c>
      <c r="S211" s="726"/>
      <c r="T211" s="247">
        <f t="shared" si="85"/>
        <v>1</v>
      </c>
      <c r="U211" s="247">
        <f t="shared" si="85"/>
        <v>1</v>
      </c>
      <c r="V211" s="247">
        <f t="shared" si="85"/>
        <v>1</v>
      </c>
      <c r="W211" s="247">
        <f t="shared" si="85"/>
        <v>1</v>
      </c>
      <c r="X211" s="171"/>
      <c r="Y211" s="247">
        <f t="shared" si="86"/>
        <v>1</v>
      </c>
      <c r="Z211" s="247">
        <f t="shared" si="86"/>
        <v>1</v>
      </c>
      <c r="AA211" s="171"/>
      <c r="AB211" s="171"/>
      <c r="AC211" s="726"/>
      <c r="AD211" s="171"/>
      <c r="AE211" s="360" t="s">
        <v>4826</v>
      </c>
      <c r="AF211" s="851" t="s">
        <v>5798</v>
      </c>
      <c r="AG211" s="797" t="s">
        <v>5799</v>
      </c>
      <c r="AH211" s="797" t="s">
        <v>5800</v>
      </c>
      <c r="AI211" s="797" t="s">
        <v>5801</v>
      </c>
      <c r="AJ211" s="852" t="s">
        <v>5802</v>
      </c>
      <c r="AK211" s="797" t="s">
        <v>5803</v>
      </c>
      <c r="AL211" s="797" t="s">
        <v>5804</v>
      </c>
      <c r="AM211" s="864"/>
      <c r="AN211" s="865"/>
      <c r="AO211" s="850"/>
      <c r="AP211" s="171"/>
      <c r="AQ211" s="171"/>
      <c r="AR211" s="171"/>
      <c r="AS211" s="171"/>
    </row>
    <row r="212" spans="1:45" s="3" customFormat="1" ht="15.75" customHeight="1">
      <c r="A212" s="171"/>
      <c r="B212" s="360" t="s">
        <v>4835</v>
      </c>
      <c r="C212" s="1739"/>
      <c r="D212" s="624"/>
      <c r="E212" s="624"/>
      <c r="F212" s="624"/>
      <c r="G212" s="1370">
        <f>IFERROR(SUM(C212:F212),0)</f>
        <v>0</v>
      </c>
      <c r="H212" s="624"/>
      <c r="I212" s="624"/>
      <c r="J212" s="1391"/>
      <c r="K212" s="1392"/>
      <c r="L212" s="171"/>
      <c r="M212" s="252" t="s">
        <v>5805</v>
      </c>
      <c r="N212" s="171"/>
      <c r="O212" s="253"/>
      <c r="P212" s="171"/>
      <c r="Q212" s="726"/>
      <c r="R212" s="246" t="str">
        <f>IF( SUM( T212:AA212 ) = 0, 0, $T$10 )</f>
        <v>Please complete all cells in row</v>
      </c>
      <c r="S212" s="726"/>
      <c r="T212" s="247">
        <f t="shared" si="85"/>
        <v>1</v>
      </c>
      <c r="U212" s="247">
        <f t="shared" si="85"/>
        <v>1</v>
      </c>
      <c r="V212" s="247">
        <f t="shared" si="85"/>
        <v>1</v>
      </c>
      <c r="W212" s="247">
        <f t="shared" si="85"/>
        <v>1</v>
      </c>
      <c r="X212" s="171"/>
      <c r="Y212" s="247">
        <f t="shared" si="86"/>
        <v>1</v>
      </c>
      <c r="Z212" s="247">
        <f t="shared" si="86"/>
        <v>1</v>
      </c>
      <c r="AA212" s="171"/>
      <c r="AB212" s="171"/>
      <c r="AC212" s="726"/>
      <c r="AD212" s="171"/>
      <c r="AE212" s="360" t="s">
        <v>4835</v>
      </c>
      <c r="AF212" s="851" t="s">
        <v>5806</v>
      </c>
      <c r="AG212" s="797" t="s">
        <v>5807</v>
      </c>
      <c r="AH212" s="797" t="s">
        <v>5808</v>
      </c>
      <c r="AI212" s="797" t="s">
        <v>5809</v>
      </c>
      <c r="AJ212" s="852" t="s">
        <v>5810</v>
      </c>
      <c r="AK212" s="797" t="s">
        <v>5811</v>
      </c>
      <c r="AL212" s="797" t="s">
        <v>5812</v>
      </c>
      <c r="AM212" s="864"/>
      <c r="AN212" s="865"/>
      <c r="AO212" s="850"/>
      <c r="AP212" s="171"/>
      <c r="AQ212" s="171"/>
      <c r="AR212" s="171"/>
      <c r="AS212" s="171"/>
    </row>
    <row r="213" spans="1:45" s="3" customFormat="1" ht="15.75" customHeight="1" thickBot="1">
      <c r="A213" s="2575" t="s">
        <v>773</v>
      </c>
      <c r="B213" s="363" t="s">
        <v>891</v>
      </c>
      <c r="C213" s="1720">
        <f>IFERROR(SUM(C209:C212), 0)</f>
        <v>0</v>
      </c>
      <c r="D213" s="1362">
        <f>IFERROR(SUM(D209:D212), 0)</f>
        <v>0</v>
      </c>
      <c r="E213" s="1362">
        <f>IFERROR(SUM(E209:E212), 0)</f>
        <v>0</v>
      </c>
      <c r="F213" s="1362">
        <f>IFERROR(SUM(F209:F212), 0)</f>
        <v>0</v>
      </c>
      <c r="G213" s="1362">
        <f>IFERROR(SUM(C213:F213),0)</f>
        <v>0</v>
      </c>
      <c r="H213" s="1362">
        <f>IFERROR(SUM(H209:H212), 0)</f>
        <v>0</v>
      </c>
      <c r="I213" s="1362">
        <f>IFERROR(SUM(I209:I212), 0)</f>
        <v>0</v>
      </c>
      <c r="J213" s="1386"/>
      <c r="K213" s="1387"/>
      <c r="L213" s="171"/>
      <c r="M213" s="315" t="s">
        <v>5813</v>
      </c>
      <c r="N213" s="171"/>
      <c r="O213" s="264"/>
      <c r="P213" s="171"/>
      <c r="Q213" s="726"/>
      <c r="R213" s="246"/>
      <c r="S213" s="726"/>
      <c r="T213" s="171"/>
      <c r="U213" s="171"/>
      <c r="V213" s="171"/>
      <c r="W213" s="171"/>
      <c r="X213" s="171"/>
      <c r="Y213" s="171"/>
      <c r="Z213" s="171"/>
      <c r="AA213" s="171"/>
      <c r="AB213" s="171"/>
      <c r="AC213" s="726"/>
      <c r="AD213" s="171"/>
      <c r="AE213" s="363" t="s">
        <v>891</v>
      </c>
      <c r="AF213" s="854" t="s">
        <v>5814</v>
      </c>
      <c r="AG213" s="609" t="s">
        <v>5815</v>
      </c>
      <c r="AH213" s="609" t="s">
        <v>5816</v>
      </c>
      <c r="AI213" s="609" t="s">
        <v>5817</v>
      </c>
      <c r="AJ213" s="609" t="s">
        <v>5818</v>
      </c>
      <c r="AK213" s="609" t="s">
        <v>5819</v>
      </c>
      <c r="AL213" s="609" t="s">
        <v>5820</v>
      </c>
      <c r="AM213" s="855"/>
      <c r="AN213" s="856"/>
      <c r="AO213" s="850"/>
      <c r="AP213" s="171"/>
      <c r="AQ213" s="171"/>
      <c r="AR213" s="171"/>
      <c r="AS213" s="171"/>
    </row>
    <row r="214" spans="1:45" s="3" customFormat="1" ht="15.75" customHeight="1" thickTop="1" thickBot="1">
      <c r="A214" s="171"/>
      <c r="B214" s="845"/>
      <c r="C214" s="1379"/>
      <c r="D214" s="1376"/>
      <c r="E214" s="1376"/>
      <c r="F214" s="1376"/>
      <c r="G214" s="1376"/>
      <c r="H214" s="1376"/>
      <c r="I214" s="1376"/>
      <c r="J214" s="1388"/>
      <c r="K214" s="1388"/>
      <c r="L214" s="171"/>
      <c r="M214" s="171" t="s">
        <v>3600</v>
      </c>
      <c r="N214" s="171"/>
      <c r="O214" s="171"/>
      <c r="P214" s="171"/>
      <c r="Q214" s="726"/>
      <c r="R214" s="246"/>
      <c r="S214" s="726"/>
      <c r="T214" s="171"/>
      <c r="U214" s="171"/>
      <c r="V214" s="171"/>
      <c r="W214" s="171"/>
      <c r="X214" s="171"/>
      <c r="Y214" s="171"/>
      <c r="Z214" s="171"/>
      <c r="AA214" s="171"/>
      <c r="AB214" s="171"/>
      <c r="AC214" s="726"/>
      <c r="AD214" s="171"/>
      <c r="AE214" s="845"/>
      <c r="AF214" s="388"/>
      <c r="AG214" s="860"/>
      <c r="AH214" s="860"/>
      <c r="AI214" s="860"/>
      <c r="AJ214" s="860"/>
      <c r="AK214" s="860"/>
      <c r="AL214" s="860"/>
      <c r="AM214" s="861"/>
      <c r="AN214" s="861"/>
      <c r="AO214" s="171"/>
      <c r="AP214" s="171"/>
      <c r="AQ214" s="171"/>
      <c r="AR214" s="171"/>
      <c r="AS214" s="171"/>
    </row>
    <row r="215" spans="1:45" s="3" customFormat="1" ht="15.75" customHeight="1" thickTop="1" thickBot="1">
      <c r="A215" s="171"/>
      <c r="B215" s="352" t="s">
        <v>4852</v>
      </c>
      <c r="C215" s="654"/>
      <c r="D215" s="1376"/>
      <c r="E215" s="1376"/>
      <c r="F215" s="1376"/>
      <c r="G215" s="1376"/>
      <c r="H215" s="1376"/>
      <c r="I215" s="1376"/>
      <c r="J215" s="1388"/>
      <c r="K215" s="1388"/>
      <c r="L215" s="171"/>
      <c r="M215" s="214" t="s">
        <v>3600</v>
      </c>
      <c r="N215" s="171"/>
      <c r="O215" s="171"/>
      <c r="P215" s="171"/>
      <c r="Q215" s="726"/>
      <c r="R215" s="246"/>
      <c r="S215" s="726"/>
      <c r="T215" s="171"/>
      <c r="U215" s="171"/>
      <c r="V215" s="171"/>
      <c r="W215" s="171"/>
      <c r="X215" s="171"/>
      <c r="Y215" s="171"/>
      <c r="Z215" s="171"/>
      <c r="AA215" s="171"/>
      <c r="AB215" s="171"/>
      <c r="AC215" s="726"/>
      <c r="AD215" s="171"/>
      <c r="AE215" s="352" t="s">
        <v>4852</v>
      </c>
      <c r="AF215" s="353"/>
      <c r="AG215" s="860"/>
      <c r="AH215" s="860"/>
      <c r="AI215" s="860"/>
      <c r="AJ215" s="860"/>
      <c r="AK215" s="860"/>
      <c r="AL215" s="860"/>
      <c r="AM215" s="861"/>
      <c r="AN215" s="861"/>
      <c r="AO215" s="191"/>
      <c r="AP215" s="171"/>
      <c r="AQ215" s="171"/>
      <c r="AR215" s="171"/>
      <c r="AS215" s="171"/>
    </row>
    <row r="216" spans="1:45" s="3" customFormat="1" ht="15.75" customHeight="1" thickTop="1">
      <c r="A216" s="2575" t="s">
        <v>675</v>
      </c>
      <c r="B216" s="355" t="s">
        <v>4853</v>
      </c>
      <c r="C216" s="1738"/>
      <c r="D216" s="621"/>
      <c r="E216" s="621"/>
      <c r="F216" s="621"/>
      <c r="G216" s="1368">
        <f t="shared" ref="G216:G223" si="87">IFERROR(SUM(C216:F216),0)</f>
        <v>0</v>
      </c>
      <c r="H216" s="621"/>
      <c r="I216" s="621"/>
      <c r="J216" s="1389"/>
      <c r="K216" s="1390"/>
      <c r="L216" s="171"/>
      <c r="M216" s="243" t="s">
        <v>5821</v>
      </c>
      <c r="N216" s="171"/>
      <c r="O216" s="245"/>
      <c r="P216" s="171"/>
      <c r="Q216" s="726"/>
      <c r="R216" s="246" t="str">
        <f t="shared" ref="R216:R222" si="88">IF( SUM( T216:AA216 ) = 0, 0, $T$10 )</f>
        <v>Please complete all cells in row</v>
      </c>
      <c r="S216" s="726"/>
      <c r="T216" s="247">
        <f t="shared" ref="T216:W222" si="89" xml:space="preserve"> IF( ISNUMBER(C216), 0, 1 )</f>
        <v>1</v>
      </c>
      <c r="U216" s="247">
        <f t="shared" si="89"/>
        <v>1</v>
      </c>
      <c r="V216" s="247">
        <f t="shared" si="89"/>
        <v>1</v>
      </c>
      <c r="W216" s="247">
        <f t="shared" si="89"/>
        <v>1</v>
      </c>
      <c r="X216" s="171"/>
      <c r="Y216" s="247">
        <f t="shared" ref="Y216:Z222" si="90" xml:space="preserve"> IF( ISNUMBER(H216), 0, 1 )</f>
        <v>1</v>
      </c>
      <c r="Z216" s="247">
        <f t="shared" si="90"/>
        <v>1</v>
      </c>
      <c r="AA216" s="171"/>
      <c r="AB216" s="171"/>
      <c r="AC216" s="726"/>
      <c r="AD216" s="171"/>
      <c r="AE216" s="355" t="s">
        <v>4853</v>
      </c>
      <c r="AF216" s="847" t="s">
        <v>5822</v>
      </c>
      <c r="AG216" s="796" t="s">
        <v>5823</v>
      </c>
      <c r="AH216" s="796" t="s">
        <v>5824</v>
      </c>
      <c r="AI216" s="796" t="s">
        <v>5825</v>
      </c>
      <c r="AJ216" s="848" t="s">
        <v>5826</v>
      </c>
      <c r="AK216" s="796" t="s">
        <v>5827</v>
      </c>
      <c r="AL216" s="796" t="s">
        <v>5828</v>
      </c>
      <c r="AM216" s="862"/>
      <c r="AN216" s="863"/>
      <c r="AO216" s="850"/>
      <c r="AP216" s="171"/>
      <c r="AQ216" s="171"/>
      <c r="AR216" s="171"/>
      <c r="AS216" s="171"/>
    </row>
    <row r="217" spans="1:45" s="3" customFormat="1" ht="15.75" customHeight="1">
      <c r="A217" s="171"/>
      <c r="B217" s="360" t="s">
        <v>4862</v>
      </c>
      <c r="C217" s="1739"/>
      <c r="D217" s="624"/>
      <c r="E217" s="624"/>
      <c r="F217" s="624"/>
      <c r="G217" s="1370">
        <f t="shared" si="87"/>
        <v>0</v>
      </c>
      <c r="H217" s="624"/>
      <c r="I217" s="624"/>
      <c r="J217" s="1391"/>
      <c r="K217" s="1392"/>
      <c r="L217" s="171"/>
      <c r="M217" s="252" t="s">
        <v>5829</v>
      </c>
      <c r="N217" s="171"/>
      <c r="O217" s="253"/>
      <c r="P217" s="171"/>
      <c r="Q217" s="726"/>
      <c r="R217" s="246" t="str">
        <f t="shared" si="88"/>
        <v>Please complete all cells in row</v>
      </c>
      <c r="S217" s="726"/>
      <c r="T217" s="247">
        <f t="shared" si="89"/>
        <v>1</v>
      </c>
      <c r="U217" s="247">
        <f t="shared" si="89"/>
        <v>1</v>
      </c>
      <c r="V217" s="247">
        <f t="shared" si="89"/>
        <v>1</v>
      </c>
      <c r="W217" s="247">
        <f t="shared" si="89"/>
        <v>1</v>
      </c>
      <c r="X217" s="171"/>
      <c r="Y217" s="247">
        <f t="shared" si="90"/>
        <v>1</v>
      </c>
      <c r="Z217" s="247">
        <f t="shared" si="90"/>
        <v>1</v>
      </c>
      <c r="AA217" s="171"/>
      <c r="AB217" s="171"/>
      <c r="AC217" s="726"/>
      <c r="AD217" s="171"/>
      <c r="AE217" s="360" t="s">
        <v>4862</v>
      </c>
      <c r="AF217" s="851" t="s">
        <v>5830</v>
      </c>
      <c r="AG217" s="797" t="s">
        <v>5831</v>
      </c>
      <c r="AH217" s="797" t="s">
        <v>5832</v>
      </c>
      <c r="AI217" s="797" t="s">
        <v>5833</v>
      </c>
      <c r="AJ217" s="852" t="s">
        <v>5834</v>
      </c>
      <c r="AK217" s="797" t="s">
        <v>5835</v>
      </c>
      <c r="AL217" s="797" t="s">
        <v>5836</v>
      </c>
      <c r="AM217" s="864"/>
      <c r="AN217" s="865"/>
      <c r="AO217" s="850"/>
      <c r="AP217" s="171"/>
      <c r="AQ217" s="171"/>
      <c r="AR217" s="171"/>
      <c r="AS217" s="171"/>
    </row>
    <row r="218" spans="1:45" s="3" customFormat="1" ht="15.75" customHeight="1">
      <c r="A218" s="171"/>
      <c r="B218" s="360" t="s">
        <v>4871</v>
      </c>
      <c r="C218" s="1739"/>
      <c r="D218" s="624"/>
      <c r="E218" s="624"/>
      <c r="F218" s="624"/>
      <c r="G218" s="1370">
        <f t="shared" si="87"/>
        <v>0</v>
      </c>
      <c r="H218" s="624"/>
      <c r="I218" s="624"/>
      <c r="J218" s="1391"/>
      <c r="K218" s="1392"/>
      <c r="L218" s="171"/>
      <c r="M218" s="252" t="s">
        <v>5837</v>
      </c>
      <c r="N218" s="171"/>
      <c r="O218" s="253"/>
      <c r="P218" s="171"/>
      <c r="Q218" s="726"/>
      <c r="R218" s="246" t="str">
        <f t="shared" si="88"/>
        <v>Please complete all cells in row</v>
      </c>
      <c r="S218" s="726"/>
      <c r="T218" s="247">
        <f t="shared" si="89"/>
        <v>1</v>
      </c>
      <c r="U218" s="247">
        <f t="shared" si="89"/>
        <v>1</v>
      </c>
      <c r="V218" s="247">
        <f t="shared" si="89"/>
        <v>1</v>
      </c>
      <c r="W218" s="247">
        <f t="shared" si="89"/>
        <v>1</v>
      </c>
      <c r="X218" s="171"/>
      <c r="Y218" s="247">
        <f t="shared" si="90"/>
        <v>1</v>
      </c>
      <c r="Z218" s="247">
        <f t="shared" si="90"/>
        <v>1</v>
      </c>
      <c r="AA218" s="171"/>
      <c r="AB218" s="171"/>
      <c r="AC218" s="726"/>
      <c r="AD218" s="171"/>
      <c r="AE218" s="360" t="s">
        <v>4871</v>
      </c>
      <c r="AF218" s="851" t="s">
        <v>5838</v>
      </c>
      <c r="AG218" s="797" t="s">
        <v>5839</v>
      </c>
      <c r="AH218" s="797" t="s">
        <v>5840</v>
      </c>
      <c r="AI218" s="797" t="s">
        <v>5841</v>
      </c>
      <c r="AJ218" s="852" t="s">
        <v>5842</v>
      </c>
      <c r="AK218" s="797" t="s">
        <v>5843</v>
      </c>
      <c r="AL218" s="797" t="s">
        <v>5844</v>
      </c>
      <c r="AM218" s="864"/>
      <c r="AN218" s="865"/>
      <c r="AO218" s="850"/>
      <c r="AP218" s="171"/>
      <c r="AQ218" s="171"/>
      <c r="AR218" s="171"/>
      <c r="AS218" s="171"/>
    </row>
    <row r="219" spans="1:45" s="3" customFormat="1" ht="15.75" customHeight="1">
      <c r="A219" s="171"/>
      <c r="B219" s="360" t="s">
        <v>4880</v>
      </c>
      <c r="C219" s="1739"/>
      <c r="D219" s="624"/>
      <c r="E219" s="624"/>
      <c r="F219" s="624"/>
      <c r="G219" s="1370">
        <f t="shared" si="87"/>
        <v>0</v>
      </c>
      <c r="H219" s="624"/>
      <c r="I219" s="624"/>
      <c r="J219" s="1391"/>
      <c r="K219" s="1392"/>
      <c r="L219" s="171"/>
      <c r="M219" s="252" t="s">
        <v>5845</v>
      </c>
      <c r="N219" s="171"/>
      <c r="O219" s="253"/>
      <c r="P219" s="174"/>
      <c r="Q219" s="825"/>
      <c r="R219" s="246" t="str">
        <f t="shared" si="88"/>
        <v>Please complete all cells in row</v>
      </c>
      <c r="S219" s="726"/>
      <c r="T219" s="247">
        <f t="shared" si="89"/>
        <v>1</v>
      </c>
      <c r="U219" s="247">
        <f t="shared" si="89"/>
        <v>1</v>
      </c>
      <c r="V219" s="247">
        <f t="shared" si="89"/>
        <v>1</v>
      </c>
      <c r="W219" s="247">
        <f t="shared" si="89"/>
        <v>1</v>
      </c>
      <c r="X219" s="171"/>
      <c r="Y219" s="247">
        <f t="shared" si="90"/>
        <v>1</v>
      </c>
      <c r="Z219" s="247">
        <f t="shared" si="90"/>
        <v>1</v>
      </c>
      <c r="AA219" s="171"/>
      <c r="AB219" s="171"/>
      <c r="AC219" s="726"/>
      <c r="AD219" s="171"/>
      <c r="AE219" s="360" t="s">
        <v>4880</v>
      </c>
      <c r="AF219" s="851" t="s">
        <v>5846</v>
      </c>
      <c r="AG219" s="797" t="s">
        <v>5847</v>
      </c>
      <c r="AH219" s="797" t="s">
        <v>5848</v>
      </c>
      <c r="AI219" s="797" t="s">
        <v>5849</v>
      </c>
      <c r="AJ219" s="852" t="s">
        <v>5850</v>
      </c>
      <c r="AK219" s="797" t="s">
        <v>5851</v>
      </c>
      <c r="AL219" s="797" t="s">
        <v>5852</v>
      </c>
      <c r="AM219" s="864"/>
      <c r="AN219" s="865"/>
      <c r="AO219" s="850"/>
      <c r="AP219" s="171"/>
      <c r="AQ219" s="171"/>
      <c r="AR219" s="171"/>
      <c r="AS219" s="171"/>
    </row>
    <row r="220" spans="1:45" s="3" customFormat="1" ht="15.75" customHeight="1">
      <c r="A220" s="171"/>
      <c r="B220" s="360" t="s">
        <v>4889</v>
      </c>
      <c r="C220" s="1739"/>
      <c r="D220" s="624"/>
      <c r="E220" s="624"/>
      <c r="F220" s="624"/>
      <c r="G220" s="1370">
        <f t="shared" si="87"/>
        <v>0</v>
      </c>
      <c r="H220" s="624"/>
      <c r="I220" s="624"/>
      <c r="J220" s="1391"/>
      <c r="K220" s="1392"/>
      <c r="L220" s="171"/>
      <c r="M220" s="252" t="s">
        <v>5853</v>
      </c>
      <c r="N220" s="171"/>
      <c r="O220" s="253"/>
      <c r="P220" s="174"/>
      <c r="Q220" s="825"/>
      <c r="R220" s="246" t="str">
        <f t="shared" si="88"/>
        <v>Please complete all cells in row</v>
      </c>
      <c r="S220" s="726"/>
      <c r="T220" s="247">
        <f t="shared" si="89"/>
        <v>1</v>
      </c>
      <c r="U220" s="247">
        <f t="shared" si="89"/>
        <v>1</v>
      </c>
      <c r="V220" s="247">
        <f t="shared" si="89"/>
        <v>1</v>
      </c>
      <c r="W220" s="247">
        <f t="shared" si="89"/>
        <v>1</v>
      </c>
      <c r="X220" s="171"/>
      <c r="Y220" s="247">
        <f t="shared" si="90"/>
        <v>1</v>
      </c>
      <c r="Z220" s="247">
        <f t="shared" si="90"/>
        <v>1</v>
      </c>
      <c r="AA220" s="171"/>
      <c r="AB220" s="171"/>
      <c r="AC220" s="726"/>
      <c r="AD220" s="171"/>
      <c r="AE220" s="360" t="s">
        <v>4889</v>
      </c>
      <c r="AF220" s="851" t="s">
        <v>5854</v>
      </c>
      <c r="AG220" s="797" t="s">
        <v>5855</v>
      </c>
      <c r="AH220" s="797" t="s">
        <v>5856</v>
      </c>
      <c r="AI220" s="797" t="s">
        <v>5857</v>
      </c>
      <c r="AJ220" s="852" t="s">
        <v>5858</v>
      </c>
      <c r="AK220" s="797" t="s">
        <v>5859</v>
      </c>
      <c r="AL220" s="797" t="s">
        <v>5860</v>
      </c>
      <c r="AM220" s="864"/>
      <c r="AN220" s="865"/>
      <c r="AO220" s="850"/>
      <c r="AP220" s="171"/>
      <c r="AQ220" s="171"/>
      <c r="AR220" s="171"/>
      <c r="AS220" s="171"/>
    </row>
    <row r="221" spans="1:45" s="3" customFormat="1" ht="15.75" customHeight="1">
      <c r="A221" s="171"/>
      <c r="B221" s="360" t="s">
        <v>4898</v>
      </c>
      <c r="C221" s="1739"/>
      <c r="D221" s="624"/>
      <c r="E221" s="624"/>
      <c r="F221" s="624"/>
      <c r="G221" s="1370">
        <f t="shared" si="87"/>
        <v>0</v>
      </c>
      <c r="H221" s="624"/>
      <c r="I221" s="624"/>
      <c r="J221" s="1391"/>
      <c r="K221" s="1392"/>
      <c r="L221" s="171"/>
      <c r="M221" s="252" t="s">
        <v>5861</v>
      </c>
      <c r="N221" s="171"/>
      <c r="O221" s="253"/>
      <c r="P221" s="174"/>
      <c r="Q221" s="825"/>
      <c r="R221" s="246" t="str">
        <f t="shared" si="88"/>
        <v>Please complete all cells in row</v>
      </c>
      <c r="S221" s="726"/>
      <c r="T221" s="247">
        <f t="shared" si="89"/>
        <v>1</v>
      </c>
      <c r="U221" s="247">
        <f t="shared" si="89"/>
        <v>1</v>
      </c>
      <c r="V221" s="247">
        <f t="shared" si="89"/>
        <v>1</v>
      </c>
      <c r="W221" s="247">
        <f t="shared" si="89"/>
        <v>1</v>
      </c>
      <c r="X221" s="171"/>
      <c r="Y221" s="247">
        <f t="shared" si="90"/>
        <v>1</v>
      </c>
      <c r="Z221" s="247">
        <f t="shared" si="90"/>
        <v>1</v>
      </c>
      <c r="AA221" s="171"/>
      <c r="AB221" s="171"/>
      <c r="AC221" s="726"/>
      <c r="AD221" s="171"/>
      <c r="AE221" s="360" t="s">
        <v>4898</v>
      </c>
      <c r="AF221" s="851" t="s">
        <v>5862</v>
      </c>
      <c r="AG221" s="797" t="s">
        <v>5863</v>
      </c>
      <c r="AH221" s="797" t="s">
        <v>5864</v>
      </c>
      <c r="AI221" s="797" t="s">
        <v>5865</v>
      </c>
      <c r="AJ221" s="852" t="s">
        <v>5866</v>
      </c>
      <c r="AK221" s="797" t="s">
        <v>5867</v>
      </c>
      <c r="AL221" s="797" t="s">
        <v>5868</v>
      </c>
      <c r="AM221" s="864"/>
      <c r="AN221" s="865"/>
      <c r="AO221" s="850"/>
      <c r="AP221" s="171"/>
      <c r="AQ221" s="171"/>
      <c r="AR221" s="171"/>
      <c r="AS221" s="171"/>
    </row>
    <row r="222" spans="1:45" s="3" customFormat="1" ht="15.75" customHeight="1">
      <c r="A222" s="171"/>
      <c r="B222" s="360" t="s">
        <v>4907</v>
      </c>
      <c r="C222" s="1739"/>
      <c r="D222" s="624"/>
      <c r="E222" s="624"/>
      <c r="F222" s="624"/>
      <c r="G222" s="1370">
        <f t="shared" si="87"/>
        <v>0</v>
      </c>
      <c r="H222" s="624"/>
      <c r="I222" s="624"/>
      <c r="J222" s="1391"/>
      <c r="K222" s="1392"/>
      <c r="L222" s="171"/>
      <c r="M222" s="252" t="s">
        <v>5869</v>
      </c>
      <c r="N222" s="171"/>
      <c r="O222" s="253"/>
      <c r="P222" s="171"/>
      <c r="Q222" s="726"/>
      <c r="R222" s="246" t="str">
        <f t="shared" si="88"/>
        <v>Please complete all cells in row</v>
      </c>
      <c r="S222" s="726"/>
      <c r="T222" s="247">
        <f t="shared" si="89"/>
        <v>1</v>
      </c>
      <c r="U222" s="247">
        <f t="shared" si="89"/>
        <v>1</v>
      </c>
      <c r="V222" s="247">
        <f t="shared" si="89"/>
        <v>1</v>
      </c>
      <c r="W222" s="247">
        <f t="shared" si="89"/>
        <v>1</v>
      </c>
      <c r="X222" s="171"/>
      <c r="Y222" s="247">
        <f t="shared" si="90"/>
        <v>1</v>
      </c>
      <c r="Z222" s="247">
        <f t="shared" si="90"/>
        <v>1</v>
      </c>
      <c r="AA222" s="171"/>
      <c r="AB222" s="171"/>
      <c r="AC222" s="726"/>
      <c r="AD222" s="171"/>
      <c r="AE222" s="360" t="s">
        <v>4907</v>
      </c>
      <c r="AF222" s="851" t="s">
        <v>5870</v>
      </c>
      <c r="AG222" s="797" t="s">
        <v>5871</v>
      </c>
      <c r="AH222" s="797" t="s">
        <v>5872</v>
      </c>
      <c r="AI222" s="797" t="s">
        <v>5873</v>
      </c>
      <c r="AJ222" s="852" t="s">
        <v>5874</v>
      </c>
      <c r="AK222" s="797" t="s">
        <v>5875</v>
      </c>
      <c r="AL222" s="797" t="s">
        <v>5876</v>
      </c>
      <c r="AM222" s="864"/>
      <c r="AN222" s="865"/>
      <c r="AO222" s="850"/>
      <c r="AP222" s="171"/>
      <c r="AQ222" s="171"/>
      <c r="AR222" s="171"/>
      <c r="AS222" s="171"/>
    </row>
    <row r="223" spans="1:45" s="3" customFormat="1" ht="15.75" customHeight="1" thickBot="1">
      <c r="A223" s="2575" t="s">
        <v>773</v>
      </c>
      <c r="B223" s="363" t="s">
        <v>891</v>
      </c>
      <c r="C223" s="1720">
        <f>IFERROR(SUM(C216:C222), 0)</f>
        <v>0</v>
      </c>
      <c r="D223" s="1362">
        <f>IFERROR(SUM(D216:D222), 0)</f>
        <v>0</v>
      </c>
      <c r="E223" s="1362">
        <f>IFERROR(SUM(E216:E222), 0)</f>
        <v>0</v>
      </c>
      <c r="F223" s="1362">
        <f>IFERROR(SUM(F216:F222), 0)</f>
        <v>0</v>
      </c>
      <c r="G223" s="1362">
        <f t="shared" si="87"/>
        <v>0</v>
      </c>
      <c r="H223" s="1362">
        <f>IFERROR(SUM(H216:H222), 0)</f>
        <v>0</v>
      </c>
      <c r="I223" s="1362">
        <f>IFERROR(SUM(I216:I222), 0)</f>
        <v>0</v>
      </c>
      <c r="J223" s="1386"/>
      <c r="K223" s="1387"/>
      <c r="L223" s="171"/>
      <c r="M223" s="315" t="s">
        <v>5877</v>
      </c>
      <c r="N223" s="171"/>
      <c r="O223" s="264"/>
      <c r="P223" s="171"/>
      <c r="Q223" s="726"/>
      <c r="R223" s="246"/>
      <c r="S223" s="726"/>
      <c r="T223" s="171"/>
      <c r="U223" s="171"/>
      <c r="V223" s="171"/>
      <c r="W223" s="171"/>
      <c r="X223" s="171"/>
      <c r="Y223" s="171"/>
      <c r="Z223" s="171"/>
      <c r="AA223" s="171"/>
      <c r="AB223" s="171"/>
      <c r="AC223" s="726"/>
      <c r="AD223" s="171"/>
      <c r="AE223" s="363" t="s">
        <v>891</v>
      </c>
      <c r="AF223" s="854" t="s">
        <v>5878</v>
      </c>
      <c r="AG223" s="609" t="s">
        <v>5879</v>
      </c>
      <c r="AH223" s="609" t="s">
        <v>5880</v>
      </c>
      <c r="AI223" s="609" t="s">
        <v>5881</v>
      </c>
      <c r="AJ223" s="609" t="s">
        <v>5882</v>
      </c>
      <c r="AK223" s="609" t="s">
        <v>5883</v>
      </c>
      <c r="AL223" s="609" t="s">
        <v>5884</v>
      </c>
      <c r="AM223" s="855"/>
      <c r="AN223" s="856"/>
      <c r="AO223" s="850"/>
      <c r="AP223" s="171"/>
      <c r="AQ223" s="171"/>
      <c r="AR223" s="171"/>
      <c r="AS223" s="171"/>
    </row>
    <row r="224" spans="1:45" s="3" customFormat="1" ht="15.75" customHeight="1" thickTop="1" thickBot="1">
      <c r="A224" s="171"/>
      <c r="B224" s="845"/>
      <c r="C224" s="1378"/>
      <c r="D224" s="1380"/>
      <c r="E224" s="1380"/>
      <c r="F224" s="1380"/>
      <c r="G224" s="1719"/>
      <c r="H224" s="1380"/>
      <c r="I224" s="1380"/>
      <c r="J224" s="1388"/>
      <c r="K224" s="1388"/>
      <c r="L224" s="171"/>
      <c r="M224" s="222" t="s">
        <v>3600</v>
      </c>
      <c r="N224" s="171"/>
      <c r="O224" s="171"/>
      <c r="P224" s="171"/>
      <c r="Q224" s="726"/>
      <c r="R224" s="246"/>
      <c r="S224" s="726"/>
      <c r="T224" s="171"/>
      <c r="U224" s="171"/>
      <c r="V224" s="171"/>
      <c r="W224" s="171"/>
      <c r="X224" s="171"/>
      <c r="Y224" s="171"/>
      <c r="Z224" s="171"/>
      <c r="AA224" s="171"/>
      <c r="AB224" s="171"/>
      <c r="AC224" s="726"/>
      <c r="AD224" s="171"/>
      <c r="AE224" s="845"/>
      <c r="AF224" s="845"/>
      <c r="AG224" s="866"/>
      <c r="AH224" s="866"/>
      <c r="AI224" s="866"/>
      <c r="AJ224" s="866"/>
      <c r="AK224" s="866"/>
      <c r="AL224" s="866"/>
      <c r="AM224" s="861"/>
      <c r="AN224" s="861"/>
      <c r="AO224" s="223"/>
      <c r="AP224" s="171"/>
      <c r="AQ224" s="171"/>
      <c r="AR224" s="171"/>
      <c r="AS224" s="171"/>
    </row>
    <row r="225" spans="1:45" s="3" customFormat="1" ht="15.75" customHeight="1" thickTop="1" thickBot="1">
      <c r="A225" s="171"/>
      <c r="B225" s="352" t="s">
        <v>4924</v>
      </c>
      <c r="C225" s="654"/>
      <c r="D225" s="1376"/>
      <c r="E225" s="1376"/>
      <c r="F225" s="1376"/>
      <c r="G225" s="1376"/>
      <c r="H225" s="1376"/>
      <c r="I225" s="1376"/>
      <c r="J225" s="1388"/>
      <c r="K225" s="1388"/>
      <c r="L225" s="171"/>
      <c r="M225" s="222" t="s">
        <v>3600</v>
      </c>
      <c r="N225" s="171"/>
      <c r="O225" s="171"/>
      <c r="P225" s="171"/>
      <c r="Q225" s="726"/>
      <c r="R225" s="246"/>
      <c r="S225" s="726"/>
      <c r="T225" s="171"/>
      <c r="U225" s="171"/>
      <c r="V225" s="171"/>
      <c r="W225" s="171"/>
      <c r="X225" s="171"/>
      <c r="Y225" s="171"/>
      <c r="Z225" s="171"/>
      <c r="AA225" s="171"/>
      <c r="AB225" s="171"/>
      <c r="AC225" s="726"/>
      <c r="AD225" s="171"/>
      <c r="AE225" s="352" t="s">
        <v>4924</v>
      </c>
      <c r="AF225" s="353"/>
      <c r="AG225" s="860"/>
      <c r="AH225" s="860"/>
      <c r="AI225" s="860"/>
      <c r="AJ225" s="860"/>
      <c r="AK225" s="860"/>
      <c r="AL225" s="860"/>
      <c r="AM225" s="861"/>
      <c r="AN225" s="861"/>
      <c r="AO225" s="223"/>
      <c r="AP225" s="171"/>
      <c r="AQ225" s="171"/>
      <c r="AR225" s="171"/>
      <c r="AS225" s="171"/>
    </row>
    <row r="226" spans="1:45" s="7" customFormat="1" ht="15.75" customHeight="1" thickTop="1" thickBot="1">
      <c r="A226" s="2575" t="s">
        <v>675</v>
      </c>
      <c r="B226" s="377" t="s">
        <v>4924</v>
      </c>
      <c r="C226" s="628"/>
      <c r="D226" s="628"/>
      <c r="E226" s="628"/>
      <c r="F226" s="628"/>
      <c r="G226" s="1359">
        <f>IFERROR(SUM(C226:F226),0)</f>
        <v>0</v>
      </c>
      <c r="H226" s="628"/>
      <c r="I226" s="628"/>
      <c r="J226" s="1393"/>
      <c r="K226" s="1394"/>
      <c r="L226" s="171"/>
      <c r="M226" s="333" t="s">
        <v>5885</v>
      </c>
      <c r="N226" s="171"/>
      <c r="O226" s="871"/>
      <c r="P226" s="348"/>
      <c r="Q226" s="723"/>
      <c r="R226" s="246" t="str">
        <f>IF( SUM( T226:AA226 ) = 0, 0, $T$10 )</f>
        <v>Please complete all cells in row</v>
      </c>
      <c r="S226" s="723"/>
      <c r="T226" s="247">
        <f xml:space="preserve"> IF( ISNUMBER(C226), 0, 1 )</f>
        <v>1</v>
      </c>
      <c r="U226" s="247">
        <f xml:space="preserve"> IF( ISNUMBER(D226), 0, 1 )</f>
        <v>1</v>
      </c>
      <c r="V226" s="247">
        <f xml:space="preserve"> IF( ISNUMBER(E226), 0, 1 )</f>
        <v>1</v>
      </c>
      <c r="W226" s="247">
        <f xml:space="preserve"> IF( ISNUMBER(F226), 0, 1 )</f>
        <v>1</v>
      </c>
      <c r="X226" s="171"/>
      <c r="Y226" s="247">
        <f xml:space="preserve"> IF( ISNUMBER(H226), 0, 1 )</f>
        <v>1</v>
      </c>
      <c r="Z226" s="247">
        <f xml:space="preserve"> IF( ISNUMBER(I226), 0, 1 )</f>
        <v>1</v>
      </c>
      <c r="AA226" s="171"/>
      <c r="AB226" s="171"/>
      <c r="AC226" s="723"/>
      <c r="AD226" s="348"/>
      <c r="AE226" s="377" t="s">
        <v>4924</v>
      </c>
      <c r="AF226" s="867" t="s">
        <v>5886</v>
      </c>
      <c r="AG226" s="867" t="s">
        <v>5887</v>
      </c>
      <c r="AH226" s="867" t="s">
        <v>5888</v>
      </c>
      <c r="AI226" s="867" t="s">
        <v>5889</v>
      </c>
      <c r="AJ226" s="868" t="s">
        <v>5890</v>
      </c>
      <c r="AK226" s="867" t="s">
        <v>5891</v>
      </c>
      <c r="AL226" s="867" t="s">
        <v>5892</v>
      </c>
      <c r="AM226" s="869"/>
      <c r="AN226" s="870"/>
      <c r="AO226" s="850"/>
      <c r="AP226" s="348"/>
      <c r="AQ226" s="348"/>
      <c r="AR226" s="348"/>
      <c r="AS226" s="348"/>
    </row>
    <row r="227" spans="1:45" s="3" customFormat="1" ht="15.75" customHeight="1" thickTop="1" thickBot="1">
      <c r="A227" s="171"/>
      <c r="B227" s="872"/>
      <c r="C227" s="1740"/>
      <c r="D227" s="1741"/>
      <c r="E227" s="1741"/>
      <c r="F227" s="1741"/>
      <c r="G227" s="1381"/>
      <c r="H227" s="1381"/>
      <c r="I227" s="1381"/>
      <c r="J227" s="1388"/>
      <c r="K227" s="1388"/>
      <c r="L227" s="171"/>
      <c r="M227" s="222" t="s">
        <v>3600</v>
      </c>
      <c r="N227" s="171"/>
      <c r="O227" s="171"/>
      <c r="P227" s="171"/>
      <c r="Q227" s="726"/>
      <c r="R227" s="246"/>
      <c r="S227" s="726"/>
      <c r="T227" s="171"/>
      <c r="U227" s="171"/>
      <c r="V227" s="171"/>
      <c r="W227" s="171"/>
      <c r="X227" s="171"/>
      <c r="Y227" s="171"/>
      <c r="Z227" s="171"/>
      <c r="AA227" s="171"/>
      <c r="AB227" s="171"/>
      <c r="AC227" s="726"/>
      <c r="AD227" s="171"/>
      <c r="AE227" s="872"/>
      <c r="AF227" s="872"/>
      <c r="AG227" s="873"/>
      <c r="AH227" s="873"/>
      <c r="AI227" s="873"/>
      <c r="AJ227" s="873"/>
      <c r="AK227" s="873"/>
      <c r="AL227" s="873"/>
      <c r="AM227" s="861"/>
      <c r="AN227" s="861"/>
      <c r="AO227" s="223"/>
      <c r="AP227" s="171"/>
      <c r="AQ227" s="171"/>
      <c r="AR227" s="171"/>
      <c r="AS227" s="171"/>
    </row>
    <row r="228" spans="1:45" s="7" customFormat="1" ht="15.75" customHeight="1" thickTop="1" thickBot="1">
      <c r="A228" s="2575" t="s">
        <v>773</v>
      </c>
      <c r="B228" s="377" t="s">
        <v>4933</v>
      </c>
      <c r="C228" s="1721">
        <f>IFERROR(SUM(C199,C206,C213,C223,C226), 0)</f>
        <v>0</v>
      </c>
      <c r="D228" s="1359">
        <f>IFERROR(SUM(D199,D206,D213,D223,D226), 0)</f>
        <v>0</v>
      </c>
      <c r="E228" s="1359">
        <f>IFERROR(SUM(E199,E206,E213,E223,E226), 0)</f>
        <v>0</v>
      </c>
      <c r="F228" s="1359">
        <f>IFERROR(SUM(F199,F206,F213,F223,F226), 0)</f>
        <v>0</v>
      </c>
      <c r="G228" s="1359">
        <f>IFERROR(SUM(C228:F228),0)</f>
        <v>0</v>
      </c>
      <c r="H228" s="1359">
        <f>IFERROR(SUM(H199,H206,H213,H223,H226), 0)</f>
        <v>0</v>
      </c>
      <c r="I228" s="1359">
        <f>IFERROR(SUM(I199,I206,I213,I223,I226), 0)</f>
        <v>0</v>
      </c>
      <c r="J228" s="1395"/>
      <c r="K228" s="1396"/>
      <c r="L228" s="348"/>
      <c r="M228" s="333" t="s">
        <v>5893</v>
      </c>
      <c r="N228" s="171"/>
      <c r="O228" s="871"/>
      <c r="P228" s="348"/>
      <c r="Q228" s="723"/>
      <c r="R228" s="246"/>
      <c r="S228" s="723"/>
      <c r="T228" s="171"/>
      <c r="U228" s="171"/>
      <c r="V228" s="171"/>
      <c r="W228" s="171"/>
      <c r="X228" s="171"/>
      <c r="Y228" s="171"/>
      <c r="Z228" s="171"/>
      <c r="AA228" s="171"/>
      <c r="AB228" s="171"/>
      <c r="AC228" s="723"/>
      <c r="AD228" s="348"/>
      <c r="AE228" s="377" t="s">
        <v>4933</v>
      </c>
      <c r="AF228" s="874" t="s">
        <v>5894</v>
      </c>
      <c r="AG228" s="331" t="s">
        <v>5895</v>
      </c>
      <c r="AH228" s="331" t="s">
        <v>5896</v>
      </c>
      <c r="AI228" s="331" t="s">
        <v>5897</v>
      </c>
      <c r="AJ228" s="331" t="s">
        <v>5898</v>
      </c>
      <c r="AK228" s="331" t="s">
        <v>5899</v>
      </c>
      <c r="AL228" s="331" t="s">
        <v>5900</v>
      </c>
      <c r="AM228" s="875"/>
      <c r="AN228" s="876"/>
      <c r="AO228" s="850"/>
      <c r="AP228" s="348"/>
      <c r="AQ228" s="348"/>
      <c r="AR228" s="348"/>
      <c r="AS228" s="348"/>
    </row>
    <row r="229" spans="1:45" s="3" customFormat="1" ht="16.5" thickTop="1">
      <c r="A229" s="171"/>
      <c r="B229" s="877"/>
      <c r="C229" s="877"/>
      <c r="D229" s="171"/>
      <c r="E229" s="171"/>
      <c r="F229" s="171"/>
      <c r="G229" s="171"/>
      <c r="H229" s="171"/>
      <c r="I229" s="171"/>
      <c r="J229" s="171"/>
      <c r="K229" s="171"/>
      <c r="L229" s="171"/>
      <c r="M229" s="661"/>
      <c r="N229" s="171"/>
      <c r="P229" s="2575" t="s">
        <v>815</v>
      </c>
      <c r="Q229" s="171"/>
      <c r="R229" s="246"/>
      <c r="S229" s="171"/>
      <c r="T229" s="171"/>
      <c r="U229" s="171"/>
      <c r="V229" s="171"/>
      <c r="W229" s="171"/>
      <c r="X229" s="171"/>
      <c r="Y229" s="171"/>
      <c r="Z229" s="171"/>
      <c r="AA229" s="171"/>
      <c r="AB229" s="171"/>
      <c r="AC229" s="171"/>
      <c r="AD229" s="171"/>
      <c r="AE229" s="877"/>
      <c r="AF229" s="877"/>
      <c r="AG229" s="171"/>
      <c r="AH229" s="171"/>
      <c r="AI229" s="171"/>
      <c r="AJ229" s="171"/>
      <c r="AK229" s="171"/>
      <c r="AL229" s="171"/>
      <c r="AM229" s="171"/>
      <c r="AN229" s="2858" t="s">
        <v>816</v>
      </c>
      <c r="AO229" s="823"/>
      <c r="AP229" s="171"/>
      <c r="AQ229" s="171"/>
      <c r="AR229" s="171"/>
      <c r="AS229" s="171"/>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4:R229">
    <cfRule type="cellIs" dxfId="162"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1" zoomScale="90" zoomScaleNormal="90" zoomScaleSheetLayoutView="100" workbookViewId="0">
      <selection activeCell="AL14" sqref="AL14"/>
    </sheetView>
  </sheetViews>
  <sheetFormatPr defaultColWidth="9" defaultRowHeight="15.75"/>
  <cols>
    <col min="1" max="1" width="11.5" style="15" hidden="1" customWidth="1"/>
    <col min="2" max="2" width="57.75" style="17" bestFit="1" customWidth="1"/>
    <col min="3" max="3" width="5.5" style="15" customWidth="1"/>
    <col min="4" max="4" width="5" style="15" bestFit="1" customWidth="1"/>
    <col min="5" max="5" width="6.125" style="15" bestFit="1" customWidth="1"/>
    <col min="6" max="6" width="13.25" style="15" bestFit="1" customWidth="1"/>
    <col min="7" max="7" width="8.5" style="15" bestFit="1" customWidth="1"/>
    <col min="8" max="8" width="17.125" style="15" bestFit="1" customWidth="1"/>
    <col min="9" max="9" width="12.5" style="15" bestFit="1" customWidth="1"/>
    <col min="10" max="10" width="9.375" style="15" bestFit="1" customWidth="1"/>
    <col min="11" max="11" width="9.875" style="15" bestFit="1" customWidth="1"/>
    <col min="12" max="12" width="8.5" style="15" bestFit="1" customWidth="1"/>
    <col min="13" max="13" width="6.125" style="15" bestFit="1" customWidth="1"/>
    <col min="14" max="14" width="1.625" style="15" customWidth="1"/>
    <col min="15" max="15" width="15.875" style="18" bestFit="1" customWidth="1"/>
    <col min="16" max="16" width="1.625" style="12" customWidth="1"/>
    <col min="17" max="17" width="28" style="12" bestFit="1" customWidth="1"/>
    <col min="18" max="18" width="9" style="12" hidden="1" customWidth="1"/>
    <col min="19" max="19" width="1.625" style="15" customWidth="1"/>
    <col min="20" max="20" width="19.875" style="15" bestFit="1" customWidth="1"/>
    <col min="21" max="21" width="1.625" style="15" customWidth="1"/>
    <col min="22" max="29" width="1.5" style="15" customWidth="1"/>
    <col min="30" max="30" width="1.625" style="15" hidden="1" customWidth="1"/>
    <col min="31" max="31" width="1.625" style="15" customWidth="1"/>
    <col min="32" max="32" width="57.75" style="15" bestFit="1" customWidth="1"/>
    <col min="33" max="33" width="20" style="15" bestFit="1" customWidth="1"/>
    <col min="34" max="34" width="22.5" style="15" bestFit="1" customWidth="1"/>
    <col min="35" max="35" width="20.5" style="15" bestFit="1" customWidth="1"/>
    <col min="36" max="36" width="21.75" style="15" bestFit="1" customWidth="1"/>
    <col min="37" max="37" width="21.25" style="15" bestFit="1" customWidth="1"/>
    <col min="38" max="38" width="21.625" style="15" bestFit="1" customWidth="1"/>
    <col min="39" max="39" width="21.75" style="15" bestFit="1" customWidth="1"/>
    <col min="40" max="40" width="22.125" style="15" bestFit="1" customWidth="1"/>
    <col min="41" max="41" width="22" style="15" bestFit="1" customWidth="1"/>
    <col min="42" max="42" width="1.625" style="15" customWidth="1"/>
    <col min="43" max="16384" width="9" style="15"/>
  </cols>
  <sheetData>
    <row r="1" spans="1:45" s="7" customFormat="1" ht="29.25" customHeight="1">
      <c r="A1" s="348"/>
      <c r="B1" s="3330" t="s">
        <v>5901</v>
      </c>
      <c r="C1" s="3330"/>
      <c r="D1" s="3330"/>
      <c r="E1" s="3330"/>
      <c r="F1" s="3330"/>
      <c r="G1" s="3330"/>
      <c r="H1" s="3330"/>
      <c r="I1" s="3330"/>
      <c r="J1" s="3330"/>
      <c r="K1" s="910"/>
      <c r="L1" s="910"/>
      <c r="M1" s="910"/>
      <c r="N1" s="910"/>
      <c r="O1" s="911"/>
      <c r="P1" s="912"/>
      <c r="Q1" s="912"/>
      <c r="R1" s="912"/>
      <c r="S1" s="723"/>
      <c r="T1" s="348"/>
      <c r="U1" s="723"/>
      <c r="V1" s="348"/>
      <c r="W1" s="348"/>
      <c r="X1" s="348"/>
      <c r="Y1" s="348"/>
      <c r="Z1" s="348"/>
      <c r="AA1" s="348"/>
      <c r="AB1" s="348"/>
      <c r="AC1" s="348"/>
      <c r="AD1" s="723"/>
      <c r="AE1" s="348"/>
      <c r="AF1" s="3330" t="s">
        <v>656</v>
      </c>
      <c r="AG1" s="3330"/>
      <c r="AH1" s="3330"/>
      <c r="AI1" s="3330"/>
      <c r="AJ1" s="3330"/>
      <c r="AK1" s="3330"/>
      <c r="AL1" s="3330"/>
      <c r="AM1" s="3330"/>
      <c r="AN1" s="3330"/>
      <c r="AO1" s="3330"/>
      <c r="AP1" s="348"/>
      <c r="AQ1" s="348"/>
      <c r="AR1" s="348"/>
      <c r="AS1" s="348"/>
    </row>
    <row r="2" spans="1:45" s="7" customFormat="1" ht="29.25" customHeight="1">
      <c r="A2" s="348"/>
      <c r="B2" s="3330" t="str">
        <f>SelectCompany!B4</f>
        <v>South West Water (whole area)</v>
      </c>
      <c r="C2" s="3330"/>
      <c r="D2" s="3330"/>
      <c r="E2" s="3330"/>
      <c r="F2" s="3330"/>
      <c r="G2" s="3330"/>
      <c r="H2" s="3330"/>
      <c r="I2" s="3330"/>
      <c r="J2" s="3330"/>
      <c r="K2" s="910"/>
      <c r="L2" s="910"/>
      <c r="M2" s="910"/>
      <c r="N2" s="910"/>
      <c r="O2" s="913"/>
      <c r="P2" s="912"/>
      <c r="Q2" s="912"/>
      <c r="R2" s="912"/>
      <c r="S2" s="723"/>
      <c r="T2" s="348"/>
      <c r="U2" s="723"/>
      <c r="V2" s="348"/>
      <c r="W2" s="348"/>
      <c r="X2" s="348"/>
      <c r="Y2" s="348"/>
      <c r="Z2" s="348"/>
      <c r="AA2" s="348"/>
      <c r="AB2" s="348"/>
      <c r="AC2" s="348"/>
      <c r="AD2" s="723"/>
      <c r="AE2" s="348"/>
      <c r="AF2" s="3330"/>
      <c r="AG2" s="3330"/>
      <c r="AH2" s="3330"/>
      <c r="AI2" s="3330"/>
      <c r="AJ2" s="3330"/>
      <c r="AK2" s="3330"/>
      <c r="AL2" s="3330"/>
      <c r="AM2" s="3330"/>
      <c r="AN2" s="3330"/>
      <c r="AO2" s="3330"/>
      <c r="AP2" s="3330"/>
      <c r="AQ2" s="3330"/>
      <c r="AR2" s="3330"/>
      <c r="AS2" s="348"/>
    </row>
    <row r="3" spans="1:45" ht="46.5" customHeight="1">
      <c r="A3" s="196"/>
      <c r="B3" s="3386" t="s">
        <v>5902</v>
      </c>
      <c r="C3" s="3386"/>
      <c r="D3" s="3386"/>
      <c r="E3" s="3386"/>
      <c r="F3" s="3386"/>
      <c r="G3" s="3386"/>
      <c r="H3" s="3386"/>
      <c r="I3" s="3386"/>
      <c r="J3" s="3386"/>
      <c r="K3" s="3386"/>
      <c r="L3" s="3386"/>
      <c r="M3" s="3386"/>
      <c r="N3" s="3386"/>
      <c r="O3" s="3386"/>
      <c r="P3" s="3386"/>
      <c r="Q3" s="3386"/>
      <c r="R3" s="912"/>
      <c r="S3" s="908"/>
      <c r="T3" s="582" t="s">
        <v>658</v>
      </c>
      <c r="U3" s="322"/>
      <c r="V3" s="196"/>
      <c r="W3" s="196"/>
      <c r="X3" s="196"/>
      <c r="Y3" s="196"/>
      <c r="Z3" s="196"/>
      <c r="AA3" s="196"/>
      <c r="AB3" s="196"/>
      <c r="AC3" s="196"/>
      <c r="AD3" s="322"/>
      <c r="AE3" s="196"/>
      <c r="AF3" s="3417" t="s">
        <v>5902</v>
      </c>
      <c r="AG3" s="3417"/>
      <c r="AH3" s="3417"/>
      <c r="AI3" s="3417"/>
      <c r="AJ3" s="3417"/>
      <c r="AK3" s="3417"/>
      <c r="AL3" s="3417"/>
      <c r="AM3" s="3417"/>
      <c r="AN3" s="3417"/>
      <c r="AO3" s="3417"/>
      <c r="AP3" s="196"/>
      <c r="AQ3" s="196"/>
      <c r="AR3" s="196"/>
      <c r="AS3" s="196"/>
    </row>
    <row r="4" spans="1:45" ht="15" customHeight="1" thickBot="1">
      <c r="A4" s="196"/>
      <c r="B4" s="471"/>
      <c r="C4" s="471"/>
      <c r="D4" s="471"/>
      <c r="E4" s="471"/>
      <c r="F4" s="471"/>
      <c r="G4" s="471"/>
      <c r="H4" s="471"/>
      <c r="I4" s="914"/>
      <c r="J4" s="914"/>
      <c r="K4" s="914"/>
      <c r="L4" s="914"/>
      <c r="M4" s="914"/>
      <c r="N4" s="915"/>
      <c r="O4" s="885"/>
      <c r="P4" s="912"/>
      <c r="Q4" s="912"/>
      <c r="R4" s="912"/>
      <c r="S4" s="908"/>
      <c r="T4" s="196"/>
      <c r="U4" s="322"/>
      <c r="V4" s="196"/>
      <c r="W4" s="196"/>
      <c r="X4" s="196"/>
      <c r="Y4" s="196"/>
      <c r="Z4" s="196"/>
      <c r="AA4" s="196"/>
      <c r="AB4" s="196"/>
      <c r="AC4" s="196"/>
      <c r="AD4" s="322"/>
      <c r="AE4" s="196"/>
      <c r="AF4" s="471"/>
      <c r="AG4" s="471"/>
      <c r="AH4" s="471"/>
      <c r="AI4" s="471"/>
      <c r="AJ4" s="471"/>
      <c r="AK4" s="914"/>
      <c r="AL4" s="914"/>
      <c r="AM4" s="914"/>
      <c r="AN4" s="914"/>
      <c r="AO4" s="914"/>
      <c r="AP4" s="196"/>
      <c r="AQ4" s="196"/>
      <c r="AR4" s="196"/>
      <c r="AS4" s="196"/>
    </row>
    <row r="5" spans="1:45" ht="18" customHeight="1" thickTop="1">
      <c r="A5" s="171"/>
      <c r="B5" s="3418" t="s">
        <v>660</v>
      </c>
      <c r="C5" s="3411" t="s">
        <v>661</v>
      </c>
      <c r="D5" s="3411" t="s">
        <v>662</v>
      </c>
      <c r="E5" s="3391" t="s">
        <v>5903</v>
      </c>
      <c r="F5" s="3391"/>
      <c r="G5" s="3391"/>
      <c r="H5" s="3391"/>
      <c r="I5" s="3391"/>
      <c r="J5" s="3391"/>
      <c r="K5" s="3391"/>
      <c r="L5" s="3391"/>
      <c r="M5" s="3392"/>
      <c r="N5" s="884"/>
      <c r="O5" s="3363" t="s">
        <v>666</v>
      </c>
      <c r="P5" s="916"/>
      <c r="Q5" s="3363" t="s">
        <v>667</v>
      </c>
      <c r="R5" s="916"/>
      <c r="S5" s="908"/>
      <c r="T5" s="196"/>
      <c r="U5" s="322"/>
      <c r="V5" s="196"/>
      <c r="W5" s="196"/>
      <c r="X5" s="196"/>
      <c r="Y5" s="196"/>
      <c r="Z5" s="196"/>
      <c r="AA5" s="196"/>
      <c r="AB5" s="196"/>
      <c r="AC5" s="196"/>
      <c r="AD5" s="322"/>
      <c r="AE5" s="196"/>
      <c r="AF5" s="3418" t="s">
        <v>660</v>
      </c>
      <c r="AG5" s="3391" t="s">
        <v>5903</v>
      </c>
      <c r="AH5" s="3391"/>
      <c r="AI5" s="3391"/>
      <c r="AJ5" s="3391"/>
      <c r="AK5" s="3391"/>
      <c r="AL5" s="3391"/>
      <c r="AM5" s="3391"/>
      <c r="AN5" s="3391"/>
      <c r="AO5" s="3392"/>
      <c r="AP5" s="196"/>
      <c r="AQ5" s="196"/>
      <c r="AR5" s="196"/>
      <c r="AS5" s="196"/>
    </row>
    <row r="6" spans="1:45" ht="18" customHeight="1">
      <c r="A6" s="171"/>
      <c r="B6" s="3419"/>
      <c r="C6" s="3412"/>
      <c r="D6" s="3412"/>
      <c r="E6" s="3413" t="s">
        <v>5904</v>
      </c>
      <c r="F6" s="3413"/>
      <c r="G6" s="3413"/>
      <c r="H6" s="3413"/>
      <c r="I6" s="3413"/>
      <c r="J6" s="3400" t="s">
        <v>1596</v>
      </c>
      <c r="K6" s="3400"/>
      <c r="L6" s="3400"/>
      <c r="M6" s="3401" t="s">
        <v>891</v>
      </c>
      <c r="N6" s="884"/>
      <c r="O6" s="3364"/>
      <c r="P6" s="916"/>
      <c r="Q6" s="3364"/>
      <c r="R6" s="916"/>
      <c r="S6" s="908"/>
      <c r="T6" s="196"/>
      <c r="U6" s="322"/>
      <c r="V6" s="196"/>
      <c r="W6" s="196"/>
      <c r="X6" s="196"/>
      <c r="Y6" s="196"/>
      <c r="Z6" s="196"/>
      <c r="AA6" s="196"/>
      <c r="AB6" s="196"/>
      <c r="AC6" s="196"/>
      <c r="AD6" s="322"/>
      <c r="AE6" s="196"/>
      <c r="AF6" s="3419"/>
      <c r="AG6" s="3413" t="s">
        <v>5904</v>
      </c>
      <c r="AH6" s="3413"/>
      <c r="AI6" s="3413"/>
      <c r="AJ6" s="3413"/>
      <c r="AK6" s="3413"/>
      <c r="AL6" s="3400" t="s">
        <v>1596</v>
      </c>
      <c r="AM6" s="3400"/>
      <c r="AN6" s="3400"/>
      <c r="AO6" s="3401" t="s">
        <v>891</v>
      </c>
      <c r="AP6" s="196"/>
      <c r="AQ6" s="196"/>
      <c r="AR6" s="196"/>
      <c r="AS6" s="196"/>
    </row>
    <row r="7" spans="1:45" s="3" customFormat="1" ht="45" customHeight="1" thickBot="1">
      <c r="A7" s="2423" t="s">
        <v>669</v>
      </c>
      <c r="B7" s="3420"/>
      <c r="C7" s="3394"/>
      <c r="D7" s="3394"/>
      <c r="E7" s="779" t="s">
        <v>4221</v>
      </c>
      <c r="F7" s="779" t="s">
        <v>4222</v>
      </c>
      <c r="G7" s="779" t="s">
        <v>4223</v>
      </c>
      <c r="H7" s="779" t="s">
        <v>4224</v>
      </c>
      <c r="I7" s="779" t="s">
        <v>4526</v>
      </c>
      <c r="J7" s="779" t="s">
        <v>5905</v>
      </c>
      <c r="K7" s="779" t="s">
        <v>5906</v>
      </c>
      <c r="L7" s="779" t="s">
        <v>5907</v>
      </c>
      <c r="M7" s="3402"/>
      <c r="N7" s="917"/>
      <c r="O7" s="3365"/>
      <c r="P7" s="918"/>
      <c r="Q7" s="3365"/>
      <c r="R7" s="918"/>
      <c r="S7" s="882"/>
      <c r="T7" s="780"/>
      <c r="U7" s="726"/>
      <c r="V7" s="171"/>
      <c r="W7" s="171"/>
      <c r="X7" s="171"/>
      <c r="Y7" s="171"/>
      <c r="Z7" s="171"/>
      <c r="AA7" s="171"/>
      <c r="AB7" s="171"/>
      <c r="AC7" s="171"/>
      <c r="AD7" s="726"/>
      <c r="AE7" s="171"/>
      <c r="AF7" s="3420"/>
      <c r="AG7" s="779" t="s">
        <v>4221</v>
      </c>
      <c r="AH7" s="779" t="s">
        <v>4222</v>
      </c>
      <c r="AI7" s="779" t="s">
        <v>4223</v>
      </c>
      <c r="AJ7" s="779" t="s">
        <v>4224</v>
      </c>
      <c r="AK7" s="779" t="s">
        <v>4526</v>
      </c>
      <c r="AL7" s="779" t="s">
        <v>5905</v>
      </c>
      <c r="AM7" s="779" t="s">
        <v>5906</v>
      </c>
      <c r="AN7" s="779" t="s">
        <v>5907</v>
      </c>
      <c r="AO7" s="3402"/>
      <c r="AP7" s="171"/>
      <c r="AQ7" s="171"/>
      <c r="AR7" s="171"/>
      <c r="AS7" s="171"/>
    </row>
    <row r="8" spans="1:45" s="3" customFormat="1" ht="15.75" customHeight="1" thickTop="1" thickBot="1">
      <c r="A8" s="2575" t="s">
        <v>673</v>
      </c>
      <c r="C8" s="899"/>
      <c r="D8" s="899"/>
      <c r="E8" s="899"/>
      <c r="F8" s="899"/>
      <c r="G8" s="899"/>
      <c r="H8" s="899"/>
      <c r="I8" s="884"/>
      <c r="J8" s="884"/>
      <c r="K8" s="884"/>
      <c r="L8" s="884"/>
      <c r="M8" s="884"/>
      <c r="N8" s="917"/>
      <c r="O8" s="919"/>
      <c r="P8" s="920"/>
      <c r="Q8" s="921"/>
      <c r="R8" s="920"/>
      <c r="S8" s="882"/>
      <c r="T8" s="171"/>
      <c r="U8" s="726"/>
      <c r="V8" s="3232" t="s">
        <v>659</v>
      </c>
      <c r="W8" s="3397"/>
      <c r="X8" s="3397"/>
      <c r="Y8" s="3397"/>
      <c r="Z8" s="3397"/>
      <c r="AA8" s="3397"/>
      <c r="AB8" s="3397"/>
      <c r="AC8" s="3397"/>
      <c r="AD8" s="726"/>
      <c r="AE8" s="171"/>
      <c r="AF8" s="899"/>
      <c r="AG8" s="2859" t="s">
        <v>820</v>
      </c>
      <c r="AH8" s="899"/>
      <c r="AI8" s="899"/>
      <c r="AJ8" s="899"/>
      <c r="AK8" s="884"/>
      <c r="AL8" s="884"/>
      <c r="AM8" s="884"/>
      <c r="AN8" s="884"/>
      <c r="AO8" s="884"/>
      <c r="AP8" s="171"/>
      <c r="AQ8" s="171"/>
      <c r="AR8" s="171"/>
      <c r="AS8" s="171"/>
    </row>
    <row r="9" spans="1:45" s="3" customFormat="1" ht="15.75" customHeight="1" thickTop="1" thickBot="1">
      <c r="A9" s="171"/>
      <c r="B9" s="352" t="s">
        <v>1875</v>
      </c>
      <c r="C9" s="353"/>
      <c r="D9" s="353"/>
      <c r="E9" s="922"/>
      <c r="F9" s="922"/>
      <c r="G9" s="922"/>
      <c r="H9" s="922"/>
      <c r="I9" s="236"/>
      <c r="J9" s="236"/>
      <c r="K9" s="236"/>
      <c r="L9" s="888"/>
      <c r="M9" s="888"/>
      <c r="N9" s="884"/>
      <c r="O9" s="308"/>
      <c r="P9" s="916"/>
      <c r="Q9" s="923"/>
      <c r="R9" s="916"/>
      <c r="S9" s="881"/>
      <c r="T9" s="171"/>
      <c r="U9" s="726"/>
      <c r="V9" s="231" t="s">
        <v>668</v>
      </c>
      <c r="W9" s="171"/>
      <c r="X9" s="171"/>
      <c r="Y9" s="171"/>
      <c r="Z9" s="171"/>
      <c r="AA9" s="171"/>
      <c r="AB9" s="171"/>
      <c r="AC9" s="171"/>
      <c r="AD9" s="726"/>
      <c r="AE9" s="171"/>
      <c r="AF9" s="352" t="s">
        <v>1875</v>
      </c>
      <c r="AG9" s="922"/>
      <c r="AH9" s="922"/>
      <c r="AI9" s="922"/>
      <c r="AJ9" s="922"/>
      <c r="AK9" s="236"/>
      <c r="AL9" s="236"/>
      <c r="AM9" s="236"/>
      <c r="AN9" s="888"/>
      <c r="AO9" s="888"/>
      <c r="AP9" s="171"/>
      <c r="AQ9" s="171"/>
      <c r="AR9" s="171"/>
      <c r="AS9" s="171"/>
    </row>
    <row r="10" spans="1:45" s="3" customFormat="1" ht="15.75" customHeight="1" thickTop="1">
      <c r="A10" s="2575" t="s">
        <v>675</v>
      </c>
      <c r="B10" s="408" t="s">
        <v>1674</v>
      </c>
      <c r="C10" s="239" t="s">
        <v>677</v>
      </c>
      <c r="D10" s="239">
        <v>3</v>
      </c>
      <c r="E10" s="621"/>
      <c r="F10" s="621"/>
      <c r="G10" s="621"/>
      <c r="H10" s="621"/>
      <c r="I10" s="621"/>
      <c r="J10" s="621"/>
      <c r="K10" s="621"/>
      <c r="L10" s="621"/>
      <c r="M10" s="1369">
        <f>IFERROR(SUM(E10:L10), 0)</f>
        <v>0</v>
      </c>
      <c r="N10" s="924"/>
      <c r="O10" s="925" t="s">
        <v>5908</v>
      </c>
      <c r="P10" s="916"/>
      <c r="Q10" s="245"/>
      <c r="R10" s="916"/>
      <c r="S10" s="881"/>
      <c r="T10" s="246" t="str">
        <f>IF( SUM( V10:AC10 ) = 0, 0, $V$9 )</f>
        <v>Please complete all cells in row</v>
      </c>
      <c r="U10" s="726"/>
      <c r="V10" s="247">
        <f xml:space="preserve"> IF( ISNUMBER(E10), 0, 1 )</f>
        <v>1</v>
      </c>
      <c r="W10" s="247">
        <f t="shared" ref="W10:W16" si="0" xml:space="preserve"> IF( ISNUMBER(F10), 0, 1 )</f>
        <v>1</v>
      </c>
      <c r="X10" s="247">
        <f t="shared" ref="X10:X16" si="1" xml:space="preserve"> IF( ISNUMBER(G10), 0, 1 )</f>
        <v>1</v>
      </c>
      <c r="Y10" s="247">
        <f t="shared" ref="Y10:Y16" si="2" xml:space="preserve"> IF( ISNUMBER(H10), 0, 1 )</f>
        <v>1</v>
      </c>
      <c r="Z10" s="247">
        <f t="shared" ref="Z10:Z16" si="3" xml:space="preserve"> IF( ISNUMBER(I10), 0, 1 )</f>
        <v>1</v>
      </c>
      <c r="AA10" s="247">
        <f t="shared" ref="AA10:AA16" si="4" xml:space="preserve"> IF( ISNUMBER(J10), 0, 1 )</f>
        <v>1</v>
      </c>
      <c r="AB10" s="247">
        <f t="shared" ref="AB10:AB16" si="5" xml:space="preserve"> IF( ISNUMBER(K10), 0, 1 )</f>
        <v>1</v>
      </c>
      <c r="AC10" s="247">
        <f t="shared" ref="AC10:AC16" si="6" xml:space="preserve"> IF( ISNUMBER(L10), 0, 1 )</f>
        <v>1</v>
      </c>
      <c r="AD10" s="726"/>
      <c r="AE10" s="171"/>
      <c r="AF10" s="408" t="s">
        <v>1674</v>
      </c>
      <c r="AG10" s="796" t="s">
        <v>5909</v>
      </c>
      <c r="AH10" s="796" t="s">
        <v>5910</v>
      </c>
      <c r="AI10" s="796" t="s">
        <v>5911</v>
      </c>
      <c r="AJ10" s="796" t="s">
        <v>5912</v>
      </c>
      <c r="AK10" s="796" t="s">
        <v>5913</v>
      </c>
      <c r="AL10" s="796" t="s">
        <v>5914</v>
      </c>
      <c r="AM10" s="796" t="s">
        <v>5915</v>
      </c>
      <c r="AN10" s="796" t="s">
        <v>5916</v>
      </c>
      <c r="AO10" s="373" t="s">
        <v>5917</v>
      </c>
      <c r="AP10" s="171"/>
      <c r="AQ10" s="171"/>
      <c r="AR10" s="171"/>
      <c r="AS10" s="171"/>
    </row>
    <row r="11" spans="1:45" s="3" customFormat="1" ht="15.75" customHeight="1">
      <c r="A11" s="171"/>
      <c r="B11" s="417" t="s">
        <v>1681</v>
      </c>
      <c r="C11" s="248" t="s">
        <v>677</v>
      </c>
      <c r="D11" s="248">
        <v>3</v>
      </c>
      <c r="E11" s="624"/>
      <c r="F11" s="624"/>
      <c r="G11" s="624"/>
      <c r="H11" s="624"/>
      <c r="I11" s="624"/>
      <c r="J11" s="624"/>
      <c r="K11" s="624"/>
      <c r="L11" s="624"/>
      <c r="M11" s="1371">
        <f t="shared" ref="M11:M16" si="7">IFERROR(SUM(E11:L11), 0)</f>
        <v>0</v>
      </c>
      <c r="N11" s="924"/>
      <c r="O11" s="926" t="s">
        <v>5918</v>
      </c>
      <c r="P11" s="916"/>
      <c r="Q11" s="253"/>
      <c r="R11" s="916"/>
      <c r="S11" s="881"/>
      <c r="T11" s="246" t="str">
        <f t="shared" ref="T11:T16" si="8">IF( SUM( V11:AC11 ) = 0, 0, $V$9 )</f>
        <v>Please complete all cells in row</v>
      </c>
      <c r="U11" s="726"/>
      <c r="V11" s="247">
        <f t="shared" ref="V11:V16" si="9" xml:space="preserve"> IF( ISNUMBER(E11), 0, 1 )</f>
        <v>1</v>
      </c>
      <c r="W11" s="247">
        <f t="shared" si="0"/>
        <v>1</v>
      </c>
      <c r="X11" s="247">
        <f t="shared" si="1"/>
        <v>1</v>
      </c>
      <c r="Y11" s="247">
        <f t="shared" si="2"/>
        <v>1</v>
      </c>
      <c r="Z11" s="247">
        <f t="shared" si="3"/>
        <v>1</v>
      </c>
      <c r="AA11" s="247">
        <f t="shared" si="4"/>
        <v>1</v>
      </c>
      <c r="AB11" s="247">
        <f t="shared" si="5"/>
        <v>1</v>
      </c>
      <c r="AC11" s="247">
        <f t="shared" si="6"/>
        <v>1</v>
      </c>
      <c r="AD11" s="726"/>
      <c r="AE11" s="171"/>
      <c r="AF11" s="417" t="s">
        <v>1681</v>
      </c>
      <c r="AG11" s="797" t="s">
        <v>5919</v>
      </c>
      <c r="AH11" s="797" t="s">
        <v>5920</v>
      </c>
      <c r="AI11" s="797" t="s">
        <v>5921</v>
      </c>
      <c r="AJ11" s="797" t="s">
        <v>5922</v>
      </c>
      <c r="AK11" s="797" t="s">
        <v>5923</v>
      </c>
      <c r="AL11" s="797" t="s">
        <v>5924</v>
      </c>
      <c r="AM11" s="797" t="s">
        <v>5925</v>
      </c>
      <c r="AN11" s="797" t="s">
        <v>5926</v>
      </c>
      <c r="AO11" s="785" t="s">
        <v>5927</v>
      </c>
      <c r="AP11" s="171"/>
      <c r="AQ11" s="171"/>
      <c r="AR11" s="171"/>
      <c r="AS11" s="171"/>
    </row>
    <row r="12" spans="1:45" s="3" customFormat="1" ht="15.75" customHeight="1">
      <c r="A12" s="171"/>
      <c r="B12" s="417" t="s">
        <v>1697</v>
      </c>
      <c r="C12" s="248" t="s">
        <v>677</v>
      </c>
      <c r="D12" s="248">
        <v>3</v>
      </c>
      <c r="E12" s="624"/>
      <c r="F12" s="624"/>
      <c r="G12" s="624"/>
      <c r="H12" s="624"/>
      <c r="I12" s="624"/>
      <c r="J12" s="624"/>
      <c r="K12" s="624"/>
      <c r="L12" s="624"/>
      <c r="M12" s="1371">
        <f t="shared" si="7"/>
        <v>0</v>
      </c>
      <c r="N12" s="924"/>
      <c r="O12" s="926" t="s">
        <v>5928</v>
      </c>
      <c r="P12" s="916"/>
      <c r="Q12" s="253"/>
      <c r="R12" s="916"/>
      <c r="S12" s="881"/>
      <c r="T12" s="246" t="str">
        <f t="shared" si="8"/>
        <v>Please complete all cells in row</v>
      </c>
      <c r="U12" s="726"/>
      <c r="V12" s="247">
        <f t="shared" si="9"/>
        <v>1</v>
      </c>
      <c r="W12" s="247">
        <f t="shared" si="0"/>
        <v>1</v>
      </c>
      <c r="X12" s="247">
        <f t="shared" si="1"/>
        <v>1</v>
      </c>
      <c r="Y12" s="247">
        <f t="shared" si="2"/>
        <v>1</v>
      </c>
      <c r="Z12" s="247">
        <f t="shared" si="3"/>
        <v>1</v>
      </c>
      <c r="AA12" s="247">
        <f t="shared" si="4"/>
        <v>1</v>
      </c>
      <c r="AB12" s="247">
        <f t="shared" si="5"/>
        <v>1</v>
      </c>
      <c r="AC12" s="247">
        <f t="shared" si="6"/>
        <v>1</v>
      </c>
      <c r="AD12" s="726"/>
      <c r="AE12" s="171"/>
      <c r="AF12" s="417" t="s">
        <v>5929</v>
      </c>
      <c r="AG12" s="797" t="s">
        <v>5930</v>
      </c>
      <c r="AH12" s="797" t="s">
        <v>5931</v>
      </c>
      <c r="AI12" s="797" t="s">
        <v>5932</v>
      </c>
      <c r="AJ12" s="797" t="s">
        <v>5933</v>
      </c>
      <c r="AK12" s="797" t="s">
        <v>5934</v>
      </c>
      <c r="AL12" s="797" t="s">
        <v>5935</v>
      </c>
      <c r="AM12" s="797" t="s">
        <v>5936</v>
      </c>
      <c r="AN12" s="797" t="s">
        <v>5937</v>
      </c>
      <c r="AO12" s="785" t="s">
        <v>5938</v>
      </c>
      <c r="AP12" s="171"/>
      <c r="AQ12" s="171"/>
      <c r="AR12" s="171"/>
      <c r="AS12" s="171"/>
    </row>
    <row r="13" spans="1:45" s="3" customFormat="1" ht="15.75" customHeight="1">
      <c r="A13" s="171"/>
      <c r="B13" s="417" t="s">
        <v>5939</v>
      </c>
      <c r="C13" s="248" t="s">
        <v>677</v>
      </c>
      <c r="D13" s="248">
        <v>3</v>
      </c>
      <c r="E13" s="624"/>
      <c r="F13" s="624"/>
      <c r="G13" s="624"/>
      <c r="H13" s="624"/>
      <c r="I13" s="624"/>
      <c r="J13" s="624"/>
      <c r="K13" s="624"/>
      <c r="L13" s="624"/>
      <c r="M13" s="1371">
        <f t="shared" si="7"/>
        <v>0</v>
      </c>
      <c r="N13" s="924"/>
      <c r="O13" s="926" t="s">
        <v>5940</v>
      </c>
      <c r="P13" s="916"/>
      <c r="Q13" s="253"/>
      <c r="R13" s="916"/>
      <c r="S13" s="881"/>
      <c r="T13" s="246" t="str">
        <f t="shared" si="8"/>
        <v>Please complete all cells in row</v>
      </c>
      <c r="U13" s="726"/>
      <c r="V13" s="247">
        <f t="shared" si="9"/>
        <v>1</v>
      </c>
      <c r="W13" s="247">
        <f t="shared" si="0"/>
        <v>1</v>
      </c>
      <c r="X13" s="247">
        <f t="shared" si="1"/>
        <v>1</v>
      </c>
      <c r="Y13" s="247">
        <f t="shared" si="2"/>
        <v>1</v>
      </c>
      <c r="Z13" s="247">
        <f t="shared" si="3"/>
        <v>1</v>
      </c>
      <c r="AA13" s="247">
        <f t="shared" si="4"/>
        <v>1</v>
      </c>
      <c r="AB13" s="247">
        <f t="shared" si="5"/>
        <v>1</v>
      </c>
      <c r="AC13" s="247">
        <f t="shared" si="6"/>
        <v>1</v>
      </c>
      <c r="AD13" s="726"/>
      <c r="AE13" s="171"/>
      <c r="AF13" s="417" t="s">
        <v>5939</v>
      </c>
      <c r="AG13" s="797" t="s">
        <v>5941</v>
      </c>
      <c r="AH13" s="797" t="s">
        <v>5942</v>
      </c>
      <c r="AI13" s="797" t="s">
        <v>5943</v>
      </c>
      <c r="AJ13" s="797" t="s">
        <v>5944</v>
      </c>
      <c r="AK13" s="797" t="s">
        <v>5945</v>
      </c>
      <c r="AL13" s="797" t="s">
        <v>5946</v>
      </c>
      <c r="AM13" s="797" t="s">
        <v>5947</v>
      </c>
      <c r="AN13" s="797" t="s">
        <v>5948</v>
      </c>
      <c r="AO13" s="785" t="s">
        <v>5949</v>
      </c>
      <c r="AP13" s="171"/>
      <c r="AQ13" s="171"/>
      <c r="AR13" s="171"/>
      <c r="AS13" s="171"/>
    </row>
    <row r="14" spans="1:45" s="3" customFormat="1" ht="15.75" customHeight="1">
      <c r="A14" s="171"/>
      <c r="B14" s="417" t="s">
        <v>5950</v>
      </c>
      <c r="C14" s="248" t="s">
        <v>677</v>
      </c>
      <c r="D14" s="248">
        <v>3</v>
      </c>
      <c r="E14" s="624"/>
      <c r="F14" s="624"/>
      <c r="G14" s="624"/>
      <c r="H14" s="624"/>
      <c r="I14" s="624"/>
      <c r="J14" s="624"/>
      <c r="K14" s="624"/>
      <c r="L14" s="624"/>
      <c r="M14" s="1371">
        <f t="shared" si="7"/>
        <v>0</v>
      </c>
      <c r="N14" s="924"/>
      <c r="O14" s="926" t="s">
        <v>5951</v>
      </c>
      <c r="P14" s="916"/>
      <c r="Q14" s="253"/>
      <c r="R14" s="916"/>
      <c r="S14" s="881"/>
      <c r="T14" s="246" t="str">
        <f t="shared" si="8"/>
        <v>Please complete all cells in row</v>
      </c>
      <c r="U14" s="726"/>
      <c r="V14" s="247">
        <f t="shared" si="9"/>
        <v>1</v>
      </c>
      <c r="W14" s="247">
        <f t="shared" si="0"/>
        <v>1</v>
      </c>
      <c r="X14" s="247">
        <f t="shared" si="1"/>
        <v>1</v>
      </c>
      <c r="Y14" s="247">
        <f t="shared" si="2"/>
        <v>1</v>
      </c>
      <c r="Z14" s="247">
        <f t="shared" si="3"/>
        <v>1</v>
      </c>
      <c r="AA14" s="247">
        <f t="shared" si="4"/>
        <v>1</v>
      </c>
      <c r="AB14" s="247">
        <f t="shared" si="5"/>
        <v>1</v>
      </c>
      <c r="AC14" s="247">
        <f t="shared" si="6"/>
        <v>1</v>
      </c>
      <c r="AD14" s="726"/>
      <c r="AE14" s="171"/>
      <c r="AF14" s="417" t="s">
        <v>5950</v>
      </c>
      <c r="AG14" s="797" t="s">
        <v>5952</v>
      </c>
      <c r="AH14" s="797" t="s">
        <v>5953</v>
      </c>
      <c r="AI14" s="797" t="s">
        <v>5954</v>
      </c>
      <c r="AJ14" s="797" t="s">
        <v>5955</v>
      </c>
      <c r="AK14" s="797" t="s">
        <v>5956</v>
      </c>
      <c r="AL14" s="797" t="s">
        <v>5957</v>
      </c>
      <c r="AM14" s="797" t="s">
        <v>5958</v>
      </c>
      <c r="AN14" s="797" t="s">
        <v>5959</v>
      </c>
      <c r="AO14" s="785" t="s">
        <v>5960</v>
      </c>
      <c r="AP14" s="171"/>
      <c r="AQ14" s="171"/>
      <c r="AR14" s="171"/>
      <c r="AS14" s="171"/>
    </row>
    <row r="15" spans="1:45" s="3" customFormat="1" ht="15.75" customHeight="1">
      <c r="A15" s="171"/>
      <c r="B15" s="417" t="s">
        <v>1720</v>
      </c>
      <c r="C15" s="248" t="s">
        <v>677</v>
      </c>
      <c r="D15" s="248">
        <v>3</v>
      </c>
      <c r="E15" s="624"/>
      <c r="F15" s="624"/>
      <c r="G15" s="624"/>
      <c r="H15" s="624"/>
      <c r="I15" s="624"/>
      <c r="J15" s="624"/>
      <c r="K15" s="624"/>
      <c r="L15" s="624"/>
      <c r="M15" s="1371">
        <f t="shared" si="7"/>
        <v>0</v>
      </c>
      <c r="N15" s="924"/>
      <c r="O15" s="926" t="s">
        <v>5961</v>
      </c>
      <c r="P15" s="916"/>
      <c r="Q15" s="253"/>
      <c r="R15" s="916"/>
      <c r="S15" s="881"/>
      <c r="T15" s="246" t="str">
        <f t="shared" si="8"/>
        <v>Please complete all cells in row</v>
      </c>
      <c r="U15" s="726"/>
      <c r="V15" s="247">
        <f t="shared" si="9"/>
        <v>1</v>
      </c>
      <c r="W15" s="247">
        <f t="shared" si="0"/>
        <v>1</v>
      </c>
      <c r="X15" s="247">
        <f t="shared" si="1"/>
        <v>1</v>
      </c>
      <c r="Y15" s="247">
        <f t="shared" si="2"/>
        <v>1</v>
      </c>
      <c r="Z15" s="247">
        <f t="shared" si="3"/>
        <v>1</v>
      </c>
      <c r="AA15" s="247">
        <f t="shared" si="4"/>
        <v>1</v>
      </c>
      <c r="AB15" s="247">
        <f t="shared" si="5"/>
        <v>1</v>
      </c>
      <c r="AC15" s="247">
        <f t="shared" si="6"/>
        <v>1</v>
      </c>
      <c r="AD15" s="726"/>
      <c r="AE15" s="171"/>
      <c r="AF15" s="417" t="s">
        <v>1720</v>
      </c>
      <c r="AG15" s="797" t="s">
        <v>5962</v>
      </c>
      <c r="AH15" s="797" t="s">
        <v>5963</v>
      </c>
      <c r="AI15" s="797" t="s">
        <v>5964</v>
      </c>
      <c r="AJ15" s="797" t="s">
        <v>5965</v>
      </c>
      <c r="AK15" s="797" t="s">
        <v>5966</v>
      </c>
      <c r="AL15" s="797" t="s">
        <v>5967</v>
      </c>
      <c r="AM15" s="797" t="s">
        <v>5968</v>
      </c>
      <c r="AN15" s="797" t="s">
        <v>5969</v>
      </c>
      <c r="AO15" s="785" t="s">
        <v>5970</v>
      </c>
      <c r="AP15" s="171"/>
      <c r="AQ15" s="171"/>
      <c r="AR15" s="171"/>
      <c r="AS15" s="171"/>
    </row>
    <row r="16" spans="1:45" s="3" customFormat="1" ht="15.75" customHeight="1" thickBot="1">
      <c r="A16" s="2575" t="s">
        <v>773</v>
      </c>
      <c r="B16" s="420" t="s">
        <v>1727</v>
      </c>
      <c r="C16" s="314" t="s">
        <v>677</v>
      </c>
      <c r="D16" s="314">
        <v>3</v>
      </c>
      <c r="E16" s="1413"/>
      <c r="F16" s="1413"/>
      <c r="G16" s="1413"/>
      <c r="H16" s="1413"/>
      <c r="I16" s="1413"/>
      <c r="J16" s="1413"/>
      <c r="K16" s="1413"/>
      <c r="L16" s="1413"/>
      <c r="M16" s="1372">
        <f t="shared" si="7"/>
        <v>0</v>
      </c>
      <c r="N16" s="924"/>
      <c r="O16" s="928" t="s">
        <v>5971</v>
      </c>
      <c r="P16" s="234"/>
      <c r="Q16" s="264"/>
      <c r="R16" s="234"/>
      <c r="S16" s="881"/>
      <c r="T16" s="246" t="str">
        <f t="shared" si="8"/>
        <v>Please complete all cells in row</v>
      </c>
      <c r="U16" s="726"/>
      <c r="V16" s="247">
        <f t="shared" si="9"/>
        <v>1</v>
      </c>
      <c r="W16" s="247">
        <f t="shared" si="0"/>
        <v>1</v>
      </c>
      <c r="X16" s="247">
        <f t="shared" si="1"/>
        <v>1</v>
      </c>
      <c r="Y16" s="247">
        <f t="shared" si="2"/>
        <v>1</v>
      </c>
      <c r="Z16" s="247">
        <f t="shared" si="3"/>
        <v>1</v>
      </c>
      <c r="AA16" s="247">
        <f t="shared" si="4"/>
        <v>1</v>
      </c>
      <c r="AB16" s="247">
        <f t="shared" si="5"/>
        <v>1</v>
      </c>
      <c r="AC16" s="247">
        <f t="shared" si="6"/>
        <v>1</v>
      </c>
      <c r="AD16" s="726"/>
      <c r="AE16" s="171"/>
      <c r="AF16" s="420" t="s">
        <v>1727</v>
      </c>
      <c r="AG16" s="927" t="s">
        <v>5972</v>
      </c>
      <c r="AH16" s="927" t="s">
        <v>5973</v>
      </c>
      <c r="AI16" s="927" t="s">
        <v>5974</v>
      </c>
      <c r="AJ16" s="927" t="s">
        <v>5975</v>
      </c>
      <c r="AK16" s="927" t="s">
        <v>5976</v>
      </c>
      <c r="AL16" s="927" t="s">
        <v>5977</v>
      </c>
      <c r="AM16" s="927" t="s">
        <v>5978</v>
      </c>
      <c r="AN16" s="927" t="s">
        <v>5979</v>
      </c>
      <c r="AO16" s="374" t="s">
        <v>5980</v>
      </c>
      <c r="AP16" s="171"/>
      <c r="AQ16" s="171"/>
      <c r="AR16" s="171"/>
      <c r="AS16" s="171"/>
    </row>
    <row r="17" spans="1:45" s="3" customFormat="1" ht="15.75" customHeight="1" thickTop="1" thickBot="1">
      <c r="A17" s="171"/>
      <c r="B17" s="372"/>
      <c r="C17" s="372"/>
      <c r="D17" s="372"/>
      <c r="E17" s="1414"/>
      <c r="F17" s="1414"/>
      <c r="G17" s="1414"/>
      <c r="H17" s="1414"/>
      <c r="I17" s="1403"/>
      <c r="J17" s="1403"/>
      <c r="K17" s="1403"/>
      <c r="L17" s="1403"/>
      <c r="M17" s="1403"/>
      <c r="N17" s="889"/>
      <c r="O17" s="308"/>
      <c r="P17" s="929"/>
      <c r="Q17" s="930"/>
      <c r="R17" s="929"/>
      <c r="S17" s="881"/>
      <c r="T17" s="246"/>
      <c r="U17" s="726"/>
      <c r="V17" s="171"/>
      <c r="W17" s="171"/>
      <c r="X17" s="171"/>
      <c r="Y17" s="171"/>
      <c r="Z17" s="171"/>
      <c r="AA17" s="171"/>
      <c r="AB17" s="171"/>
      <c r="AC17" s="171"/>
      <c r="AD17" s="726"/>
      <c r="AE17" s="171"/>
      <c r="AF17" s="372"/>
      <c r="AG17" s="372"/>
      <c r="AH17" s="372"/>
      <c r="AI17" s="372"/>
      <c r="AJ17" s="372"/>
      <c r="AK17" s="889"/>
      <c r="AL17" s="889"/>
      <c r="AM17" s="889"/>
      <c r="AN17" s="889"/>
      <c r="AO17" s="889"/>
      <c r="AP17" s="171"/>
      <c r="AQ17" s="171"/>
      <c r="AR17" s="171"/>
      <c r="AS17" s="171"/>
    </row>
    <row r="18" spans="1:45" s="3" customFormat="1" ht="15.75" customHeight="1" thickTop="1" thickBot="1">
      <c r="A18" s="171"/>
      <c r="B18" s="352" t="s">
        <v>5981</v>
      </c>
      <c r="C18" s="353"/>
      <c r="D18" s="353"/>
      <c r="E18" s="1415"/>
      <c r="F18" s="1415"/>
      <c r="G18" s="1415"/>
      <c r="H18" s="1415"/>
      <c r="I18" s="1416"/>
      <c r="J18" s="1416"/>
      <c r="K18" s="1416"/>
      <c r="L18" s="1405"/>
      <c r="M18" s="1405"/>
      <c r="N18" s="884"/>
      <c r="O18" s="308"/>
      <c r="P18" s="917"/>
      <c r="Q18" s="931"/>
      <c r="R18" s="917"/>
      <c r="S18" s="881"/>
      <c r="T18" s="246"/>
      <c r="U18" s="726"/>
      <c r="V18" s="171"/>
      <c r="W18" s="171"/>
      <c r="X18" s="171"/>
      <c r="Y18" s="171"/>
      <c r="Z18" s="171"/>
      <c r="AA18" s="171"/>
      <c r="AB18" s="171"/>
      <c r="AC18" s="171"/>
      <c r="AD18" s="726"/>
      <c r="AE18" s="171"/>
      <c r="AF18" s="352" t="s">
        <v>5981</v>
      </c>
      <c r="AG18" s="922"/>
      <c r="AH18" s="922"/>
      <c r="AI18" s="922"/>
      <c r="AJ18" s="922"/>
      <c r="AK18" s="236"/>
      <c r="AL18" s="236"/>
      <c r="AM18" s="236"/>
      <c r="AN18" s="888"/>
      <c r="AO18" s="888"/>
      <c r="AP18" s="171"/>
      <c r="AQ18" s="171"/>
      <c r="AR18" s="171"/>
      <c r="AS18" s="171"/>
    </row>
    <row r="19" spans="1:45" s="3" customFormat="1" ht="15.75" customHeight="1" thickTop="1">
      <c r="A19" s="2575" t="s">
        <v>675</v>
      </c>
      <c r="B19" s="408" t="s">
        <v>5982</v>
      </c>
      <c r="C19" s="239" t="s">
        <v>677</v>
      </c>
      <c r="D19" s="239">
        <v>3</v>
      </c>
      <c r="E19" s="621"/>
      <c r="F19" s="621"/>
      <c r="G19" s="621"/>
      <c r="H19" s="621"/>
      <c r="I19" s="621"/>
      <c r="J19" s="621"/>
      <c r="K19" s="621"/>
      <c r="L19" s="621"/>
      <c r="M19" s="1369">
        <f>IFERROR(SUM(E19:L19), 0)</f>
        <v>0</v>
      </c>
      <c r="N19" s="924"/>
      <c r="O19" s="925" t="s">
        <v>5983</v>
      </c>
      <c r="P19" s="917"/>
      <c r="Q19" s="245"/>
      <c r="R19" s="917"/>
      <c r="S19" s="881"/>
      <c r="T19" s="246" t="str">
        <f t="shared" ref="T19:T21" si="10">IF( SUM( V19:AC19 ) = 0, 0, $V$9 )</f>
        <v>Please complete all cells in row</v>
      </c>
      <c r="U19" s="726"/>
      <c r="V19" s="247">
        <f t="shared" ref="V19:V21" si="11" xml:space="preserve"> IF( ISNUMBER(E19), 0, 1 )</f>
        <v>1</v>
      </c>
      <c r="W19" s="247">
        <f t="shared" ref="W19:W21" si="12" xml:space="preserve"> IF( ISNUMBER(F19), 0, 1 )</f>
        <v>1</v>
      </c>
      <c r="X19" s="247">
        <f t="shared" ref="X19:X21" si="13" xml:space="preserve"> IF( ISNUMBER(G19), 0, 1 )</f>
        <v>1</v>
      </c>
      <c r="Y19" s="247">
        <f t="shared" ref="Y19:Y21" si="14" xml:space="preserve"> IF( ISNUMBER(H19), 0, 1 )</f>
        <v>1</v>
      </c>
      <c r="Z19" s="247">
        <f t="shared" ref="Z19:Z21" si="15" xml:space="preserve"> IF( ISNUMBER(I19), 0, 1 )</f>
        <v>1</v>
      </c>
      <c r="AA19" s="247">
        <f t="shared" ref="AA19:AA21" si="16" xml:space="preserve"> IF( ISNUMBER(J19), 0, 1 )</f>
        <v>1</v>
      </c>
      <c r="AB19" s="247">
        <f t="shared" ref="AB19:AB21" si="17" xml:space="preserve"> IF( ISNUMBER(K19), 0, 1 )</f>
        <v>1</v>
      </c>
      <c r="AC19" s="247">
        <f t="shared" ref="AC19:AC21" si="18" xml:space="preserve"> IF( ISNUMBER(L19), 0, 1 )</f>
        <v>1</v>
      </c>
      <c r="AD19" s="726"/>
      <c r="AE19" s="171"/>
      <c r="AF19" s="408" t="s">
        <v>5984</v>
      </c>
      <c r="AG19" s="796" t="s">
        <v>5985</v>
      </c>
      <c r="AH19" s="796" t="s">
        <v>5986</v>
      </c>
      <c r="AI19" s="796" t="s">
        <v>5987</v>
      </c>
      <c r="AJ19" s="796" t="s">
        <v>5988</v>
      </c>
      <c r="AK19" s="796" t="s">
        <v>5989</v>
      </c>
      <c r="AL19" s="796" t="s">
        <v>5990</v>
      </c>
      <c r="AM19" s="796" t="s">
        <v>5991</v>
      </c>
      <c r="AN19" s="796" t="s">
        <v>5992</v>
      </c>
      <c r="AO19" s="373" t="s">
        <v>5993</v>
      </c>
      <c r="AP19" s="171"/>
      <c r="AQ19" s="171"/>
      <c r="AR19" s="171"/>
      <c r="AS19" s="171"/>
    </row>
    <row r="20" spans="1:45" s="3" customFormat="1" ht="15.75" customHeight="1">
      <c r="A20" s="171"/>
      <c r="B20" s="417" t="s">
        <v>5994</v>
      </c>
      <c r="C20" s="248" t="s">
        <v>677</v>
      </c>
      <c r="D20" s="248">
        <v>3</v>
      </c>
      <c r="E20" s="624"/>
      <c r="F20" s="624"/>
      <c r="G20" s="624"/>
      <c r="H20" s="624"/>
      <c r="I20" s="624"/>
      <c r="J20" s="624"/>
      <c r="K20" s="624"/>
      <c r="L20" s="624"/>
      <c r="M20" s="1371">
        <f t="shared" ref="M20:M21" si="19">IFERROR(SUM(E20:L20), 0)</f>
        <v>0</v>
      </c>
      <c r="N20" s="924"/>
      <c r="O20" s="926" t="s">
        <v>5995</v>
      </c>
      <c r="P20" s="917"/>
      <c r="Q20" s="253"/>
      <c r="R20" s="917"/>
      <c r="S20" s="881"/>
      <c r="T20" s="246" t="str">
        <f t="shared" si="10"/>
        <v>Please complete all cells in row</v>
      </c>
      <c r="U20" s="726"/>
      <c r="V20" s="247">
        <f t="shared" si="11"/>
        <v>1</v>
      </c>
      <c r="W20" s="247">
        <f t="shared" si="12"/>
        <v>1</v>
      </c>
      <c r="X20" s="247">
        <f t="shared" si="13"/>
        <v>1</v>
      </c>
      <c r="Y20" s="247">
        <f t="shared" si="14"/>
        <v>1</v>
      </c>
      <c r="Z20" s="247">
        <f t="shared" si="15"/>
        <v>1</v>
      </c>
      <c r="AA20" s="247">
        <f t="shared" si="16"/>
        <v>1</v>
      </c>
      <c r="AB20" s="247">
        <f t="shared" si="17"/>
        <v>1</v>
      </c>
      <c r="AC20" s="247">
        <f t="shared" si="18"/>
        <v>1</v>
      </c>
      <c r="AD20" s="726"/>
      <c r="AE20" s="171"/>
      <c r="AF20" s="417" t="s">
        <v>5996</v>
      </c>
      <c r="AG20" s="797" t="s">
        <v>5997</v>
      </c>
      <c r="AH20" s="797" t="s">
        <v>5998</v>
      </c>
      <c r="AI20" s="797" t="s">
        <v>5999</v>
      </c>
      <c r="AJ20" s="797" t="s">
        <v>6000</v>
      </c>
      <c r="AK20" s="797" t="s">
        <v>6001</v>
      </c>
      <c r="AL20" s="797" t="s">
        <v>6002</v>
      </c>
      <c r="AM20" s="797" t="s">
        <v>6003</v>
      </c>
      <c r="AN20" s="797" t="s">
        <v>6004</v>
      </c>
      <c r="AO20" s="785" t="s">
        <v>6005</v>
      </c>
      <c r="AP20" s="171"/>
      <c r="AQ20" s="171"/>
      <c r="AR20" s="171"/>
      <c r="AS20" s="171"/>
    </row>
    <row r="21" spans="1:45" s="3" customFormat="1" ht="15.75" customHeight="1" thickBot="1">
      <c r="A21" s="2575" t="s">
        <v>773</v>
      </c>
      <c r="B21" s="420" t="s">
        <v>6006</v>
      </c>
      <c r="C21" s="314" t="s">
        <v>677</v>
      </c>
      <c r="D21" s="314">
        <v>3</v>
      </c>
      <c r="E21" s="1413"/>
      <c r="F21" s="1413"/>
      <c r="G21" s="1413"/>
      <c r="H21" s="1413"/>
      <c r="I21" s="1413"/>
      <c r="J21" s="1413"/>
      <c r="K21" s="1413"/>
      <c r="L21" s="1413"/>
      <c r="M21" s="1372">
        <f t="shared" si="19"/>
        <v>0</v>
      </c>
      <c r="N21" s="924"/>
      <c r="O21" s="928" t="s">
        <v>6007</v>
      </c>
      <c r="P21" s="917"/>
      <c r="Q21" s="264"/>
      <c r="R21" s="917"/>
      <c r="S21" s="881"/>
      <c r="T21" s="246" t="str">
        <f t="shared" si="10"/>
        <v>Please complete all cells in row</v>
      </c>
      <c r="U21" s="726"/>
      <c r="V21" s="247">
        <f t="shared" si="11"/>
        <v>1</v>
      </c>
      <c r="W21" s="247">
        <f t="shared" si="12"/>
        <v>1</v>
      </c>
      <c r="X21" s="247">
        <f t="shared" si="13"/>
        <v>1</v>
      </c>
      <c r="Y21" s="247">
        <f t="shared" si="14"/>
        <v>1</v>
      </c>
      <c r="Z21" s="247">
        <f t="shared" si="15"/>
        <v>1</v>
      </c>
      <c r="AA21" s="247">
        <f t="shared" si="16"/>
        <v>1</v>
      </c>
      <c r="AB21" s="247">
        <f t="shared" si="17"/>
        <v>1</v>
      </c>
      <c r="AC21" s="247">
        <f t="shared" si="18"/>
        <v>1</v>
      </c>
      <c r="AD21" s="726"/>
      <c r="AE21" s="171"/>
      <c r="AF21" s="420" t="s">
        <v>6008</v>
      </c>
      <c r="AG21" s="927" t="s">
        <v>6009</v>
      </c>
      <c r="AH21" s="927" t="s">
        <v>6010</v>
      </c>
      <c r="AI21" s="927" t="s">
        <v>6011</v>
      </c>
      <c r="AJ21" s="927" t="s">
        <v>6012</v>
      </c>
      <c r="AK21" s="927" t="s">
        <v>6013</v>
      </c>
      <c r="AL21" s="927" t="s">
        <v>6014</v>
      </c>
      <c r="AM21" s="927" t="s">
        <v>6015</v>
      </c>
      <c r="AN21" s="927" t="s">
        <v>6016</v>
      </c>
      <c r="AO21" s="374" t="s">
        <v>6017</v>
      </c>
      <c r="AP21" s="171"/>
      <c r="AQ21" s="171"/>
      <c r="AR21" s="171"/>
      <c r="AS21" s="171"/>
    </row>
    <row r="22" spans="1:45" s="3" customFormat="1" ht="15.75" customHeight="1" thickTop="1" thickBot="1">
      <c r="A22" s="171"/>
      <c r="B22" s="899"/>
      <c r="C22" s="899"/>
      <c r="D22" s="899"/>
      <c r="E22" s="1417"/>
      <c r="F22" s="1417"/>
      <c r="G22" s="1417"/>
      <c r="H22" s="1417"/>
      <c r="I22" s="1406"/>
      <c r="J22" s="1406"/>
      <c r="K22" s="1406"/>
      <c r="L22" s="1406"/>
      <c r="M22" s="1406"/>
      <c r="N22" s="917"/>
      <c r="O22" s="919"/>
      <c r="P22" s="920"/>
      <c r="Q22" s="921"/>
      <c r="R22" s="920"/>
      <c r="S22" s="882"/>
      <c r="T22" s="246"/>
      <c r="U22" s="726"/>
      <c r="V22" s="171"/>
      <c r="W22" s="171"/>
      <c r="X22" s="171"/>
      <c r="Y22" s="171"/>
      <c r="Z22" s="171"/>
      <c r="AA22" s="171"/>
      <c r="AB22" s="171"/>
      <c r="AC22" s="171"/>
      <c r="AD22" s="726"/>
      <c r="AE22" s="171"/>
      <c r="AF22" s="899"/>
      <c r="AG22" s="899"/>
      <c r="AH22" s="899"/>
      <c r="AI22" s="899"/>
      <c r="AJ22" s="899"/>
      <c r="AK22" s="884"/>
      <c r="AL22" s="884"/>
      <c r="AM22" s="884"/>
      <c r="AN22" s="884"/>
      <c r="AO22" s="884"/>
      <c r="AP22" s="171"/>
      <c r="AQ22" s="171"/>
      <c r="AR22" s="171"/>
      <c r="AS22" s="171"/>
    </row>
    <row r="23" spans="1:45" s="3" customFormat="1" ht="15.75" customHeight="1" thickTop="1" thickBot="1">
      <c r="A23" s="171"/>
      <c r="B23" s="352" t="s">
        <v>6018</v>
      </c>
      <c r="C23" s="353"/>
      <c r="D23" s="353"/>
      <c r="E23" s="1415"/>
      <c r="F23" s="1415"/>
      <c r="G23" s="1415"/>
      <c r="H23" s="1415"/>
      <c r="I23" s="1416"/>
      <c r="J23" s="1416"/>
      <c r="K23" s="1416"/>
      <c r="L23" s="1405"/>
      <c r="M23" s="1405"/>
      <c r="N23" s="884"/>
      <c r="O23" s="308"/>
      <c r="P23" s="916"/>
      <c r="Q23" s="923"/>
      <c r="R23" s="916"/>
      <c r="S23" s="881"/>
      <c r="T23" s="246"/>
      <c r="U23" s="726"/>
      <c r="V23" s="171"/>
      <c r="W23" s="171"/>
      <c r="X23" s="171"/>
      <c r="Y23" s="171"/>
      <c r="Z23" s="171"/>
      <c r="AA23" s="171"/>
      <c r="AB23" s="171"/>
      <c r="AC23" s="171"/>
      <c r="AD23" s="726"/>
      <c r="AE23" s="171"/>
      <c r="AF23" s="352" t="s">
        <v>6019</v>
      </c>
      <c r="AG23" s="922"/>
      <c r="AH23" s="922"/>
      <c r="AI23" s="922"/>
      <c r="AJ23" s="922"/>
      <c r="AK23" s="236"/>
      <c r="AL23" s="236"/>
      <c r="AM23" s="236"/>
      <c r="AN23" s="888"/>
      <c r="AO23" s="888"/>
      <c r="AP23" s="171"/>
      <c r="AQ23" s="171"/>
      <c r="AR23" s="171"/>
      <c r="AS23" s="171"/>
    </row>
    <row r="24" spans="1:45" s="3" customFormat="1" ht="15.75" customHeight="1" thickTop="1">
      <c r="A24" s="2575" t="s">
        <v>675</v>
      </c>
      <c r="B24" s="408" t="s">
        <v>6020</v>
      </c>
      <c r="C24" s="239" t="s">
        <v>677</v>
      </c>
      <c r="D24" s="239">
        <v>3</v>
      </c>
      <c r="E24" s="621"/>
      <c r="F24" s="621"/>
      <c r="G24" s="621"/>
      <c r="H24" s="621"/>
      <c r="I24" s="621"/>
      <c r="J24" s="621"/>
      <c r="K24" s="621"/>
      <c r="L24" s="621"/>
      <c r="M24" s="1369">
        <f>IFERROR(SUM(E24:L24), 0)</f>
        <v>0</v>
      </c>
      <c r="N24" s="924"/>
      <c r="O24" s="925" t="s">
        <v>6021</v>
      </c>
      <c r="P24" s="916"/>
      <c r="Q24" s="245"/>
      <c r="R24" s="916"/>
      <c r="S24" s="881"/>
      <c r="T24" s="246" t="str">
        <f t="shared" ref="T24:T26" si="20">IF( SUM( V24:AC24 ) = 0, 0, $V$9 )</f>
        <v>Please complete all cells in row</v>
      </c>
      <c r="U24" s="726"/>
      <c r="V24" s="247">
        <f t="shared" ref="V24:V26" si="21" xml:space="preserve"> IF( ISNUMBER(E24), 0, 1 )</f>
        <v>1</v>
      </c>
      <c r="W24" s="247">
        <f t="shared" ref="W24:W26" si="22" xml:space="preserve"> IF( ISNUMBER(F24), 0, 1 )</f>
        <v>1</v>
      </c>
      <c r="X24" s="247">
        <f t="shared" ref="X24:X26" si="23" xml:space="preserve"> IF( ISNUMBER(G24), 0, 1 )</f>
        <v>1</v>
      </c>
      <c r="Y24" s="247">
        <f t="shared" ref="Y24:Y26" si="24" xml:space="preserve"> IF( ISNUMBER(H24), 0, 1 )</f>
        <v>1</v>
      </c>
      <c r="Z24" s="247">
        <f t="shared" ref="Z24:Z26" si="25" xml:space="preserve"> IF( ISNUMBER(I24), 0, 1 )</f>
        <v>1</v>
      </c>
      <c r="AA24" s="247">
        <f t="shared" ref="AA24:AA26" si="26" xml:space="preserve"> IF( ISNUMBER(J24), 0, 1 )</f>
        <v>1</v>
      </c>
      <c r="AB24" s="247">
        <f t="shared" ref="AB24:AB26" si="27" xml:space="preserve"> IF( ISNUMBER(K24), 0, 1 )</f>
        <v>1</v>
      </c>
      <c r="AC24" s="247">
        <f t="shared" ref="AC24:AC26" si="28" xml:space="preserve"> IF( ISNUMBER(L24), 0, 1 )</f>
        <v>1</v>
      </c>
      <c r="AD24" s="726"/>
      <c r="AE24" s="171"/>
      <c r="AF24" s="408" t="s">
        <v>6020</v>
      </c>
      <c r="AG24" s="796" t="s">
        <v>6022</v>
      </c>
      <c r="AH24" s="796" t="s">
        <v>6023</v>
      </c>
      <c r="AI24" s="796" t="s">
        <v>6024</v>
      </c>
      <c r="AJ24" s="796" t="s">
        <v>6025</v>
      </c>
      <c r="AK24" s="796" t="s">
        <v>6026</v>
      </c>
      <c r="AL24" s="796" t="s">
        <v>6027</v>
      </c>
      <c r="AM24" s="796" t="s">
        <v>6028</v>
      </c>
      <c r="AN24" s="796" t="s">
        <v>6029</v>
      </c>
      <c r="AO24" s="373" t="s">
        <v>6030</v>
      </c>
      <c r="AP24" s="171"/>
      <c r="AQ24" s="171"/>
      <c r="AR24" s="171"/>
      <c r="AS24" s="171"/>
    </row>
    <row r="25" spans="1:45" s="3" customFormat="1" ht="15.75" customHeight="1">
      <c r="A25" s="171"/>
      <c r="B25" s="417" t="s">
        <v>6031</v>
      </c>
      <c r="C25" s="248" t="s">
        <v>677</v>
      </c>
      <c r="D25" s="248">
        <v>3</v>
      </c>
      <c r="E25" s="624"/>
      <c r="F25" s="624"/>
      <c r="G25" s="624"/>
      <c r="H25" s="624"/>
      <c r="I25" s="624"/>
      <c r="J25" s="624"/>
      <c r="K25" s="624"/>
      <c r="L25" s="624"/>
      <c r="M25" s="1371">
        <f t="shared" ref="M25:M26" si="29">IFERROR(SUM(E25:L25), 0)</f>
        <v>0</v>
      </c>
      <c r="N25" s="924"/>
      <c r="O25" s="926" t="s">
        <v>6032</v>
      </c>
      <c r="P25" s="234"/>
      <c r="Q25" s="253"/>
      <c r="R25" s="234"/>
      <c r="S25" s="881"/>
      <c r="T25" s="246" t="str">
        <f t="shared" si="20"/>
        <v>Please complete all cells in row</v>
      </c>
      <c r="U25" s="726"/>
      <c r="V25" s="247">
        <f t="shared" si="21"/>
        <v>1</v>
      </c>
      <c r="W25" s="247">
        <f t="shared" si="22"/>
        <v>1</v>
      </c>
      <c r="X25" s="247">
        <f t="shared" si="23"/>
        <v>1</v>
      </c>
      <c r="Y25" s="247">
        <f t="shared" si="24"/>
        <v>1</v>
      </c>
      <c r="Z25" s="247">
        <f t="shared" si="25"/>
        <v>1</v>
      </c>
      <c r="AA25" s="247">
        <f t="shared" si="26"/>
        <v>1</v>
      </c>
      <c r="AB25" s="247">
        <f t="shared" si="27"/>
        <v>1</v>
      </c>
      <c r="AC25" s="247">
        <f t="shared" si="28"/>
        <v>1</v>
      </c>
      <c r="AD25" s="726"/>
      <c r="AE25" s="171"/>
      <c r="AF25" s="417" t="s">
        <v>6031</v>
      </c>
      <c r="AG25" s="797" t="s">
        <v>6033</v>
      </c>
      <c r="AH25" s="797" t="s">
        <v>6034</v>
      </c>
      <c r="AI25" s="797" t="s">
        <v>6035</v>
      </c>
      <c r="AJ25" s="797" t="s">
        <v>6036</v>
      </c>
      <c r="AK25" s="797" t="s">
        <v>6037</v>
      </c>
      <c r="AL25" s="797" t="s">
        <v>6038</v>
      </c>
      <c r="AM25" s="797" t="s">
        <v>6039</v>
      </c>
      <c r="AN25" s="797" t="s">
        <v>6040</v>
      </c>
      <c r="AO25" s="785" t="s">
        <v>6041</v>
      </c>
      <c r="AP25" s="171"/>
      <c r="AQ25" s="171"/>
      <c r="AR25" s="171"/>
      <c r="AS25" s="171"/>
    </row>
    <row r="26" spans="1:45" s="3" customFormat="1" ht="16.5" thickBot="1">
      <c r="A26" s="2575" t="s">
        <v>773</v>
      </c>
      <c r="B26" s="420" t="s">
        <v>6042</v>
      </c>
      <c r="C26" s="314" t="s">
        <v>677</v>
      </c>
      <c r="D26" s="314">
        <v>3</v>
      </c>
      <c r="E26" s="1413"/>
      <c r="F26" s="1413"/>
      <c r="G26" s="1413"/>
      <c r="H26" s="1413"/>
      <c r="I26" s="1413"/>
      <c r="J26" s="1413"/>
      <c r="K26" s="1413"/>
      <c r="L26" s="1413"/>
      <c r="M26" s="1372">
        <f t="shared" si="29"/>
        <v>0</v>
      </c>
      <c r="N26" s="924"/>
      <c r="O26" s="928" t="s">
        <v>6043</v>
      </c>
      <c r="P26" s="929"/>
      <c r="Q26" s="264"/>
      <c r="R26" s="929"/>
      <c r="S26" s="881"/>
      <c r="T26" s="246" t="str">
        <f t="shared" si="20"/>
        <v>Please complete all cells in row</v>
      </c>
      <c r="U26" s="726"/>
      <c r="V26" s="247">
        <f t="shared" si="21"/>
        <v>1</v>
      </c>
      <c r="W26" s="247">
        <f t="shared" si="22"/>
        <v>1</v>
      </c>
      <c r="X26" s="247">
        <f t="shared" si="23"/>
        <v>1</v>
      </c>
      <c r="Y26" s="247">
        <f t="shared" si="24"/>
        <v>1</v>
      </c>
      <c r="Z26" s="247">
        <f t="shared" si="25"/>
        <v>1</v>
      </c>
      <c r="AA26" s="247">
        <f t="shared" si="26"/>
        <v>1</v>
      </c>
      <c r="AB26" s="247">
        <f t="shared" si="27"/>
        <v>1</v>
      </c>
      <c r="AC26" s="247">
        <f t="shared" si="28"/>
        <v>1</v>
      </c>
      <c r="AD26" s="726"/>
      <c r="AE26" s="171"/>
      <c r="AF26" s="420" t="s">
        <v>6044</v>
      </c>
      <c r="AG26" s="927" t="s">
        <v>6045</v>
      </c>
      <c r="AH26" s="927" t="s">
        <v>6046</v>
      </c>
      <c r="AI26" s="927" t="s">
        <v>6047</v>
      </c>
      <c r="AJ26" s="927" t="s">
        <v>6048</v>
      </c>
      <c r="AK26" s="927" t="s">
        <v>6049</v>
      </c>
      <c r="AL26" s="927" t="s">
        <v>6050</v>
      </c>
      <c r="AM26" s="927" t="s">
        <v>6051</v>
      </c>
      <c r="AN26" s="927" t="s">
        <v>6052</v>
      </c>
      <c r="AO26" s="374" t="s">
        <v>6053</v>
      </c>
      <c r="AP26" s="171"/>
      <c r="AQ26" s="171"/>
      <c r="AR26" s="171"/>
      <c r="AS26" s="171"/>
    </row>
    <row r="27" spans="1:45" s="3" customFormat="1" ht="15.75" customHeight="1" thickTop="1" thickBot="1">
      <c r="A27" s="171"/>
      <c r="B27" s="324"/>
      <c r="C27" s="324"/>
      <c r="D27" s="324"/>
      <c r="E27" s="1418"/>
      <c r="F27" s="1418"/>
      <c r="G27" s="1418"/>
      <c r="H27" s="1418"/>
      <c r="I27" s="1418"/>
      <c r="J27" s="1418"/>
      <c r="K27" s="1418"/>
      <c r="L27" s="1418"/>
      <c r="M27" s="1418"/>
      <c r="N27" s="924"/>
      <c r="O27" s="149"/>
      <c r="P27" s="917"/>
      <c r="Q27" s="931"/>
      <c r="R27" s="917"/>
      <c r="S27" s="881"/>
      <c r="T27" s="246"/>
      <c r="U27" s="726"/>
      <c r="V27" s="171"/>
      <c r="W27" s="171"/>
      <c r="X27" s="171"/>
      <c r="Y27" s="171"/>
      <c r="Z27" s="171"/>
      <c r="AA27" s="171"/>
      <c r="AB27" s="171"/>
      <c r="AC27" s="171"/>
      <c r="AD27" s="726"/>
      <c r="AE27" s="171"/>
      <c r="AF27" s="324"/>
      <c r="AG27" s="924"/>
      <c r="AH27" s="924"/>
      <c r="AI27" s="924"/>
      <c r="AJ27" s="924"/>
      <c r="AK27" s="924"/>
      <c r="AL27" s="924"/>
      <c r="AM27" s="924"/>
      <c r="AN27" s="924"/>
      <c r="AO27" s="924"/>
      <c r="AP27" s="171"/>
      <c r="AQ27" s="171"/>
      <c r="AR27" s="171"/>
      <c r="AS27" s="171"/>
    </row>
    <row r="28" spans="1:45" s="3" customFormat="1" ht="15.75" customHeight="1" thickTop="1" thickBot="1">
      <c r="A28" s="171"/>
      <c r="B28" s="426" t="s">
        <v>1734</v>
      </c>
      <c r="C28" s="330" t="s">
        <v>677</v>
      </c>
      <c r="D28" s="330">
        <v>3</v>
      </c>
      <c r="E28" s="1359">
        <f>IFERROR(SUM(E10:E16,E19:E21,E24:E26), 0)</f>
        <v>0</v>
      </c>
      <c r="F28" s="1359">
        <f t="shared" ref="F28:L28" si="30">IFERROR(SUM(F10:F16,F19:F21,F24:F26), 0)</f>
        <v>0</v>
      </c>
      <c r="G28" s="1359">
        <f t="shared" si="30"/>
        <v>0</v>
      </c>
      <c r="H28" s="1359">
        <f t="shared" si="30"/>
        <v>0</v>
      </c>
      <c r="I28" s="1359">
        <f t="shared" si="30"/>
        <v>0</v>
      </c>
      <c r="J28" s="1359">
        <f t="shared" si="30"/>
        <v>0</v>
      </c>
      <c r="K28" s="1359">
        <f t="shared" si="30"/>
        <v>0</v>
      </c>
      <c r="L28" s="1359">
        <f t="shared" si="30"/>
        <v>0</v>
      </c>
      <c r="M28" s="1355">
        <f>IFERROR(SUM(M10:M16,M19:M21,M24:M26), 0)</f>
        <v>0</v>
      </c>
      <c r="N28" s="924"/>
      <c r="O28" s="933" t="s">
        <v>6054</v>
      </c>
      <c r="P28" s="917"/>
      <c r="Q28" s="334"/>
      <c r="R28" s="917"/>
      <c r="S28" s="881"/>
      <c r="T28" s="246"/>
      <c r="U28" s="726"/>
      <c r="V28" s="171"/>
      <c r="W28" s="171"/>
      <c r="X28" s="171"/>
      <c r="Y28" s="171"/>
      <c r="Z28" s="171"/>
      <c r="AA28" s="171"/>
      <c r="AB28" s="171"/>
      <c r="AC28" s="171"/>
      <c r="AD28" s="726"/>
      <c r="AE28" s="171"/>
      <c r="AF28" s="426" t="s">
        <v>1734</v>
      </c>
      <c r="AG28" s="868" t="s">
        <v>4230</v>
      </c>
      <c r="AH28" s="868" t="s">
        <v>4231</v>
      </c>
      <c r="AI28" s="868" t="s">
        <v>4232</v>
      </c>
      <c r="AJ28" s="868" t="s">
        <v>4233</v>
      </c>
      <c r="AK28" s="868" t="s">
        <v>4234</v>
      </c>
      <c r="AL28" s="868" t="s">
        <v>4235</v>
      </c>
      <c r="AM28" s="868" t="s">
        <v>4236</v>
      </c>
      <c r="AN28" s="868" t="s">
        <v>4237</v>
      </c>
      <c r="AO28" s="615" t="s">
        <v>6055</v>
      </c>
      <c r="AP28" s="171"/>
      <c r="AQ28" s="171"/>
      <c r="AR28" s="171"/>
      <c r="AS28" s="171"/>
    </row>
    <row r="29" spans="1:45" s="3" customFormat="1" ht="15.75" customHeight="1" thickTop="1" thickBot="1">
      <c r="A29" s="171"/>
      <c r="B29" s="324"/>
      <c r="C29" s="324"/>
      <c r="D29" s="324"/>
      <c r="E29" s="1415"/>
      <c r="F29" s="1415"/>
      <c r="G29" s="1415"/>
      <c r="H29" s="1419"/>
      <c r="I29" s="1418"/>
      <c r="J29" s="1418"/>
      <c r="K29" s="1418"/>
      <c r="L29" s="1418"/>
      <c r="M29" s="1418"/>
      <c r="N29" s="924"/>
      <c r="O29" s="149"/>
      <c r="P29" s="917"/>
      <c r="Q29" s="931"/>
      <c r="R29" s="917"/>
      <c r="S29" s="881"/>
      <c r="T29" s="246"/>
      <c r="U29" s="726"/>
      <c r="V29" s="171"/>
      <c r="W29" s="171"/>
      <c r="X29" s="171"/>
      <c r="Y29" s="171"/>
      <c r="Z29" s="171"/>
      <c r="AA29" s="171"/>
      <c r="AB29" s="171"/>
      <c r="AC29" s="171"/>
      <c r="AD29" s="726"/>
      <c r="AE29" s="171"/>
      <c r="AF29" s="324"/>
      <c r="AG29" s="922"/>
      <c r="AH29" s="922"/>
      <c r="AI29" s="922"/>
      <c r="AJ29" s="324"/>
      <c r="AK29" s="924"/>
      <c r="AL29" s="924"/>
      <c r="AM29" s="924"/>
      <c r="AN29" s="924"/>
      <c r="AO29" s="924"/>
      <c r="AP29" s="171"/>
      <c r="AQ29" s="171"/>
      <c r="AR29" s="171"/>
      <c r="AS29" s="171"/>
    </row>
    <row r="30" spans="1:45" s="3" customFormat="1" ht="15.75" customHeight="1" thickTop="1" thickBot="1">
      <c r="A30" s="171"/>
      <c r="B30" s="352" t="s">
        <v>1168</v>
      </c>
      <c r="C30" s="353"/>
      <c r="D30" s="353"/>
      <c r="E30" s="1415"/>
      <c r="F30" s="1415"/>
      <c r="G30" s="1415"/>
      <c r="H30" s="1415"/>
      <c r="I30" s="1420"/>
      <c r="J30" s="1418"/>
      <c r="K30" s="1418"/>
      <c r="L30" s="1418"/>
      <c r="M30" s="1418"/>
      <c r="N30" s="924"/>
      <c r="O30" s="59"/>
      <c r="P30" s="916"/>
      <c r="Q30" s="923"/>
      <c r="R30" s="916"/>
      <c r="S30" s="881"/>
      <c r="T30" s="246"/>
      <c r="U30" s="726"/>
      <c r="V30" s="171"/>
      <c r="W30" s="171"/>
      <c r="X30" s="171"/>
      <c r="Y30" s="171"/>
      <c r="Z30" s="171"/>
      <c r="AA30" s="171"/>
      <c r="AB30" s="171"/>
      <c r="AC30" s="171"/>
      <c r="AD30" s="726"/>
      <c r="AE30" s="171"/>
      <c r="AF30" s="352" t="s">
        <v>1168</v>
      </c>
      <c r="AG30" s="922"/>
      <c r="AH30" s="922"/>
      <c r="AI30" s="922"/>
      <c r="AJ30" s="922"/>
      <c r="AK30" s="934"/>
      <c r="AL30" s="924"/>
      <c r="AM30" s="924"/>
      <c r="AN30" s="924"/>
      <c r="AO30" s="924"/>
      <c r="AP30" s="171"/>
      <c r="AQ30" s="171"/>
      <c r="AR30" s="171"/>
      <c r="AS30" s="171"/>
    </row>
    <row r="31" spans="1:45" s="3" customFormat="1" ht="15.75" customHeight="1" thickTop="1">
      <c r="A31" s="2575" t="s">
        <v>675</v>
      </c>
      <c r="B31" s="408" t="s">
        <v>6056</v>
      </c>
      <c r="C31" s="239" t="s">
        <v>677</v>
      </c>
      <c r="D31" s="239">
        <v>3</v>
      </c>
      <c r="E31" s="621"/>
      <c r="F31" s="621"/>
      <c r="G31" s="621"/>
      <c r="H31" s="621"/>
      <c r="I31" s="621"/>
      <c r="J31" s="621"/>
      <c r="K31" s="621"/>
      <c r="L31" s="621"/>
      <c r="M31" s="1369">
        <f>IFERROR(SUM(E31:L31), 0)</f>
        <v>0</v>
      </c>
      <c r="N31" s="924"/>
      <c r="O31" s="925" t="s">
        <v>6057</v>
      </c>
      <c r="P31" s="916"/>
      <c r="Q31" s="245"/>
      <c r="R31" s="916"/>
      <c r="S31" s="881"/>
      <c r="T31" s="246" t="str">
        <f t="shared" ref="T31:T32" si="31">IF( SUM( V31:AC31 ) = 0, 0, $V$9 )</f>
        <v>Please complete all cells in row</v>
      </c>
      <c r="U31" s="726"/>
      <c r="V31" s="247">
        <f t="shared" ref="V31:V32" si="32" xml:space="preserve"> IF( ISNUMBER(E31), 0, 1 )</f>
        <v>1</v>
      </c>
      <c r="W31" s="247">
        <f t="shared" ref="W31:W32" si="33" xml:space="preserve"> IF( ISNUMBER(F31), 0, 1 )</f>
        <v>1</v>
      </c>
      <c r="X31" s="247">
        <f t="shared" ref="X31:X32" si="34" xml:space="preserve"> IF( ISNUMBER(G31), 0, 1 )</f>
        <v>1</v>
      </c>
      <c r="Y31" s="247">
        <f t="shared" ref="Y31:Y32" si="35" xml:space="preserve"> IF( ISNUMBER(H31), 0, 1 )</f>
        <v>1</v>
      </c>
      <c r="Z31" s="247">
        <f t="shared" ref="Z31:Z32" si="36" xml:space="preserve"> IF( ISNUMBER(I31), 0, 1 )</f>
        <v>1</v>
      </c>
      <c r="AA31" s="247">
        <f t="shared" ref="AA31:AA32" si="37" xml:space="preserve"> IF( ISNUMBER(J31), 0, 1 )</f>
        <v>1</v>
      </c>
      <c r="AB31" s="247">
        <f t="shared" ref="AB31:AB32" si="38" xml:space="preserve"> IF( ISNUMBER(K31), 0, 1 )</f>
        <v>1</v>
      </c>
      <c r="AC31" s="247">
        <f t="shared" ref="AC31:AC32" si="39" xml:space="preserve"> IF( ISNUMBER(L31), 0, 1 )</f>
        <v>1</v>
      </c>
      <c r="AD31" s="726"/>
      <c r="AE31" s="171"/>
      <c r="AF31" s="408" t="s">
        <v>6056</v>
      </c>
      <c r="AG31" s="796" t="s">
        <v>6058</v>
      </c>
      <c r="AH31" s="796" t="s">
        <v>6059</v>
      </c>
      <c r="AI31" s="796" t="s">
        <v>6060</v>
      </c>
      <c r="AJ31" s="796" t="s">
        <v>6061</v>
      </c>
      <c r="AK31" s="796" t="s">
        <v>6062</v>
      </c>
      <c r="AL31" s="796" t="s">
        <v>6063</v>
      </c>
      <c r="AM31" s="796" t="s">
        <v>6064</v>
      </c>
      <c r="AN31" s="796" t="s">
        <v>6065</v>
      </c>
      <c r="AO31" s="373" t="s">
        <v>6066</v>
      </c>
      <c r="AP31" s="171"/>
      <c r="AQ31" s="171"/>
      <c r="AR31" s="171"/>
      <c r="AS31" s="171"/>
    </row>
    <row r="32" spans="1:45" s="3" customFormat="1" ht="15.75" customHeight="1">
      <c r="A32" s="171"/>
      <c r="B32" s="417" t="s">
        <v>6067</v>
      </c>
      <c r="C32" s="248" t="s">
        <v>677</v>
      </c>
      <c r="D32" s="248">
        <v>3</v>
      </c>
      <c r="E32" s="624"/>
      <c r="F32" s="624"/>
      <c r="G32" s="624"/>
      <c r="H32" s="624"/>
      <c r="I32" s="624"/>
      <c r="J32" s="624"/>
      <c r="K32" s="624"/>
      <c r="L32" s="624"/>
      <c r="M32" s="1371">
        <f t="shared" ref="M32" si="40">IFERROR(SUM(E32:L32), 0)</f>
        <v>0</v>
      </c>
      <c r="N32" s="924"/>
      <c r="O32" s="926" t="s">
        <v>6068</v>
      </c>
      <c r="P32" s="916"/>
      <c r="Q32" s="253"/>
      <c r="R32" s="916"/>
      <c r="S32" s="881"/>
      <c r="T32" s="246" t="str">
        <f t="shared" si="31"/>
        <v>Please complete all cells in row</v>
      </c>
      <c r="U32" s="726"/>
      <c r="V32" s="247">
        <f t="shared" si="32"/>
        <v>1</v>
      </c>
      <c r="W32" s="247">
        <f t="shared" si="33"/>
        <v>1</v>
      </c>
      <c r="X32" s="247">
        <f t="shared" si="34"/>
        <v>1</v>
      </c>
      <c r="Y32" s="247">
        <f t="shared" si="35"/>
        <v>1</v>
      </c>
      <c r="Z32" s="247">
        <f t="shared" si="36"/>
        <v>1</v>
      </c>
      <c r="AA32" s="247">
        <f t="shared" si="37"/>
        <v>1</v>
      </c>
      <c r="AB32" s="247">
        <f t="shared" si="38"/>
        <v>1</v>
      </c>
      <c r="AC32" s="247">
        <f t="shared" si="39"/>
        <v>1</v>
      </c>
      <c r="AD32" s="726"/>
      <c r="AE32" s="171"/>
      <c r="AF32" s="417" t="s">
        <v>6067</v>
      </c>
      <c r="AG32" s="797" t="s">
        <v>6069</v>
      </c>
      <c r="AH32" s="797" t="s">
        <v>6070</v>
      </c>
      <c r="AI32" s="797" t="s">
        <v>6071</v>
      </c>
      <c r="AJ32" s="797" t="s">
        <v>6072</v>
      </c>
      <c r="AK32" s="797" t="s">
        <v>6073</v>
      </c>
      <c r="AL32" s="797" t="s">
        <v>6074</v>
      </c>
      <c r="AM32" s="797" t="s">
        <v>6075</v>
      </c>
      <c r="AN32" s="797" t="s">
        <v>6076</v>
      </c>
      <c r="AO32" s="785" t="s">
        <v>6077</v>
      </c>
      <c r="AP32" s="171"/>
      <c r="AQ32" s="171"/>
      <c r="AR32" s="171"/>
      <c r="AS32" s="171"/>
    </row>
    <row r="33" spans="1:45" s="3" customFormat="1" ht="15.75" customHeight="1" thickBot="1">
      <c r="A33" s="2575" t="s">
        <v>773</v>
      </c>
      <c r="B33" s="420" t="s">
        <v>6078</v>
      </c>
      <c r="C33" s="314" t="s">
        <v>677</v>
      </c>
      <c r="D33" s="314">
        <v>3</v>
      </c>
      <c r="E33" s="1362">
        <f>IFERROR(SUM(E31:E32), 0)</f>
        <v>0</v>
      </c>
      <c r="F33" s="1362">
        <f t="shared" ref="F33:L33" si="41">IFERROR(SUM(F31:F32), 0)</f>
        <v>0</v>
      </c>
      <c r="G33" s="1362">
        <f t="shared" si="41"/>
        <v>0</v>
      </c>
      <c r="H33" s="1362">
        <f t="shared" si="41"/>
        <v>0</v>
      </c>
      <c r="I33" s="1362">
        <f t="shared" si="41"/>
        <v>0</v>
      </c>
      <c r="J33" s="1362">
        <f t="shared" si="41"/>
        <v>0</v>
      </c>
      <c r="K33" s="1362">
        <f t="shared" si="41"/>
        <v>0</v>
      </c>
      <c r="L33" s="1362">
        <f t="shared" si="41"/>
        <v>0</v>
      </c>
      <c r="M33" s="1372">
        <f>IFERROR(SUM(M31:M32), 0)</f>
        <v>0</v>
      </c>
      <c r="N33" s="924"/>
      <c r="O33" s="928" t="s">
        <v>6079</v>
      </c>
      <c r="P33" s="916"/>
      <c r="Q33" s="264"/>
      <c r="R33" s="916"/>
      <c r="S33" s="881"/>
      <c r="T33" s="246"/>
      <c r="U33" s="726"/>
      <c r="V33" s="171"/>
      <c r="W33" s="171"/>
      <c r="X33" s="171"/>
      <c r="Y33" s="171"/>
      <c r="Z33" s="171"/>
      <c r="AA33" s="171"/>
      <c r="AB33" s="171"/>
      <c r="AC33" s="171"/>
      <c r="AD33" s="726"/>
      <c r="AE33" s="171"/>
      <c r="AF33" s="420" t="s">
        <v>6078</v>
      </c>
      <c r="AG33" s="609" t="s">
        <v>4301</v>
      </c>
      <c r="AH33" s="609" t="s">
        <v>4302</v>
      </c>
      <c r="AI33" s="609" t="s">
        <v>4303</v>
      </c>
      <c r="AJ33" s="609" t="s">
        <v>4304</v>
      </c>
      <c r="AK33" s="609" t="s">
        <v>4305</v>
      </c>
      <c r="AL33" s="609" t="s">
        <v>4306</v>
      </c>
      <c r="AM33" s="609" t="s">
        <v>4307</v>
      </c>
      <c r="AN33" s="609" t="s">
        <v>4308</v>
      </c>
      <c r="AO33" s="374" t="s">
        <v>6080</v>
      </c>
      <c r="AP33" s="171"/>
      <c r="AQ33" s="171"/>
      <c r="AR33" s="171"/>
      <c r="AS33" s="171"/>
    </row>
    <row r="34" spans="1:45" s="3" customFormat="1" ht="15.75" customHeight="1" thickTop="1" thickBot="1">
      <c r="A34" s="171"/>
      <c r="B34" s="324"/>
      <c r="C34" s="324"/>
      <c r="D34" s="324"/>
      <c r="E34" s="324"/>
      <c r="F34" s="324"/>
      <c r="G34" s="324"/>
      <c r="H34" s="324"/>
      <c r="I34" s="934"/>
      <c r="J34" s="924"/>
      <c r="K34" s="924"/>
      <c r="L34" s="924"/>
      <c r="M34" s="924"/>
      <c r="N34" s="924"/>
      <c r="O34" s="59"/>
      <c r="P34" s="916"/>
      <c r="Q34" s="923"/>
      <c r="R34" s="916"/>
      <c r="S34" s="881"/>
      <c r="T34" s="246"/>
      <c r="U34" s="726"/>
      <c r="V34" s="171"/>
      <c r="W34" s="171"/>
      <c r="X34" s="171"/>
      <c r="Y34" s="171"/>
      <c r="Z34" s="171"/>
      <c r="AA34" s="171"/>
      <c r="AB34" s="171"/>
      <c r="AC34" s="171"/>
      <c r="AD34" s="726"/>
      <c r="AE34" s="171"/>
      <c r="AF34" s="324"/>
      <c r="AG34" s="324"/>
      <c r="AH34" s="324"/>
      <c r="AI34" s="324"/>
      <c r="AJ34" s="324"/>
      <c r="AK34" s="934"/>
      <c r="AL34" s="924"/>
      <c r="AM34" s="924"/>
      <c r="AN34" s="924"/>
      <c r="AO34" s="924"/>
      <c r="AP34" s="171"/>
      <c r="AQ34" s="171"/>
      <c r="AR34" s="171"/>
      <c r="AS34" s="171"/>
    </row>
    <row r="35" spans="1:45" s="3" customFormat="1" ht="15.75" customHeight="1" thickTop="1" thickBot="1">
      <c r="A35" s="171"/>
      <c r="B35" s="352" t="s">
        <v>6081</v>
      </c>
      <c r="C35" s="353"/>
      <c r="D35" s="353"/>
      <c r="E35" s="922"/>
      <c r="F35" s="922"/>
      <c r="G35" s="922"/>
      <c r="H35" s="922"/>
      <c r="I35" s="924"/>
      <c r="J35" s="924"/>
      <c r="K35" s="924"/>
      <c r="L35" s="924"/>
      <c r="M35" s="924"/>
      <c r="N35" s="924"/>
      <c r="O35" s="149"/>
      <c r="P35" s="917"/>
      <c r="Q35" s="931"/>
      <c r="R35" s="917"/>
      <c r="S35" s="881"/>
      <c r="T35" s="246"/>
      <c r="U35" s="726"/>
      <c r="V35" s="171"/>
      <c r="W35" s="171"/>
      <c r="X35" s="171"/>
      <c r="Y35" s="171"/>
      <c r="Z35" s="171"/>
      <c r="AA35" s="171"/>
      <c r="AB35" s="171"/>
      <c r="AC35" s="171"/>
      <c r="AD35" s="726"/>
      <c r="AE35" s="171"/>
      <c r="AF35" s="352" t="s">
        <v>6081</v>
      </c>
      <c r="AG35" s="922"/>
      <c r="AH35" s="922"/>
      <c r="AI35" s="922"/>
      <c r="AJ35" s="922"/>
      <c r="AK35" s="924"/>
      <c r="AL35" s="924"/>
      <c r="AM35" s="924"/>
      <c r="AN35" s="924"/>
      <c r="AO35" s="924"/>
      <c r="AP35" s="171"/>
      <c r="AQ35" s="171"/>
      <c r="AR35" s="171"/>
      <c r="AS35" s="171"/>
    </row>
    <row r="36" spans="1:45" s="3" customFormat="1" ht="15.75" customHeight="1" thickTop="1" thickBot="1">
      <c r="A36" s="2575" t="s">
        <v>675</v>
      </c>
      <c r="B36" s="426" t="s">
        <v>6082</v>
      </c>
      <c r="C36" s="330" t="s">
        <v>1319</v>
      </c>
      <c r="D36" s="330">
        <v>0</v>
      </c>
      <c r="E36" s="1421"/>
      <c r="F36" s="1421"/>
      <c r="G36" s="1421"/>
      <c r="H36" s="1421"/>
      <c r="I36" s="1421"/>
      <c r="J36" s="1421"/>
      <c r="K36" s="1421"/>
      <c r="L36" s="1421"/>
      <c r="M36" s="1722">
        <f>IFERROR(SUM(E36:L36), 0)</f>
        <v>0</v>
      </c>
      <c r="N36" s="924"/>
      <c r="O36" s="933" t="s">
        <v>6083</v>
      </c>
      <c r="P36" s="916"/>
      <c r="Q36" s="334"/>
      <c r="R36" s="916"/>
      <c r="S36" s="881"/>
      <c r="T36" s="246" t="str">
        <f>IF( SUM( V36:AC36 ) = 0, 0, $V$9 )</f>
        <v>Please complete all cells in row</v>
      </c>
      <c r="U36" s="726"/>
      <c r="V36" s="247">
        <f t="shared" ref="V36" si="42" xml:space="preserve"> IF( ISNUMBER(E36), 0, 1 )</f>
        <v>1</v>
      </c>
      <c r="W36" s="247">
        <f t="shared" ref="W36" si="43" xml:space="preserve"> IF( ISNUMBER(F36), 0, 1 )</f>
        <v>1</v>
      </c>
      <c r="X36" s="247">
        <f t="shared" ref="X36" si="44" xml:space="preserve"> IF( ISNUMBER(G36), 0, 1 )</f>
        <v>1</v>
      </c>
      <c r="Y36" s="247">
        <f t="shared" ref="Y36" si="45" xml:space="preserve"> IF( ISNUMBER(H36), 0, 1 )</f>
        <v>1</v>
      </c>
      <c r="Z36" s="247">
        <f t="shared" ref="Z36" si="46" xml:space="preserve"> IF( ISNUMBER(I36), 0, 1 )</f>
        <v>1</v>
      </c>
      <c r="AA36" s="247">
        <f t="shared" ref="AA36" si="47" xml:space="preserve"> IF( ISNUMBER(J36), 0, 1 )</f>
        <v>1</v>
      </c>
      <c r="AB36" s="247">
        <f t="shared" ref="AB36" si="48" xml:space="preserve"> IF( ISNUMBER(K36), 0, 1 )</f>
        <v>1</v>
      </c>
      <c r="AC36" s="247">
        <f t="shared" ref="AC36" si="49" xml:space="preserve"> IF( ISNUMBER(L36), 0, 1 )</f>
        <v>1</v>
      </c>
      <c r="AD36" s="726"/>
      <c r="AE36" s="171"/>
      <c r="AF36" s="426" t="s">
        <v>6082</v>
      </c>
      <c r="AG36" s="867" t="s">
        <v>6084</v>
      </c>
      <c r="AH36" s="867" t="s">
        <v>6085</v>
      </c>
      <c r="AI36" s="867" t="s">
        <v>6086</v>
      </c>
      <c r="AJ36" s="867" t="s">
        <v>6087</v>
      </c>
      <c r="AK36" s="867" t="s">
        <v>6088</v>
      </c>
      <c r="AL36" s="867" t="s">
        <v>6089</v>
      </c>
      <c r="AM36" s="867" t="s">
        <v>6090</v>
      </c>
      <c r="AN36" s="867" t="s">
        <v>6091</v>
      </c>
      <c r="AO36" s="615" t="s">
        <v>6092</v>
      </c>
      <c r="AP36" s="171"/>
      <c r="AQ36" s="171"/>
      <c r="AR36" s="171"/>
      <c r="AS36" s="171"/>
    </row>
    <row r="37" spans="1:45" ht="15.75" customHeight="1" thickTop="1" thickBot="1">
      <c r="A37" s="171"/>
      <c r="B37" s="372"/>
      <c r="C37" s="81"/>
      <c r="D37" s="81"/>
      <c r="E37" s="81"/>
      <c r="F37" s="81"/>
      <c r="G37" s="81"/>
      <c r="H37" s="81"/>
      <c r="I37" s="308"/>
      <c r="J37" s="308"/>
      <c r="K37" s="308"/>
      <c r="L37" s="308"/>
      <c r="M37" s="308"/>
      <c r="N37" s="308"/>
      <c r="O37" s="308"/>
      <c r="P37" s="909"/>
      <c r="Q37" s="935"/>
      <c r="R37" s="909"/>
      <c r="S37" s="881"/>
      <c r="T37" s="246"/>
      <c r="U37" s="726"/>
      <c r="V37" s="171"/>
      <c r="W37" s="171"/>
      <c r="X37" s="171"/>
      <c r="Y37" s="171"/>
      <c r="Z37" s="171"/>
      <c r="AA37" s="171"/>
      <c r="AB37" s="171"/>
      <c r="AC37" s="171"/>
      <c r="AD37" s="726"/>
      <c r="AE37" s="196"/>
      <c r="AF37" s="372"/>
      <c r="AG37" s="81"/>
      <c r="AH37" s="81"/>
      <c r="AI37" s="81"/>
      <c r="AJ37" s="81"/>
      <c r="AK37" s="308"/>
      <c r="AL37" s="308"/>
      <c r="AM37" s="308"/>
      <c r="AN37" s="308"/>
      <c r="AO37" s="308"/>
      <c r="AP37" s="196"/>
      <c r="AQ37" s="196"/>
      <c r="AR37" s="196"/>
      <c r="AS37" s="196"/>
    </row>
    <row r="38" spans="1:45" ht="15.75" customHeight="1" thickTop="1" thickBot="1">
      <c r="A38" s="171"/>
      <c r="B38" s="352" t="s">
        <v>6093</v>
      </c>
      <c r="C38" s="353"/>
      <c r="D38" s="353"/>
      <c r="E38" s="922"/>
      <c r="F38" s="922"/>
      <c r="G38" s="922"/>
      <c r="H38" s="922"/>
      <c r="I38" s="934"/>
      <c r="J38" s="924"/>
      <c r="K38" s="924"/>
      <c r="L38" s="924"/>
      <c r="M38" s="924"/>
      <c r="N38" s="924"/>
      <c r="O38" s="59"/>
      <c r="P38" s="916"/>
      <c r="Q38" s="923"/>
      <c r="R38" s="909"/>
      <c r="S38" s="881"/>
      <c r="T38" s="246"/>
      <c r="U38" s="726"/>
      <c r="V38" s="171"/>
      <c r="W38" s="171"/>
      <c r="X38" s="171"/>
      <c r="Y38" s="171"/>
      <c r="Z38" s="171"/>
      <c r="AA38" s="171"/>
      <c r="AB38" s="171"/>
      <c r="AC38" s="171"/>
      <c r="AD38" s="726"/>
      <c r="AE38" s="196"/>
      <c r="AF38" s="352" t="s">
        <v>6093</v>
      </c>
      <c r="AG38" s="922"/>
      <c r="AH38" s="922"/>
      <c r="AI38" s="922"/>
      <c r="AJ38" s="922"/>
      <c r="AK38" s="934"/>
      <c r="AL38" s="924"/>
      <c r="AM38" s="924"/>
      <c r="AN38" s="924"/>
      <c r="AO38" s="924"/>
      <c r="AP38" s="932"/>
      <c r="AQ38" s="932"/>
      <c r="AR38" s="196"/>
      <c r="AS38" s="196"/>
    </row>
    <row r="39" spans="1:45" ht="15.75" customHeight="1" thickTop="1">
      <c r="A39" s="2575" t="s">
        <v>675</v>
      </c>
      <c r="B39" s="408" t="s">
        <v>1674</v>
      </c>
      <c r="C39" s="239" t="s">
        <v>677</v>
      </c>
      <c r="D39" s="239">
        <v>3</v>
      </c>
      <c r="E39" s="621"/>
      <c r="F39" s="621"/>
      <c r="G39" s="621"/>
      <c r="H39" s="621"/>
      <c r="I39" s="621"/>
      <c r="J39" s="621"/>
      <c r="K39" s="621"/>
      <c r="L39" s="621"/>
      <c r="M39" s="1369">
        <f t="shared" ref="M39:M40" si="50">IFERROR(SUM(E39:L39), 0)</f>
        <v>0</v>
      </c>
      <c r="N39" s="924"/>
      <c r="O39" s="925" t="s">
        <v>6094</v>
      </c>
      <c r="P39" s="916"/>
      <c r="Q39" s="245"/>
      <c r="R39" s="80"/>
      <c r="S39" s="881"/>
      <c r="T39" s="246" t="str">
        <f t="shared" ref="T39:T40" si="51">IF( SUM( V39:AC39 ) = 0, 0, $V$9 )</f>
        <v>Please complete all cells in row</v>
      </c>
      <c r="U39" s="726"/>
      <c r="V39" s="247">
        <f t="shared" ref="V39:V40" si="52" xml:space="preserve"> IF( ISNUMBER(E39), 0, 1 )</f>
        <v>1</v>
      </c>
      <c r="W39" s="247">
        <f t="shared" ref="W39:W40" si="53" xml:space="preserve"> IF( ISNUMBER(F39), 0, 1 )</f>
        <v>1</v>
      </c>
      <c r="X39" s="247">
        <f t="shared" ref="X39:X40" si="54" xml:space="preserve"> IF( ISNUMBER(G39), 0, 1 )</f>
        <v>1</v>
      </c>
      <c r="Y39" s="247">
        <f t="shared" ref="Y39:Y40" si="55" xml:space="preserve"> IF( ISNUMBER(H39), 0, 1 )</f>
        <v>1</v>
      </c>
      <c r="Z39" s="247">
        <f t="shared" ref="Z39:Z40" si="56" xml:space="preserve"> IF( ISNUMBER(I39), 0, 1 )</f>
        <v>1</v>
      </c>
      <c r="AA39" s="247">
        <f t="shared" ref="AA39:AA40" si="57" xml:space="preserve"> IF( ISNUMBER(J39), 0, 1 )</f>
        <v>1</v>
      </c>
      <c r="AB39" s="247">
        <f t="shared" ref="AB39:AB40" si="58" xml:space="preserve"> IF( ISNUMBER(K39), 0, 1 )</f>
        <v>1</v>
      </c>
      <c r="AC39" s="247">
        <f t="shared" ref="AC39:AC40" si="59" xml:space="preserve"> IF( ISNUMBER(L39), 0, 1 )</f>
        <v>1</v>
      </c>
      <c r="AD39" s="726"/>
      <c r="AE39" s="196"/>
      <c r="AF39" s="408" t="s">
        <v>1674</v>
      </c>
      <c r="AG39" s="796" t="str">
        <f>CONCATENATE(AG10 &amp;"_AMP")</f>
        <v>WWS01001FL_AMP</v>
      </c>
      <c r="AH39" s="796" t="str">
        <f t="shared" ref="AH39:AO39" si="60">CONCATENATE(AH10 &amp;"_AMP")</f>
        <v>WWS01001SWD_AMP</v>
      </c>
      <c r="AI39" s="796" t="str">
        <f t="shared" si="60"/>
        <v>WWS01001HD_AMP</v>
      </c>
      <c r="AJ39" s="796" t="str">
        <f t="shared" si="60"/>
        <v>WWS01001STD_AMP</v>
      </c>
      <c r="AK39" s="796" t="str">
        <f t="shared" si="60"/>
        <v>WWS01001SLT_AMP</v>
      </c>
      <c r="AL39" s="796" t="str">
        <f t="shared" si="60"/>
        <v>WWS01001STP_AMP</v>
      </c>
      <c r="AM39" s="796" t="str">
        <f t="shared" si="60"/>
        <v>WWS01001SDT_AMP</v>
      </c>
      <c r="AN39" s="796" t="str">
        <f t="shared" si="60"/>
        <v>WWS01001SDD_AMP</v>
      </c>
      <c r="AO39" s="373" t="str">
        <f t="shared" si="60"/>
        <v>WWS01001CAS_AMP</v>
      </c>
      <c r="AP39" s="196"/>
      <c r="AQ39" s="196"/>
      <c r="AR39" s="196"/>
      <c r="AS39" s="196"/>
    </row>
    <row r="40" spans="1:45" ht="15.75" customHeight="1" thickBot="1">
      <c r="A40" s="2575" t="s">
        <v>773</v>
      </c>
      <c r="B40" s="420" t="s">
        <v>1681</v>
      </c>
      <c r="C40" s="314" t="s">
        <v>677</v>
      </c>
      <c r="D40" s="314">
        <v>3</v>
      </c>
      <c r="E40" s="1413"/>
      <c r="F40" s="1413"/>
      <c r="G40" s="1413"/>
      <c r="H40" s="1413"/>
      <c r="I40" s="1413"/>
      <c r="J40" s="1413"/>
      <c r="K40" s="1413"/>
      <c r="L40" s="1413"/>
      <c r="M40" s="1372">
        <f t="shared" si="50"/>
        <v>0</v>
      </c>
      <c r="N40" s="924"/>
      <c r="O40" s="928" t="s">
        <v>6095</v>
      </c>
      <c r="P40" s="916"/>
      <c r="Q40" s="264"/>
      <c r="R40" s="80"/>
      <c r="S40" s="881"/>
      <c r="T40" s="246" t="str">
        <f t="shared" si="51"/>
        <v>Please complete all cells in row</v>
      </c>
      <c r="U40" s="726"/>
      <c r="V40" s="247">
        <f t="shared" si="52"/>
        <v>1</v>
      </c>
      <c r="W40" s="247">
        <f t="shared" si="53"/>
        <v>1</v>
      </c>
      <c r="X40" s="247">
        <f t="shared" si="54"/>
        <v>1</v>
      </c>
      <c r="Y40" s="247">
        <f t="shared" si="55"/>
        <v>1</v>
      </c>
      <c r="Z40" s="247">
        <f t="shared" si="56"/>
        <v>1</v>
      </c>
      <c r="AA40" s="247">
        <f t="shared" si="57"/>
        <v>1</v>
      </c>
      <c r="AB40" s="247">
        <f t="shared" si="58"/>
        <v>1</v>
      </c>
      <c r="AC40" s="247">
        <f t="shared" si="59"/>
        <v>1</v>
      </c>
      <c r="AD40" s="726"/>
      <c r="AE40" s="196"/>
      <c r="AF40" s="420" t="s">
        <v>1681</v>
      </c>
      <c r="AG40" s="927" t="str">
        <f>CONCATENATE(AG11 &amp;"_AMP")</f>
        <v>WWS01002FL_AMP</v>
      </c>
      <c r="AH40" s="927" t="str">
        <f t="shared" ref="AH40:AO40" si="61">CONCATENATE(AH11 &amp;"_AMP")</f>
        <v>WWS01002SWD_AMP</v>
      </c>
      <c r="AI40" s="927" t="str">
        <f t="shared" si="61"/>
        <v>WWS01002HD_AMP</v>
      </c>
      <c r="AJ40" s="927" t="str">
        <f t="shared" si="61"/>
        <v>WWS01002STD_AMP</v>
      </c>
      <c r="AK40" s="927" t="str">
        <f t="shared" si="61"/>
        <v>WWS01002SLT_AMP</v>
      </c>
      <c r="AL40" s="927" t="str">
        <f t="shared" si="61"/>
        <v>WWS01002STP_AMP</v>
      </c>
      <c r="AM40" s="927" t="str">
        <f t="shared" si="61"/>
        <v>WWS01002SDT_AMP</v>
      </c>
      <c r="AN40" s="927" t="str">
        <f t="shared" si="61"/>
        <v>WWS01002SDD_AMP</v>
      </c>
      <c r="AO40" s="374" t="str">
        <f t="shared" si="61"/>
        <v>WWS01002CAS_AMP</v>
      </c>
      <c r="AP40" s="196"/>
      <c r="AQ40" s="196"/>
      <c r="AR40" s="196"/>
      <c r="AS40" s="196"/>
    </row>
    <row r="41" spans="1:45" ht="16.5" thickTop="1">
      <c r="A41" s="171"/>
      <c r="B41" s="169"/>
      <c r="C41" s="171"/>
      <c r="D41" s="171"/>
      <c r="E41" s="171"/>
      <c r="F41" s="171"/>
      <c r="G41" s="171"/>
      <c r="H41" s="171"/>
      <c r="I41" s="171"/>
      <c r="J41" s="171"/>
      <c r="K41" s="171"/>
      <c r="L41" s="171"/>
      <c r="M41" s="171"/>
      <c r="N41" s="171"/>
      <c r="O41" s="152"/>
      <c r="P41" s="80"/>
      <c r="R41" s="2575" t="s">
        <v>815</v>
      </c>
      <c r="S41" s="196"/>
      <c r="T41" s="196"/>
      <c r="U41" s="196"/>
      <c r="V41" s="171"/>
      <c r="W41" s="171"/>
      <c r="X41" s="171"/>
      <c r="Y41" s="171"/>
      <c r="Z41" s="171"/>
      <c r="AA41" s="171"/>
      <c r="AB41" s="171"/>
      <c r="AC41" s="171"/>
      <c r="AD41" s="196"/>
      <c r="AE41" s="196"/>
      <c r="AF41" s="196"/>
      <c r="AG41" s="196"/>
      <c r="AH41" s="196"/>
      <c r="AI41" s="196"/>
      <c r="AJ41" s="196"/>
      <c r="AK41" s="196"/>
      <c r="AL41" s="196"/>
      <c r="AM41" s="196"/>
      <c r="AN41" s="196"/>
      <c r="AO41" s="2859" t="s">
        <v>816</v>
      </c>
      <c r="AP41" s="196"/>
      <c r="AQ41" s="196"/>
      <c r="AR41" s="196"/>
      <c r="AS41" s="196"/>
    </row>
    <row r="42" spans="1:45">
      <c r="A42" s="171"/>
      <c r="B42" s="169"/>
      <c r="C42" s="171"/>
      <c r="D42" s="171"/>
      <c r="E42" s="171"/>
      <c r="F42" s="171"/>
      <c r="G42" s="171"/>
      <c r="H42" s="171"/>
      <c r="I42" s="171"/>
      <c r="J42" s="171"/>
      <c r="K42" s="171"/>
      <c r="L42" s="171"/>
      <c r="M42" s="171"/>
      <c r="N42" s="171"/>
      <c r="O42" s="152"/>
      <c r="P42" s="80"/>
      <c r="Q42" s="936"/>
      <c r="R42" s="80"/>
      <c r="S42" s="196"/>
      <c r="T42" s="196"/>
      <c r="U42" s="196"/>
      <c r="V42" s="171"/>
      <c r="W42" s="171"/>
      <c r="X42" s="171"/>
      <c r="Y42" s="171"/>
      <c r="Z42" s="171"/>
      <c r="AA42" s="171"/>
      <c r="AB42" s="171"/>
      <c r="AC42" s="171"/>
      <c r="AD42" s="196"/>
      <c r="AE42" s="196"/>
      <c r="AF42" s="196"/>
      <c r="AG42" s="196"/>
      <c r="AH42" s="196"/>
      <c r="AI42" s="196"/>
      <c r="AJ42" s="196"/>
      <c r="AK42" s="196"/>
      <c r="AL42" s="196"/>
      <c r="AM42" s="196"/>
      <c r="AN42" s="196"/>
      <c r="AO42" s="196"/>
      <c r="AP42" s="196"/>
      <c r="AQ42" s="196"/>
      <c r="AR42" s="196"/>
      <c r="AS42" s="196"/>
    </row>
    <row r="43" spans="1:45">
      <c r="A43" s="171"/>
      <c r="B43" s="169"/>
      <c r="C43" s="171"/>
      <c r="D43" s="171"/>
      <c r="E43" s="171"/>
      <c r="F43" s="171"/>
      <c r="G43" s="171"/>
      <c r="H43" s="171"/>
      <c r="I43" s="171"/>
      <c r="J43" s="171"/>
      <c r="K43" s="171"/>
      <c r="L43" s="171"/>
      <c r="M43" s="171"/>
      <c r="N43" s="171"/>
      <c r="O43" s="152"/>
      <c r="P43" s="80"/>
      <c r="Q43" s="936"/>
      <c r="R43" s="80"/>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61"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opLeftCell="AE2" zoomScale="40" zoomScaleNormal="40" zoomScaleSheetLayoutView="100" workbookViewId="0">
      <selection activeCell="AL14" sqref="AL14"/>
    </sheetView>
  </sheetViews>
  <sheetFormatPr defaultColWidth="9" defaultRowHeight="24" customHeight="1"/>
  <cols>
    <col min="1" max="1" width="12.25" style="196" hidden="1" customWidth="1"/>
    <col min="2" max="2" width="42.125" style="219" customWidth="1"/>
    <col min="3" max="3" width="9.125" style="196" bestFit="1" customWidth="1"/>
    <col min="4" max="4" width="7" style="196" customWidth="1"/>
    <col min="5" max="5" width="5.5" style="196" customWidth="1"/>
    <col min="6" max="6" width="7.125" style="2149" bestFit="1" customWidth="1"/>
    <col min="7" max="8" width="8.625" style="2149" customWidth="1"/>
    <col min="9" max="10" width="12.125" style="2149" customWidth="1"/>
    <col min="11" max="11" width="8.625" style="2149" customWidth="1"/>
    <col min="12" max="12" width="9.125" style="2149" customWidth="1"/>
    <col min="13" max="16" width="12.5" style="2149" customWidth="1"/>
    <col min="17" max="18" width="10.125" style="2149" customWidth="1"/>
    <col min="19" max="19" width="7.125" style="2149" bestFit="1" customWidth="1"/>
    <col min="20" max="21" width="8.625" style="2149" customWidth="1"/>
    <col min="22" max="23" width="12.125" style="2149" customWidth="1"/>
    <col min="24" max="24" width="8.625" style="2149" customWidth="1"/>
    <col min="25" max="25" width="9.125" style="2149" customWidth="1"/>
    <col min="26" max="26" width="8.125" style="2149" customWidth="1"/>
    <col min="27" max="27" width="10.125" style="2149" customWidth="1"/>
    <col min="28" max="30" width="19.125" style="2149" customWidth="1"/>
    <col min="31" max="31" width="6.625" style="196" customWidth="1"/>
    <col min="32" max="32" width="9.125" style="196" bestFit="1" customWidth="1"/>
    <col min="33" max="33" width="1.625" style="196" customWidth="1"/>
    <col min="34" max="34" width="22.5" style="196" customWidth="1"/>
    <col min="35" max="35" width="1.625" style="196" hidden="1" customWidth="1"/>
    <col min="36" max="36" width="1.625" style="196" customWidth="1"/>
    <col min="37" max="37" width="19.625" style="196" bestFit="1" customWidth="1"/>
    <col min="38" max="38" width="1.625" style="196" customWidth="1"/>
    <col min="39" max="59" width="6.125" style="196" hidden="1" customWidth="1"/>
    <col min="60" max="61" width="1.625" style="196" customWidth="1"/>
    <col min="62" max="62" width="36.125" style="196" customWidth="1"/>
    <col min="63" max="63" width="6.625" style="196" bestFit="1" customWidth="1"/>
    <col min="64" max="85" width="17.625" style="196" customWidth="1"/>
    <col min="86" max="88" width="17.625" style="2149" customWidth="1"/>
    <col min="89" max="16384" width="9" style="196"/>
  </cols>
  <sheetData>
    <row r="1" spans="1:88" s="348" customFormat="1" ht="29.25" customHeight="1">
      <c r="B1" s="498" t="s">
        <v>6096</v>
      </c>
      <c r="C1" s="498"/>
      <c r="D1" s="498"/>
      <c r="E1" s="498"/>
      <c r="F1" s="2109"/>
      <c r="G1" s="2109"/>
      <c r="H1" s="2109"/>
      <c r="I1" s="2109"/>
      <c r="J1" s="2109"/>
      <c r="K1" s="2109"/>
      <c r="L1" s="2109"/>
      <c r="M1" s="2109"/>
      <c r="N1" s="2109"/>
      <c r="O1" s="2109"/>
      <c r="P1" s="2109"/>
      <c r="Q1" s="2109"/>
      <c r="R1" s="2109"/>
      <c r="S1" s="2109"/>
      <c r="T1" s="2109"/>
      <c r="U1" s="2109"/>
      <c r="V1" s="2109"/>
      <c r="W1" s="2109"/>
      <c r="X1" s="2109"/>
      <c r="Y1" s="2109"/>
      <c r="Z1" s="2109"/>
      <c r="AA1" s="2109"/>
      <c r="AB1" s="2109"/>
      <c r="AC1" s="2109"/>
      <c r="AD1" s="2109"/>
      <c r="AE1" s="3225"/>
      <c r="AF1" s="3225"/>
      <c r="AG1" s="196"/>
      <c r="AH1" s="196"/>
      <c r="AI1" s="196"/>
      <c r="AJ1" s="304"/>
      <c r="AK1" s="984"/>
      <c r="AL1" s="939"/>
      <c r="BH1" s="723"/>
      <c r="BJ1" s="498" t="s">
        <v>656</v>
      </c>
      <c r="BK1" s="498"/>
      <c r="BL1" s="498"/>
      <c r="BM1" s="498"/>
      <c r="BN1" s="498"/>
      <c r="BO1" s="498"/>
      <c r="BP1" s="498"/>
      <c r="BQ1" s="498"/>
      <c r="BR1" s="498"/>
      <c r="BS1" s="498"/>
      <c r="BT1" s="498"/>
      <c r="BU1" s="498"/>
      <c r="BV1" s="498"/>
      <c r="BW1" s="498"/>
      <c r="BX1" s="498"/>
      <c r="BY1" s="498"/>
      <c r="BZ1" s="498"/>
      <c r="CA1" s="498"/>
      <c r="CB1" s="498"/>
      <c r="CC1" s="498"/>
      <c r="CD1" s="498"/>
      <c r="CE1" s="498"/>
      <c r="CF1" s="498"/>
      <c r="CG1" s="498"/>
      <c r="CH1" s="2109"/>
      <c r="CI1" s="2109"/>
      <c r="CJ1" s="2109"/>
    </row>
    <row r="2" spans="1:88" s="348" customFormat="1" ht="29.25" customHeight="1">
      <c r="B2" s="498" t="str">
        <f>SelectCompany!B4</f>
        <v>South West Water (whole area)</v>
      </c>
      <c r="C2" s="349"/>
      <c r="D2" s="349"/>
      <c r="E2" s="349"/>
      <c r="F2" s="2110"/>
      <c r="G2" s="2110"/>
      <c r="H2" s="2110"/>
      <c r="I2" s="2110"/>
      <c r="J2" s="2110"/>
      <c r="K2" s="2110"/>
      <c r="L2" s="2110"/>
      <c r="M2" s="2110"/>
      <c r="N2" s="2110"/>
      <c r="O2" s="2110"/>
      <c r="P2" s="2110"/>
      <c r="Q2" s="2110"/>
      <c r="R2" s="2110"/>
      <c r="S2" s="2110"/>
      <c r="T2" s="2110"/>
      <c r="U2" s="2110"/>
      <c r="V2" s="2110"/>
      <c r="W2" s="2110"/>
      <c r="X2" s="2110"/>
      <c r="Y2" s="2110"/>
      <c r="Z2" s="2110"/>
      <c r="AA2" s="2110"/>
      <c r="AB2" s="2110"/>
      <c r="AC2" s="2110"/>
      <c r="AD2" s="2110"/>
      <c r="AE2" s="349"/>
      <c r="AF2" s="349"/>
      <c r="AG2" s="196"/>
      <c r="AH2" s="196"/>
      <c r="AI2" s="196"/>
      <c r="AJ2" s="304"/>
      <c r="AK2" s="984"/>
      <c r="AL2" s="939"/>
      <c r="BH2" s="723"/>
      <c r="BJ2" s="498"/>
      <c r="BK2" s="349"/>
      <c r="BL2" s="470"/>
      <c r="BM2" s="470"/>
      <c r="BN2" s="470"/>
      <c r="BO2" s="470"/>
      <c r="BP2" s="470"/>
      <c r="BQ2" s="470"/>
      <c r="BR2" s="470"/>
      <c r="BS2" s="470"/>
      <c r="BT2" s="470"/>
      <c r="BU2" s="470"/>
      <c r="BV2" s="470"/>
      <c r="BW2" s="470"/>
      <c r="BX2" s="470"/>
      <c r="BY2" s="470"/>
      <c r="BZ2" s="470"/>
      <c r="CA2" s="470"/>
      <c r="CB2" s="470"/>
      <c r="CC2" s="470"/>
      <c r="CD2" s="470"/>
      <c r="CE2" s="470"/>
      <c r="CF2" s="470"/>
      <c r="CG2" s="470"/>
      <c r="CH2" s="2110"/>
      <c r="CI2" s="2110"/>
      <c r="CJ2" s="2110"/>
    </row>
    <row r="3" spans="1:88" ht="45.75" customHeight="1">
      <c r="B3" s="3386" t="s">
        <v>6097</v>
      </c>
      <c r="C3" s="3386"/>
      <c r="D3" s="3386"/>
      <c r="E3" s="3386"/>
      <c r="F3" s="3386"/>
      <c r="G3" s="3386"/>
      <c r="H3" s="3386"/>
      <c r="I3" s="3386"/>
      <c r="J3" s="3386"/>
      <c r="K3" s="3386"/>
      <c r="L3" s="3386"/>
      <c r="M3" s="3386"/>
      <c r="N3" s="3386"/>
      <c r="O3" s="3386"/>
      <c r="P3" s="3386"/>
      <c r="Q3" s="3386"/>
      <c r="R3" s="3386"/>
      <c r="S3" s="3386"/>
      <c r="T3" s="3386"/>
      <c r="U3" s="3386"/>
      <c r="V3" s="3386"/>
      <c r="W3" s="3386"/>
      <c r="X3" s="3386"/>
      <c r="Y3" s="3386"/>
      <c r="Z3" s="3386"/>
      <c r="AA3" s="3386"/>
      <c r="AB3" s="3386"/>
      <c r="AC3" s="3386"/>
      <c r="AD3" s="3386"/>
      <c r="AE3" s="3386"/>
      <c r="AF3" s="3386"/>
      <c r="AG3" s="3386"/>
      <c r="AH3" s="3386"/>
      <c r="AI3" s="222"/>
      <c r="AJ3" s="985"/>
      <c r="AK3" s="229"/>
      <c r="AL3" s="304"/>
      <c r="BH3" s="322"/>
      <c r="BJ3" s="3386" t="s">
        <v>6097</v>
      </c>
      <c r="BK3" s="3386"/>
      <c r="BL3" s="3386"/>
      <c r="BM3" s="3386"/>
      <c r="BN3" s="3386"/>
      <c r="BO3" s="3386"/>
      <c r="BP3" s="3386"/>
      <c r="BQ3" s="3386"/>
      <c r="BR3" s="3386"/>
      <c r="BS3" s="3386"/>
      <c r="BT3" s="3386"/>
      <c r="BU3" s="3386"/>
      <c r="BV3" s="3386"/>
      <c r="BW3" s="3386"/>
      <c r="BX3" s="3386"/>
      <c r="BY3" s="3386"/>
      <c r="BZ3" s="3386"/>
      <c r="CA3" s="3386"/>
      <c r="CB3" s="3386"/>
      <c r="CC3" s="3386"/>
      <c r="CD3" s="3386"/>
      <c r="CE3" s="3386"/>
      <c r="CF3" s="3386"/>
      <c r="CG3" s="3386"/>
      <c r="CH3" s="3386"/>
      <c r="CI3" s="3386"/>
      <c r="CJ3" s="3386"/>
    </row>
    <row r="4" spans="1:88" ht="15" customHeight="1" thickBot="1">
      <c r="B4" s="941"/>
      <c r="C4" s="941"/>
      <c r="D4" s="941"/>
      <c r="E4" s="941"/>
      <c r="F4" s="2111"/>
      <c r="G4" s="2111"/>
      <c r="H4" s="2111"/>
      <c r="I4" s="2111"/>
      <c r="J4" s="2111"/>
      <c r="K4" s="2111"/>
      <c r="L4" s="2111"/>
      <c r="M4" s="2111"/>
      <c r="N4" s="2111"/>
      <c r="O4" s="2111"/>
      <c r="P4" s="2111"/>
      <c r="Q4" s="2111"/>
      <c r="R4" s="2111"/>
      <c r="S4" s="2111"/>
      <c r="T4" s="2111"/>
      <c r="U4" s="2111"/>
      <c r="V4" s="2111"/>
      <c r="W4" s="2111"/>
      <c r="X4" s="2111"/>
      <c r="Y4" s="2111"/>
      <c r="Z4" s="2111"/>
      <c r="AA4" s="2111"/>
      <c r="AB4" s="2111"/>
      <c r="AC4" s="2111"/>
      <c r="AD4" s="2111"/>
      <c r="AE4" s="725"/>
      <c r="AF4" s="222"/>
      <c r="AG4" s="222"/>
      <c r="AH4" s="222"/>
      <c r="AI4" s="222"/>
      <c r="AJ4" s="985"/>
      <c r="AK4" s="229"/>
      <c r="AL4" s="304"/>
      <c r="BH4" s="322"/>
      <c r="BJ4" s="941"/>
      <c r="BK4" s="941"/>
      <c r="BL4" s="941"/>
      <c r="BM4" s="941"/>
      <c r="BN4" s="941"/>
      <c r="BO4" s="941"/>
      <c r="BP4" s="941"/>
      <c r="BQ4" s="941"/>
      <c r="BR4" s="941"/>
      <c r="BS4" s="941"/>
      <c r="BT4" s="941"/>
      <c r="BU4" s="941"/>
      <c r="BV4" s="941"/>
      <c r="BW4" s="941"/>
      <c r="BX4" s="941"/>
      <c r="BY4" s="941"/>
      <c r="BZ4" s="941"/>
      <c r="CA4" s="941"/>
      <c r="CB4" s="941"/>
      <c r="CC4" s="941"/>
      <c r="CD4" s="941"/>
      <c r="CE4" s="941"/>
      <c r="CF4" s="941"/>
      <c r="CG4" s="941"/>
      <c r="CH4" s="2111"/>
      <c r="CI4" s="2111"/>
      <c r="CJ4" s="2111"/>
    </row>
    <row r="5" spans="1:88" s="171" customFormat="1" ht="39" customHeight="1" thickTop="1" thickBot="1">
      <c r="B5" s="3421" t="s">
        <v>6098</v>
      </c>
      <c r="C5" s="3421"/>
      <c r="D5" s="3395" t="s">
        <v>661</v>
      </c>
      <c r="E5" s="3395" t="s">
        <v>662</v>
      </c>
      <c r="F5" s="3424" t="s">
        <v>6099</v>
      </c>
      <c r="G5" s="3425"/>
      <c r="H5" s="3425"/>
      <c r="I5" s="3425"/>
      <c r="J5" s="3425"/>
      <c r="K5" s="3425"/>
      <c r="L5" s="3425"/>
      <c r="M5" s="3425"/>
      <c r="N5" s="3426"/>
      <c r="O5" s="3424" t="s">
        <v>6100</v>
      </c>
      <c r="P5" s="3425"/>
      <c r="Q5" s="3426"/>
      <c r="R5" s="3427" t="s">
        <v>6101</v>
      </c>
      <c r="S5" s="3430" t="s">
        <v>6102</v>
      </c>
      <c r="T5" s="3430"/>
      <c r="U5" s="3430"/>
      <c r="V5" s="3430"/>
      <c r="W5" s="3430"/>
      <c r="X5" s="3430"/>
      <c r="Y5" s="3430"/>
      <c r="Z5" s="3430"/>
      <c r="AA5" s="3430"/>
      <c r="AB5" s="3430" t="s">
        <v>6103</v>
      </c>
      <c r="AC5" s="3430" t="s">
        <v>6104</v>
      </c>
      <c r="AD5" s="3431" t="s">
        <v>6105</v>
      </c>
      <c r="AE5" s="656"/>
      <c r="AF5" s="3363" t="s">
        <v>666</v>
      </c>
      <c r="AG5" s="222"/>
      <c r="AH5" s="3363" t="s">
        <v>667</v>
      </c>
      <c r="AI5" s="222"/>
      <c r="AJ5" s="985"/>
      <c r="AK5" s="234"/>
      <c r="AL5" s="942"/>
      <c r="BH5" s="726"/>
      <c r="BJ5" s="3421" t="s">
        <v>6098</v>
      </c>
      <c r="BK5" s="3421"/>
      <c r="BL5" s="3430" t="s">
        <v>6099</v>
      </c>
      <c r="BM5" s="3430"/>
      <c r="BN5" s="3430"/>
      <c r="BO5" s="3430"/>
      <c r="BP5" s="3430"/>
      <c r="BQ5" s="3430"/>
      <c r="BR5" s="3430"/>
      <c r="BS5" s="3430"/>
      <c r="BT5" s="3430"/>
      <c r="BU5" s="3438" t="s">
        <v>6100</v>
      </c>
      <c r="BV5" s="3439"/>
      <c r="BW5" s="3440"/>
      <c r="BX5" s="3441" t="s">
        <v>6101</v>
      </c>
      <c r="BY5" s="3430" t="s">
        <v>6102</v>
      </c>
      <c r="BZ5" s="3430"/>
      <c r="CA5" s="3430"/>
      <c r="CB5" s="3430"/>
      <c r="CC5" s="3430"/>
      <c r="CD5" s="3430"/>
      <c r="CE5" s="3430"/>
      <c r="CF5" s="3430"/>
      <c r="CG5" s="3430"/>
      <c r="CH5" s="3430" t="s">
        <v>6103</v>
      </c>
      <c r="CI5" s="3430" t="s">
        <v>6104</v>
      </c>
      <c r="CJ5" s="3431" t="s">
        <v>6105</v>
      </c>
    </row>
    <row r="6" spans="1:88" s="171" customFormat="1" ht="42" customHeight="1" thickTop="1" thickBot="1">
      <c r="B6" s="3421"/>
      <c r="C6" s="3421"/>
      <c r="D6" s="3395"/>
      <c r="E6" s="3395"/>
      <c r="F6" s="3432" t="s">
        <v>5904</v>
      </c>
      <c r="G6" s="3432"/>
      <c r="H6" s="3432"/>
      <c r="I6" s="3432"/>
      <c r="J6" s="3432"/>
      <c r="K6" s="3433" t="s">
        <v>1596</v>
      </c>
      <c r="L6" s="3433"/>
      <c r="M6" s="3433"/>
      <c r="N6" s="3437" t="s">
        <v>891</v>
      </c>
      <c r="O6" s="3437" t="s">
        <v>6106</v>
      </c>
      <c r="P6" s="3437" t="s">
        <v>6107</v>
      </c>
      <c r="Q6" s="3433" t="s">
        <v>891</v>
      </c>
      <c r="R6" s="3428"/>
      <c r="S6" s="3432" t="s">
        <v>5904</v>
      </c>
      <c r="T6" s="3432"/>
      <c r="U6" s="3432"/>
      <c r="V6" s="3432"/>
      <c r="W6" s="3432"/>
      <c r="X6" s="3433" t="s">
        <v>1596</v>
      </c>
      <c r="Y6" s="3433"/>
      <c r="Z6" s="3433"/>
      <c r="AA6" s="3433" t="s">
        <v>891</v>
      </c>
      <c r="AB6" s="3430"/>
      <c r="AC6" s="3430"/>
      <c r="AD6" s="3431"/>
      <c r="AE6" s="81"/>
      <c r="AF6" s="3363"/>
      <c r="AG6" s="515"/>
      <c r="AH6" s="3363"/>
      <c r="AI6" s="515"/>
      <c r="AJ6" s="986"/>
      <c r="AK6" s="234"/>
      <c r="AL6" s="942"/>
      <c r="BH6" s="726"/>
      <c r="BJ6" s="3421"/>
      <c r="BK6" s="3421"/>
      <c r="BL6" s="3432" t="s">
        <v>5904</v>
      </c>
      <c r="BM6" s="3432"/>
      <c r="BN6" s="3432"/>
      <c r="BO6" s="3432"/>
      <c r="BP6" s="3432"/>
      <c r="BQ6" s="3433" t="s">
        <v>1596</v>
      </c>
      <c r="BR6" s="3433"/>
      <c r="BS6" s="3433"/>
      <c r="BT6" s="3433" t="s">
        <v>891</v>
      </c>
      <c r="BU6" s="3435" t="s">
        <v>6106</v>
      </c>
      <c r="BV6" s="3435" t="s">
        <v>6107</v>
      </c>
      <c r="BW6" s="3435" t="s">
        <v>891</v>
      </c>
      <c r="BX6" s="3442"/>
      <c r="BY6" s="3432" t="s">
        <v>5904</v>
      </c>
      <c r="BZ6" s="3432"/>
      <c r="CA6" s="3432"/>
      <c r="CB6" s="3432"/>
      <c r="CC6" s="3432"/>
      <c r="CD6" s="3433" t="s">
        <v>1596</v>
      </c>
      <c r="CE6" s="3433"/>
      <c r="CF6" s="3433"/>
      <c r="CG6" s="3433" t="s">
        <v>891</v>
      </c>
      <c r="CH6" s="3430"/>
      <c r="CI6" s="3430"/>
      <c r="CJ6" s="3431"/>
    </row>
    <row r="7" spans="1:88" s="171" customFormat="1" ht="51.75" customHeight="1" thickTop="1" thickBot="1">
      <c r="A7" s="2423" t="s">
        <v>669</v>
      </c>
      <c r="B7" s="3422"/>
      <c r="C7" s="3422"/>
      <c r="D7" s="3423"/>
      <c r="E7" s="3423"/>
      <c r="F7" s="2112" t="s">
        <v>4221</v>
      </c>
      <c r="G7" s="2112" t="s">
        <v>4222</v>
      </c>
      <c r="H7" s="2112" t="s">
        <v>4223</v>
      </c>
      <c r="I7" s="2112" t="s">
        <v>4224</v>
      </c>
      <c r="J7" s="2112" t="s">
        <v>4526</v>
      </c>
      <c r="K7" s="2112" t="s">
        <v>4226</v>
      </c>
      <c r="L7" s="2112" t="s">
        <v>4227</v>
      </c>
      <c r="M7" s="2112" t="s">
        <v>4228</v>
      </c>
      <c r="N7" s="3429"/>
      <c r="O7" s="3429"/>
      <c r="P7" s="3429"/>
      <c r="Q7" s="3434"/>
      <c r="R7" s="3429"/>
      <c r="S7" s="2112" t="s">
        <v>4221</v>
      </c>
      <c r="T7" s="2112" t="s">
        <v>4222</v>
      </c>
      <c r="U7" s="2112" t="s">
        <v>4223</v>
      </c>
      <c r="V7" s="2112" t="s">
        <v>4224</v>
      </c>
      <c r="W7" s="2112" t="s">
        <v>4526</v>
      </c>
      <c r="X7" s="2112" t="s">
        <v>4226</v>
      </c>
      <c r="Y7" s="2112" t="s">
        <v>4227</v>
      </c>
      <c r="Z7" s="2112" t="s">
        <v>4228</v>
      </c>
      <c r="AA7" s="3434"/>
      <c r="AB7" s="2112" t="s">
        <v>891</v>
      </c>
      <c r="AC7" s="2112" t="s">
        <v>891</v>
      </c>
      <c r="AD7" s="2113" t="s">
        <v>891</v>
      </c>
      <c r="AE7" s="81"/>
      <c r="AF7" s="3381"/>
      <c r="AG7" s="987"/>
      <c r="AH7" s="3381"/>
      <c r="AI7" s="987"/>
      <c r="AJ7" s="988"/>
      <c r="AK7" s="1830" t="s">
        <v>658</v>
      </c>
      <c r="AL7" s="942"/>
      <c r="BH7" s="726"/>
      <c r="BJ7" s="3422"/>
      <c r="BK7" s="3422"/>
      <c r="BL7" s="2112" t="s">
        <v>4221</v>
      </c>
      <c r="BM7" s="2112" t="s">
        <v>4222</v>
      </c>
      <c r="BN7" s="2112" t="s">
        <v>4223</v>
      </c>
      <c r="BO7" s="2112" t="s">
        <v>4224</v>
      </c>
      <c r="BP7" s="2112" t="s">
        <v>4526</v>
      </c>
      <c r="BQ7" s="2112" t="s">
        <v>4226</v>
      </c>
      <c r="BR7" s="2112" t="s">
        <v>4227</v>
      </c>
      <c r="BS7" s="2112" t="s">
        <v>4228</v>
      </c>
      <c r="BT7" s="3434"/>
      <c r="BU7" s="3436"/>
      <c r="BV7" s="3436"/>
      <c r="BW7" s="3436"/>
      <c r="BX7" s="3436"/>
      <c r="BY7" s="2112" t="s">
        <v>4221</v>
      </c>
      <c r="BZ7" s="2112" t="s">
        <v>4222</v>
      </c>
      <c r="CA7" s="2112" t="s">
        <v>4223</v>
      </c>
      <c r="CB7" s="2112" t="s">
        <v>4224</v>
      </c>
      <c r="CC7" s="2112" t="s">
        <v>4526</v>
      </c>
      <c r="CD7" s="2112" t="s">
        <v>4226</v>
      </c>
      <c r="CE7" s="2112" t="s">
        <v>4227</v>
      </c>
      <c r="CF7" s="2112" t="s">
        <v>4228</v>
      </c>
      <c r="CG7" s="3434"/>
      <c r="CH7" s="2112" t="s">
        <v>891</v>
      </c>
      <c r="CI7" s="2112" t="s">
        <v>891</v>
      </c>
      <c r="CJ7" s="2113" t="s">
        <v>891</v>
      </c>
    </row>
    <row r="8" spans="1:88" s="171" customFormat="1" ht="15" customHeight="1" thickTop="1" thickBot="1">
      <c r="A8" s="2571" t="s">
        <v>673</v>
      </c>
      <c r="C8" s="884"/>
      <c r="D8" s="884"/>
      <c r="E8" s="884"/>
      <c r="F8" s="2114"/>
      <c r="G8" s="2114"/>
      <c r="H8" s="2114"/>
      <c r="I8" s="2114"/>
      <c r="J8" s="2114"/>
      <c r="K8" s="2114"/>
      <c r="L8" s="2114"/>
      <c r="M8" s="2114"/>
      <c r="N8" s="2114"/>
      <c r="O8" s="2200"/>
      <c r="P8" s="2200"/>
      <c r="Q8" s="2200"/>
      <c r="R8" s="2200"/>
      <c r="S8" s="2114"/>
      <c r="T8" s="2114"/>
      <c r="U8" s="2114"/>
      <c r="V8" s="2114"/>
      <c r="W8" s="2114"/>
      <c r="X8" s="2114"/>
      <c r="Y8" s="2114"/>
      <c r="Z8" s="2114"/>
      <c r="AA8" s="2114"/>
      <c r="AB8" s="2114"/>
      <c r="AC8" s="2114"/>
      <c r="AD8" s="2114"/>
      <c r="AE8" s="884"/>
      <c r="AF8" s="884"/>
      <c r="AG8" s="944"/>
      <c r="AH8" s="944"/>
      <c r="AI8" s="944"/>
      <c r="AJ8" s="989"/>
      <c r="AK8" s="234"/>
      <c r="AL8" s="942"/>
      <c r="AM8" s="3232" t="s">
        <v>659</v>
      </c>
      <c r="AN8" s="3232"/>
      <c r="AO8" s="3232"/>
      <c r="AP8" s="3232"/>
      <c r="AQ8" s="3232"/>
      <c r="AR8" s="3232"/>
      <c r="AS8" s="3232"/>
      <c r="AT8" s="3232"/>
      <c r="AU8" s="3232"/>
      <c r="AV8" s="3232"/>
      <c r="AW8" s="3232"/>
      <c r="AX8" s="3232"/>
      <c r="AY8" s="3232"/>
      <c r="AZ8" s="3232"/>
      <c r="BA8" s="3232"/>
      <c r="BB8" s="3232"/>
      <c r="BC8" s="3232"/>
      <c r="BD8" s="3232"/>
      <c r="BE8" s="3232"/>
      <c r="BF8" s="3232"/>
      <c r="BG8" s="3232"/>
      <c r="BH8" s="726"/>
      <c r="BJ8" s="884"/>
      <c r="BK8" s="884"/>
      <c r="BL8" s="2896" t="s">
        <v>820</v>
      </c>
      <c r="BM8" s="2114"/>
      <c r="BN8" s="2114"/>
      <c r="BO8" s="2114"/>
      <c r="BP8" s="2114"/>
      <c r="BQ8" s="2114"/>
      <c r="BR8" s="2114"/>
      <c r="BS8" s="2114"/>
      <c r="BT8" s="2114"/>
      <c r="BU8" s="2200"/>
      <c r="BV8" s="2200"/>
      <c r="BW8" s="2200"/>
      <c r="BX8" s="2200"/>
      <c r="BY8" s="2114"/>
      <c r="BZ8" s="2114"/>
      <c r="CA8" s="2114"/>
      <c r="CB8" s="2114"/>
      <c r="CC8" s="2114"/>
      <c r="CD8" s="2114"/>
      <c r="CE8" s="2114"/>
      <c r="CF8" s="2114"/>
      <c r="CG8" s="2114"/>
      <c r="CH8" s="2114"/>
      <c r="CI8" s="2114"/>
      <c r="CJ8" s="2114"/>
    </row>
    <row r="9" spans="1:88" s="171" customFormat="1" ht="30.75" customHeight="1" thickTop="1" thickBot="1">
      <c r="B9" s="352" t="s">
        <v>6108</v>
      </c>
      <c r="C9" s="884"/>
      <c r="D9" s="884"/>
      <c r="E9" s="884"/>
      <c r="F9" s="2114"/>
      <c r="G9" s="2114"/>
      <c r="H9" s="2114"/>
      <c r="I9" s="2114"/>
      <c r="J9" s="2114"/>
      <c r="K9" s="2114"/>
      <c r="L9" s="2114"/>
      <c r="M9" s="2114"/>
      <c r="N9" s="2114"/>
      <c r="O9" s="2200"/>
      <c r="P9" s="2200"/>
      <c r="Q9" s="2200"/>
      <c r="R9" s="2200"/>
      <c r="S9" s="2114"/>
      <c r="T9" s="2114"/>
      <c r="U9" s="2114"/>
      <c r="V9" s="2114"/>
      <c r="W9" s="2114"/>
      <c r="X9" s="2114"/>
      <c r="Y9" s="2114"/>
      <c r="Z9" s="2114"/>
      <c r="AA9" s="2114"/>
      <c r="AB9" s="2114"/>
      <c r="AC9" s="2114"/>
      <c r="AD9" s="2114"/>
      <c r="AE9" s="884"/>
      <c r="AF9" s="884"/>
      <c r="AG9" s="944"/>
      <c r="AH9" s="944"/>
      <c r="AI9" s="944"/>
      <c r="AJ9" s="989"/>
      <c r="AK9" s="234"/>
      <c r="AL9" s="942"/>
      <c r="AM9" s="231" t="s">
        <v>668</v>
      </c>
      <c r="AV9" s="231"/>
      <c r="BH9" s="726"/>
      <c r="BJ9" s="352" t="s">
        <v>6108</v>
      </c>
      <c r="BK9" s="884"/>
      <c r="BL9" s="2114"/>
      <c r="BM9" s="2114"/>
      <c r="BN9" s="2114"/>
      <c r="BO9" s="2114"/>
      <c r="BP9" s="2114"/>
      <c r="BQ9" s="2114"/>
      <c r="BR9" s="2114"/>
      <c r="BS9" s="2114"/>
      <c r="BT9" s="2114"/>
      <c r="BU9" s="2200"/>
      <c r="BV9" s="2200"/>
      <c r="BW9" s="2200"/>
      <c r="BX9" s="2200"/>
      <c r="BY9" s="2114"/>
      <c r="BZ9" s="2114"/>
      <c r="CA9" s="2114"/>
      <c r="CB9" s="2114"/>
      <c r="CC9" s="2114"/>
      <c r="CD9" s="2114"/>
      <c r="CE9" s="2114"/>
      <c r="CF9" s="2114"/>
      <c r="CG9" s="2114"/>
      <c r="CH9" s="2114"/>
      <c r="CI9" s="2114"/>
      <c r="CJ9" s="2114"/>
    </row>
    <row r="10" spans="1:88" s="174" customFormat="1" ht="15.75" customHeight="1" thickTop="1">
      <c r="A10" s="2568" t="s">
        <v>675</v>
      </c>
      <c r="B10" s="716" t="s">
        <v>6109</v>
      </c>
      <c r="C10" s="1927" t="s">
        <v>6110</v>
      </c>
      <c r="D10" s="280" t="s">
        <v>677</v>
      </c>
      <c r="E10" s="280">
        <v>3</v>
      </c>
      <c r="F10" s="2115"/>
      <c r="G10" s="2115"/>
      <c r="H10" s="2115"/>
      <c r="I10" s="2115"/>
      <c r="J10" s="2115"/>
      <c r="K10" s="2115"/>
      <c r="L10" s="2115"/>
      <c r="M10" s="2115"/>
      <c r="N10" s="2116">
        <f>IFERROR(SUM(F10:M10),0)</f>
        <v>0</v>
      </c>
      <c r="O10" s="2115"/>
      <c r="P10" s="2115"/>
      <c r="Q10" s="2201">
        <f t="shared" ref="Q10:Q56" si="0">IFERROR(SUM(O10:P10), 0)</f>
        <v>0</v>
      </c>
      <c r="R10" s="2201">
        <f xml:space="preserve"> IFERROR(SUM(N10,Q10),0)</f>
        <v>0</v>
      </c>
      <c r="S10" s="2118"/>
      <c r="T10" s="2118"/>
      <c r="U10" s="2118"/>
      <c r="V10" s="2118"/>
      <c r="W10" s="2118"/>
      <c r="X10" s="2118"/>
      <c r="Y10" s="2118"/>
      <c r="Z10" s="2118"/>
      <c r="AA10" s="2118"/>
      <c r="AB10" s="2118"/>
      <c r="AC10" s="2118"/>
      <c r="AD10" s="2498"/>
      <c r="AE10" s="884"/>
      <c r="AF10" s="243" t="s">
        <v>6111</v>
      </c>
      <c r="AG10" s="990"/>
      <c r="AH10" s="245"/>
      <c r="AI10" s="990"/>
      <c r="AJ10" s="991"/>
      <c r="AK10" s="246" t="str">
        <f>IF( SUM( AM10:BG10 ) = 0, 0, $AM$9 )</f>
        <v>Please complete all cells in row</v>
      </c>
      <c r="AL10" s="992"/>
      <c r="AM10" s="247">
        <f t="shared" ref="AM10:AT11" si="1" xml:space="preserve"> IF( ISNUMBER(F10), 0, 1 )</f>
        <v>1</v>
      </c>
      <c r="AN10" s="247">
        <f t="shared" si="1"/>
        <v>1</v>
      </c>
      <c r="AO10" s="247">
        <f t="shared" si="1"/>
        <v>1</v>
      </c>
      <c r="AP10" s="247">
        <f t="shared" si="1"/>
        <v>1</v>
      </c>
      <c r="AQ10" s="247">
        <f t="shared" si="1"/>
        <v>1</v>
      </c>
      <c r="AR10" s="247">
        <f t="shared" si="1"/>
        <v>1</v>
      </c>
      <c r="AS10" s="247">
        <f t="shared" si="1"/>
        <v>1</v>
      </c>
      <c r="AT10" s="247">
        <f t="shared" si="1"/>
        <v>1</v>
      </c>
      <c r="BH10" s="825"/>
      <c r="BJ10" s="408" t="s">
        <v>6109</v>
      </c>
      <c r="BK10" s="948" t="s">
        <v>6110</v>
      </c>
      <c r="BL10" s="2119" t="s">
        <v>6112</v>
      </c>
      <c r="BM10" s="2119" t="s">
        <v>6113</v>
      </c>
      <c r="BN10" s="2119" t="s">
        <v>6114</v>
      </c>
      <c r="BO10" s="2119" t="s">
        <v>6115</v>
      </c>
      <c r="BP10" s="2119" t="s">
        <v>6116</v>
      </c>
      <c r="BQ10" s="2119" t="s">
        <v>6117</v>
      </c>
      <c r="BR10" s="2119" t="s">
        <v>6118</v>
      </c>
      <c r="BS10" s="2119" t="s">
        <v>6119</v>
      </c>
      <c r="BT10" s="2120" t="s">
        <v>6120</v>
      </c>
      <c r="BU10" s="2119" t="s">
        <v>6121</v>
      </c>
      <c r="BV10" s="2119" t="s">
        <v>6122</v>
      </c>
      <c r="BW10" s="2120" t="s">
        <v>6123</v>
      </c>
      <c r="BX10" s="2120" t="s">
        <v>6124</v>
      </c>
      <c r="BY10" s="2121"/>
      <c r="BZ10" s="2121"/>
      <c r="CA10" s="2121"/>
      <c r="CB10" s="2121"/>
      <c r="CC10" s="2121"/>
      <c r="CD10" s="2121"/>
      <c r="CE10" s="2121"/>
      <c r="CF10" s="2121"/>
      <c r="CG10" s="2121"/>
      <c r="CH10" s="2121"/>
      <c r="CI10" s="2121"/>
      <c r="CJ10" s="2145"/>
    </row>
    <row r="11" spans="1:88" s="174" customFormat="1" ht="15.75" customHeight="1">
      <c r="B11" s="698" t="s">
        <v>6109</v>
      </c>
      <c r="C11" s="1928" t="s">
        <v>6125</v>
      </c>
      <c r="D11" s="286" t="s">
        <v>677</v>
      </c>
      <c r="E11" s="286">
        <v>3</v>
      </c>
      <c r="F11" s="2122"/>
      <c r="G11" s="2122"/>
      <c r="H11" s="2122"/>
      <c r="I11" s="2122"/>
      <c r="J11" s="2122"/>
      <c r="K11" s="2122"/>
      <c r="L11" s="2122"/>
      <c r="M11" s="2122"/>
      <c r="N11" s="2123">
        <f t="shared" ref="N11:N56" si="2">IFERROR(SUM(F11:M11),0)</f>
        <v>0</v>
      </c>
      <c r="O11" s="2122"/>
      <c r="P11" s="2122"/>
      <c r="Q11" s="2133">
        <f t="shared" si="0"/>
        <v>0</v>
      </c>
      <c r="R11" s="2133">
        <f t="shared" ref="R11:R56" si="3" xml:space="preserve"> IFERROR(SUM(N11,Q11),0)</f>
        <v>0</v>
      </c>
      <c r="S11" s="2125"/>
      <c r="T11" s="2125"/>
      <c r="U11" s="2125"/>
      <c r="V11" s="2125"/>
      <c r="W11" s="2125"/>
      <c r="X11" s="2125"/>
      <c r="Y11" s="2125"/>
      <c r="Z11" s="2125"/>
      <c r="AA11" s="2125"/>
      <c r="AB11" s="2125"/>
      <c r="AC11" s="2125"/>
      <c r="AD11" s="2499"/>
      <c r="AE11" s="884"/>
      <c r="AF11" s="252" t="s">
        <v>6126</v>
      </c>
      <c r="AG11" s="990"/>
      <c r="AH11" s="253"/>
      <c r="AI11" s="990"/>
      <c r="AJ11" s="991"/>
      <c r="AK11" s="246" t="str">
        <f t="shared" ref="AK11:AK55" si="4">IF( SUM( AM11:BG11 ) = 0, 0, $AM$9 )</f>
        <v>Please complete all cells in row</v>
      </c>
      <c r="AL11" s="992"/>
      <c r="AM11" s="247">
        <f t="shared" si="1"/>
        <v>1</v>
      </c>
      <c r="AN11" s="247">
        <f t="shared" si="1"/>
        <v>1</v>
      </c>
      <c r="AO11" s="247">
        <f t="shared" si="1"/>
        <v>1</v>
      </c>
      <c r="AP11" s="247">
        <f t="shared" si="1"/>
        <v>1</v>
      </c>
      <c r="AQ11" s="247">
        <f t="shared" si="1"/>
        <v>1</v>
      </c>
      <c r="AR11" s="247">
        <f t="shared" si="1"/>
        <v>1</v>
      </c>
      <c r="AS11" s="247">
        <f t="shared" si="1"/>
        <v>1</v>
      </c>
      <c r="AT11" s="247">
        <f t="shared" si="1"/>
        <v>1</v>
      </c>
      <c r="BH11" s="825"/>
      <c r="BJ11" s="417" t="s">
        <v>6109</v>
      </c>
      <c r="BK11" s="313" t="s">
        <v>6125</v>
      </c>
      <c r="BL11" s="2126" t="s">
        <v>6127</v>
      </c>
      <c r="BM11" s="2126" t="s">
        <v>6128</v>
      </c>
      <c r="BN11" s="2126" t="s">
        <v>6129</v>
      </c>
      <c r="BO11" s="2126" t="s">
        <v>6130</v>
      </c>
      <c r="BP11" s="2126" t="s">
        <v>6131</v>
      </c>
      <c r="BQ11" s="2126" t="s">
        <v>6132</v>
      </c>
      <c r="BR11" s="2126" t="s">
        <v>6133</v>
      </c>
      <c r="BS11" s="2126" t="s">
        <v>6134</v>
      </c>
      <c r="BT11" s="2127" t="s">
        <v>6135</v>
      </c>
      <c r="BU11" s="2126" t="s">
        <v>6136</v>
      </c>
      <c r="BV11" s="2126" t="s">
        <v>6137</v>
      </c>
      <c r="BW11" s="2127" t="s">
        <v>6138</v>
      </c>
      <c r="BX11" s="2127" t="s">
        <v>6139</v>
      </c>
      <c r="BY11" s="2129"/>
      <c r="BZ11" s="2129"/>
      <c r="CA11" s="2129"/>
      <c r="CB11" s="2129"/>
      <c r="CC11" s="2129"/>
      <c r="CD11" s="2129"/>
      <c r="CE11" s="2129"/>
      <c r="CF11" s="2129"/>
      <c r="CG11" s="2129"/>
      <c r="CH11" s="2129"/>
      <c r="CI11" s="2129"/>
      <c r="CJ11" s="2146"/>
    </row>
    <row r="12" spans="1:88" s="174" customFormat="1" ht="15.75" customHeight="1">
      <c r="B12" s="698" t="s">
        <v>6109</v>
      </c>
      <c r="C12" s="1928" t="s">
        <v>6140</v>
      </c>
      <c r="D12" s="286" t="s">
        <v>677</v>
      </c>
      <c r="E12" s="286">
        <v>3</v>
      </c>
      <c r="F12" s="2124">
        <f>IFERROR(SUM(F10:F11), 0)</f>
        <v>0</v>
      </c>
      <c r="G12" s="2124">
        <f t="shared" ref="G12:P12" si="5">IFERROR(SUM(G10:G11), 0)</f>
        <v>0</v>
      </c>
      <c r="H12" s="2124">
        <f t="shared" si="5"/>
        <v>0</v>
      </c>
      <c r="I12" s="2124">
        <f t="shared" si="5"/>
        <v>0</v>
      </c>
      <c r="J12" s="2124">
        <f t="shared" si="5"/>
        <v>0</v>
      </c>
      <c r="K12" s="2124">
        <f t="shared" si="5"/>
        <v>0</v>
      </c>
      <c r="L12" s="2124">
        <f t="shared" si="5"/>
        <v>0</v>
      </c>
      <c r="M12" s="2124">
        <f>IFERROR(SUM(M10:M11), 0)</f>
        <v>0</v>
      </c>
      <c r="N12" s="2123">
        <f>IFERROR(SUM(F12:M12),0)</f>
        <v>0</v>
      </c>
      <c r="O12" s="2133">
        <f t="shared" si="5"/>
        <v>0</v>
      </c>
      <c r="P12" s="2133">
        <f t="shared" si="5"/>
        <v>0</v>
      </c>
      <c r="Q12" s="2133">
        <f t="shared" si="0"/>
        <v>0</v>
      </c>
      <c r="R12" s="2133">
        <f t="shared" si="3"/>
        <v>0</v>
      </c>
      <c r="S12" s="2125"/>
      <c r="T12" s="2125"/>
      <c r="U12" s="2125"/>
      <c r="V12" s="2125"/>
      <c r="W12" s="2125"/>
      <c r="X12" s="2125"/>
      <c r="Y12" s="2125"/>
      <c r="Z12" s="2125"/>
      <c r="AA12" s="2125"/>
      <c r="AB12" s="2122"/>
      <c r="AC12" s="2122"/>
      <c r="AD12" s="2130"/>
      <c r="AE12" s="884"/>
      <c r="AF12" s="252" t="s">
        <v>6141</v>
      </c>
      <c r="AG12" s="990"/>
      <c r="AH12" s="253"/>
      <c r="AI12" s="990"/>
      <c r="AJ12" s="991"/>
      <c r="AK12" s="246" t="str">
        <f t="shared" si="4"/>
        <v>Please complete all cells in row</v>
      </c>
      <c r="AL12" s="992"/>
      <c r="BE12" s="247">
        <f t="shared" ref="BE12:BG12" si="6" xml:space="preserve"> IF( ISNUMBER(AB12), 0, 1 )</f>
        <v>1</v>
      </c>
      <c r="BF12" s="247">
        <f t="shared" si="6"/>
        <v>1</v>
      </c>
      <c r="BG12" s="247">
        <f t="shared" si="6"/>
        <v>1</v>
      </c>
      <c r="BH12" s="825"/>
      <c r="BJ12" s="417" t="s">
        <v>6109</v>
      </c>
      <c r="BK12" s="313" t="s">
        <v>6140</v>
      </c>
      <c r="BL12" s="2127" t="s">
        <v>6142</v>
      </c>
      <c r="BM12" s="2127" t="s">
        <v>6143</v>
      </c>
      <c r="BN12" s="2127" t="s">
        <v>6144</v>
      </c>
      <c r="BO12" s="2127" t="s">
        <v>6145</v>
      </c>
      <c r="BP12" s="2127" t="s">
        <v>6146</v>
      </c>
      <c r="BQ12" s="2127" t="s">
        <v>6147</v>
      </c>
      <c r="BR12" s="2127" t="s">
        <v>6148</v>
      </c>
      <c r="BS12" s="2127" t="s">
        <v>6149</v>
      </c>
      <c r="BT12" s="2127" t="s">
        <v>6150</v>
      </c>
      <c r="BU12" s="2127" t="s">
        <v>6151</v>
      </c>
      <c r="BV12" s="2127" t="s">
        <v>6152</v>
      </c>
      <c r="BW12" s="2127" t="s">
        <v>6153</v>
      </c>
      <c r="BX12" s="2127" t="s">
        <v>6154</v>
      </c>
      <c r="BY12" s="2129"/>
      <c r="BZ12" s="2129"/>
      <c r="CA12" s="2129"/>
      <c r="CB12" s="2129"/>
      <c r="CC12" s="2129"/>
      <c r="CD12" s="2129"/>
      <c r="CE12" s="2129"/>
      <c r="CF12" s="2129"/>
      <c r="CG12" s="2129"/>
      <c r="CH12" s="2128" t="s">
        <v>6155</v>
      </c>
      <c r="CI12" s="2128" t="s">
        <v>6156</v>
      </c>
      <c r="CJ12" s="2131" t="s">
        <v>6157</v>
      </c>
    </row>
    <row r="13" spans="1:88" s="174" customFormat="1" ht="33" customHeight="1">
      <c r="B13" s="698" t="s">
        <v>6158</v>
      </c>
      <c r="C13" s="1928" t="s">
        <v>6110</v>
      </c>
      <c r="D13" s="286" t="s">
        <v>677</v>
      </c>
      <c r="E13" s="286">
        <v>3</v>
      </c>
      <c r="F13" s="2122"/>
      <c r="G13" s="2122"/>
      <c r="H13" s="2122"/>
      <c r="I13" s="2122"/>
      <c r="J13" s="2122"/>
      <c r="K13" s="2122"/>
      <c r="L13" s="2122"/>
      <c r="M13" s="2122"/>
      <c r="N13" s="2123">
        <f t="shared" si="2"/>
        <v>0</v>
      </c>
      <c r="O13" s="2122"/>
      <c r="P13" s="2122"/>
      <c r="Q13" s="2133">
        <f t="shared" si="0"/>
        <v>0</v>
      </c>
      <c r="R13" s="2133">
        <f t="shared" si="3"/>
        <v>0</v>
      </c>
      <c r="S13" s="2125"/>
      <c r="T13" s="2125"/>
      <c r="U13" s="2125"/>
      <c r="V13" s="2125"/>
      <c r="W13" s="2125"/>
      <c r="X13" s="2125"/>
      <c r="Y13" s="2125"/>
      <c r="Z13" s="2125"/>
      <c r="AA13" s="2125"/>
      <c r="AB13" s="2125"/>
      <c r="AC13" s="2125"/>
      <c r="AD13" s="2499"/>
      <c r="AE13" s="884"/>
      <c r="AF13" s="252" t="s">
        <v>6159</v>
      </c>
      <c r="AG13" s="990"/>
      <c r="AH13" s="253"/>
      <c r="AI13" s="990"/>
      <c r="AJ13" s="991"/>
      <c r="AK13" s="246" t="str">
        <f t="shared" si="4"/>
        <v>Please complete all cells in row</v>
      </c>
      <c r="AL13" s="992"/>
      <c r="AM13" s="247">
        <f t="shared" ref="AM13:AT14" si="7" xml:space="preserve"> IF( ISNUMBER(F13), 0, 1 )</f>
        <v>1</v>
      </c>
      <c r="AN13" s="247">
        <f t="shared" si="7"/>
        <v>1</v>
      </c>
      <c r="AO13" s="247">
        <f t="shared" si="7"/>
        <v>1</v>
      </c>
      <c r="AP13" s="247">
        <f t="shared" si="7"/>
        <v>1</v>
      </c>
      <c r="AQ13" s="247">
        <f t="shared" si="7"/>
        <v>1</v>
      </c>
      <c r="AR13" s="247">
        <f t="shared" si="7"/>
        <v>1</v>
      </c>
      <c r="AS13" s="247">
        <f t="shared" si="7"/>
        <v>1</v>
      </c>
      <c r="AT13" s="247">
        <f t="shared" si="7"/>
        <v>1</v>
      </c>
      <c r="BH13" s="825"/>
      <c r="BJ13" s="417" t="s">
        <v>6158</v>
      </c>
      <c r="BK13" s="313" t="s">
        <v>6110</v>
      </c>
      <c r="BL13" s="2126" t="s">
        <v>6160</v>
      </c>
      <c r="BM13" s="2126" t="s">
        <v>6161</v>
      </c>
      <c r="BN13" s="2126" t="s">
        <v>6162</v>
      </c>
      <c r="BO13" s="2126" t="s">
        <v>6163</v>
      </c>
      <c r="BP13" s="2126" t="s">
        <v>6164</v>
      </c>
      <c r="BQ13" s="2126" t="s">
        <v>6165</v>
      </c>
      <c r="BR13" s="2126" t="s">
        <v>6166</v>
      </c>
      <c r="BS13" s="2126" t="s">
        <v>6167</v>
      </c>
      <c r="BT13" s="2127" t="s">
        <v>6168</v>
      </c>
      <c r="BU13" s="2126" t="s">
        <v>6169</v>
      </c>
      <c r="BV13" s="2126" t="s">
        <v>6170</v>
      </c>
      <c r="BW13" s="2127" t="s">
        <v>6171</v>
      </c>
      <c r="BX13" s="2127" t="s">
        <v>6172</v>
      </c>
      <c r="BY13" s="2129"/>
      <c r="BZ13" s="2129"/>
      <c r="CA13" s="2129"/>
      <c r="CB13" s="2129"/>
      <c r="CC13" s="2129"/>
      <c r="CD13" s="2129"/>
      <c r="CE13" s="2129"/>
      <c r="CF13" s="2129"/>
      <c r="CG13" s="2129"/>
      <c r="CH13" s="2129"/>
      <c r="CI13" s="2129"/>
      <c r="CJ13" s="2146"/>
    </row>
    <row r="14" spans="1:88" s="174" customFormat="1" ht="33" customHeight="1">
      <c r="B14" s="698" t="s">
        <v>6158</v>
      </c>
      <c r="C14" s="1928" t="s">
        <v>6125</v>
      </c>
      <c r="D14" s="286" t="s">
        <v>677</v>
      </c>
      <c r="E14" s="286">
        <v>3</v>
      </c>
      <c r="F14" s="2122"/>
      <c r="G14" s="2122"/>
      <c r="H14" s="2122"/>
      <c r="I14" s="2122"/>
      <c r="J14" s="2122"/>
      <c r="K14" s="2122"/>
      <c r="L14" s="2122"/>
      <c r="M14" s="2122"/>
      <c r="N14" s="2123">
        <f t="shared" si="2"/>
        <v>0</v>
      </c>
      <c r="O14" s="2122"/>
      <c r="P14" s="2122"/>
      <c r="Q14" s="2133">
        <f t="shared" si="0"/>
        <v>0</v>
      </c>
      <c r="R14" s="2133">
        <f t="shared" si="3"/>
        <v>0</v>
      </c>
      <c r="S14" s="2125"/>
      <c r="T14" s="2125"/>
      <c r="U14" s="2125"/>
      <c r="V14" s="2125"/>
      <c r="W14" s="2125"/>
      <c r="X14" s="2125"/>
      <c r="Y14" s="2125"/>
      <c r="Z14" s="2125"/>
      <c r="AA14" s="2125"/>
      <c r="AB14" s="2125"/>
      <c r="AC14" s="2125"/>
      <c r="AD14" s="2499"/>
      <c r="AE14" s="884"/>
      <c r="AF14" s="252" t="s">
        <v>6173</v>
      </c>
      <c r="AG14" s="990"/>
      <c r="AH14" s="253"/>
      <c r="AI14" s="990"/>
      <c r="AJ14" s="991"/>
      <c r="AK14" s="246" t="str">
        <f t="shared" si="4"/>
        <v>Please complete all cells in row</v>
      </c>
      <c r="AL14" s="992"/>
      <c r="AM14" s="247">
        <f t="shared" si="7"/>
        <v>1</v>
      </c>
      <c r="AN14" s="247">
        <f t="shared" si="7"/>
        <v>1</v>
      </c>
      <c r="AO14" s="247">
        <f t="shared" si="7"/>
        <v>1</v>
      </c>
      <c r="AP14" s="247">
        <f t="shared" si="7"/>
        <v>1</v>
      </c>
      <c r="AQ14" s="247">
        <f t="shared" si="7"/>
        <v>1</v>
      </c>
      <c r="AR14" s="247">
        <f t="shared" si="7"/>
        <v>1</v>
      </c>
      <c r="AS14" s="247">
        <f t="shared" si="7"/>
        <v>1</v>
      </c>
      <c r="AT14" s="247">
        <f t="shared" si="7"/>
        <v>1</v>
      </c>
      <c r="BH14" s="825"/>
      <c r="BJ14" s="417" t="s">
        <v>6158</v>
      </c>
      <c r="BK14" s="313" t="s">
        <v>6125</v>
      </c>
      <c r="BL14" s="2126" t="s">
        <v>6174</v>
      </c>
      <c r="BM14" s="2126" t="s">
        <v>6175</v>
      </c>
      <c r="BN14" s="2126" t="s">
        <v>6176</v>
      </c>
      <c r="BO14" s="2126" t="s">
        <v>6177</v>
      </c>
      <c r="BP14" s="2126" t="s">
        <v>6178</v>
      </c>
      <c r="BQ14" s="2126" t="s">
        <v>6179</v>
      </c>
      <c r="BR14" s="2126" t="s">
        <v>6180</v>
      </c>
      <c r="BS14" s="2126" t="s">
        <v>6181</v>
      </c>
      <c r="BT14" s="2127" t="s">
        <v>6182</v>
      </c>
      <c r="BU14" s="2126" t="s">
        <v>6183</v>
      </c>
      <c r="BV14" s="2126" t="s">
        <v>6184</v>
      </c>
      <c r="BW14" s="2127" t="s">
        <v>6185</v>
      </c>
      <c r="BX14" s="2127" t="s">
        <v>6186</v>
      </c>
      <c r="BY14" s="2129"/>
      <c r="BZ14" s="2129"/>
      <c r="CA14" s="2129"/>
      <c r="CB14" s="2129"/>
      <c r="CC14" s="2129"/>
      <c r="CD14" s="2129"/>
      <c r="CE14" s="2129"/>
      <c r="CF14" s="2129"/>
      <c r="CG14" s="2129"/>
      <c r="CH14" s="2129"/>
      <c r="CI14" s="2129"/>
      <c r="CJ14" s="2146"/>
    </row>
    <row r="15" spans="1:88" s="174" customFormat="1" ht="33" customHeight="1">
      <c r="B15" s="698" t="s">
        <v>6158</v>
      </c>
      <c r="C15" s="1928" t="s">
        <v>6140</v>
      </c>
      <c r="D15" s="286" t="s">
        <v>677</v>
      </c>
      <c r="E15" s="286">
        <v>3</v>
      </c>
      <c r="F15" s="2124">
        <f>IFERROR(SUM(F13:F14), 0)</f>
        <v>0</v>
      </c>
      <c r="G15" s="2124">
        <f t="shared" ref="G15:P15" si="8">IFERROR(SUM(G13:G14), 0)</f>
        <v>0</v>
      </c>
      <c r="H15" s="2124">
        <f t="shared" si="8"/>
        <v>0</v>
      </c>
      <c r="I15" s="2124">
        <f t="shared" si="8"/>
        <v>0</v>
      </c>
      <c r="J15" s="2124">
        <f t="shared" si="8"/>
        <v>0</v>
      </c>
      <c r="K15" s="2124">
        <f t="shared" si="8"/>
        <v>0</v>
      </c>
      <c r="L15" s="2124">
        <f t="shared" si="8"/>
        <v>0</v>
      </c>
      <c r="M15" s="2124">
        <f>IFERROR(SUM(M13:M14), 0)</f>
        <v>0</v>
      </c>
      <c r="N15" s="2123">
        <f t="shared" si="2"/>
        <v>0</v>
      </c>
      <c r="O15" s="2133">
        <f t="shared" si="8"/>
        <v>0</v>
      </c>
      <c r="P15" s="2133">
        <f t="shared" si="8"/>
        <v>0</v>
      </c>
      <c r="Q15" s="2133">
        <f t="shared" si="0"/>
        <v>0</v>
      </c>
      <c r="R15" s="2133">
        <f t="shared" si="3"/>
        <v>0</v>
      </c>
      <c r="S15" s="2125"/>
      <c r="T15" s="2125"/>
      <c r="U15" s="2125"/>
      <c r="V15" s="2125"/>
      <c r="W15" s="2125"/>
      <c r="X15" s="2125"/>
      <c r="Y15" s="2125"/>
      <c r="Z15" s="2125"/>
      <c r="AA15" s="2125"/>
      <c r="AB15" s="2122"/>
      <c r="AC15" s="2122"/>
      <c r="AD15" s="2130"/>
      <c r="AE15" s="884"/>
      <c r="AF15" s="252" t="s">
        <v>6187</v>
      </c>
      <c r="AG15" s="990"/>
      <c r="AH15" s="253"/>
      <c r="AI15" s="990"/>
      <c r="AJ15" s="991"/>
      <c r="AK15" s="246" t="str">
        <f t="shared" si="4"/>
        <v>Please complete all cells in row</v>
      </c>
      <c r="AL15" s="992"/>
      <c r="BE15" s="247">
        <f t="shared" ref="BE15:BG15" si="9" xml:space="preserve"> IF( ISNUMBER(AB15), 0, 1 )</f>
        <v>1</v>
      </c>
      <c r="BF15" s="247">
        <f t="shared" si="9"/>
        <v>1</v>
      </c>
      <c r="BG15" s="247">
        <f t="shared" si="9"/>
        <v>1</v>
      </c>
      <c r="BH15" s="825"/>
      <c r="BJ15" s="417" t="s">
        <v>6158</v>
      </c>
      <c r="BK15" s="313" t="s">
        <v>6140</v>
      </c>
      <c r="BL15" s="2127" t="s">
        <v>6188</v>
      </c>
      <c r="BM15" s="2127" t="s">
        <v>6189</v>
      </c>
      <c r="BN15" s="2127" t="s">
        <v>6190</v>
      </c>
      <c r="BO15" s="2127" t="s">
        <v>6191</v>
      </c>
      <c r="BP15" s="2127" t="s">
        <v>6192</v>
      </c>
      <c r="BQ15" s="2127" t="s">
        <v>6193</v>
      </c>
      <c r="BR15" s="2127" t="s">
        <v>6194</v>
      </c>
      <c r="BS15" s="2127" t="s">
        <v>6195</v>
      </c>
      <c r="BT15" s="2127" t="s">
        <v>6196</v>
      </c>
      <c r="BU15" s="2127" t="s">
        <v>6197</v>
      </c>
      <c r="BV15" s="2127" t="s">
        <v>6198</v>
      </c>
      <c r="BW15" s="2127" t="s">
        <v>6199</v>
      </c>
      <c r="BX15" s="2127" t="s">
        <v>6200</v>
      </c>
      <c r="BY15" s="2129"/>
      <c r="BZ15" s="2129"/>
      <c r="CA15" s="2129"/>
      <c r="CB15" s="2129"/>
      <c r="CC15" s="2129"/>
      <c r="CD15" s="2129"/>
      <c r="CE15" s="2129"/>
      <c r="CF15" s="2129"/>
      <c r="CG15" s="2129"/>
      <c r="CH15" s="2128" t="s">
        <v>6201</v>
      </c>
      <c r="CI15" s="2128" t="s">
        <v>6202</v>
      </c>
      <c r="CJ15" s="2131" t="s">
        <v>6203</v>
      </c>
    </row>
    <row r="16" spans="1:88" s="174" customFormat="1" ht="15.75" customHeight="1">
      <c r="B16" s="698" t="s">
        <v>6204</v>
      </c>
      <c r="C16" s="1928" t="s">
        <v>6110</v>
      </c>
      <c r="D16" s="286" t="s">
        <v>677</v>
      </c>
      <c r="E16" s="286">
        <v>3</v>
      </c>
      <c r="F16" s="2122"/>
      <c r="G16" s="2122"/>
      <c r="H16" s="2122"/>
      <c r="I16" s="2122"/>
      <c r="J16" s="2122"/>
      <c r="K16" s="2122"/>
      <c r="L16" s="2122"/>
      <c r="M16" s="2122"/>
      <c r="N16" s="2123">
        <f t="shared" si="2"/>
        <v>0</v>
      </c>
      <c r="O16" s="2122"/>
      <c r="P16" s="2122"/>
      <c r="Q16" s="2133">
        <f t="shared" si="0"/>
        <v>0</v>
      </c>
      <c r="R16" s="2133">
        <f t="shared" si="3"/>
        <v>0</v>
      </c>
      <c r="S16" s="2125"/>
      <c r="T16" s="2125"/>
      <c r="U16" s="2125"/>
      <c r="V16" s="2125"/>
      <c r="W16" s="2125"/>
      <c r="X16" s="2125"/>
      <c r="Y16" s="2125"/>
      <c r="Z16" s="2125"/>
      <c r="AA16" s="2125"/>
      <c r="AB16" s="2125"/>
      <c r="AC16" s="2125"/>
      <c r="AD16" s="2499"/>
      <c r="AE16" s="884"/>
      <c r="AF16" s="252" t="s">
        <v>6205</v>
      </c>
      <c r="AG16" s="990"/>
      <c r="AH16" s="253"/>
      <c r="AI16" s="990"/>
      <c r="AJ16" s="991"/>
      <c r="AK16" s="246" t="str">
        <f t="shared" si="4"/>
        <v>Please complete all cells in row</v>
      </c>
      <c r="AL16" s="992"/>
      <c r="AM16" s="247">
        <f t="shared" ref="AM16:AT17" si="10" xml:space="preserve"> IF( ISNUMBER(F16), 0, 1 )</f>
        <v>1</v>
      </c>
      <c r="AN16" s="247">
        <f t="shared" si="10"/>
        <v>1</v>
      </c>
      <c r="AO16" s="247">
        <f t="shared" si="10"/>
        <v>1</v>
      </c>
      <c r="AP16" s="247">
        <f t="shared" si="10"/>
        <v>1</v>
      </c>
      <c r="AQ16" s="247">
        <f t="shared" si="10"/>
        <v>1</v>
      </c>
      <c r="AR16" s="247">
        <f t="shared" si="10"/>
        <v>1</v>
      </c>
      <c r="AS16" s="247">
        <f t="shared" si="10"/>
        <v>1</v>
      </c>
      <c r="AT16" s="247">
        <f t="shared" si="10"/>
        <v>1</v>
      </c>
      <c r="BH16" s="825"/>
      <c r="BJ16" s="417" t="s">
        <v>6204</v>
      </c>
      <c r="BK16" s="313" t="s">
        <v>6110</v>
      </c>
      <c r="BL16" s="2126" t="s">
        <v>6206</v>
      </c>
      <c r="BM16" s="2126" t="s">
        <v>6207</v>
      </c>
      <c r="BN16" s="2126" t="s">
        <v>6208</v>
      </c>
      <c r="BO16" s="2126" t="s">
        <v>6209</v>
      </c>
      <c r="BP16" s="2126" t="s">
        <v>6210</v>
      </c>
      <c r="BQ16" s="2126" t="s">
        <v>6211</v>
      </c>
      <c r="BR16" s="2126" t="s">
        <v>6212</v>
      </c>
      <c r="BS16" s="2126" t="s">
        <v>6213</v>
      </c>
      <c r="BT16" s="2127" t="s">
        <v>6214</v>
      </c>
      <c r="BU16" s="2126" t="s">
        <v>6215</v>
      </c>
      <c r="BV16" s="2126" t="s">
        <v>6216</v>
      </c>
      <c r="BW16" s="2127" t="s">
        <v>6217</v>
      </c>
      <c r="BX16" s="2127" t="s">
        <v>6218</v>
      </c>
      <c r="BY16" s="2129"/>
      <c r="BZ16" s="2129"/>
      <c r="CA16" s="2129"/>
      <c r="CB16" s="2129"/>
      <c r="CC16" s="2129"/>
      <c r="CD16" s="2129"/>
      <c r="CE16" s="2129"/>
      <c r="CF16" s="2129"/>
      <c r="CG16" s="2129"/>
      <c r="CH16" s="2129"/>
      <c r="CI16" s="2129"/>
      <c r="CJ16" s="2146"/>
    </row>
    <row r="17" spans="2:88" s="174" customFormat="1" ht="15.75" customHeight="1">
      <c r="B17" s="698" t="s">
        <v>6204</v>
      </c>
      <c r="C17" s="1928" t="s">
        <v>6125</v>
      </c>
      <c r="D17" s="286" t="s">
        <v>677</v>
      </c>
      <c r="E17" s="286">
        <v>3</v>
      </c>
      <c r="F17" s="2122"/>
      <c r="G17" s="2122"/>
      <c r="H17" s="2122"/>
      <c r="I17" s="2122"/>
      <c r="J17" s="2122"/>
      <c r="K17" s="2122"/>
      <c r="L17" s="2122"/>
      <c r="M17" s="2122"/>
      <c r="N17" s="2123">
        <f t="shared" si="2"/>
        <v>0</v>
      </c>
      <c r="O17" s="2122"/>
      <c r="P17" s="2122"/>
      <c r="Q17" s="2133">
        <f t="shared" si="0"/>
        <v>0</v>
      </c>
      <c r="R17" s="2133">
        <f t="shared" si="3"/>
        <v>0</v>
      </c>
      <c r="S17" s="2125"/>
      <c r="T17" s="2125"/>
      <c r="U17" s="2125"/>
      <c r="V17" s="2125"/>
      <c r="W17" s="2125"/>
      <c r="X17" s="2125"/>
      <c r="Y17" s="2125"/>
      <c r="Z17" s="2125"/>
      <c r="AA17" s="2125"/>
      <c r="AB17" s="2125"/>
      <c r="AC17" s="2125"/>
      <c r="AD17" s="2499"/>
      <c r="AE17" s="884"/>
      <c r="AF17" s="252" t="s">
        <v>6219</v>
      </c>
      <c r="AG17" s="990"/>
      <c r="AH17" s="253"/>
      <c r="AI17" s="990"/>
      <c r="AJ17" s="991"/>
      <c r="AK17" s="246" t="str">
        <f t="shared" si="4"/>
        <v>Please complete all cells in row</v>
      </c>
      <c r="AL17" s="992"/>
      <c r="AM17" s="247">
        <f t="shared" si="10"/>
        <v>1</v>
      </c>
      <c r="AN17" s="247">
        <f t="shared" si="10"/>
        <v>1</v>
      </c>
      <c r="AO17" s="247">
        <f t="shared" si="10"/>
        <v>1</v>
      </c>
      <c r="AP17" s="247">
        <f t="shared" si="10"/>
        <v>1</v>
      </c>
      <c r="AQ17" s="247">
        <f t="shared" si="10"/>
        <v>1</v>
      </c>
      <c r="AR17" s="247">
        <f t="shared" si="10"/>
        <v>1</v>
      </c>
      <c r="AS17" s="247">
        <f t="shared" si="10"/>
        <v>1</v>
      </c>
      <c r="AT17" s="247">
        <f t="shared" si="10"/>
        <v>1</v>
      </c>
      <c r="BH17" s="825"/>
      <c r="BJ17" s="417" t="s">
        <v>6204</v>
      </c>
      <c r="BK17" s="313" t="s">
        <v>6125</v>
      </c>
      <c r="BL17" s="2126" t="s">
        <v>6220</v>
      </c>
      <c r="BM17" s="2126" t="s">
        <v>6221</v>
      </c>
      <c r="BN17" s="2126" t="s">
        <v>6222</v>
      </c>
      <c r="BO17" s="2126" t="s">
        <v>6223</v>
      </c>
      <c r="BP17" s="2126" t="s">
        <v>6224</v>
      </c>
      <c r="BQ17" s="2126" t="s">
        <v>6225</v>
      </c>
      <c r="BR17" s="2126" t="s">
        <v>6226</v>
      </c>
      <c r="BS17" s="2126" t="s">
        <v>6227</v>
      </c>
      <c r="BT17" s="2127" t="s">
        <v>6228</v>
      </c>
      <c r="BU17" s="2126" t="s">
        <v>6229</v>
      </c>
      <c r="BV17" s="2126" t="s">
        <v>6230</v>
      </c>
      <c r="BW17" s="2127" t="s">
        <v>6231</v>
      </c>
      <c r="BX17" s="2127" t="s">
        <v>6232</v>
      </c>
      <c r="BY17" s="2129"/>
      <c r="BZ17" s="2129"/>
      <c r="CA17" s="2129"/>
      <c r="CB17" s="2129"/>
      <c r="CC17" s="2129"/>
      <c r="CD17" s="2129"/>
      <c r="CE17" s="2129"/>
      <c r="CF17" s="2129"/>
      <c r="CG17" s="2129"/>
      <c r="CH17" s="2129"/>
      <c r="CI17" s="2129"/>
      <c r="CJ17" s="2146"/>
    </row>
    <row r="18" spans="2:88" s="174" customFormat="1" ht="15.75" customHeight="1">
      <c r="B18" s="698" t="s">
        <v>6204</v>
      </c>
      <c r="C18" s="1928" t="s">
        <v>6140</v>
      </c>
      <c r="D18" s="286" t="s">
        <v>677</v>
      </c>
      <c r="E18" s="286">
        <v>3</v>
      </c>
      <c r="F18" s="2124">
        <f>IFERROR(SUM(F16:F17), 0)</f>
        <v>0</v>
      </c>
      <c r="G18" s="2124">
        <f t="shared" ref="G18:P18" si="11">IFERROR(SUM(G16:G17), 0)</f>
        <v>0</v>
      </c>
      <c r="H18" s="2124">
        <f t="shared" si="11"/>
        <v>0</v>
      </c>
      <c r="I18" s="2124">
        <f t="shared" si="11"/>
        <v>0</v>
      </c>
      <c r="J18" s="2124">
        <f t="shared" si="11"/>
        <v>0</v>
      </c>
      <c r="K18" s="2124">
        <f t="shared" si="11"/>
        <v>0</v>
      </c>
      <c r="L18" s="2124">
        <f t="shared" si="11"/>
        <v>0</v>
      </c>
      <c r="M18" s="2124">
        <f>IFERROR(SUM(M16:M17), 0)</f>
        <v>0</v>
      </c>
      <c r="N18" s="2123">
        <f t="shared" si="2"/>
        <v>0</v>
      </c>
      <c r="O18" s="2133">
        <f t="shared" si="11"/>
        <v>0</v>
      </c>
      <c r="P18" s="2133">
        <f t="shared" si="11"/>
        <v>0</v>
      </c>
      <c r="Q18" s="2133">
        <f t="shared" si="0"/>
        <v>0</v>
      </c>
      <c r="R18" s="2133">
        <f t="shared" si="3"/>
        <v>0</v>
      </c>
      <c r="S18" s="2125"/>
      <c r="T18" s="2125"/>
      <c r="U18" s="2125"/>
      <c r="V18" s="2125"/>
      <c r="W18" s="2125"/>
      <c r="X18" s="2125"/>
      <c r="Y18" s="2125"/>
      <c r="Z18" s="2125"/>
      <c r="AA18" s="2125"/>
      <c r="AB18" s="2122"/>
      <c r="AC18" s="2122"/>
      <c r="AD18" s="2130"/>
      <c r="AE18" s="884"/>
      <c r="AF18" s="252" t="s">
        <v>6233</v>
      </c>
      <c r="AG18" s="990"/>
      <c r="AH18" s="253"/>
      <c r="AI18" s="990"/>
      <c r="AJ18" s="991"/>
      <c r="AK18" s="246" t="str">
        <f t="shared" si="4"/>
        <v>Please complete all cells in row</v>
      </c>
      <c r="AL18" s="992"/>
      <c r="BE18" s="247">
        <f t="shared" ref="BE18:BG18" si="12" xml:space="preserve"> IF( ISNUMBER(AB18), 0, 1 )</f>
        <v>1</v>
      </c>
      <c r="BF18" s="247">
        <f t="shared" si="12"/>
        <v>1</v>
      </c>
      <c r="BG18" s="247">
        <f t="shared" si="12"/>
        <v>1</v>
      </c>
      <c r="BH18" s="825"/>
      <c r="BJ18" s="417" t="s">
        <v>6204</v>
      </c>
      <c r="BK18" s="313" t="s">
        <v>6140</v>
      </c>
      <c r="BL18" s="2127" t="s">
        <v>6234</v>
      </c>
      <c r="BM18" s="2127" t="s">
        <v>6235</v>
      </c>
      <c r="BN18" s="2127" t="s">
        <v>6236</v>
      </c>
      <c r="BO18" s="2127" t="s">
        <v>6237</v>
      </c>
      <c r="BP18" s="2127" t="s">
        <v>6238</v>
      </c>
      <c r="BQ18" s="2127" t="s">
        <v>6239</v>
      </c>
      <c r="BR18" s="2127" t="s">
        <v>6240</v>
      </c>
      <c r="BS18" s="2127" t="s">
        <v>6241</v>
      </c>
      <c r="BT18" s="2127" t="s">
        <v>6242</v>
      </c>
      <c r="BU18" s="2127" t="s">
        <v>6243</v>
      </c>
      <c r="BV18" s="2127" t="s">
        <v>6244</v>
      </c>
      <c r="BW18" s="2127" t="s">
        <v>6245</v>
      </c>
      <c r="BX18" s="2127" t="s">
        <v>6246</v>
      </c>
      <c r="BY18" s="2129"/>
      <c r="BZ18" s="2129"/>
      <c r="CA18" s="2129"/>
      <c r="CB18" s="2129"/>
      <c r="CC18" s="2129"/>
      <c r="CD18" s="2129"/>
      <c r="CE18" s="2129"/>
      <c r="CF18" s="2129"/>
      <c r="CG18" s="2129"/>
      <c r="CH18" s="2128" t="s">
        <v>6247</v>
      </c>
      <c r="CI18" s="2128" t="s">
        <v>6248</v>
      </c>
      <c r="CJ18" s="2131" t="s">
        <v>6249</v>
      </c>
    </row>
    <row r="19" spans="2:88" s="174" customFormat="1" ht="15.75" customHeight="1">
      <c r="B19" s="698" t="s">
        <v>6250</v>
      </c>
      <c r="C19" s="1928" t="s">
        <v>6110</v>
      </c>
      <c r="D19" s="286" t="s">
        <v>677</v>
      </c>
      <c r="E19" s="286">
        <v>3</v>
      </c>
      <c r="F19" s="2122"/>
      <c r="G19" s="2122"/>
      <c r="H19" s="2122"/>
      <c r="I19" s="2122"/>
      <c r="J19" s="2122"/>
      <c r="K19" s="2122"/>
      <c r="L19" s="2122"/>
      <c r="M19" s="2122"/>
      <c r="N19" s="2123">
        <f t="shared" si="2"/>
        <v>0</v>
      </c>
      <c r="O19" s="2122"/>
      <c r="P19" s="2122"/>
      <c r="Q19" s="2133">
        <f t="shared" si="0"/>
        <v>0</v>
      </c>
      <c r="R19" s="2133">
        <f t="shared" si="3"/>
        <v>0</v>
      </c>
      <c r="S19" s="2122"/>
      <c r="T19" s="2122"/>
      <c r="U19" s="2122"/>
      <c r="V19" s="2122"/>
      <c r="W19" s="2122"/>
      <c r="X19" s="2122"/>
      <c r="Y19" s="2122"/>
      <c r="Z19" s="2122"/>
      <c r="AA19" s="2124">
        <f>IFERROR(SUM(S19:Z19), 0)</f>
        <v>0</v>
      </c>
      <c r="AB19" s="2125"/>
      <c r="AC19" s="2125"/>
      <c r="AD19" s="2499"/>
      <c r="AE19" s="884"/>
      <c r="AF19" s="252" t="s">
        <v>6251</v>
      </c>
      <c r="AG19" s="990"/>
      <c r="AH19" s="253"/>
      <c r="AI19" s="990"/>
      <c r="AJ19" s="991"/>
      <c r="AK19" s="246" t="str">
        <f t="shared" si="4"/>
        <v>Please complete all cells in row</v>
      </c>
      <c r="AL19" s="992"/>
      <c r="AM19" s="247">
        <f t="shared" ref="AM19:AT20" si="13" xml:space="preserve"> IF( ISNUMBER(F19), 0, 1 )</f>
        <v>1</v>
      </c>
      <c r="AN19" s="247">
        <f t="shared" si="13"/>
        <v>1</v>
      </c>
      <c r="AO19" s="247">
        <f t="shared" si="13"/>
        <v>1</v>
      </c>
      <c r="AP19" s="247">
        <f t="shared" si="13"/>
        <v>1</v>
      </c>
      <c r="AQ19" s="247">
        <f t="shared" si="13"/>
        <v>1</v>
      </c>
      <c r="AR19" s="247">
        <f t="shared" si="13"/>
        <v>1</v>
      </c>
      <c r="AS19" s="247">
        <f t="shared" si="13"/>
        <v>1</v>
      </c>
      <c r="AT19" s="247">
        <f t="shared" si="13"/>
        <v>1</v>
      </c>
      <c r="AV19" s="247">
        <f xml:space="preserve"> IF( ISNUMBER(S19), 0, 1 )</f>
        <v>1</v>
      </c>
      <c r="AW19" s="247">
        <f t="shared" ref="AW19:BC20" si="14" xml:space="preserve"> IF( ISNUMBER(T19), 0, 1 )</f>
        <v>1</v>
      </c>
      <c r="AX19" s="247">
        <f t="shared" si="14"/>
        <v>1</v>
      </c>
      <c r="AY19" s="247">
        <f t="shared" si="14"/>
        <v>1</v>
      </c>
      <c r="AZ19" s="247">
        <f t="shared" si="14"/>
        <v>1</v>
      </c>
      <c r="BA19" s="247">
        <f t="shared" si="14"/>
        <v>1</v>
      </c>
      <c r="BB19" s="247">
        <f t="shared" si="14"/>
        <v>1</v>
      </c>
      <c r="BC19" s="247">
        <f t="shared" si="14"/>
        <v>1</v>
      </c>
      <c r="BH19" s="825"/>
      <c r="BJ19" s="417" t="s">
        <v>6250</v>
      </c>
      <c r="BK19" s="313" t="s">
        <v>6110</v>
      </c>
      <c r="BL19" s="2126" t="s">
        <v>6252</v>
      </c>
      <c r="BM19" s="2126" t="s">
        <v>6253</v>
      </c>
      <c r="BN19" s="2126" t="s">
        <v>6254</v>
      </c>
      <c r="BO19" s="2126" t="s">
        <v>6255</v>
      </c>
      <c r="BP19" s="2126" t="s">
        <v>6256</v>
      </c>
      <c r="BQ19" s="2126" t="s">
        <v>6257</v>
      </c>
      <c r="BR19" s="2126" t="s">
        <v>6258</v>
      </c>
      <c r="BS19" s="2126" t="s">
        <v>6259</v>
      </c>
      <c r="BT19" s="2127" t="s">
        <v>6260</v>
      </c>
      <c r="BU19" s="2126" t="s">
        <v>6261</v>
      </c>
      <c r="BV19" s="2126" t="s">
        <v>6262</v>
      </c>
      <c r="BW19" s="2127" t="s">
        <v>6263</v>
      </c>
      <c r="BX19" s="2127" t="s">
        <v>6264</v>
      </c>
      <c r="BY19" s="2126" t="s">
        <v>6265</v>
      </c>
      <c r="BZ19" s="2126" t="s">
        <v>6266</v>
      </c>
      <c r="CA19" s="2126" t="s">
        <v>6267</v>
      </c>
      <c r="CB19" s="2126" t="s">
        <v>6268</v>
      </c>
      <c r="CC19" s="2126" t="s">
        <v>6269</v>
      </c>
      <c r="CD19" s="2126" t="s">
        <v>6270</v>
      </c>
      <c r="CE19" s="2126" t="s">
        <v>6271</v>
      </c>
      <c r="CF19" s="2126" t="s">
        <v>6272</v>
      </c>
      <c r="CG19" s="2127" t="s">
        <v>6273</v>
      </c>
      <c r="CH19" s="2129"/>
      <c r="CI19" s="2129"/>
      <c r="CJ19" s="2146"/>
    </row>
    <row r="20" spans="2:88" s="171" customFormat="1" ht="15.75" customHeight="1">
      <c r="B20" s="698" t="s">
        <v>6250</v>
      </c>
      <c r="C20" s="1928" t="s">
        <v>6125</v>
      </c>
      <c r="D20" s="286" t="s">
        <v>677</v>
      </c>
      <c r="E20" s="286">
        <v>3</v>
      </c>
      <c r="F20" s="2122"/>
      <c r="G20" s="2122"/>
      <c r="H20" s="2122"/>
      <c r="I20" s="2122"/>
      <c r="J20" s="2122"/>
      <c r="K20" s="2122"/>
      <c r="L20" s="2122"/>
      <c r="M20" s="2122"/>
      <c r="N20" s="2123">
        <f t="shared" si="2"/>
        <v>0</v>
      </c>
      <c r="O20" s="2122"/>
      <c r="P20" s="2122"/>
      <c r="Q20" s="2133">
        <f t="shared" si="0"/>
        <v>0</v>
      </c>
      <c r="R20" s="2133">
        <f t="shared" si="3"/>
        <v>0</v>
      </c>
      <c r="S20" s="2122"/>
      <c r="T20" s="2122"/>
      <c r="U20" s="2122"/>
      <c r="V20" s="2122"/>
      <c r="W20" s="2122"/>
      <c r="X20" s="2122"/>
      <c r="Y20" s="2122"/>
      <c r="Z20" s="2122"/>
      <c r="AA20" s="2124">
        <f t="shared" ref="AA20:AA37" si="15">IFERROR(SUM(S20:Z20), 0)</f>
        <v>0</v>
      </c>
      <c r="AB20" s="2125"/>
      <c r="AC20" s="2125"/>
      <c r="AD20" s="2499"/>
      <c r="AE20" s="884"/>
      <c r="AF20" s="252" t="s">
        <v>6274</v>
      </c>
      <c r="AG20" s="993"/>
      <c r="AH20" s="253"/>
      <c r="AI20" s="993"/>
      <c r="AJ20" s="991"/>
      <c r="AK20" s="246" t="str">
        <f t="shared" si="4"/>
        <v>Please complete all cells in row</v>
      </c>
      <c r="AL20" s="942"/>
      <c r="AM20" s="247">
        <f t="shared" si="13"/>
        <v>1</v>
      </c>
      <c r="AN20" s="247">
        <f t="shared" si="13"/>
        <v>1</v>
      </c>
      <c r="AO20" s="247">
        <f t="shared" si="13"/>
        <v>1</v>
      </c>
      <c r="AP20" s="247">
        <f t="shared" si="13"/>
        <v>1</v>
      </c>
      <c r="AQ20" s="247">
        <f t="shared" si="13"/>
        <v>1</v>
      </c>
      <c r="AR20" s="247">
        <f t="shared" si="13"/>
        <v>1</v>
      </c>
      <c r="AS20" s="247">
        <f t="shared" si="13"/>
        <v>1</v>
      </c>
      <c r="AT20" s="247">
        <f t="shared" si="13"/>
        <v>1</v>
      </c>
      <c r="AU20" s="174"/>
      <c r="AV20" s="247">
        <f t="shared" ref="AV20" si="16" xml:space="preserve"> IF( ISNUMBER(S20), 0, 1 )</f>
        <v>1</v>
      </c>
      <c r="AW20" s="247">
        <f t="shared" si="14"/>
        <v>1</v>
      </c>
      <c r="AX20" s="247">
        <f t="shared" si="14"/>
        <v>1</v>
      </c>
      <c r="AY20" s="247">
        <f t="shared" si="14"/>
        <v>1</v>
      </c>
      <c r="AZ20" s="247">
        <f t="shared" si="14"/>
        <v>1</v>
      </c>
      <c r="BA20" s="247">
        <f t="shared" si="14"/>
        <v>1</v>
      </c>
      <c r="BB20" s="247">
        <f t="shared" si="14"/>
        <v>1</v>
      </c>
      <c r="BC20" s="247">
        <f t="shared" si="14"/>
        <v>1</v>
      </c>
      <c r="BD20" s="174"/>
      <c r="BE20" s="174"/>
      <c r="BF20" s="174"/>
      <c r="BG20" s="174"/>
      <c r="BH20" s="726"/>
      <c r="BJ20" s="417" t="s">
        <v>6250</v>
      </c>
      <c r="BK20" s="313" t="s">
        <v>6125</v>
      </c>
      <c r="BL20" s="2126" t="s">
        <v>6275</v>
      </c>
      <c r="BM20" s="2126" t="s">
        <v>6276</v>
      </c>
      <c r="BN20" s="2126" t="s">
        <v>6277</v>
      </c>
      <c r="BO20" s="2126" t="s">
        <v>6278</v>
      </c>
      <c r="BP20" s="2126" t="s">
        <v>6279</v>
      </c>
      <c r="BQ20" s="2126" t="s">
        <v>6280</v>
      </c>
      <c r="BR20" s="2126" t="s">
        <v>6281</v>
      </c>
      <c r="BS20" s="2126" t="s">
        <v>6282</v>
      </c>
      <c r="BT20" s="2127" t="s">
        <v>6283</v>
      </c>
      <c r="BU20" s="2126" t="s">
        <v>6284</v>
      </c>
      <c r="BV20" s="2126" t="s">
        <v>6285</v>
      </c>
      <c r="BW20" s="2127" t="s">
        <v>6286</v>
      </c>
      <c r="BX20" s="2127" t="s">
        <v>6287</v>
      </c>
      <c r="BY20" s="2126" t="s">
        <v>6288</v>
      </c>
      <c r="BZ20" s="2126" t="s">
        <v>6289</v>
      </c>
      <c r="CA20" s="2126" t="s">
        <v>6290</v>
      </c>
      <c r="CB20" s="2126" t="s">
        <v>6291</v>
      </c>
      <c r="CC20" s="2126" t="s">
        <v>6292</v>
      </c>
      <c r="CD20" s="2126" t="s">
        <v>6293</v>
      </c>
      <c r="CE20" s="2126" t="s">
        <v>6294</v>
      </c>
      <c r="CF20" s="2126" t="s">
        <v>6295</v>
      </c>
      <c r="CG20" s="2127" t="s">
        <v>6296</v>
      </c>
      <c r="CH20" s="2129"/>
      <c r="CI20" s="2129"/>
      <c r="CJ20" s="2146"/>
    </row>
    <row r="21" spans="2:88" s="171" customFormat="1" ht="15.75" customHeight="1">
      <c r="B21" s="698" t="s">
        <v>6250</v>
      </c>
      <c r="C21" s="1928" t="s">
        <v>6140</v>
      </c>
      <c r="D21" s="286" t="s">
        <v>677</v>
      </c>
      <c r="E21" s="286">
        <v>3</v>
      </c>
      <c r="F21" s="2124">
        <f>IFERROR(SUM(F19:F20), 0)</f>
        <v>0</v>
      </c>
      <c r="G21" s="2124">
        <f t="shared" ref="G21:P21" si="17">IFERROR(SUM(G19:G20), 0)</f>
        <v>0</v>
      </c>
      <c r="H21" s="2124">
        <f t="shared" si="17"/>
        <v>0</v>
      </c>
      <c r="I21" s="2124">
        <f t="shared" si="17"/>
        <v>0</v>
      </c>
      <c r="J21" s="2124">
        <f t="shared" si="17"/>
        <v>0</v>
      </c>
      <c r="K21" s="2124">
        <f t="shared" si="17"/>
        <v>0</v>
      </c>
      <c r="L21" s="2124">
        <f t="shared" si="17"/>
        <v>0</v>
      </c>
      <c r="M21" s="2124">
        <f>IFERROR(SUM(M19:M20), 0)</f>
        <v>0</v>
      </c>
      <c r="N21" s="2123">
        <f t="shared" si="2"/>
        <v>0</v>
      </c>
      <c r="O21" s="2133">
        <f t="shared" si="17"/>
        <v>0</v>
      </c>
      <c r="P21" s="2133">
        <f t="shared" si="17"/>
        <v>0</v>
      </c>
      <c r="Q21" s="2133">
        <f t="shared" si="0"/>
        <v>0</v>
      </c>
      <c r="R21" s="2133">
        <f t="shared" si="3"/>
        <v>0</v>
      </c>
      <c r="S21" s="2124">
        <f>IFERROR(SUM(S19:S20), 0)</f>
        <v>0</v>
      </c>
      <c r="T21" s="2124">
        <f t="shared" ref="T21:Z21" si="18">IFERROR(SUM(T19:T20), 0)</f>
        <v>0</v>
      </c>
      <c r="U21" s="2124">
        <f t="shared" si="18"/>
        <v>0</v>
      </c>
      <c r="V21" s="2124">
        <f t="shared" si="18"/>
        <v>0</v>
      </c>
      <c r="W21" s="2124">
        <f t="shared" si="18"/>
        <v>0</v>
      </c>
      <c r="X21" s="2124">
        <f t="shared" si="18"/>
        <v>0</v>
      </c>
      <c r="Y21" s="2124">
        <f t="shared" si="18"/>
        <v>0</v>
      </c>
      <c r="Z21" s="2124">
        <f t="shared" si="18"/>
        <v>0</v>
      </c>
      <c r="AA21" s="2124">
        <f t="shared" si="15"/>
        <v>0</v>
      </c>
      <c r="AB21" s="2122"/>
      <c r="AC21" s="2122"/>
      <c r="AD21" s="2130"/>
      <c r="AE21" s="884"/>
      <c r="AF21" s="252" t="s">
        <v>6297</v>
      </c>
      <c r="AG21" s="993"/>
      <c r="AH21" s="253"/>
      <c r="AI21" s="993"/>
      <c r="AJ21" s="991"/>
      <c r="AK21" s="246" t="str">
        <f t="shared" si="4"/>
        <v>Please complete all cells in row</v>
      </c>
      <c r="AL21" s="992"/>
      <c r="AM21" s="174"/>
      <c r="AN21" s="174"/>
      <c r="AO21" s="174"/>
      <c r="AP21" s="174"/>
      <c r="AQ21" s="174"/>
      <c r="AR21" s="174"/>
      <c r="AS21" s="174"/>
      <c r="AT21" s="174"/>
      <c r="AU21" s="174"/>
      <c r="AV21" s="174"/>
      <c r="AW21" s="174"/>
      <c r="AX21" s="174"/>
      <c r="AY21" s="174"/>
      <c r="AZ21" s="174"/>
      <c r="BA21" s="174"/>
      <c r="BB21" s="174"/>
      <c r="BC21" s="174"/>
      <c r="BD21" s="174"/>
      <c r="BE21" s="247">
        <f t="shared" ref="BE21:BG21" si="19" xml:space="preserve"> IF( ISNUMBER(AB21), 0, 1 )</f>
        <v>1</v>
      </c>
      <c r="BF21" s="247">
        <f t="shared" si="19"/>
        <v>1</v>
      </c>
      <c r="BG21" s="247">
        <f t="shared" si="19"/>
        <v>1</v>
      </c>
      <c r="BH21" s="726"/>
      <c r="BJ21" s="417" t="s">
        <v>6250</v>
      </c>
      <c r="BK21" s="313" t="s">
        <v>6140</v>
      </c>
      <c r="BL21" s="2127" t="s">
        <v>6298</v>
      </c>
      <c r="BM21" s="2127" t="s">
        <v>6299</v>
      </c>
      <c r="BN21" s="2127" t="s">
        <v>6300</v>
      </c>
      <c r="BO21" s="2127" t="s">
        <v>6301</v>
      </c>
      <c r="BP21" s="2127" t="s">
        <v>6302</v>
      </c>
      <c r="BQ21" s="2127" t="s">
        <v>6303</v>
      </c>
      <c r="BR21" s="2127" t="s">
        <v>6304</v>
      </c>
      <c r="BS21" s="2127" t="s">
        <v>6305</v>
      </c>
      <c r="BT21" s="2127" t="s">
        <v>6306</v>
      </c>
      <c r="BU21" s="2127" t="s">
        <v>6307</v>
      </c>
      <c r="BV21" s="2127" t="s">
        <v>6308</v>
      </c>
      <c r="BW21" s="2127" t="s">
        <v>6309</v>
      </c>
      <c r="BX21" s="2127" t="s">
        <v>6310</v>
      </c>
      <c r="BY21" s="2127" t="s">
        <v>6311</v>
      </c>
      <c r="BZ21" s="2127" t="s">
        <v>6312</v>
      </c>
      <c r="CA21" s="2127" t="s">
        <v>6313</v>
      </c>
      <c r="CB21" s="2127" t="s">
        <v>6314</v>
      </c>
      <c r="CC21" s="2127" t="s">
        <v>6315</v>
      </c>
      <c r="CD21" s="2127" t="s">
        <v>6316</v>
      </c>
      <c r="CE21" s="2127" t="s">
        <v>6317</v>
      </c>
      <c r="CF21" s="2127" t="s">
        <v>6318</v>
      </c>
      <c r="CG21" s="2127" t="s">
        <v>6319</v>
      </c>
      <c r="CH21" s="2128" t="s">
        <v>6320</v>
      </c>
      <c r="CI21" s="2128" t="s">
        <v>6321</v>
      </c>
      <c r="CJ21" s="2131" t="s">
        <v>6322</v>
      </c>
    </row>
    <row r="22" spans="2:88" s="171" customFormat="1" ht="15.75" customHeight="1">
      <c r="B22" s="698" t="s">
        <v>6323</v>
      </c>
      <c r="C22" s="1928" t="s">
        <v>6110</v>
      </c>
      <c r="D22" s="286" t="s">
        <v>677</v>
      </c>
      <c r="E22" s="286">
        <v>3</v>
      </c>
      <c r="F22" s="2122"/>
      <c r="G22" s="2122"/>
      <c r="H22" s="2122"/>
      <c r="I22" s="2122"/>
      <c r="J22" s="2122"/>
      <c r="K22" s="2122"/>
      <c r="L22" s="2122"/>
      <c r="M22" s="2122"/>
      <c r="N22" s="2123">
        <f t="shared" si="2"/>
        <v>0</v>
      </c>
      <c r="O22" s="2122"/>
      <c r="P22" s="2122"/>
      <c r="Q22" s="2133">
        <f t="shared" si="0"/>
        <v>0</v>
      </c>
      <c r="R22" s="2133">
        <f t="shared" si="3"/>
        <v>0</v>
      </c>
      <c r="S22" s="2122"/>
      <c r="T22" s="2122"/>
      <c r="U22" s="2122"/>
      <c r="V22" s="2122"/>
      <c r="W22" s="2122"/>
      <c r="X22" s="2122"/>
      <c r="Y22" s="2122"/>
      <c r="Z22" s="2122"/>
      <c r="AA22" s="2124">
        <f t="shared" si="15"/>
        <v>0</v>
      </c>
      <c r="AB22" s="2125"/>
      <c r="AC22" s="2125"/>
      <c r="AD22" s="2499"/>
      <c r="AE22" s="884"/>
      <c r="AF22" s="252" t="s">
        <v>6324</v>
      </c>
      <c r="AG22" s="993"/>
      <c r="AH22" s="253"/>
      <c r="AI22" s="993"/>
      <c r="AJ22" s="991"/>
      <c r="AK22" s="246" t="str">
        <f t="shared" si="4"/>
        <v>Please complete all cells in row</v>
      </c>
      <c r="AL22" s="992"/>
      <c r="AM22" s="247">
        <f t="shared" ref="AM22:AT23" si="20" xml:space="preserve"> IF( ISNUMBER(F22), 0, 1 )</f>
        <v>1</v>
      </c>
      <c r="AN22" s="247">
        <f t="shared" si="20"/>
        <v>1</v>
      </c>
      <c r="AO22" s="247">
        <f t="shared" si="20"/>
        <v>1</v>
      </c>
      <c r="AP22" s="247">
        <f t="shared" si="20"/>
        <v>1</v>
      </c>
      <c r="AQ22" s="247">
        <f t="shared" si="20"/>
        <v>1</v>
      </c>
      <c r="AR22" s="247">
        <f t="shared" si="20"/>
        <v>1</v>
      </c>
      <c r="AS22" s="247">
        <f t="shared" si="20"/>
        <v>1</v>
      </c>
      <c r="AT22" s="247">
        <f t="shared" si="20"/>
        <v>1</v>
      </c>
      <c r="AU22" s="174"/>
      <c r="AV22" s="247">
        <f xml:space="preserve"> IF( ISNUMBER(S22), 0, 1 )</f>
        <v>1</v>
      </c>
      <c r="AW22" s="247">
        <f t="shared" ref="AW22:BC23" si="21" xml:space="preserve"> IF( ISNUMBER(T22), 0, 1 )</f>
        <v>1</v>
      </c>
      <c r="AX22" s="247">
        <f t="shared" si="21"/>
        <v>1</v>
      </c>
      <c r="AY22" s="247">
        <f t="shared" si="21"/>
        <v>1</v>
      </c>
      <c r="AZ22" s="247">
        <f t="shared" si="21"/>
        <v>1</v>
      </c>
      <c r="BA22" s="247">
        <f t="shared" si="21"/>
        <v>1</v>
      </c>
      <c r="BB22" s="247">
        <f t="shared" si="21"/>
        <v>1</v>
      </c>
      <c r="BC22" s="247">
        <f t="shared" si="21"/>
        <v>1</v>
      </c>
      <c r="BD22" s="174"/>
      <c r="BE22" s="174"/>
      <c r="BF22" s="174"/>
      <c r="BG22" s="174"/>
      <c r="BH22" s="726"/>
      <c r="BJ22" s="698" t="s">
        <v>6323</v>
      </c>
      <c r="BK22" s="313" t="s">
        <v>6110</v>
      </c>
      <c r="BL22" s="2126" t="s">
        <v>6325</v>
      </c>
      <c r="BM22" s="2126" t="s">
        <v>6326</v>
      </c>
      <c r="BN22" s="2126" t="s">
        <v>6327</v>
      </c>
      <c r="BO22" s="2126" t="s">
        <v>6328</v>
      </c>
      <c r="BP22" s="2126" t="s">
        <v>6329</v>
      </c>
      <c r="BQ22" s="2126" t="s">
        <v>6330</v>
      </c>
      <c r="BR22" s="2126" t="s">
        <v>6331</v>
      </c>
      <c r="BS22" s="2126" t="s">
        <v>6332</v>
      </c>
      <c r="BT22" s="2127" t="s">
        <v>6333</v>
      </c>
      <c r="BU22" s="2126" t="s">
        <v>6334</v>
      </c>
      <c r="BV22" s="2126" t="s">
        <v>6335</v>
      </c>
      <c r="BW22" s="2127" t="s">
        <v>6336</v>
      </c>
      <c r="BX22" s="2127" t="s">
        <v>6337</v>
      </c>
      <c r="BY22" s="2126" t="s">
        <v>6338</v>
      </c>
      <c r="BZ22" s="2126" t="s">
        <v>6339</v>
      </c>
      <c r="CA22" s="2126" t="s">
        <v>6340</v>
      </c>
      <c r="CB22" s="2126" t="s">
        <v>6341</v>
      </c>
      <c r="CC22" s="2126" t="s">
        <v>6342</v>
      </c>
      <c r="CD22" s="2126" t="s">
        <v>6343</v>
      </c>
      <c r="CE22" s="2126" t="s">
        <v>6344</v>
      </c>
      <c r="CF22" s="2126" t="s">
        <v>6345</v>
      </c>
      <c r="CG22" s="2127" t="s">
        <v>6346</v>
      </c>
      <c r="CH22" s="2129"/>
      <c r="CI22" s="2129"/>
      <c r="CJ22" s="2146"/>
    </row>
    <row r="23" spans="2:88" s="171" customFormat="1" ht="15.75" customHeight="1">
      <c r="B23" s="698" t="s">
        <v>6323</v>
      </c>
      <c r="C23" s="1928" t="s">
        <v>6125</v>
      </c>
      <c r="D23" s="286" t="s">
        <v>677</v>
      </c>
      <c r="E23" s="286">
        <v>3</v>
      </c>
      <c r="F23" s="2122"/>
      <c r="G23" s="2122"/>
      <c r="H23" s="2122"/>
      <c r="I23" s="2122"/>
      <c r="J23" s="2122"/>
      <c r="K23" s="2122"/>
      <c r="L23" s="2122"/>
      <c r="M23" s="2122"/>
      <c r="N23" s="2123">
        <f t="shared" si="2"/>
        <v>0</v>
      </c>
      <c r="O23" s="2122"/>
      <c r="P23" s="2122"/>
      <c r="Q23" s="2133">
        <f t="shared" si="0"/>
        <v>0</v>
      </c>
      <c r="R23" s="2133">
        <f t="shared" si="3"/>
        <v>0</v>
      </c>
      <c r="S23" s="2122"/>
      <c r="T23" s="2122"/>
      <c r="U23" s="2122"/>
      <c r="V23" s="2122"/>
      <c r="W23" s="2122"/>
      <c r="X23" s="2122"/>
      <c r="Y23" s="2122"/>
      <c r="Z23" s="2122"/>
      <c r="AA23" s="2124">
        <f t="shared" si="15"/>
        <v>0</v>
      </c>
      <c r="AB23" s="2125"/>
      <c r="AC23" s="2125"/>
      <c r="AD23" s="2499"/>
      <c r="AE23" s="884"/>
      <c r="AF23" s="252" t="s">
        <v>6347</v>
      </c>
      <c r="AG23" s="993"/>
      <c r="AH23" s="253"/>
      <c r="AI23" s="993"/>
      <c r="AJ23" s="991"/>
      <c r="AK23" s="246" t="str">
        <f t="shared" si="4"/>
        <v>Please complete all cells in row</v>
      </c>
      <c r="AL23" s="942"/>
      <c r="AM23" s="247">
        <f t="shared" si="20"/>
        <v>1</v>
      </c>
      <c r="AN23" s="247">
        <f t="shared" si="20"/>
        <v>1</v>
      </c>
      <c r="AO23" s="247">
        <f t="shared" si="20"/>
        <v>1</v>
      </c>
      <c r="AP23" s="247">
        <f t="shared" si="20"/>
        <v>1</v>
      </c>
      <c r="AQ23" s="247">
        <f t="shared" si="20"/>
        <v>1</v>
      </c>
      <c r="AR23" s="247">
        <f t="shared" si="20"/>
        <v>1</v>
      </c>
      <c r="AS23" s="247">
        <f t="shared" si="20"/>
        <v>1</v>
      </c>
      <c r="AT23" s="247">
        <f t="shared" si="20"/>
        <v>1</v>
      </c>
      <c r="AU23" s="174"/>
      <c r="AV23" s="247">
        <f t="shared" ref="AV23" si="22" xml:space="preserve"> IF( ISNUMBER(S23), 0, 1 )</f>
        <v>1</v>
      </c>
      <c r="AW23" s="247">
        <f t="shared" si="21"/>
        <v>1</v>
      </c>
      <c r="AX23" s="247">
        <f t="shared" si="21"/>
        <v>1</v>
      </c>
      <c r="AY23" s="247">
        <f t="shared" si="21"/>
        <v>1</v>
      </c>
      <c r="AZ23" s="247">
        <f t="shared" si="21"/>
        <v>1</v>
      </c>
      <c r="BA23" s="247">
        <f t="shared" si="21"/>
        <v>1</v>
      </c>
      <c r="BB23" s="247">
        <f t="shared" si="21"/>
        <v>1</v>
      </c>
      <c r="BC23" s="247">
        <f t="shared" si="21"/>
        <v>1</v>
      </c>
      <c r="BD23" s="174"/>
      <c r="BE23" s="174"/>
      <c r="BF23" s="174"/>
      <c r="BG23" s="174"/>
      <c r="BH23" s="726"/>
      <c r="BJ23" s="698" t="s">
        <v>6323</v>
      </c>
      <c r="BK23" s="313" t="s">
        <v>6125</v>
      </c>
      <c r="BL23" s="2126" t="s">
        <v>6348</v>
      </c>
      <c r="BM23" s="2126" t="s">
        <v>6349</v>
      </c>
      <c r="BN23" s="2126" t="s">
        <v>6350</v>
      </c>
      <c r="BO23" s="2126" t="s">
        <v>6351</v>
      </c>
      <c r="BP23" s="2126" t="s">
        <v>6352</v>
      </c>
      <c r="BQ23" s="2126" t="s">
        <v>6353</v>
      </c>
      <c r="BR23" s="2126" t="s">
        <v>6354</v>
      </c>
      <c r="BS23" s="2126" t="s">
        <v>6355</v>
      </c>
      <c r="BT23" s="2127" t="s">
        <v>6356</v>
      </c>
      <c r="BU23" s="2126" t="s">
        <v>6357</v>
      </c>
      <c r="BV23" s="2126" t="s">
        <v>6358</v>
      </c>
      <c r="BW23" s="2127" t="s">
        <v>6359</v>
      </c>
      <c r="BX23" s="2127" t="s">
        <v>6360</v>
      </c>
      <c r="BY23" s="2126" t="s">
        <v>6361</v>
      </c>
      <c r="BZ23" s="2126" t="s">
        <v>6362</v>
      </c>
      <c r="CA23" s="2126" t="s">
        <v>6363</v>
      </c>
      <c r="CB23" s="2126" t="s">
        <v>6364</v>
      </c>
      <c r="CC23" s="2126" t="s">
        <v>6365</v>
      </c>
      <c r="CD23" s="2126" t="s">
        <v>6366</v>
      </c>
      <c r="CE23" s="2126" t="s">
        <v>6367</v>
      </c>
      <c r="CF23" s="2126" t="s">
        <v>6368</v>
      </c>
      <c r="CG23" s="2127" t="s">
        <v>6369</v>
      </c>
      <c r="CH23" s="2129"/>
      <c r="CI23" s="2129"/>
      <c r="CJ23" s="2146"/>
    </row>
    <row r="24" spans="2:88" s="171" customFormat="1" ht="15.75" customHeight="1">
      <c r="B24" s="698" t="s">
        <v>6323</v>
      </c>
      <c r="C24" s="1928" t="s">
        <v>6140</v>
      </c>
      <c r="D24" s="286" t="s">
        <v>677</v>
      </c>
      <c r="E24" s="286">
        <v>3</v>
      </c>
      <c r="F24" s="2124">
        <f>IFERROR(SUM(F22:F23), 0)</f>
        <v>0</v>
      </c>
      <c r="G24" s="2124">
        <f t="shared" ref="G24:P24" si="23">IFERROR(SUM(G22:G23), 0)</f>
        <v>0</v>
      </c>
      <c r="H24" s="2124">
        <f t="shared" si="23"/>
        <v>0</v>
      </c>
      <c r="I24" s="2124">
        <f t="shared" si="23"/>
        <v>0</v>
      </c>
      <c r="J24" s="2124">
        <f t="shared" si="23"/>
        <v>0</v>
      </c>
      <c r="K24" s="2124">
        <f t="shared" si="23"/>
        <v>0</v>
      </c>
      <c r="L24" s="2124">
        <f t="shared" si="23"/>
        <v>0</v>
      </c>
      <c r="M24" s="2124">
        <f>IFERROR(SUM(M22:M23), 0)</f>
        <v>0</v>
      </c>
      <c r="N24" s="2123">
        <f t="shared" si="2"/>
        <v>0</v>
      </c>
      <c r="O24" s="2133">
        <f t="shared" si="23"/>
        <v>0</v>
      </c>
      <c r="P24" s="2133">
        <f t="shared" si="23"/>
        <v>0</v>
      </c>
      <c r="Q24" s="2133">
        <f t="shared" si="0"/>
        <v>0</v>
      </c>
      <c r="R24" s="2133">
        <f t="shared" si="3"/>
        <v>0</v>
      </c>
      <c r="S24" s="2124">
        <f>IFERROR(SUM(S22:S23), 0)</f>
        <v>0</v>
      </c>
      <c r="T24" s="2124">
        <f t="shared" ref="T24:Z24" si="24">IFERROR(SUM(T22:T23), 0)</f>
        <v>0</v>
      </c>
      <c r="U24" s="2124">
        <f t="shared" si="24"/>
        <v>0</v>
      </c>
      <c r="V24" s="2124">
        <f t="shared" si="24"/>
        <v>0</v>
      </c>
      <c r="W24" s="2124">
        <f t="shared" si="24"/>
        <v>0</v>
      </c>
      <c r="X24" s="2124">
        <f t="shared" si="24"/>
        <v>0</v>
      </c>
      <c r="Y24" s="2124">
        <f t="shared" si="24"/>
        <v>0</v>
      </c>
      <c r="Z24" s="2124">
        <f t="shared" si="24"/>
        <v>0</v>
      </c>
      <c r="AA24" s="2124">
        <f t="shared" si="15"/>
        <v>0</v>
      </c>
      <c r="AB24" s="2122"/>
      <c r="AC24" s="2122"/>
      <c r="AD24" s="2130"/>
      <c r="AE24" s="884"/>
      <c r="AF24" s="252" t="s">
        <v>6370</v>
      </c>
      <c r="AG24" s="993"/>
      <c r="AH24" s="253"/>
      <c r="AI24" s="993"/>
      <c r="AJ24" s="991"/>
      <c r="AK24" s="246" t="str">
        <f t="shared" si="4"/>
        <v>Please complete all cells in row</v>
      </c>
      <c r="AL24" s="992"/>
      <c r="AM24" s="174"/>
      <c r="AN24" s="174"/>
      <c r="AO24" s="174"/>
      <c r="AP24" s="174"/>
      <c r="AQ24" s="174"/>
      <c r="AR24" s="174"/>
      <c r="AS24" s="174"/>
      <c r="AT24" s="174"/>
      <c r="AU24" s="174"/>
      <c r="AV24" s="174"/>
      <c r="AW24" s="174"/>
      <c r="AX24" s="174"/>
      <c r="AY24" s="174"/>
      <c r="AZ24" s="174"/>
      <c r="BA24" s="174"/>
      <c r="BB24" s="174"/>
      <c r="BC24" s="174"/>
      <c r="BD24" s="174"/>
      <c r="BE24" s="247">
        <f t="shared" ref="BE24:BG24" si="25" xml:space="preserve"> IF( ISNUMBER(AB24), 0, 1 )</f>
        <v>1</v>
      </c>
      <c r="BF24" s="247">
        <f t="shared" si="25"/>
        <v>1</v>
      </c>
      <c r="BG24" s="247">
        <f t="shared" si="25"/>
        <v>1</v>
      </c>
      <c r="BH24" s="726"/>
      <c r="BJ24" s="698" t="s">
        <v>6323</v>
      </c>
      <c r="BK24" s="313" t="s">
        <v>6140</v>
      </c>
      <c r="BL24" s="2127" t="s">
        <v>6371</v>
      </c>
      <c r="BM24" s="2127" t="s">
        <v>6372</v>
      </c>
      <c r="BN24" s="2127" t="s">
        <v>6373</v>
      </c>
      <c r="BO24" s="2127" t="s">
        <v>6374</v>
      </c>
      <c r="BP24" s="2127" t="s">
        <v>6375</v>
      </c>
      <c r="BQ24" s="2127" t="s">
        <v>6376</v>
      </c>
      <c r="BR24" s="2127" t="s">
        <v>6377</v>
      </c>
      <c r="BS24" s="2127" t="s">
        <v>6378</v>
      </c>
      <c r="BT24" s="2127" t="s">
        <v>6379</v>
      </c>
      <c r="BU24" s="2127" t="s">
        <v>6380</v>
      </c>
      <c r="BV24" s="2127" t="s">
        <v>6381</v>
      </c>
      <c r="BW24" s="2127" t="s">
        <v>6382</v>
      </c>
      <c r="BX24" s="2127" t="s">
        <v>6383</v>
      </c>
      <c r="BY24" s="2127" t="s">
        <v>6384</v>
      </c>
      <c r="BZ24" s="2127" t="s">
        <v>6385</v>
      </c>
      <c r="CA24" s="2127" t="s">
        <v>6386</v>
      </c>
      <c r="CB24" s="2127" t="s">
        <v>6387</v>
      </c>
      <c r="CC24" s="2127" t="s">
        <v>6388</v>
      </c>
      <c r="CD24" s="2127" t="s">
        <v>6389</v>
      </c>
      <c r="CE24" s="2127" t="s">
        <v>6390</v>
      </c>
      <c r="CF24" s="2127" t="s">
        <v>6391</v>
      </c>
      <c r="CG24" s="2127" t="s">
        <v>6392</v>
      </c>
      <c r="CH24" s="2128" t="s">
        <v>6393</v>
      </c>
      <c r="CI24" s="2128" t="s">
        <v>6394</v>
      </c>
      <c r="CJ24" s="2131" t="s">
        <v>6395</v>
      </c>
    </row>
    <row r="25" spans="2:88" s="171" customFormat="1" ht="45" customHeight="1">
      <c r="B25" s="698" t="s">
        <v>6396</v>
      </c>
      <c r="C25" s="1928" t="s">
        <v>6110</v>
      </c>
      <c r="D25" s="286" t="s">
        <v>677</v>
      </c>
      <c r="E25" s="286">
        <v>3</v>
      </c>
      <c r="F25" s="2132"/>
      <c r="G25" s="2132"/>
      <c r="H25" s="2132"/>
      <c r="I25" s="2132"/>
      <c r="J25" s="2132"/>
      <c r="K25" s="2132"/>
      <c r="L25" s="2132"/>
      <c r="M25" s="2132"/>
      <c r="N25" s="2123">
        <f t="shared" si="2"/>
        <v>0</v>
      </c>
      <c r="O25" s="2122"/>
      <c r="P25" s="2122"/>
      <c r="Q25" s="2133">
        <f t="shared" si="0"/>
        <v>0</v>
      </c>
      <c r="R25" s="2133">
        <f t="shared" si="3"/>
        <v>0</v>
      </c>
      <c r="S25" s="2132"/>
      <c r="T25" s="2132"/>
      <c r="U25" s="2132"/>
      <c r="V25" s="2132"/>
      <c r="W25" s="2132"/>
      <c r="X25" s="2132"/>
      <c r="Y25" s="2132"/>
      <c r="Z25" s="2132"/>
      <c r="AA25" s="2133">
        <f t="shared" si="15"/>
        <v>0</v>
      </c>
      <c r="AB25" s="2134"/>
      <c r="AC25" s="2134"/>
      <c r="AD25" s="2135"/>
      <c r="AE25" s="884"/>
      <c r="AF25" s="926" t="s">
        <v>6397</v>
      </c>
      <c r="AG25" s="993"/>
      <c r="AH25" s="253"/>
      <c r="AI25" s="993"/>
      <c r="AJ25" s="991"/>
      <c r="AK25" s="246" t="str">
        <f t="shared" si="4"/>
        <v>Please complete all cells in row</v>
      </c>
      <c r="AL25" s="992"/>
      <c r="AM25" s="247">
        <f t="shared" ref="AM25:AT26" si="26" xml:space="preserve"> IF( ISNUMBER(F25), 0, 1 )</f>
        <v>1</v>
      </c>
      <c r="AN25" s="247">
        <f t="shared" si="26"/>
        <v>1</v>
      </c>
      <c r="AO25" s="247">
        <f t="shared" si="26"/>
        <v>1</v>
      </c>
      <c r="AP25" s="247">
        <f t="shared" si="26"/>
        <v>1</v>
      </c>
      <c r="AQ25" s="247">
        <f t="shared" si="26"/>
        <v>1</v>
      </c>
      <c r="AR25" s="247">
        <f t="shared" si="26"/>
        <v>1</v>
      </c>
      <c r="AS25" s="247">
        <f t="shared" si="26"/>
        <v>1</v>
      </c>
      <c r="AT25" s="247">
        <f t="shared" si="26"/>
        <v>1</v>
      </c>
      <c r="AU25" s="174"/>
      <c r="AV25" s="247">
        <f xml:space="preserve"> IF( ISNUMBER(S25), 0, 1 )</f>
        <v>1</v>
      </c>
      <c r="AW25" s="247">
        <f t="shared" ref="AW25:BC26" si="27" xml:space="preserve"> IF( ISNUMBER(T25), 0, 1 )</f>
        <v>1</v>
      </c>
      <c r="AX25" s="247">
        <f t="shared" si="27"/>
        <v>1</v>
      </c>
      <c r="AY25" s="247">
        <f t="shared" si="27"/>
        <v>1</v>
      </c>
      <c r="AZ25" s="247">
        <f t="shared" si="27"/>
        <v>1</v>
      </c>
      <c r="BA25" s="247">
        <f t="shared" si="27"/>
        <v>1</v>
      </c>
      <c r="BB25" s="247">
        <f t="shared" si="27"/>
        <v>1</v>
      </c>
      <c r="BC25" s="247">
        <f t="shared" si="27"/>
        <v>1</v>
      </c>
      <c r="BD25" s="174"/>
      <c r="BE25" s="232"/>
      <c r="BF25" s="232"/>
      <c r="BG25" s="232"/>
      <c r="BH25" s="726"/>
      <c r="BJ25" s="698" t="s">
        <v>6396</v>
      </c>
      <c r="BK25" s="313" t="s">
        <v>6110</v>
      </c>
      <c r="BL25" s="2132" t="s">
        <v>6398</v>
      </c>
      <c r="BM25" s="2132" t="s">
        <v>6399</v>
      </c>
      <c r="BN25" s="2132" t="s">
        <v>6400</v>
      </c>
      <c r="BO25" s="2132" t="s">
        <v>6401</v>
      </c>
      <c r="BP25" s="2132" t="s">
        <v>6402</v>
      </c>
      <c r="BQ25" s="2132" t="s">
        <v>6403</v>
      </c>
      <c r="BR25" s="2132" t="s">
        <v>6404</v>
      </c>
      <c r="BS25" s="2132" t="s">
        <v>6405</v>
      </c>
      <c r="BT25" s="2133" t="s">
        <v>6406</v>
      </c>
      <c r="BU25" s="2132" t="s">
        <v>6405</v>
      </c>
      <c r="BV25" s="2132" t="s">
        <v>6405</v>
      </c>
      <c r="BW25" s="2133" t="s">
        <v>6406</v>
      </c>
      <c r="BX25" s="2133" t="s">
        <v>6406</v>
      </c>
      <c r="BY25" s="2132" t="s">
        <v>6407</v>
      </c>
      <c r="BZ25" s="2132" t="s">
        <v>6408</v>
      </c>
      <c r="CA25" s="2132" t="s">
        <v>6409</v>
      </c>
      <c r="CB25" s="2132" t="s">
        <v>6410</v>
      </c>
      <c r="CC25" s="2132" t="s">
        <v>6411</v>
      </c>
      <c r="CD25" s="2132" t="s">
        <v>6412</v>
      </c>
      <c r="CE25" s="2132" t="s">
        <v>6413</v>
      </c>
      <c r="CF25" s="2132" t="s">
        <v>6414</v>
      </c>
      <c r="CG25" s="2133" t="s">
        <v>6415</v>
      </c>
      <c r="CH25" s="2134"/>
      <c r="CI25" s="2134"/>
      <c r="CJ25" s="2135"/>
    </row>
    <row r="26" spans="2:88" s="171" customFormat="1" ht="45" customHeight="1">
      <c r="B26" s="698" t="s">
        <v>6396</v>
      </c>
      <c r="C26" s="1928" t="s">
        <v>6125</v>
      </c>
      <c r="D26" s="286" t="s">
        <v>677</v>
      </c>
      <c r="E26" s="286">
        <v>3</v>
      </c>
      <c r="F26" s="2132"/>
      <c r="G26" s="2132"/>
      <c r="H26" s="2132"/>
      <c r="I26" s="2132"/>
      <c r="J26" s="2132"/>
      <c r="K26" s="2132"/>
      <c r="L26" s="2132"/>
      <c r="M26" s="2132"/>
      <c r="N26" s="2123">
        <f t="shared" si="2"/>
        <v>0</v>
      </c>
      <c r="O26" s="2122"/>
      <c r="P26" s="2122"/>
      <c r="Q26" s="2133">
        <f t="shared" si="0"/>
        <v>0</v>
      </c>
      <c r="R26" s="2133">
        <f t="shared" si="3"/>
        <v>0</v>
      </c>
      <c r="S26" s="2132"/>
      <c r="T26" s="2132"/>
      <c r="U26" s="2132"/>
      <c r="V26" s="2132"/>
      <c r="W26" s="2132"/>
      <c r="X26" s="2132"/>
      <c r="Y26" s="2132"/>
      <c r="Z26" s="2132"/>
      <c r="AA26" s="2133">
        <f>IFERROR(SUM(S26:Z26), 0)</f>
        <v>0</v>
      </c>
      <c r="AB26" s="2134"/>
      <c r="AC26" s="2134"/>
      <c r="AD26" s="2135"/>
      <c r="AE26" s="884"/>
      <c r="AF26" s="926" t="s">
        <v>6416</v>
      </c>
      <c r="AG26" s="993"/>
      <c r="AH26" s="253"/>
      <c r="AI26" s="993"/>
      <c r="AJ26" s="991"/>
      <c r="AK26" s="246" t="str">
        <f t="shared" si="4"/>
        <v>Please complete all cells in row</v>
      </c>
      <c r="AL26" s="992"/>
      <c r="AM26" s="247">
        <f t="shared" si="26"/>
        <v>1</v>
      </c>
      <c r="AN26" s="247">
        <f t="shared" si="26"/>
        <v>1</v>
      </c>
      <c r="AO26" s="247">
        <f t="shared" si="26"/>
        <v>1</v>
      </c>
      <c r="AP26" s="247">
        <f t="shared" si="26"/>
        <v>1</v>
      </c>
      <c r="AQ26" s="247">
        <f t="shared" si="26"/>
        <v>1</v>
      </c>
      <c r="AR26" s="247">
        <f t="shared" si="26"/>
        <v>1</v>
      </c>
      <c r="AS26" s="247">
        <f t="shared" si="26"/>
        <v>1</v>
      </c>
      <c r="AT26" s="247">
        <f t="shared" si="26"/>
        <v>1</v>
      </c>
      <c r="AU26" s="174"/>
      <c r="AV26" s="247">
        <f t="shared" ref="AV26" si="28" xml:space="preserve"> IF( ISNUMBER(S26), 0, 1 )</f>
        <v>1</v>
      </c>
      <c r="AW26" s="247">
        <f t="shared" si="27"/>
        <v>1</v>
      </c>
      <c r="AX26" s="247">
        <f t="shared" si="27"/>
        <v>1</v>
      </c>
      <c r="AY26" s="247">
        <f t="shared" si="27"/>
        <v>1</v>
      </c>
      <c r="AZ26" s="247">
        <f t="shared" si="27"/>
        <v>1</v>
      </c>
      <c r="BA26" s="247">
        <f t="shared" si="27"/>
        <v>1</v>
      </c>
      <c r="BB26" s="247">
        <f t="shared" si="27"/>
        <v>1</v>
      </c>
      <c r="BC26" s="247">
        <f t="shared" si="27"/>
        <v>1</v>
      </c>
      <c r="BD26" s="174"/>
      <c r="BE26" s="232"/>
      <c r="BF26" s="232"/>
      <c r="BG26" s="232"/>
      <c r="BH26" s="726"/>
      <c r="BJ26" s="698" t="s">
        <v>6396</v>
      </c>
      <c r="BK26" s="313" t="s">
        <v>6125</v>
      </c>
      <c r="BL26" s="2132" t="s">
        <v>6417</v>
      </c>
      <c r="BM26" s="2132" t="s">
        <v>6418</v>
      </c>
      <c r="BN26" s="2132" t="s">
        <v>6419</v>
      </c>
      <c r="BO26" s="2132" t="s">
        <v>6420</v>
      </c>
      <c r="BP26" s="2132" t="s">
        <v>6421</v>
      </c>
      <c r="BQ26" s="2132" t="s">
        <v>6422</v>
      </c>
      <c r="BR26" s="2132" t="s">
        <v>6423</v>
      </c>
      <c r="BS26" s="2132" t="s">
        <v>6424</v>
      </c>
      <c r="BT26" s="2133" t="s">
        <v>6425</v>
      </c>
      <c r="BU26" s="2132" t="s">
        <v>6424</v>
      </c>
      <c r="BV26" s="2132" t="s">
        <v>6424</v>
      </c>
      <c r="BW26" s="2133" t="s">
        <v>6425</v>
      </c>
      <c r="BX26" s="2133" t="s">
        <v>6425</v>
      </c>
      <c r="BY26" s="2132" t="s">
        <v>6426</v>
      </c>
      <c r="BZ26" s="2132" t="s">
        <v>6427</v>
      </c>
      <c r="CA26" s="2132" t="s">
        <v>6428</v>
      </c>
      <c r="CB26" s="2132" t="s">
        <v>6429</v>
      </c>
      <c r="CC26" s="2132" t="s">
        <v>6430</v>
      </c>
      <c r="CD26" s="2132" t="s">
        <v>6431</v>
      </c>
      <c r="CE26" s="2132" t="s">
        <v>6432</v>
      </c>
      <c r="CF26" s="2132" t="s">
        <v>6433</v>
      </c>
      <c r="CG26" s="2133" t="s">
        <v>6434</v>
      </c>
      <c r="CH26" s="2134"/>
      <c r="CI26" s="2134"/>
      <c r="CJ26" s="2135"/>
    </row>
    <row r="27" spans="2:88" s="171" customFormat="1" ht="45" customHeight="1">
      <c r="B27" s="698" t="s">
        <v>6396</v>
      </c>
      <c r="C27" s="1928" t="s">
        <v>6140</v>
      </c>
      <c r="D27" s="286" t="s">
        <v>677</v>
      </c>
      <c r="E27" s="286">
        <v>3</v>
      </c>
      <c r="F27" s="2133">
        <f>IFERROR(SUM(F25:F26), 0)</f>
        <v>0</v>
      </c>
      <c r="G27" s="2133">
        <f t="shared" ref="G27:P27" si="29">IFERROR(SUM(G25:G26), 0)</f>
        <v>0</v>
      </c>
      <c r="H27" s="2133">
        <f t="shared" si="29"/>
        <v>0</v>
      </c>
      <c r="I27" s="2133">
        <f t="shared" si="29"/>
        <v>0</v>
      </c>
      <c r="J27" s="2133">
        <f t="shared" si="29"/>
        <v>0</v>
      </c>
      <c r="K27" s="2133">
        <f t="shared" si="29"/>
        <v>0</v>
      </c>
      <c r="L27" s="2133">
        <f t="shared" si="29"/>
        <v>0</v>
      </c>
      <c r="M27" s="2133">
        <f>IFERROR(SUM(M25:M26), 0)</f>
        <v>0</v>
      </c>
      <c r="N27" s="2123">
        <f t="shared" si="2"/>
        <v>0</v>
      </c>
      <c r="O27" s="2133">
        <f t="shared" si="29"/>
        <v>0</v>
      </c>
      <c r="P27" s="2133">
        <f t="shared" si="29"/>
        <v>0</v>
      </c>
      <c r="Q27" s="2133">
        <f t="shared" si="0"/>
        <v>0</v>
      </c>
      <c r="R27" s="2133">
        <f t="shared" si="3"/>
        <v>0</v>
      </c>
      <c r="S27" s="2133">
        <f>IFERROR(SUM(S25:S26), 0)</f>
        <v>0</v>
      </c>
      <c r="T27" s="2133">
        <f t="shared" ref="T27:Z27" si="30">IFERROR(SUM(T25:T26), 0)</f>
        <v>0</v>
      </c>
      <c r="U27" s="2133">
        <f t="shared" si="30"/>
        <v>0</v>
      </c>
      <c r="V27" s="2133">
        <f t="shared" si="30"/>
        <v>0</v>
      </c>
      <c r="W27" s="2133">
        <f t="shared" si="30"/>
        <v>0</v>
      </c>
      <c r="X27" s="2133">
        <f t="shared" si="30"/>
        <v>0</v>
      </c>
      <c r="Y27" s="2133">
        <f t="shared" si="30"/>
        <v>0</v>
      </c>
      <c r="Z27" s="2133">
        <f t="shared" si="30"/>
        <v>0</v>
      </c>
      <c r="AA27" s="2133">
        <f t="shared" si="15"/>
        <v>0</v>
      </c>
      <c r="AB27" s="2134"/>
      <c r="AC27" s="2134"/>
      <c r="AD27" s="2135"/>
      <c r="AE27" s="884"/>
      <c r="AF27" s="926" t="s">
        <v>6435</v>
      </c>
      <c r="AG27" s="993"/>
      <c r="AH27" s="253"/>
      <c r="AI27" s="993"/>
      <c r="AJ27" s="991"/>
      <c r="AK27" s="246">
        <f t="shared" si="4"/>
        <v>0</v>
      </c>
      <c r="AL27" s="992"/>
      <c r="AM27" s="174"/>
      <c r="AN27" s="174"/>
      <c r="AO27" s="174"/>
      <c r="AP27" s="174"/>
      <c r="AQ27" s="174"/>
      <c r="AR27" s="174"/>
      <c r="AS27" s="174"/>
      <c r="AT27" s="174"/>
      <c r="AU27" s="174"/>
      <c r="AV27" s="174"/>
      <c r="AW27" s="174"/>
      <c r="AX27" s="174"/>
      <c r="AY27" s="174"/>
      <c r="AZ27" s="174"/>
      <c r="BA27" s="174"/>
      <c r="BB27" s="174"/>
      <c r="BC27" s="174"/>
      <c r="BD27" s="174"/>
      <c r="BE27" s="232"/>
      <c r="BF27" s="232"/>
      <c r="BG27" s="232"/>
      <c r="BH27" s="726"/>
      <c r="BJ27" s="698" t="s">
        <v>6396</v>
      </c>
      <c r="BK27" s="313" t="s">
        <v>6140</v>
      </c>
      <c r="BL27" s="2133" t="s">
        <v>6436</v>
      </c>
      <c r="BM27" s="2133" t="s">
        <v>6437</v>
      </c>
      <c r="BN27" s="2133" t="s">
        <v>6438</v>
      </c>
      <c r="BO27" s="2133" t="s">
        <v>6439</v>
      </c>
      <c r="BP27" s="2133" t="s">
        <v>6440</v>
      </c>
      <c r="BQ27" s="2133" t="s">
        <v>6441</v>
      </c>
      <c r="BR27" s="2133" t="s">
        <v>6442</v>
      </c>
      <c r="BS27" s="2133" t="s">
        <v>6443</v>
      </c>
      <c r="BT27" s="2133" t="s">
        <v>6444</v>
      </c>
      <c r="BU27" s="2133" t="s">
        <v>6443</v>
      </c>
      <c r="BV27" s="2133" t="s">
        <v>6443</v>
      </c>
      <c r="BW27" s="2133" t="s">
        <v>6444</v>
      </c>
      <c r="BX27" s="2133" t="s">
        <v>6444</v>
      </c>
      <c r="BY27" s="2133" t="s">
        <v>6445</v>
      </c>
      <c r="BZ27" s="2133" t="s">
        <v>6446</v>
      </c>
      <c r="CA27" s="2133" t="s">
        <v>6447</v>
      </c>
      <c r="CB27" s="2133" t="s">
        <v>6448</v>
      </c>
      <c r="CC27" s="2133" t="s">
        <v>6449</v>
      </c>
      <c r="CD27" s="2133" t="s">
        <v>6450</v>
      </c>
      <c r="CE27" s="2133" t="s">
        <v>6451</v>
      </c>
      <c r="CF27" s="2133" t="s">
        <v>6452</v>
      </c>
      <c r="CG27" s="2133" t="s">
        <v>6453</v>
      </c>
      <c r="CH27" s="2134"/>
      <c r="CI27" s="2134"/>
      <c r="CJ27" s="2135"/>
    </row>
    <row r="28" spans="2:88" s="171" customFormat="1" ht="45" customHeight="1">
      <c r="B28" s="698" t="s">
        <v>6454</v>
      </c>
      <c r="C28" s="1928" t="s">
        <v>6110</v>
      </c>
      <c r="D28" s="286" t="s">
        <v>677</v>
      </c>
      <c r="E28" s="286">
        <v>3</v>
      </c>
      <c r="F28" s="2132"/>
      <c r="G28" s="2132"/>
      <c r="H28" s="2132"/>
      <c r="I28" s="2132"/>
      <c r="J28" s="2132"/>
      <c r="K28" s="2132"/>
      <c r="L28" s="2132"/>
      <c r="M28" s="2132"/>
      <c r="N28" s="2123">
        <f t="shared" si="2"/>
        <v>0</v>
      </c>
      <c r="O28" s="2122"/>
      <c r="P28" s="2122"/>
      <c r="Q28" s="2133">
        <f t="shared" si="0"/>
        <v>0</v>
      </c>
      <c r="R28" s="2133">
        <f t="shared" si="3"/>
        <v>0</v>
      </c>
      <c r="S28" s="2132"/>
      <c r="T28" s="2132"/>
      <c r="U28" s="2132"/>
      <c r="V28" s="2132"/>
      <c r="W28" s="2132"/>
      <c r="X28" s="2132"/>
      <c r="Y28" s="2132"/>
      <c r="Z28" s="2132"/>
      <c r="AA28" s="2133">
        <f t="shared" si="15"/>
        <v>0</v>
      </c>
      <c r="AB28" s="2134"/>
      <c r="AC28" s="2134"/>
      <c r="AD28" s="2135"/>
      <c r="AE28" s="884"/>
      <c r="AF28" s="926" t="s">
        <v>6455</v>
      </c>
      <c r="AG28" s="993"/>
      <c r="AH28" s="253"/>
      <c r="AI28" s="993"/>
      <c r="AJ28" s="991"/>
      <c r="AK28" s="246" t="str">
        <f t="shared" si="4"/>
        <v>Please complete all cells in row</v>
      </c>
      <c r="AL28" s="992"/>
      <c r="AM28" s="247">
        <f t="shared" ref="AM28:AT28" si="31" xml:space="preserve"> IF( ISNUMBER(F28), 0, 1 )</f>
        <v>1</v>
      </c>
      <c r="AN28" s="247">
        <f t="shared" si="31"/>
        <v>1</v>
      </c>
      <c r="AO28" s="247">
        <f t="shared" si="31"/>
        <v>1</v>
      </c>
      <c r="AP28" s="247">
        <f t="shared" si="31"/>
        <v>1</v>
      </c>
      <c r="AQ28" s="247">
        <f t="shared" si="31"/>
        <v>1</v>
      </c>
      <c r="AR28" s="247">
        <f t="shared" si="31"/>
        <v>1</v>
      </c>
      <c r="AS28" s="247">
        <f t="shared" si="31"/>
        <v>1</v>
      </c>
      <c r="AT28" s="247">
        <f t="shared" si="31"/>
        <v>1</v>
      </c>
      <c r="AU28" s="174"/>
      <c r="AV28" s="247">
        <f xml:space="preserve"> IF( ISNUMBER(S28), 0, 1 )</f>
        <v>1</v>
      </c>
      <c r="AW28" s="247">
        <f t="shared" ref="AW28:BC31" si="32" xml:space="preserve"> IF( ISNUMBER(T28), 0, 1 )</f>
        <v>1</v>
      </c>
      <c r="AX28" s="247">
        <f t="shared" si="32"/>
        <v>1</v>
      </c>
      <c r="AY28" s="247">
        <f t="shared" si="32"/>
        <v>1</v>
      </c>
      <c r="AZ28" s="247">
        <f t="shared" si="32"/>
        <v>1</v>
      </c>
      <c r="BA28" s="247">
        <f t="shared" si="32"/>
        <v>1</v>
      </c>
      <c r="BB28" s="247">
        <f t="shared" si="32"/>
        <v>1</v>
      </c>
      <c r="BC28" s="247">
        <f t="shared" si="32"/>
        <v>1</v>
      </c>
      <c r="BD28" s="174"/>
      <c r="BE28" s="247"/>
      <c r="BF28" s="247"/>
      <c r="BG28" s="247"/>
      <c r="BH28" s="726"/>
      <c r="BJ28" s="698" t="s">
        <v>6456</v>
      </c>
      <c r="BK28" s="313" t="s">
        <v>6110</v>
      </c>
      <c r="BL28" s="2132" t="s">
        <v>6457</v>
      </c>
      <c r="BM28" s="2132" t="s">
        <v>6458</v>
      </c>
      <c r="BN28" s="2132" t="s">
        <v>6459</v>
      </c>
      <c r="BO28" s="2132" t="s">
        <v>6460</v>
      </c>
      <c r="BP28" s="2132" t="s">
        <v>6461</v>
      </c>
      <c r="BQ28" s="2132" t="s">
        <v>6462</v>
      </c>
      <c r="BR28" s="2132" t="s">
        <v>6463</v>
      </c>
      <c r="BS28" s="2132" t="s">
        <v>6464</v>
      </c>
      <c r="BT28" s="2133" t="s">
        <v>6465</v>
      </c>
      <c r="BU28" s="2132" t="s">
        <v>6464</v>
      </c>
      <c r="BV28" s="2132" t="s">
        <v>6464</v>
      </c>
      <c r="BW28" s="2133" t="s">
        <v>6465</v>
      </c>
      <c r="BX28" s="2133" t="s">
        <v>6465</v>
      </c>
      <c r="BY28" s="2132" t="s">
        <v>6466</v>
      </c>
      <c r="BZ28" s="2132" t="s">
        <v>6467</v>
      </c>
      <c r="CA28" s="2132" t="s">
        <v>6468</v>
      </c>
      <c r="CB28" s="2132" t="s">
        <v>6469</v>
      </c>
      <c r="CC28" s="2132" t="s">
        <v>6470</v>
      </c>
      <c r="CD28" s="2132" t="s">
        <v>6471</v>
      </c>
      <c r="CE28" s="2132" t="s">
        <v>6472</v>
      </c>
      <c r="CF28" s="2132" t="s">
        <v>6473</v>
      </c>
      <c r="CG28" s="2133" t="s">
        <v>6474</v>
      </c>
      <c r="CH28" s="2134"/>
      <c r="CI28" s="2134"/>
      <c r="CJ28" s="2135"/>
    </row>
    <row r="29" spans="2:88" s="171" customFormat="1" ht="45" customHeight="1">
      <c r="B29" s="698" t="s">
        <v>6454</v>
      </c>
      <c r="C29" s="1928" t="s">
        <v>6125</v>
      </c>
      <c r="D29" s="286" t="s">
        <v>677</v>
      </c>
      <c r="E29" s="286">
        <v>3</v>
      </c>
      <c r="F29" s="2132"/>
      <c r="G29" s="2132"/>
      <c r="H29" s="2132"/>
      <c r="I29" s="2132"/>
      <c r="J29" s="2132"/>
      <c r="K29" s="2132"/>
      <c r="L29" s="2132"/>
      <c r="M29" s="2132"/>
      <c r="N29" s="2123">
        <f t="shared" si="2"/>
        <v>0</v>
      </c>
      <c r="O29" s="2122"/>
      <c r="P29" s="2122"/>
      <c r="Q29" s="2133">
        <f t="shared" si="0"/>
        <v>0</v>
      </c>
      <c r="R29" s="2133">
        <f t="shared" si="3"/>
        <v>0</v>
      </c>
      <c r="S29" s="2132"/>
      <c r="T29" s="2132"/>
      <c r="U29" s="2132"/>
      <c r="V29" s="2132"/>
      <c r="W29" s="2132"/>
      <c r="X29" s="2132"/>
      <c r="Y29" s="2132"/>
      <c r="Z29" s="2132"/>
      <c r="AA29" s="2133">
        <f t="shared" si="15"/>
        <v>0</v>
      </c>
      <c r="AB29" s="2134"/>
      <c r="AC29" s="2134"/>
      <c r="AD29" s="2135"/>
      <c r="AE29" s="884"/>
      <c r="AF29" s="926" t="s">
        <v>6475</v>
      </c>
      <c r="AG29" s="993"/>
      <c r="AH29" s="253"/>
      <c r="AI29" s="993"/>
      <c r="AJ29" s="991"/>
      <c r="AK29" s="246"/>
      <c r="AL29" s="992"/>
      <c r="AM29" s="247"/>
      <c r="AN29" s="247"/>
      <c r="AO29" s="247"/>
      <c r="AP29" s="247"/>
      <c r="AQ29" s="247"/>
      <c r="AR29" s="247"/>
      <c r="AS29" s="247"/>
      <c r="AT29" s="247"/>
      <c r="AU29" s="174"/>
      <c r="AV29" s="247"/>
      <c r="AW29" s="247"/>
      <c r="AX29" s="247"/>
      <c r="AY29" s="247"/>
      <c r="AZ29" s="247"/>
      <c r="BA29" s="247"/>
      <c r="BB29" s="247"/>
      <c r="BC29" s="247"/>
      <c r="BD29" s="174"/>
      <c r="BE29" s="247"/>
      <c r="BF29" s="247"/>
      <c r="BG29" s="247"/>
      <c r="BH29" s="726"/>
      <c r="BJ29" s="698" t="s">
        <v>6454</v>
      </c>
      <c r="BK29" s="313" t="s">
        <v>6125</v>
      </c>
      <c r="BL29" s="2132" t="s">
        <v>6457</v>
      </c>
      <c r="BM29" s="2132" t="s">
        <v>6458</v>
      </c>
      <c r="BN29" s="2132" t="s">
        <v>6459</v>
      </c>
      <c r="BO29" s="2132" t="s">
        <v>6460</v>
      </c>
      <c r="BP29" s="2132" t="s">
        <v>6461</v>
      </c>
      <c r="BQ29" s="2132" t="s">
        <v>6462</v>
      </c>
      <c r="BR29" s="2132" t="s">
        <v>6463</v>
      </c>
      <c r="BS29" s="2132" t="s">
        <v>6464</v>
      </c>
      <c r="BT29" s="2133" t="s">
        <v>6465</v>
      </c>
      <c r="BU29" s="2132" t="s">
        <v>6464</v>
      </c>
      <c r="BV29" s="2132" t="s">
        <v>6464</v>
      </c>
      <c r="BW29" s="2133" t="s">
        <v>6465</v>
      </c>
      <c r="BX29" s="2133" t="s">
        <v>6465</v>
      </c>
      <c r="BY29" s="2132" t="s">
        <v>6466</v>
      </c>
      <c r="BZ29" s="2132" t="s">
        <v>6467</v>
      </c>
      <c r="CA29" s="2132" t="s">
        <v>6468</v>
      </c>
      <c r="CB29" s="2132" t="s">
        <v>6469</v>
      </c>
      <c r="CC29" s="2132" t="s">
        <v>6470</v>
      </c>
      <c r="CD29" s="2132" t="s">
        <v>6471</v>
      </c>
      <c r="CE29" s="2132" t="s">
        <v>6472</v>
      </c>
      <c r="CF29" s="2132" t="s">
        <v>6473</v>
      </c>
      <c r="CG29" s="2133" t="s">
        <v>6474</v>
      </c>
      <c r="CH29" s="2134"/>
      <c r="CI29" s="2134"/>
      <c r="CJ29" s="2135"/>
    </row>
    <row r="30" spans="2:88" s="171" customFormat="1" ht="45" customHeight="1">
      <c r="B30" s="698" t="s">
        <v>6454</v>
      </c>
      <c r="C30" s="1928" t="s">
        <v>6140</v>
      </c>
      <c r="D30" s="286" t="s">
        <v>677</v>
      </c>
      <c r="E30" s="286">
        <v>3</v>
      </c>
      <c r="F30" s="2133">
        <f t="shared" ref="F30:P30" si="33">IFERROR(SUM(F28:F29), 0)</f>
        <v>0</v>
      </c>
      <c r="G30" s="2133">
        <f t="shared" si="33"/>
        <v>0</v>
      </c>
      <c r="H30" s="2133">
        <f t="shared" si="33"/>
        <v>0</v>
      </c>
      <c r="I30" s="2133">
        <f t="shared" si="33"/>
        <v>0</v>
      </c>
      <c r="J30" s="2133">
        <f t="shared" si="33"/>
        <v>0</v>
      </c>
      <c r="K30" s="2133">
        <f t="shared" si="33"/>
        <v>0</v>
      </c>
      <c r="L30" s="2133">
        <f t="shared" si="33"/>
        <v>0</v>
      </c>
      <c r="M30" s="2133">
        <f>IFERROR(SUM(M28:M29), 0)</f>
        <v>0</v>
      </c>
      <c r="N30" s="2123">
        <f t="shared" si="2"/>
        <v>0</v>
      </c>
      <c r="O30" s="2133">
        <f t="shared" si="33"/>
        <v>0</v>
      </c>
      <c r="P30" s="2133">
        <f t="shared" si="33"/>
        <v>0</v>
      </c>
      <c r="Q30" s="2133">
        <f t="shared" si="0"/>
        <v>0</v>
      </c>
      <c r="R30" s="2133">
        <f t="shared" si="3"/>
        <v>0</v>
      </c>
      <c r="S30" s="2133">
        <f t="shared" ref="S30:Z30" si="34">IFERROR(SUM(S28:S29), 0)</f>
        <v>0</v>
      </c>
      <c r="T30" s="2133">
        <f t="shared" si="34"/>
        <v>0</v>
      </c>
      <c r="U30" s="2133">
        <f t="shared" si="34"/>
        <v>0</v>
      </c>
      <c r="V30" s="2133">
        <f t="shared" si="34"/>
        <v>0</v>
      </c>
      <c r="W30" s="2133">
        <f t="shared" si="34"/>
        <v>0</v>
      </c>
      <c r="X30" s="2133">
        <f t="shared" si="34"/>
        <v>0</v>
      </c>
      <c r="Y30" s="2133">
        <f t="shared" si="34"/>
        <v>0</v>
      </c>
      <c r="Z30" s="2133">
        <f t="shared" si="34"/>
        <v>0</v>
      </c>
      <c r="AA30" s="2133">
        <f>IFERROR(SUM(S30:Z30), 0)</f>
        <v>0</v>
      </c>
      <c r="AB30" s="2134"/>
      <c r="AC30" s="2134"/>
      <c r="AD30" s="2135"/>
      <c r="AE30" s="884"/>
      <c r="AF30" s="926" t="s">
        <v>6476</v>
      </c>
      <c r="AG30" s="993"/>
      <c r="AH30" s="253"/>
      <c r="AI30" s="993"/>
      <c r="AJ30" s="991"/>
      <c r="AK30" s="246"/>
      <c r="AL30" s="992"/>
      <c r="AM30" s="247"/>
      <c r="AN30" s="247"/>
      <c r="AO30" s="247"/>
      <c r="AP30" s="247"/>
      <c r="AQ30" s="247"/>
      <c r="AR30" s="247"/>
      <c r="AS30" s="247"/>
      <c r="AT30" s="247"/>
      <c r="AU30" s="174"/>
      <c r="AV30" s="247"/>
      <c r="AW30" s="247"/>
      <c r="AX30" s="247"/>
      <c r="AY30" s="247"/>
      <c r="AZ30" s="247"/>
      <c r="BA30" s="247"/>
      <c r="BB30" s="247"/>
      <c r="BC30" s="247"/>
      <c r="BD30" s="174"/>
      <c r="BE30" s="247"/>
      <c r="BF30" s="247"/>
      <c r="BG30" s="247"/>
      <c r="BH30" s="726"/>
      <c r="BJ30" s="698" t="s">
        <v>6454</v>
      </c>
      <c r="BK30" s="313" t="s">
        <v>6140</v>
      </c>
      <c r="BL30" s="2133" t="s">
        <v>6457</v>
      </c>
      <c r="BM30" s="2133" t="s">
        <v>6458</v>
      </c>
      <c r="BN30" s="2133" t="s">
        <v>6459</v>
      </c>
      <c r="BO30" s="2133" t="s">
        <v>6460</v>
      </c>
      <c r="BP30" s="2133" t="s">
        <v>6461</v>
      </c>
      <c r="BQ30" s="2133" t="s">
        <v>6462</v>
      </c>
      <c r="BR30" s="2133" t="s">
        <v>6463</v>
      </c>
      <c r="BS30" s="2133" t="s">
        <v>6464</v>
      </c>
      <c r="BT30" s="2133" t="s">
        <v>6465</v>
      </c>
      <c r="BU30" s="2133" t="s">
        <v>6464</v>
      </c>
      <c r="BV30" s="2133" t="s">
        <v>6464</v>
      </c>
      <c r="BW30" s="2133" t="s">
        <v>6465</v>
      </c>
      <c r="BX30" s="2133" t="s">
        <v>6465</v>
      </c>
      <c r="BY30" s="2133" t="s">
        <v>6466</v>
      </c>
      <c r="BZ30" s="2133" t="s">
        <v>6467</v>
      </c>
      <c r="CA30" s="2133" t="s">
        <v>6468</v>
      </c>
      <c r="CB30" s="2133" t="s">
        <v>6469</v>
      </c>
      <c r="CC30" s="2133" t="s">
        <v>6470</v>
      </c>
      <c r="CD30" s="2133" t="s">
        <v>6471</v>
      </c>
      <c r="CE30" s="2133" t="s">
        <v>6472</v>
      </c>
      <c r="CF30" s="2133" t="s">
        <v>6473</v>
      </c>
      <c r="CG30" s="2133" t="s">
        <v>6474</v>
      </c>
      <c r="CH30" s="2134"/>
      <c r="CI30" s="2134"/>
      <c r="CJ30" s="2135"/>
    </row>
    <row r="31" spans="2:88" s="171" customFormat="1" ht="45" customHeight="1">
      <c r="B31" s="698" t="s">
        <v>6477</v>
      </c>
      <c r="C31" s="1928" t="s">
        <v>6110</v>
      </c>
      <c r="D31" s="286" t="s">
        <v>677</v>
      </c>
      <c r="E31" s="286">
        <v>3</v>
      </c>
      <c r="F31" s="2132"/>
      <c r="G31" s="2132"/>
      <c r="H31" s="2132"/>
      <c r="I31" s="2132"/>
      <c r="J31" s="2132"/>
      <c r="K31" s="2132"/>
      <c r="L31" s="2132"/>
      <c r="M31" s="2132"/>
      <c r="N31" s="2123">
        <f t="shared" si="2"/>
        <v>0</v>
      </c>
      <c r="O31" s="2122"/>
      <c r="P31" s="2122"/>
      <c r="Q31" s="2133">
        <f t="shared" si="0"/>
        <v>0</v>
      </c>
      <c r="R31" s="2133">
        <f t="shared" si="3"/>
        <v>0</v>
      </c>
      <c r="S31" s="2132"/>
      <c r="T31" s="2132"/>
      <c r="U31" s="2132"/>
      <c r="V31" s="2132"/>
      <c r="W31" s="2132"/>
      <c r="X31" s="2132"/>
      <c r="Y31" s="2132"/>
      <c r="Z31" s="2132"/>
      <c r="AA31" s="2133">
        <f>IFERROR(SUM(S31:Z31), 0)</f>
        <v>0</v>
      </c>
      <c r="AB31" s="2134"/>
      <c r="AC31" s="2134"/>
      <c r="AD31" s="2135"/>
      <c r="AE31" s="884"/>
      <c r="AF31" s="926" t="s">
        <v>6478</v>
      </c>
      <c r="AG31" s="993"/>
      <c r="AH31" s="253"/>
      <c r="AI31" s="993"/>
      <c r="AJ31" s="991"/>
      <c r="AK31" s="246" t="str">
        <f t="shared" si="4"/>
        <v>Please complete all cells in row</v>
      </c>
      <c r="AL31" s="992"/>
      <c r="AM31" s="247">
        <f t="shared" ref="AM31:AT31" si="35" xml:space="preserve"> IF( ISNUMBER(F31), 0, 1 )</f>
        <v>1</v>
      </c>
      <c r="AN31" s="247">
        <f t="shared" si="35"/>
        <v>1</v>
      </c>
      <c r="AO31" s="247">
        <f t="shared" si="35"/>
        <v>1</v>
      </c>
      <c r="AP31" s="247">
        <f t="shared" si="35"/>
        <v>1</v>
      </c>
      <c r="AQ31" s="247">
        <f t="shared" si="35"/>
        <v>1</v>
      </c>
      <c r="AR31" s="247">
        <f t="shared" si="35"/>
        <v>1</v>
      </c>
      <c r="AS31" s="247">
        <f t="shared" si="35"/>
        <v>1</v>
      </c>
      <c r="AT31" s="247">
        <f t="shared" si="35"/>
        <v>1</v>
      </c>
      <c r="AU31" s="174"/>
      <c r="AV31" s="247">
        <f t="shared" ref="AV31" si="36" xml:space="preserve"> IF( ISNUMBER(S31), 0, 1 )</f>
        <v>1</v>
      </c>
      <c r="AW31" s="247">
        <f t="shared" si="32"/>
        <v>1</v>
      </c>
      <c r="AX31" s="247">
        <f t="shared" si="32"/>
        <v>1</v>
      </c>
      <c r="AY31" s="247">
        <f t="shared" si="32"/>
        <v>1</v>
      </c>
      <c r="AZ31" s="247">
        <f t="shared" si="32"/>
        <v>1</v>
      </c>
      <c r="BA31" s="247">
        <f t="shared" si="32"/>
        <v>1</v>
      </c>
      <c r="BB31" s="247">
        <f t="shared" si="32"/>
        <v>1</v>
      </c>
      <c r="BC31" s="247">
        <f t="shared" si="32"/>
        <v>1</v>
      </c>
      <c r="BD31" s="174"/>
      <c r="BE31" s="247"/>
      <c r="BF31" s="247"/>
      <c r="BG31" s="247"/>
      <c r="BH31" s="726"/>
      <c r="BJ31" s="698" t="s">
        <v>6477</v>
      </c>
      <c r="BK31" s="313" t="s">
        <v>6110</v>
      </c>
      <c r="BL31" s="2132" t="s">
        <v>6479</v>
      </c>
      <c r="BM31" s="2132" t="s">
        <v>6480</v>
      </c>
      <c r="BN31" s="2132" t="s">
        <v>6481</v>
      </c>
      <c r="BO31" s="2132" t="s">
        <v>6482</v>
      </c>
      <c r="BP31" s="2132" t="s">
        <v>6483</v>
      </c>
      <c r="BQ31" s="2132" t="s">
        <v>6484</v>
      </c>
      <c r="BR31" s="2132" t="s">
        <v>6485</v>
      </c>
      <c r="BS31" s="2132" t="s">
        <v>6486</v>
      </c>
      <c r="BT31" s="2133" t="s">
        <v>6487</v>
      </c>
      <c r="BU31" s="2132" t="s">
        <v>6486</v>
      </c>
      <c r="BV31" s="2132" t="s">
        <v>6486</v>
      </c>
      <c r="BW31" s="2133" t="s">
        <v>6487</v>
      </c>
      <c r="BX31" s="2133" t="s">
        <v>6487</v>
      </c>
      <c r="BY31" s="2132" t="s">
        <v>6488</v>
      </c>
      <c r="BZ31" s="2132" t="s">
        <v>6489</v>
      </c>
      <c r="CA31" s="2132" t="s">
        <v>6490</v>
      </c>
      <c r="CB31" s="2132" t="s">
        <v>6491</v>
      </c>
      <c r="CC31" s="2132" t="s">
        <v>6492</v>
      </c>
      <c r="CD31" s="2132" t="s">
        <v>6493</v>
      </c>
      <c r="CE31" s="2132" t="s">
        <v>6494</v>
      </c>
      <c r="CF31" s="2132" t="s">
        <v>6495</v>
      </c>
      <c r="CG31" s="2133" t="s">
        <v>6496</v>
      </c>
      <c r="CH31" s="2134"/>
      <c r="CI31" s="2134"/>
      <c r="CJ31" s="2135"/>
    </row>
    <row r="32" spans="2:88" s="171" customFormat="1" ht="45" customHeight="1">
      <c r="B32" s="698" t="s">
        <v>6477</v>
      </c>
      <c r="C32" s="1928" t="s">
        <v>6125</v>
      </c>
      <c r="D32" s="286" t="s">
        <v>677</v>
      </c>
      <c r="E32" s="286">
        <v>3</v>
      </c>
      <c r="F32" s="2132"/>
      <c r="G32" s="2132"/>
      <c r="H32" s="2132"/>
      <c r="I32" s="2132"/>
      <c r="J32" s="2132"/>
      <c r="K32" s="2132"/>
      <c r="L32" s="2132"/>
      <c r="M32" s="2132"/>
      <c r="N32" s="2123">
        <f t="shared" si="2"/>
        <v>0</v>
      </c>
      <c r="O32" s="2122"/>
      <c r="P32" s="2122"/>
      <c r="Q32" s="2133">
        <f t="shared" si="0"/>
        <v>0</v>
      </c>
      <c r="R32" s="2133">
        <f t="shared" si="3"/>
        <v>0</v>
      </c>
      <c r="S32" s="2132"/>
      <c r="T32" s="2132"/>
      <c r="U32" s="2132"/>
      <c r="V32" s="2132"/>
      <c r="W32" s="2132"/>
      <c r="X32" s="2132"/>
      <c r="Y32" s="2132"/>
      <c r="Z32" s="2132"/>
      <c r="AA32" s="2133">
        <f>IFERROR(SUM(S32:Z32), 0)</f>
        <v>0</v>
      </c>
      <c r="AB32" s="2134"/>
      <c r="AC32" s="2134"/>
      <c r="AD32" s="2135"/>
      <c r="AE32" s="884"/>
      <c r="AF32" s="926" t="s">
        <v>6497</v>
      </c>
      <c r="AG32" s="993"/>
      <c r="AH32" s="253"/>
      <c r="AI32" s="993"/>
      <c r="AJ32" s="991"/>
      <c r="AK32" s="246"/>
      <c r="AL32" s="992"/>
      <c r="AM32" s="247"/>
      <c r="AN32" s="247"/>
      <c r="AO32" s="247"/>
      <c r="AP32" s="247"/>
      <c r="AQ32" s="247"/>
      <c r="AR32" s="247"/>
      <c r="AS32" s="247"/>
      <c r="AT32" s="247"/>
      <c r="AU32" s="174"/>
      <c r="AV32" s="247"/>
      <c r="AW32" s="247"/>
      <c r="AX32" s="247"/>
      <c r="AY32" s="247"/>
      <c r="AZ32" s="247"/>
      <c r="BA32" s="247"/>
      <c r="BB32" s="247"/>
      <c r="BC32" s="247"/>
      <c r="BD32" s="174"/>
      <c r="BE32" s="247"/>
      <c r="BF32" s="247"/>
      <c r="BG32" s="247"/>
      <c r="BH32" s="726"/>
      <c r="BJ32" s="698" t="s">
        <v>6477</v>
      </c>
      <c r="BK32" s="313" t="s">
        <v>6125</v>
      </c>
      <c r="BL32" s="2132" t="s">
        <v>6479</v>
      </c>
      <c r="BM32" s="2132" t="s">
        <v>6480</v>
      </c>
      <c r="BN32" s="2132" t="s">
        <v>6481</v>
      </c>
      <c r="BO32" s="2132" t="s">
        <v>6482</v>
      </c>
      <c r="BP32" s="2132" t="s">
        <v>6483</v>
      </c>
      <c r="BQ32" s="2132" t="s">
        <v>6484</v>
      </c>
      <c r="BR32" s="2132" t="s">
        <v>6485</v>
      </c>
      <c r="BS32" s="2132" t="s">
        <v>6486</v>
      </c>
      <c r="BT32" s="2133" t="s">
        <v>6487</v>
      </c>
      <c r="BU32" s="2132" t="s">
        <v>6486</v>
      </c>
      <c r="BV32" s="2132" t="s">
        <v>6486</v>
      </c>
      <c r="BW32" s="2133" t="s">
        <v>6487</v>
      </c>
      <c r="BX32" s="2133" t="s">
        <v>6487</v>
      </c>
      <c r="BY32" s="2132" t="s">
        <v>6488</v>
      </c>
      <c r="BZ32" s="2132" t="s">
        <v>6489</v>
      </c>
      <c r="CA32" s="2132" t="s">
        <v>6490</v>
      </c>
      <c r="CB32" s="2132" t="s">
        <v>6491</v>
      </c>
      <c r="CC32" s="2132" t="s">
        <v>6492</v>
      </c>
      <c r="CD32" s="2132" t="s">
        <v>6493</v>
      </c>
      <c r="CE32" s="2132" t="s">
        <v>6494</v>
      </c>
      <c r="CF32" s="2132" t="s">
        <v>6495</v>
      </c>
      <c r="CG32" s="2133" t="s">
        <v>6496</v>
      </c>
      <c r="CH32" s="2134"/>
      <c r="CI32" s="2134"/>
      <c r="CJ32" s="2135"/>
    </row>
    <row r="33" spans="1:88" s="171" customFormat="1" ht="45" customHeight="1">
      <c r="B33" s="698" t="s">
        <v>6477</v>
      </c>
      <c r="C33" s="1928" t="s">
        <v>6140</v>
      </c>
      <c r="D33" s="286" t="s">
        <v>677</v>
      </c>
      <c r="E33" s="286">
        <v>3</v>
      </c>
      <c r="F33" s="2133">
        <f t="shared" ref="F33:L33" si="37">IFERROR(SUM(F31:F32), 0)</f>
        <v>0</v>
      </c>
      <c r="G33" s="2133">
        <f t="shared" si="37"/>
        <v>0</v>
      </c>
      <c r="H33" s="2133">
        <f t="shared" si="37"/>
        <v>0</v>
      </c>
      <c r="I33" s="2133">
        <f t="shared" si="37"/>
        <v>0</v>
      </c>
      <c r="J33" s="2133">
        <f t="shared" si="37"/>
        <v>0</v>
      </c>
      <c r="K33" s="2133">
        <f t="shared" si="37"/>
        <v>0</v>
      </c>
      <c r="L33" s="2133">
        <f t="shared" si="37"/>
        <v>0</v>
      </c>
      <c r="M33" s="2133">
        <f>IFERROR(SUM(M31:M32), 0)</f>
        <v>0</v>
      </c>
      <c r="N33" s="2123">
        <f t="shared" si="2"/>
        <v>0</v>
      </c>
      <c r="O33" s="2133">
        <f t="shared" ref="O33:P33" si="38">IFERROR(SUM(O31:O32), 0)</f>
        <v>0</v>
      </c>
      <c r="P33" s="2133">
        <f t="shared" si="38"/>
        <v>0</v>
      </c>
      <c r="Q33" s="2133">
        <f t="shared" si="0"/>
        <v>0</v>
      </c>
      <c r="R33" s="2133">
        <f t="shared" si="3"/>
        <v>0</v>
      </c>
      <c r="S33" s="2133">
        <f t="shared" ref="S33:Z33" si="39">IFERROR(SUM(S31:S32), 0)</f>
        <v>0</v>
      </c>
      <c r="T33" s="2133">
        <f t="shared" si="39"/>
        <v>0</v>
      </c>
      <c r="U33" s="2133">
        <f t="shared" si="39"/>
        <v>0</v>
      </c>
      <c r="V33" s="2133">
        <f t="shared" si="39"/>
        <v>0</v>
      </c>
      <c r="W33" s="2133">
        <f t="shared" si="39"/>
        <v>0</v>
      </c>
      <c r="X33" s="2133">
        <f t="shared" si="39"/>
        <v>0</v>
      </c>
      <c r="Y33" s="2133">
        <f t="shared" si="39"/>
        <v>0</v>
      </c>
      <c r="Z33" s="2133">
        <f t="shared" si="39"/>
        <v>0</v>
      </c>
      <c r="AA33" s="2133">
        <f>IFERROR(SUM(S33:Z33), 0)</f>
        <v>0</v>
      </c>
      <c r="AB33" s="2134"/>
      <c r="AC33" s="2134"/>
      <c r="AD33" s="2135"/>
      <c r="AE33" s="884"/>
      <c r="AF33" s="926" t="s">
        <v>6498</v>
      </c>
      <c r="AG33" s="993"/>
      <c r="AH33" s="253"/>
      <c r="AI33" s="993"/>
      <c r="AJ33" s="991"/>
      <c r="AK33" s="246"/>
      <c r="AL33" s="992"/>
      <c r="AM33" s="247"/>
      <c r="AN33" s="247"/>
      <c r="AO33" s="247"/>
      <c r="AP33" s="247"/>
      <c r="AQ33" s="247"/>
      <c r="AR33" s="247"/>
      <c r="AS33" s="247"/>
      <c r="AT33" s="247"/>
      <c r="AU33" s="174"/>
      <c r="AV33" s="247"/>
      <c r="AW33" s="247"/>
      <c r="AX33" s="247"/>
      <c r="AY33" s="247"/>
      <c r="AZ33" s="247"/>
      <c r="BA33" s="247"/>
      <c r="BB33" s="247"/>
      <c r="BC33" s="247"/>
      <c r="BD33" s="174"/>
      <c r="BE33" s="247"/>
      <c r="BF33" s="247"/>
      <c r="BG33" s="247"/>
      <c r="BH33" s="726"/>
      <c r="BJ33" s="698" t="s">
        <v>6477</v>
      </c>
      <c r="BK33" s="313" t="s">
        <v>6140</v>
      </c>
      <c r="BL33" s="2133" t="s">
        <v>6479</v>
      </c>
      <c r="BM33" s="2133" t="s">
        <v>6480</v>
      </c>
      <c r="BN33" s="2133" t="s">
        <v>6481</v>
      </c>
      <c r="BO33" s="2133" t="s">
        <v>6482</v>
      </c>
      <c r="BP33" s="2133" t="s">
        <v>6483</v>
      </c>
      <c r="BQ33" s="2133" t="s">
        <v>6484</v>
      </c>
      <c r="BR33" s="2133" t="s">
        <v>6485</v>
      </c>
      <c r="BS33" s="2133" t="s">
        <v>6486</v>
      </c>
      <c r="BT33" s="2133" t="s">
        <v>6487</v>
      </c>
      <c r="BU33" s="2133" t="s">
        <v>6486</v>
      </c>
      <c r="BV33" s="2133" t="s">
        <v>6486</v>
      </c>
      <c r="BW33" s="2133" t="s">
        <v>6487</v>
      </c>
      <c r="BX33" s="2133" t="s">
        <v>6487</v>
      </c>
      <c r="BY33" s="2133" t="s">
        <v>6488</v>
      </c>
      <c r="BZ33" s="2133" t="s">
        <v>6489</v>
      </c>
      <c r="CA33" s="2133" t="s">
        <v>6490</v>
      </c>
      <c r="CB33" s="2133" t="s">
        <v>6491</v>
      </c>
      <c r="CC33" s="2133" t="s">
        <v>6492</v>
      </c>
      <c r="CD33" s="2133" t="s">
        <v>6493</v>
      </c>
      <c r="CE33" s="2133" t="s">
        <v>6494</v>
      </c>
      <c r="CF33" s="2133" t="s">
        <v>6495</v>
      </c>
      <c r="CG33" s="2133" t="s">
        <v>6496</v>
      </c>
      <c r="CH33" s="2134"/>
      <c r="CI33" s="2134"/>
      <c r="CJ33" s="2135"/>
    </row>
    <row r="34" spans="1:88" s="171" customFormat="1" ht="45" customHeight="1">
      <c r="B34" s="698" t="s">
        <v>6499</v>
      </c>
      <c r="C34" s="1928" t="s">
        <v>6140</v>
      </c>
      <c r="D34" s="286" t="s">
        <v>677</v>
      </c>
      <c r="E34" s="286">
        <v>3</v>
      </c>
      <c r="F34" s="2133">
        <f t="shared" ref="F34:M34" si="40">IFERROR(SUM(F30,F33), 0)</f>
        <v>0</v>
      </c>
      <c r="G34" s="2133">
        <f t="shared" si="40"/>
        <v>0</v>
      </c>
      <c r="H34" s="2133">
        <f t="shared" si="40"/>
        <v>0</v>
      </c>
      <c r="I34" s="2133">
        <f t="shared" si="40"/>
        <v>0</v>
      </c>
      <c r="J34" s="2133">
        <f t="shared" si="40"/>
        <v>0</v>
      </c>
      <c r="K34" s="2133">
        <f t="shared" si="40"/>
        <v>0</v>
      </c>
      <c r="L34" s="2133">
        <f t="shared" si="40"/>
        <v>0</v>
      </c>
      <c r="M34" s="2133">
        <f t="shared" si="40"/>
        <v>0</v>
      </c>
      <c r="N34" s="2123">
        <f t="shared" si="2"/>
        <v>0</v>
      </c>
      <c r="O34" s="2133">
        <f t="shared" ref="O34:P34" si="41">IFERROR(SUM(O30,O33), 0)</f>
        <v>0</v>
      </c>
      <c r="P34" s="2133">
        <f t="shared" si="41"/>
        <v>0</v>
      </c>
      <c r="Q34" s="2133">
        <f t="shared" si="0"/>
        <v>0</v>
      </c>
      <c r="R34" s="2133">
        <f t="shared" si="3"/>
        <v>0</v>
      </c>
      <c r="S34" s="2133">
        <f t="shared" ref="S34:Z34" si="42">IFERROR(SUM(S30,S33), 0)</f>
        <v>0</v>
      </c>
      <c r="T34" s="2133">
        <f t="shared" si="42"/>
        <v>0</v>
      </c>
      <c r="U34" s="2133">
        <f t="shared" si="42"/>
        <v>0</v>
      </c>
      <c r="V34" s="2133">
        <f t="shared" si="42"/>
        <v>0</v>
      </c>
      <c r="W34" s="2133">
        <f t="shared" si="42"/>
        <v>0</v>
      </c>
      <c r="X34" s="2133">
        <f t="shared" si="42"/>
        <v>0</v>
      </c>
      <c r="Y34" s="2133">
        <f t="shared" si="42"/>
        <v>0</v>
      </c>
      <c r="Z34" s="2133">
        <f t="shared" si="42"/>
        <v>0</v>
      </c>
      <c r="AA34" s="2133">
        <f>IFERROR(SUM(S34:Z34), 0)</f>
        <v>0</v>
      </c>
      <c r="AB34" s="2122"/>
      <c r="AC34" s="2122"/>
      <c r="AD34" s="2130"/>
      <c r="AE34" s="884"/>
      <c r="AF34" s="926" t="s">
        <v>6500</v>
      </c>
      <c r="AG34" s="993"/>
      <c r="AH34" s="253"/>
      <c r="AI34" s="993"/>
      <c r="AJ34" s="991"/>
      <c r="AK34" s="246" t="str">
        <f t="shared" si="4"/>
        <v>Please complete all cells in row</v>
      </c>
      <c r="AL34" s="992"/>
      <c r="AM34" s="174"/>
      <c r="AN34" s="174"/>
      <c r="AO34" s="174"/>
      <c r="AP34" s="174"/>
      <c r="AQ34" s="174"/>
      <c r="AR34" s="174"/>
      <c r="AS34" s="174"/>
      <c r="AT34" s="174"/>
      <c r="AU34" s="174"/>
      <c r="AV34" s="174"/>
      <c r="AW34" s="174"/>
      <c r="AX34" s="174"/>
      <c r="AY34" s="174"/>
      <c r="AZ34" s="174"/>
      <c r="BA34" s="174"/>
      <c r="BB34" s="174"/>
      <c r="BC34" s="174"/>
      <c r="BD34" s="174"/>
      <c r="BE34" s="247">
        <f t="shared" ref="BE34:BG34" si="43" xml:space="preserve"> IF( ISNUMBER(AB34), 0, 1 )</f>
        <v>1</v>
      </c>
      <c r="BF34" s="247">
        <f t="shared" si="43"/>
        <v>1</v>
      </c>
      <c r="BG34" s="247">
        <f t="shared" si="43"/>
        <v>1</v>
      </c>
      <c r="BH34" s="726"/>
      <c r="BJ34" s="417" t="s">
        <v>6501</v>
      </c>
      <c r="BK34" s="313" t="s">
        <v>6140</v>
      </c>
      <c r="BL34" s="2127" t="s">
        <v>6502</v>
      </c>
      <c r="BM34" s="2127" t="s">
        <v>6503</v>
      </c>
      <c r="BN34" s="2127" t="s">
        <v>6504</v>
      </c>
      <c r="BO34" s="2127" t="s">
        <v>6505</v>
      </c>
      <c r="BP34" s="2127" t="s">
        <v>6506</v>
      </c>
      <c r="BQ34" s="2127" t="s">
        <v>6507</v>
      </c>
      <c r="BR34" s="2127" t="s">
        <v>6508</v>
      </c>
      <c r="BS34" s="2127" t="s">
        <v>6509</v>
      </c>
      <c r="BT34" s="2127" t="s">
        <v>6510</v>
      </c>
      <c r="BU34" s="2127" t="s">
        <v>6511</v>
      </c>
      <c r="BV34" s="2127" t="s">
        <v>6512</v>
      </c>
      <c r="BW34" s="2127" t="s">
        <v>6513</v>
      </c>
      <c r="BX34" s="2127" t="s">
        <v>6514</v>
      </c>
      <c r="BY34" s="2127" t="s">
        <v>6515</v>
      </c>
      <c r="BZ34" s="2127" t="s">
        <v>6516</v>
      </c>
      <c r="CA34" s="2127" t="s">
        <v>6517</v>
      </c>
      <c r="CB34" s="2127" t="s">
        <v>6518</v>
      </c>
      <c r="CC34" s="2127" t="s">
        <v>6519</v>
      </c>
      <c r="CD34" s="2127" t="s">
        <v>6520</v>
      </c>
      <c r="CE34" s="2127" t="s">
        <v>6521</v>
      </c>
      <c r="CF34" s="2127" t="s">
        <v>6522</v>
      </c>
      <c r="CG34" s="2127" t="s">
        <v>6523</v>
      </c>
      <c r="CH34" s="2128" t="s">
        <v>6524</v>
      </c>
      <c r="CI34" s="2128" t="s">
        <v>6525</v>
      </c>
      <c r="CJ34" s="2131" t="s">
        <v>6526</v>
      </c>
    </row>
    <row r="35" spans="1:88" s="171" customFormat="1" ht="15.75" customHeight="1">
      <c r="B35" s="698" t="s">
        <v>6527</v>
      </c>
      <c r="C35" s="1928" t="s">
        <v>6110</v>
      </c>
      <c r="D35" s="286" t="s">
        <v>677</v>
      </c>
      <c r="E35" s="286">
        <v>3</v>
      </c>
      <c r="F35" s="2122"/>
      <c r="G35" s="2122"/>
      <c r="H35" s="2122"/>
      <c r="I35" s="2122"/>
      <c r="J35" s="2122"/>
      <c r="K35" s="2122"/>
      <c r="L35" s="2122"/>
      <c r="M35" s="2122"/>
      <c r="N35" s="2123">
        <f t="shared" si="2"/>
        <v>0</v>
      </c>
      <c r="O35" s="2122"/>
      <c r="P35" s="2122"/>
      <c r="Q35" s="2133">
        <f t="shared" si="0"/>
        <v>0</v>
      </c>
      <c r="R35" s="2133">
        <f t="shared" si="3"/>
        <v>0</v>
      </c>
      <c r="S35" s="2122"/>
      <c r="T35" s="2122"/>
      <c r="U35" s="2122"/>
      <c r="V35" s="2122"/>
      <c r="W35" s="2122"/>
      <c r="X35" s="2122"/>
      <c r="Y35" s="2122"/>
      <c r="Z35" s="2122"/>
      <c r="AA35" s="2124">
        <f t="shared" si="15"/>
        <v>0</v>
      </c>
      <c r="AB35" s="2125"/>
      <c r="AC35" s="2125"/>
      <c r="AD35" s="2499"/>
      <c r="AE35" s="884"/>
      <c r="AF35" s="926" t="s">
        <v>6528</v>
      </c>
      <c r="AG35" s="993"/>
      <c r="AH35" s="253"/>
      <c r="AI35" s="993"/>
      <c r="AJ35" s="991"/>
      <c r="AK35" s="246" t="str">
        <f t="shared" si="4"/>
        <v>Please complete all cells in row</v>
      </c>
      <c r="AL35" s="992"/>
      <c r="AM35" s="247">
        <f t="shared" ref="AM35:AT36" si="44" xml:space="preserve"> IF( ISNUMBER(F35), 0, 1 )</f>
        <v>1</v>
      </c>
      <c r="AN35" s="247">
        <f t="shared" si="44"/>
        <v>1</v>
      </c>
      <c r="AO35" s="247">
        <f t="shared" si="44"/>
        <v>1</v>
      </c>
      <c r="AP35" s="247">
        <f t="shared" si="44"/>
        <v>1</v>
      </c>
      <c r="AQ35" s="247">
        <f t="shared" si="44"/>
        <v>1</v>
      </c>
      <c r="AR35" s="247">
        <f t="shared" si="44"/>
        <v>1</v>
      </c>
      <c r="AS35" s="247">
        <f t="shared" si="44"/>
        <v>1</v>
      </c>
      <c r="AT35" s="247">
        <f t="shared" si="44"/>
        <v>1</v>
      </c>
      <c r="AU35" s="174"/>
      <c r="AV35" s="247">
        <f xml:space="preserve"> IF( ISNUMBER(S35), 0, 1 )</f>
        <v>1</v>
      </c>
      <c r="AW35" s="247">
        <f t="shared" ref="AW35:BC36" si="45" xml:space="preserve"> IF( ISNUMBER(T35), 0, 1 )</f>
        <v>1</v>
      </c>
      <c r="AX35" s="247">
        <f t="shared" si="45"/>
        <v>1</v>
      </c>
      <c r="AY35" s="247">
        <f t="shared" si="45"/>
        <v>1</v>
      </c>
      <c r="AZ35" s="247">
        <f t="shared" si="45"/>
        <v>1</v>
      </c>
      <c r="BA35" s="247">
        <f t="shared" si="45"/>
        <v>1</v>
      </c>
      <c r="BB35" s="247">
        <f t="shared" si="45"/>
        <v>1</v>
      </c>
      <c r="BC35" s="247">
        <f t="shared" si="45"/>
        <v>1</v>
      </c>
      <c r="BD35" s="174"/>
      <c r="BE35" s="174"/>
      <c r="BF35" s="174"/>
      <c r="BG35" s="174"/>
      <c r="BH35" s="726"/>
      <c r="BJ35" s="417" t="s">
        <v>6527</v>
      </c>
      <c r="BK35" s="313" t="s">
        <v>6110</v>
      </c>
      <c r="BL35" s="2126" t="s">
        <v>6529</v>
      </c>
      <c r="BM35" s="2126" t="s">
        <v>6530</v>
      </c>
      <c r="BN35" s="2126" t="s">
        <v>6531</v>
      </c>
      <c r="BO35" s="2126" t="s">
        <v>6532</v>
      </c>
      <c r="BP35" s="2126" t="s">
        <v>6533</v>
      </c>
      <c r="BQ35" s="2126" t="s">
        <v>6534</v>
      </c>
      <c r="BR35" s="2126" t="s">
        <v>6535</v>
      </c>
      <c r="BS35" s="2126" t="s">
        <v>6536</v>
      </c>
      <c r="BT35" s="2127" t="s">
        <v>6537</v>
      </c>
      <c r="BU35" s="2126" t="s">
        <v>6538</v>
      </c>
      <c r="BV35" s="2126" t="s">
        <v>6539</v>
      </c>
      <c r="BW35" s="2127" t="s">
        <v>6540</v>
      </c>
      <c r="BX35" s="2127" t="s">
        <v>6541</v>
      </c>
      <c r="BY35" s="2126" t="s">
        <v>6542</v>
      </c>
      <c r="BZ35" s="2126" t="s">
        <v>6543</v>
      </c>
      <c r="CA35" s="2126" t="s">
        <v>6544</v>
      </c>
      <c r="CB35" s="2126" t="s">
        <v>6545</v>
      </c>
      <c r="CC35" s="2126" t="s">
        <v>6546</v>
      </c>
      <c r="CD35" s="2126" t="s">
        <v>6547</v>
      </c>
      <c r="CE35" s="2126" t="s">
        <v>6548</v>
      </c>
      <c r="CF35" s="2126" t="s">
        <v>6549</v>
      </c>
      <c r="CG35" s="2127" t="s">
        <v>6550</v>
      </c>
      <c r="CH35" s="2129"/>
      <c r="CI35" s="2129"/>
      <c r="CJ35" s="2146"/>
    </row>
    <row r="36" spans="1:88" s="174" customFormat="1" ht="15.75" customHeight="1">
      <c r="B36" s="698" t="s">
        <v>6527</v>
      </c>
      <c r="C36" s="1928" t="s">
        <v>6125</v>
      </c>
      <c r="D36" s="286" t="s">
        <v>677</v>
      </c>
      <c r="E36" s="286">
        <v>3</v>
      </c>
      <c r="F36" s="2122"/>
      <c r="G36" s="2122"/>
      <c r="H36" s="2122"/>
      <c r="I36" s="2122"/>
      <c r="J36" s="2122"/>
      <c r="K36" s="2122"/>
      <c r="L36" s="2122"/>
      <c r="M36" s="2122"/>
      <c r="N36" s="2123">
        <f t="shared" si="2"/>
        <v>0</v>
      </c>
      <c r="O36" s="2122"/>
      <c r="P36" s="2122"/>
      <c r="Q36" s="2133">
        <f t="shared" si="0"/>
        <v>0</v>
      </c>
      <c r="R36" s="2133">
        <f t="shared" si="3"/>
        <v>0</v>
      </c>
      <c r="S36" s="2122"/>
      <c r="T36" s="2122"/>
      <c r="U36" s="2122"/>
      <c r="V36" s="2122"/>
      <c r="W36" s="2122"/>
      <c r="X36" s="2122"/>
      <c r="Y36" s="2122"/>
      <c r="Z36" s="2122"/>
      <c r="AA36" s="2124">
        <f t="shared" si="15"/>
        <v>0</v>
      </c>
      <c r="AB36" s="2125"/>
      <c r="AC36" s="2125"/>
      <c r="AD36" s="2499"/>
      <c r="AE36" s="884"/>
      <c r="AF36" s="926" t="s">
        <v>6551</v>
      </c>
      <c r="AG36" s="993"/>
      <c r="AH36" s="253"/>
      <c r="AI36" s="993"/>
      <c r="AJ36" s="991"/>
      <c r="AK36" s="246" t="str">
        <f t="shared" si="4"/>
        <v>Please complete all cells in row</v>
      </c>
      <c r="AL36" s="942"/>
      <c r="AM36" s="247">
        <f t="shared" si="44"/>
        <v>1</v>
      </c>
      <c r="AN36" s="247">
        <f t="shared" si="44"/>
        <v>1</v>
      </c>
      <c r="AO36" s="247">
        <f t="shared" si="44"/>
        <v>1</v>
      </c>
      <c r="AP36" s="247">
        <f t="shared" si="44"/>
        <v>1</v>
      </c>
      <c r="AQ36" s="247">
        <f t="shared" si="44"/>
        <v>1</v>
      </c>
      <c r="AR36" s="247">
        <f t="shared" si="44"/>
        <v>1</v>
      </c>
      <c r="AS36" s="247">
        <f t="shared" si="44"/>
        <v>1</v>
      </c>
      <c r="AT36" s="247">
        <f t="shared" si="44"/>
        <v>1</v>
      </c>
      <c r="AV36" s="247">
        <f t="shared" ref="AV36" si="46" xml:space="preserve"> IF( ISNUMBER(S36), 0, 1 )</f>
        <v>1</v>
      </c>
      <c r="AW36" s="247">
        <f t="shared" si="45"/>
        <v>1</v>
      </c>
      <c r="AX36" s="247">
        <f t="shared" si="45"/>
        <v>1</v>
      </c>
      <c r="AY36" s="247">
        <f t="shared" si="45"/>
        <v>1</v>
      </c>
      <c r="AZ36" s="247">
        <f t="shared" si="45"/>
        <v>1</v>
      </c>
      <c r="BA36" s="247">
        <f t="shared" si="45"/>
        <v>1</v>
      </c>
      <c r="BB36" s="247">
        <f t="shared" si="45"/>
        <v>1</v>
      </c>
      <c r="BC36" s="247">
        <f t="shared" si="45"/>
        <v>1</v>
      </c>
      <c r="BH36" s="825"/>
      <c r="BJ36" s="417" t="s">
        <v>6527</v>
      </c>
      <c r="BK36" s="313" t="s">
        <v>6125</v>
      </c>
      <c r="BL36" s="2126" t="s">
        <v>6552</v>
      </c>
      <c r="BM36" s="2126" t="s">
        <v>6553</v>
      </c>
      <c r="BN36" s="2126" t="s">
        <v>6554</v>
      </c>
      <c r="BO36" s="2126" t="s">
        <v>6555</v>
      </c>
      <c r="BP36" s="2126" t="s">
        <v>6556</v>
      </c>
      <c r="BQ36" s="2126" t="s">
        <v>6557</v>
      </c>
      <c r="BR36" s="2126" t="s">
        <v>6558</v>
      </c>
      <c r="BS36" s="2126" t="s">
        <v>6559</v>
      </c>
      <c r="BT36" s="2127" t="s">
        <v>6560</v>
      </c>
      <c r="BU36" s="2126" t="s">
        <v>6561</v>
      </c>
      <c r="BV36" s="2126" t="s">
        <v>6562</v>
      </c>
      <c r="BW36" s="2127" t="s">
        <v>6563</v>
      </c>
      <c r="BX36" s="2127" t="s">
        <v>6564</v>
      </c>
      <c r="BY36" s="2126" t="s">
        <v>6565</v>
      </c>
      <c r="BZ36" s="2126" t="s">
        <v>6566</v>
      </c>
      <c r="CA36" s="2126" t="s">
        <v>6567</v>
      </c>
      <c r="CB36" s="2126" t="s">
        <v>6568</v>
      </c>
      <c r="CC36" s="2126" t="s">
        <v>6569</v>
      </c>
      <c r="CD36" s="2126" t="s">
        <v>6570</v>
      </c>
      <c r="CE36" s="2126" t="s">
        <v>6571</v>
      </c>
      <c r="CF36" s="2126" t="s">
        <v>6572</v>
      </c>
      <c r="CG36" s="2127" t="s">
        <v>6573</v>
      </c>
      <c r="CH36" s="2129"/>
      <c r="CI36" s="2129"/>
      <c r="CJ36" s="2146"/>
    </row>
    <row r="37" spans="1:88" s="174" customFormat="1" ht="15.75" customHeight="1">
      <c r="B37" s="698" t="s">
        <v>6527</v>
      </c>
      <c r="C37" s="1928" t="s">
        <v>6140</v>
      </c>
      <c r="D37" s="286" t="s">
        <v>677</v>
      </c>
      <c r="E37" s="286">
        <v>3</v>
      </c>
      <c r="F37" s="2124">
        <f>IFERROR(SUM(F35:F36), 0)</f>
        <v>0</v>
      </c>
      <c r="G37" s="2124">
        <f t="shared" ref="G37:P37" si="47">IFERROR(SUM(G35:G36), 0)</f>
        <v>0</v>
      </c>
      <c r="H37" s="2124">
        <f t="shared" si="47"/>
        <v>0</v>
      </c>
      <c r="I37" s="2124">
        <f t="shared" si="47"/>
        <v>0</v>
      </c>
      <c r="J37" s="2124">
        <f t="shared" si="47"/>
        <v>0</v>
      </c>
      <c r="K37" s="2124">
        <f t="shared" si="47"/>
        <v>0</v>
      </c>
      <c r="L37" s="2124">
        <f t="shared" si="47"/>
        <v>0</v>
      </c>
      <c r="M37" s="2124">
        <f>IFERROR(SUM(M35:M36), 0)</f>
        <v>0</v>
      </c>
      <c r="N37" s="2123">
        <f t="shared" si="2"/>
        <v>0</v>
      </c>
      <c r="O37" s="2133">
        <f t="shared" si="47"/>
        <v>0</v>
      </c>
      <c r="P37" s="2133">
        <f t="shared" si="47"/>
        <v>0</v>
      </c>
      <c r="Q37" s="2133">
        <f t="shared" si="0"/>
        <v>0</v>
      </c>
      <c r="R37" s="2133">
        <f t="shared" si="3"/>
        <v>0</v>
      </c>
      <c r="S37" s="2124">
        <f>IFERROR(SUM(S35:S36), 0)</f>
        <v>0</v>
      </c>
      <c r="T37" s="2124">
        <f t="shared" ref="T37:Z37" si="48">IFERROR(SUM(T35:T36), 0)</f>
        <v>0</v>
      </c>
      <c r="U37" s="2124">
        <f t="shared" si="48"/>
        <v>0</v>
      </c>
      <c r="V37" s="2124">
        <f t="shared" si="48"/>
        <v>0</v>
      </c>
      <c r="W37" s="2124">
        <f t="shared" si="48"/>
        <v>0</v>
      </c>
      <c r="X37" s="2124">
        <f t="shared" si="48"/>
        <v>0</v>
      </c>
      <c r="Y37" s="2124">
        <f t="shared" si="48"/>
        <v>0</v>
      </c>
      <c r="Z37" s="2124">
        <f t="shared" si="48"/>
        <v>0</v>
      </c>
      <c r="AA37" s="2124">
        <f t="shared" si="15"/>
        <v>0</v>
      </c>
      <c r="AB37" s="2122"/>
      <c r="AC37" s="2122"/>
      <c r="AD37" s="2130"/>
      <c r="AE37" s="884"/>
      <c r="AF37" s="926" t="s">
        <v>6574</v>
      </c>
      <c r="AG37" s="993"/>
      <c r="AH37" s="253"/>
      <c r="AI37" s="993"/>
      <c r="AJ37" s="991"/>
      <c r="AK37" s="246" t="str">
        <f t="shared" si="4"/>
        <v>Please complete all cells in row</v>
      </c>
      <c r="AL37" s="992"/>
      <c r="BE37" s="247">
        <f t="shared" ref="BE37:BG37" si="49" xml:space="preserve"> IF( ISNUMBER(AB37), 0, 1 )</f>
        <v>1</v>
      </c>
      <c r="BF37" s="247">
        <f t="shared" si="49"/>
        <v>1</v>
      </c>
      <c r="BG37" s="247">
        <f t="shared" si="49"/>
        <v>1</v>
      </c>
      <c r="BH37" s="825"/>
      <c r="BJ37" s="417" t="s">
        <v>6527</v>
      </c>
      <c r="BK37" s="313" t="s">
        <v>6140</v>
      </c>
      <c r="BL37" s="2127" t="s">
        <v>6575</v>
      </c>
      <c r="BM37" s="2127" t="s">
        <v>6576</v>
      </c>
      <c r="BN37" s="2127" t="s">
        <v>6577</v>
      </c>
      <c r="BO37" s="2127" t="s">
        <v>6578</v>
      </c>
      <c r="BP37" s="2127" t="s">
        <v>6579</v>
      </c>
      <c r="BQ37" s="2127" t="s">
        <v>6580</v>
      </c>
      <c r="BR37" s="2127" t="s">
        <v>6581</v>
      </c>
      <c r="BS37" s="2127" t="s">
        <v>6582</v>
      </c>
      <c r="BT37" s="2127" t="s">
        <v>6583</v>
      </c>
      <c r="BU37" s="2127" t="s">
        <v>6584</v>
      </c>
      <c r="BV37" s="2127" t="s">
        <v>6585</v>
      </c>
      <c r="BW37" s="2127" t="s">
        <v>6586</v>
      </c>
      <c r="BX37" s="2127" t="s">
        <v>6587</v>
      </c>
      <c r="BY37" s="2127" t="s">
        <v>6588</v>
      </c>
      <c r="BZ37" s="2127" t="s">
        <v>6589</v>
      </c>
      <c r="CA37" s="2127" t="s">
        <v>6590</v>
      </c>
      <c r="CB37" s="2127" t="s">
        <v>6591</v>
      </c>
      <c r="CC37" s="2127" t="s">
        <v>6592</v>
      </c>
      <c r="CD37" s="2127" t="s">
        <v>6593</v>
      </c>
      <c r="CE37" s="2127" t="s">
        <v>6594</v>
      </c>
      <c r="CF37" s="2127" t="s">
        <v>6595</v>
      </c>
      <c r="CG37" s="2127" t="s">
        <v>6596</v>
      </c>
      <c r="CH37" s="2128" t="s">
        <v>6597</v>
      </c>
      <c r="CI37" s="2128" t="s">
        <v>6598</v>
      </c>
      <c r="CJ37" s="2131" t="s">
        <v>6599</v>
      </c>
    </row>
    <row r="38" spans="1:88" s="174" customFormat="1" ht="33" customHeight="1">
      <c r="B38" s="698" t="s">
        <v>6600</v>
      </c>
      <c r="C38" s="1928" t="s">
        <v>6110</v>
      </c>
      <c r="D38" s="286" t="s">
        <v>677</v>
      </c>
      <c r="E38" s="286">
        <v>3</v>
      </c>
      <c r="F38" s="2122"/>
      <c r="G38" s="2122"/>
      <c r="H38" s="2122"/>
      <c r="I38" s="2122"/>
      <c r="J38" s="2122"/>
      <c r="K38" s="2122"/>
      <c r="L38" s="2122"/>
      <c r="M38" s="2122"/>
      <c r="N38" s="2123">
        <f>IFERROR(SUM(F38:M38),0)</f>
        <v>0</v>
      </c>
      <c r="O38" s="2122"/>
      <c r="P38" s="2122"/>
      <c r="Q38" s="2133">
        <f t="shared" si="0"/>
        <v>0</v>
      </c>
      <c r="R38" s="2133">
        <f t="shared" si="3"/>
        <v>0</v>
      </c>
      <c r="S38" s="2125"/>
      <c r="T38" s="2125"/>
      <c r="U38" s="2125"/>
      <c r="V38" s="2125"/>
      <c r="W38" s="2125"/>
      <c r="X38" s="2125"/>
      <c r="Y38" s="2125"/>
      <c r="Z38" s="2125"/>
      <c r="AA38" s="2125"/>
      <c r="AB38" s="2125"/>
      <c r="AC38" s="2125"/>
      <c r="AD38" s="2499"/>
      <c r="AE38" s="884"/>
      <c r="AF38" s="926" t="s">
        <v>6601</v>
      </c>
      <c r="AG38" s="993"/>
      <c r="AH38" s="253"/>
      <c r="AI38" s="993"/>
      <c r="AJ38" s="991"/>
      <c r="AK38" s="246" t="str">
        <f t="shared" si="4"/>
        <v>Please complete all cells in row</v>
      </c>
      <c r="AL38" s="992"/>
      <c r="AM38" s="247">
        <f t="shared" ref="AM38:AT39" si="50" xml:space="preserve"> IF( ISNUMBER(F38), 0, 1 )</f>
        <v>1</v>
      </c>
      <c r="AN38" s="247">
        <f t="shared" si="50"/>
        <v>1</v>
      </c>
      <c r="AO38" s="247">
        <f t="shared" si="50"/>
        <v>1</v>
      </c>
      <c r="AP38" s="247">
        <f t="shared" si="50"/>
        <v>1</v>
      </c>
      <c r="AQ38" s="247">
        <f t="shared" si="50"/>
        <v>1</v>
      </c>
      <c r="AR38" s="247">
        <f t="shared" si="50"/>
        <v>1</v>
      </c>
      <c r="AS38" s="247">
        <f t="shared" si="50"/>
        <v>1</v>
      </c>
      <c r="AT38" s="247">
        <f t="shared" si="50"/>
        <v>1</v>
      </c>
      <c r="BH38" s="825"/>
      <c r="BJ38" s="417" t="s">
        <v>6600</v>
      </c>
      <c r="BK38" s="313" t="s">
        <v>6110</v>
      </c>
      <c r="BL38" s="2126" t="s">
        <v>6602</v>
      </c>
      <c r="BM38" s="2126" t="s">
        <v>6603</v>
      </c>
      <c r="BN38" s="2126" t="s">
        <v>6604</v>
      </c>
      <c r="BO38" s="2126" t="s">
        <v>6605</v>
      </c>
      <c r="BP38" s="2126" t="s">
        <v>6606</v>
      </c>
      <c r="BQ38" s="2126" t="s">
        <v>6607</v>
      </c>
      <c r="BR38" s="2126" t="s">
        <v>6608</v>
      </c>
      <c r="BS38" s="2126" t="s">
        <v>6609</v>
      </c>
      <c r="BT38" s="2127" t="s">
        <v>6610</v>
      </c>
      <c r="BU38" s="2126" t="s">
        <v>6611</v>
      </c>
      <c r="BV38" s="2126" t="s">
        <v>6612</v>
      </c>
      <c r="BW38" s="2127" t="s">
        <v>6613</v>
      </c>
      <c r="BX38" s="2127" t="s">
        <v>6614</v>
      </c>
      <c r="BY38" s="2129"/>
      <c r="BZ38" s="2129"/>
      <c r="CA38" s="2129"/>
      <c r="CB38" s="2129"/>
      <c r="CC38" s="2129"/>
      <c r="CD38" s="2129"/>
      <c r="CE38" s="2129"/>
      <c r="CF38" s="2129"/>
      <c r="CG38" s="2129"/>
      <c r="CH38" s="2129"/>
      <c r="CI38" s="2129"/>
      <c r="CJ38" s="2146"/>
    </row>
    <row r="39" spans="1:88" s="171" customFormat="1" ht="33" customHeight="1">
      <c r="B39" s="698" t="s">
        <v>6600</v>
      </c>
      <c r="C39" s="1928" t="s">
        <v>6125</v>
      </c>
      <c r="D39" s="286" t="s">
        <v>677</v>
      </c>
      <c r="E39" s="286">
        <v>3</v>
      </c>
      <c r="F39" s="2122"/>
      <c r="G39" s="2122"/>
      <c r="H39" s="2122"/>
      <c r="I39" s="2122"/>
      <c r="J39" s="2122"/>
      <c r="K39" s="2122"/>
      <c r="L39" s="2122"/>
      <c r="M39" s="2122"/>
      <c r="N39" s="2123">
        <f t="shared" si="2"/>
        <v>0</v>
      </c>
      <c r="O39" s="2122"/>
      <c r="P39" s="2122"/>
      <c r="Q39" s="2133">
        <f t="shared" si="0"/>
        <v>0</v>
      </c>
      <c r="R39" s="2133">
        <f t="shared" si="3"/>
        <v>0</v>
      </c>
      <c r="S39" s="2125"/>
      <c r="T39" s="2125"/>
      <c r="U39" s="2125"/>
      <c r="V39" s="2125"/>
      <c r="W39" s="2125"/>
      <c r="X39" s="2125"/>
      <c r="Y39" s="2125"/>
      <c r="Z39" s="2125"/>
      <c r="AA39" s="2125"/>
      <c r="AB39" s="2125"/>
      <c r="AC39" s="2125"/>
      <c r="AD39" s="2499"/>
      <c r="AE39" s="884"/>
      <c r="AF39" s="926" t="s">
        <v>6615</v>
      </c>
      <c r="AG39" s="993"/>
      <c r="AH39" s="253"/>
      <c r="AI39" s="993"/>
      <c r="AJ39" s="991"/>
      <c r="AK39" s="246" t="str">
        <f t="shared" si="4"/>
        <v>Please complete all cells in row</v>
      </c>
      <c r="AL39" s="942"/>
      <c r="AM39" s="247">
        <f t="shared" si="50"/>
        <v>1</v>
      </c>
      <c r="AN39" s="247">
        <f t="shared" si="50"/>
        <v>1</v>
      </c>
      <c r="AO39" s="247">
        <f t="shared" si="50"/>
        <v>1</v>
      </c>
      <c r="AP39" s="247">
        <f t="shared" si="50"/>
        <v>1</v>
      </c>
      <c r="AQ39" s="247">
        <f t="shared" si="50"/>
        <v>1</v>
      </c>
      <c r="AR39" s="247">
        <f t="shared" si="50"/>
        <v>1</v>
      </c>
      <c r="AS39" s="247">
        <f t="shared" si="50"/>
        <v>1</v>
      </c>
      <c r="AT39" s="247">
        <f t="shared" si="50"/>
        <v>1</v>
      </c>
      <c r="AU39" s="174"/>
      <c r="AV39" s="174"/>
      <c r="AW39" s="174"/>
      <c r="AX39" s="174"/>
      <c r="AY39" s="174"/>
      <c r="AZ39" s="174"/>
      <c r="BA39" s="174"/>
      <c r="BB39" s="174"/>
      <c r="BC39" s="174"/>
      <c r="BD39" s="174"/>
      <c r="BE39" s="174"/>
      <c r="BF39" s="174"/>
      <c r="BG39" s="174"/>
      <c r="BH39" s="726"/>
      <c r="BJ39" s="417" t="s">
        <v>6600</v>
      </c>
      <c r="BK39" s="313" t="s">
        <v>6125</v>
      </c>
      <c r="BL39" s="2126" t="s">
        <v>6616</v>
      </c>
      <c r="BM39" s="2126" t="s">
        <v>6617</v>
      </c>
      <c r="BN39" s="2126" t="s">
        <v>6618</v>
      </c>
      <c r="BO39" s="2126" t="s">
        <v>6619</v>
      </c>
      <c r="BP39" s="2126" t="s">
        <v>6620</v>
      </c>
      <c r="BQ39" s="2126" t="s">
        <v>6621</v>
      </c>
      <c r="BR39" s="2126" t="s">
        <v>6622</v>
      </c>
      <c r="BS39" s="2126" t="s">
        <v>6623</v>
      </c>
      <c r="BT39" s="2127" t="s">
        <v>6624</v>
      </c>
      <c r="BU39" s="2126" t="s">
        <v>6625</v>
      </c>
      <c r="BV39" s="2126" t="s">
        <v>6626</v>
      </c>
      <c r="BW39" s="2127" t="s">
        <v>6627</v>
      </c>
      <c r="BX39" s="2127" t="s">
        <v>6628</v>
      </c>
      <c r="BY39" s="2129"/>
      <c r="BZ39" s="2129"/>
      <c r="CA39" s="2129"/>
      <c r="CB39" s="2129"/>
      <c r="CC39" s="2129"/>
      <c r="CD39" s="2129"/>
      <c r="CE39" s="2129"/>
      <c r="CF39" s="2129"/>
      <c r="CG39" s="2129"/>
      <c r="CH39" s="2129"/>
      <c r="CI39" s="2129"/>
      <c r="CJ39" s="2146"/>
    </row>
    <row r="40" spans="1:88" s="171" customFormat="1" ht="33" customHeight="1">
      <c r="B40" s="698" t="s">
        <v>6600</v>
      </c>
      <c r="C40" s="1928" t="s">
        <v>6140</v>
      </c>
      <c r="D40" s="286" t="s">
        <v>677</v>
      </c>
      <c r="E40" s="286">
        <v>3</v>
      </c>
      <c r="F40" s="2124">
        <f>IFERROR(SUM(F38:F39), 0)</f>
        <v>0</v>
      </c>
      <c r="G40" s="2124">
        <f t="shared" ref="G40:P40" si="51">IFERROR(SUM(G38:G39), 0)</f>
        <v>0</v>
      </c>
      <c r="H40" s="2124">
        <f t="shared" si="51"/>
        <v>0</v>
      </c>
      <c r="I40" s="2124">
        <f t="shared" si="51"/>
        <v>0</v>
      </c>
      <c r="J40" s="2124">
        <f t="shared" si="51"/>
        <v>0</v>
      </c>
      <c r="K40" s="2124">
        <f t="shared" si="51"/>
        <v>0</v>
      </c>
      <c r="L40" s="2124">
        <f t="shared" si="51"/>
        <v>0</v>
      </c>
      <c r="M40" s="2124">
        <f>IFERROR(SUM(M38:M39), 0)</f>
        <v>0</v>
      </c>
      <c r="N40" s="2123">
        <f t="shared" si="2"/>
        <v>0</v>
      </c>
      <c r="O40" s="2133">
        <f t="shared" si="51"/>
        <v>0</v>
      </c>
      <c r="P40" s="2133">
        <f t="shared" si="51"/>
        <v>0</v>
      </c>
      <c r="Q40" s="2133">
        <f t="shared" si="0"/>
        <v>0</v>
      </c>
      <c r="R40" s="2133">
        <f t="shared" si="3"/>
        <v>0</v>
      </c>
      <c r="S40" s="2125"/>
      <c r="T40" s="2125"/>
      <c r="U40" s="2125"/>
      <c r="V40" s="2125"/>
      <c r="W40" s="2125"/>
      <c r="X40" s="2125"/>
      <c r="Y40" s="2125"/>
      <c r="Z40" s="2125"/>
      <c r="AA40" s="2125"/>
      <c r="AB40" s="2122"/>
      <c r="AC40" s="2122"/>
      <c r="AD40" s="2130"/>
      <c r="AE40" s="884"/>
      <c r="AF40" s="926" t="s">
        <v>6629</v>
      </c>
      <c r="AG40" s="993"/>
      <c r="AH40" s="253"/>
      <c r="AI40" s="993"/>
      <c r="AJ40" s="991"/>
      <c r="AK40" s="246" t="str">
        <f t="shared" si="4"/>
        <v>Please complete all cells in row</v>
      </c>
      <c r="AL40" s="992"/>
      <c r="AM40" s="174"/>
      <c r="AN40" s="174"/>
      <c r="AO40" s="174"/>
      <c r="AP40" s="174"/>
      <c r="AQ40" s="174"/>
      <c r="AR40" s="174"/>
      <c r="AS40" s="174"/>
      <c r="AT40" s="174"/>
      <c r="AU40" s="174"/>
      <c r="AV40" s="174"/>
      <c r="AW40" s="174"/>
      <c r="AX40" s="174"/>
      <c r="AY40" s="174"/>
      <c r="AZ40" s="174"/>
      <c r="BA40" s="174"/>
      <c r="BB40" s="174"/>
      <c r="BC40" s="174"/>
      <c r="BD40" s="174"/>
      <c r="BE40" s="247">
        <f t="shared" ref="BE40:BG40" si="52" xml:space="preserve"> IF( ISNUMBER(AB40), 0, 1 )</f>
        <v>1</v>
      </c>
      <c r="BF40" s="247">
        <f t="shared" si="52"/>
        <v>1</v>
      </c>
      <c r="BG40" s="247">
        <f t="shared" si="52"/>
        <v>1</v>
      </c>
      <c r="BH40" s="726"/>
      <c r="BJ40" s="417" t="s">
        <v>6600</v>
      </c>
      <c r="BK40" s="313" t="s">
        <v>6140</v>
      </c>
      <c r="BL40" s="2127" t="s">
        <v>6630</v>
      </c>
      <c r="BM40" s="2127" t="s">
        <v>6631</v>
      </c>
      <c r="BN40" s="2127" t="s">
        <v>6632</v>
      </c>
      <c r="BO40" s="2127" t="s">
        <v>6633</v>
      </c>
      <c r="BP40" s="2127" t="s">
        <v>6634</v>
      </c>
      <c r="BQ40" s="2127" t="s">
        <v>6635</v>
      </c>
      <c r="BR40" s="2127" t="s">
        <v>6636</v>
      </c>
      <c r="BS40" s="2127" t="s">
        <v>6637</v>
      </c>
      <c r="BT40" s="2127" t="s">
        <v>6638</v>
      </c>
      <c r="BU40" s="2127" t="s">
        <v>6639</v>
      </c>
      <c r="BV40" s="2127" t="s">
        <v>6640</v>
      </c>
      <c r="BW40" s="2127" t="s">
        <v>6641</v>
      </c>
      <c r="BX40" s="2127" t="s">
        <v>6642</v>
      </c>
      <c r="BY40" s="2129"/>
      <c r="BZ40" s="2129"/>
      <c r="CA40" s="2129"/>
      <c r="CB40" s="2129"/>
      <c r="CC40" s="2129"/>
      <c r="CD40" s="2129"/>
      <c r="CE40" s="2129"/>
      <c r="CF40" s="2129"/>
      <c r="CG40" s="2129"/>
      <c r="CH40" s="2128" t="s">
        <v>6643</v>
      </c>
      <c r="CI40" s="2128" t="s">
        <v>6644</v>
      </c>
      <c r="CJ40" s="2131" t="s">
        <v>6645</v>
      </c>
    </row>
    <row r="41" spans="1:88" ht="15.75" customHeight="1">
      <c r="A41" s="171"/>
      <c r="B41" s="698" t="s">
        <v>6646</v>
      </c>
      <c r="C41" s="1928" t="s">
        <v>6110</v>
      </c>
      <c r="D41" s="286" t="s">
        <v>677</v>
      </c>
      <c r="E41" s="286">
        <v>3</v>
      </c>
      <c r="F41" s="2122"/>
      <c r="G41" s="2122"/>
      <c r="H41" s="2122"/>
      <c r="I41" s="2122"/>
      <c r="J41" s="2122"/>
      <c r="K41" s="2122"/>
      <c r="L41" s="2122"/>
      <c r="M41" s="2122"/>
      <c r="N41" s="2123">
        <f t="shared" si="2"/>
        <v>0</v>
      </c>
      <c r="O41" s="2122"/>
      <c r="P41" s="2122"/>
      <c r="Q41" s="2133">
        <f t="shared" si="0"/>
        <v>0</v>
      </c>
      <c r="R41" s="2133">
        <f t="shared" si="3"/>
        <v>0</v>
      </c>
      <c r="S41" s="2125"/>
      <c r="T41" s="2125"/>
      <c r="U41" s="2125"/>
      <c r="V41" s="2125"/>
      <c r="W41" s="2125"/>
      <c r="X41" s="2125"/>
      <c r="Y41" s="2125"/>
      <c r="Z41" s="2125"/>
      <c r="AA41" s="2125"/>
      <c r="AB41" s="2125"/>
      <c r="AC41" s="2125"/>
      <c r="AD41" s="2499"/>
      <c r="AE41" s="884"/>
      <c r="AF41" s="926" t="s">
        <v>6647</v>
      </c>
      <c r="AG41" s="234"/>
      <c r="AH41" s="253"/>
      <c r="AI41" s="234"/>
      <c r="AJ41" s="304"/>
      <c r="AK41" s="246" t="str">
        <f t="shared" si="4"/>
        <v>Please complete all cells in row</v>
      </c>
      <c r="AL41" s="304"/>
      <c r="AM41" s="247">
        <f t="shared" ref="AM41:AT42" si="53" xml:space="preserve"> IF( ISNUMBER(F41), 0, 1 )</f>
        <v>1</v>
      </c>
      <c r="AN41" s="247">
        <f t="shared" si="53"/>
        <v>1</v>
      </c>
      <c r="AO41" s="247">
        <f t="shared" si="53"/>
        <v>1</v>
      </c>
      <c r="AP41" s="247">
        <f t="shared" si="53"/>
        <v>1</v>
      </c>
      <c r="AQ41" s="247">
        <f t="shared" si="53"/>
        <v>1</v>
      </c>
      <c r="AR41" s="247">
        <f t="shared" si="53"/>
        <v>1</v>
      </c>
      <c r="AS41" s="247">
        <f t="shared" si="53"/>
        <v>1</v>
      </c>
      <c r="AT41" s="247">
        <f t="shared" si="53"/>
        <v>1</v>
      </c>
      <c r="AU41" s="174"/>
      <c r="AV41" s="174"/>
      <c r="AW41" s="174"/>
      <c r="AX41" s="174"/>
      <c r="AY41" s="174"/>
      <c r="AZ41" s="174"/>
      <c r="BA41" s="174"/>
      <c r="BB41" s="174"/>
      <c r="BC41" s="174"/>
      <c r="BD41" s="174"/>
      <c r="BE41" s="174"/>
      <c r="BF41" s="174"/>
      <c r="BG41" s="174"/>
      <c r="BH41" s="322"/>
      <c r="BJ41" s="417" t="s">
        <v>6646</v>
      </c>
      <c r="BK41" s="313" t="s">
        <v>6110</v>
      </c>
      <c r="BL41" s="2126" t="s">
        <v>6648</v>
      </c>
      <c r="BM41" s="2126" t="s">
        <v>6649</v>
      </c>
      <c r="BN41" s="2126" t="s">
        <v>6650</v>
      </c>
      <c r="BO41" s="2126" t="s">
        <v>6651</v>
      </c>
      <c r="BP41" s="2126" t="s">
        <v>6652</v>
      </c>
      <c r="BQ41" s="2126" t="s">
        <v>6653</v>
      </c>
      <c r="BR41" s="2126" t="s">
        <v>6654</v>
      </c>
      <c r="BS41" s="2126" t="s">
        <v>6655</v>
      </c>
      <c r="BT41" s="2127" t="s">
        <v>6656</v>
      </c>
      <c r="BU41" s="2126" t="s">
        <v>6657</v>
      </c>
      <c r="BV41" s="2126" t="s">
        <v>6658</v>
      </c>
      <c r="BW41" s="2127" t="s">
        <v>6659</v>
      </c>
      <c r="BX41" s="2127" t="s">
        <v>6660</v>
      </c>
      <c r="BY41" s="2129"/>
      <c r="BZ41" s="2129"/>
      <c r="CA41" s="2129"/>
      <c r="CB41" s="2129"/>
      <c r="CC41" s="2129"/>
      <c r="CD41" s="2129"/>
      <c r="CE41" s="2129"/>
      <c r="CF41" s="2129"/>
      <c r="CG41" s="2129"/>
      <c r="CH41" s="2129"/>
      <c r="CI41" s="2129"/>
      <c r="CJ41" s="2146"/>
    </row>
    <row r="42" spans="1:88" s="171" customFormat="1" ht="15.75" customHeight="1">
      <c r="B42" s="698" t="s">
        <v>6646</v>
      </c>
      <c r="C42" s="1928" t="s">
        <v>6125</v>
      </c>
      <c r="D42" s="286" t="s">
        <v>677</v>
      </c>
      <c r="E42" s="286">
        <v>3</v>
      </c>
      <c r="F42" s="2122"/>
      <c r="G42" s="2122"/>
      <c r="H42" s="2122"/>
      <c r="I42" s="2122"/>
      <c r="J42" s="2122"/>
      <c r="K42" s="2122"/>
      <c r="L42" s="2122"/>
      <c r="M42" s="2122"/>
      <c r="N42" s="2123">
        <f t="shared" si="2"/>
        <v>0</v>
      </c>
      <c r="O42" s="2122"/>
      <c r="P42" s="2122"/>
      <c r="Q42" s="2133">
        <f t="shared" si="0"/>
        <v>0</v>
      </c>
      <c r="R42" s="2133">
        <f t="shared" si="3"/>
        <v>0</v>
      </c>
      <c r="S42" s="2125"/>
      <c r="T42" s="2125"/>
      <c r="U42" s="2125"/>
      <c r="V42" s="2125"/>
      <c r="W42" s="2125"/>
      <c r="X42" s="2125"/>
      <c r="Y42" s="2125"/>
      <c r="Z42" s="2125"/>
      <c r="AA42" s="2125"/>
      <c r="AB42" s="2125"/>
      <c r="AC42" s="2125"/>
      <c r="AD42" s="2499"/>
      <c r="AE42" s="884"/>
      <c r="AF42" s="926" t="s">
        <v>6661</v>
      </c>
      <c r="AG42" s="990"/>
      <c r="AH42" s="253"/>
      <c r="AI42" s="990"/>
      <c r="AJ42" s="991"/>
      <c r="AK42" s="246" t="str">
        <f t="shared" si="4"/>
        <v>Please complete all cells in row</v>
      </c>
      <c r="AL42" s="942"/>
      <c r="AM42" s="247">
        <f t="shared" si="53"/>
        <v>1</v>
      </c>
      <c r="AN42" s="247">
        <f t="shared" si="53"/>
        <v>1</v>
      </c>
      <c r="AO42" s="247">
        <f t="shared" si="53"/>
        <v>1</v>
      </c>
      <c r="AP42" s="247">
        <f t="shared" si="53"/>
        <v>1</v>
      </c>
      <c r="AQ42" s="247">
        <f t="shared" si="53"/>
        <v>1</v>
      </c>
      <c r="AR42" s="247">
        <f t="shared" si="53"/>
        <v>1</v>
      </c>
      <c r="AS42" s="247">
        <f t="shared" si="53"/>
        <v>1</v>
      </c>
      <c r="AT42" s="247">
        <f t="shared" si="53"/>
        <v>1</v>
      </c>
      <c r="AU42" s="174"/>
      <c r="AV42" s="174"/>
      <c r="AW42" s="174"/>
      <c r="AX42" s="174"/>
      <c r="AY42" s="174"/>
      <c r="AZ42" s="174"/>
      <c r="BA42" s="174"/>
      <c r="BB42" s="174"/>
      <c r="BC42" s="174"/>
      <c r="BD42" s="174"/>
      <c r="BE42" s="174"/>
      <c r="BF42" s="174"/>
      <c r="BG42" s="174"/>
      <c r="BH42" s="726"/>
      <c r="BJ42" s="417" t="s">
        <v>6646</v>
      </c>
      <c r="BK42" s="313" t="s">
        <v>6125</v>
      </c>
      <c r="BL42" s="2126" t="s">
        <v>6662</v>
      </c>
      <c r="BM42" s="2126" t="s">
        <v>6663</v>
      </c>
      <c r="BN42" s="2126" t="s">
        <v>6664</v>
      </c>
      <c r="BO42" s="2126" t="s">
        <v>6665</v>
      </c>
      <c r="BP42" s="2126" t="s">
        <v>6666</v>
      </c>
      <c r="BQ42" s="2126" t="s">
        <v>6667</v>
      </c>
      <c r="BR42" s="2126" t="s">
        <v>6668</v>
      </c>
      <c r="BS42" s="2126" t="s">
        <v>6669</v>
      </c>
      <c r="BT42" s="2127" t="s">
        <v>6670</v>
      </c>
      <c r="BU42" s="2126" t="s">
        <v>6671</v>
      </c>
      <c r="BV42" s="2126" t="s">
        <v>6672</v>
      </c>
      <c r="BW42" s="2127" t="s">
        <v>6673</v>
      </c>
      <c r="BX42" s="2127" t="s">
        <v>6674</v>
      </c>
      <c r="BY42" s="2129"/>
      <c r="BZ42" s="2129"/>
      <c r="CA42" s="2129"/>
      <c r="CB42" s="2129"/>
      <c r="CC42" s="2129"/>
      <c r="CD42" s="2129"/>
      <c r="CE42" s="2129"/>
      <c r="CF42" s="2129"/>
      <c r="CG42" s="2129"/>
      <c r="CH42" s="2129"/>
      <c r="CI42" s="2129"/>
      <c r="CJ42" s="2146"/>
    </row>
    <row r="43" spans="1:88" ht="15.75" customHeight="1">
      <c r="A43" s="171"/>
      <c r="B43" s="698" t="s">
        <v>6646</v>
      </c>
      <c r="C43" s="1928" t="s">
        <v>6140</v>
      </c>
      <c r="D43" s="286" t="s">
        <v>677</v>
      </c>
      <c r="E43" s="286">
        <v>3</v>
      </c>
      <c r="F43" s="2124">
        <f>IFERROR(SUM(F41:F42), 0)</f>
        <v>0</v>
      </c>
      <c r="G43" s="2124">
        <f t="shared" ref="G43:P43" si="54">IFERROR(SUM(G41:G42), 0)</f>
        <v>0</v>
      </c>
      <c r="H43" s="2124">
        <f t="shared" si="54"/>
        <v>0</v>
      </c>
      <c r="I43" s="2124">
        <f t="shared" si="54"/>
        <v>0</v>
      </c>
      <c r="J43" s="2124">
        <f t="shared" si="54"/>
        <v>0</v>
      </c>
      <c r="K43" s="2124">
        <f t="shared" si="54"/>
        <v>0</v>
      </c>
      <c r="L43" s="2124">
        <f t="shared" si="54"/>
        <v>0</v>
      </c>
      <c r="M43" s="2124">
        <f>IFERROR(SUM(M41:M42), 0)</f>
        <v>0</v>
      </c>
      <c r="N43" s="2123">
        <f t="shared" si="2"/>
        <v>0</v>
      </c>
      <c r="O43" s="2133">
        <f t="shared" si="54"/>
        <v>0</v>
      </c>
      <c r="P43" s="2133">
        <f t="shared" si="54"/>
        <v>0</v>
      </c>
      <c r="Q43" s="2133">
        <f t="shared" si="0"/>
        <v>0</v>
      </c>
      <c r="R43" s="2133">
        <f t="shared" si="3"/>
        <v>0</v>
      </c>
      <c r="S43" s="2125"/>
      <c r="T43" s="2125"/>
      <c r="U43" s="2125"/>
      <c r="V43" s="2125"/>
      <c r="W43" s="2125"/>
      <c r="X43" s="2125"/>
      <c r="Y43" s="2125"/>
      <c r="Z43" s="2125"/>
      <c r="AA43" s="2125"/>
      <c r="AB43" s="2122"/>
      <c r="AC43" s="2122"/>
      <c r="AD43" s="2130"/>
      <c r="AE43" s="884"/>
      <c r="AF43" s="926" t="s">
        <v>6675</v>
      </c>
      <c r="AG43" s="171"/>
      <c r="AH43" s="253"/>
      <c r="AI43" s="171"/>
      <c r="AJ43" s="304"/>
      <c r="AK43" s="246" t="str">
        <f t="shared" si="4"/>
        <v>Please complete all cells in row</v>
      </c>
      <c r="AL43" s="992"/>
      <c r="AM43" s="174"/>
      <c r="AN43" s="174"/>
      <c r="AO43" s="174"/>
      <c r="AP43" s="174"/>
      <c r="AQ43" s="174"/>
      <c r="AR43" s="174"/>
      <c r="AS43" s="174"/>
      <c r="AT43" s="174"/>
      <c r="AU43" s="174"/>
      <c r="AV43" s="174"/>
      <c r="AW43" s="174"/>
      <c r="AX43" s="174"/>
      <c r="AY43" s="174"/>
      <c r="AZ43" s="174"/>
      <c r="BA43" s="174"/>
      <c r="BB43" s="174"/>
      <c r="BC43" s="174"/>
      <c r="BD43" s="174"/>
      <c r="BE43" s="247">
        <f t="shared" ref="BE43:BG43" si="55" xml:space="preserve"> IF( ISNUMBER(AB43), 0, 1 )</f>
        <v>1</v>
      </c>
      <c r="BF43" s="247">
        <f t="shared" si="55"/>
        <v>1</v>
      </c>
      <c r="BG43" s="247">
        <f t="shared" si="55"/>
        <v>1</v>
      </c>
      <c r="BH43" s="322"/>
      <c r="BJ43" s="417" t="s">
        <v>6646</v>
      </c>
      <c r="BK43" s="313" t="s">
        <v>6140</v>
      </c>
      <c r="BL43" s="2127" t="s">
        <v>6676</v>
      </c>
      <c r="BM43" s="2127" t="s">
        <v>6677</v>
      </c>
      <c r="BN43" s="2127" t="s">
        <v>6678</v>
      </c>
      <c r="BO43" s="2127" t="s">
        <v>6679</v>
      </c>
      <c r="BP43" s="2127" t="s">
        <v>6680</v>
      </c>
      <c r="BQ43" s="2127" t="s">
        <v>6681</v>
      </c>
      <c r="BR43" s="2127" t="s">
        <v>6682</v>
      </c>
      <c r="BS43" s="2127" t="s">
        <v>6683</v>
      </c>
      <c r="BT43" s="2127" t="s">
        <v>6684</v>
      </c>
      <c r="BU43" s="2127" t="s">
        <v>6685</v>
      </c>
      <c r="BV43" s="2127" t="s">
        <v>6686</v>
      </c>
      <c r="BW43" s="2127" t="s">
        <v>6687</v>
      </c>
      <c r="BX43" s="2127" t="s">
        <v>6688</v>
      </c>
      <c r="BY43" s="2129"/>
      <c r="BZ43" s="2129"/>
      <c r="CA43" s="2129"/>
      <c r="CB43" s="2129"/>
      <c r="CC43" s="2129"/>
      <c r="CD43" s="2129"/>
      <c r="CE43" s="2129"/>
      <c r="CF43" s="2129"/>
      <c r="CG43" s="2129"/>
      <c r="CH43" s="2128" t="s">
        <v>6689</v>
      </c>
      <c r="CI43" s="2128" t="s">
        <v>6690</v>
      </c>
      <c r="CJ43" s="2131" t="s">
        <v>6691</v>
      </c>
    </row>
    <row r="44" spans="1:88" ht="15.75" customHeight="1">
      <c r="A44" s="171"/>
      <c r="B44" s="698" t="s">
        <v>6692</v>
      </c>
      <c r="C44" s="1928" t="s">
        <v>6110</v>
      </c>
      <c r="D44" s="286" t="s">
        <v>677</v>
      </c>
      <c r="E44" s="286">
        <v>3</v>
      </c>
      <c r="F44" s="2122"/>
      <c r="G44" s="2122"/>
      <c r="H44" s="2122"/>
      <c r="I44" s="2122"/>
      <c r="J44" s="2122"/>
      <c r="K44" s="2122"/>
      <c r="L44" s="2122"/>
      <c r="M44" s="2122"/>
      <c r="N44" s="2123">
        <f t="shared" si="2"/>
        <v>0</v>
      </c>
      <c r="O44" s="2122"/>
      <c r="P44" s="2122"/>
      <c r="Q44" s="2133">
        <f t="shared" si="0"/>
        <v>0</v>
      </c>
      <c r="R44" s="2133">
        <f t="shared" si="3"/>
        <v>0</v>
      </c>
      <c r="S44" s="2122"/>
      <c r="T44" s="2122"/>
      <c r="U44" s="2122"/>
      <c r="V44" s="2122"/>
      <c r="W44" s="2122"/>
      <c r="X44" s="2122"/>
      <c r="Y44" s="2122"/>
      <c r="Z44" s="2122"/>
      <c r="AA44" s="2124">
        <f>IFERROR(SUM(S44:Z44), 0)</f>
        <v>0</v>
      </c>
      <c r="AB44" s="2125"/>
      <c r="AC44" s="2125"/>
      <c r="AD44" s="2499"/>
      <c r="AE44" s="884"/>
      <c r="AF44" s="926" t="s">
        <v>6693</v>
      </c>
      <c r="AG44" s="171"/>
      <c r="AH44" s="253"/>
      <c r="AI44" s="171"/>
      <c r="AJ44" s="304"/>
      <c r="AK44" s="246" t="str">
        <f t="shared" si="4"/>
        <v>Please complete all cells in row</v>
      </c>
      <c r="AL44" s="992"/>
      <c r="AM44" s="247">
        <f t="shared" ref="AM44:AT45" si="56" xml:space="preserve"> IF( ISNUMBER(F44), 0, 1 )</f>
        <v>1</v>
      </c>
      <c r="AN44" s="247">
        <f t="shared" si="56"/>
        <v>1</v>
      </c>
      <c r="AO44" s="247">
        <f t="shared" si="56"/>
        <v>1</v>
      </c>
      <c r="AP44" s="247">
        <f t="shared" si="56"/>
        <v>1</v>
      </c>
      <c r="AQ44" s="247">
        <f t="shared" si="56"/>
        <v>1</v>
      </c>
      <c r="AR44" s="247">
        <f t="shared" si="56"/>
        <v>1</v>
      </c>
      <c r="AS44" s="247">
        <f t="shared" si="56"/>
        <v>1</v>
      </c>
      <c r="AT44" s="247">
        <f t="shared" si="56"/>
        <v>1</v>
      </c>
      <c r="AU44" s="174"/>
      <c r="AV44" s="247">
        <f xml:space="preserve"> IF( ISNUMBER(S44), 0, 1 )</f>
        <v>1</v>
      </c>
      <c r="AW44" s="247">
        <f t="shared" ref="AW44:BC45" si="57" xml:space="preserve"> IF( ISNUMBER(T44), 0, 1 )</f>
        <v>1</v>
      </c>
      <c r="AX44" s="247">
        <f t="shared" si="57"/>
        <v>1</v>
      </c>
      <c r="AY44" s="247">
        <f t="shared" si="57"/>
        <v>1</v>
      </c>
      <c r="AZ44" s="247">
        <f t="shared" si="57"/>
        <v>1</v>
      </c>
      <c r="BA44" s="247">
        <f t="shared" si="57"/>
        <v>1</v>
      </c>
      <c r="BB44" s="247">
        <f t="shared" si="57"/>
        <v>1</v>
      </c>
      <c r="BC44" s="247">
        <f t="shared" si="57"/>
        <v>1</v>
      </c>
      <c r="BD44" s="174"/>
      <c r="BE44" s="174"/>
      <c r="BF44" s="174"/>
      <c r="BG44" s="174"/>
      <c r="BH44" s="322"/>
      <c r="BJ44" s="417" t="s">
        <v>6692</v>
      </c>
      <c r="BK44" s="313" t="s">
        <v>6110</v>
      </c>
      <c r="BL44" s="2126" t="s">
        <v>6694</v>
      </c>
      <c r="BM44" s="2126" t="s">
        <v>6695</v>
      </c>
      <c r="BN44" s="2126" t="s">
        <v>6696</v>
      </c>
      <c r="BO44" s="2126" t="s">
        <v>6697</v>
      </c>
      <c r="BP44" s="2126" t="s">
        <v>6698</v>
      </c>
      <c r="BQ44" s="2126" t="s">
        <v>6699</v>
      </c>
      <c r="BR44" s="2126" t="s">
        <v>6700</v>
      </c>
      <c r="BS44" s="2126" t="s">
        <v>6701</v>
      </c>
      <c r="BT44" s="2127" t="s">
        <v>6702</v>
      </c>
      <c r="BU44" s="2126" t="s">
        <v>6703</v>
      </c>
      <c r="BV44" s="2126" t="s">
        <v>6704</v>
      </c>
      <c r="BW44" s="2127" t="s">
        <v>6705</v>
      </c>
      <c r="BX44" s="2127" t="s">
        <v>6706</v>
      </c>
      <c r="BY44" s="2126" t="s">
        <v>6707</v>
      </c>
      <c r="BZ44" s="2126" t="s">
        <v>6708</v>
      </c>
      <c r="CA44" s="2126" t="s">
        <v>6709</v>
      </c>
      <c r="CB44" s="2126" t="s">
        <v>6710</v>
      </c>
      <c r="CC44" s="2126" t="s">
        <v>6711</v>
      </c>
      <c r="CD44" s="2126" t="s">
        <v>6712</v>
      </c>
      <c r="CE44" s="2126" t="s">
        <v>6713</v>
      </c>
      <c r="CF44" s="2126" t="s">
        <v>6714</v>
      </c>
      <c r="CG44" s="2127" t="s">
        <v>6715</v>
      </c>
      <c r="CH44" s="2129"/>
      <c r="CI44" s="2129"/>
      <c r="CJ44" s="2146"/>
    </row>
    <row r="45" spans="1:88" ht="15.75" customHeight="1">
      <c r="A45" s="171"/>
      <c r="B45" s="698" t="s">
        <v>6692</v>
      </c>
      <c r="C45" s="1928" t="s">
        <v>6125</v>
      </c>
      <c r="D45" s="286" t="s">
        <v>677</v>
      </c>
      <c r="E45" s="286">
        <v>3</v>
      </c>
      <c r="F45" s="2122"/>
      <c r="G45" s="2122"/>
      <c r="H45" s="2122"/>
      <c r="I45" s="2122"/>
      <c r="J45" s="2122"/>
      <c r="K45" s="2122"/>
      <c r="L45" s="2122"/>
      <c r="M45" s="2122"/>
      <c r="N45" s="2123">
        <f t="shared" si="2"/>
        <v>0</v>
      </c>
      <c r="O45" s="2122"/>
      <c r="P45" s="2122"/>
      <c r="Q45" s="2133">
        <f t="shared" si="0"/>
        <v>0</v>
      </c>
      <c r="R45" s="2133">
        <f t="shared" si="3"/>
        <v>0</v>
      </c>
      <c r="S45" s="2122"/>
      <c r="T45" s="2122"/>
      <c r="U45" s="2122"/>
      <c r="V45" s="2122"/>
      <c r="W45" s="2122"/>
      <c r="X45" s="2122"/>
      <c r="Y45" s="2122"/>
      <c r="Z45" s="2122"/>
      <c r="AA45" s="2124">
        <f t="shared" ref="AA45:AA51" si="58">IFERROR(SUM(S45:Z45), 0)</f>
        <v>0</v>
      </c>
      <c r="AB45" s="2125"/>
      <c r="AC45" s="2125"/>
      <c r="AD45" s="2499"/>
      <c r="AE45" s="884"/>
      <c r="AF45" s="926" t="s">
        <v>6716</v>
      </c>
      <c r="AG45" s="171"/>
      <c r="AH45" s="253"/>
      <c r="AI45" s="171"/>
      <c r="AJ45" s="304"/>
      <c r="AK45" s="246" t="str">
        <f t="shared" si="4"/>
        <v>Please complete all cells in row</v>
      </c>
      <c r="AL45" s="942"/>
      <c r="AM45" s="247">
        <f t="shared" si="56"/>
        <v>1</v>
      </c>
      <c r="AN45" s="247">
        <f t="shared" si="56"/>
        <v>1</v>
      </c>
      <c r="AO45" s="247">
        <f t="shared" si="56"/>
        <v>1</v>
      </c>
      <c r="AP45" s="247">
        <f t="shared" si="56"/>
        <v>1</v>
      </c>
      <c r="AQ45" s="247">
        <f t="shared" si="56"/>
        <v>1</v>
      </c>
      <c r="AR45" s="247">
        <f t="shared" si="56"/>
        <v>1</v>
      </c>
      <c r="AS45" s="247">
        <f t="shared" si="56"/>
        <v>1</v>
      </c>
      <c r="AT45" s="247">
        <f t="shared" si="56"/>
        <v>1</v>
      </c>
      <c r="AU45" s="174"/>
      <c r="AV45" s="247">
        <f t="shared" ref="AV45" si="59" xml:space="preserve"> IF( ISNUMBER(S45), 0, 1 )</f>
        <v>1</v>
      </c>
      <c r="AW45" s="247">
        <f t="shared" si="57"/>
        <v>1</v>
      </c>
      <c r="AX45" s="247">
        <f t="shared" si="57"/>
        <v>1</v>
      </c>
      <c r="AY45" s="247">
        <f t="shared" si="57"/>
        <v>1</v>
      </c>
      <c r="AZ45" s="247">
        <f t="shared" si="57"/>
        <v>1</v>
      </c>
      <c r="BA45" s="247">
        <f t="shared" si="57"/>
        <v>1</v>
      </c>
      <c r="BB45" s="247">
        <f t="shared" si="57"/>
        <v>1</v>
      </c>
      <c r="BC45" s="247">
        <f t="shared" si="57"/>
        <v>1</v>
      </c>
      <c r="BD45" s="174"/>
      <c r="BE45" s="174"/>
      <c r="BF45" s="174"/>
      <c r="BG45" s="174"/>
      <c r="BH45" s="322"/>
      <c r="BJ45" s="417" t="s">
        <v>6692</v>
      </c>
      <c r="BK45" s="313" t="s">
        <v>6125</v>
      </c>
      <c r="BL45" s="2126" t="s">
        <v>6717</v>
      </c>
      <c r="BM45" s="2126" t="s">
        <v>6718</v>
      </c>
      <c r="BN45" s="2126" t="s">
        <v>6719</v>
      </c>
      <c r="BO45" s="2126" t="s">
        <v>6720</v>
      </c>
      <c r="BP45" s="2126" t="s">
        <v>6721</v>
      </c>
      <c r="BQ45" s="2126" t="s">
        <v>6722</v>
      </c>
      <c r="BR45" s="2126" t="s">
        <v>6723</v>
      </c>
      <c r="BS45" s="2126" t="s">
        <v>6724</v>
      </c>
      <c r="BT45" s="2127" t="s">
        <v>6725</v>
      </c>
      <c r="BU45" s="2126" t="s">
        <v>6726</v>
      </c>
      <c r="BV45" s="2126" t="s">
        <v>6727</v>
      </c>
      <c r="BW45" s="2127" t="s">
        <v>6728</v>
      </c>
      <c r="BX45" s="2127" t="s">
        <v>6729</v>
      </c>
      <c r="BY45" s="2126" t="s">
        <v>6730</v>
      </c>
      <c r="BZ45" s="2126" t="s">
        <v>6731</v>
      </c>
      <c r="CA45" s="2126" t="s">
        <v>6732</v>
      </c>
      <c r="CB45" s="2126" t="s">
        <v>6733</v>
      </c>
      <c r="CC45" s="2126" t="s">
        <v>6734</v>
      </c>
      <c r="CD45" s="2126" t="s">
        <v>6735</v>
      </c>
      <c r="CE45" s="2126" t="s">
        <v>6736</v>
      </c>
      <c r="CF45" s="2126" t="s">
        <v>6737</v>
      </c>
      <c r="CG45" s="2127" t="s">
        <v>6738</v>
      </c>
      <c r="CH45" s="2129"/>
      <c r="CI45" s="2129"/>
      <c r="CJ45" s="2146"/>
    </row>
    <row r="46" spans="1:88" ht="15.75" customHeight="1">
      <c r="A46" s="171"/>
      <c r="B46" s="698" t="s">
        <v>6692</v>
      </c>
      <c r="C46" s="1928" t="s">
        <v>6140</v>
      </c>
      <c r="D46" s="286" t="s">
        <v>677</v>
      </c>
      <c r="E46" s="286">
        <v>3</v>
      </c>
      <c r="F46" s="2124">
        <f>IFERROR(SUM(F44:F45), 0)</f>
        <v>0</v>
      </c>
      <c r="G46" s="2124">
        <f t="shared" ref="G46:P46" si="60">IFERROR(SUM(G44:G45), 0)</f>
        <v>0</v>
      </c>
      <c r="H46" s="2124">
        <f t="shared" si="60"/>
        <v>0</v>
      </c>
      <c r="I46" s="2124">
        <f t="shared" si="60"/>
        <v>0</v>
      </c>
      <c r="J46" s="2124">
        <f t="shared" si="60"/>
        <v>0</v>
      </c>
      <c r="K46" s="2124">
        <f t="shared" si="60"/>
        <v>0</v>
      </c>
      <c r="L46" s="2124">
        <f t="shared" si="60"/>
        <v>0</v>
      </c>
      <c r="M46" s="2124">
        <f>IFERROR(SUM(M44:M45), 0)</f>
        <v>0</v>
      </c>
      <c r="N46" s="2123">
        <f t="shared" si="2"/>
        <v>0</v>
      </c>
      <c r="O46" s="2133">
        <f t="shared" si="60"/>
        <v>0</v>
      </c>
      <c r="P46" s="2133">
        <f t="shared" si="60"/>
        <v>0</v>
      </c>
      <c r="Q46" s="2133">
        <f t="shared" si="0"/>
        <v>0</v>
      </c>
      <c r="R46" s="2133">
        <f t="shared" si="3"/>
        <v>0</v>
      </c>
      <c r="S46" s="2124">
        <f>IFERROR(SUM(S44:S45), 0)</f>
        <v>0</v>
      </c>
      <c r="T46" s="2124">
        <f t="shared" ref="T46:Z46" si="61">IFERROR(SUM(T44:T45), 0)</f>
        <v>0</v>
      </c>
      <c r="U46" s="2124">
        <f t="shared" si="61"/>
        <v>0</v>
      </c>
      <c r="V46" s="2124">
        <f>IFERROR(SUM(V44:V45), 0)</f>
        <v>0</v>
      </c>
      <c r="W46" s="2124">
        <f t="shared" si="61"/>
        <v>0</v>
      </c>
      <c r="X46" s="2124">
        <f t="shared" si="61"/>
        <v>0</v>
      </c>
      <c r="Y46" s="2124">
        <f t="shared" si="61"/>
        <v>0</v>
      </c>
      <c r="Z46" s="2124">
        <f t="shared" si="61"/>
        <v>0</v>
      </c>
      <c r="AA46" s="2124">
        <f t="shared" si="58"/>
        <v>0</v>
      </c>
      <c r="AB46" s="2122"/>
      <c r="AC46" s="2122"/>
      <c r="AD46" s="2130"/>
      <c r="AE46" s="884"/>
      <c r="AF46" s="926" t="s">
        <v>6739</v>
      </c>
      <c r="AG46" s="171"/>
      <c r="AH46" s="253"/>
      <c r="AI46" s="171"/>
      <c r="AJ46" s="304"/>
      <c r="AK46" s="246" t="str">
        <f t="shared" si="4"/>
        <v>Please complete all cells in row</v>
      </c>
      <c r="AL46" s="992"/>
      <c r="AM46" s="174"/>
      <c r="AN46" s="174"/>
      <c r="AO46" s="174"/>
      <c r="AP46" s="174"/>
      <c r="AQ46" s="174"/>
      <c r="AR46" s="174"/>
      <c r="AS46" s="174"/>
      <c r="AT46" s="174"/>
      <c r="AU46" s="174"/>
      <c r="AV46" s="174"/>
      <c r="AW46" s="174"/>
      <c r="AX46" s="174"/>
      <c r="AY46" s="174"/>
      <c r="AZ46" s="174"/>
      <c r="BA46" s="174"/>
      <c r="BB46" s="174"/>
      <c r="BC46" s="174"/>
      <c r="BD46" s="174"/>
      <c r="BE46" s="247">
        <f t="shared" ref="BE46:BG46" si="62" xml:space="preserve"> IF( ISNUMBER(AB46), 0, 1 )</f>
        <v>1</v>
      </c>
      <c r="BF46" s="247">
        <f t="shared" si="62"/>
        <v>1</v>
      </c>
      <c r="BG46" s="247">
        <f t="shared" si="62"/>
        <v>1</v>
      </c>
      <c r="BH46" s="322"/>
      <c r="BJ46" s="417" t="s">
        <v>6692</v>
      </c>
      <c r="BK46" s="313" t="s">
        <v>6140</v>
      </c>
      <c r="BL46" s="2127" t="s">
        <v>6740</v>
      </c>
      <c r="BM46" s="2127" t="s">
        <v>6741</v>
      </c>
      <c r="BN46" s="2127" t="s">
        <v>6742</v>
      </c>
      <c r="BO46" s="2127" t="s">
        <v>6743</v>
      </c>
      <c r="BP46" s="2127" t="s">
        <v>6744</v>
      </c>
      <c r="BQ46" s="2127" t="s">
        <v>6745</v>
      </c>
      <c r="BR46" s="2127" t="s">
        <v>6746</v>
      </c>
      <c r="BS46" s="2127" t="s">
        <v>6747</v>
      </c>
      <c r="BT46" s="2127" t="s">
        <v>6748</v>
      </c>
      <c r="BU46" s="2127" t="s">
        <v>6749</v>
      </c>
      <c r="BV46" s="2127" t="s">
        <v>6750</v>
      </c>
      <c r="BW46" s="2127" t="s">
        <v>6751</v>
      </c>
      <c r="BX46" s="2127" t="s">
        <v>6752</v>
      </c>
      <c r="BY46" s="2127" t="s">
        <v>6753</v>
      </c>
      <c r="BZ46" s="2127" t="s">
        <v>6754</v>
      </c>
      <c r="CA46" s="2127" t="s">
        <v>6755</v>
      </c>
      <c r="CB46" s="2127" t="s">
        <v>6756</v>
      </c>
      <c r="CC46" s="2127" t="s">
        <v>6757</v>
      </c>
      <c r="CD46" s="2127" t="s">
        <v>6758</v>
      </c>
      <c r="CE46" s="2127" t="s">
        <v>6759</v>
      </c>
      <c r="CF46" s="2127" t="s">
        <v>6760</v>
      </c>
      <c r="CG46" s="2127" t="s">
        <v>6761</v>
      </c>
      <c r="CH46" s="2128" t="s">
        <v>6762</v>
      </c>
      <c r="CI46" s="2128" t="s">
        <v>6763</v>
      </c>
      <c r="CJ46" s="2131" t="s">
        <v>6764</v>
      </c>
    </row>
    <row r="47" spans="1:88" ht="15.75" customHeight="1">
      <c r="A47" s="171"/>
      <c r="B47" s="698" t="s">
        <v>6765</v>
      </c>
      <c r="C47" s="1928" t="s">
        <v>6110</v>
      </c>
      <c r="D47" s="286" t="s">
        <v>677</v>
      </c>
      <c r="E47" s="286">
        <v>3</v>
      </c>
      <c r="F47" s="2122"/>
      <c r="G47" s="2122"/>
      <c r="H47" s="2122"/>
      <c r="I47" s="2122"/>
      <c r="J47" s="2122"/>
      <c r="K47" s="2122"/>
      <c r="L47" s="2122"/>
      <c r="M47" s="2122"/>
      <c r="N47" s="2123">
        <f t="shared" si="2"/>
        <v>0</v>
      </c>
      <c r="O47" s="2122"/>
      <c r="P47" s="2122"/>
      <c r="Q47" s="2133">
        <f t="shared" si="0"/>
        <v>0</v>
      </c>
      <c r="R47" s="2133">
        <f t="shared" si="3"/>
        <v>0</v>
      </c>
      <c r="S47" s="2122"/>
      <c r="T47" s="2122"/>
      <c r="U47" s="2122"/>
      <c r="V47" s="2122"/>
      <c r="W47" s="2122"/>
      <c r="X47" s="2122"/>
      <c r="Y47" s="2122"/>
      <c r="Z47" s="2122"/>
      <c r="AA47" s="2124">
        <f t="shared" si="58"/>
        <v>0</v>
      </c>
      <c r="AB47" s="2125"/>
      <c r="AC47" s="2125"/>
      <c r="AD47" s="2499"/>
      <c r="AE47" s="884"/>
      <c r="AF47" s="926" t="s">
        <v>6766</v>
      </c>
      <c r="AG47" s="171"/>
      <c r="AH47" s="253"/>
      <c r="AI47" s="171"/>
      <c r="AJ47" s="304"/>
      <c r="AK47" s="246" t="str">
        <f t="shared" si="4"/>
        <v>Please complete all cells in row</v>
      </c>
      <c r="AL47" s="992"/>
      <c r="AM47" s="247">
        <f t="shared" ref="AM47:AT48" si="63" xml:space="preserve"> IF( ISNUMBER(F47), 0, 1 )</f>
        <v>1</v>
      </c>
      <c r="AN47" s="247">
        <f t="shared" si="63"/>
        <v>1</v>
      </c>
      <c r="AO47" s="247">
        <f t="shared" si="63"/>
        <v>1</v>
      </c>
      <c r="AP47" s="247">
        <f t="shared" si="63"/>
        <v>1</v>
      </c>
      <c r="AQ47" s="247">
        <f t="shared" si="63"/>
        <v>1</v>
      </c>
      <c r="AR47" s="247">
        <f t="shared" si="63"/>
        <v>1</v>
      </c>
      <c r="AS47" s="247">
        <f t="shared" si="63"/>
        <v>1</v>
      </c>
      <c r="AT47" s="247">
        <f t="shared" si="63"/>
        <v>1</v>
      </c>
      <c r="AU47" s="174"/>
      <c r="AV47" s="247">
        <f xml:space="preserve"> IF( ISNUMBER(S47), 0, 1 )</f>
        <v>1</v>
      </c>
      <c r="AW47" s="247">
        <f t="shared" ref="AW47:BC48" si="64" xml:space="preserve"> IF( ISNUMBER(T47), 0, 1 )</f>
        <v>1</v>
      </c>
      <c r="AX47" s="247">
        <f t="shared" si="64"/>
        <v>1</v>
      </c>
      <c r="AY47" s="247">
        <f t="shared" si="64"/>
        <v>1</v>
      </c>
      <c r="AZ47" s="247">
        <f t="shared" si="64"/>
        <v>1</v>
      </c>
      <c r="BA47" s="247">
        <f t="shared" si="64"/>
        <v>1</v>
      </c>
      <c r="BB47" s="247">
        <f t="shared" si="64"/>
        <v>1</v>
      </c>
      <c r="BC47" s="247">
        <f t="shared" si="64"/>
        <v>1</v>
      </c>
      <c r="BD47" s="174"/>
      <c r="BE47" s="174"/>
      <c r="BF47" s="174"/>
      <c r="BG47" s="174"/>
      <c r="BH47" s="322"/>
      <c r="BJ47" s="417" t="s">
        <v>6765</v>
      </c>
      <c r="BK47" s="313" t="s">
        <v>6110</v>
      </c>
      <c r="BL47" s="2126" t="s">
        <v>6767</v>
      </c>
      <c r="BM47" s="2126" t="s">
        <v>6768</v>
      </c>
      <c r="BN47" s="2126" t="s">
        <v>6769</v>
      </c>
      <c r="BO47" s="2126" t="s">
        <v>6770</v>
      </c>
      <c r="BP47" s="2126" t="s">
        <v>6771</v>
      </c>
      <c r="BQ47" s="2126" t="s">
        <v>6772</v>
      </c>
      <c r="BR47" s="2126" t="s">
        <v>6773</v>
      </c>
      <c r="BS47" s="2126" t="s">
        <v>6774</v>
      </c>
      <c r="BT47" s="2127" t="s">
        <v>6775</v>
      </c>
      <c r="BU47" s="2126" t="s">
        <v>6776</v>
      </c>
      <c r="BV47" s="2126" t="s">
        <v>6777</v>
      </c>
      <c r="BW47" s="2127" t="s">
        <v>6778</v>
      </c>
      <c r="BX47" s="2127" t="s">
        <v>6779</v>
      </c>
      <c r="BY47" s="2126" t="s">
        <v>6780</v>
      </c>
      <c r="BZ47" s="2126" t="s">
        <v>6781</v>
      </c>
      <c r="CA47" s="2126" t="s">
        <v>6782</v>
      </c>
      <c r="CB47" s="2126" t="s">
        <v>6783</v>
      </c>
      <c r="CC47" s="2126" t="s">
        <v>6784</v>
      </c>
      <c r="CD47" s="2126" t="s">
        <v>6785</v>
      </c>
      <c r="CE47" s="2126" t="s">
        <v>6786</v>
      </c>
      <c r="CF47" s="2126" t="s">
        <v>6787</v>
      </c>
      <c r="CG47" s="2127" t="s">
        <v>6788</v>
      </c>
      <c r="CH47" s="2129"/>
      <c r="CI47" s="2129"/>
      <c r="CJ47" s="2146"/>
    </row>
    <row r="48" spans="1:88" s="229" customFormat="1" ht="15.75" customHeight="1">
      <c r="A48" s="234"/>
      <c r="B48" s="698" t="s">
        <v>6765</v>
      </c>
      <c r="C48" s="1928" t="s">
        <v>6125</v>
      </c>
      <c r="D48" s="286" t="s">
        <v>677</v>
      </c>
      <c r="E48" s="286">
        <v>3</v>
      </c>
      <c r="F48" s="2122"/>
      <c r="G48" s="2122"/>
      <c r="H48" s="2122"/>
      <c r="I48" s="2122"/>
      <c r="J48" s="2122"/>
      <c r="K48" s="2122"/>
      <c r="L48" s="2122"/>
      <c r="M48" s="2122"/>
      <c r="N48" s="2123">
        <f t="shared" si="2"/>
        <v>0</v>
      </c>
      <c r="O48" s="2122"/>
      <c r="P48" s="2122"/>
      <c r="Q48" s="2133">
        <f t="shared" si="0"/>
        <v>0</v>
      </c>
      <c r="R48" s="2133">
        <f t="shared" si="3"/>
        <v>0</v>
      </c>
      <c r="S48" s="2122"/>
      <c r="T48" s="2122"/>
      <c r="U48" s="2122"/>
      <c r="V48" s="2122"/>
      <c r="W48" s="2122"/>
      <c r="X48" s="2122"/>
      <c r="Y48" s="2122"/>
      <c r="Z48" s="2122"/>
      <c r="AA48" s="2124">
        <f t="shared" si="58"/>
        <v>0</v>
      </c>
      <c r="AB48" s="2125"/>
      <c r="AC48" s="2125"/>
      <c r="AD48" s="2499"/>
      <c r="AE48" s="308"/>
      <c r="AF48" s="926" t="s">
        <v>6789</v>
      </c>
      <c r="AG48" s="171"/>
      <c r="AH48" s="253"/>
      <c r="AI48" s="171"/>
      <c r="AJ48" s="304"/>
      <c r="AK48" s="246" t="str">
        <f t="shared" si="4"/>
        <v>Please complete all cells in row</v>
      </c>
      <c r="AL48" s="942"/>
      <c r="AM48" s="247">
        <f t="shared" si="63"/>
        <v>1</v>
      </c>
      <c r="AN48" s="247">
        <f t="shared" si="63"/>
        <v>1</v>
      </c>
      <c r="AO48" s="247">
        <f t="shared" si="63"/>
        <v>1</v>
      </c>
      <c r="AP48" s="247">
        <f t="shared" si="63"/>
        <v>1</v>
      </c>
      <c r="AQ48" s="247">
        <f t="shared" si="63"/>
        <v>1</v>
      </c>
      <c r="AR48" s="247">
        <f t="shared" si="63"/>
        <v>1</v>
      </c>
      <c r="AS48" s="247">
        <f t="shared" si="63"/>
        <v>1</v>
      </c>
      <c r="AT48" s="247">
        <f t="shared" si="63"/>
        <v>1</v>
      </c>
      <c r="AU48" s="174"/>
      <c r="AV48" s="247">
        <f t="shared" ref="AV48" si="65" xml:space="preserve"> IF( ISNUMBER(S48), 0, 1 )</f>
        <v>1</v>
      </c>
      <c r="AW48" s="247">
        <f t="shared" si="64"/>
        <v>1</v>
      </c>
      <c r="AX48" s="247">
        <f t="shared" si="64"/>
        <v>1</v>
      </c>
      <c r="AY48" s="247">
        <f t="shared" si="64"/>
        <v>1</v>
      </c>
      <c r="AZ48" s="247">
        <f t="shared" si="64"/>
        <v>1</v>
      </c>
      <c r="BA48" s="247">
        <f t="shared" si="64"/>
        <v>1</v>
      </c>
      <c r="BB48" s="247">
        <f t="shared" si="64"/>
        <v>1</v>
      </c>
      <c r="BC48" s="247">
        <f t="shared" si="64"/>
        <v>1</v>
      </c>
      <c r="BD48" s="174"/>
      <c r="BE48" s="174"/>
      <c r="BF48" s="174"/>
      <c r="BG48" s="174"/>
      <c r="BH48" s="322"/>
      <c r="BJ48" s="417" t="s">
        <v>6765</v>
      </c>
      <c r="BK48" s="313" t="s">
        <v>6125</v>
      </c>
      <c r="BL48" s="2126" t="s">
        <v>6790</v>
      </c>
      <c r="BM48" s="2126" t="s">
        <v>6791</v>
      </c>
      <c r="BN48" s="2126" t="s">
        <v>6792</v>
      </c>
      <c r="BO48" s="2126" t="s">
        <v>6793</v>
      </c>
      <c r="BP48" s="2126" t="s">
        <v>6794</v>
      </c>
      <c r="BQ48" s="2126" t="s">
        <v>6795</v>
      </c>
      <c r="BR48" s="2126" t="s">
        <v>6796</v>
      </c>
      <c r="BS48" s="2126" t="s">
        <v>6797</v>
      </c>
      <c r="BT48" s="2127" t="s">
        <v>6798</v>
      </c>
      <c r="BU48" s="2126" t="s">
        <v>6799</v>
      </c>
      <c r="BV48" s="2126" t="s">
        <v>6800</v>
      </c>
      <c r="BW48" s="2127" t="s">
        <v>6801</v>
      </c>
      <c r="BX48" s="2127" t="s">
        <v>6802</v>
      </c>
      <c r="BY48" s="2126" t="s">
        <v>6803</v>
      </c>
      <c r="BZ48" s="2126" t="s">
        <v>6804</v>
      </c>
      <c r="CA48" s="2126" t="s">
        <v>6805</v>
      </c>
      <c r="CB48" s="2126" t="s">
        <v>6806</v>
      </c>
      <c r="CC48" s="2126" t="s">
        <v>6807</v>
      </c>
      <c r="CD48" s="2126" t="s">
        <v>6808</v>
      </c>
      <c r="CE48" s="2126" t="s">
        <v>6809</v>
      </c>
      <c r="CF48" s="2126" t="s">
        <v>6810</v>
      </c>
      <c r="CG48" s="2127" t="s">
        <v>6811</v>
      </c>
      <c r="CH48" s="2129"/>
      <c r="CI48" s="2129"/>
      <c r="CJ48" s="2146"/>
    </row>
    <row r="49" spans="1:88" s="229" customFormat="1" ht="15.75" customHeight="1">
      <c r="A49" s="234"/>
      <c r="B49" s="698" t="s">
        <v>6765</v>
      </c>
      <c r="C49" s="1928" t="s">
        <v>6140</v>
      </c>
      <c r="D49" s="286" t="s">
        <v>677</v>
      </c>
      <c r="E49" s="286">
        <v>3</v>
      </c>
      <c r="F49" s="2124">
        <f>IFERROR(SUM(F47:F48), 0)</f>
        <v>0</v>
      </c>
      <c r="G49" s="2124">
        <f t="shared" ref="G49:P49" si="66">IFERROR(SUM(G47:G48), 0)</f>
        <v>0</v>
      </c>
      <c r="H49" s="2124">
        <f t="shared" si="66"/>
        <v>0</v>
      </c>
      <c r="I49" s="2124">
        <f t="shared" si="66"/>
        <v>0</v>
      </c>
      <c r="J49" s="2124">
        <f t="shared" si="66"/>
        <v>0</v>
      </c>
      <c r="K49" s="2124">
        <f t="shared" si="66"/>
        <v>0</v>
      </c>
      <c r="L49" s="2124">
        <f t="shared" si="66"/>
        <v>0</v>
      </c>
      <c r="M49" s="2124">
        <f>IFERROR(SUM(M47:M48), 0)</f>
        <v>0</v>
      </c>
      <c r="N49" s="2123">
        <f t="shared" si="2"/>
        <v>0</v>
      </c>
      <c r="O49" s="2133">
        <f t="shared" si="66"/>
        <v>0</v>
      </c>
      <c r="P49" s="2133">
        <f t="shared" si="66"/>
        <v>0</v>
      </c>
      <c r="Q49" s="2133">
        <f t="shared" si="0"/>
        <v>0</v>
      </c>
      <c r="R49" s="2133">
        <f t="shared" si="3"/>
        <v>0</v>
      </c>
      <c r="S49" s="2124">
        <f>IFERROR(SUM(S47:S48), 0)</f>
        <v>0</v>
      </c>
      <c r="T49" s="2124">
        <f t="shared" ref="T49:Z49" si="67">IFERROR(SUM(T47:T48), 0)</f>
        <v>0</v>
      </c>
      <c r="U49" s="2124">
        <f t="shared" si="67"/>
        <v>0</v>
      </c>
      <c r="V49" s="2124">
        <f t="shared" si="67"/>
        <v>0</v>
      </c>
      <c r="W49" s="2124">
        <f t="shared" si="67"/>
        <v>0</v>
      </c>
      <c r="X49" s="2124">
        <f t="shared" si="67"/>
        <v>0</v>
      </c>
      <c r="Y49" s="2124">
        <f t="shared" si="67"/>
        <v>0</v>
      </c>
      <c r="Z49" s="2124">
        <f t="shared" si="67"/>
        <v>0</v>
      </c>
      <c r="AA49" s="2124">
        <f t="shared" si="58"/>
        <v>0</v>
      </c>
      <c r="AB49" s="2122"/>
      <c r="AC49" s="2122"/>
      <c r="AD49" s="2130"/>
      <c r="AE49" s="308"/>
      <c r="AF49" s="926" t="s">
        <v>6812</v>
      </c>
      <c r="AG49" s="171"/>
      <c r="AH49" s="253"/>
      <c r="AI49" s="171"/>
      <c r="AJ49" s="304"/>
      <c r="AK49" s="246" t="str">
        <f t="shared" si="4"/>
        <v>Please complete all cells in row</v>
      </c>
      <c r="AL49" s="992"/>
      <c r="AM49" s="174"/>
      <c r="AN49" s="174"/>
      <c r="AO49" s="174"/>
      <c r="AP49" s="174"/>
      <c r="AQ49" s="174"/>
      <c r="AR49" s="174"/>
      <c r="AS49" s="174"/>
      <c r="AT49" s="174"/>
      <c r="AU49" s="174"/>
      <c r="AV49" s="174"/>
      <c r="AW49" s="174"/>
      <c r="AX49" s="174"/>
      <c r="AY49" s="174"/>
      <c r="AZ49" s="174"/>
      <c r="BA49" s="174"/>
      <c r="BB49" s="174"/>
      <c r="BC49" s="174"/>
      <c r="BD49" s="174"/>
      <c r="BE49" s="247">
        <f t="shared" ref="BE49:BG49" si="68" xml:space="preserve"> IF( ISNUMBER(AB49), 0, 1 )</f>
        <v>1</v>
      </c>
      <c r="BF49" s="247">
        <f t="shared" si="68"/>
        <v>1</v>
      </c>
      <c r="BG49" s="247">
        <f t="shared" si="68"/>
        <v>1</v>
      </c>
      <c r="BH49" s="322"/>
      <c r="BJ49" s="417" t="s">
        <v>6765</v>
      </c>
      <c r="BK49" s="313" t="s">
        <v>6140</v>
      </c>
      <c r="BL49" s="2127" t="s">
        <v>6813</v>
      </c>
      <c r="BM49" s="2127" t="s">
        <v>6814</v>
      </c>
      <c r="BN49" s="2127" t="s">
        <v>6815</v>
      </c>
      <c r="BO49" s="2127" t="s">
        <v>6816</v>
      </c>
      <c r="BP49" s="2127" t="s">
        <v>6817</v>
      </c>
      <c r="BQ49" s="2127" t="s">
        <v>6818</v>
      </c>
      <c r="BR49" s="2127" t="s">
        <v>6819</v>
      </c>
      <c r="BS49" s="2127" t="s">
        <v>6820</v>
      </c>
      <c r="BT49" s="2127" t="s">
        <v>6821</v>
      </c>
      <c r="BU49" s="2127" t="s">
        <v>6822</v>
      </c>
      <c r="BV49" s="2127" t="s">
        <v>6823</v>
      </c>
      <c r="BW49" s="2127" t="s">
        <v>6824</v>
      </c>
      <c r="BX49" s="2127" t="s">
        <v>6825</v>
      </c>
      <c r="BY49" s="2127" t="s">
        <v>6826</v>
      </c>
      <c r="BZ49" s="2127" t="s">
        <v>6827</v>
      </c>
      <c r="CA49" s="2127" t="s">
        <v>6828</v>
      </c>
      <c r="CB49" s="2127" t="s">
        <v>6829</v>
      </c>
      <c r="CC49" s="2127" t="s">
        <v>6830</v>
      </c>
      <c r="CD49" s="2127" t="s">
        <v>6831</v>
      </c>
      <c r="CE49" s="2127" t="s">
        <v>6832</v>
      </c>
      <c r="CF49" s="2127" t="s">
        <v>6833</v>
      </c>
      <c r="CG49" s="2127" t="s">
        <v>6834</v>
      </c>
      <c r="CH49" s="2128" t="s">
        <v>6835</v>
      </c>
      <c r="CI49" s="2128" t="s">
        <v>6836</v>
      </c>
      <c r="CJ49" s="2131" t="s">
        <v>6837</v>
      </c>
    </row>
    <row r="50" spans="1:88" s="229" customFormat="1" ht="15.75" customHeight="1">
      <c r="A50" s="234"/>
      <c r="B50" s="698" t="s">
        <v>6838</v>
      </c>
      <c r="C50" s="1928" t="s">
        <v>6110</v>
      </c>
      <c r="D50" s="286" t="s">
        <v>677</v>
      </c>
      <c r="E50" s="286">
        <v>3</v>
      </c>
      <c r="F50" s="2122"/>
      <c r="G50" s="2122"/>
      <c r="H50" s="2122"/>
      <c r="I50" s="2122"/>
      <c r="J50" s="2122"/>
      <c r="K50" s="2122"/>
      <c r="L50" s="2122"/>
      <c r="M50" s="2122"/>
      <c r="N50" s="2123">
        <f t="shared" si="2"/>
        <v>0</v>
      </c>
      <c r="O50" s="2122"/>
      <c r="P50" s="2122"/>
      <c r="Q50" s="2133">
        <f t="shared" si="0"/>
        <v>0</v>
      </c>
      <c r="R50" s="2133">
        <f t="shared" si="3"/>
        <v>0</v>
      </c>
      <c r="S50" s="2122"/>
      <c r="T50" s="2122"/>
      <c r="U50" s="2122"/>
      <c r="V50" s="2122"/>
      <c r="W50" s="2122"/>
      <c r="X50" s="2122"/>
      <c r="Y50" s="2122"/>
      <c r="Z50" s="2122"/>
      <c r="AA50" s="2124">
        <f t="shared" si="58"/>
        <v>0</v>
      </c>
      <c r="AB50" s="2125"/>
      <c r="AC50" s="2125"/>
      <c r="AD50" s="2499"/>
      <c r="AE50" s="308"/>
      <c r="AF50" s="926" t="s">
        <v>6839</v>
      </c>
      <c r="AG50" s="171"/>
      <c r="AH50" s="253"/>
      <c r="AI50" s="171"/>
      <c r="AJ50" s="304"/>
      <c r="AK50" s="246" t="str">
        <f t="shared" si="4"/>
        <v>Please complete all cells in row</v>
      </c>
      <c r="AL50" s="992"/>
      <c r="AM50" s="247">
        <f t="shared" ref="AM50:AT51" si="69" xml:space="preserve"> IF( ISNUMBER(F50), 0, 1 )</f>
        <v>1</v>
      </c>
      <c r="AN50" s="247">
        <f t="shared" si="69"/>
        <v>1</v>
      </c>
      <c r="AO50" s="247">
        <f t="shared" si="69"/>
        <v>1</v>
      </c>
      <c r="AP50" s="247">
        <f t="shared" si="69"/>
        <v>1</v>
      </c>
      <c r="AQ50" s="247">
        <f t="shared" si="69"/>
        <v>1</v>
      </c>
      <c r="AR50" s="247">
        <f t="shared" si="69"/>
        <v>1</v>
      </c>
      <c r="AS50" s="247">
        <f t="shared" si="69"/>
        <v>1</v>
      </c>
      <c r="AT50" s="247">
        <f t="shared" si="69"/>
        <v>1</v>
      </c>
      <c r="AU50" s="174"/>
      <c r="AV50" s="247">
        <f xml:space="preserve"> IF( ISNUMBER(S50), 0, 1 )</f>
        <v>1</v>
      </c>
      <c r="AW50" s="247">
        <f t="shared" ref="AW50:BC51" si="70" xml:space="preserve"> IF( ISNUMBER(T50), 0, 1 )</f>
        <v>1</v>
      </c>
      <c r="AX50" s="247">
        <f t="shared" si="70"/>
        <v>1</v>
      </c>
      <c r="AY50" s="247">
        <f t="shared" si="70"/>
        <v>1</v>
      </c>
      <c r="AZ50" s="247">
        <f t="shared" si="70"/>
        <v>1</v>
      </c>
      <c r="BA50" s="247">
        <f t="shared" si="70"/>
        <v>1</v>
      </c>
      <c r="BB50" s="247">
        <f t="shared" si="70"/>
        <v>1</v>
      </c>
      <c r="BC50" s="247">
        <f t="shared" si="70"/>
        <v>1</v>
      </c>
      <c r="BD50" s="174"/>
      <c r="BE50" s="174"/>
      <c r="BF50" s="174"/>
      <c r="BG50" s="174"/>
      <c r="BH50" s="322"/>
      <c r="BJ50" s="417" t="s">
        <v>6838</v>
      </c>
      <c r="BK50" s="313" t="s">
        <v>6110</v>
      </c>
      <c r="BL50" s="2126" t="s">
        <v>6840</v>
      </c>
      <c r="BM50" s="2126" t="s">
        <v>6841</v>
      </c>
      <c r="BN50" s="2126" t="s">
        <v>6842</v>
      </c>
      <c r="BO50" s="2126" t="s">
        <v>6843</v>
      </c>
      <c r="BP50" s="2126" t="s">
        <v>6844</v>
      </c>
      <c r="BQ50" s="2126" t="s">
        <v>6845</v>
      </c>
      <c r="BR50" s="2126" t="s">
        <v>6846</v>
      </c>
      <c r="BS50" s="2126" t="s">
        <v>6847</v>
      </c>
      <c r="BT50" s="2127" t="s">
        <v>6848</v>
      </c>
      <c r="BU50" s="2126" t="s">
        <v>6849</v>
      </c>
      <c r="BV50" s="2126" t="s">
        <v>6850</v>
      </c>
      <c r="BW50" s="2127" t="s">
        <v>6851</v>
      </c>
      <c r="BX50" s="2127" t="s">
        <v>6852</v>
      </c>
      <c r="BY50" s="2126" t="s">
        <v>6853</v>
      </c>
      <c r="BZ50" s="2126" t="s">
        <v>6854</v>
      </c>
      <c r="CA50" s="2126" t="s">
        <v>6855</v>
      </c>
      <c r="CB50" s="2126" t="s">
        <v>6856</v>
      </c>
      <c r="CC50" s="2126" t="s">
        <v>6857</v>
      </c>
      <c r="CD50" s="2126" t="s">
        <v>6858</v>
      </c>
      <c r="CE50" s="2126" t="s">
        <v>6859</v>
      </c>
      <c r="CF50" s="2126" t="s">
        <v>6860</v>
      </c>
      <c r="CG50" s="2127" t="s">
        <v>6861</v>
      </c>
      <c r="CH50" s="2129"/>
      <c r="CI50" s="2129"/>
      <c r="CJ50" s="2146"/>
    </row>
    <row r="51" spans="1:88" s="229" customFormat="1" ht="15.75" customHeight="1">
      <c r="A51" s="234"/>
      <c r="B51" s="698" t="s">
        <v>6838</v>
      </c>
      <c r="C51" s="1928" t="s">
        <v>6125</v>
      </c>
      <c r="D51" s="286" t="s">
        <v>677</v>
      </c>
      <c r="E51" s="286">
        <v>3</v>
      </c>
      <c r="F51" s="2122"/>
      <c r="G51" s="2122"/>
      <c r="H51" s="2122"/>
      <c r="I51" s="2122"/>
      <c r="J51" s="2122"/>
      <c r="K51" s="2122"/>
      <c r="L51" s="2122"/>
      <c r="M51" s="2122"/>
      <c r="N51" s="2123">
        <f t="shared" si="2"/>
        <v>0</v>
      </c>
      <c r="O51" s="2122"/>
      <c r="P51" s="2122"/>
      <c r="Q51" s="2133">
        <f t="shared" si="0"/>
        <v>0</v>
      </c>
      <c r="R51" s="2133">
        <f t="shared" si="3"/>
        <v>0</v>
      </c>
      <c r="S51" s="2122"/>
      <c r="T51" s="2122"/>
      <c r="U51" s="2122"/>
      <c r="V51" s="2122"/>
      <c r="W51" s="2122"/>
      <c r="X51" s="2122"/>
      <c r="Y51" s="2122"/>
      <c r="Z51" s="2122"/>
      <c r="AA51" s="2124">
        <f t="shared" si="58"/>
        <v>0</v>
      </c>
      <c r="AB51" s="2125"/>
      <c r="AC51" s="2125"/>
      <c r="AD51" s="2499"/>
      <c r="AE51" s="308"/>
      <c r="AF51" s="926" t="s">
        <v>6862</v>
      </c>
      <c r="AG51" s="171"/>
      <c r="AH51" s="253"/>
      <c r="AI51" s="171"/>
      <c r="AJ51" s="304"/>
      <c r="AK51" s="246" t="str">
        <f t="shared" si="4"/>
        <v>Please complete all cells in row</v>
      </c>
      <c r="AL51" s="942"/>
      <c r="AM51" s="247">
        <f t="shared" si="69"/>
        <v>1</v>
      </c>
      <c r="AN51" s="247">
        <f t="shared" si="69"/>
        <v>1</v>
      </c>
      <c r="AO51" s="247">
        <f t="shared" si="69"/>
        <v>1</v>
      </c>
      <c r="AP51" s="247">
        <f t="shared" si="69"/>
        <v>1</v>
      </c>
      <c r="AQ51" s="247">
        <f t="shared" si="69"/>
        <v>1</v>
      </c>
      <c r="AR51" s="247">
        <f t="shared" si="69"/>
        <v>1</v>
      </c>
      <c r="AS51" s="247">
        <f t="shared" si="69"/>
        <v>1</v>
      </c>
      <c r="AT51" s="247">
        <f t="shared" si="69"/>
        <v>1</v>
      </c>
      <c r="AU51" s="174"/>
      <c r="AV51" s="247">
        <f t="shared" ref="AV51" si="71" xml:space="preserve"> IF( ISNUMBER(S51), 0, 1 )</f>
        <v>1</v>
      </c>
      <c r="AW51" s="247">
        <f t="shared" si="70"/>
        <v>1</v>
      </c>
      <c r="AX51" s="247">
        <f t="shared" si="70"/>
        <v>1</v>
      </c>
      <c r="AY51" s="247">
        <f t="shared" si="70"/>
        <v>1</v>
      </c>
      <c r="AZ51" s="247">
        <f t="shared" si="70"/>
        <v>1</v>
      </c>
      <c r="BA51" s="247">
        <f t="shared" si="70"/>
        <v>1</v>
      </c>
      <c r="BB51" s="247">
        <f t="shared" si="70"/>
        <v>1</v>
      </c>
      <c r="BC51" s="247">
        <f t="shared" si="70"/>
        <v>1</v>
      </c>
      <c r="BD51" s="174"/>
      <c r="BE51" s="174"/>
      <c r="BF51" s="174"/>
      <c r="BG51" s="174"/>
      <c r="BH51" s="322"/>
      <c r="BJ51" s="417" t="s">
        <v>6838</v>
      </c>
      <c r="BK51" s="313" t="s">
        <v>6125</v>
      </c>
      <c r="BL51" s="2126" t="s">
        <v>6863</v>
      </c>
      <c r="BM51" s="2126" t="s">
        <v>6864</v>
      </c>
      <c r="BN51" s="2126" t="s">
        <v>6865</v>
      </c>
      <c r="BO51" s="2126" t="s">
        <v>6866</v>
      </c>
      <c r="BP51" s="2126" t="s">
        <v>6867</v>
      </c>
      <c r="BQ51" s="2126" t="s">
        <v>6868</v>
      </c>
      <c r="BR51" s="2126" t="s">
        <v>6869</v>
      </c>
      <c r="BS51" s="2126" t="s">
        <v>6870</v>
      </c>
      <c r="BT51" s="2127" t="s">
        <v>6871</v>
      </c>
      <c r="BU51" s="2126" t="s">
        <v>6872</v>
      </c>
      <c r="BV51" s="2126" t="s">
        <v>6873</v>
      </c>
      <c r="BW51" s="2127" t="s">
        <v>6874</v>
      </c>
      <c r="BX51" s="2127" t="s">
        <v>6875</v>
      </c>
      <c r="BY51" s="2126" t="s">
        <v>6876</v>
      </c>
      <c r="BZ51" s="2126" t="s">
        <v>6877</v>
      </c>
      <c r="CA51" s="2126" t="s">
        <v>6878</v>
      </c>
      <c r="CB51" s="2126" t="s">
        <v>6879</v>
      </c>
      <c r="CC51" s="2126" t="s">
        <v>6880</v>
      </c>
      <c r="CD51" s="2126" t="s">
        <v>6881</v>
      </c>
      <c r="CE51" s="2126" t="s">
        <v>6882</v>
      </c>
      <c r="CF51" s="2126" t="s">
        <v>6883</v>
      </c>
      <c r="CG51" s="2127" t="s">
        <v>6884</v>
      </c>
      <c r="CH51" s="2129"/>
      <c r="CI51" s="2129"/>
      <c r="CJ51" s="2146"/>
    </row>
    <row r="52" spans="1:88" s="229" customFormat="1" ht="15.75" customHeight="1">
      <c r="A52" s="234"/>
      <c r="B52" s="698" t="s">
        <v>6838</v>
      </c>
      <c r="C52" s="1928" t="s">
        <v>6140</v>
      </c>
      <c r="D52" s="286" t="s">
        <v>677</v>
      </c>
      <c r="E52" s="286">
        <v>3</v>
      </c>
      <c r="F52" s="2124">
        <f>IFERROR(SUM(F50:F51), 0)</f>
        <v>0</v>
      </c>
      <c r="G52" s="2124">
        <f t="shared" ref="G52:P52" si="72">IFERROR(SUM(G50:G51), 0)</f>
        <v>0</v>
      </c>
      <c r="H52" s="2124">
        <f t="shared" si="72"/>
        <v>0</v>
      </c>
      <c r="I52" s="2124">
        <f t="shared" si="72"/>
        <v>0</v>
      </c>
      <c r="J52" s="2124">
        <f t="shared" si="72"/>
        <v>0</v>
      </c>
      <c r="K52" s="2124">
        <f t="shared" si="72"/>
        <v>0</v>
      </c>
      <c r="L52" s="2124">
        <f t="shared" si="72"/>
        <v>0</v>
      </c>
      <c r="M52" s="2124">
        <f>IFERROR(SUM(M50:M51), 0)</f>
        <v>0</v>
      </c>
      <c r="N52" s="2123">
        <f t="shared" si="2"/>
        <v>0</v>
      </c>
      <c r="O52" s="2133">
        <f t="shared" si="72"/>
        <v>0</v>
      </c>
      <c r="P52" s="2133">
        <f t="shared" si="72"/>
        <v>0</v>
      </c>
      <c r="Q52" s="2133">
        <f t="shared" si="0"/>
        <v>0</v>
      </c>
      <c r="R52" s="2133">
        <f t="shared" si="3"/>
        <v>0</v>
      </c>
      <c r="S52" s="2124">
        <f>IFERROR(SUM(S50:S51), 0)</f>
        <v>0</v>
      </c>
      <c r="T52" s="2124">
        <f t="shared" ref="T52:Z52" si="73">IFERROR(SUM(T50:T51), 0)</f>
        <v>0</v>
      </c>
      <c r="U52" s="2124">
        <f t="shared" si="73"/>
        <v>0</v>
      </c>
      <c r="V52" s="2124">
        <f t="shared" si="73"/>
        <v>0</v>
      </c>
      <c r="W52" s="2124">
        <f t="shared" si="73"/>
        <v>0</v>
      </c>
      <c r="X52" s="2124">
        <f t="shared" si="73"/>
        <v>0</v>
      </c>
      <c r="Y52" s="2124">
        <f t="shared" si="73"/>
        <v>0</v>
      </c>
      <c r="Z52" s="2124">
        <f t="shared" si="73"/>
        <v>0</v>
      </c>
      <c r="AA52" s="2124">
        <f>IFERROR(SUM(S52:Z52), 0)</f>
        <v>0</v>
      </c>
      <c r="AB52" s="2122"/>
      <c r="AC52" s="2122"/>
      <c r="AD52" s="2130"/>
      <c r="AE52" s="308"/>
      <c r="AF52" s="926" t="s">
        <v>6885</v>
      </c>
      <c r="AG52" s="171"/>
      <c r="AH52" s="253"/>
      <c r="AI52" s="171"/>
      <c r="AJ52" s="304"/>
      <c r="AK52" s="246" t="str">
        <f t="shared" si="4"/>
        <v>Please complete all cells in row</v>
      </c>
      <c r="AL52" s="992"/>
      <c r="AM52" s="174"/>
      <c r="AN52" s="174"/>
      <c r="AO52" s="174"/>
      <c r="AP52" s="174"/>
      <c r="AQ52" s="174"/>
      <c r="AR52" s="174"/>
      <c r="AS52" s="174"/>
      <c r="AT52" s="174"/>
      <c r="AU52" s="174"/>
      <c r="AV52" s="174"/>
      <c r="AW52" s="174"/>
      <c r="AX52" s="174"/>
      <c r="AY52" s="174"/>
      <c r="AZ52" s="174"/>
      <c r="BA52" s="174"/>
      <c r="BB52" s="174"/>
      <c r="BC52" s="174"/>
      <c r="BD52" s="174"/>
      <c r="BE52" s="247">
        <f t="shared" ref="BE52:BG52" si="74" xml:space="preserve"> IF( ISNUMBER(AB52), 0, 1 )</f>
        <v>1</v>
      </c>
      <c r="BF52" s="247">
        <f t="shared" si="74"/>
        <v>1</v>
      </c>
      <c r="BG52" s="247">
        <f t="shared" si="74"/>
        <v>1</v>
      </c>
      <c r="BH52" s="322"/>
      <c r="BJ52" s="417" t="s">
        <v>6838</v>
      </c>
      <c r="BK52" s="313" t="s">
        <v>6140</v>
      </c>
      <c r="BL52" s="2127" t="s">
        <v>6886</v>
      </c>
      <c r="BM52" s="2127" t="s">
        <v>6887</v>
      </c>
      <c r="BN52" s="2127" t="s">
        <v>6888</v>
      </c>
      <c r="BO52" s="2127" t="s">
        <v>6889</v>
      </c>
      <c r="BP52" s="2127" t="s">
        <v>6890</v>
      </c>
      <c r="BQ52" s="2127" t="s">
        <v>6891</v>
      </c>
      <c r="BR52" s="2127" t="s">
        <v>6892</v>
      </c>
      <c r="BS52" s="2127" t="s">
        <v>6893</v>
      </c>
      <c r="BT52" s="2127" t="s">
        <v>6894</v>
      </c>
      <c r="BU52" s="2127" t="s">
        <v>6895</v>
      </c>
      <c r="BV52" s="2127" t="s">
        <v>6896</v>
      </c>
      <c r="BW52" s="2127" t="s">
        <v>6897</v>
      </c>
      <c r="BX52" s="2127" t="s">
        <v>6898</v>
      </c>
      <c r="BY52" s="2127" t="s">
        <v>6899</v>
      </c>
      <c r="BZ52" s="2127" t="s">
        <v>6900</v>
      </c>
      <c r="CA52" s="2127" t="s">
        <v>6901</v>
      </c>
      <c r="CB52" s="2127" t="s">
        <v>6902</v>
      </c>
      <c r="CC52" s="2127" t="s">
        <v>6903</v>
      </c>
      <c r="CD52" s="2127" t="s">
        <v>6904</v>
      </c>
      <c r="CE52" s="2127" t="s">
        <v>6905</v>
      </c>
      <c r="CF52" s="2127" t="s">
        <v>6906</v>
      </c>
      <c r="CG52" s="2127" t="s">
        <v>6907</v>
      </c>
      <c r="CH52" s="2128" t="s">
        <v>6908</v>
      </c>
      <c r="CI52" s="2128" t="s">
        <v>6909</v>
      </c>
      <c r="CJ52" s="2131" t="s">
        <v>6910</v>
      </c>
    </row>
    <row r="53" spans="1:88" s="229" customFormat="1" ht="15.75" customHeight="1">
      <c r="A53" s="234"/>
      <c r="B53" s="698" t="s">
        <v>6911</v>
      </c>
      <c r="C53" s="1928" t="s">
        <v>6110</v>
      </c>
      <c r="D53" s="286" t="s">
        <v>677</v>
      </c>
      <c r="E53" s="286">
        <v>3</v>
      </c>
      <c r="F53" s="2122"/>
      <c r="G53" s="2122"/>
      <c r="H53" s="2122"/>
      <c r="I53" s="2122"/>
      <c r="J53" s="2122"/>
      <c r="K53" s="2122"/>
      <c r="L53" s="2122"/>
      <c r="M53" s="2122"/>
      <c r="N53" s="2123">
        <f t="shared" si="2"/>
        <v>0</v>
      </c>
      <c r="O53" s="2122"/>
      <c r="P53" s="2122"/>
      <c r="Q53" s="2133">
        <f t="shared" si="0"/>
        <v>0</v>
      </c>
      <c r="R53" s="2133">
        <f t="shared" si="3"/>
        <v>0</v>
      </c>
      <c r="S53" s="2125"/>
      <c r="T53" s="2125"/>
      <c r="U53" s="2125"/>
      <c r="V53" s="2125"/>
      <c r="W53" s="2125"/>
      <c r="X53" s="2125"/>
      <c r="Y53" s="2125"/>
      <c r="Z53" s="2125"/>
      <c r="AA53" s="2125"/>
      <c r="AB53" s="2125"/>
      <c r="AC53" s="2125"/>
      <c r="AD53" s="2499"/>
      <c r="AE53" s="308"/>
      <c r="AF53" s="926" t="s">
        <v>6912</v>
      </c>
      <c r="AG53" s="171"/>
      <c r="AH53" s="253"/>
      <c r="AI53" s="171"/>
      <c r="AJ53" s="304"/>
      <c r="AK53" s="246" t="str">
        <f t="shared" si="4"/>
        <v>Please complete all cells in row</v>
      </c>
      <c r="AL53" s="304"/>
      <c r="AM53" s="247">
        <f t="shared" ref="AM53:AT54" si="75" xml:space="preserve"> IF( ISNUMBER(F53), 0, 1 )</f>
        <v>1</v>
      </c>
      <c r="AN53" s="247">
        <f t="shared" si="75"/>
        <v>1</v>
      </c>
      <c r="AO53" s="247">
        <f t="shared" si="75"/>
        <v>1</v>
      </c>
      <c r="AP53" s="247">
        <f t="shared" si="75"/>
        <v>1</v>
      </c>
      <c r="AQ53" s="247">
        <f t="shared" si="75"/>
        <v>1</v>
      </c>
      <c r="AR53" s="247">
        <f t="shared" si="75"/>
        <v>1</v>
      </c>
      <c r="AS53" s="247">
        <f t="shared" si="75"/>
        <v>1</v>
      </c>
      <c r="AT53" s="247">
        <f t="shared" si="75"/>
        <v>1</v>
      </c>
      <c r="AU53" s="174"/>
      <c r="AV53" s="174"/>
      <c r="AW53" s="174"/>
      <c r="AX53" s="174"/>
      <c r="AY53" s="174"/>
      <c r="AZ53" s="174"/>
      <c r="BA53" s="174"/>
      <c r="BB53" s="174"/>
      <c r="BC53" s="174"/>
      <c r="BD53" s="174"/>
      <c r="BE53" s="174"/>
      <c r="BF53" s="174"/>
      <c r="BG53" s="174"/>
      <c r="BH53" s="322"/>
      <c r="BJ53" s="417" t="s">
        <v>6911</v>
      </c>
      <c r="BK53" s="313" t="s">
        <v>6110</v>
      </c>
      <c r="BL53" s="2126" t="s">
        <v>6913</v>
      </c>
      <c r="BM53" s="2126" t="s">
        <v>6914</v>
      </c>
      <c r="BN53" s="2126" t="s">
        <v>6915</v>
      </c>
      <c r="BO53" s="2126" t="s">
        <v>6916</v>
      </c>
      <c r="BP53" s="2126" t="s">
        <v>6917</v>
      </c>
      <c r="BQ53" s="2126" t="s">
        <v>6918</v>
      </c>
      <c r="BR53" s="2126" t="s">
        <v>6919</v>
      </c>
      <c r="BS53" s="2126" t="s">
        <v>6920</v>
      </c>
      <c r="BT53" s="2127" t="s">
        <v>6921</v>
      </c>
      <c r="BU53" s="2126" t="s">
        <v>6922</v>
      </c>
      <c r="BV53" s="2126" t="s">
        <v>6923</v>
      </c>
      <c r="BW53" s="2127" t="s">
        <v>6924</v>
      </c>
      <c r="BX53" s="2127" t="s">
        <v>6925</v>
      </c>
      <c r="BY53" s="2129"/>
      <c r="BZ53" s="2129"/>
      <c r="CA53" s="2129"/>
      <c r="CB53" s="2129"/>
      <c r="CC53" s="2129"/>
      <c r="CD53" s="2129"/>
      <c r="CE53" s="2129"/>
      <c r="CF53" s="2129"/>
      <c r="CG53" s="2129"/>
      <c r="CH53" s="2129"/>
      <c r="CI53" s="2129"/>
      <c r="CJ53" s="2146"/>
    </row>
    <row r="54" spans="1:88" s="229" customFormat="1" ht="15.75" customHeight="1">
      <c r="A54" s="234"/>
      <c r="B54" s="698" t="s">
        <v>6911</v>
      </c>
      <c r="C54" s="1928" t="s">
        <v>6125</v>
      </c>
      <c r="D54" s="286" t="s">
        <v>677</v>
      </c>
      <c r="E54" s="286">
        <v>3</v>
      </c>
      <c r="F54" s="2122"/>
      <c r="G54" s="2122"/>
      <c r="H54" s="2122"/>
      <c r="I54" s="2122"/>
      <c r="J54" s="2122"/>
      <c r="K54" s="2122"/>
      <c r="L54" s="2122"/>
      <c r="M54" s="2122"/>
      <c r="N54" s="2123">
        <f t="shared" si="2"/>
        <v>0</v>
      </c>
      <c r="O54" s="2122"/>
      <c r="P54" s="2122"/>
      <c r="Q54" s="2133">
        <f t="shared" si="0"/>
        <v>0</v>
      </c>
      <c r="R54" s="2133">
        <f t="shared" si="3"/>
        <v>0</v>
      </c>
      <c r="S54" s="2125"/>
      <c r="T54" s="2125"/>
      <c r="U54" s="2125"/>
      <c r="V54" s="2125"/>
      <c r="W54" s="2125"/>
      <c r="X54" s="2125"/>
      <c r="Y54" s="2125"/>
      <c r="Z54" s="2125"/>
      <c r="AA54" s="2125"/>
      <c r="AB54" s="2125"/>
      <c r="AC54" s="2125"/>
      <c r="AD54" s="2499"/>
      <c r="AE54" s="308"/>
      <c r="AF54" s="926" t="s">
        <v>6926</v>
      </c>
      <c r="AG54" s="171"/>
      <c r="AH54" s="253"/>
      <c r="AI54" s="171"/>
      <c r="AJ54" s="304"/>
      <c r="AK54" s="246" t="str">
        <f t="shared" si="4"/>
        <v>Please complete all cells in row</v>
      </c>
      <c r="AL54" s="304"/>
      <c r="AM54" s="247">
        <f t="shared" si="75"/>
        <v>1</v>
      </c>
      <c r="AN54" s="247">
        <f t="shared" si="75"/>
        <v>1</v>
      </c>
      <c r="AO54" s="247">
        <f t="shared" si="75"/>
        <v>1</v>
      </c>
      <c r="AP54" s="247">
        <f t="shared" si="75"/>
        <v>1</v>
      </c>
      <c r="AQ54" s="247">
        <f t="shared" si="75"/>
        <v>1</v>
      </c>
      <c r="AR54" s="247">
        <f t="shared" si="75"/>
        <v>1</v>
      </c>
      <c r="AS54" s="247">
        <f t="shared" si="75"/>
        <v>1</v>
      </c>
      <c r="AT54" s="247">
        <f t="shared" si="75"/>
        <v>1</v>
      </c>
      <c r="AU54" s="174"/>
      <c r="AV54" s="174"/>
      <c r="AW54" s="174"/>
      <c r="AX54" s="174"/>
      <c r="AY54" s="174"/>
      <c r="AZ54" s="174"/>
      <c r="BA54" s="174"/>
      <c r="BB54" s="174"/>
      <c r="BC54" s="174"/>
      <c r="BD54" s="174"/>
      <c r="BE54" s="174"/>
      <c r="BF54" s="174"/>
      <c r="BG54" s="174"/>
      <c r="BH54" s="322"/>
      <c r="BJ54" s="417" t="s">
        <v>6911</v>
      </c>
      <c r="BK54" s="313" t="s">
        <v>6125</v>
      </c>
      <c r="BL54" s="2126" t="s">
        <v>6927</v>
      </c>
      <c r="BM54" s="2126" t="s">
        <v>6928</v>
      </c>
      <c r="BN54" s="2126" t="s">
        <v>6929</v>
      </c>
      <c r="BO54" s="2126" t="s">
        <v>6930</v>
      </c>
      <c r="BP54" s="2126" t="s">
        <v>6931</v>
      </c>
      <c r="BQ54" s="2126" t="s">
        <v>6932</v>
      </c>
      <c r="BR54" s="2126" t="s">
        <v>6933</v>
      </c>
      <c r="BS54" s="2126" t="s">
        <v>6934</v>
      </c>
      <c r="BT54" s="2127" t="s">
        <v>6935</v>
      </c>
      <c r="BU54" s="2126" t="s">
        <v>6936</v>
      </c>
      <c r="BV54" s="2126" t="s">
        <v>6937</v>
      </c>
      <c r="BW54" s="2127" t="s">
        <v>6938</v>
      </c>
      <c r="BX54" s="2127" t="s">
        <v>6939</v>
      </c>
      <c r="BY54" s="2129"/>
      <c r="BZ54" s="2129"/>
      <c r="CA54" s="2129"/>
      <c r="CB54" s="2129"/>
      <c r="CC54" s="2129"/>
      <c r="CD54" s="2129"/>
      <c r="CE54" s="2129"/>
      <c r="CF54" s="2129"/>
      <c r="CG54" s="2129"/>
      <c r="CH54" s="2129"/>
      <c r="CI54" s="2129"/>
      <c r="CJ54" s="2146"/>
    </row>
    <row r="55" spans="1:88" s="229" customFormat="1" ht="15.75" customHeight="1">
      <c r="A55" s="234"/>
      <c r="B55" s="698" t="s">
        <v>6911</v>
      </c>
      <c r="C55" s="1928" t="s">
        <v>6140</v>
      </c>
      <c r="D55" s="286" t="s">
        <v>677</v>
      </c>
      <c r="E55" s="286">
        <v>3</v>
      </c>
      <c r="F55" s="2124">
        <f>IFERROR(SUM(F53:F54), 0)</f>
        <v>0</v>
      </c>
      <c r="G55" s="2124">
        <f t="shared" ref="G55:L55" si="76">IFERROR(SUM(G53:G54), 0)</f>
        <v>0</v>
      </c>
      <c r="H55" s="2124">
        <f t="shared" si="76"/>
        <v>0</v>
      </c>
      <c r="I55" s="2124">
        <f t="shared" si="76"/>
        <v>0</v>
      </c>
      <c r="J55" s="2124">
        <f t="shared" si="76"/>
        <v>0</v>
      </c>
      <c r="K55" s="2124">
        <f t="shared" si="76"/>
        <v>0</v>
      </c>
      <c r="L55" s="2124">
        <f t="shared" si="76"/>
        <v>0</v>
      </c>
      <c r="M55" s="2124">
        <f>IFERROR(SUM(M53:M54), 0)</f>
        <v>0</v>
      </c>
      <c r="N55" s="2123">
        <f t="shared" si="2"/>
        <v>0</v>
      </c>
      <c r="O55" s="2133">
        <f t="shared" ref="O55:P55" si="77">IFERROR(SUM(O53:O54), 0)</f>
        <v>0</v>
      </c>
      <c r="P55" s="2133">
        <f t="shared" si="77"/>
        <v>0</v>
      </c>
      <c r="Q55" s="2133">
        <f t="shared" si="0"/>
        <v>0</v>
      </c>
      <c r="R55" s="2133">
        <f t="shared" si="3"/>
        <v>0</v>
      </c>
      <c r="S55" s="2125"/>
      <c r="T55" s="2125"/>
      <c r="U55" s="2125"/>
      <c r="V55" s="2125"/>
      <c r="W55" s="2125"/>
      <c r="X55" s="2125"/>
      <c r="Y55" s="2125"/>
      <c r="Z55" s="2125"/>
      <c r="AA55" s="2125"/>
      <c r="AB55" s="2122"/>
      <c r="AC55" s="2122"/>
      <c r="AD55" s="2130"/>
      <c r="AE55" s="308"/>
      <c r="AF55" s="926" t="s">
        <v>6940</v>
      </c>
      <c r="AG55" s="171"/>
      <c r="AH55" s="253"/>
      <c r="AI55" s="171"/>
      <c r="AJ55" s="304"/>
      <c r="AK55" s="246" t="str">
        <f t="shared" si="4"/>
        <v>Please complete all cells in row</v>
      </c>
      <c r="AL55" s="992"/>
      <c r="AM55" s="174"/>
      <c r="AN55" s="174"/>
      <c r="AO55" s="174"/>
      <c r="AP55" s="174"/>
      <c r="AQ55" s="174"/>
      <c r="AR55" s="174"/>
      <c r="AS55" s="174"/>
      <c r="AT55" s="174"/>
      <c r="AU55" s="174"/>
      <c r="AV55" s="174"/>
      <c r="AW55" s="174"/>
      <c r="AX55" s="174"/>
      <c r="AY55" s="174"/>
      <c r="AZ55" s="174"/>
      <c r="BA55" s="174"/>
      <c r="BB55" s="174"/>
      <c r="BC55" s="174"/>
      <c r="BD55" s="174"/>
      <c r="BE55" s="247">
        <f t="shared" ref="BE55:BG55" si="78" xml:space="preserve"> IF( ISNUMBER(AB55), 0, 1 )</f>
        <v>1</v>
      </c>
      <c r="BF55" s="247">
        <f t="shared" si="78"/>
        <v>1</v>
      </c>
      <c r="BG55" s="247">
        <f t="shared" si="78"/>
        <v>1</v>
      </c>
      <c r="BH55" s="322"/>
      <c r="BJ55" s="417" t="s">
        <v>6911</v>
      </c>
      <c r="BK55" s="313" t="s">
        <v>6140</v>
      </c>
      <c r="BL55" s="2127" t="s">
        <v>6941</v>
      </c>
      <c r="BM55" s="2127" t="s">
        <v>6942</v>
      </c>
      <c r="BN55" s="2127" t="s">
        <v>6943</v>
      </c>
      <c r="BO55" s="2127" t="s">
        <v>6944</v>
      </c>
      <c r="BP55" s="2127" t="s">
        <v>6945</v>
      </c>
      <c r="BQ55" s="2127" t="s">
        <v>6946</v>
      </c>
      <c r="BR55" s="2127" t="s">
        <v>6947</v>
      </c>
      <c r="BS55" s="2127" t="s">
        <v>6948</v>
      </c>
      <c r="BT55" s="2127" t="s">
        <v>6949</v>
      </c>
      <c r="BU55" s="2127" t="s">
        <v>6950</v>
      </c>
      <c r="BV55" s="2127" t="s">
        <v>6951</v>
      </c>
      <c r="BW55" s="2127" t="s">
        <v>6952</v>
      </c>
      <c r="BX55" s="2127" t="s">
        <v>6953</v>
      </c>
      <c r="BY55" s="2129"/>
      <c r="BZ55" s="2129"/>
      <c r="CA55" s="2129"/>
      <c r="CB55" s="2129"/>
      <c r="CC55" s="2129"/>
      <c r="CD55" s="2129"/>
      <c r="CE55" s="2129"/>
      <c r="CF55" s="2129"/>
      <c r="CG55" s="2129"/>
      <c r="CH55" s="2128" t="s">
        <v>6954</v>
      </c>
      <c r="CI55" s="2128" t="s">
        <v>6955</v>
      </c>
      <c r="CJ55" s="2131" t="s">
        <v>6956</v>
      </c>
    </row>
    <row r="56" spans="1:88" s="229" customFormat="1" ht="30.75" thickBot="1">
      <c r="A56" s="2568" t="s">
        <v>773</v>
      </c>
      <c r="B56" s="410" t="s">
        <v>6957</v>
      </c>
      <c r="C56" s="1926" t="s">
        <v>6140</v>
      </c>
      <c r="D56" s="292" t="s">
        <v>677</v>
      </c>
      <c r="E56" s="292">
        <v>3</v>
      </c>
      <c r="F56" s="2136">
        <f t="shared" ref="F56:L56" si="79">IFERROR(SUM(F12,F15,F18,F21,F24,F27,F34,F37,F40,F43,F46,F49,F52,F55), 0)</f>
        <v>0</v>
      </c>
      <c r="G56" s="2136">
        <f t="shared" si="79"/>
        <v>0</v>
      </c>
      <c r="H56" s="2136">
        <f t="shared" si="79"/>
        <v>0</v>
      </c>
      <c r="I56" s="2136">
        <f t="shared" si="79"/>
        <v>0</v>
      </c>
      <c r="J56" s="2136">
        <f t="shared" si="79"/>
        <v>0</v>
      </c>
      <c r="K56" s="2136">
        <f t="shared" si="79"/>
        <v>0</v>
      </c>
      <c r="L56" s="2136">
        <f t="shared" si="79"/>
        <v>0</v>
      </c>
      <c r="M56" s="2136">
        <f>IFERROR(SUM(M12,M15,M18,M21,M24,M27,M34,M37,M40,M43,M46,M49,M52,M55), 0)</f>
        <v>0</v>
      </c>
      <c r="N56" s="2137">
        <f t="shared" si="2"/>
        <v>0</v>
      </c>
      <c r="O56" s="2202">
        <f t="shared" ref="O56:P56" si="80">IFERROR(SUM(O12,O15,O18,O21,O24,O27,O34,O37,O40,O43,O46,O49,O52,O55), 0)</f>
        <v>0</v>
      </c>
      <c r="P56" s="2202">
        <f t="shared" si="80"/>
        <v>0</v>
      </c>
      <c r="Q56" s="2202">
        <f t="shared" si="0"/>
        <v>0</v>
      </c>
      <c r="R56" s="2202">
        <f t="shared" si="3"/>
        <v>0</v>
      </c>
      <c r="S56" s="2138"/>
      <c r="T56" s="2138"/>
      <c r="U56" s="2138"/>
      <c r="V56" s="2138"/>
      <c r="W56" s="2138"/>
      <c r="X56" s="2138"/>
      <c r="Y56" s="2138"/>
      <c r="Z56" s="2138"/>
      <c r="AA56" s="2138"/>
      <c r="AB56" s="2136">
        <f>IFERROR(SUM(AB12,AB15,AB18,AB21,AB24,AB34,AB37,AB40,AB43,AB46,AB49,AB52,AB55), 0)</f>
        <v>0</v>
      </c>
      <c r="AC56" s="2136">
        <f>IFERROR(SUM(AC12,AC15,AC18,AC21,AC24,AC34,AC37,AC40,AC43,AC46,AC49,AC52,AC55), 0)</f>
        <v>0</v>
      </c>
      <c r="AD56" s="2139">
        <f>IFERROR(SUM(AD12,AD15,AD18,AD21,AD24,AD34,AD37,AD40,AD43,AD46,AD49,AD52,AD55), 0)</f>
        <v>0</v>
      </c>
      <c r="AE56" s="308"/>
      <c r="AF56" s="315" t="s">
        <v>6958</v>
      </c>
      <c r="AG56" s="171"/>
      <c r="AH56" s="264"/>
      <c r="AI56" s="171"/>
      <c r="AJ56" s="304"/>
      <c r="AK56" s="196"/>
      <c r="AL56" s="30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322"/>
      <c r="BJ56" s="420" t="s">
        <v>6957</v>
      </c>
      <c r="BK56" s="966" t="s">
        <v>6140</v>
      </c>
      <c r="BL56" s="2140" t="s">
        <v>6959</v>
      </c>
      <c r="BM56" s="2140" t="s">
        <v>6960</v>
      </c>
      <c r="BN56" s="2140" t="s">
        <v>6961</v>
      </c>
      <c r="BO56" s="2140" t="s">
        <v>6962</v>
      </c>
      <c r="BP56" s="2140" t="s">
        <v>6963</v>
      </c>
      <c r="BQ56" s="2140" t="s">
        <v>6964</v>
      </c>
      <c r="BR56" s="2140" t="s">
        <v>6965</v>
      </c>
      <c r="BS56" s="2140" t="s">
        <v>6966</v>
      </c>
      <c r="BT56" s="2140" t="s">
        <v>6967</v>
      </c>
      <c r="BU56" s="2140" t="s">
        <v>6968</v>
      </c>
      <c r="BV56" s="2140" t="s">
        <v>6969</v>
      </c>
      <c r="BW56" s="2140" t="s">
        <v>6970</v>
      </c>
      <c r="BX56" s="2140" t="s">
        <v>6971</v>
      </c>
      <c r="BY56" s="2141"/>
      <c r="BZ56" s="2141"/>
      <c r="CA56" s="2141"/>
      <c r="CB56" s="2141"/>
      <c r="CC56" s="2141"/>
      <c r="CD56" s="2141"/>
      <c r="CE56" s="2141"/>
      <c r="CF56" s="2141"/>
      <c r="CG56" s="2141"/>
      <c r="CH56" s="2140" t="s">
        <v>6972</v>
      </c>
      <c r="CI56" s="2140" t="s">
        <v>6973</v>
      </c>
      <c r="CJ56" s="2142" t="s">
        <v>6974</v>
      </c>
    </row>
    <row r="57" spans="1:88" s="229" customFormat="1" ht="15" customHeight="1" thickTop="1" thickBot="1">
      <c r="A57" s="234"/>
      <c r="B57" s="169"/>
      <c r="C57" s="171"/>
      <c r="D57" s="171"/>
      <c r="E57" s="171"/>
      <c r="F57" s="2143"/>
      <c r="G57" s="2143"/>
      <c r="H57" s="2143"/>
      <c r="I57" s="2143"/>
      <c r="J57" s="2143"/>
      <c r="K57" s="2143"/>
      <c r="L57" s="2143"/>
      <c r="M57" s="2143"/>
      <c r="N57" s="2144"/>
      <c r="O57" s="2144"/>
      <c r="P57" s="2144"/>
      <c r="Q57" s="2144"/>
      <c r="R57" s="2144"/>
      <c r="S57" s="2143"/>
      <c r="T57" s="2143"/>
      <c r="U57" s="2143"/>
      <c r="V57" s="2143"/>
      <c r="W57" s="2143"/>
      <c r="X57" s="2143"/>
      <c r="Y57" s="2143"/>
      <c r="Z57" s="2143"/>
      <c r="AA57" s="2143"/>
      <c r="AB57" s="2143"/>
      <c r="AC57" s="2143"/>
      <c r="AD57" s="2143"/>
      <c r="AE57" s="171"/>
      <c r="AF57" s="171"/>
      <c r="AG57" s="171"/>
      <c r="AH57" s="81"/>
      <c r="AI57" s="171"/>
      <c r="AJ57" s="304"/>
      <c r="AK57" s="196"/>
      <c r="AL57" s="30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322"/>
      <c r="BJ57" s="169"/>
      <c r="BK57" s="171"/>
      <c r="BL57" s="2143"/>
      <c r="BM57" s="2143"/>
      <c r="BN57" s="2143"/>
      <c r="BO57" s="2143"/>
      <c r="BP57" s="2143"/>
      <c r="BQ57" s="2143"/>
      <c r="BR57" s="2143"/>
      <c r="BS57" s="2143"/>
      <c r="BT57" s="2143"/>
      <c r="BU57" s="2143"/>
      <c r="BV57" s="2143"/>
      <c r="BW57" s="2143"/>
      <c r="BX57" s="2143"/>
      <c r="BY57" s="2143"/>
      <c r="BZ57" s="2143"/>
      <c r="CA57" s="2143"/>
      <c r="CB57" s="2143"/>
      <c r="CC57" s="2143"/>
      <c r="CD57" s="2143"/>
      <c r="CE57" s="2143"/>
      <c r="CF57" s="2143"/>
      <c r="CG57" s="2143"/>
      <c r="CH57" s="2143"/>
      <c r="CI57" s="2143"/>
      <c r="CJ57" s="2842"/>
    </row>
    <row r="58" spans="1:88" s="229" customFormat="1" ht="15.75" customHeight="1" thickTop="1" thickBot="1">
      <c r="A58" s="234"/>
      <c r="B58" s="352" t="s">
        <v>6975</v>
      </c>
      <c r="C58" s="171"/>
      <c r="D58" s="171"/>
      <c r="E58" s="171"/>
      <c r="F58" s="2143"/>
      <c r="G58" s="2143"/>
      <c r="H58" s="2143"/>
      <c r="I58" s="2143"/>
      <c r="J58" s="2143"/>
      <c r="K58" s="2143"/>
      <c r="L58" s="2143"/>
      <c r="M58" s="2143"/>
      <c r="N58" s="2144"/>
      <c r="O58" s="2144"/>
      <c r="P58" s="2144"/>
      <c r="Q58" s="2144"/>
      <c r="R58" s="2144"/>
      <c r="S58" s="2143"/>
      <c r="T58" s="2143"/>
      <c r="U58" s="2143"/>
      <c r="V58" s="2143"/>
      <c r="W58" s="2143"/>
      <c r="X58" s="2143"/>
      <c r="Y58" s="2143"/>
      <c r="Z58" s="2143"/>
      <c r="AA58" s="2143"/>
      <c r="AB58" s="2143"/>
      <c r="AC58" s="2143"/>
      <c r="AD58" s="2143"/>
      <c r="AE58" s="171"/>
      <c r="AF58" s="171"/>
      <c r="AG58" s="171"/>
      <c r="AH58" s="81"/>
      <c r="AI58" s="171"/>
      <c r="AJ58" s="304"/>
      <c r="AK58" s="196"/>
      <c r="AL58" s="30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322"/>
      <c r="BJ58" s="352" t="s">
        <v>6975</v>
      </c>
      <c r="BK58" s="171"/>
      <c r="BL58" s="2143"/>
      <c r="BM58" s="2143"/>
      <c r="BN58" s="2143"/>
      <c r="BO58" s="2143"/>
      <c r="BP58" s="2143"/>
      <c r="BQ58" s="2143"/>
      <c r="BR58" s="2143"/>
      <c r="BS58" s="2143"/>
      <c r="BT58" s="2143"/>
      <c r="BU58" s="2143"/>
      <c r="BV58" s="2143"/>
      <c r="BW58" s="2143"/>
      <c r="BX58" s="2143"/>
      <c r="BY58" s="2143"/>
      <c r="BZ58" s="2143"/>
      <c r="CA58" s="2143"/>
      <c r="CB58" s="2143"/>
      <c r="CC58" s="2143"/>
      <c r="CD58" s="2143"/>
      <c r="CE58" s="2143"/>
      <c r="CF58" s="2143"/>
      <c r="CG58" s="2143"/>
      <c r="CH58" s="2143"/>
      <c r="CI58" s="2143"/>
      <c r="CJ58" s="2143"/>
    </row>
    <row r="59" spans="1:88" ht="33" customHeight="1" thickTop="1">
      <c r="A59" s="2568" t="s">
        <v>675</v>
      </c>
      <c r="B59" s="716" t="s">
        <v>6976</v>
      </c>
      <c r="C59" s="1927" t="s">
        <v>6110</v>
      </c>
      <c r="D59" s="280" t="s">
        <v>677</v>
      </c>
      <c r="E59" s="280">
        <v>3</v>
      </c>
      <c r="F59" s="2115"/>
      <c r="G59" s="2115"/>
      <c r="H59" s="2115"/>
      <c r="I59" s="2115"/>
      <c r="J59" s="2115"/>
      <c r="K59" s="2115"/>
      <c r="L59" s="2115"/>
      <c r="M59" s="2115"/>
      <c r="N59" s="2116">
        <f>IFERROR(SUM(F59:M59),0)</f>
        <v>0</v>
      </c>
      <c r="O59" s="2115"/>
      <c r="P59" s="2115"/>
      <c r="Q59" s="2201">
        <f>IFERROR(SUM(O59:P59), 0)</f>
        <v>0</v>
      </c>
      <c r="R59" s="2201">
        <f t="shared" ref="R59:R106" si="81" xml:space="preserve"> IFERROR(SUM(N59,Q59),0)</f>
        <v>0</v>
      </c>
      <c r="S59" s="2115"/>
      <c r="T59" s="2115"/>
      <c r="U59" s="2115"/>
      <c r="V59" s="2115"/>
      <c r="W59" s="2115"/>
      <c r="X59" s="2115"/>
      <c r="Y59" s="2115"/>
      <c r="Z59" s="2115"/>
      <c r="AA59" s="2117">
        <f t="shared" ref="AA59:AA66" si="82">IFERROR(SUM(S59:Z59), 0)</f>
        <v>0</v>
      </c>
      <c r="AB59" s="2118"/>
      <c r="AC59" s="2118"/>
      <c r="AD59" s="2498"/>
      <c r="AE59" s="752"/>
      <c r="AF59" s="243" t="s">
        <v>6977</v>
      </c>
      <c r="AG59" s="171"/>
      <c r="AH59" s="245"/>
      <c r="AI59" s="171"/>
      <c r="AJ59" s="304"/>
      <c r="AK59" s="246" t="str">
        <f t="shared" ref="AK59:AK60" si="83">IF( SUM( AM59:BG59 ) = 0, 0, $AM$9 )</f>
        <v>Please complete all cells in row</v>
      </c>
      <c r="AL59" s="992"/>
      <c r="AM59" s="247">
        <f t="shared" ref="AM59:AT60" si="84" xml:space="preserve"> IF( ISNUMBER(F59), 0, 1 )</f>
        <v>1</v>
      </c>
      <c r="AN59" s="247">
        <f t="shared" si="84"/>
        <v>1</v>
      </c>
      <c r="AO59" s="247">
        <f t="shared" si="84"/>
        <v>1</v>
      </c>
      <c r="AP59" s="247">
        <f t="shared" si="84"/>
        <v>1</v>
      </c>
      <c r="AQ59" s="247">
        <f t="shared" si="84"/>
        <v>1</v>
      </c>
      <c r="AR59" s="247">
        <f t="shared" si="84"/>
        <v>1</v>
      </c>
      <c r="AS59" s="247">
        <f t="shared" si="84"/>
        <v>1</v>
      </c>
      <c r="AT59" s="247">
        <f t="shared" si="84"/>
        <v>1</v>
      </c>
      <c r="AU59" s="174"/>
      <c r="AV59" s="247">
        <f xml:space="preserve"> IF( ISNUMBER(S59), 0, 1 )</f>
        <v>1</v>
      </c>
      <c r="AW59" s="247">
        <f t="shared" ref="AW59:BC60" si="85" xml:space="preserve"> IF( ISNUMBER(T59), 0, 1 )</f>
        <v>1</v>
      </c>
      <c r="AX59" s="247">
        <f t="shared" si="85"/>
        <v>1</v>
      </c>
      <c r="AY59" s="247">
        <f t="shared" si="85"/>
        <v>1</v>
      </c>
      <c r="AZ59" s="247">
        <f t="shared" si="85"/>
        <v>1</v>
      </c>
      <c r="BA59" s="247">
        <f t="shared" si="85"/>
        <v>1</v>
      </c>
      <c r="BB59" s="247">
        <f t="shared" si="85"/>
        <v>1</v>
      </c>
      <c r="BC59" s="247">
        <f t="shared" si="85"/>
        <v>1</v>
      </c>
      <c r="BD59" s="174"/>
      <c r="BE59" s="174"/>
      <c r="BF59" s="174"/>
      <c r="BG59" s="174"/>
      <c r="BH59" s="322"/>
      <c r="BJ59" s="408" t="s">
        <v>6976</v>
      </c>
      <c r="BK59" s="948" t="s">
        <v>6110</v>
      </c>
      <c r="BL59" s="2119" t="s">
        <v>6978</v>
      </c>
      <c r="BM59" s="2119" t="s">
        <v>6979</v>
      </c>
      <c r="BN59" s="2119" t="s">
        <v>6980</v>
      </c>
      <c r="BO59" s="2119" t="s">
        <v>6981</v>
      </c>
      <c r="BP59" s="2119" t="s">
        <v>6982</v>
      </c>
      <c r="BQ59" s="2119" t="s">
        <v>6983</v>
      </c>
      <c r="BR59" s="2119" t="s">
        <v>6984</v>
      </c>
      <c r="BS59" s="2119" t="s">
        <v>6985</v>
      </c>
      <c r="BT59" s="2120" t="s">
        <v>6986</v>
      </c>
      <c r="BU59" s="2119" t="s">
        <v>6987</v>
      </c>
      <c r="BV59" s="2119" t="s">
        <v>6988</v>
      </c>
      <c r="BW59" s="2120" t="s">
        <v>6989</v>
      </c>
      <c r="BX59" s="2120" t="s">
        <v>6990</v>
      </c>
      <c r="BY59" s="2119" t="s">
        <v>6991</v>
      </c>
      <c r="BZ59" s="2119" t="s">
        <v>6992</v>
      </c>
      <c r="CA59" s="2119" t="s">
        <v>6993</v>
      </c>
      <c r="CB59" s="2119" t="s">
        <v>6994</v>
      </c>
      <c r="CC59" s="2119" t="s">
        <v>6995</v>
      </c>
      <c r="CD59" s="2119" t="s">
        <v>6996</v>
      </c>
      <c r="CE59" s="2119" t="s">
        <v>6997</v>
      </c>
      <c r="CF59" s="2119" t="s">
        <v>6998</v>
      </c>
      <c r="CG59" s="2120" t="s">
        <v>6999</v>
      </c>
      <c r="CH59" s="2121"/>
      <c r="CI59" s="2121"/>
      <c r="CJ59" s="2145"/>
    </row>
    <row r="60" spans="1:88" ht="33" customHeight="1">
      <c r="A60" s="171"/>
      <c r="B60" s="698" t="s">
        <v>6976</v>
      </c>
      <c r="C60" s="1928" t="s">
        <v>6125</v>
      </c>
      <c r="D60" s="286" t="s">
        <v>677</v>
      </c>
      <c r="E60" s="286">
        <v>3</v>
      </c>
      <c r="F60" s="2122"/>
      <c r="G60" s="2122"/>
      <c r="H60" s="2122"/>
      <c r="I60" s="2122"/>
      <c r="J60" s="2122"/>
      <c r="K60" s="2122"/>
      <c r="L60" s="2122"/>
      <c r="M60" s="2122"/>
      <c r="N60" s="2123">
        <f t="shared" ref="N60:N111" si="86">IFERROR(SUM(F60:M60),0)</f>
        <v>0</v>
      </c>
      <c r="O60" s="2122"/>
      <c r="P60" s="2122"/>
      <c r="Q60" s="2133">
        <f t="shared" ref="Q60:Q106" si="87">IFERROR(SUM(O60:P60), 0)</f>
        <v>0</v>
      </c>
      <c r="R60" s="2133">
        <f t="shared" si="81"/>
        <v>0</v>
      </c>
      <c r="S60" s="2122"/>
      <c r="T60" s="2122"/>
      <c r="U60" s="2122"/>
      <c r="V60" s="2122"/>
      <c r="W60" s="2122"/>
      <c r="X60" s="2122"/>
      <c r="Y60" s="2122"/>
      <c r="Z60" s="2122"/>
      <c r="AA60" s="2124">
        <f t="shared" si="82"/>
        <v>0</v>
      </c>
      <c r="AB60" s="2125"/>
      <c r="AC60" s="2125"/>
      <c r="AD60" s="2499"/>
      <c r="AE60" s="752"/>
      <c r="AF60" s="252" t="s">
        <v>7000</v>
      </c>
      <c r="AG60" s="171"/>
      <c r="AH60" s="253"/>
      <c r="AI60" s="171"/>
      <c r="AJ60" s="304"/>
      <c r="AK60" s="246" t="str">
        <f t="shared" si="83"/>
        <v>Please complete all cells in row</v>
      </c>
      <c r="AL60" s="942"/>
      <c r="AM60" s="247">
        <f t="shared" si="84"/>
        <v>1</v>
      </c>
      <c r="AN60" s="247">
        <f t="shared" si="84"/>
        <v>1</v>
      </c>
      <c r="AO60" s="247">
        <f t="shared" si="84"/>
        <v>1</v>
      </c>
      <c r="AP60" s="247">
        <f t="shared" si="84"/>
        <v>1</v>
      </c>
      <c r="AQ60" s="247">
        <f t="shared" si="84"/>
        <v>1</v>
      </c>
      <c r="AR60" s="247">
        <f t="shared" si="84"/>
        <v>1</v>
      </c>
      <c r="AS60" s="247">
        <f t="shared" si="84"/>
        <v>1</v>
      </c>
      <c r="AT60" s="247">
        <f t="shared" si="84"/>
        <v>1</v>
      </c>
      <c r="AU60" s="174"/>
      <c r="AV60" s="247">
        <f t="shared" ref="AV60" si="88" xml:space="preserve"> IF( ISNUMBER(S60), 0, 1 )</f>
        <v>1</v>
      </c>
      <c r="AW60" s="247">
        <f t="shared" si="85"/>
        <v>1</v>
      </c>
      <c r="AX60" s="247">
        <f t="shared" si="85"/>
        <v>1</v>
      </c>
      <c r="AY60" s="247">
        <f t="shared" si="85"/>
        <v>1</v>
      </c>
      <c r="AZ60" s="247">
        <f t="shared" si="85"/>
        <v>1</v>
      </c>
      <c r="BA60" s="247">
        <f t="shared" si="85"/>
        <v>1</v>
      </c>
      <c r="BB60" s="247">
        <f t="shared" si="85"/>
        <v>1</v>
      </c>
      <c r="BC60" s="247">
        <f t="shared" si="85"/>
        <v>1</v>
      </c>
      <c r="BD60" s="174"/>
      <c r="BE60" s="174"/>
      <c r="BF60" s="174"/>
      <c r="BG60" s="174"/>
      <c r="BH60" s="322"/>
      <c r="BJ60" s="417" t="s">
        <v>6976</v>
      </c>
      <c r="BK60" s="313" t="s">
        <v>6125</v>
      </c>
      <c r="BL60" s="2126" t="s">
        <v>7001</v>
      </c>
      <c r="BM60" s="2126" t="s">
        <v>7002</v>
      </c>
      <c r="BN60" s="2126" t="s">
        <v>7003</v>
      </c>
      <c r="BO60" s="2126" t="s">
        <v>7004</v>
      </c>
      <c r="BP60" s="2126" t="s">
        <v>7005</v>
      </c>
      <c r="BQ60" s="2126" t="s">
        <v>7006</v>
      </c>
      <c r="BR60" s="2126" t="s">
        <v>7007</v>
      </c>
      <c r="BS60" s="2126" t="s">
        <v>7008</v>
      </c>
      <c r="BT60" s="2127" t="s">
        <v>7009</v>
      </c>
      <c r="BU60" s="2126" t="s">
        <v>7010</v>
      </c>
      <c r="BV60" s="2126" t="s">
        <v>7011</v>
      </c>
      <c r="BW60" s="2127" t="s">
        <v>7012</v>
      </c>
      <c r="BX60" s="2127" t="s">
        <v>7013</v>
      </c>
      <c r="BY60" s="2126" t="s">
        <v>7014</v>
      </c>
      <c r="BZ60" s="2126" t="s">
        <v>7015</v>
      </c>
      <c r="CA60" s="2126" t="s">
        <v>7016</v>
      </c>
      <c r="CB60" s="2126" t="s">
        <v>7017</v>
      </c>
      <c r="CC60" s="2126" t="s">
        <v>7018</v>
      </c>
      <c r="CD60" s="2126" t="s">
        <v>7019</v>
      </c>
      <c r="CE60" s="2126" t="s">
        <v>7020</v>
      </c>
      <c r="CF60" s="2126" t="s">
        <v>7021</v>
      </c>
      <c r="CG60" s="2127" t="s">
        <v>7022</v>
      </c>
      <c r="CH60" s="2129"/>
      <c r="CI60" s="2129"/>
      <c r="CJ60" s="2146"/>
    </row>
    <row r="61" spans="1:88" ht="33" customHeight="1">
      <c r="A61" s="171"/>
      <c r="B61" s="698" t="s">
        <v>6976</v>
      </c>
      <c r="C61" s="1928" t="s">
        <v>6140</v>
      </c>
      <c r="D61" s="286" t="s">
        <v>677</v>
      </c>
      <c r="E61" s="286">
        <v>3</v>
      </c>
      <c r="F61" s="2124">
        <f>IFERROR(SUM(F59:F60), 0)</f>
        <v>0</v>
      </c>
      <c r="G61" s="2124">
        <f t="shared" ref="G61:L61" si="89">IFERROR(SUM(G59:G60), 0)</f>
        <v>0</v>
      </c>
      <c r="H61" s="2124">
        <f t="shared" si="89"/>
        <v>0</v>
      </c>
      <c r="I61" s="2124">
        <f t="shared" si="89"/>
        <v>0</v>
      </c>
      <c r="J61" s="2124">
        <f t="shared" si="89"/>
        <v>0</v>
      </c>
      <c r="K61" s="2124">
        <f t="shared" si="89"/>
        <v>0</v>
      </c>
      <c r="L61" s="2124">
        <f t="shared" si="89"/>
        <v>0</v>
      </c>
      <c r="M61" s="2124">
        <f>IFERROR(SUM(M59:M60), 0)</f>
        <v>0</v>
      </c>
      <c r="N61" s="2123">
        <f t="shared" si="86"/>
        <v>0</v>
      </c>
      <c r="O61" s="2133">
        <f t="shared" ref="O61:P61" si="90">IFERROR(SUM(O59:O60), 0)</f>
        <v>0</v>
      </c>
      <c r="P61" s="2133">
        <f t="shared" si="90"/>
        <v>0</v>
      </c>
      <c r="Q61" s="2133">
        <f t="shared" si="87"/>
        <v>0</v>
      </c>
      <c r="R61" s="2133">
        <f t="shared" si="81"/>
        <v>0</v>
      </c>
      <c r="S61" s="2124">
        <f>IFERROR(SUM(S59:S60), 0)</f>
        <v>0</v>
      </c>
      <c r="T61" s="2124">
        <f t="shared" ref="T61:Z61" si="91">IFERROR(SUM(T59:T60), 0)</f>
        <v>0</v>
      </c>
      <c r="U61" s="2124">
        <f t="shared" si="91"/>
        <v>0</v>
      </c>
      <c r="V61" s="2124">
        <f t="shared" si="91"/>
        <v>0</v>
      </c>
      <c r="W61" s="2124">
        <f t="shared" si="91"/>
        <v>0</v>
      </c>
      <c r="X61" s="2124">
        <f t="shared" si="91"/>
        <v>0</v>
      </c>
      <c r="Y61" s="2124">
        <f t="shared" si="91"/>
        <v>0</v>
      </c>
      <c r="Z61" s="2124">
        <f t="shared" si="91"/>
        <v>0</v>
      </c>
      <c r="AA61" s="2124">
        <f t="shared" si="82"/>
        <v>0</v>
      </c>
      <c r="AB61" s="2125"/>
      <c r="AC61" s="2125"/>
      <c r="AD61" s="2499"/>
      <c r="AE61" s="308"/>
      <c r="AF61" s="252" t="s">
        <v>7023</v>
      </c>
      <c r="AG61" s="171"/>
      <c r="AH61" s="253"/>
      <c r="AI61" s="171"/>
      <c r="AJ61" s="304"/>
      <c r="AL61" s="30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322"/>
      <c r="BJ61" s="417" t="s">
        <v>6976</v>
      </c>
      <c r="BK61" s="313" t="s">
        <v>6140</v>
      </c>
      <c r="BL61" s="2127" t="s">
        <v>7024</v>
      </c>
      <c r="BM61" s="2127" t="s">
        <v>7025</v>
      </c>
      <c r="BN61" s="2127" t="s">
        <v>7026</v>
      </c>
      <c r="BO61" s="2127" t="s">
        <v>7027</v>
      </c>
      <c r="BP61" s="2127" t="s">
        <v>7028</v>
      </c>
      <c r="BQ61" s="2127" t="s">
        <v>7029</v>
      </c>
      <c r="BR61" s="2127" t="s">
        <v>7030</v>
      </c>
      <c r="BS61" s="2127" t="s">
        <v>7031</v>
      </c>
      <c r="BT61" s="2127" t="s">
        <v>7032</v>
      </c>
      <c r="BU61" s="2127" t="s">
        <v>7033</v>
      </c>
      <c r="BV61" s="2127" t="s">
        <v>7034</v>
      </c>
      <c r="BW61" s="2127" t="s">
        <v>7035</v>
      </c>
      <c r="BX61" s="2127" t="s">
        <v>7036</v>
      </c>
      <c r="BY61" s="2127" t="s">
        <v>7037</v>
      </c>
      <c r="BZ61" s="2127" t="s">
        <v>7038</v>
      </c>
      <c r="CA61" s="2127" t="s">
        <v>7039</v>
      </c>
      <c r="CB61" s="2127" t="s">
        <v>7040</v>
      </c>
      <c r="CC61" s="2127" t="s">
        <v>7041</v>
      </c>
      <c r="CD61" s="2127" t="s">
        <v>7042</v>
      </c>
      <c r="CE61" s="2127" t="s">
        <v>7043</v>
      </c>
      <c r="CF61" s="2127" t="s">
        <v>7044</v>
      </c>
      <c r="CG61" s="2127" t="s">
        <v>7045</v>
      </c>
      <c r="CH61" s="2129"/>
      <c r="CI61" s="2129"/>
      <c r="CJ61" s="2146"/>
    </row>
    <row r="62" spans="1:88" ht="15.75" customHeight="1">
      <c r="A62" s="171"/>
      <c r="B62" s="698" t="s">
        <v>7046</v>
      </c>
      <c r="C62" s="1928" t="s">
        <v>6110</v>
      </c>
      <c r="D62" s="286" t="s">
        <v>677</v>
      </c>
      <c r="E62" s="286">
        <v>3</v>
      </c>
      <c r="F62" s="2122"/>
      <c r="G62" s="2122"/>
      <c r="H62" s="2122"/>
      <c r="I62" s="2122"/>
      <c r="J62" s="2122"/>
      <c r="K62" s="2122"/>
      <c r="L62" s="2122"/>
      <c r="M62" s="2122"/>
      <c r="N62" s="2123">
        <f t="shared" si="86"/>
        <v>0</v>
      </c>
      <c r="O62" s="2122"/>
      <c r="P62" s="2122"/>
      <c r="Q62" s="2133">
        <f t="shared" si="87"/>
        <v>0</v>
      </c>
      <c r="R62" s="2133">
        <f t="shared" si="81"/>
        <v>0</v>
      </c>
      <c r="S62" s="2122"/>
      <c r="T62" s="2122"/>
      <c r="U62" s="2122"/>
      <c r="V62" s="2122"/>
      <c r="W62" s="2122"/>
      <c r="X62" s="2122"/>
      <c r="Y62" s="2122"/>
      <c r="Z62" s="2122"/>
      <c r="AA62" s="2124">
        <f t="shared" si="82"/>
        <v>0</v>
      </c>
      <c r="AB62" s="2125"/>
      <c r="AC62" s="2125"/>
      <c r="AD62" s="2499"/>
      <c r="AE62" s="308"/>
      <c r="AF62" s="252" t="s">
        <v>7047</v>
      </c>
      <c r="AG62" s="171"/>
      <c r="AH62" s="253"/>
      <c r="AI62" s="171"/>
      <c r="AJ62" s="304"/>
      <c r="AK62" s="246" t="str">
        <f t="shared" ref="AK62:AK63" si="92">IF( SUM( AM62:BG62 ) = 0, 0, $AM$9 )</f>
        <v>Please complete all cells in row</v>
      </c>
      <c r="AL62" s="992"/>
      <c r="AM62" s="247">
        <f t="shared" ref="AM62:AT63" si="93" xml:space="preserve"> IF( ISNUMBER(F62), 0, 1 )</f>
        <v>1</v>
      </c>
      <c r="AN62" s="247">
        <f t="shared" si="93"/>
        <v>1</v>
      </c>
      <c r="AO62" s="247">
        <f t="shared" si="93"/>
        <v>1</v>
      </c>
      <c r="AP62" s="247">
        <f t="shared" si="93"/>
        <v>1</v>
      </c>
      <c r="AQ62" s="247">
        <f t="shared" si="93"/>
        <v>1</v>
      </c>
      <c r="AR62" s="247">
        <f t="shared" si="93"/>
        <v>1</v>
      </c>
      <c r="AS62" s="247">
        <f t="shared" si="93"/>
        <v>1</v>
      </c>
      <c r="AT62" s="247">
        <f t="shared" si="93"/>
        <v>1</v>
      </c>
      <c r="AU62" s="174"/>
      <c r="AV62" s="247">
        <f xml:space="preserve"> IF( ISNUMBER(S62), 0, 1 )</f>
        <v>1</v>
      </c>
      <c r="AW62" s="247">
        <f t="shared" ref="AW62:BC63" si="94" xml:space="preserve"> IF( ISNUMBER(T62), 0, 1 )</f>
        <v>1</v>
      </c>
      <c r="AX62" s="247">
        <f t="shared" si="94"/>
        <v>1</v>
      </c>
      <c r="AY62" s="247">
        <f t="shared" si="94"/>
        <v>1</v>
      </c>
      <c r="AZ62" s="247">
        <f t="shared" si="94"/>
        <v>1</v>
      </c>
      <c r="BA62" s="247">
        <f t="shared" si="94"/>
        <v>1</v>
      </c>
      <c r="BB62" s="247">
        <f t="shared" si="94"/>
        <v>1</v>
      </c>
      <c r="BC62" s="247">
        <f t="shared" si="94"/>
        <v>1</v>
      </c>
      <c r="BD62" s="174"/>
      <c r="BE62" s="174"/>
      <c r="BF62" s="174"/>
      <c r="BG62" s="174"/>
      <c r="BH62" s="322"/>
      <c r="BJ62" s="417" t="s">
        <v>7046</v>
      </c>
      <c r="BK62" s="313" t="s">
        <v>6110</v>
      </c>
      <c r="BL62" s="2126" t="s">
        <v>7048</v>
      </c>
      <c r="BM62" s="2126" t="s">
        <v>7049</v>
      </c>
      <c r="BN62" s="2126" t="s">
        <v>7050</v>
      </c>
      <c r="BO62" s="2126" t="s">
        <v>7051</v>
      </c>
      <c r="BP62" s="2126" t="s">
        <v>7052</v>
      </c>
      <c r="BQ62" s="2126" t="s">
        <v>7053</v>
      </c>
      <c r="BR62" s="2126" t="s">
        <v>7054</v>
      </c>
      <c r="BS62" s="2126" t="s">
        <v>7055</v>
      </c>
      <c r="BT62" s="2127" t="s">
        <v>7056</v>
      </c>
      <c r="BU62" s="2126" t="s">
        <v>7057</v>
      </c>
      <c r="BV62" s="2126" t="s">
        <v>7058</v>
      </c>
      <c r="BW62" s="2127" t="s">
        <v>7059</v>
      </c>
      <c r="BX62" s="2127" t="s">
        <v>7060</v>
      </c>
      <c r="BY62" s="2126" t="s">
        <v>7061</v>
      </c>
      <c r="BZ62" s="2126" t="s">
        <v>7062</v>
      </c>
      <c r="CA62" s="2126" t="s">
        <v>7063</v>
      </c>
      <c r="CB62" s="2126" t="s">
        <v>7064</v>
      </c>
      <c r="CC62" s="2126" t="s">
        <v>7065</v>
      </c>
      <c r="CD62" s="2126" t="s">
        <v>7066</v>
      </c>
      <c r="CE62" s="2126" t="s">
        <v>7067</v>
      </c>
      <c r="CF62" s="2126" t="s">
        <v>7068</v>
      </c>
      <c r="CG62" s="2127" t="s">
        <v>7069</v>
      </c>
      <c r="CH62" s="2129"/>
      <c r="CI62" s="2129"/>
      <c r="CJ62" s="2146"/>
    </row>
    <row r="63" spans="1:88" ht="15.75" customHeight="1">
      <c r="A63" s="171"/>
      <c r="B63" s="698" t="s">
        <v>7046</v>
      </c>
      <c r="C63" s="1928" t="s">
        <v>6125</v>
      </c>
      <c r="D63" s="286" t="s">
        <v>677</v>
      </c>
      <c r="E63" s="286">
        <v>3</v>
      </c>
      <c r="F63" s="2122"/>
      <c r="G63" s="2122"/>
      <c r="H63" s="2122"/>
      <c r="I63" s="2122"/>
      <c r="J63" s="2122"/>
      <c r="K63" s="2122"/>
      <c r="L63" s="2122"/>
      <c r="M63" s="2122"/>
      <c r="N63" s="2123">
        <f t="shared" si="86"/>
        <v>0</v>
      </c>
      <c r="O63" s="2122"/>
      <c r="P63" s="2122"/>
      <c r="Q63" s="2133">
        <f t="shared" si="87"/>
        <v>0</v>
      </c>
      <c r="R63" s="2133">
        <f t="shared" si="81"/>
        <v>0</v>
      </c>
      <c r="S63" s="2122"/>
      <c r="T63" s="2122"/>
      <c r="U63" s="2122"/>
      <c r="V63" s="2122"/>
      <c r="W63" s="2122"/>
      <c r="X63" s="2122"/>
      <c r="Y63" s="2122"/>
      <c r="Z63" s="2122"/>
      <c r="AA63" s="2124">
        <f t="shared" si="82"/>
        <v>0</v>
      </c>
      <c r="AB63" s="2125"/>
      <c r="AC63" s="2125"/>
      <c r="AD63" s="2499"/>
      <c r="AE63" s="308"/>
      <c r="AF63" s="252" t="s">
        <v>7070</v>
      </c>
      <c r="AG63" s="171"/>
      <c r="AH63" s="253"/>
      <c r="AI63" s="171"/>
      <c r="AJ63" s="304"/>
      <c r="AK63" s="246" t="str">
        <f t="shared" si="92"/>
        <v>Please complete all cells in row</v>
      </c>
      <c r="AL63" s="942"/>
      <c r="AM63" s="247">
        <f t="shared" si="93"/>
        <v>1</v>
      </c>
      <c r="AN63" s="247">
        <f t="shared" si="93"/>
        <v>1</v>
      </c>
      <c r="AO63" s="247">
        <f t="shared" si="93"/>
        <v>1</v>
      </c>
      <c r="AP63" s="247">
        <f t="shared" si="93"/>
        <v>1</v>
      </c>
      <c r="AQ63" s="247">
        <f t="shared" si="93"/>
        <v>1</v>
      </c>
      <c r="AR63" s="247">
        <f t="shared" si="93"/>
        <v>1</v>
      </c>
      <c r="AS63" s="247">
        <f t="shared" si="93"/>
        <v>1</v>
      </c>
      <c r="AT63" s="247">
        <f t="shared" si="93"/>
        <v>1</v>
      </c>
      <c r="AU63" s="174"/>
      <c r="AV63" s="247">
        <f t="shared" ref="AV63" si="95" xml:space="preserve"> IF( ISNUMBER(S63), 0, 1 )</f>
        <v>1</v>
      </c>
      <c r="AW63" s="247">
        <f t="shared" si="94"/>
        <v>1</v>
      </c>
      <c r="AX63" s="247">
        <f t="shared" si="94"/>
        <v>1</v>
      </c>
      <c r="AY63" s="247">
        <f t="shared" si="94"/>
        <v>1</v>
      </c>
      <c r="AZ63" s="247">
        <f t="shared" si="94"/>
        <v>1</v>
      </c>
      <c r="BA63" s="247">
        <f t="shared" si="94"/>
        <v>1</v>
      </c>
      <c r="BB63" s="247">
        <f t="shared" si="94"/>
        <v>1</v>
      </c>
      <c r="BC63" s="247">
        <f t="shared" si="94"/>
        <v>1</v>
      </c>
      <c r="BD63" s="174"/>
      <c r="BE63" s="174"/>
      <c r="BF63" s="174"/>
      <c r="BG63" s="174"/>
      <c r="BH63" s="322"/>
      <c r="BJ63" s="417" t="s">
        <v>7046</v>
      </c>
      <c r="BK63" s="313" t="s">
        <v>6125</v>
      </c>
      <c r="BL63" s="2126" t="s">
        <v>7071</v>
      </c>
      <c r="BM63" s="2126" t="s">
        <v>7072</v>
      </c>
      <c r="BN63" s="2126" t="s">
        <v>7073</v>
      </c>
      <c r="BO63" s="2126" t="s">
        <v>7074</v>
      </c>
      <c r="BP63" s="2126" t="s">
        <v>7075</v>
      </c>
      <c r="BQ63" s="2126" t="s">
        <v>7076</v>
      </c>
      <c r="BR63" s="2126" t="s">
        <v>7077</v>
      </c>
      <c r="BS63" s="2126" t="s">
        <v>7078</v>
      </c>
      <c r="BT63" s="2127" t="s">
        <v>7079</v>
      </c>
      <c r="BU63" s="2126" t="s">
        <v>7080</v>
      </c>
      <c r="BV63" s="2126" t="s">
        <v>7081</v>
      </c>
      <c r="BW63" s="2127" t="s">
        <v>7082</v>
      </c>
      <c r="BX63" s="2127" t="s">
        <v>7083</v>
      </c>
      <c r="BY63" s="2126" t="s">
        <v>7084</v>
      </c>
      <c r="BZ63" s="2126" t="s">
        <v>7085</v>
      </c>
      <c r="CA63" s="2126" t="s">
        <v>7086</v>
      </c>
      <c r="CB63" s="2126" t="s">
        <v>7087</v>
      </c>
      <c r="CC63" s="2126" t="s">
        <v>7088</v>
      </c>
      <c r="CD63" s="2126" t="s">
        <v>7089</v>
      </c>
      <c r="CE63" s="2126" t="s">
        <v>7090</v>
      </c>
      <c r="CF63" s="2126" t="s">
        <v>7091</v>
      </c>
      <c r="CG63" s="2127" t="s">
        <v>7092</v>
      </c>
      <c r="CH63" s="2129"/>
      <c r="CI63" s="2129"/>
      <c r="CJ63" s="2146"/>
    </row>
    <row r="64" spans="1:88" ht="15.75" customHeight="1">
      <c r="A64" s="171"/>
      <c r="B64" s="698" t="s">
        <v>7046</v>
      </c>
      <c r="C64" s="1928" t="s">
        <v>6140</v>
      </c>
      <c r="D64" s="286" t="s">
        <v>677</v>
      </c>
      <c r="E64" s="286">
        <v>3</v>
      </c>
      <c r="F64" s="2124">
        <f>IFERROR(SUM(F62:F63), 0)</f>
        <v>0</v>
      </c>
      <c r="G64" s="2124">
        <f t="shared" ref="G64:L64" si="96">IFERROR(SUM(G62:G63), 0)</f>
        <v>0</v>
      </c>
      <c r="H64" s="2124">
        <f t="shared" si="96"/>
        <v>0</v>
      </c>
      <c r="I64" s="2124">
        <f t="shared" si="96"/>
        <v>0</v>
      </c>
      <c r="J64" s="2124">
        <f t="shared" si="96"/>
        <v>0</v>
      </c>
      <c r="K64" s="2124">
        <f t="shared" si="96"/>
        <v>0</v>
      </c>
      <c r="L64" s="2124">
        <f t="shared" si="96"/>
        <v>0</v>
      </c>
      <c r="M64" s="2124">
        <f>IFERROR(SUM(M62:M63), 0)</f>
        <v>0</v>
      </c>
      <c r="N64" s="2123">
        <f t="shared" si="86"/>
        <v>0</v>
      </c>
      <c r="O64" s="2133">
        <f t="shared" ref="O64:P64" si="97">IFERROR(SUM(O62:O63), 0)</f>
        <v>0</v>
      </c>
      <c r="P64" s="2133">
        <f t="shared" si="97"/>
        <v>0</v>
      </c>
      <c r="Q64" s="2133">
        <f t="shared" si="87"/>
        <v>0</v>
      </c>
      <c r="R64" s="2133">
        <f t="shared" si="81"/>
        <v>0</v>
      </c>
      <c r="S64" s="2124">
        <f>IFERROR(SUM(S62:S63), 0)</f>
        <v>0</v>
      </c>
      <c r="T64" s="2124">
        <f t="shared" ref="T64:Z64" si="98">IFERROR(SUM(T62:T63), 0)</f>
        <v>0</v>
      </c>
      <c r="U64" s="2124">
        <f t="shared" si="98"/>
        <v>0</v>
      </c>
      <c r="V64" s="2124">
        <f t="shared" si="98"/>
        <v>0</v>
      </c>
      <c r="W64" s="2124">
        <f t="shared" si="98"/>
        <v>0</v>
      </c>
      <c r="X64" s="2124">
        <f t="shared" si="98"/>
        <v>0</v>
      </c>
      <c r="Y64" s="2124">
        <f t="shared" si="98"/>
        <v>0</v>
      </c>
      <c r="Z64" s="2124">
        <f t="shared" si="98"/>
        <v>0</v>
      </c>
      <c r="AA64" s="2124">
        <f t="shared" si="82"/>
        <v>0</v>
      </c>
      <c r="AB64" s="2125"/>
      <c r="AC64" s="2125"/>
      <c r="AD64" s="2499"/>
      <c r="AE64" s="308"/>
      <c r="AF64" s="252" t="s">
        <v>7093</v>
      </c>
      <c r="AG64" s="171"/>
      <c r="AH64" s="253"/>
      <c r="AI64" s="171"/>
      <c r="AJ64" s="304"/>
      <c r="AL64" s="30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322"/>
      <c r="BJ64" s="417" t="s">
        <v>7046</v>
      </c>
      <c r="BK64" s="313" t="s">
        <v>6140</v>
      </c>
      <c r="BL64" s="2127" t="s">
        <v>7094</v>
      </c>
      <c r="BM64" s="2127" t="s">
        <v>7095</v>
      </c>
      <c r="BN64" s="2127" t="s">
        <v>7096</v>
      </c>
      <c r="BO64" s="2127" t="s">
        <v>7097</v>
      </c>
      <c r="BP64" s="2127" t="s">
        <v>7098</v>
      </c>
      <c r="BQ64" s="2127" t="s">
        <v>7099</v>
      </c>
      <c r="BR64" s="2127" t="s">
        <v>7100</v>
      </c>
      <c r="BS64" s="2127" t="s">
        <v>7101</v>
      </c>
      <c r="BT64" s="2127" t="s">
        <v>7102</v>
      </c>
      <c r="BU64" s="2127" t="s">
        <v>7103</v>
      </c>
      <c r="BV64" s="2127" t="s">
        <v>7104</v>
      </c>
      <c r="BW64" s="2127" t="s">
        <v>7105</v>
      </c>
      <c r="BX64" s="2127" t="s">
        <v>7106</v>
      </c>
      <c r="BY64" s="2127" t="s">
        <v>7107</v>
      </c>
      <c r="BZ64" s="2127" t="s">
        <v>7108</v>
      </c>
      <c r="CA64" s="2127" t="s">
        <v>7109</v>
      </c>
      <c r="CB64" s="2127" t="s">
        <v>7110</v>
      </c>
      <c r="CC64" s="2127" t="s">
        <v>7111</v>
      </c>
      <c r="CD64" s="2127" t="s">
        <v>7112</v>
      </c>
      <c r="CE64" s="2127" t="s">
        <v>7113</v>
      </c>
      <c r="CF64" s="2127" t="s">
        <v>7114</v>
      </c>
      <c r="CG64" s="2127" t="s">
        <v>7115</v>
      </c>
      <c r="CH64" s="2129"/>
      <c r="CI64" s="2129"/>
      <c r="CJ64" s="2146"/>
    </row>
    <row r="65" spans="1:88" ht="15.75" customHeight="1">
      <c r="A65" s="171"/>
      <c r="B65" s="698" t="s">
        <v>7116</v>
      </c>
      <c r="C65" s="1928" t="s">
        <v>6110</v>
      </c>
      <c r="D65" s="286" t="s">
        <v>677</v>
      </c>
      <c r="E65" s="286">
        <v>3</v>
      </c>
      <c r="F65" s="2122"/>
      <c r="G65" s="2122"/>
      <c r="H65" s="2122"/>
      <c r="I65" s="2122"/>
      <c r="J65" s="2122"/>
      <c r="K65" s="2122"/>
      <c r="L65" s="2122"/>
      <c r="M65" s="2122"/>
      <c r="N65" s="2123">
        <f t="shared" si="86"/>
        <v>0</v>
      </c>
      <c r="O65" s="2122"/>
      <c r="P65" s="2122"/>
      <c r="Q65" s="2133">
        <f t="shared" si="87"/>
        <v>0</v>
      </c>
      <c r="R65" s="2133">
        <f t="shared" si="81"/>
        <v>0</v>
      </c>
      <c r="S65" s="2122"/>
      <c r="T65" s="2122"/>
      <c r="U65" s="2122"/>
      <c r="V65" s="2122"/>
      <c r="W65" s="2122"/>
      <c r="X65" s="2122"/>
      <c r="Y65" s="2122"/>
      <c r="Z65" s="2122"/>
      <c r="AA65" s="2124">
        <f t="shared" si="82"/>
        <v>0</v>
      </c>
      <c r="AB65" s="2125"/>
      <c r="AC65" s="2125"/>
      <c r="AD65" s="2499"/>
      <c r="AE65" s="308"/>
      <c r="AF65" s="252" t="s">
        <v>7117</v>
      </c>
      <c r="AG65" s="171"/>
      <c r="AH65" s="253"/>
      <c r="AI65" s="171"/>
      <c r="AJ65" s="304"/>
      <c r="AK65" s="246" t="str">
        <f t="shared" ref="AK65:AK106" si="99">IF( SUM( AM65:BG65 ) = 0, 0, $AM$9 )</f>
        <v>Please complete all cells in row</v>
      </c>
      <c r="AL65" s="992"/>
      <c r="AM65" s="247">
        <f t="shared" ref="AM65:AT66" si="100" xml:space="preserve"> IF( ISNUMBER(F65), 0, 1 )</f>
        <v>1</v>
      </c>
      <c r="AN65" s="247">
        <f t="shared" si="100"/>
        <v>1</v>
      </c>
      <c r="AO65" s="247">
        <f t="shared" si="100"/>
        <v>1</v>
      </c>
      <c r="AP65" s="247">
        <f t="shared" si="100"/>
        <v>1</v>
      </c>
      <c r="AQ65" s="247">
        <f t="shared" si="100"/>
        <v>1</v>
      </c>
      <c r="AR65" s="247">
        <f t="shared" si="100"/>
        <v>1</v>
      </c>
      <c r="AS65" s="247">
        <f t="shared" si="100"/>
        <v>1</v>
      </c>
      <c r="AT65" s="247">
        <f t="shared" si="100"/>
        <v>1</v>
      </c>
      <c r="AU65" s="174"/>
      <c r="AV65" s="247">
        <f xml:space="preserve"> IF( ISNUMBER(S65), 0, 1 )</f>
        <v>1</v>
      </c>
      <c r="AW65" s="247">
        <f t="shared" ref="AW65:BC66" si="101" xml:space="preserve"> IF( ISNUMBER(T65), 0, 1 )</f>
        <v>1</v>
      </c>
      <c r="AX65" s="247">
        <f t="shared" si="101"/>
        <v>1</v>
      </c>
      <c r="AY65" s="247">
        <f t="shared" si="101"/>
        <v>1</v>
      </c>
      <c r="AZ65" s="247">
        <f t="shared" si="101"/>
        <v>1</v>
      </c>
      <c r="BA65" s="247">
        <f t="shared" si="101"/>
        <v>1</v>
      </c>
      <c r="BB65" s="247">
        <f t="shared" si="101"/>
        <v>1</v>
      </c>
      <c r="BC65" s="247">
        <f t="shared" si="101"/>
        <v>1</v>
      </c>
      <c r="BD65" s="174"/>
      <c r="BE65" s="174"/>
      <c r="BF65" s="174"/>
      <c r="BG65" s="174"/>
      <c r="BH65" s="322"/>
      <c r="BJ65" s="417" t="s">
        <v>7116</v>
      </c>
      <c r="BK65" s="313" t="s">
        <v>6110</v>
      </c>
      <c r="BL65" s="2126" t="s">
        <v>7118</v>
      </c>
      <c r="BM65" s="2126" t="s">
        <v>7119</v>
      </c>
      <c r="BN65" s="2126" t="s">
        <v>7120</v>
      </c>
      <c r="BO65" s="2126" t="s">
        <v>7121</v>
      </c>
      <c r="BP65" s="2126" t="s">
        <v>7122</v>
      </c>
      <c r="BQ65" s="2126" t="s">
        <v>7123</v>
      </c>
      <c r="BR65" s="2126" t="s">
        <v>7124</v>
      </c>
      <c r="BS65" s="2126" t="s">
        <v>7125</v>
      </c>
      <c r="BT65" s="2127" t="s">
        <v>7126</v>
      </c>
      <c r="BU65" s="2126" t="s">
        <v>7127</v>
      </c>
      <c r="BV65" s="2126" t="s">
        <v>7128</v>
      </c>
      <c r="BW65" s="2127" t="s">
        <v>7129</v>
      </c>
      <c r="BX65" s="2127" t="s">
        <v>7130</v>
      </c>
      <c r="BY65" s="2126" t="s">
        <v>7131</v>
      </c>
      <c r="BZ65" s="2126" t="s">
        <v>7132</v>
      </c>
      <c r="CA65" s="2126" t="s">
        <v>7133</v>
      </c>
      <c r="CB65" s="2126" t="s">
        <v>7134</v>
      </c>
      <c r="CC65" s="2126" t="s">
        <v>7135</v>
      </c>
      <c r="CD65" s="2126" t="s">
        <v>7136</v>
      </c>
      <c r="CE65" s="2126" t="s">
        <v>7137</v>
      </c>
      <c r="CF65" s="2126" t="s">
        <v>7138</v>
      </c>
      <c r="CG65" s="2127" t="s">
        <v>7139</v>
      </c>
      <c r="CH65" s="2129"/>
      <c r="CI65" s="2129"/>
      <c r="CJ65" s="2146"/>
    </row>
    <row r="66" spans="1:88" ht="15.75" customHeight="1">
      <c r="A66" s="171"/>
      <c r="B66" s="698" t="s">
        <v>7116</v>
      </c>
      <c r="C66" s="1928" t="s">
        <v>6125</v>
      </c>
      <c r="D66" s="286" t="s">
        <v>677</v>
      </c>
      <c r="E66" s="286">
        <v>3</v>
      </c>
      <c r="F66" s="2122"/>
      <c r="G66" s="2122"/>
      <c r="H66" s="2122"/>
      <c r="I66" s="2122"/>
      <c r="J66" s="2122"/>
      <c r="K66" s="2122"/>
      <c r="L66" s="2122"/>
      <c r="M66" s="2122"/>
      <c r="N66" s="2123">
        <f t="shared" si="86"/>
        <v>0</v>
      </c>
      <c r="O66" s="2122"/>
      <c r="P66" s="2122"/>
      <c r="Q66" s="2133">
        <f t="shared" si="87"/>
        <v>0</v>
      </c>
      <c r="R66" s="2133">
        <f t="shared" si="81"/>
        <v>0</v>
      </c>
      <c r="S66" s="2122"/>
      <c r="T66" s="2122"/>
      <c r="U66" s="2122"/>
      <c r="V66" s="2122"/>
      <c r="W66" s="2122"/>
      <c r="X66" s="2122"/>
      <c r="Y66" s="2122"/>
      <c r="Z66" s="2122"/>
      <c r="AA66" s="2124">
        <f t="shared" si="82"/>
        <v>0</v>
      </c>
      <c r="AB66" s="2125"/>
      <c r="AC66" s="2125"/>
      <c r="AD66" s="2499"/>
      <c r="AE66" s="308"/>
      <c r="AF66" s="252" t="s">
        <v>7140</v>
      </c>
      <c r="AG66" s="171"/>
      <c r="AH66" s="253"/>
      <c r="AI66" s="171"/>
      <c r="AJ66" s="304"/>
      <c r="AK66" s="246" t="str">
        <f t="shared" si="99"/>
        <v>Please complete all cells in row</v>
      </c>
      <c r="AL66" s="942"/>
      <c r="AM66" s="247">
        <f t="shared" si="100"/>
        <v>1</v>
      </c>
      <c r="AN66" s="247">
        <f t="shared" si="100"/>
        <v>1</v>
      </c>
      <c r="AO66" s="247">
        <f t="shared" si="100"/>
        <v>1</v>
      </c>
      <c r="AP66" s="247">
        <f t="shared" si="100"/>
        <v>1</v>
      </c>
      <c r="AQ66" s="247">
        <f t="shared" si="100"/>
        <v>1</v>
      </c>
      <c r="AR66" s="247">
        <f t="shared" si="100"/>
        <v>1</v>
      </c>
      <c r="AS66" s="247">
        <f t="shared" si="100"/>
        <v>1</v>
      </c>
      <c r="AT66" s="247">
        <f t="shared" si="100"/>
        <v>1</v>
      </c>
      <c r="AU66" s="174"/>
      <c r="AV66" s="247">
        <f t="shared" ref="AV66" si="102" xml:space="preserve"> IF( ISNUMBER(S66), 0, 1 )</f>
        <v>1</v>
      </c>
      <c r="AW66" s="247">
        <f t="shared" si="101"/>
        <v>1</v>
      </c>
      <c r="AX66" s="247">
        <f t="shared" si="101"/>
        <v>1</v>
      </c>
      <c r="AY66" s="247">
        <f t="shared" si="101"/>
        <v>1</v>
      </c>
      <c r="AZ66" s="247">
        <f t="shared" si="101"/>
        <v>1</v>
      </c>
      <c r="BA66" s="247">
        <f t="shared" si="101"/>
        <v>1</v>
      </c>
      <c r="BB66" s="247">
        <f t="shared" si="101"/>
        <v>1</v>
      </c>
      <c r="BC66" s="247">
        <f t="shared" si="101"/>
        <v>1</v>
      </c>
      <c r="BD66" s="174"/>
      <c r="BE66" s="174"/>
      <c r="BF66" s="174"/>
      <c r="BG66" s="174"/>
      <c r="BH66" s="322"/>
      <c r="BJ66" s="417" t="s">
        <v>7116</v>
      </c>
      <c r="BK66" s="313" t="s">
        <v>6125</v>
      </c>
      <c r="BL66" s="2126" t="s">
        <v>7141</v>
      </c>
      <c r="BM66" s="2126" t="s">
        <v>7142</v>
      </c>
      <c r="BN66" s="2126" t="s">
        <v>7143</v>
      </c>
      <c r="BO66" s="2126" t="s">
        <v>7144</v>
      </c>
      <c r="BP66" s="2126" t="s">
        <v>7145</v>
      </c>
      <c r="BQ66" s="2126" t="s">
        <v>7146</v>
      </c>
      <c r="BR66" s="2126" t="s">
        <v>7147</v>
      </c>
      <c r="BS66" s="2126" t="s">
        <v>7148</v>
      </c>
      <c r="BT66" s="2127" t="s">
        <v>7149</v>
      </c>
      <c r="BU66" s="2126" t="s">
        <v>7150</v>
      </c>
      <c r="BV66" s="2126" t="s">
        <v>7151</v>
      </c>
      <c r="BW66" s="2127" t="s">
        <v>7152</v>
      </c>
      <c r="BX66" s="2127" t="s">
        <v>7153</v>
      </c>
      <c r="BY66" s="2126" t="s">
        <v>7154</v>
      </c>
      <c r="BZ66" s="2126" t="s">
        <v>7155</v>
      </c>
      <c r="CA66" s="2126" t="s">
        <v>7156</v>
      </c>
      <c r="CB66" s="2126" t="s">
        <v>7157</v>
      </c>
      <c r="CC66" s="2126" t="s">
        <v>7158</v>
      </c>
      <c r="CD66" s="2126" t="s">
        <v>7159</v>
      </c>
      <c r="CE66" s="2126" t="s">
        <v>7160</v>
      </c>
      <c r="CF66" s="2126" t="s">
        <v>7161</v>
      </c>
      <c r="CG66" s="2127" t="s">
        <v>7162</v>
      </c>
      <c r="CH66" s="2129"/>
      <c r="CI66" s="2129"/>
      <c r="CJ66" s="2146"/>
    </row>
    <row r="67" spans="1:88" ht="15.75" customHeight="1">
      <c r="A67" s="171"/>
      <c r="B67" s="698" t="s">
        <v>7116</v>
      </c>
      <c r="C67" s="1928" t="s">
        <v>6140</v>
      </c>
      <c r="D67" s="286" t="s">
        <v>677</v>
      </c>
      <c r="E67" s="286">
        <v>3</v>
      </c>
      <c r="F67" s="2124">
        <f>IFERROR(SUM(F65:F66), 0)</f>
        <v>0</v>
      </c>
      <c r="G67" s="2124">
        <f t="shared" ref="G67:L67" si="103">IFERROR(SUM(G65:G66), 0)</f>
        <v>0</v>
      </c>
      <c r="H67" s="2124">
        <f t="shared" si="103"/>
        <v>0</v>
      </c>
      <c r="I67" s="2124">
        <f t="shared" si="103"/>
        <v>0</v>
      </c>
      <c r="J67" s="2124">
        <f t="shared" si="103"/>
        <v>0</v>
      </c>
      <c r="K67" s="2124">
        <f t="shared" si="103"/>
        <v>0</v>
      </c>
      <c r="L67" s="2124">
        <f t="shared" si="103"/>
        <v>0</v>
      </c>
      <c r="M67" s="2124">
        <f>IFERROR(SUM(M65:M66), 0)</f>
        <v>0</v>
      </c>
      <c r="N67" s="2123">
        <f t="shared" si="86"/>
        <v>0</v>
      </c>
      <c r="O67" s="2133">
        <f t="shared" ref="O67:P67" si="104">IFERROR(SUM(O65:O66), 0)</f>
        <v>0</v>
      </c>
      <c r="P67" s="2133">
        <f t="shared" si="104"/>
        <v>0</v>
      </c>
      <c r="Q67" s="2133">
        <f t="shared" si="87"/>
        <v>0</v>
      </c>
      <c r="R67" s="2133">
        <f t="shared" si="81"/>
        <v>0</v>
      </c>
      <c r="S67" s="2124">
        <f>IFERROR(SUM(S65:S66), 0)</f>
        <v>0</v>
      </c>
      <c r="T67" s="2124">
        <f t="shared" ref="T67:Z67" si="105">IFERROR(SUM(T65:T66), 0)</f>
        <v>0</v>
      </c>
      <c r="U67" s="2124">
        <f t="shared" si="105"/>
        <v>0</v>
      </c>
      <c r="V67" s="2124">
        <f t="shared" si="105"/>
        <v>0</v>
      </c>
      <c r="W67" s="2124">
        <f t="shared" si="105"/>
        <v>0</v>
      </c>
      <c r="X67" s="2124">
        <f t="shared" si="105"/>
        <v>0</v>
      </c>
      <c r="Y67" s="2124">
        <f t="shared" si="105"/>
        <v>0</v>
      </c>
      <c r="Z67" s="2124">
        <f t="shared" si="105"/>
        <v>0</v>
      </c>
      <c r="AA67" s="2124">
        <f>IFERROR(SUM(S67:Z67), 0)</f>
        <v>0</v>
      </c>
      <c r="AB67" s="2122"/>
      <c r="AC67" s="2122"/>
      <c r="AD67" s="2130"/>
      <c r="AE67" s="308"/>
      <c r="AF67" s="252" t="s">
        <v>7163</v>
      </c>
      <c r="AG67" s="171"/>
      <c r="AH67" s="253"/>
      <c r="AI67" s="171"/>
      <c r="AJ67" s="304"/>
      <c r="AK67" s="246" t="str">
        <f t="shared" si="99"/>
        <v>Please complete all cells in row</v>
      </c>
      <c r="AL67" s="992"/>
      <c r="AM67" s="174"/>
      <c r="AN67" s="174"/>
      <c r="AO67" s="174"/>
      <c r="AP67" s="174"/>
      <c r="AQ67" s="174"/>
      <c r="AR67" s="174"/>
      <c r="AS67" s="174"/>
      <c r="AT67" s="174"/>
      <c r="AU67" s="174"/>
      <c r="AV67" s="174"/>
      <c r="AW67" s="174"/>
      <c r="AX67" s="174"/>
      <c r="AY67" s="174"/>
      <c r="AZ67" s="174"/>
      <c r="BA67" s="174"/>
      <c r="BB67" s="174"/>
      <c r="BC67" s="174"/>
      <c r="BD67" s="174"/>
      <c r="BE67" s="247">
        <f t="shared" ref="BE67:BG67" si="106" xml:space="preserve"> IF( ISNUMBER(AB67), 0, 1 )</f>
        <v>1</v>
      </c>
      <c r="BF67" s="247">
        <f t="shared" si="106"/>
        <v>1</v>
      </c>
      <c r="BG67" s="247">
        <f t="shared" si="106"/>
        <v>1</v>
      </c>
      <c r="BH67" s="322"/>
      <c r="BJ67" s="417" t="s">
        <v>7116</v>
      </c>
      <c r="BK67" s="313" t="s">
        <v>6140</v>
      </c>
      <c r="BL67" s="2127" t="s">
        <v>7164</v>
      </c>
      <c r="BM67" s="2127" t="s">
        <v>7165</v>
      </c>
      <c r="BN67" s="2127" t="s">
        <v>7166</v>
      </c>
      <c r="BO67" s="2127" t="s">
        <v>7167</v>
      </c>
      <c r="BP67" s="2127" t="s">
        <v>7168</v>
      </c>
      <c r="BQ67" s="2127" t="s">
        <v>7169</v>
      </c>
      <c r="BR67" s="2127" t="s">
        <v>7170</v>
      </c>
      <c r="BS67" s="2127" t="s">
        <v>7171</v>
      </c>
      <c r="BT67" s="2127" t="s">
        <v>7172</v>
      </c>
      <c r="BU67" s="2127" t="s">
        <v>7173</v>
      </c>
      <c r="BV67" s="2127" t="s">
        <v>7174</v>
      </c>
      <c r="BW67" s="2127" t="s">
        <v>7175</v>
      </c>
      <c r="BX67" s="2127" t="s">
        <v>7176</v>
      </c>
      <c r="BY67" s="2127" t="s">
        <v>7177</v>
      </c>
      <c r="BZ67" s="2127" t="s">
        <v>7178</v>
      </c>
      <c r="CA67" s="2127" t="s">
        <v>7179</v>
      </c>
      <c r="CB67" s="2127" t="s">
        <v>7180</v>
      </c>
      <c r="CC67" s="2127" t="s">
        <v>7181</v>
      </c>
      <c r="CD67" s="2127" t="s">
        <v>7182</v>
      </c>
      <c r="CE67" s="2127" t="s">
        <v>7183</v>
      </c>
      <c r="CF67" s="2127" t="s">
        <v>7184</v>
      </c>
      <c r="CG67" s="2127" t="s">
        <v>7185</v>
      </c>
      <c r="CH67" s="2128" t="s">
        <v>7186</v>
      </c>
      <c r="CI67" s="2128" t="s">
        <v>7187</v>
      </c>
      <c r="CJ67" s="2131" t="s">
        <v>7188</v>
      </c>
    </row>
    <row r="68" spans="1:88" ht="15.75" customHeight="1">
      <c r="A68" s="171"/>
      <c r="B68" s="698" t="s">
        <v>7189</v>
      </c>
      <c r="C68" s="1928" t="s">
        <v>6110</v>
      </c>
      <c r="D68" s="286" t="s">
        <v>677</v>
      </c>
      <c r="E68" s="286">
        <v>3</v>
      </c>
      <c r="F68" s="2122"/>
      <c r="G68" s="2122"/>
      <c r="H68" s="2122"/>
      <c r="I68" s="2122"/>
      <c r="J68" s="2122"/>
      <c r="K68" s="2122"/>
      <c r="L68" s="2122"/>
      <c r="M68" s="2122"/>
      <c r="N68" s="2123">
        <f t="shared" si="86"/>
        <v>0</v>
      </c>
      <c r="O68" s="2122"/>
      <c r="P68" s="2122"/>
      <c r="Q68" s="2133">
        <f t="shared" si="87"/>
        <v>0</v>
      </c>
      <c r="R68" s="2133">
        <f t="shared" si="81"/>
        <v>0</v>
      </c>
      <c r="S68" s="2125"/>
      <c r="T68" s="2125"/>
      <c r="U68" s="2125"/>
      <c r="V68" s="2125"/>
      <c r="W68" s="2125"/>
      <c r="X68" s="2125"/>
      <c r="Y68" s="2125"/>
      <c r="Z68" s="2125"/>
      <c r="AA68" s="2125"/>
      <c r="AB68" s="2125"/>
      <c r="AC68" s="2125"/>
      <c r="AD68" s="2499"/>
      <c r="AE68" s="308"/>
      <c r="AF68" s="252" t="s">
        <v>7190</v>
      </c>
      <c r="AG68" s="171"/>
      <c r="AH68" s="253"/>
      <c r="AI68" s="171"/>
      <c r="AJ68" s="304"/>
      <c r="AK68" s="246" t="str">
        <f t="shared" si="99"/>
        <v>Please complete all cells in row</v>
      </c>
      <c r="AL68" s="304"/>
      <c r="AM68" s="247">
        <f t="shared" ref="AM68:AT69" si="107" xml:space="preserve"> IF( ISNUMBER(F68), 0, 1 )</f>
        <v>1</v>
      </c>
      <c r="AN68" s="247">
        <f t="shared" si="107"/>
        <v>1</v>
      </c>
      <c r="AO68" s="247">
        <f t="shared" si="107"/>
        <v>1</v>
      </c>
      <c r="AP68" s="247">
        <f t="shared" si="107"/>
        <v>1</v>
      </c>
      <c r="AQ68" s="247">
        <f t="shared" si="107"/>
        <v>1</v>
      </c>
      <c r="AR68" s="247">
        <f t="shared" si="107"/>
        <v>1</v>
      </c>
      <c r="AS68" s="247">
        <f t="shared" si="107"/>
        <v>1</v>
      </c>
      <c r="AT68" s="247">
        <f t="shared" si="107"/>
        <v>1</v>
      </c>
      <c r="AU68" s="174"/>
      <c r="AV68" s="174"/>
      <c r="AW68" s="174"/>
      <c r="AX68" s="174"/>
      <c r="AY68" s="174"/>
      <c r="AZ68" s="174"/>
      <c r="BA68" s="174"/>
      <c r="BB68" s="174"/>
      <c r="BC68" s="174"/>
      <c r="BD68" s="174"/>
      <c r="BE68" s="174"/>
      <c r="BF68" s="174"/>
      <c r="BG68" s="174"/>
      <c r="BH68" s="322"/>
      <c r="BJ68" s="417" t="s">
        <v>7189</v>
      </c>
      <c r="BK68" s="313" t="s">
        <v>6110</v>
      </c>
      <c r="BL68" s="2126" t="s">
        <v>7191</v>
      </c>
      <c r="BM68" s="2126" t="s">
        <v>7192</v>
      </c>
      <c r="BN68" s="2126" t="s">
        <v>7193</v>
      </c>
      <c r="BO68" s="2126" t="s">
        <v>7194</v>
      </c>
      <c r="BP68" s="2126" t="s">
        <v>7195</v>
      </c>
      <c r="BQ68" s="2126" t="s">
        <v>7196</v>
      </c>
      <c r="BR68" s="2126" t="s">
        <v>7197</v>
      </c>
      <c r="BS68" s="2126" t="s">
        <v>7198</v>
      </c>
      <c r="BT68" s="2127" t="s">
        <v>7199</v>
      </c>
      <c r="BU68" s="2126" t="s">
        <v>7200</v>
      </c>
      <c r="BV68" s="2126" t="s">
        <v>7201</v>
      </c>
      <c r="BW68" s="2127" t="s">
        <v>7202</v>
      </c>
      <c r="BX68" s="2127" t="s">
        <v>7203</v>
      </c>
      <c r="BY68" s="2129"/>
      <c r="BZ68" s="2129"/>
      <c r="CA68" s="2129"/>
      <c r="CB68" s="2129"/>
      <c r="CC68" s="2129"/>
      <c r="CD68" s="2129"/>
      <c r="CE68" s="2129"/>
      <c r="CF68" s="2129"/>
      <c r="CG68" s="2129"/>
      <c r="CH68" s="2129"/>
      <c r="CI68" s="2129"/>
      <c r="CJ68" s="2146"/>
    </row>
    <row r="69" spans="1:88" ht="15.75" customHeight="1">
      <c r="A69" s="171"/>
      <c r="B69" s="698" t="s">
        <v>7189</v>
      </c>
      <c r="C69" s="1928" t="s">
        <v>6125</v>
      </c>
      <c r="D69" s="286" t="s">
        <v>677</v>
      </c>
      <c r="E69" s="286">
        <v>3</v>
      </c>
      <c r="F69" s="2122"/>
      <c r="G69" s="2122"/>
      <c r="H69" s="2122"/>
      <c r="I69" s="2122"/>
      <c r="J69" s="2122"/>
      <c r="K69" s="2122"/>
      <c r="L69" s="2122"/>
      <c r="M69" s="2122"/>
      <c r="N69" s="2123">
        <f t="shared" si="86"/>
        <v>0</v>
      </c>
      <c r="O69" s="2122"/>
      <c r="P69" s="2122"/>
      <c r="Q69" s="2133">
        <f t="shared" si="87"/>
        <v>0</v>
      </c>
      <c r="R69" s="2133">
        <f t="shared" si="81"/>
        <v>0</v>
      </c>
      <c r="S69" s="2125"/>
      <c r="T69" s="2125"/>
      <c r="U69" s="2125"/>
      <c r="V69" s="2125"/>
      <c r="W69" s="2125"/>
      <c r="X69" s="2125"/>
      <c r="Y69" s="2125"/>
      <c r="Z69" s="2125"/>
      <c r="AA69" s="2125"/>
      <c r="AB69" s="2125"/>
      <c r="AC69" s="2125"/>
      <c r="AD69" s="2499"/>
      <c r="AE69" s="308"/>
      <c r="AF69" s="252" t="s">
        <v>7204</v>
      </c>
      <c r="AG69" s="171"/>
      <c r="AH69" s="253"/>
      <c r="AI69" s="171"/>
      <c r="AJ69" s="304"/>
      <c r="AK69" s="246" t="str">
        <f t="shared" si="99"/>
        <v>Please complete all cells in row</v>
      </c>
      <c r="AL69" s="304"/>
      <c r="AM69" s="247">
        <f t="shared" si="107"/>
        <v>1</v>
      </c>
      <c r="AN69" s="247">
        <f t="shared" si="107"/>
        <v>1</v>
      </c>
      <c r="AO69" s="247">
        <f t="shared" si="107"/>
        <v>1</v>
      </c>
      <c r="AP69" s="247">
        <f t="shared" si="107"/>
        <v>1</v>
      </c>
      <c r="AQ69" s="247">
        <f t="shared" si="107"/>
        <v>1</v>
      </c>
      <c r="AR69" s="247">
        <f t="shared" si="107"/>
        <v>1</v>
      </c>
      <c r="AS69" s="247">
        <f t="shared" si="107"/>
        <v>1</v>
      </c>
      <c r="AT69" s="247">
        <f t="shared" si="107"/>
        <v>1</v>
      </c>
      <c r="AU69" s="174"/>
      <c r="AV69" s="174"/>
      <c r="AW69" s="174"/>
      <c r="AX69" s="174"/>
      <c r="AY69" s="174"/>
      <c r="AZ69" s="174"/>
      <c r="BA69" s="174"/>
      <c r="BB69" s="174"/>
      <c r="BC69" s="174"/>
      <c r="BD69" s="174"/>
      <c r="BE69" s="174"/>
      <c r="BF69" s="174"/>
      <c r="BG69" s="174"/>
      <c r="BH69" s="322"/>
      <c r="BJ69" s="417" t="s">
        <v>7189</v>
      </c>
      <c r="BK69" s="313" t="s">
        <v>6125</v>
      </c>
      <c r="BL69" s="2126" t="s">
        <v>7205</v>
      </c>
      <c r="BM69" s="2126" t="s">
        <v>7206</v>
      </c>
      <c r="BN69" s="2126" t="s">
        <v>7207</v>
      </c>
      <c r="BO69" s="2126" t="s">
        <v>7208</v>
      </c>
      <c r="BP69" s="2126" t="s">
        <v>7209</v>
      </c>
      <c r="BQ69" s="2126" t="s">
        <v>7210</v>
      </c>
      <c r="BR69" s="2126" t="s">
        <v>7211</v>
      </c>
      <c r="BS69" s="2126" t="s">
        <v>7212</v>
      </c>
      <c r="BT69" s="2127" t="s">
        <v>7213</v>
      </c>
      <c r="BU69" s="2126" t="s">
        <v>7214</v>
      </c>
      <c r="BV69" s="2126" t="s">
        <v>7215</v>
      </c>
      <c r="BW69" s="2127" t="s">
        <v>7216</v>
      </c>
      <c r="BX69" s="2127" t="s">
        <v>7217</v>
      </c>
      <c r="BY69" s="2129"/>
      <c r="BZ69" s="2129"/>
      <c r="CA69" s="2129"/>
      <c r="CB69" s="2129"/>
      <c r="CC69" s="2129"/>
      <c r="CD69" s="2129"/>
      <c r="CE69" s="2129"/>
      <c r="CF69" s="2129"/>
      <c r="CG69" s="2129"/>
      <c r="CH69" s="2129"/>
      <c r="CI69" s="2129"/>
      <c r="CJ69" s="2146"/>
    </row>
    <row r="70" spans="1:88" ht="15.75" customHeight="1">
      <c r="A70" s="171"/>
      <c r="B70" s="698" t="s">
        <v>7189</v>
      </c>
      <c r="C70" s="1928" t="s">
        <v>6140</v>
      </c>
      <c r="D70" s="286" t="s">
        <v>677</v>
      </c>
      <c r="E70" s="286">
        <v>3</v>
      </c>
      <c r="F70" s="2124">
        <f>IFERROR(SUM(F68:F69), 0)</f>
        <v>0</v>
      </c>
      <c r="G70" s="2124">
        <f t="shared" ref="G70:L70" si="108">IFERROR(SUM(G68:G69), 0)</f>
        <v>0</v>
      </c>
      <c r="H70" s="2124">
        <f t="shared" si="108"/>
        <v>0</v>
      </c>
      <c r="I70" s="2124">
        <f t="shared" si="108"/>
        <v>0</v>
      </c>
      <c r="J70" s="2124">
        <f t="shared" si="108"/>
        <v>0</v>
      </c>
      <c r="K70" s="2124">
        <f t="shared" si="108"/>
        <v>0</v>
      </c>
      <c r="L70" s="2124">
        <f t="shared" si="108"/>
        <v>0</v>
      </c>
      <c r="M70" s="2124">
        <f>IFERROR(SUM(M68:M69), 0)</f>
        <v>0</v>
      </c>
      <c r="N70" s="2123">
        <f t="shared" si="86"/>
        <v>0</v>
      </c>
      <c r="O70" s="2133">
        <f t="shared" ref="O70:P70" si="109">IFERROR(SUM(O68:O69), 0)</f>
        <v>0</v>
      </c>
      <c r="P70" s="2133">
        <f t="shared" si="109"/>
        <v>0</v>
      </c>
      <c r="Q70" s="2133">
        <f t="shared" si="87"/>
        <v>0</v>
      </c>
      <c r="R70" s="2133">
        <f t="shared" si="81"/>
        <v>0</v>
      </c>
      <c r="S70" s="2125"/>
      <c r="T70" s="2125"/>
      <c r="U70" s="2125"/>
      <c r="V70" s="2125"/>
      <c r="W70" s="2125"/>
      <c r="X70" s="2125"/>
      <c r="Y70" s="2125"/>
      <c r="Z70" s="2125"/>
      <c r="AA70" s="2125"/>
      <c r="AB70" s="2122"/>
      <c r="AC70" s="2122"/>
      <c r="AD70" s="2130"/>
      <c r="AE70" s="308"/>
      <c r="AF70" s="252" t="s">
        <v>7218</v>
      </c>
      <c r="AG70" s="171"/>
      <c r="AH70" s="253"/>
      <c r="AI70" s="171"/>
      <c r="AJ70" s="304"/>
      <c r="AK70" s="246" t="str">
        <f t="shared" si="99"/>
        <v>Please complete all cells in row</v>
      </c>
      <c r="AL70" s="992"/>
      <c r="AM70" s="174"/>
      <c r="AN70" s="174"/>
      <c r="AO70" s="174"/>
      <c r="AP70" s="174"/>
      <c r="AQ70" s="174"/>
      <c r="AR70" s="174"/>
      <c r="AS70" s="174"/>
      <c r="AT70" s="174"/>
      <c r="AU70" s="174"/>
      <c r="AV70" s="174"/>
      <c r="AW70" s="174"/>
      <c r="AX70" s="174"/>
      <c r="AY70" s="174"/>
      <c r="AZ70" s="174"/>
      <c r="BA70" s="174"/>
      <c r="BB70" s="174"/>
      <c r="BC70" s="174"/>
      <c r="BD70" s="174"/>
      <c r="BE70" s="247">
        <f t="shared" ref="BE70:BG70" si="110" xml:space="preserve"> IF( ISNUMBER(AB70), 0, 1 )</f>
        <v>1</v>
      </c>
      <c r="BF70" s="247">
        <f t="shared" si="110"/>
        <v>1</v>
      </c>
      <c r="BG70" s="247">
        <f t="shared" si="110"/>
        <v>1</v>
      </c>
      <c r="BH70" s="322"/>
      <c r="BJ70" s="417" t="s">
        <v>7189</v>
      </c>
      <c r="BK70" s="313" t="s">
        <v>6140</v>
      </c>
      <c r="BL70" s="2127" t="s">
        <v>7219</v>
      </c>
      <c r="BM70" s="2127" t="s">
        <v>7220</v>
      </c>
      <c r="BN70" s="2127" t="s">
        <v>7221</v>
      </c>
      <c r="BO70" s="2127" t="s">
        <v>7222</v>
      </c>
      <c r="BP70" s="2127" t="s">
        <v>7223</v>
      </c>
      <c r="BQ70" s="2127" t="s">
        <v>7224</v>
      </c>
      <c r="BR70" s="2127" t="s">
        <v>7225</v>
      </c>
      <c r="BS70" s="2127" t="s">
        <v>7226</v>
      </c>
      <c r="BT70" s="2127" t="s">
        <v>7227</v>
      </c>
      <c r="BU70" s="2127" t="s">
        <v>7228</v>
      </c>
      <c r="BV70" s="2127" t="s">
        <v>7229</v>
      </c>
      <c r="BW70" s="2127" t="s">
        <v>7230</v>
      </c>
      <c r="BX70" s="2127" t="s">
        <v>7231</v>
      </c>
      <c r="BY70" s="2129"/>
      <c r="BZ70" s="2129"/>
      <c r="CA70" s="2129"/>
      <c r="CB70" s="2129"/>
      <c r="CC70" s="2129"/>
      <c r="CD70" s="2129"/>
      <c r="CE70" s="2129"/>
      <c r="CF70" s="2129"/>
      <c r="CG70" s="2129"/>
      <c r="CH70" s="2128" t="s">
        <v>7232</v>
      </c>
      <c r="CI70" s="2128" t="s">
        <v>7233</v>
      </c>
      <c r="CJ70" s="2131" t="s">
        <v>7234</v>
      </c>
    </row>
    <row r="71" spans="1:88" ht="15.75" customHeight="1">
      <c r="A71" s="171"/>
      <c r="B71" s="698" t="s">
        <v>7235</v>
      </c>
      <c r="C71" s="1928" t="s">
        <v>6110</v>
      </c>
      <c r="D71" s="286" t="s">
        <v>677</v>
      </c>
      <c r="E71" s="286">
        <v>3</v>
      </c>
      <c r="F71" s="2122"/>
      <c r="G71" s="2122"/>
      <c r="H71" s="2122"/>
      <c r="I71" s="2122"/>
      <c r="J71" s="2122"/>
      <c r="K71" s="2122"/>
      <c r="L71" s="2122"/>
      <c r="M71" s="2122"/>
      <c r="N71" s="2123">
        <f t="shared" si="86"/>
        <v>0</v>
      </c>
      <c r="O71" s="2122"/>
      <c r="P71" s="2122"/>
      <c r="Q71" s="2133">
        <f t="shared" si="87"/>
        <v>0</v>
      </c>
      <c r="R71" s="2133">
        <f t="shared" si="81"/>
        <v>0</v>
      </c>
      <c r="S71" s="2125"/>
      <c r="T71" s="2125"/>
      <c r="U71" s="2125"/>
      <c r="V71" s="2125"/>
      <c r="W71" s="2125"/>
      <c r="X71" s="2125"/>
      <c r="Y71" s="2125"/>
      <c r="Z71" s="2125"/>
      <c r="AA71" s="2125"/>
      <c r="AB71" s="2125"/>
      <c r="AC71" s="2125"/>
      <c r="AD71" s="2499"/>
      <c r="AE71" s="308"/>
      <c r="AF71" s="252" t="s">
        <v>7236</v>
      </c>
      <c r="AG71" s="171"/>
      <c r="AH71" s="253"/>
      <c r="AI71" s="171"/>
      <c r="AJ71" s="304"/>
      <c r="AK71" s="246" t="str">
        <f t="shared" si="99"/>
        <v>Please complete all cells in row</v>
      </c>
      <c r="AL71" s="304"/>
      <c r="AM71" s="247">
        <f t="shared" ref="AM71:AT72" si="111" xml:space="preserve"> IF( ISNUMBER(F71), 0, 1 )</f>
        <v>1</v>
      </c>
      <c r="AN71" s="247">
        <f t="shared" si="111"/>
        <v>1</v>
      </c>
      <c r="AO71" s="247">
        <f t="shared" si="111"/>
        <v>1</v>
      </c>
      <c r="AP71" s="247">
        <f t="shared" si="111"/>
        <v>1</v>
      </c>
      <c r="AQ71" s="247">
        <f t="shared" si="111"/>
        <v>1</v>
      </c>
      <c r="AR71" s="247">
        <f t="shared" si="111"/>
        <v>1</v>
      </c>
      <c r="AS71" s="247">
        <f t="shared" si="111"/>
        <v>1</v>
      </c>
      <c r="AT71" s="247">
        <f t="shared" si="111"/>
        <v>1</v>
      </c>
      <c r="AU71" s="174"/>
      <c r="AV71" s="174"/>
      <c r="AW71" s="174"/>
      <c r="AX71" s="174"/>
      <c r="AY71" s="174"/>
      <c r="AZ71" s="174"/>
      <c r="BA71" s="174"/>
      <c r="BB71" s="174"/>
      <c r="BC71" s="174"/>
      <c r="BD71" s="174"/>
      <c r="BE71" s="174"/>
      <c r="BF71" s="174"/>
      <c r="BG71" s="174"/>
      <c r="BH71" s="322"/>
      <c r="BJ71" s="417" t="s">
        <v>7235</v>
      </c>
      <c r="BK71" s="313" t="s">
        <v>6110</v>
      </c>
      <c r="BL71" s="2126" t="s">
        <v>7237</v>
      </c>
      <c r="BM71" s="2126" t="s">
        <v>7238</v>
      </c>
      <c r="BN71" s="2126" t="s">
        <v>7239</v>
      </c>
      <c r="BO71" s="2126" t="s">
        <v>7240</v>
      </c>
      <c r="BP71" s="2126" t="s">
        <v>7241</v>
      </c>
      <c r="BQ71" s="2126" t="s">
        <v>7242</v>
      </c>
      <c r="BR71" s="2126" t="s">
        <v>7243</v>
      </c>
      <c r="BS71" s="2126" t="s">
        <v>7244</v>
      </c>
      <c r="BT71" s="2127" t="s">
        <v>7245</v>
      </c>
      <c r="BU71" s="2126" t="s">
        <v>7246</v>
      </c>
      <c r="BV71" s="2126" t="s">
        <v>7247</v>
      </c>
      <c r="BW71" s="2127" t="s">
        <v>7248</v>
      </c>
      <c r="BX71" s="2127" t="s">
        <v>7249</v>
      </c>
      <c r="BY71" s="2129"/>
      <c r="BZ71" s="2129"/>
      <c r="CA71" s="2129"/>
      <c r="CB71" s="2129"/>
      <c r="CC71" s="2129"/>
      <c r="CD71" s="2129"/>
      <c r="CE71" s="2129"/>
      <c r="CF71" s="2129"/>
      <c r="CG71" s="2129"/>
      <c r="CH71" s="2129"/>
      <c r="CI71" s="2129"/>
      <c r="CJ71" s="2146"/>
    </row>
    <row r="72" spans="1:88" ht="15.75" customHeight="1">
      <c r="A72" s="171"/>
      <c r="B72" s="698" t="s">
        <v>7235</v>
      </c>
      <c r="C72" s="1928" t="s">
        <v>6125</v>
      </c>
      <c r="D72" s="286" t="s">
        <v>677</v>
      </c>
      <c r="E72" s="286">
        <v>3</v>
      </c>
      <c r="F72" s="2122"/>
      <c r="G72" s="2122"/>
      <c r="H72" s="2122"/>
      <c r="I72" s="2122"/>
      <c r="J72" s="2122"/>
      <c r="K72" s="2122"/>
      <c r="L72" s="2122"/>
      <c r="M72" s="2122"/>
      <c r="N72" s="2123">
        <f t="shared" si="86"/>
        <v>0</v>
      </c>
      <c r="O72" s="2122"/>
      <c r="P72" s="2122"/>
      <c r="Q72" s="2133">
        <f t="shared" si="87"/>
        <v>0</v>
      </c>
      <c r="R72" s="2133">
        <f t="shared" si="81"/>
        <v>0</v>
      </c>
      <c r="S72" s="2125"/>
      <c r="T72" s="2125"/>
      <c r="U72" s="2125"/>
      <c r="V72" s="2125"/>
      <c r="W72" s="2125"/>
      <c r="X72" s="2125"/>
      <c r="Y72" s="2125"/>
      <c r="Z72" s="2125"/>
      <c r="AA72" s="2125"/>
      <c r="AB72" s="2125"/>
      <c r="AC72" s="2125"/>
      <c r="AD72" s="2499"/>
      <c r="AE72" s="308"/>
      <c r="AF72" s="252" t="s">
        <v>7250</v>
      </c>
      <c r="AG72" s="171"/>
      <c r="AH72" s="253"/>
      <c r="AI72" s="171"/>
      <c r="AJ72" s="304"/>
      <c r="AK72" s="246" t="str">
        <f t="shared" si="99"/>
        <v>Please complete all cells in row</v>
      </c>
      <c r="AL72" s="304"/>
      <c r="AM72" s="247">
        <f t="shared" si="111"/>
        <v>1</v>
      </c>
      <c r="AN72" s="247">
        <f t="shared" si="111"/>
        <v>1</v>
      </c>
      <c r="AO72" s="247">
        <f t="shared" si="111"/>
        <v>1</v>
      </c>
      <c r="AP72" s="247">
        <f t="shared" si="111"/>
        <v>1</v>
      </c>
      <c r="AQ72" s="247">
        <f t="shared" si="111"/>
        <v>1</v>
      </c>
      <c r="AR72" s="247">
        <f t="shared" si="111"/>
        <v>1</v>
      </c>
      <c r="AS72" s="247">
        <f t="shared" si="111"/>
        <v>1</v>
      </c>
      <c r="AT72" s="247">
        <f t="shared" si="111"/>
        <v>1</v>
      </c>
      <c r="AU72" s="174"/>
      <c r="AV72" s="174"/>
      <c r="AW72" s="174"/>
      <c r="AX72" s="174"/>
      <c r="AY72" s="174"/>
      <c r="AZ72" s="174"/>
      <c r="BA72" s="174"/>
      <c r="BB72" s="174"/>
      <c r="BC72" s="174"/>
      <c r="BD72" s="174"/>
      <c r="BE72" s="174"/>
      <c r="BF72" s="174"/>
      <c r="BG72" s="174"/>
      <c r="BH72" s="322"/>
      <c r="BJ72" s="417" t="s">
        <v>7235</v>
      </c>
      <c r="BK72" s="313" t="s">
        <v>6125</v>
      </c>
      <c r="BL72" s="2126" t="s">
        <v>7251</v>
      </c>
      <c r="BM72" s="2126" t="s">
        <v>7252</v>
      </c>
      <c r="BN72" s="2126" t="s">
        <v>7253</v>
      </c>
      <c r="BO72" s="2126" t="s">
        <v>7254</v>
      </c>
      <c r="BP72" s="2126" t="s">
        <v>7255</v>
      </c>
      <c r="BQ72" s="2126" t="s">
        <v>7256</v>
      </c>
      <c r="BR72" s="2126" t="s">
        <v>7257</v>
      </c>
      <c r="BS72" s="2126" t="s">
        <v>7258</v>
      </c>
      <c r="BT72" s="2127" t="s">
        <v>7259</v>
      </c>
      <c r="BU72" s="2126" t="s">
        <v>7260</v>
      </c>
      <c r="BV72" s="2126" t="s">
        <v>7261</v>
      </c>
      <c r="BW72" s="2127" t="s">
        <v>7262</v>
      </c>
      <c r="BX72" s="2127" t="s">
        <v>7263</v>
      </c>
      <c r="BY72" s="2129"/>
      <c r="BZ72" s="2129"/>
      <c r="CA72" s="2129"/>
      <c r="CB72" s="2129"/>
      <c r="CC72" s="2129"/>
      <c r="CD72" s="2129"/>
      <c r="CE72" s="2129"/>
      <c r="CF72" s="2129"/>
      <c r="CG72" s="2129"/>
      <c r="CH72" s="2129"/>
      <c r="CI72" s="2129"/>
      <c r="CJ72" s="2146"/>
    </row>
    <row r="73" spans="1:88" ht="15.75" customHeight="1">
      <c r="A73" s="171"/>
      <c r="B73" s="698" t="s">
        <v>7235</v>
      </c>
      <c r="C73" s="1928" t="s">
        <v>6140</v>
      </c>
      <c r="D73" s="286" t="s">
        <v>677</v>
      </c>
      <c r="E73" s="286">
        <v>3</v>
      </c>
      <c r="F73" s="2124">
        <f>IFERROR(SUM(F71:F72), 0)</f>
        <v>0</v>
      </c>
      <c r="G73" s="2124">
        <f t="shared" ref="G73:L73" si="112">IFERROR(SUM(G71:G72), 0)</f>
        <v>0</v>
      </c>
      <c r="H73" s="2124">
        <f t="shared" si="112"/>
        <v>0</v>
      </c>
      <c r="I73" s="2124">
        <f t="shared" si="112"/>
        <v>0</v>
      </c>
      <c r="J73" s="2124">
        <f t="shared" si="112"/>
        <v>0</v>
      </c>
      <c r="K73" s="2124">
        <f t="shared" si="112"/>
        <v>0</v>
      </c>
      <c r="L73" s="2124">
        <f t="shared" si="112"/>
        <v>0</v>
      </c>
      <c r="M73" s="2124">
        <f>IFERROR(SUM(M71:M72), 0)</f>
        <v>0</v>
      </c>
      <c r="N73" s="2123">
        <f t="shared" si="86"/>
        <v>0</v>
      </c>
      <c r="O73" s="2133">
        <f t="shared" ref="O73:P73" si="113">IFERROR(SUM(O71:O72), 0)</f>
        <v>0</v>
      </c>
      <c r="P73" s="2133">
        <f t="shared" si="113"/>
        <v>0</v>
      </c>
      <c r="Q73" s="2133">
        <f t="shared" si="87"/>
        <v>0</v>
      </c>
      <c r="R73" s="2133">
        <f t="shared" si="81"/>
        <v>0</v>
      </c>
      <c r="S73" s="2125"/>
      <c r="T73" s="2125"/>
      <c r="U73" s="2125"/>
      <c r="V73" s="2125"/>
      <c r="W73" s="2125"/>
      <c r="X73" s="2125"/>
      <c r="Y73" s="2125"/>
      <c r="Z73" s="2125"/>
      <c r="AA73" s="2125"/>
      <c r="AB73" s="2122"/>
      <c r="AC73" s="2122"/>
      <c r="AD73" s="2130"/>
      <c r="AE73" s="308"/>
      <c r="AF73" s="252" t="s">
        <v>7264</v>
      </c>
      <c r="AG73" s="171"/>
      <c r="AH73" s="253"/>
      <c r="AI73" s="171"/>
      <c r="AJ73" s="304"/>
      <c r="AK73" s="246" t="str">
        <f t="shared" si="99"/>
        <v>Please complete all cells in row</v>
      </c>
      <c r="AL73" s="992"/>
      <c r="AM73" s="174"/>
      <c r="AN73" s="174"/>
      <c r="AO73" s="174"/>
      <c r="AP73" s="174"/>
      <c r="AQ73" s="174"/>
      <c r="AR73" s="174"/>
      <c r="AS73" s="174"/>
      <c r="AT73" s="174"/>
      <c r="AU73" s="174"/>
      <c r="AV73" s="174"/>
      <c r="AW73" s="174"/>
      <c r="AX73" s="174"/>
      <c r="AY73" s="174"/>
      <c r="AZ73" s="174"/>
      <c r="BA73" s="174"/>
      <c r="BB73" s="174"/>
      <c r="BC73" s="174"/>
      <c r="BD73" s="174"/>
      <c r="BE73" s="247">
        <f t="shared" ref="BE73:BG73" si="114" xml:space="preserve"> IF( ISNUMBER(AB73), 0, 1 )</f>
        <v>1</v>
      </c>
      <c r="BF73" s="247">
        <f t="shared" si="114"/>
        <v>1</v>
      </c>
      <c r="BG73" s="247">
        <f t="shared" si="114"/>
        <v>1</v>
      </c>
      <c r="BH73" s="322"/>
      <c r="BJ73" s="417" t="s">
        <v>7235</v>
      </c>
      <c r="BK73" s="313" t="s">
        <v>6140</v>
      </c>
      <c r="BL73" s="2127" t="s">
        <v>7265</v>
      </c>
      <c r="BM73" s="2127" t="s">
        <v>7266</v>
      </c>
      <c r="BN73" s="2127" t="s">
        <v>7267</v>
      </c>
      <c r="BO73" s="2127" t="s">
        <v>7268</v>
      </c>
      <c r="BP73" s="2127" t="s">
        <v>7269</v>
      </c>
      <c r="BQ73" s="2127" t="s">
        <v>7270</v>
      </c>
      <c r="BR73" s="2127" t="s">
        <v>7271</v>
      </c>
      <c r="BS73" s="2127" t="s">
        <v>7272</v>
      </c>
      <c r="BT73" s="2127" t="s">
        <v>7273</v>
      </c>
      <c r="BU73" s="2127" t="s">
        <v>7274</v>
      </c>
      <c r="BV73" s="2127" t="s">
        <v>7275</v>
      </c>
      <c r="BW73" s="2127" t="s">
        <v>7276</v>
      </c>
      <c r="BX73" s="2127" t="s">
        <v>7277</v>
      </c>
      <c r="BY73" s="2129"/>
      <c r="BZ73" s="2129"/>
      <c r="CA73" s="2129"/>
      <c r="CB73" s="2129"/>
      <c r="CC73" s="2129"/>
      <c r="CD73" s="2129"/>
      <c r="CE73" s="2129"/>
      <c r="CF73" s="2129"/>
      <c r="CG73" s="2129"/>
      <c r="CH73" s="2128" t="s">
        <v>7278</v>
      </c>
      <c r="CI73" s="2128" t="s">
        <v>7279</v>
      </c>
      <c r="CJ73" s="2131" t="s">
        <v>7280</v>
      </c>
    </row>
    <row r="74" spans="1:88" ht="15.75" customHeight="1">
      <c r="A74" s="171"/>
      <c r="B74" s="698" t="s">
        <v>7281</v>
      </c>
      <c r="C74" s="1928" t="s">
        <v>6110</v>
      </c>
      <c r="D74" s="286" t="s">
        <v>677</v>
      </c>
      <c r="E74" s="286">
        <v>3</v>
      </c>
      <c r="F74" s="2122"/>
      <c r="G74" s="2122"/>
      <c r="H74" s="2122"/>
      <c r="I74" s="2122"/>
      <c r="J74" s="2122"/>
      <c r="K74" s="2122"/>
      <c r="L74" s="2122"/>
      <c r="M74" s="2122"/>
      <c r="N74" s="2123">
        <f t="shared" si="86"/>
        <v>0</v>
      </c>
      <c r="O74" s="2122"/>
      <c r="P74" s="2122"/>
      <c r="Q74" s="2133">
        <f t="shared" si="87"/>
        <v>0</v>
      </c>
      <c r="R74" s="2133">
        <f t="shared" si="81"/>
        <v>0</v>
      </c>
      <c r="S74" s="2125"/>
      <c r="T74" s="2125"/>
      <c r="U74" s="2125"/>
      <c r="V74" s="2125"/>
      <c r="W74" s="2125"/>
      <c r="X74" s="2125"/>
      <c r="Y74" s="2125"/>
      <c r="Z74" s="2125"/>
      <c r="AA74" s="2125"/>
      <c r="AB74" s="2125"/>
      <c r="AC74" s="2125"/>
      <c r="AD74" s="2499"/>
      <c r="AE74" s="308"/>
      <c r="AF74" s="252" t="s">
        <v>7282</v>
      </c>
      <c r="AG74" s="171"/>
      <c r="AH74" s="253"/>
      <c r="AI74" s="171"/>
      <c r="AJ74" s="304"/>
      <c r="AK74" s="246" t="str">
        <f t="shared" si="99"/>
        <v>Please complete all cells in row</v>
      </c>
      <c r="AL74" s="304"/>
      <c r="AM74" s="247">
        <f t="shared" ref="AM74:AT75" si="115" xml:space="preserve"> IF( ISNUMBER(F74), 0, 1 )</f>
        <v>1</v>
      </c>
      <c r="AN74" s="247">
        <f t="shared" si="115"/>
        <v>1</v>
      </c>
      <c r="AO74" s="247">
        <f t="shared" si="115"/>
        <v>1</v>
      </c>
      <c r="AP74" s="247">
        <f t="shared" si="115"/>
        <v>1</v>
      </c>
      <c r="AQ74" s="247">
        <f t="shared" si="115"/>
        <v>1</v>
      </c>
      <c r="AR74" s="247">
        <f t="shared" si="115"/>
        <v>1</v>
      </c>
      <c r="AS74" s="247">
        <f t="shared" si="115"/>
        <v>1</v>
      </c>
      <c r="AT74" s="247">
        <f t="shared" si="115"/>
        <v>1</v>
      </c>
      <c r="AU74" s="174"/>
      <c r="AV74" s="174"/>
      <c r="AW74" s="174"/>
      <c r="AX74" s="174"/>
      <c r="AY74" s="174"/>
      <c r="AZ74" s="174"/>
      <c r="BA74" s="174"/>
      <c r="BB74" s="174"/>
      <c r="BC74" s="174"/>
      <c r="BD74" s="174"/>
      <c r="BE74" s="174"/>
      <c r="BF74" s="174"/>
      <c r="BG74" s="174"/>
      <c r="BH74" s="322"/>
      <c r="BJ74" s="417" t="s">
        <v>7281</v>
      </c>
      <c r="BK74" s="313" t="s">
        <v>6110</v>
      </c>
      <c r="BL74" s="2126" t="s">
        <v>7283</v>
      </c>
      <c r="BM74" s="2126" t="s">
        <v>7284</v>
      </c>
      <c r="BN74" s="2126" t="s">
        <v>7285</v>
      </c>
      <c r="BO74" s="2126" t="s">
        <v>7286</v>
      </c>
      <c r="BP74" s="2126" t="s">
        <v>7287</v>
      </c>
      <c r="BQ74" s="2126" t="s">
        <v>7288</v>
      </c>
      <c r="BR74" s="2126" t="s">
        <v>7289</v>
      </c>
      <c r="BS74" s="2126" t="s">
        <v>7290</v>
      </c>
      <c r="BT74" s="2127" t="s">
        <v>7291</v>
      </c>
      <c r="BU74" s="2126" t="s">
        <v>7292</v>
      </c>
      <c r="BV74" s="2126" t="s">
        <v>7293</v>
      </c>
      <c r="BW74" s="2127" t="s">
        <v>7294</v>
      </c>
      <c r="BX74" s="2127" t="s">
        <v>7295</v>
      </c>
      <c r="BY74" s="2129"/>
      <c r="BZ74" s="2129"/>
      <c r="CA74" s="2129"/>
      <c r="CB74" s="2129"/>
      <c r="CC74" s="2129"/>
      <c r="CD74" s="2129"/>
      <c r="CE74" s="2129"/>
      <c r="CF74" s="2129"/>
      <c r="CG74" s="2129"/>
      <c r="CH74" s="2129"/>
      <c r="CI74" s="2129"/>
      <c r="CJ74" s="2146"/>
    </row>
    <row r="75" spans="1:88" ht="15.75" customHeight="1">
      <c r="A75" s="171"/>
      <c r="B75" s="698" t="s">
        <v>7281</v>
      </c>
      <c r="C75" s="1928" t="s">
        <v>6125</v>
      </c>
      <c r="D75" s="286" t="s">
        <v>677</v>
      </c>
      <c r="E75" s="286">
        <v>3</v>
      </c>
      <c r="F75" s="2122"/>
      <c r="G75" s="2122"/>
      <c r="H75" s="2122"/>
      <c r="I75" s="2122"/>
      <c r="J75" s="2122"/>
      <c r="K75" s="2122"/>
      <c r="L75" s="2122"/>
      <c r="M75" s="2122"/>
      <c r="N75" s="2123">
        <f t="shared" si="86"/>
        <v>0</v>
      </c>
      <c r="O75" s="2122"/>
      <c r="P75" s="2122"/>
      <c r="Q75" s="2133">
        <f t="shared" si="87"/>
        <v>0</v>
      </c>
      <c r="R75" s="2133">
        <f t="shared" si="81"/>
        <v>0</v>
      </c>
      <c r="S75" s="2125"/>
      <c r="T75" s="2125"/>
      <c r="U75" s="2125"/>
      <c r="V75" s="2125"/>
      <c r="W75" s="2125"/>
      <c r="X75" s="2125"/>
      <c r="Y75" s="2125"/>
      <c r="Z75" s="2125"/>
      <c r="AA75" s="2125"/>
      <c r="AB75" s="2125"/>
      <c r="AC75" s="2125"/>
      <c r="AD75" s="2499"/>
      <c r="AE75" s="308"/>
      <c r="AF75" s="252" t="s">
        <v>7296</v>
      </c>
      <c r="AG75" s="171"/>
      <c r="AH75" s="253"/>
      <c r="AI75" s="171"/>
      <c r="AJ75" s="304"/>
      <c r="AK75" s="246" t="str">
        <f t="shared" si="99"/>
        <v>Please complete all cells in row</v>
      </c>
      <c r="AL75" s="304"/>
      <c r="AM75" s="247">
        <f t="shared" si="115"/>
        <v>1</v>
      </c>
      <c r="AN75" s="247">
        <f t="shared" si="115"/>
        <v>1</v>
      </c>
      <c r="AO75" s="247">
        <f t="shared" si="115"/>
        <v>1</v>
      </c>
      <c r="AP75" s="247">
        <f t="shared" si="115"/>
        <v>1</v>
      </c>
      <c r="AQ75" s="247">
        <f t="shared" si="115"/>
        <v>1</v>
      </c>
      <c r="AR75" s="247">
        <f t="shared" si="115"/>
        <v>1</v>
      </c>
      <c r="AS75" s="247">
        <f t="shared" si="115"/>
        <v>1</v>
      </c>
      <c r="AT75" s="247">
        <f t="shared" si="115"/>
        <v>1</v>
      </c>
      <c r="AU75" s="174"/>
      <c r="AV75" s="174"/>
      <c r="AW75" s="174"/>
      <c r="AX75" s="174"/>
      <c r="AY75" s="174"/>
      <c r="AZ75" s="174"/>
      <c r="BA75" s="174"/>
      <c r="BB75" s="174"/>
      <c r="BC75" s="174"/>
      <c r="BD75" s="174"/>
      <c r="BE75" s="174"/>
      <c r="BF75" s="174"/>
      <c r="BG75" s="174"/>
      <c r="BH75" s="322"/>
      <c r="BJ75" s="417" t="s">
        <v>7281</v>
      </c>
      <c r="BK75" s="313" t="s">
        <v>6125</v>
      </c>
      <c r="BL75" s="2126" t="s">
        <v>7297</v>
      </c>
      <c r="BM75" s="2126" t="s">
        <v>7298</v>
      </c>
      <c r="BN75" s="2126" t="s">
        <v>7299</v>
      </c>
      <c r="BO75" s="2126" t="s">
        <v>7300</v>
      </c>
      <c r="BP75" s="2126" t="s">
        <v>7301</v>
      </c>
      <c r="BQ75" s="2126" t="s">
        <v>7302</v>
      </c>
      <c r="BR75" s="2126" t="s">
        <v>7303</v>
      </c>
      <c r="BS75" s="2126" t="s">
        <v>7304</v>
      </c>
      <c r="BT75" s="2127" t="s">
        <v>7305</v>
      </c>
      <c r="BU75" s="2126" t="s">
        <v>7306</v>
      </c>
      <c r="BV75" s="2126" t="s">
        <v>7307</v>
      </c>
      <c r="BW75" s="2127" t="s">
        <v>7308</v>
      </c>
      <c r="BX75" s="2127" t="s">
        <v>7309</v>
      </c>
      <c r="BY75" s="2129"/>
      <c r="BZ75" s="2129"/>
      <c r="CA75" s="2129"/>
      <c r="CB75" s="2129"/>
      <c r="CC75" s="2129"/>
      <c r="CD75" s="2129"/>
      <c r="CE75" s="2129"/>
      <c r="CF75" s="2129"/>
      <c r="CG75" s="2129"/>
      <c r="CH75" s="2129"/>
      <c r="CI75" s="2129"/>
      <c r="CJ75" s="2146"/>
    </row>
    <row r="76" spans="1:88" ht="15.75" customHeight="1">
      <c r="A76" s="171"/>
      <c r="B76" s="698" t="s">
        <v>7281</v>
      </c>
      <c r="C76" s="1928" t="s">
        <v>6140</v>
      </c>
      <c r="D76" s="286" t="s">
        <v>677</v>
      </c>
      <c r="E76" s="286">
        <v>3</v>
      </c>
      <c r="F76" s="2124">
        <f>IFERROR(SUM(F74:F75), 0)</f>
        <v>0</v>
      </c>
      <c r="G76" s="2124">
        <f t="shared" ref="G76:L76" si="116">IFERROR(SUM(G74:G75), 0)</f>
        <v>0</v>
      </c>
      <c r="H76" s="2124">
        <f t="shared" si="116"/>
        <v>0</v>
      </c>
      <c r="I76" s="2124">
        <f t="shared" si="116"/>
        <v>0</v>
      </c>
      <c r="J76" s="2124">
        <f t="shared" si="116"/>
        <v>0</v>
      </c>
      <c r="K76" s="2124">
        <f t="shared" si="116"/>
        <v>0</v>
      </c>
      <c r="L76" s="2124">
        <f t="shared" si="116"/>
        <v>0</v>
      </c>
      <c r="M76" s="2124">
        <f>IFERROR(SUM(M74:M75), 0)</f>
        <v>0</v>
      </c>
      <c r="N76" s="2123">
        <f t="shared" si="86"/>
        <v>0</v>
      </c>
      <c r="O76" s="2133">
        <f t="shared" ref="O76:P76" si="117">IFERROR(SUM(O74:O75), 0)</f>
        <v>0</v>
      </c>
      <c r="P76" s="2133">
        <f t="shared" si="117"/>
        <v>0</v>
      </c>
      <c r="Q76" s="2133">
        <f t="shared" si="87"/>
        <v>0</v>
      </c>
      <c r="R76" s="2133">
        <f t="shared" si="81"/>
        <v>0</v>
      </c>
      <c r="S76" s="2125"/>
      <c r="T76" s="2125"/>
      <c r="U76" s="2125"/>
      <c r="V76" s="2125"/>
      <c r="W76" s="2125"/>
      <c r="X76" s="2125"/>
      <c r="Y76" s="2125"/>
      <c r="Z76" s="2125"/>
      <c r="AA76" s="2125"/>
      <c r="AB76" s="2122"/>
      <c r="AC76" s="2122"/>
      <c r="AD76" s="2130"/>
      <c r="AE76" s="308"/>
      <c r="AF76" s="252" t="s">
        <v>7310</v>
      </c>
      <c r="AG76" s="171"/>
      <c r="AH76" s="253"/>
      <c r="AI76" s="171"/>
      <c r="AJ76" s="304"/>
      <c r="AK76" s="246" t="str">
        <f t="shared" si="99"/>
        <v>Please complete all cells in row</v>
      </c>
      <c r="AL76" s="992"/>
      <c r="AM76" s="174"/>
      <c r="AN76" s="174"/>
      <c r="AO76" s="174"/>
      <c r="AP76" s="174"/>
      <c r="AQ76" s="174"/>
      <c r="AR76" s="174"/>
      <c r="AS76" s="174"/>
      <c r="AT76" s="174"/>
      <c r="AU76" s="174"/>
      <c r="AV76" s="174"/>
      <c r="AW76" s="174"/>
      <c r="AX76" s="174"/>
      <c r="AY76" s="174"/>
      <c r="AZ76" s="174"/>
      <c r="BA76" s="174"/>
      <c r="BB76" s="174"/>
      <c r="BC76" s="174"/>
      <c r="BD76" s="174"/>
      <c r="BE76" s="247">
        <f t="shared" ref="BE76:BG76" si="118" xml:space="preserve"> IF( ISNUMBER(AB76), 0, 1 )</f>
        <v>1</v>
      </c>
      <c r="BF76" s="247">
        <f t="shared" si="118"/>
        <v>1</v>
      </c>
      <c r="BG76" s="247">
        <f t="shared" si="118"/>
        <v>1</v>
      </c>
      <c r="BH76" s="322"/>
      <c r="BJ76" s="417" t="s">
        <v>7281</v>
      </c>
      <c r="BK76" s="313" t="s">
        <v>6140</v>
      </c>
      <c r="BL76" s="2127" t="s">
        <v>7311</v>
      </c>
      <c r="BM76" s="2127" t="s">
        <v>7312</v>
      </c>
      <c r="BN76" s="2127" t="s">
        <v>7313</v>
      </c>
      <c r="BO76" s="2127" t="s">
        <v>7314</v>
      </c>
      <c r="BP76" s="2127" t="s">
        <v>7315</v>
      </c>
      <c r="BQ76" s="2127" t="s">
        <v>7316</v>
      </c>
      <c r="BR76" s="2127" t="s">
        <v>7317</v>
      </c>
      <c r="BS76" s="2127" t="s">
        <v>7318</v>
      </c>
      <c r="BT76" s="2127" t="s">
        <v>7319</v>
      </c>
      <c r="BU76" s="2127" t="s">
        <v>7320</v>
      </c>
      <c r="BV76" s="2127" t="s">
        <v>7321</v>
      </c>
      <c r="BW76" s="2127" t="s">
        <v>7322</v>
      </c>
      <c r="BX76" s="2127" t="s">
        <v>7323</v>
      </c>
      <c r="BY76" s="2129"/>
      <c r="BZ76" s="2129"/>
      <c r="CA76" s="2129"/>
      <c r="CB76" s="2129"/>
      <c r="CC76" s="2129"/>
      <c r="CD76" s="2129"/>
      <c r="CE76" s="2129"/>
      <c r="CF76" s="2129"/>
      <c r="CG76" s="2129"/>
      <c r="CH76" s="2128" t="s">
        <v>7324</v>
      </c>
      <c r="CI76" s="2128" t="s">
        <v>7325</v>
      </c>
      <c r="CJ76" s="2131" t="s">
        <v>7326</v>
      </c>
    </row>
    <row r="77" spans="1:88" ht="33" customHeight="1">
      <c r="A77" s="171"/>
      <c r="B77" s="698" t="s">
        <v>7327</v>
      </c>
      <c r="C77" s="1928" t="s">
        <v>6110</v>
      </c>
      <c r="D77" s="286" t="s">
        <v>677</v>
      </c>
      <c r="E77" s="286">
        <v>3</v>
      </c>
      <c r="F77" s="2122"/>
      <c r="G77" s="2122"/>
      <c r="H77" s="2122"/>
      <c r="I77" s="2122"/>
      <c r="J77" s="2122"/>
      <c r="K77" s="2122"/>
      <c r="L77" s="2122"/>
      <c r="M77" s="2122"/>
      <c r="N77" s="2123">
        <f t="shared" si="86"/>
        <v>0</v>
      </c>
      <c r="O77" s="2122"/>
      <c r="P77" s="2122"/>
      <c r="Q77" s="2133">
        <f t="shared" si="87"/>
        <v>0</v>
      </c>
      <c r="R77" s="2133">
        <f t="shared" si="81"/>
        <v>0</v>
      </c>
      <c r="S77" s="2122"/>
      <c r="T77" s="2122"/>
      <c r="U77" s="2122"/>
      <c r="V77" s="2122"/>
      <c r="W77" s="2122"/>
      <c r="X77" s="2122"/>
      <c r="Y77" s="2122"/>
      <c r="Z77" s="2122"/>
      <c r="AA77" s="2124">
        <f t="shared" ref="AA77:AA84" si="119">IFERROR(SUM(S77:Z77), 0)</f>
        <v>0</v>
      </c>
      <c r="AB77" s="2125"/>
      <c r="AC77" s="2125"/>
      <c r="AD77" s="2499"/>
      <c r="AE77" s="308"/>
      <c r="AF77" s="252" t="s">
        <v>7328</v>
      </c>
      <c r="AG77" s="171"/>
      <c r="AH77" s="253"/>
      <c r="AI77" s="171"/>
      <c r="AJ77" s="304"/>
      <c r="AK77" s="246" t="str">
        <f t="shared" si="99"/>
        <v>Please complete all cells in row</v>
      </c>
      <c r="AL77" s="992"/>
      <c r="AM77" s="247">
        <f t="shared" ref="AM77:AT78" si="120" xml:space="preserve"> IF( ISNUMBER(F77), 0, 1 )</f>
        <v>1</v>
      </c>
      <c r="AN77" s="247">
        <f t="shared" si="120"/>
        <v>1</v>
      </c>
      <c r="AO77" s="247">
        <f t="shared" si="120"/>
        <v>1</v>
      </c>
      <c r="AP77" s="247">
        <f t="shared" si="120"/>
        <v>1</v>
      </c>
      <c r="AQ77" s="247">
        <f t="shared" si="120"/>
        <v>1</v>
      </c>
      <c r="AR77" s="247">
        <f t="shared" si="120"/>
        <v>1</v>
      </c>
      <c r="AS77" s="247">
        <f t="shared" si="120"/>
        <v>1</v>
      </c>
      <c r="AT77" s="247">
        <f t="shared" si="120"/>
        <v>1</v>
      </c>
      <c r="AU77" s="174"/>
      <c r="AV77" s="247">
        <f xml:space="preserve"> IF( ISNUMBER(S77), 0, 1 )</f>
        <v>1</v>
      </c>
      <c r="AW77" s="247">
        <f t="shared" ref="AW77:BC78" si="121" xml:space="preserve"> IF( ISNUMBER(T77), 0, 1 )</f>
        <v>1</v>
      </c>
      <c r="AX77" s="247">
        <f t="shared" si="121"/>
        <v>1</v>
      </c>
      <c r="AY77" s="247">
        <f t="shared" si="121"/>
        <v>1</v>
      </c>
      <c r="AZ77" s="247">
        <f t="shared" si="121"/>
        <v>1</v>
      </c>
      <c r="BA77" s="247">
        <f t="shared" si="121"/>
        <v>1</v>
      </c>
      <c r="BB77" s="247">
        <f t="shared" si="121"/>
        <v>1</v>
      </c>
      <c r="BC77" s="247">
        <f t="shared" si="121"/>
        <v>1</v>
      </c>
      <c r="BD77" s="174"/>
      <c r="BE77" s="174"/>
      <c r="BF77" s="174"/>
      <c r="BG77" s="174"/>
      <c r="BH77" s="322"/>
      <c r="BJ77" s="417" t="s">
        <v>7327</v>
      </c>
      <c r="BK77" s="313" t="s">
        <v>6110</v>
      </c>
      <c r="BL77" s="2126" t="s">
        <v>7329</v>
      </c>
      <c r="BM77" s="2126" t="s">
        <v>7330</v>
      </c>
      <c r="BN77" s="2126" t="s">
        <v>7331</v>
      </c>
      <c r="BO77" s="2126" t="s">
        <v>7332</v>
      </c>
      <c r="BP77" s="2126" t="s">
        <v>7333</v>
      </c>
      <c r="BQ77" s="2126" t="s">
        <v>7334</v>
      </c>
      <c r="BR77" s="2126" t="s">
        <v>7335</v>
      </c>
      <c r="BS77" s="2126" t="s">
        <v>7336</v>
      </c>
      <c r="BT77" s="2127" t="s">
        <v>7337</v>
      </c>
      <c r="BU77" s="2126" t="s">
        <v>7338</v>
      </c>
      <c r="BV77" s="2126" t="s">
        <v>7339</v>
      </c>
      <c r="BW77" s="2127" t="s">
        <v>7340</v>
      </c>
      <c r="BX77" s="2127" t="s">
        <v>7341</v>
      </c>
      <c r="BY77" s="2126" t="s">
        <v>7342</v>
      </c>
      <c r="BZ77" s="2126" t="s">
        <v>7343</v>
      </c>
      <c r="CA77" s="2126" t="s">
        <v>7344</v>
      </c>
      <c r="CB77" s="2126" t="s">
        <v>7345</v>
      </c>
      <c r="CC77" s="2126" t="s">
        <v>7346</v>
      </c>
      <c r="CD77" s="2126" t="s">
        <v>7347</v>
      </c>
      <c r="CE77" s="2126" t="s">
        <v>7348</v>
      </c>
      <c r="CF77" s="2126" t="s">
        <v>7349</v>
      </c>
      <c r="CG77" s="2127" t="s">
        <v>7350</v>
      </c>
      <c r="CH77" s="2129"/>
      <c r="CI77" s="2129"/>
      <c r="CJ77" s="2146"/>
    </row>
    <row r="78" spans="1:88" ht="33" customHeight="1">
      <c r="A78" s="171"/>
      <c r="B78" s="698" t="s">
        <v>7327</v>
      </c>
      <c r="C78" s="1928" t="s">
        <v>6125</v>
      </c>
      <c r="D78" s="286" t="s">
        <v>677</v>
      </c>
      <c r="E78" s="286">
        <v>3</v>
      </c>
      <c r="F78" s="2122"/>
      <c r="G78" s="2122"/>
      <c r="H78" s="2122"/>
      <c r="I78" s="2122"/>
      <c r="J78" s="2122"/>
      <c r="K78" s="2122"/>
      <c r="L78" s="2122"/>
      <c r="M78" s="2122"/>
      <c r="N78" s="2123">
        <f t="shared" si="86"/>
        <v>0</v>
      </c>
      <c r="O78" s="2122"/>
      <c r="P78" s="2122"/>
      <c r="Q78" s="2133">
        <f t="shared" si="87"/>
        <v>0</v>
      </c>
      <c r="R78" s="2133">
        <f t="shared" si="81"/>
        <v>0</v>
      </c>
      <c r="S78" s="2122"/>
      <c r="T78" s="2122"/>
      <c r="U78" s="2122"/>
      <c r="V78" s="2122"/>
      <c r="W78" s="2122"/>
      <c r="X78" s="2122"/>
      <c r="Y78" s="2122"/>
      <c r="Z78" s="2122"/>
      <c r="AA78" s="2124">
        <f t="shared" si="119"/>
        <v>0</v>
      </c>
      <c r="AB78" s="2125"/>
      <c r="AC78" s="2125"/>
      <c r="AD78" s="2499"/>
      <c r="AE78" s="308"/>
      <c r="AF78" s="252" t="s">
        <v>7351</v>
      </c>
      <c r="AG78" s="171"/>
      <c r="AH78" s="253"/>
      <c r="AI78" s="171"/>
      <c r="AJ78" s="304"/>
      <c r="AK78" s="246" t="str">
        <f t="shared" si="99"/>
        <v>Please complete all cells in row</v>
      </c>
      <c r="AL78" s="942"/>
      <c r="AM78" s="247">
        <f t="shared" si="120"/>
        <v>1</v>
      </c>
      <c r="AN78" s="247">
        <f t="shared" si="120"/>
        <v>1</v>
      </c>
      <c r="AO78" s="247">
        <f t="shared" si="120"/>
        <v>1</v>
      </c>
      <c r="AP78" s="247">
        <f t="shared" si="120"/>
        <v>1</v>
      </c>
      <c r="AQ78" s="247">
        <f t="shared" si="120"/>
        <v>1</v>
      </c>
      <c r="AR78" s="247">
        <f t="shared" si="120"/>
        <v>1</v>
      </c>
      <c r="AS78" s="247">
        <f t="shared" si="120"/>
        <v>1</v>
      </c>
      <c r="AT78" s="247">
        <f t="shared" si="120"/>
        <v>1</v>
      </c>
      <c r="AU78" s="174"/>
      <c r="AV78" s="247">
        <f t="shared" ref="AV78" si="122" xml:space="preserve"> IF( ISNUMBER(S78), 0, 1 )</f>
        <v>1</v>
      </c>
      <c r="AW78" s="247">
        <f t="shared" si="121"/>
        <v>1</v>
      </c>
      <c r="AX78" s="247">
        <f t="shared" si="121"/>
        <v>1</v>
      </c>
      <c r="AY78" s="247">
        <f t="shared" si="121"/>
        <v>1</v>
      </c>
      <c r="AZ78" s="247">
        <f t="shared" si="121"/>
        <v>1</v>
      </c>
      <c r="BA78" s="247">
        <f t="shared" si="121"/>
        <v>1</v>
      </c>
      <c r="BB78" s="247">
        <f t="shared" si="121"/>
        <v>1</v>
      </c>
      <c r="BC78" s="247">
        <f t="shared" si="121"/>
        <v>1</v>
      </c>
      <c r="BD78" s="174"/>
      <c r="BE78" s="174"/>
      <c r="BF78" s="174"/>
      <c r="BG78" s="174"/>
      <c r="BH78" s="322"/>
      <c r="BJ78" s="417" t="s">
        <v>7327</v>
      </c>
      <c r="BK78" s="313" t="s">
        <v>6125</v>
      </c>
      <c r="BL78" s="2126" t="s">
        <v>7352</v>
      </c>
      <c r="BM78" s="2126" t="s">
        <v>7353</v>
      </c>
      <c r="BN78" s="2126" t="s">
        <v>7354</v>
      </c>
      <c r="BO78" s="2126" t="s">
        <v>7355</v>
      </c>
      <c r="BP78" s="2126" t="s">
        <v>7356</v>
      </c>
      <c r="BQ78" s="2126" t="s">
        <v>7357</v>
      </c>
      <c r="BR78" s="2126" t="s">
        <v>7358</v>
      </c>
      <c r="BS78" s="2126" t="s">
        <v>7359</v>
      </c>
      <c r="BT78" s="2127" t="s">
        <v>7360</v>
      </c>
      <c r="BU78" s="2126" t="s">
        <v>7361</v>
      </c>
      <c r="BV78" s="2126" t="s">
        <v>7362</v>
      </c>
      <c r="BW78" s="2127" t="s">
        <v>7363</v>
      </c>
      <c r="BX78" s="2127" t="s">
        <v>7364</v>
      </c>
      <c r="BY78" s="2126" t="s">
        <v>7365</v>
      </c>
      <c r="BZ78" s="2126" t="s">
        <v>7366</v>
      </c>
      <c r="CA78" s="2126" t="s">
        <v>7367</v>
      </c>
      <c r="CB78" s="2126" t="s">
        <v>7368</v>
      </c>
      <c r="CC78" s="2126" t="s">
        <v>7369</v>
      </c>
      <c r="CD78" s="2126" t="s">
        <v>7370</v>
      </c>
      <c r="CE78" s="2126" t="s">
        <v>7371</v>
      </c>
      <c r="CF78" s="2126" t="s">
        <v>7372</v>
      </c>
      <c r="CG78" s="2127" t="s">
        <v>7373</v>
      </c>
      <c r="CH78" s="2129"/>
      <c r="CI78" s="2129"/>
      <c r="CJ78" s="2146"/>
    </row>
    <row r="79" spans="1:88" ht="33" customHeight="1">
      <c r="A79" s="171"/>
      <c r="B79" s="698" t="s">
        <v>7327</v>
      </c>
      <c r="C79" s="1928" t="s">
        <v>6140</v>
      </c>
      <c r="D79" s="286" t="s">
        <v>677</v>
      </c>
      <c r="E79" s="286">
        <v>3</v>
      </c>
      <c r="F79" s="2124">
        <f>IFERROR(SUM(F77:F78), 0)</f>
        <v>0</v>
      </c>
      <c r="G79" s="2124">
        <f t="shared" ref="G79:L79" si="123">IFERROR(SUM(G77:G78), 0)</f>
        <v>0</v>
      </c>
      <c r="H79" s="2124">
        <f t="shared" si="123"/>
        <v>0</v>
      </c>
      <c r="I79" s="2124">
        <f t="shared" si="123"/>
        <v>0</v>
      </c>
      <c r="J79" s="2124">
        <f t="shared" si="123"/>
        <v>0</v>
      </c>
      <c r="K79" s="2124">
        <f t="shared" si="123"/>
        <v>0</v>
      </c>
      <c r="L79" s="2124">
        <f t="shared" si="123"/>
        <v>0</v>
      </c>
      <c r="M79" s="2124">
        <f>IFERROR(SUM(M77:M78), 0)</f>
        <v>0</v>
      </c>
      <c r="N79" s="2123">
        <f t="shared" si="86"/>
        <v>0</v>
      </c>
      <c r="O79" s="2133">
        <f t="shared" ref="O79:P79" si="124">IFERROR(SUM(O77:O78), 0)</f>
        <v>0</v>
      </c>
      <c r="P79" s="2133">
        <f t="shared" si="124"/>
        <v>0</v>
      </c>
      <c r="Q79" s="2133">
        <f t="shared" si="87"/>
        <v>0</v>
      </c>
      <c r="R79" s="2133">
        <f t="shared" si="81"/>
        <v>0</v>
      </c>
      <c r="S79" s="2124">
        <f>IFERROR(SUM(S77:S78), 0)</f>
        <v>0</v>
      </c>
      <c r="T79" s="2124">
        <f t="shared" ref="T79:Z79" si="125">IFERROR(SUM(T77:T78), 0)</f>
        <v>0</v>
      </c>
      <c r="U79" s="2124">
        <f t="shared" si="125"/>
        <v>0</v>
      </c>
      <c r="V79" s="2124">
        <f t="shared" si="125"/>
        <v>0</v>
      </c>
      <c r="W79" s="2124">
        <f t="shared" si="125"/>
        <v>0</v>
      </c>
      <c r="X79" s="2124">
        <f t="shared" si="125"/>
        <v>0</v>
      </c>
      <c r="Y79" s="2124">
        <f t="shared" si="125"/>
        <v>0</v>
      </c>
      <c r="Z79" s="2124">
        <f t="shared" si="125"/>
        <v>0</v>
      </c>
      <c r="AA79" s="2124">
        <f t="shared" si="119"/>
        <v>0</v>
      </c>
      <c r="AB79" s="2122"/>
      <c r="AC79" s="2122"/>
      <c r="AD79" s="2130"/>
      <c r="AE79" s="308"/>
      <c r="AF79" s="252" t="s">
        <v>7374</v>
      </c>
      <c r="AG79" s="171"/>
      <c r="AH79" s="253"/>
      <c r="AI79" s="171"/>
      <c r="AJ79" s="304"/>
      <c r="AK79" s="246" t="str">
        <f t="shared" si="99"/>
        <v>Please complete all cells in row</v>
      </c>
      <c r="AL79" s="992"/>
      <c r="AM79" s="174"/>
      <c r="AN79" s="174"/>
      <c r="AO79" s="174"/>
      <c r="AP79" s="174"/>
      <c r="AQ79" s="174"/>
      <c r="AR79" s="174"/>
      <c r="AS79" s="174"/>
      <c r="AT79" s="174"/>
      <c r="AU79" s="174"/>
      <c r="AV79" s="174"/>
      <c r="AW79" s="174"/>
      <c r="AX79" s="174"/>
      <c r="AY79" s="174"/>
      <c r="AZ79" s="174"/>
      <c r="BA79" s="174"/>
      <c r="BB79" s="174"/>
      <c r="BC79" s="174"/>
      <c r="BD79" s="174"/>
      <c r="BE79" s="247">
        <f t="shared" ref="BE79:BG79" si="126" xml:space="preserve"> IF( ISNUMBER(AB79), 0, 1 )</f>
        <v>1</v>
      </c>
      <c r="BF79" s="247">
        <f t="shared" si="126"/>
        <v>1</v>
      </c>
      <c r="BG79" s="247">
        <f t="shared" si="126"/>
        <v>1</v>
      </c>
      <c r="BH79" s="322"/>
      <c r="BJ79" s="417" t="s">
        <v>7327</v>
      </c>
      <c r="BK79" s="313" t="s">
        <v>6140</v>
      </c>
      <c r="BL79" s="2127" t="s">
        <v>7375</v>
      </c>
      <c r="BM79" s="2127" t="s">
        <v>7376</v>
      </c>
      <c r="BN79" s="2127" t="s">
        <v>7377</v>
      </c>
      <c r="BO79" s="2127" t="s">
        <v>7378</v>
      </c>
      <c r="BP79" s="2127" t="s">
        <v>7379</v>
      </c>
      <c r="BQ79" s="2127" t="s">
        <v>7380</v>
      </c>
      <c r="BR79" s="2127" t="s">
        <v>7381</v>
      </c>
      <c r="BS79" s="2127" t="s">
        <v>7382</v>
      </c>
      <c r="BT79" s="2127" t="s">
        <v>7383</v>
      </c>
      <c r="BU79" s="2127" t="s">
        <v>7384</v>
      </c>
      <c r="BV79" s="2127" t="s">
        <v>7385</v>
      </c>
      <c r="BW79" s="2127" t="s">
        <v>7386</v>
      </c>
      <c r="BX79" s="2127" t="s">
        <v>7387</v>
      </c>
      <c r="BY79" s="2127" t="s">
        <v>7388</v>
      </c>
      <c r="BZ79" s="2127" t="s">
        <v>7389</v>
      </c>
      <c r="CA79" s="2127" t="s">
        <v>7390</v>
      </c>
      <c r="CB79" s="2127" t="s">
        <v>7391</v>
      </c>
      <c r="CC79" s="2127" t="s">
        <v>7392</v>
      </c>
      <c r="CD79" s="2127" t="s">
        <v>7393</v>
      </c>
      <c r="CE79" s="2127" t="s">
        <v>7394</v>
      </c>
      <c r="CF79" s="2127" t="s">
        <v>7395</v>
      </c>
      <c r="CG79" s="2127" t="s">
        <v>7396</v>
      </c>
      <c r="CH79" s="2128" t="s">
        <v>7397</v>
      </c>
      <c r="CI79" s="2128" t="s">
        <v>7398</v>
      </c>
      <c r="CJ79" s="2131" t="s">
        <v>7399</v>
      </c>
    </row>
    <row r="80" spans="1:88" ht="15.75" customHeight="1">
      <c r="A80" s="171"/>
      <c r="B80" s="698" t="s">
        <v>7400</v>
      </c>
      <c r="C80" s="1928" t="s">
        <v>6110</v>
      </c>
      <c r="D80" s="286" t="s">
        <v>677</v>
      </c>
      <c r="E80" s="286">
        <v>3</v>
      </c>
      <c r="F80" s="2122"/>
      <c r="G80" s="2122"/>
      <c r="H80" s="2122"/>
      <c r="I80" s="2122"/>
      <c r="J80" s="2122"/>
      <c r="K80" s="2122"/>
      <c r="L80" s="2122"/>
      <c r="M80" s="2122"/>
      <c r="N80" s="2123">
        <f t="shared" si="86"/>
        <v>0</v>
      </c>
      <c r="O80" s="2122"/>
      <c r="P80" s="2122"/>
      <c r="Q80" s="2133">
        <f t="shared" si="87"/>
        <v>0</v>
      </c>
      <c r="R80" s="2133">
        <f t="shared" si="81"/>
        <v>0</v>
      </c>
      <c r="S80" s="2122"/>
      <c r="T80" s="2122"/>
      <c r="U80" s="2122"/>
      <c r="V80" s="2122"/>
      <c r="W80" s="2122"/>
      <c r="X80" s="2122"/>
      <c r="Y80" s="2122"/>
      <c r="Z80" s="2122"/>
      <c r="AA80" s="2124">
        <f t="shared" si="119"/>
        <v>0</v>
      </c>
      <c r="AB80" s="2125"/>
      <c r="AC80" s="2125"/>
      <c r="AD80" s="2499"/>
      <c r="AE80" s="308"/>
      <c r="AF80" s="252" t="s">
        <v>7401</v>
      </c>
      <c r="AG80" s="171"/>
      <c r="AH80" s="253"/>
      <c r="AI80" s="171"/>
      <c r="AJ80" s="304"/>
      <c r="AK80" s="246" t="str">
        <f t="shared" si="99"/>
        <v>Please complete all cells in row</v>
      </c>
      <c r="AL80" s="992"/>
      <c r="AM80" s="247">
        <f t="shared" ref="AM80:AT81" si="127" xml:space="preserve"> IF( ISNUMBER(F80), 0, 1 )</f>
        <v>1</v>
      </c>
      <c r="AN80" s="247">
        <f t="shared" si="127"/>
        <v>1</v>
      </c>
      <c r="AO80" s="247">
        <f t="shared" si="127"/>
        <v>1</v>
      </c>
      <c r="AP80" s="247">
        <f t="shared" si="127"/>
        <v>1</v>
      </c>
      <c r="AQ80" s="247">
        <f t="shared" si="127"/>
        <v>1</v>
      </c>
      <c r="AR80" s="247">
        <f t="shared" si="127"/>
        <v>1</v>
      </c>
      <c r="AS80" s="247">
        <f t="shared" si="127"/>
        <v>1</v>
      </c>
      <c r="AT80" s="247">
        <f t="shared" si="127"/>
        <v>1</v>
      </c>
      <c r="AU80" s="174"/>
      <c r="AV80" s="247">
        <f xml:space="preserve"> IF( ISNUMBER(S80), 0, 1 )</f>
        <v>1</v>
      </c>
      <c r="AW80" s="247">
        <f t="shared" ref="AW80:BC81" si="128" xml:space="preserve"> IF( ISNUMBER(T80), 0, 1 )</f>
        <v>1</v>
      </c>
      <c r="AX80" s="247">
        <f t="shared" si="128"/>
        <v>1</v>
      </c>
      <c r="AY80" s="247">
        <f t="shared" si="128"/>
        <v>1</v>
      </c>
      <c r="AZ80" s="247">
        <f t="shared" si="128"/>
        <v>1</v>
      </c>
      <c r="BA80" s="247">
        <f t="shared" si="128"/>
        <v>1</v>
      </c>
      <c r="BB80" s="247">
        <f t="shared" si="128"/>
        <v>1</v>
      </c>
      <c r="BC80" s="247">
        <f t="shared" si="128"/>
        <v>1</v>
      </c>
      <c r="BD80" s="174"/>
      <c r="BE80" s="174"/>
      <c r="BF80" s="174"/>
      <c r="BG80" s="174"/>
      <c r="BH80" s="322"/>
      <c r="BJ80" s="417" t="s">
        <v>7400</v>
      </c>
      <c r="BK80" s="313" t="s">
        <v>6110</v>
      </c>
      <c r="BL80" s="2126" t="s">
        <v>7402</v>
      </c>
      <c r="BM80" s="2126" t="s">
        <v>7403</v>
      </c>
      <c r="BN80" s="2126" t="s">
        <v>7404</v>
      </c>
      <c r="BO80" s="2126" t="s">
        <v>7405</v>
      </c>
      <c r="BP80" s="2126" t="s">
        <v>7406</v>
      </c>
      <c r="BQ80" s="2126" t="s">
        <v>7407</v>
      </c>
      <c r="BR80" s="2126" t="s">
        <v>7408</v>
      </c>
      <c r="BS80" s="2126" t="s">
        <v>7409</v>
      </c>
      <c r="BT80" s="2127" t="s">
        <v>7410</v>
      </c>
      <c r="BU80" s="2126" t="s">
        <v>7411</v>
      </c>
      <c r="BV80" s="2126" t="s">
        <v>7412</v>
      </c>
      <c r="BW80" s="2127" t="s">
        <v>7413</v>
      </c>
      <c r="BX80" s="2127" t="s">
        <v>7414</v>
      </c>
      <c r="BY80" s="2126" t="s">
        <v>7415</v>
      </c>
      <c r="BZ80" s="2126" t="s">
        <v>7416</v>
      </c>
      <c r="CA80" s="2126" t="s">
        <v>7417</v>
      </c>
      <c r="CB80" s="2126" t="s">
        <v>7418</v>
      </c>
      <c r="CC80" s="2126" t="s">
        <v>7419</v>
      </c>
      <c r="CD80" s="2126" t="s">
        <v>7420</v>
      </c>
      <c r="CE80" s="2126" t="s">
        <v>7421</v>
      </c>
      <c r="CF80" s="2126" t="s">
        <v>7422</v>
      </c>
      <c r="CG80" s="2127" t="s">
        <v>7423</v>
      </c>
      <c r="CH80" s="2129"/>
      <c r="CI80" s="2129"/>
      <c r="CJ80" s="2146"/>
    </row>
    <row r="81" spans="1:88" ht="15.75" customHeight="1">
      <c r="A81" s="171"/>
      <c r="B81" s="698" t="s">
        <v>7400</v>
      </c>
      <c r="C81" s="1928" t="s">
        <v>6125</v>
      </c>
      <c r="D81" s="286" t="s">
        <v>677</v>
      </c>
      <c r="E81" s="286">
        <v>3</v>
      </c>
      <c r="F81" s="2122"/>
      <c r="G81" s="2122"/>
      <c r="H81" s="2122"/>
      <c r="I81" s="2122"/>
      <c r="J81" s="2122"/>
      <c r="K81" s="2122"/>
      <c r="L81" s="2122"/>
      <c r="M81" s="2122"/>
      <c r="N81" s="2123">
        <f t="shared" si="86"/>
        <v>0</v>
      </c>
      <c r="O81" s="2122"/>
      <c r="P81" s="2122"/>
      <c r="Q81" s="2133">
        <f t="shared" si="87"/>
        <v>0</v>
      </c>
      <c r="R81" s="2133">
        <f t="shared" si="81"/>
        <v>0</v>
      </c>
      <c r="S81" s="2122"/>
      <c r="T81" s="2122"/>
      <c r="U81" s="2122"/>
      <c r="V81" s="2122"/>
      <c r="W81" s="2122"/>
      <c r="X81" s="2122"/>
      <c r="Y81" s="2122"/>
      <c r="Z81" s="2122"/>
      <c r="AA81" s="2124">
        <f t="shared" si="119"/>
        <v>0</v>
      </c>
      <c r="AB81" s="2125"/>
      <c r="AC81" s="2125"/>
      <c r="AD81" s="2499"/>
      <c r="AE81" s="308"/>
      <c r="AF81" s="252" t="s">
        <v>7424</v>
      </c>
      <c r="AG81" s="171"/>
      <c r="AH81" s="253"/>
      <c r="AI81" s="171"/>
      <c r="AJ81" s="304"/>
      <c r="AK81" s="246" t="str">
        <f t="shared" si="99"/>
        <v>Please complete all cells in row</v>
      </c>
      <c r="AL81" s="942"/>
      <c r="AM81" s="247">
        <f t="shared" si="127"/>
        <v>1</v>
      </c>
      <c r="AN81" s="247">
        <f t="shared" si="127"/>
        <v>1</v>
      </c>
      <c r="AO81" s="247">
        <f t="shared" si="127"/>
        <v>1</v>
      </c>
      <c r="AP81" s="247">
        <f t="shared" si="127"/>
        <v>1</v>
      </c>
      <c r="AQ81" s="247">
        <f t="shared" si="127"/>
        <v>1</v>
      </c>
      <c r="AR81" s="247">
        <f t="shared" si="127"/>
        <v>1</v>
      </c>
      <c r="AS81" s="247">
        <f t="shared" si="127"/>
        <v>1</v>
      </c>
      <c r="AT81" s="247">
        <f t="shared" si="127"/>
        <v>1</v>
      </c>
      <c r="AU81" s="174"/>
      <c r="AV81" s="247">
        <f t="shared" ref="AV81" si="129" xml:space="preserve"> IF( ISNUMBER(S81), 0, 1 )</f>
        <v>1</v>
      </c>
      <c r="AW81" s="247">
        <f t="shared" si="128"/>
        <v>1</v>
      </c>
      <c r="AX81" s="247">
        <f t="shared" si="128"/>
        <v>1</v>
      </c>
      <c r="AY81" s="247">
        <f t="shared" si="128"/>
        <v>1</v>
      </c>
      <c r="AZ81" s="247">
        <f t="shared" si="128"/>
        <v>1</v>
      </c>
      <c r="BA81" s="247">
        <f t="shared" si="128"/>
        <v>1</v>
      </c>
      <c r="BB81" s="247">
        <f t="shared" si="128"/>
        <v>1</v>
      </c>
      <c r="BC81" s="247">
        <f t="shared" si="128"/>
        <v>1</v>
      </c>
      <c r="BD81" s="174"/>
      <c r="BE81" s="174"/>
      <c r="BF81" s="174"/>
      <c r="BG81" s="174"/>
      <c r="BH81" s="322"/>
      <c r="BJ81" s="417" t="s">
        <v>7400</v>
      </c>
      <c r="BK81" s="313" t="s">
        <v>6125</v>
      </c>
      <c r="BL81" s="2126" t="s">
        <v>7425</v>
      </c>
      <c r="BM81" s="2126" t="s">
        <v>7426</v>
      </c>
      <c r="BN81" s="2126" t="s">
        <v>7427</v>
      </c>
      <c r="BO81" s="2126" t="s">
        <v>7428</v>
      </c>
      <c r="BP81" s="2126" t="s">
        <v>7429</v>
      </c>
      <c r="BQ81" s="2126" t="s">
        <v>7430</v>
      </c>
      <c r="BR81" s="2126" t="s">
        <v>7431</v>
      </c>
      <c r="BS81" s="2126" t="s">
        <v>7432</v>
      </c>
      <c r="BT81" s="2127" t="s">
        <v>7433</v>
      </c>
      <c r="BU81" s="2126" t="s">
        <v>7434</v>
      </c>
      <c r="BV81" s="2126" t="s">
        <v>7435</v>
      </c>
      <c r="BW81" s="2127" t="s">
        <v>7436</v>
      </c>
      <c r="BX81" s="2127" t="s">
        <v>7437</v>
      </c>
      <c r="BY81" s="2126" t="s">
        <v>7438</v>
      </c>
      <c r="BZ81" s="2126" t="s">
        <v>7439</v>
      </c>
      <c r="CA81" s="2126" t="s">
        <v>7440</v>
      </c>
      <c r="CB81" s="2126" t="s">
        <v>7441</v>
      </c>
      <c r="CC81" s="2126" t="s">
        <v>7442</v>
      </c>
      <c r="CD81" s="2126" t="s">
        <v>7443</v>
      </c>
      <c r="CE81" s="2126" t="s">
        <v>7444</v>
      </c>
      <c r="CF81" s="2126" t="s">
        <v>7445</v>
      </c>
      <c r="CG81" s="2127" t="s">
        <v>7446</v>
      </c>
      <c r="CH81" s="2129"/>
      <c r="CI81" s="2129"/>
      <c r="CJ81" s="2146"/>
    </row>
    <row r="82" spans="1:88" ht="15.75" customHeight="1">
      <c r="A82" s="171"/>
      <c r="B82" s="698" t="s">
        <v>7400</v>
      </c>
      <c r="C82" s="1928" t="s">
        <v>6140</v>
      </c>
      <c r="D82" s="286" t="s">
        <v>677</v>
      </c>
      <c r="E82" s="286">
        <v>3</v>
      </c>
      <c r="F82" s="2124">
        <f>IFERROR(SUM(F80:F81), 0)</f>
        <v>0</v>
      </c>
      <c r="G82" s="2124">
        <f t="shared" ref="G82:L82" si="130">IFERROR(SUM(G80:G81), 0)</f>
        <v>0</v>
      </c>
      <c r="H82" s="2124">
        <f t="shared" si="130"/>
        <v>0</v>
      </c>
      <c r="I82" s="2124">
        <f t="shared" si="130"/>
        <v>0</v>
      </c>
      <c r="J82" s="2124">
        <f t="shared" si="130"/>
        <v>0</v>
      </c>
      <c r="K82" s="2124">
        <f t="shared" si="130"/>
        <v>0</v>
      </c>
      <c r="L82" s="2124">
        <f t="shared" si="130"/>
        <v>0</v>
      </c>
      <c r="M82" s="2124">
        <f>IFERROR(SUM(M80:M81), 0)</f>
        <v>0</v>
      </c>
      <c r="N82" s="2123">
        <f t="shared" si="86"/>
        <v>0</v>
      </c>
      <c r="O82" s="2133">
        <f t="shared" ref="O82:P82" si="131">IFERROR(SUM(O80:O81), 0)</f>
        <v>0</v>
      </c>
      <c r="P82" s="2133">
        <f t="shared" si="131"/>
        <v>0</v>
      </c>
      <c r="Q82" s="2133">
        <f t="shared" si="87"/>
        <v>0</v>
      </c>
      <c r="R82" s="2133">
        <f t="shared" si="81"/>
        <v>0</v>
      </c>
      <c r="S82" s="2124">
        <f>IFERROR(SUM(S80:S81), 0)</f>
        <v>0</v>
      </c>
      <c r="T82" s="2124">
        <f t="shared" ref="T82:Z82" si="132">IFERROR(SUM(T80:T81), 0)</f>
        <v>0</v>
      </c>
      <c r="U82" s="2124">
        <f t="shared" si="132"/>
        <v>0</v>
      </c>
      <c r="V82" s="2124">
        <f t="shared" si="132"/>
        <v>0</v>
      </c>
      <c r="W82" s="2124">
        <f t="shared" si="132"/>
        <v>0</v>
      </c>
      <c r="X82" s="2124">
        <f t="shared" si="132"/>
        <v>0</v>
      </c>
      <c r="Y82" s="2124">
        <f t="shared" si="132"/>
        <v>0</v>
      </c>
      <c r="Z82" s="2124">
        <f t="shared" si="132"/>
        <v>0</v>
      </c>
      <c r="AA82" s="2124">
        <f t="shared" si="119"/>
        <v>0</v>
      </c>
      <c r="AB82" s="2122"/>
      <c r="AC82" s="2122"/>
      <c r="AD82" s="2130"/>
      <c r="AE82" s="308"/>
      <c r="AF82" s="252" t="s">
        <v>7447</v>
      </c>
      <c r="AG82" s="171"/>
      <c r="AH82" s="253"/>
      <c r="AI82" s="171"/>
      <c r="AJ82" s="304"/>
      <c r="AK82" s="246" t="str">
        <f t="shared" si="99"/>
        <v>Please complete all cells in row</v>
      </c>
      <c r="AL82" s="992"/>
      <c r="AM82" s="174"/>
      <c r="AN82" s="174"/>
      <c r="AO82" s="174"/>
      <c r="AP82" s="174"/>
      <c r="AQ82" s="174"/>
      <c r="AR82" s="174"/>
      <c r="AS82" s="174"/>
      <c r="AT82" s="174"/>
      <c r="AU82" s="174"/>
      <c r="AV82" s="174"/>
      <c r="AW82" s="174"/>
      <c r="AX82" s="174"/>
      <c r="AY82" s="174"/>
      <c r="AZ82" s="174"/>
      <c r="BA82" s="174"/>
      <c r="BB82" s="174"/>
      <c r="BC82" s="174"/>
      <c r="BD82" s="174"/>
      <c r="BE82" s="247">
        <f t="shared" ref="BE82:BG82" si="133" xml:space="preserve"> IF( ISNUMBER(AB82), 0, 1 )</f>
        <v>1</v>
      </c>
      <c r="BF82" s="247">
        <f t="shared" si="133"/>
        <v>1</v>
      </c>
      <c r="BG82" s="247">
        <f t="shared" si="133"/>
        <v>1</v>
      </c>
      <c r="BH82" s="322"/>
      <c r="BJ82" s="417" t="s">
        <v>7400</v>
      </c>
      <c r="BK82" s="313" t="s">
        <v>6140</v>
      </c>
      <c r="BL82" s="2127" t="s">
        <v>7448</v>
      </c>
      <c r="BM82" s="2127" t="s">
        <v>7449</v>
      </c>
      <c r="BN82" s="2127" t="s">
        <v>7450</v>
      </c>
      <c r="BO82" s="2127" t="s">
        <v>7451</v>
      </c>
      <c r="BP82" s="2127" t="s">
        <v>7452</v>
      </c>
      <c r="BQ82" s="2127" t="s">
        <v>7453</v>
      </c>
      <c r="BR82" s="2127" t="s">
        <v>7454</v>
      </c>
      <c r="BS82" s="2127" t="s">
        <v>7455</v>
      </c>
      <c r="BT82" s="2127" t="s">
        <v>7456</v>
      </c>
      <c r="BU82" s="2127" t="s">
        <v>7457</v>
      </c>
      <c r="BV82" s="2127" t="s">
        <v>7458</v>
      </c>
      <c r="BW82" s="2127" t="s">
        <v>7459</v>
      </c>
      <c r="BX82" s="2127" t="s">
        <v>7460</v>
      </c>
      <c r="BY82" s="2127" t="s">
        <v>7461</v>
      </c>
      <c r="BZ82" s="2127" t="s">
        <v>7462</v>
      </c>
      <c r="CA82" s="2127" t="s">
        <v>7463</v>
      </c>
      <c r="CB82" s="2127" t="s">
        <v>7464</v>
      </c>
      <c r="CC82" s="2127" t="s">
        <v>7465</v>
      </c>
      <c r="CD82" s="2127" t="s">
        <v>7466</v>
      </c>
      <c r="CE82" s="2127" t="s">
        <v>7467</v>
      </c>
      <c r="CF82" s="2127" t="s">
        <v>7468</v>
      </c>
      <c r="CG82" s="2127" t="s">
        <v>7469</v>
      </c>
      <c r="CH82" s="2128" t="s">
        <v>7470</v>
      </c>
      <c r="CI82" s="2128" t="s">
        <v>7471</v>
      </c>
      <c r="CJ82" s="2131" t="s">
        <v>7472</v>
      </c>
    </row>
    <row r="83" spans="1:88" ht="15.75" customHeight="1">
      <c r="A83" s="171"/>
      <c r="B83" s="698" t="s">
        <v>7473</v>
      </c>
      <c r="C83" s="1928" t="s">
        <v>6110</v>
      </c>
      <c r="D83" s="286" t="s">
        <v>677</v>
      </c>
      <c r="E83" s="286">
        <v>3</v>
      </c>
      <c r="F83" s="2122"/>
      <c r="G83" s="2122"/>
      <c r="H83" s="2122"/>
      <c r="I83" s="2122"/>
      <c r="J83" s="2122"/>
      <c r="K83" s="2122"/>
      <c r="L83" s="2122"/>
      <c r="M83" s="2122"/>
      <c r="N83" s="2123">
        <f t="shared" si="86"/>
        <v>0</v>
      </c>
      <c r="O83" s="2122"/>
      <c r="P83" s="2122"/>
      <c r="Q83" s="2133">
        <f t="shared" si="87"/>
        <v>0</v>
      </c>
      <c r="R83" s="2133">
        <f t="shared" si="81"/>
        <v>0</v>
      </c>
      <c r="S83" s="2122"/>
      <c r="T83" s="2122"/>
      <c r="U83" s="2122"/>
      <c r="V83" s="2122"/>
      <c r="W83" s="2122"/>
      <c r="X83" s="2122"/>
      <c r="Y83" s="2122"/>
      <c r="Z83" s="2122"/>
      <c r="AA83" s="2124">
        <f t="shared" si="119"/>
        <v>0</v>
      </c>
      <c r="AB83" s="2125"/>
      <c r="AC83" s="2125"/>
      <c r="AD83" s="2499"/>
      <c r="AE83" s="308"/>
      <c r="AF83" s="252" t="s">
        <v>7474</v>
      </c>
      <c r="AG83" s="171"/>
      <c r="AH83" s="253"/>
      <c r="AI83" s="171"/>
      <c r="AJ83" s="304"/>
      <c r="AK83" s="246" t="str">
        <f t="shared" si="99"/>
        <v>Please complete all cells in row</v>
      </c>
      <c r="AL83" s="992"/>
      <c r="AM83" s="247">
        <f t="shared" ref="AM83:AT84" si="134" xml:space="preserve"> IF( ISNUMBER(F83), 0, 1 )</f>
        <v>1</v>
      </c>
      <c r="AN83" s="247">
        <f t="shared" si="134"/>
        <v>1</v>
      </c>
      <c r="AO83" s="247">
        <f t="shared" si="134"/>
        <v>1</v>
      </c>
      <c r="AP83" s="247">
        <f t="shared" si="134"/>
        <v>1</v>
      </c>
      <c r="AQ83" s="247">
        <f t="shared" si="134"/>
        <v>1</v>
      </c>
      <c r="AR83" s="247">
        <f t="shared" si="134"/>
        <v>1</v>
      </c>
      <c r="AS83" s="247">
        <f t="shared" si="134"/>
        <v>1</v>
      </c>
      <c r="AT83" s="247">
        <f t="shared" si="134"/>
        <v>1</v>
      </c>
      <c r="AU83" s="174"/>
      <c r="AV83" s="247">
        <f xml:space="preserve"> IF( ISNUMBER(S83), 0, 1 )</f>
        <v>1</v>
      </c>
      <c r="AW83" s="247">
        <f t="shared" ref="AW83:BC84" si="135" xml:space="preserve"> IF( ISNUMBER(T83), 0, 1 )</f>
        <v>1</v>
      </c>
      <c r="AX83" s="247">
        <f t="shared" si="135"/>
        <v>1</v>
      </c>
      <c r="AY83" s="247">
        <f t="shared" si="135"/>
        <v>1</v>
      </c>
      <c r="AZ83" s="247">
        <f t="shared" si="135"/>
        <v>1</v>
      </c>
      <c r="BA83" s="247">
        <f t="shared" si="135"/>
        <v>1</v>
      </c>
      <c r="BB83" s="247">
        <f t="shared" si="135"/>
        <v>1</v>
      </c>
      <c r="BC83" s="247">
        <f t="shared" si="135"/>
        <v>1</v>
      </c>
      <c r="BD83" s="174"/>
      <c r="BE83" s="174"/>
      <c r="BF83" s="174"/>
      <c r="BG83" s="174"/>
      <c r="BH83" s="322"/>
      <c r="BJ83" s="417" t="s">
        <v>7473</v>
      </c>
      <c r="BK83" s="313" t="s">
        <v>6110</v>
      </c>
      <c r="BL83" s="2126" t="s">
        <v>7475</v>
      </c>
      <c r="BM83" s="2126" t="s">
        <v>7476</v>
      </c>
      <c r="BN83" s="2126" t="s">
        <v>7477</v>
      </c>
      <c r="BO83" s="2126" t="s">
        <v>7478</v>
      </c>
      <c r="BP83" s="2126" t="s">
        <v>7479</v>
      </c>
      <c r="BQ83" s="2126" t="s">
        <v>7480</v>
      </c>
      <c r="BR83" s="2126" t="s">
        <v>7481</v>
      </c>
      <c r="BS83" s="2126" t="s">
        <v>7482</v>
      </c>
      <c r="BT83" s="2127" t="s">
        <v>7483</v>
      </c>
      <c r="BU83" s="2126" t="s">
        <v>7484</v>
      </c>
      <c r="BV83" s="2126" t="s">
        <v>7485</v>
      </c>
      <c r="BW83" s="2127" t="s">
        <v>7486</v>
      </c>
      <c r="BX83" s="2127" t="s">
        <v>7487</v>
      </c>
      <c r="BY83" s="2126" t="s">
        <v>7488</v>
      </c>
      <c r="BZ83" s="2126" t="s">
        <v>7489</v>
      </c>
      <c r="CA83" s="2126" t="s">
        <v>7490</v>
      </c>
      <c r="CB83" s="2126" t="s">
        <v>7491</v>
      </c>
      <c r="CC83" s="2126" t="s">
        <v>7492</v>
      </c>
      <c r="CD83" s="2126" t="s">
        <v>7493</v>
      </c>
      <c r="CE83" s="2126" t="s">
        <v>7494</v>
      </c>
      <c r="CF83" s="2126" t="s">
        <v>7495</v>
      </c>
      <c r="CG83" s="2127" t="s">
        <v>7496</v>
      </c>
      <c r="CH83" s="2129"/>
      <c r="CI83" s="2129"/>
      <c r="CJ83" s="2146"/>
    </row>
    <row r="84" spans="1:88" ht="15.75" customHeight="1">
      <c r="A84" s="171"/>
      <c r="B84" s="698" t="s">
        <v>7473</v>
      </c>
      <c r="C84" s="1928" t="s">
        <v>6125</v>
      </c>
      <c r="D84" s="286" t="s">
        <v>677</v>
      </c>
      <c r="E84" s="286">
        <v>3</v>
      </c>
      <c r="F84" s="2122"/>
      <c r="G84" s="2122"/>
      <c r="H84" s="2122"/>
      <c r="I84" s="2122"/>
      <c r="J84" s="2122"/>
      <c r="K84" s="2122"/>
      <c r="L84" s="2122"/>
      <c r="M84" s="2122"/>
      <c r="N84" s="2123">
        <f t="shared" si="86"/>
        <v>0</v>
      </c>
      <c r="O84" s="2122"/>
      <c r="P84" s="2122"/>
      <c r="Q84" s="2133">
        <f t="shared" si="87"/>
        <v>0</v>
      </c>
      <c r="R84" s="2133">
        <f t="shared" si="81"/>
        <v>0</v>
      </c>
      <c r="S84" s="2122"/>
      <c r="T84" s="2122"/>
      <c r="U84" s="2122"/>
      <c r="V84" s="2122"/>
      <c r="W84" s="2122"/>
      <c r="X84" s="2122"/>
      <c r="Y84" s="2122"/>
      <c r="Z84" s="2122"/>
      <c r="AA84" s="2124">
        <f t="shared" si="119"/>
        <v>0</v>
      </c>
      <c r="AB84" s="2125"/>
      <c r="AC84" s="2125"/>
      <c r="AD84" s="2499"/>
      <c r="AE84" s="308"/>
      <c r="AF84" s="252" t="s">
        <v>7497</v>
      </c>
      <c r="AG84" s="171"/>
      <c r="AH84" s="253"/>
      <c r="AI84" s="171"/>
      <c r="AJ84" s="304"/>
      <c r="AK84" s="246" t="str">
        <f t="shared" si="99"/>
        <v>Please complete all cells in row</v>
      </c>
      <c r="AL84" s="942"/>
      <c r="AM84" s="247">
        <f t="shared" si="134"/>
        <v>1</v>
      </c>
      <c r="AN84" s="247">
        <f t="shared" si="134"/>
        <v>1</v>
      </c>
      <c r="AO84" s="247">
        <f t="shared" si="134"/>
        <v>1</v>
      </c>
      <c r="AP84" s="247">
        <f t="shared" si="134"/>
        <v>1</v>
      </c>
      <c r="AQ84" s="247">
        <f t="shared" si="134"/>
        <v>1</v>
      </c>
      <c r="AR84" s="247">
        <f t="shared" si="134"/>
        <v>1</v>
      </c>
      <c r="AS84" s="247">
        <f t="shared" si="134"/>
        <v>1</v>
      </c>
      <c r="AT84" s="247">
        <f t="shared" si="134"/>
        <v>1</v>
      </c>
      <c r="AU84" s="174"/>
      <c r="AV84" s="247">
        <f t="shared" ref="AV84" si="136" xml:space="preserve"> IF( ISNUMBER(S84), 0, 1 )</f>
        <v>1</v>
      </c>
      <c r="AW84" s="247">
        <f t="shared" si="135"/>
        <v>1</v>
      </c>
      <c r="AX84" s="247">
        <f t="shared" si="135"/>
        <v>1</v>
      </c>
      <c r="AY84" s="247">
        <f t="shared" si="135"/>
        <v>1</v>
      </c>
      <c r="AZ84" s="247">
        <f t="shared" si="135"/>
        <v>1</v>
      </c>
      <c r="BA84" s="247">
        <f t="shared" si="135"/>
        <v>1</v>
      </c>
      <c r="BB84" s="247">
        <f t="shared" si="135"/>
        <v>1</v>
      </c>
      <c r="BC84" s="247">
        <f t="shared" si="135"/>
        <v>1</v>
      </c>
      <c r="BD84" s="174"/>
      <c r="BE84" s="174"/>
      <c r="BF84" s="174"/>
      <c r="BG84" s="174"/>
      <c r="BH84" s="322"/>
      <c r="BJ84" s="417" t="s">
        <v>7473</v>
      </c>
      <c r="BK84" s="313" t="s">
        <v>6125</v>
      </c>
      <c r="BL84" s="2126" t="s">
        <v>7498</v>
      </c>
      <c r="BM84" s="2126" t="s">
        <v>7499</v>
      </c>
      <c r="BN84" s="2126" t="s">
        <v>7500</v>
      </c>
      <c r="BO84" s="2126" t="s">
        <v>7501</v>
      </c>
      <c r="BP84" s="2126" t="s">
        <v>7502</v>
      </c>
      <c r="BQ84" s="2126" t="s">
        <v>7503</v>
      </c>
      <c r="BR84" s="2126" t="s">
        <v>7504</v>
      </c>
      <c r="BS84" s="2126" t="s">
        <v>7505</v>
      </c>
      <c r="BT84" s="2127" t="s">
        <v>7506</v>
      </c>
      <c r="BU84" s="2126" t="s">
        <v>7507</v>
      </c>
      <c r="BV84" s="2126" t="s">
        <v>7508</v>
      </c>
      <c r="BW84" s="2127" t="s">
        <v>7509</v>
      </c>
      <c r="BX84" s="2127" t="s">
        <v>7510</v>
      </c>
      <c r="BY84" s="2126" t="s">
        <v>7511</v>
      </c>
      <c r="BZ84" s="2126" t="s">
        <v>7512</v>
      </c>
      <c r="CA84" s="2126" t="s">
        <v>7513</v>
      </c>
      <c r="CB84" s="2126" t="s">
        <v>7514</v>
      </c>
      <c r="CC84" s="2126" t="s">
        <v>7515</v>
      </c>
      <c r="CD84" s="2126" t="s">
        <v>7516</v>
      </c>
      <c r="CE84" s="2126" t="s">
        <v>7517</v>
      </c>
      <c r="CF84" s="2126" t="s">
        <v>7518</v>
      </c>
      <c r="CG84" s="2127" t="s">
        <v>7519</v>
      </c>
      <c r="CH84" s="2129"/>
      <c r="CI84" s="2129"/>
      <c r="CJ84" s="2146"/>
    </row>
    <row r="85" spans="1:88" ht="15.75" customHeight="1">
      <c r="A85" s="171"/>
      <c r="B85" s="698" t="s">
        <v>7473</v>
      </c>
      <c r="C85" s="1928" t="s">
        <v>6140</v>
      </c>
      <c r="D85" s="286" t="s">
        <v>677</v>
      </c>
      <c r="E85" s="286">
        <v>3</v>
      </c>
      <c r="F85" s="2124">
        <f>IFERROR(SUM(F83:F84), 0)</f>
        <v>0</v>
      </c>
      <c r="G85" s="2124">
        <f t="shared" ref="G85:L85" si="137">IFERROR(SUM(G83:G84), 0)</f>
        <v>0</v>
      </c>
      <c r="H85" s="2124">
        <f t="shared" si="137"/>
        <v>0</v>
      </c>
      <c r="I85" s="2124">
        <f t="shared" si="137"/>
        <v>0</v>
      </c>
      <c r="J85" s="2124">
        <f t="shared" si="137"/>
        <v>0</v>
      </c>
      <c r="K85" s="2124">
        <f t="shared" si="137"/>
        <v>0</v>
      </c>
      <c r="L85" s="2124">
        <f t="shared" si="137"/>
        <v>0</v>
      </c>
      <c r="M85" s="2124">
        <f>IFERROR(SUM(M83:M84), 0)</f>
        <v>0</v>
      </c>
      <c r="N85" s="2123">
        <f t="shared" si="86"/>
        <v>0</v>
      </c>
      <c r="O85" s="2133">
        <f t="shared" ref="O85:P85" si="138">IFERROR(SUM(O83:O84), 0)</f>
        <v>0</v>
      </c>
      <c r="P85" s="2133">
        <f t="shared" si="138"/>
        <v>0</v>
      </c>
      <c r="Q85" s="2133">
        <f t="shared" si="87"/>
        <v>0</v>
      </c>
      <c r="R85" s="2133">
        <f t="shared" si="81"/>
        <v>0</v>
      </c>
      <c r="S85" s="2124">
        <f>IFERROR(SUM(S83:S84), 0)</f>
        <v>0</v>
      </c>
      <c r="T85" s="2124">
        <f t="shared" ref="T85:Z85" si="139">IFERROR(SUM(T83:T84), 0)</f>
        <v>0</v>
      </c>
      <c r="U85" s="2124">
        <f t="shared" si="139"/>
        <v>0</v>
      </c>
      <c r="V85" s="2124">
        <f t="shared" si="139"/>
        <v>0</v>
      </c>
      <c r="W85" s="2124">
        <f t="shared" si="139"/>
        <v>0</v>
      </c>
      <c r="X85" s="2124">
        <f t="shared" si="139"/>
        <v>0</v>
      </c>
      <c r="Y85" s="2124">
        <f t="shared" si="139"/>
        <v>0</v>
      </c>
      <c r="Z85" s="2124">
        <f t="shared" si="139"/>
        <v>0</v>
      </c>
      <c r="AA85" s="2124">
        <f>IFERROR(SUM(S85:Z85), 0)</f>
        <v>0</v>
      </c>
      <c r="AB85" s="2122"/>
      <c r="AC85" s="2122"/>
      <c r="AD85" s="2130"/>
      <c r="AE85" s="308"/>
      <c r="AF85" s="252" t="s">
        <v>7520</v>
      </c>
      <c r="AG85" s="171"/>
      <c r="AH85" s="253"/>
      <c r="AI85" s="171"/>
      <c r="AJ85" s="304"/>
      <c r="AK85" s="246" t="str">
        <f t="shared" si="99"/>
        <v>Please complete all cells in row</v>
      </c>
      <c r="AL85" s="992"/>
      <c r="AM85" s="174"/>
      <c r="AN85" s="174"/>
      <c r="AO85" s="174"/>
      <c r="AP85" s="174"/>
      <c r="AQ85" s="174"/>
      <c r="AR85" s="174"/>
      <c r="AS85" s="174"/>
      <c r="AT85" s="174"/>
      <c r="AU85" s="174"/>
      <c r="AV85" s="174"/>
      <c r="AW85" s="174"/>
      <c r="AX85" s="174"/>
      <c r="AY85" s="174"/>
      <c r="AZ85" s="174"/>
      <c r="BA85" s="174"/>
      <c r="BB85" s="174"/>
      <c r="BC85" s="174"/>
      <c r="BD85" s="174"/>
      <c r="BE85" s="247">
        <f t="shared" ref="BE85:BG95" si="140" xml:space="preserve"> IF( ISNUMBER(AB85), 0, 1 )</f>
        <v>1</v>
      </c>
      <c r="BF85" s="247">
        <f t="shared" si="140"/>
        <v>1</v>
      </c>
      <c r="BG85" s="247">
        <f t="shared" si="140"/>
        <v>1</v>
      </c>
      <c r="BH85" s="322"/>
      <c r="BJ85" s="417" t="s">
        <v>7473</v>
      </c>
      <c r="BK85" s="313" t="s">
        <v>6140</v>
      </c>
      <c r="BL85" s="2127" t="s">
        <v>7521</v>
      </c>
      <c r="BM85" s="2127" t="s">
        <v>7522</v>
      </c>
      <c r="BN85" s="2127" t="s">
        <v>7523</v>
      </c>
      <c r="BO85" s="2127" t="s">
        <v>7524</v>
      </c>
      <c r="BP85" s="2127" t="s">
        <v>7525</v>
      </c>
      <c r="BQ85" s="2127" t="s">
        <v>7526</v>
      </c>
      <c r="BR85" s="2127" t="s">
        <v>7527</v>
      </c>
      <c r="BS85" s="2127" t="s">
        <v>7528</v>
      </c>
      <c r="BT85" s="2127" t="s">
        <v>7529</v>
      </c>
      <c r="BU85" s="2127" t="s">
        <v>7530</v>
      </c>
      <c r="BV85" s="2127" t="s">
        <v>7531</v>
      </c>
      <c r="BW85" s="2127" t="s">
        <v>7532</v>
      </c>
      <c r="BX85" s="2127" t="s">
        <v>7533</v>
      </c>
      <c r="BY85" s="2127" t="s">
        <v>7534</v>
      </c>
      <c r="BZ85" s="2127" t="s">
        <v>7535</v>
      </c>
      <c r="CA85" s="2127" t="s">
        <v>7536</v>
      </c>
      <c r="CB85" s="2127" t="s">
        <v>7537</v>
      </c>
      <c r="CC85" s="2127" t="s">
        <v>7538</v>
      </c>
      <c r="CD85" s="2127" t="s">
        <v>7539</v>
      </c>
      <c r="CE85" s="2127" t="s">
        <v>7540</v>
      </c>
      <c r="CF85" s="2127" t="s">
        <v>7541</v>
      </c>
      <c r="CG85" s="2127" t="s">
        <v>7542</v>
      </c>
      <c r="CH85" s="2128" t="s">
        <v>7543</v>
      </c>
      <c r="CI85" s="2128" t="s">
        <v>7544</v>
      </c>
      <c r="CJ85" s="2131" t="s">
        <v>7545</v>
      </c>
    </row>
    <row r="86" spans="1:88" ht="15.75" customHeight="1">
      <c r="A86" s="171"/>
      <c r="B86" s="1948" t="s">
        <v>7546</v>
      </c>
      <c r="C86" s="1928" t="s">
        <v>6110</v>
      </c>
      <c r="D86" s="286" t="s">
        <v>677</v>
      </c>
      <c r="E86" s="286">
        <v>3</v>
      </c>
      <c r="F86" s="2122"/>
      <c r="G86" s="2122"/>
      <c r="H86" s="2122"/>
      <c r="I86" s="2122"/>
      <c r="J86" s="2122"/>
      <c r="K86" s="2122"/>
      <c r="L86" s="2122"/>
      <c r="M86" s="2122"/>
      <c r="N86" s="2123">
        <f t="shared" si="86"/>
        <v>0</v>
      </c>
      <c r="O86" s="2122"/>
      <c r="P86" s="2122"/>
      <c r="Q86" s="2133">
        <f t="shared" si="87"/>
        <v>0</v>
      </c>
      <c r="R86" s="2133">
        <f t="shared" si="81"/>
        <v>0</v>
      </c>
      <c r="S86" s="2125"/>
      <c r="T86" s="2125"/>
      <c r="U86" s="2125"/>
      <c r="V86" s="2125"/>
      <c r="W86" s="2125"/>
      <c r="X86" s="2125"/>
      <c r="Y86" s="2125"/>
      <c r="Z86" s="2125"/>
      <c r="AA86" s="2125"/>
      <c r="AB86" s="2122"/>
      <c r="AC86" s="2122"/>
      <c r="AD86" s="2130"/>
      <c r="AE86" s="308"/>
      <c r="AF86" s="252" t="s">
        <v>7547</v>
      </c>
      <c r="AG86" s="171"/>
      <c r="AH86" s="253"/>
      <c r="AI86" s="171"/>
      <c r="AJ86" s="304"/>
      <c r="AK86" s="246"/>
      <c r="AL86" s="304"/>
      <c r="AM86" s="247">
        <f t="shared" ref="AM86:AT95" si="141" xml:space="preserve"> IF( ISNUMBER(F86), 0, 1 )</f>
        <v>1</v>
      </c>
      <c r="AN86" s="247">
        <f t="shared" si="141"/>
        <v>1</v>
      </c>
      <c r="AO86" s="247">
        <f t="shared" si="141"/>
        <v>1</v>
      </c>
      <c r="AP86" s="247">
        <f t="shared" si="141"/>
        <v>1</v>
      </c>
      <c r="AQ86" s="247">
        <f t="shared" si="141"/>
        <v>1</v>
      </c>
      <c r="AR86" s="247">
        <f t="shared" si="141"/>
        <v>1</v>
      </c>
      <c r="AS86" s="247">
        <f t="shared" si="141"/>
        <v>1</v>
      </c>
      <c r="AT86" s="247">
        <f t="shared" si="141"/>
        <v>1</v>
      </c>
      <c r="AU86" s="174"/>
      <c r="AV86" s="174"/>
      <c r="AW86" s="174"/>
      <c r="AX86" s="174"/>
      <c r="AY86" s="174"/>
      <c r="AZ86" s="174"/>
      <c r="BA86" s="174"/>
      <c r="BB86" s="174"/>
      <c r="BC86" s="174"/>
      <c r="BD86" s="174"/>
      <c r="BE86" s="247">
        <f t="shared" si="140"/>
        <v>1</v>
      </c>
      <c r="BF86" s="247">
        <f t="shared" si="140"/>
        <v>1</v>
      </c>
      <c r="BG86" s="247">
        <f t="shared" si="140"/>
        <v>1</v>
      </c>
      <c r="BH86" s="322"/>
      <c r="BJ86" s="686" t="s">
        <v>7546</v>
      </c>
      <c r="BK86" s="313" t="s">
        <v>6110</v>
      </c>
      <c r="BL86" s="2126" t="s">
        <v>7548</v>
      </c>
      <c r="BM86" s="2126" t="s">
        <v>7549</v>
      </c>
      <c r="BN86" s="2126" t="s">
        <v>7550</v>
      </c>
      <c r="BO86" s="2126" t="s">
        <v>7551</v>
      </c>
      <c r="BP86" s="2126" t="s">
        <v>7552</v>
      </c>
      <c r="BQ86" s="2126" t="s">
        <v>7553</v>
      </c>
      <c r="BR86" s="2126" t="s">
        <v>7554</v>
      </c>
      <c r="BS86" s="2126" t="s">
        <v>7555</v>
      </c>
      <c r="BT86" s="2127" t="s">
        <v>7556</v>
      </c>
      <c r="BU86" s="2126" t="s">
        <v>7557</v>
      </c>
      <c r="BV86" s="2126" t="s">
        <v>7558</v>
      </c>
      <c r="BW86" s="2127" t="s">
        <v>7559</v>
      </c>
      <c r="BX86" s="2127" t="s">
        <v>7560</v>
      </c>
      <c r="BY86" s="2129"/>
      <c r="BZ86" s="2129"/>
      <c r="CA86" s="2129"/>
      <c r="CB86" s="2129"/>
      <c r="CC86" s="2129"/>
      <c r="CD86" s="2129"/>
      <c r="CE86" s="2129"/>
      <c r="CF86" s="2129"/>
      <c r="CG86" s="2129"/>
      <c r="CH86" s="2128" t="s">
        <v>7561</v>
      </c>
      <c r="CI86" s="2128" t="s">
        <v>7562</v>
      </c>
      <c r="CJ86" s="2131" t="s">
        <v>7563</v>
      </c>
    </row>
    <row r="87" spans="1:88" ht="15.75" customHeight="1">
      <c r="A87" s="171"/>
      <c r="B87" s="1948" t="s">
        <v>7546</v>
      </c>
      <c r="C87" s="1928" t="s">
        <v>6125</v>
      </c>
      <c r="D87" s="286" t="s">
        <v>677</v>
      </c>
      <c r="E87" s="286">
        <v>3</v>
      </c>
      <c r="F87" s="2122"/>
      <c r="G87" s="2122"/>
      <c r="H87" s="2122"/>
      <c r="I87" s="2122"/>
      <c r="J87" s="2122"/>
      <c r="K87" s="2122"/>
      <c r="L87" s="2122"/>
      <c r="M87" s="2122"/>
      <c r="N87" s="2123">
        <f t="shared" si="86"/>
        <v>0</v>
      </c>
      <c r="O87" s="2122"/>
      <c r="P87" s="2122"/>
      <c r="Q87" s="2133">
        <f t="shared" si="87"/>
        <v>0</v>
      </c>
      <c r="R87" s="2133">
        <f t="shared" si="81"/>
        <v>0</v>
      </c>
      <c r="S87" s="2125"/>
      <c r="T87" s="2125"/>
      <c r="U87" s="2125"/>
      <c r="V87" s="2125"/>
      <c r="W87" s="2125"/>
      <c r="X87" s="2125"/>
      <c r="Y87" s="2125"/>
      <c r="Z87" s="2125"/>
      <c r="AA87" s="2125"/>
      <c r="AB87" s="2122"/>
      <c r="AC87" s="2122"/>
      <c r="AD87" s="2130"/>
      <c r="AE87" s="308"/>
      <c r="AF87" s="252" t="s">
        <v>7564</v>
      </c>
      <c r="AG87" s="171"/>
      <c r="AH87" s="253"/>
      <c r="AI87" s="171"/>
      <c r="AJ87" s="304"/>
      <c r="AK87" s="246"/>
      <c r="AL87" s="304"/>
      <c r="AM87" s="247">
        <f t="shared" si="141"/>
        <v>1</v>
      </c>
      <c r="AN87" s="247">
        <f t="shared" si="141"/>
        <v>1</v>
      </c>
      <c r="AO87" s="247">
        <f t="shared" si="141"/>
        <v>1</v>
      </c>
      <c r="AP87" s="247">
        <f t="shared" si="141"/>
        <v>1</v>
      </c>
      <c r="AQ87" s="247">
        <f t="shared" si="141"/>
        <v>1</v>
      </c>
      <c r="AR87" s="247">
        <f t="shared" si="141"/>
        <v>1</v>
      </c>
      <c r="AS87" s="247">
        <f t="shared" si="141"/>
        <v>1</v>
      </c>
      <c r="AT87" s="247">
        <f t="shared" si="141"/>
        <v>1</v>
      </c>
      <c r="AU87" s="174"/>
      <c r="AV87" s="174"/>
      <c r="AW87" s="174"/>
      <c r="AX87" s="174"/>
      <c r="AY87" s="174"/>
      <c r="AZ87" s="174"/>
      <c r="BA87" s="174"/>
      <c r="BB87" s="174"/>
      <c r="BC87" s="174"/>
      <c r="BD87" s="174"/>
      <c r="BE87" s="247">
        <f t="shared" si="140"/>
        <v>1</v>
      </c>
      <c r="BF87" s="247">
        <f t="shared" si="140"/>
        <v>1</v>
      </c>
      <c r="BG87" s="247">
        <f t="shared" si="140"/>
        <v>1</v>
      </c>
      <c r="BH87" s="322"/>
      <c r="BJ87" s="686" t="s">
        <v>7546</v>
      </c>
      <c r="BK87" s="313" t="s">
        <v>6125</v>
      </c>
      <c r="BL87" s="2126" t="s">
        <v>7565</v>
      </c>
      <c r="BM87" s="2126" t="s">
        <v>7566</v>
      </c>
      <c r="BN87" s="2126" t="s">
        <v>7567</v>
      </c>
      <c r="BO87" s="2126" t="s">
        <v>7568</v>
      </c>
      <c r="BP87" s="2126" t="s">
        <v>7569</v>
      </c>
      <c r="BQ87" s="2126" t="s">
        <v>7570</v>
      </c>
      <c r="BR87" s="2126" t="s">
        <v>7571</v>
      </c>
      <c r="BS87" s="2126" t="s">
        <v>7572</v>
      </c>
      <c r="BT87" s="2127" t="s">
        <v>7573</v>
      </c>
      <c r="BU87" s="2126" t="s">
        <v>7574</v>
      </c>
      <c r="BV87" s="2126" t="s">
        <v>7575</v>
      </c>
      <c r="BW87" s="2127" t="s">
        <v>7576</v>
      </c>
      <c r="BX87" s="2127" t="s">
        <v>7577</v>
      </c>
      <c r="BY87" s="2129"/>
      <c r="BZ87" s="2129"/>
      <c r="CA87" s="2129"/>
      <c r="CB87" s="2129"/>
      <c r="CC87" s="2129"/>
      <c r="CD87" s="2129"/>
      <c r="CE87" s="2129"/>
      <c r="CF87" s="2129"/>
      <c r="CG87" s="2129"/>
      <c r="CH87" s="2128" t="s">
        <v>7578</v>
      </c>
      <c r="CI87" s="2128" t="s">
        <v>7579</v>
      </c>
      <c r="CJ87" s="2131" t="s">
        <v>7580</v>
      </c>
    </row>
    <row r="88" spans="1:88" ht="15.75" customHeight="1">
      <c r="A88" s="171"/>
      <c r="B88" s="1948" t="s">
        <v>7581</v>
      </c>
      <c r="C88" s="1928" t="s">
        <v>6110</v>
      </c>
      <c r="D88" s="286" t="s">
        <v>677</v>
      </c>
      <c r="E88" s="286">
        <v>3</v>
      </c>
      <c r="F88" s="2122"/>
      <c r="G88" s="2122"/>
      <c r="H88" s="2122"/>
      <c r="I88" s="2122"/>
      <c r="J88" s="2122"/>
      <c r="K88" s="2122"/>
      <c r="L88" s="2122"/>
      <c r="M88" s="2122"/>
      <c r="N88" s="2123">
        <f t="shared" si="86"/>
        <v>0</v>
      </c>
      <c r="O88" s="2122"/>
      <c r="P88" s="2122"/>
      <c r="Q88" s="2133">
        <f t="shared" si="87"/>
        <v>0</v>
      </c>
      <c r="R88" s="2133">
        <f t="shared" si="81"/>
        <v>0</v>
      </c>
      <c r="S88" s="2125"/>
      <c r="T88" s="2125"/>
      <c r="U88" s="2125"/>
      <c r="V88" s="2125"/>
      <c r="W88" s="2125"/>
      <c r="X88" s="2125"/>
      <c r="Y88" s="2125"/>
      <c r="Z88" s="2125"/>
      <c r="AA88" s="2125"/>
      <c r="AB88" s="2122"/>
      <c r="AC88" s="2122"/>
      <c r="AD88" s="2130"/>
      <c r="AE88" s="308"/>
      <c r="AF88" s="252" t="s">
        <v>7582</v>
      </c>
      <c r="AG88" s="171"/>
      <c r="AH88" s="253"/>
      <c r="AI88" s="171"/>
      <c r="AJ88" s="304"/>
      <c r="AK88" s="246"/>
      <c r="AL88" s="304"/>
      <c r="AM88" s="247">
        <f t="shared" si="141"/>
        <v>1</v>
      </c>
      <c r="AN88" s="247">
        <f t="shared" si="141"/>
        <v>1</v>
      </c>
      <c r="AO88" s="247">
        <f t="shared" si="141"/>
        <v>1</v>
      </c>
      <c r="AP88" s="247">
        <f t="shared" si="141"/>
        <v>1</v>
      </c>
      <c r="AQ88" s="247">
        <f t="shared" si="141"/>
        <v>1</v>
      </c>
      <c r="AR88" s="247">
        <f t="shared" si="141"/>
        <v>1</v>
      </c>
      <c r="AS88" s="247">
        <f t="shared" si="141"/>
        <v>1</v>
      </c>
      <c r="AT88" s="247">
        <f t="shared" si="141"/>
        <v>1</v>
      </c>
      <c r="AU88" s="174"/>
      <c r="AV88" s="174"/>
      <c r="AW88" s="174"/>
      <c r="AX88" s="174"/>
      <c r="AY88" s="174"/>
      <c r="AZ88" s="174"/>
      <c r="BA88" s="174"/>
      <c r="BB88" s="174"/>
      <c r="BC88" s="174"/>
      <c r="BD88" s="174"/>
      <c r="BE88" s="247">
        <f t="shared" si="140"/>
        <v>1</v>
      </c>
      <c r="BF88" s="247">
        <f t="shared" si="140"/>
        <v>1</v>
      </c>
      <c r="BG88" s="247">
        <f t="shared" si="140"/>
        <v>1</v>
      </c>
      <c r="BH88" s="322"/>
      <c r="BJ88" s="686" t="s">
        <v>7581</v>
      </c>
      <c r="BK88" s="313" t="s">
        <v>6110</v>
      </c>
      <c r="BL88" s="2126" t="s">
        <v>7583</v>
      </c>
      <c r="BM88" s="2126" t="s">
        <v>7584</v>
      </c>
      <c r="BN88" s="2126" t="s">
        <v>7585</v>
      </c>
      <c r="BO88" s="2126" t="s">
        <v>7586</v>
      </c>
      <c r="BP88" s="2126" t="s">
        <v>7587</v>
      </c>
      <c r="BQ88" s="2126" t="s">
        <v>7588</v>
      </c>
      <c r="BR88" s="2126" t="s">
        <v>7589</v>
      </c>
      <c r="BS88" s="2126" t="s">
        <v>7590</v>
      </c>
      <c r="BT88" s="2127" t="s">
        <v>7591</v>
      </c>
      <c r="BU88" s="2126" t="s">
        <v>7592</v>
      </c>
      <c r="BV88" s="2126" t="s">
        <v>7593</v>
      </c>
      <c r="BW88" s="2127" t="s">
        <v>7594</v>
      </c>
      <c r="BX88" s="2127" t="s">
        <v>7595</v>
      </c>
      <c r="BY88" s="2129"/>
      <c r="BZ88" s="2129"/>
      <c r="CA88" s="2129"/>
      <c r="CB88" s="2129"/>
      <c r="CC88" s="2129"/>
      <c r="CD88" s="2129"/>
      <c r="CE88" s="2129"/>
      <c r="CF88" s="2129"/>
      <c r="CG88" s="2129"/>
      <c r="CH88" s="2128" t="s">
        <v>7596</v>
      </c>
      <c r="CI88" s="2128" t="s">
        <v>7597</v>
      </c>
      <c r="CJ88" s="2131" t="s">
        <v>7598</v>
      </c>
    </row>
    <row r="89" spans="1:88" ht="15.75" customHeight="1">
      <c r="A89" s="171"/>
      <c r="B89" s="1948" t="s">
        <v>7581</v>
      </c>
      <c r="C89" s="1928" t="s">
        <v>6125</v>
      </c>
      <c r="D89" s="286" t="s">
        <v>677</v>
      </c>
      <c r="E89" s="286">
        <v>3</v>
      </c>
      <c r="F89" s="2122"/>
      <c r="G89" s="2122"/>
      <c r="H89" s="2122"/>
      <c r="I89" s="2122"/>
      <c r="J89" s="2122"/>
      <c r="K89" s="2122"/>
      <c r="L89" s="2122"/>
      <c r="M89" s="2122"/>
      <c r="N89" s="2123">
        <f t="shared" si="86"/>
        <v>0</v>
      </c>
      <c r="O89" s="2122"/>
      <c r="P89" s="2122"/>
      <c r="Q89" s="2133">
        <f t="shared" si="87"/>
        <v>0</v>
      </c>
      <c r="R89" s="2133">
        <f t="shared" si="81"/>
        <v>0</v>
      </c>
      <c r="S89" s="2125"/>
      <c r="T89" s="2125"/>
      <c r="U89" s="2125"/>
      <c r="V89" s="2125"/>
      <c r="W89" s="2125"/>
      <c r="X89" s="2125"/>
      <c r="Y89" s="2125"/>
      <c r="Z89" s="2125"/>
      <c r="AA89" s="2125"/>
      <c r="AB89" s="2122"/>
      <c r="AC89" s="2122"/>
      <c r="AD89" s="2130"/>
      <c r="AE89" s="308"/>
      <c r="AF89" s="252" t="s">
        <v>7599</v>
      </c>
      <c r="AG89" s="171"/>
      <c r="AH89" s="253"/>
      <c r="AI89" s="171"/>
      <c r="AJ89" s="304"/>
      <c r="AK89" s="246"/>
      <c r="AL89" s="304"/>
      <c r="AM89" s="247">
        <f t="shared" si="141"/>
        <v>1</v>
      </c>
      <c r="AN89" s="247">
        <f t="shared" si="141"/>
        <v>1</v>
      </c>
      <c r="AO89" s="247">
        <f t="shared" si="141"/>
        <v>1</v>
      </c>
      <c r="AP89" s="247">
        <f t="shared" si="141"/>
        <v>1</v>
      </c>
      <c r="AQ89" s="247">
        <f t="shared" si="141"/>
        <v>1</v>
      </c>
      <c r="AR89" s="247">
        <f t="shared" si="141"/>
        <v>1</v>
      </c>
      <c r="AS89" s="247">
        <f t="shared" si="141"/>
        <v>1</v>
      </c>
      <c r="AT89" s="247">
        <f t="shared" si="141"/>
        <v>1</v>
      </c>
      <c r="AU89" s="174"/>
      <c r="AV89" s="174"/>
      <c r="AW89" s="174"/>
      <c r="AX89" s="174"/>
      <c r="AY89" s="174"/>
      <c r="AZ89" s="174"/>
      <c r="BA89" s="174"/>
      <c r="BB89" s="174"/>
      <c r="BC89" s="174"/>
      <c r="BD89" s="174"/>
      <c r="BE89" s="247">
        <f t="shared" si="140"/>
        <v>1</v>
      </c>
      <c r="BF89" s="247">
        <f t="shared" si="140"/>
        <v>1</v>
      </c>
      <c r="BG89" s="247">
        <f t="shared" si="140"/>
        <v>1</v>
      </c>
      <c r="BH89" s="322"/>
      <c r="BJ89" s="686" t="s">
        <v>7581</v>
      </c>
      <c r="BK89" s="313" t="s">
        <v>6125</v>
      </c>
      <c r="BL89" s="2126" t="s">
        <v>7600</v>
      </c>
      <c r="BM89" s="2126" t="s">
        <v>7601</v>
      </c>
      <c r="BN89" s="2126" t="s">
        <v>7602</v>
      </c>
      <c r="BO89" s="2126" t="s">
        <v>7603</v>
      </c>
      <c r="BP89" s="2126" t="s">
        <v>7604</v>
      </c>
      <c r="BQ89" s="2126" t="s">
        <v>7605</v>
      </c>
      <c r="BR89" s="2126" t="s">
        <v>7606</v>
      </c>
      <c r="BS89" s="2126" t="s">
        <v>7607</v>
      </c>
      <c r="BT89" s="2127" t="s">
        <v>7608</v>
      </c>
      <c r="BU89" s="2126" t="s">
        <v>7609</v>
      </c>
      <c r="BV89" s="2126" t="s">
        <v>7610</v>
      </c>
      <c r="BW89" s="2127" t="s">
        <v>7611</v>
      </c>
      <c r="BX89" s="2127" t="s">
        <v>7612</v>
      </c>
      <c r="BY89" s="2129"/>
      <c r="BZ89" s="2129"/>
      <c r="CA89" s="2129"/>
      <c r="CB89" s="2129"/>
      <c r="CC89" s="2129"/>
      <c r="CD89" s="2129"/>
      <c r="CE89" s="2129"/>
      <c r="CF89" s="2129"/>
      <c r="CG89" s="2129"/>
      <c r="CH89" s="2128" t="s">
        <v>7613</v>
      </c>
      <c r="CI89" s="2128" t="s">
        <v>7614</v>
      </c>
      <c r="CJ89" s="2131" t="s">
        <v>7615</v>
      </c>
    </row>
    <row r="90" spans="1:88" ht="15.75" customHeight="1">
      <c r="A90" s="171"/>
      <c r="B90" s="1948" t="s">
        <v>7616</v>
      </c>
      <c r="C90" s="1928" t="s">
        <v>6110</v>
      </c>
      <c r="D90" s="286" t="s">
        <v>677</v>
      </c>
      <c r="E90" s="286">
        <v>3</v>
      </c>
      <c r="F90" s="2122"/>
      <c r="G90" s="2122"/>
      <c r="H90" s="2122"/>
      <c r="I90" s="2122"/>
      <c r="J90" s="2122"/>
      <c r="K90" s="2122"/>
      <c r="L90" s="2122"/>
      <c r="M90" s="2122"/>
      <c r="N90" s="2123">
        <f t="shared" si="86"/>
        <v>0</v>
      </c>
      <c r="O90" s="2122"/>
      <c r="P90" s="2122"/>
      <c r="Q90" s="2133">
        <f t="shared" si="87"/>
        <v>0</v>
      </c>
      <c r="R90" s="2133">
        <f t="shared" si="81"/>
        <v>0</v>
      </c>
      <c r="S90" s="2125"/>
      <c r="T90" s="2125"/>
      <c r="U90" s="2125"/>
      <c r="V90" s="2125"/>
      <c r="W90" s="2125"/>
      <c r="X90" s="2125"/>
      <c r="Y90" s="2125"/>
      <c r="Z90" s="2125"/>
      <c r="AA90" s="2125"/>
      <c r="AB90" s="2122"/>
      <c r="AC90" s="2122"/>
      <c r="AD90" s="2130"/>
      <c r="AE90" s="308"/>
      <c r="AF90" s="252" t="s">
        <v>7617</v>
      </c>
      <c r="AG90" s="171"/>
      <c r="AH90" s="253"/>
      <c r="AI90" s="171"/>
      <c r="AJ90" s="304"/>
      <c r="AK90" s="246"/>
      <c r="AL90" s="304"/>
      <c r="AM90" s="247">
        <f t="shared" si="141"/>
        <v>1</v>
      </c>
      <c r="AN90" s="247">
        <f t="shared" si="141"/>
        <v>1</v>
      </c>
      <c r="AO90" s="247">
        <f t="shared" si="141"/>
        <v>1</v>
      </c>
      <c r="AP90" s="247">
        <f t="shared" si="141"/>
        <v>1</v>
      </c>
      <c r="AQ90" s="247">
        <f t="shared" si="141"/>
        <v>1</v>
      </c>
      <c r="AR90" s="247">
        <f t="shared" si="141"/>
        <v>1</v>
      </c>
      <c r="AS90" s="247">
        <f t="shared" si="141"/>
        <v>1</v>
      </c>
      <c r="AT90" s="247">
        <f t="shared" si="141"/>
        <v>1</v>
      </c>
      <c r="AU90" s="174"/>
      <c r="AV90" s="174"/>
      <c r="AW90" s="174"/>
      <c r="AX90" s="174"/>
      <c r="AY90" s="174"/>
      <c r="AZ90" s="174"/>
      <c r="BA90" s="174"/>
      <c r="BB90" s="174"/>
      <c r="BC90" s="174"/>
      <c r="BD90" s="174"/>
      <c r="BE90" s="247">
        <f t="shared" si="140"/>
        <v>1</v>
      </c>
      <c r="BF90" s="247">
        <f t="shared" si="140"/>
        <v>1</v>
      </c>
      <c r="BG90" s="247">
        <f t="shared" si="140"/>
        <v>1</v>
      </c>
      <c r="BH90" s="322"/>
      <c r="BJ90" s="686" t="s">
        <v>7616</v>
      </c>
      <c r="BK90" s="313" t="s">
        <v>6110</v>
      </c>
      <c r="BL90" s="2126" t="s">
        <v>7618</v>
      </c>
      <c r="BM90" s="2126" t="s">
        <v>7619</v>
      </c>
      <c r="BN90" s="2126" t="s">
        <v>7620</v>
      </c>
      <c r="BO90" s="2126" t="s">
        <v>7621</v>
      </c>
      <c r="BP90" s="2126" t="s">
        <v>7622</v>
      </c>
      <c r="BQ90" s="2126" t="s">
        <v>7623</v>
      </c>
      <c r="BR90" s="2126" t="s">
        <v>7624</v>
      </c>
      <c r="BS90" s="2126" t="s">
        <v>7625</v>
      </c>
      <c r="BT90" s="2127" t="s">
        <v>7626</v>
      </c>
      <c r="BU90" s="2126" t="s">
        <v>7627</v>
      </c>
      <c r="BV90" s="2126" t="s">
        <v>7628</v>
      </c>
      <c r="BW90" s="2127" t="s">
        <v>7629</v>
      </c>
      <c r="BX90" s="2127" t="s">
        <v>7630</v>
      </c>
      <c r="BY90" s="2129"/>
      <c r="BZ90" s="2129"/>
      <c r="CA90" s="2129"/>
      <c r="CB90" s="2129"/>
      <c r="CC90" s="2129"/>
      <c r="CD90" s="2129"/>
      <c r="CE90" s="2129"/>
      <c r="CF90" s="2129"/>
      <c r="CG90" s="2129"/>
      <c r="CH90" s="2128" t="s">
        <v>7631</v>
      </c>
      <c r="CI90" s="2128" t="s">
        <v>7632</v>
      </c>
      <c r="CJ90" s="2131" t="s">
        <v>7633</v>
      </c>
    </row>
    <row r="91" spans="1:88" ht="15.75" customHeight="1">
      <c r="A91" s="171"/>
      <c r="B91" s="1948" t="s">
        <v>7616</v>
      </c>
      <c r="C91" s="1928" t="s">
        <v>6125</v>
      </c>
      <c r="D91" s="286" t="s">
        <v>677</v>
      </c>
      <c r="E91" s="286">
        <v>3</v>
      </c>
      <c r="F91" s="2122"/>
      <c r="G91" s="2122"/>
      <c r="H91" s="2122"/>
      <c r="I91" s="2122"/>
      <c r="J91" s="2122"/>
      <c r="K91" s="2122"/>
      <c r="L91" s="2122"/>
      <c r="M91" s="2122"/>
      <c r="N91" s="2123">
        <f t="shared" si="86"/>
        <v>0</v>
      </c>
      <c r="O91" s="2122"/>
      <c r="P91" s="2122"/>
      <c r="Q91" s="2133">
        <f t="shared" si="87"/>
        <v>0</v>
      </c>
      <c r="R91" s="2133">
        <f t="shared" si="81"/>
        <v>0</v>
      </c>
      <c r="S91" s="2125"/>
      <c r="T91" s="2125"/>
      <c r="U91" s="2125"/>
      <c r="V91" s="2125"/>
      <c r="W91" s="2125"/>
      <c r="X91" s="2125"/>
      <c r="Y91" s="2125"/>
      <c r="Z91" s="2125"/>
      <c r="AA91" s="2125"/>
      <c r="AB91" s="2122"/>
      <c r="AC91" s="2122"/>
      <c r="AD91" s="2130"/>
      <c r="AE91" s="308"/>
      <c r="AF91" s="252" t="s">
        <v>7634</v>
      </c>
      <c r="AG91" s="171"/>
      <c r="AH91" s="253"/>
      <c r="AI91" s="171"/>
      <c r="AJ91" s="304"/>
      <c r="AK91" s="246"/>
      <c r="AL91" s="304"/>
      <c r="AM91" s="247">
        <f t="shared" si="141"/>
        <v>1</v>
      </c>
      <c r="AN91" s="247">
        <f t="shared" si="141"/>
        <v>1</v>
      </c>
      <c r="AO91" s="247">
        <f t="shared" si="141"/>
        <v>1</v>
      </c>
      <c r="AP91" s="247">
        <f t="shared" si="141"/>
        <v>1</v>
      </c>
      <c r="AQ91" s="247">
        <f t="shared" si="141"/>
        <v>1</v>
      </c>
      <c r="AR91" s="247">
        <f t="shared" si="141"/>
        <v>1</v>
      </c>
      <c r="AS91" s="247">
        <f t="shared" si="141"/>
        <v>1</v>
      </c>
      <c r="AT91" s="247">
        <f t="shared" si="141"/>
        <v>1</v>
      </c>
      <c r="AU91" s="174"/>
      <c r="AV91" s="174"/>
      <c r="AW91" s="174"/>
      <c r="AX91" s="174"/>
      <c r="AY91" s="174"/>
      <c r="AZ91" s="174"/>
      <c r="BA91" s="174"/>
      <c r="BB91" s="174"/>
      <c r="BC91" s="174"/>
      <c r="BD91" s="174"/>
      <c r="BE91" s="247">
        <f t="shared" si="140"/>
        <v>1</v>
      </c>
      <c r="BF91" s="247">
        <f t="shared" si="140"/>
        <v>1</v>
      </c>
      <c r="BG91" s="247">
        <f t="shared" si="140"/>
        <v>1</v>
      </c>
      <c r="BH91" s="322"/>
      <c r="BJ91" s="686" t="s">
        <v>7616</v>
      </c>
      <c r="BK91" s="313" t="s">
        <v>6125</v>
      </c>
      <c r="BL91" s="2126" t="s">
        <v>7635</v>
      </c>
      <c r="BM91" s="2126" t="s">
        <v>7636</v>
      </c>
      <c r="BN91" s="2126" t="s">
        <v>7637</v>
      </c>
      <c r="BO91" s="2126" t="s">
        <v>7638</v>
      </c>
      <c r="BP91" s="2126" t="s">
        <v>7639</v>
      </c>
      <c r="BQ91" s="2126" t="s">
        <v>7640</v>
      </c>
      <c r="BR91" s="2126" t="s">
        <v>7641</v>
      </c>
      <c r="BS91" s="2126" t="s">
        <v>7642</v>
      </c>
      <c r="BT91" s="2127" t="s">
        <v>7643</v>
      </c>
      <c r="BU91" s="2126" t="s">
        <v>7644</v>
      </c>
      <c r="BV91" s="2126" t="s">
        <v>7645</v>
      </c>
      <c r="BW91" s="2127" t="s">
        <v>7646</v>
      </c>
      <c r="BX91" s="2127" t="s">
        <v>7647</v>
      </c>
      <c r="BY91" s="2129"/>
      <c r="BZ91" s="2129"/>
      <c r="CA91" s="2129"/>
      <c r="CB91" s="2129"/>
      <c r="CC91" s="2129"/>
      <c r="CD91" s="2129"/>
      <c r="CE91" s="2129"/>
      <c r="CF91" s="2129"/>
      <c r="CG91" s="2129"/>
      <c r="CH91" s="2128" t="s">
        <v>7648</v>
      </c>
      <c r="CI91" s="2128" t="s">
        <v>7649</v>
      </c>
      <c r="CJ91" s="2131" t="s">
        <v>7650</v>
      </c>
    </row>
    <row r="92" spans="1:88" ht="15.75" customHeight="1">
      <c r="A92" s="171"/>
      <c r="B92" s="1948" t="s">
        <v>7651</v>
      </c>
      <c r="C92" s="1928" t="s">
        <v>6110</v>
      </c>
      <c r="D92" s="286" t="s">
        <v>677</v>
      </c>
      <c r="E92" s="286">
        <v>3</v>
      </c>
      <c r="F92" s="2122"/>
      <c r="G92" s="2122"/>
      <c r="H92" s="2122"/>
      <c r="I92" s="2122"/>
      <c r="J92" s="2122"/>
      <c r="K92" s="2122"/>
      <c r="L92" s="2122"/>
      <c r="M92" s="2122"/>
      <c r="N92" s="2123">
        <f t="shared" si="86"/>
        <v>0</v>
      </c>
      <c r="O92" s="2122"/>
      <c r="P92" s="2122"/>
      <c r="Q92" s="2133">
        <f t="shared" si="87"/>
        <v>0</v>
      </c>
      <c r="R92" s="2133">
        <f t="shared" si="81"/>
        <v>0</v>
      </c>
      <c r="S92" s="2125"/>
      <c r="T92" s="2125"/>
      <c r="U92" s="2125"/>
      <c r="V92" s="2125"/>
      <c r="W92" s="2125"/>
      <c r="X92" s="2125"/>
      <c r="Y92" s="2125"/>
      <c r="Z92" s="2125"/>
      <c r="AA92" s="2125"/>
      <c r="AB92" s="2122"/>
      <c r="AC92" s="2122"/>
      <c r="AD92" s="2130"/>
      <c r="AE92" s="81"/>
      <c r="AF92" s="252" t="s">
        <v>7652</v>
      </c>
      <c r="AG92" s="171"/>
      <c r="AH92" s="253"/>
      <c r="AI92" s="171"/>
      <c r="AJ92" s="304"/>
      <c r="AK92" s="246"/>
      <c r="AL92" s="304"/>
      <c r="AM92" s="247">
        <f t="shared" si="141"/>
        <v>1</v>
      </c>
      <c r="AN92" s="247">
        <f t="shared" si="141"/>
        <v>1</v>
      </c>
      <c r="AO92" s="247">
        <f t="shared" si="141"/>
        <v>1</v>
      </c>
      <c r="AP92" s="247">
        <f t="shared" si="141"/>
        <v>1</v>
      </c>
      <c r="AQ92" s="247">
        <f t="shared" si="141"/>
        <v>1</v>
      </c>
      <c r="AR92" s="247">
        <f t="shared" si="141"/>
        <v>1</v>
      </c>
      <c r="AS92" s="247">
        <f t="shared" si="141"/>
        <v>1</v>
      </c>
      <c r="AT92" s="247">
        <f t="shared" si="141"/>
        <v>1</v>
      </c>
      <c r="AU92" s="174"/>
      <c r="AV92" s="174"/>
      <c r="AW92" s="174"/>
      <c r="AX92" s="174"/>
      <c r="AY92" s="174"/>
      <c r="AZ92" s="174"/>
      <c r="BA92" s="174"/>
      <c r="BB92" s="174"/>
      <c r="BC92" s="174"/>
      <c r="BD92" s="174"/>
      <c r="BE92" s="247">
        <f t="shared" si="140"/>
        <v>1</v>
      </c>
      <c r="BF92" s="247">
        <f t="shared" si="140"/>
        <v>1</v>
      </c>
      <c r="BG92" s="247">
        <f t="shared" si="140"/>
        <v>1</v>
      </c>
      <c r="BH92" s="322"/>
      <c r="BJ92" s="686" t="s">
        <v>7651</v>
      </c>
      <c r="BK92" s="313" t="s">
        <v>6110</v>
      </c>
      <c r="BL92" s="2126" t="s">
        <v>7653</v>
      </c>
      <c r="BM92" s="2126" t="s">
        <v>7654</v>
      </c>
      <c r="BN92" s="2126" t="s">
        <v>7655</v>
      </c>
      <c r="BO92" s="2126" t="s">
        <v>7656</v>
      </c>
      <c r="BP92" s="2126" t="s">
        <v>7657</v>
      </c>
      <c r="BQ92" s="2126" t="s">
        <v>7658</v>
      </c>
      <c r="BR92" s="2126" t="s">
        <v>7659</v>
      </c>
      <c r="BS92" s="2126" t="s">
        <v>7660</v>
      </c>
      <c r="BT92" s="2127" t="s">
        <v>7661</v>
      </c>
      <c r="BU92" s="2126" t="s">
        <v>7662</v>
      </c>
      <c r="BV92" s="2126" t="s">
        <v>7663</v>
      </c>
      <c r="BW92" s="2127" t="s">
        <v>7664</v>
      </c>
      <c r="BX92" s="2127" t="s">
        <v>7665</v>
      </c>
      <c r="BY92" s="2129"/>
      <c r="BZ92" s="2129"/>
      <c r="CA92" s="2129"/>
      <c r="CB92" s="2129"/>
      <c r="CC92" s="2129"/>
      <c r="CD92" s="2129"/>
      <c r="CE92" s="2129"/>
      <c r="CF92" s="2129"/>
      <c r="CG92" s="2129"/>
      <c r="CH92" s="2128" t="s">
        <v>7666</v>
      </c>
      <c r="CI92" s="2128" t="s">
        <v>7667</v>
      </c>
      <c r="CJ92" s="2131" t="s">
        <v>7668</v>
      </c>
    </row>
    <row r="93" spans="1:88" ht="15.75" customHeight="1">
      <c r="A93" s="171"/>
      <c r="B93" s="1948" t="s">
        <v>7651</v>
      </c>
      <c r="C93" s="1928" t="s">
        <v>6125</v>
      </c>
      <c r="D93" s="286" t="s">
        <v>677</v>
      </c>
      <c r="E93" s="286">
        <v>3</v>
      </c>
      <c r="F93" s="2122"/>
      <c r="G93" s="2122"/>
      <c r="H93" s="2122"/>
      <c r="I93" s="2122"/>
      <c r="J93" s="2122"/>
      <c r="K93" s="2122"/>
      <c r="L93" s="2122"/>
      <c r="M93" s="2122"/>
      <c r="N93" s="2123">
        <f t="shared" si="86"/>
        <v>0</v>
      </c>
      <c r="O93" s="2122"/>
      <c r="P93" s="2122"/>
      <c r="Q93" s="2133">
        <f t="shared" si="87"/>
        <v>0</v>
      </c>
      <c r="R93" s="2133">
        <f t="shared" si="81"/>
        <v>0</v>
      </c>
      <c r="S93" s="2125"/>
      <c r="T93" s="2125"/>
      <c r="U93" s="2125"/>
      <c r="V93" s="2125"/>
      <c r="W93" s="2125"/>
      <c r="X93" s="2125"/>
      <c r="Y93" s="2125"/>
      <c r="Z93" s="2125"/>
      <c r="AA93" s="2125"/>
      <c r="AB93" s="2122"/>
      <c r="AC93" s="2122"/>
      <c r="AD93" s="2130"/>
      <c r="AE93" s="81"/>
      <c r="AF93" s="252" t="s">
        <v>7669</v>
      </c>
      <c r="AG93" s="171"/>
      <c r="AH93" s="253"/>
      <c r="AI93" s="171"/>
      <c r="AJ93" s="304"/>
      <c r="AK93" s="246"/>
      <c r="AL93" s="304"/>
      <c r="AM93" s="247">
        <f t="shared" si="141"/>
        <v>1</v>
      </c>
      <c r="AN93" s="247">
        <f t="shared" si="141"/>
        <v>1</v>
      </c>
      <c r="AO93" s="247">
        <f t="shared" si="141"/>
        <v>1</v>
      </c>
      <c r="AP93" s="247">
        <f t="shared" si="141"/>
        <v>1</v>
      </c>
      <c r="AQ93" s="247">
        <f t="shared" si="141"/>
        <v>1</v>
      </c>
      <c r="AR93" s="247">
        <f t="shared" si="141"/>
        <v>1</v>
      </c>
      <c r="AS93" s="247">
        <f t="shared" si="141"/>
        <v>1</v>
      </c>
      <c r="AT93" s="247">
        <f t="shared" si="141"/>
        <v>1</v>
      </c>
      <c r="AU93" s="174"/>
      <c r="AV93" s="174"/>
      <c r="AW93" s="174"/>
      <c r="AX93" s="174"/>
      <c r="AY93" s="174"/>
      <c r="AZ93" s="174"/>
      <c r="BA93" s="174"/>
      <c r="BB93" s="174"/>
      <c r="BC93" s="174"/>
      <c r="BD93" s="174"/>
      <c r="BE93" s="247">
        <f t="shared" si="140"/>
        <v>1</v>
      </c>
      <c r="BF93" s="247">
        <f t="shared" si="140"/>
        <v>1</v>
      </c>
      <c r="BG93" s="247">
        <f t="shared" si="140"/>
        <v>1</v>
      </c>
      <c r="BH93" s="322"/>
      <c r="BJ93" s="686" t="s">
        <v>7651</v>
      </c>
      <c r="BK93" s="313" t="s">
        <v>6125</v>
      </c>
      <c r="BL93" s="2126" t="s">
        <v>7670</v>
      </c>
      <c r="BM93" s="2126" t="s">
        <v>7671</v>
      </c>
      <c r="BN93" s="2126" t="s">
        <v>7672</v>
      </c>
      <c r="BO93" s="2126" t="s">
        <v>7673</v>
      </c>
      <c r="BP93" s="2126" t="s">
        <v>7674</v>
      </c>
      <c r="BQ93" s="2126" t="s">
        <v>7675</v>
      </c>
      <c r="BR93" s="2126" t="s">
        <v>7676</v>
      </c>
      <c r="BS93" s="2126" t="s">
        <v>7677</v>
      </c>
      <c r="BT93" s="2127" t="s">
        <v>7678</v>
      </c>
      <c r="BU93" s="2126" t="s">
        <v>7679</v>
      </c>
      <c r="BV93" s="2126" t="s">
        <v>7680</v>
      </c>
      <c r="BW93" s="2127" t="s">
        <v>7681</v>
      </c>
      <c r="BX93" s="2127" t="s">
        <v>7682</v>
      </c>
      <c r="BY93" s="2129"/>
      <c r="BZ93" s="2129"/>
      <c r="CA93" s="2129"/>
      <c r="CB93" s="2129"/>
      <c r="CC93" s="2129"/>
      <c r="CD93" s="2129"/>
      <c r="CE93" s="2129"/>
      <c r="CF93" s="2129"/>
      <c r="CG93" s="2129"/>
      <c r="CH93" s="2128" t="s">
        <v>7683</v>
      </c>
      <c r="CI93" s="2128" t="s">
        <v>7684</v>
      </c>
      <c r="CJ93" s="2131" t="s">
        <v>7685</v>
      </c>
    </row>
    <row r="94" spans="1:88" ht="15.75" customHeight="1">
      <c r="A94" s="171"/>
      <c r="B94" s="1948" t="s">
        <v>7686</v>
      </c>
      <c r="C94" s="1928" t="s">
        <v>6110</v>
      </c>
      <c r="D94" s="286" t="s">
        <v>677</v>
      </c>
      <c r="E94" s="286">
        <v>3</v>
      </c>
      <c r="F94" s="2122"/>
      <c r="G94" s="2122"/>
      <c r="H94" s="2122"/>
      <c r="I94" s="2122"/>
      <c r="J94" s="2122"/>
      <c r="K94" s="2122"/>
      <c r="L94" s="2122"/>
      <c r="M94" s="2122"/>
      <c r="N94" s="2123">
        <f t="shared" si="86"/>
        <v>0</v>
      </c>
      <c r="O94" s="2122"/>
      <c r="P94" s="2122"/>
      <c r="Q94" s="2133">
        <f t="shared" si="87"/>
        <v>0</v>
      </c>
      <c r="R94" s="2133">
        <f t="shared" si="81"/>
        <v>0</v>
      </c>
      <c r="S94" s="2125"/>
      <c r="T94" s="2125"/>
      <c r="U94" s="2125"/>
      <c r="V94" s="2125"/>
      <c r="W94" s="2125"/>
      <c r="X94" s="2125"/>
      <c r="Y94" s="2125"/>
      <c r="Z94" s="2125"/>
      <c r="AA94" s="2125"/>
      <c r="AB94" s="2122"/>
      <c r="AC94" s="2122"/>
      <c r="AD94" s="2130"/>
      <c r="AE94" s="81"/>
      <c r="AF94" s="252" t="s">
        <v>7687</v>
      </c>
      <c r="AG94" s="171"/>
      <c r="AH94" s="253"/>
      <c r="AI94" s="171"/>
      <c r="AJ94" s="304"/>
      <c r="AK94" s="246"/>
      <c r="AL94" s="304"/>
      <c r="AM94" s="247">
        <f t="shared" si="141"/>
        <v>1</v>
      </c>
      <c r="AN94" s="247">
        <f t="shared" si="141"/>
        <v>1</v>
      </c>
      <c r="AO94" s="247">
        <f t="shared" si="141"/>
        <v>1</v>
      </c>
      <c r="AP94" s="247">
        <f t="shared" si="141"/>
        <v>1</v>
      </c>
      <c r="AQ94" s="247">
        <f t="shared" si="141"/>
        <v>1</v>
      </c>
      <c r="AR94" s="247">
        <f t="shared" si="141"/>
        <v>1</v>
      </c>
      <c r="AS94" s="247">
        <f t="shared" si="141"/>
        <v>1</v>
      </c>
      <c r="AT94" s="247">
        <f t="shared" si="141"/>
        <v>1</v>
      </c>
      <c r="AU94" s="174"/>
      <c r="AV94" s="174"/>
      <c r="AW94" s="174"/>
      <c r="AX94" s="174"/>
      <c r="AY94" s="174"/>
      <c r="AZ94" s="174"/>
      <c r="BA94" s="174"/>
      <c r="BB94" s="174"/>
      <c r="BC94" s="174"/>
      <c r="BD94" s="174"/>
      <c r="BE94" s="247">
        <f t="shared" si="140"/>
        <v>1</v>
      </c>
      <c r="BF94" s="247">
        <f t="shared" si="140"/>
        <v>1</v>
      </c>
      <c r="BG94" s="247">
        <f t="shared" si="140"/>
        <v>1</v>
      </c>
      <c r="BH94" s="322"/>
      <c r="BJ94" s="686" t="s">
        <v>7686</v>
      </c>
      <c r="BK94" s="313" t="s">
        <v>6110</v>
      </c>
      <c r="BL94" s="2126" t="s">
        <v>7688</v>
      </c>
      <c r="BM94" s="2126" t="s">
        <v>7689</v>
      </c>
      <c r="BN94" s="2126" t="s">
        <v>7690</v>
      </c>
      <c r="BO94" s="2126" t="s">
        <v>7691</v>
      </c>
      <c r="BP94" s="2126" t="s">
        <v>7692</v>
      </c>
      <c r="BQ94" s="2126" t="s">
        <v>7693</v>
      </c>
      <c r="BR94" s="2126" t="s">
        <v>7694</v>
      </c>
      <c r="BS94" s="2126" t="s">
        <v>7695</v>
      </c>
      <c r="BT94" s="2127" t="s">
        <v>7696</v>
      </c>
      <c r="BU94" s="2126" t="s">
        <v>7697</v>
      </c>
      <c r="BV94" s="2126" t="s">
        <v>7698</v>
      </c>
      <c r="BW94" s="2127" t="s">
        <v>7699</v>
      </c>
      <c r="BX94" s="2127" t="s">
        <v>7700</v>
      </c>
      <c r="BY94" s="2129"/>
      <c r="BZ94" s="2129"/>
      <c r="CA94" s="2129"/>
      <c r="CB94" s="2129"/>
      <c r="CC94" s="2129"/>
      <c r="CD94" s="2129"/>
      <c r="CE94" s="2129"/>
      <c r="CF94" s="2129"/>
      <c r="CG94" s="2129"/>
      <c r="CH94" s="2128" t="s">
        <v>7701</v>
      </c>
      <c r="CI94" s="2128" t="s">
        <v>7702</v>
      </c>
      <c r="CJ94" s="2131" t="s">
        <v>7703</v>
      </c>
    </row>
    <row r="95" spans="1:88" ht="15.75" customHeight="1">
      <c r="A95" s="171"/>
      <c r="B95" s="1948" t="s">
        <v>7686</v>
      </c>
      <c r="C95" s="1928" t="s">
        <v>6125</v>
      </c>
      <c r="D95" s="286" t="s">
        <v>677</v>
      </c>
      <c r="E95" s="286">
        <v>3</v>
      </c>
      <c r="F95" s="2122"/>
      <c r="G95" s="2122"/>
      <c r="H95" s="2122"/>
      <c r="I95" s="2122"/>
      <c r="J95" s="2122"/>
      <c r="K95" s="2122"/>
      <c r="L95" s="2122"/>
      <c r="M95" s="2122"/>
      <c r="N95" s="2123">
        <f t="shared" si="86"/>
        <v>0</v>
      </c>
      <c r="O95" s="2122"/>
      <c r="P95" s="2122"/>
      <c r="Q95" s="2133">
        <f t="shared" si="87"/>
        <v>0</v>
      </c>
      <c r="R95" s="2133">
        <f t="shared" si="81"/>
        <v>0</v>
      </c>
      <c r="S95" s="2125"/>
      <c r="T95" s="2125"/>
      <c r="U95" s="2125"/>
      <c r="V95" s="2125"/>
      <c r="W95" s="2125"/>
      <c r="X95" s="2125"/>
      <c r="Y95" s="2125"/>
      <c r="Z95" s="2125"/>
      <c r="AA95" s="2125"/>
      <c r="AB95" s="2122"/>
      <c r="AC95" s="2122"/>
      <c r="AD95" s="2130"/>
      <c r="AE95" s="81"/>
      <c r="AF95" s="252" t="s">
        <v>7704</v>
      </c>
      <c r="AG95" s="171"/>
      <c r="AH95" s="253"/>
      <c r="AI95" s="171"/>
      <c r="AJ95" s="304"/>
      <c r="AK95" s="246"/>
      <c r="AL95" s="304"/>
      <c r="AM95" s="247">
        <f t="shared" si="141"/>
        <v>1</v>
      </c>
      <c r="AN95" s="247">
        <f t="shared" si="141"/>
        <v>1</v>
      </c>
      <c r="AO95" s="247">
        <f t="shared" si="141"/>
        <v>1</v>
      </c>
      <c r="AP95" s="247">
        <f t="shared" si="141"/>
        <v>1</v>
      </c>
      <c r="AQ95" s="247">
        <f t="shared" si="141"/>
        <v>1</v>
      </c>
      <c r="AR95" s="247">
        <f t="shared" si="141"/>
        <v>1</v>
      </c>
      <c r="AS95" s="247">
        <f t="shared" si="141"/>
        <v>1</v>
      </c>
      <c r="AT95" s="247">
        <f t="shared" si="141"/>
        <v>1</v>
      </c>
      <c r="AU95" s="174"/>
      <c r="AV95" s="174"/>
      <c r="AW95" s="174"/>
      <c r="AX95" s="174"/>
      <c r="AY95" s="174"/>
      <c r="AZ95" s="174"/>
      <c r="BA95" s="174"/>
      <c r="BB95" s="174"/>
      <c r="BC95" s="174"/>
      <c r="BD95" s="174"/>
      <c r="BE95" s="247">
        <f t="shared" si="140"/>
        <v>1</v>
      </c>
      <c r="BF95" s="247">
        <f t="shared" si="140"/>
        <v>1</v>
      </c>
      <c r="BG95" s="247">
        <f t="shared" si="140"/>
        <v>1</v>
      </c>
      <c r="BH95" s="322"/>
      <c r="BJ95" s="2718" t="s">
        <v>7686</v>
      </c>
      <c r="BK95" s="2719" t="s">
        <v>6125</v>
      </c>
      <c r="BL95" s="2584" t="s">
        <v>7705</v>
      </c>
      <c r="BM95" s="2584" t="s">
        <v>7706</v>
      </c>
      <c r="BN95" s="2584" t="s">
        <v>7707</v>
      </c>
      <c r="BO95" s="2584" t="s">
        <v>7708</v>
      </c>
      <c r="BP95" s="2584" t="s">
        <v>7709</v>
      </c>
      <c r="BQ95" s="2584" t="s">
        <v>7710</v>
      </c>
      <c r="BR95" s="2584" t="s">
        <v>7711</v>
      </c>
      <c r="BS95" s="2584" t="s">
        <v>7712</v>
      </c>
      <c r="BT95" s="2585" t="s">
        <v>7713</v>
      </c>
      <c r="BU95" s="2584" t="s">
        <v>7714</v>
      </c>
      <c r="BV95" s="2584" t="s">
        <v>7715</v>
      </c>
      <c r="BW95" s="2585" t="s">
        <v>7716</v>
      </c>
      <c r="BX95" s="2585" t="s">
        <v>7717</v>
      </c>
      <c r="BY95" s="2586"/>
      <c r="BZ95" s="2586"/>
      <c r="CA95" s="2586"/>
      <c r="CB95" s="2586"/>
      <c r="CC95" s="2586"/>
      <c r="CD95" s="2586"/>
      <c r="CE95" s="2586"/>
      <c r="CF95" s="2586"/>
      <c r="CG95" s="2586"/>
      <c r="CH95" s="2587" t="s">
        <v>7718</v>
      </c>
      <c r="CI95" s="2587" t="s">
        <v>7719</v>
      </c>
      <c r="CJ95" s="2588" t="s">
        <v>7720</v>
      </c>
    </row>
    <row r="96" spans="1:88" ht="15.75" customHeight="1">
      <c r="A96" s="171"/>
      <c r="B96" s="983" t="s">
        <v>7721</v>
      </c>
      <c r="C96" s="313" t="s">
        <v>6110</v>
      </c>
      <c r="D96" s="248" t="s">
        <v>677</v>
      </c>
      <c r="E96" s="248">
        <v>3</v>
      </c>
      <c r="F96" s="2239"/>
      <c r="G96" s="2239"/>
      <c r="H96" s="2239"/>
      <c r="I96" s="2239"/>
      <c r="J96" s="2239"/>
      <c r="K96" s="2239"/>
      <c r="L96" s="2239"/>
      <c r="M96" s="2239"/>
      <c r="N96" s="2123">
        <f t="shared" si="86"/>
        <v>0</v>
      </c>
      <c r="O96" s="2239"/>
      <c r="P96" s="2239"/>
      <c r="Q96" s="2133">
        <f t="shared" ref="Q96:Q105" si="142">IFERROR(SUM(O96:P96), 0)</f>
        <v>0</v>
      </c>
      <c r="R96" s="2133">
        <f t="shared" ref="R96:R105" si="143" xml:space="preserve"> IFERROR(SUM(N96,Q96),0)</f>
        <v>0</v>
      </c>
      <c r="S96" s="2240"/>
      <c r="T96" s="2240"/>
      <c r="U96" s="2240"/>
      <c r="V96" s="2240"/>
      <c r="W96" s="2240"/>
      <c r="X96" s="2240"/>
      <c r="Y96" s="2240"/>
      <c r="Z96" s="2240"/>
      <c r="AA96" s="2240"/>
      <c r="AB96" s="2239"/>
      <c r="AC96" s="2239"/>
      <c r="AD96" s="2241"/>
      <c r="AE96" s="81"/>
      <c r="AF96" s="252" t="s">
        <v>7722</v>
      </c>
      <c r="AG96" s="171"/>
      <c r="AH96" s="2225"/>
      <c r="AI96" s="171"/>
      <c r="AJ96" s="304"/>
      <c r="AK96" s="246">
        <f t="shared" si="99"/>
        <v>0</v>
      </c>
      <c r="AL96" s="304"/>
      <c r="AM96" s="247"/>
      <c r="AN96" s="247"/>
      <c r="AO96" s="247"/>
      <c r="AP96" s="247"/>
      <c r="AQ96" s="247"/>
      <c r="AR96" s="247"/>
      <c r="AS96" s="247"/>
      <c r="AT96" s="247"/>
      <c r="AU96" s="174"/>
      <c r="AV96" s="174"/>
      <c r="AW96" s="174"/>
      <c r="AX96" s="174"/>
      <c r="AY96" s="174"/>
      <c r="AZ96" s="174"/>
      <c r="BA96" s="174"/>
      <c r="BB96" s="174"/>
      <c r="BC96" s="174"/>
      <c r="BD96" s="174"/>
      <c r="BE96" s="247"/>
      <c r="BF96" s="247"/>
      <c r="BG96" s="247"/>
      <c r="BH96" s="322"/>
      <c r="BJ96" s="983" t="s">
        <v>7721</v>
      </c>
      <c r="BK96" s="2170" t="s">
        <v>6110</v>
      </c>
      <c r="BL96" s="2738" t="s">
        <v>7723</v>
      </c>
      <c r="BM96" s="2738" t="s">
        <v>7724</v>
      </c>
      <c r="BN96" s="2738" t="s">
        <v>7725</v>
      </c>
      <c r="BO96" s="2738" t="s">
        <v>7726</v>
      </c>
      <c r="BP96" s="2738" t="s">
        <v>7727</v>
      </c>
      <c r="BQ96" s="2738" t="s">
        <v>7728</v>
      </c>
      <c r="BR96" s="2738" t="s">
        <v>7729</v>
      </c>
      <c r="BS96" s="2738" t="s">
        <v>7730</v>
      </c>
      <c r="BT96" s="2739" t="s">
        <v>7731</v>
      </c>
      <c r="BU96" s="2738" t="s">
        <v>7732</v>
      </c>
      <c r="BV96" s="2738" t="s">
        <v>7733</v>
      </c>
      <c r="BW96" s="2739" t="s">
        <v>7734</v>
      </c>
      <c r="BX96" s="2739" t="s">
        <v>7735</v>
      </c>
      <c r="BY96" s="2739"/>
      <c r="BZ96" s="2739"/>
      <c r="CA96" s="2739"/>
      <c r="CB96" s="2739"/>
      <c r="CC96" s="2739"/>
      <c r="CD96" s="2739"/>
      <c r="CE96" s="2739"/>
      <c r="CF96" s="2739"/>
      <c r="CG96" s="2739"/>
      <c r="CH96" s="2739" t="s">
        <v>7736</v>
      </c>
      <c r="CI96" s="2739" t="s">
        <v>7737</v>
      </c>
      <c r="CJ96" s="2740" t="s">
        <v>7738</v>
      </c>
    </row>
    <row r="97" spans="1:88" ht="15.75" customHeight="1">
      <c r="A97" s="171"/>
      <c r="B97" s="983" t="s">
        <v>7721</v>
      </c>
      <c r="C97" s="313" t="s">
        <v>6125</v>
      </c>
      <c r="D97" s="248" t="s">
        <v>677</v>
      </c>
      <c r="E97" s="248">
        <v>3</v>
      </c>
      <c r="F97" s="2239"/>
      <c r="G97" s="2239"/>
      <c r="H97" s="2239"/>
      <c r="I97" s="2239"/>
      <c r="J97" s="2239"/>
      <c r="K97" s="2239"/>
      <c r="L97" s="2239"/>
      <c r="M97" s="2239"/>
      <c r="N97" s="2123">
        <f t="shared" si="86"/>
        <v>0</v>
      </c>
      <c r="O97" s="2239"/>
      <c r="P97" s="2239"/>
      <c r="Q97" s="2133">
        <f t="shared" si="142"/>
        <v>0</v>
      </c>
      <c r="R97" s="2133">
        <f t="shared" si="143"/>
        <v>0</v>
      </c>
      <c r="S97" s="2240"/>
      <c r="T97" s="2240"/>
      <c r="U97" s="2240"/>
      <c r="V97" s="2240"/>
      <c r="W97" s="2240"/>
      <c r="X97" s="2240"/>
      <c r="Y97" s="2240"/>
      <c r="Z97" s="2240"/>
      <c r="AA97" s="2240"/>
      <c r="AB97" s="2239"/>
      <c r="AC97" s="2239"/>
      <c r="AD97" s="2241"/>
      <c r="AE97" s="81"/>
      <c r="AF97" s="252" t="s">
        <v>7739</v>
      </c>
      <c r="AG97" s="171"/>
      <c r="AH97" s="2225"/>
      <c r="AI97" s="171"/>
      <c r="AJ97" s="304"/>
      <c r="AK97" s="246">
        <f t="shared" si="99"/>
        <v>0</v>
      </c>
      <c r="AL97" s="304"/>
      <c r="AM97" s="247"/>
      <c r="AN97" s="247"/>
      <c r="AO97" s="247"/>
      <c r="AP97" s="247"/>
      <c r="AQ97" s="247"/>
      <c r="AR97" s="247"/>
      <c r="AS97" s="247"/>
      <c r="AT97" s="247"/>
      <c r="AU97" s="174"/>
      <c r="AV97" s="174"/>
      <c r="AW97" s="174"/>
      <c r="AX97" s="174"/>
      <c r="AY97" s="174"/>
      <c r="AZ97" s="174"/>
      <c r="BA97" s="174"/>
      <c r="BB97" s="174"/>
      <c r="BC97" s="174"/>
      <c r="BD97" s="174"/>
      <c r="BE97" s="247"/>
      <c r="BF97" s="247"/>
      <c r="BG97" s="247"/>
      <c r="BH97" s="322"/>
      <c r="BJ97" s="983" t="s">
        <v>7721</v>
      </c>
      <c r="BK97" s="2170" t="s">
        <v>6125</v>
      </c>
      <c r="BL97" s="2738" t="s">
        <v>7740</v>
      </c>
      <c r="BM97" s="2738" t="s">
        <v>7741</v>
      </c>
      <c r="BN97" s="2738" t="s">
        <v>7742</v>
      </c>
      <c r="BO97" s="2738" t="s">
        <v>7743</v>
      </c>
      <c r="BP97" s="2738" t="s">
        <v>7744</v>
      </c>
      <c r="BQ97" s="2738" t="s">
        <v>7745</v>
      </c>
      <c r="BR97" s="2738" t="s">
        <v>7746</v>
      </c>
      <c r="BS97" s="2738" t="s">
        <v>7747</v>
      </c>
      <c r="BT97" s="2739" t="s">
        <v>7748</v>
      </c>
      <c r="BU97" s="2738" t="s">
        <v>7749</v>
      </c>
      <c r="BV97" s="2738" t="s">
        <v>7750</v>
      </c>
      <c r="BW97" s="2739" t="s">
        <v>7751</v>
      </c>
      <c r="BX97" s="2739" t="s">
        <v>7752</v>
      </c>
      <c r="BY97" s="2739"/>
      <c r="BZ97" s="2739"/>
      <c r="CA97" s="2739"/>
      <c r="CB97" s="2739"/>
      <c r="CC97" s="2739"/>
      <c r="CD97" s="2739"/>
      <c r="CE97" s="2739"/>
      <c r="CF97" s="2739"/>
      <c r="CG97" s="2739"/>
      <c r="CH97" s="2739" t="s">
        <v>7753</v>
      </c>
      <c r="CI97" s="2739" t="s">
        <v>7754</v>
      </c>
      <c r="CJ97" s="2740" t="s">
        <v>7755</v>
      </c>
    </row>
    <row r="98" spans="1:88" ht="15.75" customHeight="1">
      <c r="A98" s="171"/>
      <c r="B98" s="983" t="s">
        <v>7756</v>
      </c>
      <c r="C98" s="313" t="s">
        <v>6110</v>
      </c>
      <c r="D98" s="248" t="s">
        <v>677</v>
      </c>
      <c r="E98" s="248">
        <v>3</v>
      </c>
      <c r="F98" s="2239"/>
      <c r="G98" s="2239"/>
      <c r="H98" s="2239"/>
      <c r="I98" s="2239"/>
      <c r="J98" s="2239"/>
      <c r="K98" s="2239"/>
      <c r="L98" s="2239"/>
      <c r="M98" s="2239"/>
      <c r="N98" s="2123">
        <f t="shared" si="86"/>
        <v>0</v>
      </c>
      <c r="O98" s="2239"/>
      <c r="P98" s="2239"/>
      <c r="Q98" s="2133">
        <f t="shared" si="142"/>
        <v>0</v>
      </c>
      <c r="R98" s="2133">
        <f t="shared" si="143"/>
        <v>0</v>
      </c>
      <c r="S98" s="2240"/>
      <c r="T98" s="2240"/>
      <c r="U98" s="2240"/>
      <c r="V98" s="2240"/>
      <c r="W98" s="2240"/>
      <c r="X98" s="2240"/>
      <c r="Y98" s="2240"/>
      <c r="Z98" s="2240"/>
      <c r="AA98" s="2240"/>
      <c r="AB98" s="2239"/>
      <c r="AC98" s="2239"/>
      <c r="AD98" s="2241"/>
      <c r="AE98" s="81"/>
      <c r="AF98" s="252" t="s">
        <v>7757</v>
      </c>
      <c r="AG98" s="171"/>
      <c r="AH98" s="2225"/>
      <c r="AI98" s="171"/>
      <c r="AJ98" s="304"/>
      <c r="AK98" s="246">
        <f t="shared" si="99"/>
        <v>0</v>
      </c>
      <c r="AL98" s="304"/>
      <c r="AM98" s="247"/>
      <c r="AN98" s="247"/>
      <c r="AO98" s="247"/>
      <c r="AP98" s="247"/>
      <c r="AQ98" s="247"/>
      <c r="AR98" s="247"/>
      <c r="AS98" s="247"/>
      <c r="AT98" s="247"/>
      <c r="AU98" s="174"/>
      <c r="AV98" s="174"/>
      <c r="AW98" s="174"/>
      <c r="AX98" s="174"/>
      <c r="AY98" s="174"/>
      <c r="AZ98" s="174"/>
      <c r="BA98" s="174"/>
      <c r="BB98" s="174"/>
      <c r="BC98" s="174"/>
      <c r="BD98" s="174"/>
      <c r="BE98" s="247"/>
      <c r="BF98" s="247"/>
      <c r="BG98" s="247"/>
      <c r="BH98" s="322"/>
      <c r="BJ98" s="983" t="s">
        <v>7756</v>
      </c>
      <c r="BK98" s="2170" t="s">
        <v>6110</v>
      </c>
      <c r="BL98" s="2738" t="s">
        <v>7758</v>
      </c>
      <c r="BM98" s="2738" t="s">
        <v>7759</v>
      </c>
      <c r="BN98" s="2738" t="s">
        <v>7760</v>
      </c>
      <c r="BO98" s="2738" t="s">
        <v>7761</v>
      </c>
      <c r="BP98" s="2738" t="s">
        <v>7762</v>
      </c>
      <c r="BQ98" s="2738" t="s">
        <v>7763</v>
      </c>
      <c r="BR98" s="2738" t="s">
        <v>7764</v>
      </c>
      <c r="BS98" s="2738" t="s">
        <v>7765</v>
      </c>
      <c r="BT98" s="2739" t="s">
        <v>7766</v>
      </c>
      <c r="BU98" s="2738" t="s">
        <v>7767</v>
      </c>
      <c r="BV98" s="2738" t="s">
        <v>7768</v>
      </c>
      <c r="BW98" s="2739" t="s">
        <v>7769</v>
      </c>
      <c r="BX98" s="2739" t="s">
        <v>7770</v>
      </c>
      <c r="BY98" s="2739"/>
      <c r="BZ98" s="2739"/>
      <c r="CA98" s="2739"/>
      <c r="CB98" s="2739"/>
      <c r="CC98" s="2739"/>
      <c r="CD98" s="2739"/>
      <c r="CE98" s="2739"/>
      <c r="CF98" s="2739"/>
      <c r="CG98" s="2739"/>
      <c r="CH98" s="2739" t="s">
        <v>7771</v>
      </c>
      <c r="CI98" s="2739" t="s">
        <v>7772</v>
      </c>
      <c r="CJ98" s="2740" t="s">
        <v>7773</v>
      </c>
    </row>
    <row r="99" spans="1:88" ht="15.75" customHeight="1">
      <c r="A99" s="171"/>
      <c r="B99" s="983" t="s">
        <v>7756</v>
      </c>
      <c r="C99" s="313" t="s">
        <v>6125</v>
      </c>
      <c r="D99" s="248" t="s">
        <v>677</v>
      </c>
      <c r="E99" s="248">
        <v>3</v>
      </c>
      <c r="F99" s="2239"/>
      <c r="G99" s="2239"/>
      <c r="H99" s="2239"/>
      <c r="I99" s="2239"/>
      <c r="J99" s="2239"/>
      <c r="K99" s="2239"/>
      <c r="L99" s="2239"/>
      <c r="M99" s="2239"/>
      <c r="N99" s="2123">
        <f t="shared" si="86"/>
        <v>0</v>
      </c>
      <c r="O99" s="2239"/>
      <c r="P99" s="2239"/>
      <c r="Q99" s="2133">
        <f t="shared" si="142"/>
        <v>0</v>
      </c>
      <c r="R99" s="2133">
        <f t="shared" si="143"/>
        <v>0</v>
      </c>
      <c r="S99" s="2240"/>
      <c r="T99" s="2240"/>
      <c r="U99" s="2240"/>
      <c r="V99" s="2240"/>
      <c r="W99" s="2240"/>
      <c r="X99" s="2240"/>
      <c r="Y99" s="2240"/>
      <c r="Z99" s="2240"/>
      <c r="AA99" s="2240"/>
      <c r="AB99" s="2239"/>
      <c r="AC99" s="2239"/>
      <c r="AD99" s="2241"/>
      <c r="AE99" s="81"/>
      <c r="AF99" s="252" t="s">
        <v>7774</v>
      </c>
      <c r="AG99" s="171"/>
      <c r="AH99" s="2225"/>
      <c r="AI99" s="171"/>
      <c r="AJ99" s="304"/>
      <c r="AK99" s="246">
        <f t="shared" si="99"/>
        <v>0</v>
      </c>
      <c r="AL99" s="304"/>
      <c r="AM99" s="247"/>
      <c r="AN99" s="247"/>
      <c r="AO99" s="247"/>
      <c r="AP99" s="247"/>
      <c r="AQ99" s="247"/>
      <c r="AR99" s="247"/>
      <c r="AS99" s="247"/>
      <c r="AT99" s="247"/>
      <c r="AU99" s="174"/>
      <c r="AV99" s="174"/>
      <c r="AW99" s="174"/>
      <c r="AX99" s="174"/>
      <c r="AY99" s="174"/>
      <c r="AZ99" s="174"/>
      <c r="BA99" s="174"/>
      <c r="BB99" s="174"/>
      <c r="BC99" s="174"/>
      <c r="BD99" s="174"/>
      <c r="BE99" s="247"/>
      <c r="BF99" s="247"/>
      <c r="BG99" s="247"/>
      <c r="BH99" s="322"/>
      <c r="BJ99" s="983" t="s">
        <v>7756</v>
      </c>
      <c r="BK99" s="2170" t="s">
        <v>6125</v>
      </c>
      <c r="BL99" s="2738" t="s">
        <v>7775</v>
      </c>
      <c r="BM99" s="2738" t="s">
        <v>7776</v>
      </c>
      <c r="BN99" s="2738" t="s">
        <v>7777</v>
      </c>
      <c r="BO99" s="2738" t="s">
        <v>7778</v>
      </c>
      <c r="BP99" s="2738" t="s">
        <v>7779</v>
      </c>
      <c r="BQ99" s="2738" t="s">
        <v>7780</v>
      </c>
      <c r="BR99" s="2738" t="s">
        <v>7781</v>
      </c>
      <c r="BS99" s="2738" t="s">
        <v>7782</v>
      </c>
      <c r="BT99" s="2739" t="s">
        <v>7783</v>
      </c>
      <c r="BU99" s="2738" t="s">
        <v>7784</v>
      </c>
      <c r="BV99" s="2738" t="s">
        <v>7785</v>
      </c>
      <c r="BW99" s="2739" t="s">
        <v>7786</v>
      </c>
      <c r="BX99" s="2739" t="s">
        <v>7787</v>
      </c>
      <c r="BY99" s="2739"/>
      <c r="BZ99" s="2739"/>
      <c r="CA99" s="2739"/>
      <c r="CB99" s="2739"/>
      <c r="CC99" s="2739"/>
      <c r="CD99" s="2739"/>
      <c r="CE99" s="2739"/>
      <c r="CF99" s="2739"/>
      <c r="CG99" s="2739"/>
      <c r="CH99" s="2739" t="s">
        <v>7788</v>
      </c>
      <c r="CI99" s="2739" t="s">
        <v>7789</v>
      </c>
      <c r="CJ99" s="2740" t="s">
        <v>7790</v>
      </c>
    </row>
    <row r="100" spans="1:88" ht="15.75" customHeight="1">
      <c r="A100" s="171"/>
      <c r="B100" s="983" t="s">
        <v>7791</v>
      </c>
      <c r="C100" s="313" t="s">
        <v>6110</v>
      </c>
      <c r="D100" s="248" t="s">
        <v>677</v>
      </c>
      <c r="E100" s="248">
        <v>3</v>
      </c>
      <c r="F100" s="2239"/>
      <c r="G100" s="2239"/>
      <c r="H100" s="2239"/>
      <c r="I100" s="2239"/>
      <c r="J100" s="2239"/>
      <c r="K100" s="2239"/>
      <c r="L100" s="2239"/>
      <c r="M100" s="2239"/>
      <c r="N100" s="2123">
        <f t="shared" si="86"/>
        <v>0</v>
      </c>
      <c r="O100" s="2239"/>
      <c r="P100" s="2239"/>
      <c r="Q100" s="2133">
        <f t="shared" si="142"/>
        <v>0</v>
      </c>
      <c r="R100" s="2133">
        <f t="shared" si="143"/>
        <v>0</v>
      </c>
      <c r="S100" s="2240"/>
      <c r="T100" s="2240"/>
      <c r="U100" s="2240"/>
      <c r="V100" s="2240"/>
      <c r="W100" s="2240"/>
      <c r="X100" s="2240"/>
      <c r="Y100" s="2240"/>
      <c r="Z100" s="2240"/>
      <c r="AA100" s="2240"/>
      <c r="AB100" s="2239"/>
      <c r="AC100" s="2239"/>
      <c r="AD100" s="2241"/>
      <c r="AE100" s="81"/>
      <c r="AF100" s="252" t="s">
        <v>7792</v>
      </c>
      <c r="AG100" s="171"/>
      <c r="AH100" s="2225"/>
      <c r="AI100" s="171"/>
      <c r="AJ100" s="304"/>
      <c r="AK100" s="246">
        <f t="shared" si="99"/>
        <v>0</v>
      </c>
      <c r="AL100" s="304"/>
      <c r="AM100" s="247"/>
      <c r="AN100" s="247"/>
      <c r="AO100" s="247"/>
      <c r="AP100" s="247"/>
      <c r="AQ100" s="247"/>
      <c r="AR100" s="247"/>
      <c r="AS100" s="247"/>
      <c r="AT100" s="247"/>
      <c r="AU100" s="174"/>
      <c r="AV100" s="174"/>
      <c r="AW100" s="174"/>
      <c r="AX100" s="174"/>
      <c r="AY100" s="174"/>
      <c r="AZ100" s="174"/>
      <c r="BA100" s="174"/>
      <c r="BB100" s="174"/>
      <c r="BC100" s="174"/>
      <c r="BD100" s="174"/>
      <c r="BE100" s="247"/>
      <c r="BF100" s="247"/>
      <c r="BG100" s="247"/>
      <c r="BH100" s="322"/>
      <c r="BJ100" s="983" t="s">
        <v>7791</v>
      </c>
      <c r="BK100" s="2170" t="s">
        <v>6110</v>
      </c>
      <c r="BL100" s="2738" t="s">
        <v>7793</v>
      </c>
      <c r="BM100" s="2738" t="s">
        <v>7794</v>
      </c>
      <c r="BN100" s="2738" t="s">
        <v>7795</v>
      </c>
      <c r="BO100" s="2738" t="s">
        <v>7796</v>
      </c>
      <c r="BP100" s="2738" t="s">
        <v>7797</v>
      </c>
      <c r="BQ100" s="2738" t="s">
        <v>7798</v>
      </c>
      <c r="BR100" s="2738" t="s">
        <v>7799</v>
      </c>
      <c r="BS100" s="2738" t="s">
        <v>7800</v>
      </c>
      <c r="BT100" s="2739" t="s">
        <v>7801</v>
      </c>
      <c r="BU100" s="2738" t="s">
        <v>7802</v>
      </c>
      <c r="BV100" s="2738" t="s">
        <v>7803</v>
      </c>
      <c r="BW100" s="2739" t="s">
        <v>7804</v>
      </c>
      <c r="BX100" s="2739" t="s">
        <v>7805</v>
      </c>
      <c r="BY100" s="2739"/>
      <c r="BZ100" s="2739"/>
      <c r="CA100" s="2739"/>
      <c r="CB100" s="2739"/>
      <c r="CC100" s="2739"/>
      <c r="CD100" s="2739"/>
      <c r="CE100" s="2739"/>
      <c r="CF100" s="2739"/>
      <c r="CG100" s="2739"/>
      <c r="CH100" s="2739" t="s">
        <v>7806</v>
      </c>
      <c r="CI100" s="2739" t="s">
        <v>7807</v>
      </c>
      <c r="CJ100" s="2740" t="s">
        <v>7808</v>
      </c>
    </row>
    <row r="101" spans="1:88" ht="15.75" customHeight="1">
      <c r="A101" s="171"/>
      <c r="B101" s="983" t="s">
        <v>7791</v>
      </c>
      <c r="C101" s="313" t="s">
        <v>6125</v>
      </c>
      <c r="D101" s="248" t="s">
        <v>677</v>
      </c>
      <c r="E101" s="248">
        <v>3</v>
      </c>
      <c r="F101" s="2239"/>
      <c r="G101" s="2239"/>
      <c r="H101" s="2239"/>
      <c r="I101" s="2239"/>
      <c r="J101" s="2239"/>
      <c r="K101" s="2239"/>
      <c r="L101" s="2239"/>
      <c r="M101" s="2239"/>
      <c r="N101" s="2123">
        <f t="shared" si="86"/>
        <v>0</v>
      </c>
      <c r="O101" s="2239"/>
      <c r="P101" s="2239"/>
      <c r="Q101" s="2133">
        <f t="shared" si="142"/>
        <v>0</v>
      </c>
      <c r="R101" s="2133">
        <f t="shared" si="143"/>
        <v>0</v>
      </c>
      <c r="S101" s="2240"/>
      <c r="T101" s="2240"/>
      <c r="U101" s="2240"/>
      <c r="V101" s="2240"/>
      <c r="W101" s="2240"/>
      <c r="X101" s="2240"/>
      <c r="Y101" s="2240"/>
      <c r="Z101" s="2240"/>
      <c r="AA101" s="2240"/>
      <c r="AB101" s="2239"/>
      <c r="AC101" s="2239"/>
      <c r="AD101" s="2241"/>
      <c r="AE101" s="81"/>
      <c r="AF101" s="252" t="s">
        <v>7809</v>
      </c>
      <c r="AG101" s="171"/>
      <c r="AH101" s="2225"/>
      <c r="AI101" s="171"/>
      <c r="AJ101" s="304"/>
      <c r="AK101" s="246">
        <f t="shared" si="99"/>
        <v>0</v>
      </c>
      <c r="AL101" s="304"/>
      <c r="AM101" s="247"/>
      <c r="AN101" s="247"/>
      <c r="AO101" s="247"/>
      <c r="AP101" s="247"/>
      <c r="AQ101" s="247"/>
      <c r="AR101" s="247"/>
      <c r="AS101" s="247"/>
      <c r="AT101" s="247"/>
      <c r="AU101" s="174"/>
      <c r="AV101" s="174"/>
      <c r="AW101" s="174"/>
      <c r="AX101" s="174"/>
      <c r="AY101" s="174"/>
      <c r="AZ101" s="174"/>
      <c r="BA101" s="174"/>
      <c r="BB101" s="174"/>
      <c r="BC101" s="174"/>
      <c r="BD101" s="174"/>
      <c r="BE101" s="247"/>
      <c r="BF101" s="247"/>
      <c r="BG101" s="247"/>
      <c r="BH101" s="322"/>
      <c r="BJ101" s="983" t="s">
        <v>7791</v>
      </c>
      <c r="BK101" s="2170" t="s">
        <v>6125</v>
      </c>
      <c r="BL101" s="2738" t="s">
        <v>7810</v>
      </c>
      <c r="BM101" s="2738" t="s">
        <v>7811</v>
      </c>
      <c r="BN101" s="2738" t="s">
        <v>7812</v>
      </c>
      <c r="BO101" s="2738" t="s">
        <v>7813</v>
      </c>
      <c r="BP101" s="2738" t="s">
        <v>7814</v>
      </c>
      <c r="BQ101" s="2738" t="s">
        <v>7815</v>
      </c>
      <c r="BR101" s="2738" t="s">
        <v>7816</v>
      </c>
      <c r="BS101" s="2738" t="s">
        <v>7817</v>
      </c>
      <c r="BT101" s="2739" t="s">
        <v>7818</v>
      </c>
      <c r="BU101" s="2738" t="s">
        <v>7819</v>
      </c>
      <c r="BV101" s="2738" t="s">
        <v>7820</v>
      </c>
      <c r="BW101" s="2739" t="s">
        <v>7821</v>
      </c>
      <c r="BX101" s="2739" t="s">
        <v>7822</v>
      </c>
      <c r="BY101" s="2739"/>
      <c r="BZ101" s="2739"/>
      <c r="CA101" s="2739"/>
      <c r="CB101" s="2739"/>
      <c r="CC101" s="2739"/>
      <c r="CD101" s="2739"/>
      <c r="CE101" s="2739"/>
      <c r="CF101" s="2739"/>
      <c r="CG101" s="2739"/>
      <c r="CH101" s="2739" t="s">
        <v>7823</v>
      </c>
      <c r="CI101" s="2739" t="s">
        <v>7824</v>
      </c>
      <c r="CJ101" s="2740" t="s">
        <v>7825</v>
      </c>
    </row>
    <row r="102" spans="1:88" ht="15.75" customHeight="1">
      <c r="A102" s="171"/>
      <c r="B102" s="983" t="s">
        <v>7826</v>
      </c>
      <c r="C102" s="313" t="s">
        <v>6110</v>
      </c>
      <c r="D102" s="248" t="s">
        <v>677</v>
      </c>
      <c r="E102" s="248">
        <v>3</v>
      </c>
      <c r="F102" s="2239"/>
      <c r="G102" s="2239"/>
      <c r="H102" s="2239"/>
      <c r="I102" s="2239"/>
      <c r="J102" s="2239"/>
      <c r="K102" s="2239"/>
      <c r="L102" s="2239"/>
      <c r="M102" s="2239"/>
      <c r="N102" s="2123">
        <f t="shared" si="86"/>
        <v>0</v>
      </c>
      <c r="O102" s="2239"/>
      <c r="P102" s="2239"/>
      <c r="Q102" s="2133">
        <f t="shared" si="142"/>
        <v>0</v>
      </c>
      <c r="R102" s="2133">
        <f t="shared" si="143"/>
        <v>0</v>
      </c>
      <c r="S102" s="2240"/>
      <c r="T102" s="2240"/>
      <c r="U102" s="2240"/>
      <c r="V102" s="2240"/>
      <c r="W102" s="2240"/>
      <c r="X102" s="2240"/>
      <c r="Y102" s="2240"/>
      <c r="Z102" s="2240"/>
      <c r="AA102" s="2240"/>
      <c r="AB102" s="2239"/>
      <c r="AC102" s="2239"/>
      <c r="AD102" s="2241"/>
      <c r="AE102" s="81"/>
      <c r="AF102" s="252" t="s">
        <v>7827</v>
      </c>
      <c r="AG102" s="171"/>
      <c r="AH102" s="2225"/>
      <c r="AI102" s="171"/>
      <c r="AJ102" s="304"/>
      <c r="AK102" s="246">
        <f t="shared" si="99"/>
        <v>0</v>
      </c>
      <c r="AL102" s="304"/>
      <c r="AM102" s="247"/>
      <c r="AN102" s="247"/>
      <c r="AO102" s="247"/>
      <c r="AP102" s="247"/>
      <c r="AQ102" s="247"/>
      <c r="AR102" s="247"/>
      <c r="AS102" s="247"/>
      <c r="AT102" s="247"/>
      <c r="AU102" s="174"/>
      <c r="AV102" s="174"/>
      <c r="AW102" s="174"/>
      <c r="AX102" s="174"/>
      <c r="AY102" s="174"/>
      <c r="AZ102" s="174"/>
      <c r="BA102" s="174"/>
      <c r="BB102" s="174"/>
      <c r="BC102" s="174"/>
      <c r="BD102" s="174"/>
      <c r="BE102" s="247"/>
      <c r="BF102" s="247"/>
      <c r="BG102" s="247"/>
      <c r="BH102" s="322"/>
      <c r="BJ102" s="983" t="s">
        <v>7826</v>
      </c>
      <c r="BK102" s="2170" t="s">
        <v>6110</v>
      </c>
      <c r="BL102" s="2738" t="s">
        <v>7828</v>
      </c>
      <c r="BM102" s="2738" t="s">
        <v>7829</v>
      </c>
      <c r="BN102" s="2738" t="s">
        <v>7830</v>
      </c>
      <c r="BO102" s="2738" t="s">
        <v>7831</v>
      </c>
      <c r="BP102" s="2738" t="s">
        <v>7832</v>
      </c>
      <c r="BQ102" s="2738" t="s">
        <v>7833</v>
      </c>
      <c r="BR102" s="2738" t="s">
        <v>7834</v>
      </c>
      <c r="BS102" s="2738" t="s">
        <v>7835</v>
      </c>
      <c r="BT102" s="2739" t="s">
        <v>7836</v>
      </c>
      <c r="BU102" s="2738" t="s">
        <v>7837</v>
      </c>
      <c r="BV102" s="2738" t="s">
        <v>7838</v>
      </c>
      <c r="BW102" s="2739" t="s">
        <v>7839</v>
      </c>
      <c r="BX102" s="2739" t="s">
        <v>7840</v>
      </c>
      <c r="BY102" s="2739"/>
      <c r="BZ102" s="2739"/>
      <c r="CA102" s="2739"/>
      <c r="CB102" s="2739"/>
      <c r="CC102" s="2739"/>
      <c r="CD102" s="2739"/>
      <c r="CE102" s="2739"/>
      <c r="CF102" s="2739"/>
      <c r="CG102" s="2739"/>
      <c r="CH102" s="2739" t="s">
        <v>7841</v>
      </c>
      <c r="CI102" s="2739" t="s">
        <v>7842</v>
      </c>
      <c r="CJ102" s="2740" t="s">
        <v>7843</v>
      </c>
    </row>
    <row r="103" spans="1:88" ht="15.75" customHeight="1">
      <c r="A103" s="171"/>
      <c r="B103" s="983" t="s">
        <v>7826</v>
      </c>
      <c r="C103" s="313" t="s">
        <v>6125</v>
      </c>
      <c r="D103" s="248" t="s">
        <v>677</v>
      </c>
      <c r="E103" s="248">
        <v>3</v>
      </c>
      <c r="F103" s="2239"/>
      <c r="G103" s="2239"/>
      <c r="H103" s="2239"/>
      <c r="I103" s="2239"/>
      <c r="J103" s="2239"/>
      <c r="K103" s="2239"/>
      <c r="L103" s="2239"/>
      <c r="M103" s="2239"/>
      <c r="N103" s="2123">
        <f t="shared" si="86"/>
        <v>0</v>
      </c>
      <c r="O103" s="2239"/>
      <c r="P103" s="2239"/>
      <c r="Q103" s="2133">
        <f t="shared" si="142"/>
        <v>0</v>
      </c>
      <c r="R103" s="2133">
        <f t="shared" si="143"/>
        <v>0</v>
      </c>
      <c r="S103" s="2240"/>
      <c r="T103" s="2240"/>
      <c r="U103" s="2240"/>
      <c r="V103" s="2240"/>
      <c r="W103" s="2240"/>
      <c r="X103" s="2240"/>
      <c r="Y103" s="2240"/>
      <c r="Z103" s="2240"/>
      <c r="AA103" s="2240"/>
      <c r="AB103" s="2239"/>
      <c r="AC103" s="2239"/>
      <c r="AD103" s="2241"/>
      <c r="AE103" s="81"/>
      <c r="AF103" s="252" t="s">
        <v>7844</v>
      </c>
      <c r="AG103" s="171"/>
      <c r="AH103" s="2225"/>
      <c r="AI103" s="171"/>
      <c r="AJ103" s="304"/>
      <c r="AK103" s="246">
        <f t="shared" si="99"/>
        <v>0</v>
      </c>
      <c r="AL103" s="304"/>
      <c r="AM103" s="247"/>
      <c r="AN103" s="247"/>
      <c r="AO103" s="247"/>
      <c r="AP103" s="247"/>
      <c r="AQ103" s="247"/>
      <c r="AR103" s="247"/>
      <c r="AS103" s="247"/>
      <c r="AT103" s="247"/>
      <c r="AU103" s="174"/>
      <c r="AV103" s="174"/>
      <c r="AW103" s="174"/>
      <c r="AX103" s="174"/>
      <c r="AY103" s="174"/>
      <c r="AZ103" s="174"/>
      <c r="BA103" s="174"/>
      <c r="BB103" s="174"/>
      <c r="BC103" s="174"/>
      <c r="BD103" s="174"/>
      <c r="BE103" s="247"/>
      <c r="BF103" s="247"/>
      <c r="BG103" s="247"/>
      <c r="BH103" s="322"/>
      <c r="BJ103" s="983" t="s">
        <v>7826</v>
      </c>
      <c r="BK103" s="2170" t="s">
        <v>6125</v>
      </c>
      <c r="BL103" s="2738" t="s">
        <v>7845</v>
      </c>
      <c r="BM103" s="2738" t="s">
        <v>7846</v>
      </c>
      <c r="BN103" s="2738" t="s">
        <v>7847</v>
      </c>
      <c r="BO103" s="2738" t="s">
        <v>7848</v>
      </c>
      <c r="BP103" s="2738" t="s">
        <v>7849</v>
      </c>
      <c r="BQ103" s="2738" t="s">
        <v>7850</v>
      </c>
      <c r="BR103" s="2738" t="s">
        <v>7851</v>
      </c>
      <c r="BS103" s="2738" t="s">
        <v>7852</v>
      </c>
      <c r="BT103" s="2739" t="s">
        <v>7853</v>
      </c>
      <c r="BU103" s="2738" t="s">
        <v>7854</v>
      </c>
      <c r="BV103" s="2738" t="s">
        <v>7855</v>
      </c>
      <c r="BW103" s="2739" t="s">
        <v>7856</v>
      </c>
      <c r="BX103" s="2739" t="s">
        <v>7857</v>
      </c>
      <c r="BY103" s="2739"/>
      <c r="BZ103" s="2739"/>
      <c r="CA103" s="2739"/>
      <c r="CB103" s="2739"/>
      <c r="CC103" s="2739"/>
      <c r="CD103" s="2739"/>
      <c r="CE103" s="2739"/>
      <c r="CF103" s="2739"/>
      <c r="CG103" s="2739"/>
      <c r="CH103" s="2739" t="s">
        <v>7858</v>
      </c>
      <c r="CI103" s="2739" t="s">
        <v>7859</v>
      </c>
      <c r="CJ103" s="2740" t="s">
        <v>7860</v>
      </c>
    </row>
    <row r="104" spans="1:88" ht="15.75" customHeight="1">
      <c r="A104" s="171"/>
      <c r="B104" s="983" t="s">
        <v>7861</v>
      </c>
      <c r="C104" s="313" t="s">
        <v>6110</v>
      </c>
      <c r="D104" s="248" t="s">
        <v>677</v>
      </c>
      <c r="E104" s="248">
        <v>3</v>
      </c>
      <c r="F104" s="2239"/>
      <c r="G104" s="2239"/>
      <c r="H104" s="2239"/>
      <c r="I104" s="2239"/>
      <c r="J104" s="2239"/>
      <c r="K104" s="2239"/>
      <c r="L104" s="2239"/>
      <c r="M104" s="2239"/>
      <c r="N104" s="2123">
        <f t="shared" si="86"/>
        <v>0</v>
      </c>
      <c r="O104" s="2239"/>
      <c r="P104" s="2239"/>
      <c r="Q104" s="2133">
        <f t="shared" si="142"/>
        <v>0</v>
      </c>
      <c r="R104" s="2133">
        <f t="shared" si="143"/>
        <v>0</v>
      </c>
      <c r="S104" s="2240"/>
      <c r="T104" s="2240"/>
      <c r="U104" s="2240"/>
      <c r="V104" s="2240"/>
      <c r="W104" s="2240"/>
      <c r="X104" s="2240"/>
      <c r="Y104" s="2240"/>
      <c r="Z104" s="2240"/>
      <c r="AA104" s="2240"/>
      <c r="AB104" s="2239"/>
      <c r="AC104" s="2239"/>
      <c r="AD104" s="2241"/>
      <c r="AE104" s="81"/>
      <c r="AF104" s="252" t="s">
        <v>7862</v>
      </c>
      <c r="AG104" s="171"/>
      <c r="AH104" s="2225"/>
      <c r="AI104" s="171"/>
      <c r="AJ104" s="304"/>
      <c r="AK104" s="246">
        <f t="shared" si="99"/>
        <v>0</v>
      </c>
      <c r="AL104" s="304"/>
      <c r="AM104" s="247"/>
      <c r="AN104" s="247"/>
      <c r="AO104" s="247"/>
      <c r="AP104" s="247"/>
      <c r="AQ104" s="247"/>
      <c r="AR104" s="247"/>
      <c r="AS104" s="247"/>
      <c r="AT104" s="247"/>
      <c r="AU104" s="174"/>
      <c r="AV104" s="174"/>
      <c r="AW104" s="174"/>
      <c r="AX104" s="174"/>
      <c r="AY104" s="174"/>
      <c r="AZ104" s="174"/>
      <c r="BA104" s="174"/>
      <c r="BB104" s="174"/>
      <c r="BC104" s="174"/>
      <c r="BD104" s="174"/>
      <c r="BE104" s="247"/>
      <c r="BF104" s="247"/>
      <c r="BG104" s="247"/>
      <c r="BH104" s="322"/>
      <c r="BJ104" s="983" t="s">
        <v>7861</v>
      </c>
      <c r="BK104" s="2170" t="s">
        <v>6110</v>
      </c>
      <c r="BL104" s="2738" t="s">
        <v>7863</v>
      </c>
      <c r="BM104" s="2738" t="s">
        <v>7864</v>
      </c>
      <c r="BN104" s="2738" t="s">
        <v>7865</v>
      </c>
      <c r="BO104" s="2738" t="s">
        <v>7866</v>
      </c>
      <c r="BP104" s="2738" t="s">
        <v>7867</v>
      </c>
      <c r="BQ104" s="2738" t="s">
        <v>7868</v>
      </c>
      <c r="BR104" s="2738" t="s">
        <v>7869</v>
      </c>
      <c r="BS104" s="2738" t="s">
        <v>7870</v>
      </c>
      <c r="BT104" s="2739" t="s">
        <v>7871</v>
      </c>
      <c r="BU104" s="2738" t="s">
        <v>7872</v>
      </c>
      <c r="BV104" s="2738" t="s">
        <v>7873</v>
      </c>
      <c r="BW104" s="2739" t="s">
        <v>7874</v>
      </c>
      <c r="BX104" s="2739" t="s">
        <v>7875</v>
      </c>
      <c r="BY104" s="2739"/>
      <c r="BZ104" s="2739"/>
      <c r="CA104" s="2739"/>
      <c r="CB104" s="2739"/>
      <c r="CC104" s="2739"/>
      <c r="CD104" s="2739"/>
      <c r="CE104" s="2739"/>
      <c r="CF104" s="2739"/>
      <c r="CG104" s="2739"/>
      <c r="CH104" s="2739" t="s">
        <v>7876</v>
      </c>
      <c r="CI104" s="2739" t="s">
        <v>7877</v>
      </c>
      <c r="CJ104" s="2740" t="s">
        <v>7878</v>
      </c>
    </row>
    <row r="105" spans="1:88" ht="15.75" customHeight="1">
      <c r="A105" s="171"/>
      <c r="B105" s="983" t="s">
        <v>7861</v>
      </c>
      <c r="C105" s="313" t="s">
        <v>6125</v>
      </c>
      <c r="D105" s="248" t="s">
        <v>677</v>
      </c>
      <c r="E105" s="248">
        <v>3</v>
      </c>
      <c r="F105" s="2239"/>
      <c r="G105" s="2239"/>
      <c r="H105" s="2239"/>
      <c r="I105" s="2239"/>
      <c r="J105" s="2239"/>
      <c r="K105" s="2239"/>
      <c r="L105" s="2239"/>
      <c r="M105" s="2239"/>
      <c r="N105" s="2123">
        <f t="shared" si="86"/>
        <v>0</v>
      </c>
      <c r="O105" s="2239"/>
      <c r="P105" s="2239"/>
      <c r="Q105" s="2133">
        <f t="shared" si="142"/>
        <v>0</v>
      </c>
      <c r="R105" s="2133">
        <f t="shared" si="143"/>
        <v>0</v>
      </c>
      <c r="S105" s="2240"/>
      <c r="T105" s="2240"/>
      <c r="U105" s="2240"/>
      <c r="V105" s="2240"/>
      <c r="W105" s="2240"/>
      <c r="X105" s="2240"/>
      <c r="Y105" s="2240"/>
      <c r="Z105" s="2240"/>
      <c r="AA105" s="2240"/>
      <c r="AB105" s="2239"/>
      <c r="AC105" s="2239"/>
      <c r="AD105" s="2241"/>
      <c r="AE105" s="81"/>
      <c r="AF105" s="252" t="s">
        <v>7879</v>
      </c>
      <c r="AG105" s="171"/>
      <c r="AH105" s="2225"/>
      <c r="AI105" s="171"/>
      <c r="AJ105" s="304"/>
      <c r="AK105" s="246">
        <f t="shared" si="99"/>
        <v>0</v>
      </c>
      <c r="AL105" s="304"/>
      <c r="AM105" s="247"/>
      <c r="AN105" s="247"/>
      <c r="AO105" s="247"/>
      <c r="AP105" s="247"/>
      <c r="AQ105" s="247"/>
      <c r="AR105" s="247"/>
      <c r="AS105" s="247"/>
      <c r="AT105" s="247"/>
      <c r="AU105" s="174"/>
      <c r="AV105" s="174"/>
      <c r="AW105" s="174"/>
      <c r="AX105" s="174"/>
      <c r="AY105" s="174"/>
      <c r="AZ105" s="174"/>
      <c r="BA105" s="174"/>
      <c r="BB105" s="174"/>
      <c r="BC105" s="174"/>
      <c r="BD105" s="174"/>
      <c r="BE105" s="247"/>
      <c r="BF105" s="247"/>
      <c r="BG105" s="247"/>
      <c r="BH105" s="322"/>
      <c r="BJ105" s="983" t="s">
        <v>7861</v>
      </c>
      <c r="BK105" s="2170" t="s">
        <v>6125</v>
      </c>
      <c r="BL105" s="2738" t="s">
        <v>7880</v>
      </c>
      <c r="BM105" s="2738" t="s">
        <v>7881</v>
      </c>
      <c r="BN105" s="2738" t="s">
        <v>7882</v>
      </c>
      <c r="BO105" s="2738" t="s">
        <v>7883</v>
      </c>
      <c r="BP105" s="2738" t="s">
        <v>7884</v>
      </c>
      <c r="BQ105" s="2738" t="s">
        <v>7885</v>
      </c>
      <c r="BR105" s="2738" t="s">
        <v>7886</v>
      </c>
      <c r="BS105" s="2738" t="s">
        <v>7887</v>
      </c>
      <c r="BT105" s="2739" t="s">
        <v>7888</v>
      </c>
      <c r="BU105" s="2738" t="s">
        <v>7889</v>
      </c>
      <c r="BV105" s="2738" t="s">
        <v>7890</v>
      </c>
      <c r="BW105" s="2739" t="s">
        <v>7891</v>
      </c>
      <c r="BX105" s="2739" t="s">
        <v>7892</v>
      </c>
      <c r="BY105" s="2739"/>
      <c r="BZ105" s="2739"/>
      <c r="CA105" s="2739"/>
      <c r="CB105" s="2739"/>
      <c r="CC105" s="2739"/>
      <c r="CD105" s="2739"/>
      <c r="CE105" s="2739"/>
      <c r="CF105" s="2739"/>
      <c r="CG105" s="2739"/>
      <c r="CH105" s="2739" t="s">
        <v>7893</v>
      </c>
      <c r="CI105" s="2739" t="s">
        <v>7894</v>
      </c>
      <c r="CJ105" s="2740" t="s">
        <v>7895</v>
      </c>
    </row>
    <row r="106" spans="1:88" ht="15.75" customHeight="1" thickBot="1">
      <c r="A106" s="2568" t="s">
        <v>773</v>
      </c>
      <c r="B106" s="410" t="s">
        <v>7896</v>
      </c>
      <c r="C106" s="1926" t="s">
        <v>6140</v>
      </c>
      <c r="D106" s="292" t="s">
        <v>677</v>
      </c>
      <c r="E106" s="292">
        <v>3</v>
      </c>
      <c r="F106" s="2136">
        <f>IFERROR(SUM(F61,F64,F67,F70,F73,F76,F79,F82,F85,F86:F105), 0)</f>
        <v>0</v>
      </c>
      <c r="G106" s="2136">
        <f t="shared" ref="G106:M106" si="144">IFERROR(SUM(G61,G64,G67,G70,G73,G76,G79,G82,G85,G86:G105), 0)</f>
        <v>0</v>
      </c>
      <c r="H106" s="2136">
        <f t="shared" si="144"/>
        <v>0</v>
      </c>
      <c r="I106" s="2136">
        <f t="shared" si="144"/>
        <v>0</v>
      </c>
      <c r="J106" s="2136">
        <f t="shared" si="144"/>
        <v>0</v>
      </c>
      <c r="K106" s="2136">
        <f t="shared" si="144"/>
        <v>0</v>
      </c>
      <c r="L106" s="2136">
        <f t="shared" si="144"/>
        <v>0</v>
      </c>
      <c r="M106" s="2136">
        <f t="shared" si="144"/>
        <v>0</v>
      </c>
      <c r="N106" s="2137">
        <f t="shared" si="86"/>
        <v>0</v>
      </c>
      <c r="O106" s="2202">
        <f>IFERROR(SUM(O61,O64,O67,O70,O73,O76,O79,O82,O85,O86:O105), 0)</f>
        <v>0</v>
      </c>
      <c r="P106" s="2202">
        <f>IFERROR(SUM(P61,P64,P67,P70,P73,P76,P79,P82,P85,P86:P105), 0)</f>
        <v>0</v>
      </c>
      <c r="Q106" s="2202">
        <f t="shared" si="87"/>
        <v>0</v>
      </c>
      <c r="R106" s="2202">
        <f t="shared" si="81"/>
        <v>0</v>
      </c>
      <c r="S106" s="2138"/>
      <c r="T106" s="2138"/>
      <c r="U106" s="2138"/>
      <c r="V106" s="2138"/>
      <c r="W106" s="2138"/>
      <c r="X106" s="2138"/>
      <c r="Y106" s="2138"/>
      <c r="Z106" s="2138"/>
      <c r="AA106" s="2138"/>
      <c r="AB106" s="2136">
        <f>IFERROR(SUM(AB67,AB70,AB73,AB76,AB79,AB82,AB85,AB86:AB105), 0)</f>
        <v>0</v>
      </c>
      <c r="AC106" s="2136">
        <f>IFERROR(SUM(AC67,AC70,AC73,AC76,AC79,AC82,AC85,AC86:AC105), 0)</f>
        <v>0</v>
      </c>
      <c r="AD106" s="2139">
        <f>IFERROR(SUM(AD67,AD70,AD73,AD76,AD79,AD82,AD85,AD86:AD105), 0)</f>
        <v>0</v>
      </c>
      <c r="AE106" s="81"/>
      <c r="AF106" s="315" t="s">
        <v>7897</v>
      </c>
      <c r="AG106" s="171"/>
      <c r="AH106" s="264"/>
      <c r="AI106" s="171"/>
      <c r="AJ106" s="304"/>
      <c r="AK106" s="246">
        <f t="shared" si="99"/>
        <v>0</v>
      </c>
      <c r="AL106" s="30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322"/>
      <c r="BJ106" s="420" t="s">
        <v>7896</v>
      </c>
      <c r="BK106" s="966" t="s">
        <v>6140</v>
      </c>
      <c r="BL106" s="2589" t="s">
        <v>7898</v>
      </c>
      <c r="BM106" s="2589" t="s">
        <v>7899</v>
      </c>
      <c r="BN106" s="2589" t="s">
        <v>7900</v>
      </c>
      <c r="BO106" s="2589" t="s">
        <v>7901</v>
      </c>
      <c r="BP106" s="2589" t="s">
        <v>7902</v>
      </c>
      <c r="BQ106" s="2589" t="s">
        <v>7903</v>
      </c>
      <c r="BR106" s="2589" t="s">
        <v>7904</v>
      </c>
      <c r="BS106" s="2589" t="s">
        <v>7905</v>
      </c>
      <c r="BT106" s="2589" t="s">
        <v>7906</v>
      </c>
      <c r="BU106" s="2589" t="s">
        <v>7907</v>
      </c>
      <c r="BV106" s="2589" t="s">
        <v>7908</v>
      </c>
      <c r="BW106" s="2589" t="s">
        <v>7909</v>
      </c>
      <c r="BX106" s="2589" t="s">
        <v>7910</v>
      </c>
      <c r="BY106" s="2590"/>
      <c r="BZ106" s="2590"/>
      <c r="CA106" s="2590"/>
      <c r="CB106" s="2590"/>
      <c r="CC106" s="2590"/>
      <c r="CD106" s="2590"/>
      <c r="CE106" s="2590"/>
      <c r="CF106" s="2590"/>
      <c r="CG106" s="2590"/>
      <c r="CH106" s="2589" t="s">
        <v>7911</v>
      </c>
      <c r="CI106" s="2589" t="s">
        <v>7912</v>
      </c>
      <c r="CJ106" s="2591" t="s">
        <v>7913</v>
      </c>
    </row>
    <row r="107" spans="1:88" ht="15.75" customHeight="1" thickTop="1" thickBot="1">
      <c r="A107" s="171"/>
      <c r="B107" s="169"/>
      <c r="C107" s="171"/>
      <c r="D107" s="171"/>
      <c r="E107" s="171"/>
      <c r="F107" s="2143"/>
      <c r="G107" s="2143"/>
      <c r="H107" s="2143"/>
      <c r="I107" s="2143"/>
      <c r="J107" s="2143"/>
      <c r="K107" s="2143"/>
      <c r="L107" s="2143"/>
      <c r="M107" s="2143"/>
      <c r="N107" s="2143"/>
      <c r="O107" s="2144"/>
      <c r="P107" s="2144"/>
      <c r="Q107" s="2144"/>
      <c r="R107" s="2144"/>
      <c r="S107" s="2143"/>
      <c r="T107" s="2143"/>
      <c r="U107" s="2143"/>
      <c r="V107" s="2143"/>
      <c r="W107" s="2143"/>
      <c r="X107" s="2143"/>
      <c r="Y107" s="2143"/>
      <c r="Z107" s="2143"/>
      <c r="AA107" s="2143"/>
      <c r="AB107" s="2143"/>
      <c r="AC107" s="2143"/>
      <c r="AD107" s="2143"/>
      <c r="AE107" s="171"/>
      <c r="AF107" s="174"/>
      <c r="AG107" s="171"/>
      <c r="AH107" s="81"/>
      <c r="AI107" s="171"/>
      <c r="AJ107" s="304"/>
      <c r="AL107" s="30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322"/>
      <c r="BJ107" s="169"/>
      <c r="BK107" s="171"/>
      <c r="BL107" s="2143"/>
      <c r="BM107" s="2143"/>
      <c r="BN107" s="2143"/>
      <c r="BO107" s="2143"/>
      <c r="BP107" s="2143"/>
      <c r="BQ107" s="2143"/>
      <c r="BR107" s="2143"/>
      <c r="BS107" s="2143"/>
      <c r="BT107" s="2143"/>
      <c r="BU107" s="2143"/>
      <c r="BV107" s="2143"/>
      <c r="BW107" s="2143"/>
      <c r="BX107" s="2143"/>
      <c r="BY107" s="2143"/>
      <c r="BZ107" s="2143"/>
      <c r="CA107" s="2143"/>
      <c r="CB107" s="2143"/>
      <c r="CC107" s="2143"/>
      <c r="CD107" s="2143"/>
      <c r="CE107" s="2143"/>
      <c r="CF107" s="2143"/>
      <c r="CG107" s="2143"/>
      <c r="CH107" s="2143"/>
      <c r="CI107" s="2143"/>
      <c r="CJ107" s="2143"/>
    </row>
    <row r="108" spans="1:88" ht="15.75" customHeight="1" thickTop="1" thickBot="1">
      <c r="A108" s="171"/>
      <c r="B108" s="352" t="s">
        <v>7914</v>
      </c>
      <c r="C108" s="171"/>
      <c r="D108" s="171"/>
      <c r="E108" s="171"/>
      <c r="F108" s="2143"/>
      <c r="G108" s="2143"/>
      <c r="H108" s="2143"/>
      <c r="I108" s="2143"/>
      <c r="J108" s="2143"/>
      <c r="K108" s="2143"/>
      <c r="L108" s="2143"/>
      <c r="M108" s="2143"/>
      <c r="N108" s="2143"/>
      <c r="O108" s="2144"/>
      <c r="P108" s="2144"/>
      <c r="Q108" s="2144"/>
      <c r="R108" s="2144"/>
      <c r="S108" s="2143"/>
      <c r="T108" s="2143"/>
      <c r="U108" s="2143"/>
      <c r="V108" s="2143"/>
      <c r="W108" s="2143"/>
      <c r="X108" s="2143"/>
      <c r="Y108" s="2143"/>
      <c r="Z108" s="2143"/>
      <c r="AA108" s="2143"/>
      <c r="AB108" s="2143"/>
      <c r="AC108" s="2143"/>
      <c r="AD108" s="2143"/>
      <c r="AE108" s="171"/>
      <c r="AF108" s="174"/>
      <c r="AG108" s="171"/>
      <c r="AH108" s="81"/>
      <c r="AI108" s="171"/>
      <c r="AJ108" s="304"/>
      <c r="AL108" s="30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322"/>
      <c r="BJ108" s="352" t="s">
        <v>7914</v>
      </c>
      <c r="BK108" s="171"/>
      <c r="BL108" s="2143"/>
      <c r="BM108" s="2143"/>
      <c r="BN108" s="2143"/>
      <c r="BO108" s="2143"/>
      <c r="BP108" s="2143"/>
      <c r="BQ108" s="2143"/>
      <c r="BR108" s="2143"/>
      <c r="BS108" s="2143"/>
      <c r="BT108" s="2143"/>
      <c r="BU108" s="2143"/>
      <c r="BV108" s="2143"/>
      <c r="BW108" s="2143"/>
      <c r="BX108" s="2143"/>
      <c r="BY108" s="2143"/>
      <c r="BZ108" s="2143"/>
      <c r="CA108" s="2143"/>
      <c r="CB108" s="2143"/>
      <c r="CC108" s="2143"/>
      <c r="CD108" s="2143"/>
      <c r="CE108" s="2143"/>
      <c r="CF108" s="2143"/>
      <c r="CG108" s="2143"/>
      <c r="CH108" s="2143"/>
      <c r="CI108" s="2143"/>
      <c r="CJ108" s="2143"/>
    </row>
    <row r="109" spans="1:88" ht="15.75" customHeight="1" thickTop="1">
      <c r="A109" s="2568" t="s">
        <v>675</v>
      </c>
      <c r="B109" s="408" t="s">
        <v>7915</v>
      </c>
      <c r="C109" s="948" t="s">
        <v>6110</v>
      </c>
      <c r="D109" s="239" t="s">
        <v>677</v>
      </c>
      <c r="E109" s="239">
        <v>3</v>
      </c>
      <c r="F109" s="2120">
        <f>IFERROR(SUM(F10,F13,F16,F19,F22,F25,F28,F31,F35,F38,F41,F44,F47,F50,F53,F59,F62,F65,F68,F71,F74,F77,F80,F83,F86,F88,F90,F92,F94,F96,F98,F100,F102,F104), 0)</f>
        <v>0</v>
      </c>
      <c r="G109" s="2120">
        <f t="shared" ref="G109:M109" si="145">IFERROR(SUM(G10,G13,G16,G19,G22,G25,G28,G31,G35,G38,G41,G44,G47,G50,G53,G59,G62,G65,G68,G71,G74,G77,G80,G83,G86,G88,G90,G92,G94,G96,G98,G100,G102,G104), 0)</f>
        <v>0</v>
      </c>
      <c r="H109" s="2120">
        <f t="shared" si="145"/>
        <v>0</v>
      </c>
      <c r="I109" s="2120">
        <f t="shared" si="145"/>
        <v>0</v>
      </c>
      <c r="J109" s="2120">
        <f t="shared" si="145"/>
        <v>0</v>
      </c>
      <c r="K109" s="2120">
        <f t="shared" si="145"/>
        <v>0</v>
      </c>
      <c r="L109" s="2120">
        <f t="shared" si="145"/>
        <v>0</v>
      </c>
      <c r="M109" s="2120">
        <f t="shared" si="145"/>
        <v>0</v>
      </c>
      <c r="N109" s="2116">
        <f t="shared" si="86"/>
        <v>0</v>
      </c>
      <c r="O109" s="2203">
        <f>IFERROR(SUM(O10,O13,O16,O19,O22,O25,O28,O31,O35,O38,O41,O44,O47,O50,O53,O59,O62,O65,O68,O71,O74,O77,O80,O83,O86,O88,O90,O92,O94,O96,O98,O100,O102,O104), 0)</f>
        <v>0</v>
      </c>
      <c r="P109" s="2203">
        <f>IFERROR(SUM(P10,P13,P16,P19,P22,P25,P28,P31,P35,P38,P41,P44,P47,P50,P53,P59,P62,P65,P68,P71,P74,P77,P80,P83,P86,P88,P90,P92,P94,P96,P98,P100,P102,P104), 0)</f>
        <v>0</v>
      </c>
      <c r="Q109" s="2203">
        <f>IFERROR(SUM(O109:P109), 0)</f>
        <v>0</v>
      </c>
      <c r="R109" s="2201">
        <f t="shared" ref="R109:R111" si="146" xml:space="preserve"> IFERROR(SUM(N109,Q109),0)</f>
        <v>0</v>
      </c>
      <c r="S109" s="2121"/>
      <c r="T109" s="2121"/>
      <c r="U109" s="2121"/>
      <c r="V109" s="2121"/>
      <c r="W109" s="2121"/>
      <c r="X109" s="2121"/>
      <c r="Y109" s="2121"/>
      <c r="Z109" s="2121"/>
      <c r="AA109" s="2121"/>
      <c r="AB109" s="2121"/>
      <c r="AC109" s="2121"/>
      <c r="AD109" s="2145"/>
      <c r="AE109" s="171"/>
      <c r="AF109" s="925" t="s">
        <v>7916</v>
      </c>
      <c r="AG109" s="171"/>
      <c r="AH109" s="245"/>
      <c r="AI109" s="171"/>
      <c r="AJ109" s="304"/>
      <c r="AL109" s="30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322"/>
      <c r="BJ109" s="408" t="s">
        <v>7915</v>
      </c>
      <c r="BK109" s="948" t="s">
        <v>6110</v>
      </c>
      <c r="BL109" s="2120" t="s">
        <v>4311</v>
      </c>
      <c r="BM109" s="2120" t="s">
        <v>4312</v>
      </c>
      <c r="BN109" s="2120" t="s">
        <v>4313</v>
      </c>
      <c r="BO109" s="2120" t="s">
        <v>4314</v>
      </c>
      <c r="BP109" s="2120" t="s">
        <v>4315</v>
      </c>
      <c r="BQ109" s="2120" t="s">
        <v>4316</v>
      </c>
      <c r="BR109" s="2120" t="s">
        <v>4317</v>
      </c>
      <c r="BS109" s="2120" t="s">
        <v>4318</v>
      </c>
      <c r="BT109" s="2120" t="s">
        <v>7917</v>
      </c>
      <c r="BU109" s="2120" t="s">
        <v>7918</v>
      </c>
      <c r="BV109" s="2120" t="s">
        <v>7919</v>
      </c>
      <c r="BW109" s="2120" t="s">
        <v>7920</v>
      </c>
      <c r="BX109" s="2120" t="s">
        <v>7921</v>
      </c>
      <c r="BY109" s="2121"/>
      <c r="BZ109" s="2121"/>
      <c r="CA109" s="2121"/>
      <c r="CB109" s="2121"/>
      <c r="CC109" s="2121"/>
      <c r="CD109" s="2121"/>
      <c r="CE109" s="2121"/>
      <c r="CF109" s="2121"/>
      <c r="CG109" s="2121"/>
      <c r="CH109" s="2121"/>
      <c r="CI109" s="2121"/>
      <c r="CJ109" s="2145"/>
    </row>
    <row r="110" spans="1:88" ht="15.75" customHeight="1">
      <c r="A110" s="171"/>
      <c r="B110" s="417" t="s">
        <v>7915</v>
      </c>
      <c r="C110" s="313" t="s">
        <v>6125</v>
      </c>
      <c r="D110" s="248" t="s">
        <v>677</v>
      </c>
      <c r="E110" s="248">
        <v>3</v>
      </c>
      <c r="F110" s="2127">
        <f>IFERROR(SUM(F11,F14,F17,F20,F23,F26,F29,F32,F36,F39,F42,F45,F48,F51,F54,F60,F63,F66,F69,F72,F75,F78,F81,F84,F87,F89,F91,F93,F95,F97,F99,F101,F103,F105), 0)</f>
        <v>0</v>
      </c>
      <c r="G110" s="2127">
        <f t="shared" ref="G110:L110" si="147">IFERROR(SUM(G11,G14,G17,G20,G23,G26,G29,G32,G36,G39,G42,G45,G48,G51,G54,G60,G63,G66,G69,G72,G75,G78,G81,G84,G87,G89,G91,G93,G95,G97,G99,G101,G103,G105), 0)</f>
        <v>0</v>
      </c>
      <c r="H110" s="2127">
        <f t="shared" si="147"/>
        <v>0</v>
      </c>
      <c r="I110" s="2127">
        <f t="shared" si="147"/>
        <v>0</v>
      </c>
      <c r="J110" s="2127">
        <f t="shared" si="147"/>
        <v>0</v>
      </c>
      <c r="K110" s="2127">
        <f t="shared" si="147"/>
        <v>0</v>
      </c>
      <c r="L110" s="2127">
        <f t="shared" si="147"/>
        <v>0</v>
      </c>
      <c r="M110" s="2127">
        <f>IFERROR(SUM(M11,M14,M17,M20,M23,M26,M29,M32,M36,M39,M42,M45,M48,M51,M54,M60,M63,M66,M69,M72,M75,M78,M81,M84,M87,M89,M91,M93,M95,M97,M99,M101,M103,M105), 0)</f>
        <v>0</v>
      </c>
      <c r="N110" s="2123">
        <f t="shared" si="86"/>
        <v>0</v>
      </c>
      <c r="O110" s="2204">
        <f>IFERROR(SUM(O11,O14,O17,O20,O23,O26,O29,O32,O36,O39,O42,O45,O48,O51,O54,O60,O63,O66,O69,O72,O75,O78,O81,O84,O87,O89,O91,O93,O95,O97,O99,O101,O103,O105), 0)</f>
        <v>0</v>
      </c>
      <c r="P110" s="2204">
        <f>IFERROR(SUM(P11,P14,P17,P20,P23,P26,P29,P32,P36,P39,P42,P45,P48,P51,P54,P60,P63,P66,P69,P72,P75,P78,P81,P84,P87,P89,P91,P93,P95,P97,P99,P101,P103,P105), 0)</f>
        <v>0</v>
      </c>
      <c r="Q110" s="2204">
        <f t="shared" ref="Q110:Q111" si="148">IFERROR(SUM(O110:P110), 0)</f>
        <v>0</v>
      </c>
      <c r="R110" s="2133">
        <f t="shared" si="146"/>
        <v>0</v>
      </c>
      <c r="S110" s="2129"/>
      <c r="T110" s="2129"/>
      <c r="U110" s="2129"/>
      <c r="V110" s="2129"/>
      <c r="W110" s="2129"/>
      <c r="X110" s="2129"/>
      <c r="Y110" s="2129"/>
      <c r="Z110" s="2129"/>
      <c r="AA110" s="2129"/>
      <c r="AB110" s="2129"/>
      <c r="AC110" s="2129"/>
      <c r="AD110" s="2146"/>
      <c r="AE110" s="171"/>
      <c r="AF110" s="926" t="s">
        <v>7922</v>
      </c>
      <c r="AG110" s="171"/>
      <c r="AH110" s="253"/>
      <c r="AI110" s="171"/>
      <c r="AJ110" s="304"/>
      <c r="AL110" s="30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322"/>
      <c r="BJ110" s="417" t="s">
        <v>7915</v>
      </c>
      <c r="BK110" s="313" t="s">
        <v>6125</v>
      </c>
      <c r="BL110" s="2127" t="s">
        <v>4240</v>
      </c>
      <c r="BM110" s="2127" t="s">
        <v>4241</v>
      </c>
      <c r="BN110" s="2127" t="s">
        <v>4242</v>
      </c>
      <c r="BO110" s="2127" t="s">
        <v>4243</v>
      </c>
      <c r="BP110" s="2127" t="s">
        <v>4244</v>
      </c>
      <c r="BQ110" s="2127" t="s">
        <v>4245</v>
      </c>
      <c r="BR110" s="2127" t="s">
        <v>4246</v>
      </c>
      <c r="BS110" s="2127" t="s">
        <v>4247</v>
      </c>
      <c r="BT110" s="2127" t="s">
        <v>7923</v>
      </c>
      <c r="BU110" s="2127" t="s">
        <v>7924</v>
      </c>
      <c r="BV110" s="2127" t="s">
        <v>7925</v>
      </c>
      <c r="BW110" s="2127" t="s">
        <v>7926</v>
      </c>
      <c r="BX110" s="2127" t="s">
        <v>7927</v>
      </c>
      <c r="BY110" s="2129"/>
      <c r="BZ110" s="2129"/>
      <c r="CA110" s="2129"/>
      <c r="CB110" s="2129"/>
      <c r="CC110" s="2129"/>
      <c r="CD110" s="2129"/>
      <c r="CE110" s="2129"/>
      <c r="CF110" s="2129"/>
      <c r="CG110" s="2129"/>
      <c r="CH110" s="2129"/>
      <c r="CI110" s="2129"/>
      <c r="CJ110" s="2146"/>
    </row>
    <row r="111" spans="1:88" ht="15.75" customHeight="1" thickBot="1">
      <c r="A111" s="2568" t="s">
        <v>773</v>
      </c>
      <c r="B111" s="420" t="s">
        <v>7915</v>
      </c>
      <c r="C111" s="966" t="s">
        <v>6140</v>
      </c>
      <c r="D111" s="314" t="s">
        <v>677</v>
      </c>
      <c r="E111" s="314">
        <v>3</v>
      </c>
      <c r="F111" s="2140">
        <f>IFERROR(F109 + F110, 0)</f>
        <v>0</v>
      </c>
      <c r="G111" s="2140">
        <f t="shared" ref="G111:L111" si="149">IFERROR(G109 + G110, 0)</f>
        <v>0</v>
      </c>
      <c r="H111" s="2140">
        <f t="shared" si="149"/>
        <v>0</v>
      </c>
      <c r="I111" s="2140">
        <f t="shared" si="149"/>
        <v>0</v>
      </c>
      <c r="J111" s="2140">
        <f>IFERROR(J109 + J110, 0)</f>
        <v>0</v>
      </c>
      <c r="K111" s="2140">
        <f t="shared" si="149"/>
        <v>0</v>
      </c>
      <c r="L111" s="2140">
        <f t="shared" si="149"/>
        <v>0</v>
      </c>
      <c r="M111" s="2140">
        <f>IFERROR(M109 + M110, 0)</f>
        <v>0</v>
      </c>
      <c r="N111" s="2137">
        <f t="shared" si="86"/>
        <v>0</v>
      </c>
      <c r="O111" s="2205">
        <f t="shared" ref="O111:P111" si="150">IFERROR(O109 + O110, 0)</f>
        <v>0</v>
      </c>
      <c r="P111" s="2205">
        <f t="shared" si="150"/>
        <v>0</v>
      </c>
      <c r="Q111" s="2205">
        <f t="shared" si="148"/>
        <v>0</v>
      </c>
      <c r="R111" s="2202">
        <f t="shared" si="146"/>
        <v>0</v>
      </c>
      <c r="S111" s="2141"/>
      <c r="T111" s="2141"/>
      <c r="U111" s="2141"/>
      <c r="V111" s="2141"/>
      <c r="W111" s="2141"/>
      <c r="X111" s="2141"/>
      <c r="Y111" s="2141"/>
      <c r="Z111" s="2141"/>
      <c r="AA111" s="2141"/>
      <c r="AB111" s="2140">
        <f>IFERROR(SUM(AB56, AB106), 0)</f>
        <v>0</v>
      </c>
      <c r="AC111" s="2140">
        <f>IFERROR(SUM(AC56, AC106), 0)</f>
        <v>0</v>
      </c>
      <c r="AD111" s="2142">
        <f>IFERROR(SUM(AD56, AD106), 0)</f>
        <v>0</v>
      </c>
      <c r="AE111" s="171"/>
      <c r="AF111" s="928" t="s">
        <v>7928</v>
      </c>
      <c r="AG111" s="171"/>
      <c r="AH111" s="264"/>
      <c r="AI111" s="171"/>
      <c r="AJ111" s="304"/>
      <c r="AL111" s="30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322"/>
      <c r="BJ111" s="420" t="s">
        <v>7915</v>
      </c>
      <c r="BK111" s="966" t="s">
        <v>6140</v>
      </c>
      <c r="BL111" s="2140" t="s">
        <v>7929</v>
      </c>
      <c r="BM111" s="2140" t="s">
        <v>7930</v>
      </c>
      <c r="BN111" s="2140" t="s">
        <v>7931</v>
      </c>
      <c r="BO111" s="2140" t="s">
        <v>7932</v>
      </c>
      <c r="BP111" s="2140" t="s">
        <v>7933</v>
      </c>
      <c r="BQ111" s="2140" t="s">
        <v>7934</v>
      </c>
      <c r="BR111" s="2140" t="s">
        <v>7935</v>
      </c>
      <c r="BS111" s="2140" t="s">
        <v>7936</v>
      </c>
      <c r="BT111" s="2140" t="s">
        <v>7937</v>
      </c>
      <c r="BU111" s="2140" t="s">
        <v>7938</v>
      </c>
      <c r="BV111" s="2140" t="s">
        <v>7939</v>
      </c>
      <c r="BW111" s="2140" t="s">
        <v>7940</v>
      </c>
      <c r="BX111" s="2140" t="s">
        <v>7941</v>
      </c>
      <c r="BY111" s="2141"/>
      <c r="BZ111" s="2141"/>
      <c r="CA111" s="2141"/>
      <c r="CB111" s="2141"/>
      <c r="CC111" s="2141"/>
      <c r="CD111" s="2141"/>
      <c r="CE111" s="2141"/>
      <c r="CF111" s="2141"/>
      <c r="CG111" s="2141"/>
      <c r="CH111" s="2140" t="s">
        <v>7942</v>
      </c>
      <c r="CI111" s="2140" t="s">
        <v>7943</v>
      </c>
      <c r="CJ111" s="2142" t="s">
        <v>7944</v>
      </c>
    </row>
    <row r="112" spans="1:88" ht="15.75" thickTop="1">
      <c r="A112" s="171"/>
      <c r="B112" s="169"/>
      <c r="C112" s="171"/>
      <c r="D112" s="171"/>
      <c r="E112" s="171"/>
      <c r="F112" s="2147"/>
      <c r="G112" s="2147"/>
      <c r="H112" s="2147"/>
      <c r="I112" s="2147"/>
      <c r="J112" s="2147"/>
      <c r="K112" s="2147"/>
      <c r="L112" s="2147"/>
      <c r="M112" s="2147"/>
      <c r="N112" s="2147"/>
      <c r="O112" s="2147"/>
      <c r="P112" s="2147"/>
      <c r="Q112" s="2147"/>
      <c r="R112" s="2147"/>
      <c r="S112" s="2147"/>
      <c r="T112" s="2147"/>
      <c r="U112" s="2147"/>
      <c r="V112" s="2147"/>
      <c r="W112" s="2147"/>
      <c r="X112" s="2147"/>
      <c r="Y112" s="2147"/>
      <c r="Z112" s="2147"/>
      <c r="AA112" s="2147"/>
      <c r="AB112" s="2147"/>
      <c r="AC112" s="2147"/>
      <c r="AD112" s="2147"/>
      <c r="AE112" s="171"/>
      <c r="AF112" s="81"/>
      <c r="AG112" s="171"/>
      <c r="AI112" s="2568" t="s">
        <v>815</v>
      </c>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2148"/>
      <c r="CI112" s="2148"/>
      <c r="CJ112" s="2897" t="s">
        <v>816</v>
      </c>
    </row>
    <row r="113" spans="1:59" ht="24" customHeight="1">
      <c r="A113" s="171"/>
      <c r="B113" s="2104"/>
      <c r="C113" s="2105"/>
      <c r="E113" s="171"/>
      <c r="F113" s="2143"/>
      <c r="G113" s="2143"/>
      <c r="H113" s="2143"/>
      <c r="I113" s="2143"/>
      <c r="J113" s="2143"/>
      <c r="K113" s="2143"/>
      <c r="L113" s="2143"/>
      <c r="M113" s="2143"/>
      <c r="N113" s="2143"/>
      <c r="O113" s="2143"/>
      <c r="P113" s="2143"/>
      <c r="Q113" s="2143"/>
      <c r="R113" s="2143"/>
      <c r="S113" s="2143"/>
      <c r="T113" s="2143"/>
      <c r="U113" s="2143"/>
      <c r="V113" s="2143"/>
      <c r="W113" s="2143"/>
      <c r="X113" s="2143"/>
      <c r="Y113" s="2143"/>
      <c r="Z113" s="2143"/>
      <c r="AA113" s="2143"/>
      <c r="AB113" s="2143"/>
      <c r="AC113" s="2143"/>
      <c r="AD113" s="2143"/>
      <c r="AE113" s="171"/>
      <c r="AF113" s="171"/>
      <c r="AG113" s="171"/>
      <c r="AH113" s="171"/>
      <c r="AI113" s="171"/>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row>
    <row r="114" spans="1:59" ht="24" customHeight="1">
      <c r="A114" s="171"/>
      <c r="B114" s="2104"/>
      <c r="C114" s="2106"/>
      <c r="E114" s="171"/>
      <c r="F114" s="2143"/>
      <c r="G114" s="2143"/>
      <c r="H114" s="2143"/>
      <c r="I114" s="2143"/>
      <c r="J114" s="2143"/>
      <c r="K114" s="2143"/>
      <c r="L114" s="2143"/>
      <c r="M114" s="2143"/>
      <c r="N114" s="2143"/>
      <c r="O114" s="2143"/>
      <c r="P114" s="2143"/>
      <c r="Q114" s="2143"/>
      <c r="R114" s="2143"/>
      <c r="S114" s="2143"/>
      <c r="T114" s="2143"/>
      <c r="U114" s="2143"/>
      <c r="V114" s="2143"/>
      <c r="W114" s="2143"/>
      <c r="X114" s="2143"/>
      <c r="Y114" s="2143"/>
      <c r="Z114" s="2143"/>
      <c r="AA114" s="2143"/>
      <c r="AB114" s="2143"/>
      <c r="AC114" s="2143"/>
      <c r="AD114" s="2143"/>
      <c r="AE114" s="171"/>
      <c r="AF114" s="171"/>
      <c r="AG114" s="171"/>
      <c r="AH114" s="171"/>
      <c r="AI114" s="171"/>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row>
    <row r="115" spans="1:59" ht="24" customHeight="1">
      <c r="A115" s="171"/>
      <c r="B115" s="2104"/>
      <c r="C115" s="2104"/>
      <c r="D115" s="2107"/>
      <c r="E115" s="171"/>
      <c r="F115" s="2143"/>
      <c r="G115" s="2143"/>
      <c r="H115" s="2143"/>
      <c r="I115" s="2143"/>
      <c r="J115" s="2143"/>
      <c r="K115" s="2143"/>
      <c r="L115" s="2143"/>
      <c r="M115" s="2143"/>
      <c r="N115" s="2143"/>
      <c r="O115" s="2143"/>
      <c r="P115" s="2143"/>
      <c r="Q115" s="2143"/>
      <c r="R115" s="2143"/>
      <c r="S115" s="2143"/>
      <c r="T115" s="2143"/>
      <c r="U115" s="2143"/>
      <c r="V115" s="2143"/>
      <c r="W115" s="2143"/>
      <c r="X115" s="2143"/>
      <c r="Y115" s="2143"/>
      <c r="Z115" s="2143"/>
      <c r="AA115" s="2143"/>
      <c r="AB115" s="2143"/>
      <c r="AC115" s="2143"/>
      <c r="AD115" s="2143"/>
      <c r="AE115" s="171"/>
      <c r="AF115" s="171"/>
      <c r="AG115" s="171"/>
      <c r="AH115" s="171"/>
      <c r="AI115" s="171"/>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row>
    <row r="116" spans="1:59" ht="24" customHeight="1">
      <c r="A116" s="171"/>
      <c r="D116" s="2108"/>
      <c r="E116" s="171"/>
      <c r="F116" s="2143"/>
      <c r="G116" s="2143"/>
      <c r="H116" s="2143"/>
      <c r="I116" s="2143"/>
      <c r="J116" s="2143"/>
      <c r="K116" s="2143"/>
      <c r="L116" s="2143"/>
      <c r="M116" s="2143"/>
      <c r="N116" s="2143"/>
      <c r="O116" s="2143"/>
      <c r="P116" s="2143"/>
      <c r="Q116" s="2143"/>
      <c r="R116" s="2143"/>
      <c r="S116" s="2143"/>
      <c r="T116" s="2143"/>
      <c r="U116" s="2143"/>
      <c r="V116" s="2143"/>
      <c r="W116" s="2143"/>
      <c r="X116" s="2143"/>
      <c r="Y116" s="2143"/>
      <c r="Z116" s="2143"/>
      <c r="AA116" s="2143"/>
      <c r="AB116" s="2143"/>
      <c r="AC116" s="2143"/>
      <c r="AD116" s="2143"/>
      <c r="AE116" s="171"/>
      <c r="AF116" s="171"/>
      <c r="AG116" s="171"/>
      <c r="AH116" s="171"/>
      <c r="AI116" s="171"/>
    </row>
    <row r="117" spans="1:59" ht="24" customHeight="1">
      <c r="A117" s="171"/>
      <c r="B117" s="169"/>
      <c r="C117" s="171"/>
      <c r="D117" s="171"/>
      <c r="E117" s="171"/>
      <c r="F117" s="2143"/>
      <c r="G117" s="2143"/>
      <c r="H117" s="2143"/>
      <c r="I117" s="2143"/>
      <c r="J117" s="2143"/>
      <c r="K117" s="2143"/>
      <c r="L117" s="2143"/>
      <c r="M117" s="2143"/>
      <c r="N117" s="2143"/>
      <c r="O117" s="2143"/>
      <c r="P117" s="2143"/>
      <c r="Q117" s="2143"/>
      <c r="R117" s="2143"/>
      <c r="S117" s="2143"/>
      <c r="T117" s="2143"/>
      <c r="U117" s="2143"/>
      <c r="V117" s="2143"/>
      <c r="W117" s="2143"/>
      <c r="X117" s="2143"/>
      <c r="Y117" s="2143"/>
      <c r="Z117" s="2143"/>
      <c r="AA117" s="2143"/>
      <c r="AB117" s="2143"/>
      <c r="AC117" s="2143"/>
      <c r="AD117" s="2143"/>
      <c r="AE117" s="171"/>
      <c r="AF117" s="171"/>
      <c r="AG117" s="171"/>
      <c r="AH117" s="171"/>
      <c r="AI117" s="171"/>
    </row>
    <row r="118" spans="1:59" ht="24" customHeight="1">
      <c r="A118" s="171"/>
      <c r="B118" s="169"/>
      <c r="C118" s="171"/>
      <c r="D118" s="171"/>
      <c r="E118" s="171"/>
      <c r="F118" s="2143"/>
      <c r="G118" s="2143"/>
      <c r="H118" s="2143"/>
      <c r="I118" s="2143"/>
      <c r="J118" s="2143"/>
      <c r="K118" s="2143"/>
      <c r="L118" s="2143"/>
      <c r="M118" s="2143"/>
      <c r="N118" s="2143"/>
      <c r="O118" s="2143"/>
      <c r="P118" s="2143"/>
      <c r="Q118" s="2143"/>
      <c r="R118" s="2143"/>
      <c r="S118" s="2143"/>
      <c r="T118" s="2143"/>
      <c r="U118" s="2143"/>
      <c r="V118" s="2143"/>
      <c r="W118" s="2143"/>
      <c r="X118" s="2143"/>
      <c r="Y118" s="2143"/>
      <c r="Z118" s="2143"/>
      <c r="AA118" s="2143"/>
      <c r="AB118" s="2143"/>
      <c r="AC118" s="2143"/>
      <c r="AD118" s="2143"/>
      <c r="AE118" s="171"/>
      <c r="AF118" s="171"/>
      <c r="AG118" s="171"/>
      <c r="AH118" s="171"/>
      <c r="AI118" s="171"/>
    </row>
  </sheetData>
  <sheetProtection formatColumns="0" formatRows="0"/>
  <mergeCells count="42">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 ref="CI5:CI6"/>
    <mergeCell ref="BL6:BP6"/>
    <mergeCell ref="BQ6:BS6"/>
    <mergeCell ref="BT6:BT7"/>
    <mergeCell ref="BU6:BU7"/>
    <mergeCell ref="BV6:BV7"/>
    <mergeCell ref="BW6:BW7"/>
    <mergeCell ref="BY6:CC6"/>
    <mergeCell ref="CD6:CF6"/>
    <mergeCell ref="CG6:CG7"/>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s>
  <phoneticPr fontId="36" type="noConversion"/>
  <conditionalFormatting sqref="AK10:AK111">
    <cfRule type="cellIs" dxfId="160"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105 S77:Z78 O83:P84 S83:Z84 S80:Z81 O28:P29 S25:Z26 F59:P60 S28:Z29 F28:M29 F31:M32 F53:M54 F50:M51 F47:M48 F44:M45 F41:M42 F38:M39 F35:M36 F25:M26 F22:M23 F19:M20 F16:M17 F13:M14 F10:M11 O10:P11 F83:M84 F86:M105 F80:M81 F77:M78 F74:M75 F71:M72 F68:M69 F62:M63 F65:M66 O65:P66 N109:N111 N61:N106"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&amp;T_x000D_&amp;1#&amp;"Calibri"&amp;10&amp;K000000 Classification: BUSINESS&amp;CPage &amp;P of &amp;N&amp;ROfwat</oddFooter>
  </headerFooter>
  <rowBreaks count="1" manualBreakCount="1">
    <brk id="57" min="1" max="2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F18" zoomScaleNormal="100" zoomScaleSheetLayoutView="100" workbookViewId="0">
      <selection activeCell="AL14" sqref="AL14"/>
    </sheetView>
  </sheetViews>
  <sheetFormatPr defaultColWidth="9" defaultRowHeight="15.75"/>
  <cols>
    <col min="1" max="1" width="11.5" style="196" hidden="1" customWidth="1"/>
    <col min="2" max="2" width="64.75" style="196" customWidth="1"/>
    <col min="3" max="3" width="5.5" style="196" bestFit="1" customWidth="1"/>
    <col min="4" max="4" width="4.75" style="196" bestFit="1" customWidth="1"/>
    <col min="5" max="5" width="15.75" style="196" bestFit="1" customWidth="1"/>
    <col min="6" max="6" width="10.75" style="196" bestFit="1" customWidth="1"/>
    <col min="7" max="7" width="10.25" style="196" bestFit="1" customWidth="1"/>
    <col min="8" max="8" width="9.25" style="196" bestFit="1" customWidth="1"/>
    <col min="9" max="9" width="13.25" style="196" bestFit="1" customWidth="1"/>
    <col min="10" max="10" width="11.75" style="196" customWidth="1"/>
    <col min="11" max="11" width="1.625" style="196" customWidth="1"/>
    <col min="12" max="12" width="15.75" style="220" bestFit="1" customWidth="1"/>
    <col min="13" max="13" width="1.625" style="220" customWidth="1"/>
    <col min="14" max="14" width="29.5" style="220" bestFit="1" customWidth="1"/>
    <col min="15" max="15" width="9" style="220" hidden="1" customWidth="1"/>
    <col min="16" max="16" width="1.625" style="80" customWidth="1"/>
    <col min="17" max="17" width="25" style="196" customWidth="1"/>
    <col min="18" max="18" width="1.625" style="196" customWidth="1"/>
    <col min="19" max="23" width="4.625" style="196" hidden="1" customWidth="1"/>
    <col min="24" max="24" width="1.625" style="196" hidden="1" customWidth="1"/>
    <col min="25" max="25" width="1.625" style="196" customWidth="1"/>
    <col min="26" max="26" width="36.125" style="196" customWidth="1"/>
    <col min="27" max="32" width="12.5" style="196" customWidth="1"/>
    <col min="33" max="34" width="1.625" style="196" customWidth="1"/>
    <col min="35" max="16384" width="9" style="196"/>
  </cols>
  <sheetData>
    <row r="1" spans="1:32" s="348" customFormat="1" ht="29.25" customHeight="1">
      <c r="B1" s="3225" t="s">
        <v>7945</v>
      </c>
      <c r="C1" s="3225"/>
      <c r="D1" s="3225"/>
      <c r="E1" s="3225"/>
      <c r="F1" s="3225"/>
      <c r="G1" s="3225"/>
      <c r="H1" s="3225"/>
      <c r="I1" s="3225"/>
      <c r="J1" s="3225"/>
      <c r="K1" s="298"/>
      <c r="L1" s="381"/>
      <c r="M1" s="878"/>
      <c r="N1" s="878"/>
      <c r="O1" s="878"/>
      <c r="P1" s="879"/>
      <c r="R1" s="723"/>
      <c r="X1" s="723"/>
      <c r="Z1" s="3225" t="s">
        <v>656</v>
      </c>
      <c r="AA1" s="3225"/>
      <c r="AB1" s="3225"/>
      <c r="AC1" s="3225"/>
      <c r="AD1" s="3225"/>
      <c r="AE1" s="3225"/>
      <c r="AF1" s="3225"/>
    </row>
    <row r="2" spans="1:32" s="348" customFormat="1" ht="29.25" customHeight="1">
      <c r="B2" s="3225" t="str">
        <f>SelectCompany!B4</f>
        <v>South West Water (whole area)</v>
      </c>
      <c r="C2" s="3225"/>
      <c r="D2" s="3225"/>
      <c r="E2" s="3225"/>
      <c r="F2" s="3225"/>
      <c r="G2" s="3225"/>
      <c r="H2" s="3225"/>
      <c r="I2" s="470"/>
      <c r="J2" s="470"/>
      <c r="K2" s="470"/>
      <c r="L2" s="470"/>
      <c r="M2" s="470"/>
      <c r="N2" s="470"/>
      <c r="O2" s="470"/>
      <c r="P2" s="879"/>
      <c r="R2" s="723"/>
      <c r="X2" s="723"/>
      <c r="Z2" s="3225"/>
      <c r="AA2" s="3225"/>
      <c r="AB2" s="3225"/>
      <c r="AC2" s="3225"/>
      <c r="AD2" s="3225"/>
      <c r="AE2" s="3225"/>
      <c r="AF2" s="3225"/>
    </row>
    <row r="3" spans="1:32" s="171" customFormat="1" ht="45" customHeight="1">
      <c r="B3" s="3386" t="s">
        <v>7946</v>
      </c>
      <c r="C3" s="3386"/>
      <c r="D3" s="3386"/>
      <c r="E3" s="3386"/>
      <c r="F3" s="3386"/>
      <c r="G3" s="3386"/>
      <c r="H3" s="3386"/>
      <c r="I3" s="3386"/>
      <c r="J3" s="3386"/>
      <c r="K3" s="3386"/>
      <c r="L3" s="3386"/>
      <c r="M3" s="3386"/>
      <c r="N3" s="3386"/>
      <c r="O3" s="880"/>
      <c r="P3" s="881"/>
      <c r="Q3" s="582" t="s">
        <v>658</v>
      </c>
      <c r="R3" s="882"/>
      <c r="X3" s="726"/>
      <c r="Z3" s="3386" t="s">
        <v>7946</v>
      </c>
      <c r="AA3" s="3386"/>
      <c r="AB3" s="3386"/>
      <c r="AC3" s="3386"/>
      <c r="AD3" s="3386"/>
      <c r="AE3" s="3386"/>
      <c r="AF3" s="3386"/>
    </row>
    <row r="4" spans="1:32" s="171" customFormat="1" ht="15" customHeight="1" thickBot="1">
      <c r="B4" s="883"/>
      <c r="C4" s="883"/>
      <c r="D4" s="883"/>
      <c r="E4" s="883"/>
      <c r="F4" s="883"/>
      <c r="G4" s="883"/>
      <c r="H4" s="883"/>
      <c r="I4" s="883"/>
      <c r="J4" s="883"/>
      <c r="K4" s="884"/>
      <c r="L4" s="885"/>
      <c r="M4" s="880"/>
      <c r="N4" s="880"/>
      <c r="O4" s="880"/>
      <c r="P4" s="881"/>
      <c r="Q4" s="81"/>
      <c r="R4" s="882"/>
      <c r="X4" s="726"/>
      <c r="Z4" s="883"/>
      <c r="AA4" s="883"/>
      <c r="AB4" s="883"/>
      <c r="AC4" s="883"/>
      <c r="AD4" s="883"/>
      <c r="AE4" s="883"/>
      <c r="AF4" s="883"/>
    </row>
    <row r="5" spans="1:32" s="171" customFormat="1" ht="21.75" customHeight="1" thickTop="1">
      <c r="B5" s="3446" t="s">
        <v>660</v>
      </c>
      <c r="C5" s="3448" t="s">
        <v>661</v>
      </c>
      <c r="D5" s="3448" t="s">
        <v>662</v>
      </c>
      <c r="E5" s="3448" t="s">
        <v>1593</v>
      </c>
      <c r="F5" s="3443" t="s">
        <v>2538</v>
      </c>
      <c r="G5" s="3443"/>
      <c r="H5" s="3443"/>
      <c r="I5" s="3443"/>
      <c r="J5" s="3444" t="s">
        <v>891</v>
      </c>
      <c r="K5" s="884"/>
      <c r="L5" s="3387" t="s">
        <v>666</v>
      </c>
      <c r="M5" s="437"/>
      <c r="N5" s="3387" t="s">
        <v>667</v>
      </c>
      <c r="O5" s="437"/>
      <c r="P5" s="881"/>
      <c r="Q5" s="81"/>
      <c r="R5" s="882"/>
      <c r="X5" s="726"/>
      <c r="Z5" s="3446" t="s">
        <v>660</v>
      </c>
      <c r="AA5" s="3448" t="s">
        <v>1593</v>
      </c>
      <c r="AB5" s="3443" t="s">
        <v>2538</v>
      </c>
      <c r="AC5" s="3443"/>
      <c r="AD5" s="3443"/>
      <c r="AE5" s="3443"/>
      <c r="AF5" s="3444" t="s">
        <v>891</v>
      </c>
    </row>
    <row r="6" spans="1:32" s="171" customFormat="1" ht="48" customHeight="1" thickBot="1">
      <c r="A6" s="2423" t="s">
        <v>669</v>
      </c>
      <c r="B6" s="3447"/>
      <c r="C6" s="3449"/>
      <c r="D6" s="3449"/>
      <c r="E6" s="3450"/>
      <c r="F6" s="886" t="s">
        <v>7947</v>
      </c>
      <c r="G6" s="886" t="s">
        <v>4047</v>
      </c>
      <c r="H6" s="886" t="s">
        <v>4048</v>
      </c>
      <c r="I6" s="886" t="s">
        <v>4049</v>
      </c>
      <c r="J6" s="3445"/>
      <c r="K6" s="884"/>
      <c r="L6" s="3451"/>
      <c r="M6" s="437"/>
      <c r="N6" s="3451"/>
      <c r="O6" s="437"/>
      <c r="P6" s="881"/>
      <c r="Q6" s="780"/>
      <c r="R6" s="887"/>
      <c r="X6" s="726"/>
      <c r="Z6" s="3447"/>
      <c r="AA6" s="3450"/>
      <c r="AB6" s="886" t="s">
        <v>7947</v>
      </c>
      <c r="AC6" s="886" t="s">
        <v>4047</v>
      </c>
      <c r="AD6" s="886" t="s">
        <v>4048</v>
      </c>
      <c r="AE6" s="886" t="s">
        <v>4049</v>
      </c>
      <c r="AF6" s="3445"/>
    </row>
    <row r="7" spans="1:32" s="171" customFormat="1" ht="15.75" customHeight="1" thickTop="1" thickBot="1">
      <c r="A7" s="2575" t="s">
        <v>673</v>
      </c>
      <c r="C7" s="888"/>
      <c r="D7" s="888"/>
      <c r="E7" s="884"/>
      <c r="F7" s="884"/>
      <c r="G7" s="884"/>
      <c r="H7" s="884"/>
      <c r="I7" s="884"/>
      <c r="J7" s="889"/>
      <c r="K7" s="884"/>
      <c r="L7" s="889"/>
      <c r="M7" s="61"/>
      <c r="N7" s="61"/>
      <c r="O7" s="61"/>
      <c r="P7" s="881"/>
      <c r="Q7" s="81"/>
      <c r="R7" s="882"/>
      <c r="S7" s="3232" t="s">
        <v>659</v>
      </c>
      <c r="T7" s="3397"/>
      <c r="U7" s="3397"/>
      <c r="V7" s="3397"/>
      <c r="W7" s="3397"/>
      <c r="X7" s="890"/>
      <c r="Y7" s="219"/>
      <c r="Z7" s="888"/>
      <c r="AA7" s="2894" t="s">
        <v>820</v>
      </c>
      <c r="AB7" s="884"/>
      <c r="AC7" s="884"/>
      <c r="AD7" s="884"/>
      <c r="AE7" s="884"/>
      <c r="AF7" s="889"/>
    </row>
    <row r="8" spans="1:32" s="171" customFormat="1" ht="15.75" customHeight="1" thickTop="1" thickBot="1">
      <c r="B8" s="30" t="s">
        <v>1875</v>
      </c>
      <c r="C8" s="353"/>
      <c r="D8" s="353"/>
      <c r="E8" s="437"/>
      <c r="F8" s="437"/>
      <c r="G8" s="437"/>
      <c r="H8" s="888"/>
      <c r="I8" s="888"/>
      <c r="J8" s="884"/>
      <c r="K8" s="884"/>
      <c r="L8" s="891"/>
      <c r="M8" s="892"/>
      <c r="N8" s="892"/>
      <c r="O8" s="892"/>
      <c r="P8" s="881"/>
      <c r="Q8" s="81"/>
      <c r="R8" s="882"/>
      <c r="S8" s="231" t="s">
        <v>668</v>
      </c>
      <c r="T8" s="214"/>
      <c r="U8" s="214"/>
      <c r="V8" s="214"/>
      <c r="W8" s="214"/>
      <c r="X8" s="778"/>
      <c r="Y8" s="214"/>
      <c r="Z8" s="30" t="s">
        <v>1875</v>
      </c>
      <c r="AA8" s="437"/>
      <c r="AB8" s="437"/>
      <c r="AC8" s="437"/>
      <c r="AD8" s="888"/>
      <c r="AE8" s="888"/>
      <c r="AF8" s="884"/>
    </row>
    <row r="9" spans="1:32" s="171" customFormat="1" ht="15.75" customHeight="1" thickTop="1">
      <c r="A9" s="2575" t="s">
        <v>675</v>
      </c>
      <c r="B9" s="68" t="s">
        <v>1674</v>
      </c>
      <c r="C9" s="69" t="s">
        <v>677</v>
      </c>
      <c r="D9" s="69">
        <v>3</v>
      </c>
      <c r="E9" s="1397"/>
      <c r="F9" s="1397"/>
      <c r="G9" s="1397"/>
      <c r="H9" s="1397"/>
      <c r="I9" s="1397"/>
      <c r="J9" s="1398">
        <f>IFERROR(SUM(E9:I9), 0)</f>
        <v>0</v>
      </c>
      <c r="K9" s="884"/>
      <c r="L9" s="33" t="s">
        <v>7948</v>
      </c>
      <c r="M9" s="149"/>
      <c r="N9" s="811"/>
      <c r="O9" s="149"/>
      <c r="P9" s="881"/>
      <c r="Q9" s="246" t="str">
        <f t="shared" ref="Q9:Q15" si="0">IF( SUM( S9:W9 ) = 0, 0, $S$8 )</f>
        <v>Please complete all cells in row</v>
      </c>
      <c r="R9" s="882"/>
      <c r="S9" s="247">
        <f t="shared" ref="S9" si="1" xml:space="preserve"> IF( ISNUMBER(E9), 0, 1 )</f>
        <v>1</v>
      </c>
      <c r="T9" s="247">
        <f t="shared" ref="T9:T15" si="2" xml:space="preserve"> IF( ISNUMBER(F9), 0, 1 )</f>
        <v>1</v>
      </c>
      <c r="U9" s="247">
        <f t="shared" ref="U9:U15" si="3" xml:space="preserve"> IF( ISNUMBER(G9), 0, 1 )</f>
        <v>1</v>
      </c>
      <c r="V9" s="247">
        <f t="shared" ref="V9:V15" si="4" xml:space="preserve"> IF( ISNUMBER(H9), 0, 1 )</f>
        <v>1</v>
      </c>
      <c r="W9" s="247">
        <f t="shared" ref="W9:W15" si="5" xml:space="preserve"> IF( ISNUMBER(I9), 0, 1 )</f>
        <v>1</v>
      </c>
      <c r="X9" s="726"/>
      <c r="Z9" s="68" t="s">
        <v>1674</v>
      </c>
      <c r="AA9" s="893" t="s">
        <v>7949</v>
      </c>
      <c r="AB9" s="893" t="s">
        <v>7950</v>
      </c>
      <c r="AC9" s="893" t="s">
        <v>7951</v>
      </c>
      <c r="AD9" s="893" t="s">
        <v>7952</v>
      </c>
      <c r="AE9" s="893" t="s">
        <v>7953</v>
      </c>
      <c r="AF9" s="894" t="s">
        <v>7954</v>
      </c>
    </row>
    <row r="10" spans="1:32" s="171" customFormat="1" ht="15.75" customHeight="1">
      <c r="B10" s="71" t="s">
        <v>1681</v>
      </c>
      <c r="C10" s="72" t="s">
        <v>677</v>
      </c>
      <c r="D10" s="72">
        <v>3</v>
      </c>
      <c r="E10" s="1399"/>
      <c r="F10" s="1399"/>
      <c r="G10" s="1399"/>
      <c r="H10" s="1399"/>
      <c r="I10" s="1399"/>
      <c r="J10" s="1400">
        <f>IFERROR(SUM(E10:I10), 0)</f>
        <v>0</v>
      </c>
      <c r="K10" s="884"/>
      <c r="L10" s="34" t="s">
        <v>7955</v>
      </c>
      <c r="M10" s="149"/>
      <c r="N10" s="817"/>
      <c r="O10" s="149"/>
      <c r="P10" s="881"/>
      <c r="Q10" s="246" t="str">
        <f t="shared" si="0"/>
        <v>Please complete all cells in row</v>
      </c>
      <c r="R10" s="882"/>
      <c r="S10" s="247">
        <f t="shared" ref="S10:S15" si="6" xml:space="preserve"> IF( ISNUMBER(E10), 0, 1 )</f>
        <v>1</v>
      </c>
      <c r="T10" s="247">
        <f t="shared" si="2"/>
        <v>1</v>
      </c>
      <c r="U10" s="247">
        <f t="shared" si="3"/>
        <v>1</v>
      </c>
      <c r="V10" s="247">
        <f t="shared" si="4"/>
        <v>1</v>
      </c>
      <c r="W10" s="247">
        <f t="shared" si="5"/>
        <v>1</v>
      </c>
      <c r="X10" s="726"/>
      <c r="Z10" s="71" t="s">
        <v>1681</v>
      </c>
      <c r="AA10" s="895" t="s">
        <v>7956</v>
      </c>
      <c r="AB10" s="895" t="s">
        <v>7957</v>
      </c>
      <c r="AC10" s="895" t="s">
        <v>7958</v>
      </c>
      <c r="AD10" s="895" t="s">
        <v>7959</v>
      </c>
      <c r="AE10" s="895" t="s">
        <v>7960</v>
      </c>
      <c r="AF10" s="896" t="s">
        <v>7961</v>
      </c>
    </row>
    <row r="11" spans="1:32" s="171" customFormat="1" ht="15.75" customHeight="1">
      <c r="B11" s="71" t="s">
        <v>1697</v>
      </c>
      <c r="C11" s="72" t="s">
        <v>677</v>
      </c>
      <c r="D11" s="72">
        <v>3</v>
      </c>
      <c r="E11" s="1399"/>
      <c r="F11" s="1399"/>
      <c r="G11" s="1399"/>
      <c r="H11" s="1399"/>
      <c r="I11" s="1399"/>
      <c r="J11" s="1400">
        <f t="shared" ref="J11:J14" si="7">IFERROR(SUM(E11:I11), 0)</f>
        <v>0</v>
      </c>
      <c r="K11" s="884"/>
      <c r="L11" s="34" t="s">
        <v>7962</v>
      </c>
      <c r="M11" s="149"/>
      <c r="N11" s="817"/>
      <c r="O11" s="149"/>
      <c r="P11" s="881"/>
      <c r="Q11" s="246" t="str">
        <f t="shared" si="0"/>
        <v>Please complete all cells in row</v>
      </c>
      <c r="R11" s="882"/>
      <c r="S11" s="247">
        <f t="shared" si="6"/>
        <v>1</v>
      </c>
      <c r="T11" s="247">
        <f t="shared" si="2"/>
        <v>1</v>
      </c>
      <c r="U11" s="247">
        <f t="shared" si="3"/>
        <v>1</v>
      </c>
      <c r="V11" s="247">
        <f t="shared" si="4"/>
        <v>1</v>
      </c>
      <c r="W11" s="247">
        <f t="shared" si="5"/>
        <v>1</v>
      </c>
      <c r="X11" s="726"/>
      <c r="Z11" s="71" t="s">
        <v>7963</v>
      </c>
      <c r="AA11" s="895" t="s">
        <v>7964</v>
      </c>
      <c r="AB11" s="895" t="s">
        <v>7965</v>
      </c>
      <c r="AC11" s="895" t="s">
        <v>7966</v>
      </c>
      <c r="AD11" s="895" t="s">
        <v>7967</v>
      </c>
      <c r="AE11" s="895" t="s">
        <v>7968</v>
      </c>
      <c r="AF11" s="896" t="s">
        <v>7969</v>
      </c>
    </row>
    <row r="12" spans="1:32" s="171" customFormat="1" ht="15.75" customHeight="1">
      <c r="B12" s="71" t="s">
        <v>5939</v>
      </c>
      <c r="C12" s="72" t="s">
        <v>677</v>
      </c>
      <c r="D12" s="72">
        <v>3</v>
      </c>
      <c r="E12" s="1399"/>
      <c r="F12" s="1399"/>
      <c r="G12" s="1399"/>
      <c r="H12" s="1399"/>
      <c r="I12" s="1399"/>
      <c r="J12" s="1400">
        <f t="shared" si="7"/>
        <v>0</v>
      </c>
      <c r="K12" s="884"/>
      <c r="L12" s="34" t="s">
        <v>7970</v>
      </c>
      <c r="M12" s="149"/>
      <c r="N12" s="817"/>
      <c r="O12" s="149"/>
      <c r="P12" s="881"/>
      <c r="Q12" s="246" t="str">
        <f t="shared" si="0"/>
        <v>Please complete all cells in row</v>
      </c>
      <c r="R12" s="882"/>
      <c r="S12" s="247">
        <f t="shared" si="6"/>
        <v>1</v>
      </c>
      <c r="T12" s="247">
        <f t="shared" si="2"/>
        <v>1</v>
      </c>
      <c r="U12" s="247">
        <f t="shared" si="3"/>
        <v>1</v>
      </c>
      <c r="V12" s="247">
        <f t="shared" si="4"/>
        <v>1</v>
      </c>
      <c r="W12" s="247">
        <f t="shared" si="5"/>
        <v>1</v>
      </c>
      <c r="X12" s="726"/>
      <c r="Z12" s="71" t="s">
        <v>5939</v>
      </c>
      <c r="AA12" s="895" t="s">
        <v>7971</v>
      </c>
      <c r="AB12" s="895" t="s">
        <v>7972</v>
      </c>
      <c r="AC12" s="895" t="s">
        <v>7973</v>
      </c>
      <c r="AD12" s="895" t="s">
        <v>7974</v>
      </c>
      <c r="AE12" s="895" t="s">
        <v>7975</v>
      </c>
      <c r="AF12" s="896" t="s">
        <v>7976</v>
      </c>
    </row>
    <row r="13" spans="1:32" s="171" customFormat="1" ht="15.75" customHeight="1">
      <c r="B13" s="71" t="s">
        <v>5950</v>
      </c>
      <c r="C13" s="72" t="s">
        <v>677</v>
      </c>
      <c r="D13" s="72">
        <v>3</v>
      </c>
      <c r="E13" s="1399"/>
      <c r="F13" s="1399"/>
      <c r="G13" s="1399"/>
      <c r="H13" s="1399"/>
      <c r="I13" s="1399"/>
      <c r="J13" s="1400">
        <f t="shared" si="7"/>
        <v>0</v>
      </c>
      <c r="K13" s="884"/>
      <c r="L13" s="34" t="s">
        <v>7977</v>
      </c>
      <c r="M13" s="149"/>
      <c r="N13" s="817"/>
      <c r="O13" s="149"/>
      <c r="P13" s="881"/>
      <c r="Q13" s="246" t="str">
        <f t="shared" si="0"/>
        <v>Please complete all cells in row</v>
      </c>
      <c r="R13" s="882"/>
      <c r="S13" s="247">
        <f t="shared" si="6"/>
        <v>1</v>
      </c>
      <c r="T13" s="247">
        <f t="shared" si="2"/>
        <v>1</v>
      </c>
      <c r="U13" s="247">
        <f t="shared" si="3"/>
        <v>1</v>
      </c>
      <c r="V13" s="247">
        <f t="shared" si="4"/>
        <v>1</v>
      </c>
      <c r="W13" s="247">
        <f t="shared" si="5"/>
        <v>1</v>
      </c>
      <c r="X13" s="726"/>
      <c r="Z13" s="71" t="s">
        <v>5950</v>
      </c>
      <c r="AA13" s="895" t="s">
        <v>7978</v>
      </c>
      <c r="AB13" s="895" t="s">
        <v>7979</v>
      </c>
      <c r="AC13" s="895" t="s">
        <v>7980</v>
      </c>
      <c r="AD13" s="895" t="s">
        <v>7981</v>
      </c>
      <c r="AE13" s="895" t="s">
        <v>7982</v>
      </c>
      <c r="AF13" s="896" t="s">
        <v>7983</v>
      </c>
    </row>
    <row r="14" spans="1:32" s="171" customFormat="1" ht="15.75" customHeight="1">
      <c r="B14" s="71" t="s">
        <v>1720</v>
      </c>
      <c r="C14" s="72" t="s">
        <v>677</v>
      </c>
      <c r="D14" s="72">
        <v>3</v>
      </c>
      <c r="E14" s="1399"/>
      <c r="F14" s="1399"/>
      <c r="G14" s="1399"/>
      <c r="H14" s="1399"/>
      <c r="I14" s="1399"/>
      <c r="J14" s="1400">
        <f t="shared" si="7"/>
        <v>0</v>
      </c>
      <c r="K14" s="884"/>
      <c r="L14" s="34" t="s">
        <v>7984</v>
      </c>
      <c r="M14" s="149"/>
      <c r="N14" s="817"/>
      <c r="O14" s="149"/>
      <c r="P14" s="881"/>
      <c r="Q14" s="246" t="str">
        <f t="shared" si="0"/>
        <v>Please complete all cells in row</v>
      </c>
      <c r="R14" s="882"/>
      <c r="S14" s="247">
        <f t="shared" si="6"/>
        <v>1</v>
      </c>
      <c r="T14" s="247">
        <f t="shared" si="2"/>
        <v>1</v>
      </c>
      <c r="U14" s="247">
        <f t="shared" si="3"/>
        <v>1</v>
      </c>
      <c r="V14" s="247">
        <f t="shared" si="4"/>
        <v>1</v>
      </c>
      <c r="W14" s="247">
        <f t="shared" si="5"/>
        <v>1</v>
      </c>
      <c r="X14" s="726"/>
      <c r="Z14" s="71" t="s">
        <v>1720</v>
      </c>
      <c r="AA14" s="895" t="s">
        <v>7985</v>
      </c>
      <c r="AB14" s="895" t="s">
        <v>7986</v>
      </c>
      <c r="AC14" s="895" t="s">
        <v>7987</v>
      </c>
      <c r="AD14" s="895" t="s">
        <v>7988</v>
      </c>
      <c r="AE14" s="895" t="s">
        <v>7989</v>
      </c>
      <c r="AF14" s="896" t="s">
        <v>7990</v>
      </c>
    </row>
    <row r="15" spans="1:32" s="171" customFormat="1" ht="15.75" customHeight="1" thickBot="1">
      <c r="A15" s="2575" t="s">
        <v>773</v>
      </c>
      <c r="B15" s="75" t="s">
        <v>1727</v>
      </c>
      <c r="C15" s="76" t="s">
        <v>677</v>
      </c>
      <c r="D15" s="76">
        <v>3</v>
      </c>
      <c r="E15" s="1401"/>
      <c r="F15" s="1401"/>
      <c r="G15" s="1401"/>
      <c r="H15" s="1401"/>
      <c r="I15" s="1401"/>
      <c r="J15" s="1402">
        <f>IFERROR(SUM(E15:I15), 0)</f>
        <v>0</v>
      </c>
      <c r="K15" s="884"/>
      <c r="L15" s="35" t="s">
        <v>7991</v>
      </c>
      <c r="M15" s="149"/>
      <c r="N15" s="831"/>
      <c r="O15" s="149"/>
      <c r="P15" s="881"/>
      <c r="Q15" s="246" t="str">
        <f t="shared" si="0"/>
        <v>Please complete all cells in row</v>
      </c>
      <c r="R15" s="882"/>
      <c r="S15" s="247">
        <f t="shared" si="6"/>
        <v>1</v>
      </c>
      <c r="T15" s="247">
        <f t="shared" si="2"/>
        <v>1</v>
      </c>
      <c r="U15" s="247">
        <f t="shared" si="3"/>
        <v>1</v>
      </c>
      <c r="V15" s="247">
        <f t="shared" si="4"/>
        <v>1</v>
      </c>
      <c r="W15" s="247">
        <f t="shared" si="5"/>
        <v>1</v>
      </c>
      <c r="X15" s="726"/>
      <c r="Z15" s="75" t="s">
        <v>1727</v>
      </c>
      <c r="AA15" s="897" t="s">
        <v>7992</v>
      </c>
      <c r="AB15" s="897" t="s">
        <v>7993</v>
      </c>
      <c r="AC15" s="897" t="s">
        <v>7994</v>
      </c>
      <c r="AD15" s="897" t="s">
        <v>7995</v>
      </c>
      <c r="AE15" s="897" t="s">
        <v>7996</v>
      </c>
      <c r="AF15" s="898" t="s">
        <v>7997</v>
      </c>
    </row>
    <row r="16" spans="1:32" s="171" customFormat="1" ht="15.75" customHeight="1" thickTop="1" thickBot="1">
      <c r="B16" s="899"/>
      <c r="C16" s="899"/>
      <c r="D16" s="899"/>
      <c r="E16" s="1403"/>
      <c r="F16" s="1403"/>
      <c r="G16" s="1403"/>
      <c r="H16" s="1403"/>
      <c r="I16" s="1403"/>
      <c r="J16" s="1403"/>
      <c r="K16" s="884"/>
      <c r="L16" s="900"/>
      <c r="M16" s="901"/>
      <c r="N16" s="901"/>
      <c r="O16" s="901"/>
      <c r="P16" s="881"/>
      <c r="Q16" s="81"/>
      <c r="R16" s="882"/>
      <c r="S16" s="232"/>
      <c r="T16" s="232"/>
      <c r="U16" s="232"/>
      <c r="V16" s="232"/>
      <c r="W16" s="232"/>
      <c r="X16" s="726"/>
      <c r="Z16" s="899"/>
      <c r="AA16" s="889"/>
      <c r="AB16" s="889"/>
      <c r="AC16" s="889"/>
      <c r="AD16" s="889"/>
      <c r="AE16" s="889"/>
      <c r="AF16" s="889"/>
    </row>
    <row r="17" spans="1:32" s="171" customFormat="1" ht="15.75" customHeight="1" thickTop="1" thickBot="1">
      <c r="B17" s="30" t="s">
        <v>5981</v>
      </c>
      <c r="C17" s="353"/>
      <c r="D17" s="353"/>
      <c r="E17" s="1404"/>
      <c r="F17" s="1404"/>
      <c r="G17" s="1404"/>
      <c r="H17" s="1405"/>
      <c r="I17" s="1405"/>
      <c r="J17" s="1406"/>
      <c r="K17" s="884"/>
      <c r="L17" s="891"/>
      <c r="M17" s="892"/>
      <c r="N17" s="892"/>
      <c r="O17" s="892"/>
      <c r="P17" s="881"/>
      <c r="Q17" s="81"/>
      <c r="R17" s="882"/>
      <c r="S17" s="232"/>
      <c r="T17" s="232"/>
      <c r="U17" s="232"/>
      <c r="V17" s="232"/>
      <c r="W17" s="232"/>
      <c r="X17" s="726"/>
      <c r="Z17" s="30" t="s">
        <v>5981</v>
      </c>
      <c r="AA17" s="437"/>
      <c r="AB17" s="437"/>
      <c r="AC17" s="437"/>
      <c r="AD17" s="888"/>
      <c r="AE17" s="888"/>
      <c r="AF17" s="884"/>
    </row>
    <row r="18" spans="1:32" s="171" customFormat="1" ht="15.75" customHeight="1" thickTop="1">
      <c r="A18" s="2575" t="s">
        <v>675</v>
      </c>
      <c r="B18" s="68" t="s">
        <v>5982</v>
      </c>
      <c r="C18" s="69" t="s">
        <v>677</v>
      </c>
      <c r="D18" s="69">
        <v>3</v>
      </c>
      <c r="E18" s="1397"/>
      <c r="F18" s="1397"/>
      <c r="G18" s="1397"/>
      <c r="H18" s="1397"/>
      <c r="I18" s="1397"/>
      <c r="J18" s="1398">
        <f>IFERROR(SUM(E18:I18), 0)</f>
        <v>0</v>
      </c>
      <c r="K18" s="884"/>
      <c r="L18" s="33" t="s">
        <v>7998</v>
      </c>
      <c r="M18" s="149"/>
      <c r="N18" s="811"/>
      <c r="O18" s="149"/>
      <c r="P18" s="881"/>
      <c r="Q18" s="246" t="str">
        <f t="shared" ref="Q18:Q20" si="8">IF( SUM( S18:W18 ) = 0, 0, $S$8 )</f>
        <v>Please complete all cells in row</v>
      </c>
      <c r="R18" s="882"/>
      <c r="S18" s="247">
        <f t="shared" ref="S18:S20" si="9" xml:space="preserve"> IF( ISNUMBER(E18), 0, 1 )</f>
        <v>1</v>
      </c>
      <c r="T18" s="247">
        <f t="shared" ref="T18:T20" si="10" xml:space="preserve"> IF( ISNUMBER(F18), 0, 1 )</f>
        <v>1</v>
      </c>
      <c r="U18" s="247">
        <f t="shared" ref="U18:U20" si="11" xml:space="preserve"> IF( ISNUMBER(G18), 0, 1 )</f>
        <v>1</v>
      </c>
      <c r="V18" s="247">
        <f t="shared" ref="V18:V20" si="12" xml:space="preserve"> IF( ISNUMBER(H18), 0, 1 )</f>
        <v>1</v>
      </c>
      <c r="W18" s="247">
        <f t="shared" ref="W18:W20" si="13" xml:space="preserve"> IF( ISNUMBER(I18), 0, 1 )</f>
        <v>1</v>
      </c>
      <c r="X18" s="726"/>
      <c r="Z18" s="68" t="s">
        <v>5982</v>
      </c>
      <c r="AA18" s="893" t="s">
        <v>7999</v>
      </c>
      <c r="AB18" s="893" t="s">
        <v>8000</v>
      </c>
      <c r="AC18" s="893" t="s">
        <v>8001</v>
      </c>
      <c r="AD18" s="893" t="s">
        <v>8002</v>
      </c>
      <c r="AE18" s="893" t="s">
        <v>8003</v>
      </c>
      <c r="AF18" s="894" t="s">
        <v>8004</v>
      </c>
    </row>
    <row r="19" spans="1:32" s="171" customFormat="1" ht="15.75" customHeight="1">
      <c r="B19" s="71" t="s">
        <v>8005</v>
      </c>
      <c r="C19" s="72" t="s">
        <v>677</v>
      </c>
      <c r="D19" s="72">
        <v>3</v>
      </c>
      <c r="E19" s="1399"/>
      <c r="F19" s="1399"/>
      <c r="G19" s="1399"/>
      <c r="H19" s="1399"/>
      <c r="I19" s="1399"/>
      <c r="J19" s="1400">
        <f>IFERROR(SUM(E19:I19), 0)</f>
        <v>0</v>
      </c>
      <c r="K19" s="884"/>
      <c r="L19" s="34" t="s">
        <v>8006</v>
      </c>
      <c r="M19" s="149"/>
      <c r="N19" s="817"/>
      <c r="O19" s="149"/>
      <c r="P19" s="881"/>
      <c r="Q19" s="246" t="str">
        <f t="shared" si="8"/>
        <v>Please complete all cells in row</v>
      </c>
      <c r="R19" s="882"/>
      <c r="S19" s="247">
        <f t="shared" si="9"/>
        <v>1</v>
      </c>
      <c r="T19" s="247">
        <f t="shared" si="10"/>
        <v>1</v>
      </c>
      <c r="U19" s="247">
        <f t="shared" si="11"/>
        <v>1</v>
      </c>
      <c r="V19" s="247">
        <f t="shared" si="12"/>
        <v>1</v>
      </c>
      <c r="W19" s="247">
        <f t="shared" si="13"/>
        <v>1</v>
      </c>
      <c r="X19" s="726"/>
      <c r="Z19" s="71" t="s">
        <v>8005</v>
      </c>
      <c r="AA19" s="895" t="s">
        <v>8007</v>
      </c>
      <c r="AB19" s="895" t="s">
        <v>8008</v>
      </c>
      <c r="AC19" s="895" t="s">
        <v>8009</v>
      </c>
      <c r="AD19" s="895" t="s">
        <v>8010</v>
      </c>
      <c r="AE19" s="895" t="s">
        <v>8011</v>
      </c>
      <c r="AF19" s="896" t="s">
        <v>8012</v>
      </c>
    </row>
    <row r="20" spans="1:32" s="171" customFormat="1" ht="15.75" customHeight="1" thickBot="1">
      <c r="A20" s="2575" t="s">
        <v>773</v>
      </c>
      <c r="B20" s="75" t="s">
        <v>6006</v>
      </c>
      <c r="C20" s="76" t="s">
        <v>677</v>
      </c>
      <c r="D20" s="76">
        <v>3</v>
      </c>
      <c r="E20" s="1401"/>
      <c r="F20" s="1401"/>
      <c r="G20" s="1401"/>
      <c r="H20" s="1401"/>
      <c r="I20" s="1401"/>
      <c r="J20" s="1402">
        <f>IFERROR(SUM(E20:I20), 0)</f>
        <v>0</v>
      </c>
      <c r="K20" s="884"/>
      <c r="L20" s="35" t="s">
        <v>8013</v>
      </c>
      <c r="M20" s="149"/>
      <c r="N20" s="831"/>
      <c r="O20" s="149"/>
      <c r="P20" s="881"/>
      <c r="Q20" s="246" t="str">
        <f t="shared" si="8"/>
        <v>Please complete all cells in row</v>
      </c>
      <c r="R20" s="882"/>
      <c r="S20" s="247">
        <f t="shared" si="9"/>
        <v>1</v>
      </c>
      <c r="T20" s="247">
        <f t="shared" si="10"/>
        <v>1</v>
      </c>
      <c r="U20" s="247">
        <f t="shared" si="11"/>
        <v>1</v>
      </c>
      <c r="V20" s="247">
        <f t="shared" si="12"/>
        <v>1</v>
      </c>
      <c r="W20" s="247">
        <f t="shared" si="13"/>
        <v>1</v>
      </c>
      <c r="X20" s="726"/>
      <c r="Z20" s="75" t="s">
        <v>6006</v>
      </c>
      <c r="AA20" s="897" t="s">
        <v>8014</v>
      </c>
      <c r="AB20" s="897" t="s">
        <v>8015</v>
      </c>
      <c r="AC20" s="897" t="s">
        <v>8016</v>
      </c>
      <c r="AD20" s="897" t="s">
        <v>8017</v>
      </c>
      <c r="AE20" s="897" t="s">
        <v>8018</v>
      </c>
      <c r="AF20" s="898" t="s">
        <v>8019</v>
      </c>
    </row>
    <row r="21" spans="1:32" s="171" customFormat="1" ht="15.75" customHeight="1" thickTop="1" thickBot="1">
      <c r="B21" s="888"/>
      <c r="C21" s="888"/>
      <c r="D21" s="888"/>
      <c r="E21" s="1406"/>
      <c r="F21" s="1406"/>
      <c r="G21" s="1406"/>
      <c r="H21" s="1406"/>
      <c r="I21" s="1406"/>
      <c r="J21" s="1403"/>
      <c r="K21" s="884"/>
      <c r="L21" s="889"/>
      <c r="M21" s="61"/>
      <c r="N21" s="61"/>
      <c r="O21" s="61"/>
      <c r="P21" s="881"/>
      <c r="Q21" s="81"/>
      <c r="R21" s="882"/>
      <c r="S21" s="232"/>
      <c r="T21" s="232"/>
      <c r="U21" s="232"/>
      <c r="V21" s="232"/>
      <c r="W21" s="232"/>
      <c r="X21" s="726"/>
      <c r="Z21" s="888"/>
      <c r="AA21" s="884"/>
      <c r="AB21" s="884"/>
      <c r="AC21" s="884"/>
      <c r="AD21" s="884"/>
      <c r="AE21" s="884"/>
      <c r="AF21" s="889"/>
    </row>
    <row r="22" spans="1:32" s="171" customFormat="1" ht="15.75" customHeight="1" thickTop="1" thickBot="1">
      <c r="B22" s="30" t="s">
        <v>6018</v>
      </c>
      <c r="C22" s="353"/>
      <c r="D22" s="353"/>
      <c r="E22" s="1404"/>
      <c r="F22" s="1404"/>
      <c r="G22" s="1404"/>
      <c r="H22" s="1405"/>
      <c r="I22" s="1405"/>
      <c r="J22" s="1406"/>
      <c r="K22" s="884"/>
      <c r="L22" s="891"/>
      <c r="M22" s="892"/>
      <c r="N22" s="892"/>
      <c r="O22" s="892"/>
      <c r="P22" s="881"/>
      <c r="Q22" s="81"/>
      <c r="R22" s="882"/>
      <c r="S22" s="232"/>
      <c r="T22" s="232"/>
      <c r="U22" s="232"/>
      <c r="V22" s="232"/>
      <c r="W22" s="232"/>
      <c r="X22" s="726"/>
      <c r="Z22" s="30" t="s">
        <v>1720</v>
      </c>
      <c r="AA22" s="437"/>
      <c r="AB22" s="437"/>
      <c r="AC22" s="437"/>
      <c r="AD22" s="888"/>
      <c r="AE22" s="888"/>
      <c r="AF22" s="884"/>
    </row>
    <row r="23" spans="1:32" s="171" customFormat="1" ht="15.75" customHeight="1" thickTop="1">
      <c r="A23" s="2575" t="s">
        <v>675</v>
      </c>
      <c r="B23" s="68" t="s">
        <v>6020</v>
      </c>
      <c r="C23" s="69" t="s">
        <v>677</v>
      </c>
      <c r="D23" s="69">
        <v>3</v>
      </c>
      <c r="E23" s="1397"/>
      <c r="F23" s="1397"/>
      <c r="G23" s="1397"/>
      <c r="H23" s="1397"/>
      <c r="I23" s="1397"/>
      <c r="J23" s="1398">
        <f>IFERROR(SUM(E23:I23), 0)</f>
        <v>0</v>
      </c>
      <c r="K23" s="884"/>
      <c r="L23" s="33" t="s">
        <v>8020</v>
      </c>
      <c r="M23" s="149"/>
      <c r="N23" s="811"/>
      <c r="O23" s="149"/>
      <c r="P23" s="881"/>
      <c r="Q23" s="246" t="str">
        <f t="shared" ref="Q23:Q25" si="14">IF( SUM( S23:W23 ) = 0, 0, $S$8 )</f>
        <v>Please complete all cells in row</v>
      </c>
      <c r="R23" s="882"/>
      <c r="S23" s="247">
        <f t="shared" ref="S23:S25" si="15" xml:space="preserve"> IF( ISNUMBER(E23), 0, 1 )</f>
        <v>1</v>
      </c>
      <c r="T23" s="247">
        <f t="shared" ref="T23:T25" si="16" xml:space="preserve"> IF( ISNUMBER(F23), 0, 1 )</f>
        <v>1</v>
      </c>
      <c r="U23" s="247">
        <f t="shared" ref="U23:U25" si="17" xml:space="preserve"> IF( ISNUMBER(G23), 0, 1 )</f>
        <v>1</v>
      </c>
      <c r="V23" s="247">
        <f t="shared" ref="V23:V25" si="18" xml:space="preserve"> IF( ISNUMBER(H23), 0, 1 )</f>
        <v>1</v>
      </c>
      <c r="W23" s="247">
        <f t="shared" ref="W23:W25" si="19" xml:space="preserve"> IF( ISNUMBER(I23), 0, 1 )</f>
        <v>1</v>
      </c>
      <c r="X23" s="726"/>
      <c r="Z23" s="68" t="s">
        <v>6020</v>
      </c>
      <c r="AA23" s="893" t="s">
        <v>8021</v>
      </c>
      <c r="AB23" s="893" t="s">
        <v>8022</v>
      </c>
      <c r="AC23" s="893" t="s">
        <v>8023</v>
      </c>
      <c r="AD23" s="893" t="s">
        <v>8024</v>
      </c>
      <c r="AE23" s="893" t="s">
        <v>8025</v>
      </c>
      <c r="AF23" s="894" t="s">
        <v>8026</v>
      </c>
    </row>
    <row r="24" spans="1:32" s="171" customFormat="1" ht="15.75" customHeight="1">
      <c r="B24" s="71" t="s">
        <v>6031</v>
      </c>
      <c r="C24" s="72" t="s">
        <v>677</v>
      </c>
      <c r="D24" s="72">
        <v>3</v>
      </c>
      <c r="E24" s="1399"/>
      <c r="F24" s="1399"/>
      <c r="G24" s="1399"/>
      <c r="H24" s="1399"/>
      <c r="I24" s="1399"/>
      <c r="J24" s="1400">
        <f>IFERROR(SUM(E24:I24), 0)</f>
        <v>0</v>
      </c>
      <c r="K24" s="884"/>
      <c r="L24" s="34" t="s">
        <v>8027</v>
      </c>
      <c r="M24" s="149"/>
      <c r="N24" s="817"/>
      <c r="O24" s="149"/>
      <c r="P24" s="881"/>
      <c r="Q24" s="246" t="str">
        <f t="shared" si="14"/>
        <v>Please complete all cells in row</v>
      </c>
      <c r="R24" s="882"/>
      <c r="S24" s="247">
        <f t="shared" si="15"/>
        <v>1</v>
      </c>
      <c r="T24" s="247">
        <f t="shared" si="16"/>
        <v>1</v>
      </c>
      <c r="U24" s="247">
        <f t="shared" si="17"/>
        <v>1</v>
      </c>
      <c r="V24" s="247">
        <f t="shared" si="18"/>
        <v>1</v>
      </c>
      <c r="W24" s="247">
        <f t="shared" si="19"/>
        <v>1</v>
      </c>
      <c r="X24" s="726"/>
      <c r="Z24" s="71" t="s">
        <v>6031</v>
      </c>
      <c r="AA24" s="895" t="s">
        <v>8028</v>
      </c>
      <c r="AB24" s="895" t="s">
        <v>8029</v>
      </c>
      <c r="AC24" s="895" t="s">
        <v>8030</v>
      </c>
      <c r="AD24" s="895" t="s">
        <v>8031</v>
      </c>
      <c r="AE24" s="895" t="s">
        <v>8032</v>
      </c>
      <c r="AF24" s="896" t="s">
        <v>8033</v>
      </c>
    </row>
    <row r="25" spans="1:32" s="171" customFormat="1" ht="15.75" customHeight="1" thickBot="1">
      <c r="B25" s="75" t="s">
        <v>8034</v>
      </c>
      <c r="C25" s="76" t="s">
        <v>677</v>
      </c>
      <c r="D25" s="76">
        <v>3</v>
      </c>
      <c r="E25" s="1401"/>
      <c r="F25" s="1401"/>
      <c r="G25" s="1401"/>
      <c r="H25" s="1401"/>
      <c r="I25" s="1401"/>
      <c r="J25" s="1402">
        <f>IFERROR(SUM(E25:I25), 0)</f>
        <v>0</v>
      </c>
      <c r="K25" s="884"/>
      <c r="L25" s="35" t="s">
        <v>8035</v>
      </c>
      <c r="M25" s="149"/>
      <c r="N25" s="831"/>
      <c r="O25" s="149"/>
      <c r="P25" s="881"/>
      <c r="Q25" s="246" t="str">
        <f t="shared" si="14"/>
        <v>Please complete all cells in row</v>
      </c>
      <c r="R25" s="882"/>
      <c r="S25" s="247">
        <f t="shared" si="15"/>
        <v>1</v>
      </c>
      <c r="T25" s="247">
        <f t="shared" si="16"/>
        <v>1</v>
      </c>
      <c r="U25" s="247">
        <f t="shared" si="17"/>
        <v>1</v>
      </c>
      <c r="V25" s="247">
        <f t="shared" si="18"/>
        <v>1</v>
      </c>
      <c r="W25" s="247">
        <f t="shared" si="19"/>
        <v>1</v>
      </c>
      <c r="X25" s="726"/>
      <c r="Z25" s="75" t="s">
        <v>8034</v>
      </c>
      <c r="AA25" s="897" t="s">
        <v>8036</v>
      </c>
      <c r="AB25" s="897" t="s">
        <v>8037</v>
      </c>
      <c r="AC25" s="897" t="s">
        <v>8038</v>
      </c>
      <c r="AD25" s="897" t="s">
        <v>8039</v>
      </c>
      <c r="AE25" s="897" t="s">
        <v>8040</v>
      </c>
      <c r="AF25" s="898" t="s">
        <v>8041</v>
      </c>
    </row>
    <row r="26" spans="1:32" s="171" customFormat="1" ht="15.75" customHeight="1" thickTop="1" thickBot="1">
      <c r="B26" s="324"/>
      <c r="C26" s="324"/>
      <c r="D26" s="324"/>
      <c r="E26" s="1407"/>
      <c r="F26" s="1407"/>
      <c r="G26" s="1407"/>
      <c r="H26" s="1407"/>
      <c r="I26" s="1407"/>
      <c r="J26" s="1407"/>
      <c r="K26" s="884"/>
      <c r="L26" s="244"/>
      <c r="M26" s="149"/>
      <c r="N26" s="149"/>
      <c r="O26" s="149"/>
      <c r="P26" s="881"/>
      <c r="Q26" s="81"/>
      <c r="R26" s="882"/>
      <c r="S26" s="232"/>
      <c r="T26" s="232"/>
      <c r="U26" s="232"/>
      <c r="V26" s="232"/>
      <c r="W26" s="232"/>
      <c r="X26" s="726"/>
      <c r="Z26" s="324"/>
      <c r="AA26" s="59"/>
      <c r="AB26" s="59"/>
      <c r="AC26" s="59"/>
      <c r="AD26" s="59"/>
      <c r="AE26" s="59"/>
      <c r="AF26" s="59"/>
    </row>
    <row r="27" spans="1:32" s="171" customFormat="1" ht="15.75" customHeight="1" thickTop="1" thickBot="1">
      <c r="A27" s="2575" t="s">
        <v>773</v>
      </c>
      <c r="B27" s="166" t="s">
        <v>1734</v>
      </c>
      <c r="C27" s="902" t="s">
        <v>677</v>
      </c>
      <c r="D27" s="902">
        <v>3</v>
      </c>
      <c r="E27" s="1408">
        <f>IFERROR(SUM(E9:E15,E18:E20,E23:E25), 0)</f>
        <v>0</v>
      </c>
      <c r="F27" s="1408">
        <f t="shared" ref="F27:I27" si="20">IFERROR(SUM(F9:F15,F18:F20,F23:F25), 0)</f>
        <v>0</v>
      </c>
      <c r="G27" s="1408">
        <f t="shared" si="20"/>
        <v>0</v>
      </c>
      <c r="H27" s="1408">
        <f t="shared" si="20"/>
        <v>0</v>
      </c>
      <c r="I27" s="1408">
        <f t="shared" si="20"/>
        <v>0</v>
      </c>
      <c r="J27" s="1409">
        <f>IFERROR(SUM(J9:J15,J18:J20,J23:J25), 0)</f>
        <v>0</v>
      </c>
      <c r="K27" s="884"/>
      <c r="L27" s="37" t="s">
        <v>8042</v>
      </c>
      <c r="M27" s="149"/>
      <c r="N27" s="905"/>
      <c r="O27" s="149"/>
      <c r="P27" s="881"/>
      <c r="Q27" s="81"/>
      <c r="R27" s="882"/>
      <c r="S27" s="232"/>
      <c r="T27" s="232"/>
      <c r="U27" s="232"/>
      <c r="V27" s="232"/>
      <c r="W27" s="232"/>
      <c r="X27" s="726"/>
      <c r="Z27" s="166" t="s">
        <v>1734</v>
      </c>
      <c r="AA27" s="903" t="s">
        <v>8043</v>
      </c>
      <c r="AB27" s="903" t="s">
        <v>8044</v>
      </c>
      <c r="AC27" s="903" t="s">
        <v>8045</v>
      </c>
      <c r="AD27" s="903" t="s">
        <v>8046</v>
      </c>
      <c r="AE27" s="903" t="s">
        <v>8047</v>
      </c>
      <c r="AF27" s="904" t="s">
        <v>8048</v>
      </c>
    </row>
    <row r="28" spans="1:32" s="171" customFormat="1" ht="15.75" customHeight="1" thickTop="1" thickBot="1">
      <c r="B28" s="324"/>
      <c r="C28" s="324"/>
      <c r="D28" s="324"/>
      <c r="E28" s="1407"/>
      <c r="F28" s="1407"/>
      <c r="G28" s="1407"/>
      <c r="H28" s="1407"/>
      <c r="I28" s="1407"/>
      <c r="J28" s="1407"/>
      <c r="K28" s="884"/>
      <c r="L28" s="244"/>
      <c r="M28" s="149"/>
      <c r="N28" s="149"/>
      <c r="O28" s="149"/>
      <c r="P28" s="881"/>
      <c r="Q28" s="81"/>
      <c r="R28" s="882"/>
      <c r="S28" s="232"/>
      <c r="T28" s="232"/>
      <c r="U28" s="232"/>
      <c r="V28" s="232"/>
      <c r="W28" s="232"/>
      <c r="X28" s="726"/>
      <c r="Z28" s="324"/>
      <c r="AA28" s="59"/>
      <c r="AB28" s="59"/>
      <c r="AC28" s="59"/>
      <c r="AD28" s="59"/>
      <c r="AE28" s="59"/>
      <c r="AF28" s="59"/>
    </row>
    <row r="29" spans="1:32" s="171" customFormat="1" ht="15.75" customHeight="1" thickTop="1" thickBot="1">
      <c r="B29" s="30" t="s">
        <v>1168</v>
      </c>
      <c r="C29" s="353"/>
      <c r="D29" s="353"/>
      <c r="E29" s="1404"/>
      <c r="F29" s="1404"/>
      <c r="G29" s="1404"/>
      <c r="H29" s="1405"/>
      <c r="I29" s="1405"/>
      <c r="J29" s="1406"/>
      <c r="K29" s="884"/>
      <c r="L29" s="891"/>
      <c r="M29" s="892"/>
      <c r="N29" s="892"/>
      <c r="O29" s="892"/>
      <c r="P29" s="881"/>
      <c r="Q29" s="81"/>
      <c r="R29" s="882"/>
      <c r="S29" s="232"/>
      <c r="T29" s="232"/>
      <c r="U29" s="232"/>
      <c r="V29" s="232"/>
      <c r="W29" s="232"/>
      <c r="X29" s="726"/>
      <c r="Z29" s="30" t="s">
        <v>1168</v>
      </c>
      <c r="AA29" s="437"/>
      <c r="AB29" s="437"/>
      <c r="AC29" s="437"/>
      <c r="AD29" s="888"/>
      <c r="AE29" s="888"/>
      <c r="AF29" s="884"/>
    </row>
    <row r="30" spans="1:32" s="171" customFormat="1" ht="15.75" customHeight="1" thickTop="1">
      <c r="A30" s="2575" t="s">
        <v>675</v>
      </c>
      <c r="B30" s="68" t="s">
        <v>6056</v>
      </c>
      <c r="C30" s="69" t="s">
        <v>677</v>
      </c>
      <c r="D30" s="69">
        <v>3</v>
      </c>
      <c r="E30" s="1397"/>
      <c r="F30" s="1397"/>
      <c r="G30" s="1397"/>
      <c r="H30" s="1397"/>
      <c r="I30" s="1397"/>
      <c r="J30" s="1398">
        <f>IFERROR(SUM(E30:I30), 0)</f>
        <v>0</v>
      </c>
      <c r="K30" s="884"/>
      <c r="L30" s="33" t="s">
        <v>8049</v>
      </c>
      <c r="M30" s="149"/>
      <c r="N30" s="811"/>
      <c r="O30" s="149"/>
      <c r="P30" s="881"/>
      <c r="Q30" s="246" t="str">
        <f t="shared" ref="Q30:Q31" si="21">IF( SUM( S30:W30 ) = 0, 0, $S$8 )</f>
        <v>Please complete all cells in row</v>
      </c>
      <c r="R30" s="882"/>
      <c r="S30" s="247">
        <f t="shared" ref="S30:S31" si="22" xml:space="preserve"> IF( ISNUMBER(E30), 0, 1 )</f>
        <v>1</v>
      </c>
      <c r="T30" s="247">
        <f t="shared" ref="T30:T31" si="23" xml:space="preserve"> IF( ISNUMBER(F30), 0, 1 )</f>
        <v>1</v>
      </c>
      <c r="U30" s="247">
        <f t="shared" ref="U30:U31" si="24" xml:space="preserve"> IF( ISNUMBER(G30), 0, 1 )</f>
        <v>1</v>
      </c>
      <c r="V30" s="247">
        <f t="shared" ref="V30:V31" si="25" xml:space="preserve"> IF( ISNUMBER(H30), 0, 1 )</f>
        <v>1</v>
      </c>
      <c r="W30" s="247">
        <f t="shared" ref="W30:W31" si="26" xml:space="preserve"> IF( ISNUMBER(I30), 0, 1 )</f>
        <v>1</v>
      </c>
      <c r="X30" s="726"/>
      <c r="Z30" s="68" t="s">
        <v>6056</v>
      </c>
      <c r="AA30" s="893" t="s">
        <v>8050</v>
      </c>
      <c r="AB30" s="893" t="s">
        <v>8051</v>
      </c>
      <c r="AC30" s="893" t="s">
        <v>8052</v>
      </c>
      <c r="AD30" s="893" t="s">
        <v>8053</v>
      </c>
      <c r="AE30" s="893" t="s">
        <v>8054</v>
      </c>
      <c r="AF30" s="894" t="s">
        <v>8055</v>
      </c>
    </row>
    <row r="31" spans="1:32" s="171" customFormat="1" ht="15.75" customHeight="1">
      <c r="B31" s="71" t="s">
        <v>6067</v>
      </c>
      <c r="C31" s="72" t="s">
        <v>677</v>
      </c>
      <c r="D31" s="72">
        <v>3</v>
      </c>
      <c r="E31" s="1399"/>
      <c r="F31" s="1399"/>
      <c r="G31" s="1399"/>
      <c r="H31" s="1399"/>
      <c r="I31" s="1399"/>
      <c r="J31" s="1400">
        <f>IFERROR(SUM(E31:I31), 0)</f>
        <v>0</v>
      </c>
      <c r="K31" s="884"/>
      <c r="L31" s="34" t="s">
        <v>8056</v>
      </c>
      <c r="M31" s="149"/>
      <c r="N31" s="817"/>
      <c r="O31" s="149"/>
      <c r="P31" s="881"/>
      <c r="Q31" s="246" t="str">
        <f t="shared" si="21"/>
        <v>Please complete all cells in row</v>
      </c>
      <c r="R31" s="882"/>
      <c r="S31" s="247">
        <f t="shared" si="22"/>
        <v>1</v>
      </c>
      <c r="T31" s="247">
        <f t="shared" si="23"/>
        <v>1</v>
      </c>
      <c r="U31" s="247">
        <f t="shared" si="24"/>
        <v>1</v>
      </c>
      <c r="V31" s="247">
        <f t="shared" si="25"/>
        <v>1</v>
      </c>
      <c r="W31" s="247">
        <f t="shared" si="26"/>
        <v>1</v>
      </c>
      <c r="X31" s="726"/>
      <c r="Z31" s="71" t="s">
        <v>6067</v>
      </c>
      <c r="AA31" s="895" t="s">
        <v>8057</v>
      </c>
      <c r="AB31" s="895" t="s">
        <v>8058</v>
      </c>
      <c r="AC31" s="895" t="s">
        <v>8059</v>
      </c>
      <c r="AD31" s="895" t="s">
        <v>8060</v>
      </c>
      <c r="AE31" s="895" t="s">
        <v>8061</v>
      </c>
      <c r="AF31" s="896" t="s">
        <v>8062</v>
      </c>
    </row>
    <row r="32" spans="1:32" s="171" customFormat="1" ht="15.75" customHeight="1" thickBot="1">
      <c r="A32" s="2575" t="s">
        <v>773</v>
      </c>
      <c r="B32" s="75" t="s">
        <v>6078</v>
      </c>
      <c r="C32" s="76" t="s">
        <v>677</v>
      </c>
      <c r="D32" s="76">
        <v>3</v>
      </c>
      <c r="E32" s="1410">
        <f>IFERROR(SUM(E30:E31), 0)</f>
        <v>0</v>
      </c>
      <c r="F32" s="1410">
        <f>IFERROR(SUM(F30:F31), 0)</f>
        <v>0</v>
      </c>
      <c r="G32" s="1410">
        <f>IFERROR(SUM(G30:G31), 0)</f>
        <v>0</v>
      </c>
      <c r="H32" s="1410">
        <f>IFERROR(SUM(H30:H31), 0)</f>
        <v>0</v>
      </c>
      <c r="I32" s="1410">
        <f>IFERROR(SUM(I30:I31), 0)</f>
        <v>0</v>
      </c>
      <c r="J32" s="1402">
        <f>IFERROR(SUM(E32:I32), 0)</f>
        <v>0</v>
      </c>
      <c r="K32" s="884"/>
      <c r="L32" s="35" t="s">
        <v>8063</v>
      </c>
      <c r="M32" s="149"/>
      <c r="N32" s="831"/>
      <c r="O32" s="149"/>
      <c r="P32" s="881"/>
      <c r="Q32" s="81"/>
      <c r="R32" s="882"/>
      <c r="S32" s="232"/>
      <c r="T32" s="232"/>
      <c r="U32" s="232"/>
      <c r="V32" s="232"/>
      <c r="W32" s="232"/>
      <c r="X32" s="726"/>
      <c r="Z32" s="75" t="s">
        <v>6078</v>
      </c>
      <c r="AA32" s="906" t="s">
        <v>8064</v>
      </c>
      <c r="AB32" s="906" t="s">
        <v>8065</v>
      </c>
      <c r="AC32" s="906" t="s">
        <v>8066</v>
      </c>
      <c r="AD32" s="906" t="s">
        <v>8067</v>
      </c>
      <c r="AE32" s="906" t="s">
        <v>8068</v>
      </c>
      <c r="AF32" s="898" t="s">
        <v>8069</v>
      </c>
    </row>
    <row r="33" spans="1:32" s="171" customFormat="1" ht="15.75" customHeight="1" thickTop="1" thickBot="1">
      <c r="B33" s="324"/>
      <c r="C33" s="324"/>
      <c r="D33" s="324"/>
      <c r="E33" s="59"/>
      <c r="F33" s="59"/>
      <c r="G33" s="59"/>
      <c r="H33" s="59"/>
      <c r="I33" s="59"/>
      <c r="J33" s="59"/>
      <c r="K33" s="884"/>
      <c r="L33" s="244"/>
      <c r="M33" s="149"/>
      <c r="N33" s="149"/>
      <c r="O33" s="149"/>
      <c r="P33" s="881"/>
      <c r="Q33" s="81"/>
      <c r="R33" s="882"/>
      <c r="S33" s="232"/>
      <c r="T33" s="232"/>
      <c r="U33" s="232"/>
      <c r="V33" s="232"/>
      <c r="W33" s="232"/>
      <c r="X33" s="726"/>
      <c r="Z33" s="324"/>
      <c r="AA33" s="59"/>
      <c r="AB33" s="59"/>
      <c r="AC33" s="59"/>
      <c r="AD33" s="59"/>
      <c r="AE33" s="59"/>
      <c r="AF33" s="59"/>
    </row>
    <row r="34" spans="1:32" s="171" customFormat="1" ht="15.75" customHeight="1" thickTop="1" thickBot="1">
      <c r="B34" s="30" t="s">
        <v>6081</v>
      </c>
      <c r="C34" s="353"/>
      <c r="D34" s="353"/>
      <c r="E34" s="59"/>
      <c r="F34" s="59"/>
      <c r="G34" s="59"/>
      <c r="H34" s="59"/>
      <c r="I34" s="59"/>
      <c r="J34" s="59"/>
      <c r="K34" s="884"/>
      <c r="L34" s="244"/>
      <c r="M34" s="149"/>
      <c r="N34" s="149"/>
      <c r="O34" s="149"/>
      <c r="P34" s="881"/>
      <c r="Q34" s="81"/>
      <c r="R34" s="882"/>
      <c r="S34" s="232"/>
      <c r="T34" s="232"/>
      <c r="U34" s="232"/>
      <c r="V34" s="232"/>
      <c r="W34" s="232"/>
      <c r="X34" s="726"/>
      <c r="Z34" s="30" t="s">
        <v>6081</v>
      </c>
      <c r="AA34" s="59"/>
      <c r="AB34" s="59"/>
      <c r="AC34" s="59"/>
      <c r="AD34" s="59"/>
      <c r="AE34" s="59"/>
      <c r="AF34" s="59"/>
    </row>
    <row r="35" spans="1:32" ht="15.75" customHeight="1" thickTop="1" thickBot="1">
      <c r="A35" s="2575" t="s">
        <v>675</v>
      </c>
      <c r="B35" s="166" t="s">
        <v>6082</v>
      </c>
      <c r="C35" s="902" t="s">
        <v>1319</v>
      </c>
      <c r="D35" s="902">
        <v>0</v>
      </c>
      <c r="E35" s="1411"/>
      <c r="F35" s="1411"/>
      <c r="G35" s="1411"/>
      <c r="H35" s="1411"/>
      <c r="I35" s="1411"/>
      <c r="J35" s="1412">
        <f>IFERROR(SUM(E35:I35), 0)</f>
        <v>0</v>
      </c>
      <c r="K35" s="884"/>
      <c r="L35" s="37" t="s">
        <v>8070</v>
      </c>
      <c r="M35" s="149"/>
      <c r="N35" s="905"/>
      <c r="O35" s="149"/>
      <c r="P35" s="881"/>
      <c r="Q35" s="246" t="str">
        <f t="shared" ref="Q35" si="27">IF( SUM( S35:W35 ) = 0, 0, $S$8 )</f>
        <v>Please complete all cells in row</v>
      </c>
      <c r="R35" s="908"/>
      <c r="S35" s="247">
        <f t="shared" ref="S35" si="28" xml:space="preserve"> IF( ISNUMBER(E35), 0, 1 )</f>
        <v>1</v>
      </c>
      <c r="T35" s="247">
        <f t="shared" ref="T35" si="29" xml:space="preserve"> IF( ISNUMBER(F35), 0, 1 )</f>
        <v>1</v>
      </c>
      <c r="U35" s="247">
        <f t="shared" ref="U35" si="30" xml:space="preserve"> IF( ISNUMBER(G35), 0, 1 )</f>
        <v>1</v>
      </c>
      <c r="V35" s="247">
        <f t="shared" ref="V35" si="31" xml:space="preserve"> IF( ISNUMBER(H35), 0, 1 )</f>
        <v>1</v>
      </c>
      <c r="W35" s="247">
        <f t="shared" ref="W35" si="32" xml:space="preserve"> IF( ISNUMBER(I35), 0, 1 )</f>
        <v>1</v>
      </c>
      <c r="X35" s="322"/>
      <c r="Z35" s="166" t="s">
        <v>6082</v>
      </c>
      <c r="AA35" s="907" t="s">
        <v>8071</v>
      </c>
      <c r="AB35" s="907" t="s">
        <v>8072</v>
      </c>
      <c r="AC35" s="907" t="s">
        <v>8073</v>
      </c>
      <c r="AD35" s="907" t="s">
        <v>8074</v>
      </c>
      <c r="AE35" s="907" t="s">
        <v>8075</v>
      </c>
      <c r="AF35" s="904" t="s">
        <v>8076</v>
      </c>
    </row>
    <row r="36" spans="1:32" ht="18.75" customHeight="1" thickTop="1">
      <c r="A36" s="171"/>
      <c r="B36" s="324"/>
      <c r="C36" s="324"/>
      <c r="D36" s="324"/>
      <c r="E36" s="59"/>
      <c r="F36" s="59"/>
      <c r="G36" s="59"/>
      <c r="H36" s="59"/>
      <c r="I36" s="59"/>
      <c r="J36" s="59" t="s">
        <v>2414</v>
      </c>
      <c r="K36" s="884"/>
      <c r="L36" s="244"/>
      <c r="M36" s="149"/>
      <c r="O36" s="2575" t="s">
        <v>815</v>
      </c>
      <c r="P36" s="909"/>
      <c r="Q36" s="81"/>
      <c r="R36" s="319"/>
      <c r="S36" s="232"/>
      <c r="T36" s="232"/>
      <c r="U36" s="232"/>
      <c r="V36" s="232"/>
      <c r="W36" s="232"/>
      <c r="Z36" s="424"/>
      <c r="AA36" s="342"/>
      <c r="AB36" s="342"/>
      <c r="AC36" s="342"/>
      <c r="AD36" s="342"/>
      <c r="AE36" s="342"/>
      <c r="AF36" s="2894" t="s">
        <v>816</v>
      </c>
    </row>
    <row r="37" spans="1:32">
      <c r="A37" s="171"/>
      <c r="B37" s="171"/>
      <c r="C37" s="171"/>
      <c r="D37" s="171"/>
      <c r="E37" s="171"/>
      <c r="F37" s="171"/>
      <c r="G37" s="171"/>
      <c r="H37" s="171"/>
      <c r="I37" s="171"/>
      <c r="J37" s="171"/>
      <c r="K37" s="171"/>
      <c r="L37" s="152"/>
      <c r="M37" s="152"/>
      <c r="N37" s="152"/>
      <c r="O37" s="152"/>
      <c r="S37" s="232"/>
      <c r="T37" s="232"/>
      <c r="U37" s="232"/>
      <c r="V37" s="232"/>
      <c r="W37" s="232"/>
    </row>
    <row r="38" spans="1:32">
      <c r="A38" s="171"/>
      <c r="B38" s="171"/>
      <c r="C38" s="171"/>
      <c r="D38" s="171"/>
      <c r="E38" s="171"/>
      <c r="F38" s="171"/>
      <c r="G38" s="171"/>
      <c r="H38" s="171"/>
      <c r="I38" s="171"/>
      <c r="J38" s="171"/>
      <c r="K38" s="171"/>
      <c r="L38" s="152"/>
      <c r="M38" s="152"/>
      <c r="N38" s="152"/>
      <c r="O38" s="152"/>
      <c r="S38" s="232"/>
      <c r="T38" s="232"/>
      <c r="U38" s="232"/>
      <c r="V38" s="232"/>
      <c r="W38" s="232"/>
    </row>
    <row r="39" spans="1:32">
      <c r="A39" s="171"/>
      <c r="B39" s="171"/>
      <c r="C39" s="171"/>
      <c r="D39" s="171"/>
      <c r="E39" s="171"/>
      <c r="F39" s="171"/>
      <c r="G39" s="171"/>
      <c r="H39" s="171"/>
      <c r="I39" s="171"/>
      <c r="J39" s="171"/>
      <c r="K39" s="171"/>
      <c r="L39" s="152"/>
      <c r="M39" s="152"/>
      <c r="N39" s="152"/>
      <c r="O39" s="152"/>
      <c r="S39" s="232"/>
      <c r="T39" s="232"/>
      <c r="U39" s="232"/>
      <c r="V39" s="232"/>
      <c r="W39" s="232"/>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59" priority="5" operator="equal">
      <formula>0</formula>
    </cfRule>
  </conditionalFormatting>
  <conditionalFormatting sqref="Q18:Q20">
    <cfRule type="cellIs" dxfId="158" priority="4" operator="equal">
      <formula>0</formula>
    </cfRule>
  </conditionalFormatting>
  <conditionalFormatting sqref="Q23:Q25">
    <cfRule type="cellIs" dxfId="157" priority="3" operator="equal">
      <formula>0</formula>
    </cfRule>
  </conditionalFormatting>
  <conditionalFormatting sqref="Q30:Q31">
    <cfRule type="cellIs" dxfId="156" priority="2" operator="equal">
      <formula>0</formula>
    </cfRule>
  </conditionalFormatting>
  <conditionalFormatting sqref="Q35">
    <cfRule type="cellIs" dxfId="155"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showGridLines="0" topLeftCell="B56" zoomScale="40" zoomScaleNormal="40" zoomScaleSheetLayoutView="100" workbookViewId="0">
      <selection activeCell="AL14" sqref="AL14"/>
    </sheetView>
  </sheetViews>
  <sheetFormatPr defaultColWidth="9" defaultRowHeight="14.25"/>
  <cols>
    <col min="1" max="1" width="11.5" style="196" hidden="1" customWidth="1"/>
    <col min="2" max="2" width="104.625" style="940" customWidth="1"/>
    <col min="3" max="3" width="8.625" style="196" customWidth="1"/>
    <col min="4" max="4" width="7" style="196" customWidth="1"/>
    <col min="5" max="5" width="5.125" style="196" customWidth="1"/>
    <col min="6" max="6" width="9.625" style="196" customWidth="1"/>
    <col min="7" max="13" width="12.625" style="196" customWidth="1"/>
    <col min="14" max="15" width="9.625" style="196" customWidth="1"/>
    <col min="16" max="20" width="12.625" style="196" customWidth="1"/>
    <col min="21" max="21" width="9.625" style="196" customWidth="1"/>
    <col min="22" max="22" width="18.125" style="196" customWidth="1"/>
    <col min="23" max="23" width="16.625" style="196" customWidth="1"/>
    <col min="24" max="24" width="17" style="196" customWidth="1"/>
    <col min="25" max="25" width="2.625" style="196" customWidth="1"/>
    <col min="26" max="26" width="9.5" style="196" bestFit="1" customWidth="1"/>
    <col min="27" max="27" width="8.125" style="196" customWidth="1"/>
    <col min="28" max="28" width="21.625" style="196" customWidth="1"/>
    <col min="29" max="29" width="1.625" style="196" hidden="1" customWidth="1"/>
    <col min="30" max="30" width="1.625" style="196" customWidth="1"/>
    <col min="31" max="31" width="24.625" style="196" customWidth="1"/>
    <col min="32" max="32" width="1.625" style="196" customWidth="1"/>
    <col min="33" max="47" width="6.5" style="196" hidden="1" customWidth="1"/>
    <col min="48" max="48" width="1.625" style="196" hidden="1" customWidth="1"/>
    <col min="49" max="49" width="1.625" style="196" customWidth="1"/>
    <col min="50" max="50" width="36.125" style="940" customWidth="1"/>
    <col min="51" max="51" width="7.125" style="196" bestFit="1" customWidth="1"/>
    <col min="52" max="52" width="17.125" style="196" bestFit="1" customWidth="1"/>
    <col min="53" max="53" width="20.625" style="196" bestFit="1" customWidth="1"/>
    <col min="54" max="54" width="19" style="196" bestFit="1" customWidth="1"/>
    <col min="55" max="55" width="17.125" style="196" bestFit="1" customWidth="1"/>
    <col min="56" max="56" width="25.625" style="196" bestFit="1" customWidth="1"/>
    <col min="57" max="57" width="22.125" style="196" bestFit="1" customWidth="1"/>
    <col min="58" max="60" width="22.125" style="196" customWidth="1"/>
    <col min="61" max="61" width="20.5" style="196" bestFit="1" customWidth="1"/>
    <col min="62" max="67" width="16.125" style="196" customWidth="1"/>
    <col min="68" max="70" width="27.625" style="196" bestFit="1" customWidth="1"/>
    <col min="71" max="16384" width="9" style="196"/>
  </cols>
  <sheetData>
    <row r="1" spans="1:70" s="348" customFormat="1" ht="29.25" customHeight="1">
      <c r="B1" s="937" t="s">
        <v>8077</v>
      </c>
      <c r="C1" s="938"/>
      <c r="D1" s="938"/>
      <c r="E1" s="938"/>
      <c r="F1" s="938"/>
      <c r="G1" s="938"/>
      <c r="H1" s="938"/>
      <c r="I1" s="938"/>
      <c r="J1" s="191"/>
      <c r="K1" s="191"/>
      <c r="L1" s="191"/>
      <c r="M1" s="191"/>
      <c r="N1" s="191"/>
      <c r="O1" s="191"/>
      <c r="P1" s="191"/>
      <c r="Q1" s="191"/>
      <c r="R1" s="191"/>
      <c r="S1" s="191"/>
      <c r="T1" s="191"/>
      <c r="U1" s="191"/>
      <c r="V1" s="191"/>
      <c r="W1" s="191"/>
      <c r="X1" s="191"/>
      <c r="Y1" s="3455"/>
      <c r="Z1" s="3455"/>
      <c r="AD1" s="939"/>
      <c r="AF1" s="723"/>
      <c r="AV1" s="723"/>
      <c r="AX1" s="937" t="s">
        <v>656</v>
      </c>
      <c r="AY1" s="938"/>
      <c r="AZ1" s="938"/>
      <c r="BA1" s="938"/>
      <c r="BB1" s="938"/>
      <c r="BC1" s="938"/>
      <c r="BD1" s="191"/>
      <c r="BE1" s="191"/>
      <c r="BF1" s="191"/>
      <c r="BG1" s="191"/>
      <c r="BH1" s="191"/>
      <c r="BI1" s="191"/>
      <c r="BJ1" s="191"/>
      <c r="BK1" s="191"/>
      <c r="BL1" s="191"/>
      <c r="BM1" s="191"/>
      <c r="BN1" s="191"/>
      <c r="BO1" s="191"/>
      <c r="BP1" s="191"/>
      <c r="BQ1" s="191"/>
      <c r="BR1" s="191"/>
    </row>
    <row r="2" spans="1:70" s="348" customFormat="1" ht="29.25" customHeight="1">
      <c r="B2" s="937" t="str">
        <f>SelectCompany!B4</f>
        <v>South West Water (whole area)</v>
      </c>
      <c r="C2" s="191"/>
      <c r="D2" s="191"/>
      <c r="E2" s="191"/>
      <c r="F2" s="191"/>
      <c r="G2" s="191"/>
      <c r="H2" s="191"/>
      <c r="I2" s="191"/>
      <c r="J2" s="191"/>
      <c r="K2" s="191"/>
      <c r="L2" s="191"/>
      <c r="M2" s="191"/>
      <c r="N2" s="191"/>
      <c r="O2" s="191"/>
      <c r="P2" s="349"/>
      <c r="Q2" s="349"/>
      <c r="R2" s="349"/>
      <c r="S2" s="349"/>
      <c r="T2" s="349"/>
      <c r="U2" s="349"/>
      <c r="V2" s="349"/>
      <c r="W2" s="349"/>
      <c r="X2" s="349"/>
      <c r="Y2" s="191"/>
      <c r="Z2" s="191"/>
      <c r="AD2" s="939"/>
      <c r="AF2" s="723"/>
      <c r="AV2" s="723"/>
      <c r="AX2" s="937"/>
      <c r="AY2" s="191"/>
      <c r="AZ2" s="191"/>
      <c r="BA2" s="191"/>
      <c r="BB2" s="191"/>
      <c r="BC2" s="191"/>
      <c r="BD2" s="191"/>
      <c r="BE2" s="191"/>
      <c r="BF2" s="191"/>
      <c r="BG2" s="191"/>
      <c r="BH2" s="191"/>
      <c r="BI2" s="191"/>
      <c r="BJ2" s="349"/>
      <c r="BK2" s="349"/>
      <c r="BL2" s="349"/>
      <c r="BM2" s="349"/>
      <c r="BN2" s="349"/>
      <c r="BO2" s="349"/>
      <c r="BP2" s="349"/>
      <c r="BQ2" s="349"/>
      <c r="BR2" s="349"/>
    </row>
    <row r="3" spans="1:70" ht="46.5" customHeight="1">
      <c r="B3" s="3456" t="s">
        <v>8078</v>
      </c>
      <c r="C3" s="3456"/>
      <c r="D3" s="3456"/>
      <c r="E3" s="3456"/>
      <c r="F3" s="3456"/>
      <c r="G3" s="3456"/>
      <c r="H3" s="3456"/>
      <c r="I3" s="3456"/>
      <c r="J3" s="3456"/>
      <c r="K3" s="3456"/>
      <c r="L3" s="3456"/>
      <c r="M3" s="3456"/>
      <c r="N3" s="3456"/>
      <c r="O3" s="3456"/>
      <c r="P3" s="3456"/>
      <c r="Q3" s="3456"/>
      <c r="R3" s="3456"/>
      <c r="S3" s="3456"/>
      <c r="T3" s="3456"/>
      <c r="U3" s="3456"/>
      <c r="V3" s="3456"/>
      <c r="W3" s="3456"/>
      <c r="X3" s="3456"/>
      <c r="Y3" s="3456"/>
      <c r="Z3" s="3456"/>
      <c r="AA3" s="3456"/>
      <c r="AB3" s="3456"/>
      <c r="AD3" s="304"/>
      <c r="AE3" s="582" t="s">
        <v>658</v>
      </c>
      <c r="AF3" s="322"/>
      <c r="AV3" s="322"/>
      <c r="AX3" s="3457" t="s">
        <v>8078</v>
      </c>
      <c r="AY3" s="3457"/>
      <c r="AZ3" s="3457"/>
      <c r="BA3" s="3457"/>
      <c r="BB3" s="3457"/>
      <c r="BC3" s="3457"/>
      <c r="BD3" s="3457"/>
      <c r="BE3" s="3457"/>
      <c r="BF3" s="3457"/>
      <c r="BG3" s="3457"/>
      <c r="BH3" s="3457"/>
      <c r="BI3" s="3457"/>
      <c r="BJ3" s="3457"/>
      <c r="BK3" s="3457"/>
      <c r="BL3" s="3457"/>
      <c r="BM3" s="3457"/>
      <c r="BN3" s="3457"/>
      <c r="BO3" s="3457"/>
      <c r="BP3" s="3457"/>
      <c r="BQ3" s="3457"/>
      <c r="BR3" s="3457"/>
    </row>
    <row r="4" spans="1:70" ht="14.25" customHeight="1" thickBot="1">
      <c r="C4" s="191"/>
      <c r="D4" s="191"/>
      <c r="E4" s="191"/>
      <c r="F4" s="191"/>
      <c r="G4" s="191"/>
      <c r="H4" s="191"/>
      <c r="I4" s="191"/>
      <c r="J4" s="191"/>
      <c r="K4" s="191"/>
      <c r="L4" s="191"/>
      <c r="M4" s="191"/>
      <c r="N4" s="191"/>
      <c r="O4" s="191"/>
      <c r="P4" s="941"/>
      <c r="Q4" s="725"/>
      <c r="R4" s="725"/>
      <c r="S4" s="725"/>
      <c r="T4" s="725"/>
      <c r="U4" s="725"/>
      <c r="V4" s="725"/>
      <c r="W4" s="725"/>
      <c r="X4" s="725"/>
      <c r="Y4" s="191"/>
      <c r="Z4" s="191"/>
      <c r="AD4" s="304"/>
      <c r="AF4" s="322"/>
      <c r="AV4" s="322"/>
      <c r="AX4" s="2552"/>
      <c r="AY4" s="191"/>
      <c r="AZ4" s="191"/>
      <c r="BA4" s="191"/>
      <c r="BB4" s="191"/>
      <c r="BC4" s="191"/>
      <c r="BD4" s="191"/>
      <c r="BE4" s="191"/>
      <c r="BF4" s="191"/>
      <c r="BG4" s="191"/>
      <c r="BH4" s="191"/>
      <c r="BI4" s="191"/>
      <c r="BJ4" s="941"/>
      <c r="BK4" s="725"/>
      <c r="BL4" s="725"/>
      <c r="BM4" s="725"/>
      <c r="BN4" s="725"/>
      <c r="BO4" s="725"/>
      <c r="BP4" s="725"/>
      <c r="BQ4" s="725"/>
      <c r="BR4" s="725"/>
    </row>
    <row r="5" spans="1:70" s="171" customFormat="1" ht="46.5" customHeight="1" thickTop="1">
      <c r="B5" s="3421" t="s">
        <v>6098</v>
      </c>
      <c r="C5" s="3395"/>
      <c r="D5" s="3395" t="s">
        <v>661</v>
      </c>
      <c r="E5" s="3395" t="s">
        <v>662</v>
      </c>
      <c r="F5" s="3458" t="s">
        <v>6099</v>
      </c>
      <c r="G5" s="3459"/>
      <c r="H5" s="3459"/>
      <c r="I5" s="3459"/>
      <c r="J5" s="3459"/>
      <c r="K5" s="3460"/>
      <c r="L5" s="3458" t="s">
        <v>6100</v>
      </c>
      <c r="M5" s="3459"/>
      <c r="N5" s="3460"/>
      <c r="O5" s="3461" t="s">
        <v>6101</v>
      </c>
      <c r="P5" s="3411" t="s">
        <v>6102</v>
      </c>
      <c r="Q5" s="3411"/>
      <c r="R5" s="3411"/>
      <c r="S5" s="3411"/>
      <c r="T5" s="3411"/>
      <c r="U5" s="3411"/>
      <c r="V5" s="3461" t="s">
        <v>6103</v>
      </c>
      <c r="W5" s="3395" t="s">
        <v>6104</v>
      </c>
      <c r="X5" s="3398" t="s">
        <v>6105</v>
      </c>
      <c r="Y5" s="214"/>
      <c r="Z5" s="3466" t="s">
        <v>666</v>
      </c>
      <c r="AB5" s="3363" t="s">
        <v>667</v>
      </c>
      <c r="AD5" s="942"/>
      <c r="AF5" s="726"/>
      <c r="AV5" s="726"/>
      <c r="AX5" s="3421" t="s">
        <v>6098</v>
      </c>
      <c r="AY5" s="3395"/>
      <c r="AZ5" s="3479" t="s">
        <v>6099</v>
      </c>
      <c r="BA5" s="3479"/>
      <c r="BB5" s="3479"/>
      <c r="BC5" s="3479"/>
      <c r="BD5" s="3479"/>
      <c r="BE5" s="3479"/>
      <c r="BF5" s="3480" t="s">
        <v>6100</v>
      </c>
      <c r="BG5" s="3481"/>
      <c r="BH5" s="3482"/>
      <c r="BI5" s="3483" t="s">
        <v>6101</v>
      </c>
      <c r="BJ5" s="3411" t="s">
        <v>6102</v>
      </c>
      <c r="BK5" s="3411"/>
      <c r="BL5" s="3411"/>
      <c r="BM5" s="3411"/>
      <c r="BN5" s="3411"/>
      <c r="BO5" s="3411"/>
      <c r="BP5" s="3395" t="s">
        <v>6103</v>
      </c>
      <c r="BQ5" s="3395" t="s">
        <v>6104</v>
      </c>
      <c r="BR5" s="3398" t="s">
        <v>6105</v>
      </c>
    </row>
    <row r="6" spans="1:70" s="171" customFormat="1" ht="45" customHeight="1">
      <c r="A6" s="2423" t="s">
        <v>669</v>
      </c>
      <c r="B6" s="3452"/>
      <c r="C6" s="3453"/>
      <c r="D6" s="3412"/>
      <c r="E6" s="3453"/>
      <c r="F6" s="3453" t="s">
        <v>1593</v>
      </c>
      <c r="G6" s="3469" t="s">
        <v>2538</v>
      </c>
      <c r="H6" s="3469"/>
      <c r="I6" s="3469"/>
      <c r="J6" s="3469"/>
      <c r="K6" s="3475" t="s">
        <v>891</v>
      </c>
      <c r="L6" s="3477" t="s">
        <v>6106</v>
      </c>
      <c r="M6" s="3477" t="s">
        <v>6107</v>
      </c>
      <c r="N6" s="3469" t="s">
        <v>891</v>
      </c>
      <c r="O6" s="3462"/>
      <c r="P6" s="3453" t="s">
        <v>1593</v>
      </c>
      <c r="Q6" s="3400" t="s">
        <v>2538</v>
      </c>
      <c r="R6" s="3400"/>
      <c r="S6" s="3400"/>
      <c r="T6" s="3400"/>
      <c r="U6" s="3453" t="s">
        <v>891</v>
      </c>
      <c r="V6" s="3464"/>
      <c r="W6" s="3453"/>
      <c r="X6" s="3465"/>
      <c r="Y6" s="214"/>
      <c r="Z6" s="3467"/>
      <c r="AB6" s="3364"/>
      <c r="AD6" s="942"/>
      <c r="AF6" s="726"/>
      <c r="AV6" s="726"/>
      <c r="AX6" s="3452"/>
      <c r="AY6" s="3453"/>
      <c r="AZ6" s="3453" t="s">
        <v>1593</v>
      </c>
      <c r="BA6" s="3469" t="s">
        <v>2538</v>
      </c>
      <c r="BB6" s="3469"/>
      <c r="BC6" s="3469"/>
      <c r="BD6" s="3469"/>
      <c r="BE6" s="3470" t="s">
        <v>891</v>
      </c>
      <c r="BF6" s="3472" t="s">
        <v>6106</v>
      </c>
      <c r="BG6" s="3472" t="s">
        <v>6107</v>
      </c>
      <c r="BH6" s="3472" t="s">
        <v>891</v>
      </c>
      <c r="BI6" s="3484"/>
      <c r="BJ6" s="3453" t="s">
        <v>1593</v>
      </c>
      <c r="BK6" s="3400" t="s">
        <v>2538</v>
      </c>
      <c r="BL6" s="3400"/>
      <c r="BM6" s="3400"/>
      <c r="BN6" s="3400"/>
      <c r="BO6" s="3453" t="s">
        <v>891</v>
      </c>
      <c r="BP6" s="3453"/>
      <c r="BQ6" s="3453"/>
      <c r="BR6" s="3465"/>
    </row>
    <row r="7" spans="1:70" s="171" customFormat="1" ht="29.25" customHeight="1" thickBot="1">
      <c r="B7" s="3454"/>
      <c r="C7" s="3396"/>
      <c r="D7" s="3394"/>
      <c r="E7" s="3396"/>
      <c r="F7" s="3396"/>
      <c r="G7" s="755" t="s">
        <v>4046</v>
      </c>
      <c r="H7" s="755" t="s">
        <v>4047</v>
      </c>
      <c r="I7" s="755" t="s">
        <v>4048</v>
      </c>
      <c r="J7" s="755" t="s">
        <v>4049</v>
      </c>
      <c r="K7" s="3476"/>
      <c r="L7" s="3463"/>
      <c r="M7" s="3463"/>
      <c r="N7" s="3478"/>
      <c r="O7" s="3463"/>
      <c r="P7" s="3474"/>
      <c r="Q7" s="755" t="s">
        <v>4046</v>
      </c>
      <c r="R7" s="755" t="s">
        <v>4047</v>
      </c>
      <c r="S7" s="755" t="s">
        <v>4048</v>
      </c>
      <c r="T7" s="755" t="s">
        <v>4049</v>
      </c>
      <c r="U7" s="3474"/>
      <c r="V7" s="755" t="s">
        <v>891</v>
      </c>
      <c r="W7" s="755" t="s">
        <v>891</v>
      </c>
      <c r="X7" s="943" t="s">
        <v>891</v>
      </c>
      <c r="Y7" s="944"/>
      <c r="Z7" s="3468"/>
      <c r="AB7" s="3365"/>
      <c r="AD7" s="942"/>
      <c r="AE7" s="780"/>
      <c r="AF7" s="726"/>
      <c r="AV7" s="726"/>
      <c r="AX7" s="3454"/>
      <c r="AY7" s="3396"/>
      <c r="AZ7" s="3396"/>
      <c r="BA7" s="755" t="s">
        <v>4046</v>
      </c>
      <c r="BB7" s="755" t="s">
        <v>4047</v>
      </c>
      <c r="BC7" s="755" t="s">
        <v>4048</v>
      </c>
      <c r="BD7" s="755" t="s">
        <v>4049</v>
      </c>
      <c r="BE7" s="3471"/>
      <c r="BF7" s="3473"/>
      <c r="BG7" s="3473"/>
      <c r="BH7" s="3473"/>
      <c r="BI7" s="3485"/>
      <c r="BJ7" s="3474"/>
      <c r="BK7" s="755" t="s">
        <v>4046</v>
      </c>
      <c r="BL7" s="755" t="s">
        <v>4047</v>
      </c>
      <c r="BM7" s="755" t="s">
        <v>4048</v>
      </c>
      <c r="BN7" s="755" t="s">
        <v>4049</v>
      </c>
      <c r="BO7" s="3474"/>
      <c r="BP7" s="755" t="s">
        <v>891</v>
      </c>
      <c r="BQ7" s="755" t="s">
        <v>891</v>
      </c>
      <c r="BR7" s="943" t="s">
        <v>891</v>
      </c>
    </row>
    <row r="8" spans="1:70" s="171" customFormat="1" ht="14.25" customHeight="1" thickTop="1" thickBot="1">
      <c r="A8" s="2575" t="s">
        <v>673</v>
      </c>
      <c r="C8" s="884"/>
      <c r="D8" s="884"/>
      <c r="E8" s="884"/>
      <c r="F8" s="884"/>
      <c r="G8" s="884"/>
      <c r="H8" s="884"/>
      <c r="I8" s="884"/>
      <c r="J8" s="884"/>
      <c r="K8" s="884"/>
      <c r="L8" s="308"/>
      <c r="M8" s="308"/>
      <c r="N8" s="308"/>
      <c r="O8" s="308"/>
      <c r="P8" s="884"/>
      <c r="Q8" s="884"/>
      <c r="R8" s="884"/>
      <c r="S8" s="884"/>
      <c r="T8" s="884"/>
      <c r="U8" s="884"/>
      <c r="V8" s="884"/>
      <c r="W8" s="884"/>
      <c r="X8" s="884"/>
      <c r="Y8" s="944"/>
      <c r="Z8" s="884"/>
      <c r="AD8" s="942"/>
      <c r="AF8" s="726"/>
      <c r="AG8" s="3232" t="s">
        <v>659</v>
      </c>
      <c r="AH8" s="3397"/>
      <c r="AI8" s="3397"/>
      <c r="AJ8" s="3397"/>
      <c r="AK8" s="219"/>
      <c r="AL8" s="219"/>
      <c r="AM8" s="219"/>
      <c r="AN8" s="219"/>
      <c r="AO8" s="219"/>
      <c r="AP8" s="219"/>
      <c r="AQ8" s="219"/>
      <c r="AR8" s="219"/>
      <c r="AS8" s="219"/>
      <c r="AT8" s="219"/>
      <c r="AU8" s="219"/>
      <c r="AV8" s="890"/>
      <c r="AW8" s="219"/>
      <c r="AX8" s="945"/>
      <c r="AY8" s="884"/>
      <c r="AZ8" s="2895" t="s">
        <v>820</v>
      </c>
      <c r="BA8" s="884"/>
      <c r="BB8" s="884"/>
      <c r="BC8" s="884"/>
      <c r="BD8" s="884"/>
      <c r="BE8" s="884"/>
      <c r="BF8" s="308"/>
      <c r="BG8" s="308"/>
      <c r="BH8" s="308"/>
      <c r="BI8" s="308"/>
      <c r="BJ8" s="884"/>
      <c r="BK8" s="884"/>
      <c r="BL8" s="884"/>
      <c r="BM8" s="884"/>
      <c r="BN8" s="884"/>
      <c r="BO8" s="884"/>
      <c r="BP8" s="884"/>
      <c r="BQ8" s="884"/>
      <c r="BR8" s="884"/>
    </row>
    <row r="9" spans="1:70" s="171" customFormat="1" ht="15.75" customHeight="1" thickTop="1" thickBot="1">
      <c r="B9" s="946" t="s">
        <v>6108</v>
      </c>
      <c r="C9" s="884"/>
      <c r="D9" s="884"/>
      <c r="E9" s="884"/>
      <c r="F9" s="884"/>
      <c r="G9" s="884"/>
      <c r="H9" s="884"/>
      <c r="I9" s="884"/>
      <c r="J9" s="884"/>
      <c r="K9" s="884"/>
      <c r="L9" s="308"/>
      <c r="M9" s="308"/>
      <c r="N9" s="308"/>
      <c r="O9" s="308"/>
      <c r="P9" s="884"/>
      <c r="Q9" s="884"/>
      <c r="R9" s="884"/>
      <c r="S9" s="884"/>
      <c r="T9" s="884"/>
      <c r="U9" s="884"/>
      <c r="V9" s="884"/>
      <c r="W9" s="884"/>
      <c r="X9" s="884"/>
      <c r="Y9" s="944"/>
      <c r="Z9" s="884"/>
      <c r="AD9" s="942"/>
      <c r="AF9" s="726"/>
      <c r="AG9" s="231" t="s">
        <v>668</v>
      </c>
      <c r="AV9" s="726"/>
      <c r="AX9" s="946" t="s">
        <v>6108</v>
      </c>
      <c r="AY9" s="884"/>
      <c r="AZ9" s="884"/>
      <c r="BA9" s="884"/>
      <c r="BB9" s="884"/>
      <c r="BC9" s="884"/>
      <c r="BD9" s="884"/>
      <c r="BE9" s="884"/>
      <c r="BF9" s="308"/>
      <c r="BG9" s="308"/>
      <c r="BH9" s="308"/>
      <c r="BI9" s="308"/>
      <c r="BJ9" s="884"/>
      <c r="BK9" s="884"/>
      <c r="BL9" s="884"/>
      <c r="BM9" s="884"/>
      <c r="BN9" s="884"/>
      <c r="BO9" s="884"/>
      <c r="BP9" s="884"/>
      <c r="BQ9" s="884"/>
      <c r="BR9" s="884"/>
    </row>
    <row r="10" spans="1:70" s="171" customFormat="1" ht="15.75" customHeight="1" thickTop="1">
      <c r="A10" s="2575" t="s">
        <v>675</v>
      </c>
      <c r="B10" s="947" t="s">
        <v>8079</v>
      </c>
      <c r="C10" s="948" t="s">
        <v>6110</v>
      </c>
      <c r="D10" s="239" t="s">
        <v>677</v>
      </c>
      <c r="E10" s="239">
        <v>3</v>
      </c>
      <c r="F10" s="621"/>
      <c r="G10" s="621"/>
      <c r="H10" s="621"/>
      <c r="I10" s="621"/>
      <c r="J10" s="621"/>
      <c r="K10" s="1955">
        <f>IFERROR(SUM(F10:J10),0)</f>
        <v>0</v>
      </c>
      <c r="L10" s="621"/>
      <c r="M10" s="621"/>
      <c r="N10" s="2195">
        <f t="shared" ref="N10:N28" si="0">IFERROR(SUM(L10:M10), 0)</f>
        <v>0</v>
      </c>
      <c r="O10" s="2195">
        <f>IFERROR(SUM(K10,N10),0)</f>
        <v>0</v>
      </c>
      <c r="P10" s="1422"/>
      <c r="Q10" s="1423"/>
      <c r="R10" s="1423"/>
      <c r="S10" s="1423"/>
      <c r="T10" s="1423"/>
      <c r="U10" s="1423"/>
      <c r="V10" s="1423"/>
      <c r="W10" s="1423"/>
      <c r="X10" s="1424"/>
      <c r="Y10" s="214"/>
      <c r="Z10" s="951" t="s">
        <v>8080</v>
      </c>
      <c r="AB10" s="245"/>
      <c r="AD10" s="942"/>
      <c r="AE10" s="246" t="str">
        <f t="shared" ref="AE10:AE27" si="1">IF( SUM( AG10:AU10 ) = 0, 0, $AG$9 )</f>
        <v>Please complete all cells in row</v>
      </c>
      <c r="AF10" s="726"/>
      <c r="AG10" s="247">
        <f t="shared" ref="AG10:AJ11" si="2" xml:space="preserve"> IF( ISNUMBER(F10), 0, 1 )</f>
        <v>1</v>
      </c>
      <c r="AH10" s="247">
        <f t="shared" si="2"/>
        <v>1</v>
      </c>
      <c r="AI10" s="247">
        <f t="shared" si="2"/>
        <v>1</v>
      </c>
      <c r="AJ10" s="247">
        <f t="shared" si="2"/>
        <v>1</v>
      </c>
      <c r="AK10" s="247">
        <f xml:space="preserve"> IF( ISNUMBER(M10), 0, 1 )</f>
        <v>1</v>
      </c>
      <c r="AL10" s="232"/>
      <c r="AM10" s="232"/>
      <c r="AN10" s="232"/>
      <c r="AO10" s="232"/>
      <c r="AP10" s="232"/>
      <c r="AQ10" s="232"/>
      <c r="AR10" s="232"/>
      <c r="AS10" s="232"/>
      <c r="AT10" s="232"/>
      <c r="AU10" s="232"/>
      <c r="AV10" s="726"/>
      <c r="AX10" s="947" t="s">
        <v>8079</v>
      </c>
      <c r="AY10" s="948" t="s">
        <v>6110</v>
      </c>
      <c r="AZ10" s="621" t="s">
        <v>8081</v>
      </c>
      <c r="BA10" s="621" t="s">
        <v>8082</v>
      </c>
      <c r="BB10" s="621" t="s">
        <v>8083</v>
      </c>
      <c r="BC10" s="621" t="s">
        <v>8084</v>
      </c>
      <c r="BD10" s="621" t="s">
        <v>8085</v>
      </c>
      <c r="BE10" s="605" t="s">
        <v>8086</v>
      </c>
      <c r="BF10" s="621" t="s">
        <v>8087</v>
      </c>
      <c r="BG10" s="621" t="s">
        <v>8088</v>
      </c>
      <c r="BH10" s="2195" t="s">
        <v>8089</v>
      </c>
      <c r="BI10" s="2195" t="s">
        <v>8090</v>
      </c>
      <c r="BJ10" s="949"/>
      <c r="BK10" s="366"/>
      <c r="BL10" s="366"/>
      <c r="BM10" s="366"/>
      <c r="BN10" s="366"/>
      <c r="BO10" s="366"/>
      <c r="BP10" s="366"/>
      <c r="BQ10" s="366"/>
      <c r="BR10" s="950"/>
    </row>
    <row r="11" spans="1:70" s="171" customFormat="1" ht="15.75" customHeight="1">
      <c r="B11" s="952" t="s">
        <v>8079</v>
      </c>
      <c r="C11" s="313" t="s">
        <v>6125</v>
      </c>
      <c r="D11" s="248" t="s">
        <v>677</v>
      </c>
      <c r="E11" s="248">
        <v>3</v>
      </c>
      <c r="F11" s="624"/>
      <c r="G11" s="624"/>
      <c r="H11" s="624"/>
      <c r="I11" s="624"/>
      <c r="J11" s="624"/>
      <c r="K11" s="1959">
        <f t="shared" ref="K11:K28" si="3">IFERROR(SUM(F11:J11),0)</f>
        <v>0</v>
      </c>
      <c r="L11" s="624"/>
      <c r="M11" s="624"/>
      <c r="N11" s="1944">
        <f t="shared" si="0"/>
        <v>0</v>
      </c>
      <c r="O11" s="1944">
        <f t="shared" ref="O11:O28" si="4">IFERROR(SUM(K11,N11),0)</f>
        <v>0</v>
      </c>
      <c r="P11" s="1425"/>
      <c r="Q11" s="1426"/>
      <c r="R11" s="1426"/>
      <c r="S11" s="1426"/>
      <c r="T11" s="1426"/>
      <c r="U11" s="1426"/>
      <c r="V11" s="1426"/>
      <c r="W11" s="1426"/>
      <c r="X11" s="1427"/>
      <c r="Y11" s="214"/>
      <c r="Z11" s="956" t="s">
        <v>8091</v>
      </c>
      <c r="AB11" s="253"/>
      <c r="AD11" s="942"/>
      <c r="AE11" s="246" t="str">
        <f t="shared" si="1"/>
        <v>Please complete all cells in row</v>
      </c>
      <c r="AF11" s="726"/>
      <c r="AG11" s="247">
        <f t="shared" si="2"/>
        <v>1</v>
      </c>
      <c r="AH11" s="247">
        <f t="shared" si="2"/>
        <v>1</v>
      </c>
      <c r="AI11" s="247">
        <f t="shared" si="2"/>
        <v>1</v>
      </c>
      <c r="AJ11" s="247">
        <f t="shared" si="2"/>
        <v>1</v>
      </c>
      <c r="AK11" s="247">
        <f xml:space="preserve"> IF( ISNUMBER(M11), 0, 1 )</f>
        <v>1</v>
      </c>
      <c r="AL11" s="232"/>
      <c r="AM11" s="232"/>
      <c r="AN11" s="232"/>
      <c r="AO11" s="232"/>
      <c r="AP11" s="232"/>
      <c r="AQ11" s="232"/>
      <c r="AR11" s="232"/>
      <c r="AS11" s="232"/>
      <c r="AT11" s="232"/>
      <c r="AU11" s="232"/>
      <c r="AV11" s="726"/>
      <c r="AX11" s="952" t="s">
        <v>8079</v>
      </c>
      <c r="AY11" s="313" t="s">
        <v>6125</v>
      </c>
      <c r="AZ11" s="624" t="s">
        <v>8092</v>
      </c>
      <c r="BA11" s="624" t="s">
        <v>8093</v>
      </c>
      <c r="BB11" s="624" t="s">
        <v>8094</v>
      </c>
      <c r="BC11" s="624" t="s">
        <v>8095</v>
      </c>
      <c r="BD11" s="624" t="s">
        <v>8096</v>
      </c>
      <c r="BE11" s="607" t="s">
        <v>8097</v>
      </c>
      <c r="BF11" s="624" t="s">
        <v>8098</v>
      </c>
      <c r="BG11" s="624" t="s">
        <v>8099</v>
      </c>
      <c r="BH11" s="1944" t="s">
        <v>8100</v>
      </c>
      <c r="BI11" s="1944" t="s">
        <v>8101</v>
      </c>
      <c r="BJ11" s="953"/>
      <c r="BK11" s="954"/>
      <c r="BL11" s="954"/>
      <c r="BM11" s="954"/>
      <c r="BN11" s="954"/>
      <c r="BO11" s="954"/>
      <c r="BP11" s="954"/>
      <c r="BQ11" s="954"/>
      <c r="BR11" s="955"/>
    </row>
    <row r="12" spans="1:70" s="171" customFormat="1" ht="15.75" customHeight="1">
      <c r="B12" s="952" t="s">
        <v>8079</v>
      </c>
      <c r="C12" s="313" t="s">
        <v>6140</v>
      </c>
      <c r="D12" s="248" t="s">
        <v>677</v>
      </c>
      <c r="E12" s="248">
        <v>3</v>
      </c>
      <c r="F12" s="1370">
        <f>IFERROR(SUM(F10:F11), 0)</f>
        <v>0</v>
      </c>
      <c r="G12" s="1370">
        <f t="shared" ref="G12:M12" si="5">IFERROR(SUM(G10:G11), 0)</f>
        <v>0</v>
      </c>
      <c r="H12" s="1370">
        <f t="shared" si="5"/>
        <v>0</v>
      </c>
      <c r="I12" s="1370">
        <f>IFERROR(SUM(I10:I11), 0)</f>
        <v>0</v>
      </c>
      <c r="J12" s="1370">
        <f>IFERROR(SUM(J10:J11), 0)</f>
        <v>0</v>
      </c>
      <c r="K12" s="1959">
        <f t="shared" si="3"/>
        <v>0</v>
      </c>
      <c r="L12" s="1944">
        <f t="shared" si="5"/>
        <v>0</v>
      </c>
      <c r="M12" s="1944">
        <f t="shared" si="5"/>
        <v>0</v>
      </c>
      <c r="N12" s="1944">
        <f t="shared" si="0"/>
        <v>0</v>
      </c>
      <c r="O12" s="1944">
        <f t="shared" si="4"/>
        <v>0</v>
      </c>
      <c r="P12" s="1425"/>
      <c r="Q12" s="1426"/>
      <c r="R12" s="1426"/>
      <c r="S12" s="1426"/>
      <c r="T12" s="1426"/>
      <c r="U12" s="1426"/>
      <c r="V12" s="624"/>
      <c r="W12" s="624"/>
      <c r="X12" s="625"/>
      <c r="Y12" s="214"/>
      <c r="Z12" s="956" t="s">
        <v>8102</v>
      </c>
      <c r="AB12" s="253"/>
      <c r="AD12" s="942"/>
      <c r="AE12" s="246" t="str">
        <f t="shared" si="1"/>
        <v>Please complete all cells in row</v>
      </c>
      <c r="AF12" s="726"/>
      <c r="AG12" s="232"/>
      <c r="AH12" s="232"/>
      <c r="AI12" s="232"/>
      <c r="AJ12" s="232"/>
      <c r="AK12" s="232"/>
      <c r="AL12" s="232"/>
      <c r="AM12" s="232"/>
      <c r="AN12" s="232"/>
      <c r="AO12" s="232"/>
      <c r="AP12" s="232"/>
      <c r="AQ12" s="232"/>
      <c r="AR12" s="232"/>
      <c r="AS12" s="247">
        <f t="shared" ref="AS12:AU12" si="6" xml:space="preserve"> IF( ISNUMBER(V12), 0, 1 )</f>
        <v>1</v>
      </c>
      <c r="AT12" s="247">
        <f t="shared" si="6"/>
        <v>1</v>
      </c>
      <c r="AU12" s="247">
        <f t="shared" si="6"/>
        <v>1</v>
      </c>
      <c r="AV12" s="726"/>
      <c r="AX12" s="952" t="s">
        <v>8079</v>
      </c>
      <c r="AY12" s="313" t="s">
        <v>6140</v>
      </c>
      <c r="AZ12" s="607" t="s">
        <v>8103</v>
      </c>
      <c r="BA12" s="607" t="s">
        <v>8104</v>
      </c>
      <c r="BB12" s="607" t="s">
        <v>8105</v>
      </c>
      <c r="BC12" s="607" t="s">
        <v>8106</v>
      </c>
      <c r="BD12" s="607" t="s">
        <v>8107</v>
      </c>
      <c r="BE12" s="607" t="s">
        <v>8108</v>
      </c>
      <c r="BF12" s="1944" t="s">
        <v>8109</v>
      </c>
      <c r="BG12" s="1944" t="s">
        <v>8110</v>
      </c>
      <c r="BH12" s="1944" t="s">
        <v>8111</v>
      </c>
      <c r="BI12" s="1944" t="s">
        <v>8112</v>
      </c>
      <c r="BJ12" s="953"/>
      <c r="BK12" s="954"/>
      <c r="BL12" s="954"/>
      <c r="BM12" s="954"/>
      <c r="BN12" s="954"/>
      <c r="BO12" s="954"/>
      <c r="BP12" s="957" t="s">
        <v>8113</v>
      </c>
      <c r="BQ12" s="957" t="s">
        <v>8114</v>
      </c>
      <c r="BR12" s="958" t="s">
        <v>8115</v>
      </c>
    </row>
    <row r="13" spans="1:70" s="171" customFormat="1" ht="15.75" customHeight="1">
      <c r="B13" s="952" t="s">
        <v>8116</v>
      </c>
      <c r="C13" s="313" t="s">
        <v>6110</v>
      </c>
      <c r="D13" s="248" t="s">
        <v>677</v>
      </c>
      <c r="E13" s="248">
        <v>3</v>
      </c>
      <c r="F13" s="624"/>
      <c r="G13" s="624"/>
      <c r="H13" s="624"/>
      <c r="I13" s="624"/>
      <c r="J13" s="624"/>
      <c r="K13" s="1959">
        <f t="shared" si="3"/>
        <v>0</v>
      </c>
      <c r="L13" s="624"/>
      <c r="M13" s="624"/>
      <c r="N13" s="1944">
        <f t="shared" si="0"/>
        <v>0</v>
      </c>
      <c r="O13" s="1944">
        <f t="shared" si="4"/>
        <v>0</v>
      </c>
      <c r="P13" s="1428"/>
      <c r="Q13" s="1428"/>
      <c r="R13" s="1428"/>
      <c r="S13" s="1428"/>
      <c r="T13" s="1428"/>
      <c r="U13" s="1428"/>
      <c r="V13" s="1428"/>
      <c r="W13" s="1428"/>
      <c r="X13" s="1429"/>
      <c r="Y13" s="214"/>
      <c r="Z13" s="956" t="s">
        <v>8117</v>
      </c>
      <c r="AB13" s="253"/>
      <c r="AD13" s="942"/>
      <c r="AE13" s="246" t="str">
        <f t="shared" si="1"/>
        <v>Please complete all cells in row</v>
      </c>
      <c r="AF13" s="726"/>
      <c r="AG13" s="247">
        <f t="shared" ref="AG13:AJ14" si="7" xml:space="preserve"> IF( ISNUMBER(F13), 0, 1 )</f>
        <v>1</v>
      </c>
      <c r="AH13" s="247">
        <f t="shared" si="7"/>
        <v>1</v>
      </c>
      <c r="AI13" s="247">
        <f t="shared" si="7"/>
        <v>1</v>
      </c>
      <c r="AJ13" s="247">
        <f t="shared" si="7"/>
        <v>1</v>
      </c>
      <c r="AK13" s="247">
        <f xml:space="preserve"> IF( ISNUMBER(M13), 0, 1 )</f>
        <v>1</v>
      </c>
      <c r="AL13" s="232"/>
      <c r="AM13" s="232"/>
      <c r="AN13" s="232"/>
      <c r="AO13" s="232"/>
      <c r="AP13" s="232"/>
      <c r="AQ13" s="232"/>
      <c r="AR13" s="232"/>
      <c r="AS13" s="232"/>
      <c r="AT13" s="232"/>
      <c r="AU13" s="232"/>
      <c r="AV13" s="726"/>
      <c r="AX13" s="952" t="s">
        <v>8116</v>
      </c>
      <c r="AY13" s="313" t="s">
        <v>6110</v>
      </c>
      <c r="AZ13" s="624" t="s">
        <v>8118</v>
      </c>
      <c r="BA13" s="624" t="s">
        <v>8119</v>
      </c>
      <c r="BB13" s="624" t="s">
        <v>8120</v>
      </c>
      <c r="BC13" s="624" t="s">
        <v>8121</v>
      </c>
      <c r="BD13" s="624" t="s">
        <v>8122</v>
      </c>
      <c r="BE13" s="607" t="s">
        <v>8123</v>
      </c>
      <c r="BF13" s="624" t="s">
        <v>8124</v>
      </c>
      <c r="BG13" s="624" t="s">
        <v>8125</v>
      </c>
      <c r="BH13" s="1944" t="s">
        <v>8126</v>
      </c>
      <c r="BI13" s="1944" t="s">
        <v>8127</v>
      </c>
      <c r="BJ13" s="959"/>
      <c r="BK13" s="959"/>
      <c r="BL13" s="959"/>
      <c r="BM13" s="959"/>
      <c r="BN13" s="959"/>
      <c r="BO13" s="959"/>
      <c r="BP13" s="959"/>
      <c r="BQ13" s="959"/>
      <c r="BR13" s="960"/>
    </row>
    <row r="14" spans="1:70" s="171" customFormat="1" ht="15.75" customHeight="1">
      <c r="B14" s="952" t="s">
        <v>8116</v>
      </c>
      <c r="C14" s="313" t="s">
        <v>6125</v>
      </c>
      <c r="D14" s="248" t="s">
        <v>677</v>
      </c>
      <c r="E14" s="248">
        <v>3</v>
      </c>
      <c r="F14" s="624"/>
      <c r="G14" s="624"/>
      <c r="H14" s="624"/>
      <c r="I14" s="624"/>
      <c r="J14" s="624"/>
      <c r="K14" s="1959">
        <f t="shared" si="3"/>
        <v>0</v>
      </c>
      <c r="L14" s="624"/>
      <c r="M14" s="624"/>
      <c r="N14" s="1944">
        <f t="shared" si="0"/>
        <v>0</v>
      </c>
      <c r="O14" s="1944">
        <f t="shared" si="4"/>
        <v>0</v>
      </c>
      <c r="P14" s="1428"/>
      <c r="Q14" s="1428"/>
      <c r="R14" s="1428"/>
      <c r="S14" s="1428"/>
      <c r="T14" s="1428"/>
      <c r="U14" s="1428"/>
      <c r="V14" s="1428"/>
      <c r="W14" s="1428"/>
      <c r="X14" s="1429"/>
      <c r="Y14" s="214"/>
      <c r="Z14" s="956" t="s">
        <v>8128</v>
      </c>
      <c r="AB14" s="253"/>
      <c r="AD14" s="942"/>
      <c r="AE14" s="246" t="str">
        <f t="shared" si="1"/>
        <v>Please complete all cells in row</v>
      </c>
      <c r="AF14" s="726"/>
      <c r="AG14" s="247">
        <f t="shared" si="7"/>
        <v>1</v>
      </c>
      <c r="AH14" s="247">
        <f t="shared" si="7"/>
        <v>1</v>
      </c>
      <c r="AI14" s="247">
        <f t="shared" si="7"/>
        <v>1</v>
      </c>
      <c r="AJ14" s="247">
        <f t="shared" si="7"/>
        <v>1</v>
      </c>
      <c r="AK14" s="247">
        <f xml:space="preserve"> IF( ISNUMBER(M14), 0, 1 )</f>
        <v>1</v>
      </c>
      <c r="AL14" s="232"/>
      <c r="AM14" s="232"/>
      <c r="AN14" s="232"/>
      <c r="AO14" s="232"/>
      <c r="AP14" s="232"/>
      <c r="AQ14" s="232"/>
      <c r="AR14" s="232"/>
      <c r="AS14" s="232"/>
      <c r="AT14" s="232"/>
      <c r="AU14" s="232"/>
      <c r="AV14" s="726"/>
      <c r="AX14" s="952" t="s">
        <v>8116</v>
      </c>
      <c r="AY14" s="313" t="s">
        <v>6125</v>
      </c>
      <c r="AZ14" s="624" t="s">
        <v>8129</v>
      </c>
      <c r="BA14" s="624" t="s">
        <v>8130</v>
      </c>
      <c r="BB14" s="624" t="s">
        <v>8131</v>
      </c>
      <c r="BC14" s="624" t="s">
        <v>8132</v>
      </c>
      <c r="BD14" s="624" t="s">
        <v>8133</v>
      </c>
      <c r="BE14" s="607" t="s">
        <v>8134</v>
      </c>
      <c r="BF14" s="624" t="s">
        <v>8135</v>
      </c>
      <c r="BG14" s="624" t="s">
        <v>8136</v>
      </c>
      <c r="BH14" s="1944" t="s">
        <v>8137</v>
      </c>
      <c r="BI14" s="1944" t="s">
        <v>8138</v>
      </c>
      <c r="BJ14" s="959"/>
      <c r="BK14" s="959"/>
      <c r="BL14" s="959"/>
      <c r="BM14" s="959"/>
      <c r="BN14" s="959"/>
      <c r="BO14" s="959"/>
      <c r="BP14" s="959"/>
      <c r="BQ14" s="959"/>
      <c r="BR14" s="960"/>
    </row>
    <row r="15" spans="1:70" s="171" customFormat="1" ht="15.75" customHeight="1">
      <c r="B15" s="952" t="s">
        <v>8116</v>
      </c>
      <c r="C15" s="313" t="s">
        <v>6140</v>
      </c>
      <c r="D15" s="248" t="s">
        <v>677</v>
      </c>
      <c r="E15" s="248">
        <v>3</v>
      </c>
      <c r="F15" s="1370">
        <f>IFERROR(SUM(F13:F14), 0)</f>
        <v>0</v>
      </c>
      <c r="G15" s="1370">
        <f t="shared" ref="G15:M15" si="8">IFERROR(SUM(G13:G14), 0)</f>
        <v>0</v>
      </c>
      <c r="H15" s="1370">
        <f t="shared" si="8"/>
        <v>0</v>
      </c>
      <c r="I15" s="1370">
        <f t="shared" si="8"/>
        <v>0</v>
      </c>
      <c r="J15" s="1370">
        <f>IFERROR(SUM(J13:J14), 0)</f>
        <v>0</v>
      </c>
      <c r="K15" s="1959">
        <f t="shared" si="3"/>
        <v>0</v>
      </c>
      <c r="L15" s="1944">
        <f t="shared" si="8"/>
        <v>0</v>
      </c>
      <c r="M15" s="1944">
        <f t="shared" si="8"/>
        <v>0</v>
      </c>
      <c r="N15" s="1944">
        <f t="shared" si="0"/>
        <v>0</v>
      </c>
      <c r="O15" s="1944">
        <f t="shared" si="4"/>
        <v>0</v>
      </c>
      <c r="P15" s="1428"/>
      <c r="Q15" s="1430"/>
      <c r="R15" s="1430"/>
      <c r="S15" s="1430"/>
      <c r="T15" s="1430"/>
      <c r="U15" s="1431"/>
      <c r="V15" s="624"/>
      <c r="W15" s="624"/>
      <c r="X15" s="625"/>
      <c r="Y15" s="214"/>
      <c r="Z15" s="956" t="s">
        <v>8139</v>
      </c>
      <c r="AB15" s="253"/>
      <c r="AD15" s="942"/>
      <c r="AE15" s="246" t="str">
        <f t="shared" si="1"/>
        <v>Please complete all cells in row</v>
      </c>
      <c r="AF15" s="726"/>
      <c r="AG15" s="232"/>
      <c r="AH15" s="232"/>
      <c r="AI15" s="232"/>
      <c r="AJ15" s="232"/>
      <c r="AK15" s="232"/>
      <c r="AL15" s="232"/>
      <c r="AM15" s="232"/>
      <c r="AN15" s="232"/>
      <c r="AO15" s="232"/>
      <c r="AP15" s="232"/>
      <c r="AQ15" s="232"/>
      <c r="AR15" s="232"/>
      <c r="AS15" s="247">
        <f t="shared" ref="AS15:AU15" si="9" xml:space="preserve"> IF( ISNUMBER(V15), 0, 1 )</f>
        <v>1</v>
      </c>
      <c r="AT15" s="247">
        <f t="shared" si="9"/>
        <v>1</v>
      </c>
      <c r="AU15" s="247">
        <f t="shared" si="9"/>
        <v>1</v>
      </c>
      <c r="AV15" s="726"/>
      <c r="AX15" s="952" t="s">
        <v>8116</v>
      </c>
      <c r="AY15" s="313" t="s">
        <v>6140</v>
      </c>
      <c r="AZ15" s="607" t="s">
        <v>8140</v>
      </c>
      <c r="BA15" s="607" t="s">
        <v>8141</v>
      </c>
      <c r="BB15" s="607" t="s">
        <v>8142</v>
      </c>
      <c r="BC15" s="607" t="s">
        <v>8143</v>
      </c>
      <c r="BD15" s="607" t="s">
        <v>8144</v>
      </c>
      <c r="BE15" s="607" t="s">
        <v>8145</v>
      </c>
      <c r="BF15" s="1944" t="s">
        <v>8146</v>
      </c>
      <c r="BG15" s="1944" t="s">
        <v>8147</v>
      </c>
      <c r="BH15" s="1944" t="s">
        <v>8148</v>
      </c>
      <c r="BI15" s="1944" t="s">
        <v>8149</v>
      </c>
      <c r="BJ15" s="959"/>
      <c r="BK15" s="961"/>
      <c r="BL15" s="961"/>
      <c r="BM15" s="961"/>
      <c r="BN15" s="961"/>
      <c r="BO15" s="962"/>
      <c r="BP15" s="957" t="s">
        <v>8150</v>
      </c>
      <c r="BQ15" s="957" t="s">
        <v>8151</v>
      </c>
      <c r="BR15" s="958" t="s">
        <v>8152</v>
      </c>
    </row>
    <row r="16" spans="1:70" s="171" customFormat="1" ht="15.75" customHeight="1">
      <c r="B16" s="952" t="s">
        <v>8153</v>
      </c>
      <c r="C16" s="313" t="s">
        <v>6110</v>
      </c>
      <c r="D16" s="248" t="s">
        <v>677</v>
      </c>
      <c r="E16" s="248">
        <v>3</v>
      </c>
      <c r="F16" s="624"/>
      <c r="G16" s="624"/>
      <c r="H16" s="624"/>
      <c r="I16" s="624"/>
      <c r="J16" s="624"/>
      <c r="K16" s="1959">
        <f t="shared" si="3"/>
        <v>0</v>
      </c>
      <c r="L16" s="624"/>
      <c r="M16" s="624"/>
      <c r="N16" s="1944">
        <f t="shared" si="0"/>
        <v>0</v>
      </c>
      <c r="O16" s="1944">
        <f t="shared" si="4"/>
        <v>0</v>
      </c>
      <c r="P16" s="1428"/>
      <c r="Q16" s="1430"/>
      <c r="R16" s="1430"/>
      <c r="S16" s="1430"/>
      <c r="T16" s="1430"/>
      <c r="U16" s="1431"/>
      <c r="V16" s="1430"/>
      <c r="W16" s="1430"/>
      <c r="X16" s="1432"/>
      <c r="Y16" s="214"/>
      <c r="Z16" s="956" t="s">
        <v>8154</v>
      </c>
      <c r="AB16" s="253"/>
      <c r="AD16" s="942"/>
      <c r="AE16" s="246" t="str">
        <f t="shared" si="1"/>
        <v>Please complete all cells in row</v>
      </c>
      <c r="AF16" s="726"/>
      <c r="AG16" s="247">
        <f t="shared" ref="AG16:AJ17" si="10" xml:space="preserve"> IF( ISNUMBER(F16), 0, 1 )</f>
        <v>1</v>
      </c>
      <c r="AH16" s="247">
        <f t="shared" si="10"/>
        <v>1</v>
      </c>
      <c r="AI16" s="247">
        <f t="shared" si="10"/>
        <v>1</v>
      </c>
      <c r="AJ16" s="247">
        <f t="shared" si="10"/>
        <v>1</v>
      </c>
      <c r="AK16" s="247">
        <f xml:space="preserve"> IF( ISNUMBER(M16), 0, 1 )</f>
        <v>1</v>
      </c>
      <c r="AL16" s="232"/>
      <c r="AM16" s="232"/>
      <c r="AN16" s="232"/>
      <c r="AO16" s="232"/>
      <c r="AP16" s="232"/>
      <c r="AQ16" s="232"/>
      <c r="AR16" s="232"/>
      <c r="AS16" s="232"/>
      <c r="AT16" s="232"/>
      <c r="AU16" s="232"/>
      <c r="AV16" s="726"/>
      <c r="AX16" s="952" t="s">
        <v>8153</v>
      </c>
      <c r="AY16" s="313" t="s">
        <v>6110</v>
      </c>
      <c r="AZ16" s="624" t="s">
        <v>8155</v>
      </c>
      <c r="BA16" s="624" t="s">
        <v>8156</v>
      </c>
      <c r="BB16" s="624" t="s">
        <v>8157</v>
      </c>
      <c r="BC16" s="624" t="s">
        <v>8158</v>
      </c>
      <c r="BD16" s="624" t="s">
        <v>8159</v>
      </c>
      <c r="BE16" s="607" t="s">
        <v>8160</v>
      </c>
      <c r="BF16" s="624" t="s">
        <v>8161</v>
      </c>
      <c r="BG16" s="624" t="s">
        <v>8162</v>
      </c>
      <c r="BH16" s="1944" t="s">
        <v>8163</v>
      </c>
      <c r="BI16" s="1944" t="s">
        <v>8164</v>
      </c>
      <c r="BJ16" s="959"/>
      <c r="BK16" s="961"/>
      <c r="BL16" s="961"/>
      <c r="BM16" s="961"/>
      <c r="BN16" s="961"/>
      <c r="BO16" s="962"/>
      <c r="BP16" s="961"/>
      <c r="BQ16" s="961"/>
      <c r="BR16" s="963"/>
    </row>
    <row r="17" spans="1:70" ht="15.75" customHeight="1">
      <c r="A17" s="171"/>
      <c r="B17" s="952" t="s">
        <v>8153</v>
      </c>
      <c r="C17" s="313" t="s">
        <v>6125</v>
      </c>
      <c r="D17" s="248" t="s">
        <v>677</v>
      </c>
      <c r="E17" s="248">
        <v>3</v>
      </c>
      <c r="F17" s="624"/>
      <c r="G17" s="624"/>
      <c r="H17" s="624"/>
      <c r="I17" s="624"/>
      <c r="J17" s="624"/>
      <c r="K17" s="1959">
        <f t="shared" si="3"/>
        <v>0</v>
      </c>
      <c r="L17" s="624"/>
      <c r="M17" s="624"/>
      <c r="N17" s="1944">
        <f t="shared" si="0"/>
        <v>0</v>
      </c>
      <c r="O17" s="1944">
        <f t="shared" si="4"/>
        <v>0</v>
      </c>
      <c r="P17" s="1433"/>
      <c r="Q17" s="1433"/>
      <c r="R17" s="1433"/>
      <c r="S17" s="1433"/>
      <c r="T17" s="1433"/>
      <c r="U17" s="1431"/>
      <c r="V17" s="1433"/>
      <c r="W17" s="1433"/>
      <c r="X17" s="1432"/>
      <c r="Y17" s="214"/>
      <c r="Z17" s="956" t="s">
        <v>8165</v>
      </c>
      <c r="AA17" s="171"/>
      <c r="AB17" s="253"/>
      <c r="AC17" s="171"/>
      <c r="AD17" s="304"/>
      <c r="AE17" s="246" t="str">
        <f t="shared" si="1"/>
        <v>Please complete all cells in row</v>
      </c>
      <c r="AF17" s="322"/>
      <c r="AG17" s="247">
        <f t="shared" si="10"/>
        <v>1</v>
      </c>
      <c r="AH17" s="247">
        <f t="shared" si="10"/>
        <v>1</v>
      </c>
      <c r="AI17" s="247">
        <f t="shared" si="10"/>
        <v>1</v>
      </c>
      <c r="AJ17" s="247">
        <f t="shared" si="10"/>
        <v>1</v>
      </c>
      <c r="AK17" s="247">
        <f xml:space="preserve"> IF( ISNUMBER(M17), 0, 1 )</f>
        <v>1</v>
      </c>
      <c r="AL17" s="232"/>
      <c r="AM17" s="232"/>
      <c r="AN17" s="232"/>
      <c r="AO17" s="232"/>
      <c r="AP17" s="232"/>
      <c r="AQ17" s="232"/>
      <c r="AR17" s="232"/>
      <c r="AS17" s="232"/>
      <c r="AT17" s="232"/>
      <c r="AU17" s="232"/>
      <c r="AV17" s="322"/>
      <c r="AX17" s="952" t="s">
        <v>8153</v>
      </c>
      <c r="AY17" s="313" t="s">
        <v>6125</v>
      </c>
      <c r="AZ17" s="624" t="s">
        <v>8166</v>
      </c>
      <c r="BA17" s="624" t="s">
        <v>8167</v>
      </c>
      <c r="BB17" s="624" t="s">
        <v>8168</v>
      </c>
      <c r="BC17" s="624" t="s">
        <v>8169</v>
      </c>
      <c r="BD17" s="624" t="s">
        <v>8170</v>
      </c>
      <c r="BE17" s="607" t="s">
        <v>8171</v>
      </c>
      <c r="BF17" s="624" t="s">
        <v>8172</v>
      </c>
      <c r="BG17" s="624" t="s">
        <v>8173</v>
      </c>
      <c r="BH17" s="1944" t="s">
        <v>8174</v>
      </c>
      <c r="BI17" s="1944" t="s">
        <v>8175</v>
      </c>
      <c r="BJ17" s="964"/>
      <c r="BK17" s="964"/>
      <c r="BL17" s="964"/>
      <c r="BM17" s="964"/>
      <c r="BN17" s="964"/>
      <c r="BO17" s="962"/>
      <c r="BP17" s="964"/>
      <c r="BQ17" s="964"/>
      <c r="BR17" s="963"/>
    </row>
    <row r="18" spans="1:70" ht="15.75" customHeight="1">
      <c r="A18" s="171"/>
      <c r="B18" s="952" t="s">
        <v>8153</v>
      </c>
      <c r="C18" s="313" t="s">
        <v>6140</v>
      </c>
      <c r="D18" s="248" t="s">
        <v>677</v>
      </c>
      <c r="E18" s="248">
        <v>3</v>
      </c>
      <c r="F18" s="1370">
        <f>IFERROR(SUM(F16:F17), 0)</f>
        <v>0</v>
      </c>
      <c r="G18" s="1370">
        <f t="shared" ref="G18:I18" si="11">IFERROR(SUM(G16:G17), 0)</f>
        <v>0</v>
      </c>
      <c r="H18" s="1370">
        <f t="shared" si="11"/>
        <v>0</v>
      </c>
      <c r="I18" s="1370">
        <f t="shared" si="11"/>
        <v>0</v>
      </c>
      <c r="J18" s="1370">
        <f>IFERROR(SUM(J16:J17), 0)</f>
        <v>0</v>
      </c>
      <c r="K18" s="1959">
        <f t="shared" si="3"/>
        <v>0</v>
      </c>
      <c r="L18" s="1944">
        <f t="shared" ref="L18:M18" si="12">IFERROR(SUM(L16:L17), 0)</f>
        <v>0</v>
      </c>
      <c r="M18" s="1944">
        <f t="shared" si="12"/>
        <v>0</v>
      </c>
      <c r="N18" s="1944">
        <f t="shared" si="0"/>
        <v>0</v>
      </c>
      <c r="O18" s="1944">
        <f t="shared" si="4"/>
        <v>0</v>
      </c>
      <c r="P18" s="1428"/>
      <c r="Q18" s="1433"/>
      <c r="R18" s="1433"/>
      <c r="S18" s="1433"/>
      <c r="T18" s="1433"/>
      <c r="U18" s="1431"/>
      <c r="V18" s="624"/>
      <c r="W18" s="624"/>
      <c r="X18" s="625"/>
      <c r="Y18" s="214"/>
      <c r="Z18" s="956" t="s">
        <v>8176</v>
      </c>
      <c r="AA18" s="171"/>
      <c r="AB18" s="253"/>
      <c r="AC18" s="171"/>
      <c r="AD18" s="304"/>
      <c r="AE18" s="246" t="str">
        <f t="shared" si="1"/>
        <v>Please complete all cells in row</v>
      </c>
      <c r="AF18" s="726"/>
      <c r="AG18" s="232"/>
      <c r="AH18" s="232"/>
      <c r="AI18" s="232"/>
      <c r="AJ18" s="232"/>
      <c r="AK18" s="232"/>
      <c r="AL18" s="232"/>
      <c r="AM18" s="232"/>
      <c r="AN18" s="232"/>
      <c r="AO18" s="232"/>
      <c r="AP18" s="232"/>
      <c r="AQ18" s="232"/>
      <c r="AR18" s="232"/>
      <c r="AS18" s="247">
        <f t="shared" ref="AS18:AU18" si="13" xml:space="preserve"> IF( ISNUMBER(V18), 0, 1 )</f>
        <v>1</v>
      </c>
      <c r="AT18" s="247">
        <f t="shared" si="13"/>
        <v>1</v>
      </c>
      <c r="AU18" s="247">
        <f t="shared" si="13"/>
        <v>1</v>
      </c>
      <c r="AV18" s="322"/>
      <c r="AX18" s="952" t="s">
        <v>8153</v>
      </c>
      <c r="AY18" s="313" t="s">
        <v>6140</v>
      </c>
      <c r="AZ18" s="607" t="s">
        <v>8177</v>
      </c>
      <c r="BA18" s="607" t="s">
        <v>8178</v>
      </c>
      <c r="BB18" s="607" t="s">
        <v>8179</v>
      </c>
      <c r="BC18" s="607" t="s">
        <v>8180</v>
      </c>
      <c r="BD18" s="607" t="s">
        <v>8181</v>
      </c>
      <c r="BE18" s="607" t="s">
        <v>8182</v>
      </c>
      <c r="BF18" s="1944" t="s">
        <v>8183</v>
      </c>
      <c r="BG18" s="1944" t="s">
        <v>8184</v>
      </c>
      <c r="BH18" s="1944" t="s">
        <v>8185</v>
      </c>
      <c r="BI18" s="1944" t="s">
        <v>8186</v>
      </c>
      <c r="BJ18" s="959"/>
      <c r="BK18" s="964"/>
      <c r="BL18" s="964"/>
      <c r="BM18" s="964"/>
      <c r="BN18" s="964"/>
      <c r="BO18" s="962"/>
      <c r="BP18" s="957" t="s">
        <v>8187</v>
      </c>
      <c r="BQ18" s="957" t="s">
        <v>8188</v>
      </c>
      <c r="BR18" s="958" t="s">
        <v>8189</v>
      </c>
    </row>
    <row r="19" spans="1:70" ht="15.75" customHeight="1">
      <c r="A19" s="171"/>
      <c r="B19" s="952" t="s">
        <v>8190</v>
      </c>
      <c r="C19" s="313" t="s">
        <v>6110</v>
      </c>
      <c r="D19" s="248" t="s">
        <v>677</v>
      </c>
      <c r="E19" s="248">
        <v>3</v>
      </c>
      <c r="F19" s="624"/>
      <c r="G19" s="624"/>
      <c r="H19" s="624"/>
      <c r="I19" s="624"/>
      <c r="J19" s="624"/>
      <c r="K19" s="1959">
        <f t="shared" si="3"/>
        <v>0</v>
      </c>
      <c r="L19" s="624"/>
      <c r="M19" s="624"/>
      <c r="N19" s="1944">
        <f t="shared" si="0"/>
        <v>0</v>
      </c>
      <c r="O19" s="1944">
        <f t="shared" si="4"/>
        <v>0</v>
      </c>
      <c r="P19" s="1428"/>
      <c r="Q19" s="1433"/>
      <c r="R19" s="1433"/>
      <c r="S19" s="1433"/>
      <c r="T19" s="1433"/>
      <c r="U19" s="1431"/>
      <c r="V19" s="1433"/>
      <c r="W19" s="1433"/>
      <c r="X19" s="1432"/>
      <c r="Y19" s="214"/>
      <c r="Z19" s="956" t="s">
        <v>8191</v>
      </c>
      <c r="AA19" s="171"/>
      <c r="AB19" s="253"/>
      <c r="AC19" s="171"/>
      <c r="AD19" s="304"/>
      <c r="AE19" s="246" t="str">
        <f t="shared" si="1"/>
        <v>Please complete all cells in row</v>
      </c>
      <c r="AF19" s="322"/>
      <c r="AG19" s="247">
        <f t="shared" ref="AG19:AJ20" si="14" xml:space="preserve"> IF( ISNUMBER(F19), 0, 1 )</f>
        <v>1</v>
      </c>
      <c r="AH19" s="247">
        <f t="shared" si="14"/>
        <v>1</v>
      </c>
      <c r="AI19" s="247">
        <f t="shared" si="14"/>
        <v>1</v>
      </c>
      <c r="AJ19" s="247">
        <f t="shared" si="14"/>
        <v>1</v>
      </c>
      <c r="AK19" s="247">
        <f xml:space="preserve"> IF( ISNUMBER(M19), 0, 1 )</f>
        <v>1</v>
      </c>
      <c r="AL19" s="232"/>
      <c r="AM19" s="232"/>
      <c r="AN19" s="232"/>
      <c r="AO19" s="232"/>
      <c r="AP19" s="232"/>
      <c r="AQ19" s="232"/>
      <c r="AR19" s="232"/>
      <c r="AS19" s="232"/>
      <c r="AT19" s="232"/>
      <c r="AU19" s="232"/>
      <c r="AV19" s="322"/>
      <c r="AX19" s="952" t="s">
        <v>8190</v>
      </c>
      <c r="AY19" s="313" t="s">
        <v>6110</v>
      </c>
      <c r="AZ19" s="624" t="s">
        <v>8192</v>
      </c>
      <c r="BA19" s="624" t="s">
        <v>8193</v>
      </c>
      <c r="BB19" s="624" t="s">
        <v>8194</v>
      </c>
      <c r="BC19" s="624" t="s">
        <v>8195</v>
      </c>
      <c r="BD19" s="624" t="s">
        <v>8196</v>
      </c>
      <c r="BE19" s="607" t="s">
        <v>8197</v>
      </c>
      <c r="BF19" s="624" t="s">
        <v>8198</v>
      </c>
      <c r="BG19" s="624" t="s">
        <v>8199</v>
      </c>
      <c r="BH19" s="1944" t="s">
        <v>8200</v>
      </c>
      <c r="BI19" s="1944" t="s">
        <v>8201</v>
      </c>
      <c r="BJ19" s="959"/>
      <c r="BK19" s="964"/>
      <c r="BL19" s="964"/>
      <c r="BM19" s="964"/>
      <c r="BN19" s="964"/>
      <c r="BO19" s="962"/>
      <c r="BP19" s="964"/>
      <c r="BQ19" s="964"/>
      <c r="BR19" s="963"/>
    </row>
    <row r="20" spans="1:70" ht="15.75" customHeight="1">
      <c r="A20" s="171"/>
      <c r="B20" s="952" t="s">
        <v>8190</v>
      </c>
      <c r="C20" s="313" t="s">
        <v>6125</v>
      </c>
      <c r="D20" s="248" t="s">
        <v>677</v>
      </c>
      <c r="E20" s="248">
        <v>3</v>
      </c>
      <c r="F20" s="624"/>
      <c r="G20" s="624"/>
      <c r="H20" s="624"/>
      <c r="I20" s="624"/>
      <c r="J20" s="624"/>
      <c r="K20" s="1959">
        <f t="shared" si="3"/>
        <v>0</v>
      </c>
      <c r="L20" s="624"/>
      <c r="M20" s="624"/>
      <c r="N20" s="1944">
        <f t="shared" si="0"/>
        <v>0</v>
      </c>
      <c r="O20" s="1944">
        <f t="shared" si="4"/>
        <v>0</v>
      </c>
      <c r="P20" s="1428"/>
      <c r="Q20" s="1433"/>
      <c r="R20" s="1433"/>
      <c r="S20" s="1433"/>
      <c r="T20" s="1433"/>
      <c r="U20" s="1431"/>
      <c r="V20" s="1433"/>
      <c r="W20" s="1433"/>
      <c r="X20" s="1432"/>
      <c r="Y20" s="214"/>
      <c r="Z20" s="956" t="s">
        <v>8202</v>
      </c>
      <c r="AA20" s="171"/>
      <c r="AB20" s="253"/>
      <c r="AC20" s="171"/>
      <c r="AD20" s="304"/>
      <c r="AE20" s="246" t="str">
        <f t="shared" si="1"/>
        <v>Please complete all cells in row</v>
      </c>
      <c r="AF20" s="322"/>
      <c r="AG20" s="247">
        <f t="shared" si="14"/>
        <v>1</v>
      </c>
      <c r="AH20" s="247">
        <f t="shared" si="14"/>
        <v>1</v>
      </c>
      <c r="AI20" s="247">
        <f t="shared" si="14"/>
        <v>1</v>
      </c>
      <c r="AJ20" s="247">
        <f t="shared" si="14"/>
        <v>1</v>
      </c>
      <c r="AK20" s="247">
        <f xml:space="preserve"> IF( ISNUMBER(M20), 0, 1 )</f>
        <v>1</v>
      </c>
      <c r="AL20" s="232"/>
      <c r="AM20" s="232"/>
      <c r="AN20" s="232"/>
      <c r="AO20" s="232"/>
      <c r="AP20" s="232"/>
      <c r="AQ20" s="232"/>
      <c r="AR20" s="232"/>
      <c r="AS20" s="232"/>
      <c r="AT20" s="232"/>
      <c r="AU20" s="232"/>
      <c r="AV20" s="322"/>
      <c r="AX20" s="952" t="s">
        <v>8190</v>
      </c>
      <c r="AY20" s="313" t="s">
        <v>6125</v>
      </c>
      <c r="AZ20" s="624" t="s">
        <v>8203</v>
      </c>
      <c r="BA20" s="624" t="s">
        <v>8204</v>
      </c>
      <c r="BB20" s="624" t="s">
        <v>8205</v>
      </c>
      <c r="BC20" s="624" t="s">
        <v>8206</v>
      </c>
      <c r="BD20" s="624" t="s">
        <v>8207</v>
      </c>
      <c r="BE20" s="607" t="s">
        <v>8208</v>
      </c>
      <c r="BF20" s="624" t="s">
        <v>8209</v>
      </c>
      <c r="BG20" s="624" t="s">
        <v>8210</v>
      </c>
      <c r="BH20" s="1944" t="s">
        <v>8211</v>
      </c>
      <c r="BI20" s="1944" t="s">
        <v>8212</v>
      </c>
      <c r="BJ20" s="959"/>
      <c r="BK20" s="964"/>
      <c r="BL20" s="964"/>
      <c r="BM20" s="964"/>
      <c r="BN20" s="964"/>
      <c r="BO20" s="962"/>
      <c r="BP20" s="964"/>
      <c r="BQ20" s="964"/>
      <c r="BR20" s="963"/>
    </row>
    <row r="21" spans="1:70" ht="15.75" customHeight="1">
      <c r="A21" s="171"/>
      <c r="B21" s="952" t="s">
        <v>8190</v>
      </c>
      <c r="C21" s="313" t="s">
        <v>6140</v>
      </c>
      <c r="D21" s="248" t="s">
        <v>677</v>
      </c>
      <c r="E21" s="248">
        <v>3</v>
      </c>
      <c r="F21" s="1370">
        <f>IFERROR(SUM(F19:F20), 0)</f>
        <v>0</v>
      </c>
      <c r="G21" s="1370">
        <f>IFERROR(SUM(G19:G20), 0)</f>
        <v>0</v>
      </c>
      <c r="H21" s="1370">
        <f>IFERROR(SUM(H19:H20), 0)</f>
        <v>0</v>
      </c>
      <c r="I21" s="1370">
        <f>IFERROR(SUM(I19:I20), 0)</f>
        <v>0</v>
      </c>
      <c r="J21" s="1370">
        <f>IFERROR(SUM(J19:J20), 0)</f>
        <v>0</v>
      </c>
      <c r="K21" s="1959">
        <f t="shared" si="3"/>
        <v>0</v>
      </c>
      <c r="L21" s="1944">
        <f t="shared" ref="L21:M21" si="15">IFERROR(SUM(L19:L20), 0)</f>
        <v>0</v>
      </c>
      <c r="M21" s="1944">
        <f t="shared" si="15"/>
        <v>0</v>
      </c>
      <c r="N21" s="1944">
        <f t="shared" si="0"/>
        <v>0</v>
      </c>
      <c r="O21" s="1944">
        <f t="shared" si="4"/>
        <v>0</v>
      </c>
      <c r="P21" s="1428"/>
      <c r="Q21" s="1428"/>
      <c r="R21" s="1428"/>
      <c r="S21" s="1428"/>
      <c r="T21" s="1428"/>
      <c r="U21" s="1428"/>
      <c r="V21" s="624"/>
      <c r="W21" s="624"/>
      <c r="X21" s="625"/>
      <c r="Y21" s="214"/>
      <c r="Z21" s="956" t="s">
        <v>8213</v>
      </c>
      <c r="AA21" s="171"/>
      <c r="AB21" s="253"/>
      <c r="AC21" s="171"/>
      <c r="AD21" s="304"/>
      <c r="AE21" s="246" t="str">
        <f t="shared" si="1"/>
        <v>Please complete all cells in row</v>
      </c>
      <c r="AF21" s="726"/>
      <c r="AG21" s="232"/>
      <c r="AH21" s="232"/>
      <c r="AI21" s="232"/>
      <c r="AJ21" s="232"/>
      <c r="AK21" s="232"/>
      <c r="AL21" s="232"/>
      <c r="AM21" s="232"/>
      <c r="AN21" s="232"/>
      <c r="AO21" s="232"/>
      <c r="AP21" s="232"/>
      <c r="AQ21" s="232"/>
      <c r="AR21" s="232"/>
      <c r="AS21" s="247">
        <f t="shared" ref="AS21:AU21" si="16" xml:space="preserve"> IF( ISNUMBER(V21), 0, 1 )</f>
        <v>1</v>
      </c>
      <c r="AT21" s="247">
        <f t="shared" si="16"/>
        <v>1</v>
      </c>
      <c r="AU21" s="247">
        <f t="shared" si="16"/>
        <v>1</v>
      </c>
      <c r="AV21" s="322"/>
      <c r="AX21" s="952" t="s">
        <v>8190</v>
      </c>
      <c r="AY21" s="313" t="s">
        <v>6140</v>
      </c>
      <c r="AZ21" s="607" t="s">
        <v>8214</v>
      </c>
      <c r="BA21" s="607" t="s">
        <v>8215</v>
      </c>
      <c r="BB21" s="607" t="s">
        <v>8216</v>
      </c>
      <c r="BC21" s="607" t="s">
        <v>8217</v>
      </c>
      <c r="BD21" s="607" t="s">
        <v>8218</v>
      </c>
      <c r="BE21" s="607" t="s">
        <v>8219</v>
      </c>
      <c r="BF21" s="1944" t="s">
        <v>8220</v>
      </c>
      <c r="BG21" s="1944" t="s">
        <v>8221</v>
      </c>
      <c r="BH21" s="1944" t="s">
        <v>8222</v>
      </c>
      <c r="BI21" s="1944" t="s">
        <v>8223</v>
      </c>
      <c r="BJ21" s="959"/>
      <c r="BK21" s="959"/>
      <c r="BL21" s="959"/>
      <c r="BM21" s="959"/>
      <c r="BN21" s="959"/>
      <c r="BO21" s="959"/>
      <c r="BP21" s="957" t="s">
        <v>8224</v>
      </c>
      <c r="BQ21" s="957" t="s">
        <v>8225</v>
      </c>
      <c r="BR21" s="958" t="s">
        <v>8226</v>
      </c>
    </row>
    <row r="22" spans="1:70" ht="15.75" customHeight="1">
      <c r="A22" s="171"/>
      <c r="B22" s="952" t="s">
        <v>8227</v>
      </c>
      <c r="C22" s="313" t="s">
        <v>6110</v>
      </c>
      <c r="D22" s="248" t="s">
        <v>677</v>
      </c>
      <c r="E22" s="248">
        <v>3</v>
      </c>
      <c r="F22" s="624"/>
      <c r="G22" s="624"/>
      <c r="H22" s="624"/>
      <c r="I22" s="624"/>
      <c r="J22" s="624"/>
      <c r="K22" s="1959">
        <f t="shared" si="3"/>
        <v>0</v>
      </c>
      <c r="L22" s="624"/>
      <c r="M22" s="624"/>
      <c r="N22" s="1944">
        <f t="shared" si="0"/>
        <v>0</v>
      </c>
      <c r="O22" s="1944">
        <f t="shared" si="4"/>
        <v>0</v>
      </c>
      <c r="P22" s="1428"/>
      <c r="Q22" s="1428"/>
      <c r="R22" s="1428"/>
      <c r="S22" s="1428"/>
      <c r="T22" s="1428"/>
      <c r="U22" s="1428"/>
      <c r="V22" s="1428"/>
      <c r="W22" s="1428"/>
      <c r="X22" s="1429"/>
      <c r="Y22" s="214"/>
      <c r="Z22" s="956" t="s">
        <v>8228</v>
      </c>
      <c r="AA22" s="171"/>
      <c r="AB22" s="253"/>
      <c r="AC22" s="171"/>
      <c r="AD22" s="304"/>
      <c r="AE22" s="246" t="str">
        <f t="shared" si="1"/>
        <v>Please complete all cells in row</v>
      </c>
      <c r="AF22" s="322"/>
      <c r="AG22" s="247">
        <f t="shared" ref="AG22:AJ23" si="17" xml:space="preserve"> IF( ISNUMBER(F22), 0, 1 )</f>
        <v>1</v>
      </c>
      <c r="AH22" s="247">
        <f t="shared" si="17"/>
        <v>1</v>
      </c>
      <c r="AI22" s="247">
        <f t="shared" si="17"/>
        <v>1</v>
      </c>
      <c r="AJ22" s="247">
        <f t="shared" si="17"/>
        <v>1</v>
      </c>
      <c r="AK22" s="247">
        <f xml:space="preserve"> IF( ISNUMBER(M22), 0, 1 )</f>
        <v>1</v>
      </c>
      <c r="AL22" s="232"/>
      <c r="AM22" s="232"/>
      <c r="AN22" s="232"/>
      <c r="AO22" s="232"/>
      <c r="AP22" s="232"/>
      <c r="AQ22" s="232"/>
      <c r="AR22" s="232"/>
      <c r="AS22" s="232"/>
      <c r="AT22" s="232"/>
      <c r="AU22" s="232"/>
      <c r="AV22" s="322"/>
      <c r="AX22" s="952" t="s">
        <v>8229</v>
      </c>
      <c r="AY22" s="313" t="s">
        <v>6110</v>
      </c>
      <c r="AZ22" s="624" t="s">
        <v>8230</v>
      </c>
      <c r="BA22" s="624" t="s">
        <v>8231</v>
      </c>
      <c r="BB22" s="624" t="s">
        <v>8232</v>
      </c>
      <c r="BC22" s="624" t="s">
        <v>8233</v>
      </c>
      <c r="BD22" s="624" t="s">
        <v>8234</v>
      </c>
      <c r="BE22" s="607" t="s">
        <v>8235</v>
      </c>
      <c r="BF22" s="624" t="s">
        <v>8236</v>
      </c>
      <c r="BG22" s="624" t="s">
        <v>8237</v>
      </c>
      <c r="BH22" s="1944" t="s">
        <v>8238</v>
      </c>
      <c r="BI22" s="1944" t="s">
        <v>8239</v>
      </c>
      <c r="BJ22" s="959"/>
      <c r="BK22" s="959"/>
      <c r="BL22" s="959"/>
      <c r="BM22" s="959"/>
      <c r="BN22" s="959"/>
      <c r="BO22" s="959"/>
      <c r="BP22" s="959"/>
      <c r="BQ22" s="959"/>
      <c r="BR22" s="960"/>
    </row>
    <row r="23" spans="1:70" ht="15.75" customHeight="1">
      <c r="A23" s="171"/>
      <c r="B23" s="952" t="s">
        <v>8227</v>
      </c>
      <c r="C23" s="313" t="s">
        <v>6125</v>
      </c>
      <c r="D23" s="248" t="s">
        <v>677</v>
      </c>
      <c r="E23" s="248">
        <v>3</v>
      </c>
      <c r="F23" s="624"/>
      <c r="G23" s="624"/>
      <c r="H23" s="624"/>
      <c r="I23" s="624"/>
      <c r="J23" s="624"/>
      <c r="K23" s="1959">
        <f t="shared" si="3"/>
        <v>0</v>
      </c>
      <c r="L23" s="624"/>
      <c r="M23" s="624"/>
      <c r="N23" s="1944">
        <f t="shared" si="0"/>
        <v>0</v>
      </c>
      <c r="O23" s="1944">
        <f t="shared" si="4"/>
        <v>0</v>
      </c>
      <c r="P23" s="1428"/>
      <c r="Q23" s="1433"/>
      <c r="R23" s="1433"/>
      <c r="S23" s="1433"/>
      <c r="T23" s="1433"/>
      <c r="U23" s="1431"/>
      <c r="V23" s="1433"/>
      <c r="W23" s="1433"/>
      <c r="X23" s="1432"/>
      <c r="Y23" s="214"/>
      <c r="Z23" s="956" t="s">
        <v>8240</v>
      </c>
      <c r="AA23" s="171"/>
      <c r="AB23" s="253"/>
      <c r="AC23" s="171"/>
      <c r="AD23" s="304"/>
      <c r="AE23" s="246" t="str">
        <f t="shared" si="1"/>
        <v>Please complete all cells in row</v>
      </c>
      <c r="AF23" s="322"/>
      <c r="AG23" s="247">
        <f t="shared" si="17"/>
        <v>1</v>
      </c>
      <c r="AH23" s="247">
        <f t="shared" si="17"/>
        <v>1</v>
      </c>
      <c r="AI23" s="247">
        <f t="shared" si="17"/>
        <v>1</v>
      </c>
      <c r="AJ23" s="247">
        <f t="shared" si="17"/>
        <v>1</v>
      </c>
      <c r="AK23" s="247">
        <f xml:space="preserve"> IF( ISNUMBER(M23), 0, 1 )</f>
        <v>1</v>
      </c>
      <c r="AL23" s="232"/>
      <c r="AM23" s="232"/>
      <c r="AN23" s="232"/>
      <c r="AO23" s="232"/>
      <c r="AP23" s="232"/>
      <c r="AQ23" s="232"/>
      <c r="AR23" s="232"/>
      <c r="AS23" s="232"/>
      <c r="AT23" s="232"/>
      <c r="AU23" s="232"/>
      <c r="AV23" s="322"/>
      <c r="AX23" s="952" t="s">
        <v>8229</v>
      </c>
      <c r="AY23" s="313" t="s">
        <v>6125</v>
      </c>
      <c r="AZ23" s="624" t="s">
        <v>8241</v>
      </c>
      <c r="BA23" s="624" t="s">
        <v>8242</v>
      </c>
      <c r="BB23" s="624" t="s">
        <v>8243</v>
      </c>
      <c r="BC23" s="624" t="s">
        <v>8244</v>
      </c>
      <c r="BD23" s="624" t="s">
        <v>8245</v>
      </c>
      <c r="BE23" s="607" t="s">
        <v>8246</v>
      </c>
      <c r="BF23" s="624" t="s">
        <v>8247</v>
      </c>
      <c r="BG23" s="624" t="s">
        <v>8248</v>
      </c>
      <c r="BH23" s="1944" t="s">
        <v>8249</v>
      </c>
      <c r="BI23" s="1944" t="s">
        <v>8250</v>
      </c>
      <c r="BJ23" s="959"/>
      <c r="BK23" s="964"/>
      <c r="BL23" s="964"/>
      <c r="BM23" s="964"/>
      <c r="BN23" s="964"/>
      <c r="BO23" s="962"/>
      <c r="BP23" s="964"/>
      <c r="BQ23" s="964"/>
      <c r="BR23" s="963"/>
    </row>
    <row r="24" spans="1:70" ht="15.75" customHeight="1">
      <c r="A24" s="171"/>
      <c r="B24" s="952" t="s">
        <v>8227</v>
      </c>
      <c r="C24" s="313" t="s">
        <v>6140</v>
      </c>
      <c r="D24" s="248" t="s">
        <v>677</v>
      </c>
      <c r="E24" s="248">
        <v>3</v>
      </c>
      <c r="F24" s="1370">
        <f>IFERROR(SUM(F22:F23), 0)</f>
        <v>0</v>
      </c>
      <c r="G24" s="1370">
        <f>IFERROR(SUM(G22:G23), 0)</f>
        <v>0</v>
      </c>
      <c r="H24" s="1370">
        <f>IFERROR(SUM(H22:H23), 0)</f>
        <v>0</v>
      </c>
      <c r="I24" s="1370">
        <f>IFERROR(SUM(I22:I23), 0)</f>
        <v>0</v>
      </c>
      <c r="J24" s="1370">
        <f>IFERROR(SUM(J22:J23), 0)</f>
        <v>0</v>
      </c>
      <c r="K24" s="1959">
        <f t="shared" si="3"/>
        <v>0</v>
      </c>
      <c r="L24" s="1944">
        <f t="shared" ref="L24:M24" si="18">IFERROR(SUM(L22:L23), 0)</f>
        <v>0</v>
      </c>
      <c r="M24" s="1944">
        <f t="shared" si="18"/>
        <v>0</v>
      </c>
      <c r="N24" s="1944">
        <f t="shared" si="0"/>
        <v>0</v>
      </c>
      <c r="O24" s="1944">
        <f t="shared" si="4"/>
        <v>0</v>
      </c>
      <c r="P24" s="1428"/>
      <c r="Q24" s="1433"/>
      <c r="R24" s="1433"/>
      <c r="S24" s="1433"/>
      <c r="T24" s="1433"/>
      <c r="U24" s="1431"/>
      <c r="V24" s="624"/>
      <c r="W24" s="624"/>
      <c r="X24" s="625"/>
      <c r="Y24" s="214"/>
      <c r="Z24" s="956" t="s">
        <v>8251</v>
      </c>
      <c r="AA24" s="171"/>
      <c r="AB24" s="253"/>
      <c r="AC24" s="171"/>
      <c r="AD24" s="304"/>
      <c r="AE24" s="246" t="str">
        <f t="shared" si="1"/>
        <v>Please complete all cells in row</v>
      </c>
      <c r="AF24" s="726"/>
      <c r="AG24" s="232"/>
      <c r="AH24" s="232"/>
      <c r="AI24" s="232"/>
      <c r="AJ24" s="232"/>
      <c r="AK24" s="232"/>
      <c r="AL24" s="232"/>
      <c r="AM24" s="232"/>
      <c r="AN24" s="232"/>
      <c r="AO24" s="232"/>
      <c r="AP24" s="232"/>
      <c r="AQ24" s="232"/>
      <c r="AR24" s="232"/>
      <c r="AS24" s="247">
        <f t="shared" ref="AS24:AU24" si="19" xml:space="preserve"> IF( ISNUMBER(V24), 0, 1 )</f>
        <v>1</v>
      </c>
      <c r="AT24" s="247">
        <f t="shared" si="19"/>
        <v>1</v>
      </c>
      <c r="AU24" s="247">
        <f t="shared" si="19"/>
        <v>1</v>
      </c>
      <c r="AV24" s="322"/>
      <c r="AX24" s="952" t="s">
        <v>8229</v>
      </c>
      <c r="AY24" s="313" t="s">
        <v>6140</v>
      </c>
      <c r="AZ24" s="607" t="s">
        <v>8252</v>
      </c>
      <c r="BA24" s="607" t="s">
        <v>8253</v>
      </c>
      <c r="BB24" s="607" t="s">
        <v>8254</v>
      </c>
      <c r="BC24" s="607" t="s">
        <v>8255</v>
      </c>
      <c r="BD24" s="607" t="s">
        <v>8256</v>
      </c>
      <c r="BE24" s="607" t="s">
        <v>8257</v>
      </c>
      <c r="BF24" s="1944" t="s">
        <v>8258</v>
      </c>
      <c r="BG24" s="1944" t="s">
        <v>8259</v>
      </c>
      <c r="BH24" s="1944" t="s">
        <v>8260</v>
      </c>
      <c r="BI24" s="1944" t="s">
        <v>8261</v>
      </c>
      <c r="BJ24" s="959"/>
      <c r="BK24" s="964"/>
      <c r="BL24" s="964"/>
      <c r="BM24" s="964"/>
      <c r="BN24" s="964"/>
      <c r="BO24" s="962"/>
      <c r="BP24" s="957" t="s">
        <v>8262</v>
      </c>
      <c r="BQ24" s="957" t="s">
        <v>8263</v>
      </c>
      <c r="BR24" s="958" t="s">
        <v>8264</v>
      </c>
    </row>
    <row r="25" spans="1:70" ht="15.75" customHeight="1">
      <c r="A25" s="171"/>
      <c r="B25" s="952" t="s">
        <v>6911</v>
      </c>
      <c r="C25" s="313" t="s">
        <v>6110</v>
      </c>
      <c r="D25" s="248" t="s">
        <v>677</v>
      </c>
      <c r="E25" s="248">
        <v>3</v>
      </c>
      <c r="F25" s="624"/>
      <c r="G25" s="624"/>
      <c r="H25" s="624"/>
      <c r="I25" s="624"/>
      <c r="J25" s="624"/>
      <c r="K25" s="1959">
        <f t="shared" si="3"/>
        <v>0</v>
      </c>
      <c r="L25" s="624"/>
      <c r="M25" s="624"/>
      <c r="N25" s="1944">
        <f t="shared" si="0"/>
        <v>0</v>
      </c>
      <c r="O25" s="1944">
        <f t="shared" si="4"/>
        <v>0</v>
      </c>
      <c r="P25" s="1935"/>
      <c r="Q25" s="1935"/>
      <c r="R25" s="1935"/>
      <c r="S25" s="1935"/>
      <c r="T25" s="1935"/>
      <c r="U25" s="1936">
        <f>IFERROR(SUM(P25:T25), 0)</f>
        <v>0</v>
      </c>
      <c r="V25" s="1433"/>
      <c r="W25" s="1433"/>
      <c r="X25" s="1432"/>
      <c r="Y25" s="214"/>
      <c r="Z25" s="956" t="s">
        <v>8265</v>
      </c>
      <c r="AA25" s="171"/>
      <c r="AB25" s="253"/>
      <c r="AC25" s="171"/>
      <c r="AD25" s="304"/>
      <c r="AE25" s="246" t="str">
        <f t="shared" si="1"/>
        <v>Please complete all cells in row</v>
      </c>
      <c r="AF25" s="322"/>
      <c r="AG25" s="247">
        <f t="shared" ref="AG25:AJ26" si="20" xml:space="preserve"> IF( ISNUMBER(F25), 0, 1 )</f>
        <v>1</v>
      </c>
      <c r="AH25" s="247">
        <f t="shared" si="20"/>
        <v>1</v>
      </c>
      <c r="AI25" s="247">
        <f t="shared" si="20"/>
        <v>1</v>
      </c>
      <c r="AJ25" s="247">
        <f t="shared" si="20"/>
        <v>1</v>
      </c>
      <c r="AK25" s="247">
        <f xml:space="preserve"> IF( ISNUMBER(M25), 0, 1 )</f>
        <v>1</v>
      </c>
      <c r="AL25" s="232"/>
      <c r="AM25" s="232"/>
      <c r="AN25" s="232"/>
      <c r="AO25" s="232"/>
      <c r="AP25" s="232"/>
      <c r="AQ25" s="232"/>
      <c r="AR25" s="232"/>
      <c r="AS25" s="232"/>
      <c r="AT25" s="232"/>
      <c r="AU25" s="232"/>
      <c r="AV25" s="322"/>
      <c r="AX25" s="952" t="s">
        <v>6911</v>
      </c>
      <c r="AY25" s="313" t="s">
        <v>6110</v>
      </c>
      <c r="AZ25" s="624" t="s">
        <v>8266</v>
      </c>
      <c r="BA25" s="624" t="s">
        <v>8267</v>
      </c>
      <c r="BB25" s="624" t="s">
        <v>8268</v>
      </c>
      <c r="BC25" s="624" t="s">
        <v>8269</v>
      </c>
      <c r="BD25" s="624" t="s">
        <v>8270</v>
      </c>
      <c r="BE25" s="607" t="s">
        <v>8271</v>
      </c>
      <c r="BF25" s="624" t="s">
        <v>8272</v>
      </c>
      <c r="BG25" s="624" t="s">
        <v>8273</v>
      </c>
      <c r="BH25" s="1944" t="s">
        <v>8274</v>
      </c>
      <c r="BI25" s="1944" t="s">
        <v>8275</v>
      </c>
      <c r="BJ25" s="1935" t="s">
        <v>8276</v>
      </c>
      <c r="BK25" s="1935" t="s">
        <v>8277</v>
      </c>
      <c r="BL25" s="1935" t="s">
        <v>8278</v>
      </c>
      <c r="BM25" s="1935" t="s">
        <v>8279</v>
      </c>
      <c r="BN25" s="1935" t="s">
        <v>8280</v>
      </c>
      <c r="BO25" s="1936" t="s">
        <v>8281</v>
      </c>
      <c r="BP25" s="964"/>
      <c r="BQ25" s="964"/>
      <c r="BR25" s="963"/>
    </row>
    <row r="26" spans="1:70" ht="15.75" customHeight="1">
      <c r="A26" s="171"/>
      <c r="B26" s="952" t="s">
        <v>6911</v>
      </c>
      <c r="C26" s="313" t="s">
        <v>6125</v>
      </c>
      <c r="D26" s="248" t="s">
        <v>677</v>
      </c>
      <c r="E26" s="248">
        <v>3</v>
      </c>
      <c r="F26" s="624"/>
      <c r="G26" s="624"/>
      <c r="H26" s="624"/>
      <c r="I26" s="624"/>
      <c r="J26" s="624"/>
      <c r="K26" s="1959">
        <f t="shared" si="3"/>
        <v>0</v>
      </c>
      <c r="L26" s="624"/>
      <c r="M26" s="624"/>
      <c r="N26" s="1944">
        <f t="shared" si="0"/>
        <v>0</v>
      </c>
      <c r="O26" s="1944">
        <f t="shared" si="4"/>
        <v>0</v>
      </c>
      <c r="P26" s="1935"/>
      <c r="Q26" s="1935"/>
      <c r="R26" s="1935"/>
      <c r="S26" s="1935"/>
      <c r="T26" s="1935"/>
      <c r="U26" s="1936">
        <f>IFERROR(SUM(P26:T26), 0)</f>
        <v>0</v>
      </c>
      <c r="V26" s="1433"/>
      <c r="W26" s="1433"/>
      <c r="X26" s="1432"/>
      <c r="Y26" s="214"/>
      <c r="Z26" s="956" t="s">
        <v>8282</v>
      </c>
      <c r="AA26" s="171"/>
      <c r="AB26" s="253"/>
      <c r="AC26" s="171"/>
      <c r="AD26" s="304"/>
      <c r="AE26" s="246" t="str">
        <f t="shared" si="1"/>
        <v>Please complete all cells in row</v>
      </c>
      <c r="AF26" s="322"/>
      <c r="AG26" s="247">
        <f t="shared" si="20"/>
        <v>1</v>
      </c>
      <c r="AH26" s="247">
        <f t="shared" si="20"/>
        <v>1</v>
      </c>
      <c r="AI26" s="247">
        <f t="shared" si="20"/>
        <v>1</v>
      </c>
      <c r="AJ26" s="247">
        <f t="shared" si="20"/>
        <v>1</v>
      </c>
      <c r="AK26" s="247">
        <f xml:space="preserve"> IF( ISNUMBER(M26), 0, 1 )</f>
        <v>1</v>
      </c>
      <c r="AL26" s="232"/>
      <c r="AM26" s="232"/>
      <c r="AN26" s="232"/>
      <c r="AO26" s="232"/>
      <c r="AP26" s="232"/>
      <c r="AQ26" s="232"/>
      <c r="AR26" s="232"/>
      <c r="AS26" s="232"/>
      <c r="AT26" s="232"/>
      <c r="AU26" s="232"/>
      <c r="AV26" s="322"/>
      <c r="AX26" s="952" t="s">
        <v>6911</v>
      </c>
      <c r="AY26" s="313" t="s">
        <v>6125</v>
      </c>
      <c r="AZ26" s="624" t="s">
        <v>8283</v>
      </c>
      <c r="BA26" s="624" t="s">
        <v>8284</v>
      </c>
      <c r="BB26" s="624" t="s">
        <v>8285</v>
      </c>
      <c r="BC26" s="624" t="s">
        <v>8286</v>
      </c>
      <c r="BD26" s="624" t="s">
        <v>8287</v>
      </c>
      <c r="BE26" s="607" t="s">
        <v>8288</v>
      </c>
      <c r="BF26" s="624" t="s">
        <v>8289</v>
      </c>
      <c r="BG26" s="624" t="s">
        <v>8290</v>
      </c>
      <c r="BH26" s="1944" t="s">
        <v>8291</v>
      </c>
      <c r="BI26" s="1944" t="s">
        <v>8292</v>
      </c>
      <c r="BJ26" s="1935" t="s">
        <v>8293</v>
      </c>
      <c r="BK26" s="1935" t="s">
        <v>8294</v>
      </c>
      <c r="BL26" s="1935" t="s">
        <v>8295</v>
      </c>
      <c r="BM26" s="1935" t="s">
        <v>8296</v>
      </c>
      <c r="BN26" s="1935" t="s">
        <v>8297</v>
      </c>
      <c r="BO26" s="1936" t="s">
        <v>8298</v>
      </c>
      <c r="BP26" s="964"/>
      <c r="BQ26" s="964"/>
      <c r="BR26" s="963"/>
    </row>
    <row r="27" spans="1:70" ht="15.75" customHeight="1">
      <c r="A27" s="171"/>
      <c r="B27" s="952" t="s">
        <v>6911</v>
      </c>
      <c r="C27" s="313" t="s">
        <v>6140</v>
      </c>
      <c r="D27" s="248" t="s">
        <v>677</v>
      </c>
      <c r="E27" s="248">
        <v>3</v>
      </c>
      <c r="F27" s="1370">
        <f>IFERROR(SUM(F25:F26), 0)</f>
        <v>0</v>
      </c>
      <c r="G27" s="1370">
        <f>IFERROR(SUM(G25:G26), 0)</f>
        <v>0</v>
      </c>
      <c r="H27" s="1370">
        <f>IFERROR(SUM(H25:H26), 0)</f>
        <v>0</v>
      </c>
      <c r="I27" s="1370">
        <f>IFERROR(SUM(I25:I26), 0)</f>
        <v>0</v>
      </c>
      <c r="J27" s="1370">
        <f>IFERROR(SUM(J25:J26), 0)</f>
        <v>0</v>
      </c>
      <c r="K27" s="1959">
        <f t="shared" si="3"/>
        <v>0</v>
      </c>
      <c r="L27" s="1944">
        <f t="shared" ref="L27:M27" si="21">IFERROR(SUM(L25:L26), 0)</f>
        <v>0</v>
      </c>
      <c r="M27" s="1944">
        <f t="shared" si="21"/>
        <v>0</v>
      </c>
      <c r="N27" s="1944">
        <f t="shared" si="0"/>
        <v>0</v>
      </c>
      <c r="O27" s="1944">
        <f t="shared" si="4"/>
        <v>0</v>
      </c>
      <c r="P27" s="2099">
        <f>IFERROR(SUM(P25:P26), 0)</f>
        <v>0</v>
      </c>
      <c r="Q27" s="2099">
        <f>IFERROR(SUM(Q25:Q26), 0)</f>
        <v>0</v>
      </c>
      <c r="R27" s="2099">
        <f t="shared" ref="R27:T27" si="22">IFERROR(SUM(R25:R26), 0)</f>
        <v>0</v>
      </c>
      <c r="S27" s="2099">
        <f t="shared" si="22"/>
        <v>0</v>
      </c>
      <c r="T27" s="2099">
        <f t="shared" si="22"/>
        <v>0</v>
      </c>
      <c r="U27" s="1936">
        <f>IFERROR(SUM(P27:T27), 0)</f>
        <v>0</v>
      </c>
      <c r="V27" s="624"/>
      <c r="W27" s="624"/>
      <c r="X27" s="625"/>
      <c r="Y27" s="214"/>
      <c r="Z27" s="956" t="s">
        <v>8299</v>
      </c>
      <c r="AA27" s="171"/>
      <c r="AB27" s="253"/>
      <c r="AC27" s="171"/>
      <c r="AD27" s="304"/>
      <c r="AE27" s="246" t="str">
        <f t="shared" si="1"/>
        <v>Please complete all cells in row</v>
      </c>
      <c r="AF27" s="726"/>
      <c r="AG27" s="232"/>
      <c r="AH27" s="232"/>
      <c r="AI27" s="232"/>
      <c r="AJ27" s="232"/>
      <c r="AK27" s="232"/>
      <c r="AL27" s="232"/>
      <c r="AM27" s="232"/>
      <c r="AN27" s="232"/>
      <c r="AO27" s="232"/>
      <c r="AP27" s="232"/>
      <c r="AQ27" s="232"/>
      <c r="AR27" s="232"/>
      <c r="AS27" s="247">
        <f t="shared" ref="AS27:AU27" si="23" xml:space="preserve"> IF( ISNUMBER(V27), 0, 1 )</f>
        <v>1</v>
      </c>
      <c r="AT27" s="247">
        <f t="shared" si="23"/>
        <v>1</v>
      </c>
      <c r="AU27" s="247">
        <f t="shared" si="23"/>
        <v>1</v>
      </c>
      <c r="AV27" s="322"/>
      <c r="AX27" s="952" t="s">
        <v>6911</v>
      </c>
      <c r="AY27" s="313" t="s">
        <v>6140</v>
      </c>
      <c r="AZ27" s="607" t="s">
        <v>8300</v>
      </c>
      <c r="BA27" s="607" t="s">
        <v>8301</v>
      </c>
      <c r="BB27" s="607" t="s">
        <v>8302</v>
      </c>
      <c r="BC27" s="607" t="s">
        <v>8303</v>
      </c>
      <c r="BD27" s="607" t="s">
        <v>8304</v>
      </c>
      <c r="BE27" s="607" t="s">
        <v>8305</v>
      </c>
      <c r="BF27" s="1944" t="s">
        <v>8306</v>
      </c>
      <c r="BG27" s="1944" t="s">
        <v>8307</v>
      </c>
      <c r="BH27" s="1944" t="s">
        <v>8308</v>
      </c>
      <c r="BI27" s="1944" t="s">
        <v>8309</v>
      </c>
      <c r="BJ27" s="1937" t="s">
        <v>8310</v>
      </c>
      <c r="BK27" s="1937" t="s">
        <v>8311</v>
      </c>
      <c r="BL27" s="1937" t="s">
        <v>8312</v>
      </c>
      <c r="BM27" s="1937" t="s">
        <v>8313</v>
      </c>
      <c r="BN27" s="1937" t="s">
        <v>8314</v>
      </c>
      <c r="BO27" s="1936" t="s">
        <v>8315</v>
      </c>
      <c r="BP27" s="957" t="s">
        <v>8316</v>
      </c>
      <c r="BQ27" s="957" t="s">
        <v>8317</v>
      </c>
      <c r="BR27" s="958" t="s">
        <v>8318</v>
      </c>
    </row>
    <row r="28" spans="1:70" ht="15.75" customHeight="1" thickBot="1">
      <c r="A28" s="2575" t="s">
        <v>773</v>
      </c>
      <c r="B28" s="965" t="s">
        <v>6957</v>
      </c>
      <c r="C28" s="966" t="s">
        <v>6140</v>
      </c>
      <c r="D28" s="314" t="s">
        <v>677</v>
      </c>
      <c r="E28" s="314">
        <v>3</v>
      </c>
      <c r="F28" s="1362">
        <f>IFERROR(SUM(F12,F15,F18,F21,F24,F27), 0)</f>
        <v>0</v>
      </c>
      <c r="G28" s="1362">
        <f t="shared" ref="G28:I28" si="24">IFERROR(SUM(G12,G15,G18,G21,G24,G27), 0)</f>
        <v>0</v>
      </c>
      <c r="H28" s="1362">
        <f t="shared" si="24"/>
        <v>0</v>
      </c>
      <c r="I28" s="1362">
        <f t="shared" si="24"/>
        <v>0</v>
      </c>
      <c r="J28" s="1362">
        <f>IFERROR(SUM(J12,J15,J18,J21,J24,J27), 0)</f>
        <v>0</v>
      </c>
      <c r="K28" s="2100">
        <f t="shared" si="3"/>
        <v>0</v>
      </c>
      <c r="L28" s="1962">
        <f t="shared" ref="L28:M28" si="25">IFERROR(SUM(L12,L15,L18,L21,L24,L27), 0)</f>
        <v>0</v>
      </c>
      <c r="M28" s="1962">
        <f t="shared" si="25"/>
        <v>0</v>
      </c>
      <c r="N28" s="1962">
        <f t="shared" si="0"/>
        <v>0</v>
      </c>
      <c r="O28" s="1962">
        <f t="shared" si="4"/>
        <v>0</v>
      </c>
      <c r="P28" s="1434"/>
      <c r="Q28" s="1435"/>
      <c r="R28" s="1435"/>
      <c r="S28" s="1435"/>
      <c r="T28" s="1435"/>
      <c r="U28" s="1436"/>
      <c r="V28" s="1437">
        <f>IFERROR(SUM(V27,V24,V21,V18,V15,V12), 0)</f>
        <v>0</v>
      </c>
      <c r="W28" s="1437">
        <f>IFERROR(SUM(W27,W24,W21,W18,W15,W12), 0)</f>
        <v>0</v>
      </c>
      <c r="X28" s="1438">
        <f>IFERROR(SUM(X27,X24,X21,X18,X15,X12), 0)</f>
        <v>0</v>
      </c>
      <c r="Y28" s="214"/>
      <c r="Z28" s="970" t="s">
        <v>8319</v>
      </c>
      <c r="AA28" s="171"/>
      <c r="AB28" s="264"/>
      <c r="AC28" s="171"/>
      <c r="AD28" s="304"/>
      <c r="AF28" s="322"/>
      <c r="AG28" s="232"/>
      <c r="AH28" s="232"/>
      <c r="AI28" s="232"/>
      <c r="AJ28" s="232"/>
      <c r="AK28" s="232"/>
      <c r="AL28" s="232"/>
      <c r="AM28" s="232"/>
      <c r="AN28" s="232"/>
      <c r="AO28" s="232"/>
      <c r="AP28" s="232"/>
      <c r="AQ28" s="232"/>
      <c r="AR28" s="232"/>
      <c r="AS28" s="232"/>
      <c r="AT28" s="232"/>
      <c r="AU28" s="232"/>
      <c r="AV28" s="322"/>
      <c r="AX28" s="965" t="s">
        <v>6957</v>
      </c>
      <c r="AY28" s="966" t="s">
        <v>6140</v>
      </c>
      <c r="AZ28" s="609" t="s">
        <v>8320</v>
      </c>
      <c r="BA28" s="609" t="s">
        <v>8321</v>
      </c>
      <c r="BB28" s="609" t="s">
        <v>8322</v>
      </c>
      <c r="BC28" s="609" t="s">
        <v>8323</v>
      </c>
      <c r="BD28" s="609" t="s">
        <v>8324</v>
      </c>
      <c r="BE28" s="609" t="s">
        <v>8325</v>
      </c>
      <c r="BF28" s="1962" t="s">
        <v>8326</v>
      </c>
      <c r="BG28" s="1962" t="s">
        <v>8327</v>
      </c>
      <c r="BH28" s="1962" t="s">
        <v>8328</v>
      </c>
      <c r="BI28" s="1962" t="s">
        <v>8329</v>
      </c>
      <c r="BJ28" s="2553"/>
      <c r="BK28" s="2553"/>
      <c r="BL28" s="2553"/>
      <c r="BM28" s="2553"/>
      <c r="BN28" s="2553"/>
      <c r="BO28" s="2554"/>
      <c r="BP28" s="969" t="s">
        <v>8330</v>
      </c>
      <c r="BQ28" s="969" t="s">
        <v>8331</v>
      </c>
      <c r="BR28" s="711" t="s">
        <v>8332</v>
      </c>
    </row>
    <row r="29" spans="1:70" ht="15.75" customHeight="1" thickTop="1" thickBot="1">
      <c r="A29" s="171"/>
      <c r="B29" s="971"/>
      <c r="C29" s="171"/>
      <c r="D29" s="171"/>
      <c r="E29" s="171"/>
      <c r="F29" s="433"/>
      <c r="G29" s="433"/>
      <c r="H29" s="433"/>
      <c r="I29" s="433"/>
      <c r="J29" s="433"/>
      <c r="K29" s="433"/>
      <c r="L29" s="433"/>
      <c r="M29" s="433"/>
      <c r="N29" s="433"/>
      <c r="O29" s="433"/>
      <c r="P29" s="433"/>
      <c r="Q29" s="1439"/>
      <c r="R29" s="1439"/>
      <c r="S29" s="1439"/>
      <c r="T29" s="1439"/>
      <c r="U29" s="1440"/>
      <c r="V29" s="1439"/>
      <c r="W29" s="1439"/>
      <c r="X29" s="1440"/>
      <c r="Y29" s="214"/>
      <c r="Z29" s="214"/>
      <c r="AA29" s="171"/>
      <c r="AB29" s="171"/>
      <c r="AC29" s="171"/>
      <c r="AD29" s="304"/>
      <c r="AF29" s="322"/>
      <c r="AG29" s="232"/>
      <c r="AH29" s="232"/>
      <c r="AI29" s="232"/>
      <c r="AJ29" s="232"/>
      <c r="AK29" s="232"/>
      <c r="AL29" s="232"/>
      <c r="AM29" s="232"/>
      <c r="AN29" s="232"/>
      <c r="AO29" s="232"/>
      <c r="AP29" s="232"/>
      <c r="AQ29" s="232"/>
      <c r="AR29" s="232"/>
      <c r="AS29" s="232"/>
      <c r="AT29" s="232"/>
      <c r="AU29" s="232"/>
      <c r="AV29" s="322"/>
      <c r="AX29" s="971"/>
      <c r="AY29" s="171"/>
      <c r="AZ29" s="171"/>
      <c r="BA29" s="171"/>
      <c r="BB29" s="171"/>
      <c r="BC29" s="171"/>
      <c r="BD29" s="171"/>
      <c r="BE29" s="171"/>
      <c r="BF29" s="433"/>
      <c r="BG29" s="433"/>
      <c r="BH29" s="433"/>
      <c r="BI29" s="433"/>
      <c r="BJ29" s="171"/>
      <c r="BK29" s="174"/>
      <c r="BL29" s="174"/>
      <c r="BM29" s="174"/>
      <c r="BN29" s="174"/>
      <c r="BO29" s="972"/>
      <c r="BP29" s="174"/>
      <c r="BQ29" s="174"/>
      <c r="BR29" s="972"/>
    </row>
    <row r="30" spans="1:70" ht="15.75" customHeight="1" thickTop="1" thickBot="1">
      <c r="A30" s="171"/>
      <c r="B30" s="946" t="s">
        <v>8333</v>
      </c>
      <c r="C30" s="171"/>
      <c r="D30" s="171"/>
      <c r="E30" s="171"/>
      <c r="F30" s="433"/>
      <c r="G30" s="433"/>
      <c r="H30" s="433"/>
      <c r="I30" s="433"/>
      <c r="J30" s="433"/>
      <c r="K30" s="433"/>
      <c r="L30" s="433"/>
      <c r="M30" s="433"/>
      <c r="N30" s="433"/>
      <c r="O30" s="433"/>
      <c r="P30" s="433"/>
      <c r="Q30" s="1439"/>
      <c r="R30" s="1439"/>
      <c r="S30" s="1439"/>
      <c r="T30" s="1439"/>
      <c r="U30" s="1440"/>
      <c r="V30" s="1439"/>
      <c r="W30" s="1439"/>
      <c r="X30" s="1440"/>
      <c r="Y30" s="214"/>
      <c r="Z30" s="214"/>
      <c r="AA30" s="171"/>
      <c r="AB30" s="171"/>
      <c r="AC30" s="171"/>
      <c r="AD30" s="304"/>
      <c r="AF30" s="322"/>
      <c r="AG30" s="232"/>
      <c r="AH30" s="232"/>
      <c r="AI30" s="232"/>
      <c r="AJ30" s="232"/>
      <c r="AK30" s="232"/>
      <c r="AL30" s="232"/>
      <c r="AM30" s="232"/>
      <c r="AN30" s="232"/>
      <c r="AO30" s="232"/>
      <c r="AP30" s="232"/>
      <c r="AQ30" s="232"/>
      <c r="AR30" s="232"/>
      <c r="AS30" s="232"/>
      <c r="AT30" s="232"/>
      <c r="AU30" s="232"/>
      <c r="AV30" s="322"/>
      <c r="AX30" s="946" t="s">
        <v>8333</v>
      </c>
      <c r="AY30" s="171"/>
      <c r="AZ30" s="171"/>
      <c r="BA30" s="171"/>
      <c r="BB30" s="171"/>
      <c r="BC30" s="171"/>
      <c r="BD30" s="171"/>
      <c r="BE30" s="171"/>
      <c r="BF30" s="433"/>
      <c r="BG30" s="433"/>
      <c r="BH30" s="433"/>
      <c r="BI30" s="433"/>
      <c r="BJ30" s="171"/>
      <c r="BK30" s="174"/>
      <c r="BL30" s="174"/>
      <c r="BM30" s="174"/>
      <c r="BN30" s="174"/>
      <c r="BO30" s="972"/>
      <c r="BP30" s="174"/>
      <c r="BQ30" s="174"/>
      <c r="BR30" s="972"/>
    </row>
    <row r="31" spans="1:70" ht="32.25" customHeight="1" thickTop="1">
      <c r="A31" s="171"/>
      <c r="B31" s="947" t="s">
        <v>33</v>
      </c>
      <c r="C31" s="948" t="s">
        <v>6110</v>
      </c>
      <c r="D31" s="239" t="s">
        <v>677</v>
      </c>
      <c r="E31" s="239">
        <v>3</v>
      </c>
      <c r="F31" s="621"/>
      <c r="G31" s="621"/>
      <c r="H31" s="621"/>
      <c r="I31" s="621"/>
      <c r="J31" s="621"/>
      <c r="K31" s="1955">
        <f>IFERROR(SUM(F31:J31),0)</f>
        <v>0</v>
      </c>
      <c r="L31" s="621"/>
      <c r="M31" s="621"/>
      <c r="N31" s="2195">
        <f t="shared" ref="N31:N49" si="26">IFERROR(SUM(L31:M31), 0)</f>
        <v>0</v>
      </c>
      <c r="O31" s="2195">
        <f t="shared" ref="O31:O49" si="27">IFERROR(SUM(K31,N31),0)</f>
        <v>0</v>
      </c>
      <c r="P31" s="1938"/>
      <c r="Q31" s="1938"/>
      <c r="R31" s="1938"/>
      <c r="S31" s="1938"/>
      <c r="T31" s="1938"/>
      <c r="U31" s="1939">
        <f>IFERROR(SUM(P31:T31), 0)</f>
        <v>0</v>
      </c>
      <c r="V31" s="1441"/>
      <c r="W31" s="1441"/>
      <c r="X31" s="1442"/>
      <c r="Y31" s="214"/>
      <c r="Z31" s="951" t="s">
        <v>8334</v>
      </c>
      <c r="AA31" s="171"/>
      <c r="AB31" s="245"/>
      <c r="AC31" s="171"/>
      <c r="AD31" s="304"/>
      <c r="AE31" s="246" t="str">
        <f t="shared" ref="AE31:AE48" si="28">IF( SUM( AG31:AU31 ) = 0, 0, $AG$9 )</f>
        <v>Please complete all cells in row</v>
      </c>
      <c r="AF31" s="322"/>
      <c r="AG31" s="247">
        <f t="shared" ref="AG31:AJ32" si="29" xml:space="preserve"> IF( ISNUMBER(F31), 0, 1 )</f>
        <v>1</v>
      </c>
      <c r="AH31" s="247">
        <f t="shared" si="29"/>
        <v>1</v>
      </c>
      <c r="AI31" s="247">
        <f t="shared" si="29"/>
        <v>1</v>
      </c>
      <c r="AJ31" s="247">
        <f t="shared" si="29"/>
        <v>1</v>
      </c>
      <c r="AK31" s="247">
        <f xml:space="preserve"> IF( ISNUMBER(M31), 0, 1 )</f>
        <v>1</v>
      </c>
      <c r="AL31" s="232"/>
      <c r="AM31" s="232"/>
      <c r="AN31" s="232"/>
      <c r="AO31" s="232"/>
      <c r="AP31" s="232"/>
      <c r="AQ31" s="232"/>
      <c r="AR31" s="232"/>
      <c r="AS31" s="232"/>
      <c r="AT31" s="232"/>
      <c r="AU31" s="232"/>
      <c r="AV31" s="322"/>
      <c r="AX31" s="947" t="s">
        <v>33</v>
      </c>
      <c r="AY31" s="948" t="s">
        <v>6110</v>
      </c>
      <c r="AZ31" s="621" t="s">
        <v>8335</v>
      </c>
      <c r="BA31" s="621" t="s">
        <v>8336</v>
      </c>
      <c r="BB31" s="621" t="s">
        <v>8337</v>
      </c>
      <c r="BC31" s="621" t="s">
        <v>8338</v>
      </c>
      <c r="BD31" s="621" t="s">
        <v>8339</v>
      </c>
      <c r="BE31" s="605" t="s">
        <v>8340</v>
      </c>
      <c r="BF31" s="621" t="s">
        <v>8341</v>
      </c>
      <c r="BG31" s="621" t="s">
        <v>8342</v>
      </c>
      <c r="BH31" s="2195" t="s">
        <v>8343</v>
      </c>
      <c r="BI31" s="2195" t="s">
        <v>8344</v>
      </c>
      <c r="BJ31" s="2080" t="s">
        <v>8345</v>
      </c>
      <c r="BK31" s="2080" t="s">
        <v>8346</v>
      </c>
      <c r="BL31" s="2080" t="s">
        <v>8347</v>
      </c>
      <c r="BM31" s="2080" t="s">
        <v>8348</v>
      </c>
      <c r="BN31" s="2080" t="s">
        <v>8349</v>
      </c>
      <c r="BO31" s="1939" t="s">
        <v>8350</v>
      </c>
      <c r="BP31" s="973"/>
      <c r="BQ31" s="973"/>
      <c r="BR31" s="974"/>
    </row>
    <row r="32" spans="1:70" ht="32.25" customHeight="1">
      <c r="A32" s="171"/>
      <c r="B32" s="952" t="s">
        <v>33</v>
      </c>
      <c r="C32" s="313" t="s">
        <v>6125</v>
      </c>
      <c r="D32" s="248" t="s">
        <v>677</v>
      </c>
      <c r="E32" s="248">
        <v>3</v>
      </c>
      <c r="F32" s="624"/>
      <c r="G32" s="624"/>
      <c r="H32" s="624"/>
      <c r="I32" s="624"/>
      <c r="J32" s="624"/>
      <c r="K32" s="1959">
        <f t="shared" ref="K32:K49" si="30">IFERROR(SUM(F32:J32),0)</f>
        <v>0</v>
      </c>
      <c r="L32" s="2198"/>
      <c r="M32" s="2198"/>
      <c r="N32" s="1944">
        <f t="shared" si="26"/>
        <v>0</v>
      </c>
      <c r="O32" s="1944">
        <f t="shared" si="27"/>
        <v>0</v>
      </c>
      <c r="P32" s="1940"/>
      <c r="Q32" s="1940"/>
      <c r="R32" s="1940"/>
      <c r="S32" s="1940"/>
      <c r="T32" s="1940"/>
      <c r="U32" s="1936">
        <f>IFERROR(SUM(P32:T32), 0)</f>
        <v>0</v>
      </c>
      <c r="V32" s="1433"/>
      <c r="W32" s="1433"/>
      <c r="X32" s="1432"/>
      <c r="Y32" s="214"/>
      <c r="Z32" s="956" t="s">
        <v>8351</v>
      </c>
      <c r="AA32" s="171"/>
      <c r="AB32" s="253"/>
      <c r="AC32" s="171"/>
      <c r="AD32" s="304"/>
      <c r="AE32" s="246" t="str">
        <f t="shared" si="28"/>
        <v>Please complete all cells in row</v>
      </c>
      <c r="AF32" s="322"/>
      <c r="AG32" s="247">
        <f t="shared" si="29"/>
        <v>1</v>
      </c>
      <c r="AH32" s="247">
        <f t="shared" si="29"/>
        <v>1</v>
      </c>
      <c r="AI32" s="247">
        <f t="shared" si="29"/>
        <v>1</v>
      </c>
      <c r="AJ32" s="247">
        <f t="shared" si="29"/>
        <v>1</v>
      </c>
      <c r="AK32" s="247">
        <f xml:space="preserve"> IF( ISNUMBER(M32), 0, 1 )</f>
        <v>1</v>
      </c>
      <c r="AL32" s="232"/>
      <c r="AM32" s="232"/>
      <c r="AN32" s="232"/>
      <c r="AO32" s="232"/>
      <c r="AP32" s="232"/>
      <c r="AQ32" s="232"/>
      <c r="AR32" s="232"/>
      <c r="AS32" s="232"/>
      <c r="AT32" s="232"/>
      <c r="AU32" s="232"/>
      <c r="AV32" s="322"/>
      <c r="AX32" s="952" t="s">
        <v>33</v>
      </c>
      <c r="AY32" s="313" t="s">
        <v>6125</v>
      </c>
      <c r="AZ32" s="624" t="s">
        <v>8352</v>
      </c>
      <c r="BA32" s="624" t="s">
        <v>8353</v>
      </c>
      <c r="BB32" s="624" t="s">
        <v>8354</v>
      </c>
      <c r="BC32" s="624" t="s">
        <v>8355</v>
      </c>
      <c r="BD32" s="624" t="s">
        <v>8356</v>
      </c>
      <c r="BE32" s="607" t="s">
        <v>8357</v>
      </c>
      <c r="BF32" s="2198" t="s">
        <v>8358</v>
      </c>
      <c r="BG32" s="2198" t="s">
        <v>8359</v>
      </c>
      <c r="BH32" s="1944" t="s">
        <v>8360</v>
      </c>
      <c r="BI32" s="1944" t="s">
        <v>8361</v>
      </c>
      <c r="BJ32" s="1935" t="s">
        <v>8362</v>
      </c>
      <c r="BK32" s="1935" t="s">
        <v>8363</v>
      </c>
      <c r="BL32" s="1935" t="s">
        <v>8364</v>
      </c>
      <c r="BM32" s="1935" t="s">
        <v>8365</v>
      </c>
      <c r="BN32" s="2565" t="s">
        <v>8366</v>
      </c>
      <c r="BO32" s="1936" t="s">
        <v>8367</v>
      </c>
      <c r="BP32" s="964"/>
      <c r="BQ32" s="964"/>
      <c r="BR32" s="963"/>
    </row>
    <row r="33" spans="1:70" ht="32.25" customHeight="1">
      <c r="A33" s="171"/>
      <c r="B33" s="952" t="s">
        <v>33</v>
      </c>
      <c r="C33" s="313" t="s">
        <v>6140</v>
      </c>
      <c r="D33" s="248" t="s">
        <v>677</v>
      </c>
      <c r="E33" s="248">
        <v>3</v>
      </c>
      <c r="F33" s="1370">
        <f>IFERROR(SUM(F31:F32), 0)</f>
        <v>0</v>
      </c>
      <c r="G33" s="1370">
        <f t="shared" ref="G33:I33" si="31">IFERROR(SUM(G31:G32), 0)</f>
        <v>0</v>
      </c>
      <c r="H33" s="1370">
        <f t="shared" si="31"/>
        <v>0</v>
      </c>
      <c r="I33" s="1370">
        <f t="shared" si="31"/>
        <v>0</v>
      </c>
      <c r="J33" s="1370">
        <f>IFERROR(SUM(J31:J32), 0)</f>
        <v>0</v>
      </c>
      <c r="K33" s="2196">
        <f t="shared" si="30"/>
        <v>0</v>
      </c>
      <c r="L33" s="1944">
        <f t="shared" ref="L33:M33" si="32">IFERROR(SUM(L31:L32), 0)</f>
        <v>0</v>
      </c>
      <c r="M33" s="1944">
        <f t="shared" si="32"/>
        <v>0</v>
      </c>
      <c r="N33" s="2197">
        <f t="shared" si="26"/>
        <v>0</v>
      </c>
      <c r="O33" s="1944">
        <f t="shared" si="27"/>
        <v>0</v>
      </c>
      <c r="P33" s="1937">
        <f>IFERROR(SUM(P31:P32), 0)</f>
        <v>0</v>
      </c>
      <c r="Q33" s="1937">
        <f>IFERROR(SUM(Q31:Q32), 0)</f>
        <v>0</v>
      </c>
      <c r="R33" s="1937">
        <f t="shared" ref="R33:T33" si="33">IFERROR(SUM(R31:R32), 0)</f>
        <v>0</v>
      </c>
      <c r="S33" s="1937">
        <f t="shared" si="33"/>
        <v>0</v>
      </c>
      <c r="T33" s="1937">
        <f t="shared" si="33"/>
        <v>0</v>
      </c>
      <c r="U33" s="1936">
        <f>IFERROR(SUM(P33:T33), 0)</f>
        <v>0</v>
      </c>
      <c r="V33" s="624"/>
      <c r="W33" s="624"/>
      <c r="X33" s="625"/>
      <c r="Y33" s="214"/>
      <c r="Z33" s="956" t="s">
        <v>8368</v>
      </c>
      <c r="AA33" s="171"/>
      <c r="AB33" s="253"/>
      <c r="AC33" s="171"/>
      <c r="AD33" s="304"/>
      <c r="AE33" s="246" t="str">
        <f t="shared" si="28"/>
        <v>Please complete all cells in row</v>
      </c>
      <c r="AF33" s="726"/>
      <c r="AG33" s="232"/>
      <c r="AH33" s="232"/>
      <c r="AI33" s="232"/>
      <c r="AJ33" s="232"/>
      <c r="AK33" s="232"/>
      <c r="AL33" s="232"/>
      <c r="AM33" s="232"/>
      <c r="AN33" s="232"/>
      <c r="AO33" s="232"/>
      <c r="AP33" s="232"/>
      <c r="AQ33" s="232"/>
      <c r="AR33" s="232"/>
      <c r="AS33" s="247">
        <f t="shared" ref="AS33:AU33" si="34" xml:space="preserve"> IF( ISNUMBER(V33), 0, 1 )</f>
        <v>1</v>
      </c>
      <c r="AT33" s="247">
        <f t="shared" si="34"/>
        <v>1</v>
      </c>
      <c r="AU33" s="247">
        <f t="shared" si="34"/>
        <v>1</v>
      </c>
      <c r="AV33" s="322"/>
      <c r="AX33" s="952" t="s">
        <v>33</v>
      </c>
      <c r="AY33" s="313" t="s">
        <v>6140</v>
      </c>
      <c r="AZ33" s="607" t="s">
        <v>8369</v>
      </c>
      <c r="BA33" s="607" t="s">
        <v>8370</v>
      </c>
      <c r="BB33" s="607" t="s">
        <v>8371</v>
      </c>
      <c r="BC33" s="607" t="s">
        <v>8372</v>
      </c>
      <c r="BD33" s="607" t="s">
        <v>8373</v>
      </c>
      <c r="BE33" s="607" t="s">
        <v>8374</v>
      </c>
      <c r="BF33" s="1944" t="s">
        <v>8375</v>
      </c>
      <c r="BG33" s="1944" t="s">
        <v>8376</v>
      </c>
      <c r="BH33" s="2197" t="s">
        <v>8377</v>
      </c>
      <c r="BI33" s="1944" t="s">
        <v>8378</v>
      </c>
      <c r="BJ33" s="1937" t="s">
        <v>8379</v>
      </c>
      <c r="BK33" s="1937" t="s">
        <v>8380</v>
      </c>
      <c r="BL33" s="1937" t="s">
        <v>8381</v>
      </c>
      <c r="BM33" s="1937" t="s">
        <v>8382</v>
      </c>
      <c r="BN33" s="1937" t="s">
        <v>8383</v>
      </c>
      <c r="BO33" s="1936" t="s">
        <v>8384</v>
      </c>
      <c r="BP33" s="957" t="s">
        <v>8385</v>
      </c>
      <c r="BQ33" s="957" t="s">
        <v>8386</v>
      </c>
      <c r="BR33" s="958" t="s">
        <v>8387</v>
      </c>
    </row>
    <row r="34" spans="1:70" ht="32.25" customHeight="1">
      <c r="A34" s="171"/>
      <c r="B34" s="952" t="s">
        <v>49</v>
      </c>
      <c r="C34" s="313" t="s">
        <v>6110</v>
      </c>
      <c r="D34" s="248" t="s">
        <v>677</v>
      </c>
      <c r="E34" s="248">
        <v>3</v>
      </c>
      <c r="F34" s="624"/>
      <c r="G34" s="624"/>
      <c r="H34" s="624"/>
      <c r="I34" s="624"/>
      <c r="J34" s="624"/>
      <c r="K34" s="2196">
        <f t="shared" si="30"/>
        <v>0</v>
      </c>
      <c r="L34" s="624"/>
      <c r="M34" s="624"/>
      <c r="N34" s="2197">
        <f t="shared" si="26"/>
        <v>0</v>
      </c>
      <c r="O34" s="1944">
        <f t="shared" si="27"/>
        <v>0</v>
      </c>
      <c r="P34" s="1433"/>
      <c r="Q34" s="1433"/>
      <c r="R34" s="1433"/>
      <c r="S34" s="1433"/>
      <c r="T34" s="1433"/>
      <c r="U34" s="1431"/>
      <c r="V34" s="1433"/>
      <c r="W34" s="1433"/>
      <c r="X34" s="1432"/>
      <c r="Y34" s="214"/>
      <c r="Z34" s="956" t="s">
        <v>8388</v>
      </c>
      <c r="AA34" s="171"/>
      <c r="AB34" s="253"/>
      <c r="AC34" s="171"/>
      <c r="AD34" s="304"/>
      <c r="AE34" s="246" t="str">
        <f t="shared" si="28"/>
        <v>Please complete all cells in row</v>
      </c>
      <c r="AF34" s="322"/>
      <c r="AG34" s="247">
        <f t="shared" ref="AG34:AJ35" si="35" xml:space="preserve"> IF( ISNUMBER(F34), 0, 1 )</f>
        <v>1</v>
      </c>
      <c r="AH34" s="247">
        <f t="shared" si="35"/>
        <v>1</v>
      </c>
      <c r="AI34" s="247">
        <f t="shared" si="35"/>
        <v>1</v>
      </c>
      <c r="AJ34" s="247">
        <f t="shared" si="35"/>
        <v>1</v>
      </c>
      <c r="AK34" s="247">
        <f xml:space="preserve"> IF( ISNUMBER(M34), 0, 1 )</f>
        <v>1</v>
      </c>
      <c r="AL34" s="232"/>
      <c r="AM34" s="232"/>
      <c r="AN34" s="232"/>
      <c r="AO34" s="232"/>
      <c r="AP34" s="232"/>
      <c r="AQ34" s="232"/>
      <c r="AR34" s="232"/>
      <c r="AS34" s="232"/>
      <c r="AT34" s="232"/>
      <c r="AU34" s="232"/>
      <c r="AV34" s="322"/>
      <c r="AX34" s="952" t="s">
        <v>49</v>
      </c>
      <c r="AY34" s="313" t="s">
        <v>6110</v>
      </c>
      <c r="AZ34" s="624" t="s">
        <v>8389</v>
      </c>
      <c r="BA34" s="624" t="s">
        <v>8390</v>
      </c>
      <c r="BB34" s="624" t="s">
        <v>8391</v>
      </c>
      <c r="BC34" s="624" t="s">
        <v>8392</v>
      </c>
      <c r="BD34" s="624" t="s">
        <v>8393</v>
      </c>
      <c r="BE34" s="607" t="s">
        <v>8394</v>
      </c>
      <c r="BF34" s="624" t="s">
        <v>8395</v>
      </c>
      <c r="BG34" s="624" t="s">
        <v>8396</v>
      </c>
      <c r="BH34" s="2197" t="s">
        <v>8397</v>
      </c>
      <c r="BI34" s="1944" t="s">
        <v>8398</v>
      </c>
      <c r="BJ34" s="964"/>
      <c r="BK34" s="964"/>
      <c r="BL34" s="964"/>
      <c r="BM34" s="964"/>
      <c r="BN34" s="964"/>
      <c r="BO34" s="962"/>
      <c r="BP34" s="964"/>
      <c r="BQ34" s="964"/>
      <c r="BR34" s="963"/>
    </row>
    <row r="35" spans="1:70" ht="32.25" customHeight="1">
      <c r="A35" s="171"/>
      <c r="B35" s="952" t="s">
        <v>49</v>
      </c>
      <c r="C35" s="313" t="s">
        <v>6125</v>
      </c>
      <c r="D35" s="248" t="s">
        <v>677</v>
      </c>
      <c r="E35" s="248">
        <v>3</v>
      </c>
      <c r="F35" s="624"/>
      <c r="G35" s="624"/>
      <c r="H35" s="624"/>
      <c r="I35" s="624"/>
      <c r="J35" s="624"/>
      <c r="K35" s="2196">
        <f t="shared" si="30"/>
        <v>0</v>
      </c>
      <c r="L35" s="624"/>
      <c r="M35" s="624"/>
      <c r="N35" s="2197">
        <f t="shared" si="26"/>
        <v>0</v>
      </c>
      <c r="O35" s="1944">
        <f t="shared" si="27"/>
        <v>0</v>
      </c>
      <c r="P35" s="1433"/>
      <c r="Q35" s="1433"/>
      <c r="R35" s="1433"/>
      <c r="S35" s="1433"/>
      <c r="T35" s="1433"/>
      <c r="U35" s="1431"/>
      <c r="V35" s="1433"/>
      <c r="W35" s="1433"/>
      <c r="X35" s="1432"/>
      <c r="Y35" s="214"/>
      <c r="Z35" s="956" t="s">
        <v>8399</v>
      </c>
      <c r="AA35" s="171"/>
      <c r="AB35" s="253"/>
      <c r="AC35" s="171"/>
      <c r="AD35" s="304"/>
      <c r="AE35" s="246" t="str">
        <f t="shared" si="28"/>
        <v>Please complete all cells in row</v>
      </c>
      <c r="AF35" s="322"/>
      <c r="AG35" s="247">
        <f t="shared" si="35"/>
        <v>1</v>
      </c>
      <c r="AH35" s="247">
        <f t="shared" si="35"/>
        <v>1</v>
      </c>
      <c r="AI35" s="247">
        <f t="shared" si="35"/>
        <v>1</v>
      </c>
      <c r="AJ35" s="247">
        <f t="shared" si="35"/>
        <v>1</v>
      </c>
      <c r="AK35" s="247">
        <f xml:space="preserve"> IF( ISNUMBER(M35), 0, 1 )</f>
        <v>1</v>
      </c>
      <c r="AL35" s="232"/>
      <c r="AM35" s="232"/>
      <c r="AN35" s="232"/>
      <c r="AO35" s="232"/>
      <c r="AP35" s="232"/>
      <c r="AQ35" s="232"/>
      <c r="AR35" s="232"/>
      <c r="AS35" s="232"/>
      <c r="AT35" s="232"/>
      <c r="AU35" s="232"/>
      <c r="AV35" s="322"/>
      <c r="AX35" s="952" t="s">
        <v>49</v>
      </c>
      <c r="AY35" s="313" t="s">
        <v>6125</v>
      </c>
      <c r="AZ35" s="624" t="s">
        <v>8400</v>
      </c>
      <c r="BA35" s="624" t="s">
        <v>8401</v>
      </c>
      <c r="BB35" s="624" t="s">
        <v>8402</v>
      </c>
      <c r="BC35" s="624" t="s">
        <v>8403</v>
      </c>
      <c r="BD35" s="624" t="s">
        <v>8404</v>
      </c>
      <c r="BE35" s="607" t="s">
        <v>8405</v>
      </c>
      <c r="BF35" s="624" t="s">
        <v>8406</v>
      </c>
      <c r="BG35" s="624" t="s">
        <v>8407</v>
      </c>
      <c r="BH35" s="2197" t="s">
        <v>8408</v>
      </c>
      <c r="BI35" s="1944" t="s">
        <v>8409</v>
      </c>
      <c r="BJ35" s="964"/>
      <c r="BK35" s="964"/>
      <c r="BL35" s="964"/>
      <c r="BM35" s="964"/>
      <c r="BN35" s="964"/>
      <c r="BO35" s="962"/>
      <c r="BP35" s="964"/>
      <c r="BQ35" s="964"/>
      <c r="BR35" s="963"/>
    </row>
    <row r="36" spans="1:70" ht="32.25" customHeight="1">
      <c r="A36" s="171"/>
      <c r="B36" s="952" t="s">
        <v>49</v>
      </c>
      <c r="C36" s="313" t="s">
        <v>6140</v>
      </c>
      <c r="D36" s="248" t="s">
        <v>677</v>
      </c>
      <c r="E36" s="248">
        <v>3</v>
      </c>
      <c r="F36" s="1370">
        <f>IFERROR(SUM(F34:F35), 0)</f>
        <v>0</v>
      </c>
      <c r="G36" s="1370">
        <f t="shared" ref="G36:M36" si="36">IFERROR(SUM(G34:G35), 0)</f>
        <v>0</v>
      </c>
      <c r="H36" s="1370">
        <f t="shared" si="36"/>
        <v>0</v>
      </c>
      <c r="I36" s="1370">
        <f>IFERROR(SUM(I34:I35), 0)</f>
        <v>0</v>
      </c>
      <c r="J36" s="1370">
        <f>IFERROR(SUM(J34:J35), 0)</f>
        <v>0</v>
      </c>
      <c r="K36" s="2196">
        <f t="shared" si="30"/>
        <v>0</v>
      </c>
      <c r="L36" s="1944">
        <f t="shared" si="36"/>
        <v>0</v>
      </c>
      <c r="M36" s="1944">
        <f t="shared" si="36"/>
        <v>0</v>
      </c>
      <c r="N36" s="2197">
        <f t="shared" si="26"/>
        <v>0</v>
      </c>
      <c r="O36" s="1944">
        <f t="shared" si="27"/>
        <v>0</v>
      </c>
      <c r="P36" s="1433"/>
      <c r="Q36" s="1433"/>
      <c r="R36" s="1433"/>
      <c r="S36" s="1433"/>
      <c r="T36" s="1433"/>
      <c r="U36" s="1431"/>
      <c r="V36" s="624"/>
      <c r="W36" s="624"/>
      <c r="X36" s="625"/>
      <c r="Y36" s="214"/>
      <c r="Z36" s="956" t="s">
        <v>8410</v>
      </c>
      <c r="AA36" s="171"/>
      <c r="AB36" s="253"/>
      <c r="AC36" s="171"/>
      <c r="AD36" s="304"/>
      <c r="AE36" s="246" t="str">
        <f t="shared" si="28"/>
        <v>Please complete all cells in row</v>
      </c>
      <c r="AF36" s="726"/>
      <c r="AG36" s="232"/>
      <c r="AH36" s="232"/>
      <c r="AI36" s="232"/>
      <c r="AJ36" s="232"/>
      <c r="AK36" s="232"/>
      <c r="AL36" s="232"/>
      <c r="AM36" s="232"/>
      <c r="AN36" s="232"/>
      <c r="AO36" s="232"/>
      <c r="AP36" s="232"/>
      <c r="AQ36" s="232"/>
      <c r="AR36" s="232"/>
      <c r="AS36" s="247">
        <f t="shared" ref="AS36:AU36" si="37" xml:space="preserve"> IF( ISNUMBER(V36), 0, 1 )</f>
        <v>1</v>
      </c>
      <c r="AT36" s="247">
        <f t="shared" si="37"/>
        <v>1</v>
      </c>
      <c r="AU36" s="247">
        <f t="shared" si="37"/>
        <v>1</v>
      </c>
      <c r="AV36" s="322"/>
      <c r="AX36" s="952" t="s">
        <v>49</v>
      </c>
      <c r="AY36" s="313" t="s">
        <v>6140</v>
      </c>
      <c r="AZ36" s="607" t="s">
        <v>8411</v>
      </c>
      <c r="BA36" s="607" t="s">
        <v>8412</v>
      </c>
      <c r="BB36" s="607" t="s">
        <v>8413</v>
      </c>
      <c r="BC36" s="607" t="s">
        <v>8414</v>
      </c>
      <c r="BD36" s="607" t="s">
        <v>8415</v>
      </c>
      <c r="BE36" s="607" t="s">
        <v>8416</v>
      </c>
      <c r="BF36" s="1944" t="s">
        <v>8417</v>
      </c>
      <c r="BG36" s="1944" t="s">
        <v>8418</v>
      </c>
      <c r="BH36" s="2197" t="s">
        <v>8419</v>
      </c>
      <c r="BI36" s="1944" t="s">
        <v>8420</v>
      </c>
      <c r="BJ36" s="964"/>
      <c r="BK36" s="964"/>
      <c r="BL36" s="964"/>
      <c r="BM36" s="964"/>
      <c r="BN36" s="964"/>
      <c r="BO36" s="962"/>
      <c r="BP36" s="957" t="s">
        <v>8421</v>
      </c>
      <c r="BQ36" s="957" t="s">
        <v>8422</v>
      </c>
      <c r="BR36" s="958" t="s">
        <v>8423</v>
      </c>
    </row>
    <row r="37" spans="1:70" ht="15.75" customHeight="1">
      <c r="A37" s="171"/>
      <c r="B37" s="952" t="s">
        <v>8424</v>
      </c>
      <c r="C37" s="313" t="s">
        <v>6110</v>
      </c>
      <c r="D37" s="248" t="s">
        <v>677</v>
      </c>
      <c r="E37" s="248">
        <v>3</v>
      </c>
      <c r="F37" s="624"/>
      <c r="G37" s="624"/>
      <c r="H37" s="624"/>
      <c r="I37" s="624"/>
      <c r="J37" s="624"/>
      <c r="K37" s="2196">
        <f t="shared" si="30"/>
        <v>0</v>
      </c>
      <c r="L37" s="624"/>
      <c r="M37" s="624"/>
      <c r="N37" s="2197">
        <f t="shared" si="26"/>
        <v>0</v>
      </c>
      <c r="O37" s="1944">
        <f t="shared" si="27"/>
        <v>0</v>
      </c>
      <c r="P37" s="624"/>
      <c r="Q37" s="624"/>
      <c r="R37" s="624"/>
      <c r="S37" s="624"/>
      <c r="T37" s="624"/>
      <c r="U37" s="1443">
        <f>IFERROR(SUM(P37:T37), 0)</f>
        <v>0</v>
      </c>
      <c r="V37" s="1433"/>
      <c r="W37" s="1433"/>
      <c r="X37" s="1432"/>
      <c r="Y37" s="214"/>
      <c r="Z37" s="956" t="s">
        <v>8425</v>
      </c>
      <c r="AA37" s="171"/>
      <c r="AB37" s="253"/>
      <c r="AC37" s="171"/>
      <c r="AD37" s="304"/>
      <c r="AE37" s="246" t="str">
        <f t="shared" si="28"/>
        <v>Please complete all cells in row</v>
      </c>
      <c r="AF37" s="322"/>
      <c r="AG37" s="247">
        <f t="shared" ref="AG37:AJ38" si="38" xml:space="preserve"> IF( ISNUMBER(F37), 0, 1 )</f>
        <v>1</v>
      </c>
      <c r="AH37" s="247">
        <f t="shared" si="38"/>
        <v>1</v>
      </c>
      <c r="AI37" s="247">
        <f t="shared" si="38"/>
        <v>1</v>
      </c>
      <c r="AJ37" s="247">
        <f t="shared" si="38"/>
        <v>1</v>
      </c>
      <c r="AK37" s="247">
        <f xml:space="preserve"> IF( ISNUMBER(M37), 0, 1 )</f>
        <v>1</v>
      </c>
      <c r="AL37" s="232"/>
      <c r="AM37" s="247">
        <f t="shared" ref="AM37:AQ38" si="39" xml:space="preserve"> IF( ISNUMBER(P37), 0, 1 )</f>
        <v>1</v>
      </c>
      <c r="AN37" s="247">
        <f t="shared" si="39"/>
        <v>1</v>
      </c>
      <c r="AO37" s="247">
        <f t="shared" si="39"/>
        <v>1</v>
      </c>
      <c r="AP37" s="247">
        <f t="shared" si="39"/>
        <v>1</v>
      </c>
      <c r="AQ37" s="247">
        <f t="shared" si="39"/>
        <v>1</v>
      </c>
      <c r="AR37" s="232"/>
      <c r="AS37" s="232"/>
      <c r="AT37" s="232"/>
      <c r="AU37" s="232"/>
      <c r="AV37" s="322"/>
      <c r="AX37" s="952" t="s">
        <v>8424</v>
      </c>
      <c r="AY37" s="313" t="s">
        <v>6110</v>
      </c>
      <c r="AZ37" s="624" t="s">
        <v>8426</v>
      </c>
      <c r="BA37" s="624" t="s">
        <v>8427</v>
      </c>
      <c r="BB37" s="624" t="s">
        <v>8428</v>
      </c>
      <c r="BC37" s="624" t="s">
        <v>8429</v>
      </c>
      <c r="BD37" s="624" t="s">
        <v>8430</v>
      </c>
      <c r="BE37" s="607" t="s">
        <v>8431</v>
      </c>
      <c r="BF37" s="624" t="s">
        <v>8432</v>
      </c>
      <c r="BG37" s="624" t="s">
        <v>8433</v>
      </c>
      <c r="BH37" s="2197" t="s">
        <v>8434</v>
      </c>
      <c r="BI37" s="1944" t="s">
        <v>8435</v>
      </c>
      <c r="BJ37" s="624" t="s">
        <v>8436</v>
      </c>
      <c r="BK37" s="624" t="s">
        <v>8437</v>
      </c>
      <c r="BL37" s="624" t="s">
        <v>8438</v>
      </c>
      <c r="BM37" s="624" t="s">
        <v>8439</v>
      </c>
      <c r="BN37" s="624" t="s">
        <v>8440</v>
      </c>
      <c r="BO37" s="702" t="s">
        <v>8441</v>
      </c>
      <c r="BP37" s="964"/>
      <c r="BQ37" s="964"/>
      <c r="BR37" s="963"/>
    </row>
    <row r="38" spans="1:70" ht="15.75" customHeight="1">
      <c r="A38" s="171"/>
      <c r="B38" s="952" t="s">
        <v>8424</v>
      </c>
      <c r="C38" s="313" t="s">
        <v>6125</v>
      </c>
      <c r="D38" s="248" t="s">
        <v>677</v>
      </c>
      <c r="E38" s="248">
        <v>3</v>
      </c>
      <c r="F38" s="624"/>
      <c r="G38" s="624"/>
      <c r="H38" s="624"/>
      <c r="I38" s="624"/>
      <c r="J38" s="624"/>
      <c r="K38" s="2196">
        <f t="shared" si="30"/>
        <v>0</v>
      </c>
      <c r="L38" s="624"/>
      <c r="M38" s="624"/>
      <c r="N38" s="2197">
        <f t="shared" si="26"/>
        <v>0</v>
      </c>
      <c r="O38" s="1944">
        <f t="shared" si="27"/>
        <v>0</v>
      </c>
      <c r="P38" s="624"/>
      <c r="Q38" s="624"/>
      <c r="R38" s="624"/>
      <c r="S38" s="624"/>
      <c r="T38" s="624"/>
      <c r="U38" s="1443">
        <f>IFERROR(SUM(P38:T38), 0)</f>
        <v>0</v>
      </c>
      <c r="V38" s="1433"/>
      <c r="W38" s="1433"/>
      <c r="X38" s="1432"/>
      <c r="Y38" s="214"/>
      <c r="Z38" s="956" t="s">
        <v>8442</v>
      </c>
      <c r="AA38" s="171"/>
      <c r="AB38" s="253"/>
      <c r="AC38" s="171"/>
      <c r="AD38" s="304"/>
      <c r="AE38" s="246" t="str">
        <f t="shared" si="28"/>
        <v>Please complete all cells in row</v>
      </c>
      <c r="AF38" s="322"/>
      <c r="AG38" s="247">
        <f t="shared" si="38"/>
        <v>1</v>
      </c>
      <c r="AH38" s="247">
        <f t="shared" si="38"/>
        <v>1</v>
      </c>
      <c r="AI38" s="247">
        <f t="shared" si="38"/>
        <v>1</v>
      </c>
      <c r="AJ38" s="247">
        <f t="shared" si="38"/>
        <v>1</v>
      </c>
      <c r="AK38" s="247">
        <f xml:space="preserve"> IF( ISNUMBER(M38), 0, 1 )</f>
        <v>1</v>
      </c>
      <c r="AL38" s="232"/>
      <c r="AM38" s="247">
        <f t="shared" si="39"/>
        <v>1</v>
      </c>
      <c r="AN38" s="247">
        <f t="shared" si="39"/>
        <v>1</v>
      </c>
      <c r="AO38" s="247">
        <f t="shared" si="39"/>
        <v>1</v>
      </c>
      <c r="AP38" s="247">
        <f t="shared" si="39"/>
        <v>1</v>
      </c>
      <c r="AQ38" s="247">
        <f t="shared" si="39"/>
        <v>1</v>
      </c>
      <c r="AR38" s="232"/>
      <c r="AS38" s="232"/>
      <c r="AT38" s="232"/>
      <c r="AU38" s="232"/>
      <c r="AV38" s="322"/>
      <c r="AX38" s="952" t="s">
        <v>8424</v>
      </c>
      <c r="AY38" s="313" t="s">
        <v>6125</v>
      </c>
      <c r="AZ38" s="624" t="s">
        <v>8443</v>
      </c>
      <c r="BA38" s="624" t="s">
        <v>8444</v>
      </c>
      <c r="BB38" s="624" t="s">
        <v>8445</v>
      </c>
      <c r="BC38" s="624" t="s">
        <v>8446</v>
      </c>
      <c r="BD38" s="624" t="s">
        <v>8447</v>
      </c>
      <c r="BE38" s="607" t="s">
        <v>8448</v>
      </c>
      <c r="BF38" s="624" t="s">
        <v>8449</v>
      </c>
      <c r="BG38" s="624" t="s">
        <v>8450</v>
      </c>
      <c r="BH38" s="2197" t="s">
        <v>8451</v>
      </c>
      <c r="BI38" s="1944" t="s">
        <v>8452</v>
      </c>
      <c r="BJ38" s="624" t="s">
        <v>8453</v>
      </c>
      <c r="BK38" s="624" t="s">
        <v>8454</v>
      </c>
      <c r="BL38" s="624" t="s">
        <v>8455</v>
      </c>
      <c r="BM38" s="624" t="s">
        <v>8456</v>
      </c>
      <c r="BN38" s="624" t="s">
        <v>8457</v>
      </c>
      <c r="BO38" s="702" t="s">
        <v>8458</v>
      </c>
      <c r="BP38" s="964"/>
      <c r="BQ38" s="964"/>
      <c r="BR38" s="963"/>
    </row>
    <row r="39" spans="1:70" ht="15.75" customHeight="1">
      <c r="A39" s="171"/>
      <c r="B39" s="952" t="s">
        <v>8424</v>
      </c>
      <c r="C39" s="313" t="s">
        <v>6140</v>
      </c>
      <c r="D39" s="248" t="s">
        <v>677</v>
      </c>
      <c r="E39" s="248">
        <v>3</v>
      </c>
      <c r="F39" s="1370">
        <f>IFERROR(SUM(F37:F38), 0)</f>
        <v>0</v>
      </c>
      <c r="G39" s="1370">
        <f>IFERROR(SUM(G37:G38), 0)</f>
        <v>0</v>
      </c>
      <c r="H39" s="1370">
        <f>IFERROR(SUM(H37:H38), 0)</f>
        <v>0</v>
      </c>
      <c r="I39" s="1370">
        <f t="shared" ref="I39:M39" si="40">IFERROR(SUM(I37:I38), 0)</f>
        <v>0</v>
      </c>
      <c r="J39" s="1370">
        <f>IFERROR(SUM(J37:J38), 0)</f>
        <v>0</v>
      </c>
      <c r="K39" s="2196">
        <f t="shared" si="30"/>
        <v>0</v>
      </c>
      <c r="L39" s="1944">
        <f t="shared" si="40"/>
        <v>0</v>
      </c>
      <c r="M39" s="1944">
        <f t="shared" si="40"/>
        <v>0</v>
      </c>
      <c r="N39" s="2197">
        <f t="shared" si="26"/>
        <v>0</v>
      </c>
      <c r="O39" s="1944">
        <f t="shared" si="27"/>
        <v>0</v>
      </c>
      <c r="P39" s="1443">
        <f>IFERROR(SUM(P37:P38), 0)</f>
        <v>0</v>
      </c>
      <c r="Q39" s="1443">
        <f>IFERROR(SUM(Q37:Q38), 0)</f>
        <v>0</v>
      </c>
      <c r="R39" s="1443">
        <f t="shared" ref="R39:T39" si="41">IFERROR(SUM(R37:R38), 0)</f>
        <v>0</v>
      </c>
      <c r="S39" s="1443">
        <f t="shared" si="41"/>
        <v>0</v>
      </c>
      <c r="T39" s="1443">
        <f t="shared" si="41"/>
        <v>0</v>
      </c>
      <c r="U39" s="1443">
        <f>IFERROR(SUM(P39:T39), 0)</f>
        <v>0</v>
      </c>
      <c r="V39" s="624"/>
      <c r="W39" s="624"/>
      <c r="X39" s="625"/>
      <c r="Y39" s="171"/>
      <c r="Z39" s="956" t="s">
        <v>8459</v>
      </c>
      <c r="AA39" s="171"/>
      <c r="AB39" s="253"/>
      <c r="AC39" s="171"/>
      <c r="AD39" s="304"/>
      <c r="AE39" s="246" t="str">
        <f t="shared" si="28"/>
        <v>Please complete all cells in row</v>
      </c>
      <c r="AF39" s="726"/>
      <c r="AG39" s="232"/>
      <c r="AH39" s="232"/>
      <c r="AI39" s="232"/>
      <c r="AJ39" s="232"/>
      <c r="AK39" s="232"/>
      <c r="AL39" s="232"/>
      <c r="AM39" s="232"/>
      <c r="AN39" s="232"/>
      <c r="AO39" s="232"/>
      <c r="AP39" s="232"/>
      <c r="AQ39" s="232"/>
      <c r="AR39" s="232"/>
      <c r="AS39" s="247">
        <f t="shared" ref="AS39:AU39" si="42" xml:space="preserve"> IF( ISNUMBER(V39), 0, 1 )</f>
        <v>1</v>
      </c>
      <c r="AT39" s="247">
        <f t="shared" si="42"/>
        <v>1</v>
      </c>
      <c r="AU39" s="247">
        <f t="shared" si="42"/>
        <v>1</v>
      </c>
      <c r="AV39" s="322"/>
      <c r="AX39" s="952" t="s">
        <v>8424</v>
      </c>
      <c r="AY39" s="313" t="s">
        <v>6140</v>
      </c>
      <c r="AZ39" s="607" t="s">
        <v>8460</v>
      </c>
      <c r="BA39" s="607" t="s">
        <v>8461</v>
      </c>
      <c r="BB39" s="607" t="s">
        <v>8462</v>
      </c>
      <c r="BC39" s="607" t="s">
        <v>8463</v>
      </c>
      <c r="BD39" s="607" t="s">
        <v>8464</v>
      </c>
      <c r="BE39" s="607" t="s">
        <v>8465</v>
      </c>
      <c r="BF39" s="1944" t="s">
        <v>8466</v>
      </c>
      <c r="BG39" s="1944" t="s">
        <v>8467</v>
      </c>
      <c r="BH39" s="2197" t="s">
        <v>8468</v>
      </c>
      <c r="BI39" s="1944" t="s">
        <v>8469</v>
      </c>
      <c r="BJ39" s="702" t="s">
        <v>8470</v>
      </c>
      <c r="BK39" s="702" t="s">
        <v>8471</v>
      </c>
      <c r="BL39" s="702" t="s">
        <v>8472</v>
      </c>
      <c r="BM39" s="702" t="s">
        <v>8473</v>
      </c>
      <c r="BN39" s="702" t="s">
        <v>8474</v>
      </c>
      <c r="BO39" s="702" t="s">
        <v>8475</v>
      </c>
      <c r="BP39" s="957" t="s">
        <v>8476</v>
      </c>
      <c r="BQ39" s="957" t="s">
        <v>8477</v>
      </c>
      <c r="BR39" s="958" t="s">
        <v>8478</v>
      </c>
    </row>
    <row r="40" spans="1:70" ht="15.75" customHeight="1">
      <c r="A40" s="171"/>
      <c r="B40" s="952" t="s">
        <v>64</v>
      </c>
      <c r="C40" s="313" t="s">
        <v>6110</v>
      </c>
      <c r="D40" s="248" t="s">
        <v>677</v>
      </c>
      <c r="E40" s="248">
        <v>3</v>
      </c>
      <c r="F40" s="624"/>
      <c r="G40" s="624"/>
      <c r="H40" s="624"/>
      <c r="I40" s="624"/>
      <c r="J40" s="624"/>
      <c r="K40" s="2196">
        <f t="shared" si="30"/>
        <v>0</v>
      </c>
      <c r="L40" s="624"/>
      <c r="M40" s="624"/>
      <c r="N40" s="2197">
        <f t="shared" si="26"/>
        <v>0</v>
      </c>
      <c r="O40" s="1944">
        <f t="shared" si="27"/>
        <v>0</v>
      </c>
      <c r="P40" s="1428"/>
      <c r="Q40" s="1433"/>
      <c r="R40" s="1433"/>
      <c r="S40" s="1433"/>
      <c r="T40" s="1433"/>
      <c r="U40" s="1430"/>
      <c r="V40" s="1433"/>
      <c r="W40" s="1433"/>
      <c r="X40" s="1444"/>
      <c r="Y40" s="171"/>
      <c r="Z40" s="956" t="s">
        <v>8479</v>
      </c>
      <c r="AA40" s="171"/>
      <c r="AB40" s="253"/>
      <c r="AC40" s="171"/>
      <c r="AD40" s="304"/>
      <c r="AE40" s="246" t="str">
        <f t="shared" si="28"/>
        <v>Please complete all cells in row</v>
      </c>
      <c r="AF40" s="322"/>
      <c r="AG40" s="247">
        <f t="shared" ref="AG40:AJ41" si="43" xml:space="preserve"> IF( ISNUMBER(F40), 0, 1 )</f>
        <v>1</v>
      </c>
      <c r="AH40" s="247">
        <f t="shared" si="43"/>
        <v>1</v>
      </c>
      <c r="AI40" s="247">
        <f t="shared" si="43"/>
        <v>1</v>
      </c>
      <c r="AJ40" s="247">
        <f t="shared" si="43"/>
        <v>1</v>
      </c>
      <c r="AK40" s="247">
        <f xml:space="preserve"> IF( ISNUMBER(M40), 0, 1 )</f>
        <v>1</v>
      </c>
      <c r="AL40" s="232"/>
      <c r="AM40" s="232"/>
      <c r="AN40" s="232"/>
      <c r="AO40" s="232"/>
      <c r="AP40" s="232"/>
      <c r="AQ40" s="232"/>
      <c r="AR40" s="232"/>
      <c r="AS40" s="232"/>
      <c r="AT40" s="232"/>
      <c r="AU40" s="232"/>
      <c r="AV40" s="322"/>
      <c r="AX40" s="952" t="s">
        <v>64</v>
      </c>
      <c r="AY40" s="313" t="s">
        <v>6110</v>
      </c>
      <c r="AZ40" s="624" t="s">
        <v>8480</v>
      </c>
      <c r="BA40" s="624" t="s">
        <v>8481</v>
      </c>
      <c r="BB40" s="624" t="s">
        <v>8482</v>
      </c>
      <c r="BC40" s="624" t="s">
        <v>8483</v>
      </c>
      <c r="BD40" s="624" t="s">
        <v>8484</v>
      </c>
      <c r="BE40" s="607" t="s">
        <v>8485</v>
      </c>
      <c r="BF40" s="624" t="s">
        <v>8486</v>
      </c>
      <c r="BG40" s="624" t="s">
        <v>8487</v>
      </c>
      <c r="BH40" s="2197" t="s">
        <v>8488</v>
      </c>
      <c r="BI40" s="1944" t="s">
        <v>8489</v>
      </c>
      <c r="BJ40" s="959"/>
      <c r="BK40" s="964"/>
      <c r="BL40" s="964"/>
      <c r="BM40" s="964"/>
      <c r="BN40" s="964"/>
      <c r="BO40" s="961"/>
      <c r="BP40" s="964"/>
      <c r="BQ40" s="964"/>
      <c r="BR40" s="975"/>
    </row>
    <row r="41" spans="1:70" ht="15.75" customHeight="1">
      <c r="A41" s="171"/>
      <c r="B41" s="952" t="s">
        <v>64</v>
      </c>
      <c r="C41" s="313" t="s">
        <v>6125</v>
      </c>
      <c r="D41" s="248" t="s">
        <v>677</v>
      </c>
      <c r="E41" s="248">
        <v>3</v>
      </c>
      <c r="F41" s="624"/>
      <c r="G41" s="624"/>
      <c r="H41" s="624"/>
      <c r="I41" s="624"/>
      <c r="J41" s="624"/>
      <c r="K41" s="2196">
        <f t="shared" si="30"/>
        <v>0</v>
      </c>
      <c r="L41" s="624"/>
      <c r="M41" s="624"/>
      <c r="N41" s="2197">
        <f t="shared" si="26"/>
        <v>0</v>
      </c>
      <c r="O41" s="1944">
        <f t="shared" si="27"/>
        <v>0</v>
      </c>
      <c r="P41" s="1428"/>
      <c r="Q41" s="1433"/>
      <c r="R41" s="1433"/>
      <c r="S41" s="1433"/>
      <c r="T41" s="1433"/>
      <c r="U41" s="1430"/>
      <c r="V41" s="1433"/>
      <c r="W41" s="1433"/>
      <c r="X41" s="1444"/>
      <c r="Y41" s="171"/>
      <c r="Z41" s="956" t="s">
        <v>8490</v>
      </c>
      <c r="AA41" s="171"/>
      <c r="AB41" s="253"/>
      <c r="AC41" s="171"/>
      <c r="AD41" s="304"/>
      <c r="AE41" s="246" t="str">
        <f t="shared" si="28"/>
        <v>Please complete all cells in row</v>
      </c>
      <c r="AF41" s="322"/>
      <c r="AG41" s="247">
        <f t="shared" si="43"/>
        <v>1</v>
      </c>
      <c r="AH41" s="247">
        <f t="shared" si="43"/>
        <v>1</v>
      </c>
      <c r="AI41" s="247">
        <f t="shared" si="43"/>
        <v>1</v>
      </c>
      <c r="AJ41" s="247">
        <f t="shared" si="43"/>
        <v>1</v>
      </c>
      <c r="AK41" s="247">
        <f xml:space="preserve"> IF( ISNUMBER(M41), 0, 1 )</f>
        <v>1</v>
      </c>
      <c r="AL41" s="232"/>
      <c r="AM41" s="232"/>
      <c r="AN41" s="232"/>
      <c r="AO41" s="232"/>
      <c r="AP41" s="232"/>
      <c r="AQ41" s="232"/>
      <c r="AR41" s="232"/>
      <c r="AS41" s="232"/>
      <c r="AT41" s="232"/>
      <c r="AU41" s="232"/>
      <c r="AV41" s="322"/>
      <c r="AX41" s="952" t="s">
        <v>64</v>
      </c>
      <c r="AY41" s="313" t="s">
        <v>6125</v>
      </c>
      <c r="AZ41" s="624" t="s">
        <v>8491</v>
      </c>
      <c r="BA41" s="624" t="s">
        <v>8492</v>
      </c>
      <c r="BB41" s="624" t="s">
        <v>8493</v>
      </c>
      <c r="BC41" s="624" t="s">
        <v>8494</v>
      </c>
      <c r="BD41" s="624" t="s">
        <v>8495</v>
      </c>
      <c r="BE41" s="607" t="s">
        <v>8496</v>
      </c>
      <c r="BF41" s="624" t="s">
        <v>8497</v>
      </c>
      <c r="BG41" s="624" t="s">
        <v>8498</v>
      </c>
      <c r="BH41" s="2197" t="s">
        <v>8499</v>
      </c>
      <c r="BI41" s="1944" t="s">
        <v>8500</v>
      </c>
      <c r="BJ41" s="959"/>
      <c r="BK41" s="964"/>
      <c r="BL41" s="964"/>
      <c r="BM41" s="964"/>
      <c r="BN41" s="964"/>
      <c r="BO41" s="961"/>
      <c r="BP41" s="964"/>
      <c r="BQ41" s="964"/>
      <c r="BR41" s="975"/>
    </row>
    <row r="42" spans="1:70" ht="15.75" customHeight="1">
      <c r="A42" s="171"/>
      <c r="B42" s="952" t="s">
        <v>64</v>
      </c>
      <c r="C42" s="313" t="s">
        <v>6140</v>
      </c>
      <c r="D42" s="248" t="s">
        <v>677</v>
      </c>
      <c r="E42" s="248">
        <v>3</v>
      </c>
      <c r="F42" s="1370">
        <f>IFERROR(SUM(F40:F41), 0)</f>
        <v>0</v>
      </c>
      <c r="G42" s="1370">
        <f>IFERROR(SUM(G40:G41), 0)</f>
        <v>0</v>
      </c>
      <c r="H42" s="1370">
        <f>IFERROR(SUM(H40:H41), 0)</f>
        <v>0</v>
      </c>
      <c r="I42" s="1370">
        <f>IFERROR(SUM(I40:I41), 0)</f>
        <v>0</v>
      </c>
      <c r="J42" s="1370">
        <f>IFERROR(SUM(J40:J41), 0)</f>
        <v>0</v>
      </c>
      <c r="K42" s="2196">
        <f t="shared" si="30"/>
        <v>0</v>
      </c>
      <c r="L42" s="1944">
        <f t="shared" ref="L42:M42" si="44">IFERROR(SUM(L40:L41), 0)</f>
        <v>0</v>
      </c>
      <c r="M42" s="1944">
        <f t="shared" si="44"/>
        <v>0</v>
      </c>
      <c r="N42" s="2197">
        <f t="shared" si="26"/>
        <v>0</v>
      </c>
      <c r="O42" s="1944">
        <f t="shared" si="27"/>
        <v>0</v>
      </c>
      <c r="P42" s="1428"/>
      <c r="Q42" s="1433"/>
      <c r="R42" s="1433"/>
      <c r="S42" s="1433"/>
      <c r="T42" s="1433"/>
      <c r="U42" s="1433"/>
      <c r="V42" s="624"/>
      <c r="W42" s="624"/>
      <c r="X42" s="625"/>
      <c r="Y42" s="171"/>
      <c r="Z42" s="956" t="s">
        <v>8501</v>
      </c>
      <c r="AA42" s="171"/>
      <c r="AB42" s="253"/>
      <c r="AC42" s="171"/>
      <c r="AD42" s="304"/>
      <c r="AE42" s="246" t="str">
        <f t="shared" si="28"/>
        <v>Please complete all cells in row</v>
      </c>
      <c r="AF42" s="726"/>
      <c r="AG42" s="232"/>
      <c r="AH42" s="232"/>
      <c r="AI42" s="232"/>
      <c r="AJ42" s="232"/>
      <c r="AK42" s="232"/>
      <c r="AL42" s="232"/>
      <c r="AM42" s="232"/>
      <c r="AN42" s="232"/>
      <c r="AO42" s="232"/>
      <c r="AP42" s="232"/>
      <c r="AQ42" s="232"/>
      <c r="AR42" s="232"/>
      <c r="AS42" s="247">
        <f t="shared" ref="AS42:AU42" si="45" xml:space="preserve"> IF( ISNUMBER(V42), 0, 1 )</f>
        <v>1</v>
      </c>
      <c r="AT42" s="247">
        <f t="shared" si="45"/>
        <v>1</v>
      </c>
      <c r="AU42" s="247">
        <f t="shared" si="45"/>
        <v>1</v>
      </c>
      <c r="AV42" s="322"/>
      <c r="AX42" s="952" t="s">
        <v>64</v>
      </c>
      <c r="AY42" s="313" t="s">
        <v>6140</v>
      </c>
      <c r="AZ42" s="607" t="s">
        <v>8502</v>
      </c>
      <c r="BA42" s="607" t="s">
        <v>8503</v>
      </c>
      <c r="BB42" s="607" t="s">
        <v>8504</v>
      </c>
      <c r="BC42" s="607" t="s">
        <v>8505</v>
      </c>
      <c r="BD42" s="607" t="s">
        <v>8506</v>
      </c>
      <c r="BE42" s="607" t="s">
        <v>8507</v>
      </c>
      <c r="BF42" s="1944" t="s">
        <v>8508</v>
      </c>
      <c r="BG42" s="1944" t="s">
        <v>8509</v>
      </c>
      <c r="BH42" s="2197" t="s">
        <v>8510</v>
      </c>
      <c r="BI42" s="1944" t="s">
        <v>8511</v>
      </c>
      <c r="BJ42" s="959"/>
      <c r="BK42" s="964"/>
      <c r="BL42" s="964"/>
      <c r="BM42" s="964"/>
      <c r="BN42" s="964"/>
      <c r="BO42" s="964"/>
      <c r="BP42" s="957" t="s">
        <v>8512</v>
      </c>
      <c r="BQ42" s="957" t="s">
        <v>8513</v>
      </c>
      <c r="BR42" s="958" t="s">
        <v>8514</v>
      </c>
    </row>
    <row r="43" spans="1:70" ht="32.25" customHeight="1">
      <c r="A43" s="171"/>
      <c r="B43" s="952" t="s">
        <v>8515</v>
      </c>
      <c r="C43" s="313" t="s">
        <v>6110</v>
      </c>
      <c r="D43" s="248" t="s">
        <v>677</v>
      </c>
      <c r="E43" s="248">
        <v>3</v>
      </c>
      <c r="F43" s="624"/>
      <c r="G43" s="624"/>
      <c r="H43" s="624"/>
      <c r="I43" s="624"/>
      <c r="J43" s="624"/>
      <c r="K43" s="2196">
        <f t="shared" si="30"/>
        <v>0</v>
      </c>
      <c r="L43" s="624"/>
      <c r="M43" s="624"/>
      <c r="N43" s="2197">
        <f t="shared" si="26"/>
        <v>0</v>
      </c>
      <c r="O43" s="1944">
        <f t="shared" si="27"/>
        <v>0</v>
      </c>
      <c r="P43" s="1428"/>
      <c r="Q43" s="1433"/>
      <c r="R43" s="1433"/>
      <c r="S43" s="1433"/>
      <c r="T43" s="1433"/>
      <c r="U43" s="1433"/>
      <c r="V43" s="1433"/>
      <c r="W43" s="1433"/>
      <c r="X43" s="1445"/>
      <c r="Y43" s="171"/>
      <c r="Z43" s="956" t="s">
        <v>8516</v>
      </c>
      <c r="AA43" s="171"/>
      <c r="AB43" s="253"/>
      <c r="AC43" s="171"/>
      <c r="AD43" s="304"/>
      <c r="AE43" s="246" t="str">
        <f t="shared" si="28"/>
        <v>Please complete all cells in row</v>
      </c>
      <c r="AF43" s="322"/>
      <c r="AG43" s="247">
        <f t="shared" ref="AG43:AJ44" si="46" xml:space="preserve"> IF( ISNUMBER(F43), 0, 1 )</f>
        <v>1</v>
      </c>
      <c r="AH43" s="247">
        <f t="shared" si="46"/>
        <v>1</v>
      </c>
      <c r="AI43" s="247">
        <f t="shared" si="46"/>
        <v>1</v>
      </c>
      <c r="AJ43" s="247">
        <f t="shared" si="46"/>
        <v>1</v>
      </c>
      <c r="AK43" s="247">
        <f xml:space="preserve"> IF( ISNUMBER(M43), 0, 1 )</f>
        <v>1</v>
      </c>
      <c r="AL43" s="232"/>
      <c r="AM43" s="232"/>
      <c r="AN43" s="232"/>
      <c r="AO43" s="232"/>
      <c r="AP43" s="232"/>
      <c r="AQ43" s="232"/>
      <c r="AR43" s="232"/>
      <c r="AS43" s="232"/>
      <c r="AT43" s="232"/>
      <c r="AU43" s="232"/>
      <c r="AV43" s="322"/>
      <c r="AX43" s="952" t="s">
        <v>8515</v>
      </c>
      <c r="AY43" s="313" t="s">
        <v>6110</v>
      </c>
      <c r="AZ43" s="624" t="s">
        <v>8517</v>
      </c>
      <c r="BA43" s="624" t="s">
        <v>8518</v>
      </c>
      <c r="BB43" s="624" t="s">
        <v>8519</v>
      </c>
      <c r="BC43" s="624" t="s">
        <v>8520</v>
      </c>
      <c r="BD43" s="624" t="s">
        <v>8521</v>
      </c>
      <c r="BE43" s="607" t="s">
        <v>8522</v>
      </c>
      <c r="BF43" s="624" t="s">
        <v>8523</v>
      </c>
      <c r="BG43" s="624" t="s">
        <v>8524</v>
      </c>
      <c r="BH43" s="2197" t="s">
        <v>8525</v>
      </c>
      <c r="BI43" s="1944" t="s">
        <v>8526</v>
      </c>
      <c r="BJ43" s="959"/>
      <c r="BK43" s="964"/>
      <c r="BL43" s="964"/>
      <c r="BM43" s="964"/>
      <c r="BN43" s="964"/>
      <c r="BO43" s="964"/>
      <c r="BP43" s="964"/>
      <c r="BQ43" s="964"/>
      <c r="BR43" s="976"/>
    </row>
    <row r="44" spans="1:70" ht="32.25" customHeight="1">
      <c r="A44" s="171"/>
      <c r="B44" s="952" t="s">
        <v>8515</v>
      </c>
      <c r="C44" s="313" t="s">
        <v>6125</v>
      </c>
      <c r="D44" s="248" t="s">
        <v>677</v>
      </c>
      <c r="E44" s="248">
        <v>3</v>
      </c>
      <c r="F44" s="624"/>
      <c r="G44" s="624"/>
      <c r="H44" s="624"/>
      <c r="I44" s="624"/>
      <c r="J44" s="624"/>
      <c r="K44" s="2196">
        <f t="shared" si="30"/>
        <v>0</v>
      </c>
      <c r="L44" s="624"/>
      <c r="M44" s="624"/>
      <c r="N44" s="2197">
        <f t="shared" si="26"/>
        <v>0</v>
      </c>
      <c r="O44" s="1944">
        <f t="shared" si="27"/>
        <v>0</v>
      </c>
      <c r="P44" s="1428"/>
      <c r="Q44" s="1433"/>
      <c r="R44" s="1433"/>
      <c r="S44" s="1433"/>
      <c r="T44" s="1433"/>
      <c r="U44" s="1433"/>
      <c r="V44" s="1433"/>
      <c r="W44" s="1433"/>
      <c r="X44" s="1445"/>
      <c r="Y44" s="171"/>
      <c r="Z44" s="956" t="s">
        <v>8527</v>
      </c>
      <c r="AA44" s="171"/>
      <c r="AB44" s="253"/>
      <c r="AC44" s="171"/>
      <c r="AD44" s="304"/>
      <c r="AE44" s="246" t="str">
        <f t="shared" si="28"/>
        <v>Please complete all cells in row</v>
      </c>
      <c r="AF44" s="322"/>
      <c r="AG44" s="247">
        <f t="shared" si="46"/>
        <v>1</v>
      </c>
      <c r="AH44" s="247">
        <f t="shared" si="46"/>
        <v>1</v>
      </c>
      <c r="AI44" s="247">
        <f t="shared" si="46"/>
        <v>1</v>
      </c>
      <c r="AJ44" s="247">
        <f t="shared" si="46"/>
        <v>1</v>
      </c>
      <c r="AK44" s="247">
        <f xml:space="preserve"> IF( ISNUMBER(M44), 0, 1 )</f>
        <v>1</v>
      </c>
      <c r="AL44" s="232"/>
      <c r="AM44" s="232"/>
      <c r="AN44" s="232"/>
      <c r="AO44" s="232"/>
      <c r="AP44" s="232"/>
      <c r="AQ44" s="232"/>
      <c r="AR44" s="232"/>
      <c r="AS44" s="232"/>
      <c r="AT44" s="232"/>
      <c r="AU44" s="232"/>
      <c r="AV44" s="322"/>
      <c r="AX44" s="952" t="s">
        <v>8515</v>
      </c>
      <c r="AY44" s="313" t="s">
        <v>6125</v>
      </c>
      <c r="AZ44" s="624" t="s">
        <v>8528</v>
      </c>
      <c r="BA44" s="624" t="s">
        <v>8529</v>
      </c>
      <c r="BB44" s="624" t="s">
        <v>8530</v>
      </c>
      <c r="BC44" s="624" t="s">
        <v>8531</v>
      </c>
      <c r="BD44" s="624" t="s">
        <v>8532</v>
      </c>
      <c r="BE44" s="607" t="s">
        <v>8533</v>
      </c>
      <c r="BF44" s="624" t="s">
        <v>8534</v>
      </c>
      <c r="BG44" s="624" t="s">
        <v>8535</v>
      </c>
      <c r="BH44" s="2197" t="s">
        <v>8536</v>
      </c>
      <c r="BI44" s="1944" t="s">
        <v>8537</v>
      </c>
      <c r="BJ44" s="959"/>
      <c r="BK44" s="964"/>
      <c r="BL44" s="964"/>
      <c r="BM44" s="964"/>
      <c r="BN44" s="964"/>
      <c r="BO44" s="964"/>
      <c r="BP44" s="964"/>
      <c r="BQ44" s="964"/>
      <c r="BR44" s="976"/>
    </row>
    <row r="45" spans="1:70" ht="32.25" customHeight="1">
      <c r="A45" s="171"/>
      <c r="B45" s="952" t="s">
        <v>8515</v>
      </c>
      <c r="C45" s="313" t="s">
        <v>6140</v>
      </c>
      <c r="D45" s="248" t="s">
        <v>677</v>
      </c>
      <c r="E45" s="248">
        <v>3</v>
      </c>
      <c r="F45" s="1370">
        <f>IFERROR(SUM(F43:F44), 0)</f>
        <v>0</v>
      </c>
      <c r="G45" s="1370">
        <f t="shared" ref="G45:M45" si="47">IFERROR(SUM(G43:G44), 0)</f>
        <v>0</v>
      </c>
      <c r="H45" s="1370">
        <f t="shared" si="47"/>
        <v>0</v>
      </c>
      <c r="I45" s="1370">
        <f t="shared" si="47"/>
        <v>0</v>
      </c>
      <c r="J45" s="1370">
        <f>IFERROR(SUM(J43:J44), 0)</f>
        <v>0</v>
      </c>
      <c r="K45" s="2196">
        <f t="shared" si="30"/>
        <v>0</v>
      </c>
      <c r="L45" s="1944">
        <f t="shared" si="47"/>
        <v>0</v>
      </c>
      <c r="M45" s="1944">
        <f t="shared" si="47"/>
        <v>0</v>
      </c>
      <c r="N45" s="2197">
        <f t="shared" si="26"/>
        <v>0</v>
      </c>
      <c r="O45" s="1944">
        <f t="shared" si="27"/>
        <v>0</v>
      </c>
      <c r="P45" s="1428"/>
      <c r="Q45" s="1433"/>
      <c r="R45" s="1433"/>
      <c r="S45" s="1433"/>
      <c r="T45" s="1433"/>
      <c r="U45" s="1433"/>
      <c r="V45" s="624"/>
      <c r="W45" s="624"/>
      <c r="X45" s="625"/>
      <c r="Y45" s="171"/>
      <c r="Z45" s="956" t="s">
        <v>8538</v>
      </c>
      <c r="AA45" s="171"/>
      <c r="AB45" s="253"/>
      <c r="AC45" s="171"/>
      <c r="AD45" s="304"/>
      <c r="AE45" s="246" t="str">
        <f t="shared" si="28"/>
        <v>Please complete all cells in row</v>
      </c>
      <c r="AF45" s="726"/>
      <c r="AG45" s="232"/>
      <c r="AH45" s="232"/>
      <c r="AI45" s="232"/>
      <c r="AJ45" s="232"/>
      <c r="AK45" s="232"/>
      <c r="AL45" s="232"/>
      <c r="AM45" s="232"/>
      <c r="AN45" s="232"/>
      <c r="AO45" s="232"/>
      <c r="AP45" s="232"/>
      <c r="AQ45" s="232"/>
      <c r="AR45" s="232"/>
      <c r="AS45" s="247">
        <f t="shared" ref="AS45:AU45" si="48" xml:space="preserve"> IF( ISNUMBER(V45), 0, 1 )</f>
        <v>1</v>
      </c>
      <c r="AT45" s="247">
        <f t="shared" si="48"/>
        <v>1</v>
      </c>
      <c r="AU45" s="247">
        <f t="shared" si="48"/>
        <v>1</v>
      </c>
      <c r="AV45" s="322"/>
      <c r="AX45" s="952" t="s">
        <v>8515</v>
      </c>
      <c r="AY45" s="313" t="s">
        <v>6140</v>
      </c>
      <c r="AZ45" s="607" t="s">
        <v>8539</v>
      </c>
      <c r="BA45" s="607" t="s">
        <v>8540</v>
      </c>
      <c r="BB45" s="607" t="s">
        <v>8541</v>
      </c>
      <c r="BC45" s="607" t="s">
        <v>8542</v>
      </c>
      <c r="BD45" s="607" t="s">
        <v>8543</v>
      </c>
      <c r="BE45" s="607" t="s">
        <v>8544</v>
      </c>
      <c r="BF45" s="1944" t="s">
        <v>8545</v>
      </c>
      <c r="BG45" s="1944" t="s">
        <v>8546</v>
      </c>
      <c r="BH45" s="2197" t="s">
        <v>8547</v>
      </c>
      <c r="BI45" s="1944" t="s">
        <v>8548</v>
      </c>
      <c r="BJ45" s="959"/>
      <c r="BK45" s="964"/>
      <c r="BL45" s="964"/>
      <c r="BM45" s="964"/>
      <c r="BN45" s="964"/>
      <c r="BO45" s="964"/>
      <c r="BP45" s="957" t="s">
        <v>8549</v>
      </c>
      <c r="BQ45" s="957" t="s">
        <v>8550</v>
      </c>
      <c r="BR45" s="958" t="s">
        <v>8551</v>
      </c>
    </row>
    <row r="46" spans="1:70" ht="15.75" customHeight="1">
      <c r="A46" s="171"/>
      <c r="B46" s="952" t="s">
        <v>8552</v>
      </c>
      <c r="C46" s="313" t="s">
        <v>6110</v>
      </c>
      <c r="D46" s="248" t="s">
        <v>677</v>
      </c>
      <c r="E46" s="248">
        <v>3</v>
      </c>
      <c r="F46" s="624"/>
      <c r="G46" s="624"/>
      <c r="H46" s="624"/>
      <c r="I46" s="624"/>
      <c r="J46" s="624"/>
      <c r="K46" s="2196">
        <f t="shared" si="30"/>
        <v>0</v>
      </c>
      <c r="L46" s="624"/>
      <c r="M46" s="624"/>
      <c r="N46" s="2197">
        <f t="shared" si="26"/>
        <v>0</v>
      </c>
      <c r="O46" s="1944">
        <f t="shared" si="27"/>
        <v>0</v>
      </c>
      <c r="P46" s="1428"/>
      <c r="Q46" s="1433"/>
      <c r="R46" s="1433"/>
      <c r="S46" s="1433"/>
      <c r="T46" s="1433"/>
      <c r="U46" s="1433"/>
      <c r="V46" s="1433"/>
      <c r="W46" s="1433"/>
      <c r="X46" s="1445"/>
      <c r="Y46" s="171"/>
      <c r="Z46" s="956" t="s">
        <v>8553</v>
      </c>
      <c r="AA46" s="171"/>
      <c r="AB46" s="253"/>
      <c r="AC46" s="171"/>
      <c r="AD46" s="304"/>
      <c r="AE46" s="246" t="str">
        <f t="shared" si="28"/>
        <v>Please complete all cells in row</v>
      </c>
      <c r="AF46" s="322"/>
      <c r="AG46" s="247">
        <f t="shared" ref="AG46:AJ47" si="49" xml:space="preserve"> IF( ISNUMBER(F46), 0, 1 )</f>
        <v>1</v>
      </c>
      <c r="AH46" s="247">
        <f t="shared" si="49"/>
        <v>1</v>
      </c>
      <c r="AI46" s="247">
        <f t="shared" si="49"/>
        <v>1</v>
      </c>
      <c r="AJ46" s="247">
        <f t="shared" si="49"/>
        <v>1</v>
      </c>
      <c r="AK46" s="247">
        <f xml:space="preserve"> IF( ISNUMBER(M46), 0, 1 )</f>
        <v>1</v>
      </c>
      <c r="AL46" s="232"/>
      <c r="AM46" s="232"/>
      <c r="AN46" s="232"/>
      <c r="AO46" s="232"/>
      <c r="AP46" s="232"/>
      <c r="AQ46" s="232"/>
      <c r="AR46" s="232"/>
      <c r="AS46" s="232"/>
      <c r="AT46" s="232"/>
      <c r="AU46" s="232"/>
      <c r="AV46" s="322"/>
      <c r="AX46" s="952" t="s">
        <v>8552</v>
      </c>
      <c r="AY46" s="313" t="s">
        <v>6110</v>
      </c>
      <c r="AZ46" s="624" t="s">
        <v>8554</v>
      </c>
      <c r="BA46" s="624" t="s">
        <v>8555</v>
      </c>
      <c r="BB46" s="624" t="s">
        <v>8556</v>
      </c>
      <c r="BC46" s="624" t="s">
        <v>8557</v>
      </c>
      <c r="BD46" s="624" t="s">
        <v>8558</v>
      </c>
      <c r="BE46" s="607" t="s">
        <v>8559</v>
      </c>
      <c r="BF46" s="624" t="s">
        <v>8560</v>
      </c>
      <c r="BG46" s="624" t="s">
        <v>8561</v>
      </c>
      <c r="BH46" s="2197" t="s">
        <v>8562</v>
      </c>
      <c r="BI46" s="1944" t="s">
        <v>8563</v>
      </c>
      <c r="BJ46" s="959"/>
      <c r="BK46" s="964"/>
      <c r="BL46" s="964"/>
      <c r="BM46" s="964"/>
      <c r="BN46" s="964"/>
      <c r="BO46" s="964"/>
      <c r="BP46" s="964"/>
      <c r="BQ46" s="964"/>
      <c r="BR46" s="976"/>
    </row>
    <row r="47" spans="1:70" ht="15.75" customHeight="1">
      <c r="A47" s="171"/>
      <c r="B47" s="952" t="s">
        <v>8552</v>
      </c>
      <c r="C47" s="313" t="s">
        <v>6125</v>
      </c>
      <c r="D47" s="248" t="s">
        <v>677</v>
      </c>
      <c r="E47" s="248">
        <v>3</v>
      </c>
      <c r="F47" s="624"/>
      <c r="G47" s="624"/>
      <c r="H47" s="624"/>
      <c r="I47" s="624"/>
      <c r="J47" s="624"/>
      <c r="K47" s="1959">
        <f t="shared" si="30"/>
        <v>0</v>
      </c>
      <c r="L47" s="2389"/>
      <c r="M47" s="2389"/>
      <c r="N47" s="1944">
        <f t="shared" si="26"/>
        <v>0</v>
      </c>
      <c r="O47" s="1944">
        <f t="shared" si="27"/>
        <v>0</v>
      </c>
      <c r="P47" s="1428"/>
      <c r="Q47" s="1433"/>
      <c r="R47" s="1433"/>
      <c r="S47" s="1433"/>
      <c r="T47" s="1433"/>
      <c r="U47" s="1433"/>
      <c r="V47" s="1433"/>
      <c r="W47" s="1433"/>
      <c r="X47" s="1445"/>
      <c r="Y47" s="171"/>
      <c r="Z47" s="956" t="s">
        <v>8564</v>
      </c>
      <c r="AA47" s="171"/>
      <c r="AB47" s="253"/>
      <c r="AC47" s="171"/>
      <c r="AD47" s="304"/>
      <c r="AE47" s="246" t="str">
        <f t="shared" si="28"/>
        <v>Please complete all cells in row</v>
      </c>
      <c r="AF47" s="322"/>
      <c r="AG47" s="247">
        <f t="shared" si="49"/>
        <v>1</v>
      </c>
      <c r="AH47" s="247">
        <f t="shared" si="49"/>
        <v>1</v>
      </c>
      <c r="AI47" s="247">
        <f t="shared" si="49"/>
        <v>1</v>
      </c>
      <c r="AJ47" s="247">
        <f t="shared" si="49"/>
        <v>1</v>
      </c>
      <c r="AK47" s="247">
        <f xml:space="preserve"> IF( ISNUMBER(M47), 0, 1 )</f>
        <v>1</v>
      </c>
      <c r="AL47" s="232"/>
      <c r="AM47" s="232"/>
      <c r="AN47" s="232"/>
      <c r="AO47" s="232"/>
      <c r="AP47" s="232"/>
      <c r="AQ47" s="232"/>
      <c r="AR47" s="232"/>
      <c r="AS47" s="232"/>
      <c r="AT47" s="232"/>
      <c r="AU47" s="232"/>
      <c r="AV47" s="322"/>
      <c r="AX47" s="952" t="s">
        <v>8552</v>
      </c>
      <c r="AY47" s="313" t="s">
        <v>6125</v>
      </c>
      <c r="AZ47" s="624" t="s">
        <v>8565</v>
      </c>
      <c r="BA47" s="624" t="s">
        <v>8566</v>
      </c>
      <c r="BB47" s="624" t="s">
        <v>8567</v>
      </c>
      <c r="BC47" s="624" t="s">
        <v>8568</v>
      </c>
      <c r="BD47" s="624" t="s">
        <v>8569</v>
      </c>
      <c r="BE47" s="607" t="s">
        <v>8570</v>
      </c>
      <c r="BF47" s="2389" t="s">
        <v>8571</v>
      </c>
      <c r="BG47" s="2389" t="s">
        <v>8572</v>
      </c>
      <c r="BH47" s="1944" t="s">
        <v>8573</v>
      </c>
      <c r="BI47" s="1944" t="s">
        <v>8574</v>
      </c>
      <c r="BJ47" s="959"/>
      <c r="BK47" s="964"/>
      <c r="BL47" s="964"/>
      <c r="BM47" s="964"/>
      <c r="BN47" s="964"/>
      <c r="BO47" s="964"/>
      <c r="BP47" s="964"/>
      <c r="BQ47" s="964"/>
      <c r="BR47" s="976"/>
    </row>
    <row r="48" spans="1:70" ht="15.75" customHeight="1">
      <c r="A48" s="171"/>
      <c r="B48" s="952" t="s">
        <v>8552</v>
      </c>
      <c r="C48" s="313" t="s">
        <v>6140</v>
      </c>
      <c r="D48" s="248" t="s">
        <v>677</v>
      </c>
      <c r="E48" s="248">
        <v>3</v>
      </c>
      <c r="F48" s="1370">
        <f>IFERROR(SUM(F46:F47), 0)</f>
        <v>0</v>
      </c>
      <c r="G48" s="1370">
        <f>IFERROR(SUM(G46:G47), 0)</f>
        <v>0</v>
      </c>
      <c r="H48" s="1370">
        <f>IFERROR(SUM(H46:H47), 0)</f>
        <v>0</v>
      </c>
      <c r="I48" s="1370">
        <f>IFERROR(SUM(I46:I47), 0)</f>
        <v>0</v>
      </c>
      <c r="J48" s="1370">
        <f>IFERROR(SUM(J46:J47), 0)</f>
        <v>0</v>
      </c>
      <c r="K48" s="1959">
        <f t="shared" si="30"/>
        <v>0</v>
      </c>
      <c r="L48" s="1944">
        <f t="shared" ref="L48:M48" si="50">IFERROR(SUM(L46:L47), 0)</f>
        <v>0</v>
      </c>
      <c r="M48" s="1944">
        <f t="shared" si="50"/>
        <v>0</v>
      </c>
      <c r="N48" s="1944">
        <f t="shared" si="26"/>
        <v>0</v>
      </c>
      <c r="O48" s="1944">
        <f t="shared" si="27"/>
        <v>0</v>
      </c>
      <c r="P48" s="1428"/>
      <c r="Q48" s="1433"/>
      <c r="R48" s="1433"/>
      <c r="S48" s="1433"/>
      <c r="T48" s="1433"/>
      <c r="U48" s="1433"/>
      <c r="V48" s="624"/>
      <c r="W48" s="624"/>
      <c r="X48" s="625"/>
      <c r="Y48" s="171"/>
      <c r="Z48" s="956" t="s">
        <v>8575</v>
      </c>
      <c r="AA48" s="171"/>
      <c r="AB48" s="253"/>
      <c r="AC48" s="171"/>
      <c r="AD48" s="304"/>
      <c r="AE48" s="246" t="str">
        <f t="shared" si="28"/>
        <v>Please complete all cells in row</v>
      </c>
      <c r="AF48" s="726"/>
      <c r="AG48" s="232"/>
      <c r="AH48" s="232"/>
      <c r="AI48" s="232"/>
      <c r="AJ48" s="232"/>
      <c r="AK48" s="232"/>
      <c r="AL48" s="232"/>
      <c r="AM48" s="232"/>
      <c r="AN48" s="232"/>
      <c r="AO48" s="232"/>
      <c r="AP48" s="232"/>
      <c r="AQ48" s="232"/>
      <c r="AR48" s="232"/>
      <c r="AS48" s="247">
        <f t="shared" ref="AS48:AU48" si="51" xml:space="preserve"> IF( ISNUMBER(V48), 0, 1 )</f>
        <v>1</v>
      </c>
      <c r="AT48" s="247">
        <f t="shared" si="51"/>
        <v>1</v>
      </c>
      <c r="AU48" s="247">
        <f t="shared" si="51"/>
        <v>1</v>
      </c>
      <c r="AV48" s="322"/>
      <c r="AX48" s="952" t="s">
        <v>8552</v>
      </c>
      <c r="AY48" s="313" t="s">
        <v>6140</v>
      </c>
      <c r="AZ48" s="607" t="s">
        <v>8576</v>
      </c>
      <c r="BA48" s="607" t="s">
        <v>8577</v>
      </c>
      <c r="BB48" s="607" t="s">
        <v>8578</v>
      </c>
      <c r="BC48" s="607" t="s">
        <v>8579</v>
      </c>
      <c r="BD48" s="607" t="s">
        <v>8580</v>
      </c>
      <c r="BE48" s="607" t="s">
        <v>8581</v>
      </c>
      <c r="BF48" s="1944" t="s">
        <v>8582</v>
      </c>
      <c r="BG48" s="1944" t="s">
        <v>8583</v>
      </c>
      <c r="BH48" s="1944" t="s">
        <v>8584</v>
      </c>
      <c r="BI48" s="1944" t="s">
        <v>8585</v>
      </c>
      <c r="BJ48" s="959"/>
      <c r="BK48" s="964"/>
      <c r="BL48" s="964"/>
      <c r="BM48" s="964"/>
      <c r="BN48" s="964"/>
      <c r="BO48" s="964"/>
      <c r="BP48" s="957" t="s">
        <v>8586</v>
      </c>
      <c r="BQ48" s="957" t="s">
        <v>8587</v>
      </c>
      <c r="BR48" s="958" t="s">
        <v>8588</v>
      </c>
    </row>
    <row r="49" spans="1:70" ht="15.75" customHeight="1" thickBot="1">
      <c r="A49" s="2575" t="s">
        <v>773</v>
      </c>
      <c r="B49" s="965" t="s">
        <v>8589</v>
      </c>
      <c r="C49" s="966" t="s">
        <v>6140</v>
      </c>
      <c r="D49" s="314" t="s">
        <v>677</v>
      </c>
      <c r="E49" s="314">
        <v>3</v>
      </c>
      <c r="F49" s="1362">
        <f>IFERROR(SUM(F33,F36,F39,F42,F45,F48), 0)</f>
        <v>0</v>
      </c>
      <c r="G49" s="1362">
        <f>IFERROR(SUM(G33,G36,G39,G42,G45,G48), 0)</f>
        <v>0</v>
      </c>
      <c r="H49" s="1362">
        <f>IFERROR(SUM(H33,H36,H39,H42,H45,H48), 0)</f>
        <v>0</v>
      </c>
      <c r="I49" s="1362">
        <f>IFERROR(SUM(I33,I36,I39,I42,I45,I48), 0)</f>
        <v>0</v>
      </c>
      <c r="J49" s="1362">
        <f>IFERROR(SUM(J33,J36,J39,J42,J45,J48), 0)</f>
        <v>0</v>
      </c>
      <c r="K49" s="2100">
        <f t="shared" si="30"/>
        <v>0</v>
      </c>
      <c r="L49" s="1962">
        <f t="shared" ref="L49:M49" si="52">IFERROR(SUM(L33,L36,L39,L42,L45,L48), 0)</f>
        <v>0</v>
      </c>
      <c r="M49" s="1962">
        <f t="shared" si="52"/>
        <v>0</v>
      </c>
      <c r="N49" s="1962">
        <f t="shared" si="26"/>
        <v>0</v>
      </c>
      <c r="O49" s="1962">
        <f t="shared" si="27"/>
        <v>0</v>
      </c>
      <c r="P49" s="1446"/>
      <c r="Q49" s="1446"/>
      <c r="R49" s="1446"/>
      <c r="S49" s="1446"/>
      <c r="T49" s="1446"/>
      <c r="U49" s="1435"/>
      <c r="V49" s="1362">
        <f>IFERROR(SUM(V48,V45,V42,V39,V36,V33), 0)</f>
        <v>0</v>
      </c>
      <c r="W49" s="1362">
        <f>IFERROR(SUM(W48,W45,W42,W39,W36,W33), 0)</f>
        <v>0</v>
      </c>
      <c r="X49" s="1438">
        <f>IFERROR(SUM(X48,X45,X42,X39,X36,X33), 0)</f>
        <v>0</v>
      </c>
      <c r="Y49" s="171"/>
      <c r="Z49" s="970" t="s">
        <v>8590</v>
      </c>
      <c r="AA49" s="171"/>
      <c r="AB49" s="264"/>
      <c r="AC49" s="171"/>
      <c r="AD49" s="304"/>
      <c r="AF49" s="322"/>
      <c r="AG49" s="232"/>
      <c r="AH49" s="232"/>
      <c r="AI49" s="232"/>
      <c r="AJ49" s="232"/>
      <c r="AK49" s="232"/>
      <c r="AL49" s="232"/>
      <c r="AM49" s="232"/>
      <c r="AN49" s="232"/>
      <c r="AO49" s="232"/>
      <c r="AP49" s="232"/>
      <c r="AQ49" s="232"/>
      <c r="AR49" s="232"/>
      <c r="AS49" s="232"/>
      <c r="AT49" s="232"/>
      <c r="AU49" s="232"/>
      <c r="AV49" s="322"/>
      <c r="AX49" s="965" t="s">
        <v>8589</v>
      </c>
      <c r="AY49" s="966" t="s">
        <v>6140</v>
      </c>
      <c r="AZ49" s="609" t="s">
        <v>8591</v>
      </c>
      <c r="BA49" s="609" t="s">
        <v>8592</v>
      </c>
      <c r="BB49" s="609" t="s">
        <v>8593</v>
      </c>
      <c r="BC49" s="609" t="s">
        <v>8594</v>
      </c>
      <c r="BD49" s="609" t="s">
        <v>8595</v>
      </c>
      <c r="BE49" s="609" t="s">
        <v>8596</v>
      </c>
      <c r="BF49" s="1962" t="s">
        <v>8597</v>
      </c>
      <c r="BG49" s="609" t="s">
        <v>8598</v>
      </c>
      <c r="BH49" s="1962" t="s">
        <v>8599</v>
      </c>
      <c r="BI49" s="1962" t="s">
        <v>8600</v>
      </c>
      <c r="BJ49" s="370"/>
      <c r="BK49" s="370"/>
      <c r="BL49" s="370"/>
      <c r="BM49" s="370"/>
      <c r="BN49" s="370"/>
      <c r="BO49" s="968"/>
      <c r="BP49" s="609" t="s">
        <v>8601</v>
      </c>
      <c r="BQ49" s="609" t="s">
        <v>8602</v>
      </c>
      <c r="BR49" s="711" t="s">
        <v>8603</v>
      </c>
    </row>
    <row r="50" spans="1:70" ht="15.75" customHeight="1" thickTop="1" thickBot="1">
      <c r="A50" s="171"/>
      <c r="B50" s="971"/>
      <c r="C50" s="171"/>
      <c r="D50" s="171"/>
      <c r="E50" s="171"/>
      <c r="F50" s="433"/>
      <c r="G50" s="433"/>
      <c r="H50" s="433"/>
      <c r="I50" s="433"/>
      <c r="J50" s="433"/>
      <c r="K50" s="433"/>
      <c r="L50" s="433"/>
      <c r="M50" s="433"/>
      <c r="N50" s="433"/>
      <c r="O50" s="433"/>
      <c r="P50" s="433"/>
      <c r="Q50" s="1439"/>
      <c r="R50" s="1439"/>
      <c r="S50" s="1439"/>
      <c r="T50" s="1439"/>
      <c r="U50" s="1440"/>
      <c r="V50" s="1439"/>
      <c r="W50" s="1439"/>
      <c r="X50" s="1440"/>
      <c r="Y50" s="214"/>
      <c r="Z50" s="214"/>
      <c r="AA50" s="171"/>
      <c r="AB50" s="171"/>
      <c r="AC50" s="171"/>
      <c r="AD50" s="304"/>
      <c r="AF50" s="322"/>
      <c r="AG50" s="232"/>
      <c r="AH50" s="232"/>
      <c r="AI50" s="232"/>
      <c r="AJ50" s="232"/>
      <c r="AK50" s="232"/>
      <c r="AL50" s="232"/>
      <c r="AM50" s="232"/>
      <c r="AN50" s="232"/>
      <c r="AO50" s="232"/>
      <c r="AP50" s="232"/>
      <c r="AQ50" s="232"/>
      <c r="AR50" s="232"/>
      <c r="AS50" s="232"/>
      <c r="AT50" s="232"/>
      <c r="AU50" s="232"/>
      <c r="AV50" s="322"/>
      <c r="AX50" s="971"/>
      <c r="AY50" s="171"/>
      <c r="AZ50" s="171"/>
      <c r="BA50" s="171"/>
      <c r="BB50" s="171"/>
      <c r="BC50" s="171"/>
      <c r="BD50" s="171"/>
      <c r="BE50" s="171"/>
      <c r="BF50" s="433"/>
      <c r="BG50" s="433"/>
      <c r="BH50" s="433"/>
      <c r="BI50" s="433"/>
      <c r="BJ50" s="171"/>
      <c r="BK50" s="174"/>
      <c r="BL50" s="174"/>
      <c r="BM50" s="174"/>
      <c r="BN50" s="174"/>
      <c r="BO50" s="972"/>
      <c r="BP50" s="174"/>
      <c r="BQ50" s="174"/>
      <c r="BR50" s="972"/>
    </row>
    <row r="51" spans="1:70" ht="15.75" customHeight="1" thickTop="1" thickBot="1">
      <c r="A51" s="171"/>
      <c r="B51" s="946" t="s">
        <v>8604</v>
      </c>
      <c r="C51" s="171"/>
      <c r="D51" s="171"/>
      <c r="E51" s="171"/>
      <c r="F51" s="433"/>
      <c r="G51" s="433"/>
      <c r="H51" s="433"/>
      <c r="I51" s="433"/>
      <c r="J51" s="433"/>
      <c r="K51" s="433"/>
      <c r="L51" s="433"/>
      <c r="M51" s="433"/>
      <c r="N51" s="433"/>
      <c r="O51" s="433"/>
      <c r="P51" s="433"/>
      <c r="Q51" s="1439"/>
      <c r="R51" s="1439"/>
      <c r="S51" s="1439"/>
      <c r="T51" s="1439"/>
      <c r="U51" s="1440"/>
      <c r="V51" s="1439"/>
      <c r="W51" s="1439"/>
      <c r="X51" s="1440"/>
      <c r="Y51" s="214"/>
      <c r="Z51" s="214"/>
      <c r="AA51" s="171"/>
      <c r="AB51" s="171"/>
      <c r="AC51" s="171"/>
      <c r="AD51" s="304"/>
      <c r="AF51" s="322"/>
      <c r="AG51" s="232"/>
      <c r="AH51" s="232"/>
      <c r="AI51" s="232"/>
      <c r="AJ51" s="232"/>
      <c r="AK51" s="232"/>
      <c r="AL51" s="232"/>
      <c r="AM51" s="232"/>
      <c r="AN51" s="232"/>
      <c r="AO51" s="232"/>
      <c r="AP51" s="232"/>
      <c r="AQ51" s="232"/>
      <c r="AR51" s="232"/>
      <c r="AS51" s="232"/>
      <c r="AT51" s="232"/>
      <c r="AU51" s="232"/>
      <c r="AV51" s="322"/>
      <c r="AX51" s="946" t="s">
        <v>8604</v>
      </c>
      <c r="AY51" s="171"/>
      <c r="AZ51" s="171"/>
      <c r="BA51" s="171"/>
      <c r="BB51" s="171"/>
      <c r="BC51" s="171"/>
      <c r="BD51" s="171"/>
      <c r="BE51" s="171"/>
      <c r="BF51" s="433"/>
      <c r="BG51" s="433"/>
      <c r="BH51" s="433"/>
      <c r="BI51" s="433"/>
      <c r="BJ51" s="171"/>
      <c r="BK51" s="174"/>
      <c r="BL51" s="174"/>
      <c r="BM51" s="174"/>
      <c r="BN51" s="174"/>
      <c r="BO51" s="972"/>
      <c r="BP51" s="174"/>
      <c r="BQ51" s="174"/>
      <c r="BR51" s="972"/>
    </row>
    <row r="52" spans="1:70" ht="15.75" customHeight="1" thickTop="1">
      <c r="A52" s="171"/>
      <c r="B52" s="947" t="s">
        <v>8605</v>
      </c>
      <c r="C52" s="948" t="s">
        <v>6110</v>
      </c>
      <c r="D52" s="239" t="s">
        <v>677</v>
      </c>
      <c r="E52" s="239">
        <v>3</v>
      </c>
      <c r="F52" s="2494"/>
      <c r="G52" s="2494"/>
      <c r="H52" s="2494"/>
      <c r="I52" s="2494"/>
      <c r="J52" s="621"/>
      <c r="K52" s="1955">
        <f>IFERROR(SUM(J52),0)</f>
        <v>0</v>
      </c>
      <c r="L52" s="2199"/>
      <c r="M52" s="2199"/>
      <c r="N52" s="2195">
        <f>SUM(L52:M52)</f>
        <v>0</v>
      </c>
      <c r="O52" s="2195">
        <f t="shared" ref="O52:O76" si="53">IFERROR(SUM(K52,N52),0)</f>
        <v>0</v>
      </c>
      <c r="P52" s="1447"/>
      <c r="Q52" s="1448"/>
      <c r="R52" s="1448"/>
      <c r="S52" s="1448"/>
      <c r="T52" s="1448"/>
      <c r="U52" s="1441"/>
      <c r="V52" s="1448"/>
      <c r="W52" s="1448"/>
      <c r="X52" s="1449"/>
      <c r="Y52" s="171"/>
      <c r="Z52" s="951" t="s">
        <v>8606</v>
      </c>
      <c r="AA52" s="171"/>
      <c r="AB52" s="245"/>
      <c r="AC52" s="171"/>
      <c r="AD52" s="304"/>
      <c r="AE52" s="246" t="str">
        <f t="shared" ref="AE52:AE53" si="54">IF( SUM( AG52:AU52 ) = 0, 0, $AG$9 )</f>
        <v>Please complete all cells in row</v>
      </c>
      <c r="AF52" s="322"/>
      <c r="AG52" s="232"/>
      <c r="AH52" s="232"/>
      <c r="AI52" s="232"/>
      <c r="AJ52" s="232"/>
      <c r="AK52" s="247">
        <f xml:space="preserve"> IF( ISNUMBER(M52), 0, 1 )</f>
        <v>1</v>
      </c>
      <c r="AL52" s="232"/>
      <c r="AM52" s="232"/>
      <c r="AN52" s="232"/>
      <c r="AO52" s="232"/>
      <c r="AP52" s="232"/>
      <c r="AQ52" s="232"/>
      <c r="AR52" s="232"/>
      <c r="AS52" s="232"/>
      <c r="AT52" s="232"/>
      <c r="AU52" s="232"/>
      <c r="AV52" s="322"/>
      <c r="AX52" s="947" t="s">
        <v>8605</v>
      </c>
      <c r="AY52" s="948" t="s">
        <v>6110</v>
      </c>
      <c r="AZ52" s="2494"/>
      <c r="BA52" s="2494"/>
      <c r="BB52" s="2494"/>
      <c r="BC52" s="2494"/>
      <c r="BD52" s="621" t="s">
        <v>8607</v>
      </c>
      <c r="BE52" s="605" t="s">
        <v>8608</v>
      </c>
      <c r="BF52" s="2199" t="s">
        <v>8609</v>
      </c>
      <c r="BG52" s="2199" t="s">
        <v>8610</v>
      </c>
      <c r="BH52" s="2195" t="s">
        <v>8611</v>
      </c>
      <c r="BI52" s="2195" t="s">
        <v>8612</v>
      </c>
      <c r="BJ52" s="977"/>
      <c r="BK52" s="978"/>
      <c r="BL52" s="978"/>
      <c r="BM52" s="978"/>
      <c r="BN52" s="978"/>
      <c r="BO52" s="973"/>
      <c r="BP52" s="978"/>
      <c r="BQ52" s="978"/>
      <c r="BR52" s="979"/>
    </row>
    <row r="53" spans="1:70" ht="15.75" customHeight="1">
      <c r="A53" s="171"/>
      <c r="B53" s="952" t="s">
        <v>8605</v>
      </c>
      <c r="C53" s="313" t="s">
        <v>6125</v>
      </c>
      <c r="D53" s="248" t="s">
        <v>677</v>
      </c>
      <c r="E53" s="248">
        <v>3</v>
      </c>
      <c r="F53" s="2495"/>
      <c r="G53" s="2495"/>
      <c r="H53" s="2495"/>
      <c r="I53" s="2495"/>
      <c r="J53" s="624"/>
      <c r="K53" s="2196">
        <f t="shared" ref="K53:K76" si="55">IFERROR(SUM(J53),0)</f>
        <v>0</v>
      </c>
      <c r="L53" s="624"/>
      <c r="M53" s="624"/>
      <c r="N53" s="2197">
        <f>SUM(L53:M53)</f>
        <v>0</v>
      </c>
      <c r="O53" s="1944">
        <f t="shared" si="53"/>
        <v>0</v>
      </c>
      <c r="P53" s="1428"/>
      <c r="Q53" s="1430"/>
      <c r="R53" s="1430"/>
      <c r="S53" s="1430"/>
      <c r="T53" s="1430"/>
      <c r="U53" s="1433"/>
      <c r="V53" s="1430"/>
      <c r="W53" s="1430"/>
      <c r="X53" s="1445"/>
      <c r="Y53" s="171"/>
      <c r="Z53" s="956" t="s">
        <v>8613</v>
      </c>
      <c r="AA53" s="171"/>
      <c r="AB53" s="253"/>
      <c r="AC53" s="171"/>
      <c r="AD53" s="304"/>
      <c r="AE53" s="246" t="str">
        <f t="shared" si="54"/>
        <v>Please complete all cells in row</v>
      </c>
      <c r="AF53" s="322"/>
      <c r="AG53" s="232"/>
      <c r="AH53" s="232"/>
      <c r="AI53" s="232"/>
      <c r="AJ53" s="232"/>
      <c r="AK53" s="247">
        <f xml:space="preserve"> IF( ISNUMBER(M53), 0, 1 )</f>
        <v>1</v>
      </c>
      <c r="AL53" s="232"/>
      <c r="AM53" s="232"/>
      <c r="AN53" s="232"/>
      <c r="AO53" s="232"/>
      <c r="AP53" s="232"/>
      <c r="AQ53" s="232"/>
      <c r="AR53" s="232"/>
      <c r="AS53" s="232"/>
      <c r="AT53" s="232"/>
      <c r="AU53" s="232"/>
      <c r="AV53" s="322"/>
      <c r="AX53" s="952" t="s">
        <v>8605</v>
      </c>
      <c r="AY53" s="313" t="s">
        <v>6125</v>
      </c>
      <c r="AZ53" s="2495"/>
      <c r="BA53" s="2495"/>
      <c r="BB53" s="2495"/>
      <c r="BC53" s="2495"/>
      <c r="BD53" s="624" t="s">
        <v>8614</v>
      </c>
      <c r="BE53" s="607" t="s">
        <v>8615</v>
      </c>
      <c r="BF53" s="624" t="s">
        <v>8616</v>
      </c>
      <c r="BG53" s="624" t="s">
        <v>8617</v>
      </c>
      <c r="BH53" s="2197" t="s">
        <v>8618</v>
      </c>
      <c r="BI53" s="1944" t="s">
        <v>8619</v>
      </c>
      <c r="BJ53" s="959"/>
      <c r="BK53" s="961"/>
      <c r="BL53" s="961"/>
      <c r="BM53" s="961"/>
      <c r="BN53" s="961"/>
      <c r="BO53" s="964"/>
      <c r="BP53" s="961"/>
      <c r="BQ53" s="961"/>
      <c r="BR53" s="976"/>
    </row>
    <row r="54" spans="1:70" ht="15.75" customHeight="1">
      <c r="A54" s="171"/>
      <c r="B54" s="952" t="s">
        <v>8605</v>
      </c>
      <c r="C54" s="313" t="s">
        <v>6140</v>
      </c>
      <c r="D54" s="248" t="s">
        <v>677</v>
      </c>
      <c r="E54" s="248">
        <v>3</v>
      </c>
      <c r="F54" s="1426"/>
      <c r="G54" s="1426"/>
      <c r="H54" s="1426"/>
      <c r="I54" s="1426"/>
      <c r="J54" s="1370">
        <f>IFERROR(SUM(J52:J53), 0)</f>
        <v>0</v>
      </c>
      <c r="K54" s="2196">
        <f t="shared" si="55"/>
        <v>0</v>
      </c>
      <c r="L54" s="1944">
        <f t="shared" ref="L54:M54" si="56">IFERROR(SUM(L52:L53), 0)</f>
        <v>0</v>
      </c>
      <c r="M54" s="1944">
        <f t="shared" si="56"/>
        <v>0</v>
      </c>
      <c r="N54" s="2197">
        <f t="shared" ref="N54:N76" si="57">SUM(L54:M54)</f>
        <v>0</v>
      </c>
      <c r="O54" s="1944">
        <f t="shared" si="53"/>
        <v>0</v>
      </c>
      <c r="P54" s="1428"/>
      <c r="Q54" s="1430"/>
      <c r="R54" s="1430"/>
      <c r="S54" s="1430"/>
      <c r="T54" s="1430"/>
      <c r="U54" s="1433"/>
      <c r="V54" s="1433"/>
      <c r="W54" s="1433"/>
      <c r="X54" s="1445"/>
      <c r="Y54" s="171"/>
      <c r="Z54" s="956" t="s">
        <v>8620</v>
      </c>
      <c r="AA54" s="171"/>
      <c r="AB54" s="253"/>
      <c r="AC54" s="171"/>
      <c r="AD54" s="304"/>
      <c r="AF54" s="322"/>
      <c r="AG54" s="232"/>
      <c r="AH54" s="232"/>
      <c r="AI54" s="232"/>
      <c r="AJ54" s="232"/>
      <c r="AK54" s="232"/>
      <c r="AL54" s="232"/>
      <c r="AM54" s="232"/>
      <c r="AN54" s="232"/>
      <c r="AO54" s="232"/>
      <c r="AP54" s="232"/>
      <c r="AQ54" s="232"/>
      <c r="AR54" s="232"/>
      <c r="AS54" s="232"/>
      <c r="AT54" s="232"/>
      <c r="AU54" s="232"/>
      <c r="AV54" s="322"/>
      <c r="AX54" s="952" t="s">
        <v>8605</v>
      </c>
      <c r="AY54" s="313" t="s">
        <v>6140</v>
      </c>
      <c r="AZ54" s="2555"/>
      <c r="BA54" s="2555"/>
      <c r="BB54" s="2555"/>
      <c r="BC54" s="2555"/>
      <c r="BD54" s="607" t="s">
        <v>8621</v>
      </c>
      <c r="BE54" s="607" t="s">
        <v>8622</v>
      </c>
      <c r="BF54" s="1944" t="s">
        <v>8623</v>
      </c>
      <c r="BG54" s="1944" t="s">
        <v>8624</v>
      </c>
      <c r="BH54" s="2197" t="s">
        <v>8625</v>
      </c>
      <c r="BI54" s="1944" t="s">
        <v>8626</v>
      </c>
      <c r="BJ54" s="959"/>
      <c r="BK54" s="961"/>
      <c r="BL54" s="961"/>
      <c r="BM54" s="961"/>
      <c r="BN54" s="961"/>
      <c r="BO54" s="964"/>
      <c r="BP54" s="964"/>
      <c r="BQ54" s="964"/>
      <c r="BR54" s="976"/>
    </row>
    <row r="55" spans="1:70" ht="32.25" customHeight="1">
      <c r="A55" s="171"/>
      <c r="B55" s="952" t="s">
        <v>8627</v>
      </c>
      <c r="C55" s="313" t="s">
        <v>6110</v>
      </c>
      <c r="D55" s="248" t="s">
        <v>677</v>
      </c>
      <c r="E55" s="248">
        <v>3</v>
      </c>
      <c r="F55" s="2495"/>
      <c r="G55" s="2495"/>
      <c r="H55" s="2495"/>
      <c r="I55" s="2495"/>
      <c r="J55" s="624"/>
      <c r="K55" s="2196">
        <f t="shared" si="55"/>
        <v>0</v>
      </c>
      <c r="L55" s="624"/>
      <c r="M55" s="624"/>
      <c r="N55" s="2197">
        <f t="shared" si="57"/>
        <v>0</v>
      </c>
      <c r="O55" s="1944">
        <f t="shared" si="53"/>
        <v>0</v>
      </c>
      <c r="P55" s="1428"/>
      <c r="Q55" s="1433"/>
      <c r="R55" s="1433"/>
      <c r="S55" s="1433"/>
      <c r="T55" s="1433"/>
      <c r="U55" s="1433"/>
      <c r="V55" s="1433"/>
      <c r="W55" s="1433"/>
      <c r="X55" s="1445"/>
      <c r="Y55" s="171"/>
      <c r="Z55" s="956" t="s">
        <v>8628</v>
      </c>
      <c r="AA55" s="171"/>
      <c r="AB55" s="253"/>
      <c r="AC55" s="171"/>
      <c r="AD55" s="304"/>
      <c r="AE55" s="246" t="str">
        <f t="shared" ref="AE55:AE56" si="58">IF( SUM( AG55:AU55 ) = 0, 0, $AG$9 )</f>
        <v>Please complete all cells in row</v>
      </c>
      <c r="AF55" s="322"/>
      <c r="AG55" s="232"/>
      <c r="AH55" s="232"/>
      <c r="AI55" s="232"/>
      <c r="AJ55" s="232"/>
      <c r="AK55" s="247">
        <f xml:space="preserve"> IF( ISNUMBER(M55), 0, 1 )</f>
        <v>1</v>
      </c>
      <c r="AL55" s="232"/>
      <c r="AM55" s="232"/>
      <c r="AN55" s="232"/>
      <c r="AO55" s="232"/>
      <c r="AP55" s="232"/>
      <c r="AQ55" s="232"/>
      <c r="AR55" s="232"/>
      <c r="AS55" s="232"/>
      <c r="AT55" s="232"/>
      <c r="AU55" s="232"/>
      <c r="AV55" s="322"/>
      <c r="AX55" s="952" t="s">
        <v>8627</v>
      </c>
      <c r="AY55" s="313" t="s">
        <v>6110</v>
      </c>
      <c r="AZ55" s="2495"/>
      <c r="BA55" s="2495"/>
      <c r="BB55" s="2495"/>
      <c r="BC55" s="2495"/>
      <c r="BD55" s="624" t="s">
        <v>8629</v>
      </c>
      <c r="BE55" s="607" t="s">
        <v>8630</v>
      </c>
      <c r="BF55" s="624" t="s">
        <v>8631</v>
      </c>
      <c r="BG55" s="624" t="s">
        <v>8632</v>
      </c>
      <c r="BH55" s="2197" t="s">
        <v>8633</v>
      </c>
      <c r="BI55" s="1944" t="s">
        <v>8634</v>
      </c>
      <c r="BJ55" s="959"/>
      <c r="BK55" s="964"/>
      <c r="BL55" s="964"/>
      <c r="BM55" s="964"/>
      <c r="BN55" s="964"/>
      <c r="BO55" s="964"/>
      <c r="BP55" s="964"/>
      <c r="BQ55" s="964"/>
      <c r="BR55" s="976"/>
    </row>
    <row r="56" spans="1:70" ht="32.25" customHeight="1">
      <c r="A56" s="171"/>
      <c r="B56" s="952" t="s">
        <v>8627</v>
      </c>
      <c r="C56" s="313" t="s">
        <v>6125</v>
      </c>
      <c r="D56" s="248" t="s">
        <v>677</v>
      </c>
      <c r="E56" s="248">
        <v>3</v>
      </c>
      <c r="F56" s="2495"/>
      <c r="G56" s="2495"/>
      <c r="H56" s="2495"/>
      <c r="I56" s="2495"/>
      <c r="J56" s="624"/>
      <c r="K56" s="2196">
        <f t="shared" si="55"/>
        <v>0</v>
      </c>
      <c r="L56" s="624"/>
      <c r="M56" s="624"/>
      <c r="N56" s="2197">
        <f t="shared" si="57"/>
        <v>0</v>
      </c>
      <c r="O56" s="1944">
        <f t="shared" si="53"/>
        <v>0</v>
      </c>
      <c r="P56" s="1428"/>
      <c r="Q56" s="1433"/>
      <c r="R56" s="1433"/>
      <c r="S56" s="1433"/>
      <c r="T56" s="1433"/>
      <c r="U56" s="1433"/>
      <c r="V56" s="1433"/>
      <c r="W56" s="1433"/>
      <c r="X56" s="1445"/>
      <c r="Y56" s="171"/>
      <c r="Z56" s="956" t="s">
        <v>8635</v>
      </c>
      <c r="AA56" s="171"/>
      <c r="AB56" s="253"/>
      <c r="AC56" s="171"/>
      <c r="AD56" s="304"/>
      <c r="AE56" s="246" t="str">
        <f t="shared" si="58"/>
        <v>Please complete all cells in row</v>
      </c>
      <c r="AF56" s="322"/>
      <c r="AG56" s="232"/>
      <c r="AH56" s="232"/>
      <c r="AI56" s="232"/>
      <c r="AJ56" s="232"/>
      <c r="AK56" s="247">
        <f xml:space="preserve"> IF( ISNUMBER(M56), 0, 1 )</f>
        <v>1</v>
      </c>
      <c r="AL56" s="232"/>
      <c r="AM56" s="232"/>
      <c r="AN56" s="232"/>
      <c r="AO56" s="232"/>
      <c r="AP56" s="232"/>
      <c r="AQ56" s="232"/>
      <c r="AR56" s="232"/>
      <c r="AS56" s="232"/>
      <c r="AT56" s="232"/>
      <c r="AU56" s="232"/>
      <c r="AV56" s="322"/>
      <c r="AX56" s="952" t="s">
        <v>8627</v>
      </c>
      <c r="AY56" s="313" t="s">
        <v>6125</v>
      </c>
      <c r="AZ56" s="2495"/>
      <c r="BA56" s="2495"/>
      <c r="BB56" s="2495"/>
      <c r="BC56" s="2495"/>
      <c r="BD56" s="624" t="s">
        <v>8636</v>
      </c>
      <c r="BE56" s="607" t="s">
        <v>8637</v>
      </c>
      <c r="BF56" s="624" t="s">
        <v>8638</v>
      </c>
      <c r="BG56" s="624" t="s">
        <v>8639</v>
      </c>
      <c r="BH56" s="2197" t="s">
        <v>8640</v>
      </c>
      <c r="BI56" s="1944" t="s">
        <v>8641</v>
      </c>
      <c r="BJ56" s="959"/>
      <c r="BK56" s="964"/>
      <c r="BL56" s="964"/>
      <c r="BM56" s="964"/>
      <c r="BN56" s="964"/>
      <c r="BO56" s="964"/>
      <c r="BP56" s="964"/>
      <c r="BQ56" s="964"/>
      <c r="BR56" s="976"/>
    </row>
    <row r="57" spans="1:70" ht="32.25" customHeight="1">
      <c r="A57" s="171"/>
      <c r="B57" s="952" t="s">
        <v>8627</v>
      </c>
      <c r="C57" s="313" t="s">
        <v>6140</v>
      </c>
      <c r="D57" s="248" t="s">
        <v>677</v>
      </c>
      <c r="E57" s="248">
        <v>3</v>
      </c>
      <c r="F57" s="1426"/>
      <c r="G57" s="1426"/>
      <c r="H57" s="1426"/>
      <c r="I57" s="1426"/>
      <c r="J57" s="1370">
        <f>IFERROR(SUM(J55:J56), 0)</f>
        <v>0</v>
      </c>
      <c r="K57" s="2196">
        <f t="shared" si="55"/>
        <v>0</v>
      </c>
      <c r="L57" s="1944">
        <f t="shared" ref="L57:M57" si="59">IFERROR(SUM(L55:L56), 0)</f>
        <v>0</v>
      </c>
      <c r="M57" s="1944">
        <f t="shared" si="59"/>
        <v>0</v>
      </c>
      <c r="N57" s="2197">
        <f t="shared" si="57"/>
        <v>0</v>
      </c>
      <c r="O57" s="1944">
        <f t="shared" si="53"/>
        <v>0</v>
      </c>
      <c r="P57" s="1428"/>
      <c r="Q57" s="1433"/>
      <c r="R57" s="1433"/>
      <c r="S57" s="1433"/>
      <c r="T57" s="1433"/>
      <c r="U57" s="1433"/>
      <c r="V57" s="1433"/>
      <c r="W57" s="1433"/>
      <c r="X57" s="1445"/>
      <c r="Y57" s="171"/>
      <c r="Z57" s="956" t="s">
        <v>8642</v>
      </c>
      <c r="AA57" s="171"/>
      <c r="AB57" s="253"/>
      <c r="AC57" s="171"/>
      <c r="AD57" s="304"/>
      <c r="AF57" s="322"/>
      <c r="AG57" s="232"/>
      <c r="AH57" s="232"/>
      <c r="AI57" s="232"/>
      <c r="AJ57" s="232"/>
      <c r="AK57" s="232"/>
      <c r="AL57" s="232"/>
      <c r="AM57" s="232"/>
      <c r="AN57" s="232"/>
      <c r="AO57" s="232"/>
      <c r="AP57" s="232"/>
      <c r="AQ57" s="232"/>
      <c r="AR57" s="232"/>
      <c r="AS57" s="232"/>
      <c r="AT57" s="232"/>
      <c r="AU57" s="232"/>
      <c r="AV57" s="322"/>
      <c r="AX57" s="952" t="s">
        <v>8627</v>
      </c>
      <c r="AY57" s="313" t="s">
        <v>6140</v>
      </c>
      <c r="AZ57" s="2555"/>
      <c r="BA57" s="2555"/>
      <c r="BB57" s="2555"/>
      <c r="BC57" s="2555"/>
      <c r="BD57" s="607" t="s">
        <v>8643</v>
      </c>
      <c r="BE57" s="607" t="s">
        <v>8644</v>
      </c>
      <c r="BF57" s="1944" t="s">
        <v>8645</v>
      </c>
      <c r="BG57" s="1944" t="s">
        <v>8646</v>
      </c>
      <c r="BH57" s="2197" t="s">
        <v>8647</v>
      </c>
      <c r="BI57" s="1944" t="s">
        <v>8648</v>
      </c>
      <c r="BJ57" s="959"/>
      <c r="BK57" s="964"/>
      <c r="BL57" s="964"/>
      <c r="BM57" s="964"/>
      <c r="BN57" s="964"/>
      <c r="BO57" s="964"/>
      <c r="BP57" s="964"/>
      <c r="BQ57" s="964"/>
      <c r="BR57" s="976"/>
    </row>
    <row r="58" spans="1:70" ht="15.75" customHeight="1">
      <c r="A58" s="171"/>
      <c r="B58" s="952" t="s">
        <v>8649</v>
      </c>
      <c r="C58" s="313" t="s">
        <v>6110</v>
      </c>
      <c r="D58" s="248" t="s">
        <v>677</v>
      </c>
      <c r="E58" s="248">
        <v>3</v>
      </c>
      <c r="F58" s="2495"/>
      <c r="G58" s="2495"/>
      <c r="H58" s="2495"/>
      <c r="I58" s="2495"/>
      <c r="J58" s="624"/>
      <c r="K58" s="2196">
        <f t="shared" si="55"/>
        <v>0</v>
      </c>
      <c r="L58" s="624"/>
      <c r="M58" s="624"/>
      <c r="N58" s="2197">
        <f t="shared" si="57"/>
        <v>0</v>
      </c>
      <c r="O58" s="1944">
        <f t="shared" si="53"/>
        <v>0</v>
      </c>
      <c r="P58" s="1428"/>
      <c r="Q58" s="1433"/>
      <c r="R58" s="1433"/>
      <c r="S58" s="1433"/>
      <c r="T58" s="1433"/>
      <c r="U58" s="1433"/>
      <c r="V58" s="1433"/>
      <c r="W58" s="1433"/>
      <c r="X58" s="1445"/>
      <c r="Y58" s="171"/>
      <c r="Z58" s="956" t="s">
        <v>8650</v>
      </c>
      <c r="AA58" s="171"/>
      <c r="AB58" s="253"/>
      <c r="AC58" s="171"/>
      <c r="AD58" s="304"/>
      <c r="AE58" s="246" t="str">
        <f t="shared" ref="AE58:AE59" si="60">IF( SUM( AG58:AU58 ) = 0, 0, $AG$9 )</f>
        <v>Please complete all cells in row</v>
      </c>
      <c r="AF58" s="322"/>
      <c r="AG58" s="232"/>
      <c r="AH58" s="232"/>
      <c r="AI58" s="232"/>
      <c r="AJ58" s="232"/>
      <c r="AK58" s="247">
        <f xml:space="preserve"> IF( ISNUMBER(M58), 0, 1 )</f>
        <v>1</v>
      </c>
      <c r="AL58" s="232"/>
      <c r="AM58" s="232"/>
      <c r="AN58" s="232"/>
      <c r="AO58" s="232"/>
      <c r="AP58" s="232"/>
      <c r="AQ58" s="232"/>
      <c r="AR58" s="232"/>
      <c r="AS58" s="232"/>
      <c r="AT58" s="232"/>
      <c r="AU58" s="232"/>
      <c r="AV58" s="322"/>
      <c r="AX58" s="952" t="s">
        <v>8649</v>
      </c>
      <c r="AY58" s="313" t="s">
        <v>6110</v>
      </c>
      <c r="AZ58" s="2495"/>
      <c r="BA58" s="2495"/>
      <c r="BB58" s="2495"/>
      <c r="BC58" s="2495"/>
      <c r="BD58" s="624" t="s">
        <v>8651</v>
      </c>
      <c r="BE58" s="607" t="s">
        <v>8652</v>
      </c>
      <c r="BF58" s="624" t="s">
        <v>8653</v>
      </c>
      <c r="BG58" s="624" t="s">
        <v>8654</v>
      </c>
      <c r="BH58" s="2197" t="s">
        <v>8655</v>
      </c>
      <c r="BI58" s="1944" t="s">
        <v>8656</v>
      </c>
      <c r="BJ58" s="959"/>
      <c r="BK58" s="964"/>
      <c r="BL58" s="964"/>
      <c r="BM58" s="964"/>
      <c r="BN58" s="964"/>
      <c r="BO58" s="964"/>
      <c r="BP58" s="964"/>
      <c r="BQ58" s="964"/>
      <c r="BR58" s="976"/>
    </row>
    <row r="59" spans="1:70" ht="15.75" customHeight="1">
      <c r="A59" s="171"/>
      <c r="B59" s="952" t="s">
        <v>8649</v>
      </c>
      <c r="C59" s="313" t="s">
        <v>6125</v>
      </c>
      <c r="D59" s="248" t="s">
        <v>677</v>
      </c>
      <c r="E59" s="248">
        <v>3</v>
      </c>
      <c r="F59" s="2495"/>
      <c r="G59" s="2495"/>
      <c r="H59" s="2495"/>
      <c r="I59" s="2495"/>
      <c r="J59" s="624"/>
      <c r="K59" s="2196">
        <f t="shared" si="55"/>
        <v>0</v>
      </c>
      <c r="L59" s="624"/>
      <c r="M59" s="624"/>
      <c r="N59" s="2197">
        <f t="shared" si="57"/>
        <v>0</v>
      </c>
      <c r="O59" s="1944">
        <f t="shared" si="53"/>
        <v>0</v>
      </c>
      <c r="P59" s="1428"/>
      <c r="Q59" s="1433"/>
      <c r="R59" s="1433"/>
      <c r="S59" s="1433"/>
      <c r="T59" s="1433"/>
      <c r="U59" s="1433"/>
      <c r="V59" s="1433"/>
      <c r="W59" s="1433"/>
      <c r="X59" s="1445"/>
      <c r="Y59" s="171"/>
      <c r="Z59" s="956" t="s">
        <v>8657</v>
      </c>
      <c r="AA59" s="171"/>
      <c r="AB59" s="253"/>
      <c r="AC59" s="171"/>
      <c r="AD59" s="304"/>
      <c r="AE59" s="246" t="str">
        <f t="shared" si="60"/>
        <v>Please complete all cells in row</v>
      </c>
      <c r="AF59" s="322"/>
      <c r="AG59" s="232"/>
      <c r="AH59" s="232"/>
      <c r="AI59" s="232"/>
      <c r="AJ59" s="232"/>
      <c r="AK59" s="247">
        <f xml:space="preserve"> IF( ISNUMBER(M59), 0, 1 )</f>
        <v>1</v>
      </c>
      <c r="AL59" s="232"/>
      <c r="AM59" s="232"/>
      <c r="AN59" s="232"/>
      <c r="AO59" s="232"/>
      <c r="AP59" s="232"/>
      <c r="AQ59" s="232"/>
      <c r="AR59" s="232"/>
      <c r="AS59" s="232"/>
      <c r="AT59" s="232"/>
      <c r="AU59" s="232"/>
      <c r="AV59" s="322"/>
      <c r="AX59" s="952" t="s">
        <v>8649</v>
      </c>
      <c r="AY59" s="313" t="s">
        <v>6125</v>
      </c>
      <c r="AZ59" s="2495"/>
      <c r="BA59" s="2495"/>
      <c r="BB59" s="2495"/>
      <c r="BC59" s="2495"/>
      <c r="BD59" s="624" t="s">
        <v>8658</v>
      </c>
      <c r="BE59" s="607" t="s">
        <v>8659</v>
      </c>
      <c r="BF59" s="624" t="s">
        <v>8660</v>
      </c>
      <c r="BG59" s="624" t="s">
        <v>8661</v>
      </c>
      <c r="BH59" s="2197" t="s">
        <v>8662</v>
      </c>
      <c r="BI59" s="1944" t="s">
        <v>8663</v>
      </c>
      <c r="BJ59" s="959"/>
      <c r="BK59" s="964"/>
      <c r="BL59" s="964"/>
      <c r="BM59" s="964"/>
      <c r="BN59" s="964"/>
      <c r="BO59" s="964"/>
      <c r="BP59" s="964"/>
      <c r="BQ59" s="964"/>
      <c r="BR59" s="976"/>
    </row>
    <row r="60" spans="1:70" ht="15.75" customHeight="1">
      <c r="A60" s="171"/>
      <c r="B60" s="980" t="s">
        <v>8649</v>
      </c>
      <c r="C60" s="313" t="s">
        <v>6140</v>
      </c>
      <c r="D60" s="248" t="s">
        <v>677</v>
      </c>
      <c r="E60" s="248">
        <v>3</v>
      </c>
      <c r="F60" s="1426"/>
      <c r="G60" s="1426"/>
      <c r="H60" s="1426"/>
      <c r="I60" s="1426"/>
      <c r="J60" s="1370">
        <f>IFERROR(SUM(J58:J59), 0)</f>
        <v>0</v>
      </c>
      <c r="K60" s="2196">
        <f t="shared" si="55"/>
        <v>0</v>
      </c>
      <c r="L60" s="1944">
        <f t="shared" ref="L60:M60" si="61">IFERROR(SUM(L58:L59), 0)</f>
        <v>0</v>
      </c>
      <c r="M60" s="1944">
        <f t="shared" si="61"/>
        <v>0</v>
      </c>
      <c r="N60" s="2197">
        <f t="shared" si="57"/>
        <v>0</v>
      </c>
      <c r="O60" s="1944">
        <f t="shared" si="53"/>
        <v>0</v>
      </c>
      <c r="P60" s="1428"/>
      <c r="Q60" s="1433"/>
      <c r="R60" s="1433"/>
      <c r="S60" s="1433"/>
      <c r="T60" s="1433"/>
      <c r="U60" s="1433"/>
      <c r="V60" s="1433"/>
      <c r="W60" s="1433"/>
      <c r="X60" s="1445"/>
      <c r="Y60" s="171"/>
      <c r="Z60" s="956" t="s">
        <v>8664</v>
      </c>
      <c r="AA60" s="171"/>
      <c r="AB60" s="253"/>
      <c r="AC60" s="171"/>
      <c r="AD60" s="304"/>
      <c r="AF60" s="322"/>
      <c r="AG60" s="232"/>
      <c r="AH60" s="232"/>
      <c r="AI60" s="232"/>
      <c r="AJ60" s="232"/>
      <c r="AK60" s="232"/>
      <c r="AL60" s="232"/>
      <c r="AM60" s="232"/>
      <c r="AN60" s="232"/>
      <c r="AO60" s="232"/>
      <c r="AP60" s="232"/>
      <c r="AQ60" s="232"/>
      <c r="AR60" s="232"/>
      <c r="AS60" s="232"/>
      <c r="AT60" s="232"/>
      <c r="AU60" s="232"/>
      <c r="AV60" s="322"/>
      <c r="AX60" s="980" t="s">
        <v>8649</v>
      </c>
      <c r="AY60" s="313" t="s">
        <v>6140</v>
      </c>
      <c r="AZ60" s="2555"/>
      <c r="BA60" s="2555"/>
      <c r="BB60" s="2555"/>
      <c r="BC60" s="2555"/>
      <c r="BD60" s="607" t="s">
        <v>8665</v>
      </c>
      <c r="BE60" s="607" t="s">
        <v>8666</v>
      </c>
      <c r="BF60" s="1944" t="s">
        <v>8667</v>
      </c>
      <c r="BG60" s="1944" t="s">
        <v>8668</v>
      </c>
      <c r="BH60" s="2197" t="s">
        <v>8669</v>
      </c>
      <c r="BI60" s="1944" t="s">
        <v>8670</v>
      </c>
      <c r="BJ60" s="959"/>
      <c r="BK60" s="964"/>
      <c r="BL60" s="964"/>
      <c r="BM60" s="964"/>
      <c r="BN60" s="964"/>
      <c r="BO60" s="964"/>
      <c r="BP60" s="964"/>
      <c r="BQ60" s="964"/>
      <c r="BR60" s="976"/>
    </row>
    <row r="61" spans="1:70" ht="15.75" customHeight="1">
      <c r="A61" s="171"/>
      <c r="B61" s="980" t="s">
        <v>8671</v>
      </c>
      <c r="C61" s="313" t="s">
        <v>6110</v>
      </c>
      <c r="D61" s="248" t="s">
        <v>677</v>
      </c>
      <c r="E61" s="248">
        <v>3</v>
      </c>
      <c r="F61" s="1426"/>
      <c r="G61" s="1426"/>
      <c r="H61" s="1426"/>
      <c r="I61" s="1426"/>
      <c r="J61" s="624"/>
      <c r="K61" s="2196">
        <f t="shared" si="55"/>
        <v>0</v>
      </c>
      <c r="L61" s="624"/>
      <c r="M61" s="624"/>
      <c r="N61" s="2197">
        <f t="shared" si="57"/>
        <v>0</v>
      </c>
      <c r="O61" s="1944">
        <f t="shared" si="53"/>
        <v>0</v>
      </c>
      <c r="P61" s="1428"/>
      <c r="Q61" s="1433"/>
      <c r="R61" s="1433"/>
      <c r="S61" s="1433"/>
      <c r="T61" s="1433"/>
      <c r="U61" s="1433"/>
      <c r="V61" s="1433"/>
      <c r="W61" s="1433"/>
      <c r="X61" s="1445"/>
      <c r="Y61" s="171"/>
      <c r="Z61" s="956" t="s">
        <v>8672</v>
      </c>
      <c r="AA61" s="171"/>
      <c r="AB61" s="253"/>
      <c r="AC61" s="171"/>
      <c r="AD61" s="304"/>
      <c r="AF61" s="322"/>
      <c r="AG61" s="232"/>
      <c r="AH61" s="232"/>
      <c r="AI61" s="232"/>
      <c r="AJ61" s="232"/>
      <c r="AK61" s="232"/>
      <c r="AL61" s="232"/>
      <c r="AM61" s="232"/>
      <c r="AN61" s="232"/>
      <c r="AO61" s="232"/>
      <c r="AP61" s="232"/>
      <c r="AQ61" s="232"/>
      <c r="AR61" s="232"/>
      <c r="AS61" s="232"/>
      <c r="AT61" s="232"/>
      <c r="AU61" s="232"/>
      <c r="AV61" s="322"/>
      <c r="AX61" s="980" t="s">
        <v>8673</v>
      </c>
      <c r="AY61" s="313"/>
      <c r="AZ61" s="2555"/>
      <c r="BA61" s="2555"/>
      <c r="BB61" s="2555"/>
      <c r="BC61" s="2555"/>
      <c r="BD61" s="2098" t="s">
        <v>8366</v>
      </c>
      <c r="BE61" s="607" t="s">
        <v>8367</v>
      </c>
      <c r="BF61" s="624" t="s">
        <v>8674</v>
      </c>
      <c r="BG61" s="624" t="s">
        <v>8675</v>
      </c>
      <c r="BH61" s="2197" t="s">
        <v>8676</v>
      </c>
      <c r="BI61" s="1944" t="s">
        <v>8677</v>
      </c>
      <c r="BJ61" s="959"/>
      <c r="BK61" s="964"/>
      <c r="BL61" s="964"/>
      <c r="BM61" s="964"/>
      <c r="BN61" s="964"/>
      <c r="BO61" s="964"/>
      <c r="BP61" s="964"/>
      <c r="BQ61" s="964"/>
      <c r="BR61" s="976"/>
    </row>
    <row r="62" spans="1:70" ht="15.75" customHeight="1">
      <c r="A62" s="171"/>
      <c r="B62" s="980" t="s">
        <v>8671</v>
      </c>
      <c r="C62" s="313" t="s">
        <v>6125</v>
      </c>
      <c r="D62" s="248" t="s">
        <v>677</v>
      </c>
      <c r="E62" s="248">
        <v>3</v>
      </c>
      <c r="F62" s="1426"/>
      <c r="G62" s="1426"/>
      <c r="H62" s="1426"/>
      <c r="I62" s="1426"/>
      <c r="J62" s="624"/>
      <c r="K62" s="2196">
        <f t="shared" si="55"/>
        <v>0</v>
      </c>
      <c r="L62" s="624"/>
      <c r="M62" s="624"/>
      <c r="N62" s="2197">
        <f t="shared" si="57"/>
        <v>0</v>
      </c>
      <c r="O62" s="1944">
        <f t="shared" si="53"/>
        <v>0</v>
      </c>
      <c r="P62" s="1428"/>
      <c r="Q62" s="1433"/>
      <c r="R62" s="1433"/>
      <c r="S62" s="1433"/>
      <c r="T62" s="1433"/>
      <c r="U62" s="1433"/>
      <c r="V62" s="1433"/>
      <c r="W62" s="1433"/>
      <c r="X62" s="1445"/>
      <c r="Y62" s="171"/>
      <c r="Z62" s="956" t="s">
        <v>8678</v>
      </c>
      <c r="AA62" s="171"/>
      <c r="AB62" s="253"/>
      <c r="AC62" s="171"/>
      <c r="AD62" s="304"/>
      <c r="AF62" s="322"/>
      <c r="AG62" s="232"/>
      <c r="AH62" s="232"/>
      <c r="AI62" s="232"/>
      <c r="AJ62" s="232"/>
      <c r="AK62" s="232"/>
      <c r="AL62" s="232"/>
      <c r="AM62" s="232"/>
      <c r="AN62" s="232"/>
      <c r="AO62" s="232"/>
      <c r="AP62" s="232"/>
      <c r="AQ62" s="232"/>
      <c r="AR62" s="232"/>
      <c r="AS62" s="232"/>
      <c r="AT62" s="232"/>
      <c r="AU62" s="232"/>
      <c r="AV62" s="322"/>
      <c r="AX62" s="980" t="s">
        <v>8673</v>
      </c>
      <c r="AY62" s="313"/>
      <c r="AZ62" s="2555"/>
      <c r="BA62" s="2555"/>
      <c r="BB62" s="2555"/>
      <c r="BC62" s="2555"/>
      <c r="BD62" s="2098" t="s">
        <v>8383</v>
      </c>
      <c r="BE62" s="607" t="s">
        <v>8384</v>
      </c>
      <c r="BF62" s="624" t="s">
        <v>8679</v>
      </c>
      <c r="BG62" s="624" t="s">
        <v>8680</v>
      </c>
      <c r="BH62" s="2197" t="s">
        <v>8681</v>
      </c>
      <c r="BI62" s="1944" t="s">
        <v>8682</v>
      </c>
      <c r="BJ62" s="959"/>
      <c r="BK62" s="964"/>
      <c r="BL62" s="964"/>
      <c r="BM62" s="964"/>
      <c r="BN62" s="964"/>
      <c r="BO62" s="964"/>
      <c r="BP62" s="964"/>
      <c r="BQ62" s="964"/>
      <c r="BR62" s="976"/>
    </row>
    <row r="63" spans="1:70" ht="15.75" customHeight="1">
      <c r="A63" s="171"/>
      <c r="B63" s="980" t="s">
        <v>8671</v>
      </c>
      <c r="C63" s="313" t="s">
        <v>6140</v>
      </c>
      <c r="D63" s="248" t="s">
        <v>677</v>
      </c>
      <c r="E63" s="248">
        <v>3</v>
      </c>
      <c r="F63" s="1426"/>
      <c r="G63" s="1426"/>
      <c r="H63" s="1426"/>
      <c r="I63" s="1426"/>
      <c r="J63" s="1370">
        <f>IFERROR(SUM(J61:J62), 0)</f>
        <v>0</v>
      </c>
      <c r="K63" s="2196">
        <f t="shared" si="55"/>
        <v>0</v>
      </c>
      <c r="L63" s="1944">
        <f t="shared" ref="L63:M63" si="62">IFERROR(SUM(L61:L62), 0)</f>
        <v>0</v>
      </c>
      <c r="M63" s="1944">
        <f t="shared" si="62"/>
        <v>0</v>
      </c>
      <c r="N63" s="2197">
        <f t="shared" si="57"/>
        <v>0</v>
      </c>
      <c r="O63" s="1944">
        <f t="shared" si="53"/>
        <v>0</v>
      </c>
      <c r="P63" s="1428"/>
      <c r="Q63" s="1433"/>
      <c r="R63" s="1433"/>
      <c r="S63" s="1433"/>
      <c r="T63" s="1433"/>
      <c r="U63" s="1433"/>
      <c r="V63" s="1433"/>
      <c r="W63" s="1433"/>
      <c r="X63" s="1445"/>
      <c r="Y63" s="171"/>
      <c r="Z63" s="956" t="s">
        <v>8683</v>
      </c>
      <c r="AA63" s="171"/>
      <c r="AB63" s="253"/>
      <c r="AC63" s="171"/>
      <c r="AD63" s="304"/>
      <c r="AF63" s="322"/>
      <c r="AG63" s="232"/>
      <c r="AH63" s="232"/>
      <c r="AI63" s="232"/>
      <c r="AJ63" s="232"/>
      <c r="AK63" s="232"/>
      <c r="AL63" s="232"/>
      <c r="AM63" s="232"/>
      <c r="AN63" s="232"/>
      <c r="AO63" s="232"/>
      <c r="AP63" s="232"/>
      <c r="AQ63" s="232"/>
      <c r="AR63" s="232"/>
      <c r="AS63" s="232"/>
      <c r="AT63" s="232"/>
      <c r="AU63" s="232"/>
      <c r="AV63" s="322"/>
      <c r="AX63" s="980" t="s">
        <v>8673</v>
      </c>
      <c r="AY63" s="313"/>
      <c r="AZ63" s="2555"/>
      <c r="BA63" s="2555"/>
      <c r="BB63" s="2555"/>
      <c r="BC63" s="2555"/>
      <c r="BD63" s="607" t="s">
        <v>8684</v>
      </c>
      <c r="BE63" s="607" t="s">
        <v>8685</v>
      </c>
      <c r="BF63" s="1944" t="s">
        <v>8686</v>
      </c>
      <c r="BG63" s="1944" t="s">
        <v>8687</v>
      </c>
      <c r="BH63" s="2197" t="s">
        <v>8688</v>
      </c>
      <c r="BI63" s="1944" t="s">
        <v>8689</v>
      </c>
      <c r="BJ63" s="959"/>
      <c r="BK63" s="964"/>
      <c r="BL63" s="964"/>
      <c r="BM63" s="964"/>
      <c r="BN63" s="964"/>
      <c r="BO63" s="964"/>
      <c r="BP63" s="964"/>
      <c r="BQ63" s="964"/>
      <c r="BR63" s="976"/>
    </row>
    <row r="64" spans="1:70" ht="15.75" customHeight="1">
      <c r="A64" s="171"/>
      <c r="B64" s="980" t="s">
        <v>8690</v>
      </c>
      <c r="C64" s="313" t="s">
        <v>6110</v>
      </c>
      <c r="D64" s="248" t="s">
        <v>677</v>
      </c>
      <c r="E64" s="248">
        <v>3</v>
      </c>
      <c r="F64" s="1426"/>
      <c r="G64" s="1426"/>
      <c r="H64" s="1426"/>
      <c r="I64" s="1426"/>
      <c r="J64" s="624"/>
      <c r="K64" s="2196">
        <f t="shared" si="55"/>
        <v>0</v>
      </c>
      <c r="L64" s="624"/>
      <c r="M64" s="624"/>
      <c r="N64" s="2197">
        <f t="shared" si="57"/>
        <v>0</v>
      </c>
      <c r="O64" s="1944">
        <f t="shared" si="53"/>
        <v>0</v>
      </c>
      <c r="P64" s="1428"/>
      <c r="Q64" s="1433"/>
      <c r="R64" s="1433"/>
      <c r="S64" s="1433"/>
      <c r="T64" s="1433"/>
      <c r="U64" s="1433"/>
      <c r="V64" s="1433"/>
      <c r="W64" s="1433"/>
      <c r="X64" s="1445"/>
      <c r="Y64" s="171"/>
      <c r="Z64" s="956" t="s">
        <v>8691</v>
      </c>
      <c r="AA64" s="171"/>
      <c r="AB64" s="253"/>
      <c r="AC64" s="171"/>
      <c r="AD64" s="304"/>
      <c r="AF64" s="322"/>
      <c r="AG64" s="232"/>
      <c r="AH64" s="232"/>
      <c r="AI64" s="232"/>
      <c r="AJ64" s="232"/>
      <c r="AK64" s="232"/>
      <c r="AL64" s="232"/>
      <c r="AM64" s="232"/>
      <c r="AN64" s="232"/>
      <c r="AO64" s="232"/>
      <c r="AP64" s="232"/>
      <c r="AQ64" s="232"/>
      <c r="AR64" s="232"/>
      <c r="AS64" s="232"/>
      <c r="AT64" s="232"/>
      <c r="AU64" s="232"/>
      <c r="AV64" s="322"/>
      <c r="AX64" s="980" t="s">
        <v>8673</v>
      </c>
      <c r="AY64" s="313"/>
      <c r="AZ64" s="2555"/>
      <c r="BA64" s="2555"/>
      <c r="BB64" s="2555"/>
      <c r="BC64" s="2555"/>
      <c r="BD64" s="2098" t="s">
        <v>8692</v>
      </c>
      <c r="BE64" s="607" t="s">
        <v>8693</v>
      </c>
      <c r="BF64" s="624" t="s">
        <v>8694</v>
      </c>
      <c r="BG64" s="624" t="s">
        <v>8695</v>
      </c>
      <c r="BH64" s="2197" t="s">
        <v>8696</v>
      </c>
      <c r="BI64" s="1944" t="s">
        <v>8697</v>
      </c>
      <c r="BJ64" s="959"/>
      <c r="BK64" s="964"/>
      <c r="BL64" s="964"/>
      <c r="BM64" s="964"/>
      <c r="BN64" s="964"/>
      <c r="BO64" s="964"/>
      <c r="BP64" s="964"/>
      <c r="BQ64" s="964"/>
      <c r="BR64" s="976"/>
    </row>
    <row r="65" spans="1:70" ht="15.75" customHeight="1">
      <c r="A65" s="171"/>
      <c r="B65" s="980" t="s">
        <v>8690</v>
      </c>
      <c r="C65" s="313" t="s">
        <v>6125</v>
      </c>
      <c r="D65" s="248" t="s">
        <v>677</v>
      </c>
      <c r="E65" s="248">
        <v>3</v>
      </c>
      <c r="F65" s="1426"/>
      <c r="G65" s="1426"/>
      <c r="H65" s="1426"/>
      <c r="I65" s="1426"/>
      <c r="J65" s="624"/>
      <c r="K65" s="2196">
        <f t="shared" si="55"/>
        <v>0</v>
      </c>
      <c r="L65" s="624"/>
      <c r="M65" s="624"/>
      <c r="N65" s="2197">
        <f t="shared" si="57"/>
        <v>0</v>
      </c>
      <c r="O65" s="1944">
        <f t="shared" si="53"/>
        <v>0</v>
      </c>
      <c r="P65" s="1428"/>
      <c r="Q65" s="1433"/>
      <c r="R65" s="1433"/>
      <c r="S65" s="1433"/>
      <c r="T65" s="1433"/>
      <c r="U65" s="1433"/>
      <c r="V65" s="1433"/>
      <c r="W65" s="1433"/>
      <c r="X65" s="1445"/>
      <c r="Y65" s="171"/>
      <c r="Z65" s="956" t="s">
        <v>8698</v>
      </c>
      <c r="AA65" s="171"/>
      <c r="AB65" s="253"/>
      <c r="AC65" s="171"/>
      <c r="AD65" s="304"/>
      <c r="AF65" s="322"/>
      <c r="AG65" s="232"/>
      <c r="AH65" s="232"/>
      <c r="AI65" s="232"/>
      <c r="AJ65" s="232"/>
      <c r="AK65" s="232"/>
      <c r="AL65" s="232"/>
      <c r="AM65" s="232"/>
      <c r="AN65" s="232"/>
      <c r="AO65" s="232"/>
      <c r="AP65" s="232"/>
      <c r="AQ65" s="232"/>
      <c r="AR65" s="232"/>
      <c r="AS65" s="232"/>
      <c r="AT65" s="232"/>
      <c r="AU65" s="232"/>
      <c r="AV65" s="322"/>
      <c r="AX65" s="980" t="s">
        <v>8673</v>
      </c>
      <c r="AY65" s="313"/>
      <c r="AZ65" s="2555"/>
      <c r="BA65" s="2555"/>
      <c r="BB65" s="2555"/>
      <c r="BC65" s="2555"/>
      <c r="BD65" s="2098" t="s">
        <v>8699</v>
      </c>
      <c r="BE65" s="607" t="s">
        <v>8700</v>
      </c>
      <c r="BF65" s="624" t="s">
        <v>8701</v>
      </c>
      <c r="BG65" s="624" t="s">
        <v>8702</v>
      </c>
      <c r="BH65" s="2197" t="s">
        <v>8703</v>
      </c>
      <c r="BI65" s="1944" t="s">
        <v>8704</v>
      </c>
      <c r="BJ65" s="959"/>
      <c r="BK65" s="964"/>
      <c r="BL65" s="964"/>
      <c r="BM65" s="964"/>
      <c r="BN65" s="964"/>
      <c r="BO65" s="964"/>
      <c r="BP65" s="964"/>
      <c r="BQ65" s="964"/>
      <c r="BR65" s="976"/>
    </row>
    <row r="66" spans="1:70" ht="15.75" customHeight="1">
      <c r="A66" s="171"/>
      <c r="B66" s="980" t="s">
        <v>8690</v>
      </c>
      <c r="C66" s="313" t="s">
        <v>6140</v>
      </c>
      <c r="D66" s="248" t="s">
        <v>677</v>
      </c>
      <c r="E66" s="248">
        <v>3</v>
      </c>
      <c r="F66" s="1426"/>
      <c r="G66" s="1426"/>
      <c r="H66" s="1426"/>
      <c r="I66" s="1426"/>
      <c r="J66" s="1370">
        <f>IFERROR(SUM(J64:J65), 0)</f>
        <v>0</v>
      </c>
      <c r="K66" s="2196">
        <f t="shared" si="55"/>
        <v>0</v>
      </c>
      <c r="L66" s="1944">
        <f t="shared" ref="L66:M66" si="63">IFERROR(SUM(L64:L65), 0)</f>
        <v>0</v>
      </c>
      <c r="M66" s="1944">
        <f t="shared" si="63"/>
        <v>0</v>
      </c>
      <c r="N66" s="2197">
        <f t="shared" si="57"/>
        <v>0</v>
      </c>
      <c r="O66" s="1944">
        <f t="shared" si="53"/>
        <v>0</v>
      </c>
      <c r="P66" s="1428"/>
      <c r="Q66" s="1433"/>
      <c r="R66" s="1433"/>
      <c r="S66" s="1433"/>
      <c r="T66" s="1433"/>
      <c r="U66" s="1433"/>
      <c r="V66" s="1433"/>
      <c r="W66" s="1433"/>
      <c r="X66" s="1445"/>
      <c r="Y66" s="171"/>
      <c r="Z66" s="956" t="s">
        <v>8705</v>
      </c>
      <c r="AA66" s="171"/>
      <c r="AB66" s="253"/>
      <c r="AC66" s="171"/>
      <c r="AD66" s="304"/>
      <c r="AF66" s="322"/>
      <c r="AG66" s="232"/>
      <c r="AH66" s="232"/>
      <c r="AI66" s="232"/>
      <c r="AJ66" s="232"/>
      <c r="AK66" s="232"/>
      <c r="AL66" s="232"/>
      <c r="AM66" s="232"/>
      <c r="AN66" s="232"/>
      <c r="AO66" s="232"/>
      <c r="AP66" s="232"/>
      <c r="AQ66" s="232"/>
      <c r="AR66" s="232"/>
      <c r="AS66" s="232"/>
      <c r="AT66" s="232"/>
      <c r="AU66" s="232"/>
      <c r="AV66" s="322"/>
      <c r="AX66" s="980" t="s">
        <v>8673</v>
      </c>
      <c r="AY66" s="313"/>
      <c r="AZ66" s="2555"/>
      <c r="BA66" s="2555"/>
      <c r="BB66" s="2555"/>
      <c r="BC66" s="2555"/>
      <c r="BD66" s="607" t="s">
        <v>8706</v>
      </c>
      <c r="BE66" s="607" t="s">
        <v>8707</v>
      </c>
      <c r="BF66" s="1944" t="s">
        <v>8708</v>
      </c>
      <c r="BG66" s="1944" t="s">
        <v>8709</v>
      </c>
      <c r="BH66" s="2197" t="s">
        <v>8710</v>
      </c>
      <c r="BI66" s="1944" t="s">
        <v>8711</v>
      </c>
      <c r="BJ66" s="959"/>
      <c r="BK66" s="964"/>
      <c r="BL66" s="964"/>
      <c r="BM66" s="964"/>
      <c r="BN66" s="964"/>
      <c r="BO66" s="964"/>
      <c r="BP66" s="964"/>
      <c r="BQ66" s="964"/>
      <c r="BR66" s="976"/>
    </row>
    <row r="67" spans="1:70" ht="15.75" customHeight="1">
      <c r="A67" s="171"/>
      <c r="B67" s="980" t="s">
        <v>8712</v>
      </c>
      <c r="C67" s="313" t="s">
        <v>6110</v>
      </c>
      <c r="D67" s="248" t="s">
        <v>677</v>
      </c>
      <c r="E67" s="248">
        <v>3</v>
      </c>
      <c r="F67" s="2495"/>
      <c r="G67" s="2495"/>
      <c r="H67" s="2495"/>
      <c r="I67" s="1426"/>
      <c r="J67" s="624"/>
      <c r="K67" s="2196">
        <f t="shared" si="55"/>
        <v>0</v>
      </c>
      <c r="L67" s="624"/>
      <c r="M67" s="624"/>
      <c r="N67" s="2197">
        <f t="shared" si="57"/>
        <v>0</v>
      </c>
      <c r="O67" s="1944">
        <f t="shared" si="53"/>
        <v>0</v>
      </c>
      <c r="P67" s="1428"/>
      <c r="Q67" s="1433"/>
      <c r="R67" s="1433"/>
      <c r="S67" s="1433"/>
      <c r="T67" s="1433"/>
      <c r="U67" s="1433"/>
      <c r="V67" s="1433"/>
      <c r="W67" s="1433"/>
      <c r="X67" s="1445"/>
      <c r="Y67" s="171"/>
      <c r="Z67" s="956" t="s">
        <v>8713</v>
      </c>
      <c r="AA67" s="171"/>
      <c r="AB67" s="253"/>
      <c r="AC67" s="171"/>
      <c r="AD67" s="304"/>
      <c r="AE67" s="246" t="str">
        <f t="shared" ref="AE67:AE68" si="64">IF( SUM( AG67:AU67 ) = 0, 0, $AG$9 )</f>
        <v>Please complete all cells in row</v>
      </c>
      <c r="AF67" s="322"/>
      <c r="AG67" s="232"/>
      <c r="AH67" s="232"/>
      <c r="AI67" s="232"/>
      <c r="AJ67" s="232"/>
      <c r="AK67" s="247">
        <f xml:space="preserve"> IF( ISNUMBER(M67), 0, 1 )</f>
        <v>1</v>
      </c>
      <c r="AL67" s="232"/>
      <c r="AM67" s="232"/>
      <c r="AN67" s="232"/>
      <c r="AO67" s="232"/>
      <c r="AP67" s="232"/>
      <c r="AQ67" s="232"/>
      <c r="AR67" s="232"/>
      <c r="AS67" s="232"/>
      <c r="AT67" s="232"/>
      <c r="AU67" s="232"/>
      <c r="AV67" s="322"/>
      <c r="AX67" s="980" t="str">
        <f>B67</f>
        <v>Replacement of existing basic meters with AMR or AMI meters for business customers</v>
      </c>
      <c r="AY67" s="313" t="s">
        <v>6110</v>
      </c>
      <c r="AZ67" s="2495"/>
      <c r="BA67" s="2495"/>
      <c r="BB67" s="2495"/>
      <c r="BC67" s="2555"/>
      <c r="BD67" s="624" t="s">
        <v>8714</v>
      </c>
      <c r="BE67" s="607" t="s">
        <v>8715</v>
      </c>
      <c r="BF67" s="624" t="s">
        <v>8716</v>
      </c>
      <c r="BG67" s="624" t="s">
        <v>8717</v>
      </c>
      <c r="BH67" s="2197" t="s">
        <v>8718</v>
      </c>
      <c r="BI67" s="1944" t="s">
        <v>8719</v>
      </c>
      <c r="BJ67" s="959"/>
      <c r="BK67" s="964"/>
      <c r="BL67" s="964"/>
      <c r="BM67" s="964"/>
      <c r="BN67" s="964"/>
      <c r="BO67" s="964"/>
      <c r="BP67" s="964"/>
      <c r="BQ67" s="964"/>
      <c r="BR67" s="976"/>
    </row>
    <row r="68" spans="1:70" ht="15.75" customHeight="1">
      <c r="A68" s="171"/>
      <c r="B68" s="980" t="s">
        <v>8712</v>
      </c>
      <c r="C68" s="313" t="s">
        <v>6125</v>
      </c>
      <c r="D68" s="248" t="s">
        <v>677</v>
      </c>
      <c r="E68" s="248">
        <v>3</v>
      </c>
      <c r="F68" s="2495"/>
      <c r="G68" s="2495"/>
      <c r="H68" s="2495"/>
      <c r="I68" s="1426"/>
      <c r="J68" s="624"/>
      <c r="K68" s="2196">
        <f t="shared" si="55"/>
        <v>0</v>
      </c>
      <c r="L68" s="624"/>
      <c r="M68" s="624"/>
      <c r="N68" s="2197">
        <f t="shared" si="57"/>
        <v>0</v>
      </c>
      <c r="O68" s="1944">
        <f t="shared" si="53"/>
        <v>0</v>
      </c>
      <c r="P68" s="1428"/>
      <c r="Q68" s="1433"/>
      <c r="R68" s="1433"/>
      <c r="S68" s="1433"/>
      <c r="T68" s="1433"/>
      <c r="U68" s="1433"/>
      <c r="V68" s="1433"/>
      <c r="W68" s="1433"/>
      <c r="X68" s="1445"/>
      <c r="Y68" s="171"/>
      <c r="Z68" s="956" t="s">
        <v>8720</v>
      </c>
      <c r="AA68" s="171"/>
      <c r="AB68" s="253"/>
      <c r="AC68" s="171"/>
      <c r="AD68" s="304"/>
      <c r="AE68" s="246" t="str">
        <f t="shared" si="64"/>
        <v>Please complete all cells in row</v>
      </c>
      <c r="AF68" s="322"/>
      <c r="AG68" s="232"/>
      <c r="AH68" s="232"/>
      <c r="AI68" s="232"/>
      <c r="AJ68" s="232"/>
      <c r="AK68" s="247">
        <f xml:space="preserve"> IF( ISNUMBER(M68), 0, 1 )</f>
        <v>1</v>
      </c>
      <c r="AL68" s="232"/>
      <c r="AM68" s="232"/>
      <c r="AN68" s="232"/>
      <c r="AO68" s="232"/>
      <c r="AP68" s="232"/>
      <c r="AQ68" s="232"/>
      <c r="AR68" s="232"/>
      <c r="AS68" s="232"/>
      <c r="AT68" s="232"/>
      <c r="AU68" s="232"/>
      <c r="AV68" s="322"/>
      <c r="AX68" s="980" t="s">
        <v>8673</v>
      </c>
      <c r="AY68" s="313" t="s">
        <v>6125</v>
      </c>
      <c r="AZ68" s="2495"/>
      <c r="BA68" s="2495"/>
      <c r="BB68" s="2495"/>
      <c r="BC68" s="2555"/>
      <c r="BD68" s="624" t="s">
        <v>8721</v>
      </c>
      <c r="BE68" s="607" t="s">
        <v>8722</v>
      </c>
      <c r="BF68" s="624" t="s">
        <v>8723</v>
      </c>
      <c r="BG68" s="624" t="s">
        <v>8724</v>
      </c>
      <c r="BH68" s="2197" t="s">
        <v>8725</v>
      </c>
      <c r="BI68" s="1944" t="s">
        <v>8726</v>
      </c>
      <c r="BJ68" s="959"/>
      <c r="BK68" s="964"/>
      <c r="BL68" s="964"/>
      <c r="BM68" s="964"/>
      <c r="BN68" s="964"/>
      <c r="BO68" s="964"/>
      <c r="BP68" s="964"/>
      <c r="BQ68" s="964"/>
      <c r="BR68" s="976"/>
    </row>
    <row r="69" spans="1:70" ht="15.75" customHeight="1">
      <c r="A69" s="171"/>
      <c r="B69" s="980" t="s">
        <v>8712</v>
      </c>
      <c r="C69" s="313" t="s">
        <v>6140</v>
      </c>
      <c r="D69" s="248" t="s">
        <v>677</v>
      </c>
      <c r="E69" s="248">
        <v>3</v>
      </c>
      <c r="F69" s="1426"/>
      <c r="G69" s="1426"/>
      <c r="H69" s="1426"/>
      <c r="I69" s="1426"/>
      <c r="J69" s="1370">
        <f>IFERROR(SUM(J67:J68), 0)</f>
        <v>0</v>
      </c>
      <c r="K69" s="2196">
        <f t="shared" si="55"/>
        <v>0</v>
      </c>
      <c r="L69" s="1944">
        <f t="shared" ref="L69:M69" si="65">IFERROR(SUM(L67:L68), 0)</f>
        <v>0</v>
      </c>
      <c r="M69" s="1944">
        <f t="shared" si="65"/>
        <v>0</v>
      </c>
      <c r="N69" s="2197">
        <f t="shared" si="57"/>
        <v>0</v>
      </c>
      <c r="O69" s="1944">
        <f t="shared" si="53"/>
        <v>0</v>
      </c>
      <c r="P69" s="1428"/>
      <c r="Q69" s="1433"/>
      <c r="R69" s="1433"/>
      <c r="S69" s="1433"/>
      <c r="T69" s="1433"/>
      <c r="U69" s="1433"/>
      <c r="V69" s="1433"/>
      <c r="W69" s="1433"/>
      <c r="X69" s="1445"/>
      <c r="Y69" s="171"/>
      <c r="Z69" s="956" t="s">
        <v>8727</v>
      </c>
      <c r="AA69" s="171"/>
      <c r="AB69" s="253"/>
      <c r="AC69" s="171"/>
      <c r="AD69" s="304"/>
      <c r="AF69" s="322"/>
      <c r="AG69" s="232"/>
      <c r="AH69" s="232"/>
      <c r="AI69" s="232"/>
      <c r="AJ69" s="232"/>
      <c r="AK69" s="232"/>
      <c r="AL69" s="232"/>
      <c r="AM69" s="232"/>
      <c r="AN69" s="232"/>
      <c r="AO69" s="232"/>
      <c r="AP69" s="232"/>
      <c r="AQ69" s="232"/>
      <c r="AR69" s="232"/>
      <c r="AS69" s="232"/>
      <c r="AT69" s="232"/>
      <c r="AU69" s="232"/>
      <c r="AV69" s="322"/>
      <c r="AX69" s="980" t="s">
        <v>8673</v>
      </c>
      <c r="AY69" s="313" t="s">
        <v>6140</v>
      </c>
      <c r="AZ69" s="2555"/>
      <c r="BA69" s="2555"/>
      <c r="BB69" s="2555"/>
      <c r="BC69" s="2555"/>
      <c r="BD69" s="607" t="s">
        <v>8728</v>
      </c>
      <c r="BE69" s="607" t="s">
        <v>8729</v>
      </c>
      <c r="BF69" s="1944" t="s">
        <v>8730</v>
      </c>
      <c r="BG69" s="1944" t="s">
        <v>8731</v>
      </c>
      <c r="BH69" s="2197" t="s">
        <v>8732</v>
      </c>
      <c r="BI69" s="1944" t="s">
        <v>8733</v>
      </c>
      <c r="BJ69" s="959"/>
      <c r="BK69" s="964"/>
      <c r="BL69" s="964"/>
      <c r="BM69" s="964"/>
      <c r="BN69" s="964"/>
      <c r="BO69" s="964"/>
      <c r="BP69" s="964"/>
      <c r="BQ69" s="964"/>
      <c r="BR69" s="976"/>
    </row>
    <row r="70" spans="1:70" ht="15.75" customHeight="1">
      <c r="A70" s="171"/>
      <c r="B70" s="980" t="s">
        <v>8734</v>
      </c>
      <c r="C70" s="313" t="s">
        <v>6110</v>
      </c>
      <c r="D70" s="248" t="s">
        <v>677</v>
      </c>
      <c r="E70" s="248">
        <v>3</v>
      </c>
      <c r="F70" s="1426"/>
      <c r="G70" s="1426"/>
      <c r="H70" s="1426"/>
      <c r="I70" s="1426"/>
      <c r="J70" s="624"/>
      <c r="K70" s="2196">
        <f t="shared" si="55"/>
        <v>0</v>
      </c>
      <c r="L70" s="624"/>
      <c r="M70" s="624"/>
      <c r="N70" s="2197">
        <f t="shared" si="57"/>
        <v>0</v>
      </c>
      <c r="O70" s="1944">
        <f t="shared" si="53"/>
        <v>0</v>
      </c>
      <c r="P70" s="1428"/>
      <c r="Q70" s="1433"/>
      <c r="R70" s="1433"/>
      <c r="S70" s="1433"/>
      <c r="T70" s="1433"/>
      <c r="U70" s="1433"/>
      <c r="V70" s="1433"/>
      <c r="W70" s="1433"/>
      <c r="X70" s="1445"/>
      <c r="Y70" s="171"/>
      <c r="Z70" s="956" t="s">
        <v>8735</v>
      </c>
      <c r="AA70" s="171"/>
      <c r="AB70" s="253"/>
      <c r="AC70" s="171"/>
      <c r="AD70" s="304"/>
      <c r="AF70" s="322"/>
      <c r="AG70" s="232"/>
      <c r="AH70" s="232"/>
      <c r="AI70" s="232"/>
      <c r="AJ70" s="232"/>
      <c r="AK70" s="232"/>
      <c r="AL70" s="232"/>
      <c r="AM70" s="232"/>
      <c r="AN70" s="232"/>
      <c r="AO70" s="232"/>
      <c r="AP70" s="232"/>
      <c r="AQ70" s="232"/>
      <c r="AR70" s="232"/>
      <c r="AS70" s="232"/>
      <c r="AT70" s="232"/>
      <c r="AU70" s="232"/>
      <c r="AV70" s="322"/>
      <c r="AX70" s="980" t="s">
        <v>8673</v>
      </c>
      <c r="AY70" s="313"/>
      <c r="AZ70" s="2555"/>
      <c r="BA70" s="2555"/>
      <c r="BB70" s="2555"/>
      <c r="BC70" s="2555"/>
      <c r="BD70" s="2098" t="s">
        <v>8736</v>
      </c>
      <c r="BE70" s="607" t="s">
        <v>8737</v>
      </c>
      <c r="BF70" s="624" t="s">
        <v>8738</v>
      </c>
      <c r="BG70" s="624" t="s">
        <v>8739</v>
      </c>
      <c r="BH70" s="2197" t="s">
        <v>8740</v>
      </c>
      <c r="BI70" s="1944" t="s">
        <v>8741</v>
      </c>
      <c r="BJ70" s="959"/>
      <c r="BK70" s="964"/>
      <c r="BL70" s="964"/>
      <c r="BM70" s="964"/>
      <c r="BN70" s="964"/>
      <c r="BO70" s="964"/>
      <c r="BP70" s="964"/>
      <c r="BQ70" s="964"/>
      <c r="BR70" s="976"/>
    </row>
    <row r="71" spans="1:70" ht="15.75" customHeight="1">
      <c r="A71" s="171"/>
      <c r="B71" s="980" t="s">
        <v>8734</v>
      </c>
      <c r="C71" s="313" t="s">
        <v>6125</v>
      </c>
      <c r="D71" s="248" t="s">
        <v>677</v>
      </c>
      <c r="E71" s="248">
        <v>3</v>
      </c>
      <c r="F71" s="1426"/>
      <c r="G71" s="1426"/>
      <c r="H71" s="1426"/>
      <c r="I71" s="1426"/>
      <c r="J71" s="624"/>
      <c r="K71" s="2196">
        <f t="shared" si="55"/>
        <v>0</v>
      </c>
      <c r="L71" s="624"/>
      <c r="M71" s="624"/>
      <c r="N71" s="2197">
        <f t="shared" si="57"/>
        <v>0</v>
      </c>
      <c r="O71" s="1944">
        <f t="shared" si="53"/>
        <v>0</v>
      </c>
      <c r="P71" s="1428"/>
      <c r="Q71" s="1433"/>
      <c r="R71" s="1433"/>
      <c r="S71" s="1433"/>
      <c r="T71" s="1433"/>
      <c r="U71" s="1433"/>
      <c r="V71" s="1433"/>
      <c r="W71" s="1433"/>
      <c r="X71" s="1445"/>
      <c r="Y71" s="171"/>
      <c r="Z71" s="956" t="s">
        <v>8742</v>
      </c>
      <c r="AA71" s="171"/>
      <c r="AB71" s="253"/>
      <c r="AC71" s="171"/>
      <c r="AD71" s="304"/>
      <c r="AF71" s="322"/>
      <c r="AG71" s="232"/>
      <c r="AH71" s="232"/>
      <c r="AI71" s="232"/>
      <c r="AJ71" s="232"/>
      <c r="AK71" s="232"/>
      <c r="AL71" s="232"/>
      <c r="AM71" s="232"/>
      <c r="AN71" s="232"/>
      <c r="AO71" s="232"/>
      <c r="AP71" s="232"/>
      <c r="AQ71" s="232"/>
      <c r="AR71" s="232"/>
      <c r="AS71" s="232"/>
      <c r="AT71" s="232"/>
      <c r="AU71" s="232"/>
      <c r="AV71" s="322"/>
      <c r="AX71" s="980" t="s">
        <v>8673</v>
      </c>
      <c r="AY71" s="313"/>
      <c r="AZ71" s="2555"/>
      <c r="BA71" s="2555"/>
      <c r="BB71" s="2555"/>
      <c r="BC71" s="2555"/>
      <c r="BD71" s="607" t="s">
        <v>8743</v>
      </c>
      <c r="BE71" s="607" t="s">
        <v>8744</v>
      </c>
      <c r="BF71" s="624" t="s">
        <v>8745</v>
      </c>
      <c r="BG71" s="624" t="s">
        <v>8746</v>
      </c>
      <c r="BH71" s="2197" t="s">
        <v>8747</v>
      </c>
      <c r="BI71" s="1944" t="s">
        <v>8748</v>
      </c>
      <c r="BJ71" s="959"/>
      <c r="BK71" s="964"/>
      <c r="BL71" s="964"/>
      <c r="BM71" s="964"/>
      <c r="BN71" s="964"/>
      <c r="BO71" s="964"/>
      <c r="BP71" s="964"/>
      <c r="BQ71" s="964"/>
      <c r="BR71" s="976"/>
    </row>
    <row r="72" spans="1:70" ht="15.75" customHeight="1">
      <c r="A72" s="171"/>
      <c r="B72" s="980" t="s">
        <v>8734</v>
      </c>
      <c r="C72" s="313" t="s">
        <v>6140</v>
      </c>
      <c r="D72" s="248" t="s">
        <v>677</v>
      </c>
      <c r="E72" s="248">
        <v>3</v>
      </c>
      <c r="F72" s="1426"/>
      <c r="G72" s="1426"/>
      <c r="H72" s="1426"/>
      <c r="I72" s="1426"/>
      <c r="J72" s="1370">
        <f>IFERROR(SUM(J70:J71), 0)</f>
        <v>0</v>
      </c>
      <c r="K72" s="2196">
        <f t="shared" si="55"/>
        <v>0</v>
      </c>
      <c r="L72" s="1944">
        <f t="shared" ref="L72:M72" si="66">IFERROR(SUM(L70:L71), 0)</f>
        <v>0</v>
      </c>
      <c r="M72" s="1944">
        <f t="shared" si="66"/>
        <v>0</v>
      </c>
      <c r="N72" s="2197">
        <f t="shared" si="57"/>
        <v>0</v>
      </c>
      <c r="O72" s="1944">
        <f t="shared" si="53"/>
        <v>0</v>
      </c>
      <c r="P72" s="1428"/>
      <c r="Q72" s="1433"/>
      <c r="R72" s="1433"/>
      <c r="S72" s="1433"/>
      <c r="T72" s="1433"/>
      <c r="U72" s="1433"/>
      <c r="V72" s="1433"/>
      <c r="W72" s="1433"/>
      <c r="X72" s="1445"/>
      <c r="Y72" s="171"/>
      <c r="Z72" s="956" t="s">
        <v>8749</v>
      </c>
      <c r="AA72" s="171"/>
      <c r="AB72" s="253"/>
      <c r="AC72" s="171"/>
      <c r="AD72" s="304"/>
      <c r="AF72" s="322"/>
      <c r="AG72" s="232"/>
      <c r="AH72" s="232"/>
      <c r="AI72" s="232"/>
      <c r="AJ72" s="232"/>
      <c r="AK72" s="232"/>
      <c r="AL72" s="232"/>
      <c r="AM72" s="232"/>
      <c r="AN72" s="232"/>
      <c r="AO72" s="232"/>
      <c r="AP72" s="232"/>
      <c r="AQ72" s="232"/>
      <c r="AR72" s="232"/>
      <c r="AS72" s="232"/>
      <c r="AT72" s="232"/>
      <c r="AU72" s="232"/>
      <c r="AV72" s="322"/>
      <c r="AX72" s="980" t="s">
        <v>8673</v>
      </c>
      <c r="AY72" s="313"/>
      <c r="AZ72" s="2555"/>
      <c r="BA72" s="2555"/>
      <c r="BB72" s="2555"/>
      <c r="BC72" s="2555"/>
      <c r="BD72" s="607" t="s">
        <v>8750</v>
      </c>
      <c r="BE72" s="607" t="s">
        <v>8751</v>
      </c>
      <c r="BF72" s="1944" t="s">
        <v>8752</v>
      </c>
      <c r="BG72" s="1944" t="s">
        <v>8753</v>
      </c>
      <c r="BH72" s="2197" t="s">
        <v>8754</v>
      </c>
      <c r="BI72" s="1944" t="s">
        <v>8755</v>
      </c>
      <c r="BJ72" s="959"/>
      <c r="BK72" s="964"/>
      <c r="BL72" s="964"/>
      <c r="BM72" s="964"/>
      <c r="BN72" s="964"/>
      <c r="BO72" s="964"/>
      <c r="BP72" s="964"/>
      <c r="BQ72" s="964"/>
      <c r="BR72" s="976"/>
    </row>
    <row r="73" spans="1:70" ht="15.75" customHeight="1">
      <c r="A73" s="171"/>
      <c r="B73" s="980" t="s">
        <v>8756</v>
      </c>
      <c r="C73" s="313" t="s">
        <v>6110</v>
      </c>
      <c r="D73" s="248" t="s">
        <v>677</v>
      </c>
      <c r="E73" s="248">
        <v>3</v>
      </c>
      <c r="F73" s="2495"/>
      <c r="G73" s="2495"/>
      <c r="H73" s="2495"/>
      <c r="I73" s="1426"/>
      <c r="J73" s="624"/>
      <c r="K73" s="2196">
        <f t="shared" si="55"/>
        <v>0</v>
      </c>
      <c r="L73" s="624"/>
      <c r="M73" s="624"/>
      <c r="N73" s="2197">
        <f t="shared" si="57"/>
        <v>0</v>
      </c>
      <c r="O73" s="1944">
        <f t="shared" si="53"/>
        <v>0</v>
      </c>
      <c r="P73" s="1428"/>
      <c r="Q73" s="1433"/>
      <c r="R73" s="1433"/>
      <c r="S73" s="1433"/>
      <c r="T73" s="1433"/>
      <c r="U73" s="1433"/>
      <c r="V73" s="1433"/>
      <c r="W73" s="1433"/>
      <c r="X73" s="1445"/>
      <c r="Y73" s="171"/>
      <c r="Z73" s="956" t="s">
        <v>8757</v>
      </c>
      <c r="AA73" s="171"/>
      <c r="AB73" s="253"/>
      <c r="AC73" s="171"/>
      <c r="AD73" s="304"/>
      <c r="AE73" s="246" t="str">
        <f t="shared" ref="AE73:AE74" si="67">IF( SUM( AG73:AU73 ) = 0, 0, $AG$9 )</f>
        <v>Please complete all cells in row</v>
      </c>
      <c r="AF73" s="322"/>
      <c r="AG73" s="232"/>
      <c r="AH73" s="232"/>
      <c r="AI73" s="232"/>
      <c r="AJ73" s="232"/>
      <c r="AK73" s="247">
        <f xml:space="preserve"> IF( ISNUMBER(M73), 0, 1 )</f>
        <v>1</v>
      </c>
      <c r="AL73" s="232"/>
      <c r="AM73" s="232"/>
      <c r="AN73" s="232"/>
      <c r="AO73" s="232"/>
      <c r="AP73" s="232"/>
      <c r="AQ73" s="232"/>
      <c r="AR73" s="232"/>
      <c r="AS73" s="232"/>
      <c r="AT73" s="232"/>
      <c r="AU73" s="232"/>
      <c r="AV73" s="322"/>
      <c r="AX73" s="980" t="s">
        <v>8756</v>
      </c>
      <c r="AY73" s="313" t="s">
        <v>6110</v>
      </c>
      <c r="AZ73" s="2495"/>
      <c r="BA73" s="2495"/>
      <c r="BB73" s="2495"/>
      <c r="BC73" s="2555"/>
      <c r="BD73" s="624" t="s">
        <v>8758</v>
      </c>
      <c r="BE73" s="607" t="s">
        <v>8759</v>
      </c>
      <c r="BF73" s="624" t="s">
        <v>8760</v>
      </c>
      <c r="BG73" s="624" t="s">
        <v>8761</v>
      </c>
      <c r="BH73" s="2197" t="s">
        <v>8762</v>
      </c>
      <c r="BI73" s="1944" t="s">
        <v>8763</v>
      </c>
      <c r="BJ73" s="959"/>
      <c r="BK73" s="964"/>
      <c r="BL73" s="964"/>
      <c r="BM73" s="964"/>
      <c r="BN73" s="964"/>
      <c r="BO73" s="964"/>
      <c r="BP73" s="964"/>
      <c r="BQ73" s="964"/>
      <c r="BR73" s="976"/>
    </row>
    <row r="74" spans="1:70" ht="15.75" customHeight="1">
      <c r="A74" s="171"/>
      <c r="B74" s="980" t="s">
        <v>8756</v>
      </c>
      <c r="C74" s="313" t="s">
        <v>6125</v>
      </c>
      <c r="D74" s="248" t="s">
        <v>677</v>
      </c>
      <c r="E74" s="248">
        <v>3</v>
      </c>
      <c r="F74" s="2495"/>
      <c r="G74" s="2495"/>
      <c r="H74" s="2495"/>
      <c r="I74" s="1426"/>
      <c r="J74" s="624"/>
      <c r="K74" s="1959">
        <f t="shared" si="55"/>
        <v>0</v>
      </c>
      <c r="L74" s="2389"/>
      <c r="M74" s="2389"/>
      <c r="N74" s="1944">
        <f t="shared" si="57"/>
        <v>0</v>
      </c>
      <c r="O74" s="1944">
        <f t="shared" si="53"/>
        <v>0</v>
      </c>
      <c r="P74" s="1428"/>
      <c r="Q74" s="1433"/>
      <c r="R74" s="1433"/>
      <c r="S74" s="1433"/>
      <c r="T74" s="1433"/>
      <c r="U74" s="1433"/>
      <c r="V74" s="1433"/>
      <c r="W74" s="1433"/>
      <c r="X74" s="1445"/>
      <c r="Y74" s="171"/>
      <c r="Z74" s="956" t="s">
        <v>8764</v>
      </c>
      <c r="AA74" s="171"/>
      <c r="AB74" s="253"/>
      <c r="AC74" s="171"/>
      <c r="AD74" s="304"/>
      <c r="AE74" s="246" t="str">
        <f t="shared" si="67"/>
        <v>Please complete all cells in row</v>
      </c>
      <c r="AF74" s="322"/>
      <c r="AG74" s="232"/>
      <c r="AH74" s="232"/>
      <c r="AI74" s="232"/>
      <c r="AJ74" s="232"/>
      <c r="AK74" s="247">
        <f xml:space="preserve"> IF( ISNUMBER(M74), 0, 1 )</f>
        <v>1</v>
      </c>
      <c r="AL74" s="232"/>
      <c r="AM74" s="232"/>
      <c r="AN74" s="232"/>
      <c r="AO74" s="232"/>
      <c r="AP74" s="232"/>
      <c r="AQ74" s="232"/>
      <c r="AR74" s="232"/>
      <c r="AS74" s="232"/>
      <c r="AT74" s="232"/>
      <c r="AU74" s="232"/>
      <c r="AV74" s="322"/>
      <c r="AX74" s="980" t="s">
        <v>8756</v>
      </c>
      <c r="AY74" s="313" t="s">
        <v>6125</v>
      </c>
      <c r="AZ74" s="2495"/>
      <c r="BA74" s="2495"/>
      <c r="BB74" s="2495"/>
      <c r="BC74" s="2555"/>
      <c r="BD74" s="624" t="s">
        <v>8765</v>
      </c>
      <c r="BE74" s="607" t="s">
        <v>8766</v>
      </c>
      <c r="BF74" s="2389" t="s">
        <v>8767</v>
      </c>
      <c r="BG74" s="2389" t="s">
        <v>8768</v>
      </c>
      <c r="BH74" s="1944" t="s">
        <v>8769</v>
      </c>
      <c r="BI74" s="1944" t="s">
        <v>8770</v>
      </c>
      <c r="BJ74" s="959"/>
      <c r="BK74" s="964"/>
      <c r="BL74" s="964"/>
      <c r="BM74" s="964"/>
      <c r="BN74" s="964"/>
      <c r="BO74" s="964"/>
      <c r="BP74" s="964"/>
      <c r="BQ74" s="964"/>
      <c r="BR74" s="976"/>
    </row>
    <row r="75" spans="1:70" ht="15.75" customHeight="1">
      <c r="A75" s="171"/>
      <c r="B75" s="980" t="s">
        <v>8756</v>
      </c>
      <c r="C75" s="313" t="s">
        <v>6140</v>
      </c>
      <c r="D75" s="248" t="s">
        <v>677</v>
      </c>
      <c r="E75" s="248">
        <v>3</v>
      </c>
      <c r="F75" s="1426"/>
      <c r="G75" s="1426"/>
      <c r="H75" s="1426"/>
      <c r="I75" s="1426"/>
      <c r="J75" s="1370">
        <f>IFERROR(SUM(J73:J74), 0)</f>
        <v>0</v>
      </c>
      <c r="K75" s="1959">
        <f t="shared" si="55"/>
        <v>0</v>
      </c>
      <c r="L75" s="1944">
        <f t="shared" ref="L75:M75" si="68">IFERROR(SUM(L73:L74), 0)</f>
        <v>0</v>
      </c>
      <c r="M75" s="1944">
        <f t="shared" si="68"/>
        <v>0</v>
      </c>
      <c r="N75" s="1944">
        <f t="shared" si="57"/>
        <v>0</v>
      </c>
      <c r="O75" s="1944">
        <f t="shared" si="53"/>
        <v>0</v>
      </c>
      <c r="P75" s="1428"/>
      <c r="Q75" s="1433"/>
      <c r="R75" s="1433"/>
      <c r="S75" s="1433"/>
      <c r="T75" s="1433"/>
      <c r="U75" s="1433"/>
      <c r="V75" s="1433"/>
      <c r="W75" s="1433"/>
      <c r="X75" s="1445"/>
      <c r="Y75" s="171"/>
      <c r="Z75" s="956" t="s">
        <v>8771</v>
      </c>
      <c r="AA75" s="171"/>
      <c r="AB75" s="253"/>
      <c r="AC75" s="171"/>
      <c r="AD75" s="304"/>
      <c r="AF75" s="322"/>
      <c r="AG75" s="232"/>
      <c r="AH75" s="232"/>
      <c r="AI75" s="232"/>
      <c r="AJ75" s="232"/>
      <c r="AK75" s="232"/>
      <c r="AL75" s="232"/>
      <c r="AM75" s="232"/>
      <c r="AN75" s="232"/>
      <c r="AO75" s="232"/>
      <c r="AP75" s="232"/>
      <c r="AQ75" s="232"/>
      <c r="AR75" s="232"/>
      <c r="AS75" s="232"/>
      <c r="AT75" s="232"/>
      <c r="AU75" s="232"/>
      <c r="AV75" s="322"/>
      <c r="AX75" s="980" t="s">
        <v>8756</v>
      </c>
      <c r="AY75" s="313" t="s">
        <v>6140</v>
      </c>
      <c r="AZ75" s="2555"/>
      <c r="BA75" s="2555"/>
      <c r="BB75" s="2555"/>
      <c r="BC75" s="2555"/>
      <c r="BD75" s="607" t="s">
        <v>8772</v>
      </c>
      <c r="BE75" s="607" t="s">
        <v>8773</v>
      </c>
      <c r="BF75" s="1944" t="s">
        <v>8774</v>
      </c>
      <c r="BG75" s="1944" t="s">
        <v>8775</v>
      </c>
      <c r="BH75" s="1944" t="s">
        <v>8776</v>
      </c>
      <c r="BI75" s="1944" t="s">
        <v>8777</v>
      </c>
      <c r="BJ75" s="959"/>
      <c r="BK75" s="964"/>
      <c r="BL75" s="964"/>
      <c r="BM75" s="964"/>
      <c r="BN75" s="964"/>
      <c r="BO75" s="964"/>
      <c r="BP75" s="964"/>
      <c r="BQ75" s="964"/>
      <c r="BR75" s="976"/>
    </row>
    <row r="76" spans="1:70" ht="15.75" customHeight="1" thickBot="1">
      <c r="A76" s="2575" t="s">
        <v>773</v>
      </c>
      <c r="B76" s="965" t="s">
        <v>8778</v>
      </c>
      <c r="C76" s="966" t="s">
        <v>6140</v>
      </c>
      <c r="D76" s="314" t="s">
        <v>677</v>
      </c>
      <c r="E76" s="314">
        <v>3</v>
      </c>
      <c r="F76" s="1446"/>
      <c r="G76" s="1446"/>
      <c r="H76" s="1446"/>
      <c r="I76" s="1446"/>
      <c r="J76" s="1362">
        <f>IFERROR(SUM(J75,J60,J57,J54,J63,J66,J69,J72,),0)</f>
        <v>0</v>
      </c>
      <c r="K76" s="2100">
        <f t="shared" si="55"/>
        <v>0</v>
      </c>
      <c r="L76" s="1962">
        <f t="shared" ref="L76:M76" si="69">IFERROR(SUM(L75,L60,L57,L54,L63,L66,L69,L72,),0)</f>
        <v>0</v>
      </c>
      <c r="M76" s="1962">
        <f t="shared" si="69"/>
        <v>0</v>
      </c>
      <c r="N76" s="1962">
        <f t="shared" si="57"/>
        <v>0</v>
      </c>
      <c r="O76" s="1962">
        <f t="shared" si="53"/>
        <v>0</v>
      </c>
      <c r="P76" s="1434"/>
      <c r="Q76" s="1435"/>
      <c r="R76" s="1435"/>
      <c r="S76" s="1435"/>
      <c r="T76" s="1435"/>
      <c r="U76" s="1435"/>
      <c r="V76" s="1742"/>
      <c r="W76" s="1742"/>
      <c r="X76" s="1743"/>
      <c r="Y76" s="171"/>
      <c r="Z76" s="970" t="s">
        <v>8779</v>
      </c>
      <c r="AA76" s="171"/>
      <c r="AB76" s="264"/>
      <c r="AC76" s="171"/>
      <c r="AD76" s="304"/>
      <c r="AE76" s="246" t="str">
        <f t="shared" ref="AE76" si="70">IF( SUM( AG76:AU76 ) = 0, 0, $AG$9 )</f>
        <v>Please complete all cells in row</v>
      </c>
      <c r="AF76" s="726"/>
      <c r="AG76" s="232"/>
      <c r="AH76" s="232"/>
      <c r="AI76" s="232"/>
      <c r="AJ76" s="232"/>
      <c r="AK76" s="232"/>
      <c r="AL76" s="232"/>
      <c r="AM76" s="232"/>
      <c r="AN76" s="232"/>
      <c r="AO76" s="232"/>
      <c r="AP76" s="232"/>
      <c r="AQ76" s="232"/>
      <c r="AR76" s="232"/>
      <c r="AS76" s="247">
        <f t="shared" ref="AS76:AU76" si="71" xml:space="preserve"> IF( ISNUMBER(V76), 0, 1 )</f>
        <v>1</v>
      </c>
      <c r="AT76" s="247">
        <f t="shared" si="71"/>
        <v>1</v>
      </c>
      <c r="AU76" s="247">
        <f t="shared" si="71"/>
        <v>1</v>
      </c>
      <c r="AV76" s="322"/>
      <c r="AX76" s="965" t="s">
        <v>8778</v>
      </c>
      <c r="AY76" s="966" t="s">
        <v>6140</v>
      </c>
      <c r="AZ76" s="2556"/>
      <c r="BA76" s="2556"/>
      <c r="BB76" s="2556"/>
      <c r="BC76" s="2556"/>
      <c r="BD76" s="609" t="s">
        <v>8780</v>
      </c>
      <c r="BE76" s="609" t="s">
        <v>8781</v>
      </c>
      <c r="BF76" s="1962" t="s">
        <v>8782</v>
      </c>
      <c r="BG76" s="1962" t="s">
        <v>8783</v>
      </c>
      <c r="BH76" s="1962" t="s">
        <v>8784</v>
      </c>
      <c r="BI76" s="1962" t="s">
        <v>8785</v>
      </c>
      <c r="BJ76" s="967"/>
      <c r="BK76" s="968"/>
      <c r="BL76" s="968"/>
      <c r="BM76" s="968"/>
      <c r="BN76" s="968"/>
      <c r="BO76" s="968"/>
      <c r="BP76" s="981" t="s">
        <v>8786</v>
      </c>
      <c r="BQ76" s="981" t="s">
        <v>8787</v>
      </c>
      <c r="BR76" s="982" t="s">
        <v>8788</v>
      </c>
    </row>
    <row r="77" spans="1:70" ht="15.75" customHeight="1" thickTop="1" thickBot="1">
      <c r="A77" s="171"/>
      <c r="B77" s="971"/>
      <c r="C77" s="171"/>
      <c r="D77" s="171"/>
      <c r="E77" s="171"/>
      <c r="F77" s="433"/>
      <c r="G77" s="433"/>
      <c r="H77" s="433"/>
      <c r="I77" s="433"/>
      <c r="J77" s="433"/>
      <c r="K77" s="433"/>
      <c r="L77" s="433"/>
      <c r="M77" s="433"/>
      <c r="N77" s="433"/>
      <c r="O77" s="433"/>
      <c r="P77" s="433"/>
      <c r="Q77" s="1439"/>
      <c r="R77" s="1439"/>
      <c r="S77" s="1439"/>
      <c r="T77" s="1439"/>
      <c r="U77" s="1440"/>
      <c r="V77" s="1366"/>
      <c r="W77" s="1366"/>
      <c r="X77" s="1596"/>
      <c r="Y77" s="214"/>
      <c r="Z77" s="214"/>
      <c r="AA77" s="171"/>
      <c r="AB77" s="171"/>
      <c r="AC77" s="171"/>
      <c r="AD77" s="304"/>
      <c r="AF77" s="322"/>
      <c r="AG77" s="232"/>
      <c r="AH77" s="232"/>
      <c r="AI77" s="232"/>
      <c r="AJ77" s="232"/>
      <c r="AK77" s="232"/>
      <c r="AL77" s="232"/>
      <c r="AM77" s="232"/>
      <c r="AN77" s="232"/>
      <c r="AO77" s="232"/>
      <c r="AP77" s="232"/>
      <c r="AQ77" s="232"/>
      <c r="AR77" s="232"/>
      <c r="AS77" s="232"/>
      <c r="AT77" s="232"/>
      <c r="AU77" s="232"/>
      <c r="AV77" s="322"/>
      <c r="AX77" s="971"/>
      <c r="AY77" s="171"/>
      <c r="AZ77" s="171"/>
      <c r="BA77" s="171"/>
      <c r="BB77" s="171"/>
      <c r="BC77" s="171"/>
      <c r="BD77" s="171"/>
      <c r="BE77" s="171"/>
      <c r="BF77" s="433"/>
      <c r="BG77" s="433"/>
      <c r="BH77" s="433"/>
      <c r="BI77" s="433"/>
      <c r="BJ77" s="171"/>
      <c r="BK77" s="174"/>
      <c r="BL77" s="174"/>
      <c r="BM77" s="174"/>
      <c r="BN77" s="174"/>
      <c r="BO77" s="972"/>
      <c r="BP77" s="174"/>
      <c r="BQ77" s="174"/>
      <c r="BR77" s="972"/>
    </row>
    <row r="78" spans="1:70" ht="15.75" customHeight="1" thickTop="1" thickBot="1">
      <c r="A78" s="171"/>
      <c r="B78" s="946" t="s">
        <v>6975</v>
      </c>
      <c r="C78" s="171"/>
      <c r="D78" s="171"/>
      <c r="E78" s="171"/>
      <c r="F78" s="433"/>
      <c r="G78" s="433"/>
      <c r="H78" s="433"/>
      <c r="I78" s="433"/>
      <c r="J78" s="433"/>
      <c r="K78" s="433"/>
      <c r="L78" s="433"/>
      <c r="M78" s="433"/>
      <c r="N78" s="433"/>
      <c r="O78" s="433"/>
      <c r="P78" s="433"/>
      <c r="Q78" s="1439"/>
      <c r="R78" s="1439"/>
      <c r="S78" s="1439"/>
      <c r="T78" s="1439"/>
      <c r="U78" s="1440"/>
      <c r="V78" s="1366"/>
      <c r="W78" s="1366"/>
      <c r="X78" s="1596"/>
      <c r="Y78" s="214"/>
      <c r="Z78" s="214"/>
      <c r="AA78" s="171"/>
      <c r="AB78" s="171"/>
      <c r="AC78" s="171"/>
      <c r="AD78" s="304"/>
      <c r="AF78" s="322"/>
      <c r="AG78" s="232"/>
      <c r="AH78" s="232"/>
      <c r="AI78" s="232"/>
      <c r="AJ78" s="232"/>
      <c r="AK78" s="232"/>
      <c r="AL78" s="232"/>
      <c r="AM78" s="232"/>
      <c r="AN78" s="232"/>
      <c r="AO78" s="232"/>
      <c r="AP78" s="232"/>
      <c r="AQ78" s="232"/>
      <c r="AR78" s="232"/>
      <c r="AS78" s="232"/>
      <c r="AT78" s="232"/>
      <c r="AU78" s="232"/>
      <c r="AV78" s="322"/>
      <c r="AX78" s="946" t="s">
        <v>6975</v>
      </c>
      <c r="AY78" s="171"/>
      <c r="AZ78" s="171"/>
      <c r="BA78" s="171"/>
      <c r="BB78" s="171"/>
      <c r="BC78" s="171"/>
      <c r="BD78" s="171"/>
      <c r="BE78" s="171"/>
      <c r="BF78" s="433"/>
      <c r="BG78" s="433"/>
      <c r="BH78" s="433"/>
      <c r="BI78" s="433"/>
      <c r="BJ78" s="171"/>
      <c r="BK78" s="174"/>
      <c r="BL78" s="174"/>
      <c r="BM78" s="174"/>
      <c r="BN78" s="174"/>
      <c r="BO78" s="972"/>
      <c r="BP78" s="174"/>
      <c r="BQ78" s="174"/>
      <c r="BR78" s="972"/>
    </row>
    <row r="79" spans="1:70" ht="15.75" customHeight="1" thickTop="1">
      <c r="A79" s="171"/>
      <c r="B79" s="947" t="s">
        <v>8789</v>
      </c>
      <c r="C79" s="948" t="s">
        <v>6110</v>
      </c>
      <c r="D79" s="239" t="s">
        <v>677</v>
      </c>
      <c r="E79" s="239">
        <v>3</v>
      </c>
      <c r="F79" s="621"/>
      <c r="G79" s="621"/>
      <c r="H79" s="621"/>
      <c r="I79" s="621"/>
      <c r="J79" s="621"/>
      <c r="K79" s="1955">
        <f>IFERROR(SUM(F79:J79),0)</f>
        <v>0</v>
      </c>
      <c r="L79" s="621"/>
      <c r="M79" s="621"/>
      <c r="N79" s="2195">
        <f>IFERROR(SUM(L79:M79), 0)</f>
        <v>0</v>
      </c>
      <c r="O79" s="2195">
        <f t="shared" ref="O79:O135" si="72">IFERROR(SUM(K79,N79),0)</f>
        <v>0</v>
      </c>
      <c r="P79" s="1450"/>
      <c r="Q79" s="1441"/>
      <c r="R79" s="1441"/>
      <c r="S79" s="1441"/>
      <c r="T79" s="1441"/>
      <c r="U79" s="1441"/>
      <c r="V79" s="1448"/>
      <c r="W79" s="1448"/>
      <c r="X79" s="1945"/>
      <c r="Y79" s="171"/>
      <c r="Z79" s="951" t="s">
        <v>8790</v>
      </c>
      <c r="AA79" s="171"/>
      <c r="AB79" s="245"/>
      <c r="AC79" s="171"/>
      <c r="AD79" s="304"/>
      <c r="AE79" s="246" t="str">
        <f t="shared" ref="AE79:AE114" si="73">IF( SUM( AG79:AU79 ) = 0, 0, $AG$9 )</f>
        <v>Please complete all cells in row</v>
      </c>
      <c r="AF79" s="322"/>
      <c r="AG79" s="247">
        <f t="shared" ref="AG79:AJ80" si="74" xml:space="preserve"> IF( ISNUMBER(F79), 0, 1 )</f>
        <v>1</v>
      </c>
      <c r="AH79" s="247">
        <f t="shared" si="74"/>
        <v>1</v>
      </c>
      <c r="AI79" s="247">
        <f t="shared" si="74"/>
        <v>1</v>
      </c>
      <c r="AJ79" s="247">
        <f t="shared" si="74"/>
        <v>1</v>
      </c>
      <c r="AK79" s="247">
        <f xml:space="preserve"> IF( ISNUMBER(M79), 0, 1 )</f>
        <v>1</v>
      </c>
      <c r="AL79" s="232"/>
      <c r="AM79" s="232"/>
      <c r="AN79" s="232"/>
      <c r="AO79" s="232"/>
      <c r="AP79" s="232"/>
      <c r="AQ79" s="232"/>
      <c r="AR79" s="232"/>
      <c r="AS79" s="232"/>
      <c r="AT79" s="232"/>
      <c r="AU79" s="232"/>
      <c r="AV79" s="322"/>
      <c r="AX79" s="947" t="s">
        <v>8791</v>
      </c>
      <c r="AY79" s="948" t="s">
        <v>6110</v>
      </c>
      <c r="AZ79" s="621" t="s">
        <v>8792</v>
      </c>
      <c r="BA79" s="621" t="s">
        <v>8793</v>
      </c>
      <c r="BB79" s="621" t="s">
        <v>8794</v>
      </c>
      <c r="BC79" s="621" t="s">
        <v>8795</v>
      </c>
      <c r="BD79" s="621" t="s">
        <v>8796</v>
      </c>
      <c r="BE79" s="1368" t="s">
        <v>8797</v>
      </c>
      <c r="BF79" s="621" t="s">
        <v>8798</v>
      </c>
      <c r="BG79" s="621" t="s">
        <v>8799</v>
      </c>
      <c r="BH79" s="2195" t="s">
        <v>8800</v>
      </c>
      <c r="BI79" s="2195" t="s">
        <v>8801</v>
      </c>
      <c r="BJ79" s="1450"/>
      <c r="BK79" s="1441"/>
      <c r="BL79" s="1441"/>
      <c r="BM79" s="1441"/>
      <c r="BN79" s="1441"/>
      <c r="BO79" s="1441"/>
      <c r="BP79" s="1448"/>
      <c r="BQ79" s="1448"/>
      <c r="BR79" s="1945"/>
    </row>
    <row r="80" spans="1:70" ht="15.75" customHeight="1">
      <c r="A80" s="171"/>
      <c r="B80" s="952" t="s">
        <v>8789</v>
      </c>
      <c r="C80" s="313" t="s">
        <v>6125</v>
      </c>
      <c r="D80" s="248" t="s">
        <v>677</v>
      </c>
      <c r="E80" s="248">
        <v>3</v>
      </c>
      <c r="F80" s="624"/>
      <c r="G80" s="624"/>
      <c r="H80" s="624"/>
      <c r="I80" s="624"/>
      <c r="J80" s="624"/>
      <c r="K80" s="1959">
        <f t="shared" ref="K80:K135" si="75">IFERROR(SUM(F80:J80),0)</f>
        <v>0</v>
      </c>
      <c r="L80" s="624"/>
      <c r="M80" s="624"/>
      <c r="N80" s="1944">
        <f>IFERROR(SUM(L80:M80), 0)</f>
        <v>0</v>
      </c>
      <c r="O80" s="1944">
        <f t="shared" si="72"/>
        <v>0</v>
      </c>
      <c r="P80" s="1428"/>
      <c r="Q80" s="1433"/>
      <c r="R80" s="1433"/>
      <c r="S80" s="1433"/>
      <c r="T80" s="1433"/>
      <c r="U80" s="1433"/>
      <c r="V80" s="1430"/>
      <c r="W80" s="1430"/>
      <c r="X80" s="1444"/>
      <c r="Y80" s="171"/>
      <c r="Z80" s="956" t="s">
        <v>8802</v>
      </c>
      <c r="AA80" s="171"/>
      <c r="AB80" s="253"/>
      <c r="AC80" s="171"/>
      <c r="AD80" s="304"/>
      <c r="AE80" s="246" t="str">
        <f t="shared" si="73"/>
        <v>Please complete all cells in row</v>
      </c>
      <c r="AF80" s="322"/>
      <c r="AG80" s="247">
        <f t="shared" si="74"/>
        <v>1</v>
      </c>
      <c r="AH80" s="247">
        <f t="shared" si="74"/>
        <v>1</v>
      </c>
      <c r="AI80" s="247">
        <f t="shared" si="74"/>
        <v>1</v>
      </c>
      <c r="AJ80" s="247">
        <f t="shared" si="74"/>
        <v>1</v>
      </c>
      <c r="AK80" s="247">
        <f xml:space="preserve"> IF( ISNUMBER(M80), 0, 1 )</f>
        <v>1</v>
      </c>
      <c r="AL80" s="232"/>
      <c r="AM80" s="232"/>
      <c r="AN80" s="232"/>
      <c r="AO80" s="232"/>
      <c r="AP80" s="232"/>
      <c r="AQ80" s="232"/>
      <c r="AR80" s="232"/>
      <c r="AS80" s="232"/>
      <c r="AT80" s="232"/>
      <c r="AU80" s="232"/>
      <c r="AV80" s="322"/>
      <c r="AX80" s="952" t="s">
        <v>8791</v>
      </c>
      <c r="AY80" s="313" t="s">
        <v>6125</v>
      </c>
      <c r="AZ80" s="624" t="s">
        <v>8803</v>
      </c>
      <c r="BA80" s="624" t="s">
        <v>8804</v>
      </c>
      <c r="BB80" s="624" t="s">
        <v>8805</v>
      </c>
      <c r="BC80" s="624" t="s">
        <v>8806</v>
      </c>
      <c r="BD80" s="624" t="s">
        <v>8807</v>
      </c>
      <c r="BE80" s="1370" t="s">
        <v>8808</v>
      </c>
      <c r="BF80" s="624" t="s">
        <v>8809</v>
      </c>
      <c r="BG80" s="624" t="s">
        <v>8810</v>
      </c>
      <c r="BH80" s="1944" t="s">
        <v>8811</v>
      </c>
      <c r="BI80" s="1944" t="s">
        <v>8812</v>
      </c>
      <c r="BJ80" s="1428"/>
      <c r="BK80" s="1433"/>
      <c r="BL80" s="1433"/>
      <c r="BM80" s="1433"/>
      <c r="BN80" s="1433"/>
      <c r="BO80" s="1433"/>
      <c r="BP80" s="1430"/>
      <c r="BQ80" s="1430"/>
      <c r="BR80" s="1444"/>
    </row>
    <row r="81" spans="1:70" ht="15.75" customHeight="1">
      <c r="A81" s="171"/>
      <c r="B81" s="952" t="s">
        <v>8789</v>
      </c>
      <c r="C81" s="313" t="s">
        <v>6140</v>
      </c>
      <c r="D81" s="248" t="s">
        <v>677</v>
      </c>
      <c r="E81" s="248">
        <v>3</v>
      </c>
      <c r="F81" s="1370">
        <f>IFERROR(SUM(F79:F80), 0)</f>
        <v>0</v>
      </c>
      <c r="G81" s="1370">
        <f t="shared" ref="G81:I81" si="76">IFERROR(SUM(G79:G80), 0)</f>
        <v>0</v>
      </c>
      <c r="H81" s="1370">
        <f t="shared" si="76"/>
        <v>0</v>
      </c>
      <c r="I81" s="1370">
        <f t="shared" si="76"/>
        <v>0</v>
      </c>
      <c r="J81" s="1370">
        <f>IFERROR(SUM(J79:J80), 0)</f>
        <v>0</v>
      </c>
      <c r="K81" s="1959">
        <f t="shared" si="75"/>
        <v>0</v>
      </c>
      <c r="L81" s="1944">
        <f t="shared" ref="L81:M81" si="77">IFERROR(SUM(L79:L80), 0)</f>
        <v>0</v>
      </c>
      <c r="M81" s="1944">
        <f t="shared" si="77"/>
        <v>0</v>
      </c>
      <c r="N81" s="1944">
        <f t="shared" ref="N81:N135" si="78">IFERROR(SUM(L81:M81), 0)</f>
        <v>0</v>
      </c>
      <c r="O81" s="1944">
        <f t="shared" si="72"/>
        <v>0</v>
      </c>
      <c r="P81" s="1428"/>
      <c r="Q81" s="1433"/>
      <c r="R81" s="1433"/>
      <c r="S81" s="1433"/>
      <c r="T81" s="1433"/>
      <c r="U81" s="1433"/>
      <c r="V81" s="1744"/>
      <c r="W81" s="1744"/>
      <c r="X81" s="1946"/>
      <c r="Y81" s="171"/>
      <c r="Z81" s="956" t="s">
        <v>8813</v>
      </c>
      <c r="AA81" s="171"/>
      <c r="AB81" s="253"/>
      <c r="AC81" s="171"/>
      <c r="AD81" s="304"/>
      <c r="AE81" s="246" t="str">
        <f t="shared" si="73"/>
        <v>Please complete all cells in row</v>
      </c>
      <c r="AF81" s="726"/>
      <c r="AG81" s="232"/>
      <c r="AH81" s="232"/>
      <c r="AI81" s="232"/>
      <c r="AJ81" s="232"/>
      <c r="AK81" s="232"/>
      <c r="AL81" s="232"/>
      <c r="AM81" s="232"/>
      <c r="AN81" s="232"/>
      <c r="AO81" s="232"/>
      <c r="AP81" s="232"/>
      <c r="AQ81" s="232"/>
      <c r="AR81" s="232"/>
      <c r="AS81" s="247">
        <f t="shared" ref="AS81:AU81" si="79" xml:space="preserve"> IF( ISNUMBER(V81), 0, 1 )</f>
        <v>1</v>
      </c>
      <c r="AT81" s="247">
        <f t="shared" si="79"/>
        <v>1</v>
      </c>
      <c r="AU81" s="247">
        <f t="shared" si="79"/>
        <v>1</v>
      </c>
      <c r="AV81" s="322"/>
      <c r="AX81" s="952" t="s">
        <v>8791</v>
      </c>
      <c r="AY81" s="313" t="s">
        <v>6140</v>
      </c>
      <c r="AZ81" s="1370" t="s">
        <v>8814</v>
      </c>
      <c r="BA81" s="1370" t="s">
        <v>8815</v>
      </c>
      <c r="BB81" s="1370" t="s">
        <v>8816</v>
      </c>
      <c r="BC81" s="1370" t="s">
        <v>8817</v>
      </c>
      <c r="BD81" s="1370" t="s">
        <v>8818</v>
      </c>
      <c r="BE81" s="1370" t="s">
        <v>8819</v>
      </c>
      <c r="BF81" s="1944" t="s">
        <v>8820</v>
      </c>
      <c r="BG81" s="1944" t="s">
        <v>8821</v>
      </c>
      <c r="BH81" s="1944" t="s">
        <v>8822</v>
      </c>
      <c r="BI81" s="1944" t="s">
        <v>8823</v>
      </c>
      <c r="BJ81" s="1428"/>
      <c r="BK81" s="1433"/>
      <c r="BL81" s="1433"/>
      <c r="BM81" s="1433"/>
      <c r="BN81" s="1433"/>
      <c r="BO81" s="1433"/>
      <c r="BP81" s="1744" t="s">
        <v>8824</v>
      </c>
      <c r="BQ81" s="1744" t="s">
        <v>8825</v>
      </c>
      <c r="BR81" s="1946" t="s">
        <v>8826</v>
      </c>
    </row>
    <row r="82" spans="1:70" ht="15.75" customHeight="1">
      <c r="A82" s="171"/>
      <c r="B82" s="952" t="s">
        <v>8827</v>
      </c>
      <c r="C82" s="313" t="s">
        <v>6110</v>
      </c>
      <c r="D82" s="248" t="s">
        <v>677</v>
      </c>
      <c r="E82" s="248">
        <v>3</v>
      </c>
      <c r="F82" s="624"/>
      <c r="G82" s="624"/>
      <c r="H82" s="624"/>
      <c r="I82" s="624"/>
      <c r="J82" s="624"/>
      <c r="K82" s="1959">
        <f t="shared" si="75"/>
        <v>0</v>
      </c>
      <c r="L82" s="624"/>
      <c r="M82" s="624"/>
      <c r="N82" s="1944">
        <f t="shared" si="78"/>
        <v>0</v>
      </c>
      <c r="O82" s="1944">
        <f t="shared" si="72"/>
        <v>0</v>
      </c>
      <c r="P82" s="1935"/>
      <c r="Q82" s="1935"/>
      <c r="R82" s="1935"/>
      <c r="S82" s="1935"/>
      <c r="T82" s="1935"/>
      <c r="U82" s="1936">
        <f t="shared" ref="U82:U87" si="80">IFERROR(SUM(P82:T82), 0)</f>
        <v>0</v>
      </c>
      <c r="V82" s="1430"/>
      <c r="W82" s="1430"/>
      <c r="X82" s="1444"/>
      <c r="Y82" s="171"/>
      <c r="Z82" s="956" t="s">
        <v>8828</v>
      </c>
      <c r="AA82" s="171"/>
      <c r="AB82" s="253"/>
      <c r="AC82" s="171"/>
      <c r="AD82" s="304"/>
      <c r="AE82" s="246" t="str">
        <f t="shared" si="73"/>
        <v>Please complete all cells in row</v>
      </c>
      <c r="AF82" s="322"/>
      <c r="AG82" s="247">
        <f t="shared" ref="AG82:AJ83" si="81" xml:space="preserve"> IF( ISNUMBER(F82), 0, 1 )</f>
        <v>1</v>
      </c>
      <c r="AH82" s="247">
        <f t="shared" si="81"/>
        <v>1</v>
      </c>
      <c r="AI82" s="247">
        <f t="shared" si="81"/>
        <v>1</v>
      </c>
      <c r="AJ82" s="247">
        <f t="shared" si="81"/>
        <v>1</v>
      </c>
      <c r="AK82" s="247">
        <f xml:space="preserve"> IF( ISNUMBER(M82), 0, 1 )</f>
        <v>1</v>
      </c>
      <c r="AL82" s="232"/>
      <c r="AM82" s="232"/>
      <c r="AN82" s="232"/>
      <c r="AO82" s="232"/>
      <c r="AP82" s="232"/>
      <c r="AQ82" s="232"/>
      <c r="AR82" s="232"/>
      <c r="AS82" s="232"/>
      <c r="AT82" s="232"/>
      <c r="AU82" s="232"/>
      <c r="AV82" s="322"/>
      <c r="AX82" s="2102" t="s">
        <v>8829</v>
      </c>
      <c r="AY82" s="313" t="s">
        <v>6110</v>
      </c>
      <c r="AZ82" s="624" t="s">
        <v>8830</v>
      </c>
      <c r="BA82" s="624" t="s">
        <v>8831</v>
      </c>
      <c r="BB82" s="624" t="s">
        <v>8832</v>
      </c>
      <c r="BC82" s="624" t="s">
        <v>8833</v>
      </c>
      <c r="BD82" s="624" t="s">
        <v>8834</v>
      </c>
      <c r="BE82" s="1370" t="s">
        <v>8835</v>
      </c>
      <c r="BF82" s="624" t="s">
        <v>8836</v>
      </c>
      <c r="BG82" s="624" t="s">
        <v>8837</v>
      </c>
      <c r="BH82" s="1944" t="s">
        <v>8838</v>
      </c>
      <c r="BI82" s="1944" t="s">
        <v>8839</v>
      </c>
      <c r="BJ82" s="1935" t="s">
        <v>8840</v>
      </c>
      <c r="BK82" s="1935" t="s">
        <v>8841</v>
      </c>
      <c r="BL82" s="1935" t="s">
        <v>8842</v>
      </c>
      <c r="BM82" s="1935" t="s">
        <v>8843</v>
      </c>
      <c r="BN82" s="1935" t="s">
        <v>8844</v>
      </c>
      <c r="BO82" s="1936" t="s">
        <v>8845</v>
      </c>
      <c r="BP82" s="1430"/>
      <c r="BQ82" s="1430"/>
      <c r="BR82" s="1444"/>
    </row>
    <row r="83" spans="1:70" ht="15.75" customHeight="1">
      <c r="A83" s="171"/>
      <c r="B83" s="952" t="s">
        <v>8827</v>
      </c>
      <c r="C83" s="313" t="s">
        <v>6125</v>
      </c>
      <c r="D83" s="248" t="s">
        <v>677</v>
      </c>
      <c r="E83" s="248">
        <v>3</v>
      </c>
      <c r="F83" s="624"/>
      <c r="G83" s="624"/>
      <c r="H83" s="624"/>
      <c r="I83" s="624"/>
      <c r="J83" s="624"/>
      <c r="K83" s="1959">
        <f t="shared" si="75"/>
        <v>0</v>
      </c>
      <c r="L83" s="624"/>
      <c r="M83" s="624"/>
      <c r="N83" s="1944">
        <f t="shared" si="78"/>
        <v>0</v>
      </c>
      <c r="O83" s="1944">
        <f t="shared" si="72"/>
        <v>0</v>
      </c>
      <c r="P83" s="1935"/>
      <c r="Q83" s="1935"/>
      <c r="R83" s="1935"/>
      <c r="S83" s="1935"/>
      <c r="T83" s="1935"/>
      <c r="U83" s="1936">
        <f t="shared" si="80"/>
        <v>0</v>
      </c>
      <c r="V83" s="1430"/>
      <c r="W83" s="1430"/>
      <c r="X83" s="1444"/>
      <c r="Y83" s="171"/>
      <c r="Z83" s="956" t="s">
        <v>8846</v>
      </c>
      <c r="AA83" s="171"/>
      <c r="AB83" s="253"/>
      <c r="AC83" s="171"/>
      <c r="AD83" s="304"/>
      <c r="AE83" s="246" t="str">
        <f t="shared" si="73"/>
        <v>Please complete all cells in row</v>
      </c>
      <c r="AF83" s="322"/>
      <c r="AG83" s="247">
        <f t="shared" si="81"/>
        <v>1</v>
      </c>
      <c r="AH83" s="247">
        <f t="shared" si="81"/>
        <v>1</v>
      </c>
      <c r="AI83" s="247">
        <f t="shared" si="81"/>
        <v>1</v>
      </c>
      <c r="AJ83" s="247">
        <f t="shared" si="81"/>
        <v>1</v>
      </c>
      <c r="AK83" s="247">
        <f xml:space="preserve"> IF( ISNUMBER(M83), 0, 1 )</f>
        <v>1</v>
      </c>
      <c r="AL83" s="232"/>
      <c r="AM83" s="232"/>
      <c r="AN83" s="232"/>
      <c r="AO83" s="232"/>
      <c r="AP83" s="232"/>
      <c r="AQ83" s="232"/>
      <c r="AR83" s="232"/>
      <c r="AS83" s="232"/>
      <c r="AT83" s="232"/>
      <c r="AU83" s="232"/>
      <c r="AV83" s="322"/>
      <c r="AX83" s="2102" t="s">
        <v>8829</v>
      </c>
      <c r="AY83" s="313" t="s">
        <v>6125</v>
      </c>
      <c r="AZ83" s="624" t="s">
        <v>8847</v>
      </c>
      <c r="BA83" s="624" t="s">
        <v>8848</v>
      </c>
      <c r="BB83" s="624" t="s">
        <v>8849</v>
      </c>
      <c r="BC83" s="624" t="s">
        <v>8850</v>
      </c>
      <c r="BD83" s="624" t="s">
        <v>8851</v>
      </c>
      <c r="BE83" s="1370" t="s">
        <v>8852</v>
      </c>
      <c r="BF83" s="624" t="s">
        <v>8853</v>
      </c>
      <c r="BG83" s="624" t="s">
        <v>8854</v>
      </c>
      <c r="BH83" s="1944" t="s">
        <v>8855</v>
      </c>
      <c r="BI83" s="1944" t="s">
        <v>8856</v>
      </c>
      <c r="BJ83" s="1935" t="s">
        <v>8857</v>
      </c>
      <c r="BK83" s="1935" t="s">
        <v>8858</v>
      </c>
      <c r="BL83" s="1935" t="s">
        <v>8859</v>
      </c>
      <c r="BM83" s="1935" t="s">
        <v>8860</v>
      </c>
      <c r="BN83" s="1935" t="s">
        <v>8861</v>
      </c>
      <c r="BO83" s="1936" t="s">
        <v>8862</v>
      </c>
      <c r="BP83" s="1430"/>
      <c r="BQ83" s="1430"/>
      <c r="BR83" s="1444"/>
    </row>
    <row r="84" spans="1:70" ht="15.75" customHeight="1">
      <c r="A84" s="171"/>
      <c r="B84" s="952" t="s">
        <v>8827</v>
      </c>
      <c r="C84" s="313" t="s">
        <v>6140</v>
      </c>
      <c r="D84" s="248" t="s">
        <v>677</v>
      </c>
      <c r="E84" s="248">
        <v>3</v>
      </c>
      <c r="F84" s="1370">
        <f>IFERROR(SUM(F82:F83), 0)</f>
        <v>0</v>
      </c>
      <c r="G84" s="1370">
        <f>IFERROR(SUM(G82:G83), 0)</f>
        <v>0</v>
      </c>
      <c r="H84" s="1370">
        <f t="shared" ref="H84:M84" si="82">IFERROR(SUM(H82:H83), 0)</f>
        <v>0</v>
      </c>
      <c r="I84" s="1370">
        <f t="shared" si="82"/>
        <v>0</v>
      </c>
      <c r="J84" s="1370">
        <f>IFERROR(SUM(J82:J83), 0)</f>
        <v>0</v>
      </c>
      <c r="K84" s="1959">
        <f t="shared" si="75"/>
        <v>0</v>
      </c>
      <c r="L84" s="1944">
        <f t="shared" si="82"/>
        <v>0</v>
      </c>
      <c r="M84" s="1944">
        <f t="shared" si="82"/>
        <v>0</v>
      </c>
      <c r="N84" s="1944">
        <f t="shared" si="78"/>
        <v>0</v>
      </c>
      <c r="O84" s="1944">
        <f t="shared" si="72"/>
        <v>0</v>
      </c>
      <c r="P84" s="1937">
        <f>IFERROR(SUM(P82:P83), 0)</f>
        <v>0</v>
      </c>
      <c r="Q84" s="1937">
        <f>IFERROR(SUM(Q82:Q83), 0)</f>
        <v>0</v>
      </c>
      <c r="R84" s="1937">
        <f t="shared" ref="R84:T84" si="83">IFERROR(SUM(R82:R83), 0)</f>
        <v>0</v>
      </c>
      <c r="S84" s="1937">
        <f t="shared" si="83"/>
        <v>0</v>
      </c>
      <c r="T84" s="1937">
        <f t="shared" si="83"/>
        <v>0</v>
      </c>
      <c r="U84" s="1936">
        <f t="shared" si="80"/>
        <v>0</v>
      </c>
      <c r="V84" s="1744"/>
      <c r="W84" s="1744"/>
      <c r="X84" s="1946"/>
      <c r="Y84" s="171"/>
      <c r="Z84" s="956" t="s">
        <v>8863</v>
      </c>
      <c r="AA84" s="171"/>
      <c r="AB84" s="253"/>
      <c r="AC84" s="171"/>
      <c r="AD84" s="304"/>
      <c r="AE84" s="246" t="str">
        <f t="shared" si="73"/>
        <v>Please complete all cells in row</v>
      </c>
      <c r="AF84" s="726"/>
      <c r="AG84" s="232"/>
      <c r="AH84" s="232"/>
      <c r="AI84" s="232"/>
      <c r="AJ84" s="232"/>
      <c r="AK84" s="232"/>
      <c r="AL84" s="232"/>
      <c r="AM84" s="232"/>
      <c r="AN84" s="232"/>
      <c r="AO84" s="232"/>
      <c r="AP84" s="232"/>
      <c r="AQ84" s="232"/>
      <c r="AR84" s="232"/>
      <c r="AS84" s="247">
        <f t="shared" ref="AS84:AU84" si="84" xml:space="preserve"> IF( ISNUMBER(V84), 0, 1 )</f>
        <v>1</v>
      </c>
      <c r="AT84" s="247">
        <f t="shared" si="84"/>
        <v>1</v>
      </c>
      <c r="AU84" s="247">
        <f t="shared" si="84"/>
        <v>1</v>
      </c>
      <c r="AV84" s="322"/>
      <c r="AX84" s="2102" t="s">
        <v>8829</v>
      </c>
      <c r="AY84" s="313" t="s">
        <v>6140</v>
      </c>
      <c r="AZ84" s="1370" t="s">
        <v>8864</v>
      </c>
      <c r="BA84" s="1370" t="s">
        <v>8865</v>
      </c>
      <c r="BB84" s="1370" t="s">
        <v>8866</v>
      </c>
      <c r="BC84" s="1370" t="s">
        <v>8867</v>
      </c>
      <c r="BD84" s="1370" t="s">
        <v>8868</v>
      </c>
      <c r="BE84" s="1370" t="s">
        <v>8869</v>
      </c>
      <c r="BF84" s="1944" t="s">
        <v>8870</v>
      </c>
      <c r="BG84" s="1944" t="s">
        <v>8871</v>
      </c>
      <c r="BH84" s="1944" t="s">
        <v>8872</v>
      </c>
      <c r="BI84" s="1944" t="s">
        <v>8873</v>
      </c>
      <c r="BJ84" s="1937" t="s">
        <v>8874</v>
      </c>
      <c r="BK84" s="1937" t="s">
        <v>8875</v>
      </c>
      <c r="BL84" s="2564" t="s">
        <v>8876</v>
      </c>
      <c r="BM84" s="1937" t="s">
        <v>8877</v>
      </c>
      <c r="BN84" s="2564" t="s">
        <v>8736</v>
      </c>
      <c r="BO84" s="1936" t="s">
        <v>8737</v>
      </c>
      <c r="BP84" s="1744" t="s">
        <v>8878</v>
      </c>
      <c r="BQ84" s="1744" t="s">
        <v>8879</v>
      </c>
      <c r="BR84" s="1946" t="s">
        <v>8880</v>
      </c>
    </row>
    <row r="85" spans="1:70" ht="15.75" customHeight="1">
      <c r="A85" s="171"/>
      <c r="B85" s="952" t="s">
        <v>8881</v>
      </c>
      <c r="C85" s="313" t="s">
        <v>6110</v>
      </c>
      <c r="D85" s="248" t="s">
        <v>677</v>
      </c>
      <c r="E85" s="248">
        <v>3</v>
      </c>
      <c r="F85" s="624"/>
      <c r="G85" s="624"/>
      <c r="H85" s="624"/>
      <c r="I85" s="624"/>
      <c r="J85" s="624"/>
      <c r="K85" s="1959">
        <f t="shared" si="75"/>
        <v>0</v>
      </c>
      <c r="L85" s="624"/>
      <c r="M85" s="624"/>
      <c r="N85" s="1944">
        <f t="shared" si="78"/>
        <v>0</v>
      </c>
      <c r="O85" s="1944">
        <f t="shared" si="72"/>
        <v>0</v>
      </c>
      <c r="P85" s="1935"/>
      <c r="Q85" s="1935"/>
      <c r="R85" s="1935"/>
      <c r="S85" s="1935"/>
      <c r="T85" s="1935"/>
      <c r="U85" s="1936">
        <f t="shared" si="80"/>
        <v>0</v>
      </c>
      <c r="V85" s="1430"/>
      <c r="W85" s="1430"/>
      <c r="X85" s="1444"/>
      <c r="Y85" s="171"/>
      <c r="Z85" s="956" t="s">
        <v>8882</v>
      </c>
      <c r="AA85" s="171"/>
      <c r="AB85" s="253"/>
      <c r="AC85" s="171"/>
      <c r="AD85" s="304"/>
      <c r="AE85" s="246" t="str">
        <f t="shared" ref="AE85:AE87" si="85">IF( SUM( AG85:AU85 ) = 0, 0, $AG$9 )</f>
        <v>Please complete all cells in row</v>
      </c>
      <c r="AF85" s="322"/>
      <c r="AG85" s="247">
        <f t="shared" ref="AG85:AJ86" si="86" xml:space="preserve"> IF( ISNUMBER(F85), 0, 1 )</f>
        <v>1</v>
      </c>
      <c r="AH85" s="247">
        <f t="shared" si="86"/>
        <v>1</v>
      </c>
      <c r="AI85" s="247">
        <f t="shared" si="86"/>
        <v>1</v>
      </c>
      <c r="AJ85" s="247">
        <f t="shared" si="86"/>
        <v>1</v>
      </c>
      <c r="AK85" s="247">
        <f xml:space="preserve"> IF( ISNUMBER(M85), 0, 1 )</f>
        <v>1</v>
      </c>
      <c r="AL85" s="232"/>
      <c r="AM85" s="232"/>
      <c r="AN85" s="232"/>
      <c r="AO85" s="232"/>
      <c r="AP85" s="232"/>
      <c r="AQ85" s="232"/>
      <c r="AR85" s="232"/>
      <c r="AS85" s="232"/>
      <c r="AT85" s="232"/>
      <c r="AU85" s="232"/>
      <c r="AV85" s="322"/>
      <c r="AX85" s="2102" t="s">
        <v>8883</v>
      </c>
      <c r="AY85" s="313" t="s">
        <v>6110</v>
      </c>
      <c r="AZ85" s="624" t="s">
        <v>8884</v>
      </c>
      <c r="BA85" s="624" t="s">
        <v>8885</v>
      </c>
      <c r="BB85" s="624" t="s">
        <v>8886</v>
      </c>
      <c r="BC85" s="624" t="s">
        <v>8887</v>
      </c>
      <c r="BD85" s="624" t="s">
        <v>8888</v>
      </c>
      <c r="BE85" s="1370" t="s">
        <v>8889</v>
      </c>
      <c r="BF85" s="624" t="s">
        <v>8890</v>
      </c>
      <c r="BG85" s="624" t="s">
        <v>8891</v>
      </c>
      <c r="BH85" s="1944" t="s">
        <v>8892</v>
      </c>
      <c r="BI85" s="1944" t="s">
        <v>8893</v>
      </c>
      <c r="BJ85" s="1935" t="s">
        <v>8894</v>
      </c>
      <c r="BK85" s="1935" t="s">
        <v>8895</v>
      </c>
      <c r="BL85" s="1935" t="s">
        <v>8896</v>
      </c>
      <c r="BM85" s="1935" t="s">
        <v>8897</v>
      </c>
      <c r="BN85" s="1935" t="s">
        <v>8743</v>
      </c>
      <c r="BO85" s="1936" t="s">
        <v>8744</v>
      </c>
      <c r="BP85" s="1430"/>
      <c r="BQ85" s="1430"/>
      <c r="BR85" s="1444"/>
    </row>
    <row r="86" spans="1:70" ht="15.75" customHeight="1">
      <c r="A86" s="171"/>
      <c r="B86" s="952" t="s">
        <v>8881</v>
      </c>
      <c r="C86" s="313" t="s">
        <v>6125</v>
      </c>
      <c r="D86" s="248" t="s">
        <v>677</v>
      </c>
      <c r="E86" s="248">
        <v>3</v>
      </c>
      <c r="F86" s="624"/>
      <c r="G86" s="624"/>
      <c r="H86" s="624"/>
      <c r="I86" s="624"/>
      <c r="J86" s="624"/>
      <c r="K86" s="1959">
        <f t="shared" si="75"/>
        <v>0</v>
      </c>
      <c r="L86" s="624"/>
      <c r="M86" s="624"/>
      <c r="N86" s="1944">
        <f t="shared" si="78"/>
        <v>0</v>
      </c>
      <c r="O86" s="1944">
        <f t="shared" si="72"/>
        <v>0</v>
      </c>
      <c r="P86" s="1935"/>
      <c r="Q86" s="1935"/>
      <c r="R86" s="1935"/>
      <c r="S86" s="1935"/>
      <c r="T86" s="1935"/>
      <c r="U86" s="1936">
        <f t="shared" si="80"/>
        <v>0</v>
      </c>
      <c r="V86" s="1430"/>
      <c r="W86" s="1430"/>
      <c r="X86" s="1444"/>
      <c r="Y86" s="171"/>
      <c r="Z86" s="956" t="s">
        <v>8898</v>
      </c>
      <c r="AA86" s="171"/>
      <c r="AB86" s="253"/>
      <c r="AC86" s="171"/>
      <c r="AD86" s="304"/>
      <c r="AE86" s="246" t="str">
        <f t="shared" si="85"/>
        <v>Please complete all cells in row</v>
      </c>
      <c r="AF86" s="322"/>
      <c r="AG86" s="247">
        <f t="shared" si="86"/>
        <v>1</v>
      </c>
      <c r="AH86" s="247">
        <f t="shared" si="86"/>
        <v>1</v>
      </c>
      <c r="AI86" s="247">
        <f t="shared" si="86"/>
        <v>1</v>
      </c>
      <c r="AJ86" s="247">
        <f t="shared" si="86"/>
        <v>1</v>
      </c>
      <c r="AK86" s="247">
        <f xml:space="preserve"> IF( ISNUMBER(M86), 0, 1 )</f>
        <v>1</v>
      </c>
      <c r="AL86" s="232"/>
      <c r="AM86" s="232"/>
      <c r="AN86" s="232"/>
      <c r="AO86" s="232"/>
      <c r="AP86" s="232"/>
      <c r="AQ86" s="232"/>
      <c r="AR86" s="232"/>
      <c r="AS86" s="232"/>
      <c r="AT86" s="232"/>
      <c r="AU86" s="232"/>
      <c r="AV86" s="322"/>
      <c r="AX86" s="2102" t="s">
        <v>8883</v>
      </c>
      <c r="AY86" s="313" t="s">
        <v>6125</v>
      </c>
      <c r="AZ86" s="624" t="s">
        <v>8899</v>
      </c>
      <c r="BA86" s="624" t="s">
        <v>8900</v>
      </c>
      <c r="BB86" s="624" t="s">
        <v>8901</v>
      </c>
      <c r="BC86" s="624" t="s">
        <v>8902</v>
      </c>
      <c r="BD86" s="624" t="s">
        <v>8903</v>
      </c>
      <c r="BE86" s="1370" t="s">
        <v>8904</v>
      </c>
      <c r="BF86" s="624" t="s">
        <v>8905</v>
      </c>
      <c r="BG86" s="624" t="s">
        <v>8906</v>
      </c>
      <c r="BH86" s="1944" t="s">
        <v>8907</v>
      </c>
      <c r="BI86" s="1944" t="s">
        <v>8908</v>
      </c>
      <c r="BJ86" s="1935" t="s">
        <v>8909</v>
      </c>
      <c r="BK86" s="1935" t="s">
        <v>8910</v>
      </c>
      <c r="BL86" s="1935" t="s">
        <v>8911</v>
      </c>
      <c r="BM86" s="1935" t="s">
        <v>8912</v>
      </c>
      <c r="BN86" s="1935" t="s">
        <v>8750</v>
      </c>
      <c r="BO86" s="1936" t="s">
        <v>8751</v>
      </c>
      <c r="BP86" s="1430"/>
      <c r="BQ86" s="1430"/>
      <c r="BR86" s="1444"/>
    </row>
    <row r="87" spans="1:70" ht="15.75" customHeight="1">
      <c r="A87" s="171"/>
      <c r="B87" s="952" t="s">
        <v>8881</v>
      </c>
      <c r="C87" s="313" t="s">
        <v>6140</v>
      </c>
      <c r="D87" s="248" t="s">
        <v>677</v>
      </c>
      <c r="E87" s="248">
        <v>3</v>
      </c>
      <c r="F87" s="1944">
        <f>IFERROR(SUM(F85:F86), 0)</f>
        <v>0</v>
      </c>
      <c r="G87" s="1944">
        <f>IFERROR(SUM(G85:G86), 0)</f>
        <v>0</v>
      </c>
      <c r="H87" s="1944">
        <f t="shared" ref="H87:M87" si="87">IFERROR(SUM(H85:H86), 0)</f>
        <v>0</v>
      </c>
      <c r="I87" s="1944">
        <f t="shared" si="87"/>
        <v>0</v>
      </c>
      <c r="J87" s="1944">
        <f>IFERROR(SUM(J85:J86), 0)</f>
        <v>0</v>
      </c>
      <c r="K87" s="1959">
        <f t="shared" si="75"/>
        <v>0</v>
      </c>
      <c r="L87" s="1944">
        <f t="shared" si="87"/>
        <v>0</v>
      </c>
      <c r="M87" s="1944">
        <f t="shared" si="87"/>
        <v>0</v>
      </c>
      <c r="N87" s="1944">
        <f t="shared" si="78"/>
        <v>0</v>
      </c>
      <c r="O87" s="1944">
        <f t="shared" si="72"/>
        <v>0</v>
      </c>
      <c r="P87" s="1937">
        <f>IFERROR(SUM(P85:P86), 0)</f>
        <v>0</v>
      </c>
      <c r="Q87" s="1937">
        <f>IFERROR(SUM(Q85:Q86), 0)</f>
        <v>0</v>
      </c>
      <c r="R87" s="1937">
        <f t="shared" ref="R87:T87" si="88">IFERROR(SUM(R85:R86), 0)</f>
        <v>0</v>
      </c>
      <c r="S87" s="1937">
        <f t="shared" si="88"/>
        <v>0</v>
      </c>
      <c r="T87" s="1937">
        <f t="shared" si="88"/>
        <v>0</v>
      </c>
      <c r="U87" s="1936">
        <f t="shared" si="80"/>
        <v>0</v>
      </c>
      <c r="V87" s="1744"/>
      <c r="W87" s="1744"/>
      <c r="X87" s="1946"/>
      <c r="Y87" s="171"/>
      <c r="Z87" s="956" t="s">
        <v>8913</v>
      </c>
      <c r="AA87" s="171"/>
      <c r="AB87" s="253"/>
      <c r="AC87" s="171"/>
      <c r="AD87" s="304"/>
      <c r="AE87" s="246" t="str">
        <f t="shared" si="85"/>
        <v>Please complete all cells in row</v>
      </c>
      <c r="AF87" s="726"/>
      <c r="AG87" s="232"/>
      <c r="AH87" s="232"/>
      <c r="AI87" s="232"/>
      <c r="AJ87" s="232"/>
      <c r="AK87" s="232"/>
      <c r="AL87" s="232"/>
      <c r="AM87" s="232"/>
      <c r="AN87" s="232"/>
      <c r="AO87" s="232"/>
      <c r="AP87" s="232"/>
      <c r="AQ87" s="232"/>
      <c r="AR87" s="232"/>
      <c r="AS87" s="247">
        <f t="shared" ref="AS87:AU87" si="89" xml:space="preserve"> IF( ISNUMBER(V87), 0, 1 )</f>
        <v>1</v>
      </c>
      <c r="AT87" s="247">
        <f t="shared" si="89"/>
        <v>1</v>
      </c>
      <c r="AU87" s="247">
        <f t="shared" si="89"/>
        <v>1</v>
      </c>
      <c r="AV87" s="322"/>
      <c r="AX87" s="2102" t="s">
        <v>8883</v>
      </c>
      <c r="AY87" s="313" t="s">
        <v>6140</v>
      </c>
      <c r="AZ87" s="1944" t="s">
        <v>8914</v>
      </c>
      <c r="BA87" s="1944" t="s">
        <v>8915</v>
      </c>
      <c r="BB87" s="1944" t="s">
        <v>8916</v>
      </c>
      <c r="BC87" s="1944" t="s">
        <v>8917</v>
      </c>
      <c r="BD87" s="1944" t="s">
        <v>8918</v>
      </c>
      <c r="BE87" s="1370" t="s">
        <v>8919</v>
      </c>
      <c r="BF87" s="1944" t="s">
        <v>8920</v>
      </c>
      <c r="BG87" s="1944" t="s">
        <v>8921</v>
      </c>
      <c r="BH87" s="1944" t="s">
        <v>8922</v>
      </c>
      <c r="BI87" s="1944" t="s">
        <v>8923</v>
      </c>
      <c r="BJ87" s="1937" t="s">
        <v>8924</v>
      </c>
      <c r="BK87" s="1937" t="s">
        <v>8925</v>
      </c>
      <c r="BL87" s="1937" t="s">
        <v>8926</v>
      </c>
      <c r="BM87" s="1937" t="s">
        <v>8927</v>
      </c>
      <c r="BN87" s="1937" t="s">
        <v>8928</v>
      </c>
      <c r="BO87" s="1936" t="s">
        <v>8929</v>
      </c>
      <c r="BP87" s="1744" t="s">
        <v>8878</v>
      </c>
      <c r="BQ87" s="1744" t="s">
        <v>8879</v>
      </c>
      <c r="BR87" s="1946" t="s">
        <v>8880</v>
      </c>
    </row>
    <row r="88" spans="1:70" ht="15.75" customHeight="1">
      <c r="A88" s="171"/>
      <c r="B88" s="952" t="s">
        <v>8930</v>
      </c>
      <c r="C88" s="313" t="s">
        <v>6110</v>
      </c>
      <c r="D88" s="248" t="s">
        <v>677</v>
      </c>
      <c r="E88" s="248">
        <v>3</v>
      </c>
      <c r="F88" s="1944">
        <f t="shared" ref="F88:M89" si="90">IFERROR(SUM(F82+F85), 0)</f>
        <v>0</v>
      </c>
      <c r="G88" s="1944">
        <f t="shared" si="90"/>
        <v>0</v>
      </c>
      <c r="H88" s="1944">
        <f t="shared" si="90"/>
        <v>0</v>
      </c>
      <c r="I88" s="1944">
        <f t="shared" si="90"/>
        <v>0</v>
      </c>
      <c r="J88" s="1944">
        <f>IFERROR(SUM(J82+J85), 0)</f>
        <v>0</v>
      </c>
      <c r="K88" s="1959">
        <f t="shared" si="75"/>
        <v>0</v>
      </c>
      <c r="L88" s="1944">
        <f t="shared" si="90"/>
        <v>0</v>
      </c>
      <c r="M88" s="1944">
        <f t="shared" si="90"/>
        <v>0</v>
      </c>
      <c r="N88" s="1944">
        <f t="shared" si="78"/>
        <v>0</v>
      </c>
      <c r="O88" s="1944">
        <f t="shared" si="72"/>
        <v>0</v>
      </c>
      <c r="P88" s="1935"/>
      <c r="Q88" s="1935"/>
      <c r="R88" s="1935"/>
      <c r="S88" s="1935"/>
      <c r="T88" s="1935"/>
      <c r="U88" s="1936">
        <f>IFERROR(SUM(P88:T88), 0)</f>
        <v>0</v>
      </c>
      <c r="V88" s="1430"/>
      <c r="W88" s="1430"/>
      <c r="X88" s="1444"/>
      <c r="Y88" s="171"/>
      <c r="Z88" s="956" t="s">
        <v>8931</v>
      </c>
      <c r="AA88" s="171"/>
      <c r="AB88" s="253"/>
      <c r="AC88" s="171"/>
      <c r="AD88" s="304"/>
      <c r="AE88" s="246">
        <f t="shared" ref="AE88:AE96" si="91">IF( SUM( AG88:AU88 ) = 0, 0, $AG$9 )</f>
        <v>0</v>
      </c>
      <c r="AF88" s="322"/>
      <c r="AG88" s="247">
        <f xml:space="preserve"> IF( ISNUMBER(F88), 0, 1 )</f>
        <v>0</v>
      </c>
      <c r="AH88" s="247">
        <f xml:space="preserve"> IF( ISNUMBER(G88), 0, 1 )</f>
        <v>0</v>
      </c>
      <c r="AI88" s="247">
        <f xml:space="preserve"> IF( ISNUMBER(H88), 0, 1 )</f>
        <v>0</v>
      </c>
      <c r="AJ88" s="247">
        <f xml:space="preserve"> IF( ISNUMBER(I88), 0, 1 )</f>
        <v>0</v>
      </c>
      <c r="AK88" s="247">
        <f xml:space="preserve"> IF( ISNUMBER(M88), 0, 1 )</f>
        <v>0</v>
      </c>
      <c r="AL88" s="232"/>
      <c r="AM88" s="232"/>
      <c r="AN88" s="232"/>
      <c r="AO88" s="232"/>
      <c r="AP88" s="232"/>
      <c r="AQ88" s="232"/>
      <c r="AR88" s="232"/>
      <c r="AS88" s="232"/>
      <c r="AT88" s="232"/>
      <c r="AU88" s="232"/>
      <c r="AV88" s="322"/>
      <c r="AX88" s="2102" t="s">
        <v>8930</v>
      </c>
      <c r="AY88" s="313" t="s">
        <v>6110</v>
      </c>
      <c r="AZ88" s="1944" t="s">
        <v>8932</v>
      </c>
      <c r="BA88" s="1944" t="s">
        <v>8933</v>
      </c>
      <c r="BB88" s="1944" t="s">
        <v>8934</v>
      </c>
      <c r="BC88" s="1944" t="s">
        <v>8935</v>
      </c>
      <c r="BD88" s="1944" t="s">
        <v>8936</v>
      </c>
      <c r="BE88" s="1370" t="s">
        <v>8937</v>
      </c>
      <c r="BF88" s="1944" t="s">
        <v>8938</v>
      </c>
      <c r="BG88" s="1944" t="s">
        <v>8939</v>
      </c>
      <c r="BH88" s="1944" t="s">
        <v>8940</v>
      </c>
      <c r="BI88" s="1944" t="s">
        <v>8941</v>
      </c>
      <c r="BJ88" s="1935" t="s">
        <v>8942</v>
      </c>
      <c r="BK88" s="1935" t="s">
        <v>8943</v>
      </c>
      <c r="BL88" s="1935" t="s">
        <v>8944</v>
      </c>
      <c r="BM88" s="1935" t="s">
        <v>8945</v>
      </c>
      <c r="BN88" s="1935" t="s">
        <v>8946</v>
      </c>
      <c r="BO88" s="1936" t="s">
        <v>8947</v>
      </c>
      <c r="BP88" s="1430"/>
      <c r="BQ88" s="1430"/>
      <c r="BR88" s="1444"/>
    </row>
    <row r="89" spans="1:70" ht="15.75" customHeight="1">
      <c r="A89" s="171"/>
      <c r="B89" s="952" t="s">
        <v>8930</v>
      </c>
      <c r="C89" s="313" t="s">
        <v>6125</v>
      </c>
      <c r="D89" s="248" t="s">
        <v>677</v>
      </c>
      <c r="E89" s="248">
        <v>3</v>
      </c>
      <c r="F89" s="1944">
        <f t="shared" si="90"/>
        <v>0</v>
      </c>
      <c r="G89" s="1944">
        <f t="shared" si="90"/>
        <v>0</v>
      </c>
      <c r="H89" s="1944">
        <f t="shared" si="90"/>
        <v>0</v>
      </c>
      <c r="I89" s="1944">
        <f t="shared" si="90"/>
        <v>0</v>
      </c>
      <c r="J89" s="1944">
        <f>IFERROR(SUM(J83+J86), 0)</f>
        <v>0</v>
      </c>
      <c r="K89" s="1959">
        <f t="shared" si="75"/>
        <v>0</v>
      </c>
      <c r="L89" s="1944">
        <f t="shared" si="90"/>
        <v>0</v>
      </c>
      <c r="M89" s="1944">
        <f t="shared" si="90"/>
        <v>0</v>
      </c>
      <c r="N89" s="1944">
        <f t="shared" si="78"/>
        <v>0</v>
      </c>
      <c r="O89" s="1944">
        <f t="shared" si="72"/>
        <v>0</v>
      </c>
      <c r="P89" s="1935"/>
      <c r="Q89" s="1935"/>
      <c r="R89" s="1935"/>
      <c r="S89" s="1935"/>
      <c r="T89" s="1935"/>
      <c r="U89" s="1936">
        <f>IFERROR(SUM(P89:T89), 0)</f>
        <v>0</v>
      </c>
      <c r="V89" s="1430"/>
      <c r="W89" s="1430"/>
      <c r="X89" s="1444"/>
      <c r="Y89" s="171"/>
      <c r="Z89" s="956" t="s">
        <v>8948</v>
      </c>
      <c r="AA89" s="171"/>
      <c r="AB89" s="253"/>
      <c r="AC89" s="171"/>
      <c r="AD89" s="304"/>
      <c r="AE89" s="246">
        <f t="shared" si="91"/>
        <v>0</v>
      </c>
      <c r="AF89" s="322"/>
      <c r="AG89" s="247">
        <f t="shared" ref="AG89" si="92" xml:space="preserve"> IF( ISNUMBER(F89), 0, 1 )</f>
        <v>0</v>
      </c>
      <c r="AH89" s="247">
        <f xml:space="preserve"> IF( ISNUMBER(G89), 0, 1 )</f>
        <v>0</v>
      </c>
      <c r="AI89" s="247">
        <f xml:space="preserve"> IF( ISNUMBER(H89), 0, 1 )</f>
        <v>0</v>
      </c>
      <c r="AJ89" s="247">
        <f xml:space="preserve"> IF( ISNUMBER(I89), 0, 1 )</f>
        <v>0</v>
      </c>
      <c r="AK89" s="247">
        <f xml:space="preserve"> IF( ISNUMBER(M89), 0, 1 )</f>
        <v>0</v>
      </c>
      <c r="AL89" s="232"/>
      <c r="AM89" s="232"/>
      <c r="AN89" s="232"/>
      <c r="AO89" s="232"/>
      <c r="AP89" s="232"/>
      <c r="AQ89" s="232"/>
      <c r="AR89" s="232"/>
      <c r="AS89" s="232"/>
      <c r="AT89" s="232"/>
      <c r="AU89" s="232"/>
      <c r="AV89" s="322"/>
      <c r="AX89" s="2102" t="s">
        <v>8930</v>
      </c>
      <c r="AY89" s="313" t="s">
        <v>6125</v>
      </c>
      <c r="AZ89" s="1944" t="s">
        <v>8949</v>
      </c>
      <c r="BA89" s="1944" t="s">
        <v>8950</v>
      </c>
      <c r="BB89" s="1944" t="s">
        <v>8951</v>
      </c>
      <c r="BC89" s="1944" t="s">
        <v>8952</v>
      </c>
      <c r="BD89" s="1944" t="s">
        <v>8953</v>
      </c>
      <c r="BE89" s="1370" t="s">
        <v>8954</v>
      </c>
      <c r="BF89" s="1944" t="s">
        <v>8955</v>
      </c>
      <c r="BG89" s="1944" t="s">
        <v>8956</v>
      </c>
      <c r="BH89" s="1944" t="s">
        <v>8957</v>
      </c>
      <c r="BI89" s="1944" t="s">
        <v>8958</v>
      </c>
      <c r="BJ89" s="1935" t="s">
        <v>8959</v>
      </c>
      <c r="BK89" s="1935" t="s">
        <v>8960</v>
      </c>
      <c r="BL89" s="1935" t="s">
        <v>8961</v>
      </c>
      <c r="BM89" s="1935" t="s">
        <v>8962</v>
      </c>
      <c r="BN89" s="1935" t="s">
        <v>8963</v>
      </c>
      <c r="BO89" s="1936" t="s">
        <v>8964</v>
      </c>
      <c r="BP89" s="1430"/>
      <c r="BQ89" s="1430"/>
      <c r="BR89" s="1444"/>
    </row>
    <row r="90" spans="1:70" ht="15.75" customHeight="1">
      <c r="A90" s="171"/>
      <c r="B90" s="952" t="s">
        <v>8930</v>
      </c>
      <c r="C90" s="313" t="s">
        <v>6140</v>
      </c>
      <c r="D90" s="248" t="s">
        <v>677</v>
      </c>
      <c r="E90" s="248">
        <v>3</v>
      </c>
      <c r="F90" s="1944">
        <f>IFERROR(SUM(F88:F89), 0)</f>
        <v>0</v>
      </c>
      <c r="G90" s="1944">
        <f t="shared" ref="G90:M90" si="93">IFERROR(SUM(G88:G89), 0)</f>
        <v>0</v>
      </c>
      <c r="H90" s="1944">
        <f t="shared" si="93"/>
        <v>0</v>
      </c>
      <c r="I90" s="1944">
        <f t="shared" si="93"/>
        <v>0</v>
      </c>
      <c r="J90" s="1944">
        <f>IFERROR(SUM(J88:J89), 0)</f>
        <v>0</v>
      </c>
      <c r="K90" s="1959">
        <f t="shared" si="75"/>
        <v>0</v>
      </c>
      <c r="L90" s="1944">
        <f t="shared" si="93"/>
        <v>0</v>
      </c>
      <c r="M90" s="1944">
        <f t="shared" si="93"/>
        <v>0</v>
      </c>
      <c r="N90" s="1944">
        <f t="shared" si="78"/>
        <v>0</v>
      </c>
      <c r="O90" s="1944">
        <f t="shared" si="72"/>
        <v>0</v>
      </c>
      <c r="P90" s="1937">
        <f>IFERROR(SUM(P88:P89), 0)</f>
        <v>0</v>
      </c>
      <c r="Q90" s="1937">
        <f>IFERROR(SUM(Q88:Q89), 0)</f>
        <v>0</v>
      </c>
      <c r="R90" s="1937">
        <f t="shared" ref="R90:T90" si="94">IFERROR(SUM(R88:R89), 0)</f>
        <v>0</v>
      </c>
      <c r="S90" s="1937">
        <f t="shared" si="94"/>
        <v>0</v>
      </c>
      <c r="T90" s="1937">
        <f t="shared" si="94"/>
        <v>0</v>
      </c>
      <c r="U90" s="1936">
        <f>IFERROR(SUM(P90:T90), 0)</f>
        <v>0</v>
      </c>
      <c r="V90" s="1744"/>
      <c r="W90" s="1744"/>
      <c r="X90" s="1946"/>
      <c r="Y90" s="171"/>
      <c r="Z90" s="956" t="s">
        <v>8965</v>
      </c>
      <c r="AA90" s="171"/>
      <c r="AB90" s="253"/>
      <c r="AC90" s="171"/>
      <c r="AD90" s="304"/>
      <c r="AE90" s="246" t="str">
        <f t="shared" si="91"/>
        <v>Please complete all cells in row</v>
      </c>
      <c r="AF90" s="726"/>
      <c r="AG90" s="232"/>
      <c r="AH90" s="232"/>
      <c r="AI90" s="232"/>
      <c r="AJ90" s="232"/>
      <c r="AK90" s="232"/>
      <c r="AL90" s="232"/>
      <c r="AM90" s="232"/>
      <c r="AN90" s="232"/>
      <c r="AO90" s="232"/>
      <c r="AP90" s="232"/>
      <c r="AQ90" s="232"/>
      <c r="AR90" s="232"/>
      <c r="AS90" s="247">
        <f t="shared" ref="AS90:AU90" si="95" xml:space="preserve"> IF( ISNUMBER(V90), 0, 1 )</f>
        <v>1</v>
      </c>
      <c r="AT90" s="247">
        <f t="shared" si="95"/>
        <v>1</v>
      </c>
      <c r="AU90" s="247">
        <f t="shared" si="95"/>
        <v>1</v>
      </c>
      <c r="AV90" s="322"/>
      <c r="AX90" s="2102" t="s">
        <v>8930</v>
      </c>
      <c r="AY90" s="313" t="s">
        <v>6140</v>
      </c>
      <c r="AZ90" s="1944" t="s">
        <v>8966</v>
      </c>
      <c r="BA90" s="1944" t="s">
        <v>8967</v>
      </c>
      <c r="BB90" s="1944" t="s">
        <v>8968</v>
      </c>
      <c r="BC90" s="1944" t="s">
        <v>8969</v>
      </c>
      <c r="BD90" s="1944" t="s">
        <v>8970</v>
      </c>
      <c r="BE90" s="1370" t="s">
        <v>8971</v>
      </c>
      <c r="BF90" s="1944" t="s">
        <v>8972</v>
      </c>
      <c r="BG90" s="1944" t="s">
        <v>8973</v>
      </c>
      <c r="BH90" s="1944" t="s">
        <v>8974</v>
      </c>
      <c r="BI90" s="1944" t="s">
        <v>8975</v>
      </c>
      <c r="BJ90" s="1937" t="s">
        <v>8976</v>
      </c>
      <c r="BK90" s="1937" t="s">
        <v>8977</v>
      </c>
      <c r="BL90" s="1937" t="s">
        <v>8978</v>
      </c>
      <c r="BM90" s="1937" t="s">
        <v>8979</v>
      </c>
      <c r="BN90" s="1937" t="s">
        <v>8980</v>
      </c>
      <c r="BO90" s="1936" t="s">
        <v>8981</v>
      </c>
      <c r="BP90" s="1744" t="s">
        <v>8878</v>
      </c>
      <c r="BQ90" s="1744" t="s">
        <v>8879</v>
      </c>
      <c r="BR90" s="1946" t="s">
        <v>8880</v>
      </c>
    </row>
    <row r="91" spans="1:70" ht="15.75" customHeight="1">
      <c r="A91" s="171"/>
      <c r="B91" s="952" t="s">
        <v>8982</v>
      </c>
      <c r="C91" s="313" t="s">
        <v>6110</v>
      </c>
      <c r="D91" s="248" t="s">
        <v>677</v>
      </c>
      <c r="E91" s="248">
        <v>3</v>
      </c>
      <c r="F91" s="624"/>
      <c r="G91" s="624"/>
      <c r="H91" s="624"/>
      <c r="I91" s="624"/>
      <c r="J91" s="624"/>
      <c r="K91" s="1959">
        <f t="shared" si="75"/>
        <v>0</v>
      </c>
      <c r="L91" s="624"/>
      <c r="M91" s="624"/>
      <c r="N91" s="1944">
        <f t="shared" si="78"/>
        <v>0</v>
      </c>
      <c r="O91" s="1944">
        <f t="shared" si="72"/>
        <v>0</v>
      </c>
      <c r="P91" s="1428"/>
      <c r="Q91" s="1433"/>
      <c r="R91" s="1433"/>
      <c r="S91" s="1433"/>
      <c r="T91" s="1433"/>
      <c r="U91" s="1433"/>
      <c r="V91" s="1430"/>
      <c r="W91" s="1430"/>
      <c r="X91" s="1444"/>
      <c r="Y91" s="171"/>
      <c r="Z91" s="956" t="s">
        <v>8983</v>
      </c>
      <c r="AA91" s="171"/>
      <c r="AB91" s="253"/>
      <c r="AC91" s="171"/>
      <c r="AD91" s="304"/>
      <c r="AE91" s="246" t="str">
        <f t="shared" si="91"/>
        <v>Please complete all cells in row</v>
      </c>
      <c r="AF91" s="322"/>
      <c r="AG91" s="247">
        <f t="shared" ref="AG91:AJ92" si="96" xml:space="preserve"> IF( ISNUMBER(F91), 0, 1 )</f>
        <v>1</v>
      </c>
      <c r="AH91" s="247">
        <f t="shared" si="96"/>
        <v>1</v>
      </c>
      <c r="AI91" s="247">
        <f t="shared" si="96"/>
        <v>1</v>
      </c>
      <c r="AJ91" s="247">
        <f t="shared" si="96"/>
        <v>1</v>
      </c>
      <c r="AK91" s="247">
        <f xml:space="preserve"> IF( ISNUMBER(M91), 0, 1 )</f>
        <v>1</v>
      </c>
      <c r="AL91" s="232"/>
      <c r="AM91" s="232"/>
      <c r="AN91" s="232"/>
      <c r="AO91" s="232"/>
      <c r="AP91" s="232"/>
      <c r="AQ91" s="232"/>
      <c r="AR91" s="232"/>
      <c r="AS91" s="232"/>
      <c r="AT91" s="232"/>
      <c r="AU91" s="232"/>
      <c r="AV91" s="322"/>
      <c r="AX91" s="952" t="s">
        <v>8982</v>
      </c>
      <c r="AY91" s="313" t="s">
        <v>6110</v>
      </c>
      <c r="AZ91" s="624" t="s">
        <v>8984</v>
      </c>
      <c r="BA91" s="624" t="s">
        <v>8985</v>
      </c>
      <c r="BB91" s="624" t="s">
        <v>8986</v>
      </c>
      <c r="BC91" s="624" t="s">
        <v>8987</v>
      </c>
      <c r="BD91" s="624" t="s">
        <v>8988</v>
      </c>
      <c r="BE91" s="1370" t="s">
        <v>8989</v>
      </c>
      <c r="BF91" s="624" t="s">
        <v>8990</v>
      </c>
      <c r="BG91" s="624" t="s">
        <v>8991</v>
      </c>
      <c r="BH91" s="1944" t="s">
        <v>8992</v>
      </c>
      <c r="BI91" s="1944" t="s">
        <v>8993</v>
      </c>
      <c r="BJ91" s="1428"/>
      <c r="BK91" s="1433"/>
      <c r="BL91" s="1433"/>
      <c r="BM91" s="1433"/>
      <c r="BN91" s="1433"/>
      <c r="BO91" s="1433"/>
      <c r="BP91" s="1430"/>
      <c r="BQ91" s="1430"/>
      <c r="BR91" s="1444"/>
    </row>
    <row r="92" spans="1:70" ht="15.75" customHeight="1">
      <c r="A92" s="171"/>
      <c r="B92" s="952" t="s">
        <v>8982</v>
      </c>
      <c r="C92" s="313" t="s">
        <v>6125</v>
      </c>
      <c r="D92" s="248" t="s">
        <v>677</v>
      </c>
      <c r="E92" s="248">
        <v>3</v>
      </c>
      <c r="F92" s="624"/>
      <c r="G92" s="624"/>
      <c r="H92" s="624"/>
      <c r="I92" s="624"/>
      <c r="J92" s="624"/>
      <c r="K92" s="1959">
        <f t="shared" si="75"/>
        <v>0</v>
      </c>
      <c r="L92" s="624"/>
      <c r="M92" s="624"/>
      <c r="N92" s="1944">
        <f t="shared" si="78"/>
        <v>0</v>
      </c>
      <c r="O92" s="1944">
        <f t="shared" si="72"/>
        <v>0</v>
      </c>
      <c r="P92" s="1428"/>
      <c r="Q92" s="1433"/>
      <c r="R92" s="1433"/>
      <c r="S92" s="1433"/>
      <c r="T92" s="1433"/>
      <c r="U92" s="1433"/>
      <c r="V92" s="1430"/>
      <c r="W92" s="1430"/>
      <c r="X92" s="1444"/>
      <c r="Y92" s="171"/>
      <c r="Z92" s="956" t="s">
        <v>8994</v>
      </c>
      <c r="AA92" s="171"/>
      <c r="AB92" s="253"/>
      <c r="AC92" s="171"/>
      <c r="AD92" s="304"/>
      <c r="AE92" s="246" t="str">
        <f t="shared" si="91"/>
        <v>Please complete all cells in row</v>
      </c>
      <c r="AF92" s="322"/>
      <c r="AG92" s="247">
        <f t="shared" si="96"/>
        <v>1</v>
      </c>
      <c r="AH92" s="247">
        <f t="shared" si="96"/>
        <v>1</v>
      </c>
      <c r="AI92" s="247">
        <f t="shared" si="96"/>
        <v>1</v>
      </c>
      <c r="AJ92" s="247">
        <f t="shared" si="96"/>
        <v>1</v>
      </c>
      <c r="AK92" s="247">
        <f xml:space="preserve"> IF( ISNUMBER(M92), 0, 1 )</f>
        <v>1</v>
      </c>
      <c r="AL92" s="232"/>
      <c r="AM92" s="232"/>
      <c r="AN92" s="232"/>
      <c r="AO92" s="232"/>
      <c r="AP92" s="232"/>
      <c r="AQ92" s="232"/>
      <c r="AR92" s="232"/>
      <c r="AS92" s="232"/>
      <c r="AT92" s="232"/>
      <c r="AU92" s="232"/>
      <c r="AV92" s="322"/>
      <c r="AX92" s="952" t="s">
        <v>8982</v>
      </c>
      <c r="AY92" s="313" t="s">
        <v>6125</v>
      </c>
      <c r="AZ92" s="624" t="s">
        <v>8995</v>
      </c>
      <c r="BA92" s="624" t="s">
        <v>8996</v>
      </c>
      <c r="BB92" s="624" t="s">
        <v>8997</v>
      </c>
      <c r="BC92" s="624" t="s">
        <v>8998</v>
      </c>
      <c r="BD92" s="624" t="s">
        <v>8999</v>
      </c>
      <c r="BE92" s="1370" t="s">
        <v>9000</v>
      </c>
      <c r="BF92" s="624" t="s">
        <v>9001</v>
      </c>
      <c r="BG92" s="624" t="s">
        <v>9002</v>
      </c>
      <c r="BH92" s="1944" t="s">
        <v>9003</v>
      </c>
      <c r="BI92" s="1944" t="s">
        <v>9004</v>
      </c>
      <c r="BJ92" s="1428"/>
      <c r="BK92" s="1433"/>
      <c r="BL92" s="1433"/>
      <c r="BM92" s="1433"/>
      <c r="BN92" s="1433"/>
      <c r="BO92" s="1433"/>
      <c r="BP92" s="1430"/>
      <c r="BQ92" s="1430"/>
      <c r="BR92" s="1444"/>
    </row>
    <row r="93" spans="1:70" ht="15.75" customHeight="1">
      <c r="A93" s="171"/>
      <c r="B93" s="952" t="s">
        <v>8982</v>
      </c>
      <c r="C93" s="313" t="s">
        <v>6140</v>
      </c>
      <c r="D93" s="248" t="s">
        <v>677</v>
      </c>
      <c r="E93" s="248">
        <v>3</v>
      </c>
      <c r="F93" s="1370">
        <f>IFERROR(SUM(F91:F92), 0)</f>
        <v>0</v>
      </c>
      <c r="G93" s="1370">
        <f t="shared" ref="G93:M93" si="97">IFERROR(SUM(G91:G92), 0)</f>
        <v>0</v>
      </c>
      <c r="H93" s="1370">
        <f t="shared" si="97"/>
        <v>0</v>
      </c>
      <c r="I93" s="1370">
        <f t="shared" si="97"/>
        <v>0</v>
      </c>
      <c r="J93" s="1370">
        <f>IFERROR(SUM(J91:J92), 0)</f>
        <v>0</v>
      </c>
      <c r="K93" s="1959">
        <f t="shared" si="75"/>
        <v>0</v>
      </c>
      <c r="L93" s="1944">
        <f t="shared" si="97"/>
        <v>0</v>
      </c>
      <c r="M93" s="1944">
        <f t="shared" si="97"/>
        <v>0</v>
      </c>
      <c r="N93" s="1944">
        <f t="shared" si="78"/>
        <v>0</v>
      </c>
      <c r="O93" s="1944">
        <f t="shared" si="72"/>
        <v>0</v>
      </c>
      <c r="P93" s="1428"/>
      <c r="Q93" s="1433"/>
      <c r="R93" s="1433"/>
      <c r="S93" s="1433"/>
      <c r="T93" s="1433"/>
      <c r="U93" s="1433"/>
      <c r="V93" s="1744"/>
      <c r="W93" s="1744"/>
      <c r="X93" s="1946"/>
      <c r="Y93" s="171"/>
      <c r="Z93" s="956" t="s">
        <v>9005</v>
      </c>
      <c r="AA93" s="171"/>
      <c r="AB93" s="253"/>
      <c r="AC93" s="171"/>
      <c r="AD93" s="304"/>
      <c r="AE93" s="246" t="str">
        <f t="shared" si="91"/>
        <v>Please complete all cells in row</v>
      </c>
      <c r="AF93" s="726"/>
      <c r="AG93" s="232"/>
      <c r="AH93" s="232"/>
      <c r="AI93" s="232"/>
      <c r="AJ93" s="232"/>
      <c r="AK93" s="232"/>
      <c r="AL93" s="232"/>
      <c r="AM93" s="232"/>
      <c r="AN93" s="232"/>
      <c r="AO93" s="232"/>
      <c r="AP93" s="232"/>
      <c r="AQ93" s="232"/>
      <c r="AR93" s="232"/>
      <c r="AS93" s="247">
        <f t="shared" ref="AS93:AU93" si="98" xml:space="preserve"> IF( ISNUMBER(V93), 0, 1 )</f>
        <v>1</v>
      </c>
      <c r="AT93" s="247">
        <f t="shared" si="98"/>
        <v>1</v>
      </c>
      <c r="AU93" s="247">
        <f t="shared" si="98"/>
        <v>1</v>
      </c>
      <c r="AV93" s="322"/>
      <c r="AX93" s="952" t="s">
        <v>8982</v>
      </c>
      <c r="AY93" s="313" t="s">
        <v>6140</v>
      </c>
      <c r="AZ93" s="1370" t="s">
        <v>9006</v>
      </c>
      <c r="BA93" s="1370" t="s">
        <v>9007</v>
      </c>
      <c r="BB93" s="1370" t="s">
        <v>9008</v>
      </c>
      <c r="BC93" s="1370" t="s">
        <v>9009</v>
      </c>
      <c r="BD93" s="1370" t="s">
        <v>9010</v>
      </c>
      <c r="BE93" s="1370" t="s">
        <v>9011</v>
      </c>
      <c r="BF93" s="1944" t="s">
        <v>9012</v>
      </c>
      <c r="BG93" s="1944" t="s">
        <v>9013</v>
      </c>
      <c r="BH93" s="1944" t="s">
        <v>9014</v>
      </c>
      <c r="BI93" s="1944" t="s">
        <v>9015</v>
      </c>
      <c r="BJ93" s="1428"/>
      <c r="BK93" s="1433"/>
      <c r="BL93" s="1433"/>
      <c r="BM93" s="1433"/>
      <c r="BN93" s="1433"/>
      <c r="BO93" s="1433"/>
      <c r="BP93" s="1744" t="s">
        <v>9016</v>
      </c>
      <c r="BQ93" s="1744" t="s">
        <v>9017</v>
      </c>
      <c r="BR93" s="1946" t="s">
        <v>9018</v>
      </c>
    </row>
    <row r="94" spans="1:70" ht="32.25" customHeight="1">
      <c r="A94" s="171"/>
      <c r="B94" s="952" t="s">
        <v>7327</v>
      </c>
      <c r="C94" s="313" t="s">
        <v>6110</v>
      </c>
      <c r="D94" s="248" t="s">
        <v>677</v>
      </c>
      <c r="E94" s="248">
        <v>3</v>
      </c>
      <c r="F94" s="624"/>
      <c r="G94" s="624"/>
      <c r="H94" s="624"/>
      <c r="I94" s="624"/>
      <c r="J94" s="624"/>
      <c r="K94" s="1959">
        <f t="shared" si="75"/>
        <v>0</v>
      </c>
      <c r="L94" s="624"/>
      <c r="M94" s="624"/>
      <c r="N94" s="1944">
        <f t="shared" si="78"/>
        <v>0</v>
      </c>
      <c r="O94" s="1944">
        <f t="shared" si="72"/>
        <v>0</v>
      </c>
      <c r="P94" s="1428"/>
      <c r="Q94" s="1433"/>
      <c r="R94" s="1433"/>
      <c r="S94" s="1433"/>
      <c r="T94" s="1433"/>
      <c r="U94" s="1428"/>
      <c r="V94" s="1430"/>
      <c r="W94" s="1430"/>
      <c r="X94" s="1444"/>
      <c r="Y94" s="171"/>
      <c r="Z94" s="956" t="s">
        <v>9019</v>
      </c>
      <c r="AA94" s="171"/>
      <c r="AB94" s="253"/>
      <c r="AC94" s="171"/>
      <c r="AD94" s="304"/>
      <c r="AE94" s="246" t="str">
        <f t="shared" si="91"/>
        <v>Please complete all cells in row</v>
      </c>
      <c r="AF94" s="322"/>
      <c r="AG94" s="247">
        <f t="shared" ref="AG94:AJ95" si="99" xml:space="preserve"> IF( ISNUMBER(F94), 0, 1 )</f>
        <v>1</v>
      </c>
      <c r="AH94" s="247">
        <f t="shared" si="99"/>
        <v>1</v>
      </c>
      <c r="AI94" s="247">
        <f t="shared" si="99"/>
        <v>1</v>
      </c>
      <c r="AJ94" s="247">
        <f t="shared" si="99"/>
        <v>1</v>
      </c>
      <c r="AK94" s="247">
        <f xml:space="preserve"> IF( ISNUMBER(M94), 0, 1 )</f>
        <v>1</v>
      </c>
      <c r="AL94" s="232"/>
      <c r="AM94" s="232"/>
      <c r="AN94" s="232"/>
      <c r="AO94" s="232"/>
      <c r="AP94" s="232"/>
      <c r="AQ94" s="232"/>
      <c r="AR94" s="232"/>
      <c r="AS94" s="232"/>
      <c r="AT94" s="232"/>
      <c r="AU94" s="232"/>
      <c r="AV94" s="322"/>
      <c r="AX94" s="952" t="s">
        <v>7327</v>
      </c>
      <c r="AY94" s="313" t="s">
        <v>6110</v>
      </c>
      <c r="AZ94" s="624" t="s">
        <v>9020</v>
      </c>
      <c r="BA94" s="624" t="s">
        <v>9021</v>
      </c>
      <c r="BB94" s="624" t="s">
        <v>9022</v>
      </c>
      <c r="BC94" s="624" t="s">
        <v>9023</v>
      </c>
      <c r="BD94" s="624" t="s">
        <v>9024</v>
      </c>
      <c r="BE94" s="1370" t="s">
        <v>9025</v>
      </c>
      <c r="BF94" s="624" t="s">
        <v>9026</v>
      </c>
      <c r="BG94" s="624" t="s">
        <v>9027</v>
      </c>
      <c r="BH94" s="1944" t="s">
        <v>9028</v>
      </c>
      <c r="BI94" s="1944" t="s">
        <v>9029</v>
      </c>
      <c r="BJ94" s="1428"/>
      <c r="BK94" s="1433"/>
      <c r="BL94" s="1433"/>
      <c r="BM94" s="1433"/>
      <c r="BN94" s="1433"/>
      <c r="BO94" s="1428"/>
      <c r="BP94" s="1430"/>
      <c r="BQ94" s="1430"/>
      <c r="BR94" s="1444"/>
    </row>
    <row r="95" spans="1:70" ht="32.25" customHeight="1">
      <c r="A95" s="171"/>
      <c r="B95" s="952" t="s">
        <v>7327</v>
      </c>
      <c r="C95" s="313" t="s">
        <v>6125</v>
      </c>
      <c r="D95" s="248" t="s">
        <v>677</v>
      </c>
      <c r="E95" s="248">
        <v>3</v>
      </c>
      <c r="F95" s="624"/>
      <c r="G95" s="624"/>
      <c r="H95" s="624"/>
      <c r="I95" s="624"/>
      <c r="J95" s="624"/>
      <c r="K95" s="1959">
        <f t="shared" si="75"/>
        <v>0</v>
      </c>
      <c r="L95" s="624"/>
      <c r="M95" s="624"/>
      <c r="N95" s="1944">
        <f t="shared" si="78"/>
        <v>0</v>
      </c>
      <c r="O95" s="1944">
        <f t="shared" si="72"/>
        <v>0</v>
      </c>
      <c r="P95" s="1428"/>
      <c r="Q95" s="1433"/>
      <c r="R95" s="1433"/>
      <c r="S95" s="1433"/>
      <c r="T95" s="1433"/>
      <c r="U95" s="1428"/>
      <c r="V95" s="1430"/>
      <c r="W95" s="1430"/>
      <c r="X95" s="1444"/>
      <c r="Y95" s="171"/>
      <c r="Z95" s="956" t="s">
        <v>9030</v>
      </c>
      <c r="AA95" s="171"/>
      <c r="AB95" s="253"/>
      <c r="AC95" s="171"/>
      <c r="AD95" s="304"/>
      <c r="AE95" s="246" t="str">
        <f t="shared" si="91"/>
        <v>Please complete all cells in row</v>
      </c>
      <c r="AF95" s="322"/>
      <c r="AG95" s="247">
        <f t="shared" si="99"/>
        <v>1</v>
      </c>
      <c r="AH95" s="247">
        <f t="shared" si="99"/>
        <v>1</v>
      </c>
      <c r="AI95" s="247">
        <f t="shared" si="99"/>
        <v>1</v>
      </c>
      <c r="AJ95" s="247">
        <f t="shared" si="99"/>
        <v>1</v>
      </c>
      <c r="AK95" s="247">
        <f xml:space="preserve"> IF( ISNUMBER(M95), 0, 1 )</f>
        <v>1</v>
      </c>
      <c r="AL95" s="232"/>
      <c r="AM95" s="232"/>
      <c r="AN95" s="232"/>
      <c r="AO95" s="232"/>
      <c r="AP95" s="232"/>
      <c r="AQ95" s="232"/>
      <c r="AR95" s="232"/>
      <c r="AS95" s="232"/>
      <c r="AT95" s="232"/>
      <c r="AU95" s="232"/>
      <c r="AV95" s="322"/>
      <c r="AX95" s="952" t="s">
        <v>7327</v>
      </c>
      <c r="AY95" s="313" t="s">
        <v>6125</v>
      </c>
      <c r="AZ95" s="624" t="s">
        <v>9031</v>
      </c>
      <c r="BA95" s="624" t="s">
        <v>9032</v>
      </c>
      <c r="BB95" s="624" t="s">
        <v>9033</v>
      </c>
      <c r="BC95" s="624" t="s">
        <v>9034</v>
      </c>
      <c r="BD95" s="624" t="s">
        <v>9035</v>
      </c>
      <c r="BE95" s="1370" t="s">
        <v>9036</v>
      </c>
      <c r="BF95" s="624" t="s">
        <v>9037</v>
      </c>
      <c r="BG95" s="624" t="s">
        <v>9038</v>
      </c>
      <c r="BH95" s="1944" t="s">
        <v>9039</v>
      </c>
      <c r="BI95" s="1944" t="s">
        <v>9040</v>
      </c>
      <c r="BJ95" s="1428"/>
      <c r="BK95" s="1433"/>
      <c r="BL95" s="1433"/>
      <c r="BM95" s="1433"/>
      <c r="BN95" s="1433"/>
      <c r="BO95" s="1428"/>
      <c r="BP95" s="1430"/>
      <c r="BQ95" s="1430"/>
      <c r="BR95" s="1444"/>
    </row>
    <row r="96" spans="1:70" ht="32.25" customHeight="1">
      <c r="A96" s="171"/>
      <c r="B96" s="952" t="s">
        <v>7327</v>
      </c>
      <c r="C96" s="313" t="s">
        <v>6140</v>
      </c>
      <c r="D96" s="248" t="s">
        <v>677</v>
      </c>
      <c r="E96" s="248">
        <v>3</v>
      </c>
      <c r="F96" s="1370">
        <f>IFERROR(SUM(F94:F95), 0)</f>
        <v>0</v>
      </c>
      <c r="G96" s="1370">
        <f t="shared" ref="G96:M96" si="100">IFERROR(SUM(G94:G95), 0)</f>
        <v>0</v>
      </c>
      <c r="H96" s="1370">
        <f t="shared" si="100"/>
        <v>0</v>
      </c>
      <c r="I96" s="1370">
        <f t="shared" si="100"/>
        <v>0</v>
      </c>
      <c r="J96" s="1370">
        <f>IFERROR(SUM(J94:J95), 0)</f>
        <v>0</v>
      </c>
      <c r="K96" s="1959">
        <f t="shared" si="75"/>
        <v>0</v>
      </c>
      <c r="L96" s="1944">
        <f t="shared" si="100"/>
        <v>0</v>
      </c>
      <c r="M96" s="1944">
        <f t="shared" si="100"/>
        <v>0</v>
      </c>
      <c r="N96" s="1944">
        <f t="shared" si="78"/>
        <v>0</v>
      </c>
      <c r="O96" s="1944">
        <f t="shared" si="72"/>
        <v>0</v>
      </c>
      <c r="P96" s="1428"/>
      <c r="Q96" s="1433"/>
      <c r="R96" s="1433"/>
      <c r="S96" s="1433"/>
      <c r="T96" s="1433"/>
      <c r="U96" s="1428"/>
      <c r="V96" s="1744"/>
      <c r="W96" s="1744"/>
      <c r="X96" s="1946"/>
      <c r="Y96" s="171"/>
      <c r="Z96" s="956" t="s">
        <v>9041</v>
      </c>
      <c r="AA96" s="171"/>
      <c r="AB96" s="253"/>
      <c r="AC96" s="171"/>
      <c r="AD96" s="304"/>
      <c r="AE96" s="246" t="str">
        <f t="shared" si="91"/>
        <v>Please complete all cells in row</v>
      </c>
      <c r="AF96" s="726"/>
      <c r="AG96" s="232"/>
      <c r="AH96" s="232"/>
      <c r="AI96" s="232"/>
      <c r="AJ96" s="232"/>
      <c r="AK96" s="232"/>
      <c r="AL96" s="232"/>
      <c r="AM96" s="232"/>
      <c r="AN96" s="232"/>
      <c r="AO96" s="232"/>
      <c r="AP96" s="232"/>
      <c r="AQ96" s="232"/>
      <c r="AR96" s="232"/>
      <c r="AS96" s="247">
        <f t="shared" ref="AS96:AU96" si="101" xml:space="preserve"> IF( ISNUMBER(V96), 0, 1 )</f>
        <v>1</v>
      </c>
      <c r="AT96" s="247">
        <f t="shared" si="101"/>
        <v>1</v>
      </c>
      <c r="AU96" s="247">
        <f t="shared" si="101"/>
        <v>1</v>
      </c>
      <c r="AV96" s="322"/>
      <c r="AX96" s="952" t="s">
        <v>7327</v>
      </c>
      <c r="AY96" s="313" t="s">
        <v>6140</v>
      </c>
      <c r="AZ96" s="1370" t="s">
        <v>9042</v>
      </c>
      <c r="BA96" s="1370" t="s">
        <v>9043</v>
      </c>
      <c r="BB96" s="1370" t="s">
        <v>9044</v>
      </c>
      <c r="BC96" s="1370" t="s">
        <v>9045</v>
      </c>
      <c r="BD96" s="1370" t="s">
        <v>9046</v>
      </c>
      <c r="BE96" s="1370" t="s">
        <v>9047</v>
      </c>
      <c r="BF96" s="1944" t="s">
        <v>9048</v>
      </c>
      <c r="BG96" s="1944" t="s">
        <v>9049</v>
      </c>
      <c r="BH96" s="1944" t="s">
        <v>9050</v>
      </c>
      <c r="BI96" s="1944" t="s">
        <v>9051</v>
      </c>
      <c r="BJ96" s="1428"/>
      <c r="BK96" s="1433"/>
      <c r="BL96" s="1433"/>
      <c r="BM96" s="1433"/>
      <c r="BN96" s="1433"/>
      <c r="BO96" s="1428"/>
      <c r="BP96" s="1744" t="s">
        <v>9052</v>
      </c>
      <c r="BQ96" s="1744" t="s">
        <v>9053</v>
      </c>
      <c r="BR96" s="1946" t="s">
        <v>9054</v>
      </c>
    </row>
    <row r="97" spans="1:70" ht="30">
      <c r="A97" s="171"/>
      <c r="B97" s="1947" t="s">
        <v>9055</v>
      </c>
      <c r="C97" s="1941" t="s">
        <v>6110</v>
      </c>
      <c r="D97" s="1942" t="s">
        <v>677</v>
      </c>
      <c r="E97" s="1942">
        <v>3</v>
      </c>
      <c r="F97" s="624"/>
      <c r="G97" s="624"/>
      <c r="H97" s="624"/>
      <c r="I97" s="624"/>
      <c r="J97" s="624"/>
      <c r="K97" s="1959">
        <f t="shared" si="75"/>
        <v>0</v>
      </c>
      <c r="L97" s="624"/>
      <c r="M97" s="624"/>
      <c r="N97" s="1944">
        <f t="shared" si="78"/>
        <v>0</v>
      </c>
      <c r="O97" s="1944">
        <f t="shared" si="72"/>
        <v>0</v>
      </c>
      <c r="P97" s="1428"/>
      <c r="Q97" s="1433"/>
      <c r="R97" s="1433"/>
      <c r="S97" s="1433"/>
      <c r="T97" s="1433"/>
      <c r="U97" s="1433"/>
      <c r="V97" s="2496"/>
      <c r="W97" s="2496"/>
      <c r="X97" s="2497"/>
      <c r="Y97" s="171"/>
      <c r="Z97" s="956" t="s">
        <v>9056</v>
      </c>
      <c r="AA97" s="171"/>
      <c r="AB97" s="253"/>
      <c r="AC97" s="171"/>
      <c r="AD97" s="304"/>
      <c r="AE97" s="246"/>
      <c r="AF97" s="726"/>
      <c r="AG97" s="232"/>
      <c r="AH97" s="232"/>
      <c r="AI97" s="232"/>
      <c r="AJ97" s="232"/>
      <c r="AK97" s="232"/>
      <c r="AL97" s="232"/>
      <c r="AM97" s="232"/>
      <c r="AN97" s="232"/>
      <c r="AO97" s="232"/>
      <c r="AP97" s="232"/>
      <c r="AQ97" s="232"/>
      <c r="AR97" s="232"/>
      <c r="AS97" s="247"/>
      <c r="AT97" s="247"/>
      <c r="AU97" s="247"/>
      <c r="AV97" s="322"/>
      <c r="AX97" s="1947" t="s">
        <v>9055</v>
      </c>
      <c r="AY97" s="2103" t="s">
        <v>6110</v>
      </c>
      <c r="AZ97" s="624" t="s">
        <v>9057</v>
      </c>
      <c r="BA97" s="624" t="s">
        <v>9058</v>
      </c>
      <c r="BB97" s="624" t="s">
        <v>9059</v>
      </c>
      <c r="BC97" s="624" t="s">
        <v>9060</v>
      </c>
      <c r="BD97" s="624" t="s">
        <v>9061</v>
      </c>
      <c r="BE97" s="1370" t="s">
        <v>9062</v>
      </c>
      <c r="BF97" s="624" t="s">
        <v>9063</v>
      </c>
      <c r="BG97" s="624" t="s">
        <v>9064</v>
      </c>
      <c r="BH97" s="1944" t="s">
        <v>9065</v>
      </c>
      <c r="BI97" s="1944" t="s">
        <v>9066</v>
      </c>
      <c r="BJ97" s="1428"/>
      <c r="BK97" s="1433"/>
      <c r="BL97" s="1433"/>
      <c r="BM97" s="1433"/>
      <c r="BN97" s="1433"/>
      <c r="BO97" s="1433"/>
      <c r="BP97" s="2496"/>
      <c r="BQ97" s="2496"/>
      <c r="BR97" s="2497"/>
    </row>
    <row r="98" spans="1:70" ht="30">
      <c r="A98" s="171"/>
      <c r="B98" s="1947" t="s">
        <v>9055</v>
      </c>
      <c r="C98" s="1941" t="s">
        <v>6125</v>
      </c>
      <c r="D98" s="1942" t="s">
        <v>677</v>
      </c>
      <c r="E98" s="1942">
        <v>3</v>
      </c>
      <c r="F98" s="624"/>
      <c r="G98" s="624"/>
      <c r="H98" s="624"/>
      <c r="I98" s="624"/>
      <c r="J98" s="624"/>
      <c r="K98" s="1959">
        <f t="shared" si="75"/>
        <v>0</v>
      </c>
      <c r="L98" s="624"/>
      <c r="M98" s="624"/>
      <c r="N98" s="1944">
        <f t="shared" si="78"/>
        <v>0</v>
      </c>
      <c r="O98" s="1944">
        <f t="shared" si="72"/>
        <v>0</v>
      </c>
      <c r="P98" s="1428"/>
      <c r="Q98" s="1433"/>
      <c r="R98" s="1433"/>
      <c r="S98" s="1433"/>
      <c r="T98" s="1433"/>
      <c r="U98" s="1433"/>
      <c r="V98" s="2496"/>
      <c r="W98" s="2496"/>
      <c r="X98" s="2497"/>
      <c r="Y98" s="171"/>
      <c r="Z98" s="956" t="s">
        <v>9067</v>
      </c>
      <c r="AA98" s="171"/>
      <c r="AB98" s="253"/>
      <c r="AC98" s="171"/>
      <c r="AD98" s="304"/>
      <c r="AE98" s="246"/>
      <c r="AF98" s="726"/>
      <c r="AG98" s="232"/>
      <c r="AH98" s="232"/>
      <c r="AI98" s="232"/>
      <c r="AJ98" s="232"/>
      <c r="AK98" s="232"/>
      <c r="AL98" s="232"/>
      <c r="AM98" s="232"/>
      <c r="AN98" s="232"/>
      <c r="AO98" s="232"/>
      <c r="AP98" s="232"/>
      <c r="AQ98" s="232"/>
      <c r="AR98" s="232"/>
      <c r="AS98" s="247"/>
      <c r="AT98" s="247"/>
      <c r="AU98" s="247"/>
      <c r="AV98" s="322"/>
      <c r="AX98" s="1947" t="s">
        <v>9055</v>
      </c>
      <c r="AY98" s="1941" t="s">
        <v>6125</v>
      </c>
      <c r="AZ98" s="624" t="s">
        <v>9068</v>
      </c>
      <c r="BA98" s="624" t="s">
        <v>9069</v>
      </c>
      <c r="BB98" s="624" t="s">
        <v>9070</v>
      </c>
      <c r="BC98" s="624" t="s">
        <v>9071</v>
      </c>
      <c r="BD98" s="624" t="s">
        <v>9072</v>
      </c>
      <c r="BE98" s="1370" t="s">
        <v>9073</v>
      </c>
      <c r="BF98" s="624" t="s">
        <v>9074</v>
      </c>
      <c r="BG98" s="624" t="s">
        <v>9075</v>
      </c>
      <c r="BH98" s="1944" t="s">
        <v>9076</v>
      </c>
      <c r="BI98" s="1944" t="s">
        <v>9077</v>
      </c>
      <c r="BJ98" s="1428"/>
      <c r="BK98" s="1433"/>
      <c r="BL98" s="1433"/>
      <c r="BM98" s="1433"/>
      <c r="BN98" s="1433"/>
      <c r="BO98" s="1433"/>
      <c r="BP98" s="2496"/>
      <c r="BQ98" s="2496"/>
      <c r="BR98" s="2497"/>
    </row>
    <row r="99" spans="1:70" ht="30">
      <c r="A99" s="171"/>
      <c r="B99" s="1947" t="s">
        <v>9055</v>
      </c>
      <c r="C99" s="1941" t="s">
        <v>6140</v>
      </c>
      <c r="D99" s="1942" t="s">
        <v>677</v>
      </c>
      <c r="E99" s="1942">
        <v>3</v>
      </c>
      <c r="F99" s="1370">
        <f>IFERROR(SUM(F97:F98), 0)</f>
        <v>0</v>
      </c>
      <c r="G99" s="1370">
        <f t="shared" ref="G99:M99" si="102">IFERROR(SUM(G97:G98), 0)</f>
        <v>0</v>
      </c>
      <c r="H99" s="1370">
        <f t="shared" si="102"/>
        <v>0</v>
      </c>
      <c r="I99" s="1370">
        <f t="shared" si="102"/>
        <v>0</v>
      </c>
      <c r="J99" s="1370">
        <f>IFERROR(SUM(J97:J98), 0)</f>
        <v>0</v>
      </c>
      <c r="K99" s="1959">
        <f t="shared" si="75"/>
        <v>0</v>
      </c>
      <c r="L99" s="1944">
        <f t="shared" si="102"/>
        <v>0</v>
      </c>
      <c r="M99" s="1944">
        <f t="shared" si="102"/>
        <v>0</v>
      </c>
      <c r="N99" s="1944">
        <f t="shared" si="78"/>
        <v>0</v>
      </c>
      <c r="O99" s="1944">
        <f t="shared" si="72"/>
        <v>0</v>
      </c>
      <c r="P99" s="1428"/>
      <c r="Q99" s="1433"/>
      <c r="R99" s="1433"/>
      <c r="S99" s="1433"/>
      <c r="T99" s="1433"/>
      <c r="U99" s="1433"/>
      <c r="V99" s="1744"/>
      <c r="W99" s="1744"/>
      <c r="X99" s="1946"/>
      <c r="Y99" s="171"/>
      <c r="Z99" s="956" t="s">
        <v>9078</v>
      </c>
      <c r="AA99" s="171"/>
      <c r="AB99" s="253"/>
      <c r="AC99" s="171"/>
      <c r="AD99" s="304"/>
      <c r="AE99" s="246"/>
      <c r="AF99" s="726"/>
      <c r="AG99" s="232"/>
      <c r="AH99" s="232"/>
      <c r="AI99" s="232"/>
      <c r="AJ99" s="232"/>
      <c r="AK99" s="232"/>
      <c r="AL99" s="232"/>
      <c r="AM99" s="232"/>
      <c r="AN99" s="232"/>
      <c r="AO99" s="232"/>
      <c r="AP99" s="232"/>
      <c r="AQ99" s="232"/>
      <c r="AR99" s="232"/>
      <c r="AS99" s="247"/>
      <c r="AT99" s="247"/>
      <c r="AU99" s="247"/>
      <c r="AV99" s="322"/>
      <c r="AX99" s="1947" t="s">
        <v>9055</v>
      </c>
      <c r="AY99" s="1941" t="s">
        <v>6140</v>
      </c>
      <c r="AZ99" s="1370" t="s">
        <v>9079</v>
      </c>
      <c r="BA99" s="1370" t="s">
        <v>9080</v>
      </c>
      <c r="BB99" s="1370" t="s">
        <v>9081</v>
      </c>
      <c r="BC99" s="1370" t="s">
        <v>9082</v>
      </c>
      <c r="BD99" s="1370" t="s">
        <v>9083</v>
      </c>
      <c r="BE99" s="1370" t="s">
        <v>9084</v>
      </c>
      <c r="BF99" s="1944" t="s">
        <v>9085</v>
      </c>
      <c r="BG99" s="1944" t="s">
        <v>9086</v>
      </c>
      <c r="BH99" s="1944" t="s">
        <v>9087</v>
      </c>
      <c r="BI99" s="1944" t="s">
        <v>9088</v>
      </c>
      <c r="BJ99" s="1428"/>
      <c r="BK99" s="1433"/>
      <c r="BL99" s="1433"/>
      <c r="BM99" s="1433"/>
      <c r="BN99" s="1433"/>
      <c r="BO99" s="1433"/>
      <c r="BP99" s="1744" t="s">
        <v>9089</v>
      </c>
      <c r="BQ99" s="1744" t="s">
        <v>9090</v>
      </c>
      <c r="BR99" s="1744" t="s">
        <v>9091</v>
      </c>
    </row>
    <row r="100" spans="1:70" ht="30">
      <c r="A100" s="171"/>
      <c r="B100" s="1947" t="s">
        <v>9092</v>
      </c>
      <c r="C100" s="1941" t="s">
        <v>6110</v>
      </c>
      <c r="D100" s="1942" t="s">
        <v>677</v>
      </c>
      <c r="E100" s="1942">
        <v>3</v>
      </c>
      <c r="F100" s="624"/>
      <c r="G100" s="624"/>
      <c r="H100" s="624"/>
      <c r="I100" s="624"/>
      <c r="J100" s="624"/>
      <c r="K100" s="1959">
        <f t="shared" si="75"/>
        <v>0</v>
      </c>
      <c r="L100" s="624"/>
      <c r="M100" s="624"/>
      <c r="N100" s="1944">
        <f t="shared" si="78"/>
        <v>0</v>
      </c>
      <c r="O100" s="1944">
        <f t="shared" si="72"/>
        <v>0</v>
      </c>
      <c r="P100" s="1428"/>
      <c r="Q100" s="1433"/>
      <c r="R100" s="1433"/>
      <c r="S100" s="1433"/>
      <c r="T100" s="1433"/>
      <c r="U100" s="1433"/>
      <c r="V100" s="2496"/>
      <c r="W100" s="2496"/>
      <c r="X100" s="2497"/>
      <c r="Y100" s="171"/>
      <c r="Z100" s="956" t="s">
        <v>9093</v>
      </c>
      <c r="AA100" s="171"/>
      <c r="AB100" s="253"/>
      <c r="AC100" s="171"/>
      <c r="AD100" s="304"/>
      <c r="AE100" s="246"/>
      <c r="AF100" s="726"/>
      <c r="AG100" s="232"/>
      <c r="AH100" s="232"/>
      <c r="AI100" s="232"/>
      <c r="AJ100" s="232"/>
      <c r="AK100" s="232"/>
      <c r="AL100" s="232"/>
      <c r="AM100" s="232"/>
      <c r="AN100" s="232"/>
      <c r="AO100" s="232"/>
      <c r="AP100" s="232"/>
      <c r="AQ100" s="232"/>
      <c r="AR100" s="232"/>
      <c r="AS100" s="247"/>
      <c r="AT100" s="247"/>
      <c r="AU100" s="247"/>
      <c r="AV100" s="322"/>
      <c r="AX100" s="1947" t="s">
        <v>9092</v>
      </c>
      <c r="AY100" s="1941" t="s">
        <v>6110</v>
      </c>
      <c r="AZ100" s="624" t="s">
        <v>9094</v>
      </c>
      <c r="BA100" s="624" t="s">
        <v>9095</v>
      </c>
      <c r="BB100" s="624" t="s">
        <v>9096</v>
      </c>
      <c r="BC100" s="624" t="s">
        <v>9097</v>
      </c>
      <c r="BD100" s="624" t="s">
        <v>9098</v>
      </c>
      <c r="BE100" s="1370" t="s">
        <v>9099</v>
      </c>
      <c r="BF100" s="624" t="s">
        <v>9100</v>
      </c>
      <c r="BG100" s="624" t="s">
        <v>9101</v>
      </c>
      <c r="BH100" s="1944" t="s">
        <v>9102</v>
      </c>
      <c r="BI100" s="1944" t="s">
        <v>9103</v>
      </c>
      <c r="BJ100" s="1428"/>
      <c r="BK100" s="1433"/>
      <c r="BL100" s="1433"/>
      <c r="BM100" s="1433"/>
      <c r="BN100" s="1433"/>
      <c r="BO100" s="1433"/>
      <c r="BP100" s="2496"/>
      <c r="BQ100" s="2496"/>
      <c r="BR100" s="2497"/>
    </row>
    <row r="101" spans="1:70" ht="30" customHeight="1">
      <c r="A101" s="171"/>
      <c r="B101" s="1947" t="s">
        <v>9092</v>
      </c>
      <c r="C101" s="1941" t="s">
        <v>6125</v>
      </c>
      <c r="D101" s="1942" t="s">
        <v>677</v>
      </c>
      <c r="E101" s="1942">
        <v>3</v>
      </c>
      <c r="F101" s="624"/>
      <c r="G101" s="624"/>
      <c r="H101" s="624"/>
      <c r="I101" s="624"/>
      <c r="J101" s="624"/>
      <c r="K101" s="1959">
        <f t="shared" si="75"/>
        <v>0</v>
      </c>
      <c r="L101" s="624"/>
      <c r="M101" s="624"/>
      <c r="N101" s="1944">
        <f t="shared" si="78"/>
        <v>0</v>
      </c>
      <c r="O101" s="1944">
        <f t="shared" si="72"/>
        <v>0</v>
      </c>
      <c r="P101" s="1428"/>
      <c r="Q101" s="1433"/>
      <c r="R101" s="1433"/>
      <c r="S101" s="1433"/>
      <c r="T101" s="1433"/>
      <c r="U101" s="1433"/>
      <c r="V101" s="2496"/>
      <c r="W101" s="2496"/>
      <c r="X101" s="2497"/>
      <c r="Y101" s="171"/>
      <c r="Z101" s="956" t="s">
        <v>9104</v>
      </c>
      <c r="AA101" s="171"/>
      <c r="AB101" s="253"/>
      <c r="AC101" s="171"/>
      <c r="AD101" s="304"/>
      <c r="AE101" s="246"/>
      <c r="AF101" s="726"/>
      <c r="AG101" s="232"/>
      <c r="AH101" s="232"/>
      <c r="AI101" s="232"/>
      <c r="AJ101" s="232"/>
      <c r="AK101" s="232"/>
      <c r="AL101" s="232"/>
      <c r="AM101" s="232"/>
      <c r="AN101" s="232"/>
      <c r="AO101" s="232"/>
      <c r="AP101" s="232"/>
      <c r="AQ101" s="232"/>
      <c r="AR101" s="232"/>
      <c r="AS101" s="247"/>
      <c r="AT101" s="247"/>
      <c r="AU101" s="247"/>
      <c r="AV101" s="322"/>
      <c r="AX101" s="1947" t="s">
        <v>9092</v>
      </c>
      <c r="AY101" s="1941" t="s">
        <v>6125</v>
      </c>
      <c r="AZ101" s="624" t="s">
        <v>9105</v>
      </c>
      <c r="BA101" s="624" t="s">
        <v>9106</v>
      </c>
      <c r="BB101" s="624" t="s">
        <v>9107</v>
      </c>
      <c r="BC101" s="624" t="s">
        <v>9108</v>
      </c>
      <c r="BD101" s="624" t="s">
        <v>9109</v>
      </c>
      <c r="BE101" s="1370" t="s">
        <v>9110</v>
      </c>
      <c r="BF101" s="624" t="s">
        <v>9111</v>
      </c>
      <c r="BG101" s="624" t="s">
        <v>9112</v>
      </c>
      <c r="BH101" s="1944" t="s">
        <v>9113</v>
      </c>
      <c r="BI101" s="1944" t="s">
        <v>9114</v>
      </c>
      <c r="BJ101" s="1428"/>
      <c r="BK101" s="1433"/>
      <c r="BL101" s="1433"/>
      <c r="BM101" s="1433"/>
      <c r="BN101" s="1433"/>
      <c r="BO101" s="1433"/>
      <c r="BP101" s="2496"/>
      <c r="BQ101" s="2496"/>
      <c r="BR101" s="2497"/>
    </row>
    <row r="102" spans="1:70" ht="34.5" customHeight="1">
      <c r="A102" s="171"/>
      <c r="B102" s="1947" t="s">
        <v>9092</v>
      </c>
      <c r="C102" s="1941" t="s">
        <v>6140</v>
      </c>
      <c r="D102" s="1942" t="s">
        <v>677</v>
      </c>
      <c r="E102" s="1942">
        <v>3</v>
      </c>
      <c r="F102" s="1370">
        <f>IFERROR(SUM(F100:F101), 0)</f>
        <v>0</v>
      </c>
      <c r="G102" s="1370">
        <f t="shared" ref="G102:M102" si="103">IFERROR(SUM(G100:G101), 0)</f>
        <v>0</v>
      </c>
      <c r="H102" s="1370">
        <f t="shared" si="103"/>
        <v>0</v>
      </c>
      <c r="I102" s="1370">
        <f t="shared" si="103"/>
        <v>0</v>
      </c>
      <c r="J102" s="1370">
        <f>IFERROR(SUM(J100:J101), 0)</f>
        <v>0</v>
      </c>
      <c r="K102" s="1959">
        <f t="shared" si="75"/>
        <v>0</v>
      </c>
      <c r="L102" s="1944">
        <f t="shared" si="103"/>
        <v>0</v>
      </c>
      <c r="M102" s="1944">
        <f t="shared" si="103"/>
        <v>0</v>
      </c>
      <c r="N102" s="1944">
        <f t="shared" si="78"/>
        <v>0</v>
      </c>
      <c r="O102" s="1944">
        <f t="shared" si="72"/>
        <v>0</v>
      </c>
      <c r="P102" s="1428"/>
      <c r="Q102" s="1433"/>
      <c r="R102" s="1433"/>
      <c r="S102" s="1433"/>
      <c r="T102" s="1433"/>
      <c r="U102" s="1433"/>
      <c r="V102" s="1744"/>
      <c r="W102" s="1744"/>
      <c r="X102" s="1946"/>
      <c r="Y102" s="171"/>
      <c r="Z102" s="956" t="s">
        <v>9115</v>
      </c>
      <c r="AA102" s="171"/>
      <c r="AB102" s="253"/>
      <c r="AC102" s="171"/>
      <c r="AD102" s="304"/>
      <c r="AE102" s="246"/>
      <c r="AF102" s="726"/>
      <c r="AG102" s="232"/>
      <c r="AH102" s="232"/>
      <c r="AI102" s="232"/>
      <c r="AJ102" s="232"/>
      <c r="AK102" s="232"/>
      <c r="AL102" s="232"/>
      <c r="AM102" s="232"/>
      <c r="AN102" s="232"/>
      <c r="AO102" s="232"/>
      <c r="AP102" s="232"/>
      <c r="AQ102" s="232"/>
      <c r="AR102" s="232"/>
      <c r="AS102" s="247"/>
      <c r="AT102" s="247"/>
      <c r="AU102" s="247"/>
      <c r="AV102" s="322"/>
      <c r="AX102" s="1947" t="s">
        <v>9092</v>
      </c>
      <c r="AY102" s="1941" t="s">
        <v>6140</v>
      </c>
      <c r="AZ102" s="1370" t="s">
        <v>9116</v>
      </c>
      <c r="BA102" s="1370" t="s">
        <v>9117</v>
      </c>
      <c r="BB102" s="1370" t="s">
        <v>9118</v>
      </c>
      <c r="BC102" s="1370" t="s">
        <v>9119</v>
      </c>
      <c r="BD102" s="1370" t="s">
        <v>9120</v>
      </c>
      <c r="BE102" s="1370" t="s">
        <v>9121</v>
      </c>
      <c r="BF102" s="1944" t="s">
        <v>9122</v>
      </c>
      <c r="BG102" s="1944" t="s">
        <v>9123</v>
      </c>
      <c r="BH102" s="1944" t="s">
        <v>9124</v>
      </c>
      <c r="BI102" s="1944" t="s">
        <v>9125</v>
      </c>
      <c r="BJ102" s="1428"/>
      <c r="BK102" s="1433"/>
      <c r="BL102" s="1433"/>
      <c r="BM102" s="1433"/>
      <c r="BN102" s="1433"/>
      <c r="BO102" s="1433"/>
      <c r="BP102" s="1744" t="s">
        <v>9126</v>
      </c>
      <c r="BQ102" s="1744" t="s">
        <v>9127</v>
      </c>
      <c r="BR102" s="1946" t="s">
        <v>9128</v>
      </c>
    </row>
    <row r="103" spans="1:70" ht="15.75" customHeight="1">
      <c r="A103" s="171"/>
      <c r="B103" s="1947" t="s">
        <v>9129</v>
      </c>
      <c r="C103" s="1941" t="s">
        <v>6110</v>
      </c>
      <c r="D103" s="1942" t="s">
        <v>677</v>
      </c>
      <c r="E103" s="1942">
        <v>3</v>
      </c>
      <c r="F103" s="624"/>
      <c r="G103" s="624"/>
      <c r="H103" s="624"/>
      <c r="I103" s="624"/>
      <c r="J103" s="624"/>
      <c r="K103" s="1959">
        <f t="shared" si="75"/>
        <v>0</v>
      </c>
      <c r="L103" s="624"/>
      <c r="M103" s="624"/>
      <c r="N103" s="1944">
        <f t="shared" si="78"/>
        <v>0</v>
      </c>
      <c r="O103" s="1944">
        <f t="shared" si="72"/>
        <v>0</v>
      </c>
      <c r="P103" s="1428"/>
      <c r="Q103" s="1433"/>
      <c r="R103" s="1433"/>
      <c r="S103" s="1433"/>
      <c r="T103" s="1433"/>
      <c r="U103" s="1433"/>
      <c r="V103" s="1430"/>
      <c r="W103" s="1430"/>
      <c r="X103" s="1444"/>
      <c r="Y103" s="171"/>
      <c r="Z103" s="956" t="s">
        <v>9130</v>
      </c>
      <c r="AA103" s="171"/>
      <c r="AB103" s="253"/>
      <c r="AC103" s="171"/>
      <c r="AD103" s="304"/>
      <c r="AE103" s="246" t="str">
        <f>IF( SUM( AG103:AU103 ) = 0, 0, $AG$9 )</f>
        <v>Please complete all cells in row</v>
      </c>
      <c r="AF103" s="322"/>
      <c r="AG103" s="247">
        <f t="shared" ref="AG103:AJ104" si="104" xml:space="preserve"> IF( ISNUMBER(F103), 0, 1 )</f>
        <v>1</v>
      </c>
      <c r="AH103" s="247">
        <f t="shared" si="104"/>
        <v>1</v>
      </c>
      <c r="AI103" s="247">
        <f t="shared" si="104"/>
        <v>1</v>
      </c>
      <c r="AJ103" s="247">
        <f t="shared" si="104"/>
        <v>1</v>
      </c>
      <c r="AK103" s="247">
        <f xml:space="preserve"> IF( ISNUMBER(M103), 0, 1 )</f>
        <v>1</v>
      </c>
      <c r="AL103" s="232"/>
      <c r="AM103" s="232"/>
      <c r="AN103" s="232"/>
      <c r="AO103" s="232"/>
      <c r="AP103" s="232"/>
      <c r="AQ103" s="232"/>
      <c r="AR103" s="232"/>
      <c r="AS103" s="232"/>
      <c r="AT103" s="232"/>
      <c r="AU103" s="232"/>
      <c r="AV103" s="322"/>
      <c r="AX103" s="1947" t="s">
        <v>9129</v>
      </c>
      <c r="AY103" s="1941" t="s">
        <v>6110</v>
      </c>
      <c r="AZ103" s="624" t="s">
        <v>9131</v>
      </c>
      <c r="BA103" s="624" t="s">
        <v>9132</v>
      </c>
      <c r="BB103" s="624" t="s">
        <v>9133</v>
      </c>
      <c r="BC103" s="624" t="s">
        <v>9134</v>
      </c>
      <c r="BD103" s="624" t="s">
        <v>9135</v>
      </c>
      <c r="BE103" s="1370" t="s">
        <v>9136</v>
      </c>
      <c r="BF103" s="624" t="s">
        <v>9137</v>
      </c>
      <c r="BG103" s="624" t="s">
        <v>9138</v>
      </c>
      <c r="BH103" s="1944" t="s">
        <v>9139</v>
      </c>
      <c r="BI103" s="1944" t="s">
        <v>9140</v>
      </c>
      <c r="BJ103" s="1428"/>
      <c r="BK103" s="1433"/>
      <c r="BL103" s="1433"/>
      <c r="BM103" s="1433"/>
      <c r="BN103" s="1433"/>
      <c r="BO103" s="1433"/>
      <c r="BP103" s="1430"/>
      <c r="BQ103" s="1430"/>
      <c r="BR103" s="1444"/>
    </row>
    <row r="104" spans="1:70" ht="15.75" customHeight="1">
      <c r="A104" s="171"/>
      <c r="B104" s="1947" t="s">
        <v>9129</v>
      </c>
      <c r="C104" s="1941" t="s">
        <v>6125</v>
      </c>
      <c r="D104" s="1942" t="s">
        <v>677</v>
      </c>
      <c r="E104" s="1942">
        <v>3</v>
      </c>
      <c r="F104" s="624"/>
      <c r="G104" s="624"/>
      <c r="H104" s="624"/>
      <c r="I104" s="624"/>
      <c r="J104" s="624"/>
      <c r="K104" s="1959">
        <f t="shared" si="75"/>
        <v>0</v>
      </c>
      <c r="L104" s="624"/>
      <c r="M104" s="624"/>
      <c r="N104" s="1944">
        <f t="shared" si="78"/>
        <v>0</v>
      </c>
      <c r="O104" s="1944">
        <f t="shared" si="72"/>
        <v>0</v>
      </c>
      <c r="P104" s="1428"/>
      <c r="Q104" s="1433"/>
      <c r="R104" s="1433"/>
      <c r="S104" s="1433"/>
      <c r="T104" s="1433"/>
      <c r="U104" s="1433"/>
      <c r="V104" s="1430"/>
      <c r="W104" s="1430"/>
      <c r="X104" s="1444"/>
      <c r="Y104" s="171"/>
      <c r="Z104" s="956" t="s">
        <v>9141</v>
      </c>
      <c r="AA104" s="171"/>
      <c r="AB104" s="253"/>
      <c r="AC104" s="171"/>
      <c r="AD104" s="304"/>
      <c r="AE104" s="246" t="str">
        <f>IF( SUM( AG104:AU104 ) = 0, 0, $AG$9 )</f>
        <v>Please complete all cells in row</v>
      </c>
      <c r="AF104" s="322"/>
      <c r="AG104" s="247">
        <f t="shared" si="104"/>
        <v>1</v>
      </c>
      <c r="AH104" s="247">
        <f t="shared" si="104"/>
        <v>1</v>
      </c>
      <c r="AI104" s="247">
        <f t="shared" si="104"/>
        <v>1</v>
      </c>
      <c r="AJ104" s="247">
        <f t="shared" si="104"/>
        <v>1</v>
      </c>
      <c r="AK104" s="247">
        <f xml:space="preserve"> IF( ISNUMBER(M104), 0, 1 )</f>
        <v>1</v>
      </c>
      <c r="AL104" s="232"/>
      <c r="AM104" s="232"/>
      <c r="AN104" s="232"/>
      <c r="AO104" s="232"/>
      <c r="AP104" s="232"/>
      <c r="AQ104" s="232"/>
      <c r="AR104" s="232"/>
      <c r="AS104" s="232"/>
      <c r="AT104" s="232"/>
      <c r="AU104" s="232"/>
      <c r="AV104" s="322"/>
      <c r="AX104" s="1947" t="s">
        <v>9129</v>
      </c>
      <c r="AY104" s="1941" t="s">
        <v>6125</v>
      </c>
      <c r="AZ104" s="624" t="s">
        <v>9142</v>
      </c>
      <c r="BA104" s="624" t="s">
        <v>9143</v>
      </c>
      <c r="BB104" s="624" t="s">
        <v>9144</v>
      </c>
      <c r="BC104" s="624" t="s">
        <v>9145</v>
      </c>
      <c r="BD104" s="624" t="s">
        <v>9146</v>
      </c>
      <c r="BE104" s="1370" t="s">
        <v>9147</v>
      </c>
      <c r="BF104" s="624" t="s">
        <v>9148</v>
      </c>
      <c r="BG104" s="624" t="s">
        <v>9149</v>
      </c>
      <c r="BH104" s="1944" t="s">
        <v>9150</v>
      </c>
      <c r="BI104" s="1944" t="s">
        <v>9151</v>
      </c>
      <c r="BJ104" s="1428"/>
      <c r="BK104" s="1433"/>
      <c r="BL104" s="1433"/>
      <c r="BM104" s="1433"/>
      <c r="BN104" s="1433"/>
      <c r="BO104" s="1433"/>
      <c r="BP104" s="1430"/>
      <c r="BQ104" s="1430"/>
      <c r="BR104" s="1444"/>
    </row>
    <row r="105" spans="1:70" ht="15.75" customHeight="1">
      <c r="A105" s="171"/>
      <c r="B105" s="1947" t="s">
        <v>9129</v>
      </c>
      <c r="C105" s="1941" t="s">
        <v>6140</v>
      </c>
      <c r="D105" s="1942" t="s">
        <v>677</v>
      </c>
      <c r="E105" s="1942">
        <v>3</v>
      </c>
      <c r="F105" s="1370">
        <f>IFERROR(SUM(F103:F104), 0)</f>
        <v>0</v>
      </c>
      <c r="G105" s="1370">
        <f t="shared" ref="G105:I105" si="105">IFERROR(SUM(G103:G104), 0)</f>
        <v>0</v>
      </c>
      <c r="H105" s="1370">
        <f t="shared" si="105"/>
        <v>0</v>
      </c>
      <c r="I105" s="1370">
        <f t="shared" si="105"/>
        <v>0</v>
      </c>
      <c r="J105" s="1370">
        <f>IFERROR(SUM(J103:J104), 0)</f>
        <v>0</v>
      </c>
      <c r="K105" s="1959">
        <f t="shared" si="75"/>
        <v>0</v>
      </c>
      <c r="L105" s="1944">
        <f t="shared" ref="L105:M105" si="106">IFERROR(SUM(L103:L104), 0)</f>
        <v>0</v>
      </c>
      <c r="M105" s="1944">
        <f t="shared" si="106"/>
        <v>0</v>
      </c>
      <c r="N105" s="1944">
        <f t="shared" si="78"/>
        <v>0</v>
      </c>
      <c r="O105" s="1944">
        <f t="shared" si="72"/>
        <v>0</v>
      </c>
      <c r="P105" s="1428"/>
      <c r="Q105" s="1433"/>
      <c r="R105" s="1433"/>
      <c r="S105" s="1433"/>
      <c r="T105" s="1433"/>
      <c r="U105" s="1433"/>
      <c r="V105" s="1744"/>
      <c r="W105" s="1744"/>
      <c r="X105" s="1946"/>
      <c r="Y105" s="171"/>
      <c r="Z105" s="956" t="s">
        <v>9152</v>
      </c>
      <c r="AA105" s="171"/>
      <c r="AB105" s="253"/>
      <c r="AC105" s="171"/>
      <c r="AD105" s="304"/>
      <c r="AE105" s="246" t="str">
        <f>IF( SUM( AG105:AU105 ) = 0, 0, $AG$9 )</f>
        <v>Please complete all cells in row</v>
      </c>
      <c r="AF105" s="726"/>
      <c r="AG105" s="232"/>
      <c r="AH105" s="232"/>
      <c r="AI105" s="232"/>
      <c r="AJ105" s="232"/>
      <c r="AK105" s="232"/>
      <c r="AL105" s="232"/>
      <c r="AM105" s="232"/>
      <c r="AN105" s="232"/>
      <c r="AO105" s="232"/>
      <c r="AP105" s="232"/>
      <c r="AQ105" s="232"/>
      <c r="AR105" s="232"/>
      <c r="AS105" s="247">
        <f t="shared" ref="AS105:AU105" si="107" xml:space="preserve"> IF( ISNUMBER(V105), 0, 1 )</f>
        <v>1</v>
      </c>
      <c r="AT105" s="247">
        <f t="shared" si="107"/>
        <v>1</v>
      </c>
      <c r="AU105" s="247">
        <f t="shared" si="107"/>
        <v>1</v>
      </c>
      <c r="AV105" s="322"/>
      <c r="AX105" s="1947" t="s">
        <v>9129</v>
      </c>
      <c r="AY105" s="1943" t="s">
        <v>6140</v>
      </c>
      <c r="AZ105" s="1370" t="s">
        <v>9153</v>
      </c>
      <c r="BA105" s="1370" t="s">
        <v>9154</v>
      </c>
      <c r="BB105" s="1370" t="s">
        <v>9155</v>
      </c>
      <c r="BC105" s="1370" t="s">
        <v>9156</v>
      </c>
      <c r="BD105" s="1370" t="s">
        <v>9157</v>
      </c>
      <c r="BE105" s="1370" t="s">
        <v>9158</v>
      </c>
      <c r="BF105" s="1944" t="s">
        <v>9159</v>
      </c>
      <c r="BG105" s="1944" t="s">
        <v>9160</v>
      </c>
      <c r="BH105" s="1944" t="s">
        <v>9161</v>
      </c>
      <c r="BI105" s="1944" t="s">
        <v>9162</v>
      </c>
      <c r="BJ105" s="1428"/>
      <c r="BK105" s="1433"/>
      <c r="BL105" s="1433"/>
      <c r="BM105" s="1433"/>
      <c r="BN105" s="1433"/>
      <c r="BO105" s="1433"/>
      <c r="BP105" s="1744" t="s">
        <v>9163</v>
      </c>
      <c r="BQ105" s="1744" t="s">
        <v>9164</v>
      </c>
      <c r="BR105" s="1946" t="s">
        <v>9165</v>
      </c>
    </row>
    <row r="106" spans="1:70" ht="15.75" customHeight="1">
      <c r="A106" s="171"/>
      <c r="B106" s="952" t="s">
        <v>9166</v>
      </c>
      <c r="C106" s="313" t="s">
        <v>6110</v>
      </c>
      <c r="D106" s="248" t="s">
        <v>677</v>
      </c>
      <c r="E106" s="248">
        <v>3</v>
      </c>
      <c r="F106" s="1370">
        <f t="shared" ref="F106:I107" si="108">IFERROR(SUM(F97,F100,F103), 0)</f>
        <v>0</v>
      </c>
      <c r="G106" s="1370">
        <f t="shared" si="108"/>
        <v>0</v>
      </c>
      <c r="H106" s="1370">
        <f t="shared" si="108"/>
        <v>0</v>
      </c>
      <c r="I106" s="1370">
        <f t="shared" si="108"/>
        <v>0</v>
      </c>
      <c r="J106" s="1370">
        <f>IFERROR(SUM(J97,J100,J103), 0)</f>
        <v>0</v>
      </c>
      <c r="K106" s="1959">
        <f t="shared" si="75"/>
        <v>0</v>
      </c>
      <c r="L106" s="1944">
        <f t="shared" ref="L106:M107" si="109">IFERROR(SUM(L97,L100,L103), 0)</f>
        <v>0</v>
      </c>
      <c r="M106" s="1944">
        <f t="shared" si="109"/>
        <v>0</v>
      </c>
      <c r="N106" s="1944">
        <f t="shared" si="78"/>
        <v>0</v>
      </c>
      <c r="O106" s="1944">
        <f t="shared" si="72"/>
        <v>0</v>
      </c>
      <c r="P106" s="1428"/>
      <c r="Q106" s="1433"/>
      <c r="R106" s="1433"/>
      <c r="S106" s="1433"/>
      <c r="T106" s="1433"/>
      <c r="U106" s="1433"/>
      <c r="V106" s="1430"/>
      <c r="W106" s="1430"/>
      <c r="X106" s="1444"/>
      <c r="Y106" s="171"/>
      <c r="Z106" s="956" t="s">
        <v>9167</v>
      </c>
      <c r="AA106" s="171"/>
      <c r="AB106" s="253"/>
      <c r="AC106" s="171"/>
      <c r="AD106" s="304"/>
      <c r="AE106" s="246">
        <f t="shared" si="73"/>
        <v>0</v>
      </c>
      <c r="AF106" s="322"/>
      <c r="AG106" s="247">
        <f t="shared" ref="AG106:AJ107" si="110" xml:space="preserve"> IF( ISNUMBER(F106), 0, 1 )</f>
        <v>0</v>
      </c>
      <c r="AH106" s="247">
        <f t="shared" si="110"/>
        <v>0</v>
      </c>
      <c r="AI106" s="247">
        <f t="shared" si="110"/>
        <v>0</v>
      </c>
      <c r="AJ106" s="247">
        <f t="shared" si="110"/>
        <v>0</v>
      </c>
      <c r="AK106" s="247">
        <f xml:space="preserve"> IF( ISNUMBER(M106), 0, 1 )</f>
        <v>0</v>
      </c>
      <c r="AL106" s="232"/>
      <c r="AM106" s="232"/>
      <c r="AN106" s="232"/>
      <c r="AO106" s="232"/>
      <c r="AP106" s="232"/>
      <c r="AQ106" s="232"/>
      <c r="AR106" s="232"/>
      <c r="AS106" s="232"/>
      <c r="AT106" s="232"/>
      <c r="AU106" s="232"/>
      <c r="AV106" s="322"/>
      <c r="AX106" s="952" t="s">
        <v>9166</v>
      </c>
      <c r="AY106" s="313" t="s">
        <v>6110</v>
      </c>
      <c r="AZ106" s="1370" t="s">
        <v>9168</v>
      </c>
      <c r="BA106" s="1370" t="s">
        <v>9169</v>
      </c>
      <c r="BB106" s="1370" t="s">
        <v>9170</v>
      </c>
      <c r="BC106" s="1370" t="s">
        <v>9171</v>
      </c>
      <c r="BD106" s="1370" t="s">
        <v>9172</v>
      </c>
      <c r="BE106" s="1370" t="s">
        <v>9173</v>
      </c>
      <c r="BF106" s="1944" t="s">
        <v>9174</v>
      </c>
      <c r="BG106" s="1944" t="s">
        <v>9175</v>
      </c>
      <c r="BH106" s="1944" t="s">
        <v>9176</v>
      </c>
      <c r="BI106" s="1944" t="s">
        <v>9177</v>
      </c>
      <c r="BJ106" s="1428"/>
      <c r="BK106" s="1433"/>
      <c r="BL106" s="1433"/>
      <c r="BM106" s="1433"/>
      <c r="BN106" s="1433"/>
      <c r="BO106" s="1433"/>
      <c r="BP106" s="1430"/>
      <c r="BQ106" s="1430"/>
      <c r="BR106" s="1444"/>
    </row>
    <row r="107" spans="1:70" ht="15.75" customHeight="1">
      <c r="A107" s="171"/>
      <c r="B107" s="952" t="s">
        <v>9166</v>
      </c>
      <c r="C107" s="313" t="s">
        <v>6125</v>
      </c>
      <c r="D107" s="248" t="s">
        <v>677</v>
      </c>
      <c r="E107" s="248">
        <v>3</v>
      </c>
      <c r="F107" s="1370">
        <f t="shared" si="108"/>
        <v>0</v>
      </c>
      <c r="G107" s="1370">
        <f t="shared" si="108"/>
        <v>0</v>
      </c>
      <c r="H107" s="1370">
        <f t="shared" si="108"/>
        <v>0</v>
      </c>
      <c r="I107" s="1370">
        <f t="shared" si="108"/>
        <v>0</v>
      </c>
      <c r="J107" s="1370">
        <f>IFERROR(SUM(J98,J101,J104), 0)</f>
        <v>0</v>
      </c>
      <c r="K107" s="1959">
        <f t="shared" si="75"/>
        <v>0</v>
      </c>
      <c r="L107" s="1944">
        <f t="shared" si="109"/>
        <v>0</v>
      </c>
      <c r="M107" s="1944">
        <f t="shared" si="109"/>
        <v>0</v>
      </c>
      <c r="N107" s="1944">
        <f t="shared" si="78"/>
        <v>0</v>
      </c>
      <c r="O107" s="1944">
        <f t="shared" si="72"/>
        <v>0</v>
      </c>
      <c r="P107" s="1428"/>
      <c r="Q107" s="1433"/>
      <c r="R107" s="1433"/>
      <c r="S107" s="1433"/>
      <c r="T107" s="1433"/>
      <c r="U107" s="1433"/>
      <c r="V107" s="1430"/>
      <c r="W107" s="1430"/>
      <c r="X107" s="1444"/>
      <c r="Y107" s="171"/>
      <c r="Z107" s="956" t="s">
        <v>9178</v>
      </c>
      <c r="AA107" s="171"/>
      <c r="AB107" s="253"/>
      <c r="AC107" s="171"/>
      <c r="AD107" s="304"/>
      <c r="AE107" s="246">
        <f t="shared" si="73"/>
        <v>0</v>
      </c>
      <c r="AF107" s="322"/>
      <c r="AG107" s="247">
        <f t="shared" si="110"/>
        <v>0</v>
      </c>
      <c r="AH107" s="247">
        <f t="shared" si="110"/>
        <v>0</v>
      </c>
      <c r="AI107" s="247">
        <f t="shared" si="110"/>
        <v>0</v>
      </c>
      <c r="AJ107" s="247">
        <f t="shared" si="110"/>
        <v>0</v>
      </c>
      <c r="AK107" s="247">
        <f xml:space="preserve"> IF( ISNUMBER(M107), 0, 1 )</f>
        <v>0</v>
      </c>
      <c r="AL107" s="232"/>
      <c r="AM107" s="232"/>
      <c r="AN107" s="232"/>
      <c r="AO107" s="232"/>
      <c r="AP107" s="232"/>
      <c r="AQ107" s="232"/>
      <c r="AR107" s="232"/>
      <c r="AS107" s="232"/>
      <c r="AT107" s="232"/>
      <c r="AU107" s="232"/>
      <c r="AV107" s="322"/>
      <c r="AX107" s="952" t="s">
        <v>9166</v>
      </c>
      <c r="AY107" s="313" t="s">
        <v>6125</v>
      </c>
      <c r="AZ107" s="1370" t="s">
        <v>9179</v>
      </c>
      <c r="BA107" s="1370" t="s">
        <v>9180</v>
      </c>
      <c r="BB107" s="1370" t="s">
        <v>9181</v>
      </c>
      <c r="BC107" s="1370" t="s">
        <v>9182</v>
      </c>
      <c r="BD107" s="1370" t="s">
        <v>9183</v>
      </c>
      <c r="BE107" s="1370" t="s">
        <v>9184</v>
      </c>
      <c r="BF107" s="1944" t="s">
        <v>9185</v>
      </c>
      <c r="BG107" s="1944" t="s">
        <v>9186</v>
      </c>
      <c r="BH107" s="1944" t="s">
        <v>9187</v>
      </c>
      <c r="BI107" s="1944" t="s">
        <v>9188</v>
      </c>
      <c r="BJ107" s="1428"/>
      <c r="BK107" s="1433"/>
      <c r="BL107" s="1433"/>
      <c r="BM107" s="1433"/>
      <c r="BN107" s="1433"/>
      <c r="BO107" s="1433"/>
      <c r="BP107" s="1430"/>
      <c r="BQ107" s="1430"/>
      <c r="BR107" s="1444"/>
    </row>
    <row r="108" spans="1:70" ht="15.75" customHeight="1">
      <c r="A108" s="171"/>
      <c r="B108" s="952" t="s">
        <v>9166</v>
      </c>
      <c r="C108" s="313" t="s">
        <v>6140</v>
      </c>
      <c r="D108" s="248" t="s">
        <v>677</v>
      </c>
      <c r="E108" s="248">
        <v>3</v>
      </c>
      <c r="F108" s="1370">
        <f>IFERROR(SUM(F106:F107), 0)</f>
        <v>0</v>
      </c>
      <c r="G108" s="1370">
        <f t="shared" ref="G108:I108" si="111">IFERROR(SUM(G106:G107), 0)</f>
        <v>0</v>
      </c>
      <c r="H108" s="1370">
        <f t="shared" si="111"/>
        <v>0</v>
      </c>
      <c r="I108" s="1370">
        <f t="shared" si="111"/>
        <v>0</v>
      </c>
      <c r="J108" s="1370">
        <f>IFERROR(SUM(J106:J107), 0)</f>
        <v>0</v>
      </c>
      <c r="K108" s="1959">
        <f t="shared" si="75"/>
        <v>0</v>
      </c>
      <c r="L108" s="1944">
        <f t="shared" ref="L108:M108" si="112">IFERROR(SUM(L106:L107), 0)</f>
        <v>0</v>
      </c>
      <c r="M108" s="1944">
        <f t="shared" si="112"/>
        <v>0</v>
      </c>
      <c r="N108" s="1944">
        <f t="shared" si="78"/>
        <v>0</v>
      </c>
      <c r="O108" s="1944">
        <f t="shared" si="72"/>
        <v>0</v>
      </c>
      <c r="P108" s="1428"/>
      <c r="Q108" s="1433"/>
      <c r="R108" s="1433"/>
      <c r="S108" s="1433"/>
      <c r="T108" s="1433"/>
      <c r="U108" s="1433"/>
      <c r="V108" s="1744"/>
      <c r="W108" s="1744"/>
      <c r="X108" s="1946"/>
      <c r="Y108" s="171"/>
      <c r="Z108" s="956" t="s">
        <v>9189</v>
      </c>
      <c r="AA108" s="171"/>
      <c r="AB108" s="253"/>
      <c r="AC108" s="171"/>
      <c r="AD108" s="304"/>
      <c r="AE108" s="246" t="str">
        <f t="shared" si="73"/>
        <v>Please complete all cells in row</v>
      </c>
      <c r="AF108" s="726"/>
      <c r="AG108" s="232"/>
      <c r="AH108" s="232"/>
      <c r="AI108" s="232"/>
      <c r="AJ108" s="232"/>
      <c r="AK108" s="232"/>
      <c r="AL108" s="232"/>
      <c r="AM108" s="232"/>
      <c r="AN108" s="232"/>
      <c r="AO108" s="232"/>
      <c r="AP108" s="232"/>
      <c r="AQ108" s="232"/>
      <c r="AR108" s="232"/>
      <c r="AS108" s="247">
        <f t="shared" ref="AS108:AU108" si="113" xml:space="preserve"> IF( ISNUMBER(V108), 0, 1 )</f>
        <v>1</v>
      </c>
      <c r="AT108" s="247">
        <f t="shared" si="113"/>
        <v>1</v>
      </c>
      <c r="AU108" s="247">
        <f t="shared" si="113"/>
        <v>1</v>
      </c>
      <c r="AV108" s="322"/>
      <c r="AX108" s="952" t="s">
        <v>9166</v>
      </c>
      <c r="AY108" s="313" t="s">
        <v>6140</v>
      </c>
      <c r="AZ108" s="1370" t="s">
        <v>9190</v>
      </c>
      <c r="BA108" s="1370" t="s">
        <v>9191</v>
      </c>
      <c r="BB108" s="1370" t="s">
        <v>9192</v>
      </c>
      <c r="BC108" s="1370" t="s">
        <v>9193</v>
      </c>
      <c r="BD108" s="1370" t="s">
        <v>9194</v>
      </c>
      <c r="BE108" s="1370" t="s">
        <v>9195</v>
      </c>
      <c r="BF108" s="1944" t="s">
        <v>9196</v>
      </c>
      <c r="BG108" s="1944" t="s">
        <v>9197</v>
      </c>
      <c r="BH108" s="1944" t="s">
        <v>9198</v>
      </c>
      <c r="BI108" s="1944" t="s">
        <v>9199</v>
      </c>
      <c r="BJ108" s="1428"/>
      <c r="BK108" s="1433"/>
      <c r="BL108" s="1433"/>
      <c r="BM108" s="1433"/>
      <c r="BN108" s="1433"/>
      <c r="BO108" s="1433"/>
      <c r="BP108" s="1744" t="s">
        <v>9200</v>
      </c>
      <c r="BQ108" s="1744" t="s">
        <v>9201</v>
      </c>
      <c r="BR108" s="1946" t="s">
        <v>9202</v>
      </c>
    </row>
    <row r="109" spans="1:70" ht="15.75" customHeight="1">
      <c r="A109" s="171"/>
      <c r="B109" s="952" t="s">
        <v>7400</v>
      </c>
      <c r="C109" s="313" t="s">
        <v>6110</v>
      </c>
      <c r="D109" s="248" t="s">
        <v>677</v>
      </c>
      <c r="E109" s="248">
        <v>3</v>
      </c>
      <c r="F109" s="624"/>
      <c r="G109" s="624"/>
      <c r="H109" s="624"/>
      <c r="I109" s="624"/>
      <c r="J109" s="624"/>
      <c r="K109" s="1959">
        <f t="shared" si="75"/>
        <v>0</v>
      </c>
      <c r="L109" s="624"/>
      <c r="M109" s="624"/>
      <c r="N109" s="1944">
        <f t="shared" si="78"/>
        <v>0</v>
      </c>
      <c r="O109" s="1944">
        <f t="shared" si="72"/>
        <v>0</v>
      </c>
      <c r="P109" s="1428"/>
      <c r="Q109" s="1433"/>
      <c r="R109" s="1433"/>
      <c r="S109" s="1433"/>
      <c r="T109" s="1433"/>
      <c r="U109" s="1428"/>
      <c r="V109" s="1430"/>
      <c r="W109" s="1430"/>
      <c r="X109" s="1444"/>
      <c r="Y109" s="171"/>
      <c r="Z109" s="956" t="s">
        <v>9203</v>
      </c>
      <c r="AA109" s="171"/>
      <c r="AB109" s="253"/>
      <c r="AC109" s="171"/>
      <c r="AD109" s="304"/>
      <c r="AE109" s="246" t="str">
        <f t="shared" si="73"/>
        <v>Please complete all cells in row</v>
      </c>
      <c r="AF109" s="322"/>
      <c r="AG109" s="247">
        <f t="shared" ref="AG109:AJ110" si="114" xml:space="preserve"> IF( ISNUMBER(F109), 0, 1 )</f>
        <v>1</v>
      </c>
      <c r="AH109" s="247">
        <f t="shared" si="114"/>
        <v>1</v>
      </c>
      <c r="AI109" s="247">
        <f t="shared" si="114"/>
        <v>1</v>
      </c>
      <c r="AJ109" s="247">
        <f t="shared" si="114"/>
        <v>1</v>
      </c>
      <c r="AK109" s="247">
        <f xml:space="preserve"> IF( ISNUMBER(M109), 0, 1 )</f>
        <v>1</v>
      </c>
      <c r="AL109" s="232"/>
      <c r="AM109" s="232"/>
      <c r="AN109" s="232"/>
      <c r="AO109" s="232"/>
      <c r="AP109" s="232"/>
      <c r="AQ109" s="232"/>
      <c r="AR109" s="232"/>
      <c r="AS109" s="232"/>
      <c r="AT109" s="232"/>
      <c r="AU109" s="232"/>
      <c r="AV109" s="322"/>
      <c r="AX109" s="952" t="s">
        <v>7400</v>
      </c>
      <c r="AY109" s="313" t="s">
        <v>6110</v>
      </c>
      <c r="AZ109" s="624" t="s">
        <v>9204</v>
      </c>
      <c r="BA109" s="624" t="s">
        <v>9205</v>
      </c>
      <c r="BB109" s="624" t="s">
        <v>9206</v>
      </c>
      <c r="BC109" s="624" t="s">
        <v>9207</v>
      </c>
      <c r="BD109" s="624" t="s">
        <v>9208</v>
      </c>
      <c r="BE109" s="1370" t="s">
        <v>9209</v>
      </c>
      <c r="BF109" s="624" t="s">
        <v>9210</v>
      </c>
      <c r="BG109" s="624" t="s">
        <v>9211</v>
      </c>
      <c r="BH109" s="1944" t="s">
        <v>9212</v>
      </c>
      <c r="BI109" s="1944" t="s">
        <v>9213</v>
      </c>
      <c r="BJ109" s="1428"/>
      <c r="BK109" s="1433"/>
      <c r="BL109" s="1433"/>
      <c r="BM109" s="1433"/>
      <c r="BN109" s="1433"/>
      <c r="BO109" s="1428"/>
      <c r="BP109" s="1430"/>
      <c r="BQ109" s="1430"/>
      <c r="BR109" s="1444"/>
    </row>
    <row r="110" spans="1:70" ht="15.75" customHeight="1">
      <c r="A110" s="171"/>
      <c r="B110" s="952" t="s">
        <v>7400</v>
      </c>
      <c r="C110" s="313" t="s">
        <v>6125</v>
      </c>
      <c r="D110" s="248" t="s">
        <v>677</v>
      </c>
      <c r="E110" s="248">
        <v>3</v>
      </c>
      <c r="F110" s="624"/>
      <c r="G110" s="624"/>
      <c r="H110" s="624"/>
      <c r="I110" s="624"/>
      <c r="J110" s="624"/>
      <c r="K110" s="1959">
        <f t="shared" si="75"/>
        <v>0</v>
      </c>
      <c r="L110" s="624"/>
      <c r="M110" s="624"/>
      <c r="N110" s="1944">
        <f t="shared" si="78"/>
        <v>0</v>
      </c>
      <c r="O110" s="1944">
        <f t="shared" si="72"/>
        <v>0</v>
      </c>
      <c r="P110" s="1428"/>
      <c r="Q110" s="1433"/>
      <c r="R110" s="1433"/>
      <c r="S110" s="1433"/>
      <c r="T110" s="1433"/>
      <c r="U110" s="1428"/>
      <c r="V110" s="1430"/>
      <c r="W110" s="1430"/>
      <c r="X110" s="1444"/>
      <c r="Y110" s="171"/>
      <c r="Z110" s="956" t="s">
        <v>9214</v>
      </c>
      <c r="AA110" s="171"/>
      <c r="AB110" s="253"/>
      <c r="AC110" s="171"/>
      <c r="AD110" s="304"/>
      <c r="AE110" s="246" t="str">
        <f t="shared" si="73"/>
        <v>Please complete all cells in row</v>
      </c>
      <c r="AF110" s="322"/>
      <c r="AG110" s="247">
        <f t="shared" si="114"/>
        <v>1</v>
      </c>
      <c r="AH110" s="247">
        <f t="shared" si="114"/>
        <v>1</v>
      </c>
      <c r="AI110" s="247">
        <f t="shared" si="114"/>
        <v>1</v>
      </c>
      <c r="AJ110" s="247">
        <f t="shared" si="114"/>
        <v>1</v>
      </c>
      <c r="AK110" s="247">
        <f xml:space="preserve"> IF( ISNUMBER(M110), 0, 1 )</f>
        <v>1</v>
      </c>
      <c r="AL110" s="232"/>
      <c r="AM110" s="232"/>
      <c r="AN110" s="232"/>
      <c r="AO110" s="232"/>
      <c r="AP110" s="232"/>
      <c r="AQ110" s="232"/>
      <c r="AR110" s="232"/>
      <c r="AS110" s="232"/>
      <c r="AT110" s="232"/>
      <c r="AU110" s="232"/>
      <c r="AV110" s="322"/>
      <c r="AX110" s="952" t="s">
        <v>7400</v>
      </c>
      <c r="AY110" s="313" t="s">
        <v>6125</v>
      </c>
      <c r="AZ110" s="624" t="s">
        <v>9215</v>
      </c>
      <c r="BA110" s="624" t="s">
        <v>9216</v>
      </c>
      <c r="BB110" s="624" t="s">
        <v>9217</v>
      </c>
      <c r="BC110" s="624" t="s">
        <v>9218</v>
      </c>
      <c r="BD110" s="624" t="s">
        <v>9219</v>
      </c>
      <c r="BE110" s="1370" t="s">
        <v>9220</v>
      </c>
      <c r="BF110" s="624" t="s">
        <v>9221</v>
      </c>
      <c r="BG110" s="624" t="s">
        <v>9222</v>
      </c>
      <c r="BH110" s="1944" t="s">
        <v>9223</v>
      </c>
      <c r="BI110" s="1944" t="s">
        <v>9224</v>
      </c>
      <c r="BJ110" s="1428"/>
      <c r="BK110" s="1433"/>
      <c r="BL110" s="1433"/>
      <c r="BM110" s="1433"/>
      <c r="BN110" s="1433"/>
      <c r="BO110" s="1428"/>
      <c r="BP110" s="1430"/>
      <c r="BQ110" s="1430"/>
      <c r="BR110" s="1444"/>
    </row>
    <row r="111" spans="1:70" ht="15.75" customHeight="1">
      <c r="A111" s="171"/>
      <c r="B111" s="952" t="s">
        <v>7400</v>
      </c>
      <c r="C111" s="313" t="s">
        <v>6140</v>
      </c>
      <c r="D111" s="248" t="s">
        <v>677</v>
      </c>
      <c r="E111" s="248">
        <v>3</v>
      </c>
      <c r="F111" s="1370">
        <f>IFERROR(SUM(F109:F110), 0)</f>
        <v>0</v>
      </c>
      <c r="G111" s="1370">
        <f>IFERROR(SUM(G109:G110), 0)</f>
        <v>0</v>
      </c>
      <c r="H111" s="1370">
        <f t="shared" ref="H111:I111" si="115">IFERROR(SUM(H109:H110), 0)</f>
        <v>0</v>
      </c>
      <c r="I111" s="1370">
        <f t="shared" si="115"/>
        <v>0</v>
      </c>
      <c r="J111" s="1370">
        <f>IFERROR(SUM(J109:J110), 0)</f>
        <v>0</v>
      </c>
      <c r="K111" s="1959">
        <f t="shared" si="75"/>
        <v>0</v>
      </c>
      <c r="L111" s="1944">
        <f t="shared" ref="L111:M111" si="116">IFERROR(SUM(L109:L110), 0)</f>
        <v>0</v>
      </c>
      <c r="M111" s="1944">
        <f t="shared" si="116"/>
        <v>0</v>
      </c>
      <c r="N111" s="1944">
        <f t="shared" si="78"/>
        <v>0</v>
      </c>
      <c r="O111" s="1944">
        <f t="shared" si="72"/>
        <v>0</v>
      </c>
      <c r="P111" s="1428"/>
      <c r="Q111" s="1433"/>
      <c r="R111" s="1433"/>
      <c r="S111" s="1433"/>
      <c r="T111" s="1433"/>
      <c r="U111" s="1428"/>
      <c r="V111" s="1744"/>
      <c r="W111" s="1744"/>
      <c r="X111" s="1946"/>
      <c r="Y111" s="171"/>
      <c r="Z111" s="956" t="s">
        <v>9225</v>
      </c>
      <c r="AA111" s="171"/>
      <c r="AB111" s="253"/>
      <c r="AC111" s="171"/>
      <c r="AD111" s="304"/>
      <c r="AE111" s="246" t="str">
        <f t="shared" si="73"/>
        <v>Please complete all cells in row</v>
      </c>
      <c r="AF111" s="726"/>
      <c r="AG111" s="232"/>
      <c r="AH111" s="232"/>
      <c r="AI111" s="232"/>
      <c r="AJ111" s="232"/>
      <c r="AK111" s="232"/>
      <c r="AL111" s="232"/>
      <c r="AM111" s="232"/>
      <c r="AN111" s="232"/>
      <c r="AO111" s="232"/>
      <c r="AP111" s="232"/>
      <c r="AQ111" s="232"/>
      <c r="AR111" s="232"/>
      <c r="AS111" s="247">
        <f t="shared" ref="AS111:AU111" si="117" xml:space="preserve"> IF( ISNUMBER(V111), 0, 1 )</f>
        <v>1</v>
      </c>
      <c r="AT111" s="247">
        <f t="shared" si="117"/>
        <v>1</v>
      </c>
      <c r="AU111" s="247">
        <f t="shared" si="117"/>
        <v>1</v>
      </c>
      <c r="AV111" s="322"/>
      <c r="AX111" s="952" t="s">
        <v>7400</v>
      </c>
      <c r="AY111" s="313" t="s">
        <v>6140</v>
      </c>
      <c r="AZ111" s="1370" t="s">
        <v>9226</v>
      </c>
      <c r="BA111" s="1370" t="s">
        <v>9227</v>
      </c>
      <c r="BB111" s="1370" t="s">
        <v>9228</v>
      </c>
      <c r="BC111" s="1370" t="s">
        <v>9229</v>
      </c>
      <c r="BD111" s="1370" t="s">
        <v>9230</v>
      </c>
      <c r="BE111" s="1370" t="s">
        <v>9231</v>
      </c>
      <c r="BF111" s="1944" t="s">
        <v>9232</v>
      </c>
      <c r="BG111" s="1944" t="s">
        <v>9233</v>
      </c>
      <c r="BH111" s="1944" t="s">
        <v>9234</v>
      </c>
      <c r="BI111" s="1944" t="s">
        <v>9235</v>
      </c>
      <c r="BJ111" s="1428"/>
      <c r="BK111" s="1433"/>
      <c r="BL111" s="1433"/>
      <c r="BM111" s="1433"/>
      <c r="BN111" s="1433"/>
      <c r="BO111" s="1428"/>
      <c r="BP111" s="1744" t="s">
        <v>9236</v>
      </c>
      <c r="BQ111" s="1744" t="s">
        <v>9237</v>
      </c>
      <c r="BR111" s="1946" t="s">
        <v>9238</v>
      </c>
    </row>
    <row r="112" spans="1:70" ht="15.75" customHeight="1">
      <c r="A112" s="171"/>
      <c r="B112" s="952" t="s">
        <v>7473</v>
      </c>
      <c r="C112" s="313" t="s">
        <v>6110</v>
      </c>
      <c r="D112" s="248" t="s">
        <v>677</v>
      </c>
      <c r="E112" s="248">
        <v>3</v>
      </c>
      <c r="F112" s="624"/>
      <c r="G112" s="624"/>
      <c r="H112" s="624"/>
      <c r="I112" s="624"/>
      <c r="J112" s="624"/>
      <c r="K112" s="1959">
        <f t="shared" si="75"/>
        <v>0</v>
      </c>
      <c r="L112" s="624"/>
      <c r="M112" s="624"/>
      <c r="N112" s="1944">
        <f t="shared" si="78"/>
        <v>0</v>
      </c>
      <c r="O112" s="1944">
        <f t="shared" si="72"/>
        <v>0</v>
      </c>
      <c r="P112" s="1428"/>
      <c r="Q112" s="1433"/>
      <c r="R112" s="1433"/>
      <c r="S112" s="1433"/>
      <c r="T112" s="1433"/>
      <c r="U112" s="1428"/>
      <c r="V112" s="1430"/>
      <c r="W112" s="1430"/>
      <c r="X112" s="1444"/>
      <c r="Y112" s="171"/>
      <c r="Z112" s="956" t="s">
        <v>9239</v>
      </c>
      <c r="AA112" s="171"/>
      <c r="AB112" s="253"/>
      <c r="AC112" s="171"/>
      <c r="AD112" s="304"/>
      <c r="AE112" s="246" t="str">
        <f t="shared" si="73"/>
        <v>Please complete all cells in row</v>
      </c>
      <c r="AF112" s="322"/>
      <c r="AG112" s="247">
        <f t="shared" ref="AG112:AJ113" si="118" xml:space="preserve"> IF( ISNUMBER(F112), 0, 1 )</f>
        <v>1</v>
      </c>
      <c r="AH112" s="247">
        <f t="shared" si="118"/>
        <v>1</v>
      </c>
      <c r="AI112" s="247">
        <f t="shared" si="118"/>
        <v>1</v>
      </c>
      <c r="AJ112" s="247">
        <f t="shared" si="118"/>
        <v>1</v>
      </c>
      <c r="AK112" s="247">
        <f xml:space="preserve"> IF( ISNUMBER(M112), 0, 1 )</f>
        <v>1</v>
      </c>
      <c r="AL112" s="232"/>
      <c r="AM112" s="232"/>
      <c r="AN112" s="232"/>
      <c r="AO112" s="232"/>
      <c r="AP112" s="232"/>
      <c r="AQ112" s="232"/>
      <c r="AR112" s="232"/>
      <c r="AS112" s="232"/>
      <c r="AT112" s="232"/>
      <c r="AU112" s="232"/>
      <c r="AV112" s="322"/>
      <c r="AX112" s="952" t="s">
        <v>7473</v>
      </c>
      <c r="AY112" s="313" t="s">
        <v>6110</v>
      </c>
      <c r="AZ112" s="624" t="s">
        <v>9240</v>
      </c>
      <c r="BA112" s="624" t="s">
        <v>9241</v>
      </c>
      <c r="BB112" s="624" t="s">
        <v>9242</v>
      </c>
      <c r="BC112" s="624" t="s">
        <v>9243</v>
      </c>
      <c r="BD112" s="624" t="s">
        <v>9244</v>
      </c>
      <c r="BE112" s="1370" t="s">
        <v>9245</v>
      </c>
      <c r="BF112" s="624" t="s">
        <v>9246</v>
      </c>
      <c r="BG112" s="624" t="s">
        <v>9247</v>
      </c>
      <c r="BH112" s="1944" t="s">
        <v>9248</v>
      </c>
      <c r="BI112" s="1944" t="s">
        <v>9249</v>
      </c>
      <c r="BJ112" s="1428"/>
      <c r="BK112" s="1433"/>
      <c r="BL112" s="1433"/>
      <c r="BM112" s="1433"/>
      <c r="BN112" s="1433"/>
      <c r="BO112" s="1428"/>
      <c r="BP112" s="1430"/>
      <c r="BQ112" s="1430"/>
      <c r="BR112" s="1444"/>
    </row>
    <row r="113" spans="1:70" ht="15.75" customHeight="1">
      <c r="A113" s="171"/>
      <c r="B113" s="952" t="s">
        <v>7473</v>
      </c>
      <c r="C113" s="313" t="s">
        <v>6125</v>
      </c>
      <c r="D113" s="248" t="s">
        <v>677</v>
      </c>
      <c r="E113" s="248">
        <v>3</v>
      </c>
      <c r="F113" s="624"/>
      <c r="G113" s="624"/>
      <c r="H113" s="624"/>
      <c r="I113" s="624"/>
      <c r="J113" s="624"/>
      <c r="K113" s="1959">
        <f t="shared" si="75"/>
        <v>0</v>
      </c>
      <c r="L113" s="624"/>
      <c r="M113" s="624"/>
      <c r="N113" s="1944">
        <f t="shared" si="78"/>
        <v>0</v>
      </c>
      <c r="O113" s="1944">
        <f t="shared" si="72"/>
        <v>0</v>
      </c>
      <c r="P113" s="1428"/>
      <c r="Q113" s="1433"/>
      <c r="R113" s="1433"/>
      <c r="S113" s="1433"/>
      <c r="T113" s="1433"/>
      <c r="U113" s="1428"/>
      <c r="V113" s="1430"/>
      <c r="W113" s="1430"/>
      <c r="X113" s="1444"/>
      <c r="Y113" s="171"/>
      <c r="Z113" s="956" t="s">
        <v>9250</v>
      </c>
      <c r="AA113" s="171"/>
      <c r="AB113" s="253"/>
      <c r="AC113" s="171"/>
      <c r="AD113" s="304"/>
      <c r="AE113" s="246" t="str">
        <f t="shared" si="73"/>
        <v>Please complete all cells in row</v>
      </c>
      <c r="AF113" s="322"/>
      <c r="AG113" s="247">
        <f t="shared" si="118"/>
        <v>1</v>
      </c>
      <c r="AH113" s="247">
        <f t="shared" si="118"/>
        <v>1</v>
      </c>
      <c r="AI113" s="247">
        <f t="shared" si="118"/>
        <v>1</v>
      </c>
      <c r="AJ113" s="247">
        <f t="shared" si="118"/>
        <v>1</v>
      </c>
      <c r="AK113" s="247">
        <f xml:space="preserve"> IF( ISNUMBER(M113), 0, 1 )</f>
        <v>1</v>
      </c>
      <c r="AL113" s="232"/>
      <c r="AM113" s="232"/>
      <c r="AN113" s="232"/>
      <c r="AO113" s="232"/>
      <c r="AP113" s="232"/>
      <c r="AQ113" s="232"/>
      <c r="AR113" s="232"/>
      <c r="AS113" s="232"/>
      <c r="AT113" s="232"/>
      <c r="AU113" s="232"/>
      <c r="AV113" s="322"/>
      <c r="AX113" s="952" t="s">
        <v>7473</v>
      </c>
      <c r="AY113" s="313" t="s">
        <v>6125</v>
      </c>
      <c r="AZ113" s="624" t="s">
        <v>9251</v>
      </c>
      <c r="BA113" s="624" t="s">
        <v>9252</v>
      </c>
      <c r="BB113" s="624" t="s">
        <v>9253</v>
      </c>
      <c r="BC113" s="624" t="s">
        <v>9254</v>
      </c>
      <c r="BD113" s="624" t="s">
        <v>9255</v>
      </c>
      <c r="BE113" s="1370" t="s">
        <v>9256</v>
      </c>
      <c r="BF113" s="624" t="s">
        <v>9257</v>
      </c>
      <c r="BG113" s="624" t="s">
        <v>9258</v>
      </c>
      <c r="BH113" s="1944" t="s">
        <v>9259</v>
      </c>
      <c r="BI113" s="1944" t="s">
        <v>9260</v>
      </c>
      <c r="BJ113" s="1428"/>
      <c r="BK113" s="1433"/>
      <c r="BL113" s="1433"/>
      <c r="BM113" s="1433"/>
      <c r="BN113" s="1433"/>
      <c r="BO113" s="1428"/>
      <c r="BP113" s="1430"/>
      <c r="BQ113" s="1430"/>
      <c r="BR113" s="1444"/>
    </row>
    <row r="114" spans="1:70" ht="15.75" customHeight="1">
      <c r="A114" s="171"/>
      <c r="B114" s="952" t="s">
        <v>7473</v>
      </c>
      <c r="C114" s="313" t="s">
        <v>6140</v>
      </c>
      <c r="D114" s="248" t="s">
        <v>677</v>
      </c>
      <c r="E114" s="248">
        <v>3</v>
      </c>
      <c r="F114" s="1370">
        <f>IFERROR(SUM(F112:F113), 0)</f>
        <v>0</v>
      </c>
      <c r="G114" s="1370">
        <f t="shared" ref="G114:M114" si="119">IFERROR(SUM(G112:G113), 0)</f>
        <v>0</v>
      </c>
      <c r="H114" s="1370">
        <f t="shared" si="119"/>
        <v>0</v>
      </c>
      <c r="I114" s="1370">
        <f>IFERROR(SUM(I112:I113), 0)</f>
        <v>0</v>
      </c>
      <c r="J114" s="1370">
        <f>IFERROR(SUM(J112:J113), 0)</f>
        <v>0</v>
      </c>
      <c r="K114" s="1959">
        <f t="shared" si="75"/>
        <v>0</v>
      </c>
      <c r="L114" s="1944">
        <f t="shared" si="119"/>
        <v>0</v>
      </c>
      <c r="M114" s="1944">
        <f t="shared" si="119"/>
        <v>0</v>
      </c>
      <c r="N114" s="1944">
        <f t="shared" si="78"/>
        <v>0</v>
      </c>
      <c r="O114" s="1944">
        <f t="shared" si="72"/>
        <v>0</v>
      </c>
      <c r="P114" s="1428"/>
      <c r="Q114" s="1433"/>
      <c r="R114" s="1433"/>
      <c r="S114" s="1433"/>
      <c r="T114" s="1433"/>
      <c r="U114" s="1428"/>
      <c r="V114" s="1744"/>
      <c r="W114" s="1744"/>
      <c r="X114" s="1946"/>
      <c r="Y114" s="171"/>
      <c r="Z114" s="956" t="s">
        <v>9261</v>
      </c>
      <c r="AA114" s="171"/>
      <c r="AB114" s="253"/>
      <c r="AC114" s="171"/>
      <c r="AD114" s="304"/>
      <c r="AE114" s="246" t="str">
        <f t="shared" si="73"/>
        <v>Please complete all cells in row</v>
      </c>
      <c r="AF114" s="726"/>
      <c r="AG114" s="232"/>
      <c r="AH114" s="232"/>
      <c r="AI114" s="232"/>
      <c r="AJ114" s="232"/>
      <c r="AK114" s="232"/>
      <c r="AL114" s="232"/>
      <c r="AM114" s="232"/>
      <c r="AN114" s="232"/>
      <c r="AO114" s="232"/>
      <c r="AP114" s="232"/>
      <c r="AQ114" s="232"/>
      <c r="AR114" s="232"/>
      <c r="AS114" s="247">
        <f t="shared" ref="AS114:AU124" si="120" xml:space="preserve"> IF( ISNUMBER(V114), 0, 1 )</f>
        <v>1</v>
      </c>
      <c r="AT114" s="247">
        <f t="shared" si="120"/>
        <v>1</v>
      </c>
      <c r="AU114" s="247">
        <f t="shared" si="120"/>
        <v>1</v>
      </c>
      <c r="AV114" s="322"/>
      <c r="AX114" s="952" t="s">
        <v>7473</v>
      </c>
      <c r="AY114" s="313" t="s">
        <v>6140</v>
      </c>
      <c r="AZ114" s="1370" t="s">
        <v>9262</v>
      </c>
      <c r="BA114" s="1370" t="s">
        <v>9263</v>
      </c>
      <c r="BB114" s="1370" t="s">
        <v>9264</v>
      </c>
      <c r="BC114" s="1370" t="s">
        <v>9265</v>
      </c>
      <c r="BD114" s="1370" t="s">
        <v>9266</v>
      </c>
      <c r="BE114" s="1370" t="s">
        <v>9267</v>
      </c>
      <c r="BF114" s="1944" t="s">
        <v>9268</v>
      </c>
      <c r="BG114" s="1944" t="s">
        <v>9269</v>
      </c>
      <c r="BH114" s="1944" t="s">
        <v>9270</v>
      </c>
      <c r="BI114" s="1944" t="s">
        <v>9271</v>
      </c>
      <c r="BJ114" s="1428"/>
      <c r="BK114" s="1433"/>
      <c r="BL114" s="1433"/>
      <c r="BM114" s="1433"/>
      <c r="BN114" s="1433"/>
      <c r="BO114" s="1428"/>
      <c r="BP114" s="1744" t="s">
        <v>9272</v>
      </c>
      <c r="BQ114" s="1744" t="s">
        <v>9273</v>
      </c>
      <c r="BR114" s="1946" t="s">
        <v>9274</v>
      </c>
    </row>
    <row r="115" spans="1:70" ht="15.75" customHeight="1">
      <c r="A115" s="171"/>
      <c r="B115" s="983" t="s">
        <v>7546</v>
      </c>
      <c r="C115" s="313" t="s">
        <v>6110</v>
      </c>
      <c r="D115" s="248" t="s">
        <v>677</v>
      </c>
      <c r="E115" s="248">
        <v>3</v>
      </c>
      <c r="F115" s="624"/>
      <c r="G115" s="624"/>
      <c r="H115" s="624"/>
      <c r="I115" s="624"/>
      <c r="J115" s="624"/>
      <c r="K115" s="1959">
        <f t="shared" si="75"/>
        <v>0</v>
      </c>
      <c r="L115" s="624"/>
      <c r="M115" s="624"/>
      <c r="N115" s="1944">
        <f t="shared" si="78"/>
        <v>0</v>
      </c>
      <c r="O115" s="1944">
        <f t="shared" si="72"/>
        <v>0</v>
      </c>
      <c r="P115" s="1428"/>
      <c r="Q115" s="1433"/>
      <c r="R115" s="1433"/>
      <c r="S115" s="1433"/>
      <c r="T115" s="1433"/>
      <c r="U115" s="1428"/>
      <c r="V115" s="1744"/>
      <c r="W115" s="1744"/>
      <c r="X115" s="1946"/>
      <c r="Y115" s="171"/>
      <c r="Z115" s="956" t="s">
        <v>9275</v>
      </c>
      <c r="AA115" s="171"/>
      <c r="AB115" s="253"/>
      <c r="AC115" s="171"/>
      <c r="AD115" s="304"/>
      <c r="AE115" s="246"/>
      <c r="AF115" s="322"/>
      <c r="AG115" s="247">
        <f t="shared" ref="AG115:AJ124" si="121" xml:space="preserve"> IF( ISNUMBER(F115), 0, 1 )</f>
        <v>1</v>
      </c>
      <c r="AH115" s="247">
        <f t="shared" si="121"/>
        <v>1</v>
      </c>
      <c r="AI115" s="247">
        <f t="shared" si="121"/>
        <v>1</v>
      </c>
      <c r="AJ115" s="247">
        <f t="shared" si="121"/>
        <v>1</v>
      </c>
      <c r="AK115" s="247">
        <f t="shared" ref="AK115:AK124" si="122" xml:space="preserve"> IF( ISNUMBER(M115), 0, 1 )</f>
        <v>1</v>
      </c>
      <c r="AL115" s="232"/>
      <c r="AM115" s="232"/>
      <c r="AN115" s="232"/>
      <c r="AO115" s="232"/>
      <c r="AP115" s="232"/>
      <c r="AQ115" s="232"/>
      <c r="AR115" s="232"/>
      <c r="AS115" s="247">
        <f t="shared" si="120"/>
        <v>1</v>
      </c>
      <c r="AT115" s="247">
        <f t="shared" si="120"/>
        <v>1</v>
      </c>
      <c r="AU115" s="247">
        <f t="shared" si="120"/>
        <v>1</v>
      </c>
      <c r="AV115" s="322"/>
      <c r="AX115" s="983" t="s">
        <v>7546</v>
      </c>
      <c r="AY115" s="313" t="s">
        <v>6110</v>
      </c>
      <c r="AZ115" s="624" t="s">
        <v>9276</v>
      </c>
      <c r="BA115" s="624" t="s">
        <v>9277</v>
      </c>
      <c r="BB115" s="624" t="s">
        <v>9278</v>
      </c>
      <c r="BC115" s="624" t="s">
        <v>9279</v>
      </c>
      <c r="BD115" s="624" t="s">
        <v>9280</v>
      </c>
      <c r="BE115" s="1370" t="s">
        <v>9281</v>
      </c>
      <c r="BF115" s="624" t="s">
        <v>9282</v>
      </c>
      <c r="BG115" s="624" t="s">
        <v>9283</v>
      </c>
      <c r="BH115" s="1944" t="s">
        <v>9284</v>
      </c>
      <c r="BI115" s="1944" t="s">
        <v>9285</v>
      </c>
      <c r="BJ115" s="1428"/>
      <c r="BK115" s="1433"/>
      <c r="BL115" s="1433"/>
      <c r="BM115" s="1433"/>
      <c r="BN115" s="1433"/>
      <c r="BO115" s="1428"/>
      <c r="BP115" s="1744" t="s">
        <v>9286</v>
      </c>
      <c r="BQ115" s="1744" t="s">
        <v>9287</v>
      </c>
      <c r="BR115" s="1946" t="s">
        <v>9288</v>
      </c>
    </row>
    <row r="116" spans="1:70" ht="15.75" customHeight="1">
      <c r="A116" s="171"/>
      <c r="B116" s="983" t="s">
        <v>7546</v>
      </c>
      <c r="C116" s="313" t="s">
        <v>6125</v>
      </c>
      <c r="D116" s="248" t="s">
        <v>677</v>
      </c>
      <c r="E116" s="248">
        <v>3</v>
      </c>
      <c r="F116" s="624"/>
      <c r="G116" s="624"/>
      <c r="H116" s="624"/>
      <c r="I116" s="624"/>
      <c r="J116" s="624"/>
      <c r="K116" s="1959">
        <f t="shared" si="75"/>
        <v>0</v>
      </c>
      <c r="L116" s="624"/>
      <c r="M116" s="624"/>
      <c r="N116" s="1944">
        <f t="shared" si="78"/>
        <v>0</v>
      </c>
      <c r="O116" s="1944">
        <f t="shared" si="72"/>
        <v>0</v>
      </c>
      <c r="P116" s="1428"/>
      <c r="Q116" s="1433"/>
      <c r="R116" s="1433"/>
      <c r="S116" s="1433"/>
      <c r="T116" s="1433"/>
      <c r="U116" s="1428"/>
      <c r="V116" s="1744"/>
      <c r="W116" s="1744"/>
      <c r="X116" s="1946"/>
      <c r="Y116" s="171"/>
      <c r="Z116" s="956" t="s">
        <v>9289</v>
      </c>
      <c r="AA116" s="171"/>
      <c r="AB116" s="253"/>
      <c r="AC116" s="171"/>
      <c r="AD116" s="304"/>
      <c r="AE116" s="246"/>
      <c r="AF116" s="322"/>
      <c r="AG116" s="247">
        <f t="shared" si="121"/>
        <v>1</v>
      </c>
      <c r="AH116" s="247">
        <f t="shared" si="121"/>
        <v>1</v>
      </c>
      <c r="AI116" s="247">
        <f t="shared" si="121"/>
        <v>1</v>
      </c>
      <c r="AJ116" s="247">
        <f t="shared" si="121"/>
        <v>1</v>
      </c>
      <c r="AK116" s="247">
        <f t="shared" si="122"/>
        <v>1</v>
      </c>
      <c r="AL116" s="232"/>
      <c r="AM116" s="232"/>
      <c r="AN116" s="232"/>
      <c r="AO116" s="232"/>
      <c r="AP116" s="232"/>
      <c r="AQ116" s="232"/>
      <c r="AR116" s="232"/>
      <c r="AS116" s="247">
        <f t="shared" si="120"/>
        <v>1</v>
      </c>
      <c r="AT116" s="247">
        <f t="shared" si="120"/>
        <v>1</v>
      </c>
      <c r="AU116" s="247">
        <f t="shared" si="120"/>
        <v>1</v>
      </c>
      <c r="AV116" s="322"/>
      <c r="AX116" s="983" t="s">
        <v>7546</v>
      </c>
      <c r="AY116" s="313" t="s">
        <v>6125</v>
      </c>
      <c r="AZ116" s="624" t="s">
        <v>9290</v>
      </c>
      <c r="BA116" s="624" t="s">
        <v>9291</v>
      </c>
      <c r="BB116" s="624" t="s">
        <v>9292</v>
      </c>
      <c r="BC116" s="624" t="s">
        <v>9293</v>
      </c>
      <c r="BD116" s="624" t="s">
        <v>9294</v>
      </c>
      <c r="BE116" s="1370" t="s">
        <v>9295</v>
      </c>
      <c r="BF116" s="624" t="s">
        <v>9296</v>
      </c>
      <c r="BG116" s="624" t="s">
        <v>9297</v>
      </c>
      <c r="BH116" s="1944" t="s">
        <v>9298</v>
      </c>
      <c r="BI116" s="1944" t="s">
        <v>9299</v>
      </c>
      <c r="BJ116" s="1428"/>
      <c r="BK116" s="1433"/>
      <c r="BL116" s="1433"/>
      <c r="BM116" s="1433"/>
      <c r="BN116" s="1433"/>
      <c r="BO116" s="1428"/>
      <c r="BP116" s="1744" t="s">
        <v>9300</v>
      </c>
      <c r="BQ116" s="1744" t="s">
        <v>9301</v>
      </c>
      <c r="BR116" s="1946" t="s">
        <v>9302</v>
      </c>
    </row>
    <row r="117" spans="1:70" ht="15.75" customHeight="1">
      <c r="A117" s="171"/>
      <c r="B117" s="983" t="s">
        <v>7581</v>
      </c>
      <c r="C117" s="313" t="s">
        <v>6110</v>
      </c>
      <c r="D117" s="248" t="s">
        <v>677</v>
      </c>
      <c r="E117" s="248">
        <v>3</v>
      </c>
      <c r="F117" s="624"/>
      <c r="G117" s="624"/>
      <c r="H117" s="624"/>
      <c r="I117" s="624"/>
      <c r="J117" s="624"/>
      <c r="K117" s="1959">
        <f t="shared" si="75"/>
        <v>0</v>
      </c>
      <c r="L117" s="624"/>
      <c r="M117" s="624"/>
      <c r="N117" s="1944">
        <f t="shared" si="78"/>
        <v>0</v>
      </c>
      <c r="O117" s="1944">
        <f t="shared" si="72"/>
        <v>0</v>
      </c>
      <c r="P117" s="1428"/>
      <c r="Q117" s="1428"/>
      <c r="R117" s="1428"/>
      <c r="S117" s="1428"/>
      <c r="T117" s="1428"/>
      <c r="U117" s="1428"/>
      <c r="V117" s="1744"/>
      <c r="W117" s="1744"/>
      <c r="X117" s="1946"/>
      <c r="Y117" s="171"/>
      <c r="Z117" s="956" t="s">
        <v>9303</v>
      </c>
      <c r="AA117" s="171"/>
      <c r="AB117" s="253"/>
      <c r="AC117" s="171"/>
      <c r="AD117" s="304"/>
      <c r="AE117" s="246"/>
      <c r="AF117" s="322"/>
      <c r="AG117" s="247">
        <f t="shared" si="121"/>
        <v>1</v>
      </c>
      <c r="AH117" s="247">
        <f t="shared" si="121"/>
        <v>1</v>
      </c>
      <c r="AI117" s="247">
        <f t="shared" si="121"/>
        <v>1</v>
      </c>
      <c r="AJ117" s="247">
        <f t="shared" si="121"/>
        <v>1</v>
      </c>
      <c r="AK117" s="247">
        <f t="shared" si="122"/>
        <v>1</v>
      </c>
      <c r="AL117" s="232"/>
      <c r="AM117" s="232"/>
      <c r="AN117" s="232"/>
      <c r="AO117" s="232"/>
      <c r="AP117" s="232"/>
      <c r="AQ117" s="232"/>
      <c r="AR117" s="232"/>
      <c r="AS117" s="247">
        <f t="shared" si="120"/>
        <v>1</v>
      </c>
      <c r="AT117" s="247">
        <f t="shared" si="120"/>
        <v>1</v>
      </c>
      <c r="AU117" s="247">
        <f t="shared" si="120"/>
        <v>1</v>
      </c>
      <c r="AV117" s="322"/>
      <c r="AX117" s="983" t="s">
        <v>7581</v>
      </c>
      <c r="AY117" s="313" t="s">
        <v>6110</v>
      </c>
      <c r="AZ117" s="624" t="s">
        <v>9304</v>
      </c>
      <c r="BA117" s="624" t="s">
        <v>9305</v>
      </c>
      <c r="BB117" s="624" t="s">
        <v>9306</v>
      </c>
      <c r="BC117" s="624" t="s">
        <v>9307</v>
      </c>
      <c r="BD117" s="624" t="s">
        <v>9308</v>
      </c>
      <c r="BE117" s="1370" t="s">
        <v>9309</v>
      </c>
      <c r="BF117" s="624" t="s">
        <v>9310</v>
      </c>
      <c r="BG117" s="624" t="s">
        <v>9311</v>
      </c>
      <c r="BH117" s="1944" t="s">
        <v>9312</v>
      </c>
      <c r="BI117" s="1944" t="s">
        <v>9313</v>
      </c>
      <c r="BJ117" s="1428"/>
      <c r="BK117" s="1428"/>
      <c r="BL117" s="1428"/>
      <c r="BM117" s="1428"/>
      <c r="BN117" s="1428"/>
      <c r="BO117" s="1428"/>
      <c r="BP117" s="1744" t="s">
        <v>9314</v>
      </c>
      <c r="BQ117" s="1744" t="s">
        <v>9315</v>
      </c>
      <c r="BR117" s="1946" t="s">
        <v>9316</v>
      </c>
    </row>
    <row r="118" spans="1:70" ht="15.75" customHeight="1">
      <c r="A118" s="171"/>
      <c r="B118" s="983" t="s">
        <v>7581</v>
      </c>
      <c r="C118" s="313" t="s">
        <v>6125</v>
      </c>
      <c r="D118" s="248" t="s">
        <v>677</v>
      </c>
      <c r="E118" s="248">
        <v>3</v>
      </c>
      <c r="F118" s="624"/>
      <c r="G118" s="624"/>
      <c r="H118" s="624"/>
      <c r="I118" s="624"/>
      <c r="J118" s="624"/>
      <c r="K118" s="1959">
        <f t="shared" si="75"/>
        <v>0</v>
      </c>
      <c r="L118" s="624"/>
      <c r="M118" s="624"/>
      <c r="N118" s="1944">
        <f t="shared" si="78"/>
        <v>0</v>
      </c>
      <c r="O118" s="1944">
        <f t="shared" si="72"/>
        <v>0</v>
      </c>
      <c r="P118" s="1428"/>
      <c r="Q118" s="1428"/>
      <c r="R118" s="1428"/>
      <c r="S118" s="1428"/>
      <c r="T118" s="1428"/>
      <c r="U118" s="1428"/>
      <c r="V118" s="1744"/>
      <c r="W118" s="1744"/>
      <c r="X118" s="1946"/>
      <c r="Y118" s="171"/>
      <c r="Z118" s="956" t="s">
        <v>9317</v>
      </c>
      <c r="AA118" s="171"/>
      <c r="AB118" s="253"/>
      <c r="AC118" s="171"/>
      <c r="AD118" s="304"/>
      <c r="AE118" s="246"/>
      <c r="AF118" s="322"/>
      <c r="AG118" s="247">
        <f t="shared" si="121"/>
        <v>1</v>
      </c>
      <c r="AH118" s="247">
        <f t="shared" si="121"/>
        <v>1</v>
      </c>
      <c r="AI118" s="247">
        <f t="shared" si="121"/>
        <v>1</v>
      </c>
      <c r="AJ118" s="247">
        <f t="shared" si="121"/>
        <v>1</v>
      </c>
      <c r="AK118" s="247">
        <f t="shared" si="122"/>
        <v>1</v>
      </c>
      <c r="AL118" s="232"/>
      <c r="AM118" s="232"/>
      <c r="AN118" s="232"/>
      <c r="AO118" s="232"/>
      <c r="AP118" s="232"/>
      <c r="AQ118" s="232"/>
      <c r="AR118" s="232"/>
      <c r="AS118" s="247">
        <f t="shared" si="120"/>
        <v>1</v>
      </c>
      <c r="AT118" s="247">
        <f t="shared" si="120"/>
        <v>1</v>
      </c>
      <c r="AU118" s="247">
        <f t="shared" si="120"/>
        <v>1</v>
      </c>
      <c r="AV118" s="322"/>
      <c r="AX118" s="983" t="s">
        <v>7581</v>
      </c>
      <c r="AY118" s="313" t="s">
        <v>6125</v>
      </c>
      <c r="AZ118" s="624" t="s">
        <v>9318</v>
      </c>
      <c r="BA118" s="624" t="s">
        <v>9319</v>
      </c>
      <c r="BB118" s="624" t="s">
        <v>9320</v>
      </c>
      <c r="BC118" s="624" t="s">
        <v>9321</v>
      </c>
      <c r="BD118" s="624" t="s">
        <v>9322</v>
      </c>
      <c r="BE118" s="1370" t="s">
        <v>9323</v>
      </c>
      <c r="BF118" s="624" t="s">
        <v>9324</v>
      </c>
      <c r="BG118" s="624" t="s">
        <v>9325</v>
      </c>
      <c r="BH118" s="1944" t="s">
        <v>9326</v>
      </c>
      <c r="BI118" s="1944" t="s">
        <v>9327</v>
      </c>
      <c r="BJ118" s="1428"/>
      <c r="BK118" s="1428"/>
      <c r="BL118" s="1428"/>
      <c r="BM118" s="1428"/>
      <c r="BN118" s="1428"/>
      <c r="BO118" s="1428"/>
      <c r="BP118" s="1744" t="s">
        <v>9328</v>
      </c>
      <c r="BQ118" s="1744" t="s">
        <v>9329</v>
      </c>
      <c r="BR118" s="1946" t="s">
        <v>9330</v>
      </c>
    </row>
    <row r="119" spans="1:70" ht="15.75" customHeight="1">
      <c r="A119" s="171"/>
      <c r="B119" s="983" t="s">
        <v>7616</v>
      </c>
      <c r="C119" s="313" t="s">
        <v>6110</v>
      </c>
      <c r="D119" s="248" t="s">
        <v>677</v>
      </c>
      <c r="E119" s="248">
        <v>3</v>
      </c>
      <c r="F119" s="624"/>
      <c r="G119" s="624"/>
      <c r="H119" s="624"/>
      <c r="I119" s="624"/>
      <c r="J119" s="624"/>
      <c r="K119" s="1959">
        <f t="shared" si="75"/>
        <v>0</v>
      </c>
      <c r="L119" s="624"/>
      <c r="M119" s="624"/>
      <c r="N119" s="1944">
        <f t="shared" si="78"/>
        <v>0</v>
      </c>
      <c r="O119" s="1944">
        <f t="shared" si="72"/>
        <v>0</v>
      </c>
      <c r="P119" s="1428"/>
      <c r="Q119" s="1428"/>
      <c r="R119" s="1428"/>
      <c r="S119" s="1428"/>
      <c r="T119" s="1428"/>
      <c r="U119" s="1428"/>
      <c r="V119" s="1744"/>
      <c r="W119" s="1744"/>
      <c r="X119" s="1946"/>
      <c r="Y119" s="171"/>
      <c r="Z119" s="956" t="s">
        <v>9331</v>
      </c>
      <c r="AA119" s="171"/>
      <c r="AB119" s="253"/>
      <c r="AC119" s="171"/>
      <c r="AD119" s="304"/>
      <c r="AE119" s="246"/>
      <c r="AF119" s="322"/>
      <c r="AG119" s="247">
        <f t="shared" si="121"/>
        <v>1</v>
      </c>
      <c r="AH119" s="247">
        <f t="shared" si="121"/>
        <v>1</v>
      </c>
      <c r="AI119" s="247">
        <f t="shared" si="121"/>
        <v>1</v>
      </c>
      <c r="AJ119" s="247">
        <f t="shared" si="121"/>
        <v>1</v>
      </c>
      <c r="AK119" s="247">
        <f t="shared" si="122"/>
        <v>1</v>
      </c>
      <c r="AL119" s="232"/>
      <c r="AM119" s="232"/>
      <c r="AN119" s="232"/>
      <c r="AO119" s="232"/>
      <c r="AP119" s="232"/>
      <c r="AQ119" s="232"/>
      <c r="AR119" s="232"/>
      <c r="AS119" s="247">
        <f t="shared" si="120"/>
        <v>1</v>
      </c>
      <c r="AT119" s="247">
        <f t="shared" si="120"/>
        <v>1</v>
      </c>
      <c r="AU119" s="247">
        <f t="shared" si="120"/>
        <v>1</v>
      </c>
      <c r="AV119" s="322"/>
      <c r="AX119" s="983" t="s">
        <v>7616</v>
      </c>
      <c r="AY119" s="313" t="s">
        <v>6110</v>
      </c>
      <c r="AZ119" s="624" t="s">
        <v>9332</v>
      </c>
      <c r="BA119" s="624" t="s">
        <v>9333</v>
      </c>
      <c r="BB119" s="624" t="s">
        <v>9334</v>
      </c>
      <c r="BC119" s="624" t="s">
        <v>9335</v>
      </c>
      <c r="BD119" s="624" t="s">
        <v>9336</v>
      </c>
      <c r="BE119" s="1370" t="s">
        <v>9337</v>
      </c>
      <c r="BF119" s="624" t="s">
        <v>9338</v>
      </c>
      <c r="BG119" s="624" t="s">
        <v>9339</v>
      </c>
      <c r="BH119" s="1944" t="s">
        <v>9340</v>
      </c>
      <c r="BI119" s="1944" t="s">
        <v>9341</v>
      </c>
      <c r="BJ119" s="1428"/>
      <c r="BK119" s="1428"/>
      <c r="BL119" s="1428"/>
      <c r="BM119" s="1428"/>
      <c r="BN119" s="1428"/>
      <c r="BO119" s="1428"/>
      <c r="BP119" s="1744" t="s">
        <v>9342</v>
      </c>
      <c r="BQ119" s="1744" t="s">
        <v>9343</v>
      </c>
      <c r="BR119" s="1946" t="s">
        <v>9344</v>
      </c>
    </row>
    <row r="120" spans="1:70" ht="15.75" customHeight="1">
      <c r="A120" s="171"/>
      <c r="B120" s="983" t="s">
        <v>7616</v>
      </c>
      <c r="C120" s="313" t="s">
        <v>6125</v>
      </c>
      <c r="D120" s="248" t="s">
        <v>677</v>
      </c>
      <c r="E120" s="248">
        <v>3</v>
      </c>
      <c r="F120" s="624"/>
      <c r="G120" s="624"/>
      <c r="H120" s="624"/>
      <c r="I120" s="624"/>
      <c r="J120" s="624"/>
      <c r="K120" s="1959">
        <f t="shared" si="75"/>
        <v>0</v>
      </c>
      <c r="L120" s="624"/>
      <c r="M120" s="624"/>
      <c r="N120" s="1944">
        <f t="shared" si="78"/>
        <v>0</v>
      </c>
      <c r="O120" s="1944">
        <f t="shared" si="72"/>
        <v>0</v>
      </c>
      <c r="P120" s="1428"/>
      <c r="Q120" s="1428"/>
      <c r="R120" s="1428"/>
      <c r="S120" s="1428"/>
      <c r="T120" s="1428"/>
      <c r="U120" s="1428"/>
      <c r="V120" s="1744"/>
      <c r="W120" s="1744"/>
      <c r="X120" s="1946"/>
      <c r="Y120" s="171"/>
      <c r="Z120" s="956" t="s">
        <v>9345</v>
      </c>
      <c r="AA120" s="171"/>
      <c r="AB120" s="253"/>
      <c r="AC120" s="171"/>
      <c r="AD120" s="304"/>
      <c r="AE120" s="246"/>
      <c r="AF120" s="322"/>
      <c r="AG120" s="247">
        <f t="shared" si="121"/>
        <v>1</v>
      </c>
      <c r="AH120" s="247">
        <f t="shared" si="121"/>
        <v>1</v>
      </c>
      <c r="AI120" s="247">
        <f t="shared" si="121"/>
        <v>1</v>
      </c>
      <c r="AJ120" s="247">
        <f t="shared" si="121"/>
        <v>1</v>
      </c>
      <c r="AK120" s="247">
        <f t="shared" si="122"/>
        <v>1</v>
      </c>
      <c r="AL120" s="232"/>
      <c r="AM120" s="232"/>
      <c r="AN120" s="232"/>
      <c r="AO120" s="232"/>
      <c r="AP120" s="232"/>
      <c r="AQ120" s="232"/>
      <c r="AR120" s="232"/>
      <c r="AS120" s="247">
        <f t="shared" si="120"/>
        <v>1</v>
      </c>
      <c r="AT120" s="247">
        <f t="shared" si="120"/>
        <v>1</v>
      </c>
      <c r="AU120" s="247">
        <f t="shared" si="120"/>
        <v>1</v>
      </c>
      <c r="AV120" s="322"/>
      <c r="AX120" s="983" t="s">
        <v>7616</v>
      </c>
      <c r="AY120" s="313" t="s">
        <v>6125</v>
      </c>
      <c r="AZ120" s="624" t="s">
        <v>9346</v>
      </c>
      <c r="BA120" s="624" t="s">
        <v>9347</v>
      </c>
      <c r="BB120" s="624" t="s">
        <v>9348</v>
      </c>
      <c r="BC120" s="624" t="s">
        <v>9349</v>
      </c>
      <c r="BD120" s="624" t="s">
        <v>9350</v>
      </c>
      <c r="BE120" s="1370" t="s">
        <v>9351</v>
      </c>
      <c r="BF120" s="624" t="s">
        <v>9352</v>
      </c>
      <c r="BG120" s="624" t="s">
        <v>9353</v>
      </c>
      <c r="BH120" s="1944" t="s">
        <v>9354</v>
      </c>
      <c r="BI120" s="1944" t="s">
        <v>9355</v>
      </c>
      <c r="BJ120" s="1428"/>
      <c r="BK120" s="1428"/>
      <c r="BL120" s="1428"/>
      <c r="BM120" s="1428"/>
      <c r="BN120" s="1428"/>
      <c r="BO120" s="1428"/>
      <c r="BP120" s="1744" t="s">
        <v>9356</v>
      </c>
      <c r="BQ120" s="1744" t="s">
        <v>9357</v>
      </c>
      <c r="BR120" s="1946" t="s">
        <v>9358</v>
      </c>
    </row>
    <row r="121" spans="1:70" ht="15.75" customHeight="1">
      <c r="A121" s="171"/>
      <c r="B121" s="983" t="s">
        <v>7651</v>
      </c>
      <c r="C121" s="313" t="s">
        <v>6110</v>
      </c>
      <c r="D121" s="248" t="s">
        <v>677</v>
      </c>
      <c r="E121" s="248">
        <v>3</v>
      </c>
      <c r="F121" s="624"/>
      <c r="G121" s="624"/>
      <c r="H121" s="624"/>
      <c r="I121" s="624"/>
      <c r="J121" s="624"/>
      <c r="K121" s="1959">
        <f t="shared" si="75"/>
        <v>0</v>
      </c>
      <c r="L121" s="624"/>
      <c r="M121" s="624"/>
      <c r="N121" s="1944">
        <f t="shared" si="78"/>
        <v>0</v>
      </c>
      <c r="O121" s="1944">
        <f t="shared" si="72"/>
        <v>0</v>
      </c>
      <c r="P121" s="1428"/>
      <c r="Q121" s="1428"/>
      <c r="R121" s="1428"/>
      <c r="S121" s="1428"/>
      <c r="T121" s="1428"/>
      <c r="U121" s="1428"/>
      <c r="V121" s="1744"/>
      <c r="W121" s="1744"/>
      <c r="X121" s="1946"/>
      <c r="Y121" s="171"/>
      <c r="Z121" s="956" t="s">
        <v>9359</v>
      </c>
      <c r="AA121" s="171"/>
      <c r="AB121" s="253"/>
      <c r="AC121" s="171"/>
      <c r="AD121" s="304"/>
      <c r="AE121" s="246"/>
      <c r="AF121" s="322"/>
      <c r="AG121" s="247">
        <f t="shared" si="121"/>
        <v>1</v>
      </c>
      <c r="AH121" s="247">
        <f t="shared" si="121"/>
        <v>1</v>
      </c>
      <c r="AI121" s="247">
        <f t="shared" si="121"/>
        <v>1</v>
      </c>
      <c r="AJ121" s="247">
        <f t="shared" si="121"/>
        <v>1</v>
      </c>
      <c r="AK121" s="247">
        <f t="shared" si="122"/>
        <v>1</v>
      </c>
      <c r="AL121" s="232"/>
      <c r="AM121" s="232"/>
      <c r="AN121" s="232"/>
      <c r="AO121" s="232"/>
      <c r="AP121" s="232"/>
      <c r="AQ121" s="232"/>
      <c r="AR121" s="232"/>
      <c r="AS121" s="247">
        <f t="shared" si="120"/>
        <v>1</v>
      </c>
      <c r="AT121" s="247">
        <f t="shared" si="120"/>
        <v>1</v>
      </c>
      <c r="AU121" s="247">
        <f t="shared" si="120"/>
        <v>1</v>
      </c>
      <c r="AV121" s="322"/>
      <c r="AX121" s="983" t="s">
        <v>7651</v>
      </c>
      <c r="AY121" s="313" t="s">
        <v>6110</v>
      </c>
      <c r="AZ121" s="624" t="s">
        <v>9360</v>
      </c>
      <c r="BA121" s="624" t="s">
        <v>9361</v>
      </c>
      <c r="BB121" s="624" t="s">
        <v>9362</v>
      </c>
      <c r="BC121" s="624" t="s">
        <v>9363</v>
      </c>
      <c r="BD121" s="624" t="s">
        <v>9364</v>
      </c>
      <c r="BE121" s="1370" t="s">
        <v>9365</v>
      </c>
      <c r="BF121" s="624" t="s">
        <v>9366</v>
      </c>
      <c r="BG121" s="624" t="s">
        <v>9367</v>
      </c>
      <c r="BH121" s="1944" t="s">
        <v>9368</v>
      </c>
      <c r="BI121" s="1944" t="s">
        <v>9369</v>
      </c>
      <c r="BJ121" s="1428"/>
      <c r="BK121" s="1428"/>
      <c r="BL121" s="1428"/>
      <c r="BM121" s="1428"/>
      <c r="BN121" s="1428"/>
      <c r="BO121" s="1428"/>
      <c r="BP121" s="1744" t="s">
        <v>9370</v>
      </c>
      <c r="BQ121" s="1744" t="s">
        <v>9371</v>
      </c>
      <c r="BR121" s="1946" t="s">
        <v>9372</v>
      </c>
    </row>
    <row r="122" spans="1:70" ht="15.75" customHeight="1">
      <c r="A122" s="171"/>
      <c r="B122" s="983" t="s">
        <v>7651</v>
      </c>
      <c r="C122" s="313" t="s">
        <v>6125</v>
      </c>
      <c r="D122" s="248" t="s">
        <v>677</v>
      </c>
      <c r="E122" s="248">
        <v>3</v>
      </c>
      <c r="F122" s="624"/>
      <c r="G122" s="624"/>
      <c r="H122" s="624"/>
      <c r="I122" s="624"/>
      <c r="J122" s="624"/>
      <c r="K122" s="1959">
        <f t="shared" si="75"/>
        <v>0</v>
      </c>
      <c r="L122" s="624"/>
      <c r="M122" s="624"/>
      <c r="N122" s="1944">
        <f t="shared" si="78"/>
        <v>0</v>
      </c>
      <c r="O122" s="1944">
        <f t="shared" si="72"/>
        <v>0</v>
      </c>
      <c r="P122" s="1428"/>
      <c r="Q122" s="1428"/>
      <c r="R122" s="1428"/>
      <c r="S122" s="1428"/>
      <c r="T122" s="1428"/>
      <c r="U122" s="1428"/>
      <c r="V122" s="1744"/>
      <c r="W122" s="1744"/>
      <c r="X122" s="1946"/>
      <c r="Y122" s="171"/>
      <c r="Z122" s="956" t="s">
        <v>9373</v>
      </c>
      <c r="AA122" s="171"/>
      <c r="AB122" s="253"/>
      <c r="AC122" s="171"/>
      <c r="AD122" s="304"/>
      <c r="AE122" s="246"/>
      <c r="AF122" s="322"/>
      <c r="AG122" s="247">
        <f t="shared" si="121"/>
        <v>1</v>
      </c>
      <c r="AH122" s="247">
        <f t="shared" si="121"/>
        <v>1</v>
      </c>
      <c r="AI122" s="247">
        <f t="shared" si="121"/>
        <v>1</v>
      </c>
      <c r="AJ122" s="247">
        <f t="shared" si="121"/>
        <v>1</v>
      </c>
      <c r="AK122" s="247">
        <f t="shared" si="122"/>
        <v>1</v>
      </c>
      <c r="AL122" s="232"/>
      <c r="AM122" s="232"/>
      <c r="AN122" s="232"/>
      <c r="AO122" s="232"/>
      <c r="AP122" s="232"/>
      <c r="AQ122" s="232"/>
      <c r="AR122" s="232"/>
      <c r="AS122" s="247">
        <f t="shared" si="120"/>
        <v>1</v>
      </c>
      <c r="AT122" s="247">
        <f t="shared" si="120"/>
        <v>1</v>
      </c>
      <c r="AU122" s="247">
        <f t="shared" si="120"/>
        <v>1</v>
      </c>
      <c r="AV122" s="322"/>
      <c r="AX122" s="983" t="s">
        <v>7651</v>
      </c>
      <c r="AY122" s="313" t="s">
        <v>6125</v>
      </c>
      <c r="AZ122" s="624" t="s">
        <v>9374</v>
      </c>
      <c r="BA122" s="624" t="s">
        <v>9375</v>
      </c>
      <c r="BB122" s="624" t="s">
        <v>9376</v>
      </c>
      <c r="BC122" s="624" t="s">
        <v>9377</v>
      </c>
      <c r="BD122" s="624" t="s">
        <v>9378</v>
      </c>
      <c r="BE122" s="1370" t="s">
        <v>9379</v>
      </c>
      <c r="BF122" s="624" t="s">
        <v>9380</v>
      </c>
      <c r="BG122" s="624" t="s">
        <v>9381</v>
      </c>
      <c r="BH122" s="1944" t="s">
        <v>9382</v>
      </c>
      <c r="BI122" s="1944" t="s">
        <v>9383</v>
      </c>
      <c r="BJ122" s="1428"/>
      <c r="BK122" s="1428"/>
      <c r="BL122" s="1428"/>
      <c r="BM122" s="1428"/>
      <c r="BN122" s="1428"/>
      <c r="BO122" s="1428"/>
      <c r="BP122" s="1744" t="s">
        <v>9384</v>
      </c>
      <c r="BQ122" s="1744" t="s">
        <v>9385</v>
      </c>
      <c r="BR122" s="1946" t="s">
        <v>9386</v>
      </c>
    </row>
    <row r="123" spans="1:70" ht="15.75" customHeight="1">
      <c r="A123" s="171"/>
      <c r="B123" s="983" t="s">
        <v>7686</v>
      </c>
      <c r="C123" s="313" t="s">
        <v>6110</v>
      </c>
      <c r="D123" s="248" t="s">
        <v>677</v>
      </c>
      <c r="E123" s="248">
        <v>3</v>
      </c>
      <c r="F123" s="624"/>
      <c r="G123" s="624"/>
      <c r="H123" s="624"/>
      <c r="I123" s="624"/>
      <c r="J123" s="624"/>
      <c r="K123" s="1959">
        <f t="shared" si="75"/>
        <v>0</v>
      </c>
      <c r="L123" s="624"/>
      <c r="M123" s="624"/>
      <c r="N123" s="1944">
        <f t="shared" si="78"/>
        <v>0</v>
      </c>
      <c r="O123" s="1944">
        <f t="shared" si="72"/>
        <v>0</v>
      </c>
      <c r="P123" s="1428"/>
      <c r="Q123" s="1428"/>
      <c r="R123" s="1428"/>
      <c r="S123" s="1428"/>
      <c r="T123" s="1428"/>
      <c r="U123" s="1428"/>
      <c r="V123" s="1744"/>
      <c r="W123" s="1744"/>
      <c r="X123" s="1946"/>
      <c r="Y123" s="171"/>
      <c r="Z123" s="956" t="s">
        <v>9387</v>
      </c>
      <c r="AA123" s="171"/>
      <c r="AB123" s="253"/>
      <c r="AC123" s="171"/>
      <c r="AD123" s="304"/>
      <c r="AE123" s="246"/>
      <c r="AF123" s="322"/>
      <c r="AG123" s="247">
        <f t="shared" si="121"/>
        <v>1</v>
      </c>
      <c r="AH123" s="247">
        <f t="shared" si="121"/>
        <v>1</v>
      </c>
      <c r="AI123" s="247">
        <f t="shared" si="121"/>
        <v>1</v>
      </c>
      <c r="AJ123" s="247">
        <f t="shared" si="121"/>
        <v>1</v>
      </c>
      <c r="AK123" s="247">
        <f t="shared" si="122"/>
        <v>1</v>
      </c>
      <c r="AL123" s="232"/>
      <c r="AM123" s="232"/>
      <c r="AN123" s="232"/>
      <c r="AO123" s="232"/>
      <c r="AP123" s="232"/>
      <c r="AQ123" s="232"/>
      <c r="AR123" s="232"/>
      <c r="AS123" s="247">
        <f t="shared" si="120"/>
        <v>1</v>
      </c>
      <c r="AT123" s="247">
        <f t="shared" si="120"/>
        <v>1</v>
      </c>
      <c r="AU123" s="247">
        <f t="shared" si="120"/>
        <v>1</v>
      </c>
      <c r="AV123" s="322"/>
      <c r="AX123" s="983" t="s">
        <v>7686</v>
      </c>
      <c r="AY123" s="313" t="s">
        <v>6110</v>
      </c>
      <c r="AZ123" s="624" t="s">
        <v>9388</v>
      </c>
      <c r="BA123" s="624" t="s">
        <v>9389</v>
      </c>
      <c r="BB123" s="624" t="s">
        <v>9390</v>
      </c>
      <c r="BC123" s="624" t="s">
        <v>9391</v>
      </c>
      <c r="BD123" s="624" t="s">
        <v>9392</v>
      </c>
      <c r="BE123" s="1370" t="s">
        <v>9393</v>
      </c>
      <c r="BF123" s="624" t="s">
        <v>9394</v>
      </c>
      <c r="BG123" s="624" t="s">
        <v>9395</v>
      </c>
      <c r="BH123" s="1944" t="s">
        <v>9396</v>
      </c>
      <c r="BI123" s="1944" t="s">
        <v>9397</v>
      </c>
      <c r="BJ123" s="1428"/>
      <c r="BK123" s="1428"/>
      <c r="BL123" s="1428"/>
      <c r="BM123" s="1428"/>
      <c r="BN123" s="1428"/>
      <c r="BO123" s="1428"/>
      <c r="BP123" s="1744" t="s">
        <v>9398</v>
      </c>
      <c r="BQ123" s="1744" t="s">
        <v>9399</v>
      </c>
      <c r="BR123" s="1946" t="s">
        <v>9400</v>
      </c>
    </row>
    <row r="124" spans="1:70" ht="15.75" customHeight="1">
      <c r="A124" s="171"/>
      <c r="B124" s="983" t="s">
        <v>7686</v>
      </c>
      <c r="C124" s="313" t="s">
        <v>6125</v>
      </c>
      <c r="D124" s="248" t="s">
        <v>677</v>
      </c>
      <c r="E124" s="248">
        <v>3</v>
      </c>
      <c r="F124" s="624"/>
      <c r="G124" s="624"/>
      <c r="H124" s="624"/>
      <c r="I124" s="624"/>
      <c r="J124" s="624"/>
      <c r="K124" s="1959">
        <f t="shared" si="75"/>
        <v>0</v>
      </c>
      <c r="L124" s="624"/>
      <c r="M124" s="624"/>
      <c r="N124" s="1944">
        <f t="shared" si="78"/>
        <v>0</v>
      </c>
      <c r="O124" s="1944">
        <f t="shared" si="72"/>
        <v>0</v>
      </c>
      <c r="P124" s="1428"/>
      <c r="Q124" s="1428"/>
      <c r="R124" s="1428"/>
      <c r="S124" s="1428"/>
      <c r="T124" s="1428"/>
      <c r="U124" s="1428"/>
      <c r="V124" s="1744"/>
      <c r="W124" s="1744"/>
      <c r="X124" s="1946"/>
      <c r="Y124" s="171"/>
      <c r="Z124" s="956" t="s">
        <v>9401</v>
      </c>
      <c r="AA124" s="171"/>
      <c r="AB124" s="253"/>
      <c r="AC124" s="171"/>
      <c r="AD124" s="304"/>
      <c r="AE124" s="246"/>
      <c r="AF124" s="322"/>
      <c r="AG124" s="247">
        <f t="shared" si="121"/>
        <v>1</v>
      </c>
      <c r="AH124" s="247">
        <f t="shared" si="121"/>
        <v>1</v>
      </c>
      <c r="AI124" s="247">
        <f t="shared" si="121"/>
        <v>1</v>
      </c>
      <c r="AJ124" s="247">
        <f t="shared" si="121"/>
        <v>1</v>
      </c>
      <c r="AK124" s="247">
        <f t="shared" si="122"/>
        <v>1</v>
      </c>
      <c r="AL124" s="232"/>
      <c r="AM124" s="232"/>
      <c r="AN124" s="232"/>
      <c r="AO124" s="232"/>
      <c r="AP124" s="232"/>
      <c r="AQ124" s="232"/>
      <c r="AR124" s="232"/>
      <c r="AS124" s="247">
        <f t="shared" si="120"/>
        <v>1</v>
      </c>
      <c r="AT124" s="247">
        <f t="shared" si="120"/>
        <v>1</v>
      </c>
      <c r="AU124" s="247">
        <f t="shared" si="120"/>
        <v>1</v>
      </c>
      <c r="AV124" s="322"/>
      <c r="AX124" s="983" t="s">
        <v>7686</v>
      </c>
      <c r="AY124" s="313" t="s">
        <v>6125</v>
      </c>
      <c r="AZ124" s="624" t="s">
        <v>9402</v>
      </c>
      <c r="BA124" s="624" t="s">
        <v>9403</v>
      </c>
      <c r="BB124" s="624" t="s">
        <v>9404</v>
      </c>
      <c r="BC124" s="624" t="s">
        <v>9405</v>
      </c>
      <c r="BD124" s="624" t="s">
        <v>9406</v>
      </c>
      <c r="BE124" s="1370" t="s">
        <v>9407</v>
      </c>
      <c r="BF124" s="624" t="s">
        <v>9408</v>
      </c>
      <c r="BG124" s="624" t="s">
        <v>9409</v>
      </c>
      <c r="BH124" s="1944" t="s">
        <v>9410</v>
      </c>
      <c r="BI124" s="1944" t="s">
        <v>9411</v>
      </c>
      <c r="BJ124" s="1428"/>
      <c r="BK124" s="1428"/>
      <c r="BL124" s="1428"/>
      <c r="BM124" s="1428"/>
      <c r="BN124" s="1428"/>
      <c r="BO124" s="1428"/>
      <c r="BP124" s="1744" t="s">
        <v>9412</v>
      </c>
      <c r="BQ124" s="1744" t="s">
        <v>9413</v>
      </c>
      <c r="BR124" s="1946" t="s">
        <v>9414</v>
      </c>
    </row>
    <row r="125" spans="1:70" ht="15.75" customHeight="1">
      <c r="A125" s="171"/>
      <c r="B125" s="983" t="s">
        <v>7721</v>
      </c>
      <c r="C125" s="313" t="s">
        <v>6110</v>
      </c>
      <c r="D125" s="248" t="s">
        <v>677</v>
      </c>
      <c r="E125" s="248">
        <v>3</v>
      </c>
      <c r="F125" s="2198"/>
      <c r="G125" s="2198"/>
      <c r="H125" s="2198"/>
      <c r="I125" s="2198"/>
      <c r="J125" s="2198"/>
      <c r="K125" s="1959">
        <f t="shared" si="75"/>
        <v>0</v>
      </c>
      <c r="L125" s="2198"/>
      <c r="M125" s="2198"/>
      <c r="N125" s="1944">
        <f t="shared" ref="N125:N134" si="123">IFERROR(SUM(L125:M125), 0)</f>
        <v>0</v>
      </c>
      <c r="O125" s="1944">
        <f t="shared" ref="O125:O134" si="124">IFERROR(SUM(K125,N125),0)</f>
        <v>0</v>
      </c>
      <c r="P125" s="2235"/>
      <c r="Q125" s="2235"/>
      <c r="R125" s="2235"/>
      <c r="S125" s="2235"/>
      <c r="T125" s="2235"/>
      <c r="U125" s="2235"/>
      <c r="V125" s="2236"/>
      <c r="W125" s="2236"/>
      <c r="X125" s="2237"/>
      <c r="Y125" s="171"/>
      <c r="Z125" s="956" t="s">
        <v>9415</v>
      </c>
      <c r="AA125" s="171"/>
      <c r="AB125" s="2225"/>
      <c r="AC125" s="171"/>
      <c r="AD125" s="304"/>
      <c r="AE125" s="2238"/>
      <c r="AF125" s="322"/>
      <c r="AG125" s="247"/>
      <c r="AH125" s="247"/>
      <c r="AI125" s="247"/>
      <c r="AJ125" s="247"/>
      <c r="AK125" s="247"/>
      <c r="AL125" s="232"/>
      <c r="AM125" s="232"/>
      <c r="AN125" s="232"/>
      <c r="AO125" s="232"/>
      <c r="AP125" s="232"/>
      <c r="AQ125" s="232"/>
      <c r="AR125" s="232"/>
      <c r="AS125" s="247"/>
      <c r="AT125" s="247"/>
      <c r="AU125" s="247"/>
      <c r="AV125" s="322"/>
      <c r="AX125" s="983" t="s">
        <v>7721</v>
      </c>
      <c r="AY125" s="313" t="s">
        <v>6110</v>
      </c>
      <c r="AZ125" s="624" t="s">
        <v>9416</v>
      </c>
      <c r="BA125" s="624" t="s">
        <v>9417</v>
      </c>
      <c r="BB125" s="624" t="s">
        <v>9418</v>
      </c>
      <c r="BC125" s="624" t="s">
        <v>9419</v>
      </c>
      <c r="BD125" s="624" t="s">
        <v>9420</v>
      </c>
      <c r="BE125" s="1370" t="s">
        <v>9421</v>
      </c>
      <c r="BF125" s="624" t="s">
        <v>9422</v>
      </c>
      <c r="BG125" s="624" t="s">
        <v>9423</v>
      </c>
      <c r="BH125" s="1370" t="s">
        <v>9424</v>
      </c>
      <c r="BI125" s="1370" t="s">
        <v>9425</v>
      </c>
      <c r="BJ125" s="1428"/>
      <c r="BK125" s="1428"/>
      <c r="BL125" s="1428"/>
      <c r="BM125" s="1428"/>
      <c r="BN125" s="1428"/>
      <c r="BO125" s="1428"/>
      <c r="BP125" s="1744" t="s">
        <v>9426</v>
      </c>
      <c r="BQ125" s="1744" t="s">
        <v>9427</v>
      </c>
      <c r="BR125" s="1946" t="s">
        <v>9428</v>
      </c>
    </row>
    <row r="126" spans="1:70" ht="15.75" customHeight="1">
      <c r="A126" s="171"/>
      <c r="B126" s="983" t="s">
        <v>7721</v>
      </c>
      <c r="C126" s="313" t="s">
        <v>6125</v>
      </c>
      <c r="D126" s="248" t="s">
        <v>677</v>
      </c>
      <c r="E126" s="248">
        <v>3</v>
      </c>
      <c r="F126" s="2198"/>
      <c r="G126" s="2198"/>
      <c r="H126" s="2198"/>
      <c r="I126" s="2198"/>
      <c r="J126" s="2198"/>
      <c r="K126" s="1959">
        <f t="shared" si="75"/>
        <v>0</v>
      </c>
      <c r="L126" s="2198"/>
      <c r="M126" s="2198"/>
      <c r="N126" s="1944">
        <f t="shared" si="123"/>
        <v>0</v>
      </c>
      <c r="O126" s="1944">
        <f t="shared" si="124"/>
        <v>0</v>
      </c>
      <c r="P126" s="2235"/>
      <c r="Q126" s="2235"/>
      <c r="R126" s="2235"/>
      <c r="S126" s="2235"/>
      <c r="T126" s="2235"/>
      <c r="U126" s="2235"/>
      <c r="V126" s="2236"/>
      <c r="W126" s="2236"/>
      <c r="X126" s="2237"/>
      <c r="Y126" s="171"/>
      <c r="Z126" s="956" t="s">
        <v>9429</v>
      </c>
      <c r="AA126" s="171"/>
      <c r="AB126" s="2225"/>
      <c r="AC126" s="171"/>
      <c r="AD126" s="304"/>
      <c r="AE126" s="2238"/>
      <c r="AF126" s="322"/>
      <c r="AG126" s="247"/>
      <c r="AH126" s="247"/>
      <c r="AI126" s="247"/>
      <c r="AJ126" s="247"/>
      <c r="AK126" s="247"/>
      <c r="AL126" s="232"/>
      <c r="AM126" s="232"/>
      <c r="AN126" s="232"/>
      <c r="AO126" s="232"/>
      <c r="AP126" s="232"/>
      <c r="AQ126" s="232"/>
      <c r="AR126" s="232"/>
      <c r="AS126" s="247"/>
      <c r="AT126" s="247"/>
      <c r="AU126" s="247"/>
      <c r="AV126" s="322"/>
      <c r="AX126" s="983" t="s">
        <v>7721</v>
      </c>
      <c r="AY126" s="313" t="s">
        <v>6125</v>
      </c>
      <c r="AZ126" s="624" t="s">
        <v>9430</v>
      </c>
      <c r="BA126" s="624" t="s">
        <v>9431</v>
      </c>
      <c r="BB126" s="624" t="s">
        <v>9432</v>
      </c>
      <c r="BC126" s="624" t="s">
        <v>9433</v>
      </c>
      <c r="BD126" s="624" t="s">
        <v>9434</v>
      </c>
      <c r="BE126" s="1370" t="s">
        <v>9435</v>
      </c>
      <c r="BF126" s="624" t="s">
        <v>9436</v>
      </c>
      <c r="BG126" s="624" t="s">
        <v>9437</v>
      </c>
      <c r="BH126" s="1370" t="s">
        <v>9438</v>
      </c>
      <c r="BI126" s="1370" t="s">
        <v>9439</v>
      </c>
      <c r="BJ126" s="1428"/>
      <c r="BK126" s="1428"/>
      <c r="BL126" s="1428"/>
      <c r="BM126" s="1428"/>
      <c r="BN126" s="1428"/>
      <c r="BO126" s="1428"/>
      <c r="BP126" s="1744" t="s">
        <v>9440</v>
      </c>
      <c r="BQ126" s="1744" t="s">
        <v>9441</v>
      </c>
      <c r="BR126" s="1946" t="s">
        <v>9442</v>
      </c>
    </row>
    <row r="127" spans="1:70" ht="15.75" customHeight="1">
      <c r="A127" s="171"/>
      <c r="B127" s="983" t="s">
        <v>7756</v>
      </c>
      <c r="C127" s="313" t="s">
        <v>6110</v>
      </c>
      <c r="D127" s="248" t="s">
        <v>677</v>
      </c>
      <c r="E127" s="248">
        <v>3</v>
      </c>
      <c r="F127" s="2198"/>
      <c r="G127" s="2198"/>
      <c r="H127" s="2198"/>
      <c r="I127" s="2198"/>
      <c r="J127" s="2198"/>
      <c r="K127" s="1959">
        <f t="shared" si="75"/>
        <v>0</v>
      </c>
      <c r="L127" s="2198"/>
      <c r="M127" s="2198"/>
      <c r="N127" s="1944">
        <f t="shared" si="123"/>
        <v>0</v>
      </c>
      <c r="O127" s="1944">
        <f t="shared" si="124"/>
        <v>0</v>
      </c>
      <c r="P127" s="2235"/>
      <c r="Q127" s="2235"/>
      <c r="R127" s="2235"/>
      <c r="S127" s="2235"/>
      <c r="T127" s="2235"/>
      <c r="U127" s="2235"/>
      <c r="V127" s="2236"/>
      <c r="W127" s="2236"/>
      <c r="X127" s="2237"/>
      <c r="Y127" s="171"/>
      <c r="Z127" s="956" t="s">
        <v>9443</v>
      </c>
      <c r="AA127" s="171"/>
      <c r="AB127" s="2225"/>
      <c r="AC127" s="171"/>
      <c r="AD127" s="304"/>
      <c r="AE127" s="2238"/>
      <c r="AF127" s="322"/>
      <c r="AG127" s="247"/>
      <c r="AH127" s="247"/>
      <c r="AI127" s="247"/>
      <c r="AJ127" s="247"/>
      <c r="AK127" s="247"/>
      <c r="AL127" s="232"/>
      <c r="AM127" s="232"/>
      <c r="AN127" s="232"/>
      <c r="AO127" s="232"/>
      <c r="AP127" s="232"/>
      <c r="AQ127" s="232"/>
      <c r="AR127" s="232"/>
      <c r="AS127" s="247"/>
      <c r="AT127" s="247"/>
      <c r="AU127" s="247"/>
      <c r="AV127" s="322"/>
      <c r="AX127" s="983" t="s">
        <v>7756</v>
      </c>
      <c r="AY127" s="313" t="s">
        <v>6110</v>
      </c>
      <c r="AZ127" s="624" t="s">
        <v>9444</v>
      </c>
      <c r="BA127" s="624" t="s">
        <v>9445</v>
      </c>
      <c r="BB127" s="624" t="s">
        <v>9446</v>
      </c>
      <c r="BC127" s="624" t="s">
        <v>9447</v>
      </c>
      <c r="BD127" s="624" t="s">
        <v>9448</v>
      </c>
      <c r="BE127" s="1370" t="s">
        <v>9449</v>
      </c>
      <c r="BF127" s="624" t="s">
        <v>9450</v>
      </c>
      <c r="BG127" s="624" t="s">
        <v>9451</v>
      </c>
      <c r="BH127" s="1370" t="s">
        <v>9452</v>
      </c>
      <c r="BI127" s="1370" t="s">
        <v>9453</v>
      </c>
      <c r="BJ127" s="1428"/>
      <c r="BK127" s="1428"/>
      <c r="BL127" s="1428"/>
      <c r="BM127" s="1428"/>
      <c r="BN127" s="1428"/>
      <c r="BO127" s="1428"/>
      <c r="BP127" s="1744" t="s">
        <v>9454</v>
      </c>
      <c r="BQ127" s="1744" t="s">
        <v>9455</v>
      </c>
      <c r="BR127" s="1946" t="s">
        <v>9456</v>
      </c>
    </row>
    <row r="128" spans="1:70" ht="15.75" customHeight="1">
      <c r="A128" s="171"/>
      <c r="B128" s="983" t="s">
        <v>7756</v>
      </c>
      <c r="C128" s="313" t="s">
        <v>6125</v>
      </c>
      <c r="D128" s="248" t="s">
        <v>677</v>
      </c>
      <c r="E128" s="248">
        <v>3</v>
      </c>
      <c r="F128" s="2198"/>
      <c r="G128" s="2198"/>
      <c r="H128" s="2198"/>
      <c r="I128" s="2198"/>
      <c r="J128" s="2198"/>
      <c r="K128" s="1959">
        <f t="shared" si="75"/>
        <v>0</v>
      </c>
      <c r="L128" s="2198"/>
      <c r="M128" s="2198"/>
      <c r="N128" s="1944">
        <f t="shared" si="123"/>
        <v>0</v>
      </c>
      <c r="O128" s="1944">
        <f t="shared" si="124"/>
        <v>0</v>
      </c>
      <c r="P128" s="2235"/>
      <c r="Q128" s="2235"/>
      <c r="R128" s="2235"/>
      <c r="S128" s="2235"/>
      <c r="T128" s="2235"/>
      <c r="U128" s="2235"/>
      <c r="V128" s="2236"/>
      <c r="W128" s="2236"/>
      <c r="X128" s="2237"/>
      <c r="Y128" s="171"/>
      <c r="Z128" s="956" t="s">
        <v>9457</v>
      </c>
      <c r="AA128" s="171"/>
      <c r="AB128" s="2225"/>
      <c r="AC128" s="171"/>
      <c r="AD128" s="304"/>
      <c r="AE128" s="2238"/>
      <c r="AF128" s="322"/>
      <c r="AG128" s="247"/>
      <c r="AH128" s="247"/>
      <c r="AI128" s="247"/>
      <c r="AJ128" s="247"/>
      <c r="AK128" s="247"/>
      <c r="AL128" s="232"/>
      <c r="AM128" s="232"/>
      <c r="AN128" s="232"/>
      <c r="AO128" s="232"/>
      <c r="AP128" s="232"/>
      <c r="AQ128" s="232"/>
      <c r="AR128" s="232"/>
      <c r="AS128" s="247"/>
      <c r="AT128" s="247"/>
      <c r="AU128" s="247"/>
      <c r="AV128" s="322"/>
      <c r="AX128" s="983" t="s">
        <v>7756</v>
      </c>
      <c r="AY128" s="313" t="s">
        <v>6125</v>
      </c>
      <c r="AZ128" s="624" t="s">
        <v>9458</v>
      </c>
      <c r="BA128" s="624" t="s">
        <v>9459</v>
      </c>
      <c r="BB128" s="624" t="s">
        <v>9460</v>
      </c>
      <c r="BC128" s="624" t="s">
        <v>9461</v>
      </c>
      <c r="BD128" s="624" t="s">
        <v>9462</v>
      </c>
      <c r="BE128" s="1370" t="s">
        <v>9463</v>
      </c>
      <c r="BF128" s="624" t="s">
        <v>9464</v>
      </c>
      <c r="BG128" s="624" t="s">
        <v>9465</v>
      </c>
      <c r="BH128" s="1370" t="s">
        <v>9466</v>
      </c>
      <c r="BI128" s="1370" t="s">
        <v>9467</v>
      </c>
      <c r="BJ128" s="1428"/>
      <c r="BK128" s="1428"/>
      <c r="BL128" s="1428"/>
      <c r="BM128" s="1428"/>
      <c r="BN128" s="1428"/>
      <c r="BO128" s="1428"/>
      <c r="BP128" s="1744" t="s">
        <v>9468</v>
      </c>
      <c r="BQ128" s="1744" t="s">
        <v>9469</v>
      </c>
      <c r="BR128" s="1946" t="s">
        <v>9470</v>
      </c>
    </row>
    <row r="129" spans="1:70" ht="15.75" customHeight="1">
      <c r="A129" s="171"/>
      <c r="B129" s="983" t="s">
        <v>7791</v>
      </c>
      <c r="C129" s="313" t="s">
        <v>6110</v>
      </c>
      <c r="D129" s="248" t="s">
        <v>677</v>
      </c>
      <c r="E129" s="248">
        <v>3</v>
      </c>
      <c r="F129" s="2198"/>
      <c r="G129" s="2198"/>
      <c r="H129" s="2198"/>
      <c r="I129" s="2198"/>
      <c r="J129" s="2198"/>
      <c r="K129" s="1959">
        <f t="shared" si="75"/>
        <v>0</v>
      </c>
      <c r="L129" s="2198"/>
      <c r="M129" s="2198"/>
      <c r="N129" s="1944">
        <f t="shared" si="123"/>
        <v>0</v>
      </c>
      <c r="O129" s="1944">
        <f t="shared" si="124"/>
        <v>0</v>
      </c>
      <c r="P129" s="2235"/>
      <c r="Q129" s="2235"/>
      <c r="R129" s="2235"/>
      <c r="S129" s="2235"/>
      <c r="T129" s="2235"/>
      <c r="U129" s="2235"/>
      <c r="V129" s="2236"/>
      <c r="W129" s="2236"/>
      <c r="X129" s="2237"/>
      <c r="Y129" s="171"/>
      <c r="Z129" s="956" t="s">
        <v>9471</v>
      </c>
      <c r="AA129" s="171"/>
      <c r="AB129" s="2225"/>
      <c r="AC129" s="171"/>
      <c r="AD129" s="304"/>
      <c r="AE129" s="2238"/>
      <c r="AF129" s="322"/>
      <c r="AG129" s="247"/>
      <c r="AH129" s="247"/>
      <c r="AI129" s="247"/>
      <c r="AJ129" s="247"/>
      <c r="AK129" s="247"/>
      <c r="AL129" s="232"/>
      <c r="AM129" s="232"/>
      <c r="AN129" s="232"/>
      <c r="AO129" s="232"/>
      <c r="AP129" s="232"/>
      <c r="AQ129" s="232"/>
      <c r="AR129" s="232"/>
      <c r="AS129" s="247"/>
      <c r="AT129" s="247"/>
      <c r="AU129" s="247"/>
      <c r="AV129" s="322"/>
      <c r="AX129" s="983" t="s">
        <v>7791</v>
      </c>
      <c r="AY129" s="313" t="s">
        <v>6110</v>
      </c>
      <c r="AZ129" s="624" t="s">
        <v>9472</v>
      </c>
      <c r="BA129" s="624" t="s">
        <v>9473</v>
      </c>
      <c r="BB129" s="624" t="s">
        <v>9474</v>
      </c>
      <c r="BC129" s="624" t="s">
        <v>9475</v>
      </c>
      <c r="BD129" s="624" t="s">
        <v>9476</v>
      </c>
      <c r="BE129" s="1370" t="s">
        <v>9477</v>
      </c>
      <c r="BF129" s="624" t="s">
        <v>9478</v>
      </c>
      <c r="BG129" s="624" t="s">
        <v>9479</v>
      </c>
      <c r="BH129" s="1370" t="s">
        <v>9480</v>
      </c>
      <c r="BI129" s="1370" t="s">
        <v>9481</v>
      </c>
      <c r="BJ129" s="1428"/>
      <c r="BK129" s="1428"/>
      <c r="BL129" s="1428"/>
      <c r="BM129" s="1428"/>
      <c r="BN129" s="1428"/>
      <c r="BO129" s="1428"/>
      <c r="BP129" s="1744" t="s">
        <v>9482</v>
      </c>
      <c r="BQ129" s="1744" t="s">
        <v>9483</v>
      </c>
      <c r="BR129" s="1946" t="s">
        <v>9484</v>
      </c>
    </row>
    <row r="130" spans="1:70" ht="15.75" customHeight="1">
      <c r="A130" s="171"/>
      <c r="B130" s="983" t="s">
        <v>7791</v>
      </c>
      <c r="C130" s="313" t="s">
        <v>6125</v>
      </c>
      <c r="D130" s="248" t="s">
        <v>677</v>
      </c>
      <c r="E130" s="248">
        <v>3</v>
      </c>
      <c r="F130" s="2198"/>
      <c r="G130" s="2198"/>
      <c r="H130" s="2198"/>
      <c r="I130" s="2198"/>
      <c r="J130" s="2198"/>
      <c r="K130" s="1959">
        <f t="shared" si="75"/>
        <v>0</v>
      </c>
      <c r="L130" s="2198"/>
      <c r="M130" s="2198"/>
      <c r="N130" s="1944">
        <f t="shared" si="123"/>
        <v>0</v>
      </c>
      <c r="O130" s="1944">
        <f t="shared" si="124"/>
        <v>0</v>
      </c>
      <c r="P130" s="2235"/>
      <c r="Q130" s="2235"/>
      <c r="R130" s="2235"/>
      <c r="S130" s="2235"/>
      <c r="T130" s="2235"/>
      <c r="U130" s="2235"/>
      <c r="V130" s="2236"/>
      <c r="W130" s="2236"/>
      <c r="X130" s="2237"/>
      <c r="Y130" s="171"/>
      <c r="Z130" s="956" t="s">
        <v>9485</v>
      </c>
      <c r="AA130" s="171"/>
      <c r="AB130" s="2225"/>
      <c r="AC130" s="171"/>
      <c r="AD130" s="304"/>
      <c r="AE130" s="2238"/>
      <c r="AF130" s="322"/>
      <c r="AG130" s="247"/>
      <c r="AH130" s="247"/>
      <c r="AI130" s="247"/>
      <c r="AJ130" s="247"/>
      <c r="AK130" s="247"/>
      <c r="AL130" s="232"/>
      <c r="AM130" s="232"/>
      <c r="AN130" s="232"/>
      <c r="AO130" s="232"/>
      <c r="AP130" s="232"/>
      <c r="AQ130" s="232"/>
      <c r="AR130" s="232"/>
      <c r="AS130" s="247"/>
      <c r="AT130" s="247"/>
      <c r="AU130" s="247"/>
      <c r="AV130" s="322"/>
      <c r="AX130" s="983" t="s">
        <v>7791</v>
      </c>
      <c r="AY130" s="313" t="s">
        <v>6125</v>
      </c>
      <c r="AZ130" s="624" t="s">
        <v>9486</v>
      </c>
      <c r="BA130" s="624" t="s">
        <v>9487</v>
      </c>
      <c r="BB130" s="624" t="s">
        <v>9488</v>
      </c>
      <c r="BC130" s="624" t="s">
        <v>9489</v>
      </c>
      <c r="BD130" s="624" t="s">
        <v>9490</v>
      </c>
      <c r="BE130" s="1370" t="s">
        <v>9491</v>
      </c>
      <c r="BF130" s="624" t="s">
        <v>9492</v>
      </c>
      <c r="BG130" s="624" t="s">
        <v>9493</v>
      </c>
      <c r="BH130" s="1370" t="s">
        <v>9494</v>
      </c>
      <c r="BI130" s="1370" t="s">
        <v>9495</v>
      </c>
      <c r="BJ130" s="1428"/>
      <c r="BK130" s="1428"/>
      <c r="BL130" s="1428"/>
      <c r="BM130" s="1428"/>
      <c r="BN130" s="1428"/>
      <c r="BO130" s="1428"/>
      <c r="BP130" s="1744" t="s">
        <v>9496</v>
      </c>
      <c r="BQ130" s="1744" t="s">
        <v>9497</v>
      </c>
      <c r="BR130" s="1946" t="s">
        <v>9498</v>
      </c>
    </row>
    <row r="131" spans="1:70" ht="15.75" customHeight="1">
      <c r="A131" s="171"/>
      <c r="B131" s="983" t="s">
        <v>7826</v>
      </c>
      <c r="C131" s="313" t="s">
        <v>6110</v>
      </c>
      <c r="D131" s="248" t="s">
        <v>677</v>
      </c>
      <c r="E131" s="248">
        <v>3</v>
      </c>
      <c r="F131" s="2198"/>
      <c r="G131" s="2198"/>
      <c r="H131" s="2198"/>
      <c r="I131" s="2198"/>
      <c r="J131" s="2198"/>
      <c r="K131" s="1959">
        <f t="shared" si="75"/>
        <v>0</v>
      </c>
      <c r="L131" s="2198"/>
      <c r="M131" s="2198"/>
      <c r="N131" s="1944">
        <f t="shared" si="123"/>
        <v>0</v>
      </c>
      <c r="O131" s="1944">
        <f t="shared" si="124"/>
        <v>0</v>
      </c>
      <c r="P131" s="2235"/>
      <c r="Q131" s="2235"/>
      <c r="R131" s="2235"/>
      <c r="S131" s="2235"/>
      <c r="T131" s="2235"/>
      <c r="U131" s="2235"/>
      <c r="V131" s="2236"/>
      <c r="W131" s="2236"/>
      <c r="X131" s="2237"/>
      <c r="Y131" s="171"/>
      <c r="Z131" s="956" t="s">
        <v>9499</v>
      </c>
      <c r="AA131" s="171"/>
      <c r="AB131" s="2225"/>
      <c r="AC131" s="171"/>
      <c r="AD131" s="304"/>
      <c r="AE131" s="2238"/>
      <c r="AF131" s="322"/>
      <c r="AG131" s="247"/>
      <c r="AH131" s="247"/>
      <c r="AI131" s="247"/>
      <c r="AJ131" s="247"/>
      <c r="AK131" s="247"/>
      <c r="AL131" s="232"/>
      <c r="AM131" s="232"/>
      <c r="AN131" s="232"/>
      <c r="AO131" s="232"/>
      <c r="AP131" s="232"/>
      <c r="AQ131" s="232"/>
      <c r="AR131" s="232"/>
      <c r="AS131" s="247"/>
      <c r="AT131" s="247"/>
      <c r="AU131" s="247"/>
      <c r="AV131" s="322"/>
      <c r="AX131" s="983" t="s">
        <v>7826</v>
      </c>
      <c r="AY131" s="313" t="s">
        <v>6110</v>
      </c>
      <c r="AZ131" s="624" t="s">
        <v>9500</v>
      </c>
      <c r="BA131" s="624" t="s">
        <v>9501</v>
      </c>
      <c r="BB131" s="624" t="s">
        <v>9502</v>
      </c>
      <c r="BC131" s="624" t="s">
        <v>9503</v>
      </c>
      <c r="BD131" s="624" t="s">
        <v>9504</v>
      </c>
      <c r="BE131" s="1370" t="s">
        <v>9505</v>
      </c>
      <c r="BF131" s="624" t="s">
        <v>9506</v>
      </c>
      <c r="BG131" s="624" t="s">
        <v>9507</v>
      </c>
      <c r="BH131" s="1370" t="s">
        <v>9508</v>
      </c>
      <c r="BI131" s="1370" t="s">
        <v>9509</v>
      </c>
      <c r="BJ131" s="1428"/>
      <c r="BK131" s="1428"/>
      <c r="BL131" s="1428"/>
      <c r="BM131" s="1428"/>
      <c r="BN131" s="1428"/>
      <c r="BO131" s="1428"/>
      <c r="BP131" s="1744" t="s">
        <v>9510</v>
      </c>
      <c r="BQ131" s="1744" t="s">
        <v>9511</v>
      </c>
      <c r="BR131" s="1946" t="s">
        <v>9512</v>
      </c>
    </row>
    <row r="132" spans="1:70" ht="15.75" customHeight="1">
      <c r="A132" s="171"/>
      <c r="B132" s="983" t="s">
        <v>7826</v>
      </c>
      <c r="C132" s="313" t="s">
        <v>6125</v>
      </c>
      <c r="D132" s="248" t="s">
        <v>677</v>
      </c>
      <c r="E132" s="248">
        <v>3</v>
      </c>
      <c r="F132" s="2198"/>
      <c r="G132" s="2198"/>
      <c r="H132" s="2198"/>
      <c r="I132" s="2198"/>
      <c r="J132" s="2198"/>
      <c r="K132" s="1959">
        <f t="shared" si="75"/>
        <v>0</v>
      </c>
      <c r="L132" s="2198"/>
      <c r="M132" s="2198"/>
      <c r="N132" s="1944">
        <f t="shared" si="123"/>
        <v>0</v>
      </c>
      <c r="O132" s="1944">
        <f t="shared" si="124"/>
        <v>0</v>
      </c>
      <c r="P132" s="2235"/>
      <c r="Q132" s="2235"/>
      <c r="R132" s="2235"/>
      <c r="S132" s="2235"/>
      <c r="T132" s="2235"/>
      <c r="U132" s="2235"/>
      <c r="V132" s="2236"/>
      <c r="W132" s="2236"/>
      <c r="X132" s="2237"/>
      <c r="Y132" s="171"/>
      <c r="Z132" s="956" t="s">
        <v>9513</v>
      </c>
      <c r="AA132" s="171"/>
      <c r="AB132" s="2225"/>
      <c r="AC132" s="171"/>
      <c r="AD132" s="304"/>
      <c r="AE132" s="2238"/>
      <c r="AF132" s="322"/>
      <c r="AG132" s="247"/>
      <c r="AH132" s="247"/>
      <c r="AI132" s="247"/>
      <c r="AJ132" s="247"/>
      <c r="AK132" s="247"/>
      <c r="AL132" s="232"/>
      <c r="AM132" s="232"/>
      <c r="AN132" s="232"/>
      <c r="AO132" s="232"/>
      <c r="AP132" s="232"/>
      <c r="AQ132" s="232"/>
      <c r="AR132" s="232"/>
      <c r="AS132" s="247"/>
      <c r="AT132" s="247"/>
      <c r="AU132" s="247"/>
      <c r="AV132" s="322"/>
      <c r="AX132" s="983" t="s">
        <v>7826</v>
      </c>
      <c r="AY132" s="313" t="s">
        <v>6125</v>
      </c>
      <c r="AZ132" s="624" t="s">
        <v>9514</v>
      </c>
      <c r="BA132" s="624" t="s">
        <v>9515</v>
      </c>
      <c r="BB132" s="624" t="s">
        <v>9516</v>
      </c>
      <c r="BC132" s="624" t="s">
        <v>9517</v>
      </c>
      <c r="BD132" s="624" t="s">
        <v>9518</v>
      </c>
      <c r="BE132" s="1370" t="s">
        <v>9519</v>
      </c>
      <c r="BF132" s="624" t="s">
        <v>9520</v>
      </c>
      <c r="BG132" s="624" t="s">
        <v>9521</v>
      </c>
      <c r="BH132" s="1370" t="s">
        <v>9522</v>
      </c>
      <c r="BI132" s="1370" t="s">
        <v>9523</v>
      </c>
      <c r="BJ132" s="1428"/>
      <c r="BK132" s="1428"/>
      <c r="BL132" s="1428"/>
      <c r="BM132" s="1428"/>
      <c r="BN132" s="1428"/>
      <c r="BO132" s="1428"/>
      <c r="BP132" s="1744" t="s">
        <v>9524</v>
      </c>
      <c r="BQ132" s="1744" t="s">
        <v>9525</v>
      </c>
      <c r="BR132" s="1946" t="s">
        <v>9526</v>
      </c>
    </row>
    <row r="133" spans="1:70" ht="15.75" customHeight="1">
      <c r="A133" s="171"/>
      <c r="B133" s="983" t="s">
        <v>7861</v>
      </c>
      <c r="C133" s="313" t="s">
        <v>6110</v>
      </c>
      <c r="D133" s="248" t="s">
        <v>677</v>
      </c>
      <c r="E133" s="248">
        <v>3</v>
      </c>
      <c r="F133" s="2198"/>
      <c r="G133" s="2198"/>
      <c r="H133" s="2198"/>
      <c r="I133" s="2198"/>
      <c r="J133" s="2198"/>
      <c r="K133" s="1959">
        <f t="shared" si="75"/>
        <v>0</v>
      </c>
      <c r="L133" s="2198"/>
      <c r="M133" s="2198"/>
      <c r="N133" s="1944">
        <f t="shared" si="123"/>
        <v>0</v>
      </c>
      <c r="O133" s="1944">
        <f t="shared" si="124"/>
        <v>0</v>
      </c>
      <c r="P133" s="2235"/>
      <c r="Q133" s="2235"/>
      <c r="R133" s="2235"/>
      <c r="S133" s="2235"/>
      <c r="T133" s="2235"/>
      <c r="U133" s="2235"/>
      <c r="V133" s="2236"/>
      <c r="W133" s="2236"/>
      <c r="X133" s="2237"/>
      <c r="Y133" s="171"/>
      <c r="Z133" s="956" t="s">
        <v>9527</v>
      </c>
      <c r="AA133" s="171"/>
      <c r="AB133" s="2225"/>
      <c r="AC133" s="171"/>
      <c r="AD133" s="304"/>
      <c r="AE133" s="2238"/>
      <c r="AF133" s="322"/>
      <c r="AG133" s="247"/>
      <c r="AH133" s="247"/>
      <c r="AI133" s="247"/>
      <c r="AJ133" s="247"/>
      <c r="AK133" s="247"/>
      <c r="AL133" s="232"/>
      <c r="AM133" s="232"/>
      <c r="AN133" s="232"/>
      <c r="AO133" s="232"/>
      <c r="AP133" s="232"/>
      <c r="AQ133" s="232"/>
      <c r="AR133" s="232"/>
      <c r="AS133" s="247"/>
      <c r="AT133" s="247"/>
      <c r="AU133" s="247"/>
      <c r="AV133" s="322"/>
      <c r="AX133" s="983" t="s">
        <v>7861</v>
      </c>
      <c r="AY133" s="313" t="s">
        <v>6110</v>
      </c>
      <c r="AZ133" s="624" t="s">
        <v>9528</v>
      </c>
      <c r="BA133" s="624" t="s">
        <v>9529</v>
      </c>
      <c r="BB133" s="624" t="s">
        <v>9530</v>
      </c>
      <c r="BC133" s="624" t="s">
        <v>9531</v>
      </c>
      <c r="BD133" s="624" t="s">
        <v>9532</v>
      </c>
      <c r="BE133" s="1370" t="s">
        <v>9533</v>
      </c>
      <c r="BF133" s="624" t="s">
        <v>9534</v>
      </c>
      <c r="BG133" s="624" t="s">
        <v>9535</v>
      </c>
      <c r="BH133" s="1370" t="s">
        <v>9536</v>
      </c>
      <c r="BI133" s="1370" t="s">
        <v>9537</v>
      </c>
      <c r="BJ133" s="1428"/>
      <c r="BK133" s="1428"/>
      <c r="BL133" s="1428"/>
      <c r="BM133" s="1428"/>
      <c r="BN133" s="1428"/>
      <c r="BO133" s="1428"/>
      <c r="BP133" s="1744" t="s">
        <v>9538</v>
      </c>
      <c r="BQ133" s="1744" t="s">
        <v>9539</v>
      </c>
      <c r="BR133" s="1946" t="s">
        <v>9540</v>
      </c>
    </row>
    <row r="134" spans="1:70" ht="15.75" customHeight="1">
      <c r="A134" s="171"/>
      <c r="B134" s="983" t="s">
        <v>7861</v>
      </c>
      <c r="C134" s="313" t="s">
        <v>6125</v>
      </c>
      <c r="D134" s="248" t="s">
        <v>677</v>
      </c>
      <c r="E134" s="248">
        <v>3</v>
      </c>
      <c r="F134" s="2198"/>
      <c r="G134" s="2198"/>
      <c r="H134" s="2198"/>
      <c r="I134" s="2198"/>
      <c r="J134" s="2198"/>
      <c r="K134" s="1959">
        <f t="shared" si="75"/>
        <v>0</v>
      </c>
      <c r="L134" s="2198"/>
      <c r="M134" s="2198"/>
      <c r="N134" s="1944">
        <f t="shared" si="123"/>
        <v>0</v>
      </c>
      <c r="O134" s="1944">
        <f t="shared" si="124"/>
        <v>0</v>
      </c>
      <c r="P134" s="2235"/>
      <c r="Q134" s="2235"/>
      <c r="R134" s="2235"/>
      <c r="S134" s="2235"/>
      <c r="T134" s="2235"/>
      <c r="U134" s="2235"/>
      <c r="V134" s="2236"/>
      <c r="W134" s="2236"/>
      <c r="X134" s="2237"/>
      <c r="Y134" s="171"/>
      <c r="Z134" s="956" t="s">
        <v>9541</v>
      </c>
      <c r="AA134" s="171"/>
      <c r="AB134" s="2225"/>
      <c r="AC134" s="171"/>
      <c r="AD134" s="304"/>
      <c r="AE134" s="2238"/>
      <c r="AF134" s="322"/>
      <c r="AG134" s="247"/>
      <c r="AH134" s="247"/>
      <c r="AI134" s="247"/>
      <c r="AJ134" s="247"/>
      <c r="AK134" s="247"/>
      <c r="AL134" s="232"/>
      <c r="AM134" s="232"/>
      <c r="AN134" s="232"/>
      <c r="AO134" s="232"/>
      <c r="AP134" s="232"/>
      <c r="AQ134" s="232"/>
      <c r="AR134" s="232"/>
      <c r="AS134" s="247"/>
      <c r="AT134" s="247"/>
      <c r="AU134" s="247"/>
      <c r="AV134" s="322"/>
      <c r="AX134" s="983" t="s">
        <v>7861</v>
      </c>
      <c r="AY134" s="313" t="s">
        <v>6125</v>
      </c>
      <c r="AZ134" s="624" t="s">
        <v>9542</v>
      </c>
      <c r="BA134" s="624" t="s">
        <v>9543</v>
      </c>
      <c r="BB134" s="624" t="s">
        <v>9544</v>
      </c>
      <c r="BC134" s="624" t="s">
        <v>9545</v>
      </c>
      <c r="BD134" s="624" t="s">
        <v>9546</v>
      </c>
      <c r="BE134" s="1370" t="s">
        <v>9547</v>
      </c>
      <c r="BF134" s="624" t="s">
        <v>9548</v>
      </c>
      <c r="BG134" s="624" t="s">
        <v>9549</v>
      </c>
      <c r="BH134" s="1370" t="s">
        <v>9550</v>
      </c>
      <c r="BI134" s="1370" t="s">
        <v>9551</v>
      </c>
      <c r="BJ134" s="1428"/>
      <c r="BK134" s="1428"/>
      <c r="BL134" s="1428"/>
      <c r="BM134" s="1428"/>
      <c r="BN134" s="1428"/>
      <c r="BO134" s="1428"/>
      <c r="BP134" s="1744" t="s">
        <v>9552</v>
      </c>
      <c r="BQ134" s="1744" t="s">
        <v>9553</v>
      </c>
      <c r="BR134" s="1946" t="s">
        <v>9554</v>
      </c>
    </row>
    <row r="135" spans="1:70" ht="15.75" customHeight="1" thickBot="1">
      <c r="A135" s="2575" t="s">
        <v>773</v>
      </c>
      <c r="B135" s="965" t="s">
        <v>7896</v>
      </c>
      <c r="C135" s="966" t="s">
        <v>6140</v>
      </c>
      <c r="D135" s="314" t="s">
        <v>677</v>
      </c>
      <c r="E135" s="314">
        <v>3</v>
      </c>
      <c r="F135" s="1362">
        <f>IFERROR(SUM(F81,F108,F90,F93,F96,F111,F114,F115:F134), 0)</f>
        <v>0</v>
      </c>
      <c r="G135" s="1362">
        <f t="shared" ref="G135:J135" si="125">IFERROR(SUM(G81,G108,G90,G93,G96,G111,G114,G115:G134), 0)</f>
        <v>0</v>
      </c>
      <c r="H135" s="1362">
        <f t="shared" si="125"/>
        <v>0</v>
      </c>
      <c r="I135" s="1362">
        <f t="shared" si="125"/>
        <v>0</v>
      </c>
      <c r="J135" s="1362">
        <f t="shared" si="125"/>
        <v>0</v>
      </c>
      <c r="K135" s="2100">
        <f t="shared" si="75"/>
        <v>0</v>
      </c>
      <c r="L135" s="1962">
        <f>IFERROR(SUM(L81,L108,L90,L93,L96,L111,L114,L115:L134), 0)</f>
        <v>0</v>
      </c>
      <c r="M135" s="1962">
        <f>IFERROR(SUM(M81,M108,M90,M93,M96,M111,M114,M115:M134), 0)</f>
        <v>0</v>
      </c>
      <c r="N135" s="1962">
        <f t="shared" si="78"/>
        <v>0</v>
      </c>
      <c r="O135" s="1962">
        <f t="shared" si="72"/>
        <v>0</v>
      </c>
      <c r="P135" s="1434"/>
      <c r="Q135" s="1434"/>
      <c r="R135" s="1434"/>
      <c r="S135" s="1434"/>
      <c r="T135" s="1434"/>
      <c r="U135" s="1434"/>
      <c r="V135" s="1362">
        <f>IFERROR(SUM(V81,V108,V90,V93,V96,V111,V114,,V115:V134), 0)</f>
        <v>0</v>
      </c>
      <c r="W135" s="1362">
        <f>IFERROR(SUM(W81,W108,W90,W93,W96,W111,W114,W115:W134), 0)</f>
        <v>0</v>
      </c>
      <c r="X135" s="1372">
        <f>IFERROR(SUM(X81,X108,X90,X93,X96,X111,X114,X115:X134), 0)</f>
        <v>0</v>
      </c>
      <c r="Y135" s="171"/>
      <c r="Z135" s="970" t="s">
        <v>9555</v>
      </c>
      <c r="AA135" s="171"/>
      <c r="AB135" s="264"/>
      <c r="AC135" s="171"/>
      <c r="AD135" s="304"/>
      <c r="AF135" s="322"/>
      <c r="AG135" s="232"/>
      <c r="AH135" s="232"/>
      <c r="AI135" s="232"/>
      <c r="AJ135" s="232"/>
      <c r="AK135" s="232"/>
      <c r="AL135" s="232"/>
      <c r="AM135" s="232"/>
      <c r="AN135" s="232"/>
      <c r="AO135" s="232"/>
      <c r="AP135" s="232"/>
      <c r="AQ135" s="232"/>
      <c r="AR135" s="232"/>
      <c r="AS135" s="232"/>
      <c r="AT135" s="232"/>
      <c r="AU135" s="232"/>
      <c r="AV135" s="322"/>
      <c r="AX135" s="965" t="s">
        <v>7896</v>
      </c>
      <c r="AY135" s="966" t="s">
        <v>6140</v>
      </c>
      <c r="AZ135" s="1362" t="s">
        <v>9556</v>
      </c>
      <c r="BA135" s="1362" t="s">
        <v>9557</v>
      </c>
      <c r="BB135" s="1362" t="s">
        <v>9558</v>
      </c>
      <c r="BC135" s="1362" t="s">
        <v>9559</v>
      </c>
      <c r="BD135" s="1362" t="s">
        <v>9560</v>
      </c>
      <c r="BE135" s="1362" t="s">
        <v>9561</v>
      </c>
      <c r="BF135" s="1962" t="s">
        <v>9562</v>
      </c>
      <c r="BG135" s="1962" t="s">
        <v>9563</v>
      </c>
      <c r="BH135" s="1962" t="s">
        <v>9564</v>
      </c>
      <c r="BI135" s="1962" t="s">
        <v>9565</v>
      </c>
      <c r="BJ135" s="1434"/>
      <c r="BK135" s="1434"/>
      <c r="BL135" s="1434"/>
      <c r="BM135" s="1434"/>
      <c r="BN135" s="1434"/>
      <c r="BO135" s="1434"/>
      <c r="BP135" s="1362" t="s">
        <v>9566</v>
      </c>
      <c r="BQ135" s="1362" t="s">
        <v>9567</v>
      </c>
      <c r="BR135" s="1372" t="s">
        <v>9568</v>
      </c>
    </row>
    <row r="136" spans="1:70" ht="15.75" customHeight="1" thickTop="1" thickBot="1">
      <c r="A136" s="171"/>
      <c r="B136" s="971"/>
      <c r="C136" s="171"/>
      <c r="D136" s="171"/>
      <c r="E136" s="171"/>
      <c r="F136" s="433"/>
      <c r="G136" s="433"/>
      <c r="H136" s="433"/>
      <c r="I136" s="433"/>
      <c r="J136" s="433"/>
      <c r="K136" s="433"/>
      <c r="L136" s="433"/>
      <c r="M136" s="433"/>
      <c r="N136" s="433"/>
      <c r="O136" s="433"/>
      <c r="P136" s="433"/>
      <c r="Q136" s="1439"/>
      <c r="R136" s="1439"/>
      <c r="S136" s="1439"/>
      <c r="T136" s="1439"/>
      <c r="U136" s="1440"/>
      <c r="V136" s="1439"/>
      <c r="W136" s="1439"/>
      <c r="X136" s="1440"/>
      <c r="Y136" s="214"/>
      <c r="Z136" s="214"/>
      <c r="AA136" s="171"/>
      <c r="AB136" s="171"/>
      <c r="AC136" s="171"/>
      <c r="AD136" s="304"/>
      <c r="AF136" s="322"/>
      <c r="AG136" s="232"/>
      <c r="AH136" s="232"/>
      <c r="AI136" s="232"/>
      <c r="AJ136" s="232"/>
      <c r="AK136" s="232"/>
      <c r="AL136" s="232"/>
      <c r="AM136" s="232"/>
      <c r="AN136" s="232"/>
      <c r="AO136" s="232"/>
      <c r="AP136" s="232"/>
      <c r="AQ136" s="232"/>
      <c r="AR136" s="232"/>
      <c r="AS136" s="232"/>
      <c r="AT136" s="232"/>
      <c r="AU136" s="232"/>
      <c r="AV136" s="322"/>
      <c r="AX136" s="971"/>
      <c r="AY136" s="171"/>
      <c r="AZ136" s="433"/>
      <c r="BA136" s="433"/>
      <c r="BB136" s="433"/>
      <c r="BC136" s="433"/>
      <c r="BD136" s="433"/>
      <c r="BE136" s="433"/>
      <c r="BF136" s="433"/>
      <c r="BG136" s="433"/>
      <c r="BH136" s="433"/>
      <c r="BI136" s="433"/>
      <c r="BJ136" s="433"/>
      <c r="BK136" s="1439"/>
      <c r="BL136" s="1439"/>
      <c r="BM136" s="1439"/>
      <c r="BN136" s="1439"/>
      <c r="BO136" s="1440"/>
      <c r="BP136" s="1439"/>
      <c r="BQ136" s="1439"/>
      <c r="BR136" s="1440"/>
    </row>
    <row r="137" spans="1:70" ht="15.75" customHeight="1" thickTop="1" thickBot="1">
      <c r="A137" s="171"/>
      <c r="B137" s="946" t="s">
        <v>7914</v>
      </c>
      <c r="C137" s="171"/>
      <c r="D137" s="171"/>
      <c r="E137" s="171"/>
      <c r="F137" s="433"/>
      <c r="G137" s="433"/>
      <c r="H137" s="433"/>
      <c r="I137" s="433"/>
      <c r="J137" s="433"/>
      <c r="K137" s="433"/>
      <c r="L137" s="433"/>
      <c r="M137" s="433"/>
      <c r="N137" s="433"/>
      <c r="O137" s="433"/>
      <c r="P137" s="433"/>
      <c r="Q137" s="1439"/>
      <c r="R137" s="1439"/>
      <c r="S137" s="1439"/>
      <c r="T137" s="1439"/>
      <c r="U137" s="1440"/>
      <c r="V137" s="1439"/>
      <c r="W137" s="1439"/>
      <c r="X137" s="1440"/>
      <c r="Y137" s="214"/>
      <c r="Z137" s="214"/>
      <c r="AA137" s="171"/>
      <c r="AB137" s="171"/>
      <c r="AC137" s="171"/>
      <c r="AD137" s="304"/>
      <c r="AF137" s="322"/>
      <c r="AG137" s="232"/>
      <c r="AH137" s="232"/>
      <c r="AI137" s="232"/>
      <c r="AJ137" s="232"/>
      <c r="AK137" s="232"/>
      <c r="AL137" s="232"/>
      <c r="AM137" s="232"/>
      <c r="AN137" s="232"/>
      <c r="AO137" s="232"/>
      <c r="AP137" s="232"/>
      <c r="AQ137" s="232"/>
      <c r="AR137" s="232"/>
      <c r="AS137" s="232"/>
      <c r="AT137" s="232"/>
      <c r="AU137" s="232"/>
      <c r="AV137" s="322"/>
      <c r="AX137" s="946" t="s">
        <v>7914</v>
      </c>
      <c r="AY137" s="171"/>
      <c r="AZ137" s="433"/>
      <c r="BA137" s="433"/>
      <c r="BB137" s="433"/>
      <c r="BC137" s="433"/>
      <c r="BD137" s="433"/>
      <c r="BE137" s="433"/>
      <c r="BF137" s="433"/>
      <c r="BG137" s="433"/>
      <c r="BH137" s="433"/>
      <c r="BI137" s="433"/>
      <c r="BJ137" s="433"/>
      <c r="BK137" s="1439"/>
      <c r="BL137" s="1439"/>
      <c r="BM137" s="1439"/>
      <c r="BN137" s="1439"/>
      <c r="BO137" s="1440"/>
      <c r="BP137" s="1439"/>
      <c r="BQ137" s="1439"/>
      <c r="BR137" s="1440"/>
    </row>
    <row r="138" spans="1:70" ht="15.75" customHeight="1" thickTop="1">
      <c r="A138" s="171"/>
      <c r="B138" s="947" t="s">
        <v>7915</v>
      </c>
      <c r="C138" s="948" t="s">
        <v>6110</v>
      </c>
      <c r="D138" s="239" t="s">
        <v>677</v>
      </c>
      <c r="E138" s="239">
        <v>3</v>
      </c>
      <c r="F138" s="1368">
        <f>IFERROR(SUM(F10,F13,F16,F19,F22,F25,F31,F34,F37,F40,F43,F46,F79,F106,F88,F91,F94,F109,F112,F115,F117,F119,F121,F123,F125,F127,F129,F131,F133), 0)</f>
        <v>0</v>
      </c>
      <c r="G138" s="1368">
        <f t="shared" ref="G138:I138" si="126">IFERROR(SUM(G10,G13,G16,G19,G22,G25,G31,G34,G37,G40,G43,G46,G79,G106,G88,G91,G94,G109,G112,G115,G117,G119,G121,G123,G125,G127,G129,G131,G133), 0)</f>
        <v>0</v>
      </c>
      <c r="H138" s="1368">
        <f t="shared" si="126"/>
        <v>0</v>
      </c>
      <c r="I138" s="1368">
        <f t="shared" si="126"/>
        <v>0</v>
      </c>
      <c r="J138" s="1368">
        <f>IFERROR(SUM(J10,J13,J16,J19,J22,J25,J31,J34,J37,J40,J43,J46,J79,J106,J88,J91,J94,J109,J112,J115,J117,J119,J121,J123,J125,J127,J129,J131,J133,J52,J55,J58,J61,J64,J67,J70,J73), 0)</f>
        <v>0</v>
      </c>
      <c r="K138" s="1955">
        <f t="shared" ref="K138:K140" si="127">IFERROR(SUM(F138:J138),0)</f>
        <v>0</v>
      </c>
      <c r="L138" s="2195">
        <f>IFERROR(SUM(L10,L13,L16,L19,L22,L25,L31,L34,L37,L40,L43,L46, L52, L55, L58, L61, L64, L67, L70, L73, L79,L106,L88,L91,L94,L109,L112,L115,L117,L119,L121,L123,L125,L127,L129,L131,L133), 0)</f>
        <v>0</v>
      </c>
      <c r="M138" s="2195">
        <f>IFERROR(SUM(M10,M13,M16,M19,M22,M25,M31,M34,M37,M40,M43,M46, M52, M55, M58, M61, M64, M67, M70, M73, M79,M106,M88,M91,M94,M109,M112,M115,M117,M119,M121,M123,M125,M127,M129,M131,M133), 0)</f>
        <v>0</v>
      </c>
      <c r="N138" s="2195">
        <f t="shared" ref="N138:N140" si="128">IFERROR(SUM(L138:M138), 0)</f>
        <v>0</v>
      </c>
      <c r="O138" s="2195">
        <f t="shared" ref="O138:O140" si="129">IFERROR(SUM(K138,N138),0)</f>
        <v>0</v>
      </c>
      <c r="P138" s="1450"/>
      <c r="Q138" s="1450"/>
      <c r="R138" s="1450"/>
      <c r="S138" s="1450"/>
      <c r="T138" s="1450"/>
      <c r="U138" s="1450"/>
      <c r="V138" s="1450"/>
      <c r="W138" s="1450"/>
      <c r="X138" s="1451"/>
      <c r="Y138" s="171"/>
      <c r="Z138" s="951" t="s">
        <v>9569</v>
      </c>
      <c r="AA138" s="171"/>
      <c r="AB138" s="245"/>
      <c r="AC138" s="171"/>
      <c r="AD138" s="304"/>
      <c r="AF138" s="322"/>
      <c r="AG138" s="232"/>
      <c r="AH138" s="232"/>
      <c r="AI138" s="232"/>
      <c r="AJ138" s="232"/>
      <c r="AK138" s="232"/>
      <c r="AL138" s="232"/>
      <c r="AM138" s="232"/>
      <c r="AN138" s="232"/>
      <c r="AO138" s="232"/>
      <c r="AP138" s="232"/>
      <c r="AQ138" s="232"/>
      <c r="AR138" s="232"/>
      <c r="AS138" s="232"/>
      <c r="AT138" s="232"/>
      <c r="AU138" s="232"/>
      <c r="AV138" s="322"/>
      <c r="AX138" s="947" t="s">
        <v>7915</v>
      </c>
      <c r="AY138" s="948" t="s">
        <v>6110</v>
      </c>
      <c r="AZ138" s="1368" t="s">
        <v>4098</v>
      </c>
      <c r="BA138" s="1368" t="s">
        <v>4099</v>
      </c>
      <c r="BB138" s="1368" t="s">
        <v>4100</v>
      </c>
      <c r="BC138" s="1368" t="s">
        <v>4101</v>
      </c>
      <c r="BD138" s="1368" t="s">
        <v>4102</v>
      </c>
      <c r="BE138" s="1368" t="s">
        <v>9570</v>
      </c>
      <c r="BF138" s="2195" t="s">
        <v>9571</v>
      </c>
      <c r="BG138" s="2195" t="s">
        <v>9572</v>
      </c>
      <c r="BH138" s="2195" t="s">
        <v>9573</v>
      </c>
      <c r="BI138" s="2195" t="s">
        <v>9574</v>
      </c>
      <c r="BJ138" s="1450"/>
      <c r="BK138" s="1450"/>
      <c r="BL138" s="1450"/>
      <c r="BM138" s="1450"/>
      <c r="BN138" s="1450"/>
      <c r="BO138" s="1450"/>
      <c r="BP138" s="1450"/>
      <c r="BQ138" s="1450"/>
      <c r="BR138" s="1451"/>
    </row>
    <row r="139" spans="1:70" ht="15.75" customHeight="1">
      <c r="A139" s="171"/>
      <c r="B139" s="952" t="s">
        <v>7915</v>
      </c>
      <c r="C139" s="313" t="s">
        <v>6125</v>
      </c>
      <c r="D139" s="248" t="s">
        <v>677</v>
      </c>
      <c r="E139" s="248">
        <v>3</v>
      </c>
      <c r="F139" s="1370">
        <f>IFERROR(SUM(F11,F14,F17,F20,F23,F26,F32,F35,F38,F41,F44,F47,F80,F107,F89,F92,F95,F110,F113,F116,F118,F120,F122,F124,F126,F128,F130,F132,F134), 0)</f>
        <v>0</v>
      </c>
      <c r="G139" s="1370">
        <f t="shared" ref="G139:I139" si="130">IFERROR(SUM(G11,G14,G17,G20,G23,G26,G32,G35,G38,G41,G44,G47,G80,G107,G89,G92,G95,G110,G113,G116,G118,G120,G122,G124,G126,G128,G130,G132,G134), 0)</f>
        <v>0</v>
      </c>
      <c r="H139" s="1370">
        <f t="shared" si="130"/>
        <v>0</v>
      </c>
      <c r="I139" s="1370">
        <f t="shared" si="130"/>
        <v>0</v>
      </c>
      <c r="J139" s="1370">
        <f>IFERROR(SUM(J11,J14,J17,J20,J23,J26,J32,J35,J38,J41,J44,J47,J80,J107,J89,J92,J95,J110,J113,J116,J118,J120,J122,J124,J126,J128,J130,J132,J134,J53,J56,J59,J62,J65,J68,J71,J74), 0)</f>
        <v>0</v>
      </c>
      <c r="K139" s="1959">
        <f t="shared" si="127"/>
        <v>0</v>
      </c>
      <c r="L139" s="1944">
        <f>IFERROR(SUM(L11,L14,L17,L20,L23,L26,L32,L35,L38,L41,L44,L47, L53, L56, L59, L62, L65, L68, L71, L74, L80,L107,L89,L92,L95,L110,L113,L116,L118,L120,L122,L124,L126,L128,L130,L132,L134), 0)</f>
        <v>0</v>
      </c>
      <c r="M139" s="1944">
        <f>IFERROR(SUM(M11,M14,M17,M20,M23,M26,M32,M35,M38,M41,M44,M47, M53, M56, M59, M62, M65, M68, M71, M74, M80,M107,M89,M92,M95,M110,M113,M116,M118,M120,M122,M124,M126,M128,M130,M132,M134), 0)</f>
        <v>0</v>
      </c>
      <c r="N139" s="1944">
        <f t="shared" si="128"/>
        <v>0</v>
      </c>
      <c r="O139" s="1944">
        <f t="shared" si="129"/>
        <v>0</v>
      </c>
      <c r="P139" s="1428"/>
      <c r="Q139" s="1428"/>
      <c r="R139" s="1428"/>
      <c r="S139" s="1428"/>
      <c r="T139" s="1428"/>
      <c r="U139" s="1428"/>
      <c r="V139" s="1428"/>
      <c r="W139" s="1428"/>
      <c r="X139" s="1429"/>
      <c r="Y139" s="171"/>
      <c r="Z139" s="956" t="s">
        <v>9575</v>
      </c>
      <c r="AA139" s="171"/>
      <c r="AB139" s="253"/>
      <c r="AC139" s="171"/>
      <c r="AD139" s="304"/>
      <c r="AF139" s="322"/>
      <c r="AG139" s="232"/>
      <c r="AH139" s="232"/>
      <c r="AI139" s="232"/>
      <c r="AJ139" s="232"/>
      <c r="AK139" s="232"/>
      <c r="AL139" s="232"/>
      <c r="AM139" s="232"/>
      <c r="AN139" s="232"/>
      <c r="AO139" s="232"/>
      <c r="AP139" s="232"/>
      <c r="AQ139" s="232"/>
      <c r="AR139" s="232"/>
      <c r="AS139" s="232"/>
      <c r="AT139" s="232"/>
      <c r="AU139" s="232"/>
      <c r="AV139" s="322"/>
      <c r="AX139" s="952" t="s">
        <v>7915</v>
      </c>
      <c r="AY139" s="313" t="s">
        <v>6125</v>
      </c>
      <c r="AZ139" s="1370" t="s">
        <v>4053</v>
      </c>
      <c r="BA139" s="1370" t="s">
        <v>4054</v>
      </c>
      <c r="BB139" s="1370" t="s">
        <v>4055</v>
      </c>
      <c r="BC139" s="1370" t="s">
        <v>4056</v>
      </c>
      <c r="BD139" s="1370" t="s">
        <v>4057</v>
      </c>
      <c r="BE139" s="1370" t="s">
        <v>9576</v>
      </c>
      <c r="BF139" s="1944" t="s">
        <v>9577</v>
      </c>
      <c r="BG139" s="1944" t="s">
        <v>9578</v>
      </c>
      <c r="BH139" s="1944" t="s">
        <v>9579</v>
      </c>
      <c r="BI139" s="1944" t="s">
        <v>9580</v>
      </c>
      <c r="BJ139" s="1428"/>
      <c r="BK139" s="1428"/>
      <c r="BL139" s="1428"/>
      <c r="BM139" s="1428"/>
      <c r="BN139" s="1428"/>
      <c r="BO139" s="1428"/>
      <c r="BP139" s="1428"/>
      <c r="BQ139" s="1428"/>
      <c r="BR139" s="1429"/>
    </row>
    <row r="140" spans="1:70" ht="15.75" customHeight="1" thickBot="1">
      <c r="A140" s="2575" t="s">
        <v>773</v>
      </c>
      <c r="B140" s="965" t="s">
        <v>7915</v>
      </c>
      <c r="C140" s="966" t="s">
        <v>6140</v>
      </c>
      <c r="D140" s="314" t="s">
        <v>677</v>
      </c>
      <c r="E140" s="314">
        <v>3</v>
      </c>
      <c r="F140" s="1362">
        <f>IFERROR(F138 + F139, 0)</f>
        <v>0</v>
      </c>
      <c r="G140" s="1362">
        <f t="shared" ref="G140:I140" si="131">IFERROR(G138 + G139, 0)</f>
        <v>0</v>
      </c>
      <c r="H140" s="1362">
        <f t="shared" si="131"/>
        <v>0</v>
      </c>
      <c r="I140" s="1362">
        <f t="shared" si="131"/>
        <v>0</v>
      </c>
      <c r="J140" s="1362">
        <f>IFERROR(J138 + J139, 0)</f>
        <v>0</v>
      </c>
      <c r="K140" s="2100">
        <f t="shared" si="127"/>
        <v>0</v>
      </c>
      <c r="L140" s="1962">
        <f t="shared" ref="L140:M140" si="132">IFERROR(L138 + L139, 0)</f>
        <v>0</v>
      </c>
      <c r="M140" s="1962">
        <f t="shared" si="132"/>
        <v>0</v>
      </c>
      <c r="N140" s="1962">
        <f t="shared" si="128"/>
        <v>0</v>
      </c>
      <c r="O140" s="1962">
        <f t="shared" si="129"/>
        <v>0</v>
      </c>
      <c r="P140" s="1434"/>
      <c r="Q140" s="1434"/>
      <c r="R140" s="1434"/>
      <c r="S140" s="1434"/>
      <c r="T140" s="1434"/>
      <c r="U140" s="1434"/>
      <c r="V140" s="1362">
        <f>IFERROR(SUM(V135,V76,V49,V28), 0)</f>
        <v>0</v>
      </c>
      <c r="W140" s="1362">
        <f>IFERROR(SUM(W135,W76,W49,W28), 0)</f>
        <v>0</v>
      </c>
      <c r="X140" s="1372">
        <f>IFERROR(SUM(X135,X76,X49,X28), 0)</f>
        <v>0</v>
      </c>
      <c r="Y140" s="171"/>
      <c r="Z140" s="970" t="s">
        <v>9581</v>
      </c>
      <c r="AA140" s="171"/>
      <c r="AB140" s="264"/>
      <c r="AC140" s="171"/>
      <c r="AD140" s="304"/>
      <c r="AF140" s="322"/>
      <c r="AG140" s="232"/>
      <c r="AH140" s="232"/>
      <c r="AI140" s="232"/>
      <c r="AJ140" s="232"/>
      <c r="AK140" s="232"/>
      <c r="AL140" s="232"/>
      <c r="AM140" s="232"/>
      <c r="AN140" s="232"/>
      <c r="AO140" s="232"/>
      <c r="AP140" s="232"/>
      <c r="AQ140" s="232"/>
      <c r="AR140" s="232"/>
      <c r="AS140" s="232"/>
      <c r="AT140" s="232"/>
      <c r="AU140" s="232"/>
      <c r="AV140" s="322"/>
      <c r="AX140" s="965" t="s">
        <v>7915</v>
      </c>
      <c r="AY140" s="966" t="s">
        <v>6140</v>
      </c>
      <c r="AZ140" s="1362" t="s">
        <v>9582</v>
      </c>
      <c r="BA140" s="1362" t="s">
        <v>9583</v>
      </c>
      <c r="BB140" s="1362" t="s">
        <v>9584</v>
      </c>
      <c r="BC140" s="1362" t="s">
        <v>9585</v>
      </c>
      <c r="BD140" s="1362" t="s">
        <v>9586</v>
      </c>
      <c r="BE140" s="1362" t="s">
        <v>9587</v>
      </c>
      <c r="BF140" s="1962" t="s">
        <v>9588</v>
      </c>
      <c r="BG140" s="1962" t="s">
        <v>9589</v>
      </c>
      <c r="BH140" s="1962" t="s">
        <v>9590</v>
      </c>
      <c r="BI140" s="1962" t="s">
        <v>9591</v>
      </c>
      <c r="BJ140" s="1434"/>
      <c r="BK140" s="1434"/>
      <c r="BL140" s="1434"/>
      <c r="BM140" s="1434"/>
      <c r="BN140" s="1434"/>
      <c r="BO140" s="1434"/>
      <c r="BP140" s="1362" t="s">
        <v>9592</v>
      </c>
      <c r="BQ140" s="1362" t="s">
        <v>9593</v>
      </c>
      <c r="BR140" s="1372" t="s">
        <v>9594</v>
      </c>
    </row>
    <row r="141" spans="1:70" ht="8.25" customHeight="1" thickTop="1">
      <c r="A141" s="171"/>
      <c r="B141" s="9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C141" s="2568" t="s">
        <v>815</v>
      </c>
      <c r="AG141" s="232"/>
      <c r="AH141" s="232"/>
      <c r="AI141" s="232"/>
      <c r="AJ141" s="232"/>
      <c r="AK141" s="232"/>
      <c r="AL141" s="232"/>
      <c r="AM141" s="232"/>
      <c r="AN141" s="232"/>
      <c r="AO141" s="232"/>
      <c r="AP141" s="232"/>
      <c r="AQ141" s="232"/>
      <c r="AR141" s="232"/>
      <c r="AS141" s="232"/>
      <c r="AT141" s="232"/>
      <c r="AU141" s="232"/>
      <c r="BR141" s="2853" t="s">
        <v>816</v>
      </c>
    </row>
    <row r="142" spans="1:70" ht="16.5" customHeight="1">
      <c r="A142" s="171"/>
      <c r="B142" s="9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G142" s="232"/>
      <c r="AH142" s="232"/>
      <c r="AI142" s="232"/>
      <c r="AJ142" s="232"/>
      <c r="AK142" s="232"/>
      <c r="AL142" s="232"/>
      <c r="AM142" s="232"/>
      <c r="AN142" s="232"/>
      <c r="AO142" s="232"/>
      <c r="AP142" s="232"/>
      <c r="AQ142" s="232"/>
      <c r="AR142" s="232"/>
      <c r="AS142" s="232"/>
      <c r="AT142" s="232"/>
      <c r="AU142" s="232"/>
    </row>
    <row r="143" spans="1:70" ht="15">
      <c r="A143" s="171"/>
      <c r="B143" s="2104"/>
      <c r="C143" s="2105"/>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G143" s="232"/>
      <c r="AH143" s="232"/>
      <c r="AI143" s="232"/>
      <c r="AJ143" s="232"/>
      <c r="AK143" s="232"/>
      <c r="AL143" s="232"/>
      <c r="AM143" s="232"/>
      <c r="AN143" s="232"/>
      <c r="AO143" s="232"/>
      <c r="AP143" s="232"/>
      <c r="AQ143" s="232"/>
      <c r="AR143" s="232"/>
      <c r="AS143" s="232"/>
      <c r="AT143" s="232"/>
      <c r="AU143" s="232"/>
    </row>
    <row r="144" spans="1:70" ht="15">
      <c r="A144" s="171"/>
      <c r="B144" s="2104"/>
      <c r="C144" s="2106"/>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G144" s="232"/>
      <c r="AH144" s="232"/>
      <c r="AI144" s="232"/>
      <c r="AJ144" s="232"/>
      <c r="AK144" s="232"/>
      <c r="AL144" s="232"/>
      <c r="AM144" s="232"/>
      <c r="AN144" s="232"/>
      <c r="AO144" s="232"/>
      <c r="AP144" s="232"/>
      <c r="AQ144" s="232"/>
      <c r="AR144" s="232"/>
      <c r="AS144" s="232"/>
      <c r="AT144" s="232"/>
      <c r="AU144" s="232"/>
    </row>
    <row r="145" spans="1:47" ht="15">
      <c r="A145" s="171"/>
      <c r="B145" s="2104"/>
      <c r="C145" s="2104"/>
      <c r="D145" s="2107"/>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G145" s="232"/>
      <c r="AH145" s="232"/>
      <c r="AI145" s="232"/>
      <c r="AJ145" s="232"/>
      <c r="AK145" s="232"/>
      <c r="AL145" s="232"/>
      <c r="AM145" s="232"/>
      <c r="AN145" s="232"/>
      <c r="AO145" s="232"/>
      <c r="AP145" s="232"/>
      <c r="AQ145" s="232"/>
      <c r="AR145" s="232"/>
      <c r="AS145" s="232"/>
      <c r="AT145" s="232"/>
      <c r="AU145" s="232"/>
    </row>
    <row r="146" spans="1:47" ht="15">
      <c r="A146" s="171"/>
      <c r="B146" s="219"/>
      <c r="D146" s="2108"/>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G146" s="232"/>
      <c r="AH146" s="232"/>
      <c r="AI146" s="232"/>
      <c r="AJ146" s="232"/>
      <c r="AK146" s="232"/>
      <c r="AL146" s="232"/>
      <c r="AM146" s="232"/>
      <c r="AN146" s="232"/>
      <c r="AO146" s="232"/>
      <c r="AP146" s="232"/>
      <c r="AQ146" s="232"/>
      <c r="AR146" s="232"/>
      <c r="AS146" s="232"/>
      <c r="AT146" s="232"/>
      <c r="AU146" s="232"/>
    </row>
    <row r="147" spans="1:47" ht="15">
      <c r="A147" s="171"/>
      <c r="B147" s="9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G147" s="232"/>
      <c r="AH147" s="232"/>
      <c r="AI147" s="232"/>
      <c r="AJ147" s="232"/>
      <c r="AK147" s="232"/>
      <c r="AL147" s="232"/>
      <c r="AM147" s="232"/>
      <c r="AN147" s="232"/>
      <c r="AO147" s="232"/>
      <c r="AP147" s="232"/>
      <c r="AQ147" s="232"/>
      <c r="AR147" s="232"/>
      <c r="AS147" s="232"/>
      <c r="AT147" s="232"/>
      <c r="AU147" s="232"/>
    </row>
    <row r="148" spans="1:47" ht="15">
      <c r="A148" s="171"/>
      <c r="B148" s="9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G148" s="232"/>
      <c r="AH148" s="232"/>
      <c r="AI148" s="232"/>
      <c r="AJ148" s="232"/>
      <c r="AK148" s="232"/>
      <c r="AL148" s="232"/>
      <c r="AM148" s="232"/>
      <c r="AN148" s="232"/>
      <c r="AO148" s="232"/>
      <c r="AP148" s="232"/>
      <c r="AQ148" s="232"/>
      <c r="AR148" s="232"/>
      <c r="AS148" s="232"/>
      <c r="AT148" s="232"/>
      <c r="AU148" s="232"/>
    </row>
    <row r="149" spans="1:47" ht="15">
      <c r="A149" s="171"/>
      <c r="B149" s="9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G149" s="232"/>
      <c r="AH149" s="232"/>
      <c r="AI149" s="232"/>
      <c r="AJ149" s="232"/>
      <c r="AK149" s="232"/>
    </row>
    <row r="150" spans="1:47" ht="15">
      <c r="A150" s="171"/>
      <c r="B150" s="9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G150" s="232"/>
      <c r="AH150" s="232"/>
      <c r="AI150" s="232"/>
      <c r="AJ150" s="232"/>
      <c r="AK150" s="232"/>
    </row>
    <row r="151" spans="1:47" ht="15">
      <c r="A151" s="171"/>
      <c r="B151" s="9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G151" s="232"/>
      <c r="AH151" s="232"/>
      <c r="AI151" s="232"/>
      <c r="AJ151" s="232"/>
      <c r="AK151" s="232"/>
    </row>
  </sheetData>
  <sheetProtection formatColumns="0" formatRows="0"/>
  <mergeCells count="42">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 ref="BQ5:BQ6"/>
    <mergeCell ref="AZ6:AZ7"/>
    <mergeCell ref="BA6:BD6"/>
    <mergeCell ref="BE6:BE7"/>
    <mergeCell ref="BF6:BF7"/>
    <mergeCell ref="BG6:BG7"/>
    <mergeCell ref="BH6:BH7"/>
    <mergeCell ref="BJ6:BJ7"/>
    <mergeCell ref="BK6:BN6"/>
    <mergeCell ref="BO6:BO7"/>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s>
  <phoneticPr fontId="36" type="noConversion"/>
  <conditionalFormatting sqref="AE10:AE140">
    <cfRule type="cellIs" dxfId="154" priority="1" operator="equal">
      <formula>0</formula>
    </cfRule>
  </conditionalFormatting>
  <dataValidations count="1">
    <dataValidation type="custom" allowBlank="1" showErrorMessage="1" errorTitle="Input Error" error="Please enter a numeric value." sqref="L13:M14 L19:M20 L16:M17 L22:M23 L25:M26 L85:M86 L40:M41 P37:T38 L43:M44 L37:M38 F73:H74 K31:K49 L82:M83 L91:M92 L94:M95 L109:M110 L112:M113 L115:M134 L46:M47 L58:M59 L97:M98 K10:K28 L103:M104 L73:M74 L70:M71 L100:M101 L61:M62 K52:K76 L64:M65 L67:M68 F67:H68 L55:M56 F25:J26 F22:J23 F16:J17 F19:J20 F13:J14 F10:J11 L10:M11 F46:J47 F37:J38 F43:J44 F40:J41 F34:J35 L34:M35 J67:J68 J64:J65 J61:J62 J70:J71 J73:J74 F58:J59 F55:J56 F52:J53 L52:M53 F100:J101 F103:J104 F115:J134 F112:J113 F109:J110 F94:J95 F91:J92 F82:J83 F85:J86 F97:J98 F31:J32 L31:M32 F79:J80 L79:M80 K138:K140 K79:K135"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1" zoomScaleNormal="100" zoomScaleSheetLayoutView="100" workbookViewId="0">
      <selection activeCell="AL14" sqref="AL14"/>
    </sheetView>
  </sheetViews>
  <sheetFormatPr defaultColWidth="9" defaultRowHeight="14.25"/>
  <cols>
    <col min="1" max="1" width="11.125" style="196" hidden="1" customWidth="1"/>
    <col min="2" max="2" width="34" style="196" bestFit="1" customWidth="1"/>
    <col min="3" max="3" width="5.5" style="196" bestFit="1" customWidth="1"/>
    <col min="4" max="4" width="4.75" style="196" bestFit="1" customWidth="1"/>
    <col min="5" max="7" width="12.5" style="196" customWidth="1"/>
    <col min="8" max="8" width="1.625" style="196" customWidth="1"/>
    <col min="9" max="9" width="12.5" style="196" customWidth="1"/>
    <col min="10" max="10" width="1.625" style="196" customWidth="1"/>
    <col min="11" max="11" width="33.625" style="196" customWidth="1"/>
    <col min="12" max="12" width="1.625" style="196" hidden="1" customWidth="1"/>
    <col min="13" max="13" width="1.625" style="196" customWidth="1"/>
    <col min="14" max="14" width="25" style="196" customWidth="1"/>
    <col min="15" max="15" width="1.625" style="196" customWidth="1"/>
    <col min="16" max="20" width="6.625" style="196" hidden="1" customWidth="1"/>
    <col min="21" max="21" width="1.625" style="196" hidden="1" customWidth="1"/>
    <col min="22" max="22" width="1.625" style="196" customWidth="1"/>
    <col min="23" max="23" width="34.625" style="196" bestFit="1" customWidth="1"/>
    <col min="24" max="24" width="16.75" style="196" customWidth="1"/>
    <col min="25" max="25" width="17.25" style="196" customWidth="1"/>
    <col min="26" max="26" width="18.625" style="196" bestFit="1" customWidth="1"/>
    <col min="27" max="27" width="1.625" style="196" customWidth="1"/>
    <col min="28" max="16384" width="9" style="196"/>
  </cols>
  <sheetData>
    <row r="1" spans="1:27" s="348" customFormat="1" ht="29.25" customHeight="1">
      <c r="B1" s="3486" t="s">
        <v>9595</v>
      </c>
      <c r="C1" s="3487"/>
      <c r="D1" s="3487"/>
      <c r="E1" s="191"/>
      <c r="F1" s="191"/>
      <c r="G1" s="191"/>
      <c r="H1" s="3455"/>
      <c r="I1" s="3455"/>
      <c r="M1" s="723"/>
      <c r="O1" s="723"/>
      <c r="U1" s="723"/>
      <c r="W1" s="994" t="s">
        <v>656</v>
      </c>
      <c r="X1" s="191"/>
      <c r="Y1" s="191"/>
      <c r="Z1" s="191"/>
      <c r="AA1" s="191"/>
    </row>
    <row r="2" spans="1:27" s="348" customFormat="1" ht="29.25" customHeight="1">
      <c r="B2" s="3486" t="str">
        <f>SelectCompany!B4</f>
        <v>South West Water (whole area)</v>
      </c>
      <c r="C2" s="3487"/>
      <c r="D2" s="3487"/>
      <c r="E2" s="191"/>
      <c r="F2" s="191"/>
      <c r="G2" s="191"/>
      <c r="H2" s="191"/>
      <c r="I2" s="191"/>
      <c r="M2" s="723"/>
      <c r="O2" s="723"/>
      <c r="U2" s="723"/>
      <c r="W2" s="994"/>
      <c r="X2" s="191"/>
      <c r="Y2" s="191"/>
      <c r="Z2" s="191"/>
      <c r="AA2" s="191"/>
    </row>
    <row r="3" spans="1:27" ht="45" customHeight="1">
      <c r="B3" s="3456" t="s">
        <v>9596</v>
      </c>
      <c r="C3" s="3456"/>
      <c r="D3" s="3456"/>
      <c r="E3" s="3456"/>
      <c r="F3" s="3456"/>
      <c r="G3" s="3456"/>
      <c r="H3" s="3456"/>
      <c r="I3" s="3456"/>
      <c r="J3" s="3456"/>
      <c r="K3" s="3456"/>
      <c r="M3" s="322"/>
      <c r="N3" s="1830" t="s">
        <v>658</v>
      </c>
      <c r="O3" s="322"/>
      <c r="U3" s="322"/>
      <c r="W3" s="3456" t="s">
        <v>9596</v>
      </c>
      <c r="X3" s="3456"/>
      <c r="Y3" s="3456"/>
      <c r="Z3" s="3456"/>
      <c r="AA3" s="191"/>
    </row>
    <row r="4" spans="1:27" ht="12.75" customHeight="1" thickBot="1">
      <c r="B4" s="218"/>
      <c r="C4" s="191"/>
      <c r="D4" s="191"/>
      <c r="E4" s="191"/>
      <c r="F4" s="191"/>
      <c r="G4" s="191"/>
      <c r="H4" s="191"/>
      <c r="I4" s="191"/>
      <c r="M4" s="322"/>
      <c r="O4" s="322"/>
      <c r="U4" s="322"/>
      <c r="W4" s="995"/>
      <c r="X4" s="996"/>
      <c r="Y4" s="996"/>
      <c r="Z4" s="996"/>
      <c r="AA4" s="191"/>
    </row>
    <row r="5" spans="1:27" s="171" customFormat="1" ht="15.75" customHeight="1" thickTop="1">
      <c r="B5" s="3389" t="s">
        <v>660</v>
      </c>
      <c r="C5" s="3479" t="s">
        <v>661</v>
      </c>
      <c r="D5" s="3479" t="s">
        <v>662</v>
      </c>
      <c r="E5" s="3479" t="s">
        <v>2538</v>
      </c>
      <c r="F5" s="3479"/>
      <c r="G5" s="3489"/>
      <c r="H5" s="214"/>
      <c r="I5" s="3466" t="s">
        <v>666</v>
      </c>
      <c r="K5" s="3363" t="s">
        <v>667</v>
      </c>
      <c r="M5" s="726"/>
      <c r="O5" s="726"/>
      <c r="U5" s="726"/>
      <c r="W5" s="3389" t="s">
        <v>660</v>
      </c>
      <c r="X5" s="3479" t="s">
        <v>2538</v>
      </c>
      <c r="Y5" s="3479"/>
      <c r="Z5" s="3489"/>
      <c r="AA5" s="191"/>
    </row>
    <row r="6" spans="1:27" s="171" customFormat="1" ht="15.75" customHeight="1">
      <c r="A6" s="2423" t="s">
        <v>669</v>
      </c>
      <c r="B6" s="3488"/>
      <c r="C6" s="3469"/>
      <c r="D6" s="3469"/>
      <c r="E6" s="3469" t="s">
        <v>4049</v>
      </c>
      <c r="F6" s="3469"/>
      <c r="G6" s="3490"/>
      <c r="H6" s="214"/>
      <c r="I6" s="3467"/>
      <c r="K6" s="3364"/>
      <c r="M6" s="726"/>
      <c r="O6" s="726"/>
      <c r="U6" s="726"/>
      <c r="W6" s="3488"/>
      <c r="X6" s="3469" t="s">
        <v>4049</v>
      </c>
      <c r="Y6" s="3469"/>
      <c r="Z6" s="3490"/>
      <c r="AA6" s="191"/>
    </row>
    <row r="7" spans="1:27" s="171" customFormat="1" ht="15.75" customHeight="1" thickBot="1">
      <c r="B7" s="3390"/>
      <c r="C7" s="3478"/>
      <c r="D7" s="3478"/>
      <c r="E7" s="755" t="s">
        <v>6110</v>
      </c>
      <c r="F7" s="755" t="s">
        <v>6125</v>
      </c>
      <c r="G7" s="997" t="s">
        <v>6140</v>
      </c>
      <c r="H7" s="944"/>
      <c r="I7" s="3468"/>
      <c r="K7" s="3365"/>
      <c r="M7" s="726"/>
      <c r="N7" s="780"/>
      <c r="O7" s="726"/>
      <c r="P7" s="3232" t="s">
        <v>659</v>
      </c>
      <c r="Q7" s="3232"/>
      <c r="R7" s="3232"/>
      <c r="S7" s="3232"/>
      <c r="T7" s="3232"/>
      <c r="U7" s="726"/>
      <c r="W7" s="3390"/>
      <c r="X7" s="755" t="s">
        <v>6110</v>
      </c>
      <c r="Y7" s="755" t="s">
        <v>6125</v>
      </c>
      <c r="Z7" s="997" t="s">
        <v>6140</v>
      </c>
      <c r="AA7" s="218"/>
    </row>
    <row r="8" spans="1:27" s="171" customFormat="1" ht="15.75" customHeight="1" thickTop="1" thickBot="1">
      <c r="A8" s="2575" t="s">
        <v>673</v>
      </c>
      <c r="C8" s="944"/>
      <c r="D8" s="944"/>
      <c r="E8" s="944"/>
      <c r="F8" s="944"/>
      <c r="G8" s="944"/>
      <c r="H8" s="944"/>
      <c r="I8" s="944"/>
      <c r="M8" s="726"/>
      <c r="O8" s="726"/>
      <c r="P8" s="231" t="s">
        <v>668</v>
      </c>
      <c r="U8" s="726"/>
      <c r="W8" s="944"/>
      <c r="X8" s="2898" t="s">
        <v>820</v>
      </c>
      <c r="Y8" s="944"/>
      <c r="Z8" s="944"/>
      <c r="AA8" s="218"/>
    </row>
    <row r="9" spans="1:27" s="171" customFormat="1" ht="15.75" customHeight="1" thickTop="1">
      <c r="A9" s="2575" t="s">
        <v>675</v>
      </c>
      <c r="B9" s="408" t="s">
        <v>9597</v>
      </c>
      <c r="C9" s="239" t="s">
        <v>677</v>
      </c>
      <c r="D9" s="239">
        <v>3</v>
      </c>
      <c r="E9" s="621"/>
      <c r="F9" s="621"/>
      <c r="G9" s="1369">
        <f>IFERROR(SUM(E9:F9), 0)</f>
        <v>0</v>
      </c>
      <c r="H9" s="214"/>
      <c r="I9" s="951" t="s">
        <v>9598</v>
      </c>
      <c r="K9" s="245"/>
      <c r="M9" s="726"/>
      <c r="N9" s="246" t="str">
        <f t="shared" ref="N9:N13" si="0">IF(SUM(P9:T9 ) = 0, 0, $P$8 )</f>
        <v>Please complete all cells in row</v>
      </c>
      <c r="O9" s="726"/>
      <c r="P9" s="247">
        <f xml:space="preserve"> IF( ISNUMBER(E9), 0, 1 )</f>
        <v>1</v>
      </c>
      <c r="Q9" s="247">
        <f t="shared" ref="Q9:Q13" si="1" xml:space="preserve"> IF( ISNUMBER(F9), 0, 1 )</f>
        <v>1</v>
      </c>
      <c r="U9" s="726"/>
      <c r="W9" s="408" t="s">
        <v>9597</v>
      </c>
      <c r="X9" s="796" t="s">
        <v>9599</v>
      </c>
      <c r="Y9" s="796" t="s">
        <v>9600</v>
      </c>
      <c r="Z9" s="373" t="s">
        <v>9601</v>
      </c>
      <c r="AA9" s="191"/>
    </row>
    <row r="10" spans="1:27" s="171" customFormat="1" ht="15.75" customHeight="1">
      <c r="B10" s="417" t="s">
        <v>9602</v>
      </c>
      <c r="C10" s="248" t="s">
        <v>677</v>
      </c>
      <c r="D10" s="248">
        <v>3</v>
      </c>
      <c r="E10" s="624"/>
      <c r="F10" s="624"/>
      <c r="G10" s="1371">
        <f t="shared" ref="G10:G14" si="2">IFERROR(SUM(E10:F10), 0)</f>
        <v>0</v>
      </c>
      <c r="H10" s="214"/>
      <c r="I10" s="956" t="s">
        <v>9603</v>
      </c>
      <c r="K10" s="253"/>
      <c r="M10" s="726"/>
      <c r="N10" s="246" t="str">
        <f t="shared" si="0"/>
        <v>Please complete all cells in row</v>
      </c>
      <c r="O10" s="726"/>
      <c r="P10" s="247">
        <f t="shared" ref="P10:P13" si="3" xml:space="preserve"> IF( ISNUMBER(E10), 0, 1 )</f>
        <v>1</v>
      </c>
      <c r="Q10" s="247">
        <f t="shared" si="1"/>
        <v>1</v>
      </c>
      <c r="U10" s="726"/>
      <c r="W10" s="417" t="s">
        <v>9602</v>
      </c>
      <c r="X10" s="797" t="s">
        <v>9604</v>
      </c>
      <c r="Y10" s="797" t="s">
        <v>9605</v>
      </c>
      <c r="Z10" s="785" t="s">
        <v>9606</v>
      </c>
      <c r="AA10" s="191"/>
    </row>
    <row r="11" spans="1:27" s="171" customFormat="1" ht="15.75" customHeight="1">
      <c r="B11" s="417" t="s">
        <v>9607</v>
      </c>
      <c r="C11" s="248" t="s">
        <v>677</v>
      </c>
      <c r="D11" s="248">
        <v>3</v>
      </c>
      <c r="E11" s="624"/>
      <c r="F11" s="624"/>
      <c r="G11" s="1371">
        <f t="shared" si="2"/>
        <v>0</v>
      </c>
      <c r="H11" s="214"/>
      <c r="I11" s="956" t="s">
        <v>9608</v>
      </c>
      <c r="K11" s="253"/>
      <c r="M11" s="726"/>
      <c r="N11" s="246" t="str">
        <f t="shared" si="0"/>
        <v>Please complete all cells in row</v>
      </c>
      <c r="O11" s="726"/>
      <c r="P11" s="247">
        <f t="shared" si="3"/>
        <v>1</v>
      </c>
      <c r="Q11" s="247">
        <f t="shared" si="1"/>
        <v>1</v>
      </c>
      <c r="U11" s="726"/>
      <c r="W11" s="417" t="s">
        <v>9607</v>
      </c>
      <c r="X11" s="797" t="s">
        <v>9609</v>
      </c>
      <c r="Y11" s="797" t="s">
        <v>9610</v>
      </c>
      <c r="Z11" s="785" t="s">
        <v>9611</v>
      </c>
      <c r="AA11" s="191"/>
    </row>
    <row r="12" spans="1:27" s="171" customFormat="1" ht="15.75" customHeight="1">
      <c r="B12" s="417" t="s">
        <v>9612</v>
      </c>
      <c r="C12" s="248" t="s">
        <v>677</v>
      </c>
      <c r="D12" s="248">
        <v>3</v>
      </c>
      <c r="E12" s="624"/>
      <c r="F12" s="624"/>
      <c r="G12" s="1371">
        <f t="shared" si="2"/>
        <v>0</v>
      </c>
      <c r="H12" s="214"/>
      <c r="I12" s="956" t="s">
        <v>9613</v>
      </c>
      <c r="K12" s="253"/>
      <c r="M12" s="726"/>
      <c r="N12" s="246" t="str">
        <f t="shared" si="0"/>
        <v>Please complete all cells in row</v>
      </c>
      <c r="O12" s="726"/>
      <c r="P12" s="247">
        <f t="shared" si="3"/>
        <v>1</v>
      </c>
      <c r="Q12" s="247">
        <f t="shared" si="1"/>
        <v>1</v>
      </c>
      <c r="U12" s="726"/>
      <c r="W12" s="417" t="s">
        <v>9612</v>
      </c>
      <c r="X12" s="797" t="s">
        <v>9614</v>
      </c>
      <c r="Y12" s="797" t="s">
        <v>9615</v>
      </c>
      <c r="Z12" s="785" t="s">
        <v>9616</v>
      </c>
    </row>
    <row r="13" spans="1:27" s="171" customFormat="1" ht="15.75" customHeight="1">
      <c r="B13" s="417" t="s">
        <v>9617</v>
      </c>
      <c r="C13" s="248" t="s">
        <v>677</v>
      </c>
      <c r="D13" s="248">
        <v>3</v>
      </c>
      <c r="E13" s="624"/>
      <c r="F13" s="624"/>
      <c r="G13" s="1371">
        <f t="shared" si="2"/>
        <v>0</v>
      </c>
      <c r="H13" s="214"/>
      <c r="I13" s="956" t="s">
        <v>9618</v>
      </c>
      <c r="K13" s="253"/>
      <c r="M13" s="726"/>
      <c r="N13" s="246" t="str">
        <f t="shared" si="0"/>
        <v>Please complete all cells in row</v>
      </c>
      <c r="O13" s="726"/>
      <c r="P13" s="247">
        <f t="shared" si="3"/>
        <v>1</v>
      </c>
      <c r="Q13" s="247">
        <f t="shared" si="1"/>
        <v>1</v>
      </c>
      <c r="U13" s="726"/>
      <c r="W13" s="417" t="s">
        <v>9617</v>
      </c>
      <c r="X13" s="797" t="s">
        <v>9619</v>
      </c>
      <c r="Y13" s="797" t="s">
        <v>9620</v>
      </c>
      <c r="Z13" s="785" t="s">
        <v>9621</v>
      </c>
    </row>
    <row r="14" spans="1:27" ht="15.75" customHeight="1" thickBot="1">
      <c r="A14" s="2575" t="s">
        <v>773</v>
      </c>
      <c r="B14" s="420" t="s">
        <v>9622</v>
      </c>
      <c r="C14" s="314" t="s">
        <v>677</v>
      </c>
      <c r="D14" s="314">
        <v>3</v>
      </c>
      <c r="E14" s="1362">
        <f>IFERROR(E9 + E10 + E11 + E12 + E13, 0)</f>
        <v>0</v>
      </c>
      <c r="F14" s="1362">
        <f>IFERROR(F9 + F10 + F11 + F12 + F13, 0)</f>
        <v>0</v>
      </c>
      <c r="G14" s="1372">
        <f t="shared" si="2"/>
        <v>0</v>
      </c>
      <c r="H14" s="214"/>
      <c r="I14" s="970" t="s">
        <v>9623</v>
      </c>
      <c r="J14" s="171"/>
      <c r="K14" s="264"/>
      <c r="L14" s="171"/>
      <c r="M14" s="726"/>
      <c r="N14" s="171"/>
      <c r="O14" s="726"/>
      <c r="P14" s="171"/>
      <c r="Q14" s="171"/>
      <c r="R14" s="171"/>
      <c r="S14" s="171"/>
      <c r="T14" s="171"/>
      <c r="U14" s="726"/>
      <c r="V14" s="171"/>
      <c r="W14" s="420" t="s">
        <v>9622</v>
      </c>
      <c r="X14" s="609" t="s">
        <v>9624</v>
      </c>
      <c r="Y14" s="609" t="s">
        <v>9625</v>
      </c>
      <c r="Z14" s="374" t="s">
        <v>9626</v>
      </c>
      <c r="AA14" s="191"/>
    </row>
    <row r="15" spans="1:27" ht="15.75" thickTop="1">
      <c r="A15" s="171"/>
      <c r="B15" s="171"/>
      <c r="C15" s="171"/>
      <c r="D15" s="171"/>
      <c r="E15" s="171"/>
      <c r="F15" s="171"/>
      <c r="G15" s="171"/>
      <c r="H15" s="171"/>
      <c r="I15" s="171"/>
      <c r="J15" s="171"/>
      <c r="L15" s="2575" t="s">
        <v>815</v>
      </c>
      <c r="N15" s="171"/>
      <c r="P15" s="171"/>
      <c r="Q15" s="171"/>
      <c r="R15" s="171"/>
      <c r="S15" s="171"/>
      <c r="T15" s="171"/>
      <c r="Z15" s="2859" t="s">
        <v>816</v>
      </c>
    </row>
    <row r="16" spans="1:27" ht="15">
      <c r="A16" s="171"/>
      <c r="B16" s="171"/>
      <c r="C16" s="171"/>
      <c r="D16" s="171"/>
      <c r="E16" s="171"/>
      <c r="F16" s="171"/>
      <c r="G16" s="171"/>
      <c r="H16" s="171"/>
      <c r="I16" s="171"/>
      <c r="J16" s="171"/>
      <c r="K16" s="171"/>
      <c r="L16" s="171"/>
      <c r="N16" s="171"/>
      <c r="P16" s="171"/>
      <c r="Q16" s="171"/>
      <c r="R16" s="171"/>
      <c r="S16" s="171"/>
      <c r="T16" s="171"/>
    </row>
    <row r="17" spans="1:20" ht="15">
      <c r="A17" s="171"/>
      <c r="B17" s="171"/>
      <c r="C17" s="171"/>
      <c r="D17" s="171"/>
      <c r="E17" s="171"/>
      <c r="F17" s="171"/>
      <c r="G17" s="171"/>
      <c r="H17" s="171"/>
      <c r="I17" s="171"/>
      <c r="J17" s="171"/>
      <c r="K17" s="171"/>
      <c r="L17" s="171"/>
      <c r="N17" s="171"/>
      <c r="P17" s="171"/>
      <c r="Q17" s="171"/>
      <c r="R17" s="171"/>
      <c r="S17" s="171"/>
      <c r="T17" s="171"/>
    </row>
    <row r="18" spans="1:20" ht="15">
      <c r="A18" s="171"/>
      <c r="B18" s="171"/>
      <c r="C18" s="171"/>
      <c r="D18" s="171"/>
      <c r="E18" s="171"/>
      <c r="F18" s="171"/>
      <c r="G18" s="171"/>
      <c r="H18" s="171"/>
      <c r="I18" s="171"/>
      <c r="J18" s="171"/>
      <c r="K18" s="171"/>
      <c r="L18" s="171"/>
      <c r="P18" s="171"/>
      <c r="Q18" s="171"/>
      <c r="R18" s="171"/>
      <c r="S18" s="171"/>
      <c r="T18" s="171"/>
    </row>
    <row r="19" spans="1:20" ht="15">
      <c r="A19" s="171"/>
      <c r="B19" s="171"/>
      <c r="C19" s="171"/>
      <c r="D19" s="171"/>
      <c r="E19" s="171"/>
      <c r="F19" s="171"/>
      <c r="G19" s="171"/>
      <c r="H19" s="171"/>
      <c r="I19" s="171"/>
      <c r="J19" s="171"/>
      <c r="K19" s="171"/>
      <c r="L19" s="171"/>
      <c r="P19" s="171"/>
      <c r="Q19" s="171"/>
      <c r="R19" s="171"/>
      <c r="S19" s="171"/>
      <c r="T19" s="171"/>
    </row>
    <row r="20" spans="1:20" ht="15">
      <c r="A20" s="171"/>
      <c r="B20" s="171"/>
      <c r="C20" s="171"/>
      <c r="D20" s="171"/>
      <c r="E20" s="171"/>
      <c r="F20" s="171"/>
      <c r="G20" s="171"/>
      <c r="H20" s="171"/>
      <c r="I20" s="171"/>
      <c r="J20" s="171"/>
      <c r="K20" s="171"/>
      <c r="L20" s="171"/>
      <c r="P20" s="171"/>
      <c r="Q20" s="171"/>
      <c r="R20" s="171"/>
      <c r="S20" s="171"/>
      <c r="T20" s="171"/>
    </row>
    <row r="21" spans="1:20" ht="15">
      <c r="A21" s="171"/>
      <c r="B21" s="171"/>
      <c r="C21" s="171"/>
      <c r="D21" s="171"/>
      <c r="E21" s="171"/>
      <c r="F21" s="171"/>
      <c r="G21" s="171"/>
      <c r="H21" s="171"/>
      <c r="I21" s="171"/>
      <c r="J21" s="171"/>
      <c r="K21" s="171"/>
      <c r="L21" s="171"/>
      <c r="P21" s="171"/>
      <c r="Q21" s="171"/>
      <c r="R21" s="171"/>
      <c r="S21" s="171"/>
      <c r="T21" s="171"/>
    </row>
    <row r="22" spans="1:20" ht="15">
      <c r="A22" s="171"/>
      <c r="B22" s="171"/>
      <c r="C22" s="171"/>
      <c r="D22" s="171"/>
      <c r="E22" s="171"/>
      <c r="F22" s="171"/>
      <c r="G22" s="171"/>
      <c r="H22" s="171"/>
      <c r="I22" s="171"/>
      <c r="J22" s="171"/>
      <c r="K22" s="171"/>
      <c r="L22" s="171"/>
      <c r="P22" s="171"/>
      <c r="Q22" s="171"/>
      <c r="R22" s="171"/>
      <c r="S22" s="171"/>
      <c r="T22" s="171"/>
    </row>
    <row r="23" spans="1:20" ht="15">
      <c r="A23" s="171"/>
      <c r="B23" s="171"/>
      <c r="C23" s="171"/>
      <c r="D23" s="171"/>
      <c r="E23" s="171"/>
      <c r="F23" s="171"/>
      <c r="G23" s="171"/>
      <c r="H23" s="171"/>
      <c r="I23" s="171"/>
      <c r="J23" s="171"/>
      <c r="K23" s="171"/>
      <c r="L23" s="171"/>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53"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B1" zoomScaleNormal="100" zoomScaleSheetLayoutView="100" workbookViewId="0">
      <selection activeCell="AL14" sqref="AL14"/>
    </sheetView>
  </sheetViews>
  <sheetFormatPr defaultColWidth="9" defaultRowHeight="24" customHeight="1"/>
  <cols>
    <col min="1" max="1" width="11.125" style="196" hidden="1" customWidth="1"/>
    <col min="2" max="2" width="45.625" style="196" bestFit="1" customWidth="1"/>
    <col min="3" max="3" width="5.5" style="196" bestFit="1" customWidth="1"/>
    <col min="4" max="4" width="5" style="196" bestFit="1" customWidth="1"/>
    <col min="5" max="5" width="10.125" style="196" bestFit="1" customWidth="1"/>
    <col min="6" max="6" width="9.375" style="196" bestFit="1" customWidth="1"/>
    <col min="7" max="7" width="11.875" style="196" bestFit="1" customWidth="1"/>
    <col min="8" max="8" width="6.125" style="196" bestFit="1" customWidth="1"/>
    <col min="9" max="9" width="1.625" style="196" customWidth="1"/>
    <col min="10" max="10" width="9.75" style="196" bestFit="1" customWidth="1"/>
    <col min="11" max="11" width="1.625" style="196" customWidth="1"/>
    <col min="12" max="12" width="47.625" style="196" bestFit="1" customWidth="1"/>
    <col min="13" max="13" width="1.625" style="196" hidden="1" customWidth="1"/>
    <col min="14" max="14" width="1.625" style="196" customWidth="1"/>
    <col min="15" max="15" width="19.875" style="196" bestFit="1" customWidth="1"/>
    <col min="16" max="16" width="1.625" style="196" customWidth="1"/>
    <col min="17" max="17" width="19.875" style="196" hidden="1" customWidth="1"/>
    <col min="18" max="19" width="2.125" style="196" hidden="1" customWidth="1"/>
    <col min="20" max="20" width="5.625" style="196" hidden="1" customWidth="1"/>
    <col min="21" max="22" width="1.625" style="196" hidden="1" customWidth="1"/>
    <col min="23" max="23" width="45.625" style="196" bestFit="1" customWidth="1"/>
    <col min="24" max="27" width="21.25" style="196" bestFit="1" customWidth="1"/>
    <col min="28" max="28" width="1.625" style="196" customWidth="1"/>
    <col min="29" max="16384" width="9" style="196"/>
  </cols>
  <sheetData>
    <row r="1" spans="1:28" s="348" customFormat="1" ht="29.25" customHeight="1">
      <c r="B1" s="3492" t="s">
        <v>9627</v>
      </c>
      <c r="C1" s="3492"/>
      <c r="D1" s="3492"/>
      <c r="E1" s="3492"/>
      <c r="F1" s="3492"/>
      <c r="G1" s="3492"/>
      <c r="H1" s="3492"/>
      <c r="I1" s="469"/>
      <c r="J1" s="223"/>
      <c r="K1" s="223"/>
      <c r="L1" s="223"/>
      <c r="M1" s="223"/>
      <c r="N1" s="723"/>
      <c r="P1" s="723"/>
      <c r="U1" s="723"/>
      <c r="W1" s="3492" t="s">
        <v>656</v>
      </c>
      <c r="X1" s="3492"/>
      <c r="Y1" s="3492"/>
      <c r="Z1" s="3492"/>
      <c r="AA1" s="3492"/>
      <c r="AB1" s="469"/>
    </row>
    <row r="2" spans="1:28" s="348" customFormat="1" ht="29.25" customHeight="1">
      <c r="B2" s="3492" t="str">
        <f>SelectCompany!B4</f>
        <v>South West Water (whole area)</v>
      </c>
      <c r="C2" s="3492"/>
      <c r="D2" s="3492"/>
      <c r="E2" s="3492"/>
      <c r="F2" s="3492"/>
      <c r="G2" s="3492"/>
      <c r="H2" s="3492"/>
      <c r="I2" s="469"/>
      <c r="J2" s="223"/>
      <c r="K2" s="223"/>
      <c r="L2" s="223"/>
      <c r="M2" s="223"/>
      <c r="N2" s="723"/>
      <c r="P2" s="723"/>
      <c r="U2" s="723"/>
      <c r="W2" s="3492"/>
      <c r="X2" s="3492"/>
      <c r="Y2" s="3492"/>
      <c r="Z2" s="3492"/>
      <c r="AA2" s="3492"/>
      <c r="AB2" s="469"/>
    </row>
    <row r="3" spans="1:28" ht="44.25" customHeight="1">
      <c r="B3" s="3386" t="s">
        <v>9628</v>
      </c>
      <c r="C3" s="3386"/>
      <c r="D3" s="3386"/>
      <c r="E3" s="3386"/>
      <c r="F3" s="3386"/>
      <c r="G3" s="3386"/>
      <c r="H3" s="3386"/>
      <c r="I3" s="3386"/>
      <c r="J3" s="3386"/>
      <c r="K3" s="3386"/>
      <c r="L3" s="3386"/>
      <c r="M3" s="223"/>
      <c r="N3" s="322"/>
      <c r="O3" s="582" t="s">
        <v>658</v>
      </c>
      <c r="P3" s="322"/>
      <c r="U3" s="322"/>
      <c r="W3" s="3386" t="s">
        <v>9629</v>
      </c>
      <c r="X3" s="3386"/>
      <c r="Y3" s="3386"/>
      <c r="Z3" s="3386"/>
      <c r="AA3" s="3386"/>
      <c r="AB3" s="629"/>
    </row>
    <row r="4" spans="1:28" ht="14.25" customHeight="1" thickBot="1">
      <c r="B4" s="617"/>
      <c r="C4" s="617"/>
      <c r="D4" s="617"/>
      <c r="E4" s="617"/>
      <c r="F4" s="617"/>
      <c r="G4" s="617"/>
      <c r="H4" s="617"/>
      <c r="I4" s="629"/>
      <c r="J4" s="223"/>
      <c r="K4" s="223"/>
      <c r="L4" s="223"/>
      <c r="M4" s="223"/>
      <c r="N4" s="322"/>
      <c r="P4" s="322"/>
      <c r="U4" s="322"/>
      <c r="W4" s="617"/>
      <c r="X4" s="617"/>
      <c r="Y4" s="617"/>
      <c r="Z4" s="617"/>
      <c r="AA4" s="617"/>
      <c r="AB4" s="629"/>
    </row>
    <row r="5" spans="1:28" ht="31.5" thickTop="1" thickBot="1">
      <c r="A5" s="2423" t="s">
        <v>669</v>
      </c>
      <c r="B5" s="402" t="s">
        <v>660</v>
      </c>
      <c r="C5" s="403" t="s">
        <v>661</v>
      </c>
      <c r="D5" s="403" t="s">
        <v>662</v>
      </c>
      <c r="E5" s="403" t="s">
        <v>1593</v>
      </c>
      <c r="F5" s="403" t="s">
        <v>2538</v>
      </c>
      <c r="G5" s="403" t="s">
        <v>2346</v>
      </c>
      <c r="H5" s="404" t="s">
        <v>891</v>
      </c>
      <c r="I5" s="171"/>
      <c r="J5" s="406" t="s">
        <v>666</v>
      </c>
      <c r="K5" s="437"/>
      <c r="L5" s="406" t="s">
        <v>667</v>
      </c>
      <c r="M5" s="437"/>
      <c r="N5" s="322"/>
      <c r="O5" s="780"/>
      <c r="P5" s="322"/>
      <c r="Q5" s="3232" t="s">
        <v>659</v>
      </c>
      <c r="R5" s="3491"/>
      <c r="S5" s="3491"/>
      <c r="T5" s="3491"/>
      <c r="U5" s="671"/>
      <c r="V5" s="1006"/>
      <c r="W5" s="402" t="s">
        <v>660</v>
      </c>
      <c r="X5" s="403" t="s">
        <v>1593</v>
      </c>
      <c r="Y5" s="403" t="s">
        <v>2538</v>
      </c>
      <c r="Z5" s="403" t="s">
        <v>2346</v>
      </c>
      <c r="AA5" s="404" t="s">
        <v>891</v>
      </c>
    </row>
    <row r="6" spans="1:28" s="171" customFormat="1" ht="15.75" customHeight="1" thickTop="1" thickBot="1">
      <c r="A6" s="2575" t="s">
        <v>673</v>
      </c>
      <c r="C6" s="1007"/>
      <c r="D6" s="1007"/>
      <c r="E6" s="619"/>
      <c r="F6" s="619"/>
      <c r="G6" s="619"/>
      <c r="H6" s="619"/>
      <c r="I6" s="174"/>
      <c r="J6" s="619"/>
      <c r="K6" s="619"/>
      <c r="L6" s="619"/>
      <c r="M6" s="619"/>
      <c r="N6" s="726"/>
      <c r="P6" s="726"/>
      <c r="Q6" s="231" t="s">
        <v>668</v>
      </c>
      <c r="U6" s="726"/>
      <c r="W6" s="1007"/>
      <c r="X6" s="2859" t="s">
        <v>820</v>
      </c>
      <c r="Y6" s="619"/>
      <c r="Z6" s="619"/>
      <c r="AA6" s="619"/>
      <c r="AB6" s="630"/>
    </row>
    <row r="7" spans="1:28" s="171" customFormat="1" ht="15.75" customHeight="1" thickTop="1" thickBot="1">
      <c r="B7" s="352" t="s">
        <v>6110</v>
      </c>
      <c r="C7" s="353"/>
      <c r="D7" s="353"/>
      <c r="E7" s="437"/>
      <c r="F7" s="437"/>
      <c r="G7" s="888"/>
      <c r="H7" s="884"/>
      <c r="I7" s="884"/>
      <c r="J7" s="891"/>
      <c r="K7" s="892"/>
      <c r="L7" s="892"/>
      <c r="M7" s="892"/>
      <c r="N7" s="726"/>
      <c r="P7" s="726"/>
      <c r="U7" s="726"/>
      <c r="W7" s="352" t="s">
        <v>6110</v>
      </c>
    </row>
    <row r="8" spans="1:28" s="171" customFormat="1" ht="15.75" customHeight="1" thickTop="1">
      <c r="A8" s="2575" t="s">
        <v>675</v>
      </c>
      <c r="B8" s="408" t="s">
        <v>9630</v>
      </c>
      <c r="C8" s="239" t="s">
        <v>677</v>
      </c>
      <c r="D8" s="239">
        <v>3</v>
      </c>
      <c r="E8" s="240"/>
      <c r="F8" s="240"/>
      <c r="G8" s="240"/>
      <c r="H8" s="242">
        <f>IFERROR(SUM(E8:G8), 0)</f>
        <v>0</v>
      </c>
      <c r="I8" s="884"/>
      <c r="J8" s="925" t="s">
        <v>9631</v>
      </c>
      <c r="K8" s="149"/>
      <c r="L8" s="245"/>
      <c r="M8" s="149"/>
      <c r="N8" s="726"/>
      <c r="O8" s="246" t="str">
        <f>IF(SUM(Q8:T8 ) = 0, 0, $Q$6 )</f>
        <v>Please complete all cells in row</v>
      </c>
      <c r="P8" s="726"/>
      <c r="Q8" s="247">
        <f t="shared" ref="Q8:Q10" si="0" xml:space="preserve"> IF( ISNUMBER(E8), 0, 1 )</f>
        <v>1</v>
      </c>
      <c r="R8" s="247">
        <f t="shared" ref="R8:R10" si="1" xml:space="preserve"> IF( ISNUMBER(F8), 0, 1 )</f>
        <v>1</v>
      </c>
      <c r="S8" s="247">
        <f t="shared" ref="S8:S10" si="2" xml:space="preserve"> IF( ISNUMBER(G8), 0, 1 )</f>
        <v>1</v>
      </c>
      <c r="U8" s="726"/>
      <c r="W8" s="408" t="s">
        <v>9630</v>
      </c>
      <c r="X8" s="240" t="s">
        <v>9632</v>
      </c>
      <c r="Y8" s="240" t="s">
        <v>9633</v>
      </c>
      <c r="Z8" s="240" t="s">
        <v>9634</v>
      </c>
      <c r="AA8" s="242" t="s">
        <v>9635</v>
      </c>
    </row>
    <row r="9" spans="1:28" s="171" customFormat="1" ht="30">
      <c r="B9" s="417" t="s">
        <v>9636</v>
      </c>
      <c r="C9" s="248" t="s">
        <v>677</v>
      </c>
      <c r="D9" s="248">
        <v>3</v>
      </c>
      <c r="E9" s="249"/>
      <c r="F9" s="249"/>
      <c r="G9" s="249"/>
      <c r="H9" s="251">
        <f>IFERROR(SUM(E9:G9), 0)</f>
        <v>0</v>
      </c>
      <c r="I9" s="884"/>
      <c r="J9" s="926" t="s">
        <v>9637</v>
      </c>
      <c r="K9" s="149"/>
      <c r="L9" s="253"/>
      <c r="M9" s="149"/>
      <c r="N9" s="726"/>
      <c r="O9" s="246" t="str">
        <f t="shared" ref="O9:O10" si="3">IF(SUM(Q9:T9 ) = 0, 0, $Q$6 )</f>
        <v>Please complete all cells in row</v>
      </c>
      <c r="P9" s="726"/>
      <c r="Q9" s="247">
        <f t="shared" si="0"/>
        <v>1</v>
      </c>
      <c r="R9" s="247">
        <f t="shared" si="1"/>
        <v>1</v>
      </c>
      <c r="S9" s="247">
        <f t="shared" si="2"/>
        <v>1</v>
      </c>
      <c r="U9" s="726"/>
      <c r="W9" s="417" t="s">
        <v>9636</v>
      </c>
      <c r="X9" s="249" t="s">
        <v>9638</v>
      </c>
      <c r="Y9" s="249" t="s">
        <v>9639</v>
      </c>
      <c r="Z9" s="249" t="s">
        <v>9640</v>
      </c>
      <c r="AA9" s="251" t="s">
        <v>9641</v>
      </c>
    </row>
    <row r="10" spans="1:28" s="171" customFormat="1" ht="15.75" customHeight="1">
      <c r="B10" s="417" t="s">
        <v>9642</v>
      </c>
      <c r="C10" s="248" t="s">
        <v>677</v>
      </c>
      <c r="D10" s="248">
        <v>3</v>
      </c>
      <c r="E10" s="249"/>
      <c r="F10" s="249"/>
      <c r="G10" s="249"/>
      <c r="H10" s="251">
        <f>IFERROR(SUM(E10:G10), 0)</f>
        <v>0</v>
      </c>
      <c r="I10" s="884"/>
      <c r="J10" s="926" t="s">
        <v>9643</v>
      </c>
      <c r="K10" s="149"/>
      <c r="L10" s="253"/>
      <c r="M10" s="149"/>
      <c r="N10" s="726"/>
      <c r="O10" s="246" t="str">
        <f t="shared" si="3"/>
        <v>Please complete all cells in row</v>
      </c>
      <c r="P10" s="726"/>
      <c r="Q10" s="247">
        <f t="shared" si="0"/>
        <v>1</v>
      </c>
      <c r="R10" s="247">
        <f t="shared" si="1"/>
        <v>1</v>
      </c>
      <c r="S10" s="247">
        <f t="shared" si="2"/>
        <v>1</v>
      </c>
      <c r="U10" s="726"/>
      <c r="W10" s="417" t="s">
        <v>9642</v>
      </c>
      <c r="X10" s="249" t="s">
        <v>9644</v>
      </c>
      <c r="Y10" s="249" t="s">
        <v>9645</v>
      </c>
      <c r="Z10" s="249" t="s">
        <v>9646</v>
      </c>
      <c r="AA10" s="251" t="s">
        <v>9647</v>
      </c>
    </row>
    <row r="11" spans="1:28" s="171" customFormat="1" ht="15.75" customHeight="1" thickBot="1">
      <c r="A11" s="2575" t="s">
        <v>773</v>
      </c>
      <c r="B11" s="420" t="s">
        <v>9648</v>
      </c>
      <c r="C11" s="314" t="s">
        <v>677</v>
      </c>
      <c r="D11" s="314">
        <v>3</v>
      </c>
      <c r="E11" s="260">
        <f>IFERROR(SUM(E8:E10), 0)</f>
        <v>0</v>
      </c>
      <c r="F11" s="260">
        <f t="shared" ref="F11:G11" si="4">IFERROR(SUM(F8:F10), 0)</f>
        <v>0</v>
      </c>
      <c r="G11" s="260">
        <f t="shared" si="4"/>
        <v>0</v>
      </c>
      <c r="H11" s="261">
        <f>IFERROR(SUM(E11:G11), 0)</f>
        <v>0</v>
      </c>
      <c r="I11" s="884"/>
      <c r="J11" s="928" t="s">
        <v>9649</v>
      </c>
      <c r="K11" s="149"/>
      <c r="L11" s="264"/>
      <c r="M11" s="149"/>
      <c r="N11" s="726"/>
      <c r="P11" s="726"/>
      <c r="U11" s="726"/>
      <c r="W11" s="420" t="s">
        <v>9648</v>
      </c>
      <c r="X11" s="260" t="s">
        <v>9650</v>
      </c>
      <c r="Y11" s="260" t="s">
        <v>9651</v>
      </c>
      <c r="Z11" s="260" t="s">
        <v>9652</v>
      </c>
      <c r="AA11" s="261" t="s">
        <v>9653</v>
      </c>
    </row>
    <row r="12" spans="1:28" ht="9" customHeight="1" thickTop="1">
      <c r="A12" s="171"/>
      <c r="B12" s="81"/>
      <c r="C12" s="81"/>
      <c r="D12" s="81"/>
      <c r="E12" s="81"/>
      <c r="F12" s="81"/>
      <c r="G12" s="81"/>
      <c r="H12" s="81"/>
      <c r="I12" s="171"/>
      <c r="J12" s="171"/>
      <c r="K12" s="171"/>
      <c r="L12" s="171"/>
      <c r="M12" s="171"/>
      <c r="N12" s="726"/>
      <c r="O12" s="171"/>
      <c r="P12" s="726"/>
      <c r="Q12" s="171"/>
      <c r="R12" s="171"/>
      <c r="S12" s="171"/>
      <c r="T12" s="171"/>
      <c r="W12" s="81"/>
      <c r="X12" s="81"/>
      <c r="Y12" s="81"/>
      <c r="Z12" s="81"/>
      <c r="AA12" s="81"/>
    </row>
    <row r="13" spans="1:28" s="171" customFormat="1" ht="15.75" customHeight="1" thickBot="1">
      <c r="B13" s="1007"/>
      <c r="C13" s="1007"/>
      <c r="D13" s="1007"/>
      <c r="E13" s="619"/>
      <c r="F13" s="619"/>
      <c r="G13" s="619"/>
      <c r="H13" s="619"/>
      <c r="I13" s="174"/>
      <c r="J13" s="619"/>
      <c r="K13" s="619"/>
      <c r="L13" s="619"/>
      <c r="M13" s="619"/>
      <c r="N13" s="726"/>
      <c r="P13" s="726"/>
      <c r="Q13" s="231"/>
      <c r="U13" s="726"/>
      <c r="W13" s="1007"/>
      <c r="X13" s="619"/>
      <c r="Y13" s="619"/>
      <c r="Z13" s="619"/>
      <c r="AA13" s="619"/>
    </row>
    <row r="14" spans="1:28" s="171" customFormat="1" ht="15.75" customHeight="1" thickTop="1" thickBot="1">
      <c r="B14" s="352" t="s">
        <v>6125</v>
      </c>
      <c r="C14" s="353"/>
      <c r="D14" s="353"/>
      <c r="E14" s="437"/>
      <c r="F14" s="437"/>
      <c r="G14" s="888"/>
      <c r="H14" s="884"/>
      <c r="I14" s="884"/>
      <c r="J14" s="892"/>
      <c r="K14" s="892"/>
      <c r="L14" s="892"/>
      <c r="M14" s="892"/>
      <c r="N14" s="726"/>
      <c r="P14" s="726"/>
      <c r="U14" s="726"/>
      <c r="W14" s="352" t="s">
        <v>6125</v>
      </c>
      <c r="X14" s="437"/>
      <c r="Y14" s="437"/>
      <c r="Z14" s="888"/>
      <c r="AA14" s="884"/>
    </row>
    <row r="15" spans="1:28" s="171" customFormat="1" ht="15.75" customHeight="1" thickTop="1">
      <c r="A15" s="2575" t="s">
        <v>675</v>
      </c>
      <c r="B15" s="408" t="s">
        <v>9654</v>
      </c>
      <c r="C15" s="239" t="s">
        <v>677</v>
      </c>
      <c r="D15" s="239">
        <v>3</v>
      </c>
      <c r="E15" s="240"/>
      <c r="F15" s="240"/>
      <c r="G15" s="240"/>
      <c r="H15" s="242">
        <f>IFERROR(SUM(E15:G15), 0)</f>
        <v>0</v>
      </c>
      <c r="I15" s="884"/>
      <c r="J15" s="925" t="s">
        <v>9655</v>
      </c>
      <c r="K15" s="149"/>
      <c r="L15" s="245"/>
      <c r="M15" s="149"/>
      <c r="N15" s="726"/>
      <c r="O15" s="246" t="str">
        <f>IF(SUM(Q15:T15 ) = 0, 0, $Q$6 )</f>
        <v>Please complete all cells in row</v>
      </c>
      <c r="P15" s="726"/>
      <c r="Q15" s="247">
        <f t="shared" ref="Q15:Q17" si="5" xml:space="preserve"> IF( ISNUMBER(E15), 0, 1 )</f>
        <v>1</v>
      </c>
      <c r="R15" s="247">
        <f t="shared" ref="R15:R17" si="6" xml:space="preserve"> IF( ISNUMBER(F15), 0, 1 )</f>
        <v>1</v>
      </c>
      <c r="S15" s="247">
        <f t="shared" ref="S15:S17" si="7" xml:space="preserve"> IF( ISNUMBER(G15), 0, 1 )</f>
        <v>1</v>
      </c>
      <c r="U15" s="726"/>
      <c r="W15" s="408" t="s">
        <v>9654</v>
      </c>
      <c r="X15" s="240" t="s">
        <v>9656</v>
      </c>
      <c r="Y15" s="240" t="s">
        <v>9657</v>
      </c>
      <c r="Z15" s="240" t="s">
        <v>9658</v>
      </c>
      <c r="AA15" s="242" t="s">
        <v>9659</v>
      </c>
    </row>
    <row r="16" spans="1:28" s="171" customFormat="1" ht="30">
      <c r="B16" s="417" t="s">
        <v>9660</v>
      </c>
      <c r="C16" s="248" t="s">
        <v>677</v>
      </c>
      <c r="D16" s="248">
        <v>3</v>
      </c>
      <c r="E16" s="249"/>
      <c r="F16" s="249"/>
      <c r="G16" s="249"/>
      <c r="H16" s="251">
        <f>IFERROR(SUM(E16:G16), 0)</f>
        <v>0</v>
      </c>
      <c r="I16" s="884"/>
      <c r="J16" s="926" t="s">
        <v>9661</v>
      </c>
      <c r="K16" s="149"/>
      <c r="L16" s="253"/>
      <c r="M16" s="149"/>
      <c r="N16" s="726"/>
      <c r="O16" s="246" t="str">
        <f t="shared" ref="O16:O17" si="8">IF(SUM(Q16:T16 ) = 0, 0, $Q$6 )</f>
        <v>Please complete all cells in row</v>
      </c>
      <c r="P16" s="726"/>
      <c r="Q16" s="247">
        <f t="shared" si="5"/>
        <v>1</v>
      </c>
      <c r="R16" s="247">
        <f t="shared" si="6"/>
        <v>1</v>
      </c>
      <c r="S16" s="247">
        <f t="shared" si="7"/>
        <v>1</v>
      </c>
      <c r="U16" s="726"/>
      <c r="W16" s="417" t="s">
        <v>9660</v>
      </c>
      <c r="X16" s="249" t="s">
        <v>9662</v>
      </c>
      <c r="Y16" s="249" t="s">
        <v>9663</v>
      </c>
      <c r="Z16" s="249" t="s">
        <v>9664</v>
      </c>
      <c r="AA16" s="251" t="s">
        <v>9665</v>
      </c>
    </row>
    <row r="17" spans="1:28" s="171" customFormat="1" ht="15.75" customHeight="1">
      <c r="B17" s="417" t="s">
        <v>9666</v>
      </c>
      <c r="C17" s="248" t="s">
        <v>677</v>
      </c>
      <c r="D17" s="248">
        <v>3</v>
      </c>
      <c r="E17" s="249"/>
      <c r="F17" s="249"/>
      <c r="G17" s="249"/>
      <c r="H17" s="251">
        <f>IFERROR(SUM(E17:G17), 0)</f>
        <v>0</v>
      </c>
      <c r="I17" s="884"/>
      <c r="J17" s="926" t="s">
        <v>9667</v>
      </c>
      <c r="K17" s="149"/>
      <c r="L17" s="253"/>
      <c r="M17" s="149"/>
      <c r="N17" s="726"/>
      <c r="O17" s="246" t="str">
        <f t="shared" si="8"/>
        <v>Please complete all cells in row</v>
      </c>
      <c r="P17" s="726"/>
      <c r="Q17" s="247">
        <f t="shared" si="5"/>
        <v>1</v>
      </c>
      <c r="R17" s="247">
        <f t="shared" si="6"/>
        <v>1</v>
      </c>
      <c r="S17" s="247">
        <f t="shared" si="7"/>
        <v>1</v>
      </c>
      <c r="U17" s="726"/>
      <c r="W17" s="417" t="s">
        <v>9666</v>
      </c>
      <c r="X17" s="249" t="s">
        <v>9668</v>
      </c>
      <c r="Y17" s="249" t="s">
        <v>9669</v>
      </c>
      <c r="Z17" s="249" t="s">
        <v>9670</v>
      </c>
      <c r="AA17" s="251" t="s">
        <v>9671</v>
      </c>
    </row>
    <row r="18" spans="1:28" s="171" customFormat="1" ht="15.75" customHeight="1" thickBot="1">
      <c r="A18" s="2575" t="s">
        <v>773</v>
      </c>
      <c r="B18" s="420" t="s">
        <v>9672</v>
      </c>
      <c r="C18" s="314" t="s">
        <v>677</v>
      </c>
      <c r="D18" s="314">
        <v>3</v>
      </c>
      <c r="E18" s="260">
        <f>IFERROR(SUM(E15:E17), 0)</f>
        <v>0</v>
      </c>
      <c r="F18" s="260">
        <f t="shared" ref="F18:G18" si="9">IFERROR(SUM(F15:F17), 0)</f>
        <v>0</v>
      </c>
      <c r="G18" s="260">
        <f t="shared" si="9"/>
        <v>0</v>
      </c>
      <c r="H18" s="261">
        <f>IFERROR(SUM(E18:G18), 0)</f>
        <v>0</v>
      </c>
      <c r="I18" s="884"/>
      <c r="J18" s="928" t="s">
        <v>9673</v>
      </c>
      <c r="K18" s="149"/>
      <c r="L18" s="264"/>
      <c r="M18" s="149"/>
      <c r="N18" s="726"/>
      <c r="P18" s="726"/>
      <c r="U18" s="726"/>
      <c r="W18" s="420" t="s">
        <v>9672</v>
      </c>
      <c r="X18" s="260" t="s">
        <v>9674</v>
      </c>
      <c r="Y18" s="260" t="s">
        <v>9675</v>
      </c>
      <c r="Z18" s="260" t="s">
        <v>9676</v>
      </c>
      <c r="AA18" s="261" t="s">
        <v>9677</v>
      </c>
    </row>
    <row r="19" spans="1:28" ht="9" customHeight="1" thickTop="1" thickBot="1">
      <c r="A19" s="171"/>
      <c r="B19" s="81"/>
      <c r="C19" s="81"/>
      <c r="D19" s="81"/>
      <c r="E19" s="81"/>
      <c r="F19" s="81"/>
      <c r="G19" s="81"/>
      <c r="H19" s="81"/>
      <c r="I19" s="171"/>
      <c r="J19" s="171"/>
      <c r="K19" s="171"/>
      <c r="L19" s="171"/>
      <c r="M19" s="171"/>
      <c r="N19" s="726"/>
      <c r="O19" s="171"/>
      <c r="P19" s="726"/>
      <c r="Q19" s="171"/>
      <c r="R19" s="171"/>
      <c r="S19" s="171"/>
      <c r="T19" s="171"/>
      <c r="W19" s="81"/>
      <c r="X19" s="319"/>
      <c r="Y19" s="319"/>
      <c r="Z19" s="319"/>
      <c r="AA19" s="319"/>
    </row>
    <row r="20" spans="1:28" s="171" customFormat="1" ht="15.75" customHeight="1" thickTop="1" thickBot="1">
      <c r="B20" s="352" t="s">
        <v>6140</v>
      </c>
      <c r="C20" s="353"/>
      <c r="D20" s="353"/>
      <c r="E20" s="437"/>
      <c r="F20" s="437"/>
      <c r="G20" s="888"/>
      <c r="H20" s="884"/>
      <c r="I20" s="884"/>
      <c r="J20" s="892"/>
      <c r="K20" s="892"/>
      <c r="L20" s="892"/>
      <c r="M20" s="892"/>
      <c r="N20" s="726"/>
      <c r="P20" s="726"/>
      <c r="U20" s="726"/>
      <c r="W20" s="352" t="s">
        <v>6140</v>
      </c>
      <c r="X20" s="437"/>
      <c r="Y20" s="437"/>
      <c r="Z20" s="888"/>
      <c r="AA20" s="884"/>
      <c r="AB20" s="884"/>
    </row>
    <row r="21" spans="1:28" s="171" customFormat="1" ht="15.75" customHeight="1" thickTop="1">
      <c r="A21" s="2575" t="s">
        <v>675</v>
      </c>
      <c r="B21" s="408" t="s">
        <v>9678</v>
      </c>
      <c r="C21" s="239" t="s">
        <v>677</v>
      </c>
      <c r="D21" s="239">
        <v>3</v>
      </c>
      <c r="E21" s="1949">
        <f>E8+E15</f>
        <v>0</v>
      </c>
      <c r="F21" s="1949">
        <f t="shared" ref="F21:G21" si="10">F8+F15</f>
        <v>0</v>
      </c>
      <c r="G21" s="1949">
        <f t="shared" si="10"/>
        <v>0</v>
      </c>
      <c r="H21" s="1950">
        <f>IFERROR(SUM(E21:G21), 0)</f>
        <v>0</v>
      </c>
      <c r="I21" s="884"/>
      <c r="J21" s="925" t="s">
        <v>9679</v>
      </c>
      <c r="K21" s="149"/>
      <c r="L21" s="245"/>
      <c r="M21" s="149"/>
      <c r="N21" s="726"/>
      <c r="O21" s="246">
        <f>IF(SUM(Q21:T21 ) = 0, 0, $Q$6 )</f>
        <v>0</v>
      </c>
      <c r="P21" s="726"/>
      <c r="Q21" s="247">
        <f t="shared" ref="Q21" si="11" xml:space="preserve"> IF( ISNUMBER(E21), 0, 1 )</f>
        <v>0</v>
      </c>
      <c r="R21" s="247">
        <f t="shared" ref="R21:R23" si="12" xml:space="preserve"> IF( ISNUMBER(F21), 0, 1 )</f>
        <v>0</v>
      </c>
      <c r="S21" s="247">
        <f t="shared" ref="S21:S23" si="13" xml:space="preserve"> IF( ISNUMBER(G21), 0, 1 )</f>
        <v>0</v>
      </c>
      <c r="U21" s="726"/>
      <c r="W21" s="408" t="s">
        <v>9678</v>
      </c>
      <c r="X21" s="240" t="s">
        <v>9680</v>
      </c>
      <c r="Y21" s="240" t="s">
        <v>9681</v>
      </c>
      <c r="Z21" s="240" t="s">
        <v>9682</v>
      </c>
      <c r="AA21" s="242" t="s">
        <v>9683</v>
      </c>
      <c r="AB21" s="884"/>
    </row>
    <row r="22" spans="1:28" s="171" customFormat="1" ht="30">
      <c r="B22" s="417" t="s">
        <v>9684</v>
      </c>
      <c r="C22" s="248" t="s">
        <v>677</v>
      </c>
      <c r="D22" s="248">
        <v>3</v>
      </c>
      <c r="E22" s="1911">
        <f>E9+E16</f>
        <v>0</v>
      </c>
      <c r="F22" s="1911">
        <f t="shared" ref="F22:G22" si="14">F9+F16</f>
        <v>0</v>
      </c>
      <c r="G22" s="1911">
        <f t="shared" si="14"/>
        <v>0</v>
      </c>
      <c r="H22" s="558">
        <f>IFERROR(SUM(E22:G22), 0)</f>
        <v>0</v>
      </c>
      <c r="I22" s="884"/>
      <c r="J22" s="926" t="s">
        <v>9685</v>
      </c>
      <c r="K22" s="149"/>
      <c r="L22" s="253"/>
      <c r="M22" s="149"/>
      <c r="N22" s="726"/>
      <c r="O22" s="246">
        <f t="shared" ref="O22:O23" si="15">IF(SUM(Q22:T22 ) = 0, 0, $Q$6 )</f>
        <v>0</v>
      </c>
      <c r="P22" s="726"/>
      <c r="Q22" s="247">
        <f t="shared" ref="Q22:Q23" si="16" xml:space="preserve"> IF( ISNUMBER(E22), 0, 1 )</f>
        <v>0</v>
      </c>
      <c r="R22" s="247">
        <f t="shared" si="12"/>
        <v>0</v>
      </c>
      <c r="S22" s="247">
        <f t="shared" si="13"/>
        <v>0</v>
      </c>
      <c r="U22" s="726"/>
      <c r="W22" s="417" t="s">
        <v>9684</v>
      </c>
      <c r="X22" s="249" t="s">
        <v>9686</v>
      </c>
      <c r="Y22" s="249" t="s">
        <v>9687</v>
      </c>
      <c r="Z22" s="249" t="s">
        <v>9688</v>
      </c>
      <c r="AA22" s="251" t="s">
        <v>9689</v>
      </c>
      <c r="AB22" s="884"/>
    </row>
    <row r="23" spans="1:28" s="171" customFormat="1" ht="15.75" customHeight="1">
      <c r="B23" s="417" t="s">
        <v>9690</v>
      </c>
      <c r="C23" s="248" t="s">
        <v>677</v>
      </c>
      <c r="D23" s="248">
        <v>3</v>
      </c>
      <c r="E23" s="1911">
        <f>E10+E17</f>
        <v>0</v>
      </c>
      <c r="F23" s="1911">
        <f t="shared" ref="F23:G23" si="17">F10+F17</f>
        <v>0</v>
      </c>
      <c r="G23" s="1911">
        <f t="shared" si="17"/>
        <v>0</v>
      </c>
      <c r="H23" s="558">
        <f>IFERROR(SUM(E23:G23), 0)</f>
        <v>0</v>
      </c>
      <c r="I23" s="884"/>
      <c r="J23" s="926" t="s">
        <v>9691</v>
      </c>
      <c r="K23" s="149"/>
      <c r="L23" s="253"/>
      <c r="M23" s="149"/>
      <c r="N23" s="726"/>
      <c r="O23" s="246">
        <f t="shared" si="15"/>
        <v>0</v>
      </c>
      <c r="P23" s="726"/>
      <c r="Q23" s="247">
        <f t="shared" si="16"/>
        <v>0</v>
      </c>
      <c r="R23" s="247">
        <f t="shared" si="12"/>
        <v>0</v>
      </c>
      <c r="S23" s="247">
        <f t="shared" si="13"/>
        <v>0</v>
      </c>
      <c r="U23" s="726"/>
      <c r="W23" s="417" t="s">
        <v>9690</v>
      </c>
      <c r="X23" s="249" t="s">
        <v>9692</v>
      </c>
      <c r="Y23" s="249" t="s">
        <v>9693</v>
      </c>
      <c r="Z23" s="249" t="s">
        <v>9694</v>
      </c>
      <c r="AA23" s="251" t="s">
        <v>9695</v>
      </c>
      <c r="AB23" s="884"/>
    </row>
    <row r="24" spans="1:28" s="171" customFormat="1" ht="15.75" customHeight="1" thickBot="1">
      <c r="A24" s="2575" t="s">
        <v>773</v>
      </c>
      <c r="B24" s="420" t="s">
        <v>9696</v>
      </c>
      <c r="C24" s="314" t="s">
        <v>677</v>
      </c>
      <c r="D24" s="314">
        <v>3</v>
      </c>
      <c r="E24" s="633">
        <f>IFERROR(SUM(E21:E23), 0)</f>
        <v>0</v>
      </c>
      <c r="F24" s="633">
        <f t="shared" ref="F24:G24" si="18">IFERROR(SUM(F21:F23), 0)</f>
        <v>0</v>
      </c>
      <c r="G24" s="633">
        <f t="shared" si="18"/>
        <v>0</v>
      </c>
      <c r="H24" s="639">
        <f>IFERROR(SUM(E24:G24), 0)</f>
        <v>0</v>
      </c>
      <c r="I24" s="884"/>
      <c r="J24" s="928" t="s">
        <v>9697</v>
      </c>
      <c r="K24" s="149"/>
      <c r="L24" s="264"/>
      <c r="M24" s="149"/>
      <c r="N24" s="726"/>
      <c r="P24" s="726"/>
      <c r="U24" s="726"/>
      <c r="W24" s="420" t="s">
        <v>9696</v>
      </c>
      <c r="X24" s="260" t="s">
        <v>9698</v>
      </c>
      <c r="Y24" s="260" t="s">
        <v>9699</v>
      </c>
      <c r="Z24" s="260" t="s">
        <v>9700</v>
      </c>
      <c r="AA24" s="261" t="s">
        <v>9701</v>
      </c>
      <c r="AB24" s="884"/>
    </row>
    <row r="25" spans="1:28" ht="9" customHeight="1" thickTop="1">
      <c r="A25" s="171"/>
      <c r="B25" s="81"/>
      <c r="C25" s="81"/>
      <c r="D25" s="81"/>
      <c r="E25" s="81"/>
      <c r="F25" s="81"/>
      <c r="G25" s="81"/>
      <c r="H25" s="81"/>
      <c r="I25" s="171"/>
      <c r="J25" s="171"/>
      <c r="K25" s="171"/>
      <c r="M25" s="2575" t="s">
        <v>815</v>
      </c>
      <c r="O25" s="171"/>
      <c r="Q25" s="171"/>
      <c r="R25" s="171"/>
      <c r="S25" s="171"/>
      <c r="T25" s="171"/>
      <c r="W25" s="319"/>
      <c r="X25" s="319"/>
      <c r="Y25" s="319"/>
      <c r="Z25" s="319"/>
      <c r="AA25" s="2859" t="s">
        <v>816</v>
      </c>
    </row>
    <row r="26" spans="1:28" ht="24" customHeight="1">
      <c r="A26" s="171"/>
      <c r="B26" s="171"/>
      <c r="C26" s="171"/>
      <c r="D26" s="171"/>
      <c r="E26" s="171"/>
      <c r="F26" s="171"/>
      <c r="G26" s="171"/>
      <c r="H26" s="171"/>
      <c r="I26" s="171"/>
      <c r="J26" s="171"/>
      <c r="K26" s="171"/>
      <c r="L26" s="171"/>
      <c r="M26" s="171"/>
      <c r="O26" s="171"/>
      <c r="Q26" s="171"/>
      <c r="R26" s="171"/>
      <c r="S26" s="171"/>
      <c r="T26" s="171"/>
    </row>
    <row r="27" spans="1:28" ht="24" customHeight="1">
      <c r="A27" s="171"/>
      <c r="B27" s="171"/>
      <c r="C27" s="171"/>
      <c r="D27" s="171"/>
      <c r="E27" s="171"/>
      <c r="F27" s="171"/>
      <c r="G27" s="171"/>
      <c r="H27" s="171"/>
      <c r="I27" s="171"/>
      <c r="J27" s="171"/>
      <c r="K27" s="171"/>
      <c r="L27" s="171"/>
      <c r="M27" s="171"/>
      <c r="Q27" s="171"/>
      <c r="R27" s="171"/>
      <c r="S27" s="171"/>
      <c r="T27" s="171"/>
    </row>
    <row r="28" spans="1:28" ht="24" customHeight="1">
      <c r="A28" s="171"/>
      <c r="B28" s="171"/>
      <c r="C28" s="171"/>
      <c r="D28" s="171"/>
      <c r="E28" s="171"/>
      <c r="F28" s="171"/>
      <c r="G28" s="171"/>
      <c r="H28" s="171"/>
      <c r="I28" s="171"/>
      <c r="J28" s="171"/>
      <c r="K28" s="171"/>
      <c r="L28" s="171"/>
      <c r="M28" s="171"/>
    </row>
    <row r="29" spans="1:28" ht="24" customHeight="1">
      <c r="A29" s="171"/>
      <c r="B29" s="171"/>
      <c r="C29" s="171"/>
      <c r="D29" s="171"/>
      <c r="E29" s="171"/>
      <c r="F29" s="171"/>
      <c r="G29" s="171"/>
      <c r="H29" s="171"/>
      <c r="I29" s="171"/>
      <c r="J29" s="171"/>
      <c r="K29" s="171"/>
      <c r="L29" s="171"/>
      <c r="M29" s="171"/>
    </row>
  </sheetData>
  <sheetProtection formatColumns="0" formatRows="0"/>
  <mergeCells count="7">
    <mergeCell ref="Q5:T5"/>
    <mergeCell ref="B1:H1"/>
    <mergeCell ref="W1:AA1"/>
    <mergeCell ref="B2:H2"/>
    <mergeCell ref="W2:AA2"/>
    <mergeCell ref="B3:L3"/>
    <mergeCell ref="W3:AA3"/>
  </mergeCells>
  <conditionalFormatting sqref="O8:O10">
    <cfRule type="cellIs" dxfId="152" priority="1" operator="equal">
      <formula>0</formula>
    </cfRule>
  </conditionalFormatting>
  <conditionalFormatting sqref="O15:O17">
    <cfRule type="cellIs" dxfId="151" priority="2" operator="equal">
      <formula>0</formula>
    </cfRule>
  </conditionalFormatting>
  <conditionalFormatting sqref="O21:O23">
    <cfRule type="cellIs" dxfId="150"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1" zoomScaleNormal="100" zoomScaleSheetLayoutView="100" workbookViewId="0">
      <selection activeCell="AL14" sqref="AL14"/>
    </sheetView>
  </sheetViews>
  <sheetFormatPr defaultColWidth="9" defaultRowHeight="24" customHeight="1"/>
  <cols>
    <col min="1" max="1" width="11.125" style="196" hidden="1" customWidth="1"/>
    <col min="2" max="2" width="36.125" style="196" customWidth="1"/>
    <col min="3" max="4" width="6" style="196" customWidth="1"/>
    <col min="5" max="10" width="12.125" style="196" customWidth="1"/>
    <col min="11" max="11" width="1.625" style="196" customWidth="1"/>
    <col min="12" max="12" width="12.125" style="196" customWidth="1"/>
    <col min="13" max="13" width="1.625" style="196" customWidth="1"/>
    <col min="14" max="14" width="33.625" style="196" customWidth="1"/>
    <col min="15" max="15" width="1.625" style="196" hidden="1" customWidth="1"/>
    <col min="16" max="16" width="1.625" style="196" customWidth="1"/>
    <col min="17" max="17" width="25.125" style="196" customWidth="1"/>
    <col min="18" max="18" width="1.625" style="196" customWidth="1"/>
    <col min="19" max="26" width="4.625" style="196" hidden="1" customWidth="1"/>
    <col min="27" max="27" width="1.625" style="196" hidden="1" customWidth="1"/>
    <col min="28" max="28" width="1.625" style="196" customWidth="1"/>
    <col min="29" max="29" width="36.125" style="196" customWidth="1"/>
    <col min="30" max="30" width="18.125" style="196" bestFit="1" customWidth="1"/>
    <col min="31" max="31" width="20.25" style="196" bestFit="1" customWidth="1"/>
    <col min="32" max="32" width="19.75" style="196" bestFit="1" customWidth="1"/>
    <col min="33" max="34" width="19.375" style="196" bestFit="1" customWidth="1"/>
    <col min="35" max="35" width="15" style="196" customWidth="1"/>
    <col min="36" max="36" width="1.125" style="196" customWidth="1"/>
    <col min="37" max="16384" width="9" style="196"/>
  </cols>
  <sheetData>
    <row r="1" spans="1:36" s="348" customFormat="1" ht="29.25" customHeight="1">
      <c r="B1" s="3225" t="s">
        <v>9702</v>
      </c>
      <c r="C1" s="3225"/>
      <c r="D1" s="3225"/>
      <c r="E1" s="3225"/>
      <c r="F1" s="3225"/>
      <c r="G1" s="3225"/>
      <c r="H1" s="3225"/>
      <c r="I1" s="3225"/>
      <c r="J1" s="3225"/>
      <c r="K1" s="498"/>
      <c r="L1" s="498"/>
      <c r="M1" s="196"/>
      <c r="N1" s="196"/>
      <c r="O1" s="196"/>
      <c r="P1" s="998"/>
      <c r="R1" s="723"/>
      <c r="AA1" s="723"/>
      <c r="AC1" s="3225" t="s">
        <v>656</v>
      </c>
      <c r="AD1" s="3225"/>
      <c r="AE1" s="3225"/>
      <c r="AF1" s="3225"/>
      <c r="AG1" s="3225"/>
      <c r="AH1" s="3225"/>
      <c r="AI1" s="3225"/>
      <c r="AJ1" s="381"/>
    </row>
    <row r="2" spans="1:36" s="348" customFormat="1" ht="29.25" customHeight="1">
      <c r="B2" s="3225" t="str">
        <f>SelectCompany!B4</f>
        <v>South West Water (whole area)</v>
      </c>
      <c r="C2" s="3225"/>
      <c r="D2" s="3225"/>
      <c r="E2" s="3225"/>
      <c r="F2" s="3225"/>
      <c r="G2" s="3225"/>
      <c r="H2" s="3225"/>
      <c r="I2" s="3225"/>
      <c r="J2" s="3225"/>
      <c r="K2" s="349"/>
      <c r="L2" s="349"/>
      <c r="M2" s="196"/>
      <c r="N2" s="196"/>
      <c r="O2" s="196"/>
      <c r="P2" s="998"/>
      <c r="R2" s="723"/>
      <c r="AA2" s="723"/>
      <c r="AC2" s="3225"/>
      <c r="AD2" s="3225"/>
      <c r="AE2" s="3225"/>
      <c r="AF2" s="3225"/>
      <c r="AG2" s="3225"/>
      <c r="AH2" s="3225"/>
      <c r="AI2" s="3225"/>
      <c r="AJ2" s="349"/>
    </row>
    <row r="3" spans="1:36" ht="45" customHeight="1">
      <c r="B3" s="3386" t="s">
        <v>9703</v>
      </c>
      <c r="C3" s="3386"/>
      <c r="D3" s="3386"/>
      <c r="E3" s="3386"/>
      <c r="F3" s="3386"/>
      <c r="G3" s="3386"/>
      <c r="H3" s="3386"/>
      <c r="I3" s="3386"/>
      <c r="J3" s="3386"/>
      <c r="K3" s="3386"/>
      <c r="L3" s="3386"/>
      <c r="M3" s="3386"/>
      <c r="N3" s="3386"/>
      <c r="O3" s="222"/>
      <c r="P3" s="999"/>
      <c r="Q3" s="1830" t="s">
        <v>658</v>
      </c>
      <c r="R3" s="322"/>
      <c r="AA3" s="322"/>
      <c r="AC3" s="3386" t="s">
        <v>9703</v>
      </c>
      <c r="AD3" s="3386"/>
      <c r="AE3" s="3386"/>
      <c r="AF3" s="3386"/>
      <c r="AG3" s="3386"/>
      <c r="AH3" s="3386"/>
      <c r="AI3" s="3386"/>
      <c r="AJ3" s="349"/>
    </row>
    <row r="4" spans="1:36" ht="15" customHeight="1" thickBot="1">
      <c r="C4" s="941"/>
      <c r="D4" s="941"/>
      <c r="E4" s="941"/>
      <c r="F4" s="941"/>
      <c r="G4" s="941"/>
      <c r="H4" s="941"/>
      <c r="I4" s="941"/>
      <c r="J4" s="941"/>
      <c r="K4" s="725"/>
      <c r="L4" s="222"/>
      <c r="M4" s="222"/>
      <c r="N4" s="222"/>
      <c r="O4" s="222"/>
      <c r="P4" s="999"/>
      <c r="R4" s="322"/>
      <c r="AA4" s="322"/>
      <c r="AD4" s="941"/>
      <c r="AE4" s="941"/>
      <c r="AF4" s="941"/>
      <c r="AG4" s="941"/>
      <c r="AH4" s="941"/>
      <c r="AI4" s="941"/>
      <c r="AJ4" s="725"/>
    </row>
    <row r="5" spans="1:36" s="171" customFormat="1" ht="15.75" customHeight="1" thickTop="1">
      <c r="B5" s="3389" t="s">
        <v>660</v>
      </c>
      <c r="C5" s="3238" t="s">
        <v>661</v>
      </c>
      <c r="D5" s="3238" t="s">
        <v>662</v>
      </c>
      <c r="E5" s="3406" t="s">
        <v>5904</v>
      </c>
      <c r="F5" s="3406"/>
      <c r="G5" s="3406"/>
      <c r="H5" s="3406"/>
      <c r="I5" s="3406"/>
      <c r="J5" s="3493" t="s">
        <v>891</v>
      </c>
      <c r="K5" s="656"/>
      <c r="L5" s="3363" t="s">
        <v>666</v>
      </c>
      <c r="M5" s="222"/>
      <c r="N5" s="3363" t="s">
        <v>667</v>
      </c>
      <c r="O5" s="222"/>
      <c r="P5" s="1000"/>
      <c r="R5" s="726"/>
      <c r="AA5" s="726"/>
      <c r="AC5" s="3389" t="s">
        <v>660</v>
      </c>
      <c r="AD5" s="3406" t="s">
        <v>5904</v>
      </c>
      <c r="AE5" s="3406"/>
      <c r="AF5" s="3406"/>
      <c r="AG5" s="3406"/>
      <c r="AH5" s="3406"/>
      <c r="AI5" s="3493"/>
      <c r="AJ5" s="656"/>
    </row>
    <row r="6" spans="1:36" s="171" customFormat="1" ht="15.75" customHeight="1">
      <c r="B6" s="3488"/>
      <c r="C6" s="3415"/>
      <c r="D6" s="3415"/>
      <c r="E6" s="3413"/>
      <c r="F6" s="3413"/>
      <c r="G6" s="3413"/>
      <c r="H6" s="3413"/>
      <c r="I6" s="3413"/>
      <c r="J6" s="3401"/>
      <c r="K6" s="81"/>
      <c r="L6" s="3364"/>
      <c r="M6" s="515"/>
      <c r="N6" s="3364"/>
      <c r="O6" s="515"/>
      <c r="P6" s="1000"/>
      <c r="Q6" s="780"/>
      <c r="R6" s="726"/>
      <c r="AA6" s="726"/>
      <c r="AC6" s="3488"/>
      <c r="AD6" s="3413"/>
      <c r="AE6" s="3413"/>
      <c r="AF6" s="3413"/>
      <c r="AG6" s="3413"/>
      <c r="AH6" s="3413"/>
      <c r="AI6" s="3401" t="s">
        <v>891</v>
      </c>
      <c r="AJ6" s="81"/>
    </row>
    <row r="7" spans="1:36" s="171" customFormat="1" ht="60" customHeight="1" thickBot="1">
      <c r="A7" s="2423" t="s">
        <v>669</v>
      </c>
      <c r="B7" s="3390"/>
      <c r="C7" s="3239"/>
      <c r="D7" s="3239"/>
      <c r="E7" s="779" t="s">
        <v>4221</v>
      </c>
      <c r="F7" s="779" t="s">
        <v>4222</v>
      </c>
      <c r="G7" s="779" t="s">
        <v>4223</v>
      </c>
      <c r="H7" s="779" t="s">
        <v>4224</v>
      </c>
      <c r="I7" s="779" t="s">
        <v>4526</v>
      </c>
      <c r="J7" s="3402"/>
      <c r="K7" s="81"/>
      <c r="L7" s="3365"/>
      <c r="M7" s="987"/>
      <c r="N7" s="3365"/>
      <c r="O7" s="987"/>
      <c r="P7" s="1001"/>
      <c r="Q7" s="780"/>
      <c r="R7" s="726"/>
      <c r="S7" s="3232" t="s">
        <v>659</v>
      </c>
      <c r="T7" s="3232"/>
      <c r="U7" s="3232"/>
      <c r="V7" s="3232"/>
      <c r="W7" s="3232"/>
      <c r="X7" s="3232"/>
      <c r="Y7" s="3232"/>
      <c r="Z7" s="3232"/>
      <c r="AA7" s="726"/>
      <c r="AC7" s="3390"/>
      <c r="AD7" s="779" t="s">
        <v>4221</v>
      </c>
      <c r="AE7" s="779" t="s">
        <v>4222</v>
      </c>
      <c r="AF7" s="779" t="s">
        <v>4223</v>
      </c>
      <c r="AG7" s="779" t="s">
        <v>4224</v>
      </c>
      <c r="AH7" s="779" t="s">
        <v>4526</v>
      </c>
      <c r="AI7" s="3402"/>
      <c r="AJ7" s="81"/>
    </row>
    <row r="8" spans="1:36" s="171" customFormat="1" ht="15.75" customHeight="1" thickTop="1" thickBot="1">
      <c r="A8" s="2575" t="s">
        <v>673</v>
      </c>
      <c r="C8" s="987"/>
      <c r="D8" s="987"/>
      <c r="E8" s="987"/>
      <c r="F8" s="987"/>
      <c r="G8" s="987"/>
      <c r="H8" s="987"/>
      <c r="I8" s="987"/>
      <c r="J8" s="987"/>
      <c r="K8" s="987"/>
      <c r="L8" s="987"/>
      <c r="M8" s="987"/>
      <c r="N8" s="987"/>
      <c r="O8" s="987"/>
      <c r="P8" s="1001"/>
      <c r="R8" s="726"/>
      <c r="S8" s="231" t="s">
        <v>668</v>
      </c>
      <c r="AA8" s="726"/>
      <c r="AC8" s="987"/>
      <c r="AD8" s="2859" t="s">
        <v>820</v>
      </c>
      <c r="AE8" s="987"/>
      <c r="AF8" s="987"/>
      <c r="AG8" s="987"/>
      <c r="AH8" s="987"/>
      <c r="AI8" s="987"/>
      <c r="AJ8" s="1002"/>
    </row>
    <row r="9" spans="1:36" s="171" customFormat="1" ht="15.75" customHeight="1" thickTop="1" thickBot="1">
      <c r="B9" s="2509" t="s">
        <v>6110</v>
      </c>
      <c r="C9" s="987"/>
      <c r="D9" s="987"/>
      <c r="E9" s="987"/>
      <c r="F9" s="987"/>
      <c r="G9" s="987"/>
      <c r="H9" s="987"/>
      <c r="I9" s="987"/>
      <c r="J9" s="987"/>
      <c r="K9" s="987"/>
      <c r="L9" s="987"/>
      <c r="M9" s="987"/>
      <c r="N9" s="987"/>
      <c r="O9" s="987"/>
      <c r="P9" s="1001"/>
      <c r="R9" s="726"/>
      <c r="S9" s="231"/>
      <c r="AA9" s="726"/>
      <c r="AC9" s="1003" t="s">
        <v>6110</v>
      </c>
      <c r="AD9" s="987"/>
      <c r="AE9" s="987"/>
      <c r="AF9" s="987"/>
      <c r="AG9" s="987"/>
      <c r="AH9" s="987"/>
      <c r="AI9" s="987"/>
      <c r="AJ9" s="1002"/>
    </row>
    <row r="10" spans="1:36" s="171" customFormat="1" ht="15.75" customHeight="1" thickTop="1">
      <c r="A10" s="2575" t="s">
        <v>675</v>
      </c>
      <c r="B10" s="408" t="s">
        <v>9597</v>
      </c>
      <c r="C10" s="239" t="s">
        <v>677</v>
      </c>
      <c r="D10" s="239">
        <v>3</v>
      </c>
      <c r="E10" s="621"/>
      <c r="F10" s="621"/>
      <c r="G10" s="621"/>
      <c r="H10" s="621"/>
      <c r="I10" s="621"/>
      <c r="J10" s="1369">
        <f t="shared" ref="J10:J15" si="0">IFERROR(SUM(E10:I10), 0)</f>
        <v>0</v>
      </c>
      <c r="K10" s="59"/>
      <c r="L10" s="243" t="s">
        <v>9704</v>
      </c>
      <c r="M10" s="661"/>
      <c r="N10" s="245"/>
      <c r="O10" s="661"/>
      <c r="P10" s="1000"/>
      <c r="Q10" s="246" t="str">
        <f>IF(SUM(S10:W10 ) = 0, 0, $S$8 )</f>
        <v>Please complete all cells in row</v>
      </c>
      <c r="R10" s="726"/>
      <c r="S10" s="247">
        <f t="shared" ref="S10" si="1" xml:space="preserve"> IF( ISNUMBER(E10), 0, 1 )</f>
        <v>1</v>
      </c>
      <c r="T10" s="247">
        <f t="shared" ref="T10:T14" si="2" xml:space="preserve"> IF( ISNUMBER(F10), 0, 1 )</f>
        <v>1</v>
      </c>
      <c r="U10" s="247">
        <f t="shared" ref="U10:U14" si="3" xml:space="preserve"> IF( ISNUMBER(G10), 0, 1 )</f>
        <v>1</v>
      </c>
      <c r="V10" s="247">
        <f t="shared" ref="V10:V14" si="4" xml:space="preserve"> IF( ISNUMBER(H10), 0, 1 )</f>
        <v>1</v>
      </c>
      <c r="W10" s="247">
        <f t="shared" ref="W10:W14" si="5" xml:space="preserve"> IF( ISNUMBER(I10), 0, 1 )</f>
        <v>1</v>
      </c>
      <c r="AA10" s="726"/>
      <c r="AC10" s="408" t="s">
        <v>9597</v>
      </c>
      <c r="AD10" s="796" t="s">
        <v>9705</v>
      </c>
      <c r="AE10" s="796" t="s">
        <v>9706</v>
      </c>
      <c r="AF10" s="796" t="s">
        <v>9707</v>
      </c>
      <c r="AG10" s="796" t="s">
        <v>9708</v>
      </c>
      <c r="AH10" s="796" t="s">
        <v>9709</v>
      </c>
      <c r="AI10" s="373" t="s">
        <v>9710</v>
      </c>
      <c r="AJ10" s="342"/>
    </row>
    <row r="11" spans="1:36" s="171" customFormat="1" ht="15.75" customHeight="1">
      <c r="B11" s="417" t="s">
        <v>9711</v>
      </c>
      <c r="C11" s="248" t="s">
        <v>677</v>
      </c>
      <c r="D11" s="248">
        <v>3</v>
      </c>
      <c r="E11" s="624"/>
      <c r="F11" s="624"/>
      <c r="G11" s="624"/>
      <c r="H11" s="624"/>
      <c r="I11" s="624"/>
      <c r="J11" s="1371">
        <f t="shared" si="0"/>
        <v>0</v>
      </c>
      <c r="K11" s="59"/>
      <c r="L11" s="252" t="s">
        <v>9712</v>
      </c>
      <c r="M11" s="661"/>
      <c r="N11" s="253"/>
      <c r="O11" s="661"/>
      <c r="P11" s="1000"/>
      <c r="Q11" s="246" t="str">
        <f t="shared" ref="Q11:Q14" si="6">IF(SUM(S11:W11 ) = 0, 0, $S$8 )</f>
        <v>Please complete all cells in row</v>
      </c>
      <c r="R11" s="726"/>
      <c r="S11" s="247">
        <f t="shared" ref="S11:S14" si="7" xml:space="preserve"> IF( ISNUMBER(E11), 0, 1 )</f>
        <v>1</v>
      </c>
      <c r="T11" s="247">
        <f t="shared" si="2"/>
        <v>1</v>
      </c>
      <c r="U11" s="247">
        <f t="shared" si="3"/>
        <v>1</v>
      </c>
      <c r="V11" s="247">
        <f t="shared" si="4"/>
        <v>1</v>
      </c>
      <c r="W11" s="247">
        <f t="shared" si="5"/>
        <v>1</v>
      </c>
      <c r="AA11" s="726"/>
      <c r="AC11" s="417" t="s">
        <v>9711</v>
      </c>
      <c r="AD11" s="797" t="s">
        <v>9713</v>
      </c>
      <c r="AE11" s="797" t="s">
        <v>9714</v>
      </c>
      <c r="AF11" s="797" t="s">
        <v>9715</v>
      </c>
      <c r="AG11" s="797" t="s">
        <v>9716</v>
      </c>
      <c r="AH11" s="797" t="s">
        <v>9717</v>
      </c>
      <c r="AI11" s="785" t="s">
        <v>9718</v>
      </c>
      <c r="AJ11" s="342"/>
    </row>
    <row r="12" spans="1:36" s="171" customFormat="1" ht="15.75" customHeight="1">
      <c r="B12" s="417" t="s">
        <v>9607</v>
      </c>
      <c r="C12" s="248" t="s">
        <v>677</v>
      </c>
      <c r="D12" s="248">
        <v>3</v>
      </c>
      <c r="E12" s="624"/>
      <c r="F12" s="624"/>
      <c r="G12" s="624"/>
      <c r="H12" s="624"/>
      <c r="I12" s="624"/>
      <c r="J12" s="1371">
        <f t="shared" si="0"/>
        <v>0</v>
      </c>
      <c r="K12" s="59"/>
      <c r="L12" s="252" t="s">
        <v>9719</v>
      </c>
      <c r="M12" s="661"/>
      <c r="N12" s="253"/>
      <c r="O12" s="661"/>
      <c r="P12" s="1000"/>
      <c r="Q12" s="246" t="str">
        <f t="shared" si="6"/>
        <v>Please complete all cells in row</v>
      </c>
      <c r="R12" s="726"/>
      <c r="S12" s="247">
        <f t="shared" si="7"/>
        <v>1</v>
      </c>
      <c r="T12" s="247">
        <f t="shared" si="2"/>
        <v>1</v>
      </c>
      <c r="U12" s="247">
        <f t="shared" si="3"/>
        <v>1</v>
      </c>
      <c r="V12" s="247">
        <f t="shared" si="4"/>
        <v>1</v>
      </c>
      <c r="W12" s="247">
        <f t="shared" si="5"/>
        <v>1</v>
      </c>
      <c r="AA12" s="726"/>
      <c r="AC12" s="417" t="s">
        <v>9607</v>
      </c>
      <c r="AD12" s="797" t="s">
        <v>9720</v>
      </c>
      <c r="AE12" s="797" t="s">
        <v>9721</v>
      </c>
      <c r="AF12" s="797" t="s">
        <v>9722</v>
      </c>
      <c r="AG12" s="797" t="s">
        <v>9723</v>
      </c>
      <c r="AH12" s="797" t="s">
        <v>9724</v>
      </c>
      <c r="AI12" s="785" t="s">
        <v>9725</v>
      </c>
      <c r="AJ12" s="342"/>
    </row>
    <row r="13" spans="1:36" s="171" customFormat="1" ht="15.75" customHeight="1">
      <c r="B13" s="417" t="s">
        <v>9612</v>
      </c>
      <c r="C13" s="248" t="s">
        <v>677</v>
      </c>
      <c r="D13" s="248">
        <v>3</v>
      </c>
      <c r="E13" s="624"/>
      <c r="F13" s="624"/>
      <c r="G13" s="624"/>
      <c r="H13" s="624"/>
      <c r="I13" s="624"/>
      <c r="J13" s="1371">
        <f t="shared" si="0"/>
        <v>0</v>
      </c>
      <c r="K13" s="214"/>
      <c r="L13" s="956" t="s">
        <v>9726</v>
      </c>
      <c r="N13" s="253"/>
      <c r="P13" s="1000"/>
      <c r="Q13" s="246" t="str">
        <f t="shared" si="6"/>
        <v>Please complete all cells in row</v>
      </c>
      <c r="R13" s="726"/>
      <c r="S13" s="247">
        <f t="shared" si="7"/>
        <v>1</v>
      </c>
      <c r="T13" s="247">
        <f t="shared" si="2"/>
        <v>1</v>
      </c>
      <c r="U13" s="247">
        <f t="shared" si="3"/>
        <v>1</v>
      </c>
      <c r="V13" s="247">
        <f t="shared" si="4"/>
        <v>1</v>
      </c>
      <c r="W13" s="247">
        <f t="shared" si="5"/>
        <v>1</v>
      </c>
      <c r="AA13" s="726"/>
      <c r="AC13" s="417" t="s">
        <v>9612</v>
      </c>
      <c r="AD13" s="797" t="s">
        <v>9727</v>
      </c>
      <c r="AE13" s="797" t="s">
        <v>9728</v>
      </c>
      <c r="AF13" s="797" t="s">
        <v>9729</v>
      </c>
      <c r="AG13" s="797" t="s">
        <v>9730</v>
      </c>
      <c r="AH13" s="797" t="s">
        <v>9731</v>
      </c>
      <c r="AI13" s="785" t="s">
        <v>9732</v>
      </c>
    </row>
    <row r="14" spans="1:36" s="174" customFormat="1" ht="15.75" customHeight="1">
      <c r="B14" s="417" t="s">
        <v>9617</v>
      </c>
      <c r="C14" s="248" t="s">
        <v>677</v>
      </c>
      <c r="D14" s="248">
        <v>3</v>
      </c>
      <c r="E14" s="624"/>
      <c r="F14" s="624"/>
      <c r="G14" s="624"/>
      <c r="H14" s="624"/>
      <c r="I14" s="624"/>
      <c r="J14" s="1371">
        <f t="shared" si="0"/>
        <v>0</v>
      </c>
      <c r="K14" s="214"/>
      <c r="L14" s="956" t="s">
        <v>9733</v>
      </c>
      <c r="N14" s="253"/>
      <c r="P14" s="1000"/>
      <c r="Q14" s="246" t="str">
        <f t="shared" si="6"/>
        <v>Please complete all cells in row</v>
      </c>
      <c r="R14" s="726"/>
      <c r="S14" s="247">
        <f t="shared" si="7"/>
        <v>1</v>
      </c>
      <c r="T14" s="247">
        <f t="shared" si="2"/>
        <v>1</v>
      </c>
      <c r="U14" s="247">
        <f t="shared" si="3"/>
        <v>1</v>
      </c>
      <c r="V14" s="247">
        <f t="shared" si="4"/>
        <v>1</v>
      </c>
      <c r="W14" s="247">
        <f t="shared" si="5"/>
        <v>1</v>
      </c>
      <c r="X14" s="171"/>
      <c r="Y14" s="171"/>
      <c r="Z14" s="171"/>
      <c r="AA14" s="726"/>
      <c r="AC14" s="417" t="s">
        <v>9617</v>
      </c>
      <c r="AD14" s="797" t="s">
        <v>9734</v>
      </c>
      <c r="AE14" s="797" t="s">
        <v>9735</v>
      </c>
      <c r="AF14" s="797" t="s">
        <v>9736</v>
      </c>
      <c r="AG14" s="797" t="s">
        <v>9737</v>
      </c>
      <c r="AH14" s="797" t="s">
        <v>9738</v>
      </c>
      <c r="AI14" s="785" t="s">
        <v>9739</v>
      </c>
    </row>
    <row r="15" spans="1:36" ht="30.75" thickBot="1">
      <c r="A15" s="2575" t="s">
        <v>773</v>
      </c>
      <c r="B15" s="420" t="s">
        <v>9740</v>
      </c>
      <c r="C15" s="314" t="s">
        <v>677</v>
      </c>
      <c r="D15" s="314">
        <v>3</v>
      </c>
      <c r="E15" s="1362">
        <f>IFERROR(E10 + E11 + E12 + E13 + E14, 0)</f>
        <v>0</v>
      </c>
      <c r="F15" s="1362">
        <f t="shared" ref="F15:I15" si="8">IFERROR(F10 + F11 + F12 + F13 + F14, 0)</f>
        <v>0</v>
      </c>
      <c r="G15" s="1362">
        <f t="shared" si="8"/>
        <v>0</v>
      </c>
      <c r="H15" s="1362">
        <f t="shared" si="8"/>
        <v>0</v>
      </c>
      <c r="I15" s="1362">
        <f t="shared" si="8"/>
        <v>0</v>
      </c>
      <c r="J15" s="1372">
        <f t="shared" si="0"/>
        <v>0</v>
      </c>
      <c r="K15" s="59"/>
      <c r="L15" s="315" t="s">
        <v>9741</v>
      </c>
      <c r="M15" s="661"/>
      <c r="N15" s="264"/>
      <c r="O15" s="661"/>
      <c r="P15" s="1000"/>
      <c r="Q15" s="171"/>
      <c r="R15" s="726"/>
      <c r="S15" s="171"/>
      <c r="T15" s="171"/>
      <c r="U15" s="171"/>
      <c r="V15" s="171"/>
      <c r="W15" s="171"/>
      <c r="X15" s="171"/>
      <c r="Y15" s="171"/>
      <c r="Z15" s="171"/>
      <c r="AA15" s="726"/>
      <c r="AB15" s="171"/>
      <c r="AC15" s="420" t="s">
        <v>9742</v>
      </c>
      <c r="AD15" s="609" t="s">
        <v>9743</v>
      </c>
      <c r="AE15" s="609" t="s">
        <v>9744</v>
      </c>
      <c r="AF15" s="609" t="s">
        <v>9745</v>
      </c>
      <c r="AG15" s="609" t="s">
        <v>9746</v>
      </c>
      <c r="AH15" s="609" t="s">
        <v>9747</v>
      </c>
      <c r="AI15" s="374" t="s">
        <v>9748</v>
      </c>
      <c r="AJ15" s="342"/>
    </row>
    <row r="16" spans="1:36" ht="15.75" customHeight="1" thickTop="1" thickBot="1">
      <c r="A16" s="171"/>
      <c r="B16" s="171"/>
      <c r="C16" s="171"/>
      <c r="D16" s="171"/>
      <c r="E16" s="433"/>
      <c r="F16" s="433"/>
      <c r="G16" s="433"/>
      <c r="H16" s="433"/>
      <c r="I16" s="433"/>
      <c r="J16" s="433"/>
      <c r="K16" s="171"/>
      <c r="L16" s="171"/>
      <c r="M16" s="171"/>
      <c r="N16" s="171"/>
      <c r="O16" s="171"/>
      <c r="P16" s="1000"/>
      <c r="Q16" s="171"/>
      <c r="R16" s="726"/>
      <c r="S16" s="171"/>
      <c r="T16" s="171"/>
      <c r="U16" s="171"/>
      <c r="V16" s="171"/>
      <c r="W16" s="171"/>
      <c r="X16" s="171"/>
      <c r="Y16" s="171"/>
      <c r="Z16" s="171"/>
      <c r="AA16" s="726"/>
      <c r="AC16" s="171"/>
      <c r="AD16" s="171"/>
      <c r="AE16" s="171"/>
      <c r="AF16" s="171"/>
      <c r="AG16" s="171"/>
      <c r="AH16" s="171"/>
      <c r="AI16" s="171"/>
    </row>
    <row r="17" spans="1:36" s="171" customFormat="1" ht="15.75" customHeight="1" thickTop="1" thickBot="1">
      <c r="B17" s="2510" t="s">
        <v>6125</v>
      </c>
      <c r="C17" s="987"/>
      <c r="D17" s="987"/>
      <c r="E17" s="1452"/>
      <c r="F17" s="1452"/>
      <c r="G17" s="1452"/>
      <c r="H17" s="1452"/>
      <c r="I17" s="1452"/>
      <c r="J17" s="1452"/>
      <c r="K17" s="987"/>
      <c r="L17" s="987"/>
      <c r="M17" s="987"/>
      <c r="N17" s="987"/>
      <c r="O17" s="987"/>
      <c r="P17" s="1001"/>
      <c r="R17" s="726"/>
      <c r="AA17" s="726"/>
      <c r="AC17" s="1004" t="s">
        <v>6125</v>
      </c>
      <c r="AD17" s="987"/>
      <c r="AE17" s="987"/>
      <c r="AF17" s="987"/>
      <c r="AG17" s="987"/>
      <c r="AH17" s="987"/>
      <c r="AI17" s="987"/>
      <c r="AJ17" s="1002"/>
    </row>
    <row r="18" spans="1:36" s="171" customFormat="1" ht="15.75" customHeight="1" thickTop="1">
      <c r="A18" s="2575" t="s">
        <v>675</v>
      </c>
      <c r="B18" s="408" t="s">
        <v>9597</v>
      </c>
      <c r="C18" s="239" t="s">
        <v>677</v>
      </c>
      <c r="D18" s="239">
        <v>3</v>
      </c>
      <c r="E18" s="621"/>
      <c r="F18" s="621"/>
      <c r="G18" s="621"/>
      <c r="H18" s="621"/>
      <c r="I18" s="621"/>
      <c r="J18" s="1369">
        <f t="shared" ref="J18:J23" si="9">IFERROR(SUM(E18:I18), 0)</f>
        <v>0</v>
      </c>
      <c r="K18" s="59"/>
      <c r="L18" s="243" t="s">
        <v>9749</v>
      </c>
      <c r="M18" s="661"/>
      <c r="N18" s="245"/>
      <c r="O18" s="661"/>
      <c r="P18" s="1000"/>
      <c r="Q18" s="246" t="str">
        <f t="shared" ref="Q18:Q22" si="10">IF(SUM(S18:W18 ) = 0, 0, $S$8 )</f>
        <v>Please complete all cells in row</v>
      </c>
      <c r="R18" s="726"/>
      <c r="S18" s="247">
        <f t="shared" ref="S18:S22" si="11" xml:space="preserve"> IF( ISNUMBER(E18), 0, 1 )</f>
        <v>1</v>
      </c>
      <c r="T18" s="247">
        <f t="shared" ref="T18:T22" si="12" xml:space="preserve"> IF( ISNUMBER(F18), 0, 1 )</f>
        <v>1</v>
      </c>
      <c r="U18" s="247">
        <f t="shared" ref="U18:U22" si="13" xml:space="preserve"> IF( ISNUMBER(G18), 0, 1 )</f>
        <v>1</v>
      </c>
      <c r="V18" s="247">
        <f t="shared" ref="V18:V22" si="14" xml:space="preserve"> IF( ISNUMBER(H18), 0, 1 )</f>
        <v>1</v>
      </c>
      <c r="W18" s="247">
        <f t="shared" ref="W18:W22" si="15" xml:space="preserve"> IF( ISNUMBER(I18), 0, 1 )</f>
        <v>1</v>
      </c>
      <c r="AA18" s="726"/>
      <c r="AC18" s="408" t="s">
        <v>9597</v>
      </c>
      <c r="AD18" s="796" t="s">
        <v>9750</v>
      </c>
      <c r="AE18" s="796" t="s">
        <v>9751</v>
      </c>
      <c r="AF18" s="796" t="s">
        <v>9752</v>
      </c>
      <c r="AG18" s="796" t="s">
        <v>9753</v>
      </c>
      <c r="AH18" s="796" t="s">
        <v>9754</v>
      </c>
      <c r="AI18" s="373" t="s">
        <v>9755</v>
      </c>
      <c r="AJ18" s="342"/>
    </row>
    <row r="19" spans="1:36" s="171" customFormat="1" ht="15.75" customHeight="1">
      <c r="B19" s="417" t="s">
        <v>9711</v>
      </c>
      <c r="C19" s="248" t="s">
        <v>677</v>
      </c>
      <c r="D19" s="248">
        <v>3</v>
      </c>
      <c r="E19" s="624"/>
      <c r="F19" s="624"/>
      <c r="G19" s="624"/>
      <c r="H19" s="624"/>
      <c r="I19" s="624"/>
      <c r="J19" s="1371">
        <f t="shared" si="9"/>
        <v>0</v>
      </c>
      <c r="K19" s="59"/>
      <c r="L19" s="252" t="s">
        <v>9756</v>
      </c>
      <c r="M19" s="661"/>
      <c r="N19" s="253"/>
      <c r="O19" s="661"/>
      <c r="P19" s="1000"/>
      <c r="Q19" s="246" t="str">
        <f t="shared" si="10"/>
        <v>Please complete all cells in row</v>
      </c>
      <c r="R19" s="726"/>
      <c r="S19" s="247">
        <f t="shared" si="11"/>
        <v>1</v>
      </c>
      <c r="T19" s="247">
        <f t="shared" si="12"/>
        <v>1</v>
      </c>
      <c r="U19" s="247">
        <f t="shared" si="13"/>
        <v>1</v>
      </c>
      <c r="V19" s="247">
        <f t="shared" si="14"/>
        <v>1</v>
      </c>
      <c r="W19" s="247">
        <f t="shared" si="15"/>
        <v>1</v>
      </c>
      <c r="AA19" s="726"/>
      <c r="AC19" s="417" t="s">
        <v>9711</v>
      </c>
      <c r="AD19" s="797" t="s">
        <v>9757</v>
      </c>
      <c r="AE19" s="797" t="s">
        <v>9758</v>
      </c>
      <c r="AF19" s="797" t="s">
        <v>9759</v>
      </c>
      <c r="AG19" s="797" t="s">
        <v>9760</v>
      </c>
      <c r="AH19" s="797" t="s">
        <v>9761</v>
      </c>
      <c r="AI19" s="785" t="s">
        <v>9762</v>
      </c>
      <c r="AJ19" s="342"/>
    </row>
    <row r="20" spans="1:36" s="171" customFormat="1" ht="15.75" customHeight="1">
      <c r="B20" s="417" t="s">
        <v>9607</v>
      </c>
      <c r="C20" s="248" t="s">
        <v>677</v>
      </c>
      <c r="D20" s="248">
        <v>3</v>
      </c>
      <c r="E20" s="624"/>
      <c r="F20" s="624"/>
      <c r="G20" s="624"/>
      <c r="H20" s="624"/>
      <c r="I20" s="624"/>
      <c r="J20" s="1371">
        <f t="shared" si="9"/>
        <v>0</v>
      </c>
      <c r="K20" s="59"/>
      <c r="L20" s="252" t="s">
        <v>9763</v>
      </c>
      <c r="M20" s="661"/>
      <c r="N20" s="253"/>
      <c r="O20" s="661"/>
      <c r="P20" s="1000"/>
      <c r="Q20" s="246" t="str">
        <f t="shared" si="10"/>
        <v>Please complete all cells in row</v>
      </c>
      <c r="R20" s="726"/>
      <c r="S20" s="247">
        <f t="shared" si="11"/>
        <v>1</v>
      </c>
      <c r="T20" s="247">
        <f t="shared" si="12"/>
        <v>1</v>
      </c>
      <c r="U20" s="247">
        <f t="shared" si="13"/>
        <v>1</v>
      </c>
      <c r="V20" s="247">
        <f t="shared" si="14"/>
        <v>1</v>
      </c>
      <c r="W20" s="247">
        <f t="shared" si="15"/>
        <v>1</v>
      </c>
      <c r="AA20" s="726"/>
      <c r="AC20" s="417" t="s">
        <v>9607</v>
      </c>
      <c r="AD20" s="797" t="s">
        <v>9764</v>
      </c>
      <c r="AE20" s="797" t="s">
        <v>9765</v>
      </c>
      <c r="AF20" s="797" t="s">
        <v>9766</v>
      </c>
      <c r="AG20" s="797" t="s">
        <v>9767</v>
      </c>
      <c r="AH20" s="797" t="s">
        <v>9768</v>
      </c>
      <c r="AI20" s="785" t="s">
        <v>9769</v>
      </c>
      <c r="AJ20" s="342"/>
    </row>
    <row r="21" spans="1:36" s="171" customFormat="1" ht="15.75" customHeight="1">
      <c r="B21" s="417" t="s">
        <v>9612</v>
      </c>
      <c r="C21" s="248" t="s">
        <v>677</v>
      </c>
      <c r="D21" s="248">
        <v>3</v>
      </c>
      <c r="E21" s="624"/>
      <c r="F21" s="624"/>
      <c r="G21" s="624"/>
      <c r="H21" s="624"/>
      <c r="I21" s="624"/>
      <c r="J21" s="1371">
        <f t="shared" si="9"/>
        <v>0</v>
      </c>
      <c r="K21" s="214"/>
      <c r="L21" s="956" t="s">
        <v>9770</v>
      </c>
      <c r="N21" s="253"/>
      <c r="P21" s="1000"/>
      <c r="Q21" s="246" t="str">
        <f t="shared" si="10"/>
        <v>Please complete all cells in row</v>
      </c>
      <c r="R21" s="726"/>
      <c r="S21" s="247">
        <f t="shared" si="11"/>
        <v>1</v>
      </c>
      <c r="T21" s="247">
        <f t="shared" si="12"/>
        <v>1</v>
      </c>
      <c r="U21" s="247">
        <f t="shared" si="13"/>
        <v>1</v>
      </c>
      <c r="V21" s="247">
        <f t="shared" si="14"/>
        <v>1</v>
      </c>
      <c r="W21" s="247">
        <f t="shared" si="15"/>
        <v>1</v>
      </c>
      <c r="AA21" s="726"/>
      <c r="AC21" s="417" t="s">
        <v>9612</v>
      </c>
      <c r="AD21" s="797" t="s">
        <v>9771</v>
      </c>
      <c r="AE21" s="797" t="s">
        <v>9772</v>
      </c>
      <c r="AF21" s="797" t="s">
        <v>9773</v>
      </c>
      <c r="AG21" s="797" t="s">
        <v>9774</v>
      </c>
      <c r="AH21" s="797" t="s">
        <v>9775</v>
      </c>
      <c r="AI21" s="785" t="s">
        <v>9776</v>
      </c>
    </row>
    <row r="22" spans="1:36" s="174" customFormat="1" ht="15.75" customHeight="1">
      <c r="B22" s="417" t="s">
        <v>9617</v>
      </c>
      <c r="C22" s="248" t="s">
        <v>677</v>
      </c>
      <c r="D22" s="248">
        <v>3</v>
      </c>
      <c r="E22" s="624"/>
      <c r="F22" s="624"/>
      <c r="G22" s="624"/>
      <c r="H22" s="624"/>
      <c r="I22" s="624"/>
      <c r="J22" s="1371">
        <f t="shared" si="9"/>
        <v>0</v>
      </c>
      <c r="K22" s="214"/>
      <c r="L22" s="956" t="s">
        <v>9777</v>
      </c>
      <c r="N22" s="253"/>
      <c r="P22" s="1000"/>
      <c r="Q22" s="246" t="str">
        <f t="shared" si="10"/>
        <v>Please complete all cells in row</v>
      </c>
      <c r="R22" s="726"/>
      <c r="S22" s="247">
        <f t="shared" si="11"/>
        <v>1</v>
      </c>
      <c r="T22" s="247">
        <f t="shared" si="12"/>
        <v>1</v>
      </c>
      <c r="U22" s="247">
        <f t="shared" si="13"/>
        <v>1</v>
      </c>
      <c r="V22" s="247">
        <f t="shared" si="14"/>
        <v>1</v>
      </c>
      <c r="W22" s="247">
        <f t="shared" si="15"/>
        <v>1</v>
      </c>
      <c r="X22" s="171"/>
      <c r="Y22" s="171"/>
      <c r="Z22" s="171"/>
      <c r="AA22" s="726"/>
      <c r="AC22" s="417" t="s">
        <v>9617</v>
      </c>
      <c r="AD22" s="797" t="s">
        <v>9778</v>
      </c>
      <c r="AE22" s="797" t="s">
        <v>9779</v>
      </c>
      <c r="AF22" s="797" t="s">
        <v>9780</v>
      </c>
      <c r="AG22" s="797" t="s">
        <v>9781</v>
      </c>
      <c r="AH22" s="797" t="s">
        <v>9782</v>
      </c>
      <c r="AI22" s="785" t="s">
        <v>9783</v>
      </c>
    </row>
    <row r="23" spans="1:36" ht="15.75" customHeight="1" thickBot="1">
      <c r="A23" s="2575" t="s">
        <v>773</v>
      </c>
      <c r="B23" s="420" t="s">
        <v>9784</v>
      </c>
      <c r="C23" s="314" t="s">
        <v>677</v>
      </c>
      <c r="D23" s="314">
        <v>3</v>
      </c>
      <c r="E23" s="1362">
        <f>IFERROR(E18 + E19 + E20 + E21 + E22, 0)</f>
        <v>0</v>
      </c>
      <c r="F23" s="1362">
        <f t="shared" ref="F23:I23" si="16">IFERROR(F18 + F19 + F20 + F21 + F22, 0)</f>
        <v>0</v>
      </c>
      <c r="G23" s="1362">
        <f t="shared" si="16"/>
        <v>0</v>
      </c>
      <c r="H23" s="1362">
        <f t="shared" si="16"/>
        <v>0</v>
      </c>
      <c r="I23" s="1362">
        <f t="shared" si="16"/>
        <v>0</v>
      </c>
      <c r="J23" s="1372">
        <f t="shared" si="9"/>
        <v>0</v>
      </c>
      <c r="K23" s="59"/>
      <c r="L23" s="315" t="s">
        <v>9785</v>
      </c>
      <c r="M23" s="661"/>
      <c r="N23" s="264"/>
      <c r="O23" s="661"/>
      <c r="P23" s="1000"/>
      <c r="Q23" s="171"/>
      <c r="R23" s="726"/>
      <c r="S23" s="171"/>
      <c r="T23" s="171"/>
      <c r="U23" s="171"/>
      <c r="V23" s="171"/>
      <c r="W23" s="171"/>
      <c r="X23" s="171"/>
      <c r="Y23" s="171"/>
      <c r="Z23" s="171"/>
      <c r="AA23" s="726"/>
      <c r="AB23" s="171"/>
      <c r="AC23" s="420" t="s">
        <v>9742</v>
      </c>
      <c r="AD23" s="609" t="s">
        <v>9786</v>
      </c>
      <c r="AE23" s="609" t="s">
        <v>9787</v>
      </c>
      <c r="AF23" s="609" t="s">
        <v>9788</v>
      </c>
      <c r="AG23" s="609" t="s">
        <v>9789</v>
      </c>
      <c r="AH23" s="609" t="s">
        <v>9790</v>
      </c>
      <c r="AI23" s="374" t="s">
        <v>9791</v>
      </c>
      <c r="AJ23" s="342"/>
    </row>
    <row r="24" spans="1:36" ht="15.75" customHeight="1" thickTop="1" thickBot="1">
      <c r="A24" s="171"/>
      <c r="B24" s="171"/>
      <c r="C24" s="171"/>
      <c r="D24" s="171"/>
      <c r="E24" s="433"/>
      <c r="F24" s="433"/>
      <c r="G24" s="433"/>
      <c r="H24" s="433"/>
      <c r="I24" s="433"/>
      <c r="J24" s="433"/>
      <c r="K24" s="171"/>
      <c r="L24" s="171"/>
      <c r="M24" s="171"/>
      <c r="N24" s="171"/>
      <c r="O24" s="171"/>
      <c r="P24" s="1000"/>
      <c r="Q24" s="171"/>
      <c r="R24" s="726"/>
      <c r="S24" s="171"/>
      <c r="T24" s="171"/>
      <c r="U24" s="171"/>
      <c r="V24" s="171"/>
      <c r="W24" s="171"/>
      <c r="X24" s="171"/>
      <c r="Y24" s="171"/>
      <c r="Z24" s="171"/>
      <c r="AA24" s="726"/>
      <c r="AC24" s="171"/>
      <c r="AD24" s="171"/>
      <c r="AE24" s="171"/>
      <c r="AF24" s="171"/>
      <c r="AG24" s="171"/>
      <c r="AH24" s="171"/>
      <c r="AI24" s="171"/>
    </row>
    <row r="25" spans="1:36" s="171" customFormat="1" ht="15.75" customHeight="1" thickTop="1" thickBot="1">
      <c r="B25" s="2510" t="s">
        <v>6140</v>
      </c>
      <c r="C25" s="987"/>
      <c r="D25" s="987"/>
      <c r="E25" s="1452"/>
      <c r="F25" s="1452"/>
      <c r="G25" s="1452"/>
      <c r="H25" s="1452"/>
      <c r="I25" s="1452"/>
      <c r="J25" s="1452"/>
      <c r="K25" s="987"/>
      <c r="L25" s="987"/>
      <c r="M25" s="987"/>
      <c r="N25" s="987"/>
      <c r="O25" s="987"/>
      <c r="P25" s="1001"/>
      <c r="R25" s="726"/>
      <c r="AA25" s="726"/>
      <c r="AC25" s="1004" t="s">
        <v>6140</v>
      </c>
      <c r="AD25" s="987"/>
      <c r="AE25" s="987"/>
      <c r="AF25" s="987"/>
      <c r="AG25" s="987"/>
      <c r="AH25" s="987"/>
      <c r="AI25" s="987"/>
      <c r="AJ25" s="1002"/>
    </row>
    <row r="26" spans="1:36" s="171" customFormat="1" ht="15.75" customHeight="1" thickTop="1" thickBot="1">
      <c r="A26" s="2575" t="s">
        <v>675</v>
      </c>
      <c r="B26" s="426" t="s">
        <v>9792</v>
      </c>
      <c r="C26" s="330" t="s">
        <v>677</v>
      </c>
      <c r="D26" s="330">
        <v>3</v>
      </c>
      <c r="E26" s="1359">
        <f>IFERROR(E15+E23,0)</f>
        <v>0</v>
      </c>
      <c r="F26" s="1359">
        <f t="shared" ref="F26:J26" si="17">IFERROR(F15+F23,0)</f>
        <v>0</v>
      </c>
      <c r="G26" s="1359">
        <f t="shared" si="17"/>
        <v>0</v>
      </c>
      <c r="H26" s="1359">
        <f t="shared" si="17"/>
        <v>0</v>
      </c>
      <c r="I26" s="1359">
        <f t="shared" si="17"/>
        <v>0</v>
      </c>
      <c r="J26" s="1355">
        <f t="shared" si="17"/>
        <v>0</v>
      </c>
      <c r="K26" s="59"/>
      <c r="L26" s="333" t="s">
        <v>9793</v>
      </c>
      <c r="M26" s="661"/>
      <c r="N26" s="334"/>
      <c r="O26" s="661"/>
      <c r="P26" s="1000"/>
      <c r="R26" s="726"/>
      <c r="AA26" s="726"/>
      <c r="AC26" s="426" t="s">
        <v>9622</v>
      </c>
      <c r="AD26" s="1005" t="s">
        <v>9794</v>
      </c>
      <c r="AE26" s="868" t="s">
        <v>9795</v>
      </c>
      <c r="AF26" s="868" t="s">
        <v>9796</v>
      </c>
      <c r="AG26" s="868" t="s">
        <v>9797</v>
      </c>
      <c r="AH26" s="868" t="s">
        <v>9798</v>
      </c>
      <c r="AI26" s="615" t="s">
        <v>9799</v>
      </c>
      <c r="AJ26" s="342"/>
    </row>
    <row r="27" spans="1:36" ht="24" customHeight="1" thickTop="1">
      <c r="A27" s="171"/>
      <c r="B27" s="171"/>
      <c r="C27" s="171"/>
      <c r="D27" s="171"/>
      <c r="E27" s="171"/>
      <c r="F27" s="171"/>
      <c r="G27" s="171"/>
      <c r="H27" s="171"/>
      <c r="I27" s="171"/>
      <c r="J27" s="171"/>
      <c r="K27" s="171"/>
      <c r="L27" s="171"/>
      <c r="M27" s="171"/>
      <c r="O27" s="2575" t="s">
        <v>815</v>
      </c>
      <c r="Q27" s="171"/>
      <c r="S27" s="171"/>
      <c r="T27" s="171"/>
      <c r="U27" s="171"/>
      <c r="V27" s="171"/>
      <c r="W27" s="171"/>
      <c r="X27" s="171"/>
      <c r="Y27" s="171"/>
      <c r="Z27" s="171"/>
      <c r="AI27" s="2859" t="s">
        <v>816</v>
      </c>
    </row>
    <row r="28" spans="1:36" ht="24" customHeight="1">
      <c r="A28" s="171"/>
      <c r="B28" s="171"/>
      <c r="C28" s="171"/>
      <c r="D28" s="171"/>
      <c r="E28" s="171"/>
      <c r="F28" s="171"/>
      <c r="G28" s="171"/>
      <c r="H28" s="171"/>
      <c r="I28" s="171"/>
      <c r="J28" s="171"/>
      <c r="K28" s="171"/>
      <c r="L28" s="171"/>
      <c r="M28" s="171"/>
      <c r="N28" s="171"/>
      <c r="O28" s="171"/>
      <c r="Q28" s="171"/>
      <c r="S28" s="171"/>
      <c r="T28" s="171"/>
      <c r="U28" s="171"/>
      <c r="V28" s="171"/>
      <c r="W28" s="171"/>
      <c r="X28" s="171"/>
      <c r="Y28" s="171"/>
      <c r="Z28" s="171"/>
    </row>
    <row r="29" spans="1:36" ht="24" customHeight="1">
      <c r="A29" s="171"/>
      <c r="B29" s="171"/>
      <c r="C29" s="171"/>
      <c r="D29" s="171"/>
      <c r="E29" s="171"/>
      <c r="F29" s="171"/>
      <c r="G29" s="171"/>
      <c r="H29" s="171"/>
      <c r="I29" s="171"/>
      <c r="J29" s="171"/>
      <c r="K29" s="171"/>
      <c r="L29" s="171"/>
      <c r="M29" s="171"/>
      <c r="N29" s="171"/>
      <c r="O29" s="171"/>
      <c r="Q29" s="171"/>
      <c r="S29" s="171"/>
      <c r="T29" s="171"/>
      <c r="U29" s="171"/>
      <c r="V29" s="171"/>
      <c r="W29" s="171"/>
      <c r="X29" s="171"/>
      <c r="Y29" s="171"/>
      <c r="Z29" s="171"/>
    </row>
    <row r="30" spans="1:36" ht="24" customHeight="1">
      <c r="A30" s="171"/>
      <c r="B30" s="171"/>
      <c r="C30" s="171"/>
      <c r="D30" s="171"/>
      <c r="E30" s="171"/>
      <c r="F30" s="171"/>
      <c r="G30" s="171"/>
      <c r="H30" s="171"/>
      <c r="I30" s="171"/>
      <c r="J30" s="171"/>
      <c r="K30" s="171"/>
      <c r="L30" s="171"/>
      <c r="M30" s="171"/>
      <c r="N30" s="171"/>
      <c r="O30" s="171"/>
      <c r="Q30" s="171"/>
      <c r="S30" s="171"/>
      <c r="T30" s="171"/>
      <c r="U30" s="171"/>
      <c r="V30" s="171"/>
      <c r="W30" s="171"/>
      <c r="X30" s="171"/>
      <c r="Y30" s="171"/>
      <c r="Z30" s="171"/>
    </row>
    <row r="31" spans="1:36" ht="24" customHeight="1">
      <c r="A31" s="171"/>
      <c r="B31" s="171"/>
      <c r="C31" s="171"/>
      <c r="D31" s="171"/>
      <c r="E31" s="171"/>
      <c r="F31" s="171"/>
      <c r="G31" s="171"/>
      <c r="H31" s="171"/>
      <c r="I31" s="171"/>
      <c r="J31" s="171"/>
      <c r="K31" s="171"/>
      <c r="L31" s="171"/>
      <c r="M31" s="171"/>
      <c r="N31" s="171"/>
      <c r="O31" s="171"/>
      <c r="Q31" s="171"/>
      <c r="S31" s="171"/>
      <c r="T31" s="171"/>
      <c r="U31" s="171"/>
      <c r="V31" s="171"/>
      <c r="W31" s="171"/>
      <c r="X31" s="171"/>
      <c r="Y31" s="171"/>
      <c r="Z31" s="171"/>
    </row>
    <row r="32" spans="1:36" ht="24" customHeight="1">
      <c r="A32" s="171"/>
      <c r="B32" s="171"/>
      <c r="C32" s="171"/>
      <c r="D32" s="171"/>
      <c r="E32" s="171"/>
      <c r="F32" s="171"/>
      <c r="G32" s="171"/>
      <c r="H32" s="171"/>
      <c r="I32" s="171"/>
      <c r="J32" s="171"/>
      <c r="K32" s="171"/>
      <c r="L32" s="171"/>
      <c r="M32" s="171"/>
      <c r="N32" s="171"/>
      <c r="O32" s="171"/>
      <c r="Q32" s="171"/>
      <c r="S32" s="171"/>
      <c r="T32" s="171"/>
      <c r="U32" s="171"/>
      <c r="V32" s="171"/>
      <c r="W32" s="171"/>
      <c r="X32" s="171"/>
      <c r="Y32" s="171"/>
      <c r="Z32" s="171"/>
    </row>
  </sheetData>
  <sheetProtection formatColumns="0" formatRows="0"/>
  <mergeCells count="17">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s>
  <conditionalFormatting sqref="Q10:Q14">
    <cfRule type="cellIs" dxfId="149" priority="4" operator="equal">
      <formula>0</formula>
    </cfRule>
  </conditionalFormatting>
  <conditionalFormatting sqref="Q18:Q22">
    <cfRule type="cellIs" dxfId="148"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B1" zoomScaleNormal="100" zoomScaleSheetLayoutView="100" workbookViewId="0">
      <selection activeCell="AL14" sqref="AL14"/>
    </sheetView>
  </sheetViews>
  <sheetFormatPr defaultColWidth="8.625" defaultRowHeight="15"/>
  <cols>
    <col min="1" max="1" width="11.125" style="81" hidden="1" customWidth="1"/>
    <col min="2" max="2" width="53.25" style="81" bestFit="1" customWidth="1"/>
    <col min="3" max="3" width="7" style="81" customWidth="1"/>
    <col min="4" max="4" width="5.125" style="81" customWidth="1"/>
    <col min="5" max="15" width="12.625" style="81" customWidth="1"/>
    <col min="16" max="16" width="12.625" style="412" customWidth="1"/>
    <col min="17" max="17" width="13.75" style="412" customWidth="1"/>
    <col min="18" max="20" width="12.625" style="412" customWidth="1"/>
    <col min="21" max="21" width="1.625" style="412" customWidth="1"/>
    <col min="22" max="22" width="12.625" style="412" customWidth="1"/>
    <col min="23" max="23" width="1.625" style="81" customWidth="1"/>
    <col min="24" max="24" width="33.625" style="81" customWidth="1"/>
    <col min="25" max="25" width="1.625" style="81" hidden="1" customWidth="1"/>
    <col min="26" max="26" width="1.625" style="81" customWidth="1"/>
    <col min="27" max="27" width="25.125" style="81" customWidth="1"/>
    <col min="28" max="28" width="1.625" style="81" customWidth="1"/>
    <col min="29" max="44" width="6.125" style="81" hidden="1" customWidth="1"/>
    <col min="45" max="45" width="1.625" style="81" hidden="1" customWidth="1"/>
    <col min="46" max="46" width="1.625" style="81" customWidth="1"/>
    <col min="47" max="47" width="36.125" style="81" customWidth="1"/>
    <col min="48" max="48" width="7" style="81" customWidth="1"/>
    <col min="49" max="49" width="5.5" style="81" customWidth="1"/>
    <col min="50" max="65" width="15" style="81" customWidth="1"/>
    <col min="66" max="16384" width="8.625" style="81"/>
  </cols>
  <sheetData>
    <row r="1" spans="1:65" ht="29.25" customHeight="1">
      <c r="B1" s="3366" t="s">
        <v>9800</v>
      </c>
      <c r="C1" s="3366"/>
      <c r="D1" s="3366"/>
      <c r="E1" s="3366"/>
      <c r="F1" s="648"/>
      <c r="G1" s="648"/>
      <c r="H1" s="648"/>
      <c r="I1" s="648"/>
      <c r="J1" s="648"/>
      <c r="K1" s="648"/>
      <c r="L1" s="648"/>
      <c r="M1" s="648"/>
      <c r="N1" s="648"/>
      <c r="O1" s="648"/>
      <c r="P1" s="648"/>
      <c r="Q1" s="648"/>
      <c r="R1" s="648"/>
      <c r="S1" s="648"/>
      <c r="T1" s="648"/>
      <c r="U1" s="648"/>
      <c r="V1" s="648"/>
      <c r="Z1" s="1038"/>
      <c r="AA1" s="246"/>
      <c r="AB1" s="1038"/>
      <c r="AS1" s="1038"/>
      <c r="AU1" s="3366" t="s">
        <v>656</v>
      </c>
      <c r="AV1" s="3366"/>
      <c r="AW1" s="3366"/>
      <c r="AX1" s="3366"/>
    </row>
    <row r="2" spans="1:65" ht="29.25" customHeight="1">
      <c r="B2" s="3366" t="str">
        <f>SelectCompany!B4</f>
        <v>South West Water (whole area)</v>
      </c>
      <c r="C2" s="3366"/>
      <c r="D2" s="3366"/>
      <c r="E2" s="3366"/>
      <c r="F2" s="470"/>
      <c r="G2" s="470"/>
      <c r="H2" s="470"/>
      <c r="I2" s="470"/>
      <c r="J2" s="470"/>
      <c r="K2" s="470"/>
      <c r="L2" s="470"/>
      <c r="M2" s="470"/>
      <c r="N2" s="470"/>
      <c r="O2" s="470"/>
      <c r="P2" s="470"/>
      <c r="Q2" s="470"/>
      <c r="R2" s="470"/>
      <c r="S2" s="470"/>
      <c r="T2" s="470"/>
      <c r="U2" s="470"/>
      <c r="V2" s="470"/>
      <c r="Z2" s="1038"/>
      <c r="AA2" s="246"/>
      <c r="AB2" s="1038"/>
      <c r="AS2" s="1038"/>
      <c r="AU2" s="3366"/>
      <c r="AV2" s="3366"/>
      <c r="AW2" s="3366"/>
      <c r="AX2" s="3366"/>
    </row>
    <row r="3" spans="1:65" ht="45" customHeight="1">
      <c r="B3" s="3386" t="s">
        <v>9801</v>
      </c>
      <c r="C3" s="3386"/>
      <c r="D3" s="3386"/>
      <c r="E3" s="3386"/>
      <c r="F3" s="3386"/>
      <c r="G3" s="3386"/>
      <c r="H3" s="3386"/>
      <c r="I3" s="3386"/>
      <c r="J3" s="3386"/>
      <c r="K3" s="3386"/>
      <c r="L3" s="3386"/>
      <c r="M3" s="3386"/>
      <c r="N3" s="3386"/>
      <c r="O3" s="3386"/>
      <c r="P3" s="3386"/>
      <c r="Q3" s="3386"/>
      <c r="R3" s="3386"/>
      <c r="S3" s="3386"/>
      <c r="T3" s="3386"/>
      <c r="U3" s="3386"/>
      <c r="V3" s="3386"/>
      <c r="W3" s="3386"/>
      <c r="X3" s="3386"/>
      <c r="Z3" s="1038"/>
      <c r="AA3" s="582" t="s">
        <v>658</v>
      </c>
      <c r="AB3" s="1038"/>
      <c r="AS3" s="1038"/>
      <c r="AU3" s="3497" t="s">
        <v>9801</v>
      </c>
      <c r="AV3" s="3497"/>
      <c r="AW3" s="3497"/>
      <c r="AX3" s="3497"/>
      <c r="AY3" s="3497"/>
      <c r="AZ3" s="3497"/>
      <c r="BA3" s="3497"/>
      <c r="BB3" s="3497"/>
      <c r="BC3" s="3497"/>
      <c r="BD3" s="3497"/>
      <c r="BE3" s="3497"/>
      <c r="BF3" s="3497"/>
      <c r="BG3" s="3497"/>
      <c r="BH3" s="3497"/>
      <c r="BI3" s="3497"/>
      <c r="BJ3" s="3497"/>
      <c r="BK3" s="3497"/>
      <c r="BL3" s="3497"/>
      <c r="BM3" s="3497"/>
    </row>
    <row r="4" spans="1:65" ht="9" customHeight="1" thickBot="1">
      <c r="B4" s="196"/>
      <c r="C4" s="196"/>
      <c r="D4" s="196"/>
      <c r="E4" s="196"/>
      <c r="F4" s="196"/>
      <c r="G4" s="196"/>
      <c r="H4" s="196"/>
      <c r="I4" s="196"/>
      <c r="J4" s="196"/>
      <c r="K4" s="196"/>
      <c r="L4" s="196"/>
      <c r="M4" s="196"/>
      <c r="N4" s="196"/>
      <c r="O4" s="196"/>
      <c r="P4" s="655"/>
      <c r="Q4" s="655"/>
      <c r="R4" s="655"/>
      <c r="S4" s="655"/>
      <c r="T4" s="655"/>
      <c r="U4" s="655"/>
      <c r="V4" s="655"/>
      <c r="Z4" s="1038"/>
      <c r="AA4" s="246"/>
      <c r="AB4" s="1038"/>
      <c r="AS4" s="1038"/>
    </row>
    <row r="5" spans="1:65" ht="46.5" thickTop="1" thickBot="1">
      <c r="B5" s="402" t="s">
        <v>660</v>
      </c>
      <c r="C5" s="403" t="s">
        <v>661</v>
      </c>
      <c r="D5" s="403" t="s">
        <v>662</v>
      </c>
      <c r="E5" s="403" t="s">
        <v>2540</v>
      </c>
      <c r="F5" s="403" t="s">
        <v>2548</v>
      </c>
      <c r="G5" s="403" t="s">
        <v>891</v>
      </c>
      <c r="H5" s="404" t="s">
        <v>9802</v>
      </c>
      <c r="I5" s="437"/>
      <c r="K5" s="171"/>
      <c r="L5" s="171"/>
      <c r="P5" s="81"/>
      <c r="Q5" s="81"/>
      <c r="R5" s="81"/>
      <c r="S5" s="81"/>
      <c r="T5" s="81"/>
      <c r="U5" s="81"/>
      <c r="V5" s="406" t="s">
        <v>666</v>
      </c>
      <c r="X5" s="406" t="s">
        <v>667</v>
      </c>
      <c r="Z5" s="1038"/>
      <c r="AA5" s="246"/>
      <c r="AB5" s="1038"/>
      <c r="AS5" s="1038"/>
      <c r="AU5" s="402" t="s">
        <v>660</v>
      </c>
      <c r="AV5" s="403" t="s">
        <v>661</v>
      </c>
      <c r="AW5" s="403" t="s">
        <v>662</v>
      </c>
      <c r="AX5" s="403" t="s">
        <v>2540</v>
      </c>
      <c r="AY5" s="403" t="s">
        <v>2548</v>
      </c>
      <c r="AZ5" s="403" t="s">
        <v>891</v>
      </c>
      <c r="BA5" s="404" t="s">
        <v>9802</v>
      </c>
      <c r="BB5" s="437"/>
      <c r="BD5" s="171"/>
      <c r="BE5" s="171"/>
    </row>
    <row r="6" spans="1:65" ht="15.75" customHeight="1" thickTop="1" thickBot="1">
      <c r="A6" s="2575" t="s">
        <v>673</v>
      </c>
      <c r="C6" s="437"/>
      <c r="D6" s="437"/>
      <c r="E6" s="437"/>
      <c r="F6" s="437"/>
      <c r="G6" s="437"/>
      <c r="H6" s="437"/>
      <c r="I6" s="437"/>
      <c r="K6" s="171"/>
      <c r="L6" s="171"/>
      <c r="M6" s="171"/>
      <c r="N6" s="171"/>
      <c r="O6" s="171"/>
      <c r="V6" s="655"/>
      <c r="W6" s="655"/>
      <c r="X6" s="655"/>
      <c r="Y6" s="655"/>
      <c r="Z6" s="1038"/>
      <c r="AA6" s="246"/>
      <c r="AB6" s="1038"/>
      <c r="AC6" s="3232" t="s">
        <v>659</v>
      </c>
      <c r="AD6" s="3232"/>
      <c r="AE6" s="3232"/>
      <c r="AF6" s="3232"/>
      <c r="AG6" s="3232"/>
      <c r="AH6" s="3232"/>
      <c r="AI6" s="3232"/>
      <c r="AJ6" s="3232"/>
      <c r="AK6" s="3232"/>
      <c r="AL6" s="3232"/>
      <c r="AM6" s="3232"/>
      <c r="AN6" s="3232"/>
      <c r="AO6" s="3232"/>
      <c r="AP6" s="3232"/>
      <c r="AQ6" s="3232"/>
      <c r="AR6" s="3232"/>
      <c r="AS6" s="1038"/>
      <c r="AU6" s="437"/>
      <c r="AV6" s="437"/>
      <c r="AW6" s="437"/>
      <c r="AX6" s="2860" t="s">
        <v>820</v>
      </c>
      <c r="AY6" s="437"/>
      <c r="AZ6" s="437"/>
      <c r="BA6" s="437"/>
      <c r="BB6" s="437"/>
      <c r="BD6" s="171"/>
      <c r="BE6" s="171"/>
      <c r="BF6" s="171"/>
      <c r="BG6" s="171"/>
      <c r="BH6" s="171"/>
      <c r="BI6" s="412"/>
      <c r="BJ6" s="412"/>
      <c r="BK6" s="412"/>
      <c r="BL6" s="412"/>
      <c r="BM6" s="412"/>
    </row>
    <row r="7" spans="1:65" ht="15.75" customHeight="1" thickTop="1" thickBot="1">
      <c r="A7" s="2575" t="s">
        <v>669</v>
      </c>
      <c r="B7" s="352" t="s">
        <v>9803</v>
      </c>
      <c r="C7" s="437"/>
      <c r="D7" s="437"/>
      <c r="E7" s="437"/>
      <c r="F7" s="437"/>
      <c r="G7" s="308"/>
      <c r="H7" s="308"/>
      <c r="I7" s="308"/>
      <c r="P7" s="81"/>
      <c r="Q7" s="81"/>
      <c r="R7" s="81"/>
      <c r="S7" s="81"/>
      <c r="V7" s="81"/>
      <c r="W7" s="244"/>
      <c r="X7" s="244"/>
      <c r="Y7" s="244"/>
      <c r="Z7" s="1038"/>
      <c r="AA7" s="246"/>
      <c r="AB7" s="1038"/>
      <c r="AC7" s="231" t="s">
        <v>668</v>
      </c>
      <c r="AS7" s="1038"/>
      <c r="AU7" s="352" t="s">
        <v>9803</v>
      </c>
      <c r="AV7" s="437"/>
      <c r="AW7" s="437"/>
      <c r="AX7" s="437"/>
      <c r="AY7" s="437"/>
      <c r="AZ7" s="308"/>
      <c r="BA7" s="308"/>
      <c r="BB7" s="308"/>
      <c r="BM7" s="412"/>
    </row>
    <row r="8" spans="1:65" s="196" customFormat="1" ht="15.75" customHeight="1" thickTop="1">
      <c r="A8" s="2575" t="s">
        <v>675</v>
      </c>
      <c r="B8" s="408" t="s">
        <v>9804</v>
      </c>
      <c r="C8" s="239" t="s">
        <v>2375</v>
      </c>
      <c r="D8" s="239">
        <v>3</v>
      </c>
      <c r="E8" s="712"/>
      <c r="F8" s="712"/>
      <c r="G8" s="1039">
        <f t="shared" ref="G8:G15" si="0">IFERROR(E8 + F8, 0)</f>
        <v>0</v>
      </c>
      <c r="H8" s="713"/>
      <c r="I8" s="393"/>
      <c r="J8" s="393"/>
      <c r="K8" s="393"/>
      <c r="L8" s="393"/>
      <c r="M8" s="393"/>
      <c r="N8" s="393"/>
      <c r="O8" s="393"/>
      <c r="P8" s="393"/>
      <c r="Q8" s="393"/>
      <c r="R8" s="393"/>
      <c r="S8" s="393"/>
      <c r="T8" s="393"/>
      <c r="U8" s="171"/>
      <c r="V8" s="243" t="s">
        <v>9805</v>
      </c>
      <c r="W8" s="244"/>
      <c r="X8" s="245"/>
      <c r="Y8" s="244"/>
      <c r="Z8" s="304"/>
      <c r="AA8" s="246" t="str">
        <f>IF( SUM( AC8:AR8 ) = 0, 0, $AC$7 )</f>
        <v>Please complete all cells in row</v>
      </c>
      <c r="AB8" s="304"/>
      <c r="AC8" s="247">
        <f t="shared" ref="AC8:AF10" si="1" xml:space="preserve"> IF( ISNUMBER(E8), 0, 1 )</f>
        <v>1</v>
      </c>
      <c r="AD8" s="247">
        <f t="shared" ref="AD8:AD10" si="2" xml:space="preserve"> IF( ISNUMBER(F8), 0, 1 )</f>
        <v>1</v>
      </c>
      <c r="AF8" s="247">
        <f t="shared" si="1"/>
        <v>1</v>
      </c>
      <c r="AS8" s="1038"/>
      <c r="AU8" s="408" t="s">
        <v>9804</v>
      </c>
      <c r="AV8" s="239" t="s">
        <v>2375</v>
      </c>
      <c r="AW8" s="239">
        <v>3</v>
      </c>
      <c r="AX8" s="712" t="s">
        <v>9806</v>
      </c>
      <c r="AY8" s="712" t="s">
        <v>9807</v>
      </c>
      <c r="AZ8" s="1039" t="s">
        <v>9808</v>
      </c>
      <c r="BA8" s="713" t="s">
        <v>9809</v>
      </c>
      <c r="BB8" s="393"/>
      <c r="BC8" s="393"/>
      <c r="BD8" s="393"/>
      <c r="BE8" s="393"/>
      <c r="BF8" s="393"/>
      <c r="BG8" s="393"/>
      <c r="BH8" s="393"/>
      <c r="BI8" s="393"/>
      <c r="BJ8" s="393"/>
      <c r="BK8" s="393"/>
      <c r="BL8" s="393"/>
      <c r="BM8" s="393"/>
    </row>
    <row r="9" spans="1:65" s="196" customFormat="1" ht="15.75" customHeight="1">
      <c r="A9" s="171"/>
      <c r="B9" s="417" t="s">
        <v>9810</v>
      </c>
      <c r="C9" s="248" t="s">
        <v>2375</v>
      </c>
      <c r="D9" s="248">
        <v>3</v>
      </c>
      <c r="E9" s="704"/>
      <c r="F9" s="704"/>
      <c r="G9" s="702">
        <f t="shared" si="0"/>
        <v>0</v>
      </c>
      <c r="H9" s="705"/>
      <c r="I9" s="393"/>
      <c r="J9" s="393"/>
      <c r="K9" s="393"/>
      <c r="L9" s="393"/>
      <c r="M9" s="393"/>
      <c r="N9" s="393"/>
      <c r="O9" s="393"/>
      <c r="P9" s="393"/>
      <c r="Q9" s="393"/>
      <c r="R9" s="393"/>
      <c r="S9" s="393"/>
      <c r="T9" s="393"/>
      <c r="U9" s="171"/>
      <c r="V9" s="252" t="s">
        <v>9811</v>
      </c>
      <c r="W9" s="244"/>
      <c r="X9" s="253"/>
      <c r="Y9" s="244"/>
      <c r="Z9" s="304"/>
      <c r="AA9" s="246" t="str">
        <f t="shared" ref="AA9:AA10" si="3">IF( SUM( AC9:AR9 ) = 0, 0, $AC$7 )</f>
        <v>Please complete all cells in row</v>
      </c>
      <c r="AB9" s="304"/>
      <c r="AC9" s="247">
        <f t="shared" ref="AC9:AC10" si="4" xml:space="preserve"> IF( ISNUMBER(E9), 0, 1 )</f>
        <v>1</v>
      </c>
      <c r="AD9" s="247">
        <f t="shared" si="2"/>
        <v>1</v>
      </c>
      <c r="AF9" s="247">
        <f t="shared" si="1"/>
        <v>1</v>
      </c>
      <c r="AS9" s="1038"/>
      <c r="AU9" s="417" t="s">
        <v>9810</v>
      </c>
      <c r="AV9" s="248" t="s">
        <v>2375</v>
      </c>
      <c r="AW9" s="248">
        <v>3</v>
      </c>
      <c r="AX9" s="704" t="s">
        <v>9812</v>
      </c>
      <c r="AY9" s="704" t="s">
        <v>9813</v>
      </c>
      <c r="AZ9" s="702" t="s">
        <v>9814</v>
      </c>
      <c r="BA9" s="705" t="s">
        <v>9815</v>
      </c>
      <c r="BB9" s="393"/>
      <c r="BC9" s="393"/>
      <c r="BD9" s="393"/>
      <c r="BE9" s="393"/>
      <c r="BF9" s="393"/>
      <c r="BG9" s="393"/>
      <c r="BH9" s="393"/>
      <c r="BI9" s="393"/>
      <c r="BJ9" s="393"/>
      <c r="BK9" s="393"/>
      <c r="BL9" s="393"/>
      <c r="BM9" s="393"/>
    </row>
    <row r="10" spans="1:65" s="196" customFormat="1" ht="15.75" customHeight="1">
      <c r="A10" s="171"/>
      <c r="B10" s="417" t="s">
        <v>9816</v>
      </c>
      <c r="C10" s="248" t="s">
        <v>2375</v>
      </c>
      <c r="D10" s="248">
        <v>3</v>
      </c>
      <c r="E10" s="704"/>
      <c r="F10" s="704"/>
      <c r="G10" s="702">
        <f t="shared" si="0"/>
        <v>0</v>
      </c>
      <c r="H10" s="705"/>
      <c r="I10" s="393"/>
      <c r="J10" s="393"/>
      <c r="K10" s="393"/>
      <c r="L10" s="393"/>
      <c r="M10" s="393"/>
      <c r="N10" s="393"/>
      <c r="O10" s="393"/>
      <c r="P10" s="393"/>
      <c r="Q10" s="393"/>
      <c r="R10" s="393"/>
      <c r="S10" s="393"/>
      <c r="T10" s="393"/>
      <c r="U10" s="171"/>
      <c r="V10" s="252" t="s">
        <v>9817</v>
      </c>
      <c r="W10" s="244"/>
      <c r="X10" s="253"/>
      <c r="Y10" s="244"/>
      <c r="Z10" s="304"/>
      <c r="AA10" s="246" t="str">
        <f t="shared" si="3"/>
        <v>Please complete all cells in row</v>
      </c>
      <c r="AB10" s="304"/>
      <c r="AC10" s="247">
        <f t="shared" si="4"/>
        <v>1</v>
      </c>
      <c r="AD10" s="247">
        <f t="shared" si="2"/>
        <v>1</v>
      </c>
      <c r="AF10" s="247">
        <f t="shared" si="1"/>
        <v>1</v>
      </c>
      <c r="AS10" s="1038"/>
      <c r="AU10" s="417" t="s">
        <v>9816</v>
      </c>
      <c r="AV10" s="248" t="s">
        <v>2375</v>
      </c>
      <c r="AW10" s="248">
        <v>3</v>
      </c>
      <c r="AX10" s="704" t="s">
        <v>9818</v>
      </c>
      <c r="AY10" s="704" t="s">
        <v>9819</v>
      </c>
      <c r="AZ10" s="702" t="s">
        <v>9820</v>
      </c>
      <c r="BA10" s="705" t="s">
        <v>9821</v>
      </c>
      <c r="BB10" s="393"/>
      <c r="BC10" s="393"/>
      <c r="BD10" s="393"/>
      <c r="BE10" s="393"/>
      <c r="BF10" s="393"/>
      <c r="BG10" s="393"/>
      <c r="BH10" s="393"/>
      <c r="BI10" s="393"/>
      <c r="BJ10" s="393"/>
      <c r="BK10" s="393"/>
      <c r="BL10" s="393"/>
      <c r="BM10" s="393"/>
    </row>
    <row r="11" spans="1:65" s="196" customFormat="1" ht="15.75" customHeight="1">
      <c r="A11" s="171"/>
      <c r="B11" s="417" t="s">
        <v>9822</v>
      </c>
      <c r="C11" s="248" t="s">
        <v>2375</v>
      </c>
      <c r="D11" s="248">
        <v>3</v>
      </c>
      <c r="E11" s="702">
        <f>IFERROR(SUM(E8:E10), 0)</f>
        <v>0</v>
      </c>
      <c r="F11" s="702">
        <f>IFERROR(SUM(F8:F10), 0)</f>
        <v>0</v>
      </c>
      <c r="G11" s="702">
        <f t="shared" si="0"/>
        <v>0</v>
      </c>
      <c r="H11" s="703">
        <f>IFERROR(SUM(H8:H10), 0)</f>
        <v>0</v>
      </c>
      <c r="I11" s="393"/>
      <c r="J11" s="393"/>
      <c r="K11" s="393"/>
      <c r="L11" s="393"/>
      <c r="M11" s="393"/>
      <c r="N11" s="393"/>
      <c r="O11" s="393"/>
      <c r="P11" s="393"/>
      <c r="Q11" s="393"/>
      <c r="R11" s="393"/>
      <c r="S11" s="393"/>
      <c r="T11" s="393"/>
      <c r="U11" s="171"/>
      <c r="V11" s="252" t="s">
        <v>9823</v>
      </c>
      <c r="W11" s="244"/>
      <c r="X11" s="253"/>
      <c r="Y11" s="244"/>
      <c r="Z11" s="304"/>
      <c r="AA11" s="246"/>
      <c r="AB11" s="304"/>
      <c r="AS11" s="1038"/>
      <c r="AU11" s="417" t="s">
        <v>9822</v>
      </c>
      <c r="AV11" s="248" t="s">
        <v>2375</v>
      </c>
      <c r="AW11" s="248">
        <v>3</v>
      </c>
      <c r="AX11" s="702" t="s">
        <v>9824</v>
      </c>
      <c r="AY11" s="702" t="s">
        <v>9825</v>
      </c>
      <c r="AZ11" s="702" t="s">
        <v>9826</v>
      </c>
      <c r="BA11" s="703" t="s">
        <v>9827</v>
      </c>
      <c r="BB11" s="393"/>
      <c r="BC11" s="393"/>
      <c r="BD11" s="393"/>
      <c r="BE11" s="393"/>
      <c r="BF11" s="393"/>
      <c r="BG11" s="393"/>
      <c r="BH11" s="393"/>
      <c r="BI11" s="393"/>
      <c r="BJ11" s="393"/>
      <c r="BK11" s="393"/>
      <c r="BL11" s="393"/>
      <c r="BM11" s="393"/>
    </row>
    <row r="12" spans="1:65" s="196" customFormat="1" ht="15.75" customHeight="1">
      <c r="A12" s="171"/>
      <c r="B12" s="417" t="s">
        <v>9828</v>
      </c>
      <c r="C12" s="248" t="s">
        <v>2375</v>
      </c>
      <c r="D12" s="248">
        <v>3</v>
      </c>
      <c r="E12" s="704"/>
      <c r="F12" s="704"/>
      <c r="G12" s="702">
        <f t="shared" si="0"/>
        <v>0</v>
      </c>
      <c r="H12" s="705"/>
      <c r="I12" s="393"/>
      <c r="J12" s="393"/>
      <c r="K12" s="393"/>
      <c r="L12" s="393"/>
      <c r="M12" s="393"/>
      <c r="N12" s="393"/>
      <c r="O12" s="393"/>
      <c r="P12" s="393"/>
      <c r="Q12" s="393"/>
      <c r="R12" s="393"/>
      <c r="S12" s="393"/>
      <c r="T12" s="393"/>
      <c r="U12" s="171"/>
      <c r="V12" s="252" t="s">
        <v>9829</v>
      </c>
      <c r="W12" s="244"/>
      <c r="X12" s="253"/>
      <c r="Y12" s="244"/>
      <c r="Z12" s="304"/>
      <c r="AA12" s="246" t="str">
        <f t="shared" ref="AA12:AA14" si="5">IF( SUM( AC12:AR12 ) = 0, 0, $AC$7 )</f>
        <v>Please complete all cells in row</v>
      </c>
      <c r="AB12" s="304"/>
      <c r="AC12" s="247">
        <f t="shared" ref="AC12:AC14" si="6" xml:space="preserve"> IF( ISNUMBER(E12), 0, 1 )</f>
        <v>1</v>
      </c>
      <c r="AD12" s="247">
        <f t="shared" ref="AD12:AD14" si="7" xml:space="preserve"> IF( ISNUMBER(F12), 0, 1 )</f>
        <v>1</v>
      </c>
      <c r="AF12" s="247">
        <f t="shared" ref="AF12:AF14" si="8" xml:space="preserve"> IF( ISNUMBER(H12), 0, 1 )</f>
        <v>1</v>
      </c>
      <c r="AS12" s="1038"/>
      <c r="AU12" s="417" t="s">
        <v>9828</v>
      </c>
      <c r="AV12" s="248" t="s">
        <v>2375</v>
      </c>
      <c r="AW12" s="248">
        <v>3</v>
      </c>
      <c r="AX12" s="704" t="s">
        <v>9830</v>
      </c>
      <c r="AY12" s="704" t="s">
        <v>9831</v>
      </c>
      <c r="AZ12" s="702" t="s">
        <v>9832</v>
      </c>
      <c r="BA12" s="705" t="s">
        <v>9833</v>
      </c>
      <c r="BB12" s="393"/>
      <c r="BC12" s="393"/>
      <c r="BD12" s="393"/>
      <c r="BE12" s="393"/>
      <c r="BF12" s="393"/>
      <c r="BG12" s="393"/>
      <c r="BH12" s="393"/>
      <c r="BI12" s="393"/>
      <c r="BJ12" s="393"/>
      <c r="BK12" s="393"/>
      <c r="BL12" s="393"/>
      <c r="BM12" s="393"/>
    </row>
    <row r="13" spans="1:65" s="196" customFormat="1" ht="15.75" customHeight="1">
      <c r="A13" s="171"/>
      <c r="B13" s="417" t="s">
        <v>9834</v>
      </c>
      <c r="C13" s="248" t="s">
        <v>2375</v>
      </c>
      <c r="D13" s="248">
        <v>3</v>
      </c>
      <c r="E13" s="704"/>
      <c r="F13" s="704"/>
      <c r="G13" s="702">
        <f t="shared" si="0"/>
        <v>0</v>
      </c>
      <c r="H13" s="705"/>
      <c r="I13" s="393"/>
      <c r="J13" s="393"/>
      <c r="K13" s="393"/>
      <c r="L13" s="393"/>
      <c r="M13" s="393"/>
      <c r="N13" s="393"/>
      <c r="O13" s="393"/>
      <c r="P13" s="393"/>
      <c r="Q13" s="393"/>
      <c r="R13" s="393"/>
      <c r="S13" s="393"/>
      <c r="T13" s="393"/>
      <c r="U13" s="171"/>
      <c r="V13" s="252" t="s">
        <v>9835</v>
      </c>
      <c r="W13" s="244"/>
      <c r="X13" s="253"/>
      <c r="Y13" s="244"/>
      <c r="Z13" s="304"/>
      <c r="AA13" s="246" t="str">
        <f t="shared" si="5"/>
        <v>Please complete all cells in row</v>
      </c>
      <c r="AB13" s="304"/>
      <c r="AC13" s="247">
        <f t="shared" si="6"/>
        <v>1</v>
      </c>
      <c r="AD13" s="247">
        <f t="shared" si="7"/>
        <v>1</v>
      </c>
      <c r="AF13" s="247">
        <f t="shared" si="8"/>
        <v>1</v>
      </c>
      <c r="AS13" s="1038"/>
      <c r="AU13" s="417" t="s">
        <v>9834</v>
      </c>
      <c r="AV13" s="248" t="s">
        <v>2375</v>
      </c>
      <c r="AW13" s="248">
        <v>3</v>
      </c>
      <c r="AX13" s="704" t="s">
        <v>9836</v>
      </c>
      <c r="AY13" s="704" t="s">
        <v>9837</v>
      </c>
      <c r="AZ13" s="702" t="s">
        <v>9838</v>
      </c>
      <c r="BA13" s="705" t="s">
        <v>9839</v>
      </c>
      <c r="BB13" s="393"/>
      <c r="BC13" s="393"/>
      <c r="BD13" s="393"/>
      <c r="BE13" s="393"/>
      <c r="BF13" s="393"/>
      <c r="BG13" s="393"/>
      <c r="BH13" s="393"/>
      <c r="BI13" s="393"/>
      <c r="BJ13" s="393"/>
      <c r="BK13" s="393"/>
      <c r="BL13" s="393"/>
      <c r="BM13" s="393"/>
    </row>
    <row r="14" spans="1:65" ht="15.75" customHeight="1">
      <c r="B14" s="417" t="s">
        <v>9840</v>
      </c>
      <c r="C14" s="248" t="s">
        <v>2375</v>
      </c>
      <c r="D14" s="248">
        <v>3</v>
      </c>
      <c r="E14" s="704"/>
      <c r="F14" s="704"/>
      <c r="G14" s="702">
        <f t="shared" si="0"/>
        <v>0</v>
      </c>
      <c r="H14" s="705"/>
      <c r="I14" s="393"/>
      <c r="J14" s="393"/>
      <c r="K14" s="393"/>
      <c r="L14" s="393"/>
      <c r="M14" s="393"/>
      <c r="N14" s="393"/>
      <c r="O14" s="393"/>
      <c r="P14" s="393"/>
      <c r="Q14" s="393"/>
      <c r="R14" s="393"/>
      <c r="S14" s="393"/>
      <c r="T14" s="393"/>
      <c r="V14" s="252" t="s">
        <v>9841</v>
      </c>
      <c r="W14" s="244"/>
      <c r="X14" s="253"/>
      <c r="Y14" s="244"/>
      <c r="Z14" s="1038"/>
      <c r="AA14" s="246" t="str">
        <f t="shared" si="5"/>
        <v>Please complete all cells in row</v>
      </c>
      <c r="AB14" s="1038"/>
      <c r="AC14" s="247">
        <f t="shared" si="6"/>
        <v>1</v>
      </c>
      <c r="AD14" s="247">
        <f t="shared" si="7"/>
        <v>1</v>
      </c>
      <c r="AE14" s="196"/>
      <c r="AF14" s="247">
        <f t="shared" si="8"/>
        <v>1</v>
      </c>
      <c r="AG14" s="196"/>
      <c r="AH14" s="196"/>
      <c r="AI14" s="196"/>
      <c r="AJ14" s="196"/>
      <c r="AK14" s="196"/>
      <c r="AL14" s="196"/>
      <c r="AM14" s="196"/>
      <c r="AN14" s="196"/>
      <c r="AO14" s="196"/>
      <c r="AP14" s="196"/>
      <c r="AQ14" s="196"/>
      <c r="AR14" s="196"/>
      <c r="AS14" s="1038"/>
      <c r="AU14" s="417" t="s">
        <v>9840</v>
      </c>
      <c r="AV14" s="248" t="s">
        <v>2375</v>
      </c>
      <c r="AW14" s="248">
        <v>3</v>
      </c>
      <c r="AX14" s="704" t="s">
        <v>9842</v>
      </c>
      <c r="AY14" s="704" t="s">
        <v>9843</v>
      </c>
      <c r="AZ14" s="702" t="s">
        <v>9844</v>
      </c>
      <c r="BA14" s="705" t="s">
        <v>9845</v>
      </c>
      <c r="BB14" s="393"/>
      <c r="BC14" s="393"/>
      <c r="BD14" s="393"/>
      <c r="BE14" s="393"/>
      <c r="BF14" s="393"/>
      <c r="BG14" s="393"/>
      <c r="BH14" s="393"/>
      <c r="BI14" s="393"/>
      <c r="BJ14" s="393"/>
      <c r="BK14" s="393"/>
      <c r="BL14" s="393"/>
      <c r="BM14" s="393"/>
    </row>
    <row r="15" spans="1:65" ht="15.75" customHeight="1">
      <c r="B15" s="417" t="s">
        <v>9846</v>
      </c>
      <c r="C15" s="248" t="s">
        <v>2375</v>
      </c>
      <c r="D15" s="248">
        <v>3</v>
      </c>
      <c r="E15" s="702">
        <f>IFERROR(SUM(E12:E14), 0)</f>
        <v>0</v>
      </c>
      <c r="F15" s="702">
        <f>IFERROR(SUM(F12:F14), 0)</f>
        <v>0</v>
      </c>
      <c r="G15" s="702">
        <f t="shared" si="0"/>
        <v>0</v>
      </c>
      <c r="H15" s="703">
        <f>IFERROR(SUM(H12:H14), 0)</f>
        <v>0</v>
      </c>
      <c r="I15" s="393"/>
      <c r="J15" s="393"/>
      <c r="K15" s="393"/>
      <c r="L15" s="393"/>
      <c r="M15" s="393"/>
      <c r="N15" s="393"/>
      <c r="O15" s="393"/>
      <c r="P15" s="393"/>
      <c r="Q15" s="393"/>
      <c r="R15" s="393"/>
      <c r="S15" s="393"/>
      <c r="T15" s="393"/>
      <c r="V15" s="252" t="s">
        <v>9847</v>
      </c>
      <c r="W15" s="244"/>
      <c r="X15" s="253"/>
      <c r="Y15" s="244"/>
      <c r="Z15" s="1038"/>
      <c r="AA15" s="246"/>
      <c r="AB15" s="1038"/>
      <c r="AC15" s="196"/>
      <c r="AD15" s="196"/>
      <c r="AE15" s="196"/>
      <c r="AF15" s="196"/>
      <c r="AG15" s="196"/>
      <c r="AH15" s="196"/>
      <c r="AI15" s="196"/>
      <c r="AJ15" s="196"/>
      <c r="AK15" s="196"/>
      <c r="AL15" s="196"/>
      <c r="AM15" s="196"/>
      <c r="AN15" s="196"/>
      <c r="AO15" s="196"/>
      <c r="AP15" s="196"/>
      <c r="AQ15" s="196"/>
      <c r="AR15" s="196"/>
      <c r="AS15" s="1038"/>
      <c r="AU15" s="417" t="s">
        <v>9846</v>
      </c>
      <c r="AV15" s="248" t="s">
        <v>2375</v>
      </c>
      <c r="AW15" s="248">
        <v>3</v>
      </c>
      <c r="AX15" s="702" t="s">
        <v>9848</v>
      </c>
      <c r="AY15" s="702" t="s">
        <v>9849</v>
      </c>
      <c r="AZ15" s="702" t="s">
        <v>9850</v>
      </c>
      <c r="BA15" s="703" t="s">
        <v>9851</v>
      </c>
      <c r="BB15" s="393"/>
      <c r="BC15" s="393"/>
      <c r="BD15" s="393"/>
      <c r="BE15" s="393"/>
      <c r="BF15" s="393"/>
      <c r="BG15" s="393"/>
      <c r="BH15" s="393"/>
      <c r="BI15" s="393"/>
      <c r="BJ15" s="393"/>
      <c r="BK15" s="393"/>
      <c r="BL15" s="393"/>
      <c r="BM15" s="393"/>
    </row>
    <row r="16" spans="1:65" ht="15.75" customHeight="1" thickBot="1">
      <c r="A16" s="2575" t="s">
        <v>773</v>
      </c>
      <c r="B16" s="420" t="s">
        <v>9852</v>
      </c>
      <c r="C16" s="314" t="s">
        <v>2375</v>
      </c>
      <c r="D16" s="314">
        <v>3</v>
      </c>
      <c r="E16" s="710">
        <f>IFERROR(E11 + E15, 0)</f>
        <v>0</v>
      </c>
      <c r="F16" s="710">
        <f>IFERROR(F11 + F15, 0)</f>
        <v>0</v>
      </c>
      <c r="G16" s="710">
        <f>IFERROR(E16 + F16, 0)</f>
        <v>0</v>
      </c>
      <c r="H16" s="711">
        <f>IFERROR(H11 + H15, 0)</f>
        <v>0</v>
      </c>
      <c r="I16" s="393"/>
      <c r="J16" s="393"/>
      <c r="K16" s="393"/>
      <c r="L16" s="393"/>
      <c r="M16" s="393"/>
      <c r="N16" s="393"/>
      <c r="O16" s="393"/>
      <c r="P16" s="393"/>
      <c r="Q16" s="393"/>
      <c r="R16" s="393"/>
      <c r="S16" s="393"/>
      <c r="T16" s="393"/>
      <c r="V16" s="315" t="s">
        <v>9853</v>
      </c>
      <c r="W16" s="244"/>
      <c r="X16" s="264"/>
      <c r="Y16" s="244"/>
      <c r="Z16" s="1038"/>
      <c r="AA16" s="246"/>
      <c r="AB16" s="1038"/>
      <c r="AC16" s="196"/>
      <c r="AD16" s="196"/>
      <c r="AE16" s="196"/>
      <c r="AF16" s="196"/>
      <c r="AG16" s="196"/>
      <c r="AH16" s="196"/>
      <c r="AI16" s="196"/>
      <c r="AJ16" s="196"/>
      <c r="AK16" s="196"/>
      <c r="AL16" s="196"/>
      <c r="AM16" s="196"/>
      <c r="AN16" s="196"/>
      <c r="AO16" s="196"/>
      <c r="AP16" s="196"/>
      <c r="AQ16" s="196"/>
      <c r="AR16" s="196"/>
      <c r="AS16" s="1038"/>
      <c r="AU16" s="420" t="s">
        <v>9852</v>
      </c>
      <c r="AV16" s="314" t="s">
        <v>2375</v>
      </c>
      <c r="AW16" s="314">
        <v>3</v>
      </c>
      <c r="AX16" s="710" t="s">
        <v>9854</v>
      </c>
      <c r="AY16" s="710" t="s">
        <v>9855</v>
      </c>
      <c r="AZ16" s="710" t="s">
        <v>9856</v>
      </c>
      <c r="BA16" s="711" t="s">
        <v>9857</v>
      </c>
      <c r="BB16" s="393"/>
      <c r="BC16" s="393"/>
      <c r="BD16" s="393"/>
      <c r="BE16" s="393"/>
      <c r="BF16" s="393"/>
      <c r="BG16" s="393"/>
      <c r="BH16" s="393"/>
      <c r="BI16" s="393"/>
      <c r="BJ16" s="393"/>
      <c r="BK16" s="393"/>
      <c r="BL16" s="393"/>
      <c r="BM16" s="393"/>
    </row>
    <row r="17" spans="1:65" s="393" customFormat="1" ht="15.75" customHeight="1" thickTop="1" thickBot="1">
      <c r="B17" s="1016"/>
      <c r="C17" s="1016"/>
      <c r="D17" s="1016"/>
      <c r="E17" s="1017"/>
      <c r="F17" s="1017"/>
      <c r="G17" s="1017"/>
      <c r="H17" s="1017"/>
      <c r="I17" s="1017"/>
      <c r="J17" s="1017"/>
      <c r="K17" s="1017"/>
      <c r="L17" s="1017"/>
      <c r="M17" s="214"/>
      <c r="N17" s="214"/>
      <c r="O17" s="214"/>
      <c r="P17" s="81"/>
      <c r="Q17" s="81"/>
      <c r="R17" s="81"/>
      <c r="S17" s="81"/>
      <c r="T17" s="81"/>
      <c r="U17" s="81"/>
      <c r="V17" s="640"/>
      <c r="W17" s="244"/>
      <c r="X17" s="244"/>
      <c r="Y17" s="244"/>
      <c r="Z17" s="1040"/>
      <c r="AA17" s="246"/>
      <c r="AB17" s="1040"/>
      <c r="AC17" s="196"/>
      <c r="AD17" s="196"/>
      <c r="AE17" s="196"/>
      <c r="AF17" s="196"/>
      <c r="AG17" s="196"/>
      <c r="AH17" s="196"/>
      <c r="AI17" s="196"/>
      <c r="AJ17" s="196"/>
      <c r="AK17" s="196"/>
      <c r="AL17" s="196"/>
      <c r="AM17" s="196"/>
      <c r="AN17" s="196"/>
      <c r="AO17" s="196"/>
      <c r="AP17" s="196"/>
      <c r="AQ17" s="196"/>
      <c r="AR17" s="196"/>
      <c r="AS17" s="1038"/>
      <c r="AU17" s="1016"/>
      <c r="AV17" s="1016"/>
      <c r="AW17" s="1016"/>
      <c r="AX17" s="1017"/>
      <c r="AY17" s="1017"/>
      <c r="AZ17" s="1017"/>
      <c r="BA17" s="1017"/>
      <c r="BB17" s="1017"/>
      <c r="BC17" s="1017"/>
      <c r="BD17" s="1017"/>
      <c r="BE17" s="1017"/>
      <c r="BF17" s="214"/>
      <c r="BG17" s="214"/>
      <c r="BH17" s="214"/>
      <c r="BI17" s="81"/>
      <c r="BJ17" s="81"/>
      <c r="BK17" s="81"/>
      <c r="BL17" s="81"/>
      <c r="BM17" s="81"/>
    </row>
    <row r="18" spans="1:65" s="393" customFormat="1" ht="15.75" customHeight="1" thickTop="1">
      <c r="B18" s="3282" t="s">
        <v>660</v>
      </c>
      <c r="C18" s="3238" t="s">
        <v>661</v>
      </c>
      <c r="D18" s="3238" t="s">
        <v>4472</v>
      </c>
      <c r="E18" s="3238" t="s">
        <v>2733</v>
      </c>
      <c r="F18" s="3238"/>
      <c r="G18" s="3238"/>
      <c r="H18" s="3238" t="s">
        <v>2734</v>
      </c>
      <c r="I18" s="3238"/>
      <c r="J18" s="3240"/>
      <c r="M18" s="214"/>
      <c r="N18" s="214"/>
      <c r="O18" s="214"/>
      <c r="P18" s="640"/>
      <c r="Q18" s="640"/>
      <c r="R18" s="640"/>
      <c r="S18" s="640"/>
      <c r="T18" s="640"/>
      <c r="U18" s="640"/>
      <c r="V18" s="640"/>
      <c r="Z18" s="1040"/>
      <c r="AA18" s="246"/>
      <c r="AB18" s="1040"/>
      <c r="AC18" s="196"/>
      <c r="AD18" s="196"/>
      <c r="AE18" s="196"/>
      <c r="AF18" s="196"/>
      <c r="AG18" s="196"/>
      <c r="AH18" s="196"/>
      <c r="AI18" s="196"/>
      <c r="AJ18" s="196"/>
      <c r="AK18" s="196"/>
      <c r="AL18" s="196"/>
      <c r="AM18" s="196"/>
      <c r="AN18" s="196"/>
      <c r="AO18" s="196"/>
      <c r="AP18" s="196"/>
      <c r="AQ18" s="196"/>
      <c r="AR18" s="196"/>
      <c r="AS18" s="1038"/>
      <c r="AU18" s="3282" t="s">
        <v>660</v>
      </c>
      <c r="AV18" s="3238" t="s">
        <v>661</v>
      </c>
      <c r="AW18" s="3238" t="s">
        <v>4472</v>
      </c>
      <c r="AX18" s="3238" t="s">
        <v>2733</v>
      </c>
      <c r="AY18" s="3238"/>
      <c r="AZ18" s="3238"/>
      <c r="BA18" s="3238" t="s">
        <v>2734</v>
      </c>
      <c r="BB18" s="3238"/>
      <c r="BC18" s="3240"/>
      <c r="BF18" s="214"/>
      <c r="BG18" s="214"/>
      <c r="BH18" s="214"/>
      <c r="BI18" s="640"/>
      <c r="BJ18" s="640"/>
      <c r="BK18" s="640"/>
      <c r="BL18" s="640"/>
      <c r="BM18" s="640"/>
    </row>
    <row r="19" spans="1:65" s="393" customFormat="1" ht="15.75" customHeight="1" thickBot="1">
      <c r="A19" s="2575" t="s">
        <v>669</v>
      </c>
      <c r="B19" s="3283"/>
      <c r="C19" s="3239"/>
      <c r="D19" s="3239"/>
      <c r="E19" s="233" t="s">
        <v>2540</v>
      </c>
      <c r="F19" s="233" t="s">
        <v>2548</v>
      </c>
      <c r="G19" s="233" t="s">
        <v>891</v>
      </c>
      <c r="H19" s="233" t="s">
        <v>2540</v>
      </c>
      <c r="I19" s="233" t="s">
        <v>2548</v>
      </c>
      <c r="J19" s="602" t="s">
        <v>891</v>
      </c>
      <c r="M19" s="214"/>
      <c r="N19" s="214"/>
      <c r="O19" s="214"/>
      <c r="P19" s="640"/>
      <c r="Q19" s="640"/>
      <c r="R19" s="640"/>
      <c r="S19" s="640"/>
      <c r="T19" s="640"/>
      <c r="U19" s="640"/>
      <c r="V19" s="640"/>
      <c r="Z19" s="1040"/>
      <c r="AA19" s="246"/>
      <c r="AB19" s="1040"/>
      <c r="AC19" s="196"/>
      <c r="AD19" s="196"/>
      <c r="AE19" s="196"/>
      <c r="AF19" s="196"/>
      <c r="AG19" s="196"/>
      <c r="AH19" s="196"/>
      <c r="AI19" s="196"/>
      <c r="AJ19" s="196"/>
      <c r="AK19" s="196"/>
      <c r="AL19" s="196"/>
      <c r="AM19" s="196"/>
      <c r="AN19" s="196"/>
      <c r="AO19" s="196"/>
      <c r="AP19" s="196"/>
      <c r="AQ19" s="196"/>
      <c r="AR19" s="196"/>
      <c r="AS19" s="1038"/>
      <c r="AU19" s="3283"/>
      <c r="AV19" s="3239"/>
      <c r="AW19" s="3239"/>
      <c r="AX19" s="233" t="s">
        <v>2540</v>
      </c>
      <c r="AY19" s="233" t="s">
        <v>2548</v>
      </c>
      <c r="AZ19" s="233" t="s">
        <v>891</v>
      </c>
      <c r="BA19" s="233" t="s">
        <v>2540</v>
      </c>
      <c r="BB19" s="233" t="s">
        <v>2548</v>
      </c>
      <c r="BC19" s="602" t="s">
        <v>891</v>
      </c>
      <c r="BF19" s="214"/>
      <c r="BG19" s="214"/>
      <c r="BH19" s="214"/>
      <c r="BI19" s="640"/>
      <c r="BJ19" s="640"/>
      <c r="BK19" s="640"/>
      <c r="BL19" s="640"/>
      <c r="BM19" s="640"/>
    </row>
    <row r="20" spans="1:65" s="393" customFormat="1" ht="15.75" customHeight="1" thickTop="1" thickBot="1">
      <c r="B20" s="353"/>
      <c r="C20" s="437"/>
      <c r="D20" s="437"/>
      <c r="E20" s="437"/>
      <c r="F20" s="437"/>
      <c r="G20" s="437"/>
      <c r="H20" s="437"/>
      <c r="I20" s="437"/>
      <c r="J20" s="437"/>
      <c r="M20" s="214"/>
      <c r="N20" s="214"/>
      <c r="O20" s="214"/>
      <c r="P20" s="640"/>
      <c r="Q20" s="640"/>
      <c r="R20" s="640"/>
      <c r="S20" s="640"/>
      <c r="T20" s="640"/>
      <c r="U20" s="640"/>
      <c r="V20" s="640"/>
      <c r="Z20" s="1040"/>
      <c r="AA20" s="246"/>
      <c r="AB20" s="1040"/>
      <c r="AC20" s="196"/>
      <c r="AD20" s="196"/>
      <c r="AE20" s="196"/>
      <c r="AF20" s="196"/>
      <c r="AG20" s="196"/>
      <c r="AH20" s="196"/>
      <c r="AI20" s="196"/>
      <c r="AJ20" s="196"/>
      <c r="AK20" s="196"/>
      <c r="AL20" s="196"/>
      <c r="AM20" s="196"/>
      <c r="AN20" s="196"/>
      <c r="AO20" s="196"/>
      <c r="AP20" s="196"/>
      <c r="AQ20" s="196"/>
      <c r="AR20" s="196"/>
      <c r="AS20" s="1038"/>
      <c r="AU20" s="353"/>
      <c r="AV20" s="437"/>
      <c r="AW20" s="437"/>
      <c r="AX20" s="437"/>
      <c r="AY20" s="437"/>
      <c r="AZ20" s="437"/>
      <c r="BA20" s="437"/>
      <c r="BB20" s="437"/>
      <c r="BC20" s="437"/>
      <c r="BF20" s="214"/>
      <c r="BG20" s="214"/>
      <c r="BH20" s="214"/>
      <c r="BI20" s="640"/>
      <c r="BJ20" s="640"/>
      <c r="BK20" s="640"/>
      <c r="BL20" s="640"/>
      <c r="BM20" s="640"/>
    </row>
    <row r="21" spans="1:65" s="393" customFormat="1" ht="15.75" customHeight="1" thickTop="1" thickBot="1">
      <c r="B21" s="352" t="s">
        <v>9858</v>
      </c>
      <c r="C21" s="437"/>
      <c r="D21" s="437"/>
      <c r="E21" s="437"/>
      <c r="F21" s="437"/>
      <c r="G21" s="437"/>
      <c r="H21" s="437"/>
      <c r="I21" s="437"/>
      <c r="J21" s="437"/>
      <c r="U21" s="640"/>
      <c r="V21" s="640"/>
      <c r="Z21" s="1040"/>
      <c r="AA21" s="246"/>
      <c r="AB21" s="1040"/>
      <c r="AC21" s="196"/>
      <c r="AD21" s="196"/>
      <c r="AE21" s="196"/>
      <c r="AF21" s="196"/>
      <c r="AG21" s="196"/>
      <c r="AH21" s="196"/>
      <c r="AI21" s="196"/>
      <c r="AJ21" s="196"/>
      <c r="AK21" s="196"/>
      <c r="AL21" s="196"/>
      <c r="AM21" s="196"/>
      <c r="AN21" s="196"/>
      <c r="AO21" s="196"/>
      <c r="AP21" s="196"/>
      <c r="AQ21" s="196"/>
      <c r="AR21" s="196"/>
      <c r="AS21" s="1038"/>
      <c r="AU21" s="352" t="s">
        <v>9858</v>
      </c>
      <c r="AV21" s="437"/>
      <c r="AW21" s="437"/>
      <c r="AX21" s="437"/>
      <c r="AY21" s="437"/>
      <c r="AZ21" s="437"/>
      <c r="BA21" s="437"/>
      <c r="BB21" s="437"/>
      <c r="BC21" s="437"/>
    </row>
    <row r="22" spans="1:65" s="393" customFormat="1" ht="15.75" customHeight="1" thickTop="1">
      <c r="A22" s="2575" t="s">
        <v>675</v>
      </c>
      <c r="B22" s="408" t="s">
        <v>9859</v>
      </c>
      <c r="C22" s="239" t="s">
        <v>2375</v>
      </c>
      <c r="D22" s="239">
        <v>3</v>
      </c>
      <c r="E22" s="712"/>
      <c r="F22" s="712"/>
      <c r="G22" s="1039">
        <f>IFERROR(E22 + F22, 0)</f>
        <v>0</v>
      </c>
      <c r="H22" s="712"/>
      <c r="I22" s="712"/>
      <c r="J22" s="1041">
        <f>IFERROR(H22 + I22, 0)</f>
        <v>0</v>
      </c>
      <c r="U22" s="655"/>
      <c r="V22" s="243" t="s">
        <v>9860</v>
      </c>
      <c r="X22" s="390"/>
      <c r="Z22" s="1040"/>
      <c r="AA22" s="246" t="str">
        <f>IF( SUM( AC22:AR22 ) = 0, 0, $AC$7 )</f>
        <v>Please complete all cells in row</v>
      </c>
      <c r="AB22" s="1040"/>
      <c r="AC22" s="247">
        <f t="shared" ref="AC22" si="9" xml:space="preserve"> IF( ISNUMBER(E22), 0, 1 )</f>
        <v>1</v>
      </c>
      <c r="AD22" s="247">
        <f t="shared" ref="AD22" si="10" xml:space="preserve"> IF( ISNUMBER(F22), 0, 1 )</f>
        <v>1</v>
      </c>
      <c r="AE22" s="196"/>
      <c r="AF22" s="247">
        <f t="shared" ref="AF22" si="11" xml:space="preserve"> IF( ISNUMBER(H22), 0, 1 )</f>
        <v>1</v>
      </c>
      <c r="AG22" s="247">
        <f t="shared" ref="AG22" si="12" xml:space="preserve"> IF( ISNUMBER(I22), 0, 1 )</f>
        <v>1</v>
      </c>
      <c r="AH22" s="196"/>
      <c r="AI22" s="196"/>
      <c r="AJ22" s="196"/>
      <c r="AK22" s="196"/>
      <c r="AL22" s="196"/>
      <c r="AM22" s="196"/>
      <c r="AN22" s="196"/>
      <c r="AO22" s="196"/>
      <c r="AP22" s="196"/>
      <c r="AQ22" s="196"/>
      <c r="AR22" s="196"/>
      <c r="AS22" s="1038"/>
      <c r="AU22" s="408" t="s">
        <v>9859</v>
      </c>
      <c r="AV22" s="239" t="s">
        <v>2375</v>
      </c>
      <c r="AW22" s="239">
        <v>3</v>
      </c>
      <c r="AX22" s="712" t="s">
        <v>9861</v>
      </c>
      <c r="AY22" s="712" t="s">
        <v>9862</v>
      </c>
      <c r="AZ22" s="1039" t="s">
        <v>9863</v>
      </c>
      <c r="BA22" s="712" t="s">
        <v>9864</v>
      </c>
      <c r="BB22" s="712" t="s">
        <v>9865</v>
      </c>
      <c r="BC22" s="1041" t="s">
        <v>9866</v>
      </c>
    </row>
    <row r="23" spans="1:65" s="393" customFormat="1" ht="15.75" customHeight="1">
      <c r="B23" s="417" t="s">
        <v>9867</v>
      </c>
      <c r="C23" s="248" t="s">
        <v>2375</v>
      </c>
      <c r="D23" s="248">
        <v>3</v>
      </c>
      <c r="E23" s="2500"/>
      <c r="F23" s="2500"/>
      <c r="G23" s="704"/>
      <c r="H23" s="2500"/>
      <c r="I23" s="2501"/>
      <c r="J23" s="705"/>
      <c r="U23" s="655"/>
      <c r="V23" s="252" t="s">
        <v>9868</v>
      </c>
      <c r="X23" s="394"/>
      <c r="Z23" s="1040"/>
      <c r="AA23" s="246" t="str">
        <f>IF( SUM( AC23:AR23 ) = 0, 0, $AC$7 )</f>
        <v>Please complete all cells in row</v>
      </c>
      <c r="AB23" s="1040"/>
      <c r="AC23" s="196"/>
      <c r="AD23" s="196"/>
      <c r="AE23" s="247">
        <f t="shared" ref="AE23" si="13" xml:space="preserve"> IF( ISNUMBER(G23), 0, 1 )</f>
        <v>1</v>
      </c>
      <c r="AF23" s="196"/>
      <c r="AG23" s="196"/>
      <c r="AH23" s="247">
        <f t="shared" ref="AH23" si="14" xml:space="preserve"> IF( ISNUMBER(J23), 0, 1 )</f>
        <v>1</v>
      </c>
      <c r="AI23" s="196"/>
      <c r="AJ23" s="196"/>
      <c r="AK23" s="196"/>
      <c r="AL23" s="196"/>
      <c r="AM23" s="196"/>
      <c r="AN23" s="196"/>
      <c r="AO23" s="196"/>
      <c r="AP23" s="196"/>
      <c r="AQ23" s="196"/>
      <c r="AR23" s="196"/>
      <c r="AS23" s="1038"/>
      <c r="AU23" s="417" t="s">
        <v>9867</v>
      </c>
      <c r="AV23" s="248" t="s">
        <v>2375</v>
      </c>
      <c r="AW23" s="248">
        <v>3</v>
      </c>
      <c r="AX23" s="2500"/>
      <c r="AY23" s="2500"/>
      <c r="AZ23" s="704" t="s">
        <v>9869</v>
      </c>
      <c r="BA23" s="2500"/>
      <c r="BB23" s="2501"/>
      <c r="BC23" s="705" t="s">
        <v>9870</v>
      </c>
    </row>
    <row r="24" spans="1:65" s="393" customFormat="1" ht="15.75" customHeight="1">
      <c r="B24" s="417" t="s">
        <v>9871</v>
      </c>
      <c r="C24" s="248" t="s">
        <v>2375</v>
      </c>
      <c r="D24" s="248">
        <v>3</v>
      </c>
      <c r="E24" s="2500"/>
      <c r="F24" s="2500"/>
      <c r="G24" s="702">
        <f>IFERROR(G22 + G23, 0)</f>
        <v>0</v>
      </c>
      <c r="H24" s="2500"/>
      <c r="I24" s="2501"/>
      <c r="J24" s="703">
        <f>IFERROR(J22 + J23, 0)</f>
        <v>0</v>
      </c>
      <c r="U24" s="655"/>
      <c r="V24" s="252" t="s">
        <v>9872</v>
      </c>
      <c r="X24" s="394"/>
      <c r="Z24" s="1040"/>
      <c r="AA24" s="246"/>
      <c r="AB24" s="1040"/>
      <c r="AC24" s="196"/>
      <c r="AD24" s="196"/>
      <c r="AE24" s="196"/>
      <c r="AF24" s="196"/>
      <c r="AG24" s="196"/>
      <c r="AH24" s="196"/>
      <c r="AI24" s="196"/>
      <c r="AJ24" s="196"/>
      <c r="AK24" s="196"/>
      <c r="AL24" s="196"/>
      <c r="AM24" s="196"/>
      <c r="AN24" s="196"/>
      <c r="AO24" s="196"/>
      <c r="AP24" s="196"/>
      <c r="AQ24" s="196"/>
      <c r="AR24" s="196"/>
      <c r="AS24" s="1038"/>
      <c r="AU24" s="417" t="s">
        <v>9871</v>
      </c>
      <c r="AV24" s="248" t="s">
        <v>2375</v>
      </c>
      <c r="AW24" s="248">
        <v>3</v>
      </c>
      <c r="AX24" s="2500"/>
      <c r="AY24" s="2500"/>
      <c r="AZ24" s="702" t="s">
        <v>9873</v>
      </c>
      <c r="BA24" s="2500"/>
      <c r="BB24" s="2501"/>
      <c r="BC24" s="1042" t="s">
        <v>9874</v>
      </c>
    </row>
    <row r="25" spans="1:65" s="393" customFormat="1" ht="15.75" customHeight="1">
      <c r="B25" s="417" t="s">
        <v>9875</v>
      </c>
      <c r="C25" s="248" t="s">
        <v>2375</v>
      </c>
      <c r="D25" s="248">
        <v>3</v>
      </c>
      <c r="E25" s="704"/>
      <c r="F25" s="704"/>
      <c r="G25" s="702">
        <f>IFERROR(E25 + F25, 0)</f>
        <v>0</v>
      </c>
      <c r="H25" s="704"/>
      <c r="I25" s="704"/>
      <c r="J25" s="703">
        <f>IFERROR(H25+I25,0)</f>
        <v>0</v>
      </c>
      <c r="U25" s="655"/>
      <c r="V25" s="252" t="s">
        <v>9876</v>
      </c>
      <c r="X25" s="394"/>
      <c r="Z25" s="1040"/>
      <c r="AA25" s="246" t="str">
        <f>IF( SUM( AC25:AR25 ) = 0, 0, $AC$7 )</f>
        <v>Please complete all cells in row</v>
      </c>
      <c r="AB25" s="1040"/>
      <c r="AC25" s="247">
        <f t="shared" ref="AC25" si="15" xml:space="preserve"> IF( ISNUMBER(E25), 0, 1 )</f>
        <v>1</v>
      </c>
      <c r="AD25" s="247">
        <f t="shared" ref="AD25" si="16" xml:space="preserve"> IF( ISNUMBER(F25), 0, 1 )</f>
        <v>1</v>
      </c>
      <c r="AE25" s="196"/>
      <c r="AF25" s="247">
        <f t="shared" ref="AF25" si="17" xml:space="preserve"> IF( ISNUMBER(H25), 0, 1 )</f>
        <v>1</v>
      </c>
      <c r="AG25" s="247">
        <f t="shared" ref="AG25" si="18" xml:space="preserve"> IF( ISNUMBER(I25), 0, 1 )</f>
        <v>1</v>
      </c>
      <c r="AH25" s="196"/>
      <c r="AI25" s="196"/>
      <c r="AJ25" s="196"/>
      <c r="AK25" s="196"/>
      <c r="AL25" s="196"/>
      <c r="AM25" s="196"/>
      <c r="AN25" s="196"/>
      <c r="AO25" s="196"/>
      <c r="AP25" s="196"/>
      <c r="AQ25" s="196"/>
      <c r="AR25" s="196"/>
      <c r="AS25" s="1038"/>
      <c r="AU25" s="417" t="s">
        <v>9875</v>
      </c>
      <c r="AV25" s="248" t="s">
        <v>2375</v>
      </c>
      <c r="AW25" s="248">
        <v>3</v>
      </c>
      <c r="AX25" s="704" t="s">
        <v>9877</v>
      </c>
      <c r="AY25" s="704" t="s">
        <v>9878</v>
      </c>
      <c r="AZ25" s="702" t="s">
        <v>9879</v>
      </c>
      <c r="BA25" s="704" t="s">
        <v>9880</v>
      </c>
      <c r="BB25" s="704" t="s">
        <v>9881</v>
      </c>
      <c r="BC25" s="703" t="s">
        <v>9882</v>
      </c>
    </row>
    <row r="26" spans="1:65" s="393" customFormat="1" ht="15.75" customHeight="1">
      <c r="B26" s="417" t="s">
        <v>9883</v>
      </c>
      <c r="C26" s="248" t="s">
        <v>2375</v>
      </c>
      <c r="D26" s="248">
        <v>3</v>
      </c>
      <c r="E26" s="2500"/>
      <c r="F26" s="2500"/>
      <c r="G26" s="704"/>
      <c r="H26" s="2500"/>
      <c r="I26" s="2501"/>
      <c r="J26" s="705"/>
      <c r="U26" s="655"/>
      <c r="V26" s="252" t="s">
        <v>9884</v>
      </c>
      <c r="X26" s="394"/>
      <c r="Z26" s="1040"/>
      <c r="AA26" s="246" t="str">
        <f>IF( SUM( AC26:AR26 ) = 0, 0, $AC$7 )</f>
        <v>Please complete all cells in row</v>
      </c>
      <c r="AB26" s="1040"/>
      <c r="AC26" s="196"/>
      <c r="AD26" s="196"/>
      <c r="AE26" s="247">
        <f t="shared" ref="AE26" si="19" xml:space="preserve"> IF( ISNUMBER(G26), 0, 1 )</f>
        <v>1</v>
      </c>
      <c r="AF26" s="196"/>
      <c r="AG26" s="196"/>
      <c r="AH26" s="247">
        <f t="shared" ref="AH26" si="20" xml:space="preserve"> IF( ISNUMBER(J26), 0, 1 )</f>
        <v>1</v>
      </c>
      <c r="AI26" s="196"/>
      <c r="AJ26" s="196"/>
      <c r="AK26" s="196"/>
      <c r="AL26" s="196"/>
      <c r="AM26" s="196"/>
      <c r="AN26" s="196"/>
      <c r="AO26" s="196"/>
      <c r="AP26" s="196"/>
      <c r="AQ26" s="196"/>
      <c r="AR26" s="196"/>
      <c r="AS26" s="1038"/>
      <c r="AU26" s="417" t="s">
        <v>9883</v>
      </c>
      <c r="AV26" s="248" t="s">
        <v>2375</v>
      </c>
      <c r="AW26" s="248">
        <v>3</v>
      </c>
      <c r="AX26" s="2500"/>
      <c r="AY26" s="2500"/>
      <c r="AZ26" s="704" t="s">
        <v>9885</v>
      </c>
      <c r="BA26" s="2500"/>
      <c r="BB26" s="2501"/>
      <c r="BC26" s="705" t="s">
        <v>9886</v>
      </c>
    </row>
    <row r="27" spans="1:65" s="393" customFormat="1" ht="15.75" customHeight="1">
      <c r="B27" s="417" t="s">
        <v>9887</v>
      </c>
      <c r="C27" s="248" t="s">
        <v>2375</v>
      </c>
      <c r="D27" s="248">
        <v>3</v>
      </c>
      <c r="E27" s="2500"/>
      <c r="F27" s="2500"/>
      <c r="G27" s="702">
        <f>IFERROR(G25 + G26, 0)</f>
        <v>0</v>
      </c>
      <c r="H27" s="2500"/>
      <c r="I27" s="2501"/>
      <c r="J27" s="703">
        <f>IFERROR(J25 + J26, 0)</f>
        <v>0</v>
      </c>
      <c r="U27" s="655"/>
      <c r="V27" s="252" t="s">
        <v>9888</v>
      </c>
      <c r="X27" s="394"/>
      <c r="Z27" s="1040"/>
      <c r="AA27" s="246"/>
      <c r="AB27" s="1040"/>
      <c r="AC27" s="196"/>
      <c r="AD27" s="196"/>
      <c r="AE27" s="196"/>
      <c r="AF27" s="196"/>
      <c r="AG27" s="196"/>
      <c r="AH27" s="196"/>
      <c r="AI27" s="196"/>
      <c r="AJ27" s="196"/>
      <c r="AK27" s="196"/>
      <c r="AL27" s="196"/>
      <c r="AM27" s="196"/>
      <c r="AN27" s="196"/>
      <c r="AO27" s="196"/>
      <c r="AP27" s="196"/>
      <c r="AQ27" s="196"/>
      <c r="AR27" s="196"/>
      <c r="AS27" s="1038"/>
      <c r="AU27" s="417" t="s">
        <v>9887</v>
      </c>
      <c r="AV27" s="248" t="s">
        <v>2375</v>
      </c>
      <c r="AW27" s="248">
        <v>3</v>
      </c>
      <c r="AX27" s="2500"/>
      <c r="AY27" s="2500"/>
      <c r="AZ27" s="702" t="s">
        <v>9889</v>
      </c>
      <c r="BA27" s="2500"/>
      <c r="BB27" s="2501"/>
      <c r="BC27" s="1042" t="s">
        <v>9890</v>
      </c>
    </row>
    <row r="28" spans="1:65" s="393" customFormat="1" ht="15.75" customHeight="1" thickBot="1">
      <c r="A28" s="2575" t="s">
        <v>773</v>
      </c>
      <c r="B28" s="420" t="s">
        <v>9891</v>
      </c>
      <c r="C28" s="314" t="s">
        <v>2375</v>
      </c>
      <c r="D28" s="314">
        <v>3</v>
      </c>
      <c r="E28" s="2502"/>
      <c r="F28" s="2502"/>
      <c r="G28" s="710">
        <f>IFERROR(G27 + G24, 0)</f>
        <v>0</v>
      </c>
      <c r="H28" s="2502"/>
      <c r="I28" s="2503"/>
      <c r="J28" s="711">
        <f>IFERROR(J27 + J24, 0)</f>
        <v>0</v>
      </c>
      <c r="U28" s="655"/>
      <c r="V28" s="315" t="s">
        <v>9892</v>
      </c>
      <c r="X28" s="391"/>
      <c r="Z28" s="1040"/>
      <c r="AA28" s="246"/>
      <c r="AB28" s="1040"/>
      <c r="AC28" s="196"/>
      <c r="AD28" s="196"/>
      <c r="AE28" s="196"/>
      <c r="AF28" s="196"/>
      <c r="AG28" s="196"/>
      <c r="AH28" s="196"/>
      <c r="AI28" s="196"/>
      <c r="AJ28" s="196"/>
      <c r="AK28" s="196"/>
      <c r="AL28" s="196"/>
      <c r="AM28" s="196"/>
      <c r="AN28" s="196"/>
      <c r="AO28" s="196"/>
      <c r="AP28" s="196"/>
      <c r="AQ28" s="196"/>
      <c r="AR28" s="196"/>
      <c r="AS28" s="1038"/>
      <c r="AU28" s="420" t="s">
        <v>9891</v>
      </c>
      <c r="AV28" s="314" t="s">
        <v>2375</v>
      </c>
      <c r="AW28" s="314">
        <v>3</v>
      </c>
      <c r="AX28" s="2502"/>
      <c r="AY28" s="2502"/>
      <c r="AZ28" s="710" t="s">
        <v>9893</v>
      </c>
      <c r="BA28" s="2502"/>
      <c r="BB28" s="2503"/>
      <c r="BC28" s="711" t="s">
        <v>9894</v>
      </c>
    </row>
    <row r="29" spans="1:65" s="1024" customFormat="1" ht="15.75" customHeight="1" thickTop="1" thickBot="1">
      <c r="B29" s="1023"/>
      <c r="C29" s="81"/>
      <c r="D29" s="81"/>
      <c r="E29" s="1017"/>
      <c r="F29" s="1017"/>
      <c r="G29" s="1017"/>
      <c r="H29" s="1017"/>
      <c r="I29" s="1017"/>
      <c r="J29" s="1017"/>
      <c r="K29" s="1017"/>
      <c r="L29" s="1017"/>
      <c r="M29" s="81"/>
      <c r="N29" s="81"/>
      <c r="O29" s="81"/>
      <c r="P29" s="655"/>
      <c r="Q29" s="655"/>
      <c r="R29" s="655"/>
      <c r="S29" s="655"/>
      <c r="T29" s="655"/>
      <c r="U29" s="655"/>
      <c r="V29" s="655"/>
      <c r="Z29" s="1043"/>
      <c r="AA29" s="246"/>
      <c r="AB29" s="1043"/>
      <c r="AC29" s="196"/>
      <c r="AD29" s="196"/>
      <c r="AE29" s="196"/>
      <c r="AF29" s="196"/>
      <c r="AG29" s="196"/>
      <c r="AH29" s="196"/>
      <c r="AI29" s="196"/>
      <c r="AJ29" s="196"/>
      <c r="AK29" s="196"/>
      <c r="AL29" s="196"/>
      <c r="AM29" s="196"/>
      <c r="AN29" s="196"/>
      <c r="AO29" s="196"/>
      <c r="AP29" s="196"/>
      <c r="AQ29" s="196"/>
      <c r="AR29" s="196"/>
      <c r="AS29" s="1038"/>
      <c r="AU29" s="1023"/>
      <c r="AV29" s="81"/>
      <c r="AW29" s="81"/>
      <c r="AX29" s="1017"/>
      <c r="AY29" s="1017"/>
      <c r="AZ29" s="1017"/>
      <c r="BA29" s="1017"/>
      <c r="BB29" s="1017"/>
      <c r="BC29" s="1017"/>
      <c r="BD29" s="1017"/>
      <c r="BE29" s="1017"/>
      <c r="BF29" s="81"/>
      <c r="BG29" s="81"/>
      <c r="BH29" s="81"/>
      <c r="BI29" s="655"/>
      <c r="BJ29" s="655"/>
      <c r="BK29" s="655"/>
      <c r="BL29" s="655"/>
      <c r="BM29" s="655"/>
    </row>
    <row r="30" spans="1:65" s="1024" customFormat="1" ht="16.5" thickTop="1">
      <c r="B30" s="3282" t="s">
        <v>660</v>
      </c>
      <c r="C30" s="3238" t="s">
        <v>661</v>
      </c>
      <c r="D30" s="3238" t="s">
        <v>4472</v>
      </c>
      <c r="E30" s="3238" t="s">
        <v>2733</v>
      </c>
      <c r="F30" s="3238"/>
      <c r="G30" s="3238"/>
      <c r="H30" s="3238"/>
      <c r="I30" s="3238"/>
      <c r="J30" s="3238"/>
      <c r="K30" s="3238"/>
      <c r="L30" s="3238"/>
      <c r="M30" s="3238"/>
      <c r="N30" s="3238"/>
      <c r="O30" s="3238"/>
      <c r="P30" s="3238"/>
      <c r="Q30" s="3238"/>
      <c r="R30" s="3238"/>
      <c r="S30" s="3238"/>
      <c r="T30" s="3240"/>
      <c r="U30" s="655"/>
      <c r="V30" s="655"/>
      <c r="Z30" s="1043"/>
      <c r="AA30" s="246"/>
      <c r="AB30" s="1043"/>
      <c r="AC30" s="196"/>
      <c r="AD30" s="196"/>
      <c r="AE30" s="196"/>
      <c r="AF30" s="196"/>
      <c r="AG30" s="196"/>
      <c r="AH30" s="196"/>
      <c r="AI30" s="196"/>
      <c r="AJ30" s="196"/>
      <c r="AK30" s="196"/>
      <c r="AL30" s="196"/>
      <c r="AM30" s="196"/>
      <c r="AN30" s="196"/>
      <c r="AO30" s="196"/>
      <c r="AP30" s="196"/>
      <c r="AQ30" s="196"/>
      <c r="AR30" s="196"/>
      <c r="AS30" s="1038"/>
      <c r="AU30" s="3282" t="s">
        <v>660</v>
      </c>
      <c r="AV30" s="3238" t="s">
        <v>661</v>
      </c>
      <c r="AW30" s="3238" t="s">
        <v>4472</v>
      </c>
      <c r="AX30" s="3238" t="s">
        <v>2733</v>
      </c>
      <c r="AY30" s="3238"/>
      <c r="AZ30" s="3238"/>
      <c r="BA30" s="3238"/>
      <c r="BB30" s="3238"/>
      <c r="BC30" s="3238"/>
      <c r="BD30" s="3238"/>
      <c r="BE30" s="3238"/>
      <c r="BF30" s="3238"/>
      <c r="BG30" s="3238"/>
      <c r="BH30" s="3238"/>
      <c r="BI30" s="3238"/>
      <c r="BJ30" s="3238"/>
      <c r="BK30" s="3238"/>
      <c r="BL30" s="3238"/>
      <c r="BM30" s="3240"/>
    </row>
    <row r="31" spans="1:65" s="1024" customFormat="1" ht="15.75">
      <c r="B31" s="3385"/>
      <c r="C31" s="3415"/>
      <c r="D31" s="3415"/>
      <c r="E31" s="3415" t="s">
        <v>2540</v>
      </c>
      <c r="F31" s="3415"/>
      <c r="G31" s="3415"/>
      <c r="H31" s="3415"/>
      <c r="I31" s="3415"/>
      <c r="J31" s="3415"/>
      <c r="K31" s="3415" t="s">
        <v>2548</v>
      </c>
      <c r="L31" s="3415"/>
      <c r="M31" s="3415"/>
      <c r="N31" s="3415"/>
      <c r="O31" s="3415"/>
      <c r="P31" s="3415"/>
      <c r="Q31" s="3415" t="s">
        <v>9895</v>
      </c>
      <c r="R31" s="3415"/>
      <c r="S31" s="3415"/>
      <c r="T31" s="3416" t="s">
        <v>891</v>
      </c>
      <c r="U31" s="655"/>
      <c r="V31" s="655"/>
      <c r="Z31" s="1043"/>
      <c r="AA31" s="246"/>
      <c r="AB31" s="1043"/>
      <c r="AC31" s="196"/>
      <c r="AD31" s="196"/>
      <c r="AE31" s="196"/>
      <c r="AF31" s="196"/>
      <c r="AG31" s="196"/>
      <c r="AH31" s="196"/>
      <c r="AI31" s="196"/>
      <c r="AJ31" s="196"/>
      <c r="AK31" s="196"/>
      <c r="AL31" s="196"/>
      <c r="AM31" s="196"/>
      <c r="AN31" s="196"/>
      <c r="AO31" s="196"/>
      <c r="AP31" s="196"/>
      <c r="AQ31" s="196"/>
      <c r="AR31" s="196"/>
      <c r="AS31" s="1038"/>
      <c r="AU31" s="3385"/>
      <c r="AV31" s="3415"/>
      <c r="AW31" s="3415"/>
      <c r="AX31" s="3415" t="s">
        <v>2540</v>
      </c>
      <c r="AY31" s="3415"/>
      <c r="AZ31" s="3415"/>
      <c r="BA31" s="3415"/>
      <c r="BB31" s="3415"/>
      <c r="BC31" s="3415"/>
      <c r="BD31" s="3415" t="s">
        <v>2548</v>
      </c>
      <c r="BE31" s="3415"/>
      <c r="BF31" s="3415"/>
      <c r="BG31" s="3415"/>
      <c r="BH31" s="3415"/>
      <c r="BI31" s="3415"/>
      <c r="BJ31" s="3415" t="s">
        <v>9895</v>
      </c>
      <c r="BK31" s="3415"/>
      <c r="BL31" s="3415"/>
      <c r="BM31" s="3416" t="s">
        <v>891</v>
      </c>
    </row>
    <row r="32" spans="1:65" s="1024" customFormat="1" ht="30.75" thickBot="1">
      <c r="A32" s="2575" t="s">
        <v>669</v>
      </c>
      <c r="B32" s="3283"/>
      <c r="C32" s="3239"/>
      <c r="D32" s="3239"/>
      <c r="E32" s="233" t="s">
        <v>9896</v>
      </c>
      <c r="F32" s="233" t="s">
        <v>9897</v>
      </c>
      <c r="G32" s="233" t="s">
        <v>9898</v>
      </c>
      <c r="H32" s="233" t="s">
        <v>9899</v>
      </c>
      <c r="I32" s="233" t="s">
        <v>9900</v>
      </c>
      <c r="J32" s="233" t="s">
        <v>891</v>
      </c>
      <c r="K32" s="233" t="s">
        <v>9896</v>
      </c>
      <c r="L32" s="233" t="s">
        <v>9897</v>
      </c>
      <c r="M32" s="233" t="s">
        <v>9898</v>
      </c>
      <c r="N32" s="233" t="s">
        <v>9899</v>
      </c>
      <c r="O32" s="233" t="s">
        <v>9900</v>
      </c>
      <c r="P32" s="233" t="s">
        <v>891</v>
      </c>
      <c r="Q32" s="233" t="s">
        <v>9901</v>
      </c>
      <c r="R32" s="233" t="s">
        <v>1189</v>
      </c>
      <c r="S32" s="233" t="s">
        <v>891</v>
      </c>
      <c r="T32" s="3241"/>
      <c r="U32" s="655"/>
      <c r="V32" s="244"/>
      <c r="Z32" s="1043"/>
      <c r="AA32" s="246"/>
      <c r="AB32" s="1043"/>
      <c r="AC32" s="196"/>
      <c r="AD32" s="196"/>
      <c r="AE32" s="196"/>
      <c r="AF32" s="196"/>
      <c r="AG32" s="196"/>
      <c r="AH32" s="196"/>
      <c r="AI32" s="196"/>
      <c r="AJ32" s="196"/>
      <c r="AK32" s="196"/>
      <c r="AL32" s="196"/>
      <c r="AM32" s="196"/>
      <c r="AN32" s="196"/>
      <c r="AO32" s="196"/>
      <c r="AP32" s="196"/>
      <c r="AQ32" s="196"/>
      <c r="AR32" s="196"/>
      <c r="AS32" s="1038"/>
      <c r="AU32" s="3283"/>
      <c r="AV32" s="3239"/>
      <c r="AW32" s="3239"/>
      <c r="AX32" s="233" t="s">
        <v>9896</v>
      </c>
      <c r="AY32" s="233" t="s">
        <v>9897</v>
      </c>
      <c r="AZ32" s="233" t="s">
        <v>9898</v>
      </c>
      <c r="BA32" s="233" t="s">
        <v>9899</v>
      </c>
      <c r="BB32" s="233" t="s">
        <v>9900</v>
      </c>
      <c r="BC32" s="233" t="s">
        <v>891</v>
      </c>
      <c r="BD32" s="233" t="s">
        <v>9896</v>
      </c>
      <c r="BE32" s="233" t="s">
        <v>9897</v>
      </c>
      <c r="BF32" s="233" t="s">
        <v>9898</v>
      </c>
      <c r="BG32" s="233" t="s">
        <v>9899</v>
      </c>
      <c r="BH32" s="233" t="s">
        <v>9900</v>
      </c>
      <c r="BI32" s="233" t="s">
        <v>891</v>
      </c>
      <c r="BJ32" s="1044" t="s">
        <v>9901</v>
      </c>
      <c r="BK32" s="233" t="s">
        <v>1189</v>
      </c>
      <c r="BL32" s="233" t="s">
        <v>891</v>
      </c>
      <c r="BM32" s="3241"/>
    </row>
    <row r="33" spans="1:65" s="1024" customFormat="1" ht="15.75" customHeight="1" thickTop="1" thickBot="1">
      <c r="B33" s="353"/>
      <c r="C33" s="437"/>
      <c r="D33" s="437"/>
      <c r="E33" s="437"/>
      <c r="F33" s="437"/>
      <c r="G33" s="437"/>
      <c r="H33" s="437"/>
      <c r="I33" s="437"/>
      <c r="J33" s="437"/>
      <c r="K33" s="437"/>
      <c r="L33" s="437"/>
      <c r="M33" s="437"/>
      <c r="N33" s="437"/>
      <c r="O33" s="437"/>
      <c r="P33" s="437"/>
      <c r="Q33" s="437"/>
      <c r="R33" s="437"/>
      <c r="S33" s="437"/>
      <c r="T33" s="437"/>
      <c r="U33" s="655"/>
      <c r="V33" s="244"/>
      <c r="Z33" s="1043"/>
      <c r="AA33" s="246"/>
      <c r="AB33" s="1043"/>
      <c r="AC33" s="196"/>
      <c r="AD33" s="196"/>
      <c r="AE33" s="196"/>
      <c r="AF33" s="196"/>
      <c r="AG33" s="196"/>
      <c r="AH33" s="196"/>
      <c r="AI33" s="196"/>
      <c r="AJ33" s="196"/>
      <c r="AK33" s="196"/>
      <c r="AL33" s="196"/>
      <c r="AM33" s="196"/>
      <c r="AN33" s="196"/>
      <c r="AO33" s="196"/>
      <c r="AP33" s="196"/>
      <c r="AQ33" s="196"/>
      <c r="AR33" s="196"/>
      <c r="AS33" s="1038"/>
      <c r="AU33" s="353"/>
      <c r="AV33" s="437"/>
      <c r="AW33" s="437"/>
      <c r="AX33" s="437"/>
      <c r="AY33" s="437"/>
      <c r="AZ33" s="437"/>
      <c r="BA33" s="437"/>
      <c r="BB33" s="437"/>
      <c r="BC33" s="437"/>
      <c r="BD33" s="437"/>
      <c r="BE33" s="437"/>
      <c r="BF33" s="437"/>
      <c r="BG33" s="437"/>
      <c r="BH33" s="437"/>
      <c r="BI33" s="437"/>
      <c r="BJ33" s="437"/>
      <c r="BK33" s="437"/>
      <c r="BL33" s="437"/>
      <c r="BM33" s="437"/>
    </row>
    <row r="34" spans="1:65" s="1024" customFormat="1" ht="15.75" customHeight="1" thickTop="1" thickBot="1">
      <c r="B34" s="352" t="s">
        <v>9902</v>
      </c>
      <c r="C34" s="437"/>
      <c r="D34" s="437"/>
      <c r="E34" s="437"/>
      <c r="F34" s="437"/>
      <c r="G34" s="437"/>
      <c r="H34" s="437"/>
      <c r="I34" s="437"/>
      <c r="J34" s="437"/>
      <c r="K34" s="437"/>
      <c r="L34" s="437"/>
      <c r="M34" s="437"/>
      <c r="N34" s="437"/>
      <c r="O34" s="437"/>
      <c r="P34" s="437"/>
      <c r="Q34" s="437"/>
      <c r="R34" s="437"/>
      <c r="S34" s="437"/>
      <c r="T34" s="437"/>
      <c r="U34" s="655"/>
      <c r="V34" s="244"/>
      <c r="Z34" s="1043"/>
      <c r="AA34" s="246"/>
      <c r="AB34" s="1043"/>
      <c r="AC34" s="196"/>
      <c r="AD34" s="196"/>
      <c r="AE34" s="196"/>
      <c r="AF34" s="196"/>
      <c r="AG34" s="196"/>
      <c r="AH34" s="196"/>
      <c r="AI34" s="196"/>
      <c r="AJ34" s="196"/>
      <c r="AK34" s="196"/>
      <c r="AL34" s="196"/>
      <c r="AM34" s="196"/>
      <c r="AN34" s="196"/>
      <c r="AO34" s="196"/>
      <c r="AP34" s="196"/>
      <c r="AQ34" s="196"/>
      <c r="AR34" s="196"/>
      <c r="AS34" s="1038"/>
      <c r="AU34" s="352" t="s">
        <v>9903</v>
      </c>
      <c r="AV34" s="437"/>
      <c r="AW34" s="437"/>
      <c r="AX34" s="437"/>
      <c r="AY34" s="437"/>
      <c r="AZ34" s="437"/>
      <c r="BA34" s="437"/>
      <c r="BB34" s="437"/>
      <c r="BC34" s="437"/>
      <c r="BD34" s="437"/>
      <c r="BE34" s="437"/>
      <c r="BF34" s="437"/>
      <c r="BG34" s="437"/>
      <c r="BH34" s="437"/>
      <c r="BI34" s="437"/>
      <c r="BJ34" s="437"/>
      <c r="BK34" s="437"/>
      <c r="BL34" s="437"/>
      <c r="BM34" s="437"/>
    </row>
    <row r="35" spans="1:65" ht="15.75" customHeight="1" thickTop="1">
      <c r="A35" s="2575" t="s">
        <v>675</v>
      </c>
      <c r="B35" s="408" t="s">
        <v>9904</v>
      </c>
      <c r="C35" s="239" t="s">
        <v>2375</v>
      </c>
      <c r="D35" s="239">
        <v>3</v>
      </c>
      <c r="E35" s="712"/>
      <c r="F35" s="712"/>
      <c r="G35" s="712"/>
      <c r="H35" s="712"/>
      <c r="I35" s="712"/>
      <c r="J35" s="1039">
        <f>IFERROR(E35 + F35 + G35+H35+I35, 0)</f>
        <v>0</v>
      </c>
      <c r="K35" s="712"/>
      <c r="L35" s="712"/>
      <c r="M35" s="712"/>
      <c r="N35" s="712"/>
      <c r="O35" s="712"/>
      <c r="P35" s="1039">
        <f>IFERROR(K35 + L35 + M35+N35+O35, 0)</f>
        <v>0</v>
      </c>
      <c r="Q35" s="2508"/>
      <c r="R35" s="2508"/>
      <c r="S35" s="2508"/>
      <c r="T35" s="1041">
        <f>IFERROR(J35 + P35, 0)</f>
        <v>0</v>
      </c>
      <c r="U35" s="244"/>
      <c r="V35" s="243" t="s">
        <v>9905</v>
      </c>
      <c r="X35" s="1045"/>
      <c r="Z35" s="1038"/>
      <c r="AA35" s="246" t="str">
        <f t="shared" ref="AA35:AA37" si="21">IF( SUM( AC35:AR35 ) = 0, 0, $AC$7 )</f>
        <v>Please complete all cells in row</v>
      </c>
      <c r="AB35" s="1038"/>
      <c r="AC35" s="247">
        <f t="shared" ref="AC35:AC37" si="22" xml:space="preserve"> IF( ISNUMBER(E35), 0, 1 )</f>
        <v>1</v>
      </c>
      <c r="AD35" s="247">
        <f t="shared" ref="AD35:AD37" si="23" xml:space="preserve"> IF( ISNUMBER(F35), 0, 1 )</f>
        <v>1</v>
      </c>
      <c r="AE35" s="247">
        <f t="shared" ref="AE35:AE37" si="24" xml:space="preserve"> IF( ISNUMBER(G35), 0, 1 )</f>
        <v>1</v>
      </c>
      <c r="AF35" s="247">
        <f t="shared" ref="AF35:AF37" si="25" xml:space="preserve"> IF( ISNUMBER(H35), 0, 1 )</f>
        <v>1</v>
      </c>
      <c r="AG35" s="247">
        <f t="shared" ref="AG35:AG37" si="26" xml:space="preserve"> IF( ISNUMBER(I35), 0, 1 )</f>
        <v>1</v>
      </c>
      <c r="AH35" s="196"/>
      <c r="AI35" s="247">
        <f t="shared" ref="AI35:AI37" si="27" xml:space="preserve"> IF( ISNUMBER(K35), 0, 1 )</f>
        <v>1</v>
      </c>
      <c r="AJ35" s="247">
        <f t="shared" ref="AJ35:AJ37" si="28" xml:space="preserve"> IF( ISNUMBER(L35), 0, 1 )</f>
        <v>1</v>
      </c>
      <c r="AK35" s="247">
        <f t="shared" ref="AK35:AK37" si="29" xml:space="preserve"> IF( ISNUMBER(M35), 0, 1 )</f>
        <v>1</v>
      </c>
      <c r="AL35" s="247">
        <f t="shared" ref="AL35:AL37" si="30" xml:space="preserve"> IF( ISNUMBER(N35), 0, 1 )</f>
        <v>1</v>
      </c>
      <c r="AM35" s="247">
        <f t="shared" ref="AM35:AP39" si="31" xml:space="preserve"> IF( ISNUMBER(O35), 0, 1 )</f>
        <v>1</v>
      </c>
      <c r="AN35" s="196"/>
      <c r="AO35" s="196"/>
      <c r="AP35" s="196"/>
      <c r="AQ35" s="196"/>
      <c r="AR35" s="196"/>
      <c r="AS35" s="1038"/>
      <c r="AU35" s="408" t="s">
        <v>9904</v>
      </c>
      <c r="AV35" s="239" t="s">
        <v>2375</v>
      </c>
      <c r="AW35" s="239">
        <v>3</v>
      </c>
      <c r="AX35" s="712" t="s">
        <v>9906</v>
      </c>
      <c r="AY35" s="712" t="s">
        <v>9907</v>
      </c>
      <c r="AZ35" s="712" t="s">
        <v>9908</v>
      </c>
      <c r="BA35" s="712" t="s">
        <v>9909</v>
      </c>
      <c r="BB35" s="712" t="s">
        <v>9910</v>
      </c>
      <c r="BC35" s="1039" t="s">
        <v>9911</v>
      </c>
      <c r="BD35" s="712" t="s">
        <v>9912</v>
      </c>
      <c r="BE35" s="712" t="s">
        <v>9913</v>
      </c>
      <c r="BF35" s="712" t="s">
        <v>9914</v>
      </c>
      <c r="BG35" s="712" t="s">
        <v>9915</v>
      </c>
      <c r="BH35" s="712" t="s">
        <v>9916</v>
      </c>
      <c r="BI35" s="1039" t="s">
        <v>9917</v>
      </c>
      <c r="BJ35" s="2508"/>
      <c r="BK35" s="2508"/>
      <c r="BL35" s="2508"/>
      <c r="BM35" s="1041" t="s">
        <v>9918</v>
      </c>
    </row>
    <row r="36" spans="1:65" ht="15.75" customHeight="1">
      <c r="B36" s="417" t="s">
        <v>9919</v>
      </c>
      <c r="C36" s="248" t="s">
        <v>2375</v>
      </c>
      <c r="D36" s="248">
        <v>3</v>
      </c>
      <c r="E36" s="704"/>
      <c r="F36" s="704"/>
      <c r="G36" s="704"/>
      <c r="H36" s="704"/>
      <c r="I36" s="704"/>
      <c r="J36" s="702">
        <f t="shared" ref="J36:J37" si="32">IFERROR(E36 + F36 + G36+H36+I36, 0)</f>
        <v>0</v>
      </c>
      <c r="K36" s="704"/>
      <c r="L36" s="704"/>
      <c r="M36" s="704"/>
      <c r="N36" s="704"/>
      <c r="O36" s="704"/>
      <c r="P36" s="702">
        <f t="shared" ref="P36:P37" si="33">IFERROR(K36 + L36 + M36+N36+O36, 0)</f>
        <v>0</v>
      </c>
      <c r="Q36" s="2504"/>
      <c r="R36" s="2504"/>
      <c r="S36" s="2504"/>
      <c r="T36" s="703">
        <f>IFERROR(J36 + P36, 0)</f>
        <v>0</v>
      </c>
      <c r="U36" s="244"/>
      <c r="V36" s="252" t="s">
        <v>9920</v>
      </c>
      <c r="X36" s="1046"/>
      <c r="Z36" s="1038"/>
      <c r="AA36" s="246" t="str">
        <f t="shared" si="21"/>
        <v>Please complete all cells in row</v>
      </c>
      <c r="AB36" s="1038"/>
      <c r="AC36" s="247">
        <f t="shared" si="22"/>
        <v>1</v>
      </c>
      <c r="AD36" s="247">
        <f t="shared" si="23"/>
        <v>1</v>
      </c>
      <c r="AE36" s="247">
        <f t="shared" si="24"/>
        <v>1</v>
      </c>
      <c r="AF36" s="247">
        <f t="shared" si="25"/>
        <v>1</v>
      </c>
      <c r="AG36" s="247">
        <f t="shared" si="26"/>
        <v>1</v>
      </c>
      <c r="AH36" s="196"/>
      <c r="AI36" s="247">
        <f t="shared" si="27"/>
        <v>1</v>
      </c>
      <c r="AJ36" s="247">
        <f t="shared" si="28"/>
        <v>1</v>
      </c>
      <c r="AK36" s="247">
        <f t="shared" si="29"/>
        <v>1</v>
      </c>
      <c r="AL36" s="247">
        <f t="shared" si="30"/>
        <v>1</v>
      </c>
      <c r="AM36" s="247">
        <f t="shared" si="31"/>
        <v>1</v>
      </c>
      <c r="AN36" s="196"/>
      <c r="AO36" s="196"/>
      <c r="AP36" s="196"/>
      <c r="AQ36" s="196"/>
      <c r="AR36" s="196"/>
      <c r="AS36" s="1038"/>
      <c r="AU36" s="417" t="s">
        <v>9921</v>
      </c>
      <c r="AV36" s="248" t="s">
        <v>2375</v>
      </c>
      <c r="AW36" s="248">
        <v>3</v>
      </c>
      <c r="AX36" s="704" t="s">
        <v>9922</v>
      </c>
      <c r="AY36" s="704" t="s">
        <v>9923</v>
      </c>
      <c r="AZ36" s="704" t="s">
        <v>9924</v>
      </c>
      <c r="BA36" s="704" t="s">
        <v>9925</v>
      </c>
      <c r="BB36" s="704" t="s">
        <v>9926</v>
      </c>
      <c r="BC36" s="702" t="s">
        <v>9927</v>
      </c>
      <c r="BD36" s="704" t="s">
        <v>9928</v>
      </c>
      <c r="BE36" s="704" t="s">
        <v>9929</v>
      </c>
      <c r="BF36" s="704" t="s">
        <v>9930</v>
      </c>
      <c r="BG36" s="704" t="s">
        <v>9931</v>
      </c>
      <c r="BH36" s="704" t="s">
        <v>9932</v>
      </c>
      <c r="BI36" s="702" t="s">
        <v>9933</v>
      </c>
      <c r="BJ36" s="2504"/>
      <c r="BK36" s="2504"/>
      <c r="BL36" s="2504"/>
      <c r="BM36" s="703" t="s">
        <v>9934</v>
      </c>
    </row>
    <row r="37" spans="1:65" ht="15.75" customHeight="1">
      <c r="B37" s="417" t="s">
        <v>9935</v>
      </c>
      <c r="C37" s="248" t="s">
        <v>2375</v>
      </c>
      <c r="D37" s="248">
        <v>3</v>
      </c>
      <c r="E37" s="704"/>
      <c r="F37" s="704"/>
      <c r="G37" s="704"/>
      <c r="H37" s="704"/>
      <c r="I37" s="704"/>
      <c r="J37" s="702">
        <f t="shared" si="32"/>
        <v>0</v>
      </c>
      <c r="K37" s="704"/>
      <c r="L37" s="704"/>
      <c r="M37" s="704"/>
      <c r="N37" s="704"/>
      <c r="O37" s="704"/>
      <c r="P37" s="702">
        <f t="shared" si="33"/>
        <v>0</v>
      </c>
      <c r="Q37" s="2504"/>
      <c r="R37" s="2504"/>
      <c r="S37" s="2504"/>
      <c r="T37" s="703">
        <f>IFERROR(J37 + P37, 0)</f>
        <v>0</v>
      </c>
      <c r="U37" s="244"/>
      <c r="V37" s="252" t="s">
        <v>9936</v>
      </c>
      <c r="X37" s="1027"/>
      <c r="Z37" s="1038"/>
      <c r="AA37" s="246" t="str">
        <f t="shared" si="21"/>
        <v>Please complete all cells in row</v>
      </c>
      <c r="AB37" s="1038"/>
      <c r="AC37" s="247">
        <f t="shared" si="22"/>
        <v>1</v>
      </c>
      <c r="AD37" s="247">
        <f t="shared" si="23"/>
        <v>1</v>
      </c>
      <c r="AE37" s="247">
        <f t="shared" si="24"/>
        <v>1</v>
      </c>
      <c r="AF37" s="247">
        <f t="shared" si="25"/>
        <v>1</v>
      </c>
      <c r="AG37" s="247">
        <f t="shared" si="26"/>
        <v>1</v>
      </c>
      <c r="AH37" s="196"/>
      <c r="AI37" s="247">
        <f t="shared" si="27"/>
        <v>1</v>
      </c>
      <c r="AJ37" s="247">
        <f t="shared" si="28"/>
        <v>1</v>
      </c>
      <c r="AK37" s="247">
        <f t="shared" si="29"/>
        <v>1</v>
      </c>
      <c r="AL37" s="247">
        <f t="shared" si="30"/>
        <v>1</v>
      </c>
      <c r="AM37" s="247">
        <f t="shared" si="31"/>
        <v>1</v>
      </c>
      <c r="AN37" s="196"/>
      <c r="AO37" s="196"/>
      <c r="AP37" s="196"/>
      <c r="AQ37" s="196"/>
      <c r="AR37" s="196"/>
      <c r="AS37" s="1038"/>
      <c r="AU37" s="417" t="s">
        <v>9935</v>
      </c>
      <c r="AV37" s="248" t="s">
        <v>2375</v>
      </c>
      <c r="AW37" s="248">
        <v>3</v>
      </c>
      <c r="AX37" s="704" t="s">
        <v>9937</v>
      </c>
      <c r="AY37" s="704" t="s">
        <v>9938</v>
      </c>
      <c r="AZ37" s="704" t="s">
        <v>9939</v>
      </c>
      <c r="BA37" s="704" t="s">
        <v>9940</v>
      </c>
      <c r="BB37" s="704" t="s">
        <v>9941</v>
      </c>
      <c r="BC37" s="702" t="s">
        <v>9942</v>
      </c>
      <c r="BD37" s="704" t="s">
        <v>9943</v>
      </c>
      <c r="BE37" s="704" t="s">
        <v>9944</v>
      </c>
      <c r="BF37" s="704" t="s">
        <v>9945</v>
      </c>
      <c r="BG37" s="704" t="s">
        <v>9946</v>
      </c>
      <c r="BH37" s="704" t="s">
        <v>9947</v>
      </c>
      <c r="BI37" s="702" t="s">
        <v>9948</v>
      </c>
      <c r="BJ37" s="2504"/>
      <c r="BK37" s="2504"/>
      <c r="BL37" s="2504"/>
      <c r="BM37" s="703" t="s">
        <v>9949</v>
      </c>
    </row>
    <row r="38" spans="1:65" ht="15.75" customHeight="1">
      <c r="B38" s="417" t="s">
        <v>9950</v>
      </c>
      <c r="C38" s="248" t="s">
        <v>2375</v>
      </c>
      <c r="D38" s="248">
        <v>3</v>
      </c>
      <c r="E38" s="2504"/>
      <c r="F38" s="2504"/>
      <c r="G38" s="2504"/>
      <c r="H38" s="2504"/>
      <c r="I38" s="2504"/>
      <c r="J38" s="2504"/>
      <c r="K38" s="2504"/>
      <c r="L38" s="2504"/>
      <c r="M38" s="2504"/>
      <c r="N38" s="2504"/>
      <c r="O38" s="2504"/>
      <c r="P38" s="2504"/>
      <c r="Q38" s="704"/>
      <c r="R38" s="704"/>
      <c r="S38" s="702">
        <f>IFERROR(Q38+R38, 0)</f>
        <v>0</v>
      </c>
      <c r="T38" s="1718">
        <f>IFERROR(S38, 0)</f>
        <v>0</v>
      </c>
      <c r="U38" s="244"/>
      <c r="V38" s="252" t="s">
        <v>9951</v>
      </c>
      <c r="X38" s="1027"/>
      <c r="Z38" s="1038"/>
      <c r="AA38" s="246" t="str">
        <f>IF( SUM( AC38:AR38 ) = 0, 0, $AC$7 )</f>
        <v>Please complete all cells in row</v>
      </c>
      <c r="AB38" s="1038"/>
      <c r="AC38" s="196"/>
      <c r="AD38" s="196"/>
      <c r="AE38" s="196"/>
      <c r="AF38" s="196"/>
      <c r="AG38" s="196"/>
      <c r="AH38" s="196"/>
      <c r="AI38" s="196"/>
      <c r="AJ38" s="196"/>
      <c r="AK38" s="196"/>
      <c r="AL38" s="196"/>
      <c r="AM38" s="196"/>
      <c r="AN38" s="196"/>
      <c r="AO38" s="247">
        <f t="shared" si="31"/>
        <v>1</v>
      </c>
      <c r="AP38" s="247">
        <f t="shared" si="31"/>
        <v>1</v>
      </c>
      <c r="AQ38" s="196"/>
      <c r="AR38" s="196"/>
      <c r="AS38" s="1038"/>
      <c r="AU38" s="417" t="s">
        <v>9950</v>
      </c>
      <c r="AV38" s="248" t="s">
        <v>2375</v>
      </c>
      <c r="AW38" s="248">
        <v>3</v>
      </c>
      <c r="AX38" s="2504"/>
      <c r="AY38" s="2504"/>
      <c r="AZ38" s="2504"/>
      <c r="BA38" s="2504"/>
      <c r="BB38" s="2504"/>
      <c r="BC38" s="2504"/>
      <c r="BD38" s="2504"/>
      <c r="BE38" s="2504"/>
      <c r="BF38" s="2504"/>
      <c r="BG38" s="2504"/>
      <c r="BH38" s="2504"/>
      <c r="BI38" s="2504"/>
      <c r="BJ38" s="704" t="s">
        <v>9952</v>
      </c>
      <c r="BK38" s="704" t="s">
        <v>9953</v>
      </c>
      <c r="BL38" s="702" t="s">
        <v>9954</v>
      </c>
      <c r="BM38" s="1718" t="s">
        <v>756</v>
      </c>
    </row>
    <row r="39" spans="1:65" ht="15.75" customHeight="1">
      <c r="B39" s="417" t="s">
        <v>9955</v>
      </c>
      <c r="C39" s="248" t="s">
        <v>2375</v>
      </c>
      <c r="D39" s="248">
        <v>3</v>
      </c>
      <c r="E39" s="2504"/>
      <c r="F39" s="2504"/>
      <c r="G39" s="2504"/>
      <c r="H39" s="2504"/>
      <c r="I39" s="2504"/>
      <c r="J39" s="704"/>
      <c r="K39" s="2504"/>
      <c r="L39" s="2504"/>
      <c r="M39" s="2504"/>
      <c r="N39" s="2504"/>
      <c r="O39" s="2504"/>
      <c r="P39" s="704"/>
      <c r="Q39" s="2504"/>
      <c r="R39" s="2504"/>
      <c r="S39" s="2504"/>
      <c r="T39" s="703">
        <f t="shared" ref="T39:T43" si="34">IFERROR(J39 + P39, 0)</f>
        <v>0</v>
      </c>
      <c r="U39" s="244"/>
      <c r="V39" s="252" t="s">
        <v>9956</v>
      </c>
      <c r="X39" s="1027"/>
      <c r="Z39" s="1038"/>
      <c r="AA39" s="246" t="str">
        <f>IF( SUM( AC39:AR39 ) = 0, 0, $AC$7 )</f>
        <v>Please complete all cells in row</v>
      </c>
      <c r="AB39" s="1038"/>
      <c r="AC39" s="196"/>
      <c r="AD39" s="196"/>
      <c r="AE39" s="196"/>
      <c r="AF39" s="196"/>
      <c r="AG39" s="196"/>
      <c r="AH39" s="247">
        <f t="shared" ref="AH39" si="35" xml:space="preserve"> IF( ISNUMBER(J39), 0, 1 )</f>
        <v>1</v>
      </c>
      <c r="AI39" s="196"/>
      <c r="AJ39" s="196"/>
      <c r="AK39" s="196"/>
      <c r="AL39" s="196"/>
      <c r="AM39" s="196"/>
      <c r="AN39" s="247">
        <f t="shared" si="31"/>
        <v>1</v>
      </c>
      <c r="AO39" s="196"/>
      <c r="AP39" s="196"/>
      <c r="AQ39" s="196"/>
      <c r="AR39" s="196"/>
      <c r="AS39" s="1038"/>
      <c r="AU39" s="417" t="s">
        <v>9955</v>
      </c>
      <c r="AV39" s="248" t="s">
        <v>2375</v>
      </c>
      <c r="AW39" s="248">
        <v>3</v>
      </c>
      <c r="AX39" s="2504"/>
      <c r="AY39" s="2504"/>
      <c r="AZ39" s="2504"/>
      <c r="BA39" s="2504"/>
      <c r="BB39" s="2504"/>
      <c r="BC39" s="704" t="s">
        <v>9957</v>
      </c>
      <c r="BD39" s="2504"/>
      <c r="BE39" s="2504"/>
      <c r="BF39" s="2504"/>
      <c r="BG39" s="2504"/>
      <c r="BH39" s="2504"/>
      <c r="BI39" s="704" t="s">
        <v>9958</v>
      </c>
      <c r="BJ39" s="2504"/>
      <c r="BK39" s="2504"/>
      <c r="BL39" s="2504"/>
      <c r="BM39" s="703" t="s">
        <v>9959</v>
      </c>
    </row>
    <row r="40" spans="1:65" ht="15.75" customHeight="1">
      <c r="B40" s="417" t="s">
        <v>9960</v>
      </c>
      <c r="C40" s="248" t="s">
        <v>2375</v>
      </c>
      <c r="D40" s="248">
        <v>3</v>
      </c>
      <c r="E40" s="2504"/>
      <c r="F40" s="2504"/>
      <c r="G40" s="2504"/>
      <c r="H40" s="2504"/>
      <c r="I40" s="2504"/>
      <c r="J40" s="702">
        <f>IFERROR(J37+J39, 0)</f>
        <v>0</v>
      </c>
      <c r="K40" s="2504"/>
      <c r="L40" s="2504"/>
      <c r="M40" s="2504"/>
      <c r="N40" s="2504"/>
      <c r="O40" s="2504"/>
      <c r="P40" s="702">
        <f>IFERROR(P37+P39, 0)</f>
        <v>0</v>
      </c>
      <c r="Q40" s="2504"/>
      <c r="R40" s="2504"/>
      <c r="S40" s="2504"/>
      <c r="T40" s="703">
        <f>IFERROR(T37+T38+T39, 0)</f>
        <v>0</v>
      </c>
      <c r="U40" s="244"/>
      <c r="V40" s="252" t="s">
        <v>9961</v>
      </c>
      <c r="X40" s="1027"/>
      <c r="Z40" s="1038"/>
      <c r="AA40" s="246"/>
      <c r="AB40" s="1038"/>
      <c r="AC40" s="196"/>
      <c r="AD40" s="196"/>
      <c r="AE40" s="196"/>
      <c r="AF40" s="196"/>
      <c r="AG40" s="196"/>
      <c r="AH40" s="196"/>
      <c r="AI40" s="196"/>
      <c r="AJ40" s="196"/>
      <c r="AK40" s="196"/>
      <c r="AL40" s="196"/>
      <c r="AM40" s="196"/>
      <c r="AN40" s="196"/>
      <c r="AO40" s="196"/>
      <c r="AP40" s="196"/>
      <c r="AQ40" s="196"/>
      <c r="AR40" s="196"/>
      <c r="AS40" s="1038"/>
      <c r="AU40" s="417" t="s">
        <v>9960</v>
      </c>
      <c r="AV40" s="248" t="s">
        <v>2375</v>
      </c>
      <c r="AW40" s="248">
        <v>3</v>
      </c>
      <c r="AX40" s="2504"/>
      <c r="AY40" s="2504"/>
      <c r="AZ40" s="2504"/>
      <c r="BA40" s="2504"/>
      <c r="BB40" s="2504"/>
      <c r="BC40" s="702" t="s">
        <v>9962</v>
      </c>
      <c r="BD40" s="2504"/>
      <c r="BE40" s="2504"/>
      <c r="BF40" s="2504"/>
      <c r="BG40" s="2504"/>
      <c r="BH40" s="2504"/>
      <c r="BI40" s="702" t="s">
        <v>9963</v>
      </c>
      <c r="BJ40" s="2504"/>
      <c r="BK40" s="2504"/>
      <c r="BL40" s="2504"/>
      <c r="BM40" s="703" t="s">
        <v>9964</v>
      </c>
    </row>
    <row r="41" spans="1:65" ht="15.75" customHeight="1">
      <c r="B41" s="417" t="s">
        <v>9965</v>
      </c>
      <c r="C41" s="248" t="s">
        <v>2375</v>
      </c>
      <c r="D41" s="248">
        <v>3</v>
      </c>
      <c r="E41" s="704"/>
      <c r="F41" s="704"/>
      <c r="G41" s="704"/>
      <c r="H41" s="704"/>
      <c r="I41" s="704"/>
      <c r="J41" s="702">
        <f>IFERROR(E41 + F41 + G41+H41+I41, 0)</f>
        <v>0</v>
      </c>
      <c r="K41" s="704"/>
      <c r="L41" s="704"/>
      <c r="M41" s="704"/>
      <c r="N41" s="704"/>
      <c r="O41" s="704"/>
      <c r="P41" s="702">
        <f t="shared" ref="P41" si="36">IFERROR(K41 + L41 + M41+N41+O41, 0)</f>
        <v>0</v>
      </c>
      <c r="Q41" s="2504"/>
      <c r="R41" s="2504"/>
      <c r="S41" s="2504"/>
      <c r="T41" s="703">
        <f>IFERROR(J41 + P41, 0)</f>
        <v>0</v>
      </c>
      <c r="U41" s="244"/>
      <c r="V41" s="252" t="s">
        <v>9966</v>
      </c>
      <c r="X41" s="1027"/>
      <c r="Z41" s="1038"/>
      <c r="AA41" s="246" t="str">
        <f>IF( SUM( AC41:AR41 ) = 0, 0, $AC$7 )</f>
        <v>Please complete all cells in row</v>
      </c>
      <c r="AB41" s="1038"/>
      <c r="AC41" s="247">
        <f t="shared" ref="AC41" si="37" xml:space="preserve"> IF( ISNUMBER(E41), 0, 1 )</f>
        <v>1</v>
      </c>
      <c r="AD41" s="247">
        <f t="shared" ref="AD41" si="38" xml:space="preserve"> IF( ISNUMBER(F41), 0, 1 )</f>
        <v>1</v>
      </c>
      <c r="AE41" s="247">
        <f t="shared" ref="AE41" si="39" xml:space="preserve"> IF( ISNUMBER(G41), 0, 1 )</f>
        <v>1</v>
      </c>
      <c r="AF41" s="247">
        <f t="shared" ref="AF41" si="40" xml:space="preserve"> IF( ISNUMBER(H41), 0, 1 )</f>
        <v>1</v>
      </c>
      <c r="AG41" s="247">
        <f t="shared" ref="AG41:AH43" si="41" xml:space="preserve"> IF( ISNUMBER(I41), 0, 1 )</f>
        <v>1</v>
      </c>
      <c r="AH41" s="196"/>
      <c r="AI41" s="247">
        <f t="shared" ref="AI41" si="42" xml:space="preserve"> IF( ISNUMBER(K41), 0, 1 )</f>
        <v>1</v>
      </c>
      <c r="AJ41" s="247">
        <f t="shared" ref="AJ41" si="43" xml:space="preserve"> IF( ISNUMBER(L41), 0, 1 )</f>
        <v>1</v>
      </c>
      <c r="AK41" s="247">
        <f t="shared" ref="AK41" si="44" xml:space="preserve"> IF( ISNUMBER(M41), 0, 1 )</f>
        <v>1</v>
      </c>
      <c r="AL41" s="247">
        <f t="shared" ref="AL41" si="45" xml:space="preserve"> IF( ISNUMBER(N41), 0, 1 )</f>
        <v>1</v>
      </c>
      <c r="AM41" s="247">
        <f t="shared" ref="AM41" si="46" xml:space="preserve"> IF( ISNUMBER(O41), 0, 1 )</f>
        <v>1</v>
      </c>
      <c r="AN41" s="196"/>
      <c r="AO41" s="196"/>
      <c r="AP41" s="196"/>
      <c r="AQ41" s="196"/>
      <c r="AR41" s="196"/>
      <c r="AS41" s="1038"/>
      <c r="AU41" s="417" t="s">
        <v>9965</v>
      </c>
      <c r="AV41" s="248" t="s">
        <v>2375</v>
      </c>
      <c r="AW41" s="248">
        <v>3</v>
      </c>
      <c r="AX41" s="704" t="s">
        <v>9967</v>
      </c>
      <c r="AY41" s="704" t="s">
        <v>9968</v>
      </c>
      <c r="AZ41" s="704" t="s">
        <v>9969</v>
      </c>
      <c r="BA41" s="704" t="s">
        <v>9970</v>
      </c>
      <c r="BB41" s="704" t="s">
        <v>9971</v>
      </c>
      <c r="BC41" s="702" t="s">
        <v>9972</v>
      </c>
      <c r="BD41" s="704" t="s">
        <v>9973</v>
      </c>
      <c r="BE41" s="704" t="s">
        <v>9974</v>
      </c>
      <c r="BF41" s="704" t="s">
        <v>9975</v>
      </c>
      <c r="BG41" s="704" t="s">
        <v>9976</v>
      </c>
      <c r="BH41" s="704" t="s">
        <v>9977</v>
      </c>
      <c r="BI41" s="702" t="s">
        <v>9978</v>
      </c>
      <c r="BJ41" s="2504"/>
      <c r="BK41" s="2504"/>
      <c r="BL41" s="2504"/>
      <c r="BM41" s="703" t="s">
        <v>9979</v>
      </c>
    </row>
    <row r="42" spans="1:65" ht="15.75" customHeight="1">
      <c r="B42" s="417" t="s">
        <v>9980</v>
      </c>
      <c r="C42" s="248" t="s">
        <v>2375</v>
      </c>
      <c r="D42" s="248">
        <v>3</v>
      </c>
      <c r="E42" s="2504"/>
      <c r="F42" s="2504"/>
      <c r="G42" s="2504"/>
      <c r="H42" s="2504"/>
      <c r="I42" s="2504"/>
      <c r="J42" s="2504"/>
      <c r="K42" s="2504"/>
      <c r="L42" s="2504"/>
      <c r="M42" s="2504"/>
      <c r="N42" s="2504"/>
      <c r="O42" s="2504"/>
      <c r="P42" s="2504"/>
      <c r="Q42" s="704"/>
      <c r="R42" s="704"/>
      <c r="S42" s="702">
        <f>IFERROR(Q42+R42, 0)</f>
        <v>0</v>
      </c>
      <c r="T42" s="1718">
        <f>IFERROR(S42, 0)</f>
        <v>0</v>
      </c>
      <c r="U42" s="244"/>
      <c r="V42" s="252" t="s">
        <v>9981</v>
      </c>
      <c r="X42" s="1027"/>
      <c r="Z42" s="1038"/>
      <c r="AA42" s="246" t="str">
        <f>IF( SUM( AC42:AR42 ) = 0, 0, $AC$7 )</f>
        <v>Please complete all cells in row</v>
      </c>
      <c r="AB42" s="1038"/>
      <c r="AC42" s="196"/>
      <c r="AD42" s="196"/>
      <c r="AE42" s="196"/>
      <c r="AF42" s="196"/>
      <c r="AG42" s="196"/>
      <c r="AH42" s="196"/>
      <c r="AI42" s="196"/>
      <c r="AJ42" s="196"/>
      <c r="AK42" s="196"/>
      <c r="AL42" s="196"/>
      <c r="AM42" s="196"/>
      <c r="AN42" s="196"/>
      <c r="AO42" s="247">
        <f t="shared" ref="AO42" si="47" xml:space="preserve"> IF( ISNUMBER(Q42), 0, 1 )</f>
        <v>1</v>
      </c>
      <c r="AP42" s="247">
        <f t="shared" ref="AP42" si="48" xml:space="preserve"> IF( ISNUMBER(R42), 0, 1 )</f>
        <v>1</v>
      </c>
      <c r="AQ42" s="196"/>
      <c r="AR42" s="196"/>
      <c r="AS42" s="1038"/>
      <c r="AU42" s="417" t="s">
        <v>9982</v>
      </c>
      <c r="AV42" s="248" t="s">
        <v>2375</v>
      </c>
      <c r="AW42" s="248">
        <v>3</v>
      </c>
      <c r="AX42" s="2504"/>
      <c r="AY42" s="2504"/>
      <c r="AZ42" s="2504"/>
      <c r="BA42" s="2504"/>
      <c r="BB42" s="2504"/>
      <c r="BC42" s="2504"/>
      <c r="BD42" s="2504"/>
      <c r="BE42" s="2504"/>
      <c r="BF42" s="2504"/>
      <c r="BG42" s="2504"/>
      <c r="BH42" s="2504"/>
      <c r="BI42" s="2504"/>
      <c r="BJ42" s="1047" t="s">
        <v>9983</v>
      </c>
      <c r="BK42" s="1047" t="s">
        <v>9984</v>
      </c>
      <c r="BL42" s="702" t="s">
        <v>9985</v>
      </c>
      <c r="BM42" s="1718" t="s">
        <v>756</v>
      </c>
    </row>
    <row r="43" spans="1:65" ht="15.75" customHeight="1">
      <c r="B43" s="417" t="s">
        <v>9986</v>
      </c>
      <c r="C43" s="248" t="s">
        <v>2375</v>
      </c>
      <c r="D43" s="248">
        <v>3</v>
      </c>
      <c r="E43" s="2504"/>
      <c r="F43" s="2504"/>
      <c r="G43" s="2504"/>
      <c r="H43" s="2504"/>
      <c r="I43" s="2504"/>
      <c r="J43" s="704"/>
      <c r="K43" s="2504"/>
      <c r="L43" s="2504"/>
      <c r="M43" s="2506"/>
      <c r="N43" s="2506"/>
      <c r="O43" s="2506"/>
      <c r="P43" s="704"/>
      <c r="Q43" s="2504"/>
      <c r="R43" s="2504"/>
      <c r="S43" s="2504"/>
      <c r="T43" s="703">
        <f t="shared" si="34"/>
        <v>0</v>
      </c>
      <c r="U43" s="244"/>
      <c r="V43" s="252" t="s">
        <v>9987</v>
      </c>
      <c r="X43" s="1027"/>
      <c r="Z43" s="1038"/>
      <c r="AA43" s="246" t="str">
        <f>IF( SUM( AC43:AR43 ) = 0, 0, $AC$7 )</f>
        <v>Please complete all cells in row</v>
      </c>
      <c r="AB43" s="1038"/>
      <c r="AC43" s="196"/>
      <c r="AD43" s="196"/>
      <c r="AE43" s="196"/>
      <c r="AF43" s="196"/>
      <c r="AG43" s="196"/>
      <c r="AH43" s="247">
        <f t="shared" si="41"/>
        <v>1</v>
      </c>
      <c r="AI43" s="196"/>
      <c r="AJ43" s="196"/>
      <c r="AK43" s="196"/>
      <c r="AL43" s="196"/>
      <c r="AM43" s="196"/>
      <c r="AN43" s="247">
        <f t="shared" ref="AN43" si="49" xml:space="preserve"> IF( ISNUMBER(P43), 0, 1 )</f>
        <v>1</v>
      </c>
      <c r="AO43" s="196"/>
      <c r="AP43" s="196"/>
      <c r="AQ43" s="196"/>
      <c r="AR43" s="196"/>
      <c r="AS43" s="1038"/>
      <c r="AU43" s="417" t="s">
        <v>9986</v>
      </c>
      <c r="AV43" s="248" t="s">
        <v>2375</v>
      </c>
      <c r="AW43" s="248">
        <v>3</v>
      </c>
      <c r="AX43" s="2504"/>
      <c r="AY43" s="2504"/>
      <c r="AZ43" s="2504"/>
      <c r="BA43" s="2504"/>
      <c r="BB43" s="2504"/>
      <c r="BC43" s="704" t="s">
        <v>9988</v>
      </c>
      <c r="BD43" s="2504"/>
      <c r="BE43" s="2504"/>
      <c r="BF43" s="2506"/>
      <c r="BG43" s="2506"/>
      <c r="BH43" s="2506"/>
      <c r="BI43" s="704" t="s">
        <v>9989</v>
      </c>
      <c r="BJ43" s="2504"/>
      <c r="BK43" s="2504"/>
      <c r="BL43" s="2504"/>
      <c r="BM43" s="703" t="s">
        <v>9990</v>
      </c>
    </row>
    <row r="44" spans="1:65" ht="15.75" customHeight="1">
      <c r="B44" s="417" t="s">
        <v>9991</v>
      </c>
      <c r="C44" s="248" t="s">
        <v>2375</v>
      </c>
      <c r="D44" s="248">
        <v>3</v>
      </c>
      <c r="E44" s="2504"/>
      <c r="F44" s="2504"/>
      <c r="G44" s="2504"/>
      <c r="H44" s="2504"/>
      <c r="I44" s="2504"/>
      <c r="J44" s="702">
        <f>IFERROR(J43 + J41, 0)</f>
        <v>0</v>
      </c>
      <c r="K44" s="2504"/>
      <c r="L44" s="2504"/>
      <c r="M44" s="2506"/>
      <c r="N44" s="2506"/>
      <c r="O44" s="2506"/>
      <c r="P44" s="702">
        <f>IFERROR(P43 + P41, 0)</f>
        <v>0</v>
      </c>
      <c r="Q44" s="2504"/>
      <c r="R44" s="2504"/>
      <c r="S44" s="2504"/>
      <c r="T44" s="703">
        <f>IFERROR(T41+T42+T43, 0)</f>
        <v>0</v>
      </c>
      <c r="U44" s="244"/>
      <c r="V44" s="252" t="s">
        <v>9992</v>
      </c>
      <c r="X44" s="1027"/>
      <c r="Z44" s="1038"/>
      <c r="AA44" s="246"/>
      <c r="AB44" s="1038"/>
      <c r="AC44" s="196"/>
      <c r="AD44" s="196"/>
      <c r="AE44" s="196"/>
      <c r="AF44" s="196"/>
      <c r="AG44" s="196"/>
      <c r="AH44" s="196"/>
      <c r="AI44" s="196"/>
      <c r="AJ44" s="196"/>
      <c r="AK44" s="196"/>
      <c r="AL44" s="196"/>
      <c r="AM44" s="196"/>
      <c r="AN44" s="196"/>
      <c r="AO44" s="196"/>
      <c r="AP44" s="196"/>
      <c r="AQ44" s="196"/>
      <c r="AR44" s="196"/>
      <c r="AS44" s="1038"/>
      <c r="AU44" s="417" t="s">
        <v>9991</v>
      </c>
      <c r="AV44" s="248" t="s">
        <v>2375</v>
      </c>
      <c r="AW44" s="248">
        <v>3</v>
      </c>
      <c r="AX44" s="2504"/>
      <c r="AY44" s="2504"/>
      <c r="AZ44" s="2504"/>
      <c r="BA44" s="2504"/>
      <c r="BB44" s="2504"/>
      <c r="BC44" s="702" t="s">
        <v>9993</v>
      </c>
      <c r="BD44" s="2504"/>
      <c r="BE44" s="2504"/>
      <c r="BF44" s="2506"/>
      <c r="BG44" s="2506"/>
      <c r="BH44" s="2506"/>
      <c r="BI44" s="702" t="s">
        <v>9994</v>
      </c>
      <c r="BJ44" s="2504"/>
      <c r="BK44" s="2504"/>
      <c r="BL44" s="2504"/>
      <c r="BM44" s="703" t="s">
        <v>9995</v>
      </c>
    </row>
    <row r="45" spans="1:65" ht="15.75" customHeight="1" thickBot="1">
      <c r="A45" s="2575" t="s">
        <v>773</v>
      </c>
      <c r="B45" s="420" t="s">
        <v>9996</v>
      </c>
      <c r="C45" s="314" t="s">
        <v>2375</v>
      </c>
      <c r="D45" s="314">
        <v>3</v>
      </c>
      <c r="E45" s="2505"/>
      <c r="F45" s="2505"/>
      <c r="G45" s="2505"/>
      <c r="H45" s="2505"/>
      <c r="I45" s="2505"/>
      <c r="J45" s="710">
        <f>IFERROR(J44 + J40, 0)</f>
        <v>0</v>
      </c>
      <c r="K45" s="2505"/>
      <c r="L45" s="2505"/>
      <c r="M45" s="2507"/>
      <c r="N45" s="2507"/>
      <c r="O45" s="2507"/>
      <c r="P45" s="710">
        <f>IFERROR(P44 + P40, 0)</f>
        <v>0</v>
      </c>
      <c r="Q45" s="2505"/>
      <c r="R45" s="2505"/>
      <c r="S45" s="2505"/>
      <c r="T45" s="711">
        <f>IFERROR(T40+T44, 0)</f>
        <v>0</v>
      </c>
      <c r="U45" s="655"/>
      <c r="V45" s="315" t="s">
        <v>9997</v>
      </c>
      <c r="X45" s="1014"/>
      <c r="Z45" s="1038"/>
      <c r="AA45" s="246"/>
      <c r="AB45" s="1038"/>
      <c r="AC45" s="196"/>
      <c r="AD45" s="196"/>
      <c r="AE45" s="196"/>
      <c r="AF45" s="196"/>
      <c r="AG45" s="196"/>
      <c r="AH45" s="196"/>
      <c r="AI45" s="196"/>
      <c r="AJ45" s="196"/>
      <c r="AK45" s="196"/>
      <c r="AL45" s="196"/>
      <c r="AM45" s="196"/>
      <c r="AN45" s="196"/>
      <c r="AO45" s="196"/>
      <c r="AP45" s="196"/>
      <c r="AQ45" s="196"/>
      <c r="AR45" s="196"/>
      <c r="AS45" s="1038"/>
      <c r="AU45" s="420" t="s">
        <v>9996</v>
      </c>
      <c r="AV45" s="314" t="s">
        <v>2375</v>
      </c>
      <c r="AW45" s="314">
        <v>3</v>
      </c>
      <c r="AX45" s="2505"/>
      <c r="AY45" s="2505"/>
      <c r="AZ45" s="2505"/>
      <c r="BA45" s="2505"/>
      <c r="BB45" s="2505"/>
      <c r="BC45" s="710" t="s">
        <v>9998</v>
      </c>
      <c r="BD45" s="2505"/>
      <c r="BE45" s="2505"/>
      <c r="BF45" s="2507"/>
      <c r="BG45" s="2507"/>
      <c r="BH45" s="2507"/>
      <c r="BI45" s="710" t="s">
        <v>9999</v>
      </c>
      <c r="BJ45" s="2505"/>
      <c r="BK45" s="2505"/>
      <c r="BL45" s="2505"/>
      <c r="BM45" s="711" t="s">
        <v>10000</v>
      </c>
    </row>
    <row r="46" spans="1:65" ht="15.75" customHeight="1" thickTop="1" thickBot="1">
      <c r="B46" s="1023"/>
      <c r="C46" s="1017"/>
      <c r="D46" s="1017"/>
      <c r="E46" s="1017"/>
      <c r="F46" s="1017"/>
      <c r="G46" s="1017"/>
      <c r="H46" s="1017"/>
      <c r="I46" s="1017"/>
      <c r="J46" s="1017"/>
      <c r="K46" s="1017"/>
      <c r="L46" s="1017"/>
      <c r="M46" s="1020"/>
      <c r="N46" s="1020"/>
      <c r="O46" s="1020"/>
      <c r="P46" s="655"/>
      <c r="Q46" s="655"/>
      <c r="R46" s="655"/>
      <c r="S46" s="655"/>
      <c r="T46" s="655"/>
      <c r="U46" s="655"/>
      <c r="V46" s="655"/>
      <c r="Z46" s="1038"/>
      <c r="AA46" s="246"/>
      <c r="AB46" s="1038"/>
      <c r="AC46" s="196"/>
      <c r="AD46" s="196"/>
      <c r="AE46" s="196"/>
      <c r="AF46" s="196"/>
      <c r="AG46" s="196"/>
      <c r="AH46" s="196"/>
      <c r="AI46" s="196"/>
      <c r="AJ46" s="196"/>
      <c r="AK46" s="196"/>
      <c r="AL46" s="196"/>
      <c r="AM46" s="196"/>
      <c r="AN46" s="196"/>
      <c r="AO46" s="196"/>
      <c r="AP46" s="196"/>
      <c r="AQ46" s="196"/>
      <c r="AR46" s="196"/>
      <c r="AS46" s="1038"/>
      <c r="AU46" s="1023"/>
      <c r="AV46" s="1017"/>
      <c r="AW46" s="1017"/>
      <c r="AX46" s="1017"/>
      <c r="AY46" s="1017"/>
      <c r="AZ46" s="1017"/>
      <c r="BA46" s="1017"/>
      <c r="BB46" s="1017"/>
      <c r="BC46" s="1017"/>
      <c r="BD46" s="1017"/>
      <c r="BE46" s="1017"/>
      <c r="BF46" s="1020"/>
      <c r="BG46" s="1020"/>
      <c r="BH46" s="1020"/>
      <c r="BI46" s="655"/>
      <c r="BJ46" s="655"/>
      <c r="BK46" s="655"/>
      <c r="BL46" s="655"/>
    </row>
    <row r="47" spans="1:65" ht="15.75" customHeight="1" thickTop="1" thickBot="1">
      <c r="A47" s="2575" t="s">
        <v>669</v>
      </c>
      <c r="B47" s="402" t="s">
        <v>660</v>
      </c>
      <c r="C47" s="403" t="s">
        <v>661</v>
      </c>
      <c r="D47" s="403" t="s">
        <v>662</v>
      </c>
      <c r="E47" s="403" t="s">
        <v>2733</v>
      </c>
      <c r="F47" s="404" t="s">
        <v>2734</v>
      </c>
      <c r="P47" s="81"/>
      <c r="Q47" s="81"/>
      <c r="R47" s="81"/>
      <c r="S47" s="81"/>
      <c r="T47" s="244"/>
      <c r="U47" s="244"/>
      <c r="V47" s="244"/>
      <c r="Z47" s="1038"/>
      <c r="AA47" s="246"/>
      <c r="AB47" s="1038"/>
      <c r="AC47" s="196"/>
      <c r="AD47" s="196"/>
      <c r="AE47" s="196"/>
      <c r="AF47" s="196"/>
      <c r="AG47" s="196"/>
      <c r="AH47" s="196"/>
      <c r="AI47" s="196"/>
      <c r="AJ47" s="196"/>
      <c r="AK47" s="196"/>
      <c r="AL47" s="196"/>
      <c r="AM47" s="196"/>
      <c r="AN47" s="196"/>
      <c r="AO47" s="196"/>
      <c r="AP47" s="196"/>
      <c r="AQ47" s="196"/>
      <c r="AR47" s="196"/>
      <c r="AS47" s="1038"/>
      <c r="AU47" s="402" t="s">
        <v>660</v>
      </c>
      <c r="AV47" s="403" t="s">
        <v>661</v>
      </c>
      <c r="AW47" s="403" t="s">
        <v>662</v>
      </c>
      <c r="AX47" s="403" t="s">
        <v>2733</v>
      </c>
      <c r="AY47" s="404" t="s">
        <v>2734</v>
      </c>
      <c r="BM47" s="244"/>
    </row>
    <row r="48" spans="1:65" ht="15.75" customHeight="1" thickTop="1" thickBot="1">
      <c r="B48" s="353"/>
      <c r="C48" s="437"/>
      <c r="D48" s="437"/>
      <c r="E48" s="437"/>
      <c r="F48" s="437"/>
      <c r="P48" s="81"/>
      <c r="Q48" s="81"/>
      <c r="R48" s="81"/>
      <c r="S48" s="81"/>
      <c r="T48" s="244"/>
      <c r="U48" s="244"/>
      <c r="V48" s="244"/>
      <c r="Z48" s="1038"/>
      <c r="AA48" s="246"/>
      <c r="AB48" s="1038"/>
      <c r="AC48" s="196"/>
      <c r="AD48" s="196"/>
      <c r="AE48" s="196"/>
      <c r="AF48" s="196"/>
      <c r="AG48" s="196"/>
      <c r="AH48" s="196"/>
      <c r="AI48" s="196"/>
      <c r="AJ48" s="196"/>
      <c r="AK48" s="196"/>
      <c r="AL48" s="196"/>
      <c r="AM48" s="196"/>
      <c r="AN48" s="196"/>
      <c r="AO48" s="196"/>
      <c r="AP48" s="196"/>
      <c r="AQ48" s="196"/>
      <c r="AR48" s="196"/>
      <c r="AS48" s="1038"/>
      <c r="AU48" s="353"/>
      <c r="AV48" s="437"/>
      <c r="AW48" s="437"/>
      <c r="AX48" s="437"/>
      <c r="AY48" s="437"/>
      <c r="BM48" s="244"/>
    </row>
    <row r="49" spans="1:65" ht="15.75" customHeight="1" thickTop="1" thickBot="1">
      <c r="B49" s="352" t="s">
        <v>10001</v>
      </c>
      <c r="C49" s="437"/>
      <c r="D49" s="437"/>
      <c r="E49" s="437"/>
      <c r="F49" s="437"/>
      <c r="P49" s="81"/>
      <c r="Q49" s="81"/>
      <c r="R49" s="81"/>
      <c r="S49" s="81"/>
      <c r="T49" s="81"/>
      <c r="U49" s="244"/>
      <c r="V49" s="244"/>
      <c r="Z49" s="1038"/>
      <c r="AA49" s="246"/>
      <c r="AB49" s="1038"/>
      <c r="AC49" s="196"/>
      <c r="AD49" s="196"/>
      <c r="AE49" s="196"/>
      <c r="AF49" s="196"/>
      <c r="AG49" s="196"/>
      <c r="AH49" s="196"/>
      <c r="AI49" s="196"/>
      <c r="AJ49" s="196"/>
      <c r="AK49" s="196"/>
      <c r="AL49" s="196"/>
      <c r="AM49" s="196"/>
      <c r="AN49" s="196"/>
      <c r="AO49" s="196"/>
      <c r="AP49" s="196"/>
      <c r="AQ49" s="196"/>
      <c r="AR49" s="196"/>
      <c r="AS49" s="1038"/>
      <c r="AU49" s="352" t="s">
        <v>10001</v>
      </c>
      <c r="AV49" s="437"/>
      <c r="AW49" s="437"/>
      <c r="AX49" s="437"/>
      <c r="AY49" s="437"/>
    </row>
    <row r="50" spans="1:65" ht="15.75" customHeight="1" thickTop="1">
      <c r="A50" s="2575" t="s">
        <v>675</v>
      </c>
      <c r="B50" s="408" t="s">
        <v>10002</v>
      </c>
      <c r="C50" s="239" t="s">
        <v>2375</v>
      </c>
      <c r="D50" s="239">
        <v>3</v>
      </c>
      <c r="E50" s="1048"/>
      <c r="F50" s="1049"/>
      <c r="P50" s="81"/>
      <c r="Q50" s="81"/>
      <c r="R50" s="81"/>
      <c r="S50" s="81"/>
      <c r="T50" s="81"/>
      <c r="U50" s="244"/>
      <c r="V50" s="243" t="s">
        <v>10003</v>
      </c>
      <c r="X50" s="1009"/>
      <c r="Z50" s="1038"/>
      <c r="AA50" s="246" t="str">
        <f>IF( SUM( AC50:AR50 ) = 0, 0, $AC$7 )</f>
        <v>Please complete all cells in row</v>
      </c>
      <c r="AB50" s="1038"/>
      <c r="AC50" s="247">
        <f t="shared" ref="AC50" si="50" xml:space="preserve"> IF( ISNUMBER(E50), 0, 1 )</f>
        <v>1</v>
      </c>
      <c r="AD50" s="247">
        <f t="shared" ref="AD50:AD51" si="51" xml:space="preserve"> IF( ISNUMBER(F50), 0, 1 )</f>
        <v>1</v>
      </c>
      <c r="AE50" s="196"/>
      <c r="AF50" s="196"/>
      <c r="AG50" s="196"/>
      <c r="AH50" s="196"/>
      <c r="AI50" s="196"/>
      <c r="AJ50" s="196"/>
      <c r="AK50" s="196"/>
      <c r="AL50" s="196"/>
      <c r="AM50" s="196"/>
      <c r="AN50" s="196"/>
      <c r="AO50" s="196"/>
      <c r="AP50" s="196"/>
      <c r="AQ50" s="196"/>
      <c r="AR50" s="196"/>
      <c r="AS50" s="1038"/>
      <c r="AU50" s="408" t="s">
        <v>10002</v>
      </c>
      <c r="AV50" s="239" t="s">
        <v>2375</v>
      </c>
      <c r="AW50" s="239">
        <v>3</v>
      </c>
      <c r="AX50" s="1048" t="s">
        <v>10004</v>
      </c>
      <c r="AY50" s="1049" t="s">
        <v>10005</v>
      </c>
    </row>
    <row r="51" spans="1:65" ht="15.75" customHeight="1" thickBot="1">
      <c r="B51" s="420" t="s">
        <v>10006</v>
      </c>
      <c r="C51" s="314" t="s">
        <v>2375</v>
      </c>
      <c r="D51" s="314">
        <v>3</v>
      </c>
      <c r="E51" s="1036"/>
      <c r="F51" s="1051"/>
      <c r="P51" s="81"/>
      <c r="Q51" s="81"/>
      <c r="R51" s="81"/>
      <c r="S51" s="81"/>
      <c r="T51" s="81"/>
      <c r="U51" s="244"/>
      <c r="V51" s="315" t="s">
        <v>10007</v>
      </c>
      <c r="X51" s="1014"/>
      <c r="Z51" s="1038"/>
      <c r="AA51" s="246" t="str">
        <f>IF( SUM( AC51:AR51 ) = 0, 0, $AC$7 )</f>
        <v>Please complete all cells in row</v>
      </c>
      <c r="AB51" s="1038"/>
      <c r="AC51" s="196"/>
      <c r="AD51" s="247">
        <f t="shared" si="51"/>
        <v>1</v>
      </c>
      <c r="AE51" s="196"/>
      <c r="AF51" s="196"/>
      <c r="AG51" s="196"/>
      <c r="AH51" s="196"/>
      <c r="AI51" s="196"/>
      <c r="AJ51" s="196"/>
      <c r="AK51" s="196"/>
      <c r="AL51" s="196"/>
      <c r="AM51" s="196"/>
      <c r="AN51" s="196"/>
      <c r="AO51" s="196"/>
      <c r="AP51" s="196"/>
      <c r="AQ51" s="196"/>
      <c r="AR51" s="196"/>
      <c r="AS51" s="1038"/>
      <c r="AU51" s="420" t="s">
        <v>10008</v>
      </c>
      <c r="AV51" s="314" t="s">
        <v>2375</v>
      </c>
      <c r="AW51" s="314">
        <v>3</v>
      </c>
      <c r="AX51" s="1050"/>
      <c r="AY51" s="1051" t="s">
        <v>10009</v>
      </c>
    </row>
    <row r="52" spans="1:65" ht="15.75" customHeight="1" thickTop="1" thickBot="1">
      <c r="E52" s="61"/>
      <c r="F52" s="61"/>
      <c r="Z52" s="1038"/>
      <c r="AA52" s="246"/>
      <c r="AB52" s="1038"/>
      <c r="AC52" s="196"/>
      <c r="AD52" s="196"/>
      <c r="AE52" s="196"/>
      <c r="AF52" s="196"/>
      <c r="AG52" s="196"/>
      <c r="AH52" s="196"/>
      <c r="AI52" s="196"/>
      <c r="AJ52" s="196"/>
      <c r="AK52" s="196"/>
      <c r="AL52" s="196"/>
      <c r="AM52" s="196"/>
      <c r="AN52" s="196"/>
      <c r="AO52" s="196"/>
      <c r="AP52" s="196"/>
      <c r="AQ52" s="196"/>
      <c r="AR52" s="196"/>
      <c r="AS52" s="1038"/>
      <c r="AX52" s="61"/>
      <c r="AY52" s="61"/>
      <c r="BI52" s="412"/>
      <c r="BJ52" s="412"/>
      <c r="BK52" s="412"/>
      <c r="BL52" s="412"/>
      <c r="BM52" s="412"/>
    </row>
    <row r="53" spans="1:65" ht="16.5" thickTop="1" thickBot="1">
      <c r="B53" s="324"/>
      <c r="C53" s="59"/>
      <c r="E53" s="3494" t="s">
        <v>2733</v>
      </c>
      <c r="F53" s="3495"/>
      <c r="G53" s="3496"/>
      <c r="Z53" s="1038"/>
      <c r="AA53" s="246"/>
      <c r="AB53" s="1038"/>
      <c r="AC53" s="196"/>
      <c r="AD53" s="196"/>
      <c r="AE53" s="196"/>
      <c r="AF53" s="196"/>
      <c r="AG53" s="196"/>
      <c r="AH53" s="196"/>
      <c r="AI53" s="196"/>
      <c r="AJ53" s="196"/>
      <c r="AK53" s="196"/>
      <c r="AL53" s="196"/>
      <c r="AM53" s="196"/>
      <c r="AN53" s="196"/>
      <c r="AO53" s="196"/>
      <c r="AP53" s="196"/>
      <c r="AQ53" s="196"/>
      <c r="AR53" s="196"/>
      <c r="AS53" s="1038"/>
      <c r="AU53" s="324"/>
      <c r="AV53" s="59"/>
      <c r="AX53" s="3494" t="s">
        <v>2733</v>
      </c>
      <c r="AY53" s="3495"/>
      <c r="AZ53" s="3496"/>
      <c r="BI53" s="412"/>
      <c r="BJ53" s="412"/>
      <c r="BK53" s="412"/>
      <c r="BL53" s="412"/>
      <c r="BM53" s="412"/>
    </row>
    <row r="54" spans="1:65" ht="31.5" thickTop="1" thickBot="1">
      <c r="A54" s="2575" t="s">
        <v>669</v>
      </c>
      <c r="B54" s="352" t="s">
        <v>10010</v>
      </c>
      <c r="C54" s="1053" t="s">
        <v>661</v>
      </c>
      <c r="D54" s="1053" t="s">
        <v>662</v>
      </c>
      <c r="E54" s="1054" t="s">
        <v>10002</v>
      </c>
      <c r="F54" s="1054" t="s">
        <v>10008</v>
      </c>
      <c r="G54" s="1055" t="s">
        <v>891</v>
      </c>
      <c r="Z54" s="1038"/>
      <c r="AA54" s="246"/>
      <c r="AB54" s="1038"/>
      <c r="AC54" s="196"/>
      <c r="AD54" s="196"/>
      <c r="AE54" s="196"/>
      <c r="AF54" s="196"/>
      <c r="AG54" s="196"/>
      <c r="AH54" s="196"/>
      <c r="AI54" s="196"/>
      <c r="AJ54" s="196"/>
      <c r="AK54" s="196"/>
      <c r="AL54" s="196"/>
      <c r="AM54" s="196"/>
      <c r="AN54" s="196"/>
      <c r="AO54" s="196"/>
      <c r="AP54" s="196"/>
      <c r="AQ54" s="196"/>
      <c r="AR54" s="196"/>
      <c r="AS54" s="1038"/>
      <c r="AU54" s="1052" t="s">
        <v>10010</v>
      </c>
      <c r="AV54" s="1053" t="s">
        <v>661</v>
      </c>
      <c r="AW54" s="1053" t="s">
        <v>662</v>
      </c>
      <c r="AX54" s="1054" t="s">
        <v>10002</v>
      </c>
      <c r="AY54" s="1054" t="s">
        <v>10008</v>
      </c>
      <c r="AZ54" s="1055" t="s">
        <v>891</v>
      </c>
      <c r="BI54" s="412"/>
      <c r="BJ54" s="412"/>
      <c r="BK54" s="412"/>
      <c r="BL54" s="412"/>
      <c r="BM54" s="412"/>
    </row>
    <row r="55" spans="1:65" ht="15.75" customHeight="1" thickTop="1">
      <c r="A55" s="2575" t="s">
        <v>675</v>
      </c>
      <c r="B55" s="408" t="s">
        <v>10011</v>
      </c>
      <c r="C55" s="280" t="s">
        <v>2375</v>
      </c>
      <c r="D55" s="280">
        <v>3</v>
      </c>
      <c r="E55" s="712"/>
      <c r="F55" s="712"/>
      <c r="G55" s="1041">
        <f t="shared" ref="G55:G56" si="52">IFERROR(E55 + F55,0)</f>
        <v>0</v>
      </c>
      <c r="P55" s="81"/>
      <c r="Q55" s="81"/>
      <c r="R55" s="81"/>
      <c r="S55" s="81"/>
      <c r="T55" s="81"/>
      <c r="V55" s="243" t="s">
        <v>10012</v>
      </c>
      <c r="X55" s="1009"/>
      <c r="Z55" s="1038"/>
      <c r="AA55" s="246" t="str">
        <f>IF( SUM( AC55:AR55 ) = 0, 0, $AC$7 )</f>
        <v>Please complete all cells in row</v>
      </c>
      <c r="AB55" s="1038"/>
      <c r="AC55" s="247">
        <f t="shared" ref="AC55:AC57" si="53" xml:space="preserve"> IF( ISNUMBER(E55), 0, 1 )</f>
        <v>1</v>
      </c>
      <c r="AD55" s="247">
        <f t="shared" ref="AD55:AD57" si="54" xml:space="preserve"> IF( ISNUMBER(F55), 0, 1 )</f>
        <v>1</v>
      </c>
      <c r="AE55" s="196"/>
      <c r="AF55" s="196"/>
      <c r="AG55" s="196"/>
      <c r="AH55" s="196"/>
      <c r="AI55" s="196"/>
      <c r="AJ55" s="196"/>
      <c r="AK55" s="196"/>
      <c r="AL55" s="196"/>
      <c r="AM55" s="196"/>
      <c r="AN55" s="196"/>
      <c r="AO55" s="196"/>
      <c r="AP55" s="196"/>
      <c r="AQ55" s="196"/>
      <c r="AR55" s="196"/>
      <c r="AS55" s="1038"/>
      <c r="AU55" s="716" t="s">
        <v>10011</v>
      </c>
      <c r="AV55" s="280" t="s">
        <v>2375</v>
      </c>
      <c r="AW55" s="280">
        <v>3</v>
      </c>
      <c r="AX55" s="1056" t="s">
        <v>10013</v>
      </c>
      <c r="AY55" s="1056" t="s">
        <v>10014</v>
      </c>
      <c r="AZ55" s="1057" t="s">
        <v>10015</v>
      </c>
    </row>
    <row r="56" spans="1:65" ht="15.75" customHeight="1">
      <c r="B56" s="417" t="s">
        <v>10016</v>
      </c>
      <c r="C56" s="286" t="s">
        <v>2375</v>
      </c>
      <c r="D56" s="286">
        <v>3</v>
      </c>
      <c r="E56" s="704"/>
      <c r="F56" s="704"/>
      <c r="G56" s="703">
        <f t="shared" si="52"/>
        <v>0</v>
      </c>
      <c r="P56" s="81"/>
      <c r="Q56" s="81"/>
      <c r="R56" s="81"/>
      <c r="S56" s="81"/>
      <c r="T56" s="81"/>
      <c r="V56" s="252" t="s">
        <v>10017</v>
      </c>
      <c r="X56" s="1027"/>
      <c r="Z56" s="1038"/>
      <c r="AA56" s="246" t="str">
        <f>IF( SUM( AC56:AR56 ) = 0, 0, $AC$7 )</f>
        <v>Please complete all cells in row</v>
      </c>
      <c r="AB56" s="1038"/>
      <c r="AC56" s="247">
        <f t="shared" si="53"/>
        <v>1</v>
      </c>
      <c r="AD56" s="247">
        <f t="shared" si="54"/>
        <v>1</v>
      </c>
      <c r="AE56" s="196"/>
      <c r="AF56" s="196"/>
      <c r="AG56" s="196"/>
      <c r="AH56" s="196"/>
      <c r="AI56" s="196"/>
      <c r="AJ56" s="196"/>
      <c r="AK56" s="196"/>
      <c r="AL56" s="196"/>
      <c r="AM56" s="196"/>
      <c r="AN56" s="196"/>
      <c r="AO56" s="196"/>
      <c r="AP56" s="196"/>
      <c r="AQ56" s="196"/>
      <c r="AR56" s="196"/>
      <c r="AS56" s="1038"/>
      <c r="AU56" s="698" t="s">
        <v>10018</v>
      </c>
      <c r="AV56" s="286" t="s">
        <v>2375</v>
      </c>
      <c r="AW56" s="286">
        <v>3</v>
      </c>
      <c r="AX56" s="1058" t="s">
        <v>10019</v>
      </c>
      <c r="AY56" s="1058" t="s">
        <v>10020</v>
      </c>
      <c r="AZ56" s="1059" t="s">
        <v>10021</v>
      </c>
    </row>
    <row r="57" spans="1:65" ht="15.75" customHeight="1" thickBot="1">
      <c r="A57" s="2575" t="s">
        <v>773</v>
      </c>
      <c r="B57" s="420" t="s">
        <v>10022</v>
      </c>
      <c r="C57" s="292" t="s">
        <v>2375</v>
      </c>
      <c r="D57" s="292">
        <v>3</v>
      </c>
      <c r="E57" s="1745"/>
      <c r="F57" s="1745"/>
      <c r="G57" s="711">
        <f>IFERROR(E57 + F57,0)</f>
        <v>0</v>
      </c>
      <c r="P57" s="81"/>
      <c r="Q57" s="81"/>
      <c r="R57" s="81"/>
      <c r="S57" s="81"/>
      <c r="T57" s="81"/>
      <c r="V57" s="315" t="s">
        <v>10023</v>
      </c>
      <c r="X57" s="1014"/>
      <c r="Z57" s="1038"/>
      <c r="AA57" s="246" t="str">
        <f>IF( SUM( AC57:AR57 ) = 0, 0, $AC$7 )</f>
        <v>Please complete all cells in row</v>
      </c>
      <c r="AB57" s="1038"/>
      <c r="AC57" s="247">
        <f t="shared" si="53"/>
        <v>1</v>
      </c>
      <c r="AD57" s="247">
        <f t="shared" si="54"/>
        <v>1</v>
      </c>
      <c r="AE57" s="196"/>
      <c r="AF57" s="196"/>
      <c r="AG57" s="196"/>
      <c r="AH57" s="196"/>
      <c r="AI57" s="196"/>
      <c r="AJ57" s="196"/>
      <c r="AK57" s="196"/>
      <c r="AL57" s="196"/>
      <c r="AM57" s="196"/>
      <c r="AN57" s="196"/>
      <c r="AO57" s="196"/>
      <c r="AP57" s="196"/>
      <c r="AQ57" s="196"/>
      <c r="AR57" s="196"/>
      <c r="AS57" s="1038"/>
      <c r="AU57" s="410" t="s">
        <v>10024</v>
      </c>
      <c r="AV57" s="292" t="s">
        <v>2375</v>
      </c>
      <c r="AW57" s="292">
        <v>3</v>
      </c>
      <c r="AX57" s="1060" t="s">
        <v>10025</v>
      </c>
      <c r="AY57" s="1060" t="s">
        <v>10026</v>
      </c>
      <c r="AZ57" s="1061" t="s">
        <v>10027</v>
      </c>
    </row>
    <row r="58" spans="1:65" ht="15.75" thickTop="1">
      <c r="P58" s="81"/>
      <c r="Q58" s="81"/>
      <c r="R58" s="81"/>
      <c r="S58" s="81"/>
      <c r="T58" s="81"/>
      <c r="U58" s="81"/>
      <c r="V58" s="81"/>
      <c r="Y58" s="2575" t="s">
        <v>815</v>
      </c>
      <c r="AA58" s="246"/>
      <c r="AC58" s="196"/>
      <c r="AD58" s="196"/>
      <c r="AE58" s="196"/>
      <c r="AF58" s="196"/>
      <c r="AG58" s="196"/>
      <c r="AH58" s="196"/>
      <c r="AI58" s="196"/>
      <c r="AJ58" s="196"/>
      <c r="AK58" s="196"/>
      <c r="AL58" s="196"/>
      <c r="AM58" s="196"/>
      <c r="AN58" s="196"/>
      <c r="AO58" s="196"/>
      <c r="AP58" s="196"/>
      <c r="AQ58" s="196"/>
      <c r="AR58" s="196"/>
      <c r="BM58" s="2860" t="s">
        <v>816</v>
      </c>
    </row>
    <row r="59" spans="1:65">
      <c r="P59" s="81"/>
      <c r="Q59" s="81"/>
      <c r="R59" s="81"/>
      <c r="S59" s="81"/>
      <c r="T59" s="81"/>
      <c r="U59" s="81"/>
      <c r="V59" s="81"/>
      <c r="AA59" s="246"/>
      <c r="AC59" s="196"/>
      <c r="AD59" s="196"/>
      <c r="AE59" s="196"/>
      <c r="AF59" s="196"/>
      <c r="AG59" s="196"/>
      <c r="AH59" s="196"/>
      <c r="AI59" s="196"/>
      <c r="AJ59" s="196"/>
      <c r="AK59" s="196"/>
      <c r="AL59" s="196"/>
      <c r="AM59" s="196"/>
      <c r="AN59" s="196"/>
      <c r="AO59" s="196"/>
      <c r="AP59" s="196"/>
      <c r="AQ59" s="196"/>
      <c r="AR59" s="196"/>
    </row>
    <row r="60" spans="1:65">
      <c r="AA60" s="246"/>
      <c r="AC60" s="196"/>
      <c r="AD60" s="196"/>
      <c r="AE60" s="196"/>
      <c r="AF60" s="196"/>
      <c r="AG60" s="196"/>
      <c r="AH60" s="196"/>
      <c r="AI60" s="196"/>
      <c r="AJ60" s="196"/>
      <c r="AK60" s="196"/>
      <c r="AL60" s="196"/>
      <c r="AM60" s="196"/>
      <c r="AN60" s="196"/>
      <c r="AO60" s="196"/>
      <c r="AP60" s="196"/>
      <c r="AQ60" s="196"/>
      <c r="AR60" s="196"/>
    </row>
    <row r="61" spans="1:65">
      <c r="AA61" s="246"/>
      <c r="AC61" s="196"/>
      <c r="AD61" s="196"/>
      <c r="AE61" s="196"/>
      <c r="AF61" s="196"/>
      <c r="AG61" s="196"/>
      <c r="AH61" s="196"/>
      <c r="AI61" s="196"/>
      <c r="AJ61" s="196"/>
      <c r="AK61" s="196"/>
      <c r="AL61" s="196"/>
      <c r="AM61" s="196"/>
      <c r="AN61" s="196"/>
      <c r="AO61" s="196"/>
      <c r="AP61" s="196"/>
      <c r="AQ61" s="196"/>
      <c r="AR61" s="196"/>
    </row>
    <row r="62" spans="1:65">
      <c r="AA62" s="246"/>
      <c r="AC62" s="196"/>
      <c r="AD62" s="196"/>
      <c r="AE62" s="196"/>
      <c r="AF62" s="196"/>
      <c r="AG62" s="196"/>
      <c r="AH62" s="196"/>
      <c r="AI62" s="196"/>
      <c r="AJ62" s="196"/>
      <c r="AK62" s="196"/>
      <c r="AL62" s="196"/>
      <c r="AM62" s="196"/>
      <c r="AN62" s="196"/>
      <c r="AO62" s="196"/>
      <c r="AP62" s="196"/>
      <c r="AQ62" s="196"/>
      <c r="AR62" s="196"/>
    </row>
    <row r="63" spans="1:65">
      <c r="AA63" s="246"/>
      <c r="AC63" s="196"/>
      <c r="AD63" s="196"/>
      <c r="AE63" s="196"/>
      <c r="AF63" s="196"/>
      <c r="AG63" s="196"/>
      <c r="AH63" s="196"/>
      <c r="AI63" s="196"/>
      <c r="AJ63" s="196"/>
      <c r="AK63" s="196"/>
      <c r="AL63" s="196"/>
      <c r="AM63" s="196"/>
      <c r="AN63" s="196"/>
      <c r="AO63" s="196"/>
      <c r="AP63" s="196"/>
      <c r="AQ63" s="196"/>
      <c r="AR63" s="196"/>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147" priority="18" operator="equal">
      <formula>0</formula>
    </cfRule>
  </conditionalFormatting>
  <conditionalFormatting sqref="AA4:AA63">
    <cfRule type="cellIs" dxfId="146"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showGridLines="0" topLeftCell="B1" zoomScaleNormal="100" zoomScaleSheetLayoutView="100" workbookViewId="0">
      <selection activeCell="AL14" sqref="AL14"/>
    </sheetView>
  </sheetViews>
  <sheetFormatPr defaultColWidth="8.625" defaultRowHeight="15"/>
  <cols>
    <col min="1" max="1" width="11.125" style="81" hidden="1" customWidth="1"/>
    <col min="2" max="2" width="44.25" style="372" bestFit="1" customWidth="1"/>
    <col min="3" max="3" width="7" style="81" customWidth="1"/>
    <col min="4" max="4" width="5.125" style="81" customWidth="1"/>
    <col min="5" max="7" width="12.5" style="81" customWidth="1"/>
    <col min="8" max="8" width="1.625" style="81" customWidth="1"/>
    <col min="9" max="9" width="12.5" style="412" customWidth="1"/>
    <col min="10" max="10" width="1.625" style="81" customWidth="1"/>
    <col min="11" max="11" width="45.125" style="81" customWidth="1"/>
    <col min="12" max="12" width="1.625" style="81" hidden="1" customWidth="1"/>
    <col min="13" max="13" width="1.625" style="81" customWidth="1"/>
    <col min="14" max="14" width="25" style="81" customWidth="1"/>
    <col min="15" max="15" width="1.625" style="81" customWidth="1"/>
    <col min="16" max="16" width="8.625" style="81" hidden="1" customWidth="1"/>
    <col min="17" max="17" width="10.625" style="81" hidden="1" customWidth="1"/>
    <col min="18" max="18" width="1.625" style="81" hidden="1" customWidth="1"/>
    <col min="19" max="19" width="1.625" style="81" customWidth="1"/>
    <col min="20" max="20" width="44.375" style="81" bestFit="1" customWidth="1"/>
    <col min="21" max="23" width="16.125" style="81" customWidth="1"/>
    <col min="24" max="24" width="1.625" style="81" customWidth="1"/>
    <col min="25" max="16384" width="8.625" style="81"/>
  </cols>
  <sheetData>
    <row r="1" spans="1:23" ht="29.25" customHeight="1">
      <c r="B1" s="3366" t="s">
        <v>10028</v>
      </c>
      <c r="C1" s="3366"/>
      <c r="D1" s="3366"/>
      <c r="E1" s="3366"/>
      <c r="F1" s="3366"/>
      <c r="G1" s="648"/>
      <c r="H1" s="648"/>
      <c r="I1" s="648"/>
      <c r="M1" s="882"/>
      <c r="O1" s="882"/>
      <c r="R1" s="882"/>
      <c r="T1" s="3366" t="s">
        <v>656</v>
      </c>
      <c r="U1" s="3366"/>
      <c r="V1" s="3366"/>
      <c r="W1" s="648"/>
    </row>
    <row r="2" spans="1:23" ht="29.25" customHeight="1">
      <c r="B2" s="3366" t="str">
        <f>SelectCompany!B4</f>
        <v>South West Water (whole area)</v>
      </c>
      <c r="C2" s="3366"/>
      <c r="D2" s="3366"/>
      <c r="E2" s="3366"/>
      <c r="F2" s="3366"/>
      <c r="G2" s="470"/>
      <c r="H2" s="470"/>
      <c r="I2" s="470"/>
      <c r="M2" s="882"/>
      <c r="O2" s="882"/>
      <c r="R2" s="882"/>
      <c r="T2" s="3366"/>
      <c r="U2" s="3366"/>
      <c r="V2" s="3366"/>
      <c r="W2" s="470"/>
    </row>
    <row r="3" spans="1:23" ht="45" customHeight="1">
      <c r="B3" s="3386" t="s">
        <v>10029</v>
      </c>
      <c r="C3" s="3386"/>
      <c r="D3" s="3386"/>
      <c r="E3" s="3386"/>
      <c r="F3" s="3386"/>
      <c r="G3" s="3386"/>
      <c r="H3" s="3386"/>
      <c r="I3" s="3386"/>
      <c r="J3" s="3386"/>
      <c r="K3" s="3386"/>
      <c r="M3" s="882"/>
      <c r="N3" s="582" t="s">
        <v>658</v>
      </c>
      <c r="O3" s="882"/>
      <c r="R3" s="882"/>
      <c r="T3" s="3386" t="s">
        <v>10029</v>
      </c>
      <c r="U3" s="3386"/>
      <c r="V3" s="3386"/>
      <c r="W3" s="3386"/>
    </row>
    <row r="4" spans="1:23" ht="14.25" customHeight="1" thickBot="1">
      <c r="B4" s="219"/>
      <c r="C4" s="196"/>
      <c r="D4" s="196"/>
      <c r="E4" s="196"/>
      <c r="F4" s="196"/>
      <c r="G4" s="196"/>
      <c r="H4" s="196"/>
      <c r="I4" s="655"/>
      <c r="M4" s="882"/>
      <c r="O4" s="882"/>
      <c r="R4" s="882"/>
      <c r="T4" s="196"/>
      <c r="U4" s="196"/>
      <c r="V4" s="196"/>
      <c r="W4" s="196"/>
    </row>
    <row r="5" spans="1:23" ht="46.5" thickTop="1" thickBot="1">
      <c r="A5" s="2423" t="s">
        <v>669</v>
      </c>
      <c r="B5" s="402" t="s">
        <v>660</v>
      </c>
      <c r="C5" s="403" t="s">
        <v>661</v>
      </c>
      <c r="D5" s="403" t="s">
        <v>662</v>
      </c>
      <c r="E5" s="403" t="s">
        <v>2733</v>
      </c>
      <c r="F5" s="403" t="s">
        <v>2734</v>
      </c>
      <c r="G5" s="404" t="s">
        <v>891</v>
      </c>
      <c r="H5" s="171"/>
      <c r="I5" s="406" t="s">
        <v>666</v>
      </c>
      <c r="K5" s="406" t="s">
        <v>667</v>
      </c>
      <c r="M5" s="882"/>
      <c r="N5" s="780"/>
      <c r="O5" s="882"/>
      <c r="R5" s="882"/>
      <c r="T5" s="402" t="s">
        <v>660</v>
      </c>
      <c r="U5" s="403" t="s">
        <v>2733</v>
      </c>
      <c r="V5" s="403" t="s">
        <v>2734</v>
      </c>
      <c r="W5" s="404" t="s">
        <v>891</v>
      </c>
    </row>
    <row r="6" spans="1:23" ht="15.75" customHeight="1" thickTop="1" thickBot="1">
      <c r="A6" s="2575" t="s">
        <v>673</v>
      </c>
      <c r="C6" s="437"/>
      <c r="D6" s="437"/>
      <c r="E6" s="437"/>
      <c r="F6" s="437"/>
      <c r="G6" s="437"/>
      <c r="H6" s="171"/>
      <c r="I6" s="803"/>
      <c r="M6" s="882"/>
      <c r="O6" s="882"/>
      <c r="P6" s="3232" t="s">
        <v>659</v>
      </c>
      <c r="Q6" s="3232"/>
      <c r="R6" s="882"/>
      <c r="T6" s="437"/>
      <c r="U6" s="2859" t="s">
        <v>820</v>
      </c>
      <c r="V6" s="437"/>
      <c r="W6" s="437"/>
    </row>
    <row r="7" spans="1:23" ht="15.75" customHeight="1" thickTop="1" thickBot="1">
      <c r="B7" s="352" t="s">
        <v>10030</v>
      </c>
      <c r="C7" s="353"/>
      <c r="D7" s="353"/>
      <c r="E7" s="437"/>
      <c r="F7" s="437"/>
      <c r="G7" s="308"/>
      <c r="H7" s="171"/>
      <c r="I7" s="655"/>
      <c r="M7" s="882"/>
      <c r="O7" s="882"/>
      <c r="P7" s="231" t="s">
        <v>668</v>
      </c>
      <c r="Q7" s="225"/>
      <c r="R7" s="882"/>
      <c r="T7" s="352" t="s">
        <v>10030</v>
      </c>
      <c r="U7" s="437"/>
      <c r="V7" s="437"/>
      <c r="W7" s="308"/>
    </row>
    <row r="8" spans="1:23" ht="15.75" customHeight="1" thickTop="1">
      <c r="A8" s="2442" t="s">
        <v>675</v>
      </c>
      <c r="B8" s="408" t="s">
        <v>10031</v>
      </c>
      <c r="C8" s="239" t="s">
        <v>1319</v>
      </c>
      <c r="D8" s="239">
        <v>0</v>
      </c>
      <c r="E8" s="1032"/>
      <c r="F8" s="1032"/>
      <c r="G8" s="1191">
        <f>IFERROR(E8 + F8, 0)</f>
        <v>0</v>
      </c>
      <c r="H8" s="171"/>
      <c r="I8" s="243" t="s">
        <v>10032</v>
      </c>
      <c r="K8" s="1009"/>
      <c r="M8" s="882"/>
      <c r="N8" s="246" t="str">
        <f>IF( SUM( P8:Q8 ) = 0, 0, $P$7 )</f>
        <v>Please complete all cells in row</v>
      </c>
      <c r="O8" s="882"/>
      <c r="P8" s="247">
        <f xml:space="preserve"> IF( ISNUMBER(E8), 0, 1 )</f>
        <v>1</v>
      </c>
      <c r="Q8" s="247">
        <f t="shared" ref="Q8:Q9" si="0" xml:space="preserve"> IF( ISNUMBER(F8), 0, 1 )</f>
        <v>1</v>
      </c>
      <c r="R8" s="882"/>
      <c r="T8" s="408" t="s">
        <v>10031</v>
      </c>
      <c r="U8" s="796" t="s">
        <v>10033</v>
      </c>
      <c r="V8" s="796" t="s">
        <v>10034</v>
      </c>
      <c r="W8" s="1008" t="s">
        <v>10035</v>
      </c>
    </row>
    <row r="9" spans="1:23" ht="15.75" customHeight="1">
      <c r="B9" s="417" t="s">
        <v>10036</v>
      </c>
      <c r="C9" s="248" t="s">
        <v>1319</v>
      </c>
      <c r="D9" s="248">
        <v>0</v>
      </c>
      <c r="E9" s="1173"/>
      <c r="F9" s="1173"/>
      <c r="G9" s="1182">
        <f>IFERROR(E9 + F9, 0)</f>
        <v>0</v>
      </c>
      <c r="H9" s="171"/>
      <c r="I9" s="252" t="s">
        <v>10037</v>
      </c>
      <c r="K9" s="1011"/>
      <c r="M9" s="882"/>
      <c r="N9" s="246" t="str">
        <f>IF( SUM( P9:Q9 ) = 0, 0, $P$7 )</f>
        <v>Please complete all cells in row</v>
      </c>
      <c r="O9" s="882"/>
      <c r="P9" s="247">
        <f t="shared" ref="P9" si="1" xml:space="preserve"> IF( ISNUMBER(E9), 0, 1 )</f>
        <v>1</v>
      </c>
      <c r="Q9" s="247">
        <f t="shared" si="0"/>
        <v>1</v>
      </c>
      <c r="R9" s="882"/>
      <c r="T9" s="417" t="s">
        <v>10036</v>
      </c>
      <c r="U9" s="797" t="s">
        <v>10038</v>
      </c>
      <c r="V9" s="797" t="s">
        <v>10039</v>
      </c>
      <c r="W9" s="1010" t="s">
        <v>10040</v>
      </c>
    </row>
    <row r="10" spans="1:23" ht="15.75" customHeight="1" thickBot="1">
      <c r="B10" s="420" t="s">
        <v>10041</v>
      </c>
      <c r="C10" s="314" t="s">
        <v>1319</v>
      </c>
      <c r="D10" s="314">
        <v>0</v>
      </c>
      <c r="E10" s="1174">
        <f>IFERROR(E8 + E9, 0)</f>
        <v>0</v>
      </c>
      <c r="F10" s="1174">
        <f>IFERROR(F8 + F9, 0)</f>
        <v>0</v>
      </c>
      <c r="G10" s="1199">
        <f>IFERROR(E10 + F10, 0)</f>
        <v>0</v>
      </c>
      <c r="H10" s="171"/>
      <c r="I10" s="315" t="s">
        <v>10042</v>
      </c>
      <c r="K10" s="1014"/>
      <c r="M10" s="882"/>
      <c r="N10" s="232"/>
      <c r="O10" s="882"/>
      <c r="P10" s="232"/>
      <c r="Q10" s="232"/>
      <c r="R10" s="882"/>
      <c r="T10" s="420" t="s">
        <v>10041</v>
      </c>
      <c r="U10" s="1012" t="s">
        <v>10043</v>
      </c>
      <c r="V10" s="1012" t="s">
        <v>10044</v>
      </c>
      <c r="W10" s="1013" t="s">
        <v>10045</v>
      </c>
    </row>
    <row r="11" spans="1:23" ht="15.75" customHeight="1" thickTop="1" thickBot="1">
      <c r="B11" s="1015"/>
      <c r="C11" s="1016"/>
      <c r="D11" s="1016"/>
      <c r="E11" s="1453"/>
      <c r="F11" s="1453"/>
      <c r="G11" s="1453"/>
      <c r="H11" s="214"/>
      <c r="I11" s="655"/>
      <c r="M11" s="882"/>
      <c r="N11" s="232"/>
      <c r="O11" s="882"/>
      <c r="P11" s="232"/>
      <c r="Q11" s="232"/>
      <c r="R11" s="882"/>
      <c r="T11" s="1015"/>
      <c r="U11" s="1017"/>
      <c r="V11" s="1017"/>
      <c r="W11" s="1017"/>
    </row>
    <row r="12" spans="1:23" s="393" customFormat="1" ht="15.75" customHeight="1" thickTop="1" thickBot="1">
      <c r="A12" s="2442" t="s">
        <v>773</v>
      </c>
      <c r="B12" s="426" t="s">
        <v>10046</v>
      </c>
      <c r="C12" s="330" t="s">
        <v>1319</v>
      </c>
      <c r="D12" s="330">
        <v>0</v>
      </c>
      <c r="E12" s="1421"/>
      <c r="F12" s="1454"/>
      <c r="G12" s="1455"/>
      <c r="H12" s="1020"/>
      <c r="I12" s="641" t="s">
        <v>10047</v>
      </c>
      <c r="K12" s="397"/>
      <c r="M12" s="1021"/>
      <c r="N12" s="246" t="str">
        <f>IF( SUM( P12:Q12 ) = 0, 0, $P$7 )</f>
        <v>Please complete all cells in row</v>
      </c>
      <c r="O12" s="1021"/>
      <c r="P12" s="247">
        <f xml:space="preserve"> IF( ISNUMBER(E12), 0, 1 )</f>
        <v>1</v>
      </c>
      <c r="Q12" s="232"/>
      <c r="R12" s="1021"/>
      <c r="T12" s="426" t="s">
        <v>10046</v>
      </c>
      <c r="U12" s="867" t="s">
        <v>10048</v>
      </c>
      <c r="V12" s="1018"/>
      <c r="W12" s="1019"/>
    </row>
    <row r="13" spans="1:23" s="393" customFormat="1" ht="15.75" customHeight="1" thickTop="1" thickBot="1">
      <c r="B13" s="1022"/>
      <c r="C13" s="1023"/>
      <c r="D13" s="1023"/>
      <c r="E13" s="1456"/>
      <c r="F13" s="1453"/>
      <c r="G13" s="1453"/>
      <c r="H13" s="81"/>
      <c r="I13" s="655"/>
      <c r="M13" s="1021"/>
      <c r="N13" s="232"/>
      <c r="O13" s="1021"/>
      <c r="P13" s="232"/>
      <c r="Q13" s="232"/>
      <c r="R13" s="1021"/>
      <c r="T13" s="1022"/>
      <c r="U13" s="81"/>
      <c r="V13" s="1017"/>
      <c r="W13" s="1017"/>
    </row>
    <row r="14" spans="1:23" s="1024" customFormat="1" ht="15.75" customHeight="1" thickTop="1" thickBot="1">
      <c r="B14" s="352" t="s">
        <v>10049</v>
      </c>
      <c r="C14" s="353"/>
      <c r="D14" s="353"/>
      <c r="E14" s="1457"/>
      <c r="F14" s="1457"/>
      <c r="G14" s="1458"/>
      <c r="H14" s="81"/>
      <c r="I14" s="655"/>
      <c r="M14" s="1025"/>
      <c r="N14" s="232"/>
      <c r="O14" s="1025"/>
      <c r="P14" s="232"/>
      <c r="Q14" s="232"/>
      <c r="R14" s="1025"/>
      <c r="T14" s="352" t="s">
        <v>10049</v>
      </c>
      <c r="U14" s="437"/>
      <c r="V14" s="437"/>
      <c r="W14" s="308"/>
    </row>
    <row r="15" spans="1:23" s="1024" customFormat="1" ht="15.75" customHeight="1" thickTop="1">
      <c r="A15" s="2442" t="s">
        <v>675</v>
      </c>
      <c r="B15" s="408" t="s">
        <v>10050</v>
      </c>
      <c r="C15" s="239" t="s">
        <v>1319</v>
      </c>
      <c r="D15" s="239">
        <v>0</v>
      </c>
      <c r="E15" s="1032"/>
      <c r="F15" s="1032"/>
      <c r="G15" s="1191">
        <f t="shared" ref="G15:G21" si="2">IFERROR(E15 + F15, 0)</f>
        <v>0</v>
      </c>
      <c r="H15" s="81"/>
      <c r="I15" s="243" t="s">
        <v>10051</v>
      </c>
      <c r="K15" s="1026"/>
      <c r="M15" s="1025"/>
      <c r="N15" s="246" t="str">
        <f t="shared" ref="N15:N16" si="3">IF( SUM( P15:Q15 ) = 0, 0, $P$7 )</f>
        <v>Please complete all cells in row</v>
      </c>
      <c r="O15" s="1025"/>
      <c r="P15" s="247">
        <f t="shared" ref="P15:P16" si="4" xml:space="preserve"> IF( ISNUMBER(E15), 0, 1 )</f>
        <v>1</v>
      </c>
      <c r="Q15" s="247">
        <f t="shared" ref="Q15:Q16" si="5" xml:space="preserve"> IF( ISNUMBER(F15), 0, 1 )</f>
        <v>1</v>
      </c>
      <c r="R15" s="1025"/>
      <c r="T15" s="408" t="s">
        <v>10050</v>
      </c>
      <c r="U15" s="796" t="s">
        <v>10052</v>
      </c>
      <c r="V15" s="796" t="s">
        <v>10053</v>
      </c>
      <c r="W15" s="1008" t="s">
        <v>10054</v>
      </c>
    </row>
    <row r="16" spans="1:23" ht="15.75" customHeight="1">
      <c r="B16" s="417" t="s">
        <v>10055</v>
      </c>
      <c r="C16" s="248" t="s">
        <v>1319</v>
      </c>
      <c r="D16" s="248">
        <v>0</v>
      </c>
      <c r="E16" s="1173"/>
      <c r="F16" s="1173"/>
      <c r="G16" s="1182">
        <f t="shared" si="2"/>
        <v>0</v>
      </c>
      <c r="I16" s="252" t="s">
        <v>10056</v>
      </c>
      <c r="K16" s="1027"/>
      <c r="M16" s="882"/>
      <c r="N16" s="246" t="str">
        <f t="shared" si="3"/>
        <v>Please complete all cells in row</v>
      </c>
      <c r="O16" s="882"/>
      <c r="P16" s="247">
        <f t="shared" si="4"/>
        <v>1</v>
      </c>
      <c r="Q16" s="247">
        <f t="shared" si="5"/>
        <v>1</v>
      </c>
      <c r="R16" s="882"/>
      <c r="T16" s="417" t="s">
        <v>10055</v>
      </c>
      <c r="U16" s="797" t="s">
        <v>10057</v>
      </c>
      <c r="V16" s="797" t="s">
        <v>10058</v>
      </c>
      <c r="W16" s="1010" t="s">
        <v>10059</v>
      </c>
    </row>
    <row r="17" spans="1:23" ht="15.75" customHeight="1">
      <c r="B17" s="417" t="s">
        <v>10060</v>
      </c>
      <c r="C17" s="248" t="s">
        <v>1319</v>
      </c>
      <c r="D17" s="248">
        <v>0</v>
      </c>
      <c r="E17" s="1168">
        <f>IFERROR(E15 + E16, 0)</f>
        <v>0</v>
      </c>
      <c r="F17" s="1168">
        <f>IFERROR(F15 + F16, 0)</f>
        <v>0</v>
      </c>
      <c r="G17" s="1182">
        <f t="shared" si="2"/>
        <v>0</v>
      </c>
      <c r="I17" s="252" t="s">
        <v>10061</v>
      </c>
      <c r="K17" s="1027"/>
      <c r="M17" s="882"/>
      <c r="N17" s="232"/>
      <c r="O17" s="882"/>
      <c r="P17" s="232"/>
      <c r="Q17" s="232"/>
      <c r="R17" s="882"/>
      <c r="T17" s="417" t="s">
        <v>10060</v>
      </c>
      <c r="U17" s="1028" t="s">
        <v>10062</v>
      </c>
      <c r="V17" s="1028" t="s">
        <v>10063</v>
      </c>
      <c r="W17" s="1010" t="s">
        <v>10064</v>
      </c>
    </row>
    <row r="18" spans="1:23" ht="15.75" customHeight="1">
      <c r="B18" s="417" t="s">
        <v>10065</v>
      </c>
      <c r="C18" s="248" t="s">
        <v>1319</v>
      </c>
      <c r="D18" s="248">
        <v>0</v>
      </c>
      <c r="E18" s="1173"/>
      <c r="F18" s="1173"/>
      <c r="G18" s="1182">
        <f t="shared" si="2"/>
        <v>0</v>
      </c>
      <c r="I18" s="252" t="s">
        <v>10066</v>
      </c>
      <c r="K18" s="1027"/>
      <c r="M18" s="882"/>
      <c r="N18" s="246" t="str">
        <f t="shared" ref="N18:N19" si="6">IF( SUM( P18:Q18 ) = 0, 0, $P$7 )</f>
        <v>Please complete all cells in row</v>
      </c>
      <c r="O18" s="882"/>
      <c r="P18" s="247">
        <f t="shared" ref="P18:P19" si="7" xml:space="preserve"> IF( ISNUMBER(E18), 0, 1 )</f>
        <v>1</v>
      </c>
      <c r="Q18" s="247">
        <f t="shared" ref="Q18:Q19" si="8" xml:space="preserve"> IF( ISNUMBER(F18), 0, 1 )</f>
        <v>1</v>
      </c>
      <c r="R18" s="882"/>
      <c r="T18" s="417" t="s">
        <v>10065</v>
      </c>
      <c r="U18" s="797" t="s">
        <v>10067</v>
      </c>
      <c r="V18" s="797" t="s">
        <v>10068</v>
      </c>
      <c r="W18" s="1010" t="s">
        <v>10069</v>
      </c>
    </row>
    <row r="19" spans="1:23" ht="15.75" customHeight="1">
      <c r="B19" s="417" t="s">
        <v>10070</v>
      </c>
      <c r="C19" s="248" t="s">
        <v>1319</v>
      </c>
      <c r="D19" s="248">
        <v>0</v>
      </c>
      <c r="E19" s="1173"/>
      <c r="F19" s="1173"/>
      <c r="G19" s="1182">
        <f t="shared" si="2"/>
        <v>0</v>
      </c>
      <c r="I19" s="252" t="s">
        <v>10071</v>
      </c>
      <c r="K19" s="1027"/>
      <c r="M19" s="882"/>
      <c r="N19" s="246" t="str">
        <f t="shared" si="6"/>
        <v>Please complete all cells in row</v>
      </c>
      <c r="O19" s="882"/>
      <c r="P19" s="247">
        <f t="shared" si="7"/>
        <v>1</v>
      </c>
      <c r="Q19" s="247">
        <f t="shared" si="8"/>
        <v>1</v>
      </c>
      <c r="R19" s="882"/>
      <c r="T19" s="417" t="s">
        <v>10070</v>
      </c>
      <c r="U19" s="797" t="s">
        <v>10072</v>
      </c>
      <c r="V19" s="797" t="s">
        <v>10073</v>
      </c>
      <c r="W19" s="1010" t="s">
        <v>10074</v>
      </c>
    </row>
    <row r="20" spans="1:23" ht="15.75" customHeight="1">
      <c r="B20" s="417" t="s">
        <v>10075</v>
      </c>
      <c r="C20" s="248" t="s">
        <v>1319</v>
      </c>
      <c r="D20" s="248">
        <v>0</v>
      </c>
      <c r="E20" s="1168">
        <f>IFERROR(E18 + E19, 0)</f>
        <v>0</v>
      </c>
      <c r="F20" s="1168">
        <f>IFERROR(F18 + F19, 0)</f>
        <v>0</v>
      </c>
      <c r="G20" s="1182">
        <f t="shared" si="2"/>
        <v>0</v>
      </c>
      <c r="I20" s="252" t="s">
        <v>10076</v>
      </c>
      <c r="K20" s="1027"/>
      <c r="M20" s="882"/>
      <c r="N20" s="232"/>
      <c r="O20" s="882"/>
      <c r="P20" s="232"/>
      <c r="Q20" s="232"/>
      <c r="R20" s="882"/>
      <c r="T20" s="417" t="s">
        <v>10075</v>
      </c>
      <c r="U20" s="1028" t="s">
        <v>10077</v>
      </c>
      <c r="V20" s="1028" t="s">
        <v>10078</v>
      </c>
      <c r="W20" s="1010" t="s">
        <v>10079</v>
      </c>
    </row>
    <row r="21" spans="1:23" ht="15.75" customHeight="1" thickBot="1">
      <c r="B21" s="420" t="s">
        <v>10080</v>
      </c>
      <c r="C21" s="314" t="s">
        <v>1319</v>
      </c>
      <c r="D21" s="314">
        <v>0</v>
      </c>
      <c r="E21" s="1174">
        <f>IFERROR(E17 + E20, 0)</f>
        <v>0</v>
      </c>
      <c r="F21" s="1174">
        <f>IFERROR(F17 + F20, 0)</f>
        <v>0</v>
      </c>
      <c r="G21" s="1199">
        <f t="shared" si="2"/>
        <v>0</v>
      </c>
      <c r="I21" s="315" t="s">
        <v>10081</v>
      </c>
      <c r="K21" s="1014"/>
      <c r="M21" s="882"/>
      <c r="N21" s="232"/>
      <c r="O21" s="882"/>
      <c r="P21" s="232"/>
      <c r="Q21" s="232"/>
      <c r="R21" s="882"/>
      <c r="T21" s="420" t="s">
        <v>10080</v>
      </c>
      <c r="U21" s="1012" t="s">
        <v>10082</v>
      </c>
      <c r="V21" s="1012" t="s">
        <v>10083</v>
      </c>
      <c r="W21" s="1013" t="s">
        <v>10084</v>
      </c>
    </row>
    <row r="22" spans="1:23" ht="15.75" customHeight="1" thickTop="1" thickBot="1">
      <c r="B22" s="1015"/>
      <c r="C22" s="1016"/>
      <c r="D22" s="1016"/>
      <c r="E22" s="1456"/>
      <c r="F22" s="1456"/>
      <c r="G22" s="1456"/>
      <c r="I22" s="655"/>
      <c r="M22" s="882"/>
      <c r="N22" s="232"/>
      <c r="O22" s="882"/>
      <c r="P22" s="232"/>
      <c r="Q22" s="232"/>
      <c r="R22" s="882"/>
      <c r="T22" s="1015"/>
    </row>
    <row r="23" spans="1:23" ht="15.75" customHeight="1" thickTop="1" thickBot="1">
      <c r="A23" s="2442" t="s">
        <v>773</v>
      </c>
      <c r="B23" s="426" t="s">
        <v>10085</v>
      </c>
      <c r="C23" s="330" t="s">
        <v>1319</v>
      </c>
      <c r="D23" s="330">
        <v>0</v>
      </c>
      <c r="E23" s="1421"/>
      <c r="F23" s="1459"/>
      <c r="G23" s="1460"/>
      <c r="H23" s="1020"/>
      <c r="I23" s="641" t="s">
        <v>10086</v>
      </c>
      <c r="K23" s="1031"/>
      <c r="M23" s="882"/>
      <c r="N23" s="246" t="str">
        <f>IF( SUM( P23:Q23 ) = 0, 0, $P$7 )</f>
        <v>Please complete all cells in row</v>
      </c>
      <c r="O23" s="882"/>
      <c r="P23" s="247">
        <f xml:space="preserve"> IF( ISNUMBER(E23), 0, 1 )</f>
        <v>1</v>
      </c>
      <c r="Q23" s="232"/>
      <c r="R23" s="882"/>
      <c r="T23" s="426" t="s">
        <v>10085</v>
      </c>
      <c r="U23" s="867" t="s">
        <v>10087</v>
      </c>
      <c r="V23" s="1029"/>
      <c r="W23" s="1030"/>
    </row>
    <row r="24" spans="1:23" ht="15.75" customHeight="1" thickTop="1" thickBot="1">
      <c r="B24" s="1022"/>
      <c r="C24" s="1023"/>
      <c r="D24" s="1023"/>
      <c r="E24" s="1453"/>
      <c r="F24" s="1453"/>
      <c r="G24" s="1453"/>
      <c r="H24" s="1020"/>
      <c r="I24" s="655"/>
      <c r="M24" s="882"/>
      <c r="N24" s="232"/>
      <c r="O24" s="882"/>
      <c r="P24" s="232"/>
      <c r="Q24" s="232"/>
      <c r="R24" s="882"/>
      <c r="T24" s="1022"/>
      <c r="U24" s="1017"/>
      <c r="V24" s="1017"/>
      <c r="W24" s="1017"/>
    </row>
    <row r="25" spans="1:23" ht="15.75" customHeight="1" thickTop="1" thickBot="1">
      <c r="B25" s="352" t="s">
        <v>10088</v>
      </c>
      <c r="C25" s="353"/>
      <c r="D25" s="353"/>
      <c r="E25" s="1457"/>
      <c r="F25" s="1456"/>
      <c r="G25" s="1456"/>
      <c r="I25" s="655"/>
      <c r="M25" s="882"/>
      <c r="N25" s="232"/>
      <c r="O25" s="882"/>
      <c r="P25" s="232"/>
      <c r="Q25" s="232"/>
      <c r="R25" s="882"/>
      <c r="T25" s="352" t="s">
        <v>10088</v>
      </c>
      <c r="U25" s="437"/>
    </row>
    <row r="26" spans="1:23" ht="15.75" customHeight="1" thickTop="1">
      <c r="A26" s="2442" t="s">
        <v>675</v>
      </c>
      <c r="B26" s="408" t="s">
        <v>10089</v>
      </c>
      <c r="C26" s="239" t="s">
        <v>1319</v>
      </c>
      <c r="D26" s="239">
        <v>0</v>
      </c>
      <c r="E26" s="1032"/>
      <c r="F26" s="1461"/>
      <c r="G26" s="1462"/>
      <c r="I26" s="243" t="s">
        <v>10090</v>
      </c>
      <c r="K26" s="1009"/>
      <c r="M26" s="882"/>
      <c r="N26" s="246" t="str">
        <f t="shared" ref="N26:N27" si="9">IF( SUM( P26:Q26 ) = 0, 0, $P$7 )</f>
        <v>Please complete all cells in row</v>
      </c>
      <c r="O26" s="882"/>
      <c r="P26" s="247">
        <f t="shared" ref="P26:P27" si="10" xml:space="preserve"> IF( ISNUMBER(E26), 0, 1 )</f>
        <v>1</v>
      </c>
      <c r="Q26" s="232"/>
      <c r="R26" s="882"/>
      <c r="T26" s="408" t="s">
        <v>10089</v>
      </c>
      <c r="U26" s="1032" t="s">
        <v>10091</v>
      </c>
      <c r="V26" s="1033"/>
      <c r="W26" s="1034"/>
    </row>
    <row r="27" spans="1:23" ht="15.75" customHeight="1" thickBot="1">
      <c r="A27" s="2442" t="s">
        <v>773</v>
      </c>
      <c r="B27" s="420" t="s">
        <v>10092</v>
      </c>
      <c r="C27" s="314" t="s">
        <v>1319</v>
      </c>
      <c r="D27" s="314">
        <v>0</v>
      </c>
      <c r="E27" s="1035"/>
      <c r="F27" s="1463"/>
      <c r="G27" s="1464"/>
      <c r="I27" s="315" t="s">
        <v>10093</v>
      </c>
      <c r="K27" s="1014"/>
      <c r="M27" s="882"/>
      <c r="N27" s="246" t="str">
        <f t="shared" si="9"/>
        <v>Please complete all cells in row</v>
      </c>
      <c r="O27" s="882"/>
      <c r="P27" s="247">
        <f t="shared" si="10"/>
        <v>1</v>
      </c>
      <c r="Q27" s="232"/>
      <c r="R27" s="882"/>
      <c r="T27" s="420" t="s">
        <v>10092</v>
      </c>
      <c r="U27" s="1035" t="s">
        <v>10094</v>
      </c>
      <c r="V27" s="1036"/>
      <c r="W27" s="1037"/>
    </row>
    <row r="28" spans="1:23" ht="15.75" thickTop="1">
      <c r="L28" s="2575" t="s">
        <v>815</v>
      </c>
      <c r="N28" s="232"/>
      <c r="P28" s="232"/>
      <c r="Q28" s="232"/>
      <c r="W28" s="2859" t="s">
        <v>816</v>
      </c>
    </row>
    <row r="29" spans="1:23">
      <c r="N29" s="232"/>
      <c r="P29" s="232"/>
      <c r="Q29" s="232"/>
    </row>
    <row r="30" spans="1:23">
      <c r="N30" s="232"/>
      <c r="P30" s="232"/>
      <c r="Q30" s="232"/>
    </row>
    <row r="31" spans="1:23">
      <c r="N31" s="232"/>
      <c r="P31" s="232"/>
      <c r="Q31" s="232"/>
    </row>
    <row r="32" spans="1:23">
      <c r="N32" s="232"/>
    </row>
    <row r="33" spans="14:14">
      <c r="N33" s="232"/>
    </row>
  </sheetData>
  <sheetProtection formatColumns="0" formatRows="0"/>
  <mergeCells count="7">
    <mergeCell ref="P6:Q6"/>
    <mergeCell ref="B1:F1"/>
    <mergeCell ref="T1:V1"/>
    <mergeCell ref="B2:F2"/>
    <mergeCell ref="T2:V2"/>
    <mergeCell ref="B3:K3"/>
    <mergeCell ref="T3:W3"/>
  </mergeCells>
  <conditionalFormatting sqref="N8:N9">
    <cfRule type="cellIs" dxfId="145" priority="6" operator="equal">
      <formula>0</formula>
    </cfRule>
  </conditionalFormatting>
  <conditionalFormatting sqref="N12">
    <cfRule type="cellIs" dxfId="144" priority="5" operator="equal">
      <formula>0</formula>
    </cfRule>
  </conditionalFormatting>
  <conditionalFormatting sqref="N15:N16">
    <cfRule type="cellIs" dxfId="143" priority="4" operator="equal">
      <formula>0</formula>
    </cfRule>
  </conditionalFormatting>
  <conditionalFormatting sqref="N18:N19">
    <cfRule type="cellIs" dxfId="142" priority="3" operator="equal">
      <formula>0</formula>
    </cfRule>
  </conditionalFormatting>
  <conditionalFormatting sqref="N23">
    <cfRule type="cellIs" dxfId="141" priority="2" operator="equal">
      <formula>0</formula>
    </cfRule>
  </conditionalFormatting>
  <conditionalFormatting sqref="N26:N27">
    <cfRule type="cellIs" dxfId="140"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B1" zoomScaleNormal="100" workbookViewId="0">
      <selection activeCell="AL14" sqref="AL14"/>
    </sheetView>
  </sheetViews>
  <sheetFormatPr defaultColWidth="9" defaultRowHeight="15"/>
  <cols>
    <col min="1" max="1" width="0.125" style="196" hidden="1" customWidth="1"/>
    <col min="2" max="2" width="36.25" style="940" bestFit="1" customWidth="1"/>
    <col min="3" max="3" width="7.125" style="196" customWidth="1"/>
    <col min="4" max="5" width="6" style="196" customWidth="1"/>
    <col min="6" max="18" width="11.625" style="196" customWidth="1"/>
    <col min="19" max="19" width="9.25" style="196" customWidth="1"/>
    <col min="20" max="20" width="1" style="196" customWidth="1"/>
    <col min="21" max="21" width="33.625" style="81" customWidth="1"/>
    <col min="22" max="22" width="2.25" style="81" hidden="1" customWidth="1"/>
    <col min="23" max="23" width="1.625" style="81" customWidth="1"/>
    <col min="24" max="24" width="25.125" style="81" customWidth="1"/>
    <col min="25" max="25" width="1.625" style="81" customWidth="1"/>
    <col min="26" max="37" width="1.625" style="81" hidden="1" customWidth="1"/>
    <col min="38" max="38" width="2.75" style="196" customWidth="1"/>
    <col min="39" max="39" width="36.25" style="196" bestFit="1" customWidth="1"/>
    <col min="40" max="40" width="9" style="196"/>
    <col min="41" max="52" width="17.625" style="196" customWidth="1"/>
    <col min="53" max="16384" width="9" style="196"/>
  </cols>
  <sheetData>
    <row r="1" spans="1:52" s="348" customFormat="1" ht="22.5" customHeight="1">
      <c r="B1" s="3366" t="s">
        <v>10095</v>
      </c>
      <c r="C1" s="3366"/>
      <c r="D1" s="3366"/>
      <c r="E1" s="3366"/>
      <c r="F1" s="3366"/>
      <c r="G1" s="3366"/>
      <c r="H1" s="3366"/>
      <c r="I1" s="3366"/>
      <c r="J1" s="3366"/>
      <c r="K1" s="3366"/>
      <c r="L1" s="3366"/>
      <c r="M1" s="3366"/>
      <c r="N1" s="3366"/>
      <c r="O1" s="3366"/>
      <c r="P1" s="3366"/>
      <c r="Q1" s="3366"/>
      <c r="R1" s="3455"/>
      <c r="S1" s="3455"/>
      <c r="U1" s="81"/>
      <c r="V1" s="81"/>
      <c r="W1" s="1038"/>
      <c r="X1" s="246"/>
      <c r="Y1" s="1038"/>
      <c r="Z1" s="81"/>
      <c r="AA1" s="81"/>
      <c r="AB1" s="81"/>
      <c r="AC1" s="81"/>
      <c r="AD1" s="81"/>
      <c r="AE1" s="81"/>
      <c r="AF1" s="81"/>
      <c r="AG1" s="81"/>
      <c r="AH1" s="81"/>
      <c r="AI1" s="81"/>
      <c r="AJ1" s="81"/>
      <c r="AK1" s="1038"/>
      <c r="AM1" s="3366" t="s">
        <v>656</v>
      </c>
      <c r="AN1" s="3366"/>
      <c r="AO1" s="3366"/>
      <c r="AP1" s="3366"/>
      <c r="AQ1" s="648"/>
    </row>
    <row r="2" spans="1:52" s="348" customFormat="1" ht="23.25">
      <c r="B2" s="3366" t="str">
        <f>SelectCompany!B4</f>
        <v>South West Water (whole area)</v>
      </c>
      <c r="C2" s="3366"/>
      <c r="D2" s="3366"/>
      <c r="E2" s="3366"/>
      <c r="F2" s="648"/>
      <c r="G2" s="191"/>
      <c r="H2" s="191"/>
      <c r="I2" s="191"/>
      <c r="J2" s="191"/>
      <c r="K2" s="191"/>
      <c r="L2" s="349"/>
      <c r="M2" s="349"/>
      <c r="N2" s="349"/>
      <c r="O2" s="349"/>
      <c r="P2" s="349"/>
      <c r="Q2" s="349"/>
      <c r="R2" s="3455"/>
      <c r="S2" s="3455"/>
      <c r="U2" s="81"/>
      <c r="V2" s="81"/>
      <c r="W2" s="1038"/>
      <c r="X2" s="246"/>
      <c r="Y2" s="1038"/>
      <c r="Z2" s="81"/>
      <c r="AA2" s="81"/>
      <c r="AB2" s="81"/>
      <c r="AC2" s="81"/>
      <c r="AD2" s="81"/>
      <c r="AE2" s="81"/>
      <c r="AF2" s="81"/>
      <c r="AG2" s="81"/>
      <c r="AH2" s="81"/>
      <c r="AI2" s="81"/>
      <c r="AJ2" s="81"/>
      <c r="AK2" s="1038"/>
    </row>
    <row r="3" spans="1:52" ht="19.5" customHeight="1">
      <c r="B3" s="3386" t="s">
        <v>10096</v>
      </c>
      <c r="C3" s="3386"/>
      <c r="D3" s="3386"/>
      <c r="E3" s="3386"/>
      <c r="F3" s="3386"/>
      <c r="G3" s="3386"/>
      <c r="H3" s="3386"/>
      <c r="I3" s="3386"/>
      <c r="J3" s="3386"/>
      <c r="K3" s="3386"/>
      <c r="L3" s="3386"/>
      <c r="M3" s="3386"/>
      <c r="N3" s="3386"/>
      <c r="O3" s="3386"/>
      <c r="P3" s="3386"/>
      <c r="Q3" s="3386"/>
      <c r="R3" s="191"/>
      <c r="S3" s="191"/>
      <c r="T3" s="348"/>
      <c r="U3" s="196"/>
      <c r="W3" s="1038"/>
      <c r="X3" s="582" t="s">
        <v>658</v>
      </c>
      <c r="Y3" s="1038"/>
      <c r="AK3" s="1038"/>
      <c r="AM3" s="3386" t="s">
        <v>10096</v>
      </c>
      <c r="AN3" s="3386"/>
      <c r="AO3" s="3386"/>
      <c r="AP3" s="3386"/>
      <c r="AQ3" s="3386"/>
      <c r="AR3" s="3386"/>
      <c r="AS3" s="3386"/>
      <c r="AT3" s="3386"/>
      <c r="AU3" s="3386"/>
      <c r="AV3" s="3386"/>
      <c r="AW3" s="3386"/>
      <c r="AX3" s="3386"/>
      <c r="AY3" s="3386"/>
      <c r="AZ3" s="3386"/>
    </row>
    <row r="4" spans="1:52" ht="24" thickBot="1">
      <c r="C4" s="191"/>
      <c r="D4" s="191"/>
      <c r="E4" s="191"/>
      <c r="F4" s="191"/>
      <c r="G4" s="191"/>
      <c r="H4" s="191"/>
      <c r="I4" s="191"/>
      <c r="J4" s="191"/>
      <c r="K4" s="191"/>
      <c r="L4" s="941"/>
      <c r="M4" s="725"/>
      <c r="N4" s="725"/>
      <c r="O4" s="725"/>
      <c r="P4" s="725"/>
      <c r="Q4" s="725"/>
      <c r="R4" s="191"/>
      <c r="S4" s="191"/>
      <c r="W4" s="1038"/>
      <c r="X4" s="246"/>
      <c r="Y4" s="1038"/>
      <c r="AK4" s="1038"/>
      <c r="AM4" s="940"/>
      <c r="AN4" s="191"/>
      <c r="AO4" s="191"/>
      <c r="AP4" s="191"/>
      <c r="AQ4" s="191"/>
      <c r="AR4" s="191"/>
      <c r="AS4" s="191"/>
      <c r="AT4" s="191"/>
      <c r="AU4" s="941"/>
      <c r="AV4" s="725"/>
      <c r="AW4" s="725"/>
      <c r="AX4" s="725"/>
      <c r="AY4" s="725"/>
      <c r="AZ4" s="725"/>
    </row>
    <row r="5" spans="1:52" s="171" customFormat="1" ht="15.75" thickTop="1">
      <c r="B5" s="3421" t="s">
        <v>6098</v>
      </c>
      <c r="C5" s="3395"/>
      <c r="D5" s="3238" t="s">
        <v>661</v>
      </c>
      <c r="E5" s="3238" t="s">
        <v>662</v>
      </c>
      <c r="F5" s="3479" t="s">
        <v>5903</v>
      </c>
      <c r="G5" s="3479"/>
      <c r="H5" s="3479"/>
      <c r="I5" s="3479"/>
      <c r="J5" s="3479"/>
      <c r="K5" s="3479"/>
      <c r="L5" s="3411" t="s">
        <v>10097</v>
      </c>
      <c r="M5" s="3411"/>
      <c r="N5" s="3411"/>
      <c r="O5" s="3411"/>
      <c r="P5" s="3411"/>
      <c r="Q5" s="3493"/>
      <c r="R5" s="214"/>
      <c r="S5" s="3466" t="s">
        <v>666</v>
      </c>
      <c r="U5" s="3363" t="s">
        <v>667</v>
      </c>
      <c r="V5" s="81"/>
      <c r="W5" s="1038"/>
      <c r="X5" s="246"/>
      <c r="Y5" s="1038"/>
      <c r="Z5" s="81"/>
      <c r="AA5" s="81"/>
      <c r="AB5" s="81"/>
      <c r="AC5" s="81"/>
      <c r="AD5" s="81"/>
      <c r="AE5" s="81"/>
      <c r="AF5" s="81"/>
      <c r="AG5" s="81"/>
      <c r="AH5" s="81"/>
      <c r="AI5" s="81"/>
      <c r="AJ5" s="81"/>
      <c r="AK5" s="1038"/>
      <c r="AM5" s="3421" t="s">
        <v>6098</v>
      </c>
      <c r="AN5" s="3395"/>
      <c r="AO5" s="3479" t="s">
        <v>5903</v>
      </c>
      <c r="AP5" s="3479"/>
      <c r="AQ5" s="3479"/>
      <c r="AR5" s="3479"/>
      <c r="AS5" s="3479"/>
      <c r="AT5" s="3479"/>
      <c r="AU5" s="3411" t="s">
        <v>10097</v>
      </c>
      <c r="AV5" s="3411"/>
      <c r="AW5" s="3411"/>
      <c r="AX5" s="3411"/>
      <c r="AY5" s="3411"/>
      <c r="AZ5" s="3493"/>
    </row>
    <row r="6" spans="1:52" s="171" customFormat="1" ht="15.75">
      <c r="B6" s="3452"/>
      <c r="C6" s="3453"/>
      <c r="D6" s="3415"/>
      <c r="E6" s="3415"/>
      <c r="F6" s="3453" t="s">
        <v>1593</v>
      </c>
      <c r="G6" s="3469" t="s">
        <v>2538</v>
      </c>
      <c r="H6" s="3469"/>
      <c r="I6" s="3469"/>
      <c r="J6" s="3469"/>
      <c r="K6" s="3469" t="s">
        <v>891</v>
      </c>
      <c r="L6" s="3453" t="s">
        <v>1593</v>
      </c>
      <c r="M6" s="3400" t="s">
        <v>2538</v>
      </c>
      <c r="N6" s="3400"/>
      <c r="O6" s="3400"/>
      <c r="P6" s="3400"/>
      <c r="Q6" s="3465" t="s">
        <v>891</v>
      </c>
      <c r="R6" s="214"/>
      <c r="S6" s="3467"/>
      <c r="U6" s="3364"/>
      <c r="V6" s="655"/>
      <c r="W6" s="1038"/>
      <c r="X6" s="246"/>
      <c r="Y6" s="1038"/>
      <c r="Z6" s="3498" t="s">
        <v>659</v>
      </c>
      <c r="AA6" s="3498"/>
      <c r="AB6" s="3498"/>
      <c r="AC6" s="3498"/>
      <c r="AD6" s="3498"/>
      <c r="AE6" s="3498"/>
      <c r="AF6" s="3498"/>
      <c r="AG6" s="3498"/>
      <c r="AH6" s="3498"/>
      <c r="AI6" s="3498"/>
      <c r="AJ6" s="3498"/>
      <c r="AK6" s="1038"/>
      <c r="AM6" s="3452"/>
      <c r="AN6" s="3453"/>
      <c r="AO6" s="3453" t="s">
        <v>1593</v>
      </c>
      <c r="AP6" s="3469" t="s">
        <v>2538</v>
      </c>
      <c r="AQ6" s="3469"/>
      <c r="AR6" s="3469"/>
      <c r="AS6" s="3469"/>
      <c r="AT6" s="3469" t="s">
        <v>891</v>
      </c>
      <c r="AU6" s="3453" t="s">
        <v>1593</v>
      </c>
      <c r="AV6" s="3400" t="s">
        <v>2538</v>
      </c>
      <c r="AW6" s="3400"/>
      <c r="AX6" s="3400"/>
      <c r="AY6" s="3400"/>
      <c r="AZ6" s="3465" t="s">
        <v>891</v>
      </c>
    </row>
    <row r="7" spans="1:52" s="171" customFormat="1" ht="45.75" thickBot="1">
      <c r="A7" s="2423" t="s">
        <v>669</v>
      </c>
      <c r="B7" s="3454"/>
      <c r="C7" s="3396"/>
      <c r="D7" s="3239"/>
      <c r="E7" s="3239"/>
      <c r="F7" s="3396"/>
      <c r="G7" s="755" t="s">
        <v>4046</v>
      </c>
      <c r="H7" s="755" t="s">
        <v>4047</v>
      </c>
      <c r="I7" s="755" t="s">
        <v>4048</v>
      </c>
      <c r="J7" s="755" t="s">
        <v>4049</v>
      </c>
      <c r="K7" s="3478"/>
      <c r="L7" s="3396"/>
      <c r="M7" s="755" t="s">
        <v>4046</v>
      </c>
      <c r="N7" s="755" t="s">
        <v>4047</v>
      </c>
      <c r="O7" s="755" t="s">
        <v>4048</v>
      </c>
      <c r="P7" s="755" t="s">
        <v>4049</v>
      </c>
      <c r="Q7" s="3399"/>
      <c r="R7" s="944"/>
      <c r="S7" s="3468"/>
      <c r="U7" s="3365"/>
      <c r="V7" s="244"/>
      <c r="W7" s="1038"/>
      <c r="X7" s="246"/>
      <c r="Y7" s="1038"/>
      <c r="Z7" s="81" t="s">
        <v>668</v>
      </c>
      <c r="AA7" s="81"/>
      <c r="AB7" s="81"/>
      <c r="AC7" s="81"/>
      <c r="AD7" s="81"/>
      <c r="AE7" s="81"/>
      <c r="AF7" s="81"/>
      <c r="AG7" s="81"/>
      <c r="AH7" s="81"/>
      <c r="AI7" s="81"/>
      <c r="AJ7" s="81"/>
      <c r="AK7" s="1038"/>
      <c r="AM7" s="3454"/>
      <c r="AN7" s="3396"/>
      <c r="AO7" s="3396"/>
      <c r="AP7" s="755" t="s">
        <v>4046</v>
      </c>
      <c r="AQ7" s="755" t="s">
        <v>4047</v>
      </c>
      <c r="AR7" s="755" t="s">
        <v>4048</v>
      </c>
      <c r="AS7" s="755" t="s">
        <v>4049</v>
      </c>
      <c r="AT7" s="3478"/>
      <c r="AU7" s="3396"/>
      <c r="AV7" s="755" t="s">
        <v>4046</v>
      </c>
      <c r="AW7" s="755" t="s">
        <v>4047</v>
      </c>
      <c r="AX7" s="755" t="s">
        <v>4048</v>
      </c>
      <c r="AY7" s="755" t="s">
        <v>4049</v>
      </c>
      <c r="AZ7" s="3399"/>
    </row>
    <row r="8" spans="1:52" s="171" customFormat="1" ht="15.75" customHeight="1" thickTop="1" thickBot="1">
      <c r="A8" s="2575" t="s">
        <v>673</v>
      </c>
      <c r="C8" s="884"/>
      <c r="D8" s="884"/>
      <c r="E8" s="884"/>
      <c r="F8" s="884"/>
      <c r="G8" s="884"/>
      <c r="H8" s="884"/>
      <c r="I8" s="884"/>
      <c r="J8" s="884"/>
      <c r="K8" s="884"/>
      <c r="L8" s="884"/>
      <c r="M8" s="884"/>
      <c r="N8" s="884"/>
      <c r="O8" s="884"/>
      <c r="P8" s="884"/>
      <c r="Q8" s="884"/>
      <c r="R8" s="944"/>
      <c r="S8" s="884"/>
      <c r="V8" s="244"/>
      <c r="W8" s="304"/>
      <c r="X8" s="246"/>
      <c r="Y8" s="304"/>
      <c r="Z8" s="196"/>
      <c r="AA8" s="196"/>
      <c r="AB8" s="196"/>
      <c r="AC8" s="196"/>
      <c r="AD8" s="196"/>
      <c r="AE8" s="196"/>
      <c r="AF8" s="196"/>
      <c r="AG8" s="196"/>
      <c r="AH8" s="196"/>
      <c r="AI8" s="196"/>
      <c r="AJ8" s="196"/>
      <c r="AK8" s="304"/>
      <c r="AM8" s="945"/>
      <c r="AN8" s="884"/>
      <c r="AO8" s="2859" t="s">
        <v>820</v>
      </c>
      <c r="AP8" s="884"/>
      <c r="AQ8" s="884"/>
      <c r="AR8" s="884"/>
      <c r="AS8" s="884"/>
      <c r="AT8" s="884"/>
      <c r="AU8" s="884"/>
      <c r="AV8" s="884"/>
      <c r="AW8" s="884"/>
      <c r="AX8" s="884"/>
      <c r="AY8" s="884"/>
      <c r="AZ8" s="884"/>
    </row>
    <row r="9" spans="1:52" s="171" customFormat="1" ht="15.75" customHeight="1" thickTop="1" thickBot="1">
      <c r="B9" s="946" t="s">
        <v>10098</v>
      </c>
      <c r="C9" s="884"/>
      <c r="D9" s="884"/>
      <c r="E9" s="884"/>
      <c r="F9" s="884"/>
      <c r="G9" s="884"/>
      <c r="H9" s="884"/>
      <c r="I9" s="884"/>
      <c r="J9" s="884"/>
      <c r="K9" s="884"/>
      <c r="L9" s="884"/>
      <c r="M9" s="884"/>
      <c r="N9" s="884"/>
      <c r="O9" s="884"/>
      <c r="P9" s="884"/>
      <c r="Q9" s="884"/>
      <c r="R9" s="944"/>
      <c r="S9" s="884"/>
      <c r="V9" s="244"/>
      <c r="W9" s="304"/>
      <c r="X9" s="246"/>
      <c r="Y9" s="304"/>
      <c r="Z9" s="196"/>
      <c r="AA9" s="196"/>
      <c r="AB9" s="196"/>
      <c r="AC9" s="196"/>
      <c r="AD9" s="196"/>
      <c r="AE9" s="196"/>
      <c r="AF9" s="196"/>
      <c r="AG9" s="196"/>
      <c r="AH9" s="196"/>
      <c r="AI9" s="196"/>
      <c r="AJ9" s="196"/>
      <c r="AK9" s="304"/>
      <c r="AM9" s="946" t="s">
        <v>10098</v>
      </c>
      <c r="AN9" s="884"/>
      <c r="AO9" s="884"/>
      <c r="AP9" s="884"/>
      <c r="AQ9" s="884"/>
      <c r="AR9" s="884"/>
      <c r="AS9" s="884"/>
      <c r="AT9" s="884"/>
      <c r="AU9" s="884"/>
      <c r="AV9" s="884"/>
      <c r="AW9" s="884"/>
      <c r="AX9" s="884"/>
      <c r="AY9" s="884"/>
      <c r="AZ9" s="884"/>
    </row>
    <row r="10" spans="1:52" s="171" customFormat="1" ht="15.75" customHeight="1" thickTop="1">
      <c r="A10" s="2575" t="s">
        <v>675</v>
      </c>
      <c r="B10" s="408" t="s">
        <v>10099</v>
      </c>
      <c r="C10" s="948" t="s">
        <v>6110</v>
      </c>
      <c r="D10" s="239" t="s">
        <v>677</v>
      </c>
      <c r="E10" s="239">
        <v>3</v>
      </c>
      <c r="F10" s="621"/>
      <c r="G10" s="621"/>
      <c r="H10" s="621"/>
      <c r="I10" s="621"/>
      <c r="J10" s="621"/>
      <c r="K10" s="1368">
        <f>IFERROR(SUM(F10:J10),0)</f>
        <v>0</v>
      </c>
      <c r="L10" s="1465"/>
      <c r="M10" s="1465"/>
      <c r="N10" s="1465"/>
      <c r="O10" s="1465"/>
      <c r="P10" s="1465"/>
      <c r="Q10" s="1466">
        <f>IFERROR(SUM(L10:P10),0)</f>
        <v>0</v>
      </c>
      <c r="R10" s="214"/>
      <c r="S10" s="951" t="s">
        <v>10100</v>
      </c>
      <c r="U10" s="245"/>
      <c r="V10" s="244"/>
      <c r="W10" s="304"/>
      <c r="X10" s="246" t="str">
        <f>IF( SUM( Z10:AJ10 ) = 0, 0, $Z$7 )</f>
        <v>Please complete all cells in row</v>
      </c>
      <c r="Y10" s="304"/>
      <c r="Z10" s="1063">
        <f xml:space="preserve"> IF( ISNUMBER(F10), 0, 1 )</f>
        <v>1</v>
      </c>
      <c r="AA10" s="1063">
        <f t="shared" ref="AA10:AA11" si="0" xml:space="preserve"> IF( ISNUMBER(G10), 0, 1 )</f>
        <v>1</v>
      </c>
      <c r="AB10" s="1063">
        <f t="shared" ref="AB10:AB11" si="1" xml:space="preserve"> IF( ISNUMBER(H10), 0, 1 )</f>
        <v>1</v>
      </c>
      <c r="AC10" s="1063">
        <f t="shared" ref="AC10:AC11" si="2" xml:space="preserve"> IF( ISNUMBER(I10), 0, 1 )</f>
        <v>1</v>
      </c>
      <c r="AD10" s="1063">
        <f t="shared" ref="AD10:AD11" si="3" xml:space="preserve"> IF( ISNUMBER(J10), 0, 1 )</f>
        <v>1</v>
      </c>
      <c r="AE10" s="196"/>
      <c r="AF10" s="1063">
        <f t="shared" ref="AF10:AF11" si="4" xml:space="preserve"> IF( ISNUMBER(L10), 0, 1 )</f>
        <v>1</v>
      </c>
      <c r="AG10" s="1063">
        <f t="shared" ref="AG10:AG11" si="5" xml:space="preserve"> IF( ISNUMBER(M10), 0, 1 )</f>
        <v>1</v>
      </c>
      <c r="AH10" s="1063">
        <f t="shared" ref="AH10:AH11" si="6" xml:space="preserve"> IF( ISNUMBER(N10), 0, 1 )</f>
        <v>1</v>
      </c>
      <c r="AI10" s="1063">
        <f t="shared" ref="AI10:AI11" si="7" xml:space="preserve"> IF( ISNUMBER(O10), 0, 1 )</f>
        <v>1</v>
      </c>
      <c r="AJ10" s="1063">
        <f t="shared" ref="AJ10:AJ11" si="8" xml:space="preserve"> IF( ISNUMBER(P10), 0, 1 )</f>
        <v>1</v>
      </c>
      <c r="AK10" s="304"/>
      <c r="AM10" s="408" t="s">
        <v>10099</v>
      </c>
      <c r="AN10" s="948" t="s">
        <v>6110</v>
      </c>
      <c r="AO10" s="1062" t="s">
        <v>10101</v>
      </c>
      <c r="AP10" s="796" t="s">
        <v>10102</v>
      </c>
      <c r="AQ10" s="796" t="s">
        <v>10103</v>
      </c>
      <c r="AR10" s="796" t="s">
        <v>10104</v>
      </c>
      <c r="AS10" s="796" t="s">
        <v>10105</v>
      </c>
      <c r="AT10" s="605" t="s">
        <v>10106</v>
      </c>
      <c r="AU10" s="712" t="s">
        <v>10107</v>
      </c>
      <c r="AV10" s="712" t="s">
        <v>10108</v>
      </c>
      <c r="AW10" s="712" t="s">
        <v>10109</v>
      </c>
      <c r="AX10" s="712" t="s">
        <v>10110</v>
      </c>
      <c r="AY10" s="712" t="s">
        <v>10111</v>
      </c>
      <c r="AZ10" s="1041" t="s">
        <v>10112</v>
      </c>
    </row>
    <row r="11" spans="1:52" s="171" customFormat="1" ht="15.75" customHeight="1">
      <c r="B11" s="417" t="s">
        <v>10099</v>
      </c>
      <c r="C11" s="313" t="s">
        <v>6125</v>
      </c>
      <c r="D11" s="248" t="s">
        <v>677</v>
      </c>
      <c r="E11" s="248">
        <v>3</v>
      </c>
      <c r="F11" s="624"/>
      <c r="G11" s="624"/>
      <c r="H11" s="624"/>
      <c r="I11" s="624"/>
      <c r="J11" s="624"/>
      <c r="K11" s="1370">
        <f>IFERROR(SUM(F11:J11),0)</f>
        <v>0</v>
      </c>
      <c r="L11" s="699"/>
      <c r="M11" s="699"/>
      <c r="N11" s="699"/>
      <c r="O11" s="699"/>
      <c r="P11" s="699"/>
      <c r="Q11" s="1467">
        <f>IFERROR(SUM(L11:P11),0)</f>
        <v>0</v>
      </c>
      <c r="R11" s="214"/>
      <c r="S11" s="956" t="s">
        <v>10113</v>
      </c>
      <c r="U11" s="253"/>
      <c r="V11" s="244"/>
      <c r="W11" s="304"/>
      <c r="X11" s="246" t="str">
        <f>IF( SUM( Z11:AJ11 ) = 0, 0, $Z$7 )</f>
        <v>Please complete all cells in row</v>
      </c>
      <c r="Y11" s="304"/>
      <c r="Z11" s="1063">
        <f t="shared" ref="Z11" si="9" xml:space="preserve"> IF( ISNUMBER(F11), 0, 1 )</f>
        <v>1</v>
      </c>
      <c r="AA11" s="1063">
        <f t="shared" si="0"/>
        <v>1</v>
      </c>
      <c r="AB11" s="1063">
        <f t="shared" si="1"/>
        <v>1</v>
      </c>
      <c r="AC11" s="1063">
        <f t="shared" si="2"/>
        <v>1</v>
      </c>
      <c r="AD11" s="1063">
        <f t="shared" si="3"/>
        <v>1</v>
      </c>
      <c r="AE11" s="196"/>
      <c r="AF11" s="1063">
        <f t="shared" si="4"/>
        <v>1</v>
      </c>
      <c r="AG11" s="1063">
        <f t="shared" si="5"/>
        <v>1</v>
      </c>
      <c r="AH11" s="1063">
        <f t="shared" si="6"/>
        <v>1</v>
      </c>
      <c r="AI11" s="1063">
        <f t="shared" si="7"/>
        <v>1</v>
      </c>
      <c r="AJ11" s="1063">
        <f t="shared" si="8"/>
        <v>1</v>
      </c>
      <c r="AK11" s="304"/>
      <c r="AM11" s="417" t="s">
        <v>10099</v>
      </c>
      <c r="AN11" s="313" t="s">
        <v>6125</v>
      </c>
      <c r="AO11" s="797" t="s">
        <v>10114</v>
      </c>
      <c r="AP11" s="797" t="s">
        <v>10115</v>
      </c>
      <c r="AQ11" s="797" t="s">
        <v>10116</v>
      </c>
      <c r="AR11" s="797" t="s">
        <v>10117</v>
      </c>
      <c r="AS11" s="797" t="s">
        <v>10118</v>
      </c>
      <c r="AT11" s="607" t="s">
        <v>10119</v>
      </c>
      <c r="AU11" s="704" t="s">
        <v>10120</v>
      </c>
      <c r="AV11" s="704" t="s">
        <v>10121</v>
      </c>
      <c r="AW11" s="704" t="s">
        <v>10122</v>
      </c>
      <c r="AX11" s="704" t="s">
        <v>10123</v>
      </c>
      <c r="AY11" s="704" t="s">
        <v>10124</v>
      </c>
      <c r="AZ11" s="703" t="s">
        <v>10125</v>
      </c>
    </row>
    <row r="12" spans="1:52" s="171" customFormat="1" ht="15.75" customHeight="1">
      <c r="B12" s="417" t="s">
        <v>10099</v>
      </c>
      <c r="C12" s="313" t="s">
        <v>6140</v>
      </c>
      <c r="D12" s="248" t="s">
        <v>677</v>
      </c>
      <c r="E12" s="248">
        <v>3</v>
      </c>
      <c r="F12" s="1370">
        <f>IFERROR(F10+F11,0)</f>
        <v>0</v>
      </c>
      <c r="G12" s="1370">
        <f t="shared" ref="G12:K12" si="10">IFERROR(G10+G11,0)</f>
        <v>0</v>
      </c>
      <c r="H12" s="1370">
        <f t="shared" si="10"/>
        <v>0</v>
      </c>
      <c r="I12" s="1370">
        <f t="shared" si="10"/>
        <v>0</v>
      </c>
      <c r="J12" s="1370">
        <f t="shared" si="10"/>
        <v>0</v>
      </c>
      <c r="K12" s="1370">
        <f t="shared" si="10"/>
        <v>0</v>
      </c>
      <c r="L12" s="1370">
        <f>IFERROR(L10+L11,0)</f>
        <v>0</v>
      </c>
      <c r="M12" s="1370">
        <f t="shared" ref="M12" si="11">IFERROR(M10+M11,0)</f>
        <v>0</v>
      </c>
      <c r="N12" s="1370">
        <f t="shared" ref="N12" si="12">IFERROR(N10+N11,0)</f>
        <v>0</v>
      </c>
      <c r="O12" s="1370">
        <f t="shared" ref="O12" si="13">IFERROR(O10+O11,0)</f>
        <v>0</v>
      </c>
      <c r="P12" s="1370">
        <f t="shared" ref="P12" si="14">IFERROR(P10+P11,0)</f>
        <v>0</v>
      </c>
      <c r="Q12" s="1467">
        <f t="shared" ref="Q12" si="15">IFERROR(Q10+Q11,0)</f>
        <v>0</v>
      </c>
      <c r="R12" s="214"/>
      <c r="S12" s="956" t="s">
        <v>10126</v>
      </c>
      <c r="U12" s="253"/>
      <c r="V12" s="244"/>
      <c r="W12" s="304"/>
      <c r="X12" s="196"/>
      <c r="Y12" s="304"/>
      <c r="Z12" s="196"/>
      <c r="AA12" s="196"/>
      <c r="AB12" s="196"/>
      <c r="AC12" s="196"/>
      <c r="AD12" s="196"/>
      <c r="AE12" s="196"/>
      <c r="AF12" s="196"/>
      <c r="AG12" s="196"/>
      <c r="AH12" s="196"/>
      <c r="AI12" s="196"/>
      <c r="AJ12" s="196"/>
      <c r="AK12" s="304"/>
      <c r="AM12" s="417" t="s">
        <v>10099</v>
      </c>
      <c r="AN12" s="313" t="s">
        <v>6140</v>
      </c>
      <c r="AO12" s="607" t="s">
        <v>10127</v>
      </c>
      <c r="AP12" s="607" t="s">
        <v>10128</v>
      </c>
      <c r="AQ12" s="607" t="s">
        <v>10129</v>
      </c>
      <c r="AR12" s="607" t="s">
        <v>10130</v>
      </c>
      <c r="AS12" s="607" t="s">
        <v>10131</v>
      </c>
      <c r="AT12" s="607" t="s">
        <v>10132</v>
      </c>
      <c r="AU12" s="607" t="s">
        <v>10133</v>
      </c>
      <c r="AV12" s="607" t="s">
        <v>10134</v>
      </c>
      <c r="AW12" s="607" t="s">
        <v>10135</v>
      </c>
      <c r="AX12" s="607" t="s">
        <v>10136</v>
      </c>
      <c r="AY12" s="607" t="s">
        <v>10137</v>
      </c>
      <c r="AZ12" s="703" t="s">
        <v>10138</v>
      </c>
    </row>
    <row r="13" spans="1:52" s="171" customFormat="1" ht="15.75" customHeight="1">
      <c r="B13" s="417" t="s">
        <v>10139</v>
      </c>
      <c r="C13" s="313" t="s">
        <v>6110</v>
      </c>
      <c r="D13" s="248" t="s">
        <v>677</v>
      </c>
      <c r="E13" s="248">
        <v>3</v>
      </c>
      <c r="F13" s="624"/>
      <c r="G13" s="624"/>
      <c r="H13" s="624"/>
      <c r="I13" s="624"/>
      <c r="J13" s="624"/>
      <c r="K13" s="1370">
        <f>IFERROR(SUM(F13:J13),0)</f>
        <v>0</v>
      </c>
      <c r="L13" s="699"/>
      <c r="M13" s="699"/>
      <c r="N13" s="699"/>
      <c r="O13" s="699"/>
      <c r="P13" s="699"/>
      <c r="Q13" s="1467">
        <f>IFERROR(SUM(L13:P13),0)</f>
        <v>0</v>
      </c>
      <c r="R13" s="214"/>
      <c r="S13" s="956" t="s">
        <v>10140</v>
      </c>
      <c r="U13" s="253"/>
      <c r="V13" s="244"/>
      <c r="W13" s="304"/>
      <c r="X13" s="246" t="str">
        <f t="shared" ref="X13:X14" si="16">IF( SUM( Z13:AJ13 ) = 0, 0, $Z$7 )</f>
        <v>Please complete all cells in row</v>
      </c>
      <c r="Y13" s="304"/>
      <c r="Z13" s="1063">
        <f t="shared" ref="Z13:Z14" si="17" xml:space="preserve"> IF( ISNUMBER(F13), 0, 1 )</f>
        <v>1</v>
      </c>
      <c r="AA13" s="1063">
        <f t="shared" ref="AA13:AA14" si="18" xml:space="preserve"> IF( ISNUMBER(G13), 0, 1 )</f>
        <v>1</v>
      </c>
      <c r="AB13" s="1063">
        <f t="shared" ref="AB13:AB14" si="19" xml:space="preserve"> IF( ISNUMBER(H13), 0, 1 )</f>
        <v>1</v>
      </c>
      <c r="AC13" s="1063">
        <f t="shared" ref="AC13:AC14" si="20" xml:space="preserve"> IF( ISNUMBER(I13), 0, 1 )</f>
        <v>1</v>
      </c>
      <c r="AD13" s="1063">
        <f t="shared" ref="AD13:AD14" si="21" xml:space="preserve"> IF( ISNUMBER(J13), 0, 1 )</f>
        <v>1</v>
      </c>
      <c r="AE13" s="196"/>
      <c r="AF13" s="1063">
        <f t="shared" ref="AF13:AF14" si="22" xml:space="preserve"> IF( ISNUMBER(L13), 0, 1 )</f>
        <v>1</v>
      </c>
      <c r="AG13" s="1063">
        <f t="shared" ref="AG13:AG14" si="23" xml:space="preserve"> IF( ISNUMBER(M13), 0, 1 )</f>
        <v>1</v>
      </c>
      <c r="AH13" s="1063">
        <f t="shared" ref="AH13:AH14" si="24" xml:space="preserve"> IF( ISNUMBER(N13), 0, 1 )</f>
        <v>1</v>
      </c>
      <c r="AI13" s="1063">
        <f t="shared" ref="AI13:AI14" si="25" xml:space="preserve"> IF( ISNUMBER(O13), 0, 1 )</f>
        <v>1</v>
      </c>
      <c r="AJ13" s="1063">
        <f t="shared" ref="AJ13:AJ14" si="26" xml:space="preserve"> IF( ISNUMBER(P13), 0, 1 )</f>
        <v>1</v>
      </c>
      <c r="AK13" s="304"/>
      <c r="AM13" s="417" t="s">
        <v>10139</v>
      </c>
      <c r="AN13" s="313" t="s">
        <v>6110</v>
      </c>
      <c r="AO13" s="797" t="s">
        <v>10141</v>
      </c>
      <c r="AP13" s="797" t="s">
        <v>10142</v>
      </c>
      <c r="AQ13" s="797" t="s">
        <v>10143</v>
      </c>
      <c r="AR13" s="797" t="s">
        <v>10144</v>
      </c>
      <c r="AS13" s="797" t="s">
        <v>10145</v>
      </c>
      <c r="AT13" s="607" t="s">
        <v>10146</v>
      </c>
      <c r="AU13" s="704" t="s">
        <v>10147</v>
      </c>
      <c r="AV13" s="704" t="s">
        <v>10148</v>
      </c>
      <c r="AW13" s="704" t="s">
        <v>10149</v>
      </c>
      <c r="AX13" s="704" t="s">
        <v>10150</v>
      </c>
      <c r="AY13" s="704" t="s">
        <v>10151</v>
      </c>
      <c r="AZ13" s="703" t="s">
        <v>10152</v>
      </c>
    </row>
    <row r="14" spans="1:52" s="171" customFormat="1" ht="15.75" customHeight="1">
      <c r="B14" s="417" t="s">
        <v>10139</v>
      </c>
      <c r="C14" s="313" t="s">
        <v>6125</v>
      </c>
      <c r="D14" s="248" t="s">
        <v>677</v>
      </c>
      <c r="E14" s="248">
        <v>3</v>
      </c>
      <c r="F14" s="624"/>
      <c r="G14" s="624"/>
      <c r="H14" s="624"/>
      <c r="I14" s="624"/>
      <c r="J14" s="624"/>
      <c r="K14" s="1370">
        <f>IFERROR(SUM(F14:J14),0)</f>
        <v>0</v>
      </c>
      <c r="L14" s="699"/>
      <c r="M14" s="699"/>
      <c r="N14" s="699"/>
      <c r="O14" s="699"/>
      <c r="P14" s="699"/>
      <c r="Q14" s="1467">
        <f>IFERROR(SUM(L14:P14),0)</f>
        <v>0</v>
      </c>
      <c r="R14" s="214"/>
      <c r="S14" s="956" t="s">
        <v>10153</v>
      </c>
      <c r="U14" s="253"/>
      <c r="V14" s="244"/>
      <c r="W14" s="1038"/>
      <c r="X14" s="246" t="str">
        <f t="shared" si="16"/>
        <v>Please complete all cells in row</v>
      </c>
      <c r="Y14" s="1038"/>
      <c r="Z14" s="1063">
        <f t="shared" si="17"/>
        <v>1</v>
      </c>
      <c r="AA14" s="1063">
        <f t="shared" si="18"/>
        <v>1</v>
      </c>
      <c r="AB14" s="1063">
        <f t="shared" si="19"/>
        <v>1</v>
      </c>
      <c r="AC14" s="1063">
        <f t="shared" si="20"/>
        <v>1</v>
      </c>
      <c r="AD14" s="1063">
        <f t="shared" si="21"/>
        <v>1</v>
      </c>
      <c r="AE14" s="196"/>
      <c r="AF14" s="1063">
        <f t="shared" si="22"/>
        <v>1</v>
      </c>
      <c r="AG14" s="1063">
        <f t="shared" si="23"/>
        <v>1</v>
      </c>
      <c r="AH14" s="1063">
        <f t="shared" si="24"/>
        <v>1</v>
      </c>
      <c r="AI14" s="1063">
        <f t="shared" si="25"/>
        <v>1</v>
      </c>
      <c r="AJ14" s="1063">
        <f t="shared" si="26"/>
        <v>1</v>
      </c>
      <c r="AK14" s="1038"/>
      <c r="AM14" s="417" t="s">
        <v>10139</v>
      </c>
      <c r="AN14" s="313" t="s">
        <v>6125</v>
      </c>
      <c r="AO14" s="797" t="s">
        <v>10154</v>
      </c>
      <c r="AP14" s="797" t="s">
        <v>10155</v>
      </c>
      <c r="AQ14" s="797" t="s">
        <v>10156</v>
      </c>
      <c r="AR14" s="797" t="s">
        <v>10157</v>
      </c>
      <c r="AS14" s="797" t="s">
        <v>10158</v>
      </c>
      <c r="AT14" s="607" t="s">
        <v>10159</v>
      </c>
      <c r="AU14" s="704" t="s">
        <v>10160</v>
      </c>
      <c r="AV14" s="704" t="s">
        <v>10161</v>
      </c>
      <c r="AW14" s="704" t="s">
        <v>10162</v>
      </c>
      <c r="AX14" s="704" t="s">
        <v>10163</v>
      </c>
      <c r="AY14" s="704" t="s">
        <v>10164</v>
      </c>
      <c r="AZ14" s="703" t="s">
        <v>10165</v>
      </c>
    </row>
    <row r="15" spans="1:52" s="171" customFormat="1" ht="15.75" customHeight="1">
      <c r="B15" s="417" t="s">
        <v>10139</v>
      </c>
      <c r="C15" s="313" t="s">
        <v>6140</v>
      </c>
      <c r="D15" s="248" t="s">
        <v>677</v>
      </c>
      <c r="E15" s="248">
        <v>3</v>
      </c>
      <c r="F15" s="1370">
        <f>IFERROR(F13+F14,0)</f>
        <v>0</v>
      </c>
      <c r="G15" s="1370">
        <f t="shared" ref="G15:K15" si="27">IFERROR(G13+G14,0)</f>
        <v>0</v>
      </c>
      <c r="H15" s="1370">
        <f t="shared" si="27"/>
        <v>0</v>
      </c>
      <c r="I15" s="1370">
        <f t="shared" si="27"/>
        <v>0</v>
      </c>
      <c r="J15" s="1370">
        <f t="shared" si="27"/>
        <v>0</v>
      </c>
      <c r="K15" s="1370">
        <f t="shared" si="27"/>
        <v>0</v>
      </c>
      <c r="L15" s="1370">
        <f>IFERROR(L13+L14,0)</f>
        <v>0</v>
      </c>
      <c r="M15" s="1370">
        <f t="shared" ref="M15" si="28">IFERROR(M13+M14,0)</f>
        <v>0</v>
      </c>
      <c r="N15" s="1370">
        <f t="shared" ref="N15" si="29">IFERROR(N13+N14,0)</f>
        <v>0</v>
      </c>
      <c r="O15" s="1370">
        <f t="shared" ref="O15" si="30">IFERROR(O13+O14,0)</f>
        <v>0</v>
      </c>
      <c r="P15" s="1370">
        <f t="shared" ref="P15" si="31">IFERROR(P13+P14,0)</f>
        <v>0</v>
      </c>
      <c r="Q15" s="1467">
        <f t="shared" ref="Q15" si="32">IFERROR(Q13+Q14,0)</f>
        <v>0</v>
      </c>
      <c r="R15" s="214"/>
      <c r="S15" s="956" t="s">
        <v>10166</v>
      </c>
      <c r="U15" s="253"/>
      <c r="V15" s="244"/>
      <c r="W15" s="1038"/>
      <c r="X15" s="196"/>
      <c r="Y15" s="1038"/>
      <c r="Z15" s="196"/>
      <c r="AA15" s="196"/>
      <c r="AB15" s="196"/>
      <c r="AC15" s="196"/>
      <c r="AD15" s="196"/>
      <c r="AE15" s="196"/>
      <c r="AF15" s="196"/>
      <c r="AG15" s="196"/>
      <c r="AH15" s="196"/>
      <c r="AI15" s="196"/>
      <c r="AJ15" s="196"/>
      <c r="AK15" s="1038"/>
      <c r="AM15" s="417" t="s">
        <v>10139</v>
      </c>
      <c r="AN15" s="313" t="s">
        <v>6140</v>
      </c>
      <c r="AO15" s="607" t="s">
        <v>10167</v>
      </c>
      <c r="AP15" s="607" t="s">
        <v>10168</v>
      </c>
      <c r="AQ15" s="607" t="s">
        <v>10169</v>
      </c>
      <c r="AR15" s="607" t="s">
        <v>10170</v>
      </c>
      <c r="AS15" s="607" t="s">
        <v>10171</v>
      </c>
      <c r="AT15" s="607" t="s">
        <v>10172</v>
      </c>
      <c r="AU15" s="607" t="s">
        <v>10173</v>
      </c>
      <c r="AV15" s="607" t="s">
        <v>10174</v>
      </c>
      <c r="AW15" s="607" t="s">
        <v>10175</v>
      </c>
      <c r="AX15" s="607" t="s">
        <v>10176</v>
      </c>
      <c r="AY15" s="607" t="s">
        <v>10177</v>
      </c>
      <c r="AZ15" s="703" t="s">
        <v>10178</v>
      </c>
    </row>
    <row r="16" spans="1:52" s="171" customFormat="1" ht="15.75" customHeight="1">
      <c r="B16" s="417" t="s">
        <v>10179</v>
      </c>
      <c r="C16" s="313" t="s">
        <v>6110</v>
      </c>
      <c r="D16" s="248" t="s">
        <v>677</v>
      </c>
      <c r="E16" s="248">
        <v>3</v>
      </c>
      <c r="F16" s="624"/>
      <c r="G16" s="624"/>
      <c r="H16" s="624"/>
      <c r="I16" s="624"/>
      <c r="J16" s="624"/>
      <c r="K16" s="1370">
        <f>IFERROR(SUM(F16:J16),0)</f>
        <v>0</v>
      </c>
      <c r="L16" s="699"/>
      <c r="M16" s="699"/>
      <c r="N16" s="699"/>
      <c r="O16" s="699"/>
      <c r="P16" s="699"/>
      <c r="Q16" s="1467">
        <f>IFERROR(SUM(L16:P16),0)</f>
        <v>0</v>
      </c>
      <c r="R16" s="214"/>
      <c r="S16" s="956" t="s">
        <v>10180</v>
      </c>
      <c r="U16" s="253"/>
      <c r="V16" s="244"/>
      <c r="W16" s="1038"/>
      <c r="X16" s="246" t="str">
        <f t="shared" ref="X16:X17" si="33">IF( SUM( Z16:AJ16 ) = 0, 0, $Z$7 )</f>
        <v>Please complete all cells in row</v>
      </c>
      <c r="Y16" s="1038"/>
      <c r="Z16" s="1063">
        <f t="shared" ref="Z16:Z17" si="34" xml:space="preserve"> IF( ISNUMBER(F16), 0, 1 )</f>
        <v>1</v>
      </c>
      <c r="AA16" s="1063">
        <f t="shared" ref="AA16:AA17" si="35" xml:space="preserve"> IF( ISNUMBER(G16), 0, 1 )</f>
        <v>1</v>
      </c>
      <c r="AB16" s="1063">
        <f t="shared" ref="AB16:AB17" si="36" xml:space="preserve"> IF( ISNUMBER(H16), 0, 1 )</f>
        <v>1</v>
      </c>
      <c r="AC16" s="1063">
        <f t="shared" ref="AC16:AC17" si="37" xml:space="preserve"> IF( ISNUMBER(I16), 0, 1 )</f>
        <v>1</v>
      </c>
      <c r="AD16" s="1063">
        <f t="shared" ref="AD16:AD17" si="38" xml:space="preserve"> IF( ISNUMBER(J16), 0, 1 )</f>
        <v>1</v>
      </c>
      <c r="AE16" s="196"/>
      <c r="AF16" s="1063">
        <f t="shared" ref="AF16:AF17" si="39" xml:space="preserve"> IF( ISNUMBER(L16), 0, 1 )</f>
        <v>1</v>
      </c>
      <c r="AG16" s="1063">
        <f t="shared" ref="AG16:AG17" si="40" xml:space="preserve"> IF( ISNUMBER(M16), 0, 1 )</f>
        <v>1</v>
      </c>
      <c r="AH16" s="1063">
        <f t="shared" ref="AH16:AH17" si="41" xml:space="preserve"> IF( ISNUMBER(N16), 0, 1 )</f>
        <v>1</v>
      </c>
      <c r="AI16" s="1063">
        <f t="shared" ref="AI16:AI17" si="42" xml:space="preserve"> IF( ISNUMBER(O16), 0, 1 )</f>
        <v>1</v>
      </c>
      <c r="AJ16" s="1063">
        <f t="shared" ref="AJ16:AJ17" si="43" xml:space="preserve"> IF( ISNUMBER(P16), 0, 1 )</f>
        <v>1</v>
      </c>
      <c r="AK16" s="1038"/>
      <c r="AM16" s="417" t="s">
        <v>10179</v>
      </c>
      <c r="AN16" s="313" t="s">
        <v>6110</v>
      </c>
      <c r="AO16" s="797" t="s">
        <v>10181</v>
      </c>
      <c r="AP16" s="797" t="s">
        <v>10182</v>
      </c>
      <c r="AQ16" s="797" t="s">
        <v>10183</v>
      </c>
      <c r="AR16" s="797" t="s">
        <v>10184</v>
      </c>
      <c r="AS16" s="797" t="s">
        <v>10185</v>
      </c>
      <c r="AT16" s="607" t="s">
        <v>10186</v>
      </c>
      <c r="AU16" s="704" t="s">
        <v>10187</v>
      </c>
      <c r="AV16" s="704" t="s">
        <v>10188</v>
      </c>
      <c r="AW16" s="704" t="s">
        <v>10189</v>
      </c>
      <c r="AX16" s="704" t="s">
        <v>10190</v>
      </c>
      <c r="AY16" s="704" t="s">
        <v>10191</v>
      </c>
      <c r="AZ16" s="703" t="s">
        <v>10192</v>
      </c>
    </row>
    <row r="17" spans="1:52" ht="15.75" customHeight="1">
      <c r="B17" s="417" t="s">
        <v>10179</v>
      </c>
      <c r="C17" s="313" t="s">
        <v>6125</v>
      </c>
      <c r="D17" s="248" t="s">
        <v>677</v>
      </c>
      <c r="E17" s="248">
        <v>3</v>
      </c>
      <c r="F17" s="624"/>
      <c r="G17" s="624"/>
      <c r="H17" s="624"/>
      <c r="I17" s="624"/>
      <c r="J17" s="624"/>
      <c r="K17" s="1370">
        <f>IFERROR(SUM(F17:J17),0)</f>
        <v>0</v>
      </c>
      <c r="L17" s="699"/>
      <c r="M17" s="699"/>
      <c r="N17" s="699"/>
      <c r="O17" s="699"/>
      <c r="P17" s="699"/>
      <c r="Q17" s="1467">
        <f>IFERROR(SUM(L17:P17),0)</f>
        <v>0</v>
      </c>
      <c r="R17" s="214"/>
      <c r="S17" s="956" t="s">
        <v>10193</v>
      </c>
      <c r="T17" s="171"/>
      <c r="U17" s="253"/>
      <c r="V17" s="244"/>
      <c r="W17" s="1040"/>
      <c r="X17" s="246" t="str">
        <f t="shared" si="33"/>
        <v>Please complete all cells in row</v>
      </c>
      <c r="Y17" s="1040"/>
      <c r="Z17" s="1063">
        <f t="shared" si="34"/>
        <v>1</v>
      </c>
      <c r="AA17" s="1063">
        <f t="shared" si="35"/>
        <v>1</v>
      </c>
      <c r="AB17" s="1063">
        <f t="shared" si="36"/>
        <v>1</v>
      </c>
      <c r="AC17" s="1063">
        <f t="shared" si="37"/>
        <v>1</v>
      </c>
      <c r="AD17" s="1063">
        <f t="shared" si="38"/>
        <v>1</v>
      </c>
      <c r="AE17" s="196"/>
      <c r="AF17" s="1063">
        <f t="shared" si="39"/>
        <v>1</v>
      </c>
      <c r="AG17" s="1063">
        <f t="shared" si="40"/>
        <v>1</v>
      </c>
      <c r="AH17" s="1063">
        <f t="shared" si="41"/>
        <v>1</v>
      </c>
      <c r="AI17" s="1063">
        <f t="shared" si="42"/>
        <v>1</v>
      </c>
      <c r="AJ17" s="1063">
        <f t="shared" si="43"/>
        <v>1</v>
      </c>
      <c r="AK17" s="1040"/>
      <c r="AM17" s="417" t="s">
        <v>10179</v>
      </c>
      <c r="AN17" s="313" t="s">
        <v>6125</v>
      </c>
      <c r="AO17" s="797" t="s">
        <v>10194</v>
      </c>
      <c r="AP17" s="797" t="s">
        <v>10195</v>
      </c>
      <c r="AQ17" s="797" t="s">
        <v>10196</v>
      </c>
      <c r="AR17" s="797" t="s">
        <v>10197</v>
      </c>
      <c r="AS17" s="797" t="s">
        <v>10198</v>
      </c>
      <c r="AT17" s="607" t="s">
        <v>10199</v>
      </c>
      <c r="AU17" s="704" t="s">
        <v>10200</v>
      </c>
      <c r="AV17" s="704" t="s">
        <v>10201</v>
      </c>
      <c r="AW17" s="704" t="s">
        <v>10202</v>
      </c>
      <c r="AX17" s="704" t="s">
        <v>10203</v>
      </c>
      <c r="AY17" s="704" t="s">
        <v>10204</v>
      </c>
      <c r="AZ17" s="703" t="s">
        <v>10205</v>
      </c>
    </row>
    <row r="18" spans="1:52" ht="15.75" customHeight="1">
      <c r="B18" s="417" t="s">
        <v>10179</v>
      </c>
      <c r="C18" s="313" t="s">
        <v>6140</v>
      </c>
      <c r="D18" s="248" t="s">
        <v>677</v>
      </c>
      <c r="E18" s="248">
        <v>3</v>
      </c>
      <c r="F18" s="1370">
        <f>IFERROR(F16+F17,0)</f>
        <v>0</v>
      </c>
      <c r="G18" s="1370">
        <f t="shared" ref="G18:K18" si="44">IFERROR(G16+G17,0)</f>
        <v>0</v>
      </c>
      <c r="H18" s="1370">
        <f t="shared" si="44"/>
        <v>0</v>
      </c>
      <c r="I18" s="1370">
        <f t="shared" si="44"/>
        <v>0</v>
      </c>
      <c r="J18" s="1370">
        <f t="shared" si="44"/>
        <v>0</v>
      </c>
      <c r="K18" s="1370">
        <f t="shared" si="44"/>
        <v>0</v>
      </c>
      <c r="L18" s="1370">
        <f>IFERROR(L16+L17,0)</f>
        <v>0</v>
      </c>
      <c r="M18" s="1370">
        <f t="shared" ref="M18" si="45">IFERROR(M16+M17,0)</f>
        <v>0</v>
      </c>
      <c r="N18" s="1370">
        <f t="shared" ref="N18" si="46">IFERROR(N16+N17,0)</f>
        <v>0</v>
      </c>
      <c r="O18" s="1370">
        <f t="shared" ref="O18" si="47">IFERROR(O16+O17,0)</f>
        <v>0</v>
      </c>
      <c r="P18" s="1370">
        <f t="shared" ref="P18" si="48">IFERROR(P16+P17,0)</f>
        <v>0</v>
      </c>
      <c r="Q18" s="1467">
        <f t="shared" ref="Q18" si="49">IFERROR(Q16+Q17,0)</f>
        <v>0</v>
      </c>
      <c r="R18" s="214"/>
      <c r="S18" s="956" t="s">
        <v>10206</v>
      </c>
      <c r="T18" s="171"/>
      <c r="U18" s="253"/>
      <c r="V18" s="393"/>
      <c r="W18" s="1040"/>
      <c r="X18" s="196"/>
      <c r="Y18" s="1040"/>
      <c r="Z18" s="196"/>
      <c r="AA18" s="196"/>
      <c r="AB18" s="196"/>
      <c r="AC18" s="196"/>
      <c r="AD18" s="196"/>
      <c r="AE18" s="196"/>
      <c r="AF18" s="196"/>
      <c r="AG18" s="196"/>
      <c r="AH18" s="196"/>
      <c r="AI18" s="196"/>
      <c r="AJ18" s="196"/>
      <c r="AK18" s="1040"/>
      <c r="AM18" s="417" t="s">
        <v>10179</v>
      </c>
      <c r="AN18" s="313" t="s">
        <v>6140</v>
      </c>
      <c r="AO18" s="607" t="s">
        <v>10207</v>
      </c>
      <c r="AP18" s="607" t="s">
        <v>10208</v>
      </c>
      <c r="AQ18" s="607" t="s">
        <v>10209</v>
      </c>
      <c r="AR18" s="607" t="s">
        <v>10210</v>
      </c>
      <c r="AS18" s="607" t="s">
        <v>10211</v>
      </c>
      <c r="AT18" s="607" t="s">
        <v>10212</v>
      </c>
      <c r="AU18" s="607" t="s">
        <v>10213</v>
      </c>
      <c r="AV18" s="607" t="s">
        <v>10214</v>
      </c>
      <c r="AW18" s="607" t="s">
        <v>10215</v>
      </c>
      <c r="AX18" s="607" t="s">
        <v>10216</v>
      </c>
      <c r="AY18" s="607" t="s">
        <v>10217</v>
      </c>
      <c r="AZ18" s="703" t="s">
        <v>10218</v>
      </c>
    </row>
    <row r="19" spans="1:52" ht="15.75" customHeight="1">
      <c r="B19" s="417" t="s">
        <v>10219</v>
      </c>
      <c r="C19" s="313" t="s">
        <v>6110</v>
      </c>
      <c r="D19" s="248" t="s">
        <v>677</v>
      </c>
      <c r="E19" s="248">
        <v>3</v>
      </c>
      <c r="F19" s="624"/>
      <c r="G19" s="624"/>
      <c r="H19" s="624"/>
      <c r="I19" s="624"/>
      <c r="J19" s="624"/>
      <c r="K19" s="1370">
        <f>IFERROR(SUM(F19:J19),0)</f>
        <v>0</v>
      </c>
      <c r="L19" s="699"/>
      <c r="M19" s="699"/>
      <c r="N19" s="699"/>
      <c r="O19" s="699"/>
      <c r="P19" s="699"/>
      <c r="Q19" s="1467">
        <f>IFERROR(SUM(L19:P19),0)</f>
        <v>0</v>
      </c>
      <c r="R19" s="214"/>
      <c r="S19" s="956" t="s">
        <v>10220</v>
      </c>
      <c r="T19" s="171"/>
      <c r="U19" s="1064"/>
      <c r="V19" s="393"/>
      <c r="W19" s="1040"/>
      <c r="X19" s="246" t="str">
        <f t="shared" ref="X19:X20" si="50">IF( SUM( Z19:AJ19 ) = 0, 0, $Z$7 )</f>
        <v>Please complete all cells in row</v>
      </c>
      <c r="Y19" s="1040"/>
      <c r="Z19" s="1063">
        <f t="shared" ref="Z19:Z20" si="51" xml:space="preserve"> IF( ISNUMBER(F19), 0, 1 )</f>
        <v>1</v>
      </c>
      <c r="AA19" s="1063">
        <f t="shared" ref="AA19:AA20" si="52" xml:space="preserve"> IF( ISNUMBER(G19), 0, 1 )</f>
        <v>1</v>
      </c>
      <c r="AB19" s="1063">
        <f t="shared" ref="AB19:AB20" si="53" xml:space="preserve"> IF( ISNUMBER(H19), 0, 1 )</f>
        <v>1</v>
      </c>
      <c r="AC19" s="1063">
        <f t="shared" ref="AC19:AC20" si="54" xml:space="preserve"> IF( ISNUMBER(I19), 0, 1 )</f>
        <v>1</v>
      </c>
      <c r="AD19" s="1063">
        <f t="shared" ref="AD19:AD20" si="55" xml:space="preserve"> IF( ISNUMBER(J19), 0, 1 )</f>
        <v>1</v>
      </c>
      <c r="AE19" s="196"/>
      <c r="AF19" s="1063">
        <f t="shared" ref="AF19:AF20" si="56" xml:space="preserve"> IF( ISNUMBER(L19), 0, 1 )</f>
        <v>1</v>
      </c>
      <c r="AG19" s="1063">
        <f t="shared" ref="AG19:AG20" si="57" xml:space="preserve"> IF( ISNUMBER(M19), 0, 1 )</f>
        <v>1</v>
      </c>
      <c r="AH19" s="1063">
        <f t="shared" ref="AH19:AH20" si="58" xml:space="preserve"> IF( ISNUMBER(N19), 0, 1 )</f>
        <v>1</v>
      </c>
      <c r="AI19" s="1063">
        <f t="shared" ref="AI19:AI20" si="59" xml:space="preserve"> IF( ISNUMBER(O19), 0, 1 )</f>
        <v>1</v>
      </c>
      <c r="AJ19" s="1063">
        <f t="shared" ref="AJ19:AJ20" si="60" xml:space="preserve"> IF( ISNUMBER(P19), 0, 1 )</f>
        <v>1</v>
      </c>
      <c r="AK19" s="1040"/>
      <c r="AM19" s="417" t="s">
        <v>10219</v>
      </c>
      <c r="AN19" s="313" t="s">
        <v>6110</v>
      </c>
      <c r="AO19" s="797" t="s">
        <v>10221</v>
      </c>
      <c r="AP19" s="797" t="s">
        <v>10222</v>
      </c>
      <c r="AQ19" s="797" t="s">
        <v>10223</v>
      </c>
      <c r="AR19" s="797" t="s">
        <v>10224</v>
      </c>
      <c r="AS19" s="797" t="s">
        <v>10225</v>
      </c>
      <c r="AT19" s="607" t="s">
        <v>10226</v>
      </c>
      <c r="AU19" s="704" t="s">
        <v>10227</v>
      </c>
      <c r="AV19" s="704" t="s">
        <v>10228</v>
      </c>
      <c r="AW19" s="704" t="s">
        <v>10229</v>
      </c>
      <c r="AX19" s="704" t="s">
        <v>10230</v>
      </c>
      <c r="AY19" s="704" t="s">
        <v>10231</v>
      </c>
      <c r="AZ19" s="703" t="s">
        <v>10232</v>
      </c>
    </row>
    <row r="20" spans="1:52" ht="15.75" customHeight="1">
      <c r="B20" s="417" t="s">
        <v>10219</v>
      </c>
      <c r="C20" s="313" t="s">
        <v>6125</v>
      </c>
      <c r="D20" s="248" t="s">
        <v>677</v>
      </c>
      <c r="E20" s="248">
        <v>3</v>
      </c>
      <c r="F20" s="624"/>
      <c r="G20" s="624"/>
      <c r="H20" s="624"/>
      <c r="I20" s="624"/>
      <c r="J20" s="624"/>
      <c r="K20" s="1370">
        <f>IFERROR(SUM(F20:J20),0)</f>
        <v>0</v>
      </c>
      <c r="L20" s="699"/>
      <c r="M20" s="699"/>
      <c r="N20" s="699"/>
      <c r="O20" s="699"/>
      <c r="P20" s="699"/>
      <c r="Q20" s="1467">
        <f>IFERROR(SUM(L20:P20),0)</f>
        <v>0</v>
      </c>
      <c r="R20" s="214"/>
      <c r="S20" s="956" t="s">
        <v>10233</v>
      </c>
      <c r="T20" s="171"/>
      <c r="U20" s="1064"/>
      <c r="V20" s="393"/>
      <c r="W20" s="1040"/>
      <c r="X20" s="246" t="str">
        <f t="shared" si="50"/>
        <v>Please complete all cells in row</v>
      </c>
      <c r="Y20" s="1040"/>
      <c r="Z20" s="1063">
        <f t="shared" si="51"/>
        <v>1</v>
      </c>
      <c r="AA20" s="1063">
        <f t="shared" si="52"/>
        <v>1</v>
      </c>
      <c r="AB20" s="1063">
        <f t="shared" si="53"/>
        <v>1</v>
      </c>
      <c r="AC20" s="1063">
        <f t="shared" si="54"/>
        <v>1</v>
      </c>
      <c r="AD20" s="1063">
        <f t="shared" si="55"/>
        <v>1</v>
      </c>
      <c r="AE20" s="196"/>
      <c r="AF20" s="1063">
        <f t="shared" si="56"/>
        <v>1</v>
      </c>
      <c r="AG20" s="1063">
        <f t="shared" si="57"/>
        <v>1</v>
      </c>
      <c r="AH20" s="1063">
        <f t="shared" si="58"/>
        <v>1</v>
      </c>
      <c r="AI20" s="1063">
        <f t="shared" si="59"/>
        <v>1</v>
      </c>
      <c r="AJ20" s="1063">
        <f t="shared" si="60"/>
        <v>1</v>
      </c>
      <c r="AK20" s="1040"/>
      <c r="AM20" s="417" t="s">
        <v>10219</v>
      </c>
      <c r="AN20" s="313" t="s">
        <v>6125</v>
      </c>
      <c r="AO20" s="797" t="s">
        <v>10234</v>
      </c>
      <c r="AP20" s="797" t="s">
        <v>10235</v>
      </c>
      <c r="AQ20" s="797" t="s">
        <v>10236</v>
      </c>
      <c r="AR20" s="797" t="s">
        <v>10237</v>
      </c>
      <c r="AS20" s="797" t="s">
        <v>10238</v>
      </c>
      <c r="AT20" s="607" t="s">
        <v>10239</v>
      </c>
      <c r="AU20" s="704" t="s">
        <v>10240</v>
      </c>
      <c r="AV20" s="704" t="s">
        <v>10241</v>
      </c>
      <c r="AW20" s="704" t="s">
        <v>10242</v>
      </c>
      <c r="AX20" s="704" t="s">
        <v>10243</v>
      </c>
      <c r="AY20" s="704" t="s">
        <v>10244</v>
      </c>
      <c r="AZ20" s="703" t="s">
        <v>10245</v>
      </c>
    </row>
    <row r="21" spans="1:52" ht="15.75" customHeight="1">
      <c r="B21" s="417" t="s">
        <v>10219</v>
      </c>
      <c r="C21" s="313" t="s">
        <v>6140</v>
      </c>
      <c r="D21" s="248" t="s">
        <v>677</v>
      </c>
      <c r="E21" s="248">
        <v>3</v>
      </c>
      <c r="F21" s="1370">
        <f>IFERROR(F19+F20,0)</f>
        <v>0</v>
      </c>
      <c r="G21" s="1370">
        <f t="shared" ref="G21:K21" si="61">IFERROR(G19+G20,0)</f>
        <v>0</v>
      </c>
      <c r="H21" s="1370">
        <f t="shared" si="61"/>
        <v>0</v>
      </c>
      <c r="I21" s="1370">
        <f t="shared" si="61"/>
        <v>0</v>
      </c>
      <c r="J21" s="1370">
        <f t="shared" si="61"/>
        <v>0</v>
      </c>
      <c r="K21" s="1370">
        <f t="shared" si="61"/>
        <v>0</v>
      </c>
      <c r="L21" s="1370">
        <f>IFERROR(L19+L20,0)</f>
        <v>0</v>
      </c>
      <c r="M21" s="1370">
        <f t="shared" ref="M21" si="62">IFERROR(M19+M20,0)</f>
        <v>0</v>
      </c>
      <c r="N21" s="1370">
        <f t="shared" ref="N21" si="63">IFERROR(N19+N20,0)</f>
        <v>0</v>
      </c>
      <c r="O21" s="1370">
        <f t="shared" ref="O21" si="64">IFERROR(O19+O20,0)</f>
        <v>0</v>
      </c>
      <c r="P21" s="1370">
        <f t="shared" ref="P21" si="65">IFERROR(P19+P20,0)</f>
        <v>0</v>
      </c>
      <c r="Q21" s="1467">
        <f t="shared" ref="Q21" si="66">IFERROR(Q19+Q20,0)</f>
        <v>0</v>
      </c>
      <c r="R21" s="214"/>
      <c r="S21" s="956" t="s">
        <v>10246</v>
      </c>
      <c r="T21" s="171"/>
      <c r="U21" s="1064"/>
      <c r="V21" s="393"/>
      <c r="W21" s="1040"/>
      <c r="X21" s="196"/>
      <c r="Y21" s="1040"/>
      <c r="Z21" s="196"/>
      <c r="AA21" s="196"/>
      <c r="AB21" s="196"/>
      <c r="AC21" s="196"/>
      <c r="AD21" s="196"/>
      <c r="AE21" s="196"/>
      <c r="AF21" s="196"/>
      <c r="AG21" s="196"/>
      <c r="AH21" s="196"/>
      <c r="AI21" s="196"/>
      <c r="AJ21" s="196"/>
      <c r="AK21" s="1040"/>
      <c r="AM21" s="417" t="s">
        <v>10219</v>
      </c>
      <c r="AN21" s="313" t="s">
        <v>6140</v>
      </c>
      <c r="AO21" s="607" t="s">
        <v>10247</v>
      </c>
      <c r="AP21" s="607" t="s">
        <v>10248</v>
      </c>
      <c r="AQ21" s="607" t="s">
        <v>10249</v>
      </c>
      <c r="AR21" s="607" t="s">
        <v>10250</v>
      </c>
      <c r="AS21" s="607" t="s">
        <v>10251</v>
      </c>
      <c r="AT21" s="607" t="s">
        <v>10252</v>
      </c>
      <c r="AU21" s="607" t="s">
        <v>10253</v>
      </c>
      <c r="AV21" s="607" t="s">
        <v>10254</v>
      </c>
      <c r="AW21" s="607" t="s">
        <v>10255</v>
      </c>
      <c r="AX21" s="607" t="s">
        <v>10256</v>
      </c>
      <c r="AY21" s="607" t="s">
        <v>10257</v>
      </c>
      <c r="AZ21" s="703" t="s">
        <v>10258</v>
      </c>
    </row>
    <row r="22" spans="1:52" ht="15.75" customHeight="1">
      <c r="B22" s="417" t="s">
        <v>10259</v>
      </c>
      <c r="C22" s="313" t="s">
        <v>6110</v>
      </c>
      <c r="D22" s="248" t="s">
        <v>677</v>
      </c>
      <c r="E22" s="248">
        <v>3</v>
      </c>
      <c r="F22" s="1370">
        <f>IFERROR(F10+F13+F16+F19,0)</f>
        <v>0</v>
      </c>
      <c r="G22" s="1370">
        <f t="shared" ref="G22:K22" si="67">IFERROR(G10+G13+G16+G19,0)</f>
        <v>0</v>
      </c>
      <c r="H22" s="1370">
        <f t="shared" si="67"/>
        <v>0</v>
      </c>
      <c r="I22" s="1370">
        <f t="shared" si="67"/>
        <v>0</v>
      </c>
      <c r="J22" s="1370">
        <f t="shared" si="67"/>
        <v>0</v>
      </c>
      <c r="K22" s="1370">
        <f t="shared" si="67"/>
        <v>0</v>
      </c>
      <c r="L22" s="1370">
        <f>IFERROR(L10+L13+L16+L19,0)</f>
        <v>0</v>
      </c>
      <c r="M22" s="1370">
        <f t="shared" ref="M22:Q22" si="68">IFERROR(M10+M13+M16+M19,0)</f>
        <v>0</v>
      </c>
      <c r="N22" s="1370">
        <f t="shared" si="68"/>
        <v>0</v>
      </c>
      <c r="O22" s="1370">
        <f t="shared" si="68"/>
        <v>0</v>
      </c>
      <c r="P22" s="1370">
        <f t="shared" si="68"/>
        <v>0</v>
      </c>
      <c r="Q22" s="1467">
        <f t="shared" si="68"/>
        <v>0</v>
      </c>
      <c r="R22" s="214"/>
      <c r="S22" s="956" t="s">
        <v>10260</v>
      </c>
      <c r="T22" s="171"/>
      <c r="U22" s="394"/>
      <c r="V22" s="393"/>
      <c r="W22" s="1040"/>
      <c r="X22" s="196"/>
      <c r="Y22" s="1040"/>
      <c r="Z22" s="196"/>
      <c r="AA22" s="196"/>
      <c r="AB22" s="196"/>
      <c r="AC22" s="196"/>
      <c r="AD22" s="196"/>
      <c r="AE22" s="196"/>
      <c r="AF22" s="196"/>
      <c r="AG22" s="196"/>
      <c r="AH22" s="196"/>
      <c r="AI22" s="196"/>
      <c r="AJ22" s="196"/>
      <c r="AK22" s="1040"/>
      <c r="AM22" s="417" t="s">
        <v>10259</v>
      </c>
      <c r="AN22" s="313" t="s">
        <v>6110</v>
      </c>
      <c r="AO22" s="607" t="s">
        <v>10261</v>
      </c>
      <c r="AP22" s="607" t="s">
        <v>10262</v>
      </c>
      <c r="AQ22" s="607" t="s">
        <v>10263</v>
      </c>
      <c r="AR22" s="607" t="s">
        <v>10264</v>
      </c>
      <c r="AS22" s="607" t="s">
        <v>10265</v>
      </c>
      <c r="AT22" s="607" t="s">
        <v>10266</v>
      </c>
      <c r="AU22" s="607" t="s">
        <v>10267</v>
      </c>
      <c r="AV22" s="607" t="s">
        <v>10268</v>
      </c>
      <c r="AW22" s="607" t="s">
        <v>10269</v>
      </c>
      <c r="AX22" s="607" t="s">
        <v>10270</v>
      </c>
      <c r="AY22" s="607" t="s">
        <v>10271</v>
      </c>
      <c r="AZ22" s="703" t="s">
        <v>10272</v>
      </c>
    </row>
    <row r="23" spans="1:52" ht="15.75" customHeight="1">
      <c r="B23" s="417" t="s">
        <v>10273</v>
      </c>
      <c r="C23" s="313" t="s">
        <v>6125</v>
      </c>
      <c r="D23" s="248" t="s">
        <v>677</v>
      </c>
      <c r="E23" s="248">
        <v>3</v>
      </c>
      <c r="F23" s="1370">
        <f>IFERROR(F11+F14+F17+F20,0)</f>
        <v>0</v>
      </c>
      <c r="G23" s="1370">
        <f t="shared" ref="G23:K23" si="69">IFERROR(G11+G14+G17+G20,0)</f>
        <v>0</v>
      </c>
      <c r="H23" s="1370">
        <f t="shared" si="69"/>
        <v>0</v>
      </c>
      <c r="I23" s="1370">
        <f t="shared" si="69"/>
        <v>0</v>
      </c>
      <c r="J23" s="1370">
        <f t="shared" si="69"/>
        <v>0</v>
      </c>
      <c r="K23" s="1370">
        <f t="shared" si="69"/>
        <v>0</v>
      </c>
      <c r="L23" s="1370">
        <f>IFERROR(L11+L14+L17+L20,0)</f>
        <v>0</v>
      </c>
      <c r="M23" s="1370">
        <f t="shared" ref="M23:Q23" si="70">IFERROR(M11+M14+M17+M20,0)</f>
        <v>0</v>
      </c>
      <c r="N23" s="1370">
        <f t="shared" si="70"/>
        <v>0</v>
      </c>
      <c r="O23" s="1370">
        <f t="shared" si="70"/>
        <v>0</v>
      </c>
      <c r="P23" s="1370">
        <f t="shared" si="70"/>
        <v>0</v>
      </c>
      <c r="Q23" s="1467">
        <f t="shared" si="70"/>
        <v>0</v>
      </c>
      <c r="R23" s="214"/>
      <c r="S23" s="956" t="s">
        <v>10274</v>
      </c>
      <c r="T23" s="171"/>
      <c r="U23" s="394"/>
      <c r="V23" s="393"/>
      <c r="W23" s="1040"/>
      <c r="X23" s="196"/>
      <c r="Y23" s="1040"/>
      <c r="Z23" s="196"/>
      <c r="AA23" s="196"/>
      <c r="AB23" s="196"/>
      <c r="AC23" s="196"/>
      <c r="AD23" s="196"/>
      <c r="AE23" s="196"/>
      <c r="AF23" s="196"/>
      <c r="AG23" s="196"/>
      <c r="AH23" s="196"/>
      <c r="AI23" s="196"/>
      <c r="AJ23" s="196"/>
      <c r="AK23" s="1040"/>
      <c r="AM23" s="417" t="s">
        <v>10273</v>
      </c>
      <c r="AN23" s="313" t="s">
        <v>6125</v>
      </c>
      <c r="AO23" s="607" t="s">
        <v>10275</v>
      </c>
      <c r="AP23" s="607" t="s">
        <v>10276</v>
      </c>
      <c r="AQ23" s="607" t="s">
        <v>10277</v>
      </c>
      <c r="AR23" s="607" t="s">
        <v>10278</v>
      </c>
      <c r="AS23" s="607" t="s">
        <v>10279</v>
      </c>
      <c r="AT23" s="607" t="s">
        <v>10280</v>
      </c>
      <c r="AU23" s="607" t="s">
        <v>10281</v>
      </c>
      <c r="AV23" s="607" t="s">
        <v>10282</v>
      </c>
      <c r="AW23" s="607" t="s">
        <v>10283</v>
      </c>
      <c r="AX23" s="607" t="s">
        <v>10284</v>
      </c>
      <c r="AY23" s="607" t="s">
        <v>10285</v>
      </c>
      <c r="AZ23" s="703" t="s">
        <v>10286</v>
      </c>
    </row>
    <row r="24" spans="1:52" ht="32.25" customHeight="1" thickBot="1">
      <c r="A24" s="2575" t="s">
        <v>773</v>
      </c>
      <c r="B24" s="420" t="s">
        <v>10287</v>
      </c>
      <c r="C24" s="966" t="s">
        <v>6140</v>
      </c>
      <c r="D24" s="314" t="s">
        <v>677</v>
      </c>
      <c r="E24" s="314">
        <v>3</v>
      </c>
      <c r="F24" s="1362">
        <f>IFERROR(F22+F23,0)</f>
        <v>0</v>
      </c>
      <c r="G24" s="1362">
        <f t="shared" ref="G24:K24" si="71">IFERROR(G22+G23,0)</f>
        <v>0</v>
      </c>
      <c r="H24" s="1362">
        <f t="shared" si="71"/>
        <v>0</v>
      </c>
      <c r="I24" s="1362">
        <f t="shared" si="71"/>
        <v>0</v>
      </c>
      <c r="J24" s="1362">
        <f t="shared" si="71"/>
        <v>0</v>
      </c>
      <c r="K24" s="1362">
        <f t="shared" si="71"/>
        <v>0</v>
      </c>
      <c r="L24" s="1362">
        <f>IFERROR(L22+L23,0)</f>
        <v>0</v>
      </c>
      <c r="M24" s="1362">
        <f t="shared" ref="M24" si="72">IFERROR(M22+M23,0)</f>
        <v>0</v>
      </c>
      <c r="N24" s="1362">
        <f t="shared" ref="N24" si="73">IFERROR(N22+N23,0)</f>
        <v>0</v>
      </c>
      <c r="O24" s="1362">
        <f t="shared" ref="O24" si="74">IFERROR(O22+O23,0)</f>
        <v>0</v>
      </c>
      <c r="P24" s="1362">
        <f t="shared" ref="P24" si="75">IFERROR(P22+P23,0)</f>
        <v>0</v>
      </c>
      <c r="Q24" s="1372">
        <f t="shared" ref="Q24" si="76">IFERROR(Q22+Q23,0)</f>
        <v>0</v>
      </c>
      <c r="R24" s="214"/>
      <c r="S24" s="970" t="s">
        <v>10288</v>
      </c>
      <c r="T24" s="171"/>
      <c r="U24" s="391"/>
      <c r="V24" s="393"/>
      <c r="W24" s="1040"/>
      <c r="X24" s="196"/>
      <c r="Y24" s="1040"/>
      <c r="Z24" s="196"/>
      <c r="AA24" s="196"/>
      <c r="AB24" s="196"/>
      <c r="AC24" s="196"/>
      <c r="AD24" s="196"/>
      <c r="AE24" s="196"/>
      <c r="AF24" s="196"/>
      <c r="AG24" s="196"/>
      <c r="AH24" s="196"/>
      <c r="AI24" s="196"/>
      <c r="AJ24" s="196"/>
      <c r="AK24" s="1040"/>
      <c r="AM24" s="420" t="s">
        <v>10287</v>
      </c>
      <c r="AN24" s="966" t="s">
        <v>6140</v>
      </c>
      <c r="AO24" s="609" t="s">
        <v>10289</v>
      </c>
      <c r="AP24" s="609" t="s">
        <v>10290</v>
      </c>
      <c r="AQ24" s="609" t="s">
        <v>10291</v>
      </c>
      <c r="AR24" s="609" t="s">
        <v>10292</v>
      </c>
      <c r="AS24" s="609" t="s">
        <v>10293</v>
      </c>
      <c r="AT24" s="609" t="s">
        <v>10294</v>
      </c>
      <c r="AU24" s="609" t="s">
        <v>10295</v>
      </c>
      <c r="AV24" s="609" t="s">
        <v>10296</v>
      </c>
      <c r="AW24" s="609" t="s">
        <v>10297</v>
      </c>
      <c r="AX24" s="609" t="s">
        <v>10298</v>
      </c>
      <c r="AY24" s="609" t="s">
        <v>10299</v>
      </c>
      <c r="AZ24" s="374" t="s">
        <v>10300</v>
      </c>
    </row>
    <row r="25" spans="1:52" ht="15.75" thickTop="1">
      <c r="B25" s="971"/>
      <c r="C25" s="171"/>
      <c r="D25" s="171"/>
      <c r="E25" s="171"/>
      <c r="F25" s="171"/>
      <c r="G25" s="171"/>
      <c r="H25" s="171"/>
      <c r="I25" s="171"/>
      <c r="J25" s="171"/>
      <c r="K25" s="171"/>
      <c r="L25" s="171"/>
      <c r="M25" s="171"/>
      <c r="N25" s="171"/>
      <c r="O25" s="171"/>
      <c r="P25" s="171"/>
      <c r="Q25" s="2720"/>
      <c r="R25" s="171"/>
      <c r="S25" s="171"/>
      <c r="T25" s="171"/>
      <c r="V25" s="2442" t="s">
        <v>815</v>
      </c>
      <c r="W25" s="393"/>
      <c r="X25" s="196"/>
      <c r="Y25" s="393"/>
      <c r="Z25" s="196"/>
      <c r="AA25" s="196"/>
      <c r="AB25" s="196"/>
      <c r="AC25" s="196"/>
      <c r="AD25" s="196"/>
      <c r="AE25" s="196"/>
      <c r="AF25" s="196"/>
      <c r="AG25" s="196"/>
      <c r="AH25" s="196"/>
      <c r="AI25" s="196"/>
      <c r="AJ25" s="196"/>
      <c r="AK25" s="393"/>
      <c r="AZ25" s="2859" t="s">
        <v>816</v>
      </c>
    </row>
    <row r="26" spans="1:52">
      <c r="B26" s="971"/>
      <c r="C26" s="171"/>
      <c r="D26" s="171"/>
      <c r="E26" s="171"/>
      <c r="F26" s="171"/>
      <c r="G26" s="171"/>
      <c r="H26" s="171"/>
      <c r="I26" s="171"/>
      <c r="J26" s="171"/>
      <c r="K26" s="171"/>
      <c r="L26" s="171"/>
      <c r="M26" s="171"/>
      <c r="N26" s="171"/>
      <c r="O26" s="171"/>
      <c r="P26" s="171"/>
      <c r="Q26" s="171"/>
      <c r="R26" s="171"/>
      <c r="S26" s="171"/>
      <c r="T26" s="171"/>
      <c r="U26" s="1065"/>
      <c r="V26" s="393"/>
      <c r="W26" s="393"/>
      <c r="X26" s="196"/>
      <c r="Y26" s="393"/>
      <c r="Z26" s="196"/>
      <c r="AA26" s="196"/>
      <c r="AB26" s="196"/>
      <c r="AC26" s="196"/>
      <c r="AD26" s="196"/>
      <c r="AE26" s="196"/>
      <c r="AF26" s="196"/>
      <c r="AG26" s="196"/>
      <c r="AH26" s="196"/>
      <c r="AI26" s="196"/>
      <c r="AJ26" s="196"/>
      <c r="AK26" s="393"/>
    </row>
    <row r="27" spans="1:52">
      <c r="B27" s="971"/>
      <c r="C27" s="171"/>
      <c r="D27" s="171"/>
      <c r="E27" s="171"/>
      <c r="F27" s="171"/>
      <c r="G27" s="171"/>
      <c r="H27" s="171"/>
      <c r="I27" s="171"/>
      <c r="J27" s="171"/>
      <c r="K27" s="171"/>
      <c r="L27" s="171"/>
      <c r="M27" s="171"/>
      <c r="N27" s="171"/>
      <c r="O27" s="171"/>
      <c r="P27" s="171"/>
      <c r="Q27" s="171"/>
      <c r="R27" s="171"/>
      <c r="S27" s="171"/>
      <c r="T27" s="171"/>
      <c r="U27" s="1065"/>
      <c r="V27" s="393"/>
      <c r="W27" s="393"/>
      <c r="X27" s="196"/>
      <c r="Y27" s="393"/>
      <c r="Z27" s="196"/>
      <c r="AA27" s="196"/>
      <c r="AB27" s="196"/>
      <c r="AC27" s="196"/>
      <c r="AD27" s="196"/>
      <c r="AE27" s="196"/>
      <c r="AF27" s="196"/>
      <c r="AG27" s="196"/>
      <c r="AH27" s="196"/>
      <c r="AI27" s="196"/>
      <c r="AJ27" s="196"/>
      <c r="AK27" s="393"/>
    </row>
    <row r="28" spans="1:52">
      <c r="B28" s="971"/>
      <c r="C28" s="171"/>
      <c r="D28" s="171"/>
      <c r="E28" s="171"/>
      <c r="F28" s="171"/>
      <c r="G28" s="171"/>
      <c r="H28" s="171"/>
      <c r="I28" s="171"/>
      <c r="J28" s="171"/>
      <c r="K28" s="171"/>
      <c r="L28" s="171"/>
      <c r="M28" s="171"/>
      <c r="N28" s="171"/>
      <c r="O28" s="171"/>
      <c r="P28" s="171"/>
      <c r="Q28" s="171"/>
      <c r="R28" s="171"/>
      <c r="S28" s="171"/>
      <c r="T28" s="171"/>
      <c r="U28" s="1065"/>
      <c r="V28" s="393"/>
      <c r="W28" s="393"/>
      <c r="X28" s="196"/>
      <c r="Y28" s="393"/>
      <c r="Z28" s="196"/>
      <c r="AA28" s="196"/>
      <c r="AB28" s="196"/>
      <c r="AC28" s="196"/>
      <c r="AD28" s="196"/>
      <c r="AE28" s="196"/>
      <c r="AF28" s="196"/>
      <c r="AG28" s="196"/>
      <c r="AH28" s="196"/>
      <c r="AI28" s="196"/>
      <c r="AJ28" s="196"/>
      <c r="AK28" s="393"/>
    </row>
    <row r="29" spans="1:52">
      <c r="B29" s="971"/>
      <c r="C29" s="171"/>
      <c r="D29" s="171"/>
      <c r="E29" s="171"/>
      <c r="F29" s="171"/>
      <c r="G29" s="171"/>
      <c r="H29" s="171"/>
      <c r="I29" s="171"/>
      <c r="J29" s="171"/>
      <c r="K29" s="171"/>
      <c r="L29" s="171"/>
      <c r="M29" s="171"/>
      <c r="N29" s="171"/>
      <c r="O29" s="171"/>
      <c r="P29" s="171"/>
      <c r="Q29" s="171"/>
      <c r="R29" s="171"/>
      <c r="S29" s="171"/>
      <c r="T29" s="171"/>
      <c r="U29" s="1024"/>
      <c r="V29" s="1024"/>
      <c r="W29" s="1024"/>
      <c r="X29" s="196"/>
      <c r="Y29" s="1024"/>
      <c r="Z29" s="196"/>
      <c r="AA29" s="196"/>
      <c r="AB29" s="196"/>
      <c r="AC29" s="196"/>
      <c r="AD29" s="196"/>
      <c r="AE29" s="196"/>
      <c r="AF29" s="196"/>
      <c r="AG29" s="196"/>
      <c r="AH29" s="196"/>
      <c r="AI29" s="196"/>
      <c r="AJ29" s="196"/>
      <c r="AK29" s="1024"/>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139" priority="12" operator="equal">
      <formula>0</formula>
    </cfRule>
  </conditionalFormatting>
  <conditionalFormatting sqref="X4:X11">
    <cfRule type="cellIs" dxfId="138" priority="4" operator="equal">
      <formula>0</formula>
    </cfRule>
  </conditionalFormatting>
  <conditionalFormatting sqref="X13:X14">
    <cfRule type="cellIs" dxfId="137" priority="3" operator="equal">
      <formula>0</formula>
    </cfRule>
  </conditionalFormatting>
  <conditionalFormatting sqref="X16:X17">
    <cfRule type="cellIs" dxfId="136" priority="2" operator="equal">
      <formula>0</formula>
    </cfRule>
  </conditionalFormatting>
  <conditionalFormatting sqref="X19:X20">
    <cfRule type="cellIs" dxfId="13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showGridLines="0" topLeftCell="B1" zoomScaleNormal="100" workbookViewId="0">
      <selection activeCell="AL14" sqref="AL14"/>
    </sheetView>
  </sheetViews>
  <sheetFormatPr defaultColWidth="9" defaultRowHeight="15"/>
  <cols>
    <col min="1" max="1" width="11.125" style="191" hidden="1" customWidth="1"/>
    <col min="2" max="2" width="42.625" style="191" bestFit="1" customWidth="1"/>
    <col min="3" max="3" width="6.75" style="191" bestFit="1" customWidth="1"/>
    <col min="4" max="4" width="5.625" style="191" bestFit="1" customWidth="1"/>
    <col min="5" max="5" width="4.75" style="191" bestFit="1" customWidth="1"/>
    <col min="6" max="8" width="7.25" style="191" bestFit="1" customWidth="1"/>
    <col min="9" max="9" width="8.25" style="191" bestFit="1" customWidth="1"/>
    <col min="10" max="13" width="7.25" style="191" bestFit="1" customWidth="1"/>
    <col min="14" max="14" width="8.25" style="191" bestFit="1" customWidth="1"/>
    <col min="15" max="17" width="7.25" style="191" bestFit="1" customWidth="1"/>
    <col min="18" max="18" width="8.25" style="191" bestFit="1" customWidth="1"/>
    <col min="19" max="22" width="7.25" style="191" bestFit="1" customWidth="1"/>
    <col min="23" max="23" width="8.25" style="191" bestFit="1" customWidth="1"/>
    <col min="24" max="24" width="1.25" style="191" customWidth="1"/>
    <col min="25" max="25" width="9.625" style="191" bestFit="1" customWidth="1"/>
    <col min="26" max="26" width="0.625" style="191" customWidth="1"/>
    <col min="27" max="27" width="48.25" style="81" bestFit="1" customWidth="1"/>
    <col min="28" max="28" width="1.625" style="81" hidden="1" customWidth="1"/>
    <col min="29" max="29" width="1.625" style="81" customWidth="1"/>
    <col min="30" max="30" width="20.25" style="81" bestFit="1" customWidth="1"/>
    <col min="31" max="31" width="1.625" style="81" customWidth="1"/>
    <col min="32" max="32" width="29.75" style="81" hidden="1" customWidth="1"/>
    <col min="33" max="39" width="2" style="81" hidden="1" customWidth="1"/>
    <col min="40" max="40" width="1.625" style="81" hidden="1" customWidth="1"/>
    <col min="41" max="48" width="2" style="81" hidden="1" customWidth="1"/>
    <col min="49" max="49" width="1.625" style="81" hidden="1" customWidth="1"/>
    <col min="50" max="50" width="1.625" style="191" customWidth="1"/>
    <col min="51" max="51" width="42.625" style="191" bestFit="1" customWidth="1"/>
    <col min="52" max="52" width="6.75" style="191" bestFit="1" customWidth="1"/>
    <col min="53" max="55" width="19.125" style="191" bestFit="1" customWidth="1"/>
    <col min="56" max="56" width="19" style="191" bestFit="1" customWidth="1"/>
    <col min="57" max="57" width="18.75" style="191" bestFit="1" customWidth="1"/>
    <col min="58" max="59" width="18.25" style="191" bestFit="1" customWidth="1"/>
    <col min="60" max="60" width="18.5" style="191" bestFit="1" customWidth="1"/>
    <col min="61" max="61" width="18.625" style="191" bestFit="1" customWidth="1"/>
    <col min="62" max="63" width="19.125" style="191" bestFit="1" customWidth="1"/>
    <col min="64" max="64" width="19.25" style="191" bestFit="1" customWidth="1"/>
    <col min="65" max="65" width="19.125" style="191" bestFit="1" customWidth="1"/>
    <col min="66" max="66" width="18.75" style="191" bestFit="1" customWidth="1"/>
    <col min="67" max="67" width="18.25" style="191" bestFit="1" customWidth="1"/>
    <col min="68" max="68" width="18.5" style="191" bestFit="1" customWidth="1"/>
    <col min="69" max="69" width="18.625" style="191" bestFit="1" customWidth="1"/>
    <col min="70" max="70" width="18.75" style="191" bestFit="1" customWidth="1"/>
    <col min="71" max="16384" width="9" style="191"/>
  </cols>
  <sheetData>
    <row r="1" spans="1:71" ht="22.5" customHeight="1">
      <c r="B1" s="3366" t="s">
        <v>10301</v>
      </c>
      <c r="C1" s="3366"/>
      <c r="D1" s="3366"/>
      <c r="E1" s="3366"/>
      <c r="F1" s="3366"/>
      <c r="G1" s="3366"/>
      <c r="H1" s="3366"/>
      <c r="I1" s="3366"/>
      <c r="J1" s="3366"/>
      <c r="K1" s="3366"/>
      <c r="L1" s="3366"/>
      <c r="M1" s="3366"/>
      <c r="N1" s="3366"/>
      <c r="O1" s="3366"/>
      <c r="P1" s="3366"/>
      <c r="Q1" s="3366"/>
      <c r="R1" s="3366"/>
      <c r="S1" s="3366"/>
      <c r="T1" s="3366"/>
      <c r="U1" s="3366"/>
      <c r="V1" s="3366"/>
      <c r="W1" s="3366"/>
      <c r="X1" s="3225"/>
      <c r="Y1" s="3225"/>
      <c r="AC1" s="1038"/>
      <c r="AD1" s="246"/>
      <c r="AE1" s="1038"/>
      <c r="AW1" s="1038"/>
      <c r="AY1" s="3366" t="s">
        <v>656</v>
      </c>
      <c r="AZ1" s="3366"/>
      <c r="BA1" s="3366"/>
      <c r="BB1" s="3366"/>
      <c r="BC1" s="648"/>
    </row>
    <row r="2" spans="1:71" ht="23.25">
      <c r="B2" s="3366" t="str">
        <f>SelectCompany!B4</f>
        <v>South West Water (whole area)</v>
      </c>
      <c r="C2" s="3366"/>
      <c r="D2" s="3366"/>
      <c r="E2" s="3366"/>
      <c r="F2" s="648"/>
      <c r="G2" s="470"/>
      <c r="H2" s="470"/>
      <c r="I2" s="470"/>
      <c r="J2" s="470"/>
      <c r="K2" s="470"/>
      <c r="L2" s="470"/>
      <c r="M2" s="470"/>
      <c r="N2" s="470"/>
      <c r="O2" s="470"/>
      <c r="P2" s="470"/>
      <c r="Q2" s="470"/>
      <c r="R2" s="470"/>
      <c r="S2" s="470"/>
      <c r="T2" s="470"/>
      <c r="U2" s="470"/>
      <c r="V2" s="470"/>
      <c r="W2" s="470"/>
      <c r="X2" s="349"/>
      <c r="Y2" s="349"/>
      <c r="AC2" s="1038"/>
      <c r="AD2" s="246"/>
      <c r="AE2" s="1038"/>
      <c r="AW2" s="1038"/>
    </row>
    <row r="3" spans="1:71" ht="19.5" customHeight="1">
      <c r="B3" s="3388" t="s">
        <v>10302</v>
      </c>
      <c r="C3" s="3388"/>
      <c r="D3" s="3388"/>
      <c r="E3" s="3388"/>
      <c r="F3" s="3388"/>
      <c r="G3" s="3388"/>
      <c r="H3" s="3388"/>
      <c r="I3" s="3388"/>
      <c r="J3" s="3388"/>
      <c r="K3" s="3388"/>
      <c r="L3" s="3388"/>
      <c r="M3" s="3388"/>
      <c r="N3" s="3388"/>
      <c r="O3" s="3388"/>
      <c r="P3" s="3388"/>
      <c r="Q3" s="3388"/>
      <c r="R3" s="3386"/>
      <c r="S3" s="3386"/>
      <c r="T3" s="3386"/>
      <c r="U3" s="3386"/>
      <c r="V3" s="3386"/>
      <c r="W3" s="3386"/>
      <c r="X3" s="349"/>
      <c r="Y3" s="349"/>
      <c r="AA3" s="191"/>
      <c r="AC3" s="1038"/>
      <c r="AD3" s="582" t="s">
        <v>658</v>
      </c>
      <c r="AE3" s="1038"/>
      <c r="AW3" s="1038"/>
      <c r="AY3" s="3386" t="s">
        <v>10302</v>
      </c>
      <c r="AZ3" s="3386"/>
      <c r="BA3" s="3386"/>
      <c r="BB3" s="3386"/>
      <c r="BC3" s="3386"/>
      <c r="BD3" s="3386"/>
      <c r="BE3" s="3386"/>
      <c r="BF3" s="3386"/>
      <c r="BG3" s="3386"/>
      <c r="BH3" s="3386"/>
      <c r="BI3" s="3386"/>
      <c r="BJ3" s="3386"/>
      <c r="BK3" s="3386"/>
      <c r="BL3" s="3386"/>
      <c r="BM3" s="3386"/>
      <c r="BN3" s="3386"/>
      <c r="BO3" s="3388"/>
      <c r="BP3" s="3388"/>
      <c r="BQ3" s="3388"/>
      <c r="BR3" s="3388"/>
      <c r="BS3" s="349"/>
    </row>
    <row r="4" spans="1:71" ht="24" thickBot="1">
      <c r="B4" s="941"/>
      <c r="C4" s="941"/>
      <c r="D4" s="941"/>
      <c r="E4" s="941"/>
      <c r="F4" s="941"/>
      <c r="G4" s="941"/>
      <c r="H4" s="941"/>
      <c r="I4" s="941"/>
      <c r="J4" s="941"/>
      <c r="K4" s="941"/>
      <c r="L4" s="941"/>
      <c r="M4" s="941"/>
      <c r="N4" s="941"/>
      <c r="O4" s="941"/>
      <c r="P4" s="941"/>
      <c r="Q4" s="941"/>
      <c r="R4" s="941"/>
      <c r="S4" s="941"/>
      <c r="T4" s="941"/>
      <c r="U4" s="941"/>
      <c r="V4" s="941"/>
      <c r="W4" s="941"/>
      <c r="X4" s="725"/>
      <c r="Y4" s="222"/>
      <c r="AC4" s="1038"/>
      <c r="AD4" s="246"/>
      <c r="AE4" s="1038"/>
      <c r="AW4" s="1038"/>
      <c r="AY4" s="941"/>
      <c r="AZ4" s="941"/>
      <c r="BA4" s="941"/>
      <c r="BB4" s="941"/>
      <c r="BC4" s="941"/>
      <c r="BD4" s="941"/>
      <c r="BE4" s="941"/>
      <c r="BF4" s="941"/>
      <c r="BG4" s="941"/>
      <c r="BH4" s="941"/>
      <c r="BI4" s="941"/>
      <c r="BJ4" s="941"/>
      <c r="BK4" s="941"/>
      <c r="BL4" s="941"/>
      <c r="BM4" s="941"/>
      <c r="BN4" s="941"/>
      <c r="BO4" s="941"/>
      <c r="BP4" s="941"/>
      <c r="BQ4" s="941"/>
      <c r="BR4" s="941"/>
      <c r="BS4" s="725"/>
    </row>
    <row r="5" spans="1:71" ht="16.5" thickTop="1">
      <c r="B5" s="3421" t="s">
        <v>6098</v>
      </c>
      <c r="C5" s="3395"/>
      <c r="D5" s="3395" t="s">
        <v>661</v>
      </c>
      <c r="E5" s="3395" t="s">
        <v>662</v>
      </c>
      <c r="F5" s="3391" t="s">
        <v>5903</v>
      </c>
      <c r="G5" s="3391"/>
      <c r="H5" s="3391"/>
      <c r="I5" s="3391"/>
      <c r="J5" s="3391"/>
      <c r="K5" s="3391"/>
      <c r="L5" s="3391"/>
      <c r="M5" s="3391"/>
      <c r="N5" s="3391"/>
      <c r="O5" s="3391" t="s">
        <v>10097</v>
      </c>
      <c r="P5" s="3391"/>
      <c r="Q5" s="3391"/>
      <c r="R5" s="3391"/>
      <c r="S5" s="3391"/>
      <c r="T5" s="3391"/>
      <c r="U5" s="3391"/>
      <c r="V5" s="3391"/>
      <c r="W5" s="3392"/>
      <c r="X5" s="656"/>
      <c r="Y5" s="3363" t="s">
        <v>666</v>
      </c>
      <c r="Z5" s="214"/>
      <c r="AA5" s="3363" t="s">
        <v>667</v>
      </c>
      <c r="AC5" s="1038"/>
      <c r="AD5" s="246"/>
      <c r="AE5" s="1038"/>
      <c r="AW5" s="1038"/>
      <c r="AY5" s="3421" t="s">
        <v>6098</v>
      </c>
      <c r="AZ5" s="3395"/>
      <c r="BA5" s="3391" t="s">
        <v>5903</v>
      </c>
      <c r="BB5" s="3391"/>
      <c r="BC5" s="3391"/>
      <c r="BD5" s="3391"/>
      <c r="BE5" s="3391"/>
      <c r="BF5" s="3391"/>
      <c r="BG5" s="3391"/>
      <c r="BH5" s="3391"/>
      <c r="BI5" s="3391"/>
      <c r="BJ5" s="3391" t="s">
        <v>10097</v>
      </c>
      <c r="BK5" s="3391"/>
      <c r="BL5" s="3391"/>
      <c r="BM5" s="3391"/>
      <c r="BN5" s="3391"/>
      <c r="BO5" s="3391"/>
      <c r="BP5" s="3391"/>
      <c r="BQ5" s="3391"/>
      <c r="BR5" s="3392"/>
      <c r="BS5" s="656"/>
    </row>
    <row r="6" spans="1:71" ht="15.75">
      <c r="B6" s="3452"/>
      <c r="C6" s="3453"/>
      <c r="D6" s="3453"/>
      <c r="E6" s="3453"/>
      <c r="F6" s="3413" t="s">
        <v>5904</v>
      </c>
      <c r="G6" s="3413"/>
      <c r="H6" s="3413"/>
      <c r="I6" s="3413"/>
      <c r="J6" s="3413"/>
      <c r="K6" s="3400" t="s">
        <v>1596</v>
      </c>
      <c r="L6" s="3400"/>
      <c r="M6" s="3400"/>
      <c r="N6" s="3499" t="s">
        <v>891</v>
      </c>
      <c r="O6" s="3413" t="s">
        <v>5904</v>
      </c>
      <c r="P6" s="3413"/>
      <c r="Q6" s="3413"/>
      <c r="R6" s="3413"/>
      <c r="S6" s="3413"/>
      <c r="T6" s="3400" t="s">
        <v>1596</v>
      </c>
      <c r="U6" s="3400"/>
      <c r="V6" s="3400"/>
      <c r="W6" s="3501" t="s">
        <v>891</v>
      </c>
      <c r="X6" s="81"/>
      <c r="Y6" s="3364"/>
      <c r="Z6" s="214"/>
      <c r="AA6" s="3364"/>
      <c r="AB6" s="655"/>
      <c r="AC6" s="1038"/>
      <c r="AD6" s="246"/>
      <c r="AE6" s="1038"/>
      <c r="AF6" s="3498" t="s">
        <v>659</v>
      </c>
      <c r="AG6" s="3498"/>
      <c r="AH6" s="3498"/>
      <c r="AI6" s="3498"/>
      <c r="AJ6" s="3498"/>
      <c r="AK6" s="3498"/>
      <c r="AL6" s="3498"/>
      <c r="AM6" s="3498"/>
      <c r="AN6" s="3498"/>
      <c r="AO6" s="3498"/>
      <c r="AP6" s="3498"/>
      <c r="AQ6" s="3498"/>
      <c r="AR6" s="3498"/>
      <c r="AS6" s="3498"/>
      <c r="AT6" s="3498"/>
      <c r="AU6" s="3498"/>
      <c r="AV6" s="3498"/>
      <c r="AW6" s="1038"/>
      <c r="AY6" s="3452"/>
      <c r="AZ6" s="3453"/>
      <c r="BA6" s="3413" t="s">
        <v>5904</v>
      </c>
      <c r="BB6" s="3413"/>
      <c r="BC6" s="3413"/>
      <c r="BD6" s="3413"/>
      <c r="BE6" s="3413"/>
      <c r="BF6" s="3400" t="s">
        <v>1596</v>
      </c>
      <c r="BG6" s="3400"/>
      <c r="BH6" s="3400"/>
      <c r="BI6" s="3499" t="s">
        <v>891</v>
      </c>
      <c r="BJ6" s="3413" t="s">
        <v>5904</v>
      </c>
      <c r="BK6" s="3413"/>
      <c r="BL6" s="3413"/>
      <c r="BM6" s="3413"/>
      <c r="BN6" s="3413"/>
      <c r="BO6" s="3400" t="s">
        <v>1596</v>
      </c>
      <c r="BP6" s="3400"/>
      <c r="BQ6" s="3400"/>
      <c r="BR6" s="3501" t="s">
        <v>891</v>
      </c>
      <c r="BS6" s="81"/>
    </row>
    <row r="7" spans="1:71" ht="103.5" thickBot="1">
      <c r="A7" s="2433" t="s">
        <v>669</v>
      </c>
      <c r="B7" s="3454"/>
      <c r="C7" s="3396"/>
      <c r="D7" s="3396"/>
      <c r="E7" s="3396"/>
      <c r="F7" s="1066" t="s">
        <v>4221</v>
      </c>
      <c r="G7" s="1066" t="s">
        <v>4222</v>
      </c>
      <c r="H7" s="1066" t="s">
        <v>4223</v>
      </c>
      <c r="I7" s="1066" t="s">
        <v>4224</v>
      </c>
      <c r="J7" s="1066" t="s">
        <v>4526</v>
      </c>
      <c r="K7" s="1066" t="s">
        <v>4226</v>
      </c>
      <c r="L7" s="1066" t="s">
        <v>4227</v>
      </c>
      <c r="M7" s="1066" t="s">
        <v>4228</v>
      </c>
      <c r="N7" s="3500"/>
      <c r="O7" s="1066" t="s">
        <v>4221</v>
      </c>
      <c r="P7" s="1066" t="s">
        <v>4222</v>
      </c>
      <c r="Q7" s="1066" t="s">
        <v>4223</v>
      </c>
      <c r="R7" s="1066" t="s">
        <v>4224</v>
      </c>
      <c r="S7" s="1066" t="s">
        <v>4526</v>
      </c>
      <c r="T7" s="1066" t="s">
        <v>4226</v>
      </c>
      <c r="U7" s="1066" t="s">
        <v>4227</v>
      </c>
      <c r="V7" s="1066" t="s">
        <v>4228</v>
      </c>
      <c r="W7" s="3502"/>
      <c r="X7" s="81"/>
      <c r="Y7" s="3365"/>
      <c r="Z7" s="214"/>
      <c r="AA7" s="3365"/>
      <c r="AB7" s="244"/>
      <c r="AC7" s="1038"/>
      <c r="AD7" s="246"/>
      <c r="AE7" s="1038"/>
      <c r="AF7" s="81" t="s">
        <v>668</v>
      </c>
      <c r="AW7" s="1038"/>
      <c r="AY7" s="3454"/>
      <c r="AZ7" s="3396"/>
      <c r="BA7" s="1066" t="s">
        <v>4221</v>
      </c>
      <c r="BB7" s="1066" t="s">
        <v>4222</v>
      </c>
      <c r="BC7" s="1066" t="s">
        <v>4223</v>
      </c>
      <c r="BD7" s="1066" t="s">
        <v>4224</v>
      </c>
      <c r="BE7" s="1066" t="s">
        <v>4526</v>
      </c>
      <c r="BF7" s="1066" t="s">
        <v>4226</v>
      </c>
      <c r="BG7" s="1066" t="s">
        <v>4227</v>
      </c>
      <c r="BH7" s="1066" t="s">
        <v>4228</v>
      </c>
      <c r="BI7" s="3500"/>
      <c r="BJ7" s="1066" t="s">
        <v>4221</v>
      </c>
      <c r="BK7" s="1066" t="s">
        <v>4222</v>
      </c>
      <c r="BL7" s="1066" t="s">
        <v>4223</v>
      </c>
      <c r="BM7" s="1066" t="s">
        <v>4224</v>
      </c>
      <c r="BN7" s="1066" t="s">
        <v>4526</v>
      </c>
      <c r="BO7" s="1066" t="s">
        <v>4226</v>
      </c>
      <c r="BP7" s="1066" t="s">
        <v>4227</v>
      </c>
      <c r="BQ7" s="1066" t="s">
        <v>4228</v>
      </c>
      <c r="BR7" s="3502"/>
      <c r="BS7" s="81"/>
    </row>
    <row r="8" spans="1:71" ht="15.75" customHeight="1" thickTop="1" thickBot="1">
      <c r="A8" s="2575" t="s">
        <v>673</v>
      </c>
      <c r="C8" s="884"/>
      <c r="D8" s="884"/>
      <c r="E8" s="884"/>
      <c r="F8" s="884"/>
      <c r="G8" s="884"/>
      <c r="H8" s="884"/>
      <c r="I8" s="884"/>
      <c r="J8" s="884"/>
      <c r="K8" s="884"/>
      <c r="L8" s="884"/>
      <c r="M8" s="884"/>
      <c r="N8" s="884"/>
      <c r="O8" s="884"/>
      <c r="P8" s="884"/>
      <c r="Q8" s="884"/>
      <c r="R8" s="884"/>
      <c r="S8" s="884"/>
      <c r="T8" s="884"/>
      <c r="U8" s="884"/>
      <c r="V8" s="884"/>
      <c r="W8" s="884"/>
      <c r="X8" s="884"/>
      <c r="Y8" s="884"/>
      <c r="Z8" s="214"/>
      <c r="AA8" s="214"/>
      <c r="AB8" s="244"/>
      <c r="AC8" s="304"/>
      <c r="AD8" s="246"/>
      <c r="AE8" s="304"/>
      <c r="AF8" s="196"/>
      <c r="AG8" s="196"/>
      <c r="AH8" s="196"/>
      <c r="AI8" s="196"/>
      <c r="AJ8" s="196"/>
      <c r="AK8" s="196"/>
      <c r="AL8" s="196"/>
      <c r="AM8" s="196"/>
      <c r="AN8" s="196"/>
      <c r="AO8" s="196"/>
      <c r="AP8" s="196"/>
      <c r="AQ8" s="196"/>
      <c r="AR8" s="196"/>
      <c r="AS8" s="196"/>
      <c r="AT8" s="196"/>
      <c r="AU8" s="196"/>
      <c r="AV8" s="196"/>
      <c r="AW8" s="304"/>
      <c r="AY8" s="884"/>
      <c r="AZ8" s="884"/>
      <c r="BA8" s="2859" t="s">
        <v>820</v>
      </c>
      <c r="BB8" s="884"/>
      <c r="BC8" s="884"/>
      <c r="BD8" s="884"/>
      <c r="BE8" s="884"/>
      <c r="BF8" s="884"/>
      <c r="BG8" s="884"/>
      <c r="BH8" s="884"/>
      <c r="BI8" s="884"/>
      <c r="BJ8" s="884"/>
      <c r="BK8" s="884"/>
      <c r="BL8" s="884"/>
      <c r="BM8" s="884"/>
      <c r="BN8" s="884"/>
      <c r="BO8" s="884"/>
      <c r="BP8" s="884"/>
      <c r="BQ8" s="884"/>
      <c r="BR8" s="884"/>
      <c r="BS8" s="884"/>
    </row>
    <row r="9" spans="1:71" ht="15.75" customHeight="1" thickTop="1" thickBot="1">
      <c r="B9" s="946" t="s">
        <v>10098</v>
      </c>
      <c r="C9" s="884"/>
      <c r="D9" s="884"/>
      <c r="E9" s="884"/>
      <c r="F9" s="884"/>
      <c r="G9" s="884"/>
      <c r="H9" s="884"/>
      <c r="I9" s="884"/>
      <c r="J9" s="884"/>
      <c r="K9" s="884"/>
      <c r="L9" s="884"/>
      <c r="M9" s="884"/>
      <c r="N9" s="884"/>
      <c r="O9" s="884"/>
      <c r="P9" s="884"/>
      <c r="Q9" s="884"/>
      <c r="R9" s="884"/>
      <c r="S9" s="884"/>
      <c r="T9" s="884"/>
      <c r="U9" s="884"/>
      <c r="V9" s="884"/>
      <c r="W9" s="884"/>
      <c r="X9" s="884"/>
      <c r="Y9" s="884"/>
      <c r="Z9" s="214"/>
      <c r="AA9" s="214"/>
      <c r="AB9" s="244"/>
      <c r="AC9" s="304"/>
      <c r="AD9" s="246"/>
      <c r="AE9" s="304"/>
      <c r="AF9" s="196"/>
      <c r="AG9" s="196"/>
      <c r="AH9" s="196"/>
      <c r="AI9" s="196"/>
      <c r="AJ9" s="196"/>
      <c r="AK9" s="196"/>
      <c r="AL9" s="196"/>
      <c r="AM9" s="196"/>
      <c r="AN9" s="196"/>
      <c r="AO9" s="196"/>
      <c r="AP9" s="196"/>
      <c r="AQ9" s="196"/>
      <c r="AR9" s="196"/>
      <c r="AS9" s="196"/>
      <c r="AT9" s="196"/>
      <c r="AU9" s="196"/>
      <c r="AV9" s="196"/>
      <c r="AW9" s="304"/>
      <c r="AY9" s="946" t="s">
        <v>10098</v>
      </c>
      <c r="AZ9" s="884"/>
      <c r="BA9" s="884"/>
      <c r="BB9" s="884"/>
      <c r="BC9" s="884"/>
      <c r="BD9" s="884"/>
      <c r="BE9" s="884"/>
      <c r="BF9" s="884"/>
      <c r="BG9" s="884"/>
      <c r="BH9" s="884"/>
      <c r="BI9" s="884"/>
      <c r="BJ9" s="884"/>
      <c r="BK9" s="884"/>
      <c r="BL9" s="884"/>
      <c r="BM9" s="884"/>
      <c r="BN9" s="884"/>
      <c r="BO9" s="884"/>
      <c r="BP9" s="884"/>
      <c r="BQ9" s="884"/>
      <c r="BR9" s="884"/>
      <c r="BS9" s="884"/>
    </row>
    <row r="10" spans="1:71" ht="15.75" customHeight="1" thickTop="1">
      <c r="A10" s="2575" t="s">
        <v>675</v>
      </c>
      <c r="B10" s="947" t="s">
        <v>10099</v>
      </c>
      <c r="C10" s="948" t="s">
        <v>6110</v>
      </c>
      <c r="D10" s="239" t="s">
        <v>677</v>
      </c>
      <c r="E10" s="239">
        <v>3</v>
      </c>
      <c r="F10" s="621"/>
      <c r="G10" s="621"/>
      <c r="H10" s="621"/>
      <c r="I10" s="621"/>
      <c r="J10" s="621"/>
      <c r="K10" s="621"/>
      <c r="L10" s="621"/>
      <c r="M10" s="621"/>
      <c r="N10" s="1368">
        <f>IFERROR(SUM(F10:M10),0)</f>
        <v>0</v>
      </c>
      <c r="O10" s="621"/>
      <c r="P10" s="621"/>
      <c r="Q10" s="621"/>
      <c r="R10" s="621"/>
      <c r="S10" s="621"/>
      <c r="T10" s="621"/>
      <c r="U10" s="621"/>
      <c r="V10" s="621"/>
      <c r="W10" s="1369">
        <f>IFERROR(SUM(O10:V10),0)</f>
        <v>0</v>
      </c>
      <c r="X10" s="884"/>
      <c r="Y10" s="951" t="s">
        <v>10303</v>
      </c>
      <c r="Z10" s="214"/>
      <c r="AA10" s="245"/>
      <c r="AB10" s="244"/>
      <c r="AC10" s="304"/>
      <c r="AD10" s="246" t="str">
        <f>IF( SUM( AF10:AV10 ) = 0, 0, $AF$7 )</f>
        <v>Please complete all cells in row</v>
      </c>
      <c r="AE10" s="304"/>
      <c r="AF10" s="1063">
        <f xml:space="preserve"> IF( ISNUMBER(F10), 0, 1 )</f>
        <v>1</v>
      </c>
      <c r="AG10" s="1063">
        <f t="shared" ref="AG10:AM10" si="0" xml:space="preserve"> IF( ISNUMBER(G10), 0, 1 )</f>
        <v>1</v>
      </c>
      <c r="AH10" s="1063">
        <f t="shared" si="0"/>
        <v>1</v>
      </c>
      <c r="AI10" s="1063">
        <f t="shared" si="0"/>
        <v>1</v>
      </c>
      <c r="AJ10" s="1063">
        <f t="shared" si="0"/>
        <v>1</v>
      </c>
      <c r="AK10" s="1063">
        <f t="shared" si="0"/>
        <v>1</v>
      </c>
      <c r="AL10" s="1063">
        <f t="shared" si="0"/>
        <v>1</v>
      </c>
      <c r="AM10" s="1063">
        <f t="shared" si="0"/>
        <v>1</v>
      </c>
      <c r="AN10" s="196"/>
      <c r="AO10" s="1063">
        <f t="shared" ref="AO10" si="1" xml:space="preserve"> IF( ISNUMBER(O10), 0, 1 )</f>
        <v>1</v>
      </c>
      <c r="AP10" s="1063">
        <f t="shared" ref="AP10" si="2" xml:space="preserve"> IF( ISNUMBER(P10), 0, 1 )</f>
        <v>1</v>
      </c>
      <c r="AQ10" s="1063">
        <f t="shared" ref="AQ10" si="3" xml:space="preserve"> IF( ISNUMBER(Q10), 0, 1 )</f>
        <v>1</v>
      </c>
      <c r="AR10" s="1063">
        <f t="shared" ref="AR10" si="4" xml:space="preserve"> IF( ISNUMBER(R10), 0, 1 )</f>
        <v>1</v>
      </c>
      <c r="AS10" s="1063">
        <f t="shared" ref="AS10" si="5" xml:space="preserve"> IF( ISNUMBER(S10), 0, 1 )</f>
        <v>1</v>
      </c>
      <c r="AT10" s="1063">
        <f t="shared" ref="AT10" si="6" xml:space="preserve"> IF( ISNUMBER(T10), 0, 1 )</f>
        <v>1</v>
      </c>
      <c r="AU10" s="1063">
        <f t="shared" ref="AU10" si="7" xml:space="preserve"> IF( ISNUMBER(U10), 0, 1 )</f>
        <v>1</v>
      </c>
      <c r="AV10" s="1063">
        <f t="shared" ref="AV10" si="8" xml:space="preserve"> IF( ISNUMBER(V10), 0, 1 )</f>
        <v>1</v>
      </c>
      <c r="AW10" s="304"/>
      <c r="AY10" s="947" t="s">
        <v>10099</v>
      </c>
      <c r="AZ10" s="948" t="s">
        <v>6110</v>
      </c>
      <c r="BA10" s="796" t="s">
        <v>10304</v>
      </c>
      <c r="BB10" s="796" t="s">
        <v>10305</v>
      </c>
      <c r="BC10" s="796" t="s">
        <v>10306</v>
      </c>
      <c r="BD10" s="796" t="s">
        <v>10307</v>
      </c>
      <c r="BE10" s="796" t="s">
        <v>10308</v>
      </c>
      <c r="BF10" s="796" t="s">
        <v>10309</v>
      </c>
      <c r="BG10" s="796" t="s">
        <v>10310</v>
      </c>
      <c r="BH10" s="796" t="s">
        <v>10311</v>
      </c>
      <c r="BI10" s="605" t="s">
        <v>10312</v>
      </c>
      <c r="BJ10" s="796" t="s">
        <v>10313</v>
      </c>
      <c r="BK10" s="796" t="s">
        <v>10314</v>
      </c>
      <c r="BL10" s="796" t="s">
        <v>10315</v>
      </c>
      <c r="BM10" s="796" t="s">
        <v>10316</v>
      </c>
      <c r="BN10" s="796" t="s">
        <v>10317</v>
      </c>
      <c r="BO10" s="796" t="s">
        <v>10318</v>
      </c>
      <c r="BP10" s="796" t="s">
        <v>10319</v>
      </c>
      <c r="BQ10" s="796" t="s">
        <v>10320</v>
      </c>
      <c r="BR10" s="373" t="s">
        <v>10321</v>
      </c>
      <c r="BS10" s="884"/>
    </row>
    <row r="11" spans="1:71" ht="15.75" customHeight="1">
      <c r="B11" s="952" t="s">
        <v>10099</v>
      </c>
      <c r="C11" s="313" t="s">
        <v>6125</v>
      </c>
      <c r="D11" s="248" t="s">
        <v>677</v>
      </c>
      <c r="E11" s="248">
        <v>3</v>
      </c>
      <c r="F11" s="624"/>
      <c r="G11" s="624"/>
      <c r="H11" s="624"/>
      <c r="I11" s="624"/>
      <c r="J11" s="624"/>
      <c r="K11" s="624"/>
      <c r="L11" s="624"/>
      <c r="M11" s="624"/>
      <c r="N11" s="1370">
        <f>IFERROR(SUM(F11:M11),0)</f>
        <v>0</v>
      </c>
      <c r="O11" s="624"/>
      <c r="P11" s="624"/>
      <c r="Q11" s="624"/>
      <c r="R11" s="624"/>
      <c r="S11" s="624"/>
      <c r="T11" s="624"/>
      <c r="U11" s="624"/>
      <c r="V11" s="624"/>
      <c r="W11" s="1371">
        <f>IFERROR(SUM(O11:V11),0)</f>
        <v>0</v>
      </c>
      <c r="X11" s="884"/>
      <c r="Y11" s="956" t="s">
        <v>10322</v>
      </c>
      <c r="Z11" s="214"/>
      <c r="AA11" s="253"/>
      <c r="AB11" s="244"/>
      <c r="AC11" s="304"/>
      <c r="AD11" s="246" t="str">
        <f>IF( SUM( AF11:AV11 ) = 0, 0, $AF$7 )</f>
        <v>Please complete all cells in row</v>
      </c>
      <c r="AE11" s="304"/>
      <c r="AF11" s="1063">
        <f xml:space="preserve"> IF( ISNUMBER(F11), 0, 1 )</f>
        <v>1</v>
      </c>
      <c r="AG11" s="1063">
        <f t="shared" ref="AG11" si="9" xml:space="preserve"> IF( ISNUMBER(G11), 0, 1 )</f>
        <v>1</v>
      </c>
      <c r="AH11" s="1063">
        <f t="shared" ref="AH11" si="10" xml:space="preserve"> IF( ISNUMBER(H11), 0, 1 )</f>
        <v>1</v>
      </c>
      <c r="AI11" s="1063">
        <f t="shared" ref="AI11" si="11" xml:space="preserve"> IF( ISNUMBER(I11), 0, 1 )</f>
        <v>1</v>
      </c>
      <c r="AJ11" s="1063">
        <f t="shared" ref="AJ11" si="12" xml:space="preserve"> IF( ISNUMBER(J11), 0, 1 )</f>
        <v>1</v>
      </c>
      <c r="AK11" s="1063">
        <f t="shared" ref="AK11" si="13" xml:space="preserve"> IF( ISNUMBER(K11), 0, 1 )</f>
        <v>1</v>
      </c>
      <c r="AL11" s="1063">
        <f t="shared" ref="AL11" si="14" xml:space="preserve"> IF( ISNUMBER(L11), 0, 1 )</f>
        <v>1</v>
      </c>
      <c r="AM11" s="1063">
        <f t="shared" ref="AM11" si="15" xml:space="preserve"> IF( ISNUMBER(M11), 0, 1 )</f>
        <v>1</v>
      </c>
      <c r="AN11" s="196"/>
      <c r="AO11" s="1063">
        <f t="shared" ref="AO11" si="16" xml:space="preserve"> IF( ISNUMBER(O11), 0, 1 )</f>
        <v>1</v>
      </c>
      <c r="AP11" s="1063">
        <f t="shared" ref="AP11" si="17" xml:space="preserve"> IF( ISNUMBER(P11), 0, 1 )</f>
        <v>1</v>
      </c>
      <c r="AQ11" s="1063">
        <f t="shared" ref="AQ11" si="18" xml:space="preserve"> IF( ISNUMBER(Q11), 0, 1 )</f>
        <v>1</v>
      </c>
      <c r="AR11" s="1063">
        <f t="shared" ref="AR11" si="19" xml:space="preserve"> IF( ISNUMBER(R11), 0, 1 )</f>
        <v>1</v>
      </c>
      <c r="AS11" s="1063">
        <f t="shared" ref="AS11" si="20" xml:space="preserve"> IF( ISNUMBER(S11), 0, 1 )</f>
        <v>1</v>
      </c>
      <c r="AT11" s="1063">
        <f t="shared" ref="AT11" si="21" xml:space="preserve"> IF( ISNUMBER(T11), 0, 1 )</f>
        <v>1</v>
      </c>
      <c r="AU11" s="1063">
        <f t="shared" ref="AU11" si="22" xml:space="preserve"> IF( ISNUMBER(U11), 0, 1 )</f>
        <v>1</v>
      </c>
      <c r="AV11" s="1063">
        <f t="shared" ref="AV11" si="23" xml:space="preserve"> IF( ISNUMBER(V11), 0, 1 )</f>
        <v>1</v>
      </c>
      <c r="AW11" s="304"/>
      <c r="AY11" s="952" t="s">
        <v>10099</v>
      </c>
      <c r="AZ11" s="313" t="s">
        <v>6125</v>
      </c>
      <c r="BA11" s="797" t="s">
        <v>10323</v>
      </c>
      <c r="BB11" s="797" t="s">
        <v>10324</v>
      </c>
      <c r="BC11" s="797" t="s">
        <v>10325</v>
      </c>
      <c r="BD11" s="797" t="s">
        <v>10326</v>
      </c>
      <c r="BE11" s="797" t="s">
        <v>10327</v>
      </c>
      <c r="BF11" s="797" t="s">
        <v>10328</v>
      </c>
      <c r="BG11" s="797" t="s">
        <v>10329</v>
      </c>
      <c r="BH11" s="797" t="s">
        <v>10330</v>
      </c>
      <c r="BI11" s="607" t="s">
        <v>10331</v>
      </c>
      <c r="BJ11" s="797" t="s">
        <v>10332</v>
      </c>
      <c r="BK11" s="797" t="s">
        <v>10333</v>
      </c>
      <c r="BL11" s="797" t="s">
        <v>10334</v>
      </c>
      <c r="BM11" s="797" t="s">
        <v>10335</v>
      </c>
      <c r="BN11" s="797" t="s">
        <v>10336</v>
      </c>
      <c r="BO11" s="797" t="s">
        <v>10337</v>
      </c>
      <c r="BP11" s="797" t="s">
        <v>10338</v>
      </c>
      <c r="BQ11" s="797" t="s">
        <v>10339</v>
      </c>
      <c r="BR11" s="785" t="s">
        <v>10340</v>
      </c>
      <c r="BS11" s="884"/>
    </row>
    <row r="12" spans="1:71" ht="15.75" customHeight="1">
      <c r="B12" s="952" t="s">
        <v>10099</v>
      </c>
      <c r="C12" s="313" t="s">
        <v>6140</v>
      </c>
      <c r="D12" s="248" t="s">
        <v>677</v>
      </c>
      <c r="E12" s="248">
        <v>3</v>
      </c>
      <c r="F12" s="1370">
        <f>IFERROR(F10+F11,0)</f>
        <v>0</v>
      </c>
      <c r="G12" s="1370">
        <f t="shared" ref="G12:W12" si="24">IFERROR(G10+G11,0)</f>
        <v>0</v>
      </c>
      <c r="H12" s="1370">
        <f t="shared" si="24"/>
        <v>0</v>
      </c>
      <c r="I12" s="1370">
        <f t="shared" si="24"/>
        <v>0</v>
      </c>
      <c r="J12" s="1370">
        <f>IFERROR(J10+J11,0)</f>
        <v>0</v>
      </c>
      <c r="K12" s="1370">
        <f t="shared" si="24"/>
        <v>0</v>
      </c>
      <c r="L12" s="1370">
        <f t="shared" si="24"/>
        <v>0</v>
      </c>
      <c r="M12" s="1370">
        <f t="shared" si="24"/>
        <v>0</v>
      </c>
      <c r="N12" s="1370">
        <f t="shared" si="24"/>
        <v>0</v>
      </c>
      <c r="O12" s="1370">
        <f t="shared" si="24"/>
        <v>0</v>
      </c>
      <c r="P12" s="1370">
        <f t="shared" si="24"/>
        <v>0</v>
      </c>
      <c r="Q12" s="1370">
        <f t="shared" si="24"/>
        <v>0</v>
      </c>
      <c r="R12" s="1370">
        <f t="shared" si="24"/>
        <v>0</v>
      </c>
      <c r="S12" s="1370">
        <f t="shared" si="24"/>
        <v>0</v>
      </c>
      <c r="T12" s="1370">
        <f t="shared" si="24"/>
        <v>0</v>
      </c>
      <c r="U12" s="1370">
        <f t="shared" si="24"/>
        <v>0</v>
      </c>
      <c r="V12" s="1370">
        <f t="shared" si="24"/>
        <v>0</v>
      </c>
      <c r="W12" s="1371">
        <f t="shared" si="24"/>
        <v>0</v>
      </c>
      <c r="X12" s="884"/>
      <c r="Y12" s="956" t="s">
        <v>10341</v>
      </c>
      <c r="Z12" s="214"/>
      <c r="AA12" s="253"/>
      <c r="AB12" s="244"/>
      <c r="AC12" s="304"/>
      <c r="AD12" s="246"/>
      <c r="AE12" s="304"/>
      <c r="AF12" s="196"/>
      <c r="AG12" s="196"/>
      <c r="AH12" s="196"/>
      <c r="AI12" s="196"/>
      <c r="AJ12" s="196"/>
      <c r="AK12" s="196"/>
      <c r="AL12" s="196"/>
      <c r="AM12" s="196"/>
      <c r="AN12" s="196"/>
      <c r="AO12" s="196"/>
      <c r="AP12" s="196"/>
      <c r="AQ12" s="196"/>
      <c r="AR12" s="196"/>
      <c r="AS12" s="196"/>
      <c r="AT12" s="196"/>
      <c r="AU12" s="196"/>
      <c r="AV12" s="196"/>
      <c r="AW12" s="304"/>
      <c r="AY12" s="952" t="s">
        <v>10099</v>
      </c>
      <c r="AZ12" s="313" t="s">
        <v>6140</v>
      </c>
      <c r="BA12" s="607" t="s">
        <v>10342</v>
      </c>
      <c r="BB12" s="607" t="s">
        <v>10343</v>
      </c>
      <c r="BC12" s="607" t="s">
        <v>10344</v>
      </c>
      <c r="BD12" s="607" t="s">
        <v>10345</v>
      </c>
      <c r="BE12" s="607" t="s">
        <v>10346</v>
      </c>
      <c r="BF12" s="607" t="s">
        <v>10347</v>
      </c>
      <c r="BG12" s="607" t="s">
        <v>10348</v>
      </c>
      <c r="BH12" s="607" t="s">
        <v>10349</v>
      </c>
      <c r="BI12" s="607" t="s">
        <v>10350</v>
      </c>
      <c r="BJ12" s="607" t="s">
        <v>10351</v>
      </c>
      <c r="BK12" s="607" t="s">
        <v>10352</v>
      </c>
      <c r="BL12" s="607" t="s">
        <v>10353</v>
      </c>
      <c r="BM12" s="607" t="s">
        <v>10354</v>
      </c>
      <c r="BN12" s="607" t="s">
        <v>10355</v>
      </c>
      <c r="BO12" s="607" t="s">
        <v>10356</v>
      </c>
      <c r="BP12" s="607" t="s">
        <v>10357</v>
      </c>
      <c r="BQ12" s="607" t="s">
        <v>10358</v>
      </c>
      <c r="BR12" s="785" t="s">
        <v>10359</v>
      </c>
      <c r="BS12" s="884"/>
    </row>
    <row r="13" spans="1:71" ht="15.75" customHeight="1">
      <c r="B13" s="952" t="s">
        <v>10139</v>
      </c>
      <c r="C13" s="313" t="s">
        <v>6110</v>
      </c>
      <c r="D13" s="248" t="s">
        <v>677</v>
      </c>
      <c r="E13" s="248">
        <v>3</v>
      </c>
      <c r="F13" s="624"/>
      <c r="G13" s="624"/>
      <c r="H13" s="624"/>
      <c r="I13" s="624"/>
      <c r="J13" s="624"/>
      <c r="K13" s="624"/>
      <c r="L13" s="624"/>
      <c r="M13" s="624"/>
      <c r="N13" s="1370">
        <f>IFERROR(SUM(F13:M13),0)</f>
        <v>0</v>
      </c>
      <c r="O13" s="624"/>
      <c r="P13" s="624"/>
      <c r="Q13" s="624"/>
      <c r="R13" s="624"/>
      <c r="S13" s="624"/>
      <c r="T13" s="624"/>
      <c r="U13" s="624"/>
      <c r="V13" s="624"/>
      <c r="W13" s="1371">
        <f>IFERROR(SUM(O13:V13),0)</f>
        <v>0</v>
      </c>
      <c r="X13" s="884"/>
      <c r="Y13" s="956" t="s">
        <v>10360</v>
      </c>
      <c r="Z13" s="214"/>
      <c r="AA13" s="253"/>
      <c r="AB13" s="244"/>
      <c r="AC13" s="304"/>
      <c r="AD13" s="246" t="str">
        <f t="shared" ref="AD13:AD14" si="25">IF( SUM( AF13:AV13 ) = 0, 0, $AF$7 )</f>
        <v>Please complete all cells in row</v>
      </c>
      <c r="AE13" s="304"/>
      <c r="AF13" s="1063">
        <f xml:space="preserve"> IF( ISNUMBER(F13), 0, 1 )</f>
        <v>1</v>
      </c>
      <c r="AG13" s="1063">
        <f t="shared" ref="AG13:AG14" si="26" xml:space="preserve"> IF( ISNUMBER(G13), 0, 1 )</f>
        <v>1</v>
      </c>
      <c r="AH13" s="1063">
        <f t="shared" ref="AH13:AH14" si="27" xml:space="preserve"> IF( ISNUMBER(H13), 0, 1 )</f>
        <v>1</v>
      </c>
      <c r="AI13" s="1063">
        <f t="shared" ref="AI13:AI14" si="28" xml:space="preserve"> IF( ISNUMBER(I13), 0, 1 )</f>
        <v>1</v>
      </c>
      <c r="AJ13" s="1063">
        <f t="shared" ref="AJ13:AJ14" si="29" xml:space="preserve"> IF( ISNUMBER(J13), 0, 1 )</f>
        <v>1</v>
      </c>
      <c r="AK13" s="1063">
        <f t="shared" ref="AK13:AK14" si="30" xml:space="preserve"> IF( ISNUMBER(K13), 0, 1 )</f>
        <v>1</v>
      </c>
      <c r="AL13" s="1063">
        <f t="shared" ref="AL13:AL14" si="31" xml:space="preserve"> IF( ISNUMBER(L13), 0, 1 )</f>
        <v>1</v>
      </c>
      <c r="AM13" s="1063">
        <f t="shared" ref="AM13:AM14" si="32" xml:space="preserve"> IF( ISNUMBER(M13), 0, 1 )</f>
        <v>1</v>
      </c>
      <c r="AN13" s="196"/>
      <c r="AO13" s="1063">
        <f t="shared" ref="AO13:AO14" si="33" xml:space="preserve"> IF( ISNUMBER(O13), 0, 1 )</f>
        <v>1</v>
      </c>
      <c r="AP13" s="1063">
        <f t="shared" ref="AP13:AP14" si="34" xml:space="preserve"> IF( ISNUMBER(P13), 0, 1 )</f>
        <v>1</v>
      </c>
      <c r="AQ13" s="1063">
        <f t="shared" ref="AQ13:AQ14" si="35" xml:space="preserve"> IF( ISNUMBER(Q13), 0, 1 )</f>
        <v>1</v>
      </c>
      <c r="AR13" s="1063">
        <f t="shared" ref="AR13:AR14" si="36" xml:space="preserve"> IF( ISNUMBER(R13), 0, 1 )</f>
        <v>1</v>
      </c>
      <c r="AS13" s="1063">
        <f t="shared" ref="AS13:AS14" si="37" xml:space="preserve"> IF( ISNUMBER(S13), 0, 1 )</f>
        <v>1</v>
      </c>
      <c r="AT13" s="1063">
        <f t="shared" ref="AT13:AT14" si="38" xml:space="preserve"> IF( ISNUMBER(T13), 0, 1 )</f>
        <v>1</v>
      </c>
      <c r="AU13" s="1063">
        <f t="shared" ref="AU13:AU14" si="39" xml:space="preserve"> IF( ISNUMBER(U13), 0, 1 )</f>
        <v>1</v>
      </c>
      <c r="AV13" s="1063">
        <f t="shared" ref="AV13:AV14" si="40" xml:space="preserve"> IF( ISNUMBER(V13), 0, 1 )</f>
        <v>1</v>
      </c>
      <c r="AW13" s="304"/>
      <c r="AY13" s="952" t="s">
        <v>10139</v>
      </c>
      <c r="AZ13" s="313" t="s">
        <v>6110</v>
      </c>
      <c r="BA13" s="797" t="s">
        <v>10361</v>
      </c>
      <c r="BB13" s="797" t="s">
        <v>10362</v>
      </c>
      <c r="BC13" s="797" t="s">
        <v>10363</v>
      </c>
      <c r="BD13" s="797" t="s">
        <v>10364</v>
      </c>
      <c r="BE13" s="797" t="s">
        <v>10365</v>
      </c>
      <c r="BF13" s="797" t="s">
        <v>10366</v>
      </c>
      <c r="BG13" s="797" t="s">
        <v>10367</v>
      </c>
      <c r="BH13" s="797" t="s">
        <v>10368</v>
      </c>
      <c r="BI13" s="607" t="s">
        <v>10369</v>
      </c>
      <c r="BJ13" s="797" t="s">
        <v>10370</v>
      </c>
      <c r="BK13" s="797" t="s">
        <v>10371</v>
      </c>
      <c r="BL13" s="797" t="s">
        <v>10372</v>
      </c>
      <c r="BM13" s="797" t="s">
        <v>10373</v>
      </c>
      <c r="BN13" s="797" t="s">
        <v>10374</v>
      </c>
      <c r="BO13" s="797" t="s">
        <v>10375</v>
      </c>
      <c r="BP13" s="797" t="s">
        <v>10376</v>
      </c>
      <c r="BQ13" s="797" t="s">
        <v>10377</v>
      </c>
      <c r="BR13" s="785" t="s">
        <v>10378</v>
      </c>
      <c r="BS13" s="884"/>
    </row>
    <row r="14" spans="1:71" ht="15.75" customHeight="1">
      <c r="B14" s="952" t="s">
        <v>10139</v>
      </c>
      <c r="C14" s="313" t="s">
        <v>6125</v>
      </c>
      <c r="D14" s="248" t="s">
        <v>677</v>
      </c>
      <c r="E14" s="248">
        <v>3</v>
      </c>
      <c r="F14" s="624"/>
      <c r="G14" s="624"/>
      <c r="H14" s="624"/>
      <c r="I14" s="624"/>
      <c r="J14" s="624"/>
      <c r="K14" s="624"/>
      <c r="L14" s="624"/>
      <c r="M14" s="624"/>
      <c r="N14" s="1370">
        <f>IFERROR(SUM(F14:M14),0)</f>
        <v>0</v>
      </c>
      <c r="O14" s="624"/>
      <c r="P14" s="624"/>
      <c r="Q14" s="624"/>
      <c r="R14" s="624"/>
      <c r="S14" s="624"/>
      <c r="T14" s="624"/>
      <c r="U14" s="624"/>
      <c r="V14" s="624"/>
      <c r="W14" s="1371">
        <f>IFERROR(SUM(O14:V14),0)</f>
        <v>0</v>
      </c>
      <c r="X14" s="884"/>
      <c r="Y14" s="956" t="s">
        <v>10379</v>
      </c>
      <c r="Z14" s="214"/>
      <c r="AA14" s="253"/>
      <c r="AB14" s="244"/>
      <c r="AC14" s="1038"/>
      <c r="AD14" s="246" t="str">
        <f t="shared" si="25"/>
        <v>Please complete all cells in row</v>
      </c>
      <c r="AE14" s="1038"/>
      <c r="AF14" s="1063">
        <f xml:space="preserve"> IF( ISNUMBER(F14), 0, 1 )</f>
        <v>1</v>
      </c>
      <c r="AG14" s="1063">
        <f t="shared" si="26"/>
        <v>1</v>
      </c>
      <c r="AH14" s="1063">
        <f t="shared" si="27"/>
        <v>1</v>
      </c>
      <c r="AI14" s="1063">
        <f t="shared" si="28"/>
        <v>1</v>
      </c>
      <c r="AJ14" s="1063">
        <f t="shared" si="29"/>
        <v>1</v>
      </c>
      <c r="AK14" s="1063">
        <f t="shared" si="30"/>
        <v>1</v>
      </c>
      <c r="AL14" s="1063">
        <f t="shared" si="31"/>
        <v>1</v>
      </c>
      <c r="AM14" s="1063">
        <f t="shared" si="32"/>
        <v>1</v>
      </c>
      <c r="AN14" s="196"/>
      <c r="AO14" s="1063">
        <f t="shared" si="33"/>
        <v>1</v>
      </c>
      <c r="AP14" s="1063">
        <f t="shared" si="34"/>
        <v>1</v>
      </c>
      <c r="AQ14" s="1063">
        <f t="shared" si="35"/>
        <v>1</v>
      </c>
      <c r="AR14" s="1063">
        <f t="shared" si="36"/>
        <v>1</v>
      </c>
      <c r="AS14" s="1063">
        <f t="shared" si="37"/>
        <v>1</v>
      </c>
      <c r="AT14" s="1063">
        <f t="shared" si="38"/>
        <v>1</v>
      </c>
      <c r="AU14" s="1063">
        <f t="shared" si="39"/>
        <v>1</v>
      </c>
      <c r="AV14" s="1063">
        <f t="shared" si="40"/>
        <v>1</v>
      </c>
      <c r="AW14" s="1038"/>
      <c r="AY14" s="952" t="s">
        <v>10139</v>
      </c>
      <c r="AZ14" s="313" t="s">
        <v>6125</v>
      </c>
      <c r="BA14" s="797" t="s">
        <v>10380</v>
      </c>
      <c r="BB14" s="797" t="s">
        <v>10381</v>
      </c>
      <c r="BC14" s="797" t="s">
        <v>10382</v>
      </c>
      <c r="BD14" s="797" t="s">
        <v>10383</v>
      </c>
      <c r="BE14" s="797" t="s">
        <v>10384</v>
      </c>
      <c r="BF14" s="797" t="s">
        <v>10385</v>
      </c>
      <c r="BG14" s="797" t="s">
        <v>10386</v>
      </c>
      <c r="BH14" s="797" t="s">
        <v>10387</v>
      </c>
      <c r="BI14" s="607" t="s">
        <v>10388</v>
      </c>
      <c r="BJ14" s="797" t="s">
        <v>10389</v>
      </c>
      <c r="BK14" s="797" t="s">
        <v>10390</v>
      </c>
      <c r="BL14" s="797" t="s">
        <v>10391</v>
      </c>
      <c r="BM14" s="797" t="s">
        <v>10392</v>
      </c>
      <c r="BN14" s="797" t="s">
        <v>10393</v>
      </c>
      <c r="BO14" s="797" t="s">
        <v>10394</v>
      </c>
      <c r="BP14" s="797" t="s">
        <v>10395</v>
      </c>
      <c r="BQ14" s="797" t="s">
        <v>10396</v>
      </c>
      <c r="BR14" s="785" t="s">
        <v>10397</v>
      </c>
      <c r="BS14" s="884"/>
    </row>
    <row r="15" spans="1:71" ht="15.75" customHeight="1">
      <c r="B15" s="952" t="s">
        <v>10139</v>
      </c>
      <c r="C15" s="313" t="s">
        <v>6140</v>
      </c>
      <c r="D15" s="248" t="s">
        <v>677</v>
      </c>
      <c r="E15" s="248">
        <v>3</v>
      </c>
      <c r="F15" s="1370">
        <f>IFERROR(F13+F14,0)</f>
        <v>0</v>
      </c>
      <c r="G15" s="1370">
        <f t="shared" ref="G15:W15" si="41">IFERROR(G13+G14,0)</f>
        <v>0</v>
      </c>
      <c r="H15" s="1370">
        <f t="shared" si="41"/>
        <v>0</v>
      </c>
      <c r="I15" s="1370">
        <f t="shared" si="41"/>
        <v>0</v>
      </c>
      <c r="J15" s="1370">
        <f t="shared" si="41"/>
        <v>0</v>
      </c>
      <c r="K15" s="1370">
        <f t="shared" si="41"/>
        <v>0</v>
      </c>
      <c r="L15" s="1370">
        <f t="shared" si="41"/>
        <v>0</v>
      </c>
      <c r="M15" s="1370">
        <f t="shared" si="41"/>
        <v>0</v>
      </c>
      <c r="N15" s="1370">
        <f t="shared" si="41"/>
        <v>0</v>
      </c>
      <c r="O15" s="1370">
        <f t="shared" si="41"/>
        <v>0</v>
      </c>
      <c r="P15" s="1370">
        <f t="shared" si="41"/>
        <v>0</v>
      </c>
      <c r="Q15" s="1370">
        <f t="shared" si="41"/>
        <v>0</v>
      </c>
      <c r="R15" s="1370">
        <f t="shared" si="41"/>
        <v>0</v>
      </c>
      <c r="S15" s="1370">
        <f t="shared" si="41"/>
        <v>0</v>
      </c>
      <c r="T15" s="1370">
        <f t="shared" si="41"/>
        <v>0</v>
      </c>
      <c r="U15" s="1370">
        <f t="shared" si="41"/>
        <v>0</v>
      </c>
      <c r="V15" s="1370">
        <f t="shared" si="41"/>
        <v>0</v>
      </c>
      <c r="W15" s="1371">
        <f t="shared" si="41"/>
        <v>0</v>
      </c>
      <c r="X15" s="884"/>
      <c r="Y15" s="956" t="s">
        <v>10398</v>
      </c>
      <c r="Z15" s="214"/>
      <c r="AA15" s="253"/>
      <c r="AB15" s="244"/>
      <c r="AC15" s="1038"/>
      <c r="AD15" s="246"/>
      <c r="AE15" s="1038"/>
      <c r="AW15" s="1038"/>
      <c r="AY15" s="952" t="s">
        <v>10139</v>
      </c>
      <c r="AZ15" s="313" t="s">
        <v>6140</v>
      </c>
      <c r="BA15" s="607" t="s">
        <v>10399</v>
      </c>
      <c r="BB15" s="607" t="s">
        <v>10400</v>
      </c>
      <c r="BC15" s="607" t="s">
        <v>10401</v>
      </c>
      <c r="BD15" s="607" t="s">
        <v>10402</v>
      </c>
      <c r="BE15" s="607" t="s">
        <v>10403</v>
      </c>
      <c r="BF15" s="607" t="s">
        <v>10404</v>
      </c>
      <c r="BG15" s="607" t="s">
        <v>10405</v>
      </c>
      <c r="BH15" s="607" t="s">
        <v>10406</v>
      </c>
      <c r="BI15" s="607" t="s">
        <v>10407</v>
      </c>
      <c r="BJ15" s="607" t="s">
        <v>10408</v>
      </c>
      <c r="BK15" s="607" t="s">
        <v>10409</v>
      </c>
      <c r="BL15" s="607" t="s">
        <v>10410</v>
      </c>
      <c r="BM15" s="607" t="s">
        <v>10411</v>
      </c>
      <c r="BN15" s="607" t="s">
        <v>10412</v>
      </c>
      <c r="BO15" s="607" t="s">
        <v>10413</v>
      </c>
      <c r="BP15" s="607" t="s">
        <v>10414</v>
      </c>
      <c r="BQ15" s="607" t="s">
        <v>10415</v>
      </c>
      <c r="BR15" s="785" t="s">
        <v>10416</v>
      </c>
      <c r="BS15" s="884"/>
    </row>
    <row r="16" spans="1:71" ht="15.75" customHeight="1">
      <c r="B16" s="952" t="s">
        <v>10179</v>
      </c>
      <c r="C16" s="313" t="s">
        <v>6110</v>
      </c>
      <c r="D16" s="248" t="s">
        <v>677</v>
      </c>
      <c r="E16" s="248">
        <v>3</v>
      </c>
      <c r="F16" s="624"/>
      <c r="G16" s="624"/>
      <c r="H16" s="624"/>
      <c r="I16" s="624"/>
      <c r="J16" s="624"/>
      <c r="K16" s="624"/>
      <c r="L16" s="624"/>
      <c r="M16" s="624"/>
      <c r="N16" s="1370">
        <f>IFERROR(SUM(F16:M16),0)</f>
        <v>0</v>
      </c>
      <c r="O16" s="624"/>
      <c r="P16" s="624"/>
      <c r="Q16" s="624"/>
      <c r="R16" s="624"/>
      <c r="S16" s="624"/>
      <c r="T16" s="624"/>
      <c r="U16" s="624"/>
      <c r="V16" s="624"/>
      <c r="W16" s="1371">
        <f>IFERROR(SUM(O16:V16),0)</f>
        <v>0</v>
      </c>
      <c r="X16" s="884"/>
      <c r="Y16" s="956" t="s">
        <v>10417</v>
      </c>
      <c r="Z16" s="214"/>
      <c r="AA16" s="253"/>
      <c r="AB16" s="244"/>
      <c r="AC16" s="1038"/>
      <c r="AD16" s="246" t="str">
        <f t="shared" ref="AD16:AD17" si="42">IF( SUM( AF16:AV16 ) = 0, 0, $AF$7 )</f>
        <v>Please complete all cells in row</v>
      </c>
      <c r="AE16" s="1038"/>
      <c r="AF16" s="1063">
        <f xml:space="preserve"> IF( ISNUMBER(F16), 0, 1 )</f>
        <v>1</v>
      </c>
      <c r="AG16" s="1063">
        <f t="shared" ref="AG16:AG17" si="43" xml:space="preserve"> IF( ISNUMBER(G16), 0, 1 )</f>
        <v>1</v>
      </c>
      <c r="AH16" s="1063">
        <f t="shared" ref="AH16:AH17" si="44" xml:space="preserve"> IF( ISNUMBER(H16), 0, 1 )</f>
        <v>1</v>
      </c>
      <c r="AI16" s="1063">
        <f t="shared" ref="AI16:AI17" si="45" xml:space="preserve"> IF( ISNUMBER(I16), 0, 1 )</f>
        <v>1</v>
      </c>
      <c r="AJ16" s="1063">
        <f t="shared" ref="AJ16:AJ17" si="46" xml:space="preserve"> IF( ISNUMBER(J16), 0, 1 )</f>
        <v>1</v>
      </c>
      <c r="AK16" s="1063">
        <f t="shared" ref="AK16:AK17" si="47" xml:space="preserve"> IF( ISNUMBER(K16), 0, 1 )</f>
        <v>1</v>
      </c>
      <c r="AL16" s="1063">
        <f t="shared" ref="AL16:AL17" si="48" xml:space="preserve"> IF( ISNUMBER(L16), 0, 1 )</f>
        <v>1</v>
      </c>
      <c r="AM16" s="1063">
        <f t="shared" ref="AM16:AM17" si="49" xml:space="preserve"> IF( ISNUMBER(M16), 0, 1 )</f>
        <v>1</v>
      </c>
      <c r="AN16" s="196"/>
      <c r="AO16" s="1063">
        <f t="shared" ref="AO16:AO17" si="50" xml:space="preserve"> IF( ISNUMBER(O16), 0, 1 )</f>
        <v>1</v>
      </c>
      <c r="AP16" s="1063">
        <f t="shared" ref="AP16:AP17" si="51" xml:space="preserve"> IF( ISNUMBER(P16), 0, 1 )</f>
        <v>1</v>
      </c>
      <c r="AQ16" s="1063">
        <f t="shared" ref="AQ16:AQ17" si="52" xml:space="preserve"> IF( ISNUMBER(Q16), 0, 1 )</f>
        <v>1</v>
      </c>
      <c r="AR16" s="1063">
        <f t="shared" ref="AR16:AR17" si="53" xml:space="preserve"> IF( ISNUMBER(R16), 0, 1 )</f>
        <v>1</v>
      </c>
      <c r="AS16" s="1063">
        <f t="shared" ref="AS16:AS17" si="54" xml:space="preserve"> IF( ISNUMBER(S16), 0, 1 )</f>
        <v>1</v>
      </c>
      <c r="AT16" s="1063">
        <f t="shared" ref="AT16:AT17" si="55" xml:space="preserve"> IF( ISNUMBER(T16), 0, 1 )</f>
        <v>1</v>
      </c>
      <c r="AU16" s="1063">
        <f t="shared" ref="AU16:AU17" si="56" xml:space="preserve"> IF( ISNUMBER(U16), 0, 1 )</f>
        <v>1</v>
      </c>
      <c r="AV16" s="1063">
        <f t="shared" ref="AV16:AV17" si="57" xml:space="preserve"> IF( ISNUMBER(V16), 0, 1 )</f>
        <v>1</v>
      </c>
      <c r="AW16" s="1038"/>
      <c r="AY16" s="952" t="s">
        <v>10179</v>
      </c>
      <c r="AZ16" s="313" t="s">
        <v>6110</v>
      </c>
      <c r="BA16" s="797" t="s">
        <v>10418</v>
      </c>
      <c r="BB16" s="797" t="s">
        <v>10419</v>
      </c>
      <c r="BC16" s="797" t="s">
        <v>10420</v>
      </c>
      <c r="BD16" s="797" t="s">
        <v>10421</v>
      </c>
      <c r="BE16" s="797" t="s">
        <v>10422</v>
      </c>
      <c r="BF16" s="797" t="s">
        <v>10423</v>
      </c>
      <c r="BG16" s="797" t="s">
        <v>10424</v>
      </c>
      <c r="BH16" s="797" t="s">
        <v>10425</v>
      </c>
      <c r="BI16" s="607" t="s">
        <v>10426</v>
      </c>
      <c r="BJ16" s="797" t="s">
        <v>10427</v>
      </c>
      <c r="BK16" s="797" t="s">
        <v>10428</v>
      </c>
      <c r="BL16" s="797" t="s">
        <v>10429</v>
      </c>
      <c r="BM16" s="797" t="s">
        <v>10430</v>
      </c>
      <c r="BN16" s="797" t="s">
        <v>10431</v>
      </c>
      <c r="BO16" s="797" t="s">
        <v>10432</v>
      </c>
      <c r="BP16" s="797" t="s">
        <v>10433</v>
      </c>
      <c r="BQ16" s="797" t="s">
        <v>10434</v>
      </c>
      <c r="BR16" s="785" t="s">
        <v>10435</v>
      </c>
      <c r="BS16" s="884"/>
    </row>
    <row r="17" spans="1:71" ht="15.75" customHeight="1">
      <c r="B17" s="952" t="s">
        <v>10179</v>
      </c>
      <c r="C17" s="313" t="s">
        <v>6125</v>
      </c>
      <c r="D17" s="248" t="s">
        <v>677</v>
      </c>
      <c r="E17" s="248">
        <v>3</v>
      </c>
      <c r="F17" s="624"/>
      <c r="G17" s="624"/>
      <c r="H17" s="624"/>
      <c r="I17" s="624"/>
      <c r="J17" s="624"/>
      <c r="K17" s="624"/>
      <c r="L17" s="624"/>
      <c r="M17" s="624"/>
      <c r="N17" s="1370">
        <f>IFERROR(SUM(F17:M17),0)</f>
        <v>0</v>
      </c>
      <c r="O17" s="624"/>
      <c r="P17" s="624"/>
      <c r="Q17" s="624"/>
      <c r="R17" s="624"/>
      <c r="S17" s="624"/>
      <c r="T17" s="624"/>
      <c r="U17" s="624"/>
      <c r="V17" s="624"/>
      <c r="W17" s="1371">
        <f>IFERROR(SUM(O17:V17),0)</f>
        <v>0</v>
      </c>
      <c r="X17" s="884"/>
      <c r="Y17" s="956" t="s">
        <v>10436</v>
      </c>
      <c r="Z17" s="214"/>
      <c r="AA17" s="253"/>
      <c r="AB17" s="244"/>
      <c r="AC17" s="1040"/>
      <c r="AD17" s="246" t="str">
        <f t="shared" si="42"/>
        <v>Please complete all cells in row</v>
      </c>
      <c r="AE17" s="1040"/>
      <c r="AF17" s="1063">
        <f xml:space="preserve"> IF( ISNUMBER(F17), 0, 1 )</f>
        <v>1</v>
      </c>
      <c r="AG17" s="1063">
        <f t="shared" si="43"/>
        <v>1</v>
      </c>
      <c r="AH17" s="1063">
        <f t="shared" si="44"/>
        <v>1</v>
      </c>
      <c r="AI17" s="1063">
        <f t="shared" si="45"/>
        <v>1</v>
      </c>
      <c r="AJ17" s="1063">
        <f t="shared" si="46"/>
        <v>1</v>
      </c>
      <c r="AK17" s="1063">
        <f t="shared" si="47"/>
        <v>1</v>
      </c>
      <c r="AL17" s="1063">
        <f t="shared" si="48"/>
        <v>1</v>
      </c>
      <c r="AM17" s="1063">
        <f t="shared" si="49"/>
        <v>1</v>
      </c>
      <c r="AN17" s="196"/>
      <c r="AO17" s="1063">
        <f t="shared" si="50"/>
        <v>1</v>
      </c>
      <c r="AP17" s="1063">
        <f t="shared" si="51"/>
        <v>1</v>
      </c>
      <c r="AQ17" s="1063">
        <f t="shared" si="52"/>
        <v>1</v>
      </c>
      <c r="AR17" s="1063">
        <f t="shared" si="53"/>
        <v>1</v>
      </c>
      <c r="AS17" s="1063">
        <f t="shared" si="54"/>
        <v>1</v>
      </c>
      <c r="AT17" s="1063">
        <f t="shared" si="55"/>
        <v>1</v>
      </c>
      <c r="AU17" s="1063">
        <f t="shared" si="56"/>
        <v>1</v>
      </c>
      <c r="AV17" s="1063">
        <f t="shared" si="57"/>
        <v>1</v>
      </c>
      <c r="AW17" s="1040"/>
      <c r="AY17" s="952" t="s">
        <v>10179</v>
      </c>
      <c r="AZ17" s="313" t="s">
        <v>6125</v>
      </c>
      <c r="BA17" s="797" t="s">
        <v>10437</v>
      </c>
      <c r="BB17" s="797" t="s">
        <v>10438</v>
      </c>
      <c r="BC17" s="797" t="s">
        <v>10439</v>
      </c>
      <c r="BD17" s="797" t="s">
        <v>10440</v>
      </c>
      <c r="BE17" s="797" t="s">
        <v>10441</v>
      </c>
      <c r="BF17" s="797" t="s">
        <v>10442</v>
      </c>
      <c r="BG17" s="797" t="s">
        <v>10443</v>
      </c>
      <c r="BH17" s="797" t="s">
        <v>10444</v>
      </c>
      <c r="BI17" s="607" t="s">
        <v>10445</v>
      </c>
      <c r="BJ17" s="797" t="s">
        <v>10446</v>
      </c>
      <c r="BK17" s="797" t="s">
        <v>10447</v>
      </c>
      <c r="BL17" s="797" t="s">
        <v>10448</v>
      </c>
      <c r="BM17" s="797" t="s">
        <v>10449</v>
      </c>
      <c r="BN17" s="797" t="s">
        <v>10450</v>
      </c>
      <c r="BO17" s="797" t="s">
        <v>10451</v>
      </c>
      <c r="BP17" s="797" t="s">
        <v>10452</v>
      </c>
      <c r="BQ17" s="797" t="s">
        <v>10453</v>
      </c>
      <c r="BR17" s="785" t="s">
        <v>10454</v>
      </c>
      <c r="BS17" s="884"/>
    </row>
    <row r="18" spans="1:71" ht="15.75" customHeight="1">
      <c r="B18" s="952" t="s">
        <v>10179</v>
      </c>
      <c r="C18" s="313" t="s">
        <v>6140</v>
      </c>
      <c r="D18" s="248" t="s">
        <v>677</v>
      </c>
      <c r="E18" s="248">
        <v>3</v>
      </c>
      <c r="F18" s="1370">
        <f>IFERROR(F16+F17,0)</f>
        <v>0</v>
      </c>
      <c r="G18" s="1370">
        <f t="shared" ref="G18:W18" si="58">IFERROR(G16+G17,0)</f>
        <v>0</v>
      </c>
      <c r="H18" s="1370">
        <f t="shared" si="58"/>
        <v>0</v>
      </c>
      <c r="I18" s="1370">
        <f t="shared" si="58"/>
        <v>0</v>
      </c>
      <c r="J18" s="1370">
        <f t="shared" si="58"/>
        <v>0</v>
      </c>
      <c r="K18" s="1370">
        <f t="shared" si="58"/>
        <v>0</v>
      </c>
      <c r="L18" s="1370">
        <f t="shared" si="58"/>
        <v>0</v>
      </c>
      <c r="M18" s="1370">
        <f t="shared" si="58"/>
        <v>0</v>
      </c>
      <c r="N18" s="1370">
        <f t="shared" si="58"/>
        <v>0</v>
      </c>
      <c r="O18" s="1370">
        <f t="shared" si="58"/>
        <v>0</v>
      </c>
      <c r="P18" s="1370">
        <f t="shared" si="58"/>
        <v>0</v>
      </c>
      <c r="Q18" s="1370">
        <f t="shared" si="58"/>
        <v>0</v>
      </c>
      <c r="R18" s="1370">
        <f t="shared" si="58"/>
        <v>0</v>
      </c>
      <c r="S18" s="1370">
        <f t="shared" si="58"/>
        <v>0</v>
      </c>
      <c r="T18" s="1370">
        <f t="shared" si="58"/>
        <v>0</v>
      </c>
      <c r="U18" s="1370">
        <f t="shared" si="58"/>
        <v>0</v>
      </c>
      <c r="V18" s="1370">
        <f t="shared" si="58"/>
        <v>0</v>
      </c>
      <c r="W18" s="1371">
        <f t="shared" si="58"/>
        <v>0</v>
      </c>
      <c r="X18" s="884"/>
      <c r="Y18" s="956" t="s">
        <v>10455</v>
      </c>
      <c r="Z18" s="214"/>
      <c r="AA18" s="1067"/>
      <c r="AB18" s="393"/>
      <c r="AC18" s="1040"/>
      <c r="AD18" s="246"/>
      <c r="AE18" s="1040"/>
      <c r="AF18" s="393"/>
      <c r="AG18" s="393"/>
      <c r="AH18" s="393"/>
      <c r="AI18" s="393"/>
      <c r="AJ18" s="393"/>
      <c r="AK18" s="393"/>
      <c r="AL18" s="393"/>
      <c r="AM18" s="393"/>
      <c r="AN18" s="393"/>
      <c r="AO18" s="393"/>
      <c r="AP18" s="393"/>
      <c r="AQ18" s="393"/>
      <c r="AR18" s="393"/>
      <c r="AS18" s="393"/>
      <c r="AT18" s="393"/>
      <c r="AU18" s="393"/>
      <c r="AV18" s="393"/>
      <c r="AW18" s="1040"/>
      <c r="AY18" s="952" t="s">
        <v>10179</v>
      </c>
      <c r="AZ18" s="313" t="s">
        <v>6140</v>
      </c>
      <c r="BA18" s="607" t="s">
        <v>10456</v>
      </c>
      <c r="BB18" s="607" t="s">
        <v>10457</v>
      </c>
      <c r="BC18" s="607" t="s">
        <v>10458</v>
      </c>
      <c r="BD18" s="607" t="s">
        <v>10459</v>
      </c>
      <c r="BE18" s="607" t="s">
        <v>10460</v>
      </c>
      <c r="BF18" s="607" t="s">
        <v>10461</v>
      </c>
      <c r="BG18" s="607" t="s">
        <v>10462</v>
      </c>
      <c r="BH18" s="607" t="s">
        <v>10463</v>
      </c>
      <c r="BI18" s="607" t="s">
        <v>10464</v>
      </c>
      <c r="BJ18" s="607" t="s">
        <v>10465</v>
      </c>
      <c r="BK18" s="607" t="s">
        <v>10466</v>
      </c>
      <c r="BL18" s="607" t="s">
        <v>10467</v>
      </c>
      <c r="BM18" s="607" t="s">
        <v>10468</v>
      </c>
      <c r="BN18" s="607" t="s">
        <v>10469</v>
      </c>
      <c r="BO18" s="607" t="s">
        <v>10470</v>
      </c>
      <c r="BP18" s="607" t="s">
        <v>10471</v>
      </c>
      <c r="BQ18" s="607" t="s">
        <v>10472</v>
      </c>
      <c r="BR18" s="785" t="s">
        <v>10473</v>
      </c>
      <c r="BS18" s="884"/>
    </row>
    <row r="19" spans="1:71" ht="15.75" customHeight="1">
      <c r="B19" s="952" t="s">
        <v>10219</v>
      </c>
      <c r="C19" s="313" t="s">
        <v>6110</v>
      </c>
      <c r="D19" s="248" t="s">
        <v>677</v>
      </c>
      <c r="E19" s="248">
        <v>3</v>
      </c>
      <c r="F19" s="624"/>
      <c r="G19" s="624"/>
      <c r="H19" s="624"/>
      <c r="I19" s="624"/>
      <c r="J19" s="624"/>
      <c r="K19" s="624"/>
      <c r="L19" s="624"/>
      <c r="M19" s="624"/>
      <c r="N19" s="1370">
        <f>IFERROR(SUM(F19:M19),0)</f>
        <v>0</v>
      </c>
      <c r="O19" s="624"/>
      <c r="P19" s="624"/>
      <c r="Q19" s="624"/>
      <c r="R19" s="624"/>
      <c r="S19" s="624"/>
      <c r="T19" s="624"/>
      <c r="U19" s="624"/>
      <c r="V19" s="624"/>
      <c r="W19" s="1371">
        <f>IFERROR(SUM(O19:V19),0)</f>
        <v>0</v>
      </c>
      <c r="X19" s="884"/>
      <c r="Y19" s="956" t="s">
        <v>10474</v>
      </c>
      <c r="Z19" s="214"/>
      <c r="AA19" s="1064"/>
      <c r="AB19" s="393"/>
      <c r="AC19" s="1040"/>
      <c r="AD19" s="246" t="str">
        <f t="shared" ref="AD19:AD20" si="59">IF( SUM( AF19:AV19 ) = 0, 0, $AF$7 )</f>
        <v>Please complete all cells in row</v>
      </c>
      <c r="AE19" s="1040"/>
      <c r="AF19" s="1063">
        <f xml:space="preserve"> IF( ISNUMBER(F19), 0, 1 )</f>
        <v>1</v>
      </c>
      <c r="AG19" s="1063">
        <f t="shared" ref="AG19:AG20" si="60" xml:space="preserve"> IF( ISNUMBER(G19), 0, 1 )</f>
        <v>1</v>
      </c>
      <c r="AH19" s="1063">
        <f t="shared" ref="AH19:AH20" si="61" xml:space="preserve"> IF( ISNUMBER(H19), 0, 1 )</f>
        <v>1</v>
      </c>
      <c r="AI19" s="1063">
        <f t="shared" ref="AI19:AI20" si="62" xml:space="preserve"> IF( ISNUMBER(I19), 0, 1 )</f>
        <v>1</v>
      </c>
      <c r="AJ19" s="1063">
        <f t="shared" ref="AJ19:AJ20" si="63" xml:space="preserve"> IF( ISNUMBER(J19), 0, 1 )</f>
        <v>1</v>
      </c>
      <c r="AK19" s="1063">
        <f t="shared" ref="AK19:AK20" si="64" xml:space="preserve"> IF( ISNUMBER(K19), 0, 1 )</f>
        <v>1</v>
      </c>
      <c r="AL19" s="1063">
        <f t="shared" ref="AL19:AL20" si="65" xml:space="preserve"> IF( ISNUMBER(L19), 0, 1 )</f>
        <v>1</v>
      </c>
      <c r="AM19" s="1063">
        <f t="shared" ref="AM19:AM20" si="66" xml:space="preserve"> IF( ISNUMBER(M19), 0, 1 )</f>
        <v>1</v>
      </c>
      <c r="AN19" s="196"/>
      <c r="AO19" s="1063">
        <f t="shared" ref="AO19:AO20" si="67" xml:space="preserve"> IF( ISNUMBER(O19), 0, 1 )</f>
        <v>1</v>
      </c>
      <c r="AP19" s="1063">
        <f t="shared" ref="AP19:AP20" si="68" xml:space="preserve"> IF( ISNUMBER(P19), 0, 1 )</f>
        <v>1</v>
      </c>
      <c r="AQ19" s="1063">
        <f t="shared" ref="AQ19:AQ20" si="69" xml:space="preserve"> IF( ISNUMBER(Q19), 0, 1 )</f>
        <v>1</v>
      </c>
      <c r="AR19" s="1063">
        <f t="shared" ref="AR19:AR20" si="70" xml:space="preserve"> IF( ISNUMBER(R19), 0, 1 )</f>
        <v>1</v>
      </c>
      <c r="AS19" s="1063">
        <f t="shared" ref="AS19:AS20" si="71" xml:space="preserve"> IF( ISNUMBER(S19), 0, 1 )</f>
        <v>1</v>
      </c>
      <c r="AT19" s="1063">
        <f t="shared" ref="AT19:AT20" si="72" xml:space="preserve"> IF( ISNUMBER(T19), 0, 1 )</f>
        <v>1</v>
      </c>
      <c r="AU19" s="1063">
        <f t="shared" ref="AU19:AU20" si="73" xml:space="preserve"> IF( ISNUMBER(U19), 0, 1 )</f>
        <v>1</v>
      </c>
      <c r="AV19" s="1063">
        <f t="shared" ref="AV19:AV20" si="74" xml:space="preserve"> IF( ISNUMBER(V19), 0, 1 )</f>
        <v>1</v>
      </c>
      <c r="AW19" s="1040"/>
      <c r="AY19" s="952" t="s">
        <v>10219</v>
      </c>
      <c r="AZ19" s="313" t="s">
        <v>6110</v>
      </c>
      <c r="BA19" s="797" t="s">
        <v>10475</v>
      </c>
      <c r="BB19" s="797" t="s">
        <v>10476</v>
      </c>
      <c r="BC19" s="797" t="s">
        <v>10477</v>
      </c>
      <c r="BD19" s="797" t="s">
        <v>10478</v>
      </c>
      <c r="BE19" s="797" t="s">
        <v>10479</v>
      </c>
      <c r="BF19" s="797" t="s">
        <v>10480</v>
      </c>
      <c r="BG19" s="797" t="s">
        <v>10481</v>
      </c>
      <c r="BH19" s="797" t="s">
        <v>10482</v>
      </c>
      <c r="BI19" s="607" t="s">
        <v>10483</v>
      </c>
      <c r="BJ19" s="797" t="s">
        <v>10484</v>
      </c>
      <c r="BK19" s="797" t="s">
        <v>10485</v>
      </c>
      <c r="BL19" s="797" t="s">
        <v>10486</v>
      </c>
      <c r="BM19" s="797" t="s">
        <v>10487</v>
      </c>
      <c r="BN19" s="797" t="s">
        <v>10488</v>
      </c>
      <c r="BO19" s="797" t="s">
        <v>10489</v>
      </c>
      <c r="BP19" s="797" t="s">
        <v>10490</v>
      </c>
      <c r="BQ19" s="797" t="s">
        <v>10491</v>
      </c>
      <c r="BR19" s="785" t="s">
        <v>10492</v>
      </c>
      <c r="BS19" s="884"/>
    </row>
    <row r="20" spans="1:71" ht="15.75" customHeight="1">
      <c r="B20" s="952" t="s">
        <v>10219</v>
      </c>
      <c r="C20" s="313" t="s">
        <v>6125</v>
      </c>
      <c r="D20" s="248" t="s">
        <v>677</v>
      </c>
      <c r="E20" s="248">
        <v>3</v>
      </c>
      <c r="F20" s="624"/>
      <c r="G20" s="624"/>
      <c r="H20" s="624"/>
      <c r="I20" s="624"/>
      <c r="J20" s="624"/>
      <c r="K20" s="624"/>
      <c r="L20" s="624"/>
      <c r="M20" s="624"/>
      <c r="N20" s="1370">
        <f>IFERROR(SUM(F20:M20),0)</f>
        <v>0</v>
      </c>
      <c r="O20" s="624"/>
      <c r="P20" s="624"/>
      <c r="Q20" s="624"/>
      <c r="R20" s="624"/>
      <c r="S20" s="624"/>
      <c r="T20" s="624"/>
      <c r="U20" s="624"/>
      <c r="V20" s="624"/>
      <c r="W20" s="1371">
        <f>IFERROR(SUM(O20:V20),0)</f>
        <v>0</v>
      </c>
      <c r="X20" s="884"/>
      <c r="Y20" s="956" t="s">
        <v>10493</v>
      </c>
      <c r="Z20" s="214"/>
      <c r="AA20" s="1064"/>
      <c r="AB20" s="393"/>
      <c r="AC20" s="1040"/>
      <c r="AD20" s="246" t="str">
        <f t="shared" si="59"/>
        <v>Please complete all cells in row</v>
      </c>
      <c r="AE20" s="1040"/>
      <c r="AF20" s="1063">
        <f xml:space="preserve"> IF( ISNUMBER(F20), 0, 1 )</f>
        <v>1</v>
      </c>
      <c r="AG20" s="1063">
        <f t="shared" si="60"/>
        <v>1</v>
      </c>
      <c r="AH20" s="1063">
        <f t="shared" si="61"/>
        <v>1</v>
      </c>
      <c r="AI20" s="1063">
        <f t="shared" si="62"/>
        <v>1</v>
      </c>
      <c r="AJ20" s="1063">
        <f t="shared" si="63"/>
        <v>1</v>
      </c>
      <c r="AK20" s="1063">
        <f t="shared" si="64"/>
        <v>1</v>
      </c>
      <c r="AL20" s="1063">
        <f t="shared" si="65"/>
        <v>1</v>
      </c>
      <c r="AM20" s="1063">
        <f t="shared" si="66"/>
        <v>1</v>
      </c>
      <c r="AN20" s="196"/>
      <c r="AO20" s="1063">
        <f t="shared" si="67"/>
        <v>1</v>
      </c>
      <c r="AP20" s="1063">
        <f t="shared" si="68"/>
        <v>1</v>
      </c>
      <c r="AQ20" s="1063">
        <f t="shared" si="69"/>
        <v>1</v>
      </c>
      <c r="AR20" s="1063">
        <f t="shared" si="70"/>
        <v>1</v>
      </c>
      <c r="AS20" s="1063">
        <f t="shared" si="71"/>
        <v>1</v>
      </c>
      <c r="AT20" s="1063">
        <f t="shared" si="72"/>
        <v>1</v>
      </c>
      <c r="AU20" s="1063">
        <f t="shared" si="73"/>
        <v>1</v>
      </c>
      <c r="AV20" s="1063">
        <f t="shared" si="74"/>
        <v>1</v>
      </c>
      <c r="AW20" s="1040"/>
      <c r="AY20" s="952" t="s">
        <v>10219</v>
      </c>
      <c r="AZ20" s="313" t="s">
        <v>6125</v>
      </c>
      <c r="BA20" s="797" t="s">
        <v>10494</v>
      </c>
      <c r="BB20" s="797" t="s">
        <v>10495</v>
      </c>
      <c r="BC20" s="797" t="s">
        <v>10496</v>
      </c>
      <c r="BD20" s="797" t="s">
        <v>10497</v>
      </c>
      <c r="BE20" s="797" t="s">
        <v>10498</v>
      </c>
      <c r="BF20" s="797" t="s">
        <v>10499</v>
      </c>
      <c r="BG20" s="797" t="s">
        <v>10500</v>
      </c>
      <c r="BH20" s="797" t="s">
        <v>10501</v>
      </c>
      <c r="BI20" s="607" t="s">
        <v>10502</v>
      </c>
      <c r="BJ20" s="797" t="s">
        <v>10503</v>
      </c>
      <c r="BK20" s="797" t="s">
        <v>10504</v>
      </c>
      <c r="BL20" s="797" t="s">
        <v>10505</v>
      </c>
      <c r="BM20" s="797" t="s">
        <v>10506</v>
      </c>
      <c r="BN20" s="797" t="s">
        <v>10507</v>
      </c>
      <c r="BO20" s="797" t="s">
        <v>10508</v>
      </c>
      <c r="BP20" s="797" t="s">
        <v>10509</v>
      </c>
      <c r="BQ20" s="797" t="s">
        <v>10510</v>
      </c>
      <c r="BR20" s="785" t="s">
        <v>10511</v>
      </c>
      <c r="BS20" s="884"/>
    </row>
    <row r="21" spans="1:71" ht="15.75" customHeight="1">
      <c r="B21" s="952" t="s">
        <v>10219</v>
      </c>
      <c r="C21" s="313" t="s">
        <v>6140</v>
      </c>
      <c r="D21" s="248" t="s">
        <v>677</v>
      </c>
      <c r="E21" s="248">
        <v>3</v>
      </c>
      <c r="F21" s="1370">
        <f>IFERROR(F19+F20,0)</f>
        <v>0</v>
      </c>
      <c r="G21" s="1370">
        <f t="shared" ref="G21:W21" si="75">IFERROR(G19+G20,0)</f>
        <v>0</v>
      </c>
      <c r="H21" s="1370">
        <f t="shared" si="75"/>
        <v>0</v>
      </c>
      <c r="I21" s="1370">
        <f t="shared" si="75"/>
        <v>0</v>
      </c>
      <c r="J21" s="1370">
        <f t="shared" si="75"/>
        <v>0</v>
      </c>
      <c r="K21" s="1370">
        <f t="shared" si="75"/>
        <v>0</v>
      </c>
      <c r="L21" s="1370">
        <f t="shared" si="75"/>
        <v>0</v>
      </c>
      <c r="M21" s="1370">
        <f t="shared" si="75"/>
        <v>0</v>
      </c>
      <c r="N21" s="1370">
        <f t="shared" si="75"/>
        <v>0</v>
      </c>
      <c r="O21" s="1370">
        <f t="shared" si="75"/>
        <v>0</v>
      </c>
      <c r="P21" s="1370">
        <f t="shared" si="75"/>
        <v>0</v>
      </c>
      <c r="Q21" s="1370">
        <f t="shared" si="75"/>
        <v>0</v>
      </c>
      <c r="R21" s="1370">
        <f t="shared" si="75"/>
        <v>0</v>
      </c>
      <c r="S21" s="1370">
        <f t="shared" si="75"/>
        <v>0</v>
      </c>
      <c r="T21" s="1370">
        <f t="shared" si="75"/>
        <v>0</v>
      </c>
      <c r="U21" s="1370">
        <f t="shared" si="75"/>
        <v>0</v>
      </c>
      <c r="V21" s="1370">
        <f t="shared" si="75"/>
        <v>0</v>
      </c>
      <c r="W21" s="1371">
        <f t="shared" si="75"/>
        <v>0</v>
      </c>
      <c r="X21" s="884"/>
      <c r="Y21" s="956" t="s">
        <v>10512</v>
      </c>
      <c r="Z21" s="214"/>
      <c r="AA21" s="1064"/>
      <c r="AB21" s="393"/>
      <c r="AC21" s="1040"/>
      <c r="AD21" s="246"/>
      <c r="AE21" s="1040"/>
      <c r="AF21" s="393"/>
      <c r="AG21" s="393"/>
      <c r="AH21" s="393"/>
      <c r="AI21" s="393"/>
      <c r="AJ21" s="393"/>
      <c r="AK21" s="393"/>
      <c r="AL21" s="393"/>
      <c r="AM21" s="393"/>
      <c r="AN21" s="393"/>
      <c r="AO21" s="393"/>
      <c r="AP21" s="393"/>
      <c r="AQ21" s="393"/>
      <c r="AR21" s="393"/>
      <c r="AS21" s="393"/>
      <c r="AT21" s="393"/>
      <c r="AU21" s="393"/>
      <c r="AV21" s="393"/>
      <c r="AW21" s="1040"/>
      <c r="AY21" s="952" t="s">
        <v>10219</v>
      </c>
      <c r="AZ21" s="313" t="s">
        <v>6140</v>
      </c>
      <c r="BA21" s="607" t="s">
        <v>10513</v>
      </c>
      <c r="BB21" s="607" t="s">
        <v>10514</v>
      </c>
      <c r="BC21" s="607" t="s">
        <v>10515</v>
      </c>
      <c r="BD21" s="607" t="s">
        <v>10516</v>
      </c>
      <c r="BE21" s="607" t="s">
        <v>10517</v>
      </c>
      <c r="BF21" s="607" t="s">
        <v>10518</v>
      </c>
      <c r="BG21" s="607" t="s">
        <v>10519</v>
      </c>
      <c r="BH21" s="607" t="s">
        <v>10520</v>
      </c>
      <c r="BI21" s="607" t="s">
        <v>10521</v>
      </c>
      <c r="BJ21" s="607" t="s">
        <v>10522</v>
      </c>
      <c r="BK21" s="607" t="s">
        <v>10523</v>
      </c>
      <c r="BL21" s="607" t="s">
        <v>10524</v>
      </c>
      <c r="BM21" s="607" t="s">
        <v>10525</v>
      </c>
      <c r="BN21" s="607" t="s">
        <v>10526</v>
      </c>
      <c r="BO21" s="607" t="s">
        <v>10527</v>
      </c>
      <c r="BP21" s="607" t="s">
        <v>10528</v>
      </c>
      <c r="BQ21" s="607" t="s">
        <v>10529</v>
      </c>
      <c r="BR21" s="785" t="s">
        <v>10530</v>
      </c>
      <c r="BS21" s="884"/>
    </row>
    <row r="22" spans="1:71" ht="15.75" customHeight="1">
      <c r="B22" s="417" t="s">
        <v>10259</v>
      </c>
      <c r="C22" s="313" t="s">
        <v>6110</v>
      </c>
      <c r="D22" s="248" t="s">
        <v>677</v>
      </c>
      <c r="E22" s="248">
        <v>3</v>
      </c>
      <c r="F22" s="1370">
        <f>IFERROR(F10+F13+F16+F19,0)</f>
        <v>0</v>
      </c>
      <c r="G22" s="1370">
        <f t="shared" ref="G22:W22" si="76">IFERROR(G10+G13+G16+G19,0)</f>
        <v>0</v>
      </c>
      <c r="H22" s="1370">
        <f t="shared" si="76"/>
        <v>0</v>
      </c>
      <c r="I22" s="1370">
        <f t="shared" si="76"/>
        <v>0</v>
      </c>
      <c r="J22" s="1370">
        <f t="shared" si="76"/>
        <v>0</v>
      </c>
      <c r="K22" s="1370">
        <f t="shared" si="76"/>
        <v>0</v>
      </c>
      <c r="L22" s="1370">
        <f t="shared" si="76"/>
        <v>0</v>
      </c>
      <c r="M22" s="1370">
        <f t="shared" si="76"/>
        <v>0</v>
      </c>
      <c r="N22" s="1370">
        <f t="shared" si="76"/>
        <v>0</v>
      </c>
      <c r="O22" s="1370">
        <f t="shared" si="76"/>
        <v>0</v>
      </c>
      <c r="P22" s="1370">
        <f t="shared" si="76"/>
        <v>0</v>
      </c>
      <c r="Q22" s="1370">
        <f t="shared" si="76"/>
        <v>0</v>
      </c>
      <c r="R22" s="1370">
        <f>IFERROR(R10+R13+R16+R19,0)</f>
        <v>0</v>
      </c>
      <c r="S22" s="1370">
        <f t="shared" si="76"/>
        <v>0</v>
      </c>
      <c r="T22" s="1370">
        <f>IFERROR(T10+T13+T16+T19,0)</f>
        <v>0</v>
      </c>
      <c r="U22" s="1370">
        <f t="shared" si="76"/>
        <v>0</v>
      </c>
      <c r="V22" s="1370">
        <f t="shared" si="76"/>
        <v>0</v>
      </c>
      <c r="W22" s="1371">
        <f t="shared" si="76"/>
        <v>0</v>
      </c>
      <c r="X22" s="884"/>
      <c r="Y22" s="956" t="s">
        <v>10531</v>
      </c>
      <c r="Z22" s="214"/>
      <c r="AA22" s="394"/>
      <c r="AB22" s="393"/>
      <c r="AC22" s="1040"/>
      <c r="AD22" s="246"/>
      <c r="AE22" s="1040"/>
      <c r="AF22" s="393"/>
      <c r="AG22" s="393"/>
      <c r="AH22" s="393"/>
      <c r="AI22" s="393"/>
      <c r="AJ22" s="393"/>
      <c r="AK22" s="393"/>
      <c r="AL22" s="393"/>
      <c r="AM22" s="393"/>
      <c r="AN22" s="393"/>
      <c r="AO22" s="393"/>
      <c r="AP22" s="393"/>
      <c r="AQ22" s="393"/>
      <c r="AR22" s="393"/>
      <c r="AS22" s="393"/>
      <c r="AT22" s="393"/>
      <c r="AU22" s="393"/>
      <c r="AV22" s="393"/>
      <c r="AW22" s="1040"/>
      <c r="AY22" s="417" t="s">
        <v>10259</v>
      </c>
      <c r="AZ22" s="313" t="s">
        <v>6110</v>
      </c>
      <c r="BA22" s="607" t="s">
        <v>10532</v>
      </c>
      <c r="BB22" s="607" t="s">
        <v>10533</v>
      </c>
      <c r="BC22" s="607" t="s">
        <v>10534</v>
      </c>
      <c r="BD22" s="607" t="s">
        <v>10535</v>
      </c>
      <c r="BE22" s="607" t="s">
        <v>10536</v>
      </c>
      <c r="BF22" s="607" t="s">
        <v>10537</v>
      </c>
      <c r="BG22" s="607" t="s">
        <v>10538</v>
      </c>
      <c r="BH22" s="607" t="s">
        <v>10539</v>
      </c>
      <c r="BI22" s="607" t="s">
        <v>10540</v>
      </c>
      <c r="BJ22" s="607" t="s">
        <v>10541</v>
      </c>
      <c r="BK22" s="607" t="s">
        <v>10542</v>
      </c>
      <c r="BL22" s="607" t="s">
        <v>10543</v>
      </c>
      <c r="BM22" s="607" t="s">
        <v>10544</v>
      </c>
      <c r="BN22" s="607" t="s">
        <v>10545</v>
      </c>
      <c r="BO22" s="607" t="s">
        <v>10546</v>
      </c>
      <c r="BP22" s="607" t="s">
        <v>10547</v>
      </c>
      <c r="BQ22" s="607" t="s">
        <v>10548</v>
      </c>
      <c r="BR22" s="785" t="s">
        <v>10549</v>
      </c>
      <c r="BS22" s="884"/>
    </row>
    <row r="23" spans="1:71" ht="15.75" customHeight="1">
      <c r="B23" s="417" t="s">
        <v>10273</v>
      </c>
      <c r="C23" s="313" t="s">
        <v>6125</v>
      </c>
      <c r="D23" s="248" t="s">
        <v>677</v>
      </c>
      <c r="E23" s="248">
        <v>3</v>
      </c>
      <c r="F23" s="1370">
        <f>IFERROR(F11+F14+F17+F20,0)</f>
        <v>0</v>
      </c>
      <c r="G23" s="1370">
        <f t="shared" ref="G23:W23" si="77">IFERROR(G11+G14+G17+G20,0)</f>
        <v>0</v>
      </c>
      <c r="H23" s="1370">
        <f t="shared" si="77"/>
        <v>0</v>
      </c>
      <c r="I23" s="1370">
        <f t="shared" si="77"/>
        <v>0</v>
      </c>
      <c r="J23" s="1370">
        <f t="shared" si="77"/>
        <v>0</v>
      </c>
      <c r="K23" s="1370">
        <f>IFERROR(K11+K14+K17+K20,0)</f>
        <v>0</v>
      </c>
      <c r="L23" s="1370">
        <f t="shared" si="77"/>
        <v>0</v>
      </c>
      <c r="M23" s="1370">
        <f t="shared" si="77"/>
        <v>0</v>
      </c>
      <c r="N23" s="1370">
        <f t="shared" si="77"/>
        <v>0</v>
      </c>
      <c r="O23" s="1370">
        <f t="shared" si="77"/>
        <v>0</v>
      </c>
      <c r="P23" s="1370">
        <f t="shared" si="77"/>
        <v>0</v>
      </c>
      <c r="Q23" s="1370">
        <f t="shared" si="77"/>
        <v>0</v>
      </c>
      <c r="R23" s="1370">
        <f t="shared" si="77"/>
        <v>0</v>
      </c>
      <c r="S23" s="1370">
        <f t="shared" si="77"/>
        <v>0</v>
      </c>
      <c r="T23" s="1370">
        <f>IFERROR(T11+T14+T17+T20,0)</f>
        <v>0</v>
      </c>
      <c r="U23" s="1370">
        <f t="shared" si="77"/>
        <v>0</v>
      </c>
      <c r="V23" s="1370">
        <f t="shared" si="77"/>
        <v>0</v>
      </c>
      <c r="W23" s="1371">
        <f t="shared" si="77"/>
        <v>0</v>
      </c>
      <c r="X23" s="884"/>
      <c r="Y23" s="956" t="s">
        <v>10550</v>
      </c>
      <c r="Z23" s="214"/>
      <c r="AA23" s="394"/>
      <c r="AB23" s="393"/>
      <c r="AC23" s="1040"/>
      <c r="AD23" s="246"/>
      <c r="AE23" s="1040"/>
      <c r="AF23" s="393"/>
      <c r="AG23" s="393"/>
      <c r="AH23" s="393"/>
      <c r="AI23" s="393"/>
      <c r="AJ23" s="393"/>
      <c r="AK23" s="393"/>
      <c r="AL23" s="393"/>
      <c r="AM23" s="393"/>
      <c r="AN23" s="393"/>
      <c r="AO23" s="393"/>
      <c r="AP23" s="393"/>
      <c r="AQ23" s="393"/>
      <c r="AR23" s="393"/>
      <c r="AS23" s="393"/>
      <c r="AT23" s="393"/>
      <c r="AU23" s="393"/>
      <c r="AV23" s="393"/>
      <c r="AW23" s="1040"/>
      <c r="AY23" s="417" t="s">
        <v>10273</v>
      </c>
      <c r="AZ23" s="313" t="s">
        <v>6125</v>
      </c>
      <c r="BA23" s="607" t="s">
        <v>10551</v>
      </c>
      <c r="BB23" s="607" t="s">
        <v>10552</v>
      </c>
      <c r="BC23" s="607" t="s">
        <v>10553</v>
      </c>
      <c r="BD23" s="607" t="s">
        <v>10554</v>
      </c>
      <c r="BE23" s="607" t="s">
        <v>10555</v>
      </c>
      <c r="BF23" s="607" t="s">
        <v>10556</v>
      </c>
      <c r="BG23" s="607" t="s">
        <v>10557</v>
      </c>
      <c r="BH23" s="607" t="s">
        <v>10558</v>
      </c>
      <c r="BI23" s="607" t="s">
        <v>10559</v>
      </c>
      <c r="BJ23" s="607" t="s">
        <v>10560</v>
      </c>
      <c r="BK23" s="607" t="s">
        <v>10561</v>
      </c>
      <c r="BL23" s="607" t="s">
        <v>10562</v>
      </c>
      <c r="BM23" s="607" t="s">
        <v>10563</v>
      </c>
      <c r="BN23" s="607" t="s">
        <v>10564</v>
      </c>
      <c r="BO23" s="607" t="s">
        <v>10565</v>
      </c>
      <c r="BP23" s="607" t="s">
        <v>10566</v>
      </c>
      <c r="BQ23" s="607" t="s">
        <v>10567</v>
      </c>
      <c r="BR23" s="785" t="s">
        <v>10568</v>
      </c>
      <c r="BS23" s="884"/>
    </row>
    <row r="24" spans="1:71" ht="15.75" customHeight="1" thickBot="1">
      <c r="A24" s="2575" t="s">
        <v>773</v>
      </c>
      <c r="B24" s="420" t="s">
        <v>10287</v>
      </c>
      <c r="C24" s="966" t="s">
        <v>6140</v>
      </c>
      <c r="D24" s="314" t="s">
        <v>677</v>
      </c>
      <c r="E24" s="314">
        <v>3</v>
      </c>
      <c r="F24" s="1362">
        <f>IFERROR(F22+F23,0)</f>
        <v>0</v>
      </c>
      <c r="G24" s="1362">
        <f t="shared" ref="G24:W24" si="78">IFERROR(G22+G23,0)</f>
        <v>0</v>
      </c>
      <c r="H24" s="1362">
        <f t="shared" si="78"/>
        <v>0</v>
      </c>
      <c r="I24" s="1362">
        <f t="shared" si="78"/>
        <v>0</v>
      </c>
      <c r="J24" s="1362">
        <f t="shared" si="78"/>
        <v>0</v>
      </c>
      <c r="K24" s="1362">
        <f>IFERROR(K22+K23,0)</f>
        <v>0</v>
      </c>
      <c r="L24" s="1362">
        <f t="shared" si="78"/>
        <v>0</v>
      </c>
      <c r="M24" s="1362">
        <f t="shared" si="78"/>
        <v>0</v>
      </c>
      <c r="N24" s="1362">
        <f t="shared" si="78"/>
        <v>0</v>
      </c>
      <c r="O24" s="1362">
        <f t="shared" si="78"/>
        <v>0</v>
      </c>
      <c r="P24" s="1362">
        <f t="shared" si="78"/>
        <v>0</v>
      </c>
      <c r="Q24" s="1362">
        <f t="shared" si="78"/>
        <v>0</v>
      </c>
      <c r="R24" s="1362">
        <f t="shared" si="78"/>
        <v>0</v>
      </c>
      <c r="S24" s="1362">
        <f t="shared" si="78"/>
        <v>0</v>
      </c>
      <c r="T24" s="1362">
        <f t="shared" si="78"/>
        <v>0</v>
      </c>
      <c r="U24" s="1362">
        <f t="shared" si="78"/>
        <v>0</v>
      </c>
      <c r="V24" s="1362">
        <f t="shared" si="78"/>
        <v>0</v>
      </c>
      <c r="W24" s="1372">
        <f t="shared" si="78"/>
        <v>0</v>
      </c>
      <c r="X24" s="59"/>
      <c r="Y24" s="970" t="s">
        <v>10569</v>
      </c>
      <c r="Z24" s="214"/>
      <c r="AA24" s="264"/>
      <c r="AB24" s="393"/>
      <c r="AC24" s="1040"/>
      <c r="AD24" s="246"/>
      <c r="AE24" s="1040"/>
      <c r="AF24" s="393"/>
      <c r="AG24" s="393"/>
      <c r="AH24" s="393"/>
      <c r="AI24" s="393"/>
      <c r="AJ24" s="393"/>
      <c r="AK24" s="393"/>
      <c r="AL24" s="393"/>
      <c r="AM24" s="393"/>
      <c r="AN24" s="393"/>
      <c r="AO24" s="393"/>
      <c r="AP24" s="393"/>
      <c r="AQ24" s="393"/>
      <c r="AR24" s="393"/>
      <c r="AS24" s="393"/>
      <c r="AT24" s="393"/>
      <c r="AU24" s="393"/>
      <c r="AV24" s="393"/>
      <c r="AW24" s="1040"/>
      <c r="AY24" s="420" t="s">
        <v>10287</v>
      </c>
      <c r="AZ24" s="966" t="s">
        <v>6140</v>
      </c>
      <c r="BA24" s="609" t="s">
        <v>10570</v>
      </c>
      <c r="BB24" s="609" t="s">
        <v>10571</v>
      </c>
      <c r="BC24" s="609" t="s">
        <v>10572</v>
      </c>
      <c r="BD24" s="609" t="s">
        <v>10573</v>
      </c>
      <c r="BE24" s="609" t="s">
        <v>10574</v>
      </c>
      <c r="BF24" s="609" t="s">
        <v>10575</v>
      </c>
      <c r="BG24" s="609" t="s">
        <v>10576</v>
      </c>
      <c r="BH24" s="609" t="s">
        <v>10577</v>
      </c>
      <c r="BI24" s="609" t="s">
        <v>10578</v>
      </c>
      <c r="BJ24" s="609" t="s">
        <v>10579</v>
      </c>
      <c r="BK24" s="609" t="s">
        <v>10580</v>
      </c>
      <c r="BL24" s="609" t="s">
        <v>10581</v>
      </c>
      <c r="BM24" s="609" t="s">
        <v>10582</v>
      </c>
      <c r="BN24" s="609" t="s">
        <v>10583</v>
      </c>
      <c r="BO24" s="609" t="s">
        <v>10584</v>
      </c>
      <c r="BP24" s="609" t="s">
        <v>10585</v>
      </c>
      <c r="BQ24" s="609" t="s">
        <v>10586</v>
      </c>
      <c r="BR24" s="374" t="s">
        <v>10587</v>
      </c>
      <c r="BS24" s="342"/>
    </row>
    <row r="25" spans="1:71" ht="15.75" thickTop="1">
      <c r="B25" s="214"/>
      <c r="C25" s="214"/>
      <c r="D25" s="214"/>
      <c r="E25" s="214"/>
      <c r="F25" s="214"/>
      <c r="G25" s="214"/>
      <c r="H25" s="214"/>
      <c r="I25" s="214"/>
      <c r="J25" s="214"/>
      <c r="K25" s="214"/>
      <c r="L25" s="214"/>
      <c r="M25" s="214"/>
      <c r="N25" s="214"/>
      <c r="O25" s="214"/>
      <c r="P25" s="214"/>
      <c r="Q25" s="214"/>
      <c r="R25" s="214"/>
      <c r="S25" s="214"/>
      <c r="T25" s="214"/>
      <c r="U25" s="214"/>
      <c r="V25" s="214"/>
      <c r="W25" s="214"/>
      <c r="X25" s="214"/>
      <c r="Y25" s="214"/>
      <c r="Z25" s="214"/>
      <c r="AB25" s="2575" t="s">
        <v>815</v>
      </c>
      <c r="AC25" s="393"/>
      <c r="AD25" s="246"/>
      <c r="AE25" s="393"/>
      <c r="AF25" s="393"/>
      <c r="AG25" s="393"/>
      <c r="AH25" s="393"/>
      <c r="AI25" s="393"/>
      <c r="AJ25" s="393"/>
      <c r="AK25" s="393"/>
      <c r="AL25" s="393"/>
      <c r="AM25" s="393"/>
      <c r="AN25" s="393"/>
      <c r="AO25" s="393"/>
      <c r="AP25" s="393"/>
      <c r="AQ25" s="393"/>
      <c r="AR25" s="393"/>
      <c r="AS25" s="393"/>
      <c r="AT25" s="393"/>
      <c r="AU25" s="393"/>
      <c r="AV25" s="393"/>
      <c r="AW25" s="393"/>
      <c r="BR25" s="2859" t="s">
        <v>816</v>
      </c>
    </row>
    <row r="26" spans="1:71">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c r="AA26" s="1065"/>
      <c r="AB26" s="393"/>
      <c r="AC26" s="393"/>
      <c r="AD26" s="246"/>
      <c r="AE26" s="393"/>
      <c r="AF26" s="393"/>
      <c r="AG26" s="393"/>
      <c r="AH26" s="393"/>
      <c r="AI26" s="393"/>
      <c r="AJ26" s="393"/>
      <c r="AK26" s="393"/>
      <c r="AL26" s="393"/>
      <c r="AM26" s="393"/>
      <c r="AN26" s="393"/>
      <c r="AO26" s="393"/>
      <c r="AP26" s="393"/>
      <c r="AQ26" s="393"/>
      <c r="AR26" s="393"/>
      <c r="AS26" s="393"/>
      <c r="AT26" s="393"/>
      <c r="AU26" s="393"/>
      <c r="AV26" s="393"/>
      <c r="AW26" s="393"/>
    </row>
    <row r="27" spans="1:71">
      <c r="B27" s="214"/>
      <c r="C27" s="214"/>
      <c r="D27" s="214"/>
      <c r="E27" s="214"/>
      <c r="F27" s="214"/>
      <c r="G27" s="214"/>
      <c r="H27" s="214"/>
      <c r="I27" s="214"/>
      <c r="J27" s="214"/>
      <c r="K27" s="214"/>
      <c r="L27" s="214"/>
      <c r="M27" s="214"/>
      <c r="N27" s="214"/>
      <c r="O27" s="214"/>
      <c r="P27" s="214"/>
      <c r="Q27" s="214"/>
      <c r="R27" s="214"/>
      <c r="S27" s="214"/>
      <c r="T27" s="214"/>
      <c r="U27" s="214"/>
      <c r="V27" s="214"/>
      <c r="W27" s="214"/>
      <c r="X27" s="214"/>
      <c r="Y27" s="214"/>
      <c r="Z27" s="214"/>
      <c r="AA27" s="1065"/>
      <c r="AB27" s="393"/>
      <c r="AC27" s="393"/>
      <c r="AD27" s="246"/>
      <c r="AE27" s="393"/>
      <c r="AF27" s="393"/>
      <c r="AG27" s="393"/>
      <c r="AH27" s="393"/>
      <c r="AI27" s="393"/>
      <c r="AJ27" s="393"/>
      <c r="AK27" s="393"/>
      <c r="AL27" s="393"/>
      <c r="AM27" s="393"/>
      <c r="AN27" s="393"/>
      <c r="AO27" s="393"/>
      <c r="AP27" s="393"/>
      <c r="AQ27" s="393"/>
      <c r="AR27" s="393"/>
      <c r="AS27" s="393"/>
      <c r="AT27" s="393"/>
      <c r="AU27" s="393"/>
      <c r="AV27" s="393"/>
      <c r="AW27" s="393"/>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134" priority="5" operator="equal">
      <formula>0</formula>
    </cfRule>
  </conditionalFormatting>
  <conditionalFormatting sqref="AD4:AD27">
    <cfRule type="cellIs" dxfId="133"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showGridLines="0" topLeftCell="B1" zoomScaleNormal="100" workbookViewId="0">
      <selection activeCell="AL14" sqref="AL14"/>
    </sheetView>
  </sheetViews>
  <sheetFormatPr defaultColWidth="9" defaultRowHeight="15.75"/>
  <cols>
    <col min="1" max="1" width="0" style="196" hidden="1" customWidth="1"/>
    <col min="2" max="2" width="44.125" style="196" bestFit="1" customWidth="1"/>
    <col min="3" max="4" width="6" style="196" customWidth="1"/>
    <col min="5" max="7" width="7.75" style="196" bestFit="1" customWidth="1"/>
    <col min="8" max="8" width="3.75" style="196" bestFit="1" customWidth="1"/>
    <col min="9" max="9" width="7.75" style="196" customWidth="1"/>
    <col min="10" max="12" width="7.75" style="222" bestFit="1" customWidth="1"/>
    <col min="13" max="13" width="3.75" style="222" bestFit="1" customWidth="1"/>
    <col min="14" max="14" width="14.75" style="222" bestFit="1" customWidth="1"/>
    <col min="15" max="15" width="1.25" style="222" customWidth="1"/>
    <col min="16" max="16" width="7.75" style="196" customWidth="1"/>
    <col min="17" max="17" width="1" style="196" customWidth="1"/>
    <col min="18" max="18" width="33.625" style="81" customWidth="1"/>
    <col min="19" max="19" width="1.625" style="81" hidden="1" customWidth="1"/>
    <col min="20" max="20" width="1.625" style="81" customWidth="1"/>
    <col min="21" max="21" width="25.125" style="81" customWidth="1"/>
    <col min="22" max="22" width="1.625" style="81" customWidth="1"/>
    <col min="23" max="32" width="6.125" style="81" hidden="1" customWidth="1"/>
    <col min="33" max="33" width="1.625" style="81" hidden="1" customWidth="1"/>
    <col min="34" max="34" width="1.625" style="196" customWidth="1"/>
    <col min="35" max="35" width="45.625" style="196" bestFit="1" customWidth="1"/>
    <col min="36" max="36" width="18.5" style="196" bestFit="1" customWidth="1"/>
    <col min="37" max="37" width="18.25" style="196" bestFit="1" customWidth="1"/>
    <col min="38" max="38" width="18.5" style="196" bestFit="1" customWidth="1"/>
    <col min="39" max="39" width="3.75" style="196" bestFit="1" customWidth="1"/>
    <col min="40" max="40" width="18.25" style="196" bestFit="1" customWidth="1"/>
    <col min="41" max="41" width="18.75" style="196" bestFit="1" customWidth="1"/>
    <col min="42" max="42" width="18.5" style="196" bestFit="1" customWidth="1"/>
    <col min="43" max="43" width="18.75" style="196" bestFit="1" customWidth="1"/>
    <col min="44" max="44" width="3.75" style="196" bestFit="1" customWidth="1"/>
    <col min="45" max="45" width="18.5" style="196" bestFit="1" customWidth="1"/>
    <col min="46" max="16384" width="9" style="196"/>
  </cols>
  <sheetData>
    <row r="1" spans="1:45" s="348" customFormat="1" ht="22.5" customHeight="1">
      <c r="B1" s="3366" t="s">
        <v>10588</v>
      </c>
      <c r="C1" s="3366"/>
      <c r="D1" s="3366"/>
      <c r="E1" s="3366"/>
      <c r="F1" s="3366"/>
      <c r="G1" s="3366"/>
      <c r="H1" s="3366"/>
      <c r="I1" s="3366"/>
      <c r="J1" s="3366"/>
      <c r="K1" s="3366"/>
      <c r="L1" s="3366"/>
      <c r="M1" s="3366"/>
      <c r="N1" s="3366"/>
      <c r="O1" s="222"/>
      <c r="P1" s="469"/>
      <c r="Q1" s="469"/>
      <c r="R1" s="81"/>
      <c r="S1" s="81"/>
      <c r="T1" s="1038"/>
      <c r="U1" s="246"/>
      <c r="V1" s="1038"/>
      <c r="W1" s="81"/>
      <c r="X1" s="81"/>
      <c r="Y1" s="81"/>
      <c r="Z1" s="81"/>
      <c r="AA1" s="81"/>
      <c r="AB1" s="81"/>
      <c r="AC1" s="81"/>
      <c r="AD1" s="81"/>
      <c r="AE1" s="81"/>
      <c r="AF1" s="81"/>
      <c r="AG1" s="1038"/>
      <c r="AI1" s="3366" t="s">
        <v>656</v>
      </c>
      <c r="AJ1" s="3366"/>
      <c r="AK1" s="3366"/>
      <c r="AL1" s="3366"/>
    </row>
    <row r="2" spans="1:45" s="348" customFormat="1" ht="23.25">
      <c r="B2" s="3366" t="str">
        <f>SelectCompany!B4</f>
        <v>South West Water (whole area)</v>
      </c>
      <c r="C2" s="3366"/>
      <c r="D2" s="3366"/>
      <c r="E2" s="3366"/>
      <c r="F2" s="687"/>
      <c r="G2" s="687"/>
      <c r="H2" s="687"/>
      <c r="I2" s="687"/>
      <c r="J2" s="687"/>
      <c r="K2" s="687"/>
      <c r="L2" s="687"/>
      <c r="M2" s="687"/>
      <c r="N2" s="687"/>
      <c r="O2" s="222"/>
      <c r="P2" s="469"/>
      <c r="Q2" s="469"/>
      <c r="R2" s="81"/>
      <c r="S2" s="81"/>
      <c r="T2" s="1038"/>
      <c r="U2" s="246"/>
      <c r="V2" s="1038"/>
      <c r="W2" s="81"/>
      <c r="X2" s="81"/>
      <c r="Y2" s="81"/>
      <c r="Z2" s="81"/>
      <c r="AA2" s="81"/>
      <c r="AB2" s="81"/>
      <c r="AC2" s="81"/>
      <c r="AD2" s="81"/>
      <c r="AE2" s="81"/>
      <c r="AF2" s="81"/>
      <c r="AG2" s="1038"/>
    </row>
    <row r="3" spans="1:45" ht="23.25">
      <c r="B3" s="3386" t="s">
        <v>10589</v>
      </c>
      <c r="C3" s="3386"/>
      <c r="D3" s="3386"/>
      <c r="E3" s="3386"/>
      <c r="F3" s="3386"/>
      <c r="G3" s="3386"/>
      <c r="H3" s="3386"/>
      <c r="I3" s="3386"/>
      <c r="J3" s="3386"/>
      <c r="K3" s="3386"/>
      <c r="L3" s="3386"/>
      <c r="M3" s="3386"/>
      <c r="N3" s="3386"/>
      <c r="O3" s="617"/>
      <c r="P3" s="222"/>
      <c r="R3" s="196"/>
      <c r="T3" s="1038"/>
      <c r="U3" s="582" t="s">
        <v>658</v>
      </c>
      <c r="V3" s="1038"/>
      <c r="AG3" s="1038"/>
      <c r="AI3" s="3386" t="s">
        <v>10589</v>
      </c>
      <c r="AJ3" s="3386"/>
      <c r="AK3" s="3386"/>
      <c r="AL3" s="3386"/>
      <c r="AM3" s="3386"/>
      <c r="AN3" s="3386"/>
      <c r="AO3" s="3386"/>
      <c r="AP3" s="3386"/>
      <c r="AQ3" s="3386"/>
      <c r="AR3" s="3386"/>
      <c r="AS3" s="3386"/>
    </row>
    <row r="4" spans="1:45" ht="24" thickBot="1">
      <c r="B4" s="617"/>
      <c r="C4" s="617"/>
      <c r="D4" s="617"/>
      <c r="E4" s="617"/>
      <c r="F4" s="617"/>
      <c r="G4" s="617"/>
      <c r="H4" s="617"/>
      <c r="I4" s="617"/>
      <c r="J4" s="617"/>
      <c r="K4" s="617"/>
      <c r="L4" s="617"/>
      <c r="M4" s="617"/>
      <c r="N4" s="617"/>
      <c r="O4" s="617"/>
      <c r="P4" s="222"/>
      <c r="T4" s="1038"/>
      <c r="U4" s="246"/>
      <c r="V4" s="1038"/>
      <c r="AG4" s="1038"/>
      <c r="AI4" s="617"/>
      <c r="AJ4" s="617"/>
      <c r="AK4" s="617"/>
      <c r="AL4" s="617"/>
      <c r="AM4" s="617"/>
      <c r="AN4" s="617"/>
      <c r="AO4" s="617"/>
      <c r="AP4" s="617"/>
      <c r="AQ4" s="617"/>
      <c r="AR4" s="617"/>
      <c r="AS4" s="617"/>
    </row>
    <row r="5" spans="1:45" thickTop="1">
      <c r="B5" s="3389"/>
      <c r="C5" s="3391" t="s">
        <v>661</v>
      </c>
      <c r="D5" s="3391" t="s">
        <v>662</v>
      </c>
      <c r="E5" s="3391" t="s">
        <v>1328</v>
      </c>
      <c r="F5" s="3391"/>
      <c r="G5" s="3391"/>
      <c r="H5" s="3391"/>
      <c r="I5" s="3391"/>
      <c r="J5" s="3391" t="s">
        <v>3188</v>
      </c>
      <c r="K5" s="3391"/>
      <c r="L5" s="3391"/>
      <c r="M5" s="3391"/>
      <c r="N5" s="3392"/>
      <c r="O5" s="689"/>
      <c r="P5" s="3503" t="s">
        <v>666</v>
      </c>
      <c r="Q5" s="171"/>
      <c r="R5" s="3363" t="s">
        <v>667</v>
      </c>
      <c r="T5" s="1038"/>
      <c r="U5" s="246"/>
      <c r="V5" s="1038"/>
      <c r="AG5" s="1038"/>
      <c r="AI5" s="3389"/>
      <c r="AJ5" s="3391" t="s">
        <v>1328</v>
      </c>
      <c r="AK5" s="3391"/>
      <c r="AL5" s="3391"/>
      <c r="AM5" s="3391"/>
      <c r="AN5" s="3391"/>
      <c r="AO5" s="3391" t="s">
        <v>3188</v>
      </c>
      <c r="AP5" s="3391"/>
      <c r="AQ5" s="3391"/>
      <c r="AR5" s="3391"/>
      <c r="AS5" s="3392"/>
    </row>
    <row r="6" spans="1:45" ht="77.25" thickBot="1">
      <c r="A6" s="2439" t="s">
        <v>669</v>
      </c>
      <c r="B6" s="3390"/>
      <c r="C6" s="3505"/>
      <c r="D6" s="3505"/>
      <c r="E6" s="1068" t="s">
        <v>1593</v>
      </c>
      <c r="F6" s="1068" t="s">
        <v>3189</v>
      </c>
      <c r="G6" s="1068" t="s">
        <v>3190</v>
      </c>
      <c r="H6" s="1068" t="s">
        <v>1596</v>
      </c>
      <c r="I6" s="1068" t="s">
        <v>2771</v>
      </c>
      <c r="J6" s="1068" t="s">
        <v>1593</v>
      </c>
      <c r="K6" s="1068" t="s">
        <v>3189</v>
      </c>
      <c r="L6" s="1068" t="s">
        <v>3190</v>
      </c>
      <c r="M6" s="1068" t="s">
        <v>1596</v>
      </c>
      <c r="N6" s="1069" t="s">
        <v>2771</v>
      </c>
      <c r="O6" s="308"/>
      <c r="P6" s="3504"/>
      <c r="Q6" s="171"/>
      <c r="R6" s="3365"/>
      <c r="S6" s="655"/>
      <c r="T6" s="1038"/>
      <c r="U6" s="246"/>
      <c r="V6" s="1038"/>
      <c r="W6" s="3232" t="s">
        <v>659</v>
      </c>
      <c r="X6" s="3232"/>
      <c r="Y6" s="3232"/>
      <c r="Z6" s="3232"/>
      <c r="AA6" s="3232"/>
      <c r="AB6" s="3232"/>
      <c r="AC6" s="3232"/>
      <c r="AD6" s="3232"/>
      <c r="AE6" s="3232"/>
      <c r="AF6" s="3232"/>
      <c r="AG6" s="1038"/>
      <c r="AI6" s="3390"/>
      <c r="AJ6" s="1068" t="s">
        <v>1593</v>
      </c>
      <c r="AK6" s="1068" t="s">
        <v>3189</v>
      </c>
      <c r="AL6" s="1068" t="s">
        <v>3190</v>
      </c>
      <c r="AM6" s="1068" t="s">
        <v>1596</v>
      </c>
      <c r="AN6" s="1068" t="s">
        <v>2771</v>
      </c>
      <c r="AO6" s="1068" t="s">
        <v>1593</v>
      </c>
      <c r="AP6" s="1068" t="s">
        <v>3189</v>
      </c>
      <c r="AQ6" s="1068" t="s">
        <v>3190</v>
      </c>
      <c r="AR6" s="1068" t="s">
        <v>1596</v>
      </c>
      <c r="AS6" s="1069" t="s">
        <v>2771</v>
      </c>
    </row>
    <row r="7" spans="1:45" ht="15.75" customHeight="1" thickTop="1" thickBot="1">
      <c r="A7" s="2575" t="s">
        <v>673</v>
      </c>
      <c r="C7" s="372"/>
      <c r="D7" s="372"/>
      <c r="E7" s="308"/>
      <c r="F7" s="308"/>
      <c r="G7" s="308"/>
      <c r="H7" s="308"/>
      <c r="I7" s="308"/>
      <c r="J7" s="308"/>
      <c r="K7" s="308"/>
      <c r="L7" s="308"/>
      <c r="M7" s="308"/>
      <c r="N7" s="308"/>
      <c r="O7" s="308"/>
      <c r="P7" s="515"/>
      <c r="Q7" s="171"/>
      <c r="R7" s="244"/>
      <c r="S7" s="244"/>
      <c r="T7" s="1038"/>
      <c r="U7" s="246"/>
      <c r="V7" s="1038"/>
      <c r="W7" s="231" t="s">
        <v>668</v>
      </c>
      <c r="AG7" s="1038"/>
      <c r="AI7" s="372"/>
      <c r="AJ7" s="2859" t="s">
        <v>820</v>
      </c>
      <c r="AK7" s="308"/>
      <c r="AL7" s="308"/>
      <c r="AM7" s="308"/>
      <c r="AN7" s="308"/>
      <c r="AO7" s="308"/>
      <c r="AP7" s="308"/>
      <c r="AQ7" s="308"/>
      <c r="AR7" s="308"/>
      <c r="AS7" s="308"/>
    </row>
    <row r="8" spans="1:45" ht="15.75" customHeight="1" thickTop="1" thickBot="1">
      <c r="B8" s="691" t="s">
        <v>10590</v>
      </c>
      <c r="C8" s="1070"/>
      <c r="D8" s="1070"/>
      <c r="E8" s="308"/>
      <c r="F8" s="308"/>
      <c r="G8" s="308"/>
      <c r="H8" s="308"/>
      <c r="I8" s="308"/>
      <c r="J8" s="308"/>
      <c r="K8" s="308"/>
      <c r="L8" s="308"/>
      <c r="M8" s="308"/>
      <c r="N8" s="308"/>
      <c r="O8" s="308"/>
      <c r="P8" s="515"/>
      <c r="Q8" s="171"/>
      <c r="R8" s="682"/>
      <c r="S8" s="244"/>
      <c r="T8" s="304"/>
      <c r="U8" s="246"/>
      <c r="V8" s="304"/>
      <c r="AG8" s="304"/>
      <c r="AI8" s="691" t="s">
        <v>10590</v>
      </c>
      <c r="AJ8" s="308"/>
      <c r="AK8" s="308"/>
      <c r="AL8" s="308"/>
      <c r="AM8" s="308"/>
      <c r="AN8" s="308"/>
      <c r="AO8" s="308"/>
      <c r="AP8" s="308"/>
      <c r="AQ8" s="308"/>
      <c r="AR8" s="308"/>
      <c r="AS8" s="308"/>
    </row>
    <row r="9" spans="1:45" ht="15.75" customHeight="1" thickTop="1">
      <c r="A9" s="2575" t="s">
        <v>675</v>
      </c>
      <c r="B9" s="694" t="s">
        <v>10591</v>
      </c>
      <c r="C9" s="1071" t="s">
        <v>677</v>
      </c>
      <c r="D9" s="1071">
        <v>3</v>
      </c>
      <c r="E9" s="696"/>
      <c r="F9" s="696"/>
      <c r="G9" s="696"/>
      <c r="H9" s="2511"/>
      <c r="I9" s="696"/>
      <c r="J9" s="696"/>
      <c r="K9" s="696"/>
      <c r="L9" s="696"/>
      <c r="M9" s="2511"/>
      <c r="N9" s="697"/>
      <c r="O9" s="884"/>
      <c r="P9" s="951" t="s">
        <v>10592</v>
      </c>
      <c r="Q9" s="171"/>
      <c r="R9" s="245"/>
      <c r="S9" s="244"/>
      <c r="T9" s="304"/>
      <c r="U9" s="246" t="str">
        <f>IF( SUM( W9:AF9 ) = 0, 0, $W$7 )</f>
        <v>Please complete all cells in row</v>
      </c>
      <c r="V9" s="304"/>
      <c r="W9" s="247">
        <f xml:space="preserve"> IF( ISNUMBER(E9), 0, 1 )</f>
        <v>1</v>
      </c>
      <c r="X9" s="247">
        <f t="shared" ref="X9:Y9" si="0" xml:space="preserve"> IF( ISNUMBER(F9), 0, 1 )</f>
        <v>1</v>
      </c>
      <c r="Y9" s="247">
        <f t="shared" si="0"/>
        <v>1</v>
      </c>
      <c r="Z9" s="246"/>
      <c r="AA9" s="247">
        <f t="shared" ref="AA9:AD9" si="1" xml:space="preserve"> IF( ISNUMBER(I9), 0, 1 )</f>
        <v>1</v>
      </c>
      <c r="AB9" s="247">
        <f t="shared" si="1"/>
        <v>1</v>
      </c>
      <c r="AC9" s="247">
        <f t="shared" si="1"/>
        <v>1</v>
      </c>
      <c r="AD9" s="247">
        <f t="shared" si="1"/>
        <v>1</v>
      </c>
      <c r="AE9" s="246"/>
      <c r="AF9" s="247">
        <f xml:space="preserve"> IF( ISNUMBER(N9), 0, 1 )</f>
        <v>1</v>
      </c>
      <c r="AG9" s="304"/>
      <c r="AI9" s="694" t="s">
        <v>10591</v>
      </c>
      <c r="AJ9" s="1072" t="s">
        <v>10593</v>
      </c>
      <c r="AK9" s="1072" t="s">
        <v>10594</v>
      </c>
      <c r="AL9" s="1072" t="s">
        <v>10595</v>
      </c>
      <c r="AM9" s="2517"/>
      <c r="AN9" s="1072" t="s">
        <v>10596</v>
      </c>
      <c r="AO9" s="1072" t="s">
        <v>10597</v>
      </c>
      <c r="AP9" s="1072" t="s">
        <v>10598</v>
      </c>
      <c r="AQ9" s="1072" t="s">
        <v>10599</v>
      </c>
      <c r="AR9" s="2517"/>
      <c r="AS9" s="1073" t="s">
        <v>10600</v>
      </c>
    </row>
    <row r="10" spans="1:45" ht="15.75" customHeight="1">
      <c r="B10" s="698" t="s">
        <v>10601</v>
      </c>
      <c r="C10" s="286" t="s">
        <v>677</v>
      </c>
      <c r="D10" s="286">
        <v>3</v>
      </c>
      <c r="E10" s="1468"/>
      <c r="F10" s="1468"/>
      <c r="G10" s="1468"/>
      <c r="H10" s="2512"/>
      <c r="I10" s="699"/>
      <c r="J10" s="699"/>
      <c r="K10" s="699"/>
      <c r="L10" s="699"/>
      <c r="M10" s="2512"/>
      <c r="N10" s="700"/>
      <c r="O10" s="884"/>
      <c r="P10" s="956" t="s">
        <v>10602</v>
      </c>
      <c r="Q10" s="171"/>
      <c r="R10" s="253"/>
      <c r="S10" s="244"/>
      <c r="T10" s="304"/>
      <c r="U10" s="246" t="str">
        <f>IF( SUM( W10:AF10 ) = 0, 0, $W$7 )</f>
        <v>Please complete all cells in row</v>
      </c>
      <c r="V10" s="304"/>
      <c r="W10" s="247">
        <f xml:space="preserve"> IF( ISNUMBER(E10), 0, 1 )</f>
        <v>1</v>
      </c>
      <c r="X10" s="247">
        <f t="shared" ref="X10" si="2" xml:space="preserve"> IF( ISNUMBER(F10), 0, 1 )</f>
        <v>1</v>
      </c>
      <c r="Y10" s="247">
        <f t="shared" ref="Y10" si="3" xml:space="preserve"> IF( ISNUMBER(G10), 0, 1 )</f>
        <v>1</v>
      </c>
      <c r="Z10" s="246"/>
      <c r="AA10" s="247">
        <f t="shared" ref="AA10" si="4" xml:space="preserve"> IF( ISNUMBER(I10), 0, 1 )</f>
        <v>1</v>
      </c>
      <c r="AB10" s="247">
        <f t="shared" ref="AB10" si="5" xml:space="preserve"> IF( ISNUMBER(J10), 0, 1 )</f>
        <v>1</v>
      </c>
      <c r="AC10" s="247">
        <f t="shared" ref="AC10" si="6" xml:space="preserve"> IF( ISNUMBER(K10), 0, 1 )</f>
        <v>1</v>
      </c>
      <c r="AD10" s="247">
        <f t="shared" ref="AD10" si="7" xml:space="preserve"> IF( ISNUMBER(L10), 0, 1 )</f>
        <v>1</v>
      </c>
      <c r="AE10" s="246"/>
      <c r="AF10" s="247">
        <f xml:space="preserve"> IF( ISNUMBER(N10), 0, 1 )</f>
        <v>1</v>
      </c>
      <c r="AG10" s="304"/>
      <c r="AI10" s="698" t="s">
        <v>10601</v>
      </c>
      <c r="AJ10" s="1074" t="s">
        <v>10603</v>
      </c>
      <c r="AK10" s="1074" t="s">
        <v>10604</v>
      </c>
      <c r="AL10" s="1074" t="s">
        <v>10605</v>
      </c>
      <c r="AM10" s="2518"/>
      <c r="AN10" s="1075" t="s">
        <v>10606</v>
      </c>
      <c r="AO10" s="1075" t="s">
        <v>10607</v>
      </c>
      <c r="AP10" s="1075" t="s">
        <v>10608</v>
      </c>
      <c r="AQ10" s="1075" t="s">
        <v>10609</v>
      </c>
      <c r="AR10" s="2518"/>
      <c r="AS10" s="1076" t="s">
        <v>10610</v>
      </c>
    </row>
    <row r="11" spans="1:45" ht="15.75" customHeight="1">
      <c r="B11" s="698" t="s">
        <v>3255</v>
      </c>
      <c r="C11" s="286" t="s">
        <v>677</v>
      </c>
      <c r="D11" s="286">
        <v>3</v>
      </c>
      <c r="E11" s="1443">
        <f>IFERROR(E10-E9,0)</f>
        <v>0</v>
      </c>
      <c r="F11" s="1443">
        <f t="shared" ref="F11:G11" si="8">IFERROR(F10-F9,0)</f>
        <v>0</v>
      </c>
      <c r="G11" s="1443">
        <f t="shared" si="8"/>
        <v>0</v>
      </c>
      <c r="H11" s="2513"/>
      <c r="I11" s="1443">
        <f t="shared" ref="I11:L11" si="9">IFERROR(I10-I9,0)</f>
        <v>0</v>
      </c>
      <c r="J11" s="1443">
        <f t="shared" si="9"/>
        <v>0</v>
      </c>
      <c r="K11" s="1443">
        <f t="shared" si="9"/>
        <v>0</v>
      </c>
      <c r="L11" s="1443">
        <f t="shared" si="9"/>
        <v>0</v>
      </c>
      <c r="M11" s="2513"/>
      <c r="N11" s="1467">
        <f>IFERROR(N10-N9,0)</f>
        <v>0</v>
      </c>
      <c r="O11" s="884"/>
      <c r="P11" s="956" t="s">
        <v>10611</v>
      </c>
      <c r="Q11" s="171"/>
      <c r="R11" s="253"/>
      <c r="S11" s="244"/>
      <c r="T11" s="304"/>
      <c r="U11" s="246"/>
      <c r="V11" s="304"/>
      <c r="W11" s="246"/>
      <c r="X11" s="246"/>
      <c r="Y11" s="246"/>
      <c r="Z11" s="246"/>
      <c r="AA11" s="246"/>
      <c r="AB11" s="246"/>
      <c r="AC11" s="246"/>
      <c r="AD11" s="246"/>
      <c r="AE11" s="246"/>
      <c r="AF11" s="246"/>
      <c r="AG11" s="304"/>
      <c r="AI11" s="698" t="s">
        <v>3255</v>
      </c>
      <c r="AJ11" s="1077" t="s">
        <v>10612</v>
      </c>
      <c r="AK11" s="1077" t="s">
        <v>10613</v>
      </c>
      <c r="AL11" s="1077" t="s">
        <v>10614</v>
      </c>
      <c r="AM11" s="2518"/>
      <c r="AN11" s="1077" t="s">
        <v>10615</v>
      </c>
      <c r="AO11" s="1077" t="s">
        <v>10616</v>
      </c>
      <c r="AP11" s="1077" t="s">
        <v>10617</v>
      </c>
      <c r="AQ11" s="1077" t="s">
        <v>10618</v>
      </c>
      <c r="AR11" s="2518"/>
      <c r="AS11" s="1078" t="s">
        <v>10619</v>
      </c>
    </row>
    <row r="12" spans="1:45" ht="15.75" customHeight="1">
      <c r="B12" s="698" t="s">
        <v>3267</v>
      </c>
      <c r="C12" s="286" t="s">
        <v>677</v>
      </c>
      <c r="D12" s="286">
        <v>3</v>
      </c>
      <c r="E12" s="1468"/>
      <c r="F12" s="1468"/>
      <c r="G12" s="1468"/>
      <c r="H12" s="2512"/>
      <c r="I12" s="699"/>
      <c r="J12" s="699"/>
      <c r="K12" s="699"/>
      <c r="L12" s="699"/>
      <c r="M12" s="2512"/>
      <c r="N12" s="700"/>
      <c r="O12" s="884"/>
      <c r="P12" s="956" t="s">
        <v>10620</v>
      </c>
      <c r="Q12" s="171"/>
      <c r="R12" s="253"/>
      <c r="S12" s="244"/>
      <c r="T12" s="304"/>
      <c r="U12" s="246" t="str">
        <f>IF( SUM( W12:AF12 ) = 0, 0, $W$7 )</f>
        <v>Please complete all cells in row</v>
      </c>
      <c r="V12" s="304"/>
      <c r="W12" s="247">
        <f xml:space="preserve"> IF( ISNUMBER(E12), 0, 1 )</f>
        <v>1</v>
      </c>
      <c r="X12" s="247">
        <f t="shared" ref="X12" si="10" xml:space="preserve"> IF( ISNUMBER(F12), 0, 1 )</f>
        <v>1</v>
      </c>
      <c r="Y12" s="247">
        <f t="shared" ref="Y12" si="11" xml:space="preserve"> IF( ISNUMBER(G12), 0, 1 )</f>
        <v>1</v>
      </c>
      <c r="Z12" s="246"/>
      <c r="AA12" s="247">
        <f t="shared" ref="AA12" si="12" xml:space="preserve"> IF( ISNUMBER(I12), 0, 1 )</f>
        <v>1</v>
      </c>
      <c r="AB12" s="247">
        <f t="shared" ref="AB12" si="13" xml:space="preserve"> IF( ISNUMBER(J12), 0, 1 )</f>
        <v>1</v>
      </c>
      <c r="AC12" s="247">
        <f t="shared" ref="AC12" si="14" xml:space="preserve"> IF( ISNUMBER(K12), 0, 1 )</f>
        <v>1</v>
      </c>
      <c r="AD12" s="247">
        <f t="shared" ref="AD12" si="15" xml:space="preserve"> IF( ISNUMBER(L12), 0, 1 )</f>
        <v>1</v>
      </c>
      <c r="AE12" s="246"/>
      <c r="AF12" s="247">
        <f xml:space="preserve"> IF( ISNUMBER(N12), 0, 1 )</f>
        <v>1</v>
      </c>
      <c r="AG12" s="304"/>
      <c r="AI12" s="698" t="s">
        <v>3267</v>
      </c>
      <c r="AJ12" s="1074" t="s">
        <v>10621</v>
      </c>
      <c r="AK12" s="1074" t="s">
        <v>10622</v>
      </c>
      <c r="AL12" s="1074" t="s">
        <v>10623</v>
      </c>
      <c r="AM12" s="2518"/>
      <c r="AN12" s="1075" t="s">
        <v>10624</v>
      </c>
      <c r="AO12" s="1075" t="s">
        <v>10625</v>
      </c>
      <c r="AP12" s="1075" t="s">
        <v>10626</v>
      </c>
      <c r="AQ12" s="1075" t="s">
        <v>10627</v>
      </c>
      <c r="AR12" s="2518"/>
      <c r="AS12" s="1076" t="s">
        <v>10628</v>
      </c>
    </row>
    <row r="13" spans="1:45" ht="15.75" customHeight="1">
      <c r="B13" s="698" t="s">
        <v>3279</v>
      </c>
      <c r="C13" s="286" t="s">
        <v>677</v>
      </c>
      <c r="D13" s="286">
        <v>3</v>
      </c>
      <c r="E13" s="1443">
        <f>IFERROR(E11-E12,0)</f>
        <v>0</v>
      </c>
      <c r="F13" s="1443">
        <f t="shared" ref="F13:G13" si="16">IFERROR(F11-F12,0)</f>
        <v>0</v>
      </c>
      <c r="G13" s="1443">
        <f t="shared" si="16"/>
        <v>0</v>
      </c>
      <c r="H13" s="2513"/>
      <c r="I13" s="1443">
        <f t="shared" ref="I13:L13" si="17">IFERROR(I11-I12,0)</f>
        <v>0</v>
      </c>
      <c r="J13" s="1443">
        <f t="shared" si="17"/>
        <v>0</v>
      </c>
      <c r="K13" s="1443">
        <f t="shared" si="17"/>
        <v>0</v>
      </c>
      <c r="L13" s="1443">
        <f t="shared" si="17"/>
        <v>0</v>
      </c>
      <c r="M13" s="2513"/>
      <c r="N13" s="1467">
        <f>IFERROR(N11-N12,0)</f>
        <v>0</v>
      </c>
      <c r="O13" s="884"/>
      <c r="P13" s="956" t="s">
        <v>10629</v>
      </c>
      <c r="Q13" s="171"/>
      <c r="R13" s="253"/>
      <c r="S13" s="244"/>
      <c r="T13" s="304"/>
      <c r="U13" s="246"/>
      <c r="V13" s="304"/>
      <c r="W13" s="246"/>
      <c r="X13" s="246"/>
      <c r="Y13" s="246"/>
      <c r="Z13" s="246"/>
      <c r="AA13" s="246"/>
      <c r="AB13" s="246"/>
      <c r="AC13" s="246"/>
      <c r="AD13" s="246"/>
      <c r="AE13" s="246"/>
      <c r="AF13" s="246"/>
      <c r="AG13" s="304"/>
      <c r="AI13" s="698" t="s">
        <v>3279</v>
      </c>
      <c r="AJ13" s="1077" t="s">
        <v>10630</v>
      </c>
      <c r="AK13" s="1077" t="s">
        <v>10631</v>
      </c>
      <c r="AL13" s="1077" t="s">
        <v>10632</v>
      </c>
      <c r="AM13" s="2518"/>
      <c r="AN13" s="1077" t="s">
        <v>10633</v>
      </c>
      <c r="AO13" s="1077" t="s">
        <v>10634</v>
      </c>
      <c r="AP13" s="1077" t="s">
        <v>10635</v>
      </c>
      <c r="AQ13" s="1077" t="s">
        <v>10636</v>
      </c>
      <c r="AR13" s="2518"/>
      <c r="AS13" s="1078" t="s">
        <v>10637</v>
      </c>
    </row>
    <row r="14" spans="1:45" ht="15.75" customHeight="1">
      <c r="B14" s="698" t="s">
        <v>3291</v>
      </c>
      <c r="C14" s="286" t="s">
        <v>1281</v>
      </c>
      <c r="D14" s="286">
        <v>2</v>
      </c>
      <c r="E14" s="1471"/>
      <c r="F14" s="1471"/>
      <c r="G14" s="1471"/>
      <c r="H14" s="2514"/>
      <c r="I14" s="708"/>
      <c r="J14" s="708"/>
      <c r="K14" s="708"/>
      <c r="L14" s="708"/>
      <c r="M14" s="2514"/>
      <c r="N14" s="709"/>
      <c r="O14" s="1082"/>
      <c r="P14" s="956" t="s">
        <v>10638</v>
      </c>
      <c r="Q14" s="171"/>
      <c r="R14" s="253"/>
      <c r="S14" s="244"/>
      <c r="T14" s="1038"/>
      <c r="U14" s="246" t="str">
        <f t="shared" ref="U14:U15" si="18">IF( SUM( W14:AF14 ) = 0, 0, $W$7 )</f>
        <v>Please complete all cells in row</v>
      </c>
      <c r="V14" s="1038"/>
      <c r="W14" s="247">
        <f xml:space="preserve"> IF( ISNUMBER(E14), 0, 1 )</f>
        <v>1</v>
      </c>
      <c r="X14" s="247">
        <f t="shared" ref="X14:X15" si="19" xml:space="preserve"> IF( ISNUMBER(F14), 0, 1 )</f>
        <v>1</v>
      </c>
      <c r="Y14" s="247">
        <f t="shared" ref="Y14:Y15" si="20" xml:space="preserve"> IF( ISNUMBER(G14), 0, 1 )</f>
        <v>1</v>
      </c>
      <c r="Z14" s="246"/>
      <c r="AA14" s="247">
        <f t="shared" ref="AA14:AA15" si="21" xml:space="preserve"> IF( ISNUMBER(I14), 0, 1 )</f>
        <v>1</v>
      </c>
      <c r="AB14" s="247">
        <f t="shared" ref="AB14:AB15" si="22" xml:space="preserve"> IF( ISNUMBER(J14), 0, 1 )</f>
        <v>1</v>
      </c>
      <c r="AC14" s="247">
        <f t="shared" ref="AC14:AC15" si="23" xml:space="preserve"> IF( ISNUMBER(K14), 0, 1 )</f>
        <v>1</v>
      </c>
      <c r="AD14" s="247">
        <f t="shared" ref="AD14:AD15" si="24" xml:space="preserve"> IF( ISNUMBER(L14), 0, 1 )</f>
        <v>1</v>
      </c>
      <c r="AE14" s="246"/>
      <c r="AF14" s="247">
        <f xml:space="preserve"> IF( ISNUMBER(N14), 0, 1 )</f>
        <v>1</v>
      </c>
      <c r="AG14" s="1038"/>
      <c r="AI14" s="698" t="s">
        <v>3291</v>
      </c>
      <c r="AJ14" s="1079" t="s">
        <v>10639</v>
      </c>
      <c r="AK14" s="1079" t="s">
        <v>10640</v>
      </c>
      <c r="AL14" s="1079" t="s">
        <v>10641</v>
      </c>
      <c r="AM14" s="2519"/>
      <c r="AN14" s="1080" t="s">
        <v>10642</v>
      </c>
      <c r="AO14" s="1080" t="s">
        <v>10643</v>
      </c>
      <c r="AP14" s="1080" t="s">
        <v>10644</v>
      </c>
      <c r="AQ14" s="1080" t="s">
        <v>10645</v>
      </c>
      <c r="AR14" s="2519"/>
      <c r="AS14" s="1081" t="s">
        <v>10646</v>
      </c>
    </row>
    <row r="15" spans="1:45" ht="15">
      <c r="B15" s="698" t="s">
        <v>3303</v>
      </c>
      <c r="C15" s="286" t="s">
        <v>1281</v>
      </c>
      <c r="D15" s="286">
        <v>2</v>
      </c>
      <c r="E15" s="1471"/>
      <c r="F15" s="1471"/>
      <c r="G15" s="1471"/>
      <c r="H15" s="2514"/>
      <c r="I15" s="708"/>
      <c r="J15" s="708"/>
      <c r="K15" s="708"/>
      <c r="L15" s="708"/>
      <c r="M15" s="2514"/>
      <c r="N15" s="709"/>
      <c r="O15" s="1082"/>
      <c r="P15" s="956" t="s">
        <v>10647</v>
      </c>
      <c r="Q15" s="171"/>
      <c r="R15" s="253"/>
      <c r="S15" s="244"/>
      <c r="T15" s="1038"/>
      <c r="U15" s="246" t="str">
        <f t="shared" si="18"/>
        <v>Please complete all cells in row</v>
      </c>
      <c r="V15" s="1038"/>
      <c r="W15" s="247">
        <f xml:space="preserve"> IF( ISNUMBER(E15), 0, 1 )</f>
        <v>1</v>
      </c>
      <c r="X15" s="247">
        <f t="shared" si="19"/>
        <v>1</v>
      </c>
      <c r="Y15" s="247">
        <f t="shared" si="20"/>
        <v>1</v>
      </c>
      <c r="Z15" s="246"/>
      <c r="AA15" s="247">
        <f t="shared" si="21"/>
        <v>1</v>
      </c>
      <c r="AB15" s="247">
        <f t="shared" si="22"/>
        <v>1</v>
      </c>
      <c r="AC15" s="247">
        <f t="shared" si="23"/>
        <v>1</v>
      </c>
      <c r="AD15" s="247">
        <f t="shared" si="24"/>
        <v>1</v>
      </c>
      <c r="AE15" s="246"/>
      <c r="AF15" s="247">
        <f xml:space="preserve"> IF( ISNUMBER(N15), 0, 1 )</f>
        <v>1</v>
      </c>
      <c r="AG15" s="1038"/>
      <c r="AI15" s="698" t="s">
        <v>3303</v>
      </c>
      <c r="AJ15" s="1079" t="s">
        <v>10648</v>
      </c>
      <c r="AK15" s="1079" t="s">
        <v>10649</v>
      </c>
      <c r="AL15" s="1079" t="s">
        <v>10650</v>
      </c>
      <c r="AM15" s="2519"/>
      <c r="AN15" s="1080" t="s">
        <v>10651</v>
      </c>
      <c r="AO15" s="1080" t="s">
        <v>10652</v>
      </c>
      <c r="AP15" s="1080" t="s">
        <v>10653</v>
      </c>
      <c r="AQ15" s="1080" t="s">
        <v>10654</v>
      </c>
      <c r="AR15" s="2519"/>
      <c r="AS15" s="1081" t="s">
        <v>10655</v>
      </c>
    </row>
    <row r="16" spans="1:45" ht="15.75" customHeight="1">
      <c r="B16" s="698" t="s">
        <v>10656</v>
      </c>
      <c r="C16" s="286" t="s">
        <v>677</v>
      </c>
      <c r="D16" s="286">
        <v>3</v>
      </c>
      <c r="E16" s="1443">
        <f>IF(E11&lt;0, E11*E14,0)</f>
        <v>0</v>
      </c>
      <c r="F16" s="1443">
        <f>IF(F11&lt;0, F11*F14,0)</f>
        <v>0</v>
      </c>
      <c r="G16" s="1443">
        <f>IF(G11&lt;0, G11*G14,0)</f>
        <v>0</v>
      </c>
      <c r="H16" s="2513"/>
      <c r="I16" s="1443">
        <f>IF(I11&lt;0, I11*I14,0)</f>
        <v>0</v>
      </c>
      <c r="J16" s="1443">
        <f>IF(J11&lt;0, J11*J14,0)</f>
        <v>0</v>
      </c>
      <c r="K16" s="1443">
        <f>IF(K11&lt;0, K11*K14,0)</f>
        <v>0</v>
      </c>
      <c r="L16" s="1443">
        <f>IF(L11&lt;0, L11*L14,0)</f>
        <v>0</v>
      </c>
      <c r="M16" s="2513"/>
      <c r="N16" s="1467">
        <f>IF(N11&lt;0, N11*N14,0)</f>
        <v>0</v>
      </c>
      <c r="O16" s="884"/>
      <c r="P16" s="956" t="s">
        <v>10657</v>
      </c>
      <c r="Q16" s="171"/>
      <c r="R16" s="253"/>
      <c r="S16" s="244"/>
      <c r="T16" s="1038"/>
      <c r="U16" s="246"/>
      <c r="V16" s="1038"/>
      <c r="W16" s="246"/>
      <c r="X16" s="246"/>
      <c r="Y16" s="246"/>
      <c r="Z16" s="246"/>
      <c r="AA16" s="246"/>
      <c r="AB16" s="246"/>
      <c r="AC16" s="246"/>
      <c r="AD16" s="246"/>
      <c r="AE16" s="246"/>
      <c r="AF16" s="246"/>
      <c r="AG16" s="1038"/>
      <c r="AI16" s="698" t="s">
        <v>10656</v>
      </c>
      <c r="AJ16" s="1077" t="s">
        <v>10658</v>
      </c>
      <c r="AK16" s="1077" t="s">
        <v>10659</v>
      </c>
      <c r="AL16" s="1077" t="s">
        <v>10660</v>
      </c>
      <c r="AM16" s="2518"/>
      <c r="AN16" s="1077" t="s">
        <v>10661</v>
      </c>
      <c r="AO16" s="1077" t="s">
        <v>10662</v>
      </c>
      <c r="AP16" s="1077" t="s">
        <v>10663</v>
      </c>
      <c r="AQ16" s="1077" t="s">
        <v>10664</v>
      </c>
      <c r="AR16" s="2518"/>
      <c r="AS16" s="1078" t="s">
        <v>10665</v>
      </c>
    </row>
    <row r="17" spans="1:45" ht="15.75" customHeight="1">
      <c r="B17" s="698" t="s">
        <v>10666</v>
      </c>
      <c r="C17" s="286" t="s">
        <v>677</v>
      </c>
      <c r="D17" s="286">
        <v>3</v>
      </c>
      <c r="E17" s="1443">
        <f>IF(E11&gt;0, E11*E15, 0)</f>
        <v>0</v>
      </c>
      <c r="F17" s="1443">
        <f>IF(F11&gt;0, F11*F15, 0)</f>
        <v>0</v>
      </c>
      <c r="G17" s="1443">
        <f>IF(G11&gt;0, G11*G15, 0)</f>
        <v>0</v>
      </c>
      <c r="H17" s="2513"/>
      <c r="I17" s="1443">
        <f>IF(I11&gt;0, I11*I15, 0)</f>
        <v>0</v>
      </c>
      <c r="J17" s="1443">
        <f>IF(J11&gt;0, J11*J15, 0)</f>
        <v>0</v>
      </c>
      <c r="K17" s="1443">
        <f>IF(K11&gt;0, K11*K15, 0)</f>
        <v>0</v>
      </c>
      <c r="L17" s="1443">
        <f>IF(L11&gt;0, L11*L15, 0)</f>
        <v>0</v>
      </c>
      <c r="M17" s="2513"/>
      <c r="N17" s="1467">
        <f>IF(N11&gt;0, N11*N15, 0)</f>
        <v>0</v>
      </c>
      <c r="O17" s="884"/>
      <c r="P17" s="956" t="s">
        <v>10667</v>
      </c>
      <c r="Q17" s="171"/>
      <c r="R17" s="253"/>
      <c r="S17" s="244"/>
      <c r="T17" s="1040"/>
      <c r="U17" s="246"/>
      <c r="V17" s="1040"/>
      <c r="W17" s="246"/>
      <c r="X17" s="246"/>
      <c r="Y17" s="246"/>
      <c r="Z17" s="246"/>
      <c r="AA17" s="246"/>
      <c r="AB17" s="246"/>
      <c r="AC17" s="246"/>
      <c r="AD17" s="246"/>
      <c r="AE17" s="246"/>
      <c r="AF17" s="246"/>
      <c r="AG17" s="1040"/>
      <c r="AI17" s="698" t="s">
        <v>10666</v>
      </c>
      <c r="AJ17" s="1077" t="s">
        <v>10668</v>
      </c>
      <c r="AK17" s="1077" t="s">
        <v>10669</v>
      </c>
      <c r="AL17" s="1077" t="s">
        <v>10670</v>
      </c>
      <c r="AM17" s="2518"/>
      <c r="AN17" s="1077" t="s">
        <v>10671</v>
      </c>
      <c r="AO17" s="1077" t="s">
        <v>10672</v>
      </c>
      <c r="AP17" s="1077" t="s">
        <v>10673</v>
      </c>
      <c r="AQ17" s="1077" t="s">
        <v>10674</v>
      </c>
      <c r="AR17" s="2518"/>
      <c r="AS17" s="1078" t="s">
        <v>10675</v>
      </c>
    </row>
    <row r="18" spans="1:45" ht="15.75" customHeight="1">
      <c r="B18" s="698" t="s">
        <v>10676</v>
      </c>
      <c r="C18" s="286" t="s">
        <v>677</v>
      </c>
      <c r="D18" s="286">
        <v>3</v>
      </c>
      <c r="E18" s="1443">
        <f>IF(E16=0, 0, E11-E16)</f>
        <v>0</v>
      </c>
      <c r="F18" s="1443">
        <f>IF(F16=0, 0, F11-F16)</f>
        <v>0</v>
      </c>
      <c r="G18" s="1443">
        <f>IF(G16=0, 0, G11-G16)</f>
        <v>0</v>
      </c>
      <c r="H18" s="2513"/>
      <c r="I18" s="1443">
        <f>IF(I16=0, 0, I11-I16)</f>
        <v>0</v>
      </c>
      <c r="J18" s="1443">
        <f>IF(J16=0, 0, J11-J16)</f>
        <v>0</v>
      </c>
      <c r="K18" s="1443">
        <f>IF(K16=0, 0, K11-K16)</f>
        <v>0</v>
      </c>
      <c r="L18" s="1443">
        <f>IF(L16=0, 0, L11-L16)</f>
        <v>0</v>
      </c>
      <c r="M18" s="2513"/>
      <c r="N18" s="1467">
        <f>IF(N16=0, 0, N11-N16)</f>
        <v>0</v>
      </c>
      <c r="O18" s="308"/>
      <c r="P18" s="956" t="s">
        <v>10677</v>
      </c>
      <c r="Q18" s="171"/>
      <c r="R18" s="253"/>
      <c r="S18" s="393"/>
      <c r="T18" s="1040"/>
      <c r="U18" s="246"/>
      <c r="V18" s="1040"/>
      <c r="W18" s="246"/>
      <c r="X18" s="246"/>
      <c r="Y18" s="246"/>
      <c r="Z18" s="246"/>
      <c r="AA18" s="246"/>
      <c r="AB18" s="246"/>
      <c r="AC18" s="246"/>
      <c r="AD18" s="246"/>
      <c r="AE18" s="246"/>
      <c r="AF18" s="246"/>
      <c r="AG18" s="1040"/>
      <c r="AI18" s="698" t="s">
        <v>10676</v>
      </c>
      <c r="AJ18" s="1077" t="s">
        <v>10678</v>
      </c>
      <c r="AK18" s="1077" t="s">
        <v>10679</v>
      </c>
      <c r="AL18" s="1077" t="s">
        <v>10680</v>
      </c>
      <c r="AM18" s="2518"/>
      <c r="AN18" s="1077" t="s">
        <v>10681</v>
      </c>
      <c r="AO18" s="1077" t="s">
        <v>10682</v>
      </c>
      <c r="AP18" s="1077" t="s">
        <v>10683</v>
      </c>
      <c r="AQ18" s="1077" t="s">
        <v>10684</v>
      </c>
      <c r="AR18" s="2518"/>
      <c r="AS18" s="1078" t="s">
        <v>10685</v>
      </c>
    </row>
    <row r="19" spans="1:45" ht="15.75" customHeight="1" thickBot="1">
      <c r="B19" s="410" t="s">
        <v>10686</v>
      </c>
      <c r="C19" s="292" t="s">
        <v>677</v>
      </c>
      <c r="D19" s="292">
        <v>3</v>
      </c>
      <c r="E19" s="1469">
        <f>IF(E17=0, 0, E11-E17)</f>
        <v>0</v>
      </c>
      <c r="F19" s="1469">
        <f>IF(F17=0, 0, F11-F17)</f>
        <v>0</v>
      </c>
      <c r="G19" s="1469">
        <f>IF(G17=0, 0, G11-G17)</f>
        <v>0</v>
      </c>
      <c r="H19" s="2515"/>
      <c r="I19" s="1469">
        <f>IF(I17=0, 0, I11-I17)</f>
        <v>0</v>
      </c>
      <c r="J19" s="1469">
        <f>IF(J17=0, 0, J11-J17)</f>
        <v>0</v>
      </c>
      <c r="K19" s="1469">
        <f>IF(K17=0, 0, K11-K17)</f>
        <v>0</v>
      </c>
      <c r="L19" s="1469">
        <f>IF(L17=0, 0, L11-L17)</f>
        <v>0</v>
      </c>
      <c r="M19" s="2515"/>
      <c r="N19" s="1438">
        <f>IF(N17=0, 0, N11-N17)</f>
        <v>0</v>
      </c>
      <c r="O19" s="308"/>
      <c r="P19" s="970" t="s">
        <v>10687</v>
      </c>
      <c r="Q19" s="171"/>
      <c r="R19" s="264"/>
      <c r="S19" s="393"/>
      <c r="T19" s="1040"/>
      <c r="U19" s="246"/>
      <c r="V19" s="1040"/>
      <c r="W19" s="246"/>
      <c r="X19" s="246"/>
      <c r="Y19" s="246"/>
      <c r="Z19" s="246"/>
      <c r="AA19" s="246"/>
      <c r="AB19" s="246"/>
      <c r="AC19" s="246"/>
      <c r="AD19" s="246"/>
      <c r="AE19" s="246"/>
      <c r="AF19" s="246"/>
      <c r="AG19" s="1040"/>
      <c r="AI19" s="410" t="s">
        <v>10686</v>
      </c>
      <c r="AJ19" s="1083" t="s">
        <v>10688</v>
      </c>
      <c r="AK19" s="1083" t="s">
        <v>10689</v>
      </c>
      <c r="AL19" s="1083" t="s">
        <v>10690</v>
      </c>
      <c r="AM19" s="2520"/>
      <c r="AN19" s="1083" t="s">
        <v>10691</v>
      </c>
      <c r="AO19" s="1083" t="s">
        <v>10692</v>
      </c>
      <c r="AP19" s="1083" t="s">
        <v>10693</v>
      </c>
      <c r="AQ19" s="1083" t="s">
        <v>10694</v>
      </c>
      <c r="AR19" s="2520"/>
      <c r="AS19" s="1084" t="s">
        <v>10695</v>
      </c>
    </row>
    <row r="20" spans="1:45" ht="15.75" customHeight="1" thickTop="1" thickBot="1">
      <c r="B20" s="412"/>
      <c r="C20" s="412"/>
      <c r="D20" s="412"/>
      <c r="E20" s="1365"/>
      <c r="F20" s="1365"/>
      <c r="G20" s="1365"/>
      <c r="H20" s="1365"/>
      <c r="I20" s="1365"/>
      <c r="J20" s="1365"/>
      <c r="K20" s="1365"/>
      <c r="L20" s="1365"/>
      <c r="M20" s="1365"/>
      <c r="N20" s="1365"/>
      <c r="O20" s="308"/>
      <c r="P20" s="171"/>
      <c r="Q20" s="171"/>
      <c r="R20" s="393"/>
      <c r="S20" s="393"/>
      <c r="T20" s="1040"/>
      <c r="U20" s="246"/>
      <c r="V20" s="1040"/>
      <c r="W20" s="246"/>
      <c r="X20" s="246"/>
      <c r="Y20" s="246"/>
      <c r="Z20" s="246"/>
      <c r="AA20" s="246"/>
      <c r="AB20" s="246"/>
      <c r="AC20" s="246"/>
      <c r="AD20" s="246"/>
      <c r="AE20" s="246"/>
      <c r="AF20" s="246"/>
      <c r="AG20" s="1040"/>
      <c r="AI20" s="412"/>
      <c r="AJ20" s="1085"/>
      <c r="AK20" s="1085"/>
      <c r="AL20" s="1085"/>
      <c r="AM20" s="1085"/>
      <c r="AN20" s="1085"/>
      <c r="AO20" s="1085"/>
      <c r="AP20" s="1085"/>
      <c r="AQ20" s="1085"/>
      <c r="AR20" s="1085"/>
      <c r="AS20" s="1085"/>
    </row>
    <row r="21" spans="1:45" ht="15.75" customHeight="1" thickTop="1">
      <c r="B21" s="716" t="s">
        <v>10696</v>
      </c>
      <c r="C21" s="280" t="s">
        <v>677</v>
      </c>
      <c r="D21" s="280">
        <v>3</v>
      </c>
      <c r="E21" s="1470">
        <f>IFERROR(E9+(E16-E17),0)</f>
        <v>0</v>
      </c>
      <c r="F21" s="1470">
        <f>IFERROR(F9+(F16-F17),0)</f>
        <v>0</v>
      </c>
      <c r="G21" s="1470">
        <f>IFERROR(G9+(G16-G17),0)</f>
        <v>0</v>
      </c>
      <c r="H21" s="2516"/>
      <c r="I21" s="1470">
        <f>IFERROR(I9+(I16-I17),0)</f>
        <v>0</v>
      </c>
      <c r="J21" s="1470">
        <f>IFERROR(J9+(J16-J17),0)</f>
        <v>0</v>
      </c>
      <c r="K21" s="1470">
        <f>IFERROR(K9+(K16-K17),0)</f>
        <v>0</v>
      </c>
      <c r="L21" s="1470">
        <f>IFERROR(L9+(L16-L17),0)</f>
        <v>0</v>
      </c>
      <c r="M21" s="2516"/>
      <c r="N21" s="1466">
        <f>IFERROR(N9+(N16-N17),0)</f>
        <v>0</v>
      </c>
      <c r="O21" s="308"/>
      <c r="P21" s="951" t="s">
        <v>10697</v>
      </c>
      <c r="Q21" s="171"/>
      <c r="R21" s="390"/>
      <c r="S21" s="393"/>
      <c r="T21" s="1040"/>
      <c r="U21" s="246"/>
      <c r="V21" s="1040"/>
      <c r="W21" s="246"/>
      <c r="X21" s="246"/>
      <c r="Y21" s="246"/>
      <c r="Z21" s="246"/>
      <c r="AA21" s="246"/>
      <c r="AB21" s="246"/>
      <c r="AC21" s="246"/>
      <c r="AD21" s="246"/>
      <c r="AE21" s="246"/>
      <c r="AF21" s="246"/>
      <c r="AG21" s="1040"/>
      <c r="AI21" s="716" t="s">
        <v>10696</v>
      </c>
      <c r="AJ21" s="1086" t="s">
        <v>10698</v>
      </c>
      <c r="AK21" s="1086" t="s">
        <v>10699</v>
      </c>
      <c r="AL21" s="1086" t="s">
        <v>10700</v>
      </c>
      <c r="AM21" s="2517"/>
      <c r="AN21" s="1086" t="s">
        <v>10701</v>
      </c>
      <c r="AO21" s="1086" t="s">
        <v>10702</v>
      </c>
      <c r="AP21" s="1086" t="s">
        <v>10703</v>
      </c>
      <c r="AQ21" s="1086" t="s">
        <v>10704</v>
      </c>
      <c r="AR21" s="2517"/>
      <c r="AS21" s="1087" t="s">
        <v>10705</v>
      </c>
    </row>
    <row r="22" spans="1:45" ht="15.75" customHeight="1">
      <c r="B22" s="698" t="s">
        <v>10706</v>
      </c>
      <c r="C22" s="286" t="s">
        <v>677</v>
      </c>
      <c r="D22" s="286">
        <v>3</v>
      </c>
      <c r="E22" s="699"/>
      <c r="F22" s="699"/>
      <c r="G22" s="699"/>
      <c r="H22" s="2512"/>
      <c r="I22" s="699"/>
      <c r="J22" s="699"/>
      <c r="K22" s="699"/>
      <c r="L22" s="699"/>
      <c r="M22" s="2512"/>
      <c r="N22" s="700"/>
      <c r="O22" s="308"/>
      <c r="P22" s="956" t="s">
        <v>10707</v>
      </c>
      <c r="Q22" s="171"/>
      <c r="R22" s="394"/>
      <c r="S22" s="393"/>
      <c r="T22" s="1040"/>
      <c r="U22" s="246" t="str">
        <f>IF( SUM( W22:AF22 ) = 0, 0, $W$7 )</f>
        <v>Please complete all cells in row</v>
      </c>
      <c r="V22" s="1040"/>
      <c r="W22" s="247">
        <f xml:space="preserve"> IF( ISNUMBER(E22), 0, 1 )</f>
        <v>1</v>
      </c>
      <c r="X22" s="247">
        <f t="shared" ref="X22" si="25" xml:space="preserve"> IF( ISNUMBER(F22), 0, 1 )</f>
        <v>1</v>
      </c>
      <c r="Y22" s="247">
        <f t="shared" ref="Y22" si="26" xml:space="preserve"> IF( ISNUMBER(G22), 0, 1 )</f>
        <v>1</v>
      </c>
      <c r="Z22" s="246"/>
      <c r="AA22" s="247">
        <f t="shared" ref="AA22" si="27" xml:space="preserve"> IF( ISNUMBER(I22), 0, 1 )</f>
        <v>1</v>
      </c>
      <c r="AB22" s="247">
        <f t="shared" ref="AB22" si="28" xml:space="preserve"> IF( ISNUMBER(J22), 0, 1 )</f>
        <v>1</v>
      </c>
      <c r="AC22" s="247">
        <f t="shared" ref="AC22" si="29" xml:space="preserve"> IF( ISNUMBER(K22), 0, 1 )</f>
        <v>1</v>
      </c>
      <c r="AD22" s="247">
        <f t="shared" ref="AD22" si="30" xml:space="preserve"> IF( ISNUMBER(L22), 0, 1 )</f>
        <v>1</v>
      </c>
      <c r="AE22" s="246"/>
      <c r="AF22" s="247">
        <f xml:space="preserve"> IF( ISNUMBER(N22), 0, 1 )</f>
        <v>1</v>
      </c>
      <c r="AG22" s="1040"/>
      <c r="AI22" s="698" t="s">
        <v>10706</v>
      </c>
      <c r="AJ22" s="1075" t="s">
        <v>10708</v>
      </c>
      <c r="AK22" s="1075" t="s">
        <v>10709</v>
      </c>
      <c r="AL22" s="1075" t="s">
        <v>10710</v>
      </c>
      <c r="AM22" s="2518"/>
      <c r="AN22" s="1075" t="s">
        <v>10711</v>
      </c>
      <c r="AO22" s="1075" t="s">
        <v>10712</v>
      </c>
      <c r="AP22" s="1075" t="s">
        <v>10713</v>
      </c>
      <c r="AQ22" s="1075" t="s">
        <v>10714</v>
      </c>
      <c r="AR22" s="2518"/>
      <c r="AS22" s="1076" t="s">
        <v>10715</v>
      </c>
    </row>
    <row r="23" spans="1:45" ht="15.75" customHeight="1" thickBot="1">
      <c r="A23" s="2575" t="s">
        <v>773</v>
      </c>
      <c r="B23" s="410" t="s">
        <v>10716</v>
      </c>
      <c r="C23" s="292" t="s">
        <v>677</v>
      </c>
      <c r="D23" s="292">
        <v>3</v>
      </c>
      <c r="E23" s="1469">
        <f>IFERROR(E21-E22,0)</f>
        <v>0</v>
      </c>
      <c r="F23" s="1469">
        <f t="shared" ref="F23:G23" si="31">IFERROR(F21-F22,0)</f>
        <v>0</v>
      </c>
      <c r="G23" s="1469">
        <f t="shared" si="31"/>
        <v>0</v>
      </c>
      <c r="H23" s="2515"/>
      <c r="I23" s="1469">
        <f>IFERROR(I21-I22,0)</f>
        <v>0</v>
      </c>
      <c r="J23" s="1469">
        <f t="shared" ref="J23:L23" si="32">IFERROR(J21-J22,0)</f>
        <v>0</v>
      </c>
      <c r="K23" s="1469">
        <f>IFERROR(K21-K22,0)</f>
        <v>0</v>
      </c>
      <c r="L23" s="1469">
        <f t="shared" si="32"/>
        <v>0</v>
      </c>
      <c r="M23" s="2515"/>
      <c r="N23" s="1438">
        <f>IFERROR(N21-N22,0)</f>
        <v>0</v>
      </c>
      <c r="O23" s="308"/>
      <c r="P23" s="970" t="s">
        <v>10717</v>
      </c>
      <c r="Q23" s="171"/>
      <c r="R23" s="391"/>
      <c r="S23" s="393"/>
      <c r="T23" s="1040"/>
      <c r="U23" s="246"/>
      <c r="V23" s="1040"/>
      <c r="W23" s="246"/>
      <c r="X23" s="246"/>
      <c r="Y23" s="246"/>
      <c r="Z23" s="246"/>
      <c r="AA23" s="246"/>
      <c r="AB23" s="246"/>
      <c r="AC23" s="246"/>
      <c r="AD23" s="246"/>
      <c r="AE23" s="246"/>
      <c r="AF23" s="246"/>
      <c r="AG23" s="1040"/>
      <c r="AI23" s="410" t="s">
        <v>10716</v>
      </c>
      <c r="AJ23" s="1083" t="s">
        <v>10718</v>
      </c>
      <c r="AK23" s="1083" t="s">
        <v>10719</v>
      </c>
      <c r="AL23" s="1083" t="s">
        <v>10720</v>
      </c>
      <c r="AM23" s="2520"/>
      <c r="AN23" s="1083" t="s">
        <v>10721</v>
      </c>
      <c r="AO23" s="1083" t="s">
        <v>10722</v>
      </c>
      <c r="AP23" s="1083" t="s">
        <v>10723</v>
      </c>
      <c r="AQ23" s="1083" t="s">
        <v>10724</v>
      </c>
      <c r="AR23" s="2520"/>
      <c r="AS23" s="1084" t="s">
        <v>10725</v>
      </c>
    </row>
    <row r="24" spans="1:45" thickTop="1">
      <c r="B24" s="412"/>
      <c r="C24" s="412"/>
      <c r="D24" s="412"/>
      <c r="E24" s="308"/>
      <c r="F24" s="308"/>
      <c r="G24" s="308"/>
      <c r="H24" s="308"/>
      <c r="I24" s="308"/>
      <c r="J24" s="308"/>
      <c r="K24" s="308"/>
      <c r="L24" s="308"/>
      <c r="M24" s="308"/>
      <c r="N24" s="308"/>
      <c r="O24" s="308"/>
      <c r="P24" s="1088"/>
      <c r="Q24" s="171"/>
      <c r="S24" s="2575" t="s">
        <v>815</v>
      </c>
      <c r="T24" s="393"/>
      <c r="U24" s="246"/>
      <c r="V24" s="393"/>
      <c r="W24" s="246"/>
      <c r="X24" s="246"/>
      <c r="Y24" s="246"/>
      <c r="Z24" s="246"/>
      <c r="AA24" s="246"/>
      <c r="AB24" s="246"/>
      <c r="AC24" s="246"/>
      <c r="AD24" s="246"/>
      <c r="AE24" s="246"/>
      <c r="AF24" s="246"/>
      <c r="AG24" s="393"/>
      <c r="AS24" s="2859" t="s">
        <v>816</v>
      </c>
    </row>
    <row r="25" spans="1:45">
      <c r="B25" s="171"/>
      <c r="C25" s="171"/>
      <c r="D25" s="171"/>
      <c r="E25" s="171"/>
      <c r="F25" s="171"/>
      <c r="G25" s="171"/>
      <c r="H25" s="171"/>
      <c r="I25" s="171"/>
      <c r="P25" s="171"/>
      <c r="Q25" s="171"/>
      <c r="R25" s="1065"/>
      <c r="S25" s="393"/>
      <c r="T25" s="393"/>
      <c r="U25" s="246"/>
      <c r="V25" s="393"/>
      <c r="W25" s="246"/>
      <c r="X25" s="246"/>
      <c r="Y25" s="246"/>
      <c r="Z25" s="246"/>
      <c r="AA25" s="246"/>
      <c r="AB25" s="246"/>
      <c r="AC25" s="246"/>
      <c r="AD25" s="246"/>
      <c r="AE25" s="246"/>
      <c r="AF25" s="246"/>
      <c r="AG25" s="393"/>
    </row>
    <row r="26" spans="1:45">
      <c r="B26" s="171"/>
      <c r="C26" s="171"/>
      <c r="D26" s="171"/>
      <c r="E26" s="171"/>
      <c r="F26" s="171"/>
      <c r="G26" s="171"/>
      <c r="H26" s="171"/>
      <c r="I26" s="171"/>
      <c r="P26" s="171"/>
      <c r="Q26" s="171"/>
      <c r="R26" s="1065"/>
      <c r="S26" s="393"/>
      <c r="T26" s="393"/>
      <c r="U26" s="246"/>
      <c r="V26" s="393"/>
      <c r="W26" s="246"/>
      <c r="X26" s="246"/>
      <c r="Y26" s="246"/>
      <c r="Z26" s="246"/>
      <c r="AA26" s="246"/>
      <c r="AB26" s="246"/>
      <c r="AC26" s="246"/>
      <c r="AD26" s="246"/>
      <c r="AE26" s="246"/>
      <c r="AF26" s="246"/>
      <c r="AG26" s="393"/>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32" priority="15" operator="equal">
      <formula>0</formula>
    </cfRule>
  </conditionalFormatting>
  <conditionalFormatting sqref="U4:U26">
    <cfRule type="cellIs" dxfId="131" priority="1" operator="equal">
      <formula>0</formula>
    </cfRule>
  </conditionalFormatting>
  <conditionalFormatting sqref="W11:AF11 W13:AF13 W16:AF21 W23:AF26">
    <cfRule type="cellIs" dxfId="130" priority="10" operator="equal">
      <formula>0</formula>
    </cfRule>
  </conditionalFormatting>
  <conditionalFormatting sqref="Z9:Z10 AE9:AE10">
    <cfRule type="cellIs" dxfId="129" priority="9" operator="equal">
      <formula>0</formula>
    </cfRule>
  </conditionalFormatting>
  <conditionalFormatting sqref="Z12 AE12">
    <cfRule type="cellIs" dxfId="128" priority="8" operator="equal">
      <formula>0</formula>
    </cfRule>
  </conditionalFormatting>
  <conditionalFormatting sqref="Z14:Z15 AE14:AE15">
    <cfRule type="cellIs" dxfId="127" priority="6" operator="equal">
      <formula>0</formula>
    </cfRule>
  </conditionalFormatting>
  <conditionalFormatting sqref="Z22 AE22">
    <cfRule type="cellIs" dxfId="126" priority="5" operator="equal">
      <formula>0</formula>
    </cfRule>
  </conditionalFormatting>
  <pageMargins left="0.7" right="0.7" top="0.75" bottom="0.75" header="0.3" footer="0.3"/>
  <pageSetup paperSize="9" orientation="portrait" horizontalDpi="120" verticalDpi="72" r:id="rId1"/>
  <headerFooter>
    <oddFooter>&amp;L_x000D_&amp;1#&amp;"Calibri"&amp;10&amp;K000000 Classification: BUSINESS</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B1" zoomScaleNormal="100" workbookViewId="0">
      <selection activeCell="AL14" sqref="AL14"/>
    </sheetView>
  </sheetViews>
  <sheetFormatPr defaultColWidth="9" defaultRowHeight="15"/>
  <cols>
    <col min="1" max="1" width="11.125" style="1916" hidden="1" customWidth="1"/>
    <col min="2" max="2" width="48.625" style="1916" bestFit="1" customWidth="1"/>
    <col min="3" max="3" width="7.25" style="1916" customWidth="1"/>
    <col min="4" max="4" width="8.25" style="1916" customWidth="1"/>
    <col min="5" max="5" width="14.75" style="1916" customWidth="1"/>
    <col min="6" max="7" width="22.125" style="1916" customWidth="1"/>
    <col min="8" max="9" width="14.75" style="1916" customWidth="1"/>
    <col min="10" max="11" width="22.125" style="1916" customWidth="1"/>
    <col min="12" max="12" width="14.75" style="1916" customWidth="1"/>
    <col min="13" max="13" width="1.625" style="1916" customWidth="1"/>
    <col min="14" max="14" width="12.5" style="1916" customWidth="1"/>
    <col min="15" max="15" width="1.625" style="1916" customWidth="1"/>
    <col min="16" max="16" width="33.625" style="1916" customWidth="1"/>
    <col min="17" max="17" width="1.625" style="81" hidden="1" customWidth="1"/>
    <col min="18" max="18" width="1.625" style="81" customWidth="1"/>
    <col min="19" max="19" width="25.125" style="81" customWidth="1"/>
    <col min="20" max="20" width="1.625" style="81" customWidth="1"/>
    <col min="21" max="27" width="6.125" style="81" hidden="1" customWidth="1"/>
    <col min="28" max="28" width="1.625" style="81" hidden="1" customWidth="1"/>
    <col min="29" max="29" width="1.625" style="1916" customWidth="1"/>
    <col min="30" max="30" width="48.625" style="1916" bestFit="1" customWidth="1"/>
    <col min="31" max="31" width="20.625" style="1916" bestFit="1" customWidth="1"/>
    <col min="32" max="33" width="22.125" style="1916" customWidth="1"/>
    <col min="34" max="35" width="14.75" style="1916" customWidth="1"/>
    <col min="36" max="37" width="22.125" style="1916" customWidth="1"/>
    <col min="38" max="38" width="14.75" style="1916" customWidth="1"/>
    <col min="39" max="16384" width="9" style="1916"/>
  </cols>
  <sheetData>
    <row r="1" spans="1:38" s="1951" customFormat="1" ht="23.25">
      <c r="A1" s="2041"/>
      <c r="B1" s="2042" t="s">
        <v>10726</v>
      </c>
      <c r="C1" s="2043"/>
      <c r="D1" s="2043"/>
      <c r="E1" s="2043"/>
      <c r="F1" s="2043"/>
      <c r="G1" s="2043"/>
      <c r="H1" s="2043"/>
      <c r="I1" s="2042"/>
      <c r="J1" s="2043"/>
      <c r="K1" s="2043"/>
      <c r="L1" s="229"/>
      <c r="M1" s="229"/>
      <c r="N1" s="229"/>
      <c r="O1" s="2041"/>
      <c r="P1" s="2041"/>
      <c r="Q1" s="858"/>
      <c r="R1" s="1038"/>
      <c r="S1" s="246"/>
      <c r="T1" s="1038"/>
      <c r="U1" s="81"/>
      <c r="V1" s="81"/>
      <c r="W1" s="81"/>
      <c r="X1" s="81"/>
      <c r="Y1" s="81"/>
      <c r="Z1" s="81"/>
      <c r="AA1" s="81"/>
      <c r="AB1" s="1038"/>
      <c r="AC1" s="2041"/>
      <c r="AD1" s="2041"/>
      <c r="AE1" s="2041"/>
      <c r="AF1" s="2043"/>
      <c r="AG1" s="2043"/>
      <c r="AH1" s="2043"/>
      <c r="AI1" s="2042"/>
      <c r="AJ1" s="2043"/>
      <c r="AK1" s="2043"/>
      <c r="AL1" s="229"/>
    </row>
    <row r="2" spans="1:38" s="1951" customFormat="1" ht="23.25">
      <c r="A2" s="2041"/>
      <c r="B2" s="3508" t="str">
        <f>SelectCompany!B4</f>
        <v>South West Water (whole area)</v>
      </c>
      <c r="C2" s="3508"/>
      <c r="D2" s="3508"/>
      <c r="E2" s="3508"/>
      <c r="F2" s="2043"/>
      <c r="G2" s="2043"/>
      <c r="H2" s="2043"/>
      <c r="I2" s="2042"/>
      <c r="J2" s="2043"/>
      <c r="K2" s="2043"/>
      <c r="L2" s="229"/>
      <c r="M2" s="229"/>
      <c r="N2" s="229"/>
      <c r="O2" s="2041"/>
      <c r="P2" s="2041"/>
      <c r="Q2" s="858"/>
      <c r="R2" s="1038"/>
      <c r="S2" s="246"/>
      <c r="T2" s="1038"/>
      <c r="U2" s="81"/>
      <c r="V2" s="81"/>
      <c r="W2" s="81"/>
      <c r="X2" s="81"/>
      <c r="Y2" s="81"/>
      <c r="Z2" s="81"/>
      <c r="AA2" s="81"/>
      <c r="AB2" s="1038"/>
      <c r="AC2" s="2041"/>
      <c r="AD2" s="2041"/>
      <c r="AE2" s="2041"/>
      <c r="AF2" s="2043"/>
      <c r="AG2" s="2043"/>
      <c r="AH2" s="2043"/>
      <c r="AI2" s="2042"/>
      <c r="AJ2" s="2043"/>
      <c r="AK2" s="2043"/>
      <c r="AL2" s="229"/>
    </row>
    <row r="3" spans="1:38" s="1952" customFormat="1" ht="19.5">
      <c r="A3" s="2044"/>
      <c r="B3" s="3386" t="s">
        <v>10727</v>
      </c>
      <c r="C3" s="3386"/>
      <c r="D3" s="3386"/>
      <c r="E3" s="3386"/>
      <c r="F3" s="3386"/>
      <c r="G3" s="3386"/>
      <c r="H3" s="3386"/>
      <c r="I3" s="3386"/>
      <c r="J3" s="3386"/>
      <c r="K3" s="3386"/>
      <c r="L3" s="3386"/>
      <c r="M3" s="3386"/>
      <c r="N3" s="3386"/>
      <c r="O3" s="3386"/>
      <c r="P3" s="3386"/>
      <c r="Q3" s="858"/>
      <c r="R3" s="1038"/>
      <c r="S3" s="582" t="s">
        <v>658</v>
      </c>
      <c r="T3" s="1038"/>
      <c r="U3" s="81"/>
      <c r="V3" s="81"/>
      <c r="W3" s="81"/>
      <c r="X3" s="81"/>
      <c r="Y3" s="81"/>
      <c r="Z3" s="81"/>
      <c r="AA3" s="81"/>
      <c r="AB3" s="1038"/>
      <c r="AC3" s="2044"/>
      <c r="AD3" s="3386" t="s">
        <v>10727</v>
      </c>
      <c r="AE3" s="3386"/>
      <c r="AF3" s="3386"/>
      <c r="AG3" s="3386"/>
      <c r="AH3" s="3386"/>
      <c r="AI3" s="3386"/>
      <c r="AJ3" s="3386"/>
      <c r="AK3" s="3386"/>
      <c r="AL3" s="3386"/>
    </row>
    <row r="4" spans="1:38" s="1952" customFormat="1" ht="19.5" thickBot="1">
      <c r="A4" s="2044"/>
      <c r="B4" s="2045"/>
      <c r="C4" s="2045"/>
      <c r="D4" s="2045"/>
      <c r="E4" s="2045"/>
      <c r="F4" s="2045"/>
      <c r="G4" s="2045"/>
      <c r="H4" s="2045"/>
      <c r="I4" s="2045"/>
      <c r="J4" s="2045"/>
      <c r="K4" s="2045"/>
      <c r="L4" s="2045"/>
      <c r="M4" s="2044"/>
      <c r="N4" s="2046"/>
      <c r="O4" s="2044"/>
      <c r="P4" s="2044"/>
      <c r="Q4" s="858"/>
      <c r="R4" s="1038"/>
      <c r="S4" s="246"/>
      <c r="T4" s="1038"/>
      <c r="U4" s="81"/>
      <c r="V4" s="81"/>
      <c r="W4" s="81"/>
      <c r="X4" s="81"/>
      <c r="Y4" s="81"/>
      <c r="Z4" s="81"/>
      <c r="AA4" s="81"/>
      <c r="AB4" s="1038"/>
      <c r="AC4" s="2044"/>
      <c r="AD4" s="2045"/>
      <c r="AE4" s="2045"/>
      <c r="AF4" s="2045"/>
      <c r="AG4" s="2045"/>
      <c r="AH4" s="2045"/>
      <c r="AI4" s="2045"/>
      <c r="AJ4" s="2045"/>
      <c r="AK4" s="2045"/>
      <c r="AL4" s="2045"/>
    </row>
    <row r="5" spans="1:38" s="1953" customFormat="1" ht="15" customHeight="1" thickTop="1">
      <c r="A5" s="234"/>
      <c r="B5" s="3282" t="s">
        <v>660</v>
      </c>
      <c r="C5" s="3506" t="s">
        <v>661</v>
      </c>
      <c r="D5" s="3506" t="s">
        <v>662</v>
      </c>
      <c r="E5" s="3238" t="s">
        <v>10728</v>
      </c>
      <c r="F5" s="3238"/>
      <c r="G5" s="3238"/>
      <c r="H5" s="3238"/>
      <c r="I5" s="3238" t="s">
        <v>10729</v>
      </c>
      <c r="J5" s="3238"/>
      <c r="K5" s="3238"/>
      <c r="L5" s="3240"/>
      <c r="M5" s="234"/>
      <c r="N5" s="3363" t="s">
        <v>666</v>
      </c>
      <c r="O5" s="234"/>
      <c r="P5" s="3363" t="s">
        <v>667</v>
      </c>
      <c r="Q5" s="858"/>
      <c r="R5" s="1038"/>
      <c r="S5" s="246"/>
      <c r="T5" s="1038"/>
      <c r="U5" s="81"/>
      <c r="V5" s="81"/>
      <c r="W5" s="81"/>
      <c r="X5" s="81"/>
      <c r="Y5" s="81"/>
      <c r="Z5" s="81"/>
      <c r="AA5" s="81"/>
      <c r="AB5" s="1038"/>
      <c r="AC5" s="234"/>
      <c r="AD5" s="3282" t="s">
        <v>660</v>
      </c>
      <c r="AE5" s="3238" t="s">
        <v>10728</v>
      </c>
      <c r="AF5" s="3238"/>
      <c r="AG5" s="3238"/>
      <c r="AH5" s="3238"/>
      <c r="AI5" s="3238" t="s">
        <v>10729</v>
      </c>
      <c r="AJ5" s="3238"/>
      <c r="AK5" s="3238"/>
      <c r="AL5" s="3240"/>
    </row>
    <row r="6" spans="1:38" s="1953" customFormat="1" ht="15" customHeight="1" thickBot="1">
      <c r="A6" s="2423" t="s">
        <v>669</v>
      </c>
      <c r="B6" s="3283"/>
      <c r="C6" s="3507"/>
      <c r="D6" s="3507"/>
      <c r="E6" s="233" t="s">
        <v>10730</v>
      </c>
      <c r="F6" s="233" t="s">
        <v>10731</v>
      </c>
      <c r="G6" s="233" t="s">
        <v>10732</v>
      </c>
      <c r="H6" s="233" t="s">
        <v>891</v>
      </c>
      <c r="I6" s="233" t="s">
        <v>10730</v>
      </c>
      <c r="J6" s="233" t="s">
        <v>10731</v>
      </c>
      <c r="K6" s="233" t="s">
        <v>10732</v>
      </c>
      <c r="L6" s="602" t="s">
        <v>891</v>
      </c>
      <c r="M6" s="234"/>
      <c r="N6" s="3365"/>
      <c r="O6" s="234"/>
      <c r="P6" s="3365"/>
      <c r="Q6" s="1966"/>
      <c r="R6" s="1038"/>
      <c r="S6" s="246"/>
      <c r="T6" s="1038"/>
      <c r="U6" s="3232" t="s">
        <v>659</v>
      </c>
      <c r="V6" s="3232"/>
      <c r="W6" s="3232"/>
      <c r="X6" s="3232"/>
      <c r="Y6" s="3232"/>
      <c r="Z6" s="3232"/>
      <c r="AA6" s="3232"/>
      <c r="AB6" s="1038"/>
      <c r="AC6" s="234"/>
      <c r="AD6" s="3283"/>
      <c r="AE6" s="233" t="s">
        <v>10730</v>
      </c>
      <c r="AF6" s="233" t="s">
        <v>10731</v>
      </c>
      <c r="AG6" s="233" t="s">
        <v>10732</v>
      </c>
      <c r="AH6" s="233" t="s">
        <v>891</v>
      </c>
      <c r="AI6" s="233" t="s">
        <v>10730</v>
      </c>
      <c r="AJ6" s="233" t="s">
        <v>10731</v>
      </c>
      <c r="AK6" s="233" t="s">
        <v>10732</v>
      </c>
      <c r="AL6" s="602" t="s">
        <v>891</v>
      </c>
    </row>
    <row r="7" spans="1:38" s="1953" customFormat="1" ht="15" customHeight="1" thickTop="1" thickBot="1">
      <c r="A7" s="2575" t="s">
        <v>673</v>
      </c>
      <c r="B7" s="3"/>
      <c r="C7" s="845"/>
      <c r="D7" s="845"/>
      <c r="E7" s="845"/>
      <c r="F7" s="846"/>
      <c r="G7" s="846"/>
      <c r="H7" s="846"/>
      <c r="I7" s="845"/>
      <c r="J7" s="846"/>
      <c r="K7" s="846"/>
      <c r="L7" s="846"/>
      <c r="M7" s="234"/>
      <c r="N7" s="171"/>
      <c r="O7" s="234"/>
      <c r="P7" s="171"/>
      <c r="Q7" s="916"/>
      <c r="R7" s="1038"/>
      <c r="S7" s="246"/>
      <c r="T7" s="1038"/>
      <c r="U7" s="231" t="s">
        <v>668</v>
      </c>
      <c r="V7" s="81"/>
      <c r="W7" s="81"/>
      <c r="X7" s="81"/>
      <c r="Y7" s="81"/>
      <c r="Z7" s="81"/>
      <c r="AA7" s="81"/>
      <c r="AB7" s="1038"/>
      <c r="AC7" s="234"/>
      <c r="AD7" s="845"/>
      <c r="AE7" s="2898" t="s">
        <v>820</v>
      </c>
      <c r="AF7" s="846"/>
      <c r="AG7" s="846"/>
      <c r="AH7" s="846"/>
      <c r="AI7" s="845"/>
      <c r="AJ7" s="846"/>
      <c r="AK7" s="846"/>
      <c r="AL7" s="846"/>
    </row>
    <row r="8" spans="1:38" s="1953" customFormat="1" ht="15" customHeight="1" thickTop="1">
      <c r="A8" s="2575" t="s">
        <v>675</v>
      </c>
      <c r="B8" s="355" t="s">
        <v>10733</v>
      </c>
      <c r="C8" s="2047" t="s">
        <v>677</v>
      </c>
      <c r="D8" s="2047">
        <v>3</v>
      </c>
      <c r="E8" s="1954"/>
      <c r="F8" s="1954"/>
      <c r="G8" s="1954"/>
      <c r="H8" s="1955">
        <f t="shared" ref="H8:H12" si="0">SUM(E8:G8)</f>
        <v>0</v>
      </c>
      <c r="I8" s="1954"/>
      <c r="J8" s="1954"/>
      <c r="K8" s="1956"/>
      <c r="L8" s="1957">
        <f t="shared" ref="L8:L13" si="1">SUM(I8:K8)</f>
        <v>0</v>
      </c>
      <c r="M8" s="234"/>
      <c r="N8" s="925" t="s">
        <v>10734</v>
      </c>
      <c r="O8" s="234"/>
      <c r="P8" s="494"/>
      <c r="Q8" s="916"/>
      <c r="R8" s="304"/>
      <c r="S8" s="246" t="str">
        <f>IF( SUM( U8:AA8 ) = 0, 0, $U$7 )</f>
        <v>Please complete all cells in row</v>
      </c>
      <c r="T8" s="304"/>
      <c r="U8" s="247">
        <f xml:space="preserve"> IF( ISNUMBER(E8), 0, 1 )</f>
        <v>1</v>
      </c>
      <c r="V8" s="247">
        <f t="shared" ref="V8:W8" si="2" xml:space="preserve"> IF( ISNUMBER(F8), 0, 1 )</f>
        <v>1</v>
      </c>
      <c r="W8" s="247">
        <f t="shared" si="2"/>
        <v>1</v>
      </c>
      <c r="X8" s="246"/>
      <c r="Y8" s="247">
        <f t="shared" ref="Y8:AA8" si="3" xml:space="preserve"> IF( ISNUMBER(I8), 0, 1 )</f>
        <v>1</v>
      </c>
      <c r="Z8" s="247">
        <f t="shared" si="3"/>
        <v>1</v>
      </c>
      <c r="AA8" s="247">
        <f t="shared" si="3"/>
        <v>1</v>
      </c>
      <c r="AB8" s="304"/>
      <c r="AC8" s="234"/>
      <c r="AD8" s="355" t="s">
        <v>10733</v>
      </c>
      <c r="AE8" s="1954" t="s">
        <v>10735</v>
      </c>
      <c r="AF8" s="1954" t="s">
        <v>10736</v>
      </c>
      <c r="AG8" s="1954" t="s">
        <v>10737</v>
      </c>
      <c r="AH8" s="1955" t="s">
        <v>10738</v>
      </c>
      <c r="AI8" s="1954" t="s">
        <v>10739</v>
      </c>
      <c r="AJ8" s="1954" t="s">
        <v>10740</v>
      </c>
      <c r="AK8" s="1956" t="s">
        <v>10741</v>
      </c>
      <c r="AL8" s="1957" t="s">
        <v>10742</v>
      </c>
    </row>
    <row r="9" spans="1:38" s="1953" customFormat="1" ht="15" customHeight="1">
      <c r="A9" s="234"/>
      <c r="B9" s="360" t="s">
        <v>10743</v>
      </c>
      <c r="C9" s="2048" t="s">
        <v>677</v>
      </c>
      <c r="D9" s="2048">
        <v>3</v>
      </c>
      <c r="E9" s="1958"/>
      <c r="F9" s="1958"/>
      <c r="G9" s="1958"/>
      <c r="H9" s="1959">
        <f t="shared" si="0"/>
        <v>0</v>
      </c>
      <c r="I9" s="1958"/>
      <c r="J9" s="1958"/>
      <c r="K9" s="1960"/>
      <c r="L9" s="1961">
        <f t="shared" si="1"/>
        <v>0</v>
      </c>
      <c r="M9" s="234"/>
      <c r="N9" s="926" t="s">
        <v>10744</v>
      </c>
      <c r="O9" s="234"/>
      <c r="P9" s="495"/>
      <c r="Q9" s="916"/>
      <c r="R9" s="304"/>
      <c r="S9" s="246" t="str">
        <f t="shared" ref="S9:S13" si="4">IF( SUM( U9:AA9 ) = 0, 0, $U$7 )</f>
        <v>Please complete all cells in row</v>
      </c>
      <c r="T9" s="304"/>
      <c r="U9" s="247">
        <f t="shared" ref="U9:U13" si="5" xml:space="preserve"> IF( ISNUMBER(E9), 0, 1 )</f>
        <v>1</v>
      </c>
      <c r="V9" s="247">
        <f t="shared" ref="V9:V13" si="6" xml:space="preserve"> IF( ISNUMBER(F9), 0, 1 )</f>
        <v>1</v>
      </c>
      <c r="W9" s="247">
        <f t="shared" ref="W9:W13" si="7" xml:space="preserve"> IF( ISNUMBER(G9), 0, 1 )</f>
        <v>1</v>
      </c>
      <c r="X9" s="246"/>
      <c r="Y9" s="247">
        <f t="shared" ref="Y9:Y13" si="8" xml:space="preserve"> IF( ISNUMBER(I9), 0, 1 )</f>
        <v>1</v>
      </c>
      <c r="Z9" s="247">
        <f t="shared" ref="Z9:Z13" si="9" xml:space="preserve"> IF( ISNUMBER(J9), 0, 1 )</f>
        <v>1</v>
      </c>
      <c r="AA9" s="247">
        <f t="shared" ref="AA9:AA13" si="10" xml:space="preserve"> IF( ISNUMBER(K9), 0, 1 )</f>
        <v>1</v>
      </c>
      <c r="AB9" s="304"/>
      <c r="AC9" s="234"/>
      <c r="AD9" s="360" t="s">
        <v>10743</v>
      </c>
      <c r="AE9" s="1958" t="s">
        <v>10745</v>
      </c>
      <c r="AF9" s="1958" t="s">
        <v>10746</v>
      </c>
      <c r="AG9" s="1958" t="s">
        <v>10747</v>
      </c>
      <c r="AH9" s="1959" t="s">
        <v>10748</v>
      </c>
      <c r="AI9" s="1958" t="s">
        <v>10749</v>
      </c>
      <c r="AJ9" s="1958" t="s">
        <v>10750</v>
      </c>
      <c r="AK9" s="1960" t="s">
        <v>10751</v>
      </c>
      <c r="AL9" s="1961" t="s">
        <v>10752</v>
      </c>
    </row>
    <row r="10" spans="1:38" s="1953" customFormat="1" ht="15" customHeight="1">
      <c r="A10" s="234"/>
      <c r="B10" s="360" t="s">
        <v>10753</v>
      </c>
      <c r="C10" s="2048" t="s">
        <v>677</v>
      </c>
      <c r="D10" s="2048">
        <v>3</v>
      </c>
      <c r="E10" s="1958"/>
      <c r="F10" s="1958"/>
      <c r="G10" s="1958"/>
      <c r="H10" s="1959">
        <f t="shared" si="0"/>
        <v>0</v>
      </c>
      <c r="I10" s="1958"/>
      <c r="J10" s="1958"/>
      <c r="K10" s="1960"/>
      <c r="L10" s="1961">
        <f t="shared" si="1"/>
        <v>0</v>
      </c>
      <c r="M10" s="234"/>
      <c r="N10" s="926" t="s">
        <v>10754</v>
      </c>
      <c r="O10" s="234"/>
      <c r="P10" s="495"/>
      <c r="Q10" s="916"/>
      <c r="R10" s="304"/>
      <c r="S10" s="246" t="str">
        <f t="shared" si="4"/>
        <v>Please complete all cells in row</v>
      </c>
      <c r="T10" s="304"/>
      <c r="U10" s="247">
        <f t="shared" si="5"/>
        <v>1</v>
      </c>
      <c r="V10" s="247">
        <f t="shared" si="6"/>
        <v>1</v>
      </c>
      <c r="W10" s="247">
        <f t="shared" si="7"/>
        <v>1</v>
      </c>
      <c r="X10" s="246"/>
      <c r="Y10" s="247">
        <f t="shared" si="8"/>
        <v>1</v>
      </c>
      <c r="Z10" s="247">
        <f t="shared" si="9"/>
        <v>1</v>
      </c>
      <c r="AA10" s="247">
        <f t="shared" si="10"/>
        <v>1</v>
      </c>
      <c r="AB10" s="304"/>
      <c r="AC10" s="234"/>
      <c r="AD10" s="360" t="s">
        <v>10753</v>
      </c>
      <c r="AE10" s="1958" t="s">
        <v>10755</v>
      </c>
      <c r="AF10" s="1958" t="s">
        <v>10756</v>
      </c>
      <c r="AG10" s="1958" t="s">
        <v>10757</v>
      </c>
      <c r="AH10" s="1959" t="s">
        <v>10758</v>
      </c>
      <c r="AI10" s="1958" t="s">
        <v>10759</v>
      </c>
      <c r="AJ10" s="1958" t="s">
        <v>10760</v>
      </c>
      <c r="AK10" s="1960" t="s">
        <v>10761</v>
      </c>
      <c r="AL10" s="1961" t="s">
        <v>10762</v>
      </c>
    </row>
    <row r="11" spans="1:38" s="1953" customFormat="1" ht="15" customHeight="1">
      <c r="A11" s="234"/>
      <c r="B11" s="360" t="s">
        <v>10763</v>
      </c>
      <c r="C11" s="2048" t="s">
        <v>677</v>
      </c>
      <c r="D11" s="2048">
        <v>3</v>
      </c>
      <c r="E11" s="1958"/>
      <c r="F11" s="1958"/>
      <c r="G11" s="1958"/>
      <c r="H11" s="1959">
        <f t="shared" si="0"/>
        <v>0</v>
      </c>
      <c r="I11" s="1958"/>
      <c r="J11" s="1958"/>
      <c r="K11" s="1960"/>
      <c r="L11" s="1961">
        <f t="shared" si="1"/>
        <v>0</v>
      </c>
      <c r="M11" s="234"/>
      <c r="N11" s="926" t="s">
        <v>10764</v>
      </c>
      <c r="O11" s="234"/>
      <c r="P11" s="495"/>
      <c r="Q11" s="916"/>
      <c r="R11" s="304"/>
      <c r="S11" s="246" t="str">
        <f t="shared" si="4"/>
        <v>Please complete all cells in row</v>
      </c>
      <c r="T11" s="304"/>
      <c r="U11" s="247">
        <f t="shared" si="5"/>
        <v>1</v>
      </c>
      <c r="V11" s="247">
        <f t="shared" si="6"/>
        <v>1</v>
      </c>
      <c r="W11" s="247">
        <f t="shared" si="7"/>
        <v>1</v>
      </c>
      <c r="X11" s="246"/>
      <c r="Y11" s="247">
        <f t="shared" si="8"/>
        <v>1</v>
      </c>
      <c r="Z11" s="247">
        <f t="shared" si="9"/>
        <v>1</v>
      </c>
      <c r="AA11" s="247">
        <f t="shared" si="10"/>
        <v>1</v>
      </c>
      <c r="AB11" s="304"/>
      <c r="AC11" s="234"/>
      <c r="AD11" s="360" t="s">
        <v>10763</v>
      </c>
      <c r="AE11" s="1958" t="s">
        <v>10765</v>
      </c>
      <c r="AF11" s="1958" t="s">
        <v>10766</v>
      </c>
      <c r="AG11" s="1958" t="s">
        <v>10767</v>
      </c>
      <c r="AH11" s="1959" t="s">
        <v>10768</v>
      </c>
      <c r="AI11" s="1958" t="s">
        <v>10769</v>
      </c>
      <c r="AJ11" s="1958" t="s">
        <v>10770</v>
      </c>
      <c r="AK11" s="1960" t="s">
        <v>10771</v>
      </c>
      <c r="AL11" s="1961" t="s">
        <v>10772</v>
      </c>
    </row>
    <row r="12" spans="1:38" s="1953" customFormat="1" ht="15" customHeight="1">
      <c r="A12" s="234"/>
      <c r="B12" s="360" t="s">
        <v>10773</v>
      </c>
      <c r="C12" s="2048" t="s">
        <v>677</v>
      </c>
      <c r="D12" s="2048">
        <v>3</v>
      </c>
      <c r="E12" s="1958"/>
      <c r="F12" s="1958"/>
      <c r="G12" s="1958"/>
      <c r="H12" s="1959">
        <f t="shared" si="0"/>
        <v>0</v>
      </c>
      <c r="I12" s="1958"/>
      <c r="J12" s="1958"/>
      <c r="K12" s="1960"/>
      <c r="L12" s="1961">
        <f t="shared" si="1"/>
        <v>0</v>
      </c>
      <c r="M12" s="234"/>
      <c r="N12" s="926" t="s">
        <v>10774</v>
      </c>
      <c r="O12" s="234"/>
      <c r="P12" s="495"/>
      <c r="Q12" s="916"/>
      <c r="R12" s="304"/>
      <c r="S12" s="246" t="str">
        <f t="shared" si="4"/>
        <v>Please complete all cells in row</v>
      </c>
      <c r="T12" s="304"/>
      <c r="U12" s="247">
        <f t="shared" si="5"/>
        <v>1</v>
      </c>
      <c r="V12" s="247">
        <f t="shared" si="6"/>
        <v>1</v>
      </c>
      <c r="W12" s="247">
        <f t="shared" si="7"/>
        <v>1</v>
      </c>
      <c r="X12" s="246"/>
      <c r="Y12" s="247">
        <f t="shared" si="8"/>
        <v>1</v>
      </c>
      <c r="Z12" s="247">
        <f t="shared" si="9"/>
        <v>1</v>
      </c>
      <c r="AA12" s="247">
        <f t="shared" si="10"/>
        <v>1</v>
      </c>
      <c r="AB12" s="304"/>
      <c r="AC12" s="234"/>
      <c r="AD12" s="360" t="s">
        <v>10773</v>
      </c>
      <c r="AE12" s="1958" t="s">
        <v>10775</v>
      </c>
      <c r="AF12" s="1958" t="s">
        <v>10776</v>
      </c>
      <c r="AG12" s="1958" t="s">
        <v>10777</v>
      </c>
      <c r="AH12" s="1959" t="s">
        <v>10778</v>
      </c>
      <c r="AI12" s="1958" t="s">
        <v>10779</v>
      </c>
      <c r="AJ12" s="1958" t="s">
        <v>10780</v>
      </c>
      <c r="AK12" s="1960" t="s">
        <v>10781</v>
      </c>
      <c r="AL12" s="1961" t="s">
        <v>10782</v>
      </c>
    </row>
    <row r="13" spans="1:38" s="1953" customFormat="1" ht="15" customHeight="1">
      <c r="A13" s="234"/>
      <c r="B13" s="360" t="s">
        <v>10783</v>
      </c>
      <c r="C13" s="2048" t="s">
        <v>677</v>
      </c>
      <c r="D13" s="2048">
        <v>3</v>
      </c>
      <c r="E13" s="1958"/>
      <c r="F13" s="1958"/>
      <c r="G13" s="1958"/>
      <c r="H13" s="1959">
        <f>SUM(E13:G13)</f>
        <v>0</v>
      </c>
      <c r="I13" s="1958"/>
      <c r="J13" s="1958"/>
      <c r="K13" s="1960"/>
      <c r="L13" s="1961">
        <f t="shared" si="1"/>
        <v>0</v>
      </c>
      <c r="M13" s="234"/>
      <c r="N13" s="926" t="s">
        <v>10784</v>
      </c>
      <c r="O13" s="234"/>
      <c r="P13" s="495"/>
      <c r="Q13" s="916"/>
      <c r="R13" s="304"/>
      <c r="S13" s="246" t="str">
        <f t="shared" si="4"/>
        <v>Please complete all cells in row</v>
      </c>
      <c r="T13" s="304"/>
      <c r="U13" s="247">
        <f t="shared" si="5"/>
        <v>1</v>
      </c>
      <c r="V13" s="247">
        <f t="shared" si="6"/>
        <v>1</v>
      </c>
      <c r="W13" s="247">
        <f t="shared" si="7"/>
        <v>1</v>
      </c>
      <c r="X13" s="246"/>
      <c r="Y13" s="247">
        <f t="shared" si="8"/>
        <v>1</v>
      </c>
      <c r="Z13" s="247">
        <f t="shared" si="9"/>
        <v>1</v>
      </c>
      <c r="AA13" s="247">
        <f t="shared" si="10"/>
        <v>1</v>
      </c>
      <c r="AB13" s="304"/>
      <c r="AC13" s="234"/>
      <c r="AD13" s="360" t="s">
        <v>10783</v>
      </c>
      <c r="AE13" s="1958" t="s">
        <v>10785</v>
      </c>
      <c r="AF13" s="1958" t="s">
        <v>10786</v>
      </c>
      <c r="AG13" s="1958" t="s">
        <v>10787</v>
      </c>
      <c r="AH13" s="1959" t="s">
        <v>10788</v>
      </c>
      <c r="AI13" s="1958" t="s">
        <v>10789</v>
      </c>
      <c r="AJ13" s="1958" t="s">
        <v>10790</v>
      </c>
      <c r="AK13" s="1960" t="s">
        <v>10791</v>
      </c>
      <c r="AL13" s="1961" t="s">
        <v>10792</v>
      </c>
    </row>
    <row r="14" spans="1:38" s="1953" customFormat="1" ht="15" customHeight="1" thickBot="1">
      <c r="A14" s="2575" t="s">
        <v>773</v>
      </c>
      <c r="B14" s="363" t="s">
        <v>891</v>
      </c>
      <c r="C14" s="1965" t="s">
        <v>677</v>
      </c>
      <c r="D14" s="1965">
        <v>3</v>
      </c>
      <c r="E14" s="1962">
        <f>IFERROR(SUM(E8:E13), 0)</f>
        <v>0</v>
      </c>
      <c r="F14" s="1962">
        <f t="shared" ref="F14:L14" si="11">IFERROR(SUM(F8:F13), 0)</f>
        <v>0</v>
      </c>
      <c r="G14" s="1962">
        <f t="shared" si="11"/>
        <v>0</v>
      </c>
      <c r="H14" s="1962">
        <f t="shared" si="11"/>
        <v>0</v>
      </c>
      <c r="I14" s="1962">
        <f>IFERROR(SUM(I8:I13), 0)</f>
        <v>0</v>
      </c>
      <c r="J14" s="1962">
        <f t="shared" si="11"/>
        <v>0</v>
      </c>
      <c r="K14" s="1963">
        <f t="shared" si="11"/>
        <v>0</v>
      </c>
      <c r="L14" s="1964">
        <f t="shared" si="11"/>
        <v>0</v>
      </c>
      <c r="M14" s="234"/>
      <c r="N14" s="928" t="s">
        <v>10793</v>
      </c>
      <c r="O14" s="234"/>
      <c r="P14" s="497"/>
      <c r="Q14" s="916"/>
      <c r="R14" s="1038"/>
      <c r="S14" s="246">
        <f>IF( SUM( U14:AA14 ) = 0, 0, $W$7 )</f>
        <v>0</v>
      </c>
      <c r="T14" s="1038"/>
      <c r="U14" s="81"/>
      <c r="V14" s="81"/>
      <c r="W14" s="81"/>
      <c r="X14" s="81"/>
      <c r="Y14" s="81"/>
      <c r="Z14" s="81"/>
      <c r="AA14" s="81"/>
      <c r="AB14" s="1038"/>
      <c r="AC14" s="234"/>
      <c r="AD14" s="363" t="s">
        <v>891</v>
      </c>
      <c r="AE14" s="1962" t="s">
        <v>10794</v>
      </c>
      <c r="AF14" s="1962" t="s">
        <v>10795</v>
      </c>
      <c r="AG14" s="1962" t="s">
        <v>10796</v>
      </c>
      <c r="AH14" s="1962" t="s">
        <v>10797</v>
      </c>
      <c r="AI14" s="1962" t="s">
        <v>10798</v>
      </c>
      <c r="AJ14" s="1962" t="s">
        <v>10799</v>
      </c>
      <c r="AK14" s="1963" t="s">
        <v>10800</v>
      </c>
      <c r="AL14" s="1964" t="s">
        <v>10801</v>
      </c>
    </row>
    <row r="15" spans="1:38" ht="15.75" thickTop="1">
      <c r="A15" s="2049"/>
      <c r="B15" s="2049"/>
      <c r="C15" s="2049"/>
      <c r="D15" s="2049"/>
      <c r="E15" s="2049"/>
      <c r="F15" s="2049"/>
      <c r="G15" s="2049"/>
      <c r="H15" s="2049"/>
      <c r="I15" s="2049"/>
      <c r="J15" s="2049"/>
      <c r="K15" s="2049"/>
      <c r="L15" s="2049"/>
      <c r="M15" s="2049"/>
      <c r="N15" s="2049"/>
      <c r="O15" s="2049"/>
      <c r="P15" s="15"/>
      <c r="Q15" s="2575" t="s">
        <v>815</v>
      </c>
      <c r="R15" s="858"/>
      <c r="S15" s="858"/>
      <c r="T15" s="858"/>
      <c r="AC15" s="2049"/>
      <c r="AD15" s="2049"/>
      <c r="AE15" s="2049"/>
      <c r="AF15" s="2049"/>
      <c r="AG15" s="2049"/>
      <c r="AH15" s="2049"/>
      <c r="AI15" s="2049"/>
      <c r="AJ15" s="2049"/>
      <c r="AK15" s="2049"/>
      <c r="AL15" s="2859" t="s">
        <v>816</v>
      </c>
    </row>
    <row r="16" spans="1:38">
      <c r="A16" s="2049"/>
      <c r="B16" s="2049"/>
      <c r="C16" s="2049"/>
      <c r="D16" s="2049"/>
      <c r="E16" s="2049"/>
      <c r="F16" s="2049"/>
      <c r="G16" s="2049"/>
      <c r="H16" s="2049"/>
      <c r="I16" s="2049"/>
      <c r="J16" s="2049"/>
      <c r="K16" s="2049"/>
      <c r="L16" s="2049"/>
      <c r="M16" s="2049"/>
      <c r="N16" s="2049"/>
      <c r="O16" s="2049"/>
      <c r="P16" s="2049"/>
      <c r="Q16" s="858"/>
      <c r="R16" s="858"/>
      <c r="S16" s="858"/>
      <c r="T16" s="858"/>
      <c r="AC16" s="2049"/>
      <c r="AD16" s="2049"/>
      <c r="AE16" s="2049"/>
      <c r="AF16" s="2049"/>
      <c r="AG16" s="2049"/>
      <c r="AH16" s="2049"/>
      <c r="AI16" s="2049"/>
      <c r="AJ16" s="2049"/>
      <c r="AK16" s="2049"/>
      <c r="AL16" s="2049"/>
    </row>
    <row r="17" spans="7:37" ht="15.75">
      <c r="G17" s="222"/>
      <c r="H17" s="222"/>
      <c r="I17" s="196"/>
      <c r="J17" s="196"/>
      <c r="K17" s="81"/>
      <c r="L17" s="15"/>
      <c r="M17" s="15"/>
      <c r="N17" s="15"/>
      <c r="O17" s="15"/>
      <c r="P17" s="15"/>
      <c r="AC17" s="15"/>
      <c r="AD17" s="15"/>
      <c r="AE17" s="15"/>
      <c r="AF17" s="15"/>
      <c r="AG17" s="222"/>
      <c r="AH17" s="222"/>
      <c r="AI17" s="196"/>
      <c r="AJ17" s="196"/>
      <c r="AK17" s="81"/>
    </row>
    <row r="18" spans="7:37" ht="15.75">
      <c r="G18" s="222"/>
      <c r="H18" s="222"/>
      <c r="I18" s="196"/>
      <c r="J18" s="196"/>
      <c r="K18" s="81"/>
      <c r="L18" s="15"/>
      <c r="M18" s="15"/>
      <c r="N18" s="15"/>
      <c r="O18" s="15"/>
      <c r="P18" s="15"/>
      <c r="AC18" s="15"/>
      <c r="AD18" s="15"/>
      <c r="AE18" s="15"/>
      <c r="AF18" s="15"/>
      <c r="AG18" s="222"/>
      <c r="AH18" s="222"/>
      <c r="AI18" s="196"/>
      <c r="AJ18" s="196"/>
      <c r="AK18" s="81"/>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S1:S2">
    <cfRule type="cellIs" dxfId="125" priority="7" operator="equal">
      <formula>0</formula>
    </cfRule>
  </conditionalFormatting>
  <conditionalFormatting sqref="S4:S14">
    <cfRule type="cellIs" dxfId="124" priority="2" operator="equal">
      <formula>0</formula>
    </cfRule>
  </conditionalFormatting>
  <conditionalFormatting sqref="U11:AA11 U13:AA13">
    <cfRule type="cellIs" dxfId="123" priority="19" operator="equal">
      <formula>0</formula>
    </cfRule>
  </conditionalFormatting>
  <conditionalFormatting sqref="X8:X13">
    <cfRule type="cellIs" dxfId="122"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showGridLines="0" view="pageBreakPreview" topLeftCell="B1" zoomScaleNormal="100" zoomScaleSheetLayoutView="100" workbookViewId="0">
      <pane ySplit="6" topLeftCell="A18" activePane="bottomLeft" state="frozen"/>
      <selection pane="bottomLeft" activeCell="H30" sqref="H30:H33"/>
    </sheetView>
  </sheetViews>
  <sheetFormatPr defaultColWidth="103.75" defaultRowHeight="15.75"/>
  <cols>
    <col min="1" max="1" width="12.25" style="196" hidden="1" customWidth="1"/>
    <col min="2" max="2" width="22.25" style="196" customWidth="1"/>
    <col min="3" max="3" width="13.5" style="196" customWidth="1"/>
    <col min="4" max="4" width="5.5" style="196" bestFit="1" customWidth="1"/>
    <col min="5" max="5" width="4.75" style="196" bestFit="1" customWidth="1"/>
    <col min="6" max="6" width="10.125" style="196" bestFit="1" customWidth="1"/>
    <col min="7" max="7" width="20.375" style="196" bestFit="1" customWidth="1"/>
    <col min="8" max="8" width="14.375" style="196" bestFit="1" customWidth="1"/>
    <col min="9" max="9" width="17.25" style="196" bestFit="1" customWidth="1"/>
    <col min="10" max="10" width="23.25" style="196" bestFit="1" customWidth="1"/>
    <col min="11" max="11" width="2.625" style="196" customWidth="1"/>
    <col min="12" max="12" width="15.75" style="223" bestFit="1" customWidth="1"/>
    <col min="13" max="13" width="2.625" style="223" customWidth="1"/>
    <col min="14" max="14" width="47.5" style="223" bestFit="1" customWidth="1"/>
    <col min="15" max="15" width="16.75" style="223" hidden="1" customWidth="1"/>
    <col min="16" max="16" width="6.25" style="225" customWidth="1"/>
    <col min="17" max="17" width="20.625" style="196" bestFit="1" customWidth="1"/>
    <col min="18" max="18" width="6.25" style="225" customWidth="1"/>
    <col min="19" max="22" width="6.25" style="225" hidden="1" customWidth="1"/>
    <col min="23" max="23" width="6.25" style="196" customWidth="1"/>
    <col min="24" max="24" width="9.125" style="196" bestFit="1" customWidth="1"/>
    <col min="25" max="25" width="25.125" style="196" customWidth="1"/>
    <col min="26" max="26" width="15.125" style="196" bestFit="1" customWidth="1"/>
    <col min="27" max="27" width="20.75" style="196" bestFit="1" customWidth="1"/>
    <col min="28" max="28" width="14.75" style="196" bestFit="1" customWidth="1"/>
    <col min="29" max="29" width="13.25" style="196" bestFit="1" customWidth="1"/>
    <col min="30" max="30" width="23.125" style="196" bestFit="1" customWidth="1"/>
    <col min="31" max="16384" width="103.75" style="196"/>
  </cols>
  <sheetData>
    <row r="1" spans="1:30" s="221" customFormat="1" ht="23.25">
      <c r="B1" s="3225" t="s">
        <v>655</v>
      </c>
      <c r="C1" s="3225"/>
      <c r="D1" s="3225"/>
      <c r="E1" s="3225"/>
      <c r="F1" s="3225"/>
      <c r="G1" s="3225"/>
      <c r="H1" s="3225"/>
      <c r="I1" s="3225"/>
      <c r="J1" s="3225"/>
      <c r="L1" s="222"/>
      <c r="M1" s="222"/>
      <c r="N1" s="222"/>
      <c r="O1" s="223"/>
      <c r="P1" s="224"/>
      <c r="R1" s="224"/>
      <c r="S1" s="225"/>
      <c r="T1" s="225"/>
      <c r="U1" s="225"/>
      <c r="V1" s="224"/>
      <c r="W1" s="223"/>
      <c r="X1" s="3225" t="s">
        <v>656</v>
      </c>
      <c r="Y1" s="3225"/>
      <c r="Z1" s="3225"/>
      <c r="AA1" s="3225"/>
      <c r="AB1" s="3225"/>
      <c r="AC1" s="3225"/>
      <c r="AD1" s="3225"/>
    </row>
    <row r="2" spans="1:30" s="221" customFormat="1" ht="23.25">
      <c r="B2" s="3225" t="str">
        <f>SelectCompany!B4</f>
        <v>South West Water (whole area)</v>
      </c>
      <c r="C2" s="3225"/>
      <c r="D2" s="3225"/>
      <c r="E2" s="3225"/>
      <c r="F2" s="3225"/>
      <c r="G2" s="3225"/>
      <c r="H2" s="3225"/>
      <c r="I2" s="3225"/>
      <c r="J2" s="3225"/>
      <c r="L2" s="222"/>
      <c r="M2" s="222"/>
      <c r="N2" s="222"/>
      <c r="O2" s="223"/>
      <c r="P2" s="224"/>
      <c r="R2" s="224"/>
      <c r="S2" s="225"/>
      <c r="T2" s="225"/>
      <c r="U2" s="225"/>
      <c r="V2" s="224"/>
      <c r="X2" s="3225"/>
      <c r="Y2" s="3225"/>
      <c r="Z2" s="3225"/>
      <c r="AA2" s="3225"/>
      <c r="AB2" s="3225"/>
      <c r="AC2" s="3225"/>
      <c r="AD2" s="3225"/>
    </row>
    <row r="3" spans="1:30" s="226" customFormat="1" ht="19.5">
      <c r="B3" s="3226" t="s">
        <v>657</v>
      </c>
      <c r="C3" s="3227"/>
      <c r="D3" s="3227"/>
      <c r="E3" s="3227"/>
      <c r="F3" s="3227"/>
      <c r="G3" s="3227"/>
      <c r="H3" s="3227"/>
      <c r="I3" s="3227"/>
      <c r="J3" s="3227"/>
      <c r="K3" s="3227"/>
      <c r="L3" s="3227"/>
      <c r="M3" s="3227"/>
      <c r="N3" s="3227"/>
      <c r="O3" s="223"/>
      <c r="P3" s="224"/>
      <c r="Q3" s="227" t="s">
        <v>658</v>
      </c>
      <c r="R3" s="224"/>
      <c r="S3" s="225"/>
      <c r="T3" s="225"/>
      <c r="U3" s="225"/>
      <c r="V3" s="224"/>
      <c r="X3" s="3228" t="s">
        <v>657</v>
      </c>
      <c r="Y3" s="3229"/>
      <c r="Z3" s="3229"/>
      <c r="AA3" s="3229"/>
      <c r="AB3" s="3229"/>
      <c r="AC3" s="3229"/>
      <c r="AD3" s="3230"/>
    </row>
    <row r="4" spans="1:30" ht="16.5" thickBot="1">
      <c r="B4" s="228"/>
      <c r="C4" s="228"/>
      <c r="D4" s="228"/>
      <c r="E4" s="228"/>
      <c r="F4" s="3231"/>
      <c r="G4" s="3231"/>
      <c r="H4" s="3231"/>
      <c r="I4" s="3231"/>
      <c r="J4" s="3231"/>
      <c r="L4" s="222"/>
      <c r="P4" s="224"/>
      <c r="Q4" s="229"/>
      <c r="R4" s="224"/>
      <c r="S4" s="3232" t="s">
        <v>659</v>
      </c>
      <c r="T4" s="3232"/>
      <c r="U4" s="3232"/>
      <c r="V4" s="224"/>
      <c r="X4" s="2438"/>
      <c r="Y4" s="228"/>
      <c r="Z4" s="3233"/>
      <c r="AA4" s="3233"/>
      <c r="AB4" s="3233"/>
      <c r="AC4" s="3233"/>
      <c r="AD4" s="3233"/>
    </row>
    <row r="5" spans="1:30" thickTop="1">
      <c r="A5" s="171"/>
      <c r="B5" s="3234" t="s">
        <v>660</v>
      </c>
      <c r="C5" s="3235"/>
      <c r="D5" s="3235" t="s">
        <v>661</v>
      </c>
      <c r="E5" s="3235" t="s">
        <v>662</v>
      </c>
      <c r="F5" s="3238" t="s">
        <v>663</v>
      </c>
      <c r="G5" s="3238" t="s">
        <v>664</v>
      </c>
      <c r="H5" s="3238"/>
      <c r="I5" s="3238"/>
      <c r="J5" s="3240" t="s">
        <v>665</v>
      </c>
      <c r="K5" s="171"/>
      <c r="L5" s="3242" t="s">
        <v>666</v>
      </c>
      <c r="M5" s="230"/>
      <c r="N5" s="3242" t="s">
        <v>667</v>
      </c>
      <c r="O5" s="230"/>
      <c r="P5" s="224"/>
      <c r="Q5" s="229"/>
      <c r="R5" s="224"/>
      <c r="S5" s="231" t="s">
        <v>668</v>
      </c>
      <c r="T5" s="232"/>
      <c r="U5" s="232"/>
      <c r="V5" s="224"/>
      <c r="X5" s="3234" t="s">
        <v>660</v>
      </c>
      <c r="Y5" s="3235"/>
      <c r="Z5" s="3238" t="s">
        <v>663</v>
      </c>
      <c r="AA5" s="3238" t="s">
        <v>664</v>
      </c>
      <c r="AB5" s="3238"/>
      <c r="AC5" s="3238"/>
      <c r="AD5" s="3240" t="s">
        <v>665</v>
      </c>
    </row>
    <row r="6" spans="1:30" ht="45.75" thickBot="1">
      <c r="A6" s="2423" t="s">
        <v>669</v>
      </c>
      <c r="B6" s="3236"/>
      <c r="C6" s="3237"/>
      <c r="D6" s="3237"/>
      <c r="E6" s="3237"/>
      <c r="F6" s="3239"/>
      <c r="G6" s="233" t="s">
        <v>670</v>
      </c>
      <c r="H6" s="233" t="s">
        <v>671</v>
      </c>
      <c r="I6" s="233" t="s">
        <v>672</v>
      </c>
      <c r="J6" s="3241"/>
      <c r="K6" s="171"/>
      <c r="L6" s="3243"/>
      <c r="M6" s="230"/>
      <c r="N6" s="3243"/>
      <c r="O6" s="230"/>
      <c r="P6" s="224"/>
      <c r="Q6" s="229"/>
      <c r="R6" s="224"/>
      <c r="S6" s="196"/>
      <c r="T6" s="196"/>
      <c r="U6" s="196"/>
      <c r="V6" s="224"/>
      <c r="X6" s="3236"/>
      <c r="Y6" s="3237"/>
      <c r="Z6" s="3239"/>
      <c r="AA6" s="233" t="s">
        <v>670</v>
      </c>
      <c r="AB6" s="233" t="s">
        <v>671</v>
      </c>
      <c r="AC6" s="233" t="s">
        <v>672</v>
      </c>
      <c r="AD6" s="3241"/>
    </row>
    <row r="7" spans="1:30" s="229" customFormat="1" ht="16.5" thickTop="1" thickBot="1">
      <c r="A7" s="2567" t="s">
        <v>673</v>
      </c>
      <c r="B7" s="2465"/>
      <c r="C7" s="235"/>
      <c r="D7" s="235"/>
      <c r="E7" s="235"/>
      <c r="F7" s="236"/>
      <c r="G7" s="236"/>
      <c r="H7" s="236"/>
      <c r="I7" s="236"/>
      <c r="J7" s="236"/>
      <c r="K7" s="234"/>
      <c r="L7" s="235"/>
      <c r="M7" s="230"/>
      <c r="N7" s="230"/>
      <c r="O7" s="230"/>
      <c r="P7" s="224"/>
      <c r="R7" s="224"/>
      <c r="V7" s="224"/>
      <c r="W7" s="196"/>
      <c r="X7" s="237"/>
      <c r="Y7" s="237"/>
      <c r="Z7" s="2850" t="s">
        <v>674</v>
      </c>
      <c r="AA7" s="238"/>
      <c r="AB7" s="238"/>
      <c r="AC7" s="238"/>
      <c r="AD7" s="238"/>
    </row>
    <row r="8" spans="1:30" thickTop="1">
      <c r="A8" s="2568" t="s">
        <v>675</v>
      </c>
      <c r="B8" s="3246" t="s">
        <v>676</v>
      </c>
      <c r="C8" s="3247"/>
      <c r="D8" s="239" t="s">
        <v>677</v>
      </c>
      <c r="E8" s="2659">
        <v>3</v>
      </c>
      <c r="F8" s="3165">
        <v>739.178</v>
      </c>
      <c r="G8" s="3165">
        <v>-21.760999999999999</v>
      </c>
      <c r="H8" s="3165">
        <v>13.236000000000001</v>
      </c>
      <c r="I8" s="3166">
        <f>IFERROR(G8 - H8,0)</f>
        <v>-34.997</v>
      </c>
      <c r="J8" s="3167">
        <f>IFERROR(F8 + I8,0)</f>
        <v>704.18100000000004</v>
      </c>
      <c r="K8" s="171"/>
      <c r="L8" s="243" t="s">
        <v>678</v>
      </c>
      <c r="M8" s="244"/>
      <c r="N8" s="245"/>
      <c r="O8" s="149"/>
      <c r="P8" s="224"/>
      <c r="Q8" s="246">
        <f>IF( SUM( S8:U8 ) = 0, 0, $S$5 )</f>
        <v>0</v>
      </c>
      <c r="R8" s="224"/>
      <c r="S8" s="247">
        <f xml:space="preserve"> IF( ISNUMBER( F8 ), 0, 1 )</f>
        <v>0</v>
      </c>
      <c r="T8" s="247">
        <f t="shared" ref="T8:T10" si="0" xml:space="preserve"> IF( ISNUMBER( G8 ), 0, 1 )</f>
        <v>0</v>
      </c>
      <c r="U8" s="247">
        <f t="shared" ref="U8:U10" si="1" xml:space="preserve"> IF( ISNUMBER( H8 ), 0, 1 )</f>
        <v>0</v>
      </c>
      <c r="V8" s="224"/>
      <c r="X8" s="3246" t="s">
        <v>676</v>
      </c>
      <c r="Y8" s="3247"/>
      <c r="Z8" s="240" t="s">
        <v>679</v>
      </c>
      <c r="AA8" s="240" t="s">
        <v>680</v>
      </c>
      <c r="AB8" s="240" t="s">
        <v>681</v>
      </c>
      <c r="AC8" s="241" t="s">
        <v>682</v>
      </c>
      <c r="AD8" s="242" t="s">
        <v>683</v>
      </c>
    </row>
    <row r="9" spans="1:30" ht="15">
      <c r="A9" s="171"/>
      <c r="B9" s="3244" t="s">
        <v>684</v>
      </c>
      <c r="C9" s="3245"/>
      <c r="D9" s="248" t="s">
        <v>677</v>
      </c>
      <c r="E9" s="2660">
        <v>3</v>
      </c>
      <c r="F9" s="3168">
        <v>-630.08600000000001</v>
      </c>
      <c r="G9" s="3168">
        <v>-5.4420000000000002</v>
      </c>
      <c r="H9" s="3168">
        <v>-11.355</v>
      </c>
      <c r="I9" s="3169">
        <f t="shared" ref="I9:I22" si="2">IFERROR(G9 - H9,0)</f>
        <v>5.9130000000000003</v>
      </c>
      <c r="J9" s="3170">
        <f t="shared" ref="J9:J21" si="3">IFERROR(F9 + I9,0)</f>
        <v>-624.173</v>
      </c>
      <c r="K9" s="171"/>
      <c r="L9" s="252" t="s">
        <v>685</v>
      </c>
      <c r="M9" s="244"/>
      <c r="N9" s="253"/>
      <c r="O9" s="149"/>
      <c r="P9" s="224"/>
      <c r="Q9" s="246">
        <f t="shared" ref="Q9:Q10" si="4">IF( SUM( S9:U9 ) = 0, 0, $S$5 )</f>
        <v>0</v>
      </c>
      <c r="R9" s="224"/>
      <c r="S9" s="247">
        <f t="shared" ref="S9:S10" si="5" xml:space="preserve"> IF( ISNUMBER( F9 ), 0, 1 )</f>
        <v>0</v>
      </c>
      <c r="T9" s="247">
        <f t="shared" si="0"/>
        <v>0</v>
      </c>
      <c r="U9" s="247">
        <f t="shared" si="1"/>
        <v>0</v>
      </c>
      <c r="V9" s="224"/>
      <c r="X9" s="3244" t="s">
        <v>684</v>
      </c>
      <c r="Y9" s="3245"/>
      <c r="Z9" s="249" t="s">
        <v>686</v>
      </c>
      <c r="AA9" s="249" t="s">
        <v>687</v>
      </c>
      <c r="AB9" s="249" t="s">
        <v>688</v>
      </c>
      <c r="AC9" s="250" t="s">
        <v>689</v>
      </c>
      <c r="AD9" s="251" t="s">
        <v>690</v>
      </c>
    </row>
    <row r="10" spans="1:30" ht="15">
      <c r="A10" s="171"/>
      <c r="B10" s="3244" t="s">
        <v>691</v>
      </c>
      <c r="C10" s="3245"/>
      <c r="D10" s="248" t="s">
        <v>677</v>
      </c>
      <c r="E10" s="2660">
        <v>3</v>
      </c>
      <c r="F10" s="3168">
        <v>0</v>
      </c>
      <c r="G10" s="3168">
        <v>1.2989999999999999</v>
      </c>
      <c r="H10" s="3168">
        <v>0</v>
      </c>
      <c r="I10" s="3169">
        <f>IFERROR(G10 - H10,0)</f>
        <v>1.2989999999999999</v>
      </c>
      <c r="J10" s="3170">
        <f t="shared" si="3"/>
        <v>1.2989999999999999</v>
      </c>
      <c r="K10" s="171"/>
      <c r="L10" s="252" t="s">
        <v>692</v>
      </c>
      <c r="M10" s="244"/>
      <c r="N10" s="253"/>
      <c r="O10" s="149"/>
      <c r="P10" s="224"/>
      <c r="Q10" s="246">
        <f t="shared" si="4"/>
        <v>0</v>
      </c>
      <c r="R10" s="224"/>
      <c r="S10" s="247">
        <f t="shared" si="5"/>
        <v>0</v>
      </c>
      <c r="T10" s="247">
        <f t="shared" si="0"/>
        <v>0</v>
      </c>
      <c r="U10" s="247">
        <f t="shared" si="1"/>
        <v>0</v>
      </c>
      <c r="V10" s="224"/>
      <c r="X10" s="3244" t="s">
        <v>691</v>
      </c>
      <c r="Y10" s="3245"/>
      <c r="Z10" s="249" t="s">
        <v>693</v>
      </c>
      <c r="AA10" s="249" t="s">
        <v>694</v>
      </c>
      <c r="AB10" s="249" t="s">
        <v>695</v>
      </c>
      <c r="AC10" s="250" t="s">
        <v>696</v>
      </c>
      <c r="AD10" s="251" t="s">
        <v>697</v>
      </c>
    </row>
    <row r="11" spans="1:30" ht="15">
      <c r="A11" s="171"/>
      <c r="B11" s="3244" t="s">
        <v>698</v>
      </c>
      <c r="C11" s="3245"/>
      <c r="D11" s="248" t="s">
        <v>677</v>
      </c>
      <c r="E11" s="248">
        <v>3</v>
      </c>
      <c r="F11" s="3171">
        <f>IFERROR(SUM(F8:F10),0)</f>
        <v>109.09199999999998</v>
      </c>
      <c r="G11" s="3171">
        <f>IFERROR(SUM(G8:G10),0)</f>
        <v>-25.904</v>
      </c>
      <c r="H11" s="3171">
        <f>IFERROR(SUM(H8:H10),0)</f>
        <v>1.8810000000000002</v>
      </c>
      <c r="I11" s="3172">
        <f t="shared" si="2"/>
        <v>-27.785</v>
      </c>
      <c r="J11" s="3170">
        <f t="shared" si="3"/>
        <v>81.306999999999988</v>
      </c>
      <c r="K11" s="171"/>
      <c r="L11" s="252" t="s">
        <v>699</v>
      </c>
      <c r="M11" s="244"/>
      <c r="N11" s="253"/>
      <c r="O11" s="149"/>
      <c r="P11" s="224"/>
      <c r="R11" s="224"/>
      <c r="S11" s="232"/>
      <c r="T11" s="232"/>
      <c r="U11" s="232"/>
      <c r="V11" s="224"/>
      <c r="X11" s="3244" t="s">
        <v>698</v>
      </c>
      <c r="Y11" s="3245"/>
      <c r="Z11" s="250" t="s">
        <v>700</v>
      </c>
      <c r="AA11" s="250" t="s">
        <v>701</v>
      </c>
      <c r="AB11" s="250" t="s">
        <v>702</v>
      </c>
      <c r="AC11" s="250" t="s">
        <v>703</v>
      </c>
      <c r="AD11" s="251" t="s">
        <v>704</v>
      </c>
    </row>
    <row r="12" spans="1:30" ht="15">
      <c r="A12" s="171"/>
      <c r="B12" s="3248" t="s">
        <v>705</v>
      </c>
      <c r="C12" s="3249"/>
      <c r="D12" s="254" t="s">
        <v>677</v>
      </c>
      <c r="E12" s="254">
        <v>3</v>
      </c>
      <c r="F12" s="3173">
        <v>0</v>
      </c>
      <c r="G12" s="3173">
        <v>14.775</v>
      </c>
      <c r="H12" s="3173">
        <v>0.67700000000000005</v>
      </c>
      <c r="I12" s="3172">
        <f t="shared" si="2"/>
        <v>14.098000000000001</v>
      </c>
      <c r="J12" s="3170">
        <f t="shared" si="3"/>
        <v>14.098000000000001</v>
      </c>
      <c r="K12" s="171"/>
      <c r="L12" s="252" t="s">
        <v>706</v>
      </c>
      <c r="M12" s="244"/>
      <c r="N12" s="253"/>
      <c r="O12" s="149"/>
      <c r="P12" s="224"/>
      <c r="Q12" s="246">
        <f t="shared" ref="Q12:Q15" si="6">IF( SUM( S12:U12 ) = 0, 0, $S$5 )</f>
        <v>0</v>
      </c>
      <c r="R12" s="224"/>
      <c r="S12" s="247">
        <f t="shared" ref="S12:S15" si="7" xml:space="preserve"> IF( ISNUMBER( F12 ), 0, 1 )</f>
        <v>0</v>
      </c>
      <c r="T12" s="247">
        <f t="shared" ref="T12:T15" si="8" xml:space="preserve"> IF( ISNUMBER( G12 ), 0, 1 )</f>
        <v>0</v>
      </c>
      <c r="U12" s="247">
        <f t="shared" ref="U12:U15" si="9" xml:space="preserve"> IF( ISNUMBER( H12 ), 0, 1 )</f>
        <v>0</v>
      </c>
      <c r="V12" s="224"/>
      <c r="X12" s="3248" t="s">
        <v>705</v>
      </c>
      <c r="Y12" s="3249"/>
      <c r="Z12" s="249" t="s">
        <v>707</v>
      </c>
      <c r="AA12" s="249" t="s">
        <v>708</v>
      </c>
      <c r="AB12" s="249" t="s">
        <v>709</v>
      </c>
      <c r="AC12" s="250" t="s">
        <v>710</v>
      </c>
      <c r="AD12" s="251" t="s">
        <v>711</v>
      </c>
    </row>
    <row r="13" spans="1:30" ht="15">
      <c r="A13" s="171"/>
      <c r="B13" s="3250" t="s">
        <v>712</v>
      </c>
      <c r="C13" s="3251"/>
      <c r="D13" s="255" t="s">
        <v>677</v>
      </c>
      <c r="E13" s="255">
        <v>3</v>
      </c>
      <c r="F13" s="3173">
        <v>5.976</v>
      </c>
      <c r="G13" s="3173">
        <v>-0.52</v>
      </c>
      <c r="H13" s="3173">
        <v>0.123</v>
      </c>
      <c r="I13" s="3172">
        <f t="shared" si="2"/>
        <v>-0.64300000000000002</v>
      </c>
      <c r="J13" s="3170">
        <f t="shared" si="3"/>
        <v>5.3330000000000002</v>
      </c>
      <c r="K13" s="171"/>
      <c r="L13" s="252" t="s">
        <v>713</v>
      </c>
      <c r="M13" s="244"/>
      <c r="N13" s="253"/>
      <c r="O13" s="149"/>
      <c r="P13" s="224"/>
      <c r="Q13" s="246">
        <f t="shared" si="6"/>
        <v>0</v>
      </c>
      <c r="R13" s="224"/>
      <c r="S13" s="247">
        <f t="shared" si="7"/>
        <v>0</v>
      </c>
      <c r="T13" s="247">
        <f t="shared" si="8"/>
        <v>0</v>
      </c>
      <c r="U13" s="247">
        <f t="shared" si="9"/>
        <v>0</v>
      </c>
      <c r="V13" s="224"/>
      <c r="X13" s="3250" t="s">
        <v>712</v>
      </c>
      <c r="Y13" s="3251"/>
      <c r="Z13" s="249" t="s">
        <v>714</v>
      </c>
      <c r="AA13" s="249" t="s">
        <v>715</v>
      </c>
      <c r="AB13" s="249" t="s">
        <v>716</v>
      </c>
      <c r="AC13" s="250" t="s">
        <v>717</v>
      </c>
      <c r="AD13" s="251" t="s">
        <v>718</v>
      </c>
    </row>
    <row r="14" spans="1:30" ht="15">
      <c r="A14" s="171"/>
      <c r="B14" s="3252" t="s">
        <v>719</v>
      </c>
      <c r="C14" s="3253"/>
      <c r="D14" s="256" t="s">
        <v>677</v>
      </c>
      <c r="E14" s="256">
        <v>3</v>
      </c>
      <c r="F14" s="3173">
        <v>-176.32499999999999</v>
      </c>
      <c r="G14" s="3173">
        <v>-24.327999999999999</v>
      </c>
      <c r="H14" s="3173">
        <v>0</v>
      </c>
      <c r="I14" s="3172">
        <f t="shared" si="2"/>
        <v>-24.327999999999999</v>
      </c>
      <c r="J14" s="3170">
        <f t="shared" si="3"/>
        <v>-200.65299999999999</v>
      </c>
      <c r="K14" s="171"/>
      <c r="L14" s="252" t="s">
        <v>720</v>
      </c>
      <c r="M14" s="244"/>
      <c r="N14" s="253"/>
      <c r="O14" s="244"/>
      <c r="P14" s="224"/>
      <c r="Q14" s="246">
        <f t="shared" si="6"/>
        <v>0</v>
      </c>
      <c r="R14" s="224"/>
      <c r="S14" s="247">
        <f t="shared" si="7"/>
        <v>0</v>
      </c>
      <c r="T14" s="247">
        <f t="shared" si="8"/>
        <v>0</v>
      </c>
      <c r="U14" s="247">
        <f t="shared" si="9"/>
        <v>0</v>
      </c>
      <c r="V14" s="224"/>
      <c r="X14" s="3252" t="s">
        <v>719</v>
      </c>
      <c r="Y14" s="3253"/>
      <c r="Z14" s="249" t="s">
        <v>721</v>
      </c>
      <c r="AA14" s="249" t="s">
        <v>722</v>
      </c>
      <c r="AB14" s="249" t="s">
        <v>723</v>
      </c>
      <c r="AC14" s="250" t="s">
        <v>724</v>
      </c>
      <c r="AD14" s="251" t="s">
        <v>725</v>
      </c>
    </row>
    <row r="15" spans="1:30" ht="15">
      <c r="A15" s="171"/>
      <c r="B15" s="3254" t="s">
        <v>726</v>
      </c>
      <c r="C15" s="3255"/>
      <c r="D15" s="257" t="s">
        <v>677</v>
      </c>
      <c r="E15" s="257">
        <v>3</v>
      </c>
      <c r="F15" s="3173">
        <v>0</v>
      </c>
      <c r="G15" s="3173">
        <v>0.52</v>
      </c>
      <c r="H15" s="3173">
        <v>0</v>
      </c>
      <c r="I15" s="3172">
        <f t="shared" si="2"/>
        <v>0.52</v>
      </c>
      <c r="J15" s="3170">
        <f t="shared" si="3"/>
        <v>0.52</v>
      </c>
      <c r="K15" s="171"/>
      <c r="L15" s="252" t="s">
        <v>727</v>
      </c>
      <c r="M15" s="244"/>
      <c r="N15" s="253"/>
      <c r="O15" s="244"/>
      <c r="P15" s="224"/>
      <c r="Q15" s="246">
        <f t="shared" si="6"/>
        <v>0</v>
      </c>
      <c r="R15" s="224"/>
      <c r="S15" s="247">
        <f t="shared" si="7"/>
        <v>0</v>
      </c>
      <c r="T15" s="247">
        <f t="shared" si="8"/>
        <v>0</v>
      </c>
      <c r="U15" s="247">
        <f t="shared" si="9"/>
        <v>0</v>
      </c>
      <c r="V15" s="224"/>
      <c r="X15" s="3254" t="s">
        <v>726</v>
      </c>
      <c r="Y15" s="3255"/>
      <c r="Z15" s="249" t="s">
        <v>728</v>
      </c>
      <c r="AA15" s="249" t="s">
        <v>729</v>
      </c>
      <c r="AB15" s="249" t="s">
        <v>730</v>
      </c>
      <c r="AC15" s="250" t="s">
        <v>731</v>
      </c>
      <c r="AD15" s="251" t="s">
        <v>732</v>
      </c>
    </row>
    <row r="16" spans="1:30" ht="15">
      <c r="A16" s="171"/>
      <c r="B16" s="3254" t="s">
        <v>733</v>
      </c>
      <c r="C16" s="3255"/>
      <c r="D16" s="257" t="s">
        <v>677</v>
      </c>
      <c r="E16" s="257">
        <v>3</v>
      </c>
      <c r="F16" s="3172">
        <f>IFERROR(SUM(F11:F15),0)</f>
        <v>-61.257000000000005</v>
      </c>
      <c r="G16" s="3172">
        <f>IFERROR(SUM(G11:G15),0)</f>
        <v>-35.456999999999994</v>
      </c>
      <c r="H16" s="3172">
        <f>IFERROR(SUM(H11:H15),0)</f>
        <v>2.681</v>
      </c>
      <c r="I16" s="3172">
        <f t="shared" si="2"/>
        <v>-38.137999999999991</v>
      </c>
      <c r="J16" s="3170">
        <f t="shared" si="3"/>
        <v>-99.394999999999996</v>
      </c>
      <c r="K16" s="171"/>
      <c r="L16" s="252" t="s">
        <v>734</v>
      </c>
      <c r="M16" s="244"/>
      <c r="N16" s="253"/>
      <c r="O16" s="244"/>
      <c r="P16" s="224"/>
      <c r="R16" s="224"/>
      <c r="S16" s="232"/>
      <c r="T16" s="232"/>
      <c r="U16" s="232"/>
      <c r="V16" s="224"/>
      <c r="X16" s="3254" t="s">
        <v>733</v>
      </c>
      <c r="Y16" s="3255"/>
      <c r="Z16" s="250" t="s">
        <v>735</v>
      </c>
      <c r="AA16" s="250" t="s">
        <v>736</v>
      </c>
      <c r="AB16" s="250" t="s">
        <v>737</v>
      </c>
      <c r="AC16" s="250" t="s">
        <v>738</v>
      </c>
      <c r="AD16" s="251" t="s">
        <v>739</v>
      </c>
    </row>
    <row r="17" spans="1:30" ht="15">
      <c r="A17" s="171"/>
      <c r="B17" s="3254" t="s">
        <v>740</v>
      </c>
      <c r="C17" s="3255"/>
      <c r="D17" s="257" t="s">
        <v>677</v>
      </c>
      <c r="E17" s="257">
        <v>3</v>
      </c>
      <c r="F17" s="3173">
        <v>0</v>
      </c>
      <c r="G17" s="3173">
        <v>0</v>
      </c>
      <c r="H17" s="3173">
        <v>0</v>
      </c>
      <c r="I17" s="3172">
        <f t="shared" si="2"/>
        <v>0</v>
      </c>
      <c r="J17" s="3170">
        <f t="shared" si="3"/>
        <v>0</v>
      </c>
      <c r="K17" s="171"/>
      <c r="L17" s="252" t="s">
        <v>741</v>
      </c>
      <c r="M17" s="244"/>
      <c r="N17" s="253"/>
      <c r="O17" s="244"/>
      <c r="P17" s="224"/>
      <c r="Q17" s="246">
        <f>IF( SUM( S17:U17 ) = 0, 0, $S$5 )</f>
        <v>0</v>
      </c>
      <c r="R17" s="224"/>
      <c r="S17" s="247">
        <f t="shared" ref="S17:U17" si="10" xml:space="preserve"> IF( ISNUMBER( F17 ), 0, 1 )</f>
        <v>0</v>
      </c>
      <c r="T17" s="247">
        <f t="shared" si="10"/>
        <v>0</v>
      </c>
      <c r="U17" s="247">
        <f t="shared" si="10"/>
        <v>0</v>
      </c>
      <c r="V17" s="224"/>
      <c r="X17" s="3254" t="s">
        <v>740</v>
      </c>
      <c r="Y17" s="3255"/>
      <c r="Z17" s="249" t="s">
        <v>742</v>
      </c>
      <c r="AA17" s="249" t="s">
        <v>743</v>
      </c>
      <c r="AB17" s="249" t="s">
        <v>744</v>
      </c>
      <c r="AC17" s="250" t="s">
        <v>745</v>
      </c>
      <c r="AD17" s="251" t="s">
        <v>746</v>
      </c>
    </row>
    <row r="18" spans="1:30" ht="15">
      <c r="A18" s="171"/>
      <c r="B18" s="3250" t="s">
        <v>747</v>
      </c>
      <c r="C18" s="3251"/>
      <c r="D18" s="255" t="s">
        <v>677</v>
      </c>
      <c r="E18" s="255">
        <v>3</v>
      </c>
      <c r="F18" s="3172">
        <f>IFERROR(SUM(F16:F17),0)</f>
        <v>-61.257000000000005</v>
      </c>
      <c r="G18" s="3172">
        <f>IFERROR(SUM(G16:G17),0)</f>
        <v>-35.456999999999994</v>
      </c>
      <c r="H18" s="3172">
        <f>IFERROR(SUM(H16:H17),0)</f>
        <v>2.681</v>
      </c>
      <c r="I18" s="3172">
        <f t="shared" si="2"/>
        <v>-38.137999999999991</v>
      </c>
      <c r="J18" s="3170">
        <f t="shared" si="3"/>
        <v>-99.394999999999996</v>
      </c>
      <c r="K18" s="171"/>
      <c r="L18" s="252" t="s">
        <v>748</v>
      </c>
      <c r="M18" s="244"/>
      <c r="N18" s="253"/>
      <c r="O18" s="244"/>
      <c r="P18" s="224"/>
      <c r="R18" s="224"/>
      <c r="S18" s="232"/>
      <c r="T18" s="232"/>
      <c r="U18" s="232"/>
      <c r="V18" s="224"/>
      <c r="X18" s="3250" t="s">
        <v>747</v>
      </c>
      <c r="Y18" s="3251"/>
      <c r="Z18" s="250" t="s">
        <v>749</v>
      </c>
      <c r="AA18" s="250" t="s">
        <v>750</v>
      </c>
      <c r="AB18" s="250" t="s">
        <v>751</v>
      </c>
      <c r="AC18" s="250" t="s">
        <v>752</v>
      </c>
      <c r="AD18" s="251" t="s">
        <v>753</v>
      </c>
    </row>
    <row r="19" spans="1:30" ht="15">
      <c r="A19" s="171"/>
      <c r="B19" s="3252" t="s">
        <v>754</v>
      </c>
      <c r="C19" s="3253"/>
      <c r="D19" s="255" t="s">
        <v>677</v>
      </c>
      <c r="E19" s="255">
        <v>3</v>
      </c>
      <c r="F19" s="3174">
        <f>IFERROR((-F27),0)</f>
        <v>1.514</v>
      </c>
      <c r="G19" s="3174">
        <f>IFERROR((-G27),0)</f>
        <v>-0.10299999999999999</v>
      </c>
      <c r="H19" s="3174">
        <f>IFERROR((-H27),0)</f>
        <v>-6.2E-2</v>
      </c>
      <c r="I19" s="3172">
        <f t="shared" si="2"/>
        <v>-4.0999999999999995E-2</v>
      </c>
      <c r="J19" s="3170">
        <f t="shared" si="3"/>
        <v>1.4730000000000001</v>
      </c>
      <c r="K19" s="171"/>
      <c r="L19" s="252" t="s">
        <v>755</v>
      </c>
      <c r="M19" s="244"/>
      <c r="N19" s="253"/>
      <c r="O19" s="244"/>
      <c r="P19" s="224"/>
      <c r="R19" s="224"/>
      <c r="S19" s="232"/>
      <c r="T19" s="232"/>
      <c r="U19" s="232"/>
      <c r="V19" s="224"/>
      <c r="X19" s="3252" t="s">
        <v>754</v>
      </c>
      <c r="Y19" s="3253"/>
      <c r="Z19" s="340" t="s">
        <v>756</v>
      </c>
      <c r="AA19" s="340" t="s">
        <v>756</v>
      </c>
      <c r="AB19" s="340" t="s">
        <v>756</v>
      </c>
      <c r="AC19" s="250" t="s">
        <v>757</v>
      </c>
      <c r="AD19" s="251" t="s">
        <v>758</v>
      </c>
    </row>
    <row r="20" spans="1:30" ht="15">
      <c r="A20" s="171"/>
      <c r="B20" s="3250" t="s">
        <v>759</v>
      </c>
      <c r="C20" s="3251"/>
      <c r="D20" s="255" t="s">
        <v>677</v>
      </c>
      <c r="E20" s="255">
        <v>3</v>
      </c>
      <c r="F20" s="3173">
        <v>11.114000000000001</v>
      </c>
      <c r="G20" s="3173">
        <v>9.5530000000000008</v>
      </c>
      <c r="H20" s="3173">
        <v>-0.622</v>
      </c>
      <c r="I20" s="3172">
        <f t="shared" si="2"/>
        <v>10.175000000000001</v>
      </c>
      <c r="J20" s="3170">
        <f t="shared" si="3"/>
        <v>21.289000000000001</v>
      </c>
      <c r="K20" s="171"/>
      <c r="L20" s="252" t="s">
        <v>760</v>
      </c>
      <c r="M20" s="244"/>
      <c r="N20" s="253"/>
      <c r="O20" s="244"/>
      <c r="P20" s="224"/>
      <c r="Q20" s="246">
        <f>IF( SUM( S20:U20 ) = 0, 0, $S$5 )</f>
        <v>0</v>
      </c>
      <c r="R20" s="224"/>
      <c r="S20" s="247">
        <f t="shared" ref="S20:U20" si="11" xml:space="preserve"> IF( ISNUMBER( F20 ), 0, 1 )</f>
        <v>0</v>
      </c>
      <c r="T20" s="247">
        <f t="shared" si="11"/>
        <v>0</v>
      </c>
      <c r="U20" s="247">
        <f t="shared" si="11"/>
        <v>0</v>
      </c>
      <c r="V20" s="224"/>
      <c r="X20" s="3250" t="s">
        <v>759</v>
      </c>
      <c r="Y20" s="3251"/>
      <c r="Z20" s="249" t="s">
        <v>761</v>
      </c>
      <c r="AA20" s="249" t="s">
        <v>762</v>
      </c>
      <c r="AB20" s="249" t="s">
        <v>763</v>
      </c>
      <c r="AC20" s="250" t="s">
        <v>764</v>
      </c>
      <c r="AD20" s="251" t="s">
        <v>765</v>
      </c>
    </row>
    <row r="21" spans="1:30" ht="15">
      <c r="A21" s="171"/>
      <c r="B21" s="3250" t="s">
        <v>766</v>
      </c>
      <c r="C21" s="3251"/>
      <c r="D21" s="255" t="s">
        <v>677</v>
      </c>
      <c r="E21" s="255">
        <v>3</v>
      </c>
      <c r="F21" s="3172">
        <f>IFERROR(SUM(F18:F20),0)</f>
        <v>-48.629000000000005</v>
      </c>
      <c r="G21" s="3172">
        <f>IFERROR(SUM(G18:G20),0)</f>
        <v>-26.006999999999994</v>
      </c>
      <c r="H21" s="3172">
        <f>IFERROR(SUM(H18:H20),0)</f>
        <v>1.9970000000000003</v>
      </c>
      <c r="I21" s="3172">
        <f t="shared" si="2"/>
        <v>-28.003999999999994</v>
      </c>
      <c r="J21" s="3170">
        <f t="shared" si="3"/>
        <v>-76.632999999999996</v>
      </c>
      <c r="K21" s="171"/>
      <c r="L21" s="252" t="s">
        <v>767</v>
      </c>
      <c r="M21" s="244"/>
      <c r="N21" s="253"/>
      <c r="O21" s="244"/>
      <c r="P21" s="224"/>
      <c r="R21" s="224"/>
      <c r="S21" s="232"/>
      <c r="T21" s="232"/>
      <c r="U21" s="232"/>
      <c r="V21" s="224"/>
      <c r="X21" s="3250" t="s">
        <v>766</v>
      </c>
      <c r="Y21" s="3251"/>
      <c r="Z21" s="250" t="s">
        <v>768</v>
      </c>
      <c r="AA21" s="250" t="s">
        <v>769</v>
      </c>
      <c r="AB21" s="250" t="s">
        <v>770</v>
      </c>
      <c r="AC21" s="250" t="s">
        <v>771</v>
      </c>
      <c r="AD21" s="251" t="s">
        <v>772</v>
      </c>
    </row>
    <row r="22" spans="1:30" thickBot="1">
      <c r="A22" s="2568" t="s">
        <v>773</v>
      </c>
      <c r="B22" s="3256" t="s">
        <v>774</v>
      </c>
      <c r="C22" s="3257"/>
      <c r="D22" s="258" t="s">
        <v>677</v>
      </c>
      <c r="E22" s="258">
        <v>3</v>
      </c>
      <c r="F22" s="3175">
        <v>0</v>
      </c>
      <c r="G22" s="3175">
        <v>0</v>
      </c>
      <c r="H22" s="3175">
        <v>-1.9970000000000001</v>
      </c>
      <c r="I22" s="3176">
        <f t="shared" si="2"/>
        <v>1.9970000000000001</v>
      </c>
      <c r="J22" s="3177">
        <f>IFERROR(F22 + I22,0)</f>
        <v>1.9970000000000001</v>
      </c>
      <c r="K22" s="171"/>
      <c r="L22" s="262" t="s">
        <v>775</v>
      </c>
      <c r="M22" s="263"/>
      <c r="N22" s="264"/>
      <c r="O22" s="263"/>
      <c r="P22" s="224"/>
      <c r="Q22" s="246">
        <f>IF( SUM( S22:U22 ) = 0, 0, $S$5 )</f>
        <v>0</v>
      </c>
      <c r="R22" s="224"/>
      <c r="S22" s="247">
        <f t="shared" ref="S22:U22" si="12" xml:space="preserve"> IF( ISNUMBER( F22 ), 0, 1 )</f>
        <v>0</v>
      </c>
      <c r="T22" s="247">
        <f t="shared" si="12"/>
        <v>0</v>
      </c>
      <c r="U22" s="247">
        <f t="shared" si="12"/>
        <v>0</v>
      </c>
      <c r="V22" s="224"/>
      <c r="X22" s="3256" t="s">
        <v>774</v>
      </c>
      <c r="Y22" s="3257"/>
      <c r="Z22" s="259" t="s">
        <v>776</v>
      </c>
      <c r="AA22" s="259" t="s">
        <v>777</v>
      </c>
      <c r="AB22" s="259" t="s">
        <v>778</v>
      </c>
      <c r="AC22" s="260" t="s">
        <v>779</v>
      </c>
      <c r="AD22" s="261" t="s">
        <v>780</v>
      </c>
    </row>
    <row r="23" spans="1:30" ht="16.5" thickTop="1" thickBot="1">
      <c r="A23" s="171"/>
      <c r="B23" s="265"/>
      <c r="C23" s="171"/>
      <c r="D23" s="152"/>
      <c r="E23" s="152"/>
      <c r="F23" s="3141"/>
      <c r="G23" s="3141"/>
      <c r="H23" s="3141"/>
      <c r="I23" s="3141"/>
      <c r="J23" s="3141"/>
      <c r="K23" s="171"/>
      <c r="L23" s="267"/>
      <c r="M23" s="267"/>
      <c r="N23" s="267"/>
      <c r="O23" s="267"/>
      <c r="P23" s="268"/>
      <c r="R23" s="268"/>
      <c r="S23" s="269"/>
      <c r="T23" s="270"/>
      <c r="U23" s="270"/>
      <c r="V23" s="268"/>
      <c r="X23" s="265"/>
      <c r="Y23" s="171"/>
      <c r="Z23" s="266"/>
      <c r="AA23" s="266"/>
      <c r="AB23" s="266"/>
      <c r="AC23" s="266"/>
      <c r="AD23" s="266"/>
    </row>
    <row r="24" spans="1:30" ht="16.5" thickTop="1" thickBot="1">
      <c r="A24" s="171"/>
      <c r="B24" s="3258" t="s">
        <v>781</v>
      </c>
      <c r="C24" s="3259"/>
      <c r="D24" s="230"/>
      <c r="E24" s="230"/>
      <c r="F24" s="3142"/>
      <c r="G24" s="3142"/>
      <c r="H24" s="3142"/>
      <c r="I24" s="3142"/>
      <c r="J24" s="3142"/>
      <c r="K24" s="81"/>
      <c r="L24" s="267"/>
      <c r="M24" s="267"/>
      <c r="N24" s="267"/>
      <c r="O24" s="267"/>
      <c r="P24" s="268"/>
      <c r="R24" s="268"/>
      <c r="S24" s="232"/>
      <c r="T24" s="232"/>
      <c r="U24" s="232"/>
      <c r="V24" s="268"/>
      <c r="X24" s="3258" t="s">
        <v>781</v>
      </c>
      <c r="Y24" s="3259"/>
      <c r="Z24" s="271"/>
      <c r="AA24" s="271"/>
      <c r="AB24" s="271"/>
      <c r="AC24" s="271"/>
      <c r="AD24" s="271"/>
    </row>
    <row r="25" spans="1:30" thickTop="1">
      <c r="A25" s="2568" t="s">
        <v>675</v>
      </c>
      <c r="B25" s="3260" t="s">
        <v>782</v>
      </c>
      <c r="C25" s="3261"/>
      <c r="D25" s="272" t="s">
        <v>677</v>
      </c>
      <c r="E25" s="272">
        <v>3</v>
      </c>
      <c r="F25" s="3178">
        <v>-1.3260000000000001</v>
      </c>
      <c r="G25" s="3178">
        <v>0.10299999999999999</v>
      </c>
      <c r="H25" s="3178">
        <v>6.2E-2</v>
      </c>
      <c r="I25" s="3179">
        <f t="shared" ref="I25:I27" si="13">IFERROR(G25 - H25,0)</f>
        <v>4.0999999999999995E-2</v>
      </c>
      <c r="J25" s="3167">
        <f t="shared" ref="J25:J27" si="14">IFERROR(F25 + I25,0)</f>
        <v>-1.2850000000000001</v>
      </c>
      <c r="K25" s="81"/>
      <c r="L25" s="243" t="s">
        <v>783</v>
      </c>
      <c r="M25" s="244"/>
      <c r="N25" s="245"/>
      <c r="O25" s="244"/>
      <c r="P25" s="268"/>
      <c r="Q25" s="246">
        <f t="shared" ref="Q25:Q26" si="15">IF( SUM( S25:U25 ) = 0, 0, $S$5 )</f>
        <v>0</v>
      </c>
      <c r="R25" s="268"/>
      <c r="S25" s="247">
        <f t="shared" ref="S25:S26" si="16" xml:space="preserve"> IF( ISNUMBER( F25 ), 0, 1 )</f>
        <v>0</v>
      </c>
      <c r="T25" s="247">
        <f t="shared" ref="T25:T26" si="17" xml:space="preserve"> IF( ISNUMBER( G25 ), 0, 1 )</f>
        <v>0</v>
      </c>
      <c r="U25" s="247">
        <f t="shared" ref="U25:U26" si="18" xml:space="preserve"> IF( ISNUMBER( H25 ), 0, 1 )</f>
        <v>0</v>
      </c>
      <c r="V25" s="268"/>
      <c r="X25" s="3260" t="s">
        <v>782</v>
      </c>
      <c r="Y25" s="3261"/>
      <c r="Z25" s="240" t="s">
        <v>784</v>
      </c>
      <c r="AA25" s="240" t="s">
        <v>785</v>
      </c>
      <c r="AB25" s="240" t="s">
        <v>786</v>
      </c>
      <c r="AC25" s="241" t="s">
        <v>787</v>
      </c>
      <c r="AD25" s="242" t="s">
        <v>788</v>
      </c>
    </row>
    <row r="26" spans="1:30" ht="15">
      <c r="A26" s="171"/>
      <c r="B26" s="3262" t="s">
        <v>789</v>
      </c>
      <c r="C26" s="3263"/>
      <c r="D26" s="273" t="s">
        <v>677</v>
      </c>
      <c r="E26" s="273">
        <v>3</v>
      </c>
      <c r="F26" s="3173">
        <v>-0.188</v>
      </c>
      <c r="G26" s="3173">
        <v>0</v>
      </c>
      <c r="H26" s="3173">
        <v>0</v>
      </c>
      <c r="I26" s="3180">
        <f t="shared" si="13"/>
        <v>0</v>
      </c>
      <c r="J26" s="3181">
        <f t="shared" si="14"/>
        <v>-0.188</v>
      </c>
      <c r="K26" s="81"/>
      <c r="L26" s="252" t="s">
        <v>790</v>
      </c>
      <c r="M26" s="244"/>
      <c r="N26" s="253"/>
      <c r="O26" s="244"/>
      <c r="P26" s="224"/>
      <c r="Q26" s="246">
        <f t="shared" si="15"/>
        <v>0</v>
      </c>
      <c r="R26" s="224"/>
      <c r="S26" s="247">
        <f t="shared" si="16"/>
        <v>0</v>
      </c>
      <c r="T26" s="247">
        <f t="shared" si="17"/>
        <v>0</v>
      </c>
      <c r="U26" s="247">
        <f t="shared" si="18"/>
        <v>0</v>
      </c>
      <c r="V26" s="224"/>
      <c r="X26" s="3262" t="s">
        <v>791</v>
      </c>
      <c r="Y26" s="3263"/>
      <c r="Z26" s="249" t="s">
        <v>792</v>
      </c>
      <c r="AA26" s="249" t="s">
        <v>793</v>
      </c>
      <c r="AB26" s="249" t="s">
        <v>794</v>
      </c>
      <c r="AC26" s="274" t="s">
        <v>795</v>
      </c>
      <c r="AD26" s="275" t="s">
        <v>796</v>
      </c>
    </row>
    <row r="27" spans="1:30" thickBot="1">
      <c r="A27" s="2568" t="s">
        <v>773</v>
      </c>
      <c r="B27" s="3256" t="s">
        <v>754</v>
      </c>
      <c r="C27" s="3257"/>
      <c r="D27" s="258" t="s">
        <v>677</v>
      </c>
      <c r="E27" s="258">
        <v>3</v>
      </c>
      <c r="F27" s="3182">
        <f>IFERROR(SUM( F25:F26 ),0)</f>
        <v>-1.514</v>
      </c>
      <c r="G27" s="3182">
        <f>IFERROR(SUM( G25:G26 ),0)</f>
        <v>0.10299999999999999</v>
      </c>
      <c r="H27" s="3182">
        <f>IFERROR(SUM( H25:H26 ),0)</f>
        <v>6.2E-2</v>
      </c>
      <c r="I27" s="3182">
        <f t="shared" si="13"/>
        <v>4.0999999999999995E-2</v>
      </c>
      <c r="J27" s="3183">
        <f t="shared" si="14"/>
        <v>-1.4730000000000001</v>
      </c>
      <c r="K27" s="81"/>
      <c r="L27" s="262" t="s">
        <v>797</v>
      </c>
      <c r="M27" s="263"/>
      <c r="N27" s="264"/>
      <c r="O27" s="263"/>
      <c r="P27" s="224"/>
      <c r="R27" s="224"/>
      <c r="S27" s="232"/>
      <c r="T27" s="232"/>
      <c r="U27" s="232"/>
      <c r="V27" s="224"/>
      <c r="X27" s="3256" t="s">
        <v>754</v>
      </c>
      <c r="Y27" s="3257"/>
      <c r="Z27" s="276" t="s">
        <v>798</v>
      </c>
      <c r="AA27" s="276" t="s">
        <v>799</v>
      </c>
      <c r="AB27" s="276" t="s">
        <v>800</v>
      </c>
      <c r="AC27" s="276" t="s">
        <v>801</v>
      </c>
      <c r="AD27" s="277" t="s">
        <v>802</v>
      </c>
    </row>
    <row r="28" spans="1:30" ht="16.5" thickTop="1" thickBot="1">
      <c r="A28" s="171"/>
      <c r="B28" s="230"/>
      <c r="C28" s="230"/>
      <c r="D28" s="230"/>
      <c r="E28" s="230"/>
      <c r="F28" s="3145"/>
      <c r="G28" s="3142"/>
      <c r="H28" s="3142"/>
      <c r="I28" s="3142"/>
      <c r="J28" s="3142"/>
      <c r="K28" s="81"/>
      <c r="L28" s="267"/>
      <c r="M28" s="267"/>
      <c r="N28" s="267"/>
      <c r="O28" s="267"/>
      <c r="P28" s="268"/>
      <c r="R28" s="268"/>
      <c r="S28" s="269"/>
      <c r="T28" s="270"/>
      <c r="U28" s="270"/>
      <c r="V28" s="268"/>
      <c r="X28" s="230"/>
      <c r="Y28" s="230"/>
      <c r="Z28" s="278"/>
      <c r="AA28" s="271"/>
      <c r="AB28" s="271"/>
      <c r="AC28" s="271"/>
      <c r="AD28" s="271"/>
    </row>
    <row r="29" spans="1:30" ht="16.5" thickTop="1" thickBot="1">
      <c r="A29" s="171"/>
      <c r="B29" s="3258" t="s">
        <v>803</v>
      </c>
      <c r="C29" s="3259"/>
      <c r="D29" s="230"/>
      <c r="E29" s="230"/>
      <c r="F29" s="3145"/>
      <c r="G29" s="3142"/>
      <c r="H29" s="3142"/>
      <c r="I29" s="3142"/>
      <c r="J29" s="3142"/>
      <c r="K29" s="81"/>
      <c r="L29" s="267"/>
      <c r="M29" s="267"/>
      <c r="N29" s="267"/>
      <c r="O29" s="267"/>
      <c r="P29" s="268"/>
      <c r="R29" s="268"/>
      <c r="S29" s="269"/>
      <c r="T29" s="270"/>
      <c r="U29" s="270"/>
      <c r="V29" s="268"/>
      <c r="X29" s="3258" t="s">
        <v>803</v>
      </c>
      <c r="Y29" s="3259"/>
      <c r="Z29" s="278"/>
      <c r="AA29" s="271"/>
      <c r="AB29" s="271"/>
      <c r="AC29" s="271"/>
      <c r="AD29" s="271"/>
    </row>
    <row r="30" spans="1:30" thickTop="1">
      <c r="A30" s="2655" t="s">
        <v>675</v>
      </c>
      <c r="B30" s="3268" t="s">
        <v>804</v>
      </c>
      <c r="C30" s="3269"/>
      <c r="D30" s="2657" t="s">
        <v>677</v>
      </c>
      <c r="E30" s="2657">
        <v>3</v>
      </c>
      <c r="F30" s="3146"/>
      <c r="G30" s="3147"/>
      <c r="H30" s="3184">
        <v>0</v>
      </c>
      <c r="I30" s="3147"/>
      <c r="J30" s="3148"/>
      <c r="K30" s="81"/>
      <c r="L30" s="284" t="s">
        <v>805</v>
      </c>
      <c r="M30" s="263"/>
      <c r="N30" s="285"/>
      <c r="O30" s="263"/>
      <c r="P30" s="224"/>
      <c r="Q30" s="246">
        <f t="shared" ref="Q30:Q32" si="19">IF( SUM( S30:U30 ) = 0, 0, $S$5 )</f>
        <v>0</v>
      </c>
      <c r="R30" s="224"/>
      <c r="S30" s="269"/>
      <c r="U30" s="247">
        <f t="shared" ref="U30:U32" si="20" xml:space="preserve"> IF( ISNUMBER( H30 ), 0, 1 )</f>
        <v>0</v>
      </c>
      <c r="V30" s="224"/>
      <c r="X30" s="3270" t="s">
        <v>804</v>
      </c>
      <c r="Y30" s="3271"/>
      <c r="Z30" s="2549"/>
      <c r="AA30" s="281"/>
      <c r="AB30" s="282" t="s">
        <v>806</v>
      </c>
      <c r="AC30" s="281"/>
      <c r="AD30" s="283"/>
    </row>
    <row r="31" spans="1:30" ht="15">
      <c r="A31" s="171"/>
      <c r="B31" s="3272" t="s">
        <v>807</v>
      </c>
      <c r="C31" s="3273"/>
      <c r="D31" s="2656" t="s">
        <v>677</v>
      </c>
      <c r="E31" s="2656">
        <v>3</v>
      </c>
      <c r="F31" s="3149"/>
      <c r="G31" s="3150"/>
      <c r="H31" s="3185">
        <v>1.82</v>
      </c>
      <c r="I31" s="3150"/>
      <c r="J31" s="3151"/>
      <c r="K31" s="81"/>
      <c r="L31" s="290" t="s">
        <v>808</v>
      </c>
      <c r="M31" s="263"/>
      <c r="N31" s="291"/>
      <c r="O31" s="263"/>
      <c r="P31" s="224"/>
      <c r="Q31" s="246">
        <f t="shared" si="19"/>
        <v>0</v>
      </c>
      <c r="R31" s="224"/>
      <c r="S31" s="269"/>
      <c r="T31" s="232"/>
      <c r="U31" s="247">
        <f t="shared" si="20"/>
        <v>0</v>
      </c>
      <c r="V31" s="224"/>
      <c r="X31" s="3274" t="s">
        <v>807</v>
      </c>
      <c r="Y31" s="3275"/>
      <c r="Z31" s="2550"/>
      <c r="AA31" s="287"/>
      <c r="AB31" s="288" t="s">
        <v>809</v>
      </c>
      <c r="AC31" s="287"/>
      <c r="AD31" s="289"/>
    </row>
    <row r="32" spans="1:30" ht="15">
      <c r="A32" s="171"/>
      <c r="B32" s="3272" t="s">
        <v>810</v>
      </c>
      <c r="C32" s="3273"/>
      <c r="D32" s="2656" t="s">
        <v>677</v>
      </c>
      <c r="E32" s="2656">
        <v>3</v>
      </c>
      <c r="F32" s="3149"/>
      <c r="G32" s="3150"/>
      <c r="H32" s="3185">
        <v>11.416</v>
      </c>
      <c r="I32" s="3150"/>
      <c r="J32" s="3151"/>
      <c r="K32" s="81"/>
      <c r="L32" s="290" t="s">
        <v>811</v>
      </c>
      <c r="M32" s="263"/>
      <c r="N32" s="291"/>
      <c r="O32" s="263"/>
      <c r="P32" s="224"/>
      <c r="Q32" s="246">
        <f t="shared" si="19"/>
        <v>0</v>
      </c>
      <c r="R32" s="224"/>
      <c r="S32" s="269"/>
      <c r="T32" s="232"/>
      <c r="U32" s="247">
        <f t="shared" si="20"/>
        <v>0</v>
      </c>
      <c r="V32" s="224"/>
      <c r="X32" s="3274" t="s">
        <v>810</v>
      </c>
      <c r="Y32" s="3275"/>
      <c r="Z32" s="2550"/>
      <c r="AA32" s="287"/>
      <c r="AB32" s="288" t="s">
        <v>812</v>
      </c>
      <c r="AC32" s="287"/>
      <c r="AD32" s="289"/>
    </row>
    <row r="33" spans="1:30" thickBot="1">
      <c r="A33" s="2655" t="s">
        <v>773</v>
      </c>
      <c r="B33" s="3264" t="s">
        <v>676</v>
      </c>
      <c r="C33" s="3265"/>
      <c r="D33" s="2658" t="s">
        <v>677</v>
      </c>
      <c r="E33" s="2658">
        <v>3</v>
      </c>
      <c r="F33" s="3152"/>
      <c r="G33" s="3153"/>
      <c r="H33" s="3186">
        <f>IFERROR(SUM(H30:H32), 0)</f>
        <v>13.236000000000001</v>
      </c>
      <c r="I33" s="3153"/>
      <c r="J33" s="3154"/>
      <c r="K33" s="81"/>
      <c r="L33" s="262" t="s">
        <v>813</v>
      </c>
      <c r="M33" s="263"/>
      <c r="N33" s="264"/>
      <c r="O33" s="263"/>
      <c r="P33" s="224"/>
      <c r="Q33" s="246"/>
      <c r="R33" s="224"/>
      <c r="S33" s="269"/>
      <c r="T33" s="232"/>
      <c r="V33" s="224"/>
      <c r="X33" s="3266" t="s">
        <v>676</v>
      </c>
      <c r="Y33" s="3267"/>
      <c r="Z33" s="2551"/>
      <c r="AA33" s="293"/>
      <c r="AB33" s="294" t="s">
        <v>814</v>
      </c>
      <c r="AC33" s="293"/>
      <c r="AD33" s="295"/>
    </row>
    <row r="34" spans="1:30" ht="16.5" thickTop="1">
      <c r="A34" s="171"/>
      <c r="B34" s="171"/>
      <c r="C34" s="171"/>
      <c r="D34" s="171"/>
      <c r="E34" s="171"/>
      <c r="F34" s="171"/>
      <c r="G34" s="171"/>
      <c r="H34" s="171"/>
      <c r="I34" s="171"/>
      <c r="J34" s="171"/>
      <c r="K34" s="171"/>
      <c r="L34" s="222"/>
      <c r="M34" s="222"/>
      <c r="O34" s="3038" t="s">
        <v>815</v>
      </c>
      <c r="S34" s="269"/>
      <c r="AD34" s="2851" t="s">
        <v>816</v>
      </c>
    </row>
    <row r="35" spans="1:30">
      <c r="O35" s="223" t="s">
        <v>817</v>
      </c>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241" priority="15" operator="equal">
      <formula>0</formula>
    </cfRule>
  </conditionalFormatting>
  <conditionalFormatting sqref="Q12:Q15 Q17 Q20 Q22 Q25:Q26 Q30:Q33">
    <cfRule type="cellIs" dxfId="240"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60"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H1" zoomScale="55" zoomScaleNormal="55" workbookViewId="0">
      <selection activeCell="AL14" sqref="AL14"/>
    </sheetView>
  </sheetViews>
  <sheetFormatPr defaultColWidth="9" defaultRowHeight="15" zeroHeight="1"/>
  <cols>
    <col min="1" max="1" width="11.125" style="1916" hidden="1" customWidth="1"/>
    <col min="2" max="2" width="48.625" style="1916" bestFit="1" customWidth="1"/>
    <col min="3" max="3" width="7.25" style="1916" customWidth="1"/>
    <col min="4" max="4" width="8.25" style="1916" customWidth="1"/>
    <col min="5" max="7" width="27.125" style="1916" customWidth="1"/>
    <col min="8" max="8" width="1.625" style="1916" customWidth="1"/>
    <col min="9" max="9" width="12.5" style="1916" customWidth="1"/>
    <col min="10" max="10" width="1.625" style="1916" customWidth="1"/>
    <col min="11" max="11" width="33.625" style="1916" customWidth="1"/>
    <col min="12" max="12" width="1.625" style="81" hidden="1" customWidth="1"/>
    <col min="13" max="13" width="1.625" style="81" customWidth="1"/>
    <col min="14" max="14" width="25.125" style="81" customWidth="1"/>
    <col min="15" max="15" width="1.625" style="81" customWidth="1"/>
    <col min="16" max="18" width="6.125" style="81" hidden="1" customWidth="1"/>
    <col min="19" max="19" width="1.625" style="81" hidden="1" customWidth="1"/>
    <col min="20" max="20" width="1.625" style="1916" customWidth="1"/>
    <col min="21" max="21" width="48.625" style="1916" bestFit="1" customWidth="1"/>
    <col min="22" max="24" width="27.125" style="1916" customWidth="1"/>
    <col min="25" max="16384" width="9" style="1916"/>
  </cols>
  <sheetData>
    <row r="1" spans="1:25" s="1951" customFormat="1" ht="23.25">
      <c r="A1" s="2041"/>
      <c r="B1" s="2042" t="s">
        <v>10802</v>
      </c>
      <c r="C1" s="2042"/>
      <c r="D1" s="2042"/>
      <c r="E1" s="2042"/>
      <c r="F1" s="2043"/>
      <c r="G1" s="2043"/>
      <c r="H1" s="2041"/>
      <c r="I1" s="2041"/>
      <c r="J1" s="2041"/>
      <c r="K1" s="2041"/>
      <c r="L1" s="858"/>
      <c r="M1" s="1038"/>
      <c r="N1" s="246"/>
      <c r="O1" s="1038"/>
      <c r="P1" s="81"/>
      <c r="Q1" s="81"/>
      <c r="R1" s="81"/>
      <c r="S1" s="1038"/>
      <c r="T1" s="581"/>
      <c r="U1" s="2042"/>
      <c r="V1" s="2042"/>
      <c r="W1" s="2043"/>
      <c r="X1" s="2043"/>
      <c r="Y1" s="2043"/>
    </row>
    <row r="2" spans="1:25" s="1951" customFormat="1" ht="23.25">
      <c r="A2" s="2041"/>
      <c r="B2" s="3508" t="str">
        <f>SelectCompany!B4</f>
        <v>South West Water (whole area)</v>
      </c>
      <c r="C2" s="3508"/>
      <c r="D2" s="3508"/>
      <c r="E2" s="3508"/>
      <c r="F2" s="2043"/>
      <c r="G2" s="2043"/>
      <c r="H2" s="2041"/>
      <c r="I2" s="2041"/>
      <c r="J2" s="2041"/>
      <c r="K2" s="2041"/>
      <c r="L2" s="858"/>
      <c r="M2" s="1038"/>
      <c r="N2" s="246"/>
      <c r="O2" s="1038"/>
      <c r="P2" s="81"/>
      <c r="Q2" s="81"/>
      <c r="R2" s="81"/>
      <c r="S2" s="1038"/>
      <c r="T2" s="581"/>
      <c r="U2" s="2042"/>
      <c r="V2" s="2042"/>
      <c r="W2" s="2043"/>
      <c r="X2" s="2043"/>
      <c r="Y2" s="2043"/>
    </row>
    <row r="3" spans="1:25" s="1952" customFormat="1" ht="19.5">
      <c r="A3" s="2044"/>
      <c r="B3" s="3386" t="s">
        <v>10803</v>
      </c>
      <c r="C3" s="3386"/>
      <c r="D3" s="3386"/>
      <c r="E3" s="3386"/>
      <c r="F3" s="3386"/>
      <c r="G3" s="3386"/>
      <c r="H3" s="3386"/>
      <c r="I3" s="3386"/>
      <c r="J3" s="3386"/>
      <c r="K3" s="3386"/>
      <c r="L3" s="858"/>
      <c r="M3" s="1038"/>
      <c r="N3" s="582" t="s">
        <v>658</v>
      </c>
      <c r="O3" s="1038"/>
      <c r="P3" s="81"/>
      <c r="Q3" s="81"/>
      <c r="R3" s="81"/>
      <c r="S3" s="1038"/>
      <c r="T3" s="583"/>
      <c r="U3" s="3386" t="s">
        <v>10803</v>
      </c>
      <c r="V3" s="3386"/>
      <c r="W3" s="3386"/>
      <c r="X3" s="3386"/>
      <c r="Y3" s="2043"/>
    </row>
    <row r="4" spans="1:25" s="1952" customFormat="1" ht="19.5" thickBot="1">
      <c r="A4" s="2044"/>
      <c r="B4" s="2045"/>
      <c r="C4" s="2045"/>
      <c r="D4" s="2045"/>
      <c r="E4" s="2045"/>
      <c r="F4" s="2045"/>
      <c r="G4" s="2045"/>
      <c r="H4" s="2044"/>
      <c r="I4" s="2046"/>
      <c r="J4" s="2044"/>
      <c r="K4" s="2044"/>
      <c r="L4" s="858"/>
      <c r="M4" s="1038"/>
      <c r="N4" s="246"/>
      <c r="O4" s="1038"/>
      <c r="P4" s="81"/>
      <c r="Q4" s="81"/>
      <c r="R4" s="81"/>
      <c r="S4" s="1038"/>
      <c r="T4" s="583"/>
      <c r="U4" s="2045"/>
      <c r="V4" s="2045"/>
      <c r="W4" s="2045"/>
      <c r="X4" s="2045"/>
      <c r="Y4" s="2043"/>
    </row>
    <row r="5" spans="1:25" s="1953" customFormat="1" ht="16.149999999999999" customHeight="1" thickTop="1">
      <c r="A5" s="234"/>
      <c r="B5" s="3282" t="s">
        <v>660</v>
      </c>
      <c r="C5" s="3506" t="s">
        <v>661</v>
      </c>
      <c r="D5" s="3506" t="s">
        <v>662</v>
      </c>
      <c r="E5" s="3238" t="s">
        <v>10804</v>
      </c>
      <c r="F5" s="3238"/>
      <c r="G5" s="3240"/>
      <c r="H5" s="234"/>
      <c r="I5" s="3363" t="s">
        <v>666</v>
      </c>
      <c r="J5" s="234"/>
      <c r="K5" s="3363" t="s">
        <v>667</v>
      </c>
      <c r="L5" s="858"/>
      <c r="M5" s="1038"/>
      <c r="N5" s="246"/>
      <c r="O5" s="1038"/>
      <c r="P5" s="81"/>
      <c r="Q5" s="81"/>
      <c r="R5" s="81"/>
      <c r="S5" s="1038"/>
      <c r="T5" s="171"/>
      <c r="U5" s="3282" t="s">
        <v>660</v>
      </c>
      <c r="V5" s="3238" t="s">
        <v>10804</v>
      </c>
      <c r="W5" s="3238"/>
      <c r="X5" s="3240"/>
      <c r="Y5" s="2043"/>
    </row>
    <row r="6" spans="1:25" s="1953" customFormat="1" ht="16.5" thickBot="1">
      <c r="A6" s="2423" t="s">
        <v>669</v>
      </c>
      <c r="B6" s="3283"/>
      <c r="C6" s="3507"/>
      <c r="D6" s="3507"/>
      <c r="E6" s="233" t="s">
        <v>10805</v>
      </c>
      <c r="F6" s="233" t="s">
        <v>10806</v>
      </c>
      <c r="G6" s="602" t="s">
        <v>10807</v>
      </c>
      <c r="H6" s="234"/>
      <c r="I6" s="3365"/>
      <c r="J6" s="234"/>
      <c r="K6" s="3365"/>
      <c r="L6" s="1966"/>
      <c r="M6" s="1038"/>
      <c r="N6" s="246"/>
      <c r="O6" s="1038"/>
      <c r="P6" s="3232" t="s">
        <v>659</v>
      </c>
      <c r="Q6" s="3232"/>
      <c r="R6" s="3232"/>
      <c r="S6" s="1038"/>
      <c r="T6" s="171"/>
      <c r="U6" s="3283"/>
      <c r="V6" s="233" t="s">
        <v>10805</v>
      </c>
      <c r="W6" s="233" t="s">
        <v>10806</v>
      </c>
      <c r="X6" s="602" t="s">
        <v>10807</v>
      </c>
      <c r="Y6" s="2043"/>
    </row>
    <row r="7" spans="1:25" s="1953" customFormat="1" ht="17.25" thickTop="1" thickBot="1">
      <c r="A7" s="2575" t="s">
        <v>673</v>
      </c>
      <c r="B7" s="3"/>
      <c r="C7" s="845"/>
      <c r="D7" s="845"/>
      <c r="E7" s="845"/>
      <c r="F7" s="846"/>
      <c r="G7" s="846"/>
      <c r="H7" s="234"/>
      <c r="I7" s="234"/>
      <c r="J7" s="234"/>
      <c r="K7" s="234"/>
      <c r="L7" s="916"/>
      <c r="M7" s="1038"/>
      <c r="N7" s="246"/>
      <c r="O7" s="1038"/>
      <c r="P7" s="231" t="s">
        <v>668</v>
      </c>
      <c r="Q7" s="81"/>
      <c r="R7" s="81"/>
      <c r="S7" s="1038"/>
      <c r="T7" s="171"/>
      <c r="U7" s="845"/>
      <c r="V7" s="2859" t="s">
        <v>820</v>
      </c>
      <c r="W7" s="846"/>
      <c r="X7" s="846"/>
      <c r="Y7" s="2043"/>
    </row>
    <row r="8" spans="1:25" s="1953" customFormat="1" ht="17.25" thickTop="1" thickBot="1">
      <c r="A8" s="234"/>
      <c r="B8" s="691" t="s">
        <v>10808</v>
      </c>
      <c r="C8" s="1967"/>
      <c r="D8" s="1967"/>
      <c r="E8" s="922"/>
      <c r="F8" s="236"/>
      <c r="G8" s="2050"/>
      <c r="H8" s="234"/>
      <c r="I8" s="234"/>
      <c r="J8" s="234"/>
      <c r="K8" s="234"/>
      <c r="L8" s="916"/>
      <c r="M8" s="304"/>
      <c r="N8" s="1969"/>
      <c r="O8" s="304"/>
      <c r="P8" s="81"/>
      <c r="Q8" s="81"/>
      <c r="R8" s="81"/>
      <c r="S8" s="304"/>
      <c r="T8" s="171"/>
      <c r="U8" s="691" t="s">
        <v>10808</v>
      </c>
      <c r="V8" s="922"/>
      <c r="W8" s="236"/>
      <c r="X8" s="2050"/>
      <c r="Y8" s="2043"/>
    </row>
    <row r="9" spans="1:25" s="1953" customFormat="1" ht="16.5" thickTop="1">
      <c r="A9" s="2575" t="s">
        <v>675</v>
      </c>
      <c r="B9" s="355" t="s">
        <v>10809</v>
      </c>
      <c r="C9" s="2047" t="s">
        <v>3592</v>
      </c>
      <c r="D9" s="2047" t="s">
        <v>4595</v>
      </c>
      <c r="E9" s="1954"/>
      <c r="F9" s="1954"/>
      <c r="G9" s="2051"/>
      <c r="H9" s="234"/>
      <c r="I9" s="925" t="s">
        <v>10810</v>
      </c>
      <c r="J9" s="234"/>
      <c r="K9" s="925"/>
      <c r="L9" s="916"/>
      <c r="M9" s="304"/>
      <c r="N9" s="1969" t="str">
        <f xml:space="preserve"> IF( SUM( P9:R9 ) = 0, 0,$P$7)</f>
        <v>Please complete all cells in row</v>
      </c>
      <c r="O9" s="304"/>
      <c r="P9" s="247">
        <f xml:space="preserve"> IF( ISNUMBER(E9), 0, 1 )</f>
        <v>1</v>
      </c>
      <c r="Q9" s="247">
        <f t="shared" ref="Q9:R9" si="0" xml:space="preserve"> IF( ISNUMBER(F9), 0, 1 )</f>
        <v>1</v>
      </c>
      <c r="R9" s="247">
        <f t="shared" si="0"/>
        <v>1</v>
      </c>
      <c r="S9" s="304"/>
      <c r="T9" s="171"/>
      <c r="U9" s="355" t="s">
        <v>10809</v>
      </c>
      <c r="V9" s="1954" t="s">
        <v>10811</v>
      </c>
      <c r="W9" s="1954" t="s">
        <v>10812</v>
      </c>
      <c r="X9" s="2051" t="s">
        <v>10813</v>
      </c>
      <c r="Y9" s="2043"/>
    </row>
    <row r="10" spans="1:25" s="1953" customFormat="1" ht="16.5" thickBot="1">
      <c r="A10" s="2575" t="s">
        <v>773</v>
      </c>
      <c r="B10" s="363" t="s">
        <v>10814</v>
      </c>
      <c r="C10" s="1965" t="s">
        <v>3592</v>
      </c>
      <c r="D10" s="1965" t="s">
        <v>4595</v>
      </c>
      <c r="E10" s="1970"/>
      <c r="F10" s="1970"/>
      <c r="G10" s="2052"/>
      <c r="H10" s="234"/>
      <c r="I10" s="928" t="s">
        <v>10815</v>
      </c>
      <c r="J10" s="234"/>
      <c r="K10" s="928"/>
      <c r="L10" s="916"/>
      <c r="M10" s="304"/>
      <c r="N10" s="1969" t="str">
        <f xml:space="preserve"> IF( SUM( P10:R10 ) = 0, 0,$P$7)</f>
        <v>Please complete all cells in row</v>
      </c>
      <c r="O10" s="304"/>
      <c r="P10" s="247">
        <f xml:space="preserve"> IF( ISNUMBER(E10), 0, 1 )</f>
        <v>1</v>
      </c>
      <c r="Q10" s="247">
        <f t="shared" ref="Q10" si="1" xml:space="preserve"> IF( ISNUMBER(F10), 0, 1 )</f>
        <v>1</v>
      </c>
      <c r="R10" s="247">
        <f t="shared" ref="R10" si="2" xml:space="preserve"> IF( ISNUMBER(G10), 0, 1 )</f>
        <v>1</v>
      </c>
      <c r="S10" s="304"/>
      <c r="T10" s="171"/>
      <c r="U10" s="363" t="s">
        <v>10814</v>
      </c>
      <c r="V10" s="1970" t="s">
        <v>10816</v>
      </c>
      <c r="W10" s="1970" t="s">
        <v>10817</v>
      </c>
      <c r="X10" s="2052" t="s">
        <v>10818</v>
      </c>
      <c r="Y10" s="2043"/>
    </row>
    <row r="11" spans="1:25" s="1953" customFormat="1" ht="17.25" thickTop="1" thickBot="1">
      <c r="A11" s="234"/>
      <c r="B11" s="858"/>
      <c r="C11" s="889"/>
      <c r="D11" s="889"/>
      <c r="E11" s="1403"/>
      <c r="F11" s="2053"/>
      <c r="G11" s="2053"/>
      <c r="H11" s="234"/>
      <c r="I11" s="1551"/>
      <c r="J11" s="234"/>
      <c r="K11" s="234"/>
      <c r="L11" s="916"/>
      <c r="M11" s="304"/>
      <c r="N11" s="1969"/>
      <c r="O11" s="304"/>
      <c r="P11" s="81"/>
      <c r="Q11" s="81"/>
      <c r="R11" s="81"/>
      <c r="S11" s="304"/>
      <c r="T11" s="171"/>
      <c r="U11" s="858"/>
      <c r="V11" s="1403"/>
      <c r="W11" s="2053"/>
      <c r="X11" s="2053"/>
      <c r="Y11" s="2043"/>
    </row>
    <row r="12" spans="1:25" s="1953" customFormat="1" ht="17.25" thickTop="1" thickBot="1">
      <c r="A12" s="234"/>
      <c r="B12" s="691" t="s">
        <v>10819</v>
      </c>
      <c r="C12" s="1968"/>
      <c r="D12" s="1968"/>
      <c r="E12" s="1416"/>
      <c r="F12" s="1403"/>
      <c r="G12" s="1403"/>
      <c r="H12" s="234"/>
      <c r="I12" s="1551"/>
      <c r="J12" s="234"/>
      <c r="K12" s="234"/>
      <c r="L12" s="916"/>
      <c r="M12" s="304"/>
      <c r="N12" s="1969"/>
      <c r="O12" s="304"/>
      <c r="P12" s="81"/>
      <c r="Q12" s="81"/>
      <c r="R12" s="81"/>
      <c r="S12" s="304"/>
      <c r="T12" s="171"/>
      <c r="U12" s="691" t="s">
        <v>10819</v>
      </c>
      <c r="V12" s="1416"/>
      <c r="W12" s="1403"/>
      <c r="X12" s="1403"/>
      <c r="Y12" s="2043"/>
    </row>
    <row r="13" spans="1:25" s="1953" customFormat="1" ht="16.5" thickTop="1">
      <c r="A13" s="2575" t="s">
        <v>675</v>
      </c>
      <c r="B13" s="355" t="s">
        <v>10820</v>
      </c>
      <c r="C13" s="2047" t="s">
        <v>677</v>
      </c>
      <c r="D13" s="2047">
        <v>3</v>
      </c>
      <c r="E13" s="1954"/>
      <c r="F13" s="1954"/>
      <c r="G13" s="2051"/>
      <c r="H13" s="234"/>
      <c r="I13" s="925" t="s">
        <v>10821</v>
      </c>
      <c r="J13" s="234"/>
      <c r="K13" s="494"/>
      <c r="L13" s="916"/>
      <c r="M13" s="304"/>
      <c r="N13" s="1969" t="str">
        <f xml:space="preserve"> IF( SUM( P13:R13 ) = 0, 0,$P$7)</f>
        <v>Please complete all cells in row</v>
      </c>
      <c r="O13" s="304"/>
      <c r="P13" s="247">
        <f xml:space="preserve"> IF( ISNUMBER(E13), 0, 1 )</f>
        <v>1</v>
      </c>
      <c r="Q13" s="247">
        <f t="shared" ref="Q13:Q14" si="3" xml:space="preserve"> IF( ISNUMBER(F13), 0, 1 )</f>
        <v>1</v>
      </c>
      <c r="R13" s="247">
        <f t="shared" ref="R13:R14" si="4" xml:space="preserve"> IF( ISNUMBER(G13), 0, 1 )</f>
        <v>1</v>
      </c>
      <c r="S13" s="304"/>
      <c r="T13" s="171"/>
      <c r="U13" s="355" t="s">
        <v>10820</v>
      </c>
      <c r="V13" s="1954" t="s">
        <v>10822</v>
      </c>
      <c r="W13" s="1954" t="s">
        <v>10823</v>
      </c>
      <c r="X13" s="2051" t="s">
        <v>10824</v>
      </c>
      <c r="Y13" s="2043"/>
    </row>
    <row r="14" spans="1:25" s="1953" customFormat="1" ht="15.75" customHeight="1">
      <c r="A14" s="234"/>
      <c r="B14" s="360" t="s">
        <v>10825</v>
      </c>
      <c r="C14" s="2048" t="s">
        <v>677</v>
      </c>
      <c r="D14" s="2048">
        <v>3</v>
      </c>
      <c r="E14" s="1958"/>
      <c r="F14" s="1958"/>
      <c r="G14" s="2054"/>
      <c r="H14" s="234"/>
      <c r="I14" s="926" t="s">
        <v>10826</v>
      </c>
      <c r="J14" s="234"/>
      <c r="K14" s="495"/>
      <c r="L14" s="916"/>
      <c r="M14" s="1038"/>
      <c r="N14" s="1969" t="str">
        <f xml:space="preserve"> IF( SUM( P14:R14 ) = 0, 0,$P$7)</f>
        <v>Please complete all cells in row</v>
      </c>
      <c r="O14" s="304"/>
      <c r="P14" s="247">
        <f xml:space="preserve"> IF( ISNUMBER(E14), 0, 1 )</f>
        <v>1</v>
      </c>
      <c r="Q14" s="247">
        <f t="shared" si="3"/>
        <v>1</v>
      </c>
      <c r="R14" s="247">
        <f t="shared" si="4"/>
        <v>1</v>
      </c>
      <c r="S14" s="304"/>
      <c r="T14" s="171"/>
      <c r="U14" s="360" t="s">
        <v>10825</v>
      </c>
      <c r="V14" s="1958" t="s">
        <v>10827</v>
      </c>
      <c r="W14" s="1958" t="s">
        <v>10828</v>
      </c>
      <c r="X14" s="2054" t="s">
        <v>10829</v>
      </c>
      <c r="Y14" s="2043"/>
    </row>
    <row r="15" spans="1:25" s="1953" customFormat="1" ht="15.75" customHeight="1">
      <c r="A15" s="234"/>
      <c r="B15" s="360" t="s">
        <v>10830</v>
      </c>
      <c r="C15" s="2048" t="s">
        <v>677</v>
      </c>
      <c r="D15" s="2048">
        <v>3</v>
      </c>
      <c r="E15" s="2055">
        <f>E13-E14</f>
        <v>0</v>
      </c>
      <c r="F15" s="2055">
        <f>F13-F14</f>
        <v>0</v>
      </c>
      <c r="G15" s="2056">
        <f>G13-G14</f>
        <v>0</v>
      </c>
      <c r="H15" s="234"/>
      <c r="I15" s="926" t="s">
        <v>10831</v>
      </c>
      <c r="J15" s="234"/>
      <c r="K15" s="495"/>
      <c r="L15" s="858"/>
      <c r="M15" s="1038"/>
      <c r="N15" s="1969"/>
      <c r="O15" s="304"/>
      <c r="P15" s="81"/>
      <c r="Q15" s="81"/>
      <c r="R15" s="81"/>
      <c r="S15" s="304"/>
      <c r="T15" s="171"/>
      <c r="U15" s="360" t="s">
        <v>10830</v>
      </c>
      <c r="V15" s="2055" t="s">
        <v>10832</v>
      </c>
      <c r="W15" s="2055" t="s">
        <v>10833</v>
      </c>
      <c r="X15" s="2056" t="s">
        <v>10834</v>
      </c>
      <c r="Y15" s="2043"/>
    </row>
    <row r="16" spans="1:25" s="1953" customFormat="1" ht="15.75" customHeight="1">
      <c r="A16" s="234"/>
      <c r="B16" s="360" t="s">
        <v>10835</v>
      </c>
      <c r="C16" s="2048" t="s">
        <v>677</v>
      </c>
      <c r="D16" s="2048">
        <v>3</v>
      </c>
      <c r="E16" s="1958"/>
      <c r="F16" s="1958"/>
      <c r="G16" s="2054"/>
      <c r="H16" s="234"/>
      <c r="I16" s="926" t="s">
        <v>10836</v>
      </c>
      <c r="J16" s="234"/>
      <c r="K16" s="495"/>
      <c r="L16" s="858"/>
      <c r="M16" s="1038"/>
      <c r="N16" s="1969" t="str">
        <f xml:space="preserve"> IF( SUM( P16:R16 ) = 0, 0,$P$7)</f>
        <v>Please complete all cells in row</v>
      </c>
      <c r="O16" s="304"/>
      <c r="P16" s="247">
        <f xml:space="preserve"> IF( ISNUMBER(E16), 0, 1 )</f>
        <v>1</v>
      </c>
      <c r="Q16" s="247">
        <f t="shared" ref="Q16:Q17" si="5" xml:space="preserve"> IF( ISNUMBER(F16), 0, 1 )</f>
        <v>1</v>
      </c>
      <c r="R16" s="247">
        <f t="shared" ref="R16:R17" si="6" xml:space="preserve"> IF( ISNUMBER(G16), 0, 1 )</f>
        <v>1</v>
      </c>
      <c r="S16" s="304"/>
      <c r="T16" s="171"/>
      <c r="U16" s="360" t="s">
        <v>10835</v>
      </c>
      <c r="V16" s="1958" t="s">
        <v>10837</v>
      </c>
      <c r="W16" s="1958" t="s">
        <v>10838</v>
      </c>
      <c r="X16" s="2054" t="s">
        <v>10839</v>
      </c>
      <c r="Y16" s="2043"/>
    </row>
    <row r="17" spans="1:25" s="1953" customFormat="1" ht="16.5" thickBot="1">
      <c r="A17" s="2575" t="s">
        <v>773</v>
      </c>
      <c r="B17" s="363" t="s">
        <v>1849</v>
      </c>
      <c r="C17" s="1965" t="s">
        <v>677</v>
      </c>
      <c r="D17" s="1965">
        <v>3</v>
      </c>
      <c r="E17" s="1970"/>
      <c r="F17" s="1970"/>
      <c r="G17" s="2052"/>
      <c r="H17" s="234"/>
      <c r="I17" s="928" t="s">
        <v>10840</v>
      </c>
      <c r="J17" s="234"/>
      <c r="K17" s="497"/>
      <c r="L17" s="81"/>
      <c r="M17" s="1038"/>
      <c r="N17" s="1969" t="str">
        <f xml:space="preserve"> IF( SUM( P17:R17 ) = 0, 0,$P$7)</f>
        <v>Please complete all cells in row</v>
      </c>
      <c r="O17" s="304"/>
      <c r="P17" s="247">
        <f xml:space="preserve"> IF( ISNUMBER(E17), 0, 1 )</f>
        <v>1</v>
      </c>
      <c r="Q17" s="247">
        <f t="shared" si="5"/>
        <v>1</v>
      </c>
      <c r="R17" s="247">
        <f t="shared" si="6"/>
        <v>1</v>
      </c>
      <c r="S17" s="304"/>
      <c r="T17" s="171"/>
      <c r="U17" s="363" t="s">
        <v>1849</v>
      </c>
      <c r="V17" s="1970" t="s">
        <v>10841</v>
      </c>
      <c r="W17" s="1970" t="s">
        <v>10842</v>
      </c>
      <c r="X17" s="2052" t="s">
        <v>10843</v>
      </c>
      <c r="Y17" s="2043"/>
    </row>
    <row r="18" spans="1:25" s="1953" customFormat="1" ht="17.25" thickTop="1" thickBot="1">
      <c r="A18" s="234"/>
      <c r="B18" s="845"/>
      <c r="C18" s="846"/>
      <c r="D18" s="846"/>
      <c r="E18" s="2057"/>
      <c r="F18" s="1403"/>
      <c r="G18" s="1403"/>
      <c r="H18" s="234"/>
      <c r="I18" s="234"/>
      <c r="J18" s="234"/>
      <c r="K18" s="234"/>
      <c r="L18" s="81"/>
      <c r="M18" s="1038"/>
      <c r="N18" s="1969"/>
      <c r="O18" s="304"/>
      <c r="P18" s="81"/>
      <c r="Q18" s="81"/>
      <c r="R18" s="81"/>
      <c r="S18" s="304"/>
      <c r="T18" s="171"/>
      <c r="U18" s="845"/>
      <c r="V18" s="2057"/>
      <c r="W18" s="1403"/>
      <c r="X18" s="1403"/>
      <c r="Y18" s="2043"/>
    </row>
    <row r="19" spans="1:25" s="1953" customFormat="1" ht="17.25" thickTop="1" thickBot="1">
      <c r="A19" s="234"/>
      <c r="B19" s="691" t="s">
        <v>10844</v>
      </c>
      <c r="C19" s="1968"/>
      <c r="D19" s="1968"/>
      <c r="E19" s="1416"/>
      <c r="F19" s="1403"/>
      <c r="G19" s="1403"/>
      <c r="H19" s="234"/>
      <c r="I19" s="1551"/>
      <c r="J19" s="234"/>
      <c r="K19" s="234"/>
      <c r="L19" s="81"/>
      <c r="M19" s="1038"/>
      <c r="N19" s="1969"/>
      <c r="O19" s="304"/>
      <c r="P19" s="81"/>
      <c r="Q19" s="81"/>
      <c r="R19" s="81"/>
      <c r="S19" s="304"/>
      <c r="T19" s="171"/>
      <c r="U19" s="691" t="s">
        <v>10844</v>
      </c>
      <c r="V19" s="1416"/>
      <c r="W19" s="1403"/>
      <c r="X19" s="1403"/>
      <c r="Y19" s="2043"/>
    </row>
    <row r="20" spans="1:25" s="1953" customFormat="1" ht="16.5" thickTop="1">
      <c r="A20" s="2575" t="s">
        <v>675</v>
      </c>
      <c r="B20" s="355" t="s">
        <v>10845</v>
      </c>
      <c r="C20" s="2047" t="s">
        <v>3594</v>
      </c>
      <c r="D20" s="2047" t="s">
        <v>4595</v>
      </c>
      <c r="E20" s="2058"/>
      <c r="F20" s="2058"/>
      <c r="G20" s="2059"/>
      <c r="H20" s="234"/>
      <c r="I20" s="925" t="s">
        <v>10846</v>
      </c>
      <c r="J20" s="234"/>
      <c r="K20" s="494"/>
      <c r="L20" s="81"/>
      <c r="M20" s="1038"/>
      <c r="N20" s="1969" t="str">
        <f xml:space="preserve"> IF( SUM( P20:R20 ) = 0, 0,$P$7)</f>
        <v>Please complete all cells in row</v>
      </c>
      <c r="O20" s="304"/>
      <c r="P20" s="247">
        <f xml:space="preserve"> IF( ISNUMBER(E20), 0, 1 )</f>
        <v>1</v>
      </c>
      <c r="Q20" s="247">
        <f t="shared" ref="Q20:Q22" si="7" xml:space="preserve"> IF( ISNUMBER(F20), 0, 1 )</f>
        <v>1</v>
      </c>
      <c r="R20" s="247">
        <f t="shared" ref="R20:R22" si="8" xml:space="preserve"> IF( ISNUMBER(G20), 0, 1 )</f>
        <v>1</v>
      </c>
      <c r="S20" s="304"/>
      <c r="T20" s="171"/>
      <c r="U20" s="355" t="s">
        <v>10845</v>
      </c>
      <c r="V20" s="1954" t="s">
        <v>10847</v>
      </c>
      <c r="W20" s="1954" t="s">
        <v>10848</v>
      </c>
      <c r="X20" s="2051" t="s">
        <v>10849</v>
      </c>
      <c r="Y20" s="2043"/>
    </row>
    <row r="21" spans="1:25" s="1953" customFormat="1" ht="15.75" customHeight="1">
      <c r="A21" s="234"/>
      <c r="B21" s="360" t="s">
        <v>10850</v>
      </c>
      <c r="C21" s="2048" t="s">
        <v>677</v>
      </c>
      <c r="D21" s="2048">
        <v>3</v>
      </c>
      <c r="E21" s="1958"/>
      <c r="F21" s="1958"/>
      <c r="G21" s="2054"/>
      <c r="H21" s="234"/>
      <c r="I21" s="926" t="s">
        <v>10851</v>
      </c>
      <c r="J21" s="234"/>
      <c r="K21" s="495"/>
      <c r="L21" s="81"/>
      <c r="M21" s="1038"/>
      <c r="N21" s="1969" t="str">
        <f xml:space="preserve"> IF( SUM( P21:R21 ) = 0, 0,$P$7)</f>
        <v>Please complete all cells in row</v>
      </c>
      <c r="O21" s="304"/>
      <c r="P21" s="247">
        <f xml:space="preserve"> IF( ISNUMBER(E21), 0, 1 )</f>
        <v>1</v>
      </c>
      <c r="Q21" s="247">
        <f t="shared" si="7"/>
        <v>1</v>
      </c>
      <c r="R21" s="247">
        <f t="shared" si="8"/>
        <v>1</v>
      </c>
      <c r="S21" s="304"/>
      <c r="T21" s="171"/>
      <c r="U21" s="360" t="s">
        <v>10850</v>
      </c>
      <c r="V21" s="1958" t="s">
        <v>10852</v>
      </c>
      <c r="W21" s="1958" t="s">
        <v>10853</v>
      </c>
      <c r="X21" s="2054" t="s">
        <v>10854</v>
      </c>
      <c r="Y21" s="2043"/>
    </row>
    <row r="22" spans="1:25" s="1953" customFormat="1" ht="15.75" customHeight="1">
      <c r="A22" s="234"/>
      <c r="B22" s="360" t="s">
        <v>10855</v>
      </c>
      <c r="C22" s="2048" t="s">
        <v>677</v>
      </c>
      <c r="D22" s="2048">
        <v>3</v>
      </c>
      <c r="E22" s="1958"/>
      <c r="F22" s="1958"/>
      <c r="G22" s="2054"/>
      <c r="H22" s="234"/>
      <c r="I22" s="926" t="s">
        <v>10856</v>
      </c>
      <c r="J22" s="234"/>
      <c r="K22" s="495"/>
      <c r="L22" s="81"/>
      <c r="M22" s="1038"/>
      <c r="N22" s="1969" t="str">
        <f xml:space="preserve"> IF( SUM( P22:R22 ) = 0, 0,$P$7)</f>
        <v>Please complete all cells in row</v>
      </c>
      <c r="O22" s="304"/>
      <c r="P22" s="247">
        <f xml:space="preserve"> IF( ISNUMBER(E22), 0, 1 )</f>
        <v>1</v>
      </c>
      <c r="Q22" s="247">
        <f t="shared" si="7"/>
        <v>1</v>
      </c>
      <c r="R22" s="247">
        <f t="shared" si="8"/>
        <v>1</v>
      </c>
      <c r="S22" s="304"/>
      <c r="T22" s="171"/>
      <c r="U22" s="360" t="s">
        <v>10855</v>
      </c>
      <c r="V22" s="1958" t="s">
        <v>10857</v>
      </c>
      <c r="W22" s="1958" t="s">
        <v>10858</v>
      </c>
      <c r="X22" s="2054" t="s">
        <v>10859</v>
      </c>
      <c r="Y22" s="2043"/>
    </row>
    <row r="23" spans="1:25" s="1953" customFormat="1" ht="15.75" customHeight="1">
      <c r="A23" s="234"/>
      <c r="B23" s="360" t="s">
        <v>10860</v>
      </c>
      <c r="C23" s="2048" t="s">
        <v>677</v>
      </c>
      <c r="D23" s="2048">
        <v>3</v>
      </c>
      <c r="E23" s="2055">
        <f>E21-E22</f>
        <v>0</v>
      </c>
      <c r="F23" s="2055">
        <f>F21-F22</f>
        <v>0</v>
      </c>
      <c r="G23" s="2056">
        <f>G21-G22</f>
        <v>0</v>
      </c>
      <c r="H23" s="234"/>
      <c r="I23" s="926" t="s">
        <v>10861</v>
      </c>
      <c r="J23" s="234"/>
      <c r="K23" s="495"/>
      <c r="L23" s="81"/>
      <c r="M23" s="1038"/>
      <c r="N23" s="1969"/>
      <c r="O23" s="304"/>
      <c r="P23" s="81"/>
      <c r="Q23" s="81"/>
      <c r="R23" s="81"/>
      <c r="S23" s="304"/>
      <c r="T23" s="171"/>
      <c r="U23" s="360" t="s">
        <v>10860</v>
      </c>
      <c r="V23" s="2055" t="s">
        <v>10862</v>
      </c>
      <c r="W23" s="2055" t="s">
        <v>10863</v>
      </c>
      <c r="X23" s="2056" t="s">
        <v>10864</v>
      </c>
      <c r="Y23" s="2043"/>
    </row>
    <row r="24" spans="1:25" s="1953" customFormat="1" ht="16.5" thickBot="1">
      <c r="A24" s="2575" t="s">
        <v>773</v>
      </c>
      <c r="B24" s="363" t="s">
        <v>10865</v>
      </c>
      <c r="C24" s="1965" t="s">
        <v>3592</v>
      </c>
      <c r="D24" s="1965" t="s">
        <v>4595</v>
      </c>
      <c r="E24" s="1970"/>
      <c r="F24" s="1970"/>
      <c r="G24" s="2052"/>
      <c r="H24" s="234"/>
      <c r="I24" s="928" t="s">
        <v>10866</v>
      </c>
      <c r="J24" s="234"/>
      <c r="K24" s="497"/>
      <c r="L24" s="81"/>
      <c r="M24" s="1038"/>
      <c r="N24" s="1969" t="str">
        <f xml:space="preserve"> IF( SUM( P24:R24 ) = 0, 0,$P$7)</f>
        <v>Please complete all cells in row</v>
      </c>
      <c r="O24" s="304"/>
      <c r="P24" s="247">
        <f xml:space="preserve"> IF( ISNUMBER(E24), 0, 1 )</f>
        <v>1</v>
      </c>
      <c r="Q24" s="247">
        <f t="shared" ref="Q24" si="9" xml:space="preserve"> IF( ISNUMBER(F24), 0, 1 )</f>
        <v>1</v>
      </c>
      <c r="R24" s="247">
        <f t="shared" ref="R24" si="10" xml:space="preserve"> IF( ISNUMBER(G24), 0, 1 )</f>
        <v>1</v>
      </c>
      <c r="S24" s="304"/>
      <c r="T24" s="171"/>
      <c r="U24" s="363" t="s">
        <v>10865</v>
      </c>
      <c r="V24" s="1970" t="s">
        <v>10867</v>
      </c>
      <c r="W24" s="1970" t="s">
        <v>10868</v>
      </c>
      <c r="X24" s="2052" t="s">
        <v>10869</v>
      </c>
      <c r="Y24" s="2043"/>
    </row>
    <row r="25" spans="1:25" s="1953" customFormat="1" ht="17.25" thickTop="1" thickBot="1">
      <c r="A25" s="234"/>
      <c r="B25" s="845"/>
      <c r="C25" s="846"/>
      <c r="D25" s="846"/>
      <c r="E25" s="2057"/>
      <c r="F25" s="1403"/>
      <c r="G25" s="1403"/>
      <c r="H25" s="234"/>
      <c r="I25" s="234"/>
      <c r="J25" s="234"/>
      <c r="K25" s="234"/>
      <c r="L25" s="81"/>
      <c r="M25" s="1038"/>
      <c r="N25" s="1969"/>
      <c r="O25" s="304"/>
      <c r="P25" s="81"/>
      <c r="Q25" s="81"/>
      <c r="R25" s="81"/>
      <c r="S25" s="304"/>
      <c r="T25" s="171"/>
      <c r="U25" s="845"/>
      <c r="V25" s="2057"/>
      <c r="W25" s="1403"/>
      <c r="X25" s="1403"/>
      <c r="Y25" s="2043"/>
    </row>
    <row r="26" spans="1:25" s="1953" customFormat="1" ht="17.25" thickTop="1" thickBot="1">
      <c r="A26" s="234"/>
      <c r="B26" s="691" t="s">
        <v>10870</v>
      </c>
      <c r="C26" s="1968"/>
      <c r="D26" s="1968"/>
      <c r="E26" s="1416"/>
      <c r="F26" s="1403"/>
      <c r="G26" s="1403"/>
      <c r="H26" s="234"/>
      <c r="I26" s="1551"/>
      <c r="J26" s="234"/>
      <c r="K26" s="234"/>
      <c r="L26" s="81"/>
      <c r="M26" s="1038"/>
      <c r="N26" s="1969"/>
      <c r="O26" s="304"/>
      <c r="P26" s="81"/>
      <c r="Q26" s="81"/>
      <c r="R26" s="81"/>
      <c r="S26" s="304"/>
      <c r="T26" s="171"/>
      <c r="U26" s="691" t="s">
        <v>10870</v>
      </c>
      <c r="V26" s="1416"/>
      <c r="W26" s="1403"/>
      <c r="X26" s="1403"/>
      <c r="Y26" s="2043"/>
    </row>
    <row r="27" spans="1:25" s="1953" customFormat="1" ht="16.5" thickTop="1">
      <c r="A27" s="2575" t="s">
        <v>675</v>
      </c>
      <c r="B27" s="355" t="s">
        <v>10871</v>
      </c>
      <c r="C27" s="2047" t="s">
        <v>3592</v>
      </c>
      <c r="D27" s="2047" t="s">
        <v>4595</v>
      </c>
      <c r="E27" s="1954"/>
      <c r="F27" s="1954"/>
      <c r="G27" s="2051"/>
      <c r="H27" s="234"/>
      <c r="I27" s="925" t="s">
        <v>10872</v>
      </c>
      <c r="J27" s="234"/>
      <c r="K27" s="494"/>
      <c r="L27" s="81"/>
      <c r="M27" s="1038"/>
      <c r="N27" s="1969" t="str">
        <f xml:space="preserve"> IF( SUM( P27:R27 ) = 0, 0,$P$7)</f>
        <v>Please complete all cells in row</v>
      </c>
      <c r="O27" s="304"/>
      <c r="P27" s="247">
        <f xml:space="preserve"> IF( ISNUMBER(E27), 0, 1 )</f>
        <v>1</v>
      </c>
      <c r="Q27" s="247">
        <f t="shared" ref="Q27:Q30" si="11" xml:space="preserve"> IF( ISNUMBER(F27), 0, 1 )</f>
        <v>1</v>
      </c>
      <c r="R27" s="247">
        <f t="shared" ref="R27:R30" si="12" xml:space="preserve"> IF( ISNUMBER(G27), 0, 1 )</f>
        <v>1</v>
      </c>
      <c r="S27" s="304"/>
      <c r="T27" s="171"/>
      <c r="U27" s="355" t="s">
        <v>10871</v>
      </c>
      <c r="V27" s="1954" t="s">
        <v>10873</v>
      </c>
      <c r="W27" s="1954" t="s">
        <v>10874</v>
      </c>
      <c r="X27" s="2051" t="s">
        <v>10875</v>
      </c>
      <c r="Y27" s="2043"/>
    </row>
    <row r="28" spans="1:25" s="1953" customFormat="1" ht="15.75" customHeight="1">
      <c r="A28" s="234"/>
      <c r="B28" s="360" t="s">
        <v>10876</v>
      </c>
      <c r="C28" s="2048" t="s">
        <v>3594</v>
      </c>
      <c r="D28" s="2048" t="s">
        <v>4595</v>
      </c>
      <c r="E28" s="2060"/>
      <c r="F28" s="2060"/>
      <c r="G28" s="2061"/>
      <c r="H28" s="234"/>
      <c r="I28" s="926" t="s">
        <v>10877</v>
      </c>
      <c r="J28" s="234"/>
      <c r="K28" s="495"/>
      <c r="L28" s="81"/>
      <c r="M28" s="1038"/>
      <c r="N28" s="1969" t="str">
        <f xml:space="preserve"> IF( SUM( P28:R28 ) = 0, 0,$P$7)</f>
        <v>Please complete all cells in row</v>
      </c>
      <c r="O28" s="304"/>
      <c r="P28" s="247">
        <f xml:space="preserve"> IF( ISNUMBER(E28), 0, 1 )</f>
        <v>1</v>
      </c>
      <c r="Q28" s="247">
        <f t="shared" si="11"/>
        <v>1</v>
      </c>
      <c r="R28" s="247">
        <f t="shared" si="12"/>
        <v>1</v>
      </c>
      <c r="S28" s="304"/>
      <c r="T28" s="171"/>
      <c r="U28" s="360" t="s">
        <v>10876</v>
      </c>
      <c r="V28" s="1958" t="s">
        <v>10878</v>
      </c>
      <c r="W28" s="1958" t="s">
        <v>10879</v>
      </c>
      <c r="X28" s="2054" t="s">
        <v>10880</v>
      </c>
      <c r="Y28" s="2043"/>
    </row>
    <row r="29" spans="1:25" s="1953" customFormat="1" ht="15.75" customHeight="1">
      <c r="A29" s="234"/>
      <c r="B29" s="360" t="s">
        <v>10881</v>
      </c>
      <c r="C29" s="2048" t="s">
        <v>3592</v>
      </c>
      <c r="D29" s="2048" t="s">
        <v>4595</v>
      </c>
      <c r="E29" s="1958"/>
      <c r="F29" s="1958"/>
      <c r="G29" s="2054"/>
      <c r="H29" s="234"/>
      <c r="I29" s="926" t="s">
        <v>10882</v>
      </c>
      <c r="J29" s="757"/>
      <c r="K29" s="495"/>
      <c r="L29" s="81"/>
      <c r="M29" s="1038"/>
      <c r="N29" s="1969" t="str">
        <f xml:space="preserve"> IF( SUM( P29:R29 ) = 0, 0,$P$7)</f>
        <v>Please complete all cells in row</v>
      </c>
      <c r="O29" s="304"/>
      <c r="P29" s="247">
        <f xml:space="preserve"> IF( ISNUMBER(E29), 0, 1 )</f>
        <v>1</v>
      </c>
      <c r="Q29" s="247">
        <f t="shared" si="11"/>
        <v>1</v>
      </c>
      <c r="R29" s="247">
        <f t="shared" si="12"/>
        <v>1</v>
      </c>
      <c r="S29" s="304"/>
      <c r="T29" s="171"/>
      <c r="U29" s="360" t="s">
        <v>10881</v>
      </c>
      <c r="V29" s="1958" t="s">
        <v>10883</v>
      </c>
      <c r="W29" s="1958" t="s">
        <v>10884</v>
      </c>
      <c r="X29" s="2054" t="s">
        <v>10885</v>
      </c>
      <c r="Y29" s="2043"/>
    </row>
    <row r="30" spans="1:25" s="1953" customFormat="1" ht="16.5" thickBot="1">
      <c r="A30" s="2575" t="s">
        <v>773</v>
      </c>
      <c r="B30" s="363" t="s">
        <v>10886</v>
      </c>
      <c r="C30" s="1965" t="s">
        <v>3592</v>
      </c>
      <c r="D30" s="1965" t="s">
        <v>4595</v>
      </c>
      <c r="E30" s="1970"/>
      <c r="F30" s="1970"/>
      <c r="G30" s="2052"/>
      <c r="H30" s="234"/>
      <c r="I30" s="928" t="s">
        <v>10887</v>
      </c>
      <c r="J30" s="757"/>
      <c r="K30" s="497"/>
      <c r="L30" s="81"/>
      <c r="M30" s="1038"/>
      <c r="N30" s="1969" t="str">
        <f xml:space="preserve"> IF( SUM( P30:R30 ) = 0, 0,$P$7)</f>
        <v>Please complete all cells in row</v>
      </c>
      <c r="O30" s="304"/>
      <c r="P30" s="247">
        <f xml:space="preserve"> IF( ISNUMBER(E30), 0, 1 )</f>
        <v>1</v>
      </c>
      <c r="Q30" s="247">
        <f t="shared" si="11"/>
        <v>1</v>
      </c>
      <c r="R30" s="247">
        <f t="shared" si="12"/>
        <v>1</v>
      </c>
      <c r="S30" s="304"/>
      <c r="T30" s="171"/>
      <c r="U30" s="363" t="s">
        <v>10886</v>
      </c>
      <c r="V30" s="1970" t="s">
        <v>10888</v>
      </c>
      <c r="W30" s="1970" t="s">
        <v>10889</v>
      </c>
      <c r="X30" s="2052" t="s">
        <v>10890</v>
      </c>
      <c r="Y30" s="2043"/>
    </row>
    <row r="31" spans="1:25" ht="15.75" thickTop="1">
      <c r="A31" s="1967"/>
      <c r="B31" s="1967"/>
      <c r="C31" s="1967"/>
      <c r="D31" s="1967"/>
      <c r="E31" s="1967"/>
      <c r="F31" s="1967"/>
      <c r="G31" s="1967"/>
      <c r="H31" s="1967"/>
      <c r="I31" s="1967"/>
      <c r="J31" s="1967"/>
      <c r="K31" s="15"/>
      <c r="L31" s="2575" t="s">
        <v>815</v>
      </c>
      <c r="M31" s="1038"/>
      <c r="N31" s="1969"/>
      <c r="O31" s="304"/>
      <c r="S31" s="304"/>
      <c r="T31"/>
      <c r="U31" s="1967"/>
      <c r="V31" s="1967"/>
      <c r="W31" s="1967"/>
      <c r="X31" s="2859" t="s">
        <v>816</v>
      </c>
      <c r="Y31" s="2043"/>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N1:N2">
    <cfRule type="cellIs" dxfId="121" priority="42" operator="equal">
      <formula>0</formula>
    </cfRule>
  </conditionalFormatting>
  <conditionalFormatting sqref="N4:N31">
    <cfRule type="cellIs" dxfId="120" priority="1" operator="equal">
      <formula>0</formula>
    </cfRule>
  </conditionalFormatting>
  <conditionalFormatting sqref="P11:R11">
    <cfRule type="cellIs" dxfId="119" priority="47" operator="equal">
      <formula>0</formula>
    </cfRule>
  </conditionalFormatting>
  <conditionalFormatting sqref="Q9:R14">
    <cfRule type="cellIs" dxfId="118" priority="32" operator="equal">
      <formula>0</formula>
    </cfRule>
  </conditionalFormatting>
  <conditionalFormatting sqref="Q16:R17">
    <cfRule type="cellIs" dxfId="117" priority="26" operator="equal">
      <formula>0</formula>
    </cfRule>
  </conditionalFormatting>
  <conditionalFormatting sqref="Q20:R22">
    <cfRule type="cellIs" dxfId="116" priority="17" operator="equal">
      <formula>0</formula>
    </cfRule>
  </conditionalFormatting>
  <conditionalFormatting sqref="Q24:R24">
    <cfRule type="cellIs" dxfId="115" priority="14" operator="equal">
      <formula>0</formula>
    </cfRule>
  </conditionalFormatting>
  <conditionalFormatting sqref="Q27:R30">
    <cfRule type="cellIs" dxfId="114" priority="2" operator="equal">
      <formula>0</formula>
    </cfRule>
  </conditionalFormatting>
  <dataValidations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1" zoomScaleNormal="100" workbookViewId="0">
      <selection activeCell="AL14" sqref="AL14"/>
    </sheetView>
  </sheetViews>
  <sheetFormatPr defaultColWidth="9" defaultRowHeight="15"/>
  <cols>
    <col min="1" max="1" width="11.125" style="196" hidden="1" customWidth="1"/>
    <col min="2" max="2" width="37.5" style="940" bestFit="1" customWidth="1"/>
    <col min="3" max="3" width="9.125" style="196" bestFit="1" customWidth="1"/>
    <col min="4" max="5" width="6" style="196" customWidth="1"/>
    <col min="6" max="18" width="11.625" style="196" customWidth="1"/>
    <col min="19" max="19" width="9.125" style="196" customWidth="1"/>
    <col min="20" max="20" width="1" style="196" customWidth="1"/>
    <col min="21" max="21" width="33.625" style="81" customWidth="1"/>
    <col min="22" max="22" width="2.125" style="81" hidden="1" customWidth="1"/>
    <col min="23" max="23" width="1.625" style="81" customWidth="1"/>
    <col min="24" max="24" width="25.125" style="81" customWidth="1"/>
    <col min="25" max="36" width="1.625" style="81" hidden="1" customWidth="1"/>
    <col min="37" max="37" width="1.625" style="81" customWidth="1"/>
    <col min="38" max="38" width="2.625" style="196" customWidth="1"/>
    <col min="39" max="39" width="36.125" style="196" bestFit="1" customWidth="1"/>
    <col min="40" max="40" width="9" style="196"/>
    <col min="41" max="52" width="17.625" style="196" customWidth="1"/>
    <col min="53" max="16384" width="9" style="196"/>
  </cols>
  <sheetData>
    <row r="1" spans="1:52" s="348" customFormat="1" ht="22.5" customHeight="1">
      <c r="B1" s="3366" t="s">
        <v>10891</v>
      </c>
      <c r="C1" s="3366"/>
      <c r="D1" s="3366"/>
      <c r="E1" s="3366"/>
      <c r="F1" s="3366"/>
      <c r="G1" s="3366"/>
      <c r="H1" s="3366"/>
      <c r="I1" s="3366"/>
      <c r="J1" s="3366"/>
      <c r="K1" s="3366"/>
      <c r="L1" s="3366"/>
      <c r="M1" s="3366"/>
      <c r="N1" s="3366"/>
      <c r="O1" s="3366"/>
      <c r="P1" s="3366"/>
      <c r="Q1" s="3366"/>
      <c r="R1" s="3455"/>
      <c r="S1" s="3455"/>
      <c r="U1" s="81"/>
      <c r="V1" s="81"/>
      <c r="W1" s="1038"/>
      <c r="X1" s="246"/>
      <c r="Y1" s="1038"/>
      <c r="Z1" s="81"/>
      <c r="AA1" s="81"/>
      <c r="AB1" s="81"/>
      <c r="AC1" s="81"/>
      <c r="AD1" s="81"/>
      <c r="AE1" s="81"/>
      <c r="AF1" s="81"/>
      <c r="AG1" s="81"/>
      <c r="AH1" s="81"/>
      <c r="AI1" s="81"/>
      <c r="AJ1" s="81"/>
      <c r="AK1" s="1038"/>
      <c r="AM1" s="3366" t="s">
        <v>656</v>
      </c>
      <c r="AN1" s="3366"/>
      <c r="AO1" s="3366"/>
      <c r="AP1" s="3366"/>
      <c r="AQ1" s="648"/>
    </row>
    <row r="2" spans="1:52" s="348" customFormat="1" ht="23.25">
      <c r="B2" s="3508" t="str">
        <f>SelectCompany!B4</f>
        <v>South West Water (whole area)</v>
      </c>
      <c r="C2" s="3508"/>
      <c r="D2" s="3508"/>
      <c r="E2" s="3508"/>
      <c r="F2" s="648"/>
      <c r="G2" s="191"/>
      <c r="H2" s="191"/>
      <c r="I2" s="191"/>
      <c r="J2" s="191"/>
      <c r="K2" s="191"/>
      <c r="L2" s="349"/>
      <c r="M2" s="349"/>
      <c r="N2" s="349"/>
      <c r="O2" s="349"/>
      <c r="P2" s="349"/>
      <c r="Q2" s="349"/>
      <c r="R2" s="3455"/>
      <c r="S2" s="3455"/>
      <c r="U2" s="81"/>
      <c r="V2" s="81"/>
      <c r="W2" s="1038"/>
      <c r="X2" s="246"/>
      <c r="Y2" s="1038"/>
      <c r="Z2" s="81"/>
      <c r="AA2" s="81"/>
      <c r="AB2" s="81"/>
      <c r="AC2" s="81"/>
      <c r="AD2" s="81"/>
      <c r="AE2" s="81"/>
      <c r="AF2" s="81"/>
      <c r="AG2" s="81"/>
      <c r="AH2" s="81"/>
      <c r="AI2" s="81"/>
      <c r="AJ2" s="81"/>
      <c r="AK2" s="1038"/>
    </row>
    <row r="3" spans="1:52" ht="19.5" customHeight="1">
      <c r="B3" s="3386" t="s">
        <v>10892</v>
      </c>
      <c r="C3" s="3386"/>
      <c r="D3" s="3386"/>
      <c r="E3" s="3386"/>
      <c r="F3" s="3386"/>
      <c r="G3" s="3386"/>
      <c r="H3" s="3386"/>
      <c r="I3" s="3386"/>
      <c r="J3" s="3386"/>
      <c r="K3" s="3386"/>
      <c r="L3" s="3386"/>
      <c r="M3" s="3386"/>
      <c r="N3" s="3386"/>
      <c r="O3" s="3386"/>
      <c r="P3" s="3386"/>
      <c r="Q3" s="3386"/>
      <c r="R3" s="191"/>
      <c r="S3" s="191"/>
      <c r="T3" s="348"/>
      <c r="U3" s="196"/>
      <c r="W3" s="1038"/>
      <c r="X3" s="582" t="s">
        <v>658</v>
      </c>
      <c r="Y3" s="1038"/>
      <c r="AK3" s="1038"/>
      <c r="AM3" s="3386" t="s">
        <v>10892</v>
      </c>
      <c r="AN3" s="3386"/>
      <c r="AO3" s="3386"/>
      <c r="AP3" s="3386"/>
      <c r="AQ3" s="3386"/>
      <c r="AR3" s="3386"/>
      <c r="AS3" s="3386"/>
      <c r="AT3" s="3386"/>
      <c r="AU3" s="3386"/>
      <c r="AV3" s="3386"/>
      <c r="AW3" s="3386"/>
      <c r="AX3" s="3386"/>
      <c r="AY3" s="3386"/>
      <c r="AZ3" s="3386"/>
    </row>
    <row r="4" spans="1:52" ht="24" thickBot="1">
      <c r="C4" s="191"/>
      <c r="D4" s="191"/>
      <c r="E4" s="191"/>
      <c r="F4" s="191"/>
      <c r="G4" s="191"/>
      <c r="H4" s="191"/>
      <c r="I4" s="191"/>
      <c r="J4" s="191"/>
      <c r="K4" s="191"/>
      <c r="L4" s="941"/>
      <c r="M4" s="725"/>
      <c r="N4" s="725"/>
      <c r="O4" s="725"/>
      <c r="P4" s="725"/>
      <c r="Q4" s="725"/>
      <c r="R4" s="191"/>
      <c r="S4" s="191"/>
      <c r="W4" s="1038"/>
      <c r="X4" s="246"/>
      <c r="Y4" s="1038"/>
      <c r="AK4" s="1038"/>
      <c r="AM4" s="940"/>
      <c r="AN4" s="191"/>
      <c r="AO4" s="191"/>
      <c r="AP4" s="191"/>
      <c r="AQ4" s="191"/>
      <c r="AR4" s="191"/>
      <c r="AS4" s="191"/>
      <c r="AT4" s="191"/>
      <c r="AU4" s="941"/>
      <c r="AV4" s="725"/>
      <c r="AW4" s="725"/>
      <c r="AX4" s="725"/>
      <c r="AY4" s="725"/>
      <c r="AZ4" s="725"/>
    </row>
    <row r="5" spans="1:52" s="171" customFormat="1" ht="15.75" thickTop="1">
      <c r="B5" s="3421" t="s">
        <v>6098</v>
      </c>
      <c r="C5" s="3395"/>
      <c r="D5" s="3238" t="s">
        <v>661</v>
      </c>
      <c r="E5" s="3238" t="s">
        <v>662</v>
      </c>
      <c r="F5" s="3479" t="s">
        <v>5903</v>
      </c>
      <c r="G5" s="3479"/>
      <c r="H5" s="3479"/>
      <c r="I5" s="3479"/>
      <c r="J5" s="3479"/>
      <c r="K5" s="3479"/>
      <c r="L5" s="3411" t="s">
        <v>10097</v>
      </c>
      <c r="M5" s="3411"/>
      <c r="N5" s="3411"/>
      <c r="O5" s="3411"/>
      <c r="P5" s="3411"/>
      <c r="Q5" s="3493"/>
      <c r="R5" s="214"/>
      <c r="S5" s="3466" t="s">
        <v>666</v>
      </c>
      <c r="U5" s="3363" t="s">
        <v>667</v>
      </c>
      <c r="V5" s="81"/>
      <c r="W5" s="1038"/>
      <c r="X5" s="246"/>
      <c r="Y5" s="1038"/>
      <c r="Z5" s="81"/>
      <c r="AA5" s="81"/>
      <c r="AB5" s="81"/>
      <c r="AC5" s="81"/>
      <c r="AD5" s="81"/>
      <c r="AE5" s="81"/>
      <c r="AF5" s="81"/>
      <c r="AG5" s="81"/>
      <c r="AH5" s="81"/>
      <c r="AI5" s="81"/>
      <c r="AJ5" s="81"/>
      <c r="AK5" s="1038"/>
      <c r="AM5" s="3421" t="s">
        <v>6098</v>
      </c>
      <c r="AN5" s="3395"/>
      <c r="AO5" s="3479" t="s">
        <v>5903</v>
      </c>
      <c r="AP5" s="3479"/>
      <c r="AQ5" s="3479"/>
      <c r="AR5" s="3479"/>
      <c r="AS5" s="3479"/>
      <c r="AT5" s="3479"/>
      <c r="AU5" s="3411" t="s">
        <v>10097</v>
      </c>
      <c r="AV5" s="3411"/>
      <c r="AW5" s="3411"/>
      <c r="AX5" s="3411"/>
      <c r="AY5" s="3411"/>
      <c r="AZ5" s="3493"/>
    </row>
    <row r="6" spans="1:52" s="171" customFormat="1" ht="15.75">
      <c r="B6" s="3452"/>
      <c r="C6" s="3453"/>
      <c r="D6" s="3415"/>
      <c r="E6" s="3415"/>
      <c r="F6" s="3453" t="s">
        <v>1593</v>
      </c>
      <c r="G6" s="3469" t="s">
        <v>2538</v>
      </c>
      <c r="H6" s="3469"/>
      <c r="I6" s="3469"/>
      <c r="J6" s="3469"/>
      <c r="K6" s="3469" t="s">
        <v>891</v>
      </c>
      <c r="L6" s="3453" t="s">
        <v>1593</v>
      </c>
      <c r="M6" s="3400" t="s">
        <v>2538</v>
      </c>
      <c r="N6" s="3400"/>
      <c r="O6" s="3400"/>
      <c r="P6" s="3400"/>
      <c r="Q6" s="3465" t="s">
        <v>891</v>
      </c>
      <c r="R6" s="214"/>
      <c r="S6" s="3467"/>
      <c r="U6" s="3364"/>
      <c r="V6" s="655"/>
      <c r="W6" s="1038"/>
      <c r="X6" s="246"/>
      <c r="Y6" s="1038"/>
      <c r="Z6" s="3498" t="s">
        <v>659</v>
      </c>
      <c r="AA6" s="3498"/>
      <c r="AB6" s="3498"/>
      <c r="AC6" s="3498"/>
      <c r="AD6" s="3498"/>
      <c r="AE6" s="3498"/>
      <c r="AF6" s="3498"/>
      <c r="AG6" s="3498"/>
      <c r="AH6" s="3498"/>
      <c r="AI6" s="3498"/>
      <c r="AJ6" s="3498"/>
      <c r="AK6" s="1038"/>
      <c r="AM6" s="3452"/>
      <c r="AN6" s="3453"/>
      <c r="AO6" s="3453" t="s">
        <v>1593</v>
      </c>
      <c r="AP6" s="3469" t="s">
        <v>2538</v>
      </c>
      <c r="AQ6" s="3469"/>
      <c r="AR6" s="3469"/>
      <c r="AS6" s="3469"/>
      <c r="AT6" s="3469" t="s">
        <v>891</v>
      </c>
      <c r="AU6" s="3453" t="s">
        <v>1593</v>
      </c>
      <c r="AV6" s="3400" t="s">
        <v>2538</v>
      </c>
      <c r="AW6" s="3400"/>
      <c r="AX6" s="3400"/>
      <c r="AY6" s="3400"/>
      <c r="AZ6" s="3465" t="s">
        <v>891</v>
      </c>
    </row>
    <row r="7" spans="1:52" s="171" customFormat="1" ht="45.75" thickBot="1">
      <c r="A7" s="2423" t="s">
        <v>669</v>
      </c>
      <c r="B7" s="3454"/>
      <c r="C7" s="3396"/>
      <c r="D7" s="3239"/>
      <c r="E7" s="3239"/>
      <c r="F7" s="3396"/>
      <c r="G7" s="755" t="s">
        <v>4046</v>
      </c>
      <c r="H7" s="755" t="s">
        <v>4047</v>
      </c>
      <c r="I7" s="755" t="s">
        <v>4048</v>
      </c>
      <c r="J7" s="755" t="s">
        <v>4049</v>
      </c>
      <c r="K7" s="3478"/>
      <c r="L7" s="3396"/>
      <c r="M7" s="755" t="s">
        <v>4046</v>
      </c>
      <c r="N7" s="755" t="s">
        <v>4047</v>
      </c>
      <c r="O7" s="755" t="s">
        <v>4048</v>
      </c>
      <c r="P7" s="755" t="s">
        <v>4049</v>
      </c>
      <c r="Q7" s="3399"/>
      <c r="R7" s="944"/>
      <c r="S7" s="3468"/>
      <c r="U7" s="3365"/>
      <c r="V7" s="244"/>
      <c r="W7" s="1038"/>
      <c r="X7" s="246"/>
      <c r="Y7" s="1038"/>
      <c r="Z7" s="81" t="s">
        <v>668</v>
      </c>
      <c r="AA7" s="81"/>
      <c r="AB7" s="81"/>
      <c r="AC7" s="81"/>
      <c r="AD7" s="81"/>
      <c r="AE7" s="81"/>
      <c r="AF7" s="81"/>
      <c r="AG7" s="81"/>
      <c r="AH7" s="81"/>
      <c r="AI7" s="81"/>
      <c r="AJ7" s="81"/>
      <c r="AK7" s="1038"/>
      <c r="AM7" s="3454"/>
      <c r="AN7" s="3396"/>
      <c r="AO7" s="3396"/>
      <c r="AP7" s="755" t="s">
        <v>4046</v>
      </c>
      <c r="AQ7" s="755" t="s">
        <v>4047</v>
      </c>
      <c r="AR7" s="755" t="s">
        <v>4048</v>
      </c>
      <c r="AS7" s="755" t="s">
        <v>4049</v>
      </c>
      <c r="AT7" s="3478"/>
      <c r="AU7" s="3396"/>
      <c r="AV7" s="755" t="s">
        <v>4046</v>
      </c>
      <c r="AW7" s="755" t="s">
        <v>4047</v>
      </c>
      <c r="AX7" s="755" t="s">
        <v>4048</v>
      </c>
      <c r="AY7" s="755" t="s">
        <v>4049</v>
      </c>
      <c r="AZ7" s="3399"/>
    </row>
    <row r="8" spans="1:52" s="171" customFormat="1" ht="15.75" customHeight="1" thickTop="1" thickBot="1">
      <c r="A8" s="2575" t="s">
        <v>673</v>
      </c>
      <c r="C8" s="884"/>
      <c r="D8" s="884"/>
      <c r="E8" s="884"/>
      <c r="F8" s="884"/>
      <c r="G8" s="884"/>
      <c r="H8" s="884"/>
      <c r="I8" s="884"/>
      <c r="J8" s="884"/>
      <c r="K8" s="884"/>
      <c r="L8" s="884"/>
      <c r="M8" s="884"/>
      <c r="N8" s="884"/>
      <c r="O8" s="884"/>
      <c r="P8" s="884"/>
      <c r="Q8" s="884"/>
      <c r="R8" s="944"/>
      <c r="S8" s="884"/>
      <c r="V8" s="244"/>
      <c r="W8" s="304"/>
      <c r="X8" s="246"/>
      <c r="Y8" s="304"/>
      <c r="Z8" s="196"/>
      <c r="AA8" s="196"/>
      <c r="AB8" s="196"/>
      <c r="AC8" s="196"/>
      <c r="AD8" s="196"/>
      <c r="AE8" s="196"/>
      <c r="AF8" s="196"/>
      <c r="AG8" s="196"/>
      <c r="AH8" s="196"/>
      <c r="AI8" s="196"/>
      <c r="AJ8" s="196"/>
      <c r="AK8" s="304"/>
      <c r="AM8" s="945"/>
      <c r="AN8" s="884"/>
      <c r="AO8" s="2859" t="s">
        <v>820</v>
      </c>
      <c r="AP8" s="884"/>
      <c r="AQ8" s="884"/>
      <c r="AR8" s="884"/>
      <c r="AS8" s="884"/>
      <c r="AT8" s="884"/>
      <c r="AU8" s="884"/>
      <c r="AV8" s="884"/>
      <c r="AW8" s="884"/>
      <c r="AX8" s="884"/>
      <c r="AY8" s="884"/>
      <c r="AZ8" s="884"/>
    </row>
    <row r="9" spans="1:52" s="171" customFormat="1" ht="15.75" customHeight="1" thickTop="1" thickBot="1">
      <c r="B9" s="2150" t="s">
        <v>10893</v>
      </c>
      <c r="C9" s="884"/>
      <c r="D9" s="884"/>
      <c r="E9" s="884"/>
      <c r="F9" s="884"/>
      <c r="G9" s="884"/>
      <c r="H9" s="884"/>
      <c r="I9" s="884"/>
      <c r="J9" s="884"/>
      <c r="K9" s="884"/>
      <c r="L9" s="884"/>
      <c r="M9" s="884"/>
      <c r="N9" s="884"/>
      <c r="O9" s="884"/>
      <c r="P9" s="884"/>
      <c r="Q9" s="884"/>
      <c r="R9" s="944"/>
      <c r="S9" s="884"/>
      <c r="V9" s="244"/>
      <c r="W9" s="304"/>
      <c r="X9" s="246"/>
      <c r="Y9" s="304"/>
      <c r="Z9" s="196"/>
      <c r="AA9" s="196"/>
      <c r="AB9" s="196"/>
      <c r="AC9" s="196"/>
      <c r="AD9" s="196"/>
      <c r="AE9" s="196"/>
      <c r="AF9" s="196"/>
      <c r="AG9" s="196"/>
      <c r="AH9" s="196"/>
      <c r="AI9" s="196"/>
      <c r="AJ9" s="196"/>
      <c r="AK9" s="304"/>
      <c r="AM9" s="946" t="s">
        <v>10893</v>
      </c>
      <c r="AN9" s="884"/>
      <c r="AO9" s="884"/>
      <c r="AP9" s="884"/>
      <c r="AQ9" s="884"/>
      <c r="AR9" s="884"/>
      <c r="AS9" s="884"/>
      <c r="AT9" s="884"/>
      <c r="AU9" s="884"/>
      <c r="AV9" s="884"/>
      <c r="AW9" s="884"/>
      <c r="AX9" s="884"/>
      <c r="AY9" s="884"/>
      <c r="AZ9" s="884"/>
    </row>
    <row r="10" spans="1:52" s="171" customFormat="1" ht="15.75" customHeight="1" thickTop="1">
      <c r="A10" s="2442" t="s">
        <v>675</v>
      </c>
      <c r="B10" s="1591" t="s">
        <v>10894</v>
      </c>
      <c r="C10" s="948" t="s">
        <v>6110</v>
      </c>
      <c r="D10" s="239" t="s">
        <v>677</v>
      </c>
      <c r="E10" s="239">
        <v>3</v>
      </c>
      <c r="F10" s="621"/>
      <c r="G10" s="621"/>
      <c r="H10" s="621"/>
      <c r="I10" s="621"/>
      <c r="J10" s="621"/>
      <c r="K10" s="1368">
        <f>IFERROR(SUM(F10:J10),0)</f>
        <v>0</v>
      </c>
      <c r="L10" s="1465"/>
      <c r="M10" s="1465"/>
      <c r="N10" s="1465"/>
      <c r="O10" s="1465"/>
      <c r="P10" s="1465"/>
      <c r="Q10" s="1466">
        <f>IFERROR(SUM(L10:P10),0)</f>
        <v>0</v>
      </c>
      <c r="R10" s="214"/>
      <c r="S10" s="951" t="s">
        <v>10895</v>
      </c>
      <c r="U10" s="245"/>
      <c r="V10" s="244"/>
      <c r="W10" s="304"/>
      <c r="X10" s="246" t="str">
        <f>IF( SUM( Z10:AJ10 ) = 0, 0, $Z$7 )</f>
        <v>Please complete all cells in row</v>
      </c>
      <c r="Y10" s="304"/>
      <c r="Z10" s="1063">
        <f xml:space="preserve"> IF( ISNUMBER(F10), 0, 1 )</f>
        <v>1</v>
      </c>
      <c r="AA10" s="1063">
        <f t="shared" ref="AA10:AD11" si="0" xml:space="preserve"> IF( ISNUMBER(G10), 0, 1 )</f>
        <v>1</v>
      </c>
      <c r="AB10" s="1063">
        <f t="shared" si="0"/>
        <v>1</v>
      </c>
      <c r="AC10" s="1063">
        <f t="shared" si="0"/>
        <v>1</v>
      </c>
      <c r="AD10" s="1063">
        <f t="shared" si="0"/>
        <v>1</v>
      </c>
      <c r="AE10" s="196"/>
      <c r="AF10" s="1063">
        <f t="shared" ref="AF10:AJ11" si="1" xml:space="preserve"> IF( ISNUMBER(L10), 0, 1 )</f>
        <v>1</v>
      </c>
      <c r="AG10" s="1063">
        <f t="shared" si="1"/>
        <v>1</v>
      </c>
      <c r="AH10" s="1063">
        <f t="shared" si="1"/>
        <v>1</v>
      </c>
      <c r="AI10" s="1063">
        <f t="shared" si="1"/>
        <v>1</v>
      </c>
      <c r="AJ10" s="1063">
        <f t="shared" si="1"/>
        <v>1</v>
      </c>
      <c r="AK10" s="304"/>
      <c r="AM10" s="408" t="s">
        <v>10894</v>
      </c>
      <c r="AN10" s="948" t="s">
        <v>6110</v>
      </c>
      <c r="AO10" s="2165" t="s">
        <v>10896</v>
      </c>
      <c r="AP10" s="796" t="s">
        <v>10897</v>
      </c>
      <c r="AQ10" s="796" t="s">
        <v>10898</v>
      </c>
      <c r="AR10" s="796" t="s">
        <v>10899</v>
      </c>
      <c r="AS10" s="796" t="s">
        <v>10900</v>
      </c>
      <c r="AT10" s="605" t="s">
        <v>10901</v>
      </c>
      <c r="AU10" s="712" t="s">
        <v>10902</v>
      </c>
      <c r="AV10" s="712" t="s">
        <v>10903</v>
      </c>
      <c r="AW10" s="712" t="s">
        <v>10904</v>
      </c>
      <c r="AX10" s="712" t="s">
        <v>10905</v>
      </c>
      <c r="AY10" s="712" t="s">
        <v>10906</v>
      </c>
      <c r="AZ10" s="1041" t="s">
        <v>10907</v>
      </c>
    </row>
    <row r="11" spans="1:52" s="171" customFormat="1" ht="15.75" customHeight="1">
      <c r="B11" s="417" t="s">
        <v>10894</v>
      </c>
      <c r="C11" s="313" t="s">
        <v>6125</v>
      </c>
      <c r="D11" s="248" t="s">
        <v>677</v>
      </c>
      <c r="E11" s="248">
        <v>3</v>
      </c>
      <c r="F11" s="624"/>
      <c r="G11" s="624"/>
      <c r="H11" s="624"/>
      <c r="I11" s="624"/>
      <c r="J11" s="624"/>
      <c r="K11" s="1370">
        <f>IFERROR(SUM(F11:J11),0)</f>
        <v>0</v>
      </c>
      <c r="L11" s="699"/>
      <c r="M11" s="699"/>
      <c r="N11" s="699"/>
      <c r="O11" s="699"/>
      <c r="P11" s="699"/>
      <c r="Q11" s="1467">
        <f>IFERROR(SUM(L11:P11),0)</f>
        <v>0</v>
      </c>
      <c r="R11" s="214"/>
      <c r="S11" s="956" t="s">
        <v>10908</v>
      </c>
      <c r="U11" s="253"/>
      <c r="V11" s="244"/>
      <c r="W11" s="304"/>
      <c r="X11" s="246" t="str">
        <f>IF( SUM( Z11:AJ11 ) = 0, 0, $Z$7 )</f>
        <v>Please complete all cells in row</v>
      </c>
      <c r="Y11" s="304"/>
      <c r="Z11" s="1063">
        <f t="shared" ref="Z11" si="2" xml:space="preserve"> IF( ISNUMBER(F11), 0, 1 )</f>
        <v>1</v>
      </c>
      <c r="AA11" s="1063">
        <f t="shared" si="0"/>
        <v>1</v>
      </c>
      <c r="AB11" s="1063">
        <f t="shared" si="0"/>
        <v>1</v>
      </c>
      <c r="AC11" s="1063">
        <f t="shared" si="0"/>
        <v>1</v>
      </c>
      <c r="AD11" s="1063">
        <f t="shared" si="0"/>
        <v>1</v>
      </c>
      <c r="AE11" s="196"/>
      <c r="AF11" s="1063">
        <f t="shared" si="1"/>
        <v>1</v>
      </c>
      <c r="AG11" s="1063">
        <f t="shared" si="1"/>
        <v>1</v>
      </c>
      <c r="AH11" s="1063">
        <f t="shared" si="1"/>
        <v>1</v>
      </c>
      <c r="AI11" s="1063">
        <f t="shared" si="1"/>
        <v>1</v>
      </c>
      <c r="AJ11" s="1063">
        <f t="shared" si="1"/>
        <v>1</v>
      </c>
      <c r="AK11" s="304"/>
      <c r="AM11" s="417" t="s">
        <v>10894</v>
      </c>
      <c r="AN11" s="313" t="s">
        <v>6125</v>
      </c>
      <c r="AO11" s="2166" t="s">
        <v>10909</v>
      </c>
      <c r="AP11" s="797" t="s">
        <v>10910</v>
      </c>
      <c r="AQ11" s="797" t="s">
        <v>10911</v>
      </c>
      <c r="AR11" s="797" t="s">
        <v>10912</v>
      </c>
      <c r="AS11" s="797" t="s">
        <v>10913</v>
      </c>
      <c r="AT11" s="607" t="s">
        <v>10914</v>
      </c>
      <c r="AU11" s="704" t="s">
        <v>10915</v>
      </c>
      <c r="AV11" s="704" t="s">
        <v>10916</v>
      </c>
      <c r="AW11" s="704" t="s">
        <v>10917</v>
      </c>
      <c r="AX11" s="704" t="s">
        <v>10918</v>
      </c>
      <c r="AY11" s="704" t="s">
        <v>10919</v>
      </c>
      <c r="AZ11" s="703" t="s">
        <v>10920</v>
      </c>
    </row>
    <row r="12" spans="1:52" s="171" customFormat="1" ht="15.75" customHeight="1">
      <c r="B12" s="417" t="s">
        <v>10894</v>
      </c>
      <c r="C12" s="313" t="s">
        <v>6140</v>
      </c>
      <c r="D12" s="248" t="s">
        <v>677</v>
      </c>
      <c r="E12" s="248">
        <v>3</v>
      </c>
      <c r="F12" s="1370">
        <f>IFERROR(F10+F11,0)</f>
        <v>0</v>
      </c>
      <c r="G12" s="1370">
        <f t="shared" ref="G12:K12" si="3">IFERROR(G10+G11,0)</f>
        <v>0</v>
      </c>
      <c r="H12" s="1370">
        <f t="shared" si="3"/>
        <v>0</v>
      </c>
      <c r="I12" s="1370">
        <f t="shared" si="3"/>
        <v>0</v>
      </c>
      <c r="J12" s="1370">
        <f t="shared" si="3"/>
        <v>0</v>
      </c>
      <c r="K12" s="1370">
        <f t="shared" si="3"/>
        <v>0</v>
      </c>
      <c r="L12" s="1370">
        <f>IFERROR(L10+L11,0)</f>
        <v>0</v>
      </c>
      <c r="M12" s="1370">
        <f t="shared" ref="M12:Q12" si="4">IFERROR(M10+M11,0)</f>
        <v>0</v>
      </c>
      <c r="N12" s="1370">
        <f t="shared" si="4"/>
        <v>0</v>
      </c>
      <c r="O12" s="1370">
        <f t="shared" si="4"/>
        <v>0</v>
      </c>
      <c r="P12" s="1370">
        <f t="shared" si="4"/>
        <v>0</v>
      </c>
      <c r="Q12" s="1467">
        <f t="shared" si="4"/>
        <v>0</v>
      </c>
      <c r="R12" s="214"/>
      <c r="S12" s="956" t="s">
        <v>10921</v>
      </c>
      <c r="U12" s="253"/>
      <c r="V12" s="244"/>
      <c r="W12" s="304"/>
      <c r="X12" s="196"/>
      <c r="Y12" s="304"/>
      <c r="Z12" s="196"/>
      <c r="AA12" s="196"/>
      <c r="AB12" s="196"/>
      <c r="AC12" s="196"/>
      <c r="AD12" s="196"/>
      <c r="AE12" s="196"/>
      <c r="AF12" s="196"/>
      <c r="AG12" s="196"/>
      <c r="AH12" s="196"/>
      <c r="AI12" s="196"/>
      <c r="AJ12" s="196"/>
      <c r="AK12" s="304"/>
      <c r="AM12" s="417" t="s">
        <v>10894</v>
      </c>
      <c r="AN12" s="313" t="s">
        <v>6140</v>
      </c>
      <c r="AO12" s="2167" t="s">
        <v>10922</v>
      </c>
      <c r="AP12" s="2163" t="s">
        <v>10923</v>
      </c>
      <c r="AQ12" s="2163" t="s">
        <v>10924</v>
      </c>
      <c r="AR12" s="2163" t="s">
        <v>10925</v>
      </c>
      <c r="AS12" s="2163" t="s">
        <v>10926</v>
      </c>
      <c r="AT12" s="607" t="s">
        <v>10927</v>
      </c>
      <c r="AU12" s="607" t="s">
        <v>10928</v>
      </c>
      <c r="AV12" s="607" t="s">
        <v>10929</v>
      </c>
      <c r="AW12" s="607" t="s">
        <v>10930</v>
      </c>
      <c r="AX12" s="607" t="s">
        <v>10931</v>
      </c>
      <c r="AY12" s="607" t="s">
        <v>10932</v>
      </c>
      <c r="AZ12" s="703" t="s">
        <v>10933</v>
      </c>
    </row>
    <row r="13" spans="1:52" s="171" customFormat="1" ht="15.75" customHeight="1">
      <c r="B13" s="417" t="s">
        <v>10934</v>
      </c>
      <c r="C13" s="313" t="s">
        <v>6110</v>
      </c>
      <c r="D13" s="248" t="s">
        <v>677</v>
      </c>
      <c r="E13" s="248">
        <v>3</v>
      </c>
      <c r="F13" s="624"/>
      <c r="G13" s="624"/>
      <c r="H13" s="624"/>
      <c r="I13" s="624"/>
      <c r="J13" s="624"/>
      <c r="K13" s="1370">
        <f>IFERROR(SUM(F13:J13),0)</f>
        <v>0</v>
      </c>
      <c r="L13" s="699"/>
      <c r="M13" s="699"/>
      <c r="N13" s="699"/>
      <c r="O13" s="699"/>
      <c r="P13" s="699"/>
      <c r="Q13" s="1467">
        <f>IFERROR(SUM(L13:P13),0)</f>
        <v>0</v>
      </c>
      <c r="R13" s="214"/>
      <c r="S13" s="956" t="s">
        <v>10935</v>
      </c>
      <c r="U13" s="253"/>
      <c r="V13" s="244"/>
      <c r="W13" s="304"/>
      <c r="X13" s="246" t="str">
        <f t="shared" ref="X13:X14" si="5">IF( SUM( Z13:AJ13 ) = 0, 0, $Z$7 )</f>
        <v>Please complete all cells in row</v>
      </c>
      <c r="Y13" s="304"/>
      <c r="Z13" s="1063">
        <f t="shared" ref="Z13:AD14" si="6" xml:space="preserve"> IF( ISNUMBER(F13), 0, 1 )</f>
        <v>1</v>
      </c>
      <c r="AA13" s="1063">
        <f t="shared" si="6"/>
        <v>1</v>
      </c>
      <c r="AB13" s="1063">
        <f t="shared" si="6"/>
        <v>1</v>
      </c>
      <c r="AC13" s="1063">
        <f t="shared" si="6"/>
        <v>1</v>
      </c>
      <c r="AD13" s="1063">
        <f t="shared" si="6"/>
        <v>1</v>
      </c>
      <c r="AE13" s="196"/>
      <c r="AF13" s="1063">
        <f t="shared" ref="AF13:AJ14" si="7" xml:space="preserve"> IF( ISNUMBER(L13), 0, 1 )</f>
        <v>1</v>
      </c>
      <c r="AG13" s="1063">
        <f t="shared" si="7"/>
        <v>1</v>
      </c>
      <c r="AH13" s="1063">
        <f t="shared" si="7"/>
        <v>1</v>
      </c>
      <c r="AI13" s="1063">
        <f t="shared" si="7"/>
        <v>1</v>
      </c>
      <c r="AJ13" s="1063">
        <f t="shared" si="7"/>
        <v>1</v>
      </c>
      <c r="AK13" s="304"/>
      <c r="AM13" s="417" t="s">
        <v>10934</v>
      </c>
      <c r="AN13" s="313" t="s">
        <v>6110</v>
      </c>
      <c r="AO13" s="2166" t="s">
        <v>10936</v>
      </c>
      <c r="AP13" s="797" t="s">
        <v>10937</v>
      </c>
      <c r="AQ13" s="797" t="s">
        <v>10938</v>
      </c>
      <c r="AR13" s="797" t="s">
        <v>10939</v>
      </c>
      <c r="AS13" s="797" t="s">
        <v>10940</v>
      </c>
      <c r="AT13" s="607" t="s">
        <v>10941</v>
      </c>
      <c r="AU13" s="704" t="s">
        <v>10942</v>
      </c>
      <c r="AV13" s="704" t="s">
        <v>10943</v>
      </c>
      <c r="AW13" s="704" t="s">
        <v>10944</v>
      </c>
      <c r="AX13" s="704" t="s">
        <v>10945</v>
      </c>
      <c r="AY13" s="704" t="s">
        <v>10946</v>
      </c>
      <c r="AZ13" s="703" t="s">
        <v>10947</v>
      </c>
    </row>
    <row r="14" spans="1:52" s="171" customFormat="1" ht="15.75" customHeight="1">
      <c r="B14" s="417" t="s">
        <v>10934</v>
      </c>
      <c r="C14" s="313" t="s">
        <v>6125</v>
      </c>
      <c r="D14" s="248" t="s">
        <v>677</v>
      </c>
      <c r="E14" s="248">
        <v>3</v>
      </c>
      <c r="F14" s="624"/>
      <c r="G14" s="624"/>
      <c r="H14" s="624"/>
      <c r="I14" s="624"/>
      <c r="J14" s="624"/>
      <c r="K14" s="1370">
        <f>IFERROR(SUM(F14:J14),0)</f>
        <v>0</v>
      </c>
      <c r="L14" s="699"/>
      <c r="M14" s="699"/>
      <c r="N14" s="699"/>
      <c r="O14" s="699"/>
      <c r="P14" s="699"/>
      <c r="Q14" s="1467">
        <f>IFERROR(SUM(L14:P14),0)</f>
        <v>0</v>
      </c>
      <c r="R14" s="214"/>
      <c r="S14" s="956" t="s">
        <v>10948</v>
      </c>
      <c r="U14" s="253"/>
      <c r="V14" s="244"/>
      <c r="W14" s="1038"/>
      <c r="X14" s="246" t="str">
        <f t="shared" si="5"/>
        <v>Please complete all cells in row</v>
      </c>
      <c r="Y14" s="1038"/>
      <c r="Z14" s="1063">
        <f t="shared" si="6"/>
        <v>1</v>
      </c>
      <c r="AA14" s="1063">
        <f t="shared" si="6"/>
        <v>1</v>
      </c>
      <c r="AB14" s="1063">
        <f t="shared" si="6"/>
        <v>1</v>
      </c>
      <c r="AC14" s="1063">
        <f t="shared" si="6"/>
        <v>1</v>
      </c>
      <c r="AD14" s="1063">
        <f t="shared" si="6"/>
        <v>1</v>
      </c>
      <c r="AE14" s="196"/>
      <c r="AF14" s="1063">
        <f t="shared" si="7"/>
        <v>1</v>
      </c>
      <c r="AG14" s="1063">
        <f t="shared" si="7"/>
        <v>1</v>
      </c>
      <c r="AH14" s="1063">
        <f t="shared" si="7"/>
        <v>1</v>
      </c>
      <c r="AI14" s="1063">
        <f t="shared" si="7"/>
        <v>1</v>
      </c>
      <c r="AJ14" s="1063">
        <f t="shared" si="7"/>
        <v>1</v>
      </c>
      <c r="AK14" s="1038"/>
      <c r="AM14" s="417" t="s">
        <v>10934</v>
      </c>
      <c r="AN14" s="313" t="s">
        <v>6125</v>
      </c>
      <c r="AO14" s="2166" t="s">
        <v>10949</v>
      </c>
      <c r="AP14" s="797" t="s">
        <v>10950</v>
      </c>
      <c r="AQ14" s="797" t="s">
        <v>10951</v>
      </c>
      <c r="AR14" s="797" t="s">
        <v>10952</v>
      </c>
      <c r="AS14" s="797" t="s">
        <v>10953</v>
      </c>
      <c r="AT14" s="607" t="s">
        <v>10954</v>
      </c>
      <c r="AU14" s="704" t="s">
        <v>10955</v>
      </c>
      <c r="AV14" s="704" t="s">
        <v>10956</v>
      </c>
      <c r="AW14" s="704" t="s">
        <v>10957</v>
      </c>
      <c r="AX14" s="704" t="s">
        <v>10958</v>
      </c>
      <c r="AY14" s="704" t="s">
        <v>10959</v>
      </c>
      <c r="AZ14" s="703" t="s">
        <v>10960</v>
      </c>
    </row>
    <row r="15" spans="1:52" s="171" customFormat="1" ht="15.75" customHeight="1">
      <c r="B15" s="417" t="s">
        <v>10934</v>
      </c>
      <c r="C15" s="313" t="s">
        <v>6140</v>
      </c>
      <c r="D15" s="248" t="s">
        <v>677</v>
      </c>
      <c r="E15" s="248">
        <v>3</v>
      </c>
      <c r="F15" s="1370">
        <f>IFERROR(F13+F14,0)</f>
        <v>0</v>
      </c>
      <c r="G15" s="1370">
        <f t="shared" ref="G15:K15" si="8">IFERROR(G13+G14,0)</f>
        <v>0</v>
      </c>
      <c r="H15" s="1370">
        <f t="shared" si="8"/>
        <v>0</v>
      </c>
      <c r="I15" s="1370">
        <f t="shared" si="8"/>
        <v>0</v>
      </c>
      <c r="J15" s="1370">
        <f t="shared" si="8"/>
        <v>0</v>
      </c>
      <c r="K15" s="1370">
        <f t="shared" si="8"/>
        <v>0</v>
      </c>
      <c r="L15" s="1370">
        <f>IFERROR(L13+L14,0)</f>
        <v>0</v>
      </c>
      <c r="M15" s="1370">
        <f t="shared" ref="M15:Q15" si="9">IFERROR(M13+M14,0)</f>
        <v>0</v>
      </c>
      <c r="N15" s="1370">
        <f t="shared" si="9"/>
        <v>0</v>
      </c>
      <c r="O15" s="1370">
        <f t="shared" si="9"/>
        <v>0</v>
      </c>
      <c r="P15" s="1370">
        <f t="shared" si="9"/>
        <v>0</v>
      </c>
      <c r="Q15" s="1467">
        <f t="shared" si="9"/>
        <v>0</v>
      </c>
      <c r="R15" s="214"/>
      <c r="S15" s="956" t="s">
        <v>10961</v>
      </c>
      <c r="U15" s="253"/>
      <c r="V15" s="244"/>
      <c r="W15" s="1038"/>
      <c r="X15" s="196"/>
      <c r="Y15" s="1038"/>
      <c r="Z15" s="196"/>
      <c r="AA15" s="196"/>
      <c r="AB15" s="196"/>
      <c r="AC15" s="196"/>
      <c r="AD15" s="196"/>
      <c r="AE15" s="196"/>
      <c r="AF15" s="196"/>
      <c r="AG15" s="196"/>
      <c r="AH15" s="196"/>
      <c r="AI15" s="196"/>
      <c r="AJ15" s="196"/>
      <c r="AK15" s="1038"/>
      <c r="AM15" s="417" t="s">
        <v>10934</v>
      </c>
      <c r="AN15" s="313" t="s">
        <v>6140</v>
      </c>
      <c r="AO15" s="2167" t="s">
        <v>10962</v>
      </c>
      <c r="AP15" s="2163" t="s">
        <v>10963</v>
      </c>
      <c r="AQ15" s="2163" t="s">
        <v>10964</v>
      </c>
      <c r="AR15" s="2163" t="s">
        <v>10965</v>
      </c>
      <c r="AS15" s="2163" t="s">
        <v>10966</v>
      </c>
      <c r="AT15" s="607" t="s">
        <v>10967</v>
      </c>
      <c r="AU15" s="607" t="s">
        <v>10968</v>
      </c>
      <c r="AV15" s="607" t="s">
        <v>10969</v>
      </c>
      <c r="AW15" s="607" t="s">
        <v>10970</v>
      </c>
      <c r="AX15" s="607" t="s">
        <v>10971</v>
      </c>
      <c r="AY15" s="607" t="s">
        <v>10972</v>
      </c>
      <c r="AZ15" s="703" t="s">
        <v>10973</v>
      </c>
    </row>
    <row r="16" spans="1:52" s="171" customFormat="1" ht="15.75" customHeight="1">
      <c r="B16" s="417" t="s">
        <v>10974</v>
      </c>
      <c r="C16" s="313" t="s">
        <v>6110</v>
      </c>
      <c r="D16" s="248" t="s">
        <v>677</v>
      </c>
      <c r="E16" s="248">
        <v>3</v>
      </c>
      <c r="F16" s="624"/>
      <c r="G16" s="624"/>
      <c r="H16" s="624"/>
      <c r="I16" s="624"/>
      <c r="J16" s="624"/>
      <c r="K16" s="1370">
        <f>IFERROR(SUM(F16:J16),0)</f>
        <v>0</v>
      </c>
      <c r="L16" s="699"/>
      <c r="M16" s="699"/>
      <c r="N16" s="699"/>
      <c r="O16" s="699"/>
      <c r="P16" s="699"/>
      <c r="Q16" s="1467">
        <f>IFERROR(SUM(L16:P16),0)</f>
        <v>0</v>
      </c>
      <c r="R16" s="214"/>
      <c r="S16" s="956" t="s">
        <v>10975</v>
      </c>
      <c r="U16" s="253"/>
      <c r="V16" s="244"/>
      <c r="W16" s="1038"/>
      <c r="X16" s="246" t="str">
        <f t="shared" ref="X16:X17" si="10">IF( SUM( Z16:AJ16 ) = 0, 0, $Z$7 )</f>
        <v>Please complete all cells in row</v>
      </c>
      <c r="Y16" s="1038"/>
      <c r="Z16" s="1063">
        <f t="shared" ref="Z16:AD17" si="11" xml:space="preserve"> IF( ISNUMBER(F16), 0, 1 )</f>
        <v>1</v>
      </c>
      <c r="AA16" s="1063">
        <f t="shared" si="11"/>
        <v>1</v>
      </c>
      <c r="AB16" s="1063">
        <f t="shared" si="11"/>
        <v>1</v>
      </c>
      <c r="AC16" s="1063">
        <f t="shared" si="11"/>
        <v>1</v>
      </c>
      <c r="AD16" s="1063">
        <f t="shared" si="11"/>
        <v>1</v>
      </c>
      <c r="AE16" s="196"/>
      <c r="AF16" s="1063">
        <f t="shared" ref="AF16:AJ17" si="12" xml:space="preserve"> IF( ISNUMBER(L16), 0, 1 )</f>
        <v>1</v>
      </c>
      <c r="AG16" s="1063">
        <f t="shared" si="12"/>
        <v>1</v>
      </c>
      <c r="AH16" s="1063">
        <f t="shared" si="12"/>
        <v>1</v>
      </c>
      <c r="AI16" s="1063">
        <f t="shared" si="12"/>
        <v>1</v>
      </c>
      <c r="AJ16" s="1063">
        <f t="shared" si="12"/>
        <v>1</v>
      </c>
      <c r="AK16" s="1038"/>
      <c r="AM16" s="417" t="s">
        <v>10974</v>
      </c>
      <c r="AN16" s="313" t="s">
        <v>6110</v>
      </c>
      <c r="AO16" s="2166" t="s">
        <v>10976</v>
      </c>
      <c r="AP16" s="797" t="s">
        <v>10977</v>
      </c>
      <c r="AQ16" s="797" t="s">
        <v>10978</v>
      </c>
      <c r="AR16" s="797" t="s">
        <v>10979</v>
      </c>
      <c r="AS16" s="797" t="s">
        <v>10980</v>
      </c>
      <c r="AT16" s="607" t="s">
        <v>10981</v>
      </c>
      <c r="AU16" s="704" t="s">
        <v>10982</v>
      </c>
      <c r="AV16" s="704" t="s">
        <v>10983</v>
      </c>
      <c r="AW16" s="704" t="s">
        <v>10984</v>
      </c>
      <c r="AX16" s="704" t="s">
        <v>10985</v>
      </c>
      <c r="AY16" s="704" t="s">
        <v>10986</v>
      </c>
      <c r="AZ16" s="703" t="s">
        <v>10987</v>
      </c>
    </row>
    <row r="17" spans="1:52" ht="15.75" customHeight="1">
      <c r="B17" s="417" t="s">
        <v>10974</v>
      </c>
      <c r="C17" s="313" t="s">
        <v>6125</v>
      </c>
      <c r="D17" s="248" t="s">
        <v>677</v>
      </c>
      <c r="E17" s="248">
        <v>3</v>
      </c>
      <c r="F17" s="624"/>
      <c r="G17" s="624"/>
      <c r="H17" s="624"/>
      <c r="I17" s="624"/>
      <c r="J17" s="624"/>
      <c r="K17" s="1370">
        <f>IFERROR(SUM(F17:J17),0)</f>
        <v>0</v>
      </c>
      <c r="L17" s="699"/>
      <c r="M17" s="699"/>
      <c r="N17" s="699"/>
      <c r="O17" s="699"/>
      <c r="P17" s="699"/>
      <c r="Q17" s="1467">
        <f>IFERROR(SUM(L17:P17),0)</f>
        <v>0</v>
      </c>
      <c r="R17" s="214"/>
      <c r="S17" s="956" t="s">
        <v>10988</v>
      </c>
      <c r="T17" s="171"/>
      <c r="U17" s="253"/>
      <c r="V17" s="244"/>
      <c r="W17" s="1040"/>
      <c r="X17" s="246" t="str">
        <f t="shared" si="10"/>
        <v>Please complete all cells in row</v>
      </c>
      <c r="Y17" s="1040"/>
      <c r="Z17" s="1063">
        <f t="shared" si="11"/>
        <v>1</v>
      </c>
      <c r="AA17" s="1063">
        <f t="shared" si="11"/>
        <v>1</v>
      </c>
      <c r="AB17" s="1063">
        <f t="shared" si="11"/>
        <v>1</v>
      </c>
      <c r="AC17" s="1063">
        <f t="shared" si="11"/>
        <v>1</v>
      </c>
      <c r="AD17" s="1063">
        <f t="shared" si="11"/>
        <v>1</v>
      </c>
      <c r="AE17" s="196"/>
      <c r="AF17" s="1063">
        <f t="shared" si="12"/>
        <v>1</v>
      </c>
      <c r="AG17" s="1063">
        <f t="shared" si="12"/>
        <v>1</v>
      </c>
      <c r="AH17" s="1063">
        <f t="shared" si="12"/>
        <v>1</v>
      </c>
      <c r="AI17" s="1063">
        <f t="shared" si="12"/>
        <v>1</v>
      </c>
      <c r="AJ17" s="1063">
        <f t="shared" si="12"/>
        <v>1</v>
      </c>
      <c r="AK17" s="1040"/>
      <c r="AM17" s="417" t="s">
        <v>10974</v>
      </c>
      <c r="AN17" s="313" t="s">
        <v>6125</v>
      </c>
      <c r="AO17" s="2166" t="s">
        <v>10989</v>
      </c>
      <c r="AP17" s="797" t="s">
        <v>10990</v>
      </c>
      <c r="AQ17" s="797" t="s">
        <v>10991</v>
      </c>
      <c r="AR17" s="797" t="s">
        <v>10992</v>
      </c>
      <c r="AS17" s="797" t="s">
        <v>10993</v>
      </c>
      <c r="AT17" s="607" t="s">
        <v>10994</v>
      </c>
      <c r="AU17" s="704" t="s">
        <v>10995</v>
      </c>
      <c r="AV17" s="704" t="s">
        <v>10996</v>
      </c>
      <c r="AW17" s="704" t="s">
        <v>10997</v>
      </c>
      <c r="AX17" s="704" t="s">
        <v>10998</v>
      </c>
      <c r="AY17" s="704" t="s">
        <v>10999</v>
      </c>
      <c r="AZ17" s="703" t="s">
        <v>11000</v>
      </c>
    </row>
    <row r="18" spans="1:52" ht="15.75" customHeight="1">
      <c r="B18" s="417" t="s">
        <v>10974</v>
      </c>
      <c r="C18" s="313" t="s">
        <v>6140</v>
      </c>
      <c r="D18" s="248" t="s">
        <v>677</v>
      </c>
      <c r="E18" s="248">
        <v>3</v>
      </c>
      <c r="F18" s="1370">
        <f>IFERROR(F16+F17,0)</f>
        <v>0</v>
      </c>
      <c r="G18" s="1370">
        <f t="shared" ref="G18:K18" si="13">IFERROR(G16+G17,0)</f>
        <v>0</v>
      </c>
      <c r="H18" s="1370">
        <f t="shared" si="13"/>
        <v>0</v>
      </c>
      <c r="I18" s="1370">
        <f t="shared" si="13"/>
        <v>0</v>
      </c>
      <c r="J18" s="1370">
        <f t="shared" si="13"/>
        <v>0</v>
      </c>
      <c r="K18" s="1370">
        <f t="shared" si="13"/>
        <v>0</v>
      </c>
      <c r="L18" s="1370">
        <f>IFERROR(L16+L17,0)</f>
        <v>0</v>
      </c>
      <c r="M18" s="1370">
        <f t="shared" ref="M18:Q18" si="14">IFERROR(M16+M17,0)</f>
        <v>0</v>
      </c>
      <c r="N18" s="1370">
        <f t="shared" si="14"/>
        <v>0</v>
      </c>
      <c r="O18" s="1370">
        <f t="shared" si="14"/>
        <v>0</v>
      </c>
      <c r="P18" s="1370">
        <f t="shared" si="14"/>
        <v>0</v>
      </c>
      <c r="Q18" s="1467">
        <f t="shared" si="14"/>
        <v>0</v>
      </c>
      <c r="R18" s="214"/>
      <c r="S18" s="956" t="s">
        <v>11001</v>
      </c>
      <c r="T18" s="171"/>
      <c r="U18" s="253"/>
      <c r="V18" s="393"/>
      <c r="W18" s="1040"/>
      <c r="X18" s="196"/>
      <c r="Y18" s="1040"/>
      <c r="Z18" s="196"/>
      <c r="AA18" s="196"/>
      <c r="AB18" s="196"/>
      <c r="AC18" s="196"/>
      <c r="AD18" s="196"/>
      <c r="AE18" s="196"/>
      <c r="AF18" s="196"/>
      <c r="AG18" s="196"/>
      <c r="AH18" s="196"/>
      <c r="AI18" s="196"/>
      <c r="AJ18" s="196"/>
      <c r="AK18" s="1040"/>
      <c r="AM18" s="417" t="s">
        <v>10974</v>
      </c>
      <c r="AN18" s="313" t="s">
        <v>6140</v>
      </c>
      <c r="AO18" s="2167" t="s">
        <v>11002</v>
      </c>
      <c r="AP18" s="2163" t="s">
        <v>11003</v>
      </c>
      <c r="AQ18" s="2163" t="s">
        <v>11004</v>
      </c>
      <c r="AR18" s="2163" t="s">
        <v>11005</v>
      </c>
      <c r="AS18" s="2163" t="s">
        <v>11006</v>
      </c>
      <c r="AT18" s="607" t="s">
        <v>11007</v>
      </c>
      <c r="AU18" s="607" t="s">
        <v>11008</v>
      </c>
      <c r="AV18" s="607" t="s">
        <v>11009</v>
      </c>
      <c r="AW18" s="607" t="s">
        <v>11010</v>
      </c>
      <c r="AX18" s="607" t="s">
        <v>11011</v>
      </c>
      <c r="AY18" s="607" t="s">
        <v>11012</v>
      </c>
      <c r="AZ18" s="703" t="s">
        <v>11013</v>
      </c>
    </row>
    <row r="19" spans="1:52" ht="15.75" customHeight="1">
      <c r="B19" s="417" t="s">
        <v>11014</v>
      </c>
      <c r="C19" s="313" t="s">
        <v>6110</v>
      </c>
      <c r="D19" s="248" t="s">
        <v>677</v>
      </c>
      <c r="E19" s="248">
        <v>3</v>
      </c>
      <c r="F19" s="624"/>
      <c r="G19" s="624"/>
      <c r="H19" s="624"/>
      <c r="I19" s="624"/>
      <c r="J19" s="624"/>
      <c r="K19" s="1370">
        <f>IFERROR(SUM(F19:J19),0)</f>
        <v>0</v>
      </c>
      <c r="L19" s="699"/>
      <c r="M19" s="699"/>
      <c r="N19" s="699"/>
      <c r="O19" s="699"/>
      <c r="P19" s="699"/>
      <c r="Q19" s="1467">
        <f>IFERROR(SUM(L19:P19),0)</f>
        <v>0</v>
      </c>
      <c r="R19" s="214"/>
      <c r="S19" s="956" t="s">
        <v>11015</v>
      </c>
      <c r="T19" s="171"/>
      <c r="U19" s="1064"/>
      <c r="V19" s="393"/>
      <c r="W19" s="1040"/>
      <c r="X19" s="246" t="str">
        <f t="shared" ref="X19:X23" si="15">IF( SUM( Z19:AJ19 ) = 0, 0, $Z$7 )</f>
        <v>Please complete all cells in row</v>
      </c>
      <c r="Y19" s="1040"/>
      <c r="Z19" s="1063">
        <f t="shared" ref="Z19:AD20" si="16" xml:space="preserve"> IF( ISNUMBER(F19), 0, 1 )</f>
        <v>1</v>
      </c>
      <c r="AA19" s="1063">
        <f t="shared" si="16"/>
        <v>1</v>
      </c>
      <c r="AB19" s="1063">
        <f t="shared" si="16"/>
        <v>1</v>
      </c>
      <c r="AC19" s="1063">
        <f t="shared" si="16"/>
        <v>1</v>
      </c>
      <c r="AD19" s="1063">
        <f t="shared" si="16"/>
        <v>1</v>
      </c>
      <c r="AE19" s="196"/>
      <c r="AF19" s="1063">
        <f t="shared" ref="AF19:AJ20" si="17" xml:space="preserve"> IF( ISNUMBER(L19), 0, 1 )</f>
        <v>1</v>
      </c>
      <c r="AG19" s="1063">
        <f t="shared" si="17"/>
        <v>1</v>
      </c>
      <c r="AH19" s="1063">
        <f t="shared" si="17"/>
        <v>1</v>
      </c>
      <c r="AI19" s="1063">
        <f t="shared" si="17"/>
        <v>1</v>
      </c>
      <c r="AJ19" s="1063">
        <f t="shared" si="17"/>
        <v>1</v>
      </c>
      <c r="AK19" s="1040"/>
      <c r="AM19" s="417" t="s">
        <v>11014</v>
      </c>
      <c r="AN19" s="313" t="s">
        <v>6110</v>
      </c>
      <c r="AO19" s="2166" t="s">
        <v>11016</v>
      </c>
      <c r="AP19" s="797" t="s">
        <v>11017</v>
      </c>
      <c r="AQ19" s="797" t="s">
        <v>11018</v>
      </c>
      <c r="AR19" s="797" t="s">
        <v>11019</v>
      </c>
      <c r="AS19" s="797" t="s">
        <v>11020</v>
      </c>
      <c r="AT19" s="607" t="s">
        <v>11021</v>
      </c>
      <c r="AU19" s="704" t="s">
        <v>11022</v>
      </c>
      <c r="AV19" s="704" t="s">
        <v>11023</v>
      </c>
      <c r="AW19" s="704" t="s">
        <v>11024</v>
      </c>
      <c r="AX19" s="704" t="s">
        <v>11025</v>
      </c>
      <c r="AY19" s="704" t="s">
        <v>11026</v>
      </c>
      <c r="AZ19" s="703" t="s">
        <v>11027</v>
      </c>
    </row>
    <row r="20" spans="1:52" ht="15.75" customHeight="1">
      <c r="B20" s="417" t="s">
        <v>11014</v>
      </c>
      <c r="C20" s="313" t="s">
        <v>6125</v>
      </c>
      <c r="D20" s="248" t="s">
        <v>677</v>
      </c>
      <c r="E20" s="248">
        <v>3</v>
      </c>
      <c r="F20" s="624"/>
      <c r="G20" s="624"/>
      <c r="H20" s="624"/>
      <c r="I20" s="624"/>
      <c r="J20" s="624"/>
      <c r="K20" s="1370">
        <f>IFERROR(SUM(F20:J20),0)</f>
        <v>0</v>
      </c>
      <c r="L20" s="699"/>
      <c r="M20" s="699"/>
      <c r="N20" s="699"/>
      <c r="O20" s="699"/>
      <c r="P20" s="699"/>
      <c r="Q20" s="1467">
        <f>IFERROR(SUM(L20:P20),0)</f>
        <v>0</v>
      </c>
      <c r="R20" s="214"/>
      <c r="S20" s="956" t="s">
        <v>11028</v>
      </c>
      <c r="T20" s="171"/>
      <c r="U20" s="1064"/>
      <c r="V20" s="393"/>
      <c r="W20" s="1040"/>
      <c r="X20" s="246" t="str">
        <f t="shared" si="15"/>
        <v>Please complete all cells in row</v>
      </c>
      <c r="Y20" s="1040"/>
      <c r="Z20" s="1063">
        <f t="shared" si="16"/>
        <v>1</v>
      </c>
      <c r="AA20" s="1063">
        <f t="shared" si="16"/>
        <v>1</v>
      </c>
      <c r="AB20" s="1063">
        <f t="shared" si="16"/>
        <v>1</v>
      </c>
      <c r="AC20" s="1063">
        <f t="shared" si="16"/>
        <v>1</v>
      </c>
      <c r="AD20" s="1063">
        <f t="shared" si="16"/>
        <v>1</v>
      </c>
      <c r="AE20" s="196"/>
      <c r="AF20" s="1063">
        <f t="shared" si="17"/>
        <v>1</v>
      </c>
      <c r="AG20" s="1063">
        <f t="shared" si="17"/>
        <v>1</v>
      </c>
      <c r="AH20" s="1063">
        <f t="shared" si="17"/>
        <v>1</v>
      </c>
      <c r="AI20" s="1063">
        <f t="shared" si="17"/>
        <v>1</v>
      </c>
      <c r="AJ20" s="1063">
        <f t="shared" si="17"/>
        <v>1</v>
      </c>
      <c r="AK20" s="1040"/>
      <c r="AM20" s="417" t="s">
        <v>11014</v>
      </c>
      <c r="AN20" s="313" t="s">
        <v>6125</v>
      </c>
      <c r="AO20" s="2166" t="s">
        <v>11029</v>
      </c>
      <c r="AP20" s="797" t="s">
        <v>11030</v>
      </c>
      <c r="AQ20" s="797" t="s">
        <v>11031</v>
      </c>
      <c r="AR20" s="797" t="s">
        <v>11032</v>
      </c>
      <c r="AS20" s="797" t="s">
        <v>11033</v>
      </c>
      <c r="AT20" s="607" t="s">
        <v>11034</v>
      </c>
      <c r="AU20" s="704" t="s">
        <v>11035</v>
      </c>
      <c r="AV20" s="704" t="s">
        <v>11036</v>
      </c>
      <c r="AW20" s="704" t="s">
        <v>11037</v>
      </c>
      <c r="AX20" s="704" t="s">
        <v>11038</v>
      </c>
      <c r="AY20" s="704" t="s">
        <v>11039</v>
      </c>
      <c r="AZ20" s="703" t="s">
        <v>11040</v>
      </c>
    </row>
    <row r="21" spans="1:52" ht="15.75" customHeight="1">
      <c r="B21" s="417" t="s">
        <v>11014</v>
      </c>
      <c r="C21" s="313" t="s">
        <v>6140</v>
      </c>
      <c r="D21" s="248" t="s">
        <v>677</v>
      </c>
      <c r="E21" s="248">
        <v>3</v>
      </c>
      <c r="F21" s="1370">
        <f>IFERROR(F19+F20,0)</f>
        <v>0</v>
      </c>
      <c r="G21" s="1370">
        <f t="shared" ref="G21:K21" si="18">IFERROR(G19+G20,0)</f>
        <v>0</v>
      </c>
      <c r="H21" s="1370">
        <f t="shared" si="18"/>
        <v>0</v>
      </c>
      <c r="I21" s="1370">
        <f t="shared" si="18"/>
        <v>0</v>
      </c>
      <c r="J21" s="1370">
        <f t="shared" si="18"/>
        <v>0</v>
      </c>
      <c r="K21" s="1370">
        <f t="shared" si="18"/>
        <v>0</v>
      </c>
      <c r="L21" s="1370">
        <f>IFERROR(L19+L20,0)</f>
        <v>0</v>
      </c>
      <c r="M21" s="1370">
        <f t="shared" ref="M21:Q24" si="19">IFERROR(M19+M20,0)</f>
        <v>0</v>
      </c>
      <c r="N21" s="1370">
        <f t="shared" si="19"/>
        <v>0</v>
      </c>
      <c r="O21" s="1370">
        <f t="shared" si="19"/>
        <v>0</v>
      </c>
      <c r="P21" s="1370">
        <f t="shared" si="19"/>
        <v>0</v>
      </c>
      <c r="Q21" s="1467">
        <f t="shared" si="19"/>
        <v>0</v>
      </c>
      <c r="R21" s="214"/>
      <c r="S21" s="956" t="s">
        <v>11041</v>
      </c>
      <c r="T21" s="171"/>
      <c r="U21" s="1064"/>
      <c r="V21" s="393"/>
      <c r="W21" s="1040"/>
      <c r="X21" s="196"/>
      <c r="Y21" s="1040"/>
      <c r="Z21" s="196"/>
      <c r="AA21" s="196"/>
      <c r="AB21" s="196"/>
      <c r="AC21" s="196"/>
      <c r="AD21" s="196"/>
      <c r="AE21" s="196"/>
      <c r="AF21" s="196"/>
      <c r="AG21" s="196"/>
      <c r="AH21" s="196"/>
      <c r="AI21" s="196"/>
      <c r="AJ21" s="196"/>
      <c r="AK21" s="1040"/>
      <c r="AM21" s="417" t="s">
        <v>11014</v>
      </c>
      <c r="AN21" s="313" t="s">
        <v>6140</v>
      </c>
      <c r="AO21" s="2167" t="s">
        <v>11042</v>
      </c>
      <c r="AP21" s="2163" t="s">
        <v>11043</v>
      </c>
      <c r="AQ21" s="2163" t="s">
        <v>11044</v>
      </c>
      <c r="AR21" s="2163" t="s">
        <v>11045</v>
      </c>
      <c r="AS21" s="2163" t="s">
        <v>11046</v>
      </c>
      <c r="AT21" s="607" t="s">
        <v>11047</v>
      </c>
      <c r="AU21" s="607" t="s">
        <v>11048</v>
      </c>
      <c r="AV21" s="607" t="s">
        <v>11049</v>
      </c>
      <c r="AW21" s="607" t="s">
        <v>11050</v>
      </c>
      <c r="AX21" s="607" t="s">
        <v>11051</v>
      </c>
      <c r="AY21" s="607" t="s">
        <v>11052</v>
      </c>
      <c r="AZ21" s="703" t="s">
        <v>11053</v>
      </c>
    </row>
    <row r="22" spans="1:52" ht="15.75" customHeight="1">
      <c r="B22" s="417" t="s">
        <v>11054</v>
      </c>
      <c r="C22" s="313" t="s">
        <v>6110</v>
      </c>
      <c r="D22" s="248" t="s">
        <v>677</v>
      </c>
      <c r="E22" s="248">
        <v>3</v>
      </c>
      <c r="F22" s="2101"/>
      <c r="G22" s="2101"/>
      <c r="H22" s="2101"/>
      <c r="I22" s="2101"/>
      <c r="J22" s="2101"/>
      <c r="K22" s="1370">
        <f>IFERROR(SUM(F22:J22),0)</f>
        <v>0</v>
      </c>
      <c r="L22" s="2101"/>
      <c r="M22" s="2101"/>
      <c r="N22" s="2101"/>
      <c r="O22" s="2101"/>
      <c r="P22" s="2101"/>
      <c r="Q22" s="1467">
        <f t="shared" si="19"/>
        <v>0</v>
      </c>
      <c r="R22" s="214"/>
      <c r="S22" s="956" t="s">
        <v>11055</v>
      </c>
      <c r="T22" s="171"/>
      <c r="U22" s="1064"/>
      <c r="V22" s="393"/>
      <c r="W22" s="1040"/>
      <c r="X22" s="246" t="str">
        <f t="shared" si="15"/>
        <v>Please complete all cells in row</v>
      </c>
      <c r="Y22" s="1040"/>
      <c r="Z22" s="1063">
        <f t="shared" ref="Z22:AD23" si="20" xml:space="preserve"> IF( ISNUMBER(F22), 0, 1 )</f>
        <v>1</v>
      </c>
      <c r="AA22" s="1063">
        <f t="shared" si="20"/>
        <v>1</v>
      </c>
      <c r="AB22" s="1063">
        <f t="shared" si="20"/>
        <v>1</v>
      </c>
      <c r="AC22" s="1063">
        <f t="shared" si="20"/>
        <v>1</v>
      </c>
      <c r="AD22" s="1063">
        <f t="shared" si="20"/>
        <v>1</v>
      </c>
      <c r="AE22" s="196"/>
      <c r="AF22" s="1063">
        <f t="shared" ref="AF22:AJ23" si="21" xml:space="preserve"> IF( ISNUMBER(L22), 0, 1 )</f>
        <v>1</v>
      </c>
      <c r="AG22" s="1063">
        <f t="shared" si="21"/>
        <v>1</v>
      </c>
      <c r="AH22" s="1063">
        <f t="shared" si="21"/>
        <v>1</v>
      </c>
      <c r="AI22" s="1063">
        <f t="shared" si="21"/>
        <v>1</v>
      </c>
      <c r="AJ22" s="1063">
        <f t="shared" si="21"/>
        <v>1</v>
      </c>
      <c r="AK22" s="1040"/>
      <c r="AM22" s="417" t="s">
        <v>11054</v>
      </c>
      <c r="AN22" s="313" t="s">
        <v>6110</v>
      </c>
      <c r="AO22" s="2166" t="s">
        <v>11056</v>
      </c>
      <c r="AP22" s="797" t="s">
        <v>11057</v>
      </c>
      <c r="AQ22" s="797" t="s">
        <v>11058</v>
      </c>
      <c r="AR22" s="797" t="s">
        <v>11059</v>
      </c>
      <c r="AS22" s="797" t="s">
        <v>11060</v>
      </c>
      <c r="AT22" s="607" t="s">
        <v>11061</v>
      </c>
      <c r="AU22" s="2101" t="s">
        <v>11062</v>
      </c>
      <c r="AV22" s="2101" t="s">
        <v>11063</v>
      </c>
      <c r="AW22" s="2101" t="s">
        <v>11064</v>
      </c>
      <c r="AX22" s="2101" t="s">
        <v>11065</v>
      </c>
      <c r="AY22" s="2101" t="s">
        <v>11066</v>
      </c>
      <c r="AZ22" s="703" t="s">
        <v>11067</v>
      </c>
    </row>
    <row r="23" spans="1:52" ht="15.75" customHeight="1">
      <c r="B23" s="417" t="s">
        <v>11054</v>
      </c>
      <c r="C23" s="313" t="s">
        <v>6125</v>
      </c>
      <c r="D23" s="248" t="s">
        <v>677</v>
      </c>
      <c r="E23" s="248">
        <v>3</v>
      </c>
      <c r="F23" s="2101"/>
      <c r="G23" s="2101"/>
      <c r="H23" s="2101"/>
      <c r="I23" s="2101"/>
      <c r="J23" s="2101"/>
      <c r="K23" s="1370">
        <f>IFERROR(SUM(F23:J23),0)</f>
        <v>0</v>
      </c>
      <c r="L23" s="2101"/>
      <c r="M23" s="2101"/>
      <c r="N23" s="2101"/>
      <c r="O23" s="2101"/>
      <c r="P23" s="2101"/>
      <c r="Q23" s="1467">
        <f t="shared" si="19"/>
        <v>0</v>
      </c>
      <c r="R23" s="214"/>
      <c r="S23" s="956" t="s">
        <v>11068</v>
      </c>
      <c r="T23" s="171"/>
      <c r="U23" s="1064"/>
      <c r="V23" s="393"/>
      <c r="W23" s="1040"/>
      <c r="X23" s="246" t="str">
        <f t="shared" si="15"/>
        <v>Please complete all cells in row</v>
      </c>
      <c r="Y23" s="1040"/>
      <c r="Z23" s="1063">
        <f t="shared" si="20"/>
        <v>1</v>
      </c>
      <c r="AA23" s="1063">
        <f t="shared" si="20"/>
        <v>1</v>
      </c>
      <c r="AB23" s="1063">
        <f t="shared" si="20"/>
        <v>1</v>
      </c>
      <c r="AC23" s="1063">
        <f t="shared" si="20"/>
        <v>1</v>
      </c>
      <c r="AD23" s="1063">
        <f t="shared" si="20"/>
        <v>1</v>
      </c>
      <c r="AE23" s="196"/>
      <c r="AF23" s="1063">
        <f t="shared" si="21"/>
        <v>1</v>
      </c>
      <c r="AG23" s="1063">
        <f t="shared" si="21"/>
        <v>1</v>
      </c>
      <c r="AH23" s="1063">
        <f t="shared" si="21"/>
        <v>1</v>
      </c>
      <c r="AI23" s="1063">
        <f t="shared" si="21"/>
        <v>1</v>
      </c>
      <c r="AJ23" s="1063">
        <f t="shared" si="21"/>
        <v>1</v>
      </c>
      <c r="AK23" s="1040"/>
      <c r="AM23" s="417" t="s">
        <v>11054</v>
      </c>
      <c r="AN23" s="313" t="s">
        <v>6125</v>
      </c>
      <c r="AO23" s="2166" t="s">
        <v>11069</v>
      </c>
      <c r="AP23" s="797" t="s">
        <v>11070</v>
      </c>
      <c r="AQ23" s="797" t="s">
        <v>11071</v>
      </c>
      <c r="AR23" s="797" t="s">
        <v>11072</v>
      </c>
      <c r="AS23" s="797" t="s">
        <v>11073</v>
      </c>
      <c r="AT23" s="607" t="s">
        <v>11074</v>
      </c>
      <c r="AU23" s="2101" t="s">
        <v>11075</v>
      </c>
      <c r="AV23" s="2101" t="s">
        <v>11076</v>
      </c>
      <c r="AW23" s="2101" t="s">
        <v>11077</v>
      </c>
      <c r="AX23" s="2101" t="s">
        <v>11078</v>
      </c>
      <c r="AY23" s="2101" t="s">
        <v>11079</v>
      </c>
      <c r="AZ23" s="703" t="s">
        <v>11080</v>
      </c>
    </row>
    <row r="24" spans="1:52" ht="15.75" customHeight="1">
      <c r="B24" s="417" t="s">
        <v>11054</v>
      </c>
      <c r="C24" s="313" t="s">
        <v>6140</v>
      </c>
      <c r="D24" s="248" t="s">
        <v>677</v>
      </c>
      <c r="E24" s="248">
        <v>3</v>
      </c>
      <c r="F24" s="1370">
        <f>IFERROR(F22+F23,0)</f>
        <v>0</v>
      </c>
      <c r="G24" s="1370">
        <f t="shared" ref="G24:K24" si="22">IFERROR(G22+G23,0)</f>
        <v>0</v>
      </c>
      <c r="H24" s="1370">
        <f t="shared" si="22"/>
        <v>0</v>
      </c>
      <c r="I24" s="1370">
        <f t="shared" si="22"/>
        <v>0</v>
      </c>
      <c r="J24" s="1370">
        <f t="shared" si="22"/>
        <v>0</v>
      </c>
      <c r="K24" s="1370">
        <f t="shared" si="22"/>
        <v>0</v>
      </c>
      <c r="L24" s="1370">
        <f>IFERROR(L22+L23,0)</f>
        <v>0</v>
      </c>
      <c r="M24" s="1370">
        <f t="shared" ref="M24:P24" si="23">IFERROR(M22+M23,0)</f>
        <v>0</v>
      </c>
      <c r="N24" s="1370">
        <f t="shared" si="23"/>
        <v>0</v>
      </c>
      <c r="O24" s="1370">
        <f t="shared" si="23"/>
        <v>0</v>
      </c>
      <c r="P24" s="1370">
        <f t="shared" si="23"/>
        <v>0</v>
      </c>
      <c r="Q24" s="1467">
        <f t="shared" si="19"/>
        <v>0</v>
      </c>
      <c r="R24" s="214"/>
      <c r="S24" s="956" t="s">
        <v>11081</v>
      </c>
      <c r="T24" s="171"/>
      <c r="U24" s="1064"/>
      <c r="V24" s="393"/>
      <c r="W24" s="1040"/>
      <c r="X24" s="196"/>
      <c r="Y24" s="1040"/>
      <c r="Z24" s="196"/>
      <c r="AA24" s="196"/>
      <c r="AB24" s="196"/>
      <c r="AC24" s="196"/>
      <c r="AD24" s="196"/>
      <c r="AE24" s="196"/>
      <c r="AF24" s="196"/>
      <c r="AG24" s="196"/>
      <c r="AH24" s="196"/>
      <c r="AI24" s="196"/>
      <c r="AJ24" s="196"/>
      <c r="AK24" s="1040"/>
      <c r="AM24" s="417" t="s">
        <v>11054</v>
      </c>
      <c r="AN24" s="313" t="s">
        <v>6140</v>
      </c>
      <c r="AO24" s="2167" t="s">
        <v>11082</v>
      </c>
      <c r="AP24" s="2163" t="s">
        <v>11083</v>
      </c>
      <c r="AQ24" s="2163" t="s">
        <v>11084</v>
      </c>
      <c r="AR24" s="2163" t="s">
        <v>11085</v>
      </c>
      <c r="AS24" s="2163" t="s">
        <v>11086</v>
      </c>
      <c r="AT24" s="607" t="s">
        <v>11087</v>
      </c>
      <c r="AU24" s="607" t="s">
        <v>11088</v>
      </c>
      <c r="AV24" s="607" t="s">
        <v>11089</v>
      </c>
      <c r="AW24" s="607" t="s">
        <v>11090</v>
      </c>
      <c r="AX24" s="607" t="s">
        <v>11091</v>
      </c>
      <c r="AY24" s="607" t="s">
        <v>11092</v>
      </c>
      <c r="AZ24" s="703" t="s">
        <v>11093</v>
      </c>
    </row>
    <row r="25" spans="1:52" ht="15.75" customHeight="1">
      <c r="B25" s="417" t="s">
        <v>11094</v>
      </c>
      <c r="C25" s="313" t="s">
        <v>6110</v>
      </c>
      <c r="D25" s="248" t="s">
        <v>677</v>
      </c>
      <c r="E25" s="248">
        <v>3</v>
      </c>
      <c r="F25" s="1370">
        <f t="shared" ref="F25:J25" si="24">IFERROR(F10+F13+F16+F19+F22,0)</f>
        <v>0</v>
      </c>
      <c r="G25" s="1370">
        <f t="shared" si="24"/>
        <v>0</v>
      </c>
      <c r="H25" s="1370">
        <f t="shared" si="24"/>
        <v>0</v>
      </c>
      <c r="I25" s="1370">
        <f t="shared" si="24"/>
        <v>0</v>
      </c>
      <c r="J25" s="1370">
        <f t="shared" si="24"/>
        <v>0</v>
      </c>
      <c r="K25" s="1370">
        <f>IFERROR(K10+K13+K16+K19+K22,0)</f>
        <v>0</v>
      </c>
      <c r="L25" s="1370">
        <f t="shared" ref="L25:Q25" si="25">IFERROR(L10+L13+L16+L19+L22,0)</f>
        <v>0</v>
      </c>
      <c r="M25" s="1370">
        <f t="shared" si="25"/>
        <v>0</v>
      </c>
      <c r="N25" s="1370">
        <f t="shared" si="25"/>
        <v>0</v>
      </c>
      <c r="O25" s="1370">
        <f t="shared" si="25"/>
        <v>0</v>
      </c>
      <c r="P25" s="1370">
        <f>IFERROR(P10+P13+P16+P19+P22,0)</f>
        <v>0</v>
      </c>
      <c r="Q25" s="1371">
        <f t="shared" si="25"/>
        <v>0</v>
      </c>
      <c r="R25" s="214"/>
      <c r="S25" s="956" t="s">
        <v>11095</v>
      </c>
      <c r="T25" s="171"/>
      <c r="U25" s="394"/>
      <c r="V25" s="393"/>
      <c r="W25" s="1040"/>
      <c r="X25" s="196"/>
      <c r="Y25" s="1040"/>
      <c r="Z25" s="196"/>
      <c r="AA25" s="196"/>
      <c r="AB25" s="196"/>
      <c r="AC25" s="196"/>
      <c r="AD25" s="196"/>
      <c r="AE25" s="196"/>
      <c r="AF25" s="196"/>
      <c r="AG25" s="196"/>
      <c r="AH25" s="196"/>
      <c r="AI25" s="196"/>
      <c r="AJ25" s="196"/>
      <c r="AK25" s="1040"/>
      <c r="AM25" s="417" t="s">
        <v>11096</v>
      </c>
      <c r="AN25" s="313" t="s">
        <v>6110</v>
      </c>
      <c r="AO25" s="2167" t="s">
        <v>11097</v>
      </c>
      <c r="AP25" s="2163" t="s">
        <v>11098</v>
      </c>
      <c r="AQ25" s="2163" t="s">
        <v>11099</v>
      </c>
      <c r="AR25" s="2163" t="s">
        <v>11100</v>
      </c>
      <c r="AS25" s="2163" t="s">
        <v>11101</v>
      </c>
      <c r="AT25" s="607" t="s">
        <v>11102</v>
      </c>
      <c r="AU25" s="607" t="s">
        <v>11103</v>
      </c>
      <c r="AV25" s="607" t="s">
        <v>11104</v>
      </c>
      <c r="AW25" s="607" t="s">
        <v>11105</v>
      </c>
      <c r="AX25" s="607" t="s">
        <v>11106</v>
      </c>
      <c r="AY25" s="607" t="s">
        <v>11107</v>
      </c>
      <c r="AZ25" s="703" t="s">
        <v>11108</v>
      </c>
    </row>
    <row r="26" spans="1:52" ht="16.149999999999999" customHeight="1">
      <c r="B26" s="417" t="s">
        <v>11109</v>
      </c>
      <c r="C26" s="313" t="s">
        <v>6125</v>
      </c>
      <c r="D26" s="248" t="s">
        <v>677</v>
      </c>
      <c r="E26" s="248">
        <v>3</v>
      </c>
      <c r="F26" s="1370">
        <f>IFERROR(F11+F14+F17+F20,0)</f>
        <v>0</v>
      </c>
      <c r="G26" s="1370">
        <f>IFERROR(G11+G14+G17+G20,0)</f>
        <v>0</v>
      </c>
      <c r="H26" s="1370">
        <f>IFERROR(H11+H14+H17+H20,0)</f>
        <v>0</v>
      </c>
      <c r="I26" s="1370">
        <f>IFERROR(I11+I14+I17+I20,0)</f>
        <v>0</v>
      </c>
      <c r="J26" s="1370">
        <f>IFERROR(J11+J14+J17+J20,0)</f>
        <v>0</v>
      </c>
      <c r="K26" s="1370">
        <f>IFERROR(K11+K14+K17+K20+K23,0)</f>
        <v>0</v>
      </c>
      <c r="L26" s="1370">
        <f t="shared" ref="L26:Q26" si="26">IFERROR(L11+L14+L17+L20,0)</f>
        <v>0</v>
      </c>
      <c r="M26" s="1370">
        <f t="shared" si="26"/>
        <v>0</v>
      </c>
      <c r="N26" s="1370">
        <f t="shared" si="26"/>
        <v>0</v>
      </c>
      <c r="O26" s="1370">
        <f t="shared" si="26"/>
        <v>0</v>
      </c>
      <c r="P26" s="1370">
        <f>IFERROR(P11+P14+P17+P20,0)</f>
        <v>0</v>
      </c>
      <c r="Q26" s="1467">
        <f t="shared" si="26"/>
        <v>0</v>
      </c>
      <c r="R26" s="214"/>
      <c r="S26" s="956" t="s">
        <v>11110</v>
      </c>
      <c r="T26" s="171"/>
      <c r="U26" s="394"/>
      <c r="V26" s="393"/>
      <c r="W26" s="1040"/>
      <c r="X26" s="196"/>
      <c r="Y26" s="1040"/>
      <c r="Z26" s="196"/>
      <c r="AA26" s="196"/>
      <c r="AB26" s="196"/>
      <c r="AC26" s="196"/>
      <c r="AD26" s="196"/>
      <c r="AE26" s="196"/>
      <c r="AF26" s="196"/>
      <c r="AG26" s="196"/>
      <c r="AH26" s="196"/>
      <c r="AI26" s="196"/>
      <c r="AJ26" s="196"/>
      <c r="AK26" s="1040"/>
      <c r="AM26" s="417" t="s">
        <v>11111</v>
      </c>
      <c r="AN26" s="313" t="s">
        <v>6125</v>
      </c>
      <c r="AO26" s="2167" t="s">
        <v>11112</v>
      </c>
      <c r="AP26" s="2163" t="s">
        <v>11113</v>
      </c>
      <c r="AQ26" s="2163" t="s">
        <v>11114</v>
      </c>
      <c r="AR26" s="2163" t="s">
        <v>11115</v>
      </c>
      <c r="AS26" s="2163" t="s">
        <v>11116</v>
      </c>
      <c r="AT26" s="607" t="s">
        <v>11117</v>
      </c>
      <c r="AU26" s="607" t="s">
        <v>11118</v>
      </c>
      <c r="AV26" s="607" t="s">
        <v>11119</v>
      </c>
      <c r="AW26" s="607" t="s">
        <v>11120</v>
      </c>
      <c r="AX26" s="607" t="s">
        <v>11121</v>
      </c>
      <c r="AY26" s="607" t="s">
        <v>11122</v>
      </c>
      <c r="AZ26" s="703" t="s">
        <v>11123</v>
      </c>
    </row>
    <row r="27" spans="1:52" ht="30.75" thickBot="1">
      <c r="A27" s="2442" t="s">
        <v>773</v>
      </c>
      <c r="B27" s="420" t="s">
        <v>11124</v>
      </c>
      <c r="C27" s="966" t="s">
        <v>6140</v>
      </c>
      <c r="D27" s="314" t="s">
        <v>677</v>
      </c>
      <c r="E27" s="314">
        <v>3</v>
      </c>
      <c r="F27" s="1362">
        <f>IFERROR(F25+F26,0)</f>
        <v>0</v>
      </c>
      <c r="G27" s="1362">
        <f t="shared" ref="G27:K27" si="27">IFERROR(G25+G26,0)</f>
        <v>0</v>
      </c>
      <c r="H27" s="1362">
        <f t="shared" si="27"/>
        <v>0</v>
      </c>
      <c r="I27" s="1362">
        <f t="shared" si="27"/>
        <v>0</v>
      </c>
      <c r="J27" s="1362">
        <f t="shared" si="27"/>
        <v>0</v>
      </c>
      <c r="K27" s="1362">
        <f t="shared" si="27"/>
        <v>0</v>
      </c>
      <c r="L27" s="1362">
        <f>IFERROR(L25+L26,0)</f>
        <v>0</v>
      </c>
      <c r="M27" s="1362">
        <f t="shared" ref="M27:Q27" si="28">IFERROR(M25+M26,0)</f>
        <v>0</v>
      </c>
      <c r="N27" s="1362">
        <f t="shared" si="28"/>
        <v>0</v>
      </c>
      <c r="O27" s="1362">
        <f t="shared" si="28"/>
        <v>0</v>
      </c>
      <c r="P27" s="1362">
        <f>IFERROR(P25+P26,0)</f>
        <v>0</v>
      </c>
      <c r="Q27" s="1372">
        <f t="shared" si="28"/>
        <v>0</v>
      </c>
      <c r="R27" s="214"/>
      <c r="S27" s="970" t="s">
        <v>11125</v>
      </c>
      <c r="T27" s="171"/>
      <c r="U27" s="391"/>
      <c r="V27" s="393"/>
      <c r="W27" s="1040"/>
      <c r="X27" s="196"/>
      <c r="Y27" s="1040"/>
      <c r="Z27" s="196"/>
      <c r="AA27" s="196"/>
      <c r="AB27" s="196"/>
      <c r="AC27" s="196"/>
      <c r="AD27" s="196"/>
      <c r="AE27" s="196"/>
      <c r="AF27" s="196"/>
      <c r="AG27" s="196"/>
      <c r="AH27" s="196"/>
      <c r="AI27" s="196"/>
      <c r="AJ27" s="196"/>
      <c r="AK27" s="1040"/>
      <c r="AM27" s="420" t="s">
        <v>11126</v>
      </c>
      <c r="AN27" s="966" t="s">
        <v>6140</v>
      </c>
      <c r="AO27" s="2168" t="s">
        <v>11127</v>
      </c>
      <c r="AP27" s="2164" t="s">
        <v>11128</v>
      </c>
      <c r="AQ27" s="2164" t="s">
        <v>11129</v>
      </c>
      <c r="AR27" s="2164" t="s">
        <v>11130</v>
      </c>
      <c r="AS27" s="2164" t="s">
        <v>11131</v>
      </c>
      <c r="AT27" s="609" t="s">
        <v>11132</v>
      </c>
      <c r="AU27" s="609" t="s">
        <v>11133</v>
      </c>
      <c r="AV27" s="609" t="s">
        <v>11134</v>
      </c>
      <c r="AW27" s="609" t="s">
        <v>11135</v>
      </c>
      <c r="AX27" s="609" t="s">
        <v>11136</v>
      </c>
      <c r="AY27" s="609" t="s">
        <v>11137</v>
      </c>
      <c r="AZ27" s="374" t="s">
        <v>11138</v>
      </c>
    </row>
    <row r="28" spans="1:52" ht="15.75" thickTop="1">
      <c r="B28" s="971"/>
      <c r="C28" s="171"/>
      <c r="D28" s="171"/>
      <c r="E28" s="171"/>
      <c r="F28" s="171"/>
      <c r="G28" s="171"/>
      <c r="H28" s="171"/>
      <c r="I28" s="171"/>
      <c r="J28" s="171"/>
      <c r="K28" s="171"/>
      <c r="L28" s="171"/>
      <c r="M28" s="171"/>
      <c r="N28" s="171"/>
      <c r="O28" s="171"/>
      <c r="P28" s="171"/>
      <c r="Q28" s="171"/>
      <c r="R28" s="171"/>
      <c r="S28" s="171"/>
      <c r="T28" s="171"/>
      <c r="V28" s="2575" t="s">
        <v>815</v>
      </c>
      <c r="W28" s="393"/>
      <c r="X28" s="196"/>
      <c r="Y28" s="393"/>
      <c r="Z28" s="196"/>
      <c r="AA28" s="196"/>
      <c r="AB28" s="196"/>
      <c r="AC28" s="196"/>
      <c r="AD28" s="196"/>
      <c r="AE28" s="196"/>
      <c r="AF28" s="196"/>
      <c r="AG28" s="196"/>
      <c r="AH28" s="196"/>
      <c r="AI28" s="196"/>
      <c r="AJ28" s="196"/>
      <c r="AK28" s="393"/>
      <c r="AZ28" s="2859" t="s">
        <v>816</v>
      </c>
    </row>
    <row r="29" spans="1:52">
      <c r="B29" s="971"/>
      <c r="C29" s="171"/>
      <c r="D29" s="171"/>
      <c r="E29" s="171"/>
      <c r="F29" s="171"/>
      <c r="G29" s="171"/>
      <c r="H29" s="171"/>
      <c r="I29" s="171"/>
      <c r="J29" s="171"/>
      <c r="K29" s="171"/>
      <c r="L29" s="171"/>
      <c r="M29" s="171"/>
      <c r="N29" s="171"/>
      <c r="O29" s="171"/>
      <c r="P29" s="171"/>
      <c r="Q29" s="171"/>
      <c r="R29" s="171"/>
      <c r="S29" s="171"/>
      <c r="T29" s="171"/>
      <c r="U29" s="1065"/>
      <c r="V29" s="393"/>
      <c r="W29" s="393"/>
      <c r="X29" s="196"/>
      <c r="Y29" s="393"/>
      <c r="Z29" s="196"/>
      <c r="AA29" s="196"/>
      <c r="AB29" s="196"/>
      <c r="AC29" s="196"/>
      <c r="AD29" s="196"/>
      <c r="AE29" s="196"/>
      <c r="AF29" s="196"/>
      <c r="AG29" s="196"/>
      <c r="AH29" s="196"/>
      <c r="AI29" s="196"/>
      <c r="AJ29" s="196"/>
      <c r="AK29" s="393"/>
    </row>
    <row r="30" spans="1:52">
      <c r="B30" s="2104"/>
      <c r="C30" s="2105"/>
      <c r="E30" s="171"/>
      <c r="F30" s="171"/>
      <c r="G30" s="171"/>
      <c r="H30" s="171"/>
      <c r="I30" s="171"/>
      <c r="J30" s="171"/>
      <c r="K30" s="171"/>
      <c r="L30" s="171"/>
      <c r="M30" s="171"/>
      <c r="N30" s="171"/>
      <c r="O30" s="171"/>
      <c r="P30" s="171"/>
      <c r="Q30" s="171"/>
      <c r="R30" s="171"/>
      <c r="S30" s="171"/>
      <c r="T30" s="171"/>
      <c r="U30" s="1065"/>
      <c r="V30" s="393"/>
      <c r="W30" s="393"/>
      <c r="X30" s="196"/>
      <c r="Y30" s="393"/>
      <c r="Z30" s="196"/>
      <c r="AA30" s="196"/>
      <c r="AB30" s="196"/>
      <c r="AC30" s="196"/>
      <c r="AD30" s="196"/>
      <c r="AE30" s="196"/>
      <c r="AF30" s="196"/>
      <c r="AG30" s="196"/>
      <c r="AH30" s="196"/>
      <c r="AI30" s="196"/>
      <c r="AJ30" s="196"/>
      <c r="AK30" s="393"/>
    </row>
    <row r="31" spans="1:52">
      <c r="B31" s="2104"/>
      <c r="C31" s="2106"/>
      <c r="E31" s="171"/>
      <c r="F31" s="171"/>
      <c r="G31" s="171"/>
      <c r="H31" s="171"/>
      <c r="I31" s="171"/>
      <c r="J31" s="171"/>
      <c r="K31" s="171"/>
      <c r="L31" s="171"/>
      <c r="M31" s="171"/>
      <c r="N31" s="171"/>
      <c r="O31" s="171"/>
      <c r="P31" s="171"/>
      <c r="Q31" s="171"/>
      <c r="R31" s="171"/>
      <c r="S31" s="171"/>
      <c r="T31" s="171"/>
      <c r="U31" s="1065"/>
      <c r="V31" s="393"/>
      <c r="W31" s="393"/>
      <c r="X31" s="196"/>
      <c r="Y31" s="393"/>
      <c r="Z31" s="196"/>
      <c r="AA31" s="196"/>
      <c r="AB31" s="196"/>
      <c r="AC31" s="196"/>
      <c r="AD31" s="196"/>
      <c r="AE31" s="196"/>
      <c r="AF31" s="196"/>
      <c r="AG31" s="196"/>
      <c r="AH31" s="196"/>
      <c r="AI31" s="196"/>
      <c r="AJ31" s="196"/>
      <c r="AK31" s="393"/>
    </row>
    <row r="32" spans="1:52">
      <c r="B32" s="2104"/>
      <c r="C32" s="2104"/>
      <c r="D32" s="2107"/>
      <c r="E32" s="171"/>
      <c r="F32" s="171"/>
      <c r="G32" s="171"/>
      <c r="H32" s="171"/>
      <c r="I32" s="171"/>
      <c r="J32" s="171"/>
      <c r="K32" s="171"/>
      <c r="L32" s="171"/>
      <c r="M32" s="171"/>
      <c r="N32" s="171"/>
      <c r="O32" s="171"/>
      <c r="P32" s="171"/>
      <c r="Q32" s="171"/>
      <c r="R32" s="171"/>
      <c r="S32" s="171"/>
      <c r="T32" s="171"/>
      <c r="U32" s="1024"/>
      <c r="V32" s="1024"/>
      <c r="W32" s="1024"/>
      <c r="X32" s="196"/>
      <c r="Y32" s="1024"/>
      <c r="Z32" s="196"/>
      <c r="AA32" s="196"/>
      <c r="AB32" s="196"/>
      <c r="AC32" s="196"/>
      <c r="AD32" s="196"/>
      <c r="AE32" s="196"/>
      <c r="AF32" s="196"/>
      <c r="AG32" s="196"/>
      <c r="AH32" s="196"/>
      <c r="AI32" s="196"/>
      <c r="AJ32" s="196"/>
      <c r="AK32" s="1024"/>
    </row>
  </sheetData>
  <sheetProtection formatColumns="0" formatRows="0"/>
  <mergeCells count="30">
    <mergeCell ref="S5:S7"/>
    <mergeCell ref="AZ6:AZ7"/>
    <mergeCell ref="Z6:AJ6"/>
    <mergeCell ref="AO6:AO7"/>
    <mergeCell ref="AP6:AS6"/>
    <mergeCell ref="AT6:AT7"/>
    <mergeCell ref="AU6:AU7"/>
    <mergeCell ref="AV6:AY6"/>
    <mergeCell ref="U5:U7"/>
    <mergeCell ref="AM5:AN7"/>
    <mergeCell ref="AO5:AT5"/>
    <mergeCell ref="AU5:AZ5"/>
    <mergeCell ref="B5:C7"/>
    <mergeCell ref="D5:D7"/>
    <mergeCell ref="E5:E7"/>
    <mergeCell ref="F5:K5"/>
    <mergeCell ref="L5:Q5"/>
    <mergeCell ref="Q6:Q7"/>
    <mergeCell ref="F6:F7"/>
    <mergeCell ref="G6:J6"/>
    <mergeCell ref="K6:K7"/>
    <mergeCell ref="L6:L7"/>
    <mergeCell ref="M6:P6"/>
    <mergeCell ref="B3:Q3"/>
    <mergeCell ref="AM3:AZ3"/>
    <mergeCell ref="B1:Q1"/>
    <mergeCell ref="R1:S1"/>
    <mergeCell ref="AM1:AP1"/>
    <mergeCell ref="B2:E2"/>
    <mergeCell ref="R2:S2"/>
  </mergeCells>
  <phoneticPr fontId="36" type="noConversion"/>
  <conditionalFormatting sqref="X1:X2">
    <cfRule type="cellIs" dxfId="113" priority="6" operator="equal">
      <formula>0</formula>
    </cfRule>
  </conditionalFormatting>
  <conditionalFormatting sqref="X4:X11">
    <cfRule type="cellIs" dxfId="112" priority="5" operator="equal">
      <formula>0</formula>
    </cfRule>
  </conditionalFormatting>
  <conditionalFormatting sqref="X13:X14">
    <cfRule type="cellIs" dxfId="111" priority="4" operator="equal">
      <formula>0</formula>
    </cfRule>
  </conditionalFormatting>
  <conditionalFormatting sqref="X16:X17">
    <cfRule type="cellIs" dxfId="110" priority="3" operator="equal">
      <formula>0</formula>
    </cfRule>
  </conditionalFormatting>
  <conditionalFormatting sqref="X19:X20">
    <cfRule type="cellIs" dxfId="109" priority="2" operator="equal">
      <formula>0</formula>
    </cfRule>
  </conditionalFormatting>
  <conditionalFormatting sqref="X22:X23">
    <cfRule type="cellIs" dxfId="108" priority="1" operator="equal">
      <formula>0</formula>
    </cfRule>
  </conditionalFormatting>
  <dataValidations count="1">
    <dataValidation type="custom" allowBlank="1" showErrorMessage="1" errorTitle="Input Error" error="Please enter a numeric value." sqref="F13:J14 F16:J17 F19:J20 F10:J11 L10:P11 L13:P14 L16:P17 L19:P20" xr:uid="{7D8FE64F-76D6-483D-BE39-76C82F4E9DAE}">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O7" zoomScaleNormal="100" workbookViewId="0">
      <selection activeCell="AL14" sqref="AL14"/>
    </sheetView>
  </sheetViews>
  <sheetFormatPr defaultColWidth="9" defaultRowHeight="15"/>
  <cols>
    <col min="1" max="1" width="11.125" style="191" hidden="1" customWidth="1"/>
    <col min="2" max="2" width="42.625" style="191" bestFit="1" customWidth="1"/>
    <col min="3" max="3" width="9.125" style="191" bestFit="1" customWidth="1"/>
    <col min="4" max="4" width="5.625" style="191" bestFit="1" customWidth="1"/>
    <col min="5" max="5" width="5" style="191" bestFit="1" customWidth="1"/>
    <col min="6" max="8" width="7.125" style="191" bestFit="1" customWidth="1"/>
    <col min="9" max="9" width="8.125" style="191" bestFit="1" customWidth="1"/>
    <col min="10" max="13" width="7.125" style="191" bestFit="1" customWidth="1"/>
    <col min="14" max="14" width="8.125" style="191" bestFit="1" customWidth="1"/>
    <col min="15" max="17" width="7.125" style="191" bestFit="1" customWidth="1"/>
    <col min="18" max="18" width="8.125" style="191" bestFit="1" customWidth="1"/>
    <col min="19" max="22" width="7.125" style="191" bestFit="1" customWidth="1"/>
    <col min="23" max="23" width="8.125" style="191" bestFit="1" customWidth="1"/>
    <col min="24" max="24" width="1.125" style="191" customWidth="1"/>
    <col min="25" max="25" width="9.625" style="191" bestFit="1" customWidth="1"/>
    <col min="26" max="26" width="0.625" style="191" customWidth="1"/>
    <col min="27" max="27" width="48.125" style="81" customWidth="1"/>
    <col min="28" max="28" width="1.625" style="81" hidden="1" customWidth="1"/>
    <col min="29" max="30" width="1.625" style="81" customWidth="1"/>
    <col min="31" max="31" width="20.125" style="81" bestFit="1" customWidth="1"/>
    <col min="32" max="32" width="1.625" style="81" hidden="1" customWidth="1"/>
    <col min="33" max="33" width="29.625" style="81" hidden="1" customWidth="1"/>
    <col min="34" max="40" width="2" style="81" hidden="1" customWidth="1"/>
    <col min="41" max="41" width="1.625" style="81" hidden="1" customWidth="1"/>
    <col min="42" max="49" width="2" style="81" hidden="1" customWidth="1"/>
    <col min="50" max="50" width="1.625" style="81" customWidth="1"/>
    <col min="51" max="51" width="1.625" style="191" customWidth="1"/>
    <col min="52" max="52" width="42.625" style="191" bestFit="1" customWidth="1"/>
    <col min="53" max="53" width="6.625" style="191" bestFit="1" customWidth="1"/>
    <col min="54" max="56" width="19.125" style="191" bestFit="1" customWidth="1"/>
    <col min="57" max="57" width="19" style="191" bestFit="1" customWidth="1"/>
    <col min="58" max="58" width="18.625" style="191" bestFit="1" customWidth="1"/>
    <col min="59" max="60" width="18.125" style="191" bestFit="1" customWidth="1"/>
    <col min="61" max="61" width="18.5" style="191" bestFit="1" customWidth="1"/>
    <col min="62" max="62" width="18.625" style="191" bestFit="1" customWidth="1"/>
    <col min="63" max="66" width="19.125" style="191" bestFit="1" customWidth="1"/>
    <col min="67" max="67" width="18.625" style="191" bestFit="1" customWidth="1"/>
    <col min="68" max="68" width="18.125" style="191" bestFit="1" customWidth="1"/>
    <col min="69" max="69" width="18.5" style="191" bestFit="1" customWidth="1"/>
    <col min="70" max="71" width="18.625" style="191" bestFit="1" customWidth="1"/>
    <col min="72" max="16384" width="9" style="191"/>
  </cols>
  <sheetData>
    <row r="1" spans="1:72" ht="22.5" customHeight="1">
      <c r="B1" s="3366" t="s">
        <v>11139</v>
      </c>
      <c r="C1" s="3366"/>
      <c r="D1" s="3366"/>
      <c r="E1" s="3366"/>
      <c r="F1" s="3366"/>
      <c r="G1" s="3366"/>
      <c r="H1" s="3366"/>
      <c r="I1" s="3366"/>
      <c r="J1" s="3366"/>
      <c r="K1" s="3366"/>
      <c r="L1" s="3366"/>
      <c r="M1" s="3366"/>
      <c r="N1" s="3366"/>
      <c r="O1" s="3366"/>
      <c r="P1" s="3366"/>
      <c r="Q1" s="3366"/>
      <c r="R1" s="3366"/>
      <c r="S1" s="3366"/>
      <c r="T1" s="3366"/>
      <c r="U1" s="3366"/>
      <c r="V1" s="3366"/>
      <c r="W1" s="3366"/>
      <c r="X1" s="3225"/>
      <c r="Y1" s="3225"/>
      <c r="AD1" s="1038"/>
      <c r="AE1" s="246"/>
      <c r="AF1" s="1038"/>
      <c r="AX1" s="1038"/>
      <c r="AZ1" s="3366" t="s">
        <v>656</v>
      </c>
      <c r="BA1" s="3366"/>
      <c r="BB1" s="3366"/>
      <c r="BC1" s="3366"/>
      <c r="BD1" s="648"/>
    </row>
    <row r="2" spans="1:72" ht="23.25">
      <c r="B2" s="3508" t="str">
        <f>SelectCompany!B4</f>
        <v>South West Water (whole area)</v>
      </c>
      <c r="C2" s="3508"/>
      <c r="D2" s="3508"/>
      <c r="E2" s="3508"/>
      <c r="F2" s="648"/>
      <c r="G2" s="470"/>
      <c r="H2" s="470"/>
      <c r="I2" s="470"/>
      <c r="J2" s="470"/>
      <c r="K2" s="470"/>
      <c r="L2" s="470"/>
      <c r="M2" s="470"/>
      <c r="N2" s="470"/>
      <c r="O2" s="470"/>
      <c r="P2" s="470"/>
      <c r="Q2" s="470"/>
      <c r="R2" s="470"/>
      <c r="S2" s="470"/>
      <c r="T2" s="470"/>
      <c r="U2" s="470"/>
      <c r="V2" s="470"/>
      <c r="W2" s="470"/>
      <c r="X2" s="349"/>
      <c r="Y2" s="349"/>
      <c r="AD2" s="1038"/>
      <c r="AE2" s="246"/>
      <c r="AF2" s="1038"/>
      <c r="AX2" s="1038"/>
    </row>
    <row r="3" spans="1:72" ht="19.5" customHeight="1">
      <c r="B3" s="3388" t="s">
        <v>11140</v>
      </c>
      <c r="C3" s="3388"/>
      <c r="D3" s="3388"/>
      <c r="E3" s="3388"/>
      <c r="F3" s="3388"/>
      <c r="G3" s="3388"/>
      <c r="H3" s="3388"/>
      <c r="I3" s="3388"/>
      <c r="J3" s="3388"/>
      <c r="K3" s="3388"/>
      <c r="L3" s="3388"/>
      <c r="M3" s="3388"/>
      <c r="N3" s="3388"/>
      <c r="O3" s="3388"/>
      <c r="P3" s="3388"/>
      <c r="Q3" s="3388"/>
      <c r="R3" s="3388"/>
      <c r="S3" s="3388"/>
      <c r="T3" s="3388"/>
      <c r="U3" s="3388"/>
      <c r="V3" s="3388"/>
      <c r="W3" s="3388"/>
      <c r="X3" s="349"/>
      <c r="Y3" s="349"/>
      <c r="AA3" s="191"/>
      <c r="AD3" s="1038"/>
      <c r="AE3" s="582" t="s">
        <v>658</v>
      </c>
      <c r="AF3" s="1038"/>
      <c r="AX3" s="1038"/>
      <c r="AZ3" s="3386" t="s">
        <v>11140</v>
      </c>
      <c r="BA3" s="3386"/>
      <c r="BB3" s="3386"/>
      <c r="BC3" s="3386"/>
      <c r="BD3" s="3386"/>
      <c r="BE3" s="3386"/>
      <c r="BF3" s="3386"/>
      <c r="BG3" s="3386"/>
      <c r="BH3" s="3386"/>
      <c r="BI3" s="3386"/>
      <c r="BJ3" s="3386"/>
      <c r="BK3" s="3386"/>
      <c r="BL3" s="3386"/>
      <c r="BM3" s="3386"/>
      <c r="BN3" s="3386"/>
      <c r="BO3" s="3386"/>
      <c r="BP3" s="3388"/>
      <c r="BQ3" s="3388"/>
      <c r="BR3" s="3388"/>
      <c r="BS3" s="3388"/>
      <c r="BT3" s="349"/>
    </row>
    <row r="4" spans="1:72" ht="24" thickBot="1">
      <c r="B4" s="941"/>
      <c r="C4" s="941"/>
      <c r="D4" s="941"/>
      <c r="E4" s="941"/>
      <c r="F4" s="941"/>
      <c r="G4" s="941"/>
      <c r="H4" s="941"/>
      <c r="I4" s="941"/>
      <c r="J4" s="941"/>
      <c r="K4" s="941"/>
      <c r="L4" s="941"/>
      <c r="M4" s="941"/>
      <c r="N4" s="941"/>
      <c r="O4" s="941"/>
      <c r="P4" s="941"/>
      <c r="Q4" s="941"/>
      <c r="R4" s="941"/>
      <c r="S4" s="941"/>
      <c r="T4" s="941"/>
      <c r="U4" s="941"/>
      <c r="V4" s="941"/>
      <c r="W4" s="941"/>
      <c r="X4" s="725"/>
      <c r="Y4" s="222"/>
      <c r="AD4" s="1038"/>
      <c r="AE4" s="246"/>
      <c r="AF4" s="1038"/>
      <c r="AX4" s="1038"/>
      <c r="AZ4" s="941"/>
      <c r="BA4" s="941"/>
      <c r="BB4" s="941"/>
      <c r="BC4" s="941"/>
      <c r="BD4" s="941"/>
      <c r="BE4" s="941"/>
      <c r="BF4" s="941"/>
      <c r="BG4" s="941"/>
      <c r="BH4" s="941"/>
      <c r="BI4" s="941"/>
      <c r="BJ4" s="941"/>
      <c r="BK4" s="941"/>
      <c r="BL4" s="941"/>
      <c r="BM4" s="941"/>
      <c r="BN4" s="941"/>
      <c r="BO4" s="941"/>
      <c r="BP4" s="941"/>
      <c r="BQ4" s="941"/>
      <c r="BR4" s="941"/>
      <c r="BS4" s="941"/>
      <c r="BT4" s="725"/>
    </row>
    <row r="5" spans="1:72" ht="16.5" thickTop="1">
      <c r="B5" s="3421" t="s">
        <v>6098</v>
      </c>
      <c r="C5" s="3395"/>
      <c r="D5" s="3395" t="s">
        <v>661</v>
      </c>
      <c r="E5" s="3395" t="s">
        <v>662</v>
      </c>
      <c r="F5" s="3391" t="s">
        <v>5903</v>
      </c>
      <c r="G5" s="3391"/>
      <c r="H5" s="3391"/>
      <c r="I5" s="3391"/>
      <c r="J5" s="3391"/>
      <c r="K5" s="3391"/>
      <c r="L5" s="3391"/>
      <c r="M5" s="3391"/>
      <c r="N5" s="3391"/>
      <c r="O5" s="3391" t="s">
        <v>10097</v>
      </c>
      <c r="P5" s="3391"/>
      <c r="Q5" s="3391"/>
      <c r="R5" s="3391"/>
      <c r="S5" s="3391"/>
      <c r="T5" s="3391"/>
      <c r="U5" s="3391"/>
      <c r="V5" s="3391"/>
      <c r="W5" s="3392"/>
      <c r="X5" s="656"/>
      <c r="Y5" s="3363" t="s">
        <v>666</v>
      </c>
      <c r="Z5" s="214"/>
      <c r="AA5" s="3363" t="s">
        <v>667</v>
      </c>
      <c r="AD5" s="1038"/>
      <c r="AE5" s="246"/>
      <c r="AF5" s="1038"/>
      <c r="AX5" s="1038"/>
      <c r="AZ5" s="3421" t="s">
        <v>6098</v>
      </c>
      <c r="BA5" s="3395"/>
      <c r="BB5" s="3391" t="s">
        <v>5903</v>
      </c>
      <c r="BC5" s="3391"/>
      <c r="BD5" s="3391"/>
      <c r="BE5" s="3391"/>
      <c r="BF5" s="3391"/>
      <c r="BG5" s="3391"/>
      <c r="BH5" s="3391"/>
      <c r="BI5" s="3391"/>
      <c r="BJ5" s="3391"/>
      <c r="BK5" s="3391" t="s">
        <v>10097</v>
      </c>
      <c r="BL5" s="3391"/>
      <c r="BM5" s="3391"/>
      <c r="BN5" s="3391"/>
      <c r="BO5" s="3391"/>
      <c r="BP5" s="3391"/>
      <c r="BQ5" s="3391"/>
      <c r="BR5" s="3391"/>
      <c r="BS5" s="3392"/>
      <c r="BT5" s="656"/>
    </row>
    <row r="6" spans="1:72" ht="15.75">
      <c r="B6" s="3452"/>
      <c r="C6" s="3453"/>
      <c r="D6" s="3453"/>
      <c r="E6" s="3453"/>
      <c r="F6" s="3413" t="s">
        <v>5904</v>
      </c>
      <c r="G6" s="3413"/>
      <c r="H6" s="3413"/>
      <c r="I6" s="3413"/>
      <c r="J6" s="3413"/>
      <c r="K6" s="3400" t="s">
        <v>1596</v>
      </c>
      <c r="L6" s="3400"/>
      <c r="M6" s="3400"/>
      <c r="N6" s="3499" t="s">
        <v>891</v>
      </c>
      <c r="O6" s="3413" t="s">
        <v>5904</v>
      </c>
      <c r="P6" s="3413"/>
      <c r="Q6" s="3413"/>
      <c r="R6" s="3413"/>
      <c r="S6" s="3413"/>
      <c r="T6" s="3400" t="s">
        <v>1596</v>
      </c>
      <c r="U6" s="3400"/>
      <c r="V6" s="3400"/>
      <c r="W6" s="3501" t="s">
        <v>891</v>
      </c>
      <c r="X6" s="81"/>
      <c r="Y6" s="3364"/>
      <c r="Z6" s="214"/>
      <c r="AA6" s="3364"/>
      <c r="AB6" s="655"/>
      <c r="AC6" s="655"/>
      <c r="AD6" s="1038"/>
      <c r="AE6" s="246"/>
      <c r="AF6" s="1038"/>
      <c r="AG6" s="3498" t="s">
        <v>659</v>
      </c>
      <c r="AH6" s="3498"/>
      <c r="AI6" s="3498"/>
      <c r="AJ6" s="3498"/>
      <c r="AK6" s="3498"/>
      <c r="AL6" s="3498"/>
      <c r="AM6" s="3498"/>
      <c r="AN6" s="3498"/>
      <c r="AO6" s="3498"/>
      <c r="AP6" s="3498"/>
      <c r="AQ6" s="3498"/>
      <c r="AR6" s="3498"/>
      <c r="AS6" s="3498"/>
      <c r="AT6" s="3498"/>
      <c r="AU6" s="3498"/>
      <c r="AV6" s="3498"/>
      <c r="AW6" s="3498"/>
      <c r="AX6" s="1038"/>
      <c r="AZ6" s="3452"/>
      <c r="BA6" s="3453"/>
      <c r="BB6" s="3413" t="s">
        <v>5904</v>
      </c>
      <c r="BC6" s="3413"/>
      <c r="BD6" s="3413"/>
      <c r="BE6" s="3413"/>
      <c r="BF6" s="3413"/>
      <c r="BG6" s="3400" t="s">
        <v>1596</v>
      </c>
      <c r="BH6" s="3400"/>
      <c r="BI6" s="3400"/>
      <c r="BJ6" s="3499" t="s">
        <v>891</v>
      </c>
      <c r="BK6" s="3413" t="s">
        <v>5904</v>
      </c>
      <c r="BL6" s="3413"/>
      <c r="BM6" s="3413"/>
      <c r="BN6" s="3413"/>
      <c r="BO6" s="3413"/>
      <c r="BP6" s="3400" t="s">
        <v>1596</v>
      </c>
      <c r="BQ6" s="3400"/>
      <c r="BR6" s="3400"/>
      <c r="BS6" s="3501" t="s">
        <v>891</v>
      </c>
      <c r="BT6" s="81"/>
    </row>
    <row r="7" spans="1:72" ht="103.5" thickBot="1">
      <c r="A7" s="2433" t="s">
        <v>669</v>
      </c>
      <c r="B7" s="3454"/>
      <c r="C7" s="3396"/>
      <c r="D7" s="3396"/>
      <c r="E7" s="3396"/>
      <c r="F7" s="1066" t="s">
        <v>4221</v>
      </c>
      <c r="G7" s="1066" t="s">
        <v>4222</v>
      </c>
      <c r="H7" s="1066" t="s">
        <v>4223</v>
      </c>
      <c r="I7" s="1066" t="s">
        <v>4224</v>
      </c>
      <c r="J7" s="1066" t="s">
        <v>4526</v>
      </c>
      <c r="K7" s="1066" t="s">
        <v>4226</v>
      </c>
      <c r="L7" s="1066" t="s">
        <v>4227</v>
      </c>
      <c r="M7" s="1066" t="s">
        <v>4228</v>
      </c>
      <c r="N7" s="3500"/>
      <c r="O7" s="1066" t="s">
        <v>4221</v>
      </c>
      <c r="P7" s="1066" t="s">
        <v>4222</v>
      </c>
      <c r="Q7" s="1066" t="s">
        <v>4223</v>
      </c>
      <c r="R7" s="1066" t="s">
        <v>4224</v>
      </c>
      <c r="S7" s="1066" t="s">
        <v>4526</v>
      </c>
      <c r="T7" s="1066" t="s">
        <v>4226</v>
      </c>
      <c r="U7" s="1066" t="s">
        <v>4227</v>
      </c>
      <c r="V7" s="1066" t="s">
        <v>4228</v>
      </c>
      <c r="W7" s="3502"/>
      <c r="X7" s="81"/>
      <c r="Y7" s="3365"/>
      <c r="Z7" s="214"/>
      <c r="AA7" s="3365"/>
      <c r="AB7" s="244"/>
      <c r="AC7" s="244"/>
      <c r="AD7" s="1038"/>
      <c r="AE7" s="246"/>
      <c r="AF7" s="1038"/>
      <c r="AG7" s="81" t="s">
        <v>668</v>
      </c>
      <c r="AX7" s="1038"/>
      <c r="AZ7" s="3454"/>
      <c r="BA7" s="3396"/>
      <c r="BB7" s="1066" t="s">
        <v>4221</v>
      </c>
      <c r="BC7" s="1066" t="s">
        <v>4222</v>
      </c>
      <c r="BD7" s="1066" t="s">
        <v>4223</v>
      </c>
      <c r="BE7" s="1066" t="s">
        <v>4224</v>
      </c>
      <c r="BF7" s="1066" t="s">
        <v>4526</v>
      </c>
      <c r="BG7" s="1066" t="s">
        <v>4226</v>
      </c>
      <c r="BH7" s="1066" t="s">
        <v>4227</v>
      </c>
      <c r="BI7" s="1066" t="s">
        <v>4228</v>
      </c>
      <c r="BJ7" s="3500"/>
      <c r="BK7" s="1066" t="s">
        <v>4221</v>
      </c>
      <c r="BL7" s="1066" t="s">
        <v>4222</v>
      </c>
      <c r="BM7" s="1066" t="s">
        <v>4223</v>
      </c>
      <c r="BN7" s="1066" t="s">
        <v>4224</v>
      </c>
      <c r="BO7" s="1066" t="s">
        <v>4526</v>
      </c>
      <c r="BP7" s="1066" t="s">
        <v>4226</v>
      </c>
      <c r="BQ7" s="1066" t="s">
        <v>4227</v>
      </c>
      <c r="BR7" s="1066" t="s">
        <v>4228</v>
      </c>
      <c r="BS7" s="3502"/>
      <c r="BT7" s="81"/>
    </row>
    <row r="8" spans="1:72" ht="15.75" customHeight="1" thickTop="1" thickBot="1">
      <c r="A8" s="2575" t="s">
        <v>673</v>
      </c>
      <c r="C8" s="884"/>
      <c r="D8" s="884"/>
      <c r="E8" s="884"/>
      <c r="F8" s="884"/>
      <c r="G8" s="884"/>
      <c r="H8" s="884"/>
      <c r="I8" s="884"/>
      <c r="J8" s="884"/>
      <c r="K8" s="884"/>
      <c r="L8" s="884"/>
      <c r="M8" s="884"/>
      <c r="N8" s="884"/>
      <c r="O8" s="884"/>
      <c r="P8" s="884"/>
      <c r="Q8" s="884"/>
      <c r="R8" s="884"/>
      <c r="S8" s="884"/>
      <c r="T8" s="884"/>
      <c r="U8" s="884"/>
      <c r="V8" s="884"/>
      <c r="W8" s="884"/>
      <c r="X8" s="884"/>
      <c r="Y8" s="884"/>
      <c r="Z8" s="214"/>
      <c r="AA8" s="214"/>
      <c r="AB8" s="244"/>
      <c r="AC8" s="244"/>
      <c r="AD8" s="304"/>
      <c r="AE8" s="246"/>
      <c r="AF8" s="304"/>
      <c r="AG8" s="196"/>
      <c r="AH8" s="196"/>
      <c r="AI8" s="196"/>
      <c r="AJ8" s="196"/>
      <c r="AK8" s="196"/>
      <c r="AL8" s="196"/>
      <c r="AM8" s="196"/>
      <c r="AN8" s="196"/>
      <c r="AO8" s="196"/>
      <c r="AP8" s="196"/>
      <c r="AQ8" s="196"/>
      <c r="AR8" s="196"/>
      <c r="AS8" s="196"/>
      <c r="AT8" s="196"/>
      <c r="AU8" s="196"/>
      <c r="AV8" s="196"/>
      <c r="AW8" s="196"/>
      <c r="AX8" s="304"/>
      <c r="AZ8" s="884"/>
      <c r="BA8" s="884"/>
      <c r="BB8" s="2859" t="s">
        <v>820</v>
      </c>
      <c r="BC8" s="884"/>
      <c r="BD8" s="884"/>
      <c r="BE8" s="884"/>
      <c r="BF8" s="884"/>
      <c r="BG8" s="884"/>
      <c r="BH8" s="884"/>
      <c r="BI8" s="884"/>
      <c r="BJ8" s="884"/>
      <c r="BK8" s="884"/>
      <c r="BL8" s="884"/>
      <c r="BM8" s="884"/>
      <c r="BN8" s="884"/>
      <c r="BO8" s="884"/>
      <c r="BP8" s="884"/>
      <c r="BQ8" s="884"/>
      <c r="BR8" s="884"/>
      <c r="BS8" s="884"/>
      <c r="BT8" s="884"/>
    </row>
    <row r="9" spans="1:72" ht="15.75" customHeight="1" thickTop="1" thickBot="1">
      <c r="B9" s="946" t="s">
        <v>10893</v>
      </c>
      <c r="C9" s="884"/>
      <c r="D9" s="884"/>
      <c r="E9" s="884"/>
      <c r="F9" s="884"/>
      <c r="G9" s="884"/>
      <c r="H9" s="884"/>
      <c r="I9" s="884"/>
      <c r="J9" s="884"/>
      <c r="K9" s="884"/>
      <c r="L9" s="884"/>
      <c r="M9" s="884"/>
      <c r="N9" s="884"/>
      <c r="O9" s="884"/>
      <c r="P9" s="884"/>
      <c r="Q9" s="884"/>
      <c r="R9" s="884"/>
      <c r="S9" s="884"/>
      <c r="T9" s="884"/>
      <c r="U9" s="884"/>
      <c r="V9" s="884"/>
      <c r="W9" s="884"/>
      <c r="X9" s="884"/>
      <c r="Y9" s="884"/>
      <c r="Z9" s="214"/>
      <c r="AA9" s="214"/>
      <c r="AB9" s="244"/>
      <c r="AC9" s="244"/>
      <c r="AD9" s="304"/>
      <c r="AE9" s="246"/>
      <c r="AF9" s="304"/>
      <c r="AG9" s="196"/>
      <c r="AH9" s="196"/>
      <c r="AI9" s="196"/>
      <c r="AJ9" s="196"/>
      <c r="AK9" s="196"/>
      <c r="AL9" s="196"/>
      <c r="AM9" s="196"/>
      <c r="AN9" s="196"/>
      <c r="AO9" s="196"/>
      <c r="AP9" s="196"/>
      <c r="AQ9" s="196"/>
      <c r="AR9" s="196"/>
      <c r="AS9" s="196"/>
      <c r="AT9" s="196"/>
      <c r="AU9" s="196"/>
      <c r="AV9" s="196"/>
      <c r="AW9" s="196"/>
      <c r="AX9" s="304"/>
      <c r="AZ9" s="946" t="s">
        <v>10893</v>
      </c>
      <c r="BA9" s="884"/>
      <c r="BB9" s="884"/>
      <c r="BC9" s="884"/>
      <c r="BD9" s="884"/>
      <c r="BE9" s="884"/>
      <c r="BF9" s="884"/>
      <c r="BG9" s="884"/>
      <c r="BH9" s="884"/>
      <c r="BI9" s="884"/>
      <c r="BJ9" s="884"/>
      <c r="BK9" s="884"/>
      <c r="BL9" s="884"/>
      <c r="BM9" s="884"/>
      <c r="BN9" s="884"/>
      <c r="BO9" s="884"/>
      <c r="BP9" s="884"/>
      <c r="BQ9" s="884"/>
      <c r="BR9" s="884"/>
      <c r="BS9" s="884"/>
      <c r="BT9" s="884"/>
    </row>
    <row r="10" spans="1:72" ht="15.75" customHeight="1" thickTop="1">
      <c r="A10" s="2575" t="s">
        <v>675</v>
      </c>
      <c r="B10" s="947" t="s">
        <v>10894</v>
      </c>
      <c r="C10" s="948" t="s">
        <v>6110</v>
      </c>
      <c r="D10" s="239" t="s">
        <v>677</v>
      </c>
      <c r="E10" s="239">
        <v>3</v>
      </c>
      <c r="F10" s="621"/>
      <c r="G10" s="621"/>
      <c r="H10" s="621"/>
      <c r="I10" s="621"/>
      <c r="J10" s="621"/>
      <c r="K10" s="621"/>
      <c r="L10" s="621"/>
      <c r="M10" s="621"/>
      <c r="N10" s="1368">
        <f>IFERROR(SUM(F10:M10),0)</f>
        <v>0</v>
      </c>
      <c r="O10" s="621"/>
      <c r="P10" s="621"/>
      <c r="Q10" s="621"/>
      <c r="R10" s="621"/>
      <c r="S10" s="621"/>
      <c r="T10" s="621"/>
      <c r="U10" s="621"/>
      <c r="V10" s="621"/>
      <c r="W10" s="1369">
        <f>IFERROR(SUM(O10:V10),0)</f>
        <v>0</v>
      </c>
      <c r="X10" s="884"/>
      <c r="Y10" s="951" t="s">
        <v>11141</v>
      </c>
      <c r="Z10" s="214"/>
      <c r="AA10" s="245"/>
      <c r="AB10" s="244"/>
      <c r="AC10" s="244"/>
      <c r="AD10" s="304"/>
      <c r="AE10" s="246" t="str">
        <f>IF( SUM( AG10:AW10 ) = 0, 0, $AG$7 )</f>
        <v>Please complete all cells in row</v>
      </c>
      <c r="AF10" s="304"/>
      <c r="AG10" s="1063">
        <f t="shared" ref="AG10:AN11" si="0" xml:space="preserve"> IF( ISNUMBER(F10), 0, 1 )</f>
        <v>1</v>
      </c>
      <c r="AH10" s="1063">
        <f t="shared" si="0"/>
        <v>1</v>
      </c>
      <c r="AI10" s="1063">
        <f t="shared" si="0"/>
        <v>1</v>
      </c>
      <c r="AJ10" s="1063">
        <f t="shared" si="0"/>
        <v>1</v>
      </c>
      <c r="AK10" s="1063">
        <f t="shared" si="0"/>
        <v>1</v>
      </c>
      <c r="AL10" s="1063">
        <f t="shared" si="0"/>
        <v>1</v>
      </c>
      <c r="AM10" s="1063">
        <f t="shared" si="0"/>
        <v>1</v>
      </c>
      <c r="AN10" s="1063">
        <f t="shared" si="0"/>
        <v>1</v>
      </c>
      <c r="AO10" s="196"/>
      <c r="AP10" s="1063">
        <f t="shared" ref="AP10:AW11" si="1" xml:space="preserve"> IF( ISNUMBER(O10), 0, 1 )</f>
        <v>1</v>
      </c>
      <c r="AQ10" s="1063">
        <f t="shared" si="1"/>
        <v>1</v>
      </c>
      <c r="AR10" s="1063">
        <f t="shared" si="1"/>
        <v>1</v>
      </c>
      <c r="AS10" s="1063">
        <f t="shared" si="1"/>
        <v>1</v>
      </c>
      <c r="AT10" s="1063">
        <f t="shared" si="1"/>
        <v>1</v>
      </c>
      <c r="AU10" s="1063">
        <f t="shared" si="1"/>
        <v>1</v>
      </c>
      <c r="AV10" s="1063">
        <f t="shared" si="1"/>
        <v>1</v>
      </c>
      <c r="AW10" s="1063">
        <f t="shared" si="1"/>
        <v>1</v>
      </c>
      <c r="AX10" s="304"/>
      <c r="AZ10" s="947" t="s">
        <v>10894</v>
      </c>
      <c r="BA10" s="2169" t="s">
        <v>6110</v>
      </c>
      <c r="BB10" s="796" t="s">
        <v>11142</v>
      </c>
      <c r="BC10" s="796" t="s">
        <v>11143</v>
      </c>
      <c r="BD10" s="796" t="s">
        <v>11144</v>
      </c>
      <c r="BE10" s="796" t="s">
        <v>11145</v>
      </c>
      <c r="BF10" s="796" t="s">
        <v>11146</v>
      </c>
      <c r="BG10" s="796" t="s">
        <v>11147</v>
      </c>
      <c r="BH10" s="796" t="s">
        <v>11148</v>
      </c>
      <c r="BI10" s="796" t="s">
        <v>11149</v>
      </c>
      <c r="BJ10" s="605" t="s">
        <v>11150</v>
      </c>
      <c r="BK10" s="2172" t="s">
        <v>11151</v>
      </c>
      <c r="BL10" s="796" t="s">
        <v>11152</v>
      </c>
      <c r="BM10" s="796" t="s">
        <v>11153</v>
      </c>
      <c r="BN10" s="796" t="s">
        <v>11154</v>
      </c>
      <c r="BO10" s="796" t="s">
        <v>11155</v>
      </c>
      <c r="BP10" s="796" t="s">
        <v>11156</v>
      </c>
      <c r="BQ10" s="796" t="s">
        <v>11157</v>
      </c>
      <c r="BR10" s="796" t="s">
        <v>11158</v>
      </c>
      <c r="BS10" s="373" t="s">
        <v>11159</v>
      </c>
      <c r="BT10" s="884"/>
    </row>
    <row r="11" spans="1:72" ht="15.75" customHeight="1">
      <c r="B11" s="952" t="s">
        <v>10894</v>
      </c>
      <c r="C11" s="313" t="s">
        <v>6125</v>
      </c>
      <c r="D11" s="248" t="s">
        <v>677</v>
      </c>
      <c r="E11" s="248">
        <v>3</v>
      </c>
      <c r="F11" s="624"/>
      <c r="G11" s="624"/>
      <c r="H11" s="624"/>
      <c r="I11" s="624"/>
      <c r="J11" s="624"/>
      <c r="K11" s="624"/>
      <c r="L11" s="624"/>
      <c r="M11" s="624"/>
      <c r="N11" s="1370">
        <f>IFERROR(SUM(F11:M11),0)</f>
        <v>0</v>
      </c>
      <c r="O11" s="624"/>
      <c r="P11" s="624"/>
      <c r="Q11" s="624"/>
      <c r="R11" s="624"/>
      <c r="S11" s="624"/>
      <c r="T11" s="624"/>
      <c r="U11" s="624"/>
      <c r="V11" s="624"/>
      <c r="W11" s="1371">
        <f>IFERROR(SUM(O11:V11),0)</f>
        <v>0</v>
      </c>
      <c r="X11" s="884"/>
      <c r="Y11" s="956" t="s">
        <v>11160</v>
      </c>
      <c r="Z11" s="214"/>
      <c r="AA11" s="253"/>
      <c r="AB11" s="244"/>
      <c r="AC11" s="244"/>
      <c r="AD11" s="304"/>
      <c r="AE11" s="246" t="str">
        <f>IF( SUM( AG11:AW11 ) = 0, 0, $AG$7 )</f>
        <v>Please complete all cells in row</v>
      </c>
      <c r="AF11" s="304"/>
      <c r="AG11" s="1063">
        <f t="shared" si="0"/>
        <v>1</v>
      </c>
      <c r="AH11" s="1063">
        <f t="shared" si="0"/>
        <v>1</v>
      </c>
      <c r="AI11" s="1063">
        <f t="shared" si="0"/>
        <v>1</v>
      </c>
      <c r="AJ11" s="1063">
        <f t="shared" si="0"/>
        <v>1</v>
      </c>
      <c r="AK11" s="1063">
        <f t="shared" si="0"/>
        <v>1</v>
      </c>
      <c r="AL11" s="1063">
        <f t="shared" si="0"/>
        <v>1</v>
      </c>
      <c r="AM11" s="1063">
        <f t="shared" si="0"/>
        <v>1</v>
      </c>
      <c r="AN11" s="1063">
        <f t="shared" si="0"/>
        <v>1</v>
      </c>
      <c r="AO11" s="196"/>
      <c r="AP11" s="1063">
        <f t="shared" si="1"/>
        <v>1</v>
      </c>
      <c r="AQ11" s="1063">
        <f t="shared" si="1"/>
        <v>1</v>
      </c>
      <c r="AR11" s="1063">
        <f t="shared" si="1"/>
        <v>1</v>
      </c>
      <c r="AS11" s="1063">
        <f t="shared" si="1"/>
        <v>1</v>
      </c>
      <c r="AT11" s="1063">
        <f t="shared" si="1"/>
        <v>1</v>
      </c>
      <c r="AU11" s="1063">
        <f t="shared" si="1"/>
        <v>1</v>
      </c>
      <c r="AV11" s="1063">
        <f t="shared" si="1"/>
        <v>1</v>
      </c>
      <c r="AW11" s="1063">
        <f t="shared" si="1"/>
        <v>1</v>
      </c>
      <c r="AX11" s="304"/>
      <c r="AZ11" s="952" t="s">
        <v>10894</v>
      </c>
      <c r="BA11" s="2170" t="s">
        <v>6125</v>
      </c>
      <c r="BB11" s="797" t="s">
        <v>11161</v>
      </c>
      <c r="BC11" s="797" t="s">
        <v>11162</v>
      </c>
      <c r="BD11" s="797" t="s">
        <v>11163</v>
      </c>
      <c r="BE11" s="797" t="s">
        <v>11164</v>
      </c>
      <c r="BF11" s="797" t="s">
        <v>11165</v>
      </c>
      <c r="BG11" s="797" t="s">
        <v>11166</v>
      </c>
      <c r="BH11" s="797" t="s">
        <v>11167</v>
      </c>
      <c r="BI11" s="797" t="s">
        <v>11168</v>
      </c>
      <c r="BJ11" s="607" t="s">
        <v>11169</v>
      </c>
      <c r="BK11" s="2173" t="s">
        <v>11170</v>
      </c>
      <c r="BL11" s="797" t="s">
        <v>11171</v>
      </c>
      <c r="BM11" s="797" t="s">
        <v>11172</v>
      </c>
      <c r="BN11" s="797" t="s">
        <v>11173</v>
      </c>
      <c r="BO11" s="797" t="s">
        <v>11174</v>
      </c>
      <c r="BP11" s="797" t="s">
        <v>11175</v>
      </c>
      <c r="BQ11" s="797" t="s">
        <v>11176</v>
      </c>
      <c r="BR11" s="797" t="s">
        <v>11177</v>
      </c>
      <c r="BS11" s="785" t="s">
        <v>11178</v>
      </c>
      <c r="BT11" s="884"/>
    </row>
    <row r="12" spans="1:72" ht="15.75" customHeight="1">
      <c r="B12" s="952" t="s">
        <v>10894</v>
      </c>
      <c r="C12" s="313" t="s">
        <v>6140</v>
      </c>
      <c r="D12" s="248" t="s">
        <v>677</v>
      </c>
      <c r="E12" s="248">
        <v>3</v>
      </c>
      <c r="F12" s="1370">
        <f>IFERROR(F10+F11,0)</f>
        <v>0</v>
      </c>
      <c r="G12" s="1370">
        <f t="shared" ref="G12:W12" si="2">IFERROR(G10+G11,0)</f>
        <v>0</v>
      </c>
      <c r="H12" s="1370">
        <f t="shared" si="2"/>
        <v>0</v>
      </c>
      <c r="I12" s="1370">
        <f t="shared" si="2"/>
        <v>0</v>
      </c>
      <c r="J12" s="1370">
        <f>IFERROR(J10+J11,0)</f>
        <v>0</v>
      </c>
      <c r="K12" s="1370">
        <f t="shared" si="2"/>
        <v>0</v>
      </c>
      <c r="L12" s="1370">
        <f t="shared" si="2"/>
        <v>0</v>
      </c>
      <c r="M12" s="1370">
        <f t="shared" si="2"/>
        <v>0</v>
      </c>
      <c r="N12" s="1370">
        <f t="shared" si="2"/>
        <v>0</v>
      </c>
      <c r="O12" s="1370">
        <f t="shared" si="2"/>
        <v>0</v>
      </c>
      <c r="P12" s="1370">
        <f t="shared" si="2"/>
        <v>0</v>
      </c>
      <c r="Q12" s="1370">
        <f t="shared" si="2"/>
        <v>0</v>
      </c>
      <c r="R12" s="1370">
        <f t="shared" si="2"/>
        <v>0</v>
      </c>
      <c r="S12" s="1370">
        <f t="shared" si="2"/>
        <v>0</v>
      </c>
      <c r="T12" s="1370">
        <f t="shared" si="2"/>
        <v>0</v>
      </c>
      <c r="U12" s="1370">
        <f t="shared" si="2"/>
        <v>0</v>
      </c>
      <c r="V12" s="1370">
        <f t="shared" si="2"/>
        <v>0</v>
      </c>
      <c r="W12" s="1371">
        <f t="shared" si="2"/>
        <v>0</v>
      </c>
      <c r="X12" s="884"/>
      <c r="Y12" s="956" t="s">
        <v>11179</v>
      </c>
      <c r="Z12" s="214"/>
      <c r="AA12" s="253"/>
      <c r="AB12" s="244"/>
      <c r="AC12" s="244"/>
      <c r="AD12" s="304"/>
      <c r="AE12" s="246"/>
      <c r="AF12" s="304"/>
      <c r="AG12" s="196"/>
      <c r="AH12" s="196"/>
      <c r="AI12" s="196"/>
      <c r="AJ12" s="196"/>
      <c r="AK12" s="196"/>
      <c r="AL12" s="196"/>
      <c r="AM12" s="196"/>
      <c r="AN12" s="196"/>
      <c r="AO12" s="196"/>
      <c r="AP12" s="196"/>
      <c r="AQ12" s="196"/>
      <c r="AR12" s="196"/>
      <c r="AS12" s="196"/>
      <c r="AT12" s="196"/>
      <c r="AU12" s="196"/>
      <c r="AV12" s="196"/>
      <c r="AW12" s="196"/>
      <c r="AX12" s="304"/>
      <c r="AZ12" s="952" t="s">
        <v>10894</v>
      </c>
      <c r="BA12" s="2170" t="s">
        <v>6140</v>
      </c>
      <c r="BB12" s="2163" t="s">
        <v>11180</v>
      </c>
      <c r="BC12" s="2163" t="s">
        <v>11181</v>
      </c>
      <c r="BD12" s="2163" t="s">
        <v>11182</v>
      </c>
      <c r="BE12" s="2163" t="s">
        <v>11183</v>
      </c>
      <c r="BF12" s="2163" t="s">
        <v>11184</v>
      </c>
      <c r="BG12" s="2163" t="s">
        <v>11185</v>
      </c>
      <c r="BH12" s="2163" t="s">
        <v>11186</v>
      </c>
      <c r="BI12" s="2163" t="s">
        <v>11187</v>
      </c>
      <c r="BJ12" s="607" t="s">
        <v>11188</v>
      </c>
      <c r="BK12" s="2174" t="s">
        <v>11189</v>
      </c>
      <c r="BL12" s="607" t="s">
        <v>11190</v>
      </c>
      <c r="BM12" s="607" t="s">
        <v>11191</v>
      </c>
      <c r="BN12" s="607" t="s">
        <v>11192</v>
      </c>
      <c r="BO12" s="607" t="s">
        <v>11193</v>
      </c>
      <c r="BP12" s="607" t="s">
        <v>11194</v>
      </c>
      <c r="BQ12" s="607" t="s">
        <v>11195</v>
      </c>
      <c r="BR12" s="607" t="s">
        <v>11196</v>
      </c>
      <c r="BS12" s="785" t="s">
        <v>11197</v>
      </c>
      <c r="BT12" s="884"/>
    </row>
    <row r="13" spans="1:72" ht="15.75" customHeight="1">
      <c r="B13" s="952" t="s">
        <v>10934</v>
      </c>
      <c r="C13" s="313" t="s">
        <v>6110</v>
      </c>
      <c r="D13" s="248" t="s">
        <v>677</v>
      </c>
      <c r="E13" s="248">
        <v>3</v>
      </c>
      <c r="F13" s="624"/>
      <c r="G13" s="624"/>
      <c r="H13" s="624"/>
      <c r="I13" s="624"/>
      <c r="J13" s="624"/>
      <c r="K13" s="624"/>
      <c r="L13" s="624"/>
      <c r="M13" s="624"/>
      <c r="N13" s="1370">
        <f>IFERROR(SUM(F13:M13),0)</f>
        <v>0</v>
      </c>
      <c r="O13" s="624"/>
      <c r="P13" s="624"/>
      <c r="Q13" s="624"/>
      <c r="R13" s="624"/>
      <c r="S13" s="624"/>
      <c r="T13" s="624"/>
      <c r="U13" s="624"/>
      <c r="V13" s="624"/>
      <c r="W13" s="1371">
        <f>IFERROR(SUM(O13:V13),0)</f>
        <v>0</v>
      </c>
      <c r="X13" s="884"/>
      <c r="Y13" s="956" t="s">
        <v>11198</v>
      </c>
      <c r="Z13" s="214"/>
      <c r="AA13" s="253"/>
      <c r="AB13" s="244"/>
      <c r="AC13" s="244"/>
      <c r="AD13" s="304"/>
      <c r="AE13" s="246" t="str">
        <f t="shared" ref="AE13:AE14" si="3">IF( SUM( AG13:AW13 ) = 0, 0, $AG$7 )</f>
        <v>Please complete all cells in row</v>
      </c>
      <c r="AF13" s="304"/>
      <c r="AG13" s="1063">
        <f t="shared" ref="AG13:AN14" si="4" xml:space="preserve"> IF( ISNUMBER(F13), 0, 1 )</f>
        <v>1</v>
      </c>
      <c r="AH13" s="1063">
        <f t="shared" si="4"/>
        <v>1</v>
      </c>
      <c r="AI13" s="1063">
        <f t="shared" si="4"/>
        <v>1</v>
      </c>
      <c r="AJ13" s="1063">
        <f t="shared" si="4"/>
        <v>1</v>
      </c>
      <c r="AK13" s="1063">
        <f t="shared" si="4"/>
        <v>1</v>
      </c>
      <c r="AL13" s="1063">
        <f t="shared" si="4"/>
        <v>1</v>
      </c>
      <c r="AM13" s="1063">
        <f t="shared" si="4"/>
        <v>1</v>
      </c>
      <c r="AN13" s="1063">
        <f t="shared" si="4"/>
        <v>1</v>
      </c>
      <c r="AO13" s="196"/>
      <c r="AP13" s="1063">
        <f t="shared" ref="AP13:AW14" si="5" xml:space="preserve"> IF( ISNUMBER(O13), 0, 1 )</f>
        <v>1</v>
      </c>
      <c r="AQ13" s="1063">
        <f t="shared" si="5"/>
        <v>1</v>
      </c>
      <c r="AR13" s="1063">
        <f t="shared" si="5"/>
        <v>1</v>
      </c>
      <c r="AS13" s="1063">
        <f t="shared" si="5"/>
        <v>1</v>
      </c>
      <c r="AT13" s="1063">
        <f t="shared" si="5"/>
        <v>1</v>
      </c>
      <c r="AU13" s="1063">
        <f t="shared" si="5"/>
        <v>1</v>
      </c>
      <c r="AV13" s="1063">
        <f t="shared" si="5"/>
        <v>1</v>
      </c>
      <c r="AW13" s="1063">
        <f t="shared" si="5"/>
        <v>1</v>
      </c>
      <c r="AX13" s="304"/>
      <c r="AZ13" s="952" t="s">
        <v>10934</v>
      </c>
      <c r="BA13" s="2170" t="s">
        <v>6110</v>
      </c>
      <c r="BB13" s="797" t="s">
        <v>11199</v>
      </c>
      <c r="BC13" s="797" t="s">
        <v>11200</v>
      </c>
      <c r="BD13" s="797" t="s">
        <v>11201</v>
      </c>
      <c r="BE13" s="797" t="s">
        <v>11202</v>
      </c>
      <c r="BF13" s="797" t="s">
        <v>11203</v>
      </c>
      <c r="BG13" s="797" t="s">
        <v>11204</v>
      </c>
      <c r="BH13" s="797" t="s">
        <v>11205</v>
      </c>
      <c r="BI13" s="797" t="s">
        <v>11206</v>
      </c>
      <c r="BJ13" s="607" t="s">
        <v>11207</v>
      </c>
      <c r="BK13" s="2173" t="s">
        <v>11208</v>
      </c>
      <c r="BL13" s="797" t="s">
        <v>11209</v>
      </c>
      <c r="BM13" s="797" t="s">
        <v>11210</v>
      </c>
      <c r="BN13" s="797" t="s">
        <v>11211</v>
      </c>
      <c r="BO13" s="797" t="s">
        <v>11212</v>
      </c>
      <c r="BP13" s="797" t="s">
        <v>11213</v>
      </c>
      <c r="BQ13" s="797" t="s">
        <v>11214</v>
      </c>
      <c r="BR13" s="797" t="s">
        <v>11215</v>
      </c>
      <c r="BS13" s="785" t="s">
        <v>11216</v>
      </c>
      <c r="BT13" s="884"/>
    </row>
    <row r="14" spans="1:72" ht="15.75" customHeight="1">
      <c r="B14" s="952" t="s">
        <v>10934</v>
      </c>
      <c r="C14" s="313" t="s">
        <v>6125</v>
      </c>
      <c r="D14" s="248" t="s">
        <v>677</v>
      </c>
      <c r="E14" s="248">
        <v>3</v>
      </c>
      <c r="F14" s="624"/>
      <c r="G14" s="624"/>
      <c r="H14" s="624"/>
      <c r="I14" s="624"/>
      <c r="J14" s="624"/>
      <c r="K14" s="624"/>
      <c r="L14" s="624"/>
      <c r="M14" s="624"/>
      <c r="N14" s="1370">
        <f>IFERROR(SUM(F14:M14),0)</f>
        <v>0</v>
      </c>
      <c r="O14" s="624"/>
      <c r="P14" s="624"/>
      <c r="Q14" s="624"/>
      <c r="R14" s="624"/>
      <c r="S14" s="624"/>
      <c r="T14" s="624"/>
      <c r="U14" s="624"/>
      <c r="V14" s="624"/>
      <c r="W14" s="1371">
        <f>IFERROR(SUM(O14:V14),0)</f>
        <v>0</v>
      </c>
      <c r="X14" s="884"/>
      <c r="Y14" s="956" t="s">
        <v>11217</v>
      </c>
      <c r="Z14" s="214"/>
      <c r="AA14" s="253"/>
      <c r="AB14" s="244"/>
      <c r="AC14" s="244"/>
      <c r="AD14" s="1038"/>
      <c r="AE14" s="246" t="str">
        <f t="shared" si="3"/>
        <v>Please complete all cells in row</v>
      </c>
      <c r="AF14" s="1038"/>
      <c r="AG14" s="1063">
        <f t="shared" si="4"/>
        <v>1</v>
      </c>
      <c r="AH14" s="1063">
        <f t="shared" si="4"/>
        <v>1</v>
      </c>
      <c r="AI14" s="1063">
        <f t="shared" si="4"/>
        <v>1</v>
      </c>
      <c r="AJ14" s="1063">
        <f t="shared" si="4"/>
        <v>1</v>
      </c>
      <c r="AK14" s="1063">
        <f t="shared" si="4"/>
        <v>1</v>
      </c>
      <c r="AL14" s="1063">
        <f t="shared" si="4"/>
        <v>1</v>
      </c>
      <c r="AM14" s="1063">
        <f t="shared" si="4"/>
        <v>1</v>
      </c>
      <c r="AN14" s="1063">
        <f t="shared" si="4"/>
        <v>1</v>
      </c>
      <c r="AO14" s="196"/>
      <c r="AP14" s="1063">
        <f t="shared" si="5"/>
        <v>1</v>
      </c>
      <c r="AQ14" s="1063">
        <f t="shared" si="5"/>
        <v>1</v>
      </c>
      <c r="AR14" s="1063">
        <f t="shared" si="5"/>
        <v>1</v>
      </c>
      <c r="AS14" s="1063">
        <f t="shared" si="5"/>
        <v>1</v>
      </c>
      <c r="AT14" s="1063">
        <f t="shared" si="5"/>
        <v>1</v>
      </c>
      <c r="AU14" s="1063">
        <f t="shared" si="5"/>
        <v>1</v>
      </c>
      <c r="AV14" s="1063">
        <f t="shared" si="5"/>
        <v>1</v>
      </c>
      <c r="AW14" s="1063">
        <f t="shared" si="5"/>
        <v>1</v>
      </c>
      <c r="AX14" s="1038"/>
      <c r="AZ14" s="952" t="s">
        <v>10934</v>
      </c>
      <c r="BA14" s="2170" t="s">
        <v>6125</v>
      </c>
      <c r="BB14" s="797" t="s">
        <v>11218</v>
      </c>
      <c r="BC14" s="797" t="s">
        <v>11219</v>
      </c>
      <c r="BD14" s="797" t="s">
        <v>11220</v>
      </c>
      <c r="BE14" s="797" t="s">
        <v>11221</v>
      </c>
      <c r="BF14" s="797" t="s">
        <v>11222</v>
      </c>
      <c r="BG14" s="797" t="s">
        <v>11223</v>
      </c>
      <c r="BH14" s="797" t="s">
        <v>11224</v>
      </c>
      <c r="BI14" s="797" t="s">
        <v>11225</v>
      </c>
      <c r="BJ14" s="607" t="s">
        <v>11226</v>
      </c>
      <c r="BK14" s="2173" t="s">
        <v>11227</v>
      </c>
      <c r="BL14" s="797" t="s">
        <v>11228</v>
      </c>
      <c r="BM14" s="797" t="s">
        <v>11229</v>
      </c>
      <c r="BN14" s="797" t="s">
        <v>11230</v>
      </c>
      <c r="BO14" s="797" t="s">
        <v>11231</v>
      </c>
      <c r="BP14" s="797" t="s">
        <v>11232</v>
      </c>
      <c r="BQ14" s="797" t="s">
        <v>11233</v>
      </c>
      <c r="BR14" s="797" t="s">
        <v>11234</v>
      </c>
      <c r="BS14" s="785" t="s">
        <v>11235</v>
      </c>
      <c r="BT14" s="884"/>
    </row>
    <row r="15" spans="1:72" ht="15.75" customHeight="1">
      <c r="B15" s="952" t="s">
        <v>10934</v>
      </c>
      <c r="C15" s="313" t="s">
        <v>6140</v>
      </c>
      <c r="D15" s="248" t="s">
        <v>677</v>
      </c>
      <c r="E15" s="248">
        <v>3</v>
      </c>
      <c r="F15" s="1370">
        <f>IFERROR(F13+F14,0)</f>
        <v>0</v>
      </c>
      <c r="G15" s="1370">
        <f t="shared" ref="G15:W15" si="6">IFERROR(G13+G14,0)</f>
        <v>0</v>
      </c>
      <c r="H15" s="1370">
        <f t="shared" si="6"/>
        <v>0</v>
      </c>
      <c r="I15" s="1370">
        <f t="shared" si="6"/>
        <v>0</v>
      </c>
      <c r="J15" s="1370">
        <f t="shared" si="6"/>
        <v>0</v>
      </c>
      <c r="K15" s="1370">
        <f t="shared" si="6"/>
        <v>0</v>
      </c>
      <c r="L15" s="1370">
        <f t="shared" si="6"/>
        <v>0</v>
      </c>
      <c r="M15" s="1370">
        <f t="shared" si="6"/>
        <v>0</v>
      </c>
      <c r="N15" s="1370">
        <f t="shared" si="6"/>
        <v>0</v>
      </c>
      <c r="O15" s="1370">
        <f t="shared" si="6"/>
        <v>0</v>
      </c>
      <c r="P15" s="1370">
        <f t="shared" si="6"/>
        <v>0</v>
      </c>
      <c r="Q15" s="1370">
        <f t="shared" si="6"/>
        <v>0</v>
      </c>
      <c r="R15" s="1370">
        <f t="shared" si="6"/>
        <v>0</v>
      </c>
      <c r="S15" s="1370">
        <f t="shared" si="6"/>
        <v>0</v>
      </c>
      <c r="T15" s="1370">
        <f t="shared" si="6"/>
        <v>0</v>
      </c>
      <c r="U15" s="1370">
        <f t="shared" si="6"/>
        <v>0</v>
      </c>
      <c r="V15" s="1370">
        <f t="shared" si="6"/>
        <v>0</v>
      </c>
      <c r="W15" s="1371">
        <f t="shared" si="6"/>
        <v>0</v>
      </c>
      <c r="X15" s="884"/>
      <c r="Y15" s="956" t="s">
        <v>11236</v>
      </c>
      <c r="Z15" s="214"/>
      <c r="AA15" s="253"/>
      <c r="AB15" s="244"/>
      <c r="AC15" s="244"/>
      <c r="AD15" s="1038"/>
      <c r="AE15" s="246"/>
      <c r="AF15" s="1038"/>
      <c r="AX15" s="1038"/>
      <c r="AZ15" s="952" t="s">
        <v>10934</v>
      </c>
      <c r="BA15" s="2170" t="s">
        <v>6140</v>
      </c>
      <c r="BB15" s="2163" t="s">
        <v>11237</v>
      </c>
      <c r="BC15" s="2163" t="s">
        <v>11238</v>
      </c>
      <c r="BD15" s="2163" t="s">
        <v>11239</v>
      </c>
      <c r="BE15" s="2163" t="s">
        <v>11240</v>
      </c>
      <c r="BF15" s="2163" t="s">
        <v>11241</v>
      </c>
      <c r="BG15" s="2163" t="s">
        <v>11242</v>
      </c>
      <c r="BH15" s="2163" t="s">
        <v>11243</v>
      </c>
      <c r="BI15" s="2163" t="s">
        <v>11244</v>
      </c>
      <c r="BJ15" s="607" t="s">
        <v>11245</v>
      </c>
      <c r="BK15" s="2174" t="s">
        <v>11246</v>
      </c>
      <c r="BL15" s="607" t="s">
        <v>11247</v>
      </c>
      <c r="BM15" s="607" t="s">
        <v>11248</v>
      </c>
      <c r="BN15" s="607" t="s">
        <v>11249</v>
      </c>
      <c r="BO15" s="607" t="s">
        <v>11250</v>
      </c>
      <c r="BP15" s="607" t="s">
        <v>11251</v>
      </c>
      <c r="BQ15" s="607" t="s">
        <v>11252</v>
      </c>
      <c r="BR15" s="607" t="s">
        <v>11253</v>
      </c>
      <c r="BS15" s="785" t="s">
        <v>11254</v>
      </c>
      <c r="BT15" s="884"/>
    </row>
    <row r="16" spans="1:72" ht="15.75" customHeight="1">
      <c r="B16" s="952" t="s">
        <v>10974</v>
      </c>
      <c r="C16" s="313" t="s">
        <v>6110</v>
      </c>
      <c r="D16" s="248" t="s">
        <v>677</v>
      </c>
      <c r="E16" s="248">
        <v>3</v>
      </c>
      <c r="F16" s="624"/>
      <c r="G16" s="624"/>
      <c r="H16" s="624"/>
      <c r="I16" s="624"/>
      <c r="J16" s="624"/>
      <c r="K16" s="624"/>
      <c r="L16" s="624"/>
      <c r="M16" s="624"/>
      <c r="N16" s="1370">
        <f>IFERROR(SUM(F16:M16),0)</f>
        <v>0</v>
      </c>
      <c r="O16" s="624"/>
      <c r="P16" s="624"/>
      <c r="Q16" s="624"/>
      <c r="R16" s="624"/>
      <c r="S16" s="624"/>
      <c r="T16" s="624"/>
      <c r="U16" s="624"/>
      <c r="V16" s="624"/>
      <c r="W16" s="1371">
        <f>IFERROR(SUM(O16:V16),0)</f>
        <v>0</v>
      </c>
      <c r="X16" s="884"/>
      <c r="Y16" s="956" t="s">
        <v>11255</v>
      </c>
      <c r="Z16" s="214"/>
      <c r="AA16" s="253"/>
      <c r="AB16" s="244"/>
      <c r="AC16" s="244"/>
      <c r="AD16" s="1038"/>
      <c r="AE16" s="246" t="str">
        <f t="shared" ref="AE16:AE17" si="7">IF( SUM( AG16:AW16 ) = 0, 0, $AG$7 )</f>
        <v>Please complete all cells in row</v>
      </c>
      <c r="AF16" s="1038"/>
      <c r="AG16" s="1063">
        <f t="shared" ref="AG16:AN17" si="8" xml:space="preserve"> IF( ISNUMBER(F16), 0, 1 )</f>
        <v>1</v>
      </c>
      <c r="AH16" s="1063">
        <f t="shared" si="8"/>
        <v>1</v>
      </c>
      <c r="AI16" s="1063">
        <f t="shared" si="8"/>
        <v>1</v>
      </c>
      <c r="AJ16" s="1063">
        <f t="shared" si="8"/>
        <v>1</v>
      </c>
      <c r="AK16" s="1063">
        <f t="shared" si="8"/>
        <v>1</v>
      </c>
      <c r="AL16" s="1063">
        <f t="shared" si="8"/>
        <v>1</v>
      </c>
      <c r="AM16" s="1063">
        <f t="shared" si="8"/>
        <v>1</v>
      </c>
      <c r="AN16" s="1063">
        <f t="shared" si="8"/>
        <v>1</v>
      </c>
      <c r="AO16" s="196"/>
      <c r="AP16" s="1063">
        <f t="shared" ref="AP16:AW17" si="9" xml:space="preserve"> IF( ISNUMBER(O16), 0, 1 )</f>
        <v>1</v>
      </c>
      <c r="AQ16" s="1063">
        <f t="shared" si="9"/>
        <v>1</v>
      </c>
      <c r="AR16" s="1063">
        <f t="shared" si="9"/>
        <v>1</v>
      </c>
      <c r="AS16" s="1063">
        <f t="shared" si="9"/>
        <v>1</v>
      </c>
      <c r="AT16" s="1063">
        <f t="shared" si="9"/>
        <v>1</v>
      </c>
      <c r="AU16" s="1063">
        <f t="shared" si="9"/>
        <v>1</v>
      </c>
      <c r="AV16" s="1063">
        <f t="shared" si="9"/>
        <v>1</v>
      </c>
      <c r="AW16" s="1063">
        <f t="shared" si="9"/>
        <v>1</v>
      </c>
      <c r="AX16" s="1038"/>
      <c r="AZ16" s="952" t="s">
        <v>10974</v>
      </c>
      <c r="BA16" s="2170" t="s">
        <v>6110</v>
      </c>
      <c r="BB16" s="797" t="s">
        <v>11256</v>
      </c>
      <c r="BC16" s="797" t="s">
        <v>11257</v>
      </c>
      <c r="BD16" s="797" t="s">
        <v>11258</v>
      </c>
      <c r="BE16" s="797" t="s">
        <v>11259</v>
      </c>
      <c r="BF16" s="797" t="s">
        <v>11260</v>
      </c>
      <c r="BG16" s="797" t="s">
        <v>11261</v>
      </c>
      <c r="BH16" s="797" t="s">
        <v>11262</v>
      </c>
      <c r="BI16" s="797" t="s">
        <v>11263</v>
      </c>
      <c r="BJ16" s="607" t="s">
        <v>11264</v>
      </c>
      <c r="BK16" s="2173" t="s">
        <v>11265</v>
      </c>
      <c r="BL16" s="797" t="s">
        <v>11266</v>
      </c>
      <c r="BM16" s="797" t="s">
        <v>11267</v>
      </c>
      <c r="BN16" s="797" t="s">
        <v>11268</v>
      </c>
      <c r="BO16" s="797" t="s">
        <v>11269</v>
      </c>
      <c r="BP16" s="797" t="s">
        <v>11270</v>
      </c>
      <c r="BQ16" s="797" t="s">
        <v>11271</v>
      </c>
      <c r="BR16" s="797" t="s">
        <v>11272</v>
      </c>
      <c r="BS16" s="785" t="s">
        <v>11273</v>
      </c>
      <c r="BT16" s="884"/>
    </row>
    <row r="17" spans="1:72" ht="15.75" customHeight="1">
      <c r="B17" s="952" t="s">
        <v>10974</v>
      </c>
      <c r="C17" s="313" t="s">
        <v>6125</v>
      </c>
      <c r="D17" s="248" t="s">
        <v>677</v>
      </c>
      <c r="E17" s="248">
        <v>3</v>
      </c>
      <c r="F17" s="624"/>
      <c r="G17" s="624"/>
      <c r="H17" s="624"/>
      <c r="I17" s="624"/>
      <c r="J17" s="624"/>
      <c r="K17" s="624"/>
      <c r="L17" s="624"/>
      <c r="M17" s="624"/>
      <c r="N17" s="1370">
        <f>IFERROR(SUM(F17:M17),0)</f>
        <v>0</v>
      </c>
      <c r="O17" s="624"/>
      <c r="P17" s="624"/>
      <c r="Q17" s="624"/>
      <c r="R17" s="624"/>
      <c r="S17" s="624"/>
      <c r="T17" s="624"/>
      <c r="U17" s="624"/>
      <c r="V17" s="624"/>
      <c r="W17" s="1371">
        <f>IFERROR(SUM(O17:V17),0)</f>
        <v>0</v>
      </c>
      <c r="X17" s="884"/>
      <c r="Y17" s="956" t="s">
        <v>11274</v>
      </c>
      <c r="Z17" s="214"/>
      <c r="AA17" s="253"/>
      <c r="AB17" s="244"/>
      <c r="AC17" s="244"/>
      <c r="AD17" s="1040"/>
      <c r="AE17" s="246" t="str">
        <f t="shared" si="7"/>
        <v>Please complete all cells in row</v>
      </c>
      <c r="AF17" s="1040"/>
      <c r="AG17" s="1063">
        <f t="shared" si="8"/>
        <v>1</v>
      </c>
      <c r="AH17" s="1063">
        <f t="shared" si="8"/>
        <v>1</v>
      </c>
      <c r="AI17" s="1063">
        <f t="shared" si="8"/>
        <v>1</v>
      </c>
      <c r="AJ17" s="1063">
        <f t="shared" si="8"/>
        <v>1</v>
      </c>
      <c r="AK17" s="1063">
        <f t="shared" si="8"/>
        <v>1</v>
      </c>
      <c r="AL17" s="1063">
        <f t="shared" si="8"/>
        <v>1</v>
      </c>
      <c r="AM17" s="1063">
        <f t="shared" si="8"/>
        <v>1</v>
      </c>
      <c r="AN17" s="1063">
        <f t="shared" si="8"/>
        <v>1</v>
      </c>
      <c r="AO17" s="196"/>
      <c r="AP17" s="1063">
        <f t="shared" si="9"/>
        <v>1</v>
      </c>
      <c r="AQ17" s="1063">
        <f t="shared" si="9"/>
        <v>1</v>
      </c>
      <c r="AR17" s="1063">
        <f t="shared" si="9"/>
        <v>1</v>
      </c>
      <c r="AS17" s="1063">
        <f t="shared" si="9"/>
        <v>1</v>
      </c>
      <c r="AT17" s="1063">
        <f t="shared" si="9"/>
        <v>1</v>
      </c>
      <c r="AU17" s="1063">
        <f t="shared" si="9"/>
        <v>1</v>
      </c>
      <c r="AV17" s="1063">
        <f t="shared" si="9"/>
        <v>1</v>
      </c>
      <c r="AW17" s="1063">
        <f t="shared" si="9"/>
        <v>1</v>
      </c>
      <c r="AX17" s="1040"/>
      <c r="AZ17" s="952" t="s">
        <v>10974</v>
      </c>
      <c r="BA17" s="2170" t="s">
        <v>6125</v>
      </c>
      <c r="BB17" s="797" t="s">
        <v>11275</v>
      </c>
      <c r="BC17" s="797" t="s">
        <v>11276</v>
      </c>
      <c r="BD17" s="797" t="s">
        <v>11277</v>
      </c>
      <c r="BE17" s="797" t="s">
        <v>11278</v>
      </c>
      <c r="BF17" s="797" t="s">
        <v>11279</v>
      </c>
      <c r="BG17" s="797" t="s">
        <v>11280</v>
      </c>
      <c r="BH17" s="797" t="s">
        <v>11281</v>
      </c>
      <c r="BI17" s="797" t="s">
        <v>11282</v>
      </c>
      <c r="BJ17" s="607" t="s">
        <v>11283</v>
      </c>
      <c r="BK17" s="2173" t="s">
        <v>11284</v>
      </c>
      <c r="BL17" s="797" t="s">
        <v>11285</v>
      </c>
      <c r="BM17" s="797" t="s">
        <v>11286</v>
      </c>
      <c r="BN17" s="797" t="s">
        <v>11287</v>
      </c>
      <c r="BO17" s="797" t="s">
        <v>11288</v>
      </c>
      <c r="BP17" s="797" t="s">
        <v>11289</v>
      </c>
      <c r="BQ17" s="797" t="s">
        <v>11290</v>
      </c>
      <c r="BR17" s="797" t="s">
        <v>11291</v>
      </c>
      <c r="BS17" s="785" t="s">
        <v>11292</v>
      </c>
      <c r="BT17" s="884"/>
    </row>
    <row r="18" spans="1:72" ht="15.75" customHeight="1">
      <c r="B18" s="952" t="s">
        <v>10974</v>
      </c>
      <c r="C18" s="313" t="s">
        <v>6140</v>
      </c>
      <c r="D18" s="248" t="s">
        <v>677</v>
      </c>
      <c r="E18" s="248">
        <v>3</v>
      </c>
      <c r="F18" s="1370">
        <f>IFERROR(F16+F17,0)</f>
        <v>0</v>
      </c>
      <c r="G18" s="1370">
        <f t="shared" ref="G18:W18" si="10">IFERROR(G16+G17,0)</f>
        <v>0</v>
      </c>
      <c r="H18" s="1370">
        <f t="shared" si="10"/>
        <v>0</v>
      </c>
      <c r="I18" s="1370">
        <f t="shared" si="10"/>
        <v>0</v>
      </c>
      <c r="J18" s="1370">
        <f t="shared" si="10"/>
        <v>0</v>
      </c>
      <c r="K18" s="1370">
        <f t="shared" si="10"/>
        <v>0</v>
      </c>
      <c r="L18" s="1370">
        <f t="shared" si="10"/>
        <v>0</v>
      </c>
      <c r="M18" s="1370">
        <f t="shared" si="10"/>
        <v>0</v>
      </c>
      <c r="N18" s="1370">
        <f t="shared" si="10"/>
        <v>0</v>
      </c>
      <c r="O18" s="1370">
        <f t="shared" si="10"/>
        <v>0</v>
      </c>
      <c r="P18" s="1370">
        <f t="shared" si="10"/>
        <v>0</v>
      </c>
      <c r="Q18" s="1370">
        <f t="shared" si="10"/>
        <v>0</v>
      </c>
      <c r="R18" s="1370">
        <f t="shared" si="10"/>
        <v>0</v>
      </c>
      <c r="S18" s="1370">
        <f t="shared" si="10"/>
        <v>0</v>
      </c>
      <c r="T18" s="1370">
        <f t="shared" si="10"/>
        <v>0</v>
      </c>
      <c r="U18" s="1370">
        <f t="shared" si="10"/>
        <v>0</v>
      </c>
      <c r="V18" s="1370">
        <f t="shared" si="10"/>
        <v>0</v>
      </c>
      <c r="W18" s="1371">
        <f t="shared" si="10"/>
        <v>0</v>
      </c>
      <c r="X18" s="884"/>
      <c r="Y18" s="956" t="s">
        <v>11293</v>
      </c>
      <c r="Z18" s="214"/>
      <c r="AA18" s="1067"/>
      <c r="AB18" s="393"/>
      <c r="AC18" s="393"/>
      <c r="AD18" s="1040"/>
      <c r="AE18" s="246"/>
      <c r="AF18" s="1040"/>
      <c r="AG18" s="393"/>
      <c r="AH18" s="393"/>
      <c r="AI18" s="393"/>
      <c r="AJ18" s="393"/>
      <c r="AK18" s="393"/>
      <c r="AL18" s="393"/>
      <c r="AM18" s="393"/>
      <c r="AN18" s="393"/>
      <c r="AO18" s="393"/>
      <c r="AP18" s="393"/>
      <c r="AQ18" s="393"/>
      <c r="AR18" s="393"/>
      <c r="AS18" s="393"/>
      <c r="AT18" s="393"/>
      <c r="AU18" s="393"/>
      <c r="AV18" s="393"/>
      <c r="AW18" s="393"/>
      <c r="AX18" s="1040"/>
      <c r="AZ18" s="952" t="s">
        <v>10974</v>
      </c>
      <c r="BA18" s="2170" t="s">
        <v>6140</v>
      </c>
      <c r="BB18" s="2163" t="s">
        <v>11294</v>
      </c>
      <c r="BC18" s="2163" t="s">
        <v>11295</v>
      </c>
      <c r="BD18" s="2163" t="s">
        <v>11296</v>
      </c>
      <c r="BE18" s="2163" t="s">
        <v>11297</v>
      </c>
      <c r="BF18" s="2163" t="s">
        <v>11298</v>
      </c>
      <c r="BG18" s="2163" t="s">
        <v>11299</v>
      </c>
      <c r="BH18" s="2163" t="s">
        <v>11300</v>
      </c>
      <c r="BI18" s="2163" t="s">
        <v>11301</v>
      </c>
      <c r="BJ18" s="607" t="s">
        <v>11302</v>
      </c>
      <c r="BK18" s="2174" t="s">
        <v>11303</v>
      </c>
      <c r="BL18" s="607" t="s">
        <v>11304</v>
      </c>
      <c r="BM18" s="607" t="s">
        <v>11305</v>
      </c>
      <c r="BN18" s="607" t="s">
        <v>11306</v>
      </c>
      <c r="BO18" s="607" t="s">
        <v>11307</v>
      </c>
      <c r="BP18" s="607" t="s">
        <v>11308</v>
      </c>
      <c r="BQ18" s="607" t="s">
        <v>11309</v>
      </c>
      <c r="BR18" s="607" t="s">
        <v>11310</v>
      </c>
      <c r="BS18" s="785" t="s">
        <v>11311</v>
      </c>
      <c r="BT18" s="884"/>
    </row>
    <row r="19" spans="1:72" ht="15.75" customHeight="1">
      <c r="B19" s="952" t="s">
        <v>11014</v>
      </c>
      <c r="C19" s="313" t="s">
        <v>6110</v>
      </c>
      <c r="D19" s="248" t="s">
        <v>677</v>
      </c>
      <c r="E19" s="248">
        <v>3</v>
      </c>
      <c r="F19" s="624"/>
      <c r="G19" s="624"/>
      <c r="H19" s="624"/>
      <c r="I19" s="624"/>
      <c r="J19" s="624"/>
      <c r="K19" s="624"/>
      <c r="L19" s="624"/>
      <c r="M19" s="624"/>
      <c r="N19" s="1370">
        <f>IFERROR(SUM(F19:M19),0)</f>
        <v>0</v>
      </c>
      <c r="O19" s="624"/>
      <c r="P19" s="624"/>
      <c r="Q19" s="624"/>
      <c r="R19" s="624"/>
      <c r="S19" s="624"/>
      <c r="T19" s="624"/>
      <c r="U19" s="624"/>
      <c r="V19" s="624"/>
      <c r="W19" s="1371">
        <f>IFERROR(SUM(O19:V19),0)</f>
        <v>0</v>
      </c>
      <c r="X19" s="884"/>
      <c r="Y19" s="956" t="s">
        <v>11312</v>
      </c>
      <c r="Z19" s="214"/>
      <c r="AA19" s="1064"/>
      <c r="AB19" s="393"/>
      <c r="AC19" s="393"/>
      <c r="AD19" s="1040"/>
      <c r="AE19" s="246" t="str">
        <f t="shared" ref="AE19:AE20" si="11">IF( SUM( AG19:AW19 ) = 0, 0, $AG$7 )</f>
        <v>Please complete all cells in row</v>
      </c>
      <c r="AF19" s="1040"/>
      <c r="AG19" s="1063">
        <f xml:space="preserve"> IF( ISNUMBER(F19), 0, 1 )</f>
        <v>1</v>
      </c>
      <c r="AH19" s="1063">
        <f t="shared" ref="AH19:AN20" si="12" xml:space="preserve"> IF( ISNUMBER(G19), 0, 1 )</f>
        <v>1</v>
      </c>
      <c r="AI19" s="1063">
        <f t="shared" si="12"/>
        <v>1</v>
      </c>
      <c r="AJ19" s="1063">
        <f t="shared" si="12"/>
        <v>1</v>
      </c>
      <c r="AK19" s="1063">
        <f t="shared" si="12"/>
        <v>1</v>
      </c>
      <c r="AL19" s="1063">
        <f t="shared" si="12"/>
        <v>1</v>
      </c>
      <c r="AM19" s="1063">
        <f t="shared" si="12"/>
        <v>1</v>
      </c>
      <c r="AN19" s="1063">
        <f t="shared" si="12"/>
        <v>1</v>
      </c>
      <c r="AO19" s="196"/>
      <c r="AP19" s="1063">
        <f t="shared" ref="AP19:AW20" si="13" xml:space="preserve"> IF( ISNUMBER(O19), 0, 1 )</f>
        <v>1</v>
      </c>
      <c r="AQ19" s="1063">
        <f t="shared" si="13"/>
        <v>1</v>
      </c>
      <c r="AR19" s="1063">
        <f t="shared" si="13"/>
        <v>1</v>
      </c>
      <c r="AS19" s="1063">
        <f t="shared" si="13"/>
        <v>1</v>
      </c>
      <c r="AT19" s="1063">
        <f t="shared" si="13"/>
        <v>1</v>
      </c>
      <c r="AU19" s="1063">
        <f t="shared" si="13"/>
        <v>1</v>
      </c>
      <c r="AV19" s="1063">
        <f t="shared" si="13"/>
        <v>1</v>
      </c>
      <c r="AW19" s="1063">
        <f t="shared" si="13"/>
        <v>1</v>
      </c>
      <c r="AX19" s="1040"/>
      <c r="AZ19" s="952" t="s">
        <v>11014</v>
      </c>
      <c r="BA19" s="2170" t="s">
        <v>6110</v>
      </c>
      <c r="BB19" s="797" t="s">
        <v>11313</v>
      </c>
      <c r="BC19" s="797" t="s">
        <v>11314</v>
      </c>
      <c r="BD19" s="797" t="s">
        <v>11315</v>
      </c>
      <c r="BE19" s="797" t="s">
        <v>11316</v>
      </c>
      <c r="BF19" s="797" t="s">
        <v>11317</v>
      </c>
      <c r="BG19" s="797" t="s">
        <v>11318</v>
      </c>
      <c r="BH19" s="797" t="s">
        <v>11319</v>
      </c>
      <c r="BI19" s="797" t="s">
        <v>11320</v>
      </c>
      <c r="BJ19" s="607" t="s">
        <v>11321</v>
      </c>
      <c r="BK19" s="2173" t="s">
        <v>11322</v>
      </c>
      <c r="BL19" s="797" t="s">
        <v>11323</v>
      </c>
      <c r="BM19" s="797" t="s">
        <v>11324</v>
      </c>
      <c r="BN19" s="797" t="s">
        <v>11325</v>
      </c>
      <c r="BO19" s="797" t="s">
        <v>11326</v>
      </c>
      <c r="BP19" s="797" t="s">
        <v>11327</v>
      </c>
      <c r="BQ19" s="797" t="s">
        <v>11328</v>
      </c>
      <c r="BR19" s="797" t="s">
        <v>11329</v>
      </c>
      <c r="BS19" s="785" t="s">
        <v>11330</v>
      </c>
      <c r="BT19" s="884"/>
    </row>
    <row r="20" spans="1:72" ht="15.75" customHeight="1">
      <c r="B20" s="952" t="s">
        <v>11014</v>
      </c>
      <c r="C20" s="313" t="s">
        <v>6125</v>
      </c>
      <c r="D20" s="248" t="s">
        <v>677</v>
      </c>
      <c r="E20" s="248">
        <v>3</v>
      </c>
      <c r="F20" s="624"/>
      <c r="G20" s="624"/>
      <c r="H20" s="624"/>
      <c r="I20" s="624"/>
      <c r="J20" s="624"/>
      <c r="K20" s="624"/>
      <c r="L20" s="624"/>
      <c r="M20" s="624"/>
      <c r="N20" s="1370">
        <f>IFERROR(SUM(F20:M20),0)</f>
        <v>0</v>
      </c>
      <c r="O20" s="624"/>
      <c r="P20" s="624"/>
      <c r="Q20" s="624"/>
      <c r="R20" s="624"/>
      <c r="S20" s="624"/>
      <c r="T20" s="624"/>
      <c r="U20" s="624"/>
      <c r="V20" s="624"/>
      <c r="W20" s="1371">
        <f>IFERROR(SUM(O20:V20),0)</f>
        <v>0</v>
      </c>
      <c r="X20" s="884"/>
      <c r="Y20" s="956" t="s">
        <v>11331</v>
      </c>
      <c r="Z20" s="214"/>
      <c r="AA20" s="1064"/>
      <c r="AB20" s="393"/>
      <c r="AC20" s="393"/>
      <c r="AD20" s="1040"/>
      <c r="AE20" s="246" t="str">
        <f t="shared" si="11"/>
        <v>Please complete all cells in row</v>
      </c>
      <c r="AF20" s="1040"/>
      <c r="AG20" s="1063">
        <f xml:space="preserve"> IF( ISNUMBER(F20), 0, 1 )</f>
        <v>1</v>
      </c>
      <c r="AH20" s="1063">
        <f t="shared" si="12"/>
        <v>1</v>
      </c>
      <c r="AI20" s="1063">
        <f t="shared" si="12"/>
        <v>1</v>
      </c>
      <c r="AJ20" s="1063">
        <f t="shared" si="12"/>
        <v>1</v>
      </c>
      <c r="AK20" s="1063">
        <f t="shared" si="12"/>
        <v>1</v>
      </c>
      <c r="AL20" s="1063">
        <f t="shared" si="12"/>
        <v>1</v>
      </c>
      <c r="AM20" s="1063">
        <f t="shared" si="12"/>
        <v>1</v>
      </c>
      <c r="AN20" s="1063">
        <f t="shared" si="12"/>
        <v>1</v>
      </c>
      <c r="AO20" s="196"/>
      <c r="AP20" s="1063">
        <f t="shared" si="13"/>
        <v>1</v>
      </c>
      <c r="AQ20" s="1063">
        <f t="shared" si="13"/>
        <v>1</v>
      </c>
      <c r="AR20" s="1063">
        <f t="shared" si="13"/>
        <v>1</v>
      </c>
      <c r="AS20" s="1063">
        <f t="shared" si="13"/>
        <v>1</v>
      </c>
      <c r="AT20" s="1063">
        <f t="shared" si="13"/>
        <v>1</v>
      </c>
      <c r="AU20" s="1063">
        <f t="shared" si="13"/>
        <v>1</v>
      </c>
      <c r="AV20" s="1063">
        <f t="shared" si="13"/>
        <v>1</v>
      </c>
      <c r="AW20" s="1063">
        <f t="shared" si="13"/>
        <v>1</v>
      </c>
      <c r="AX20" s="1040"/>
      <c r="AZ20" s="952" t="s">
        <v>11014</v>
      </c>
      <c r="BA20" s="2170" t="s">
        <v>6125</v>
      </c>
      <c r="BB20" s="797" t="s">
        <v>11332</v>
      </c>
      <c r="BC20" s="797" t="s">
        <v>11333</v>
      </c>
      <c r="BD20" s="797" t="s">
        <v>11334</v>
      </c>
      <c r="BE20" s="797" t="s">
        <v>11335</v>
      </c>
      <c r="BF20" s="797" t="s">
        <v>11336</v>
      </c>
      <c r="BG20" s="797" t="s">
        <v>11337</v>
      </c>
      <c r="BH20" s="797" t="s">
        <v>11338</v>
      </c>
      <c r="BI20" s="797" t="s">
        <v>11339</v>
      </c>
      <c r="BJ20" s="607" t="s">
        <v>11340</v>
      </c>
      <c r="BK20" s="2173" t="s">
        <v>11341</v>
      </c>
      <c r="BL20" s="797" t="s">
        <v>11342</v>
      </c>
      <c r="BM20" s="797" t="s">
        <v>11343</v>
      </c>
      <c r="BN20" s="797" t="s">
        <v>11344</v>
      </c>
      <c r="BO20" s="797" t="s">
        <v>11345</v>
      </c>
      <c r="BP20" s="797" t="s">
        <v>11346</v>
      </c>
      <c r="BQ20" s="797" t="s">
        <v>11347</v>
      </c>
      <c r="BR20" s="797" t="s">
        <v>11348</v>
      </c>
      <c r="BS20" s="785" t="s">
        <v>11349</v>
      </c>
      <c r="BT20" s="884"/>
    </row>
    <row r="21" spans="1:72" ht="15.75" customHeight="1">
      <c r="B21" s="952" t="s">
        <v>11014</v>
      </c>
      <c r="C21" s="313" t="s">
        <v>6140</v>
      </c>
      <c r="D21" s="248" t="s">
        <v>677</v>
      </c>
      <c r="E21" s="248">
        <v>3</v>
      </c>
      <c r="F21" s="1370">
        <f>IFERROR(F19+F20,0)</f>
        <v>0</v>
      </c>
      <c r="G21" s="1370">
        <f t="shared" ref="G21:W21" si="14">IFERROR(G19+G20,0)</f>
        <v>0</v>
      </c>
      <c r="H21" s="1370">
        <f t="shared" si="14"/>
        <v>0</v>
      </c>
      <c r="I21" s="1370">
        <f t="shared" si="14"/>
        <v>0</v>
      </c>
      <c r="J21" s="1370">
        <f t="shared" si="14"/>
        <v>0</v>
      </c>
      <c r="K21" s="1370">
        <f t="shared" si="14"/>
        <v>0</v>
      </c>
      <c r="L21" s="1370">
        <f t="shared" si="14"/>
        <v>0</v>
      </c>
      <c r="M21" s="1370">
        <f t="shared" si="14"/>
        <v>0</v>
      </c>
      <c r="N21" s="1370">
        <f t="shared" si="14"/>
        <v>0</v>
      </c>
      <c r="O21" s="1370">
        <f t="shared" si="14"/>
        <v>0</v>
      </c>
      <c r="P21" s="1370">
        <f t="shared" si="14"/>
        <v>0</v>
      </c>
      <c r="Q21" s="1370">
        <f t="shared" si="14"/>
        <v>0</v>
      </c>
      <c r="R21" s="1370">
        <f t="shared" si="14"/>
        <v>0</v>
      </c>
      <c r="S21" s="1370">
        <f t="shared" si="14"/>
        <v>0</v>
      </c>
      <c r="T21" s="1370">
        <f t="shared" si="14"/>
        <v>0</v>
      </c>
      <c r="U21" s="1370">
        <f t="shared" si="14"/>
        <v>0</v>
      </c>
      <c r="V21" s="1370">
        <f t="shared" si="14"/>
        <v>0</v>
      </c>
      <c r="W21" s="1371">
        <f t="shared" si="14"/>
        <v>0</v>
      </c>
      <c r="X21" s="884"/>
      <c r="Y21" s="956" t="s">
        <v>11350</v>
      </c>
      <c r="Z21" s="214"/>
      <c r="AA21" s="1064"/>
      <c r="AB21" s="393"/>
      <c r="AC21" s="393"/>
      <c r="AD21" s="1040"/>
      <c r="AE21" s="246"/>
      <c r="AF21" s="1040"/>
      <c r="AG21" s="393"/>
      <c r="AH21" s="393"/>
      <c r="AI21" s="393"/>
      <c r="AJ21" s="393"/>
      <c r="AK21" s="393"/>
      <c r="AL21" s="393"/>
      <c r="AM21" s="393"/>
      <c r="AN21" s="393"/>
      <c r="AO21" s="393"/>
      <c r="AP21" s="393"/>
      <c r="AQ21" s="393"/>
      <c r="AR21" s="393"/>
      <c r="AS21" s="393"/>
      <c r="AT21" s="393"/>
      <c r="AU21" s="393"/>
      <c r="AV21" s="393"/>
      <c r="AW21" s="393"/>
      <c r="AX21" s="1040"/>
      <c r="AZ21" s="952" t="s">
        <v>11014</v>
      </c>
      <c r="BA21" s="2170" t="s">
        <v>6140</v>
      </c>
      <c r="BB21" s="2163" t="s">
        <v>11351</v>
      </c>
      <c r="BC21" s="2163" t="s">
        <v>11352</v>
      </c>
      <c r="BD21" s="2163" t="s">
        <v>11353</v>
      </c>
      <c r="BE21" s="2163" t="s">
        <v>11354</v>
      </c>
      <c r="BF21" s="2163" t="s">
        <v>11355</v>
      </c>
      <c r="BG21" s="2163" t="s">
        <v>11356</v>
      </c>
      <c r="BH21" s="2163" t="s">
        <v>11357</v>
      </c>
      <c r="BI21" s="2163" t="s">
        <v>11358</v>
      </c>
      <c r="BJ21" s="607" t="s">
        <v>11359</v>
      </c>
      <c r="BK21" s="2174" t="s">
        <v>11360</v>
      </c>
      <c r="BL21" s="607" t="s">
        <v>11361</v>
      </c>
      <c r="BM21" s="607" t="s">
        <v>11362</v>
      </c>
      <c r="BN21" s="607" t="s">
        <v>11363</v>
      </c>
      <c r="BO21" s="607" t="s">
        <v>11364</v>
      </c>
      <c r="BP21" s="607" t="s">
        <v>11365</v>
      </c>
      <c r="BQ21" s="607" t="s">
        <v>11366</v>
      </c>
      <c r="BR21" s="607" t="s">
        <v>11367</v>
      </c>
      <c r="BS21" s="785" t="s">
        <v>11368</v>
      </c>
      <c r="BT21" s="884"/>
    </row>
    <row r="22" spans="1:72" ht="15.75" customHeight="1">
      <c r="B22" s="952" t="s">
        <v>11054</v>
      </c>
      <c r="C22" s="313" t="s">
        <v>6110</v>
      </c>
      <c r="D22" s="248" t="s">
        <v>677</v>
      </c>
      <c r="E22" s="248">
        <v>3</v>
      </c>
      <c r="F22" s="2101"/>
      <c r="G22" s="2101"/>
      <c r="H22" s="2101"/>
      <c r="I22" s="2101"/>
      <c r="J22" s="2101"/>
      <c r="K22" s="2101"/>
      <c r="L22" s="2101"/>
      <c r="M22" s="2101"/>
      <c r="N22" s="1370">
        <f>IFERROR(SUM(F22:M22),0)</f>
        <v>0</v>
      </c>
      <c r="O22" s="2101"/>
      <c r="P22" s="2101"/>
      <c r="Q22" s="2101"/>
      <c r="R22" s="2101"/>
      <c r="S22" s="2101"/>
      <c r="T22" s="2101"/>
      <c r="U22" s="2101"/>
      <c r="V22" s="2101"/>
      <c r="W22" s="1371">
        <f>IFERROR(SUM(O22:V22),0)</f>
        <v>0</v>
      </c>
      <c r="X22" s="884"/>
      <c r="Y22" s="956" t="s">
        <v>11369</v>
      </c>
      <c r="Z22" s="214"/>
      <c r="AA22" s="1064"/>
      <c r="AB22" s="393"/>
      <c r="AC22" s="393"/>
      <c r="AD22" s="1040"/>
      <c r="AE22" s="246"/>
      <c r="AF22" s="1040"/>
      <c r="AG22" s="1063">
        <f xml:space="preserve"> IF( ISNUMBER(F22), 0, 1 )</f>
        <v>1</v>
      </c>
      <c r="AH22" s="1063">
        <f t="shared" ref="AH22:AN23" si="15" xml:space="preserve"> IF( ISNUMBER(G22), 0, 1 )</f>
        <v>1</v>
      </c>
      <c r="AI22" s="1063">
        <f t="shared" si="15"/>
        <v>1</v>
      </c>
      <c r="AJ22" s="1063">
        <f t="shared" si="15"/>
        <v>1</v>
      </c>
      <c r="AK22" s="1063">
        <f t="shared" si="15"/>
        <v>1</v>
      </c>
      <c r="AL22" s="1063">
        <f t="shared" si="15"/>
        <v>1</v>
      </c>
      <c r="AM22" s="1063">
        <f t="shared" si="15"/>
        <v>1</v>
      </c>
      <c r="AN22" s="1063">
        <f t="shared" si="15"/>
        <v>1</v>
      </c>
      <c r="AO22" s="393"/>
      <c r="AP22" s="1063">
        <f t="shared" ref="AP22:AW23" si="16" xml:space="preserve"> IF( ISNUMBER(O22), 0, 1 )</f>
        <v>1</v>
      </c>
      <c r="AQ22" s="1063">
        <f t="shared" si="16"/>
        <v>1</v>
      </c>
      <c r="AR22" s="1063">
        <f t="shared" si="16"/>
        <v>1</v>
      </c>
      <c r="AS22" s="1063">
        <f t="shared" si="16"/>
        <v>1</v>
      </c>
      <c r="AT22" s="1063">
        <f t="shared" si="16"/>
        <v>1</v>
      </c>
      <c r="AU22" s="1063">
        <f t="shared" si="16"/>
        <v>1</v>
      </c>
      <c r="AV22" s="1063">
        <f t="shared" si="16"/>
        <v>1</v>
      </c>
      <c r="AW22" s="1063">
        <f t="shared" si="16"/>
        <v>1</v>
      </c>
      <c r="AX22" s="1040"/>
      <c r="AZ22" s="952" t="s">
        <v>11054</v>
      </c>
      <c r="BA22" s="2170" t="s">
        <v>6110</v>
      </c>
      <c r="BB22" s="797" t="s">
        <v>11370</v>
      </c>
      <c r="BC22" s="797" t="s">
        <v>11371</v>
      </c>
      <c r="BD22" s="797" t="s">
        <v>11372</v>
      </c>
      <c r="BE22" s="797" t="s">
        <v>11373</v>
      </c>
      <c r="BF22" s="797" t="s">
        <v>11374</v>
      </c>
      <c r="BG22" s="797" t="s">
        <v>11375</v>
      </c>
      <c r="BH22" s="797" t="s">
        <v>11376</v>
      </c>
      <c r="BI22" s="797" t="s">
        <v>11377</v>
      </c>
      <c r="BJ22" s="607" t="s">
        <v>11378</v>
      </c>
      <c r="BK22" s="2176" t="s">
        <v>11379</v>
      </c>
      <c r="BL22" s="2098" t="s">
        <v>11380</v>
      </c>
      <c r="BM22" s="2098" t="s">
        <v>11381</v>
      </c>
      <c r="BN22" s="2098" t="s">
        <v>11382</v>
      </c>
      <c r="BO22" s="2098" t="s">
        <v>11383</v>
      </c>
      <c r="BP22" s="2098" t="s">
        <v>11384</v>
      </c>
      <c r="BQ22" s="2098" t="s">
        <v>11385</v>
      </c>
      <c r="BR22" s="2098" t="s">
        <v>11386</v>
      </c>
      <c r="BS22" s="785" t="s">
        <v>11387</v>
      </c>
      <c r="BT22" s="884"/>
    </row>
    <row r="23" spans="1:72" ht="15.75" customHeight="1">
      <c r="B23" s="952" t="s">
        <v>11054</v>
      </c>
      <c r="C23" s="313" t="s">
        <v>6125</v>
      </c>
      <c r="D23" s="248" t="s">
        <v>677</v>
      </c>
      <c r="E23" s="248">
        <v>3</v>
      </c>
      <c r="F23" s="2101"/>
      <c r="G23" s="2101"/>
      <c r="H23" s="2101"/>
      <c r="I23" s="2101"/>
      <c r="J23" s="2101"/>
      <c r="K23" s="2101"/>
      <c r="L23" s="2101"/>
      <c r="M23" s="2101"/>
      <c r="N23" s="1370">
        <f>IFERROR(SUM(F23:M23),0)</f>
        <v>0</v>
      </c>
      <c r="O23" s="2101"/>
      <c r="P23" s="2101"/>
      <c r="Q23" s="2101"/>
      <c r="R23" s="2101"/>
      <c r="S23" s="2101"/>
      <c r="T23" s="2101"/>
      <c r="U23" s="2101"/>
      <c r="V23" s="2101"/>
      <c r="W23" s="1371">
        <f>IFERROR(SUM(O23:V23),0)</f>
        <v>0</v>
      </c>
      <c r="X23" s="884"/>
      <c r="Y23" s="956" t="s">
        <v>11388</v>
      </c>
      <c r="Z23" s="214"/>
      <c r="AA23" s="1064"/>
      <c r="AB23" s="393"/>
      <c r="AC23" s="393"/>
      <c r="AD23" s="1040"/>
      <c r="AE23" s="246"/>
      <c r="AF23" s="1040"/>
      <c r="AG23" s="1063">
        <f xml:space="preserve"> IF( ISNUMBER(F23), 0, 1 )</f>
        <v>1</v>
      </c>
      <c r="AH23" s="1063">
        <f t="shared" si="15"/>
        <v>1</v>
      </c>
      <c r="AI23" s="1063">
        <f t="shared" si="15"/>
        <v>1</v>
      </c>
      <c r="AJ23" s="1063">
        <f t="shared" si="15"/>
        <v>1</v>
      </c>
      <c r="AK23" s="1063">
        <f t="shared" si="15"/>
        <v>1</v>
      </c>
      <c r="AL23" s="1063">
        <f t="shared" si="15"/>
        <v>1</v>
      </c>
      <c r="AM23" s="1063">
        <f t="shared" si="15"/>
        <v>1</v>
      </c>
      <c r="AN23" s="1063">
        <f t="shared" si="15"/>
        <v>1</v>
      </c>
      <c r="AO23" s="393"/>
      <c r="AP23" s="1063">
        <f t="shared" si="16"/>
        <v>1</v>
      </c>
      <c r="AQ23" s="1063">
        <f t="shared" si="16"/>
        <v>1</v>
      </c>
      <c r="AR23" s="1063">
        <f t="shared" si="16"/>
        <v>1</v>
      </c>
      <c r="AS23" s="1063">
        <f t="shared" si="16"/>
        <v>1</v>
      </c>
      <c r="AT23" s="1063">
        <f t="shared" si="16"/>
        <v>1</v>
      </c>
      <c r="AU23" s="1063">
        <f t="shared" si="16"/>
        <v>1</v>
      </c>
      <c r="AV23" s="1063">
        <f t="shared" si="16"/>
        <v>1</v>
      </c>
      <c r="AW23" s="1063">
        <f t="shared" si="16"/>
        <v>1</v>
      </c>
      <c r="AX23" s="1040"/>
      <c r="AZ23" s="952" t="s">
        <v>11054</v>
      </c>
      <c r="BA23" s="2170" t="s">
        <v>6125</v>
      </c>
      <c r="BB23" s="797" t="s">
        <v>11389</v>
      </c>
      <c r="BC23" s="797" t="s">
        <v>11390</v>
      </c>
      <c r="BD23" s="797" t="s">
        <v>11391</v>
      </c>
      <c r="BE23" s="797" t="s">
        <v>11392</v>
      </c>
      <c r="BF23" s="797" t="s">
        <v>11393</v>
      </c>
      <c r="BG23" s="797" t="s">
        <v>11394</v>
      </c>
      <c r="BH23" s="797" t="s">
        <v>11395</v>
      </c>
      <c r="BI23" s="797" t="s">
        <v>11396</v>
      </c>
      <c r="BJ23" s="607" t="s">
        <v>11397</v>
      </c>
      <c r="BK23" s="2176" t="s">
        <v>11398</v>
      </c>
      <c r="BL23" s="2098" t="s">
        <v>11399</v>
      </c>
      <c r="BM23" s="2098" t="s">
        <v>11400</v>
      </c>
      <c r="BN23" s="2098" t="s">
        <v>11401</v>
      </c>
      <c r="BO23" s="2098" t="s">
        <v>11402</v>
      </c>
      <c r="BP23" s="2098" t="s">
        <v>11403</v>
      </c>
      <c r="BQ23" s="2098" t="s">
        <v>11404</v>
      </c>
      <c r="BR23" s="2098" t="s">
        <v>11405</v>
      </c>
      <c r="BS23" s="785" t="s">
        <v>11406</v>
      </c>
      <c r="BT23" s="884"/>
    </row>
    <row r="24" spans="1:72" ht="15.75" customHeight="1">
      <c r="B24" s="952" t="s">
        <v>11054</v>
      </c>
      <c r="C24" s="313" t="s">
        <v>6140</v>
      </c>
      <c r="D24" s="248" t="s">
        <v>677</v>
      </c>
      <c r="E24" s="248">
        <v>3</v>
      </c>
      <c r="F24" s="1370">
        <f>IFERROR(F22+F23,0)</f>
        <v>0</v>
      </c>
      <c r="G24" s="1370">
        <f t="shared" ref="G24:W24" si="17">IFERROR(G22+G23,0)</f>
        <v>0</v>
      </c>
      <c r="H24" s="1370">
        <f t="shared" si="17"/>
        <v>0</v>
      </c>
      <c r="I24" s="1370">
        <f t="shared" si="17"/>
        <v>0</v>
      </c>
      <c r="J24" s="1370">
        <f t="shared" si="17"/>
        <v>0</v>
      </c>
      <c r="K24" s="1370">
        <f t="shared" si="17"/>
        <v>0</v>
      </c>
      <c r="L24" s="1370">
        <f t="shared" si="17"/>
        <v>0</v>
      </c>
      <c r="M24" s="1370">
        <f t="shared" si="17"/>
        <v>0</v>
      </c>
      <c r="N24" s="1370">
        <f t="shared" si="17"/>
        <v>0</v>
      </c>
      <c r="O24" s="1370">
        <f t="shared" si="17"/>
        <v>0</v>
      </c>
      <c r="P24" s="1370">
        <f t="shared" si="17"/>
        <v>0</v>
      </c>
      <c r="Q24" s="1370">
        <f t="shared" si="17"/>
        <v>0</v>
      </c>
      <c r="R24" s="1370">
        <f t="shared" si="17"/>
        <v>0</v>
      </c>
      <c r="S24" s="1370">
        <f t="shared" si="17"/>
        <v>0</v>
      </c>
      <c r="T24" s="1370">
        <f t="shared" si="17"/>
        <v>0</v>
      </c>
      <c r="U24" s="1370">
        <f t="shared" si="17"/>
        <v>0</v>
      </c>
      <c r="V24" s="1370">
        <f t="shared" si="17"/>
        <v>0</v>
      </c>
      <c r="W24" s="1371">
        <f t="shared" si="17"/>
        <v>0</v>
      </c>
      <c r="X24" s="884"/>
      <c r="Y24" s="956" t="s">
        <v>11407</v>
      </c>
      <c r="Z24" s="214"/>
      <c r="AA24" s="1064"/>
      <c r="AB24" s="393"/>
      <c r="AC24" s="393"/>
      <c r="AD24" s="1040"/>
      <c r="AE24" s="246"/>
      <c r="AF24" s="1040"/>
      <c r="AG24" s="393"/>
      <c r="AH24" s="393"/>
      <c r="AI24" s="393"/>
      <c r="AJ24" s="393"/>
      <c r="AK24" s="393"/>
      <c r="AL24" s="393"/>
      <c r="AM24" s="393"/>
      <c r="AN24" s="393"/>
      <c r="AO24" s="393"/>
      <c r="AP24" s="393"/>
      <c r="AQ24" s="393"/>
      <c r="AR24" s="393"/>
      <c r="AS24" s="393"/>
      <c r="AT24" s="393"/>
      <c r="AU24" s="393"/>
      <c r="AV24" s="393"/>
      <c r="AW24" s="393"/>
      <c r="AX24" s="1040"/>
      <c r="AZ24" s="952" t="s">
        <v>11054</v>
      </c>
      <c r="BA24" s="2170" t="s">
        <v>6140</v>
      </c>
      <c r="BB24" s="2163" t="s">
        <v>11408</v>
      </c>
      <c r="BC24" s="2163" t="s">
        <v>11409</v>
      </c>
      <c r="BD24" s="2163" t="s">
        <v>11410</v>
      </c>
      <c r="BE24" s="2163" t="s">
        <v>11411</v>
      </c>
      <c r="BF24" s="2163" t="s">
        <v>11412</v>
      </c>
      <c r="BG24" s="2163" t="s">
        <v>11413</v>
      </c>
      <c r="BH24" s="2163" t="s">
        <v>11414</v>
      </c>
      <c r="BI24" s="2163" t="s">
        <v>11415</v>
      </c>
      <c r="BJ24" s="607" t="s">
        <v>11416</v>
      </c>
      <c r="BK24" s="2174" t="s">
        <v>11417</v>
      </c>
      <c r="BL24" s="607" t="s">
        <v>11418</v>
      </c>
      <c r="BM24" s="607" t="s">
        <v>11419</v>
      </c>
      <c r="BN24" s="607" t="s">
        <v>11420</v>
      </c>
      <c r="BO24" s="607" t="s">
        <v>11421</v>
      </c>
      <c r="BP24" s="607" t="s">
        <v>11422</v>
      </c>
      <c r="BQ24" s="607" t="s">
        <v>11423</v>
      </c>
      <c r="BR24" s="607" t="s">
        <v>11424</v>
      </c>
      <c r="BS24" s="785" t="s">
        <v>11425</v>
      </c>
      <c r="BT24" s="884"/>
    </row>
    <row r="25" spans="1:72" ht="15.75" customHeight="1">
      <c r="B25" s="417" t="s">
        <v>11094</v>
      </c>
      <c r="C25" s="313" t="s">
        <v>6110</v>
      </c>
      <c r="D25" s="248" t="s">
        <v>677</v>
      </c>
      <c r="E25" s="248">
        <v>3</v>
      </c>
      <c r="F25" s="1370">
        <f>IFERROR(F10+F13+F16+F19+F22,0)</f>
        <v>0</v>
      </c>
      <c r="G25" s="1370">
        <f t="shared" ref="G25:W26" si="18">IFERROR(G10+G13+G16+G19+G22,0)</f>
        <v>0</v>
      </c>
      <c r="H25" s="1370">
        <f t="shared" si="18"/>
        <v>0</v>
      </c>
      <c r="I25" s="1370">
        <f t="shared" si="18"/>
        <v>0</v>
      </c>
      <c r="J25" s="1370">
        <f t="shared" si="18"/>
        <v>0</v>
      </c>
      <c r="K25" s="1370">
        <f t="shared" si="18"/>
        <v>0</v>
      </c>
      <c r="L25" s="1370">
        <f t="shared" si="18"/>
        <v>0</v>
      </c>
      <c r="M25" s="1370">
        <f t="shared" si="18"/>
        <v>0</v>
      </c>
      <c r="N25" s="1370">
        <f t="shared" si="18"/>
        <v>0</v>
      </c>
      <c r="O25" s="1370">
        <f t="shared" si="18"/>
        <v>0</v>
      </c>
      <c r="P25" s="1370">
        <f t="shared" si="18"/>
        <v>0</v>
      </c>
      <c r="Q25" s="1370">
        <f t="shared" si="18"/>
        <v>0</v>
      </c>
      <c r="R25" s="1370">
        <f t="shared" si="18"/>
        <v>0</v>
      </c>
      <c r="S25" s="1370">
        <f t="shared" si="18"/>
        <v>0</v>
      </c>
      <c r="T25" s="1370">
        <f t="shared" si="18"/>
        <v>0</v>
      </c>
      <c r="U25" s="1370">
        <f t="shared" si="18"/>
        <v>0</v>
      </c>
      <c r="V25" s="1370">
        <f t="shared" si="18"/>
        <v>0</v>
      </c>
      <c r="W25" s="1371">
        <f t="shared" si="18"/>
        <v>0</v>
      </c>
      <c r="X25" s="884"/>
      <c r="Y25" s="956" t="s">
        <v>11426</v>
      </c>
      <c r="Z25" s="214"/>
      <c r="AA25" s="394"/>
      <c r="AB25" s="393"/>
      <c r="AC25" s="393"/>
      <c r="AD25" s="1040"/>
      <c r="AE25" s="246"/>
      <c r="AF25" s="1040"/>
      <c r="AG25" s="393"/>
      <c r="AH25" s="393"/>
      <c r="AI25" s="393"/>
      <c r="AJ25" s="393"/>
      <c r="AK25" s="393"/>
      <c r="AL25" s="393"/>
      <c r="AM25" s="393"/>
      <c r="AN25" s="393"/>
      <c r="AO25" s="393"/>
      <c r="AP25" s="393"/>
      <c r="AQ25" s="393"/>
      <c r="AR25" s="393"/>
      <c r="AS25" s="393"/>
      <c r="AT25" s="393"/>
      <c r="AU25" s="393"/>
      <c r="AV25" s="393"/>
      <c r="AW25" s="393"/>
      <c r="AX25" s="1040"/>
      <c r="AZ25" s="417" t="s">
        <v>11096</v>
      </c>
      <c r="BA25" s="2170" t="s">
        <v>6110</v>
      </c>
      <c r="BB25" s="2163" t="s">
        <v>11427</v>
      </c>
      <c r="BC25" s="2163" t="s">
        <v>11428</v>
      </c>
      <c r="BD25" s="2163" t="s">
        <v>11429</v>
      </c>
      <c r="BE25" s="2163" t="s">
        <v>11430</v>
      </c>
      <c r="BF25" s="2163" t="s">
        <v>11431</v>
      </c>
      <c r="BG25" s="2163" t="s">
        <v>11432</v>
      </c>
      <c r="BH25" s="2163" t="s">
        <v>11433</v>
      </c>
      <c r="BI25" s="2163" t="s">
        <v>11434</v>
      </c>
      <c r="BJ25" s="607" t="s">
        <v>11435</v>
      </c>
      <c r="BK25" s="2174" t="s">
        <v>11436</v>
      </c>
      <c r="BL25" s="607" t="s">
        <v>11437</v>
      </c>
      <c r="BM25" s="607" t="s">
        <v>11438</v>
      </c>
      <c r="BN25" s="607" t="s">
        <v>11439</v>
      </c>
      <c r="BO25" s="607" t="s">
        <v>11440</v>
      </c>
      <c r="BP25" s="607" t="s">
        <v>11441</v>
      </c>
      <c r="BQ25" s="607" t="s">
        <v>11442</v>
      </c>
      <c r="BR25" s="607" t="s">
        <v>11443</v>
      </c>
      <c r="BS25" s="785" t="s">
        <v>11444</v>
      </c>
      <c r="BT25" s="884"/>
    </row>
    <row r="26" spans="1:72" ht="15.75" customHeight="1">
      <c r="B26" s="417" t="s">
        <v>11109</v>
      </c>
      <c r="C26" s="313" t="s">
        <v>6125</v>
      </c>
      <c r="D26" s="248" t="s">
        <v>677</v>
      </c>
      <c r="E26" s="248">
        <v>3</v>
      </c>
      <c r="F26" s="1370">
        <f>IFERROR(F11+F14+F17+F20+F23,0)</f>
        <v>0</v>
      </c>
      <c r="G26" s="1370">
        <f t="shared" si="18"/>
        <v>0</v>
      </c>
      <c r="H26" s="1370">
        <f t="shared" si="18"/>
        <v>0</v>
      </c>
      <c r="I26" s="1370">
        <f t="shared" si="18"/>
        <v>0</v>
      </c>
      <c r="J26" s="1370">
        <f t="shared" si="18"/>
        <v>0</v>
      </c>
      <c r="K26" s="1370">
        <f t="shared" si="18"/>
        <v>0</v>
      </c>
      <c r="L26" s="1370">
        <f t="shared" si="18"/>
        <v>0</v>
      </c>
      <c r="M26" s="1370">
        <f t="shared" si="18"/>
        <v>0</v>
      </c>
      <c r="N26" s="1370">
        <f t="shared" si="18"/>
        <v>0</v>
      </c>
      <c r="O26" s="1370">
        <f t="shared" si="18"/>
        <v>0</v>
      </c>
      <c r="P26" s="1370">
        <f t="shared" si="18"/>
        <v>0</v>
      </c>
      <c r="Q26" s="1370">
        <f t="shared" si="18"/>
        <v>0</v>
      </c>
      <c r="R26" s="1370">
        <f t="shared" si="18"/>
        <v>0</v>
      </c>
      <c r="S26" s="1370">
        <f t="shared" si="18"/>
        <v>0</v>
      </c>
      <c r="T26" s="1370">
        <f t="shared" si="18"/>
        <v>0</v>
      </c>
      <c r="U26" s="1370">
        <f t="shared" si="18"/>
        <v>0</v>
      </c>
      <c r="V26" s="1370">
        <f t="shared" si="18"/>
        <v>0</v>
      </c>
      <c r="W26" s="1371">
        <f t="shared" si="18"/>
        <v>0</v>
      </c>
      <c r="X26" s="884"/>
      <c r="Y26" s="956" t="s">
        <v>11445</v>
      </c>
      <c r="Z26" s="214"/>
      <c r="AA26" s="394"/>
      <c r="AB26" s="393"/>
      <c r="AC26" s="393"/>
      <c r="AD26" s="1040"/>
      <c r="AE26" s="246"/>
      <c r="AF26" s="1040"/>
      <c r="AG26" s="393"/>
      <c r="AH26" s="393"/>
      <c r="AI26" s="393"/>
      <c r="AJ26" s="393"/>
      <c r="AK26" s="393"/>
      <c r="AL26" s="393"/>
      <c r="AM26" s="393"/>
      <c r="AN26" s="393"/>
      <c r="AO26" s="393"/>
      <c r="AP26" s="393"/>
      <c r="AQ26" s="393"/>
      <c r="AR26" s="393"/>
      <c r="AS26" s="393"/>
      <c r="AT26" s="393"/>
      <c r="AU26" s="393"/>
      <c r="AV26" s="393"/>
      <c r="AW26" s="393"/>
      <c r="AX26" s="1040"/>
      <c r="AZ26" s="417" t="s">
        <v>11111</v>
      </c>
      <c r="BA26" s="2170" t="s">
        <v>6125</v>
      </c>
      <c r="BB26" s="2163" t="s">
        <v>11446</v>
      </c>
      <c r="BC26" s="2163" t="s">
        <v>11447</v>
      </c>
      <c r="BD26" s="2163" t="s">
        <v>11448</v>
      </c>
      <c r="BE26" s="2163" t="s">
        <v>11449</v>
      </c>
      <c r="BF26" s="2163" t="s">
        <v>11450</v>
      </c>
      <c r="BG26" s="2163" t="s">
        <v>11451</v>
      </c>
      <c r="BH26" s="2163" t="s">
        <v>11452</v>
      </c>
      <c r="BI26" s="2163" t="s">
        <v>11453</v>
      </c>
      <c r="BJ26" s="607" t="s">
        <v>11454</v>
      </c>
      <c r="BK26" s="2174" t="s">
        <v>11455</v>
      </c>
      <c r="BL26" s="607" t="s">
        <v>11456</v>
      </c>
      <c r="BM26" s="607" t="s">
        <v>11457</v>
      </c>
      <c r="BN26" s="607" t="s">
        <v>11458</v>
      </c>
      <c r="BO26" s="607" t="s">
        <v>11459</v>
      </c>
      <c r="BP26" s="607" t="s">
        <v>11460</v>
      </c>
      <c r="BQ26" s="607" t="s">
        <v>11461</v>
      </c>
      <c r="BR26" s="607" t="s">
        <v>11462</v>
      </c>
      <c r="BS26" s="785" t="s">
        <v>11463</v>
      </c>
      <c r="BT26" s="884"/>
    </row>
    <row r="27" spans="1:72" ht="15.75" customHeight="1" thickBot="1">
      <c r="A27" s="2575" t="s">
        <v>773</v>
      </c>
      <c r="B27" s="420" t="s">
        <v>11124</v>
      </c>
      <c r="C27" s="966" t="s">
        <v>6140</v>
      </c>
      <c r="D27" s="314" t="s">
        <v>677</v>
      </c>
      <c r="E27" s="314">
        <v>3</v>
      </c>
      <c r="F27" s="1362">
        <f>IFERROR(F25+F26,0)</f>
        <v>0</v>
      </c>
      <c r="G27" s="1362">
        <f t="shared" ref="G27:W27" si="19">IFERROR(G25+G26,0)</f>
        <v>0</v>
      </c>
      <c r="H27" s="1362">
        <f t="shared" si="19"/>
        <v>0</v>
      </c>
      <c r="I27" s="1362">
        <f t="shared" si="19"/>
        <v>0</v>
      </c>
      <c r="J27" s="1362">
        <f t="shared" si="19"/>
        <v>0</v>
      </c>
      <c r="K27" s="1362">
        <f>IFERROR(K25+K26,0)</f>
        <v>0</v>
      </c>
      <c r="L27" s="1362">
        <f t="shared" si="19"/>
        <v>0</v>
      </c>
      <c r="M27" s="1362">
        <f t="shared" si="19"/>
        <v>0</v>
      </c>
      <c r="N27" s="1362">
        <f t="shared" si="19"/>
        <v>0</v>
      </c>
      <c r="O27" s="1362">
        <f t="shared" si="19"/>
        <v>0</v>
      </c>
      <c r="P27" s="1362">
        <f t="shared" si="19"/>
        <v>0</v>
      </c>
      <c r="Q27" s="1362">
        <f t="shared" si="19"/>
        <v>0</v>
      </c>
      <c r="R27" s="1362">
        <f t="shared" si="19"/>
        <v>0</v>
      </c>
      <c r="S27" s="1362">
        <f t="shared" si="19"/>
        <v>0</v>
      </c>
      <c r="T27" s="1362">
        <f t="shared" si="19"/>
        <v>0</v>
      </c>
      <c r="U27" s="1362">
        <f t="shared" si="19"/>
        <v>0</v>
      </c>
      <c r="V27" s="1362">
        <f t="shared" si="19"/>
        <v>0</v>
      </c>
      <c r="W27" s="1372">
        <f t="shared" si="19"/>
        <v>0</v>
      </c>
      <c r="X27" s="59"/>
      <c r="Y27" s="970" t="s">
        <v>11464</v>
      </c>
      <c r="Z27" s="214"/>
      <c r="AA27" s="264"/>
      <c r="AB27" s="393"/>
      <c r="AC27" s="393"/>
      <c r="AD27" s="1040"/>
      <c r="AE27" s="246"/>
      <c r="AF27" s="1040"/>
      <c r="AG27" s="393"/>
      <c r="AH27" s="393"/>
      <c r="AI27" s="393"/>
      <c r="AJ27" s="393"/>
      <c r="AK27" s="393"/>
      <c r="AL27" s="393"/>
      <c r="AM27" s="393"/>
      <c r="AN27" s="393"/>
      <c r="AO27" s="393"/>
      <c r="AP27" s="393"/>
      <c r="AQ27" s="393"/>
      <c r="AR27" s="393"/>
      <c r="AS27" s="393"/>
      <c r="AT27" s="393"/>
      <c r="AU27" s="393"/>
      <c r="AV27" s="393"/>
      <c r="AW27" s="393"/>
      <c r="AX27" s="1040"/>
      <c r="AZ27" s="420" t="s">
        <v>11126</v>
      </c>
      <c r="BA27" s="2171" t="s">
        <v>6140</v>
      </c>
      <c r="BB27" s="2164" t="s">
        <v>11465</v>
      </c>
      <c r="BC27" s="2164" t="s">
        <v>11466</v>
      </c>
      <c r="BD27" s="2164" t="s">
        <v>11467</v>
      </c>
      <c r="BE27" s="2164" t="s">
        <v>11468</v>
      </c>
      <c r="BF27" s="2164" t="s">
        <v>11469</v>
      </c>
      <c r="BG27" s="2164" t="s">
        <v>11470</v>
      </c>
      <c r="BH27" s="2164" t="s">
        <v>11471</v>
      </c>
      <c r="BI27" s="2164" t="s">
        <v>11472</v>
      </c>
      <c r="BJ27" s="609" t="s">
        <v>11473</v>
      </c>
      <c r="BK27" s="2175" t="s">
        <v>11474</v>
      </c>
      <c r="BL27" s="609" t="s">
        <v>11475</v>
      </c>
      <c r="BM27" s="609" t="s">
        <v>11476</v>
      </c>
      <c r="BN27" s="609" t="s">
        <v>11477</v>
      </c>
      <c r="BO27" s="609" t="s">
        <v>11478</v>
      </c>
      <c r="BP27" s="609" t="s">
        <v>11479</v>
      </c>
      <c r="BQ27" s="609" t="s">
        <v>11480</v>
      </c>
      <c r="BR27" s="609" t="s">
        <v>11481</v>
      </c>
      <c r="BS27" s="374" t="s">
        <v>11482</v>
      </c>
      <c r="BT27" s="342"/>
    </row>
    <row r="28" spans="1:72" ht="15.75" thickTop="1">
      <c r="B28" s="214"/>
      <c r="C28" s="214"/>
      <c r="D28" s="214"/>
      <c r="E28" s="214"/>
      <c r="F28" s="214"/>
      <c r="G28" s="214"/>
      <c r="H28" s="214"/>
      <c r="I28" s="214"/>
      <c r="J28" s="214"/>
      <c r="K28" s="214"/>
      <c r="L28" s="214"/>
      <c r="M28" s="214"/>
      <c r="N28" s="214"/>
      <c r="O28" s="214"/>
      <c r="P28" s="214"/>
      <c r="Q28" s="214"/>
      <c r="R28" s="214"/>
      <c r="S28" s="214"/>
      <c r="T28" s="214"/>
      <c r="U28" s="214"/>
      <c r="V28" s="214"/>
      <c r="W28" s="214"/>
      <c r="X28" s="214"/>
      <c r="Y28" s="214"/>
      <c r="Z28" s="214"/>
      <c r="AB28" s="2575" t="s">
        <v>815</v>
      </c>
      <c r="AC28" s="3101"/>
      <c r="AD28" s="393"/>
      <c r="AE28" s="246"/>
      <c r="AF28" s="393"/>
      <c r="AG28" s="393"/>
      <c r="AH28" s="393"/>
      <c r="AI28" s="393"/>
      <c r="AJ28" s="393"/>
      <c r="AK28" s="393"/>
      <c r="AL28" s="393"/>
      <c r="AM28" s="393"/>
      <c r="AN28" s="393"/>
      <c r="AO28" s="393"/>
      <c r="AP28" s="393"/>
      <c r="AQ28" s="393"/>
      <c r="AR28" s="393"/>
      <c r="AS28" s="393"/>
      <c r="AT28" s="393"/>
      <c r="AU28" s="393"/>
      <c r="AV28" s="393"/>
      <c r="AW28" s="393"/>
      <c r="AX28" s="393"/>
      <c r="BS28" s="2859" t="s">
        <v>816</v>
      </c>
    </row>
    <row r="29" spans="1:72">
      <c r="B29" s="2104"/>
      <c r="C29" s="2105"/>
      <c r="D29" s="196"/>
      <c r="E29" s="214"/>
      <c r="F29" s="214"/>
      <c r="G29" s="214"/>
      <c r="H29" s="214"/>
      <c r="I29" s="214"/>
      <c r="J29" s="214"/>
      <c r="K29" s="214"/>
      <c r="L29" s="214"/>
      <c r="M29" s="214"/>
      <c r="N29" s="214"/>
      <c r="O29" s="214"/>
      <c r="P29" s="214"/>
      <c r="Q29" s="214"/>
      <c r="R29" s="214"/>
      <c r="S29" s="214"/>
      <c r="T29" s="214"/>
      <c r="U29" s="214"/>
      <c r="V29" s="214"/>
      <c r="W29" s="214"/>
      <c r="X29" s="214"/>
      <c r="Y29" s="214"/>
      <c r="Z29" s="214"/>
      <c r="AA29" s="1065"/>
      <c r="AB29" s="393"/>
      <c r="AC29" s="393"/>
      <c r="AD29" s="393"/>
      <c r="AE29" s="246"/>
      <c r="AF29" s="393"/>
      <c r="AG29" s="393"/>
      <c r="AH29" s="393"/>
      <c r="AI29" s="393"/>
      <c r="AJ29" s="393"/>
      <c r="AK29" s="393"/>
      <c r="AL29" s="393"/>
      <c r="AM29" s="393"/>
      <c r="AN29" s="393"/>
      <c r="AO29" s="393"/>
      <c r="AP29" s="393"/>
      <c r="AQ29" s="393"/>
      <c r="AR29" s="393"/>
      <c r="AS29" s="393"/>
      <c r="AT29" s="393"/>
      <c r="AU29" s="393"/>
      <c r="AV29" s="393"/>
      <c r="AW29" s="393"/>
      <c r="AX29" s="393"/>
    </row>
    <row r="30" spans="1:72">
      <c r="B30" s="2104"/>
      <c r="C30" s="2106"/>
      <c r="D30" s="196"/>
      <c r="E30" s="214"/>
      <c r="F30" s="214"/>
      <c r="G30" s="214"/>
      <c r="H30" s="214"/>
      <c r="I30" s="214"/>
      <c r="J30" s="214"/>
      <c r="K30" s="214"/>
      <c r="L30" s="214"/>
      <c r="M30" s="214"/>
      <c r="N30" s="214"/>
      <c r="O30" s="214"/>
      <c r="P30" s="214"/>
      <c r="Q30" s="214"/>
      <c r="R30" s="214"/>
      <c r="S30" s="214"/>
      <c r="T30" s="214"/>
      <c r="U30" s="214"/>
      <c r="V30" s="214"/>
      <c r="W30" s="214"/>
      <c r="X30" s="214"/>
      <c r="Y30" s="214"/>
      <c r="Z30" s="214"/>
      <c r="AA30" s="1065"/>
      <c r="AB30" s="393"/>
      <c r="AC30" s="393"/>
      <c r="AD30" s="393"/>
      <c r="AE30" s="246"/>
      <c r="AF30" s="393"/>
      <c r="AG30" s="393"/>
      <c r="AH30" s="393"/>
      <c r="AI30" s="393"/>
      <c r="AJ30" s="393"/>
      <c r="AK30" s="393"/>
      <c r="AL30" s="393"/>
      <c r="AM30" s="393"/>
      <c r="AN30" s="393"/>
      <c r="AO30" s="393"/>
      <c r="AP30" s="393"/>
      <c r="AQ30" s="393"/>
      <c r="AR30" s="393"/>
      <c r="AS30" s="393"/>
      <c r="AT30" s="393"/>
      <c r="AU30" s="393"/>
      <c r="AV30" s="393"/>
      <c r="AW30" s="393"/>
      <c r="AX30" s="393"/>
    </row>
    <row r="31" spans="1:72">
      <c r="B31" s="2104"/>
      <c r="C31" s="2104"/>
      <c r="D31" s="2107"/>
    </row>
  </sheetData>
  <sheetProtection formatColumns="0" formatRows="0"/>
  <mergeCells count="30">
    <mergeCell ref="AG6:AW6"/>
    <mergeCell ref="BB6:BF6"/>
    <mergeCell ref="BG6:BI6"/>
    <mergeCell ref="BP3:BS3"/>
    <mergeCell ref="Y5:Y7"/>
    <mergeCell ref="AA5:AA7"/>
    <mergeCell ref="AZ5:BA7"/>
    <mergeCell ref="BB5:BJ5"/>
    <mergeCell ref="BJ6:BJ7"/>
    <mergeCell ref="BK6:BO6"/>
    <mergeCell ref="BP6:BR6"/>
    <mergeCell ref="BS6:BS7"/>
    <mergeCell ref="BK5:BS5"/>
    <mergeCell ref="B5:C7"/>
    <mergeCell ref="D5:D7"/>
    <mergeCell ref="E5:E7"/>
    <mergeCell ref="F5:N5"/>
    <mergeCell ref="O5:W5"/>
    <mergeCell ref="W6:W7"/>
    <mergeCell ref="F6:J6"/>
    <mergeCell ref="K6:M6"/>
    <mergeCell ref="N6:N7"/>
    <mergeCell ref="O6:S6"/>
    <mergeCell ref="T6:V6"/>
    <mergeCell ref="B1:W1"/>
    <mergeCell ref="X1:Y1"/>
    <mergeCell ref="AZ1:BC1"/>
    <mergeCell ref="B2:E2"/>
    <mergeCell ref="B3:W3"/>
    <mergeCell ref="AZ3:BO3"/>
  </mergeCells>
  <conditionalFormatting sqref="AE1:AE2">
    <cfRule type="cellIs" dxfId="107" priority="2" operator="equal">
      <formula>0</formula>
    </cfRule>
  </conditionalFormatting>
  <conditionalFormatting sqref="AE4:AE30">
    <cfRule type="cellIs" dxfId="106"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headerFooter>
    <oddFooter>&amp;L_x000D_&amp;1#&amp;"Calibri"&amp;10&amp;K000000 Classification: BUSINESS</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pageSetUpPr fitToPage="1"/>
  </sheetPr>
  <dimension ref="A1:AJ146"/>
  <sheetViews>
    <sheetView showGridLines="0" topLeftCell="B1" zoomScaleNormal="100" zoomScaleSheetLayoutView="100" workbookViewId="0">
      <selection activeCell="AL14" sqref="AL14"/>
    </sheetView>
  </sheetViews>
  <sheetFormatPr defaultColWidth="9" defaultRowHeight="15"/>
  <cols>
    <col min="1" max="1" width="12.625" style="14" hidden="1" customWidth="1"/>
    <col min="2" max="2" width="15" style="14" customWidth="1"/>
    <col min="3" max="3" width="71.625" style="14" customWidth="1"/>
    <col min="4" max="8" width="18.625" style="14" customWidth="1"/>
    <col min="9" max="9" width="16.5" style="14" customWidth="1"/>
    <col min="10" max="10" width="1.625" style="14" customWidth="1"/>
    <col min="11" max="11" width="11.25" style="14" customWidth="1"/>
    <col min="12" max="12" width="1.625" style="14" customWidth="1"/>
    <col min="13" max="13" width="27.125" style="14" customWidth="1"/>
    <col min="14" max="14" width="1.625" style="14" customWidth="1"/>
    <col min="15" max="15" width="1.625" style="15" customWidth="1"/>
    <col min="16" max="16" width="20.125" style="15" customWidth="1"/>
    <col min="17" max="17" width="7" style="19" hidden="1" customWidth="1"/>
    <col min="18" max="20" width="11.625" style="19" hidden="1" customWidth="1"/>
    <col min="21" max="21" width="1.625" style="19" customWidth="1"/>
    <col min="22" max="22" width="1.625" style="14" customWidth="1"/>
    <col min="23" max="24" width="24.625" style="14" customWidth="1"/>
    <col min="25" max="25" width="18" style="14" customWidth="1"/>
    <col min="26" max="26" width="17.5" style="14" customWidth="1"/>
    <col min="27" max="27" width="15.5" style="14" customWidth="1"/>
    <col min="28" max="30" width="16.375" style="14" customWidth="1"/>
    <col min="31" max="32" width="12.125" style="14" customWidth="1"/>
    <col min="33" max="16384" width="9" style="14"/>
  </cols>
  <sheetData>
    <row r="1" spans="1:36" ht="30" customHeight="1">
      <c r="A1" s="191"/>
      <c r="B1" s="3225" t="s">
        <v>11483</v>
      </c>
      <c r="C1" s="3225"/>
      <c r="D1" s="3225"/>
      <c r="E1" s="3225"/>
      <c r="F1" s="3225"/>
      <c r="G1" s="3225"/>
      <c r="H1" s="3225"/>
      <c r="I1" s="3225"/>
      <c r="J1" s="381"/>
      <c r="K1" s="3225"/>
      <c r="L1" s="3225"/>
      <c r="M1" s="191"/>
      <c r="N1" s="191"/>
      <c r="O1" s="299"/>
      <c r="P1" s="246"/>
      <c r="Q1" s="224"/>
      <c r="R1" s="225"/>
      <c r="S1" s="225"/>
      <c r="T1" s="225"/>
      <c r="U1" s="224"/>
      <c r="V1" s="191"/>
      <c r="W1" s="3225" t="s">
        <v>656</v>
      </c>
      <c r="X1" s="3225"/>
      <c r="Y1" s="3225"/>
      <c r="Z1" s="3225"/>
      <c r="AA1" s="381"/>
      <c r="AB1" s="381"/>
      <c r="AC1" s="381"/>
      <c r="AD1" s="381"/>
      <c r="AE1" s="3379"/>
      <c r="AF1" s="3379"/>
      <c r="AG1" s="3379"/>
      <c r="AH1" s="3379"/>
      <c r="AI1" s="191"/>
      <c r="AJ1" s="191"/>
    </row>
    <row r="2" spans="1:36" ht="30" customHeight="1">
      <c r="A2" s="191"/>
      <c r="B2" s="3225" t="str">
        <f>SelectCompany!B4</f>
        <v>South West Water (whole area)</v>
      </c>
      <c r="C2" s="3225"/>
      <c r="D2" s="470"/>
      <c r="E2" s="470"/>
      <c r="F2" s="470"/>
      <c r="G2" s="470"/>
      <c r="H2" s="470"/>
      <c r="I2" s="470"/>
      <c r="J2" s="470"/>
      <c r="K2" s="470"/>
      <c r="L2" s="470"/>
      <c r="M2" s="191"/>
      <c r="N2" s="191"/>
      <c r="O2" s="299"/>
      <c r="P2" s="246"/>
      <c r="Q2" s="224"/>
      <c r="R2" s="225"/>
      <c r="S2" s="225"/>
      <c r="T2" s="225"/>
      <c r="U2" s="224"/>
      <c r="V2" s="191"/>
      <c r="W2" s="3225"/>
      <c r="X2" s="3225"/>
      <c r="Y2" s="470"/>
      <c r="Z2" s="470"/>
      <c r="AA2" s="470"/>
      <c r="AB2" s="470"/>
      <c r="AC2" s="470"/>
      <c r="AD2" s="470"/>
      <c r="AE2" s="2242"/>
      <c r="AF2" s="2242"/>
      <c r="AG2" s="2242"/>
      <c r="AH2" s="2242"/>
      <c r="AI2" s="191"/>
      <c r="AJ2" s="191"/>
    </row>
    <row r="3" spans="1:36" ht="30.75" customHeight="1">
      <c r="A3" s="191"/>
      <c r="B3" s="3276" t="s">
        <v>11484</v>
      </c>
      <c r="C3" s="3276"/>
      <c r="D3" s="3276"/>
      <c r="E3" s="3276"/>
      <c r="F3" s="3276"/>
      <c r="G3" s="3276"/>
      <c r="H3" s="3276"/>
      <c r="I3" s="3276"/>
      <c r="J3" s="3276"/>
      <c r="K3" s="3276"/>
      <c r="L3" s="3276"/>
      <c r="M3" s="3276"/>
      <c r="N3" s="191"/>
      <c r="O3" s="301"/>
      <c r="P3" s="227" t="s">
        <v>658</v>
      </c>
      <c r="Q3" s="224"/>
      <c r="R3" s="225"/>
      <c r="S3" s="225"/>
      <c r="T3" s="225"/>
      <c r="U3" s="224"/>
      <c r="V3" s="191"/>
      <c r="W3" s="3380" t="s">
        <v>2855</v>
      </c>
      <c r="X3" s="3380"/>
      <c r="Y3" s="3380"/>
      <c r="Z3" s="3380"/>
      <c r="AA3" s="3380"/>
      <c r="AB3" s="191"/>
      <c r="AC3" s="191"/>
      <c r="AD3" s="191"/>
      <c r="AE3" s="191"/>
      <c r="AF3" s="191"/>
      <c r="AG3" s="191"/>
      <c r="AH3" s="191"/>
      <c r="AI3" s="191"/>
      <c r="AJ3" s="191"/>
    </row>
    <row r="4" spans="1:36" ht="15" customHeight="1" thickBot="1">
      <c r="A4" s="191"/>
      <c r="B4" s="435"/>
      <c r="C4" s="435"/>
      <c r="D4" s="435"/>
      <c r="E4" s="435"/>
      <c r="F4" s="435"/>
      <c r="G4" s="435"/>
      <c r="H4" s="435"/>
      <c r="I4" s="2243"/>
      <c r="J4" s="2243"/>
      <c r="K4" s="435"/>
      <c r="L4" s="435"/>
      <c r="M4" s="191"/>
      <c r="N4" s="191"/>
      <c r="O4" s="304"/>
      <c r="P4" s="246"/>
      <c r="Q4" s="224"/>
      <c r="R4" s="657" t="s">
        <v>659</v>
      </c>
      <c r="S4" s="657"/>
      <c r="T4" s="657"/>
      <c r="U4" s="224"/>
      <c r="V4" s="191"/>
      <c r="W4" s="435"/>
      <c r="X4" s="435"/>
      <c r="Y4" s="435"/>
      <c r="Z4" s="435"/>
      <c r="AA4" s="435"/>
      <c r="AB4" s="435"/>
      <c r="AC4" s="435"/>
      <c r="AD4" s="435"/>
      <c r="AE4" s="191"/>
      <c r="AF4" s="191"/>
      <c r="AG4" s="191"/>
      <c r="AH4" s="191"/>
      <c r="AI4" s="191"/>
      <c r="AJ4" s="191"/>
    </row>
    <row r="5" spans="1:36" ht="45" customHeight="1" thickTop="1" thickBot="1">
      <c r="A5" s="214"/>
      <c r="B5" s="3282" t="s">
        <v>660</v>
      </c>
      <c r="C5" s="3282"/>
      <c r="D5" s="600" t="s">
        <v>676</v>
      </c>
      <c r="E5" s="600" t="s">
        <v>2373</v>
      </c>
      <c r="F5" s="601" t="s">
        <v>2856</v>
      </c>
      <c r="G5" s="437"/>
      <c r="H5" s="437"/>
      <c r="I5" s="437"/>
      <c r="J5" s="437"/>
      <c r="K5" s="3363" t="s">
        <v>666</v>
      </c>
      <c r="L5" s="214"/>
      <c r="M5" s="3363" t="s">
        <v>667</v>
      </c>
      <c r="N5" s="214"/>
      <c r="O5" s="304"/>
      <c r="P5" s="246"/>
      <c r="Q5" s="224"/>
      <c r="R5" s="231" t="s">
        <v>668</v>
      </c>
      <c r="S5" s="231"/>
      <c r="T5" s="231"/>
      <c r="U5" s="224"/>
      <c r="V5" s="191"/>
      <c r="W5" s="3282" t="s">
        <v>660</v>
      </c>
      <c r="X5" s="3282"/>
      <c r="Y5" s="600" t="s">
        <v>676</v>
      </c>
      <c r="Z5" s="600" t="s">
        <v>2373</v>
      </c>
      <c r="AA5" s="601" t="s">
        <v>2856</v>
      </c>
      <c r="AB5" s="191"/>
      <c r="AC5" s="191"/>
      <c r="AD5" s="191"/>
      <c r="AE5" s="191"/>
      <c r="AF5" s="191"/>
      <c r="AG5" s="191"/>
      <c r="AH5" s="191"/>
      <c r="AI5" s="191"/>
      <c r="AJ5" s="191"/>
    </row>
    <row r="6" spans="1:36" ht="15" customHeight="1" thickTop="1" thickBot="1">
      <c r="A6" s="214"/>
      <c r="B6" s="3385" t="s">
        <v>661</v>
      </c>
      <c r="C6" s="3385"/>
      <c r="D6" s="384" t="s">
        <v>677</v>
      </c>
      <c r="E6" s="384" t="s">
        <v>2375</v>
      </c>
      <c r="F6" s="385" t="s">
        <v>2376</v>
      </c>
      <c r="G6" s="437"/>
      <c r="H6" s="437"/>
      <c r="I6" s="437"/>
      <c r="J6" s="437"/>
      <c r="K6" s="3363"/>
      <c r="L6" s="214"/>
      <c r="M6" s="3363"/>
      <c r="N6" s="214"/>
      <c r="O6" s="304"/>
      <c r="P6" s="246"/>
      <c r="Q6" s="224"/>
      <c r="R6" s="231"/>
      <c r="S6" s="231"/>
      <c r="T6" s="231"/>
      <c r="U6" s="224"/>
      <c r="V6" s="191"/>
      <c r="W6" s="3385" t="s">
        <v>661</v>
      </c>
      <c r="X6" s="3385"/>
      <c r="Y6" s="384" t="s">
        <v>677</v>
      </c>
      <c r="Z6" s="384" t="s">
        <v>2375</v>
      </c>
      <c r="AA6" s="385" t="s">
        <v>2376</v>
      </c>
      <c r="AB6" s="191"/>
      <c r="AC6" s="191"/>
      <c r="AD6" s="191"/>
      <c r="AE6" s="191"/>
      <c r="AF6" s="191"/>
      <c r="AG6" s="191"/>
      <c r="AH6" s="191"/>
      <c r="AI6" s="191"/>
      <c r="AJ6" s="191"/>
    </row>
    <row r="7" spans="1:36" ht="15" customHeight="1" thickTop="1" thickBot="1">
      <c r="A7" s="214"/>
      <c r="B7" s="3283" t="s">
        <v>662</v>
      </c>
      <c r="C7" s="3283"/>
      <c r="D7" s="233">
        <v>3</v>
      </c>
      <c r="E7" s="233">
        <v>3</v>
      </c>
      <c r="F7" s="602">
        <v>3</v>
      </c>
      <c r="G7" s="437"/>
      <c r="H7" s="437"/>
      <c r="I7" s="437"/>
      <c r="J7" s="437"/>
      <c r="K7" s="3381"/>
      <c r="L7" s="214"/>
      <c r="M7" s="3381"/>
      <c r="N7" s="214"/>
      <c r="O7" s="304"/>
      <c r="P7" s="246"/>
      <c r="Q7" s="224"/>
      <c r="R7" s="196"/>
      <c r="S7" s="196"/>
      <c r="T7" s="196"/>
      <c r="U7" s="224"/>
      <c r="V7" s="191"/>
      <c r="W7" s="3283" t="s">
        <v>662</v>
      </c>
      <c r="X7" s="3283"/>
      <c r="Y7" s="233">
        <v>3</v>
      </c>
      <c r="Z7" s="233">
        <v>3</v>
      </c>
      <c r="AA7" s="602">
        <v>3</v>
      </c>
      <c r="AB7" s="191"/>
      <c r="AC7" s="191"/>
      <c r="AD7" s="191"/>
      <c r="AE7" s="191"/>
      <c r="AF7" s="191"/>
      <c r="AG7" s="191"/>
      <c r="AH7" s="191"/>
      <c r="AI7" s="191"/>
      <c r="AJ7" s="191"/>
    </row>
    <row r="8" spans="1:36" customFormat="1" ht="15" customHeight="1" thickTop="1">
      <c r="A8" s="2442" t="s">
        <v>673</v>
      </c>
      <c r="O8" s="304"/>
      <c r="P8" s="246"/>
      <c r="Q8" s="224"/>
      <c r="R8" s="196"/>
      <c r="S8" s="196"/>
      <c r="T8" s="196"/>
      <c r="U8" s="224"/>
      <c r="V8" s="3101"/>
      <c r="Y8" s="2860" t="s">
        <v>820</v>
      </c>
    </row>
    <row r="9" spans="1:36" ht="40.15" customHeight="1">
      <c r="A9" s="3105" t="s">
        <v>669</v>
      </c>
      <c r="B9" s="3547" t="s">
        <v>11485</v>
      </c>
      <c r="C9" s="3547"/>
      <c r="D9" s="214"/>
      <c r="E9" s="214"/>
      <c r="F9" s="214"/>
      <c r="G9" s="214"/>
      <c r="H9" s="214"/>
      <c r="I9" s="214"/>
      <c r="J9" s="214"/>
      <c r="K9" s="214"/>
      <c r="L9" s="214"/>
      <c r="M9" s="214"/>
      <c r="N9" s="214"/>
      <c r="O9" s="304"/>
      <c r="P9" s="246"/>
      <c r="Q9" s="224"/>
      <c r="R9" s="196"/>
      <c r="S9" s="196"/>
      <c r="T9" s="196"/>
      <c r="U9" s="224"/>
      <c r="V9" s="191"/>
      <c r="W9" s="214"/>
      <c r="X9" s="214"/>
      <c r="Y9" s="214"/>
      <c r="Z9" s="214"/>
      <c r="AA9" s="214"/>
      <c r="AB9" s="191"/>
      <c r="AC9" s="191"/>
      <c r="AD9" s="191"/>
      <c r="AE9" s="191"/>
      <c r="AF9" s="191"/>
      <c r="AG9" s="191"/>
      <c r="AH9" s="191"/>
      <c r="AI9" s="191"/>
      <c r="AJ9" s="191"/>
    </row>
    <row r="10" spans="1:36" customFormat="1" ht="15.75" customHeight="1" thickBot="1">
      <c r="O10" s="304"/>
      <c r="P10" s="246"/>
      <c r="Q10" s="224"/>
      <c r="R10" s="196"/>
      <c r="S10" s="196"/>
      <c r="T10" s="196"/>
      <c r="U10" s="224"/>
    </row>
    <row r="11" spans="1:36" ht="15.75" customHeight="1" thickTop="1" thickBot="1">
      <c r="A11" s="214"/>
      <c r="B11" s="3367" t="s">
        <v>11486</v>
      </c>
      <c r="C11" s="3368"/>
      <c r="D11" s="2246"/>
      <c r="E11" s="2246"/>
      <c r="F11" s="2246"/>
      <c r="G11" s="2246"/>
      <c r="H11" s="2246"/>
      <c r="I11" s="2246"/>
      <c r="J11" s="2246"/>
      <c r="K11" s="437"/>
      <c r="L11" s="171"/>
      <c r="M11" s="214"/>
      <c r="N11" s="214"/>
      <c r="O11" s="304"/>
      <c r="P11" s="246"/>
      <c r="Q11" s="224"/>
      <c r="R11" s="196"/>
      <c r="S11" s="196"/>
      <c r="T11" s="196"/>
      <c r="U11" s="224"/>
      <c r="V11" s="191"/>
      <c r="W11" s="3518" t="s">
        <v>11486</v>
      </c>
      <c r="X11" s="3519"/>
      <c r="Y11" s="2246"/>
      <c r="Z11" s="2246"/>
      <c r="AA11" s="2246"/>
      <c r="AB11" s="196"/>
      <c r="AC11" s="196"/>
      <c r="AD11" s="196"/>
      <c r="AE11" s="191"/>
      <c r="AF11" s="191"/>
      <c r="AG11" s="191"/>
      <c r="AH11" s="191"/>
      <c r="AI11" s="191"/>
      <c r="AJ11" s="191"/>
    </row>
    <row r="12" spans="1:36" ht="46.5" customHeight="1" thickTop="1" thickBot="1">
      <c r="A12" s="2568" t="s">
        <v>669</v>
      </c>
      <c r="B12" s="3520" t="s">
        <v>660</v>
      </c>
      <c r="C12" s="3520"/>
      <c r="D12" s="600" t="s">
        <v>11487</v>
      </c>
      <c r="E12" s="600" t="s">
        <v>11488</v>
      </c>
      <c r="F12" s="600" t="s">
        <v>11489</v>
      </c>
      <c r="G12" s="601" t="s">
        <v>11490</v>
      </c>
      <c r="I12"/>
      <c r="J12"/>
      <c r="K12" s="437"/>
      <c r="L12" s="171"/>
      <c r="M12" s="214"/>
      <c r="N12" s="214"/>
      <c r="O12" s="304"/>
      <c r="P12" s="246"/>
      <c r="Q12" s="224"/>
      <c r="R12" s="232"/>
      <c r="S12" s="232"/>
      <c r="T12" s="232"/>
      <c r="U12" s="224"/>
      <c r="V12" s="191"/>
      <c r="W12" s="3518"/>
      <c r="X12" s="3519"/>
      <c r="Y12" s="3544" t="s">
        <v>11487</v>
      </c>
      <c r="Z12" s="3545" t="s">
        <v>11488</v>
      </c>
      <c r="AA12" s="3545" t="s">
        <v>11489</v>
      </c>
      <c r="AB12" s="3546" t="s">
        <v>11490</v>
      </c>
      <c r="AC12" s="437"/>
      <c r="AD12" s="437"/>
      <c r="AE12" s="191"/>
      <c r="AF12" s="191"/>
      <c r="AG12" s="191"/>
      <c r="AH12" s="191"/>
      <c r="AI12" s="191"/>
      <c r="AJ12" s="191"/>
    </row>
    <row r="13" spans="1:36" ht="21" customHeight="1" thickTop="1" thickBot="1">
      <c r="A13" s="214"/>
      <c r="B13" s="3385" t="s">
        <v>661</v>
      </c>
      <c r="C13" s="3385"/>
      <c r="D13" s="384" t="s">
        <v>3592</v>
      </c>
      <c r="E13" s="384" t="s">
        <v>2858</v>
      </c>
      <c r="F13" s="384" t="s">
        <v>11491</v>
      </c>
      <c r="G13" s="385" t="s">
        <v>3592</v>
      </c>
      <c r="I13"/>
      <c r="J13"/>
      <c r="K13" s="437"/>
      <c r="L13" s="171"/>
      <c r="M13" s="214"/>
      <c r="N13" s="214"/>
      <c r="O13" s="304"/>
      <c r="P13" s="246"/>
      <c r="Q13" s="224"/>
      <c r="R13" s="232"/>
      <c r="S13" s="232"/>
      <c r="T13" s="232"/>
      <c r="U13" s="224"/>
      <c r="V13" s="191"/>
      <c r="W13" s="3518"/>
      <c r="X13" s="3519"/>
      <c r="Y13" s="3544"/>
      <c r="Z13" s="3545"/>
      <c r="AA13" s="3545"/>
      <c r="AB13" s="3546"/>
      <c r="AC13" s="437"/>
      <c r="AD13" s="437"/>
      <c r="AE13" s="191"/>
      <c r="AF13" s="191"/>
      <c r="AG13" s="191"/>
      <c r="AH13" s="191"/>
      <c r="AI13" s="191"/>
      <c r="AJ13" s="191"/>
    </row>
    <row r="14" spans="1:36" ht="15.75" customHeight="1" thickTop="1" thickBot="1">
      <c r="A14" s="214"/>
      <c r="B14" s="3283" t="s">
        <v>662</v>
      </c>
      <c r="C14" s="3283"/>
      <c r="D14" s="233"/>
      <c r="E14" s="233"/>
      <c r="F14" s="233">
        <v>3</v>
      </c>
      <c r="G14" s="602"/>
      <c r="I14"/>
      <c r="J14"/>
      <c r="K14" s="437"/>
      <c r="L14" s="171"/>
      <c r="M14" s="214"/>
      <c r="N14" s="214"/>
      <c r="O14" s="304"/>
      <c r="P14" s="246"/>
      <c r="Q14" s="224"/>
      <c r="R14" s="232"/>
      <c r="S14" s="232"/>
      <c r="T14" s="232"/>
      <c r="U14" s="224"/>
      <c r="V14" s="191"/>
      <c r="W14" s="3518"/>
      <c r="X14" s="3519"/>
      <c r="Y14" s="3544"/>
      <c r="Z14" s="3545"/>
      <c r="AA14" s="3545"/>
      <c r="AB14" s="3546"/>
      <c r="AC14" s="437"/>
      <c r="AD14" s="437"/>
      <c r="AE14" s="191"/>
      <c r="AF14" s="191"/>
      <c r="AG14" s="191"/>
      <c r="AH14" s="191"/>
      <c r="AI14" s="191"/>
      <c r="AJ14" s="191"/>
    </row>
    <row r="15" spans="1:36" ht="30" customHeight="1" thickTop="1">
      <c r="A15" s="2441" t="s">
        <v>675</v>
      </c>
      <c r="B15" s="3523" t="s">
        <v>11492</v>
      </c>
      <c r="C15" s="3523"/>
      <c r="D15" s="2250"/>
      <c r="E15" s="240"/>
      <c r="F15" s="240"/>
      <c r="G15" s="642"/>
      <c r="I15"/>
      <c r="J15"/>
      <c r="K15" s="243" t="s">
        <v>11493</v>
      </c>
      <c r="L15" s="214"/>
      <c r="M15" s="245"/>
      <c r="N15" s="214"/>
      <c r="O15" s="304"/>
      <c r="P15" s="246" t="str">
        <f t="shared" ref="P15:P24" si="0">IF( SUM( R15:T15 ) = 0, 0, $R$5 )</f>
        <v>Please complete all cells in row</v>
      </c>
      <c r="Q15" s="224"/>
      <c r="R15" s="232"/>
      <c r="S15" s="232"/>
      <c r="T15" s="247">
        <f t="shared" ref="T15:T21" si="1" xml:space="preserve"> IF( ISNUMBER(F15 ), 0, 1 )</f>
        <v>1</v>
      </c>
      <c r="U15" s="224"/>
      <c r="V15" s="191"/>
      <c r="W15" s="3371" t="s">
        <v>11492</v>
      </c>
      <c r="X15" s="3372"/>
      <c r="Y15" s="2662" t="s">
        <v>11494</v>
      </c>
      <c r="Z15" s="2662" t="s">
        <v>11495</v>
      </c>
      <c r="AA15" s="2662" t="s">
        <v>11496</v>
      </c>
      <c r="AB15" s="2882" t="s">
        <v>11497</v>
      </c>
      <c r="AC15" s="2249"/>
      <c r="AD15" s="2249"/>
      <c r="AE15"/>
      <c r="AF15" s="191"/>
      <c r="AG15" s="191"/>
      <c r="AH15" s="191"/>
      <c r="AI15" s="191"/>
      <c r="AJ15" s="191"/>
    </row>
    <row r="16" spans="1:36" ht="30" customHeight="1">
      <c r="A16" s="214"/>
      <c r="B16" s="3373" t="s">
        <v>11498</v>
      </c>
      <c r="C16" s="3373"/>
      <c r="D16" s="2251"/>
      <c r="E16" s="249"/>
      <c r="F16" s="249"/>
      <c r="G16" s="362"/>
      <c r="I16"/>
      <c r="J16"/>
      <c r="K16" s="252" t="s">
        <v>11499</v>
      </c>
      <c r="L16" s="214"/>
      <c r="M16" s="253"/>
      <c r="N16" s="214"/>
      <c r="O16" s="304"/>
      <c r="P16" s="246" t="str">
        <f t="shared" si="0"/>
        <v>Please complete all cells in row</v>
      </c>
      <c r="Q16" s="224"/>
      <c r="R16" s="232"/>
      <c r="S16" s="232"/>
      <c r="T16" s="247">
        <f t="shared" si="1"/>
        <v>1</v>
      </c>
      <c r="U16" s="224"/>
      <c r="V16" s="191"/>
      <c r="W16" s="3374" t="s">
        <v>11498</v>
      </c>
      <c r="X16" s="3375"/>
      <c r="Y16" s="2661" t="s">
        <v>11500</v>
      </c>
      <c r="Z16" s="2661" t="s">
        <v>11501</v>
      </c>
      <c r="AA16" s="2661" t="s">
        <v>11502</v>
      </c>
      <c r="AB16" s="2883" t="s">
        <v>11503</v>
      </c>
      <c r="AC16" s="2249"/>
      <c r="AD16" s="2249"/>
      <c r="AE16"/>
      <c r="AF16" s="191"/>
      <c r="AG16" s="191"/>
      <c r="AH16" s="191"/>
      <c r="AI16" s="191"/>
      <c r="AJ16" s="191"/>
    </row>
    <row r="17" spans="1:36" ht="30" customHeight="1">
      <c r="A17" s="214"/>
      <c r="B17" s="3373" t="s">
        <v>11504</v>
      </c>
      <c r="C17" s="3373"/>
      <c r="D17" s="2251"/>
      <c r="E17" s="249"/>
      <c r="F17" s="249"/>
      <c r="G17" s="362"/>
      <c r="I17"/>
      <c r="J17"/>
      <c r="K17" s="252" t="s">
        <v>11505</v>
      </c>
      <c r="L17" s="214"/>
      <c r="M17" s="253"/>
      <c r="N17" s="214"/>
      <c r="O17" s="304"/>
      <c r="P17" s="246" t="str">
        <f t="shared" si="0"/>
        <v>Please complete all cells in row</v>
      </c>
      <c r="Q17" s="224"/>
      <c r="R17" s="232"/>
      <c r="S17" s="232"/>
      <c r="T17" s="247">
        <f t="shared" si="1"/>
        <v>1</v>
      </c>
      <c r="U17" s="224"/>
      <c r="V17" s="191"/>
      <c r="W17" s="3374" t="s">
        <v>11504</v>
      </c>
      <c r="X17" s="3375"/>
      <c r="Y17" s="2661" t="s">
        <v>11506</v>
      </c>
      <c r="Z17" s="2661" t="s">
        <v>11507</v>
      </c>
      <c r="AA17" s="2661" t="s">
        <v>11508</v>
      </c>
      <c r="AB17" s="2883" t="s">
        <v>11509</v>
      </c>
      <c r="AC17" s="2249"/>
      <c r="AD17" s="2249"/>
      <c r="AE17"/>
      <c r="AF17" s="191"/>
      <c r="AG17" s="191"/>
      <c r="AH17" s="191"/>
      <c r="AI17" s="191"/>
      <c r="AJ17" s="191"/>
    </row>
    <row r="18" spans="1:36" ht="30" customHeight="1">
      <c r="A18" s="214"/>
      <c r="B18" s="3373" t="s">
        <v>11510</v>
      </c>
      <c r="C18" s="3373"/>
      <c r="D18" s="2251"/>
      <c r="E18" s="249"/>
      <c r="F18" s="249"/>
      <c r="G18" s="362"/>
      <c r="I18"/>
      <c r="J18"/>
      <c r="K18" s="252" t="s">
        <v>11511</v>
      </c>
      <c r="L18" s="214"/>
      <c r="M18" s="253"/>
      <c r="N18" s="214"/>
      <c r="O18" s="304"/>
      <c r="P18" s="246" t="str">
        <f t="shared" si="0"/>
        <v>Please complete all cells in row</v>
      </c>
      <c r="Q18" s="224"/>
      <c r="R18" s="232"/>
      <c r="S18" s="232"/>
      <c r="T18" s="247">
        <f t="shared" si="1"/>
        <v>1</v>
      </c>
      <c r="U18" s="224"/>
      <c r="V18" s="191"/>
      <c r="W18" s="3374" t="s">
        <v>11510</v>
      </c>
      <c r="X18" s="3375"/>
      <c r="Y18" s="2661" t="s">
        <v>11512</v>
      </c>
      <c r="Z18" s="2661" t="s">
        <v>11513</v>
      </c>
      <c r="AA18" s="2661" t="s">
        <v>11514</v>
      </c>
      <c r="AB18" s="2883" t="s">
        <v>11515</v>
      </c>
      <c r="AC18" s="2249"/>
      <c r="AD18" s="2249"/>
      <c r="AE18"/>
      <c r="AF18" s="191"/>
      <c r="AG18" s="191"/>
      <c r="AH18" s="191"/>
      <c r="AI18" s="191"/>
      <c r="AJ18" s="191"/>
    </row>
    <row r="19" spans="1:36" ht="30" customHeight="1">
      <c r="A19" s="214"/>
      <c r="B19" s="3373" t="s">
        <v>11516</v>
      </c>
      <c r="C19" s="3373"/>
      <c r="D19" s="2251"/>
      <c r="E19" s="249"/>
      <c r="F19" s="249"/>
      <c r="G19" s="362"/>
      <c r="I19"/>
      <c r="J19"/>
      <c r="K19" s="252" t="s">
        <v>11517</v>
      </c>
      <c r="M19" s="253"/>
      <c r="N19" s="214"/>
      <c r="O19" s="304"/>
      <c r="P19" s="246" t="str">
        <f t="shared" si="0"/>
        <v>Please complete all cells in row</v>
      </c>
      <c r="Q19" s="224"/>
      <c r="R19" s="232"/>
      <c r="S19" s="232"/>
      <c r="T19" s="247">
        <f t="shared" si="1"/>
        <v>1</v>
      </c>
      <c r="U19" s="224"/>
      <c r="V19" s="191"/>
      <c r="W19" s="3374" t="s">
        <v>11516</v>
      </c>
      <c r="X19" s="3375"/>
      <c r="Y19" s="2661" t="s">
        <v>11518</v>
      </c>
      <c r="Z19" s="2661" t="s">
        <v>11519</v>
      </c>
      <c r="AA19" s="2661" t="s">
        <v>11520</v>
      </c>
      <c r="AB19" s="2883" t="s">
        <v>11521</v>
      </c>
      <c r="AC19" s="2249"/>
      <c r="AD19" s="2249"/>
      <c r="AE19"/>
      <c r="AF19" s="191"/>
      <c r="AG19" s="191"/>
      <c r="AH19" s="191"/>
      <c r="AI19" s="191"/>
      <c r="AJ19" s="191"/>
    </row>
    <row r="20" spans="1:36" ht="30" customHeight="1">
      <c r="A20" s="214"/>
      <c r="B20" s="3373" t="s">
        <v>11522</v>
      </c>
      <c r="C20" s="3373"/>
      <c r="D20" s="2251"/>
      <c r="E20" s="249"/>
      <c r="F20" s="249"/>
      <c r="G20" s="362"/>
      <c r="I20"/>
      <c r="J20"/>
      <c r="K20" s="252" t="s">
        <v>11523</v>
      </c>
      <c r="L20" s="214"/>
      <c r="M20" s="253"/>
      <c r="N20" s="214"/>
      <c r="O20" s="304"/>
      <c r="P20" s="246" t="str">
        <f t="shared" si="0"/>
        <v>Please complete all cells in row</v>
      </c>
      <c r="Q20" s="224"/>
      <c r="R20" s="232"/>
      <c r="S20" s="232"/>
      <c r="T20" s="247">
        <f t="shared" si="1"/>
        <v>1</v>
      </c>
      <c r="U20" s="224"/>
      <c r="V20" s="191"/>
      <c r="W20" s="3374" t="s">
        <v>11522</v>
      </c>
      <c r="X20" s="3375"/>
      <c r="Y20" s="2661" t="s">
        <v>11524</v>
      </c>
      <c r="Z20" s="2661" t="s">
        <v>11525</v>
      </c>
      <c r="AA20" s="2661" t="s">
        <v>11526</v>
      </c>
      <c r="AB20" s="2883" t="s">
        <v>11527</v>
      </c>
      <c r="AC20" s="2249"/>
      <c r="AD20" s="2249"/>
      <c r="AE20"/>
      <c r="AF20" s="191"/>
      <c r="AG20" s="191"/>
      <c r="AH20" s="191"/>
      <c r="AI20" s="191"/>
      <c r="AJ20" s="191"/>
    </row>
    <row r="21" spans="1:36" ht="30" customHeight="1">
      <c r="A21" s="214"/>
      <c r="B21" s="3373" t="s">
        <v>11528</v>
      </c>
      <c r="C21" s="3373"/>
      <c r="D21" s="2251"/>
      <c r="E21" s="249"/>
      <c r="F21" s="249"/>
      <c r="G21" s="362"/>
      <c r="I21"/>
      <c r="J21"/>
      <c r="K21" s="252" t="s">
        <v>11529</v>
      </c>
      <c r="L21" s="214"/>
      <c r="M21" s="253"/>
      <c r="N21" s="214"/>
      <c r="O21" s="304"/>
      <c r="P21" s="246" t="str">
        <f t="shared" si="0"/>
        <v>Please complete all cells in row</v>
      </c>
      <c r="Q21" s="224"/>
      <c r="R21" s="232"/>
      <c r="S21" s="232"/>
      <c r="T21" s="247">
        <f t="shared" si="1"/>
        <v>1</v>
      </c>
      <c r="U21" s="224"/>
      <c r="V21" s="191"/>
      <c r="W21" s="3374" t="s">
        <v>11528</v>
      </c>
      <c r="X21" s="3375"/>
      <c r="Y21" s="2661" t="s">
        <v>11530</v>
      </c>
      <c r="Z21" s="2661" t="s">
        <v>11531</v>
      </c>
      <c r="AA21" s="2661" t="s">
        <v>11532</v>
      </c>
      <c r="AB21" s="2883" t="s">
        <v>11533</v>
      </c>
      <c r="AC21" s="2249"/>
      <c r="AD21" s="2249"/>
      <c r="AE21"/>
      <c r="AF21" s="191"/>
      <c r="AG21" s="191"/>
      <c r="AH21" s="191"/>
      <c r="AI21" s="191"/>
      <c r="AJ21" s="191"/>
    </row>
    <row r="22" spans="1:36" ht="30" customHeight="1">
      <c r="A22" s="214"/>
      <c r="B22" s="3373" t="s">
        <v>11534</v>
      </c>
      <c r="C22" s="3373"/>
      <c r="D22" s="2251"/>
      <c r="E22" s="249"/>
      <c r="F22" s="249"/>
      <c r="G22" s="362"/>
      <c r="I22"/>
      <c r="J22"/>
      <c r="K22" s="252" t="s">
        <v>11535</v>
      </c>
      <c r="L22" s="214"/>
      <c r="M22" s="253"/>
      <c r="N22" s="214"/>
      <c r="O22" s="304"/>
      <c r="P22" s="246" t="str">
        <f t="shared" si="0"/>
        <v>Please complete all cells in row</v>
      </c>
      <c r="Q22" s="224"/>
      <c r="R22" s="232"/>
      <c r="S22" s="232"/>
      <c r="T22" s="247">
        <f xml:space="preserve"> IF( ISNUMBER(F27 ), 0, 1 )</f>
        <v>1</v>
      </c>
      <c r="U22" s="224"/>
      <c r="V22" s="191"/>
      <c r="W22" s="3374" t="s">
        <v>11534</v>
      </c>
      <c r="X22" s="3375"/>
      <c r="Y22" s="2661" t="s">
        <v>11536</v>
      </c>
      <c r="Z22" s="2661" t="s">
        <v>11537</v>
      </c>
      <c r="AA22" s="2661" t="s">
        <v>11538</v>
      </c>
      <c r="AB22" s="2883" t="s">
        <v>11539</v>
      </c>
      <c r="AC22" s="2249"/>
      <c r="AD22" s="2249"/>
      <c r="AE22"/>
      <c r="AF22" s="191"/>
      <c r="AG22" s="191"/>
      <c r="AH22" s="191"/>
      <c r="AI22" s="191"/>
      <c r="AJ22" s="191"/>
    </row>
    <row r="23" spans="1:36" ht="30" customHeight="1">
      <c r="A23" s="214"/>
      <c r="B23" s="3373" t="s">
        <v>11540</v>
      </c>
      <c r="C23" s="3373"/>
      <c r="D23" s="2251"/>
      <c r="E23" s="249"/>
      <c r="F23" s="249"/>
      <c r="G23" s="362"/>
      <c r="I23"/>
      <c r="J23"/>
      <c r="K23" s="252" t="s">
        <v>11541</v>
      </c>
      <c r="L23" s="214"/>
      <c r="M23" s="253"/>
      <c r="N23" s="214"/>
      <c r="O23" s="304"/>
      <c r="P23" s="246" t="str">
        <f t="shared" si="0"/>
        <v>Please complete all cells in row</v>
      </c>
      <c r="Q23" s="224"/>
      <c r="R23" s="232"/>
      <c r="S23" s="232"/>
      <c r="T23" s="247">
        <f xml:space="preserve"> IF( ISNUMBER(F28 ), 0, 1 )</f>
        <v>1</v>
      </c>
      <c r="U23" s="224"/>
      <c r="V23" s="191"/>
      <c r="W23" s="3374" t="s">
        <v>11540</v>
      </c>
      <c r="X23" s="3375"/>
      <c r="Y23" s="2661" t="s">
        <v>11542</v>
      </c>
      <c r="Z23" s="2661" t="s">
        <v>11543</v>
      </c>
      <c r="AA23" s="2661" t="s">
        <v>11544</v>
      </c>
      <c r="AB23" s="2883" t="s">
        <v>11545</v>
      </c>
      <c r="AC23" s="2249"/>
      <c r="AD23" s="2249"/>
      <c r="AE23"/>
      <c r="AF23" s="191"/>
      <c r="AG23" s="191"/>
      <c r="AH23" s="191"/>
      <c r="AI23" s="191"/>
      <c r="AJ23" s="191"/>
    </row>
    <row r="24" spans="1:36" ht="30" customHeight="1" thickBot="1">
      <c r="A24" s="2441" t="s">
        <v>773</v>
      </c>
      <c r="B24" s="3376" t="s">
        <v>11546</v>
      </c>
      <c r="C24" s="3376"/>
      <c r="D24" s="2252"/>
      <c r="E24" s="259"/>
      <c r="F24" s="259"/>
      <c r="G24" s="643"/>
      <c r="I24"/>
      <c r="J24"/>
      <c r="K24" s="315" t="s">
        <v>11547</v>
      </c>
      <c r="M24" s="264"/>
      <c r="N24" s="214"/>
      <c r="O24" s="304"/>
      <c r="P24" s="246" t="str">
        <f t="shared" si="0"/>
        <v>Please complete all cells in row</v>
      </c>
      <c r="Q24" s="224"/>
      <c r="R24" s="232"/>
      <c r="S24" s="232"/>
      <c r="T24" s="247">
        <f xml:space="preserve"> IF( ISNUMBER(F29 ), 0, 1 )</f>
        <v>1</v>
      </c>
      <c r="U24" s="224"/>
      <c r="V24" s="191"/>
      <c r="W24" s="3377" t="s">
        <v>11546</v>
      </c>
      <c r="X24" s="3378"/>
      <c r="Y24" s="2667" t="s">
        <v>11548</v>
      </c>
      <c r="Z24" s="2667" t="s">
        <v>11549</v>
      </c>
      <c r="AA24" s="2667" t="s">
        <v>11550</v>
      </c>
      <c r="AB24" s="2884" t="s">
        <v>11551</v>
      </c>
      <c r="AC24" s="2249"/>
      <c r="AD24" s="2249"/>
      <c r="AE24"/>
      <c r="AF24" s="191"/>
      <c r="AG24" s="191"/>
      <c r="AH24" s="191"/>
      <c r="AI24" s="191"/>
      <c r="AJ24" s="191"/>
    </row>
    <row r="25" spans="1:36" ht="16.5" thickTop="1">
      <c r="O25" s="304"/>
      <c r="Q25" s="224"/>
      <c r="U25" s="224"/>
      <c r="AH25"/>
      <c r="AI25" s="214"/>
    </row>
    <row r="26" spans="1:36" ht="15.75" customHeight="1" thickBot="1">
      <c r="A26" s="2630"/>
      <c r="B26" s="2244" t="s">
        <v>11552</v>
      </c>
      <c r="C26" s="2245"/>
      <c r="D26" s="214"/>
      <c r="E26" s="214"/>
      <c r="F26" s="214"/>
      <c r="G26" s="214"/>
      <c r="H26" s="214"/>
      <c r="I26" s="214"/>
      <c r="J26" s="214"/>
      <c r="K26" s="214"/>
      <c r="L26" s="214"/>
      <c r="M26" s="214"/>
      <c r="N26" s="214"/>
      <c r="O26" s="304"/>
      <c r="P26" s="246"/>
      <c r="Q26" s="224"/>
      <c r="R26" s="196"/>
      <c r="S26" s="229"/>
      <c r="T26" s="196"/>
      <c r="U26" s="224"/>
      <c r="V26" s="191"/>
      <c r="W26" s="214"/>
      <c r="X26" s="214"/>
      <c r="Y26" s="214"/>
      <c r="Z26" s="214"/>
      <c r="AA26" s="214"/>
      <c r="AB26" s="191"/>
      <c r="AC26" s="191"/>
      <c r="AD26" s="191"/>
      <c r="AE26" s="191"/>
      <c r="AF26" s="191"/>
      <c r="AG26" s="191"/>
      <c r="AH26" s="191"/>
      <c r="AI26" s="191"/>
      <c r="AJ26" s="191"/>
    </row>
    <row r="27" spans="1:36" ht="15.75" customHeight="1" thickTop="1" thickBot="1">
      <c r="A27" s="2630" t="s">
        <v>669</v>
      </c>
      <c r="B27" s="3542" t="s">
        <v>11553</v>
      </c>
      <c r="C27" s="3543"/>
      <c r="D27" s="2246"/>
      <c r="E27" s="2246"/>
      <c r="F27" s="2246"/>
      <c r="G27" s="2246"/>
      <c r="H27" s="2246"/>
      <c r="I27" s="2246"/>
      <c r="J27" s="2246"/>
      <c r="K27" s="437"/>
      <c r="L27" s="171"/>
      <c r="M27" s="214"/>
      <c r="N27" s="214"/>
      <c r="O27" s="304"/>
      <c r="P27" s="246"/>
      <c r="Q27" s="224"/>
      <c r="R27" s="232"/>
      <c r="S27" s="232"/>
      <c r="T27" s="232"/>
      <c r="U27" s="224"/>
      <c r="V27" s="191"/>
      <c r="W27" s="3518" t="s">
        <v>11553</v>
      </c>
      <c r="X27" s="3519"/>
      <c r="Y27" s="2246"/>
      <c r="Z27" s="2246"/>
      <c r="AA27" s="2246"/>
      <c r="AB27" s="196"/>
      <c r="AC27" s="196"/>
      <c r="AD27" s="196"/>
      <c r="AE27" s="191"/>
      <c r="AF27" s="191"/>
      <c r="AG27" s="191"/>
      <c r="AH27" s="191"/>
      <c r="AI27" s="191"/>
      <c r="AJ27" s="191"/>
    </row>
    <row r="28" spans="1:36" ht="46.5" customHeight="1" thickTop="1" thickBot="1">
      <c r="A28" s="214"/>
      <c r="B28" s="3520" t="s">
        <v>660</v>
      </c>
      <c r="C28" s="3520"/>
      <c r="D28" s="600" t="s">
        <v>11554</v>
      </c>
      <c r="E28" s="600" t="s">
        <v>11555</v>
      </c>
      <c r="F28" s="601" t="s">
        <v>11556</v>
      </c>
      <c r="G28" s="437"/>
      <c r="H28"/>
      <c r="I28" s="2246"/>
      <c r="J28" s="2246"/>
      <c r="K28" s="437"/>
      <c r="L28" s="171"/>
      <c r="M28" s="214"/>
      <c r="N28" s="214"/>
      <c r="O28" s="304"/>
      <c r="P28" s="246"/>
      <c r="Q28" s="224"/>
      <c r="R28" s="232"/>
      <c r="S28" s="232"/>
      <c r="T28" s="232"/>
      <c r="U28" s="224"/>
      <c r="V28" s="191"/>
      <c r="W28" s="3518"/>
      <c r="X28" s="3519"/>
      <c r="Y28" s="2246"/>
      <c r="Z28" s="2246"/>
      <c r="AA28" s="2246"/>
      <c r="AB28" s="196"/>
      <c r="AC28" s="196"/>
      <c r="AD28" s="196"/>
      <c r="AE28" s="191"/>
      <c r="AF28" s="191"/>
      <c r="AG28" s="191"/>
      <c r="AH28" s="191"/>
      <c r="AI28" s="191"/>
      <c r="AJ28" s="191"/>
    </row>
    <row r="29" spans="1:36" ht="21" customHeight="1" thickTop="1" thickBot="1">
      <c r="A29" s="214"/>
      <c r="B29" s="3385" t="s">
        <v>661</v>
      </c>
      <c r="C29" s="3385"/>
      <c r="D29" s="384" t="s">
        <v>2858</v>
      </c>
      <c r="E29" s="384" t="s">
        <v>2858</v>
      </c>
      <c r="F29" s="385" t="s">
        <v>2858</v>
      </c>
      <c r="G29" s="437"/>
      <c r="H29"/>
      <c r="I29" s="2246"/>
      <c r="J29" s="2246"/>
      <c r="K29" s="437"/>
      <c r="L29" s="171"/>
      <c r="M29" s="214"/>
      <c r="N29" s="214"/>
      <c r="O29" s="304"/>
      <c r="P29" s="246"/>
      <c r="Q29" s="224"/>
      <c r="R29" s="232"/>
      <c r="S29" s="232"/>
      <c r="T29" s="232"/>
      <c r="U29" s="224"/>
      <c r="V29" s="191"/>
      <c r="W29" s="3518"/>
      <c r="X29" s="3519"/>
      <c r="Y29" s="2246"/>
      <c r="Z29" s="2246"/>
      <c r="AA29" s="2246"/>
      <c r="AB29" s="196"/>
      <c r="AC29" s="196"/>
      <c r="AD29" s="196"/>
      <c r="AE29" s="191"/>
      <c r="AF29" s="191"/>
      <c r="AG29" s="191"/>
      <c r="AH29" s="191"/>
      <c r="AI29" s="191"/>
      <c r="AJ29" s="191"/>
    </row>
    <row r="30" spans="1:36" ht="15.75" customHeight="1" thickTop="1" thickBot="1">
      <c r="A30" s="214"/>
      <c r="B30" s="3521" t="s">
        <v>662</v>
      </c>
      <c r="C30" s="3521"/>
      <c r="D30" s="1107"/>
      <c r="E30" s="1107"/>
      <c r="F30" s="1108"/>
      <c r="G30" s="437"/>
      <c r="H30"/>
      <c r="I30" s="2246"/>
      <c r="J30" s="2246"/>
      <c r="K30" s="437"/>
      <c r="L30" s="171"/>
      <c r="M30" s="214"/>
      <c r="N30" s="214"/>
      <c r="O30" s="304"/>
      <c r="P30" s="246"/>
      <c r="Q30" s="224"/>
      <c r="R30" s="232"/>
      <c r="S30" s="232"/>
      <c r="T30" s="232"/>
      <c r="U30" s="224"/>
      <c r="V30" s="191"/>
      <c r="W30" s="3518"/>
      <c r="X30" s="3519"/>
      <c r="Y30" s="2872" t="s">
        <v>11554</v>
      </c>
      <c r="Z30" s="2873" t="s">
        <v>11555</v>
      </c>
      <c r="AA30" s="2873" t="s">
        <v>11556</v>
      </c>
      <c r="AB30" s="196"/>
      <c r="AC30" s="196"/>
      <c r="AD30" s="196"/>
      <c r="AE30" s="191"/>
      <c r="AF30" s="191"/>
      <c r="AG30" s="191"/>
      <c r="AH30" s="191"/>
      <c r="AI30" s="191"/>
      <c r="AJ30" s="191"/>
    </row>
    <row r="31" spans="1:36" ht="30" customHeight="1" thickTop="1">
      <c r="A31" s="2441" t="s">
        <v>675</v>
      </c>
      <c r="B31" s="3523" t="s">
        <v>11557</v>
      </c>
      <c r="C31" s="3523"/>
      <c r="D31" s="240"/>
      <c r="E31" s="240"/>
      <c r="F31" s="642"/>
      <c r="G31" s="2249"/>
      <c r="H31"/>
      <c r="I31" s="325"/>
      <c r="J31" s="325"/>
      <c r="K31" s="243" t="s">
        <v>11558</v>
      </c>
      <c r="L31" s="214"/>
      <c r="M31" s="245"/>
      <c r="N31" s="214"/>
      <c r="O31" s="304"/>
      <c r="P31" s="246" t="str">
        <f>IF( SUM( R31:T31 ) = 0, 0, $R$5 )</f>
        <v>Please complete all cells in row</v>
      </c>
      <c r="Q31" s="224"/>
      <c r="R31" s="232"/>
      <c r="S31" s="232"/>
      <c r="T31" s="247">
        <f xml:space="preserve"> IF( ISNUMBER(F31 ), 0, 1 )</f>
        <v>1</v>
      </c>
      <c r="U31" s="224"/>
      <c r="V31" s="191"/>
      <c r="W31" s="3371" t="s">
        <v>11557</v>
      </c>
      <c r="X31" s="3372"/>
      <c r="Y31" s="2662" t="s">
        <v>11559</v>
      </c>
      <c r="Z31" s="2662" t="s">
        <v>11560</v>
      </c>
      <c r="AA31" s="2882" t="s">
        <v>11561</v>
      </c>
      <c r="AB31" s="191"/>
      <c r="AC31" s="191"/>
      <c r="AD31" s="191"/>
      <c r="AE31" s="191"/>
      <c r="AF31" s="191"/>
      <c r="AG31" s="191"/>
      <c r="AH31" s="191"/>
      <c r="AI31" s="191"/>
      <c r="AJ31" s="191"/>
    </row>
    <row r="32" spans="1:36" ht="30" customHeight="1" thickBot="1">
      <c r="A32" s="2441" t="s">
        <v>773</v>
      </c>
      <c r="B32" s="3376" t="s">
        <v>11562</v>
      </c>
      <c r="C32" s="3376"/>
      <c r="D32" s="259"/>
      <c r="E32" s="259"/>
      <c r="F32" s="643"/>
      <c r="G32" s="2249"/>
      <c r="H32"/>
      <c r="I32" s="325"/>
      <c r="J32" s="325"/>
      <c r="K32" s="315" t="s">
        <v>11563</v>
      </c>
      <c r="L32" s="214"/>
      <c r="M32" s="264"/>
      <c r="N32" s="214"/>
      <c r="O32" s="304"/>
      <c r="P32" s="246" t="str">
        <f>IF( SUM( R32:T32 ) = 0, 0, $R$5 )</f>
        <v>Please complete all cells in row</v>
      </c>
      <c r="Q32" s="224"/>
      <c r="R32" s="232"/>
      <c r="S32" s="232"/>
      <c r="T32" s="247">
        <f xml:space="preserve"> IF( ISNUMBER(F32 ), 0, 1 )</f>
        <v>1</v>
      </c>
      <c r="U32" s="224"/>
      <c r="V32" s="191"/>
      <c r="W32" s="3377" t="s">
        <v>11562</v>
      </c>
      <c r="X32" s="3378"/>
      <c r="Y32" s="2667" t="s">
        <v>11564</v>
      </c>
      <c r="Z32" s="2667" t="s">
        <v>11565</v>
      </c>
      <c r="AA32" s="2884" t="s">
        <v>11566</v>
      </c>
      <c r="AB32" s="191"/>
      <c r="AC32" s="191"/>
      <c r="AD32" s="191"/>
      <c r="AE32" s="191"/>
      <c r="AF32" s="191"/>
      <c r="AG32" s="191"/>
      <c r="AH32" s="191"/>
      <c r="AI32" s="191"/>
      <c r="AJ32" s="191"/>
    </row>
    <row r="33" spans="1:36" ht="24" customHeight="1" thickTop="1" thickBot="1">
      <c r="O33" s="304"/>
      <c r="Q33" s="224"/>
      <c r="U33" s="224"/>
    </row>
    <row r="34" spans="1:36" ht="24" customHeight="1" thickTop="1" thickBot="1">
      <c r="B34" s="3516" t="s">
        <v>11567</v>
      </c>
      <c r="C34" s="3369"/>
      <c r="O34" s="304"/>
      <c r="Q34" s="224"/>
      <c r="U34" s="224"/>
    </row>
    <row r="35" spans="1:36" ht="15.75" customHeight="1" thickTop="1" thickBot="1">
      <c r="A35" s="214"/>
      <c r="B35" s="3517"/>
      <c r="C35" s="3368"/>
      <c r="D35"/>
      <c r="E35"/>
      <c r="F35"/>
      <c r="G35"/>
      <c r="H35"/>
      <c r="I35" s="2246"/>
      <c r="J35" s="2246"/>
      <c r="K35" s="437"/>
      <c r="L35" s="171"/>
      <c r="M35" s="214"/>
      <c r="N35" s="214"/>
      <c r="O35" s="304"/>
      <c r="P35" s="246"/>
      <c r="Q35" s="224"/>
      <c r="R35" s="232"/>
      <c r="S35" s="232"/>
      <c r="T35" s="232"/>
      <c r="U35" s="224"/>
      <c r="V35" s="191"/>
      <c r="W35" s="3518" t="s">
        <v>11567</v>
      </c>
      <c r="X35" s="3519"/>
      <c r="Y35" s="2246"/>
      <c r="Z35" s="2246"/>
      <c r="AA35" s="2246"/>
      <c r="AB35" s="196"/>
      <c r="AC35" s="196"/>
      <c r="AD35" s="196"/>
      <c r="AE35" s="191"/>
      <c r="AF35" s="191"/>
      <c r="AG35" s="191"/>
      <c r="AH35" s="191"/>
      <c r="AI35" s="191"/>
      <c r="AJ35" s="191"/>
    </row>
    <row r="36" spans="1:36" ht="46.5" customHeight="1" thickTop="1" thickBot="1">
      <c r="A36" s="2574" t="s">
        <v>669</v>
      </c>
      <c r="B36" s="3520" t="s">
        <v>660</v>
      </c>
      <c r="C36" s="3520"/>
      <c r="D36" s="2086" t="s">
        <v>11568</v>
      </c>
      <c r="E36" s="601" t="s">
        <v>11569</v>
      </c>
      <c r="F36"/>
      <c r="G36"/>
      <c r="H36"/>
      <c r="I36" s="2246"/>
      <c r="J36" s="2246"/>
      <c r="K36" s="437"/>
      <c r="L36" s="171"/>
      <c r="M36" s="214"/>
      <c r="N36" s="214"/>
      <c r="O36" s="304"/>
      <c r="P36" s="246"/>
      <c r="Q36" s="224"/>
      <c r="R36" s="232"/>
      <c r="S36" s="232"/>
      <c r="T36" s="232"/>
      <c r="U36" s="224"/>
      <c r="V36" s="191"/>
      <c r="W36" s="3518"/>
      <c r="X36" s="3519"/>
      <c r="Y36" s="2246"/>
      <c r="Z36" s="2246"/>
      <c r="AA36" s="2246"/>
      <c r="AB36" s="196"/>
      <c r="AC36" s="196"/>
      <c r="AD36" s="196"/>
      <c r="AE36" s="191"/>
      <c r="AF36" s="191"/>
      <c r="AG36" s="191"/>
      <c r="AH36" s="191"/>
      <c r="AI36" s="191"/>
      <c r="AJ36" s="191"/>
    </row>
    <row r="37" spans="1:36" ht="21" customHeight="1" thickTop="1" thickBot="1">
      <c r="A37" s="214"/>
      <c r="B37" s="3385" t="s">
        <v>661</v>
      </c>
      <c r="C37" s="3385"/>
      <c r="D37" s="2087" t="s">
        <v>2858</v>
      </c>
      <c r="E37" s="385" t="s">
        <v>11491</v>
      </c>
      <c r="F37"/>
      <c r="G37"/>
      <c r="H37"/>
      <c r="I37" s="2246"/>
      <c r="J37" s="2246"/>
      <c r="K37" s="437"/>
      <c r="L37" s="171"/>
      <c r="M37" s="214"/>
      <c r="N37" s="214"/>
      <c r="O37" s="304"/>
      <c r="P37" s="246"/>
      <c r="Q37" s="224"/>
      <c r="R37" s="232"/>
      <c r="S37" s="232"/>
      <c r="T37" s="232"/>
      <c r="U37" s="224"/>
      <c r="V37" s="191"/>
      <c r="W37" s="3518"/>
      <c r="X37" s="3519"/>
      <c r="Y37"/>
      <c r="Z37"/>
      <c r="AA37"/>
      <c r="AB37"/>
      <c r="AC37"/>
      <c r="AD37"/>
      <c r="AE37" s="191"/>
      <c r="AF37" s="191"/>
      <c r="AG37" s="191"/>
      <c r="AH37" s="191"/>
      <c r="AI37" s="191"/>
      <c r="AJ37" s="191"/>
    </row>
    <row r="38" spans="1:36" ht="29.25" customHeight="1" thickTop="1" thickBot="1">
      <c r="A38" s="214"/>
      <c r="B38" s="3521" t="s">
        <v>662</v>
      </c>
      <c r="C38" s="3521"/>
      <c r="D38" s="2253"/>
      <c r="E38" s="602">
        <v>3</v>
      </c>
      <c r="F38"/>
      <c r="G38"/>
      <c r="H38"/>
      <c r="I38" s="2246"/>
      <c r="J38" s="2246"/>
      <c r="K38" s="437"/>
      <c r="L38" s="171"/>
      <c r="M38" s="214"/>
      <c r="N38" s="214"/>
      <c r="O38" s="304"/>
      <c r="P38" s="246"/>
      <c r="Q38" s="224"/>
      <c r="R38" s="232"/>
      <c r="S38" s="232"/>
      <c r="T38" s="232"/>
      <c r="U38" s="224"/>
      <c r="V38" s="191"/>
      <c r="W38" s="3518"/>
      <c r="X38" s="3519"/>
      <c r="Y38" s="2872" t="s">
        <v>11570</v>
      </c>
      <c r="Z38" s="2873" t="s">
        <v>11569</v>
      </c>
      <c r="AA38"/>
      <c r="AB38"/>
      <c r="AC38"/>
      <c r="AD38"/>
      <c r="AE38" s="191"/>
      <c r="AF38" s="191"/>
      <c r="AG38" s="191"/>
      <c r="AH38" s="191"/>
      <c r="AI38" s="191"/>
      <c r="AJ38" s="191"/>
    </row>
    <row r="39" spans="1:36" ht="36.4" customHeight="1" thickTop="1">
      <c r="A39" s="2441" t="s">
        <v>675</v>
      </c>
      <c r="B39" s="3523" t="s">
        <v>11571</v>
      </c>
      <c r="C39" s="3523"/>
      <c r="D39" s="240"/>
      <c r="E39" s="2254"/>
      <c r="F39"/>
      <c r="G39"/>
      <c r="H39"/>
      <c r="I39" s="325"/>
      <c r="J39" s="325"/>
      <c r="K39" s="243" t="s">
        <v>11572</v>
      </c>
      <c r="L39" s="214"/>
      <c r="M39" s="245"/>
      <c r="N39" s="214"/>
      <c r="O39" s="304"/>
      <c r="P39" s="246" t="str">
        <f t="shared" ref="P39:P44" si="2">IF( SUM( R39:T39 ) = 0, 0, $R$5 )</f>
        <v>Please complete all cells in row</v>
      </c>
      <c r="Q39" s="224"/>
      <c r="R39" s="232"/>
      <c r="S39" s="232"/>
      <c r="T39" s="247">
        <f t="shared" ref="T39:T44" si="3" xml:space="preserve"> IF( ISNUMBER(F39 ), 0, 1 )</f>
        <v>1</v>
      </c>
      <c r="U39" s="224"/>
      <c r="V39" s="191"/>
      <c r="W39" s="3371" t="s">
        <v>11571</v>
      </c>
      <c r="X39" s="3372"/>
      <c r="Y39" s="2662" t="s">
        <v>11573</v>
      </c>
      <c r="Z39" s="2882" t="s">
        <v>11574</v>
      </c>
      <c r="AA39"/>
      <c r="AB39"/>
      <c r="AC39"/>
      <c r="AD39"/>
      <c r="AE39" s="191"/>
      <c r="AF39" s="191"/>
      <c r="AG39" s="191"/>
      <c r="AH39" s="191"/>
      <c r="AI39" s="191"/>
      <c r="AJ39" s="191"/>
    </row>
    <row r="40" spans="1:36" ht="36.4" customHeight="1">
      <c r="A40" s="214"/>
      <c r="B40" s="3373" t="s">
        <v>11575</v>
      </c>
      <c r="C40" s="3373"/>
      <c r="D40" s="249"/>
      <c r="E40" s="362"/>
      <c r="F40"/>
      <c r="G40"/>
      <c r="H40"/>
      <c r="I40" s="325"/>
      <c r="J40" s="325"/>
      <c r="K40" s="252" t="s">
        <v>11576</v>
      </c>
      <c r="L40" s="214"/>
      <c r="M40" s="253"/>
      <c r="N40" s="214"/>
      <c r="O40" s="304"/>
      <c r="P40" s="246" t="str">
        <f t="shared" si="2"/>
        <v>Please complete all cells in row</v>
      </c>
      <c r="Q40" s="224"/>
      <c r="R40" s="232"/>
      <c r="S40" s="232"/>
      <c r="T40" s="247">
        <f t="shared" si="3"/>
        <v>1</v>
      </c>
      <c r="U40" s="224"/>
      <c r="V40" s="191"/>
      <c r="W40" s="3374" t="s">
        <v>11575</v>
      </c>
      <c r="X40" s="3375"/>
      <c r="Y40" s="2661" t="s">
        <v>11577</v>
      </c>
      <c r="Z40" s="2883" t="s">
        <v>11578</v>
      </c>
      <c r="AA40"/>
      <c r="AB40"/>
      <c r="AC40"/>
      <c r="AD40"/>
      <c r="AE40" s="191"/>
      <c r="AF40" s="191"/>
      <c r="AG40" s="191"/>
      <c r="AH40" s="191"/>
      <c r="AI40" s="191"/>
      <c r="AJ40" s="191"/>
    </row>
    <row r="41" spans="1:36" ht="36.4" customHeight="1">
      <c r="A41" s="214"/>
      <c r="B41" s="3373" t="s">
        <v>11579</v>
      </c>
      <c r="C41" s="3373"/>
      <c r="D41" s="249"/>
      <c r="E41" s="362"/>
      <c r="F41"/>
      <c r="G41"/>
      <c r="H41"/>
      <c r="I41" s="325"/>
      <c r="J41" s="325"/>
      <c r="K41" s="252" t="s">
        <v>11580</v>
      </c>
      <c r="L41" s="214"/>
      <c r="M41" s="253"/>
      <c r="N41" s="214"/>
      <c r="O41" s="304"/>
      <c r="P41" s="246" t="str">
        <f t="shared" si="2"/>
        <v>Please complete all cells in row</v>
      </c>
      <c r="Q41" s="224"/>
      <c r="R41" s="232"/>
      <c r="S41" s="232"/>
      <c r="T41" s="247">
        <f t="shared" si="3"/>
        <v>1</v>
      </c>
      <c r="U41" s="224"/>
      <c r="V41" s="191"/>
      <c r="W41" s="3374" t="s">
        <v>11579</v>
      </c>
      <c r="X41" s="3375"/>
      <c r="Y41" s="2661" t="s">
        <v>11581</v>
      </c>
      <c r="Z41" s="2883" t="s">
        <v>11582</v>
      </c>
      <c r="AA41"/>
      <c r="AB41"/>
      <c r="AC41"/>
      <c r="AD41"/>
      <c r="AE41" s="191"/>
      <c r="AF41" s="191"/>
      <c r="AG41" s="191"/>
      <c r="AH41" s="191"/>
      <c r="AI41" s="191"/>
      <c r="AJ41" s="191"/>
    </row>
    <row r="42" spans="1:36" ht="36.4" customHeight="1">
      <c r="A42" s="214"/>
      <c r="B42" s="3373" t="s">
        <v>11583</v>
      </c>
      <c r="C42" s="3373"/>
      <c r="D42" s="249"/>
      <c r="E42" s="362"/>
      <c r="F42"/>
      <c r="G42"/>
      <c r="H42"/>
      <c r="I42" s="325"/>
      <c r="J42" s="325"/>
      <c r="K42" s="252" t="s">
        <v>11584</v>
      </c>
      <c r="L42" s="214"/>
      <c r="M42" s="253"/>
      <c r="N42" s="214"/>
      <c r="O42" s="304"/>
      <c r="P42" s="246" t="str">
        <f t="shared" si="2"/>
        <v>Please complete all cells in row</v>
      </c>
      <c r="Q42" s="224"/>
      <c r="R42" s="232"/>
      <c r="S42" s="232"/>
      <c r="T42" s="247">
        <f t="shared" si="3"/>
        <v>1</v>
      </c>
      <c r="U42" s="224"/>
      <c r="V42" s="191"/>
      <c r="W42" s="3374" t="s">
        <v>11583</v>
      </c>
      <c r="X42" s="3375"/>
      <c r="Y42" s="2661" t="s">
        <v>11585</v>
      </c>
      <c r="Z42" s="2883" t="s">
        <v>11586</v>
      </c>
      <c r="AA42"/>
      <c r="AB42"/>
      <c r="AC42"/>
      <c r="AD42"/>
      <c r="AE42" s="191"/>
      <c r="AF42" s="191"/>
      <c r="AG42" s="191"/>
      <c r="AH42" s="191"/>
      <c r="AI42" s="191"/>
      <c r="AJ42" s="191"/>
    </row>
    <row r="43" spans="1:36" ht="36.4" customHeight="1">
      <c r="A43" s="214"/>
      <c r="B43" s="3373" t="s">
        <v>11587</v>
      </c>
      <c r="C43" s="3373"/>
      <c r="D43" s="249"/>
      <c r="E43" s="362"/>
      <c r="F43"/>
      <c r="G43"/>
      <c r="H43"/>
      <c r="I43" s="325"/>
      <c r="J43" s="325"/>
      <c r="K43" s="252" t="s">
        <v>11588</v>
      </c>
      <c r="L43" s="214"/>
      <c r="M43" s="253"/>
      <c r="N43" s="214"/>
      <c r="O43" s="304"/>
      <c r="P43" s="246" t="str">
        <f t="shared" si="2"/>
        <v>Please complete all cells in row</v>
      </c>
      <c r="Q43" s="224"/>
      <c r="R43" s="232"/>
      <c r="S43" s="232"/>
      <c r="T43" s="247">
        <f t="shared" si="3"/>
        <v>1</v>
      </c>
      <c r="U43" s="224"/>
      <c r="V43" s="191"/>
      <c r="W43" s="3374" t="s">
        <v>11587</v>
      </c>
      <c r="X43" s="3375"/>
      <c r="Y43" s="2661" t="s">
        <v>11589</v>
      </c>
      <c r="Z43" s="2883" t="s">
        <v>11590</v>
      </c>
      <c r="AA43"/>
      <c r="AB43"/>
      <c r="AC43"/>
      <c r="AD43"/>
      <c r="AE43" s="191"/>
      <c r="AF43" s="191"/>
      <c r="AG43" s="191"/>
      <c r="AH43" s="191"/>
      <c r="AI43" s="191"/>
      <c r="AJ43" s="191"/>
    </row>
    <row r="44" spans="1:36" ht="36.4" customHeight="1" thickBot="1">
      <c r="A44" s="2441" t="s">
        <v>773</v>
      </c>
      <c r="B44" s="3376" t="s">
        <v>11591</v>
      </c>
      <c r="C44" s="3376"/>
      <c r="D44" s="259"/>
      <c r="E44" s="643"/>
      <c r="F44"/>
      <c r="G44"/>
      <c r="H44"/>
      <c r="I44" s="325"/>
      <c r="J44" s="325"/>
      <c r="K44" s="315" t="s">
        <v>11592</v>
      </c>
      <c r="L44" s="214"/>
      <c r="M44" s="264"/>
      <c r="N44" s="214"/>
      <c r="O44" s="304"/>
      <c r="P44" s="246" t="str">
        <f t="shared" si="2"/>
        <v>Please complete all cells in row</v>
      </c>
      <c r="Q44" s="224"/>
      <c r="R44" s="232"/>
      <c r="S44" s="232"/>
      <c r="T44" s="247">
        <f t="shared" si="3"/>
        <v>1</v>
      </c>
      <c r="U44" s="224"/>
      <c r="V44" s="191"/>
      <c r="W44" s="3377" t="s">
        <v>11591</v>
      </c>
      <c r="X44" s="3378"/>
      <c r="Y44" s="2667" t="s">
        <v>11593</v>
      </c>
      <c r="Z44" s="2884" t="s">
        <v>11594</v>
      </c>
      <c r="AA44"/>
      <c r="AB44"/>
      <c r="AC44"/>
      <c r="AD44"/>
      <c r="AE44" s="191"/>
      <c r="AF44" s="191"/>
      <c r="AG44" s="191"/>
      <c r="AH44" s="191"/>
      <c r="AI44" s="191"/>
      <c r="AJ44" s="191"/>
    </row>
    <row r="45" spans="1:36" ht="16.5" thickTop="1" thickBot="1">
      <c r="O45" s="304"/>
      <c r="P45" s="246"/>
      <c r="Q45" s="224"/>
      <c r="U45" s="224"/>
    </row>
    <row r="46" spans="1:36" ht="16.5" customHeight="1" thickTop="1" thickBot="1">
      <c r="B46" s="3516" t="s">
        <v>11595</v>
      </c>
      <c r="C46" s="3369"/>
      <c r="O46" s="304"/>
      <c r="P46" s="246"/>
      <c r="Q46" s="224"/>
      <c r="U46" s="224"/>
    </row>
    <row r="47" spans="1:36" ht="15.75" customHeight="1" thickTop="1" thickBot="1">
      <c r="A47" s="214"/>
      <c r="B47" s="3517"/>
      <c r="C47" s="3368"/>
      <c r="D47"/>
      <c r="E47"/>
      <c r="F47"/>
      <c r="G47"/>
      <c r="H47"/>
      <c r="I47" s="2246"/>
      <c r="J47" s="2246"/>
      <c r="K47" s="437"/>
      <c r="L47" s="171"/>
      <c r="M47" s="214"/>
      <c r="N47" s="214"/>
      <c r="O47" s="304"/>
      <c r="P47" s="246"/>
      <c r="Q47" s="224"/>
      <c r="R47" s="232"/>
      <c r="S47" s="232"/>
      <c r="T47" s="232"/>
      <c r="U47" s="224"/>
      <c r="V47" s="191"/>
      <c r="W47" s="3540" t="s">
        <v>11595</v>
      </c>
      <c r="X47" s="3541"/>
      <c r="Y47" s="2246"/>
      <c r="Z47" s="2246"/>
      <c r="AA47" s="2246"/>
      <c r="AB47" s="196"/>
      <c r="AC47" s="196"/>
      <c r="AD47" s="196"/>
      <c r="AE47" s="191"/>
      <c r="AF47" s="191"/>
      <c r="AG47" s="191"/>
      <c r="AH47" s="191"/>
      <c r="AI47" s="191"/>
      <c r="AJ47" s="191"/>
    </row>
    <row r="48" spans="1:36" ht="47.65" customHeight="1" thickTop="1" thickBot="1">
      <c r="A48" s="2574" t="s">
        <v>669</v>
      </c>
      <c r="B48" s="3520" t="s">
        <v>660</v>
      </c>
      <c r="C48" s="3520"/>
      <c r="D48" s="2086" t="s">
        <v>11568</v>
      </c>
      <c r="E48" s="601" t="s">
        <v>11596</v>
      </c>
      <c r="F48"/>
      <c r="G48"/>
      <c r="H48"/>
      <c r="I48" s="2246"/>
      <c r="J48" s="2246"/>
      <c r="K48" s="437"/>
      <c r="L48" s="171"/>
      <c r="M48" s="214"/>
      <c r="N48" s="214"/>
      <c r="O48" s="304"/>
      <c r="P48" s="246"/>
      <c r="Q48" s="224"/>
      <c r="R48" s="232"/>
      <c r="S48" s="232"/>
      <c r="T48" s="232"/>
      <c r="U48" s="224"/>
      <c r="V48" s="191"/>
      <c r="W48" s="3540"/>
      <c r="X48" s="3541"/>
      <c r="Y48" s="2246"/>
      <c r="Z48" s="2246"/>
      <c r="AA48" s="2246"/>
      <c r="AB48" s="196"/>
      <c r="AC48" s="196"/>
      <c r="AD48" s="196"/>
      <c r="AE48" s="191"/>
      <c r="AF48" s="191"/>
      <c r="AG48" s="191"/>
      <c r="AH48" s="191"/>
      <c r="AI48" s="191"/>
      <c r="AJ48" s="191"/>
    </row>
    <row r="49" spans="1:36" ht="18.399999999999999" customHeight="1" thickTop="1" thickBot="1">
      <c r="A49" s="214"/>
      <c r="B49" s="3385" t="s">
        <v>661</v>
      </c>
      <c r="C49" s="3385"/>
      <c r="D49" s="2087" t="s">
        <v>2858</v>
      </c>
      <c r="E49" s="385" t="s">
        <v>11491</v>
      </c>
      <c r="F49"/>
      <c r="G49"/>
      <c r="H49"/>
      <c r="I49" s="2246"/>
      <c r="J49" s="2246"/>
      <c r="K49" s="437"/>
      <c r="L49" s="171"/>
      <c r="M49" s="214"/>
      <c r="N49" s="214"/>
      <c r="O49" s="304"/>
      <c r="P49" s="246"/>
      <c r="Q49" s="224"/>
      <c r="R49" s="232"/>
      <c r="S49" s="232"/>
      <c r="T49" s="232"/>
      <c r="U49" s="224"/>
      <c r="V49" s="191"/>
      <c r="W49" s="3540"/>
      <c r="X49" s="3541"/>
      <c r="Y49"/>
      <c r="Z49"/>
      <c r="AA49"/>
      <c r="AB49"/>
      <c r="AC49"/>
      <c r="AD49"/>
      <c r="AE49" s="191"/>
      <c r="AF49" s="191"/>
      <c r="AG49" s="191"/>
      <c r="AH49" s="191"/>
      <c r="AI49" s="191"/>
      <c r="AJ49" s="191"/>
    </row>
    <row r="50" spans="1:36" ht="29.65" customHeight="1" thickTop="1" thickBot="1">
      <c r="A50" s="214"/>
      <c r="B50" s="3521" t="s">
        <v>662</v>
      </c>
      <c r="C50" s="3521"/>
      <c r="D50" s="2253"/>
      <c r="E50" s="1108">
        <v>3</v>
      </c>
      <c r="F50"/>
      <c r="G50"/>
      <c r="H50"/>
      <c r="I50" s="2246"/>
      <c r="J50" s="2246"/>
      <c r="K50" s="437"/>
      <c r="L50" s="171"/>
      <c r="M50" s="214"/>
      <c r="N50" s="214"/>
      <c r="O50" s="304"/>
      <c r="P50" s="246"/>
      <c r="Q50" s="224"/>
      <c r="R50" s="232"/>
      <c r="S50" s="232"/>
      <c r="T50" s="232"/>
      <c r="U50" s="224"/>
      <c r="V50" s="191"/>
      <c r="W50" s="3518"/>
      <c r="X50" s="3519"/>
      <c r="Y50" s="2872" t="s">
        <v>11568</v>
      </c>
      <c r="Z50" s="2873" t="s">
        <v>11596</v>
      </c>
      <c r="AA50"/>
      <c r="AB50"/>
      <c r="AC50"/>
      <c r="AD50"/>
      <c r="AE50" s="191"/>
      <c r="AF50" s="191"/>
      <c r="AG50" s="191"/>
      <c r="AH50" s="191"/>
      <c r="AI50" s="191"/>
      <c r="AJ50" s="191"/>
    </row>
    <row r="51" spans="1:36" ht="48" customHeight="1" thickTop="1">
      <c r="A51" s="2441" t="s">
        <v>675</v>
      </c>
      <c r="B51" s="3523" t="s">
        <v>11597</v>
      </c>
      <c r="C51" s="3523"/>
      <c r="D51" s="240"/>
      <c r="E51" s="642"/>
      <c r="F51"/>
      <c r="G51"/>
      <c r="H51"/>
      <c r="I51" s="325"/>
      <c r="J51" s="325"/>
      <c r="K51" s="243" t="s">
        <v>11598</v>
      </c>
      <c r="L51" s="214"/>
      <c r="M51" s="245"/>
      <c r="N51" s="214"/>
      <c r="O51" s="304"/>
      <c r="P51" s="246" t="str">
        <f>IF( SUM( R51:T51 ) = 0, 0, $R$5 )</f>
        <v>Please complete all cells in row</v>
      </c>
      <c r="Q51" s="224"/>
      <c r="R51" s="232"/>
      <c r="S51" s="232"/>
      <c r="T51" s="247">
        <f xml:space="preserve"> IF( ISNUMBER(F51 ), 0, 1 )</f>
        <v>1</v>
      </c>
      <c r="U51" s="224"/>
      <c r="V51" s="191"/>
      <c r="W51" s="3371" t="s">
        <v>11597</v>
      </c>
      <c r="X51" s="3372"/>
      <c r="Y51" s="2662" t="s">
        <v>11599</v>
      </c>
      <c r="Z51" s="2882" t="s">
        <v>11600</v>
      </c>
      <c r="AA51"/>
      <c r="AB51"/>
      <c r="AC51"/>
      <c r="AD51"/>
      <c r="AE51" s="191"/>
      <c r="AF51" s="191"/>
      <c r="AG51" s="191"/>
      <c r="AH51" s="191"/>
      <c r="AI51" s="191"/>
      <c r="AJ51" s="191"/>
    </row>
    <row r="52" spans="1:36" ht="48" customHeight="1" thickBot="1">
      <c r="A52" s="2441" t="s">
        <v>773</v>
      </c>
      <c r="B52" s="3376" t="s">
        <v>11601</v>
      </c>
      <c r="C52" s="3376"/>
      <c r="D52" s="259"/>
      <c r="E52" s="643"/>
      <c r="F52"/>
      <c r="G52"/>
      <c r="H52"/>
      <c r="I52" s="325"/>
      <c r="J52" s="325"/>
      <c r="K52" s="315" t="s">
        <v>11602</v>
      </c>
      <c r="L52" s="214"/>
      <c r="M52" s="264"/>
      <c r="N52" s="214"/>
      <c r="O52" s="304"/>
      <c r="P52" s="246" t="str">
        <f>IF( SUM( R52:T52 ) = 0, 0, $R$5 )</f>
        <v>Please complete all cells in row</v>
      </c>
      <c r="Q52" s="224"/>
      <c r="R52" s="232"/>
      <c r="S52" s="232"/>
      <c r="T52" s="247">
        <f xml:space="preserve"> IF( ISNUMBER(F52 ), 0, 1 )</f>
        <v>1</v>
      </c>
      <c r="U52" s="224"/>
      <c r="V52" s="191"/>
      <c r="W52" s="3377" t="s">
        <v>11603</v>
      </c>
      <c r="X52" s="3378"/>
      <c r="Y52" s="2667" t="s">
        <v>11604</v>
      </c>
      <c r="Z52" s="2884" t="s">
        <v>11605</v>
      </c>
      <c r="AA52"/>
      <c r="AB52"/>
      <c r="AC52"/>
      <c r="AD52"/>
      <c r="AE52" s="191"/>
      <c r="AF52" s="191"/>
      <c r="AG52" s="191"/>
      <c r="AH52" s="191"/>
      <c r="AI52" s="191"/>
      <c r="AJ52" s="191"/>
    </row>
    <row r="53" spans="1:36" ht="15" customHeight="1" thickTop="1" thickBot="1">
      <c r="O53" s="304"/>
      <c r="P53" s="246"/>
      <c r="Q53" s="224"/>
      <c r="U53" s="224"/>
    </row>
    <row r="54" spans="1:36" ht="15.75" customHeight="1" thickTop="1" thickBot="1">
      <c r="A54" s="214"/>
      <c r="B54" s="3516" t="s">
        <v>11606</v>
      </c>
      <c r="C54" s="3369"/>
      <c r="D54" s="2246"/>
      <c r="E54" s="2246"/>
      <c r="F54" s="2246"/>
      <c r="G54" s="2246"/>
      <c r="H54" s="2246"/>
      <c r="I54" s="2246"/>
      <c r="J54" s="2246"/>
      <c r="K54" s="437"/>
      <c r="L54" s="171"/>
      <c r="M54" s="214"/>
      <c r="N54" s="214"/>
      <c r="O54" s="304"/>
      <c r="P54" s="246"/>
      <c r="Q54" s="224"/>
      <c r="R54" s="232"/>
      <c r="S54" s="232"/>
      <c r="T54" s="232"/>
      <c r="U54" s="224"/>
      <c r="V54" s="191"/>
      <c r="W54" s="3518" t="s">
        <v>11607</v>
      </c>
      <c r="X54" s="3519"/>
      <c r="Y54" s="2246"/>
      <c r="Z54" s="2246"/>
      <c r="AA54" s="2246"/>
      <c r="AB54" s="196"/>
      <c r="AC54" s="196"/>
      <c r="AD54" s="196"/>
      <c r="AE54" s="191"/>
      <c r="AF54" s="191"/>
      <c r="AG54" s="191"/>
      <c r="AH54" s="191"/>
      <c r="AI54" s="191"/>
      <c r="AJ54" s="191"/>
    </row>
    <row r="55" spans="1:36" ht="15.75" customHeight="1" thickTop="1" thickBot="1">
      <c r="A55" s="214"/>
      <c r="B55" s="3517"/>
      <c r="C55" s="3368"/>
      <c r="D55"/>
      <c r="E55"/>
      <c r="F55"/>
      <c r="G55"/>
      <c r="H55"/>
      <c r="I55" s="2246"/>
      <c r="J55" s="2246"/>
      <c r="K55" s="437"/>
      <c r="L55" s="171"/>
      <c r="M55" s="214"/>
      <c r="N55" s="214"/>
      <c r="O55" s="304"/>
      <c r="P55" s="246"/>
      <c r="Q55" s="224"/>
      <c r="R55" s="232"/>
      <c r="S55" s="232"/>
      <c r="T55" s="232"/>
      <c r="U55" s="224"/>
      <c r="V55" s="191"/>
      <c r="W55" s="3518"/>
      <c r="X55" s="3519"/>
      <c r="Y55" s="2246"/>
      <c r="Z55" s="2246"/>
      <c r="AA55" s="2246"/>
      <c r="AB55" s="196"/>
      <c r="AC55" s="196"/>
      <c r="AD55" s="196"/>
      <c r="AE55" s="191"/>
      <c r="AF55" s="191"/>
      <c r="AG55" s="191"/>
      <c r="AH55" s="191"/>
      <c r="AI55" s="191"/>
      <c r="AJ55" s="191"/>
    </row>
    <row r="56" spans="1:36" ht="46.5" customHeight="1" thickTop="1" thickBot="1">
      <c r="A56" s="2574" t="s">
        <v>669</v>
      </c>
      <c r="B56" s="3520" t="s">
        <v>660</v>
      </c>
      <c r="C56" s="3520"/>
      <c r="D56" s="2086" t="s">
        <v>11568</v>
      </c>
      <c r="E56" s="601" t="s">
        <v>11608</v>
      </c>
      <c r="F56"/>
      <c r="G56"/>
      <c r="H56"/>
      <c r="K56" s="437"/>
      <c r="L56" s="171"/>
      <c r="M56" s="214"/>
      <c r="N56" s="214"/>
      <c r="O56" s="304"/>
      <c r="P56" s="246"/>
      <c r="Q56" s="224"/>
      <c r="R56" s="232"/>
      <c r="S56" s="232"/>
      <c r="T56" s="232"/>
      <c r="U56" s="224"/>
      <c r="V56" s="191"/>
      <c r="W56" s="3518"/>
      <c r="X56" s="3519"/>
      <c r="Y56" s="2246"/>
      <c r="Z56" s="2246"/>
      <c r="AA56" s="2246"/>
      <c r="AB56" s="196"/>
      <c r="AC56" s="196"/>
      <c r="AD56" s="196"/>
      <c r="AE56" s="191"/>
      <c r="AF56" s="191"/>
      <c r="AG56" s="191"/>
      <c r="AH56" s="191"/>
      <c r="AI56" s="191"/>
      <c r="AJ56" s="191"/>
    </row>
    <row r="57" spans="1:36" ht="21" customHeight="1" thickTop="1" thickBot="1">
      <c r="A57" s="214"/>
      <c r="B57" s="3385" t="s">
        <v>661</v>
      </c>
      <c r="C57" s="3385"/>
      <c r="D57" s="2087" t="s">
        <v>2858</v>
      </c>
      <c r="E57" s="385" t="s">
        <v>11491</v>
      </c>
      <c r="F57"/>
      <c r="G57"/>
      <c r="H57"/>
      <c r="K57" s="437"/>
      <c r="L57" s="171"/>
      <c r="M57" s="214"/>
      <c r="N57" s="214"/>
      <c r="O57" s="304"/>
      <c r="P57" s="246"/>
      <c r="Q57" s="224"/>
      <c r="R57" s="232"/>
      <c r="S57" s="232"/>
      <c r="T57" s="232"/>
      <c r="U57" s="224"/>
      <c r="V57" s="191"/>
      <c r="W57" s="3518"/>
      <c r="X57" s="3519"/>
      <c r="Y57"/>
      <c r="Z57"/>
      <c r="AA57"/>
      <c r="AB57"/>
      <c r="AC57"/>
      <c r="AD57"/>
      <c r="AE57" s="191"/>
      <c r="AF57" s="191"/>
      <c r="AG57" s="191"/>
      <c r="AH57" s="191"/>
      <c r="AI57" s="191"/>
      <c r="AJ57" s="191"/>
    </row>
    <row r="58" spans="1:36" ht="33.75" customHeight="1" thickTop="1" thickBot="1">
      <c r="A58" s="214"/>
      <c r="B58" s="3521" t="s">
        <v>662</v>
      </c>
      <c r="C58" s="3521"/>
      <c r="D58" s="2253"/>
      <c r="E58" s="602">
        <v>3</v>
      </c>
      <c r="F58"/>
      <c r="G58"/>
      <c r="H58"/>
      <c r="K58" s="437"/>
      <c r="L58" s="171"/>
      <c r="M58" s="214"/>
      <c r="N58" s="214"/>
      <c r="O58" s="304"/>
      <c r="P58" s="246"/>
      <c r="Q58" s="224"/>
      <c r="R58" s="232"/>
      <c r="S58" s="232"/>
      <c r="T58" s="232"/>
      <c r="U58" s="224"/>
      <c r="V58" s="191"/>
      <c r="W58" s="3518"/>
      <c r="X58" s="3519"/>
      <c r="Y58" s="2872" t="s">
        <v>11568</v>
      </c>
      <c r="Z58" s="2873" t="s">
        <v>11608</v>
      </c>
      <c r="AA58"/>
      <c r="AB58"/>
      <c r="AC58"/>
      <c r="AD58"/>
      <c r="AE58" s="191"/>
      <c r="AF58" s="191"/>
      <c r="AG58" s="191"/>
      <c r="AH58" s="191"/>
      <c r="AI58" s="191"/>
      <c r="AJ58" s="191"/>
    </row>
    <row r="59" spans="1:36" ht="36.4" customHeight="1" thickTop="1">
      <c r="A59" s="2441" t="s">
        <v>675</v>
      </c>
      <c r="B59" s="3523" t="s">
        <v>11609</v>
      </c>
      <c r="C59" s="3523"/>
      <c r="D59" s="240"/>
      <c r="E59" s="2254"/>
      <c r="F59"/>
      <c r="G59"/>
      <c r="H59"/>
      <c r="K59" s="243" t="s">
        <v>11610</v>
      </c>
      <c r="L59" s="214"/>
      <c r="M59" s="245"/>
      <c r="N59" s="214"/>
      <c r="O59" s="304"/>
      <c r="P59" s="246" t="str">
        <f>IF( SUM( R59:T59 ) = 0, 0, $R$5 )</f>
        <v>Please complete all cells in row</v>
      </c>
      <c r="Q59" s="224"/>
      <c r="R59" s="232"/>
      <c r="S59" s="232"/>
      <c r="T59" s="247">
        <f xml:space="preserve"> IF( ISNUMBER(F67 ), 0, 1 )</f>
        <v>1</v>
      </c>
      <c r="U59" s="224"/>
      <c r="V59" s="191"/>
      <c r="W59" s="3371" t="s">
        <v>11609</v>
      </c>
      <c r="X59" s="3372"/>
      <c r="Y59" s="2662" t="s">
        <v>11611</v>
      </c>
      <c r="Z59" s="2882" t="s">
        <v>11612</v>
      </c>
      <c r="AA59"/>
      <c r="AB59"/>
      <c r="AC59"/>
      <c r="AD59"/>
      <c r="AE59" s="191"/>
      <c r="AF59" s="191"/>
      <c r="AG59" s="191"/>
      <c r="AH59" s="191"/>
      <c r="AI59" s="191"/>
      <c r="AJ59" s="191"/>
    </row>
    <row r="60" spans="1:36" ht="36.4" customHeight="1">
      <c r="A60" s="214"/>
      <c r="B60" s="3373" t="s">
        <v>11613</v>
      </c>
      <c r="C60" s="3373"/>
      <c r="D60" s="249"/>
      <c r="E60" s="362"/>
      <c r="F60"/>
      <c r="G60"/>
      <c r="H60"/>
      <c r="K60" s="252" t="s">
        <v>11614</v>
      </c>
      <c r="L60" s="214"/>
      <c r="M60" s="253"/>
      <c r="N60" s="214"/>
      <c r="O60" s="304"/>
      <c r="P60" s="246" t="str">
        <f>IF( SUM( R60:T60 ) = 0, 0, $R$5 )</f>
        <v>Please complete all cells in row</v>
      </c>
      <c r="Q60" s="224"/>
      <c r="R60" s="232"/>
      <c r="S60" s="232"/>
      <c r="T60" s="247">
        <f xml:space="preserve"> IF( ISNUMBER(F77 ), 0, 1 )</f>
        <v>1</v>
      </c>
      <c r="U60" s="224"/>
      <c r="V60" s="191"/>
      <c r="W60" s="3374" t="s">
        <v>11613</v>
      </c>
      <c r="X60" s="3375"/>
      <c r="Y60" s="2661" t="s">
        <v>11615</v>
      </c>
      <c r="Z60" s="2883" t="s">
        <v>11616</v>
      </c>
      <c r="AA60"/>
      <c r="AB60"/>
      <c r="AC60"/>
      <c r="AD60"/>
      <c r="AE60" s="191"/>
      <c r="AF60" s="191"/>
      <c r="AG60" s="191"/>
      <c r="AH60" s="191"/>
      <c r="AI60" s="191"/>
      <c r="AJ60" s="191"/>
    </row>
    <row r="61" spans="1:36" ht="38.25" customHeight="1" thickBot="1">
      <c r="A61" s="2441" t="s">
        <v>773</v>
      </c>
      <c r="B61" s="3266" t="s">
        <v>11617</v>
      </c>
      <c r="C61" s="3266"/>
      <c r="D61" s="259"/>
      <c r="E61" s="643"/>
      <c r="F61"/>
      <c r="G61"/>
      <c r="H61"/>
      <c r="K61" s="315" t="s">
        <v>11618</v>
      </c>
      <c r="L61" s="214"/>
      <c r="M61" s="264"/>
      <c r="N61" s="214"/>
      <c r="O61" s="304"/>
      <c r="P61" s="246" t="str">
        <f>IF( SUM( R61:T61 ) = 0, 0, $R$5 )</f>
        <v>Please complete all cells in row</v>
      </c>
      <c r="Q61" s="224"/>
      <c r="R61" s="232"/>
      <c r="S61" s="232"/>
      <c r="T61" s="247">
        <f xml:space="preserve"> IF( ISNUMBER(F78 ), 0, 1 )</f>
        <v>1</v>
      </c>
      <c r="U61" s="224"/>
      <c r="V61" s="191"/>
      <c r="W61" s="3264" t="s">
        <v>11617</v>
      </c>
      <c r="X61" s="3265"/>
      <c r="Y61" s="2667" t="s">
        <v>11619</v>
      </c>
      <c r="Z61" s="2884" t="s">
        <v>11620</v>
      </c>
      <c r="AA61"/>
      <c r="AB61"/>
      <c r="AC61"/>
      <c r="AD61"/>
      <c r="AE61" s="191"/>
      <c r="AF61" s="191"/>
      <c r="AG61" s="191"/>
      <c r="AH61" s="191"/>
      <c r="AI61" s="191"/>
      <c r="AJ61" s="191"/>
    </row>
    <row r="62" spans="1:36" customFormat="1" ht="15" customHeight="1" thickTop="1" thickBot="1">
      <c r="O62" s="304"/>
      <c r="P62" s="246"/>
      <c r="Q62" s="224"/>
      <c r="U62" s="224"/>
    </row>
    <row r="63" spans="1:36" ht="15.75" customHeight="1" thickTop="1" thickBot="1">
      <c r="A63" s="214"/>
      <c r="B63" s="3517" t="s">
        <v>11621</v>
      </c>
      <c r="C63" s="3368"/>
      <c r="I63" s="2246"/>
      <c r="J63" s="2246"/>
      <c r="K63" s="437"/>
      <c r="L63" s="171"/>
      <c r="M63" s="214"/>
      <c r="N63" s="214"/>
      <c r="O63" s="304"/>
      <c r="P63" s="246"/>
      <c r="Q63" s="224"/>
      <c r="R63" s="232"/>
      <c r="S63" s="232"/>
      <c r="T63" s="232"/>
      <c r="U63" s="224"/>
      <c r="V63" s="191"/>
      <c r="W63" s="3534" t="s">
        <v>11621</v>
      </c>
      <c r="X63" s="3535"/>
      <c r="Y63" s="2246"/>
      <c r="Z63" s="2246"/>
      <c r="AA63" s="2246"/>
      <c r="AB63" s="196"/>
      <c r="AC63" s="196"/>
      <c r="AD63" s="196"/>
      <c r="AE63" s="191"/>
      <c r="AF63" s="191"/>
      <c r="AG63" s="191"/>
      <c r="AH63" s="191"/>
      <c r="AI63" s="191"/>
      <c r="AJ63" s="191"/>
    </row>
    <row r="64" spans="1:36" ht="46.5" customHeight="1" thickTop="1" thickBot="1">
      <c r="A64" s="2574" t="s">
        <v>669</v>
      </c>
      <c r="B64" s="3520" t="s">
        <v>660</v>
      </c>
      <c r="C64" s="3520"/>
      <c r="D64" s="600" t="s">
        <v>11570</v>
      </c>
      <c r="E64" s="600" t="s">
        <v>11608</v>
      </c>
      <c r="F64" s="601" t="s">
        <v>11622</v>
      </c>
      <c r="G64" s="437"/>
      <c r="I64" s="2246"/>
      <c r="J64" s="2246"/>
      <c r="K64" s="437"/>
      <c r="L64" s="171"/>
      <c r="M64" s="214"/>
      <c r="N64" s="214"/>
      <c r="O64" s="304"/>
      <c r="P64" s="246"/>
      <c r="Q64" s="224"/>
      <c r="R64" s="232"/>
      <c r="S64" s="232"/>
      <c r="T64" s="232"/>
      <c r="U64" s="224"/>
      <c r="V64" s="191"/>
      <c r="W64" s="3536"/>
      <c r="X64" s="3537"/>
      <c r="Y64" s="2246"/>
      <c r="Z64" s="2246"/>
      <c r="AA64" s="2246"/>
      <c r="AB64" s="196"/>
      <c r="AC64" s="196"/>
      <c r="AD64" s="196"/>
      <c r="AE64" s="191"/>
      <c r="AF64" s="191"/>
      <c r="AG64" s="191"/>
      <c r="AH64" s="191"/>
      <c r="AI64" s="191"/>
      <c r="AJ64" s="191"/>
    </row>
    <row r="65" spans="1:36" ht="21" customHeight="1" thickBot="1">
      <c r="A65" s="214"/>
      <c r="B65" s="3385" t="s">
        <v>661</v>
      </c>
      <c r="C65" s="3385"/>
      <c r="D65" s="384" t="s">
        <v>2858</v>
      </c>
      <c r="E65" s="384" t="s">
        <v>11491</v>
      </c>
      <c r="F65" s="385" t="s">
        <v>11491</v>
      </c>
      <c r="G65" s="437"/>
      <c r="I65" s="2246"/>
      <c r="J65" s="2246"/>
      <c r="K65" s="437"/>
      <c r="L65" s="171"/>
      <c r="M65" s="214"/>
      <c r="N65" s="214"/>
      <c r="O65" s="304"/>
      <c r="P65" s="246"/>
      <c r="Q65" s="224"/>
      <c r="R65" s="232"/>
      <c r="S65" s="232"/>
      <c r="T65" s="232"/>
      <c r="U65" s="224"/>
      <c r="V65" s="191"/>
      <c r="W65" s="3536"/>
      <c r="X65" s="3537"/>
      <c r="Y65" s="2246"/>
      <c r="Z65" s="2246"/>
      <c r="AA65" s="2246"/>
      <c r="AB65" s="196"/>
      <c r="AC65" s="196"/>
      <c r="AD65" s="196"/>
      <c r="AE65" s="191"/>
      <c r="AF65" s="191"/>
      <c r="AG65" s="191"/>
      <c r="AH65" s="191"/>
      <c r="AI65" s="191"/>
      <c r="AJ65" s="191"/>
    </row>
    <row r="66" spans="1:36" ht="36" customHeight="1" thickBot="1">
      <c r="A66" s="214"/>
      <c r="B66" s="3283" t="s">
        <v>662</v>
      </c>
      <c r="C66" s="3283"/>
      <c r="D66" s="233"/>
      <c r="E66" s="233">
        <v>3</v>
      </c>
      <c r="F66" s="602">
        <v>3</v>
      </c>
      <c r="G66" s="437"/>
      <c r="I66" s="2246"/>
      <c r="J66" s="2246"/>
      <c r="K66" s="437"/>
      <c r="L66" s="171"/>
      <c r="M66" s="214"/>
      <c r="N66" s="214"/>
      <c r="O66" s="304"/>
      <c r="P66" s="246"/>
      <c r="Q66" s="224"/>
      <c r="R66" s="232"/>
      <c r="S66" s="232"/>
      <c r="T66" s="232"/>
      <c r="U66" s="224"/>
      <c r="V66" s="191"/>
      <c r="W66" s="3538"/>
      <c r="X66" s="3539"/>
      <c r="Y66" s="2872" t="s">
        <v>11570</v>
      </c>
      <c r="Z66" s="2873" t="s">
        <v>11608</v>
      </c>
      <c r="AA66" s="2873" t="s">
        <v>11622</v>
      </c>
      <c r="AB66" s="196"/>
      <c r="AC66" s="196"/>
      <c r="AD66" s="196"/>
      <c r="AE66" s="191"/>
      <c r="AF66" s="191"/>
      <c r="AG66" s="191"/>
      <c r="AH66" s="191"/>
      <c r="AI66" s="191"/>
      <c r="AJ66" s="191"/>
    </row>
    <row r="67" spans="1:36" ht="33.75" customHeight="1" thickTop="1">
      <c r="A67" s="2441" t="s">
        <v>675</v>
      </c>
      <c r="B67" s="3370" t="s">
        <v>11623</v>
      </c>
      <c r="C67" s="3370"/>
      <c r="D67" s="2255"/>
      <c r="E67" s="2255"/>
      <c r="F67" s="2254"/>
      <c r="G67" s="2249"/>
      <c r="I67" s="325"/>
      <c r="J67" s="325"/>
      <c r="K67" s="243" t="s">
        <v>11624</v>
      </c>
      <c r="L67" s="214"/>
      <c r="M67" s="245"/>
      <c r="N67" s="214"/>
      <c r="O67" s="304"/>
      <c r="P67" s="246" t="str">
        <f>IF( SUM( R67:T67 ) = 0, 0, $R$5 )</f>
        <v>Please complete all cells in row</v>
      </c>
      <c r="Q67" s="224"/>
      <c r="R67" s="232"/>
      <c r="S67" s="232"/>
      <c r="T67" s="247">
        <f xml:space="preserve"> IF( ISNUMBER(F59 ), 0, 1 )</f>
        <v>1</v>
      </c>
      <c r="U67" s="224"/>
      <c r="V67" s="191"/>
      <c r="W67" s="3371" t="s">
        <v>11625</v>
      </c>
      <c r="X67" s="3372"/>
      <c r="Y67" s="2662" t="s">
        <v>11626</v>
      </c>
      <c r="Z67" s="2662" t="s">
        <v>11627</v>
      </c>
      <c r="AA67" s="2882" t="s">
        <v>11628</v>
      </c>
      <c r="AB67" s="191"/>
      <c r="AC67" s="191"/>
      <c r="AD67" s="191"/>
      <c r="AE67" s="191"/>
      <c r="AF67" s="191"/>
      <c r="AG67" s="191"/>
      <c r="AH67" s="191"/>
      <c r="AI67" s="191"/>
      <c r="AJ67" s="191"/>
    </row>
    <row r="68" spans="1:36" ht="33.75" customHeight="1">
      <c r="A68" s="214"/>
      <c r="B68" s="3373" t="s">
        <v>11629</v>
      </c>
      <c r="C68" s="3373"/>
      <c r="D68" s="249"/>
      <c r="E68" s="249"/>
      <c r="F68" s="362"/>
      <c r="G68" s="2249"/>
      <c r="I68" s="325"/>
      <c r="J68" s="325"/>
      <c r="K68" s="252" t="s">
        <v>11630</v>
      </c>
      <c r="L68" s="214"/>
      <c r="M68" s="253"/>
      <c r="N68" s="214"/>
      <c r="O68" s="304"/>
      <c r="P68" s="246" t="str">
        <f>IF( SUM( R68:T68 ) = 0, 0, $R$5 )</f>
        <v>Please complete all cells in row</v>
      </c>
      <c r="Q68" s="224"/>
      <c r="R68" s="232"/>
      <c r="S68" s="232"/>
      <c r="T68" s="247">
        <f xml:space="preserve"> IF( ISNUMBER(F60 ), 0, 1 )</f>
        <v>1</v>
      </c>
      <c r="U68" s="224"/>
      <c r="V68" s="191"/>
      <c r="W68" s="3374" t="s">
        <v>11629</v>
      </c>
      <c r="X68" s="3375"/>
      <c r="Y68" s="2661" t="s">
        <v>11631</v>
      </c>
      <c r="Z68" s="2661" t="s">
        <v>11632</v>
      </c>
      <c r="AA68" s="2883" t="s">
        <v>11633</v>
      </c>
      <c r="AB68" s="191"/>
      <c r="AC68" s="191"/>
      <c r="AD68" s="191"/>
      <c r="AE68" s="191"/>
      <c r="AF68" s="191"/>
      <c r="AG68" s="191"/>
      <c r="AH68" s="191"/>
      <c r="AI68" s="191"/>
      <c r="AJ68" s="191"/>
    </row>
    <row r="69" spans="1:36" ht="33.75" customHeight="1" thickBot="1">
      <c r="A69" s="2441" t="s">
        <v>773</v>
      </c>
      <c r="B69" s="3266" t="s">
        <v>11634</v>
      </c>
      <c r="C69" s="3266"/>
      <c r="D69" s="259"/>
      <c r="E69" s="259"/>
      <c r="F69" s="643"/>
      <c r="G69" s="2249"/>
      <c r="I69" s="325"/>
      <c r="J69" s="325"/>
      <c r="K69" s="315" t="s">
        <v>11635</v>
      </c>
      <c r="L69" s="214"/>
      <c r="M69" s="264"/>
      <c r="N69" s="214"/>
      <c r="O69" s="304"/>
      <c r="P69" s="246" t="str">
        <f>IF( SUM( R69:T69 ) = 0, 0, $R$5 )</f>
        <v>Please complete all cells in row</v>
      </c>
      <c r="Q69" s="224"/>
      <c r="R69" s="232"/>
      <c r="S69" s="232"/>
      <c r="T69" s="247">
        <f xml:space="preserve"> IF( ISNUMBER(F61 ), 0, 1 )</f>
        <v>1</v>
      </c>
      <c r="U69" s="224"/>
      <c r="V69" s="191"/>
      <c r="W69" s="3264" t="s">
        <v>11634</v>
      </c>
      <c r="X69" s="3265"/>
      <c r="Y69" s="2667" t="s">
        <v>11636</v>
      </c>
      <c r="Z69" s="2667" t="s">
        <v>11637</v>
      </c>
      <c r="AA69" s="2884" t="s">
        <v>11638</v>
      </c>
      <c r="AB69" s="191"/>
      <c r="AC69" s="191"/>
      <c r="AD69" s="191"/>
      <c r="AE69" s="191"/>
      <c r="AF69" s="191"/>
      <c r="AG69" s="191"/>
      <c r="AH69" s="191"/>
      <c r="AI69" s="191"/>
      <c r="AJ69" s="191"/>
    </row>
    <row r="70" spans="1:36" ht="72.400000000000006" customHeight="1" thickTop="1" thickBot="1">
      <c r="O70" s="304"/>
      <c r="P70" s="246"/>
      <c r="Q70" s="224"/>
      <c r="U70" s="224"/>
    </row>
    <row r="71" spans="1:36" ht="33" customHeight="1" thickTop="1" thickBot="1">
      <c r="A71" s="214"/>
      <c r="B71" s="3517" t="s">
        <v>11639</v>
      </c>
      <c r="C71" s="3368"/>
      <c r="D71" s="2246"/>
      <c r="E71" s="2246"/>
      <c r="F71" s="2246"/>
      <c r="G71" s="2246"/>
      <c r="H71" s="2246"/>
      <c r="I71" s="2246"/>
      <c r="J71" s="2246"/>
      <c r="K71" s="437"/>
      <c r="L71" s="171"/>
      <c r="M71" s="214"/>
      <c r="N71" s="214"/>
      <c r="O71" s="304"/>
      <c r="P71" s="246"/>
      <c r="Q71" s="224"/>
      <c r="R71" s="232"/>
      <c r="S71" s="232"/>
      <c r="T71" s="232"/>
      <c r="U71" s="224"/>
      <c r="V71" s="191"/>
      <c r="W71" s="3534" t="s">
        <v>11639</v>
      </c>
      <c r="X71" s="3535"/>
      <c r="Y71" s="2246"/>
      <c r="Z71" s="2246"/>
      <c r="AA71" s="2246"/>
      <c r="AB71" s="196"/>
      <c r="AC71" s="196"/>
      <c r="AD71" s="196"/>
      <c r="AE71" s="191"/>
      <c r="AF71" s="191"/>
      <c r="AG71" s="191"/>
      <c r="AH71" s="191"/>
      <c r="AI71" s="191"/>
      <c r="AJ71" s="191"/>
    </row>
    <row r="72" spans="1:36" ht="31.5" thickTop="1" thickBot="1">
      <c r="A72" s="2574" t="s">
        <v>669</v>
      </c>
      <c r="B72" s="3520" t="s">
        <v>660</v>
      </c>
      <c r="C72" s="3520"/>
      <c r="D72" s="600" t="s">
        <v>11570</v>
      </c>
      <c r="E72" s="601" t="s">
        <v>11640</v>
      </c>
      <c r="F72"/>
      <c r="G72"/>
      <c r="H72"/>
      <c r="K72" s="437"/>
      <c r="L72" s="171"/>
      <c r="M72" s="214"/>
      <c r="N72" s="214"/>
      <c r="O72" s="304"/>
      <c r="P72" s="246"/>
      <c r="Q72" s="224"/>
      <c r="R72" s="232"/>
      <c r="S72" s="232"/>
      <c r="T72" s="232"/>
      <c r="U72" s="224"/>
      <c r="V72" s="191"/>
      <c r="W72" s="3536"/>
      <c r="X72" s="3537"/>
      <c r="Y72" s="2246"/>
      <c r="Z72" s="2246"/>
      <c r="AA72" s="2246"/>
      <c r="AB72" s="196"/>
      <c r="AC72" s="196"/>
      <c r="AD72" s="196"/>
      <c r="AE72" s="191"/>
      <c r="AF72" s="191"/>
      <c r="AG72" s="191"/>
      <c r="AH72" s="191"/>
      <c r="AI72" s="191"/>
      <c r="AJ72" s="191"/>
    </row>
    <row r="73" spans="1:36" ht="16.5" thickBot="1">
      <c r="A73" s="214"/>
      <c r="B73" s="3385" t="s">
        <v>661</v>
      </c>
      <c r="C73" s="3385"/>
      <c r="D73" s="2087" t="s">
        <v>2858</v>
      </c>
      <c r="E73" s="385" t="s">
        <v>11491</v>
      </c>
      <c r="F73"/>
      <c r="G73"/>
      <c r="H73"/>
      <c r="K73" s="437"/>
      <c r="L73" s="171"/>
      <c r="M73" s="214"/>
      <c r="N73" s="214"/>
      <c r="O73" s="304"/>
      <c r="P73" s="246"/>
      <c r="Q73" s="224"/>
      <c r="R73" s="232"/>
      <c r="S73" s="232"/>
      <c r="T73" s="232"/>
      <c r="U73" s="224"/>
      <c r="V73" s="191"/>
      <c r="W73" s="3536"/>
      <c r="X73" s="3537"/>
      <c r="Y73"/>
      <c r="Z73"/>
      <c r="AA73"/>
      <c r="AB73"/>
      <c r="AC73"/>
      <c r="AD73"/>
      <c r="AE73" s="191"/>
      <c r="AF73" s="191"/>
      <c r="AG73" s="191"/>
      <c r="AH73" s="191"/>
      <c r="AI73" s="191"/>
      <c r="AJ73" s="191"/>
    </row>
    <row r="74" spans="1:36" ht="30.75" thickBot="1">
      <c r="A74" s="214"/>
      <c r="B74" s="3521" t="s">
        <v>662</v>
      </c>
      <c r="C74" s="3521"/>
      <c r="D74" s="2253"/>
      <c r="E74" s="1108">
        <v>3</v>
      </c>
      <c r="F74"/>
      <c r="G74"/>
      <c r="H74"/>
      <c r="K74" s="437"/>
      <c r="L74" s="171"/>
      <c r="M74" s="214"/>
      <c r="N74" s="214"/>
      <c r="O74" s="304"/>
      <c r="P74" s="246"/>
      <c r="Q74" s="224"/>
      <c r="R74" s="232"/>
      <c r="S74" s="232"/>
      <c r="T74" s="232"/>
      <c r="U74" s="224"/>
      <c r="V74" s="191"/>
      <c r="W74" s="3538"/>
      <c r="X74" s="3539"/>
      <c r="Y74" s="2872" t="s">
        <v>11568</v>
      </c>
      <c r="Z74" s="2873" t="s">
        <v>11608</v>
      </c>
      <c r="AA74"/>
      <c r="AB74"/>
      <c r="AC74"/>
      <c r="AD74"/>
      <c r="AE74" s="191"/>
      <c r="AF74" s="191"/>
      <c r="AG74" s="191"/>
      <c r="AH74" s="191"/>
      <c r="AI74" s="191"/>
      <c r="AJ74" s="191"/>
    </row>
    <row r="75" spans="1:36" ht="100.15" customHeight="1" thickTop="1">
      <c r="A75" s="2441" t="s">
        <v>675</v>
      </c>
      <c r="B75" s="3268" t="s">
        <v>11641</v>
      </c>
      <c r="C75" s="3269"/>
      <c r="D75" s="2662"/>
      <c r="E75" s="2882"/>
      <c r="F75"/>
      <c r="G75"/>
      <c r="H75"/>
      <c r="K75" s="243" t="s">
        <v>11642</v>
      </c>
      <c r="L75" s="214"/>
      <c r="M75" s="245"/>
      <c r="N75" s="214"/>
      <c r="O75" s="304"/>
      <c r="P75" s="246" t="str">
        <f>IF( SUM( R75:T75 ) = 0, 0, $R$5 )</f>
        <v>Please complete all cells in row</v>
      </c>
      <c r="Q75" s="224"/>
      <c r="R75" s="232"/>
      <c r="S75" s="232"/>
      <c r="T75" s="247">
        <f xml:space="preserve"> IF( ISNUMBER(F81 ), 0, 1 )</f>
        <v>1</v>
      </c>
      <c r="U75" s="224"/>
      <c r="V75" s="191"/>
      <c r="W75" s="3268" t="s">
        <v>11641</v>
      </c>
      <c r="X75" s="3269"/>
      <c r="Y75" s="2879" t="s">
        <v>11643</v>
      </c>
      <c r="Z75" s="3106" t="s">
        <v>11644</v>
      </c>
      <c r="AA75"/>
      <c r="AB75"/>
      <c r="AC75"/>
      <c r="AD75"/>
      <c r="AE75" s="191"/>
      <c r="AF75" s="191"/>
      <c r="AG75" s="191"/>
      <c r="AH75" s="191"/>
      <c r="AI75" s="191"/>
      <c r="AJ75" s="191"/>
    </row>
    <row r="76" spans="1:36" ht="68.650000000000006" customHeight="1" thickBot="1">
      <c r="A76" s="2441" t="s">
        <v>773</v>
      </c>
      <c r="B76" s="3264" t="s">
        <v>11645</v>
      </c>
      <c r="C76" s="3265"/>
      <c r="D76" s="2667"/>
      <c r="E76" s="2884"/>
      <c r="F76"/>
      <c r="G76"/>
      <c r="H76"/>
      <c r="K76" s="315" t="s">
        <v>11646</v>
      </c>
      <c r="L76" s="214"/>
      <c r="M76" s="264"/>
      <c r="N76" s="214"/>
      <c r="O76" s="304"/>
      <c r="P76" s="246" t="str">
        <f>IF( SUM( R76:T76 ) = 0, 0, $R$5 )</f>
        <v>Please complete all cells in row</v>
      </c>
      <c r="Q76" s="224"/>
      <c r="R76" s="232"/>
      <c r="S76" s="232"/>
      <c r="T76" s="247">
        <f xml:space="preserve"> IF( ISNUMBER(F94 ), 0, 1 )</f>
        <v>1</v>
      </c>
      <c r="U76" s="224"/>
      <c r="V76" s="191"/>
      <c r="W76" s="3264" t="s">
        <v>11645</v>
      </c>
      <c r="X76" s="3265"/>
      <c r="Y76" s="3107" t="s">
        <v>11647</v>
      </c>
      <c r="Z76" s="3108" t="s">
        <v>11648</v>
      </c>
      <c r="AA76"/>
      <c r="AB76"/>
      <c r="AC76"/>
      <c r="AD76"/>
      <c r="AE76" s="191"/>
      <c r="AF76" s="191"/>
      <c r="AG76" s="191"/>
      <c r="AH76" s="191"/>
      <c r="AI76" s="191"/>
      <c r="AJ76" s="191"/>
    </row>
    <row r="77" spans="1:36" customFormat="1" ht="15" customHeight="1" thickTop="1" thickBot="1">
      <c r="O77" s="304"/>
      <c r="P77" s="246"/>
      <c r="Q77" s="224"/>
      <c r="U77" s="224"/>
    </row>
    <row r="78" spans="1:36" ht="15.75" customHeight="1" thickTop="1" thickBot="1">
      <c r="A78" s="214"/>
      <c r="B78" s="3516" t="s">
        <v>11649</v>
      </c>
      <c r="C78" s="3369"/>
      <c r="D78" s="2246"/>
      <c r="E78" s="2246"/>
      <c r="F78" s="2246"/>
      <c r="G78" s="2246"/>
      <c r="H78" s="2246"/>
      <c r="I78" s="2246"/>
      <c r="J78" s="2246"/>
      <c r="K78" s="437"/>
      <c r="L78" s="171"/>
      <c r="M78" s="214"/>
      <c r="N78" s="214"/>
      <c r="O78" s="304"/>
      <c r="P78" s="246"/>
      <c r="Q78" s="224"/>
      <c r="R78" s="232"/>
      <c r="S78" s="232"/>
      <c r="T78" s="232"/>
      <c r="U78" s="224"/>
      <c r="V78" s="191"/>
      <c r="W78" s="3518" t="s">
        <v>11649</v>
      </c>
      <c r="X78" s="3519"/>
      <c r="Y78" s="2246"/>
      <c r="Z78" s="2246"/>
      <c r="AA78" s="2246"/>
      <c r="AB78" s="196"/>
      <c r="AC78" s="196"/>
      <c r="AD78" s="196"/>
      <c r="AE78" s="191"/>
      <c r="AF78" s="191"/>
      <c r="AG78" s="191"/>
      <c r="AH78" s="191"/>
      <c r="AI78" s="191"/>
      <c r="AJ78" s="191"/>
    </row>
    <row r="79" spans="1:36" ht="15.75" customHeight="1" thickTop="1" thickBot="1">
      <c r="A79" s="214"/>
      <c r="B79" s="3517"/>
      <c r="C79" s="3368"/>
      <c r="D79"/>
      <c r="E79"/>
      <c r="F79"/>
      <c r="G79"/>
      <c r="H79"/>
      <c r="I79"/>
      <c r="J79"/>
      <c r="K79" s="437"/>
      <c r="L79" s="171"/>
      <c r="M79" s="214"/>
      <c r="N79" s="214"/>
      <c r="O79" s="304"/>
      <c r="P79" s="246"/>
      <c r="Q79" s="224"/>
      <c r="R79" s="232"/>
      <c r="S79" s="232"/>
      <c r="T79" s="232"/>
      <c r="U79" s="224"/>
      <c r="V79" s="191"/>
      <c r="W79" s="3518"/>
      <c r="X79" s="3519"/>
      <c r="Y79" s="2246"/>
      <c r="Z79" s="2246"/>
      <c r="AA79" s="2246"/>
      <c r="AB79" s="196"/>
      <c r="AC79" s="196"/>
      <c r="AD79" s="196"/>
      <c r="AE79" s="191"/>
      <c r="AF79" s="191"/>
      <c r="AG79" s="191"/>
      <c r="AH79" s="191"/>
      <c r="AI79" s="191"/>
      <c r="AJ79" s="191"/>
    </row>
    <row r="80" spans="1:36" ht="46.5" customHeight="1" thickTop="1" thickBot="1">
      <c r="A80" s="2574" t="s">
        <v>669</v>
      </c>
      <c r="B80" s="3520" t="s">
        <v>660</v>
      </c>
      <c r="C80" s="3520"/>
      <c r="D80" s="600" t="s">
        <v>11570</v>
      </c>
      <c r="E80" s="601" t="s">
        <v>11650</v>
      </c>
      <c r="F80"/>
      <c r="G80"/>
      <c r="H80"/>
      <c r="I80"/>
      <c r="J80"/>
      <c r="K80" s="437"/>
      <c r="L80" s="171"/>
      <c r="M80" s="214"/>
      <c r="N80" s="214"/>
      <c r="O80" s="304"/>
      <c r="P80" s="246"/>
      <c r="Q80" s="224"/>
      <c r="R80" s="232"/>
      <c r="S80" s="232"/>
      <c r="T80" s="232"/>
      <c r="U80" s="224"/>
      <c r="V80" s="191"/>
      <c r="W80" s="3518"/>
      <c r="X80" s="3519"/>
      <c r="Y80" s="2246"/>
      <c r="Z80" s="2246"/>
      <c r="AA80" s="2246"/>
      <c r="AB80" s="196"/>
      <c r="AC80" s="196"/>
      <c r="AD80" s="196"/>
      <c r="AE80" s="191"/>
      <c r="AF80" s="191"/>
      <c r="AG80" s="191"/>
      <c r="AH80" s="191"/>
      <c r="AI80" s="191"/>
      <c r="AJ80" s="191"/>
    </row>
    <row r="81" spans="1:36" ht="21" customHeight="1" thickTop="1" thickBot="1">
      <c r="A81" s="214"/>
      <c r="B81" s="3385" t="s">
        <v>661</v>
      </c>
      <c r="C81" s="3385"/>
      <c r="D81" s="384" t="s">
        <v>2858</v>
      </c>
      <c r="E81" s="385" t="s">
        <v>11491</v>
      </c>
      <c r="F81"/>
      <c r="G81"/>
      <c r="H81"/>
      <c r="I81"/>
      <c r="J81"/>
      <c r="K81" s="437"/>
      <c r="L81" s="171"/>
      <c r="M81" s="214"/>
      <c r="N81" s="214"/>
      <c r="O81" s="304"/>
      <c r="P81" s="246"/>
      <c r="Q81" s="224"/>
      <c r="R81" s="232"/>
      <c r="S81" s="232"/>
      <c r="T81" s="232"/>
      <c r="U81" s="224"/>
      <c r="V81" s="191"/>
      <c r="W81" s="3518"/>
      <c r="X81" s="3519"/>
      <c r="Y81"/>
      <c r="Z81"/>
      <c r="AA81"/>
      <c r="AB81"/>
      <c r="AC81"/>
      <c r="AD81"/>
      <c r="AE81"/>
      <c r="AF81"/>
      <c r="AG81" s="191"/>
      <c r="AH81" s="191"/>
      <c r="AI81" s="191"/>
      <c r="AJ81" s="191"/>
    </row>
    <row r="82" spans="1:36" ht="39" customHeight="1" thickTop="1" thickBot="1">
      <c r="A82" s="214"/>
      <c r="B82" s="3283" t="s">
        <v>662</v>
      </c>
      <c r="C82" s="3283"/>
      <c r="D82" s="233"/>
      <c r="E82" s="602">
        <v>3</v>
      </c>
      <c r="F82"/>
      <c r="G82"/>
      <c r="H82"/>
      <c r="I82"/>
      <c r="J82"/>
      <c r="K82" s="437"/>
      <c r="L82" s="171"/>
      <c r="M82" s="214"/>
      <c r="N82" s="214"/>
      <c r="O82" s="304"/>
      <c r="P82" s="246"/>
      <c r="Q82" s="224"/>
      <c r="R82" s="232"/>
      <c r="S82" s="232"/>
      <c r="T82" s="232"/>
      <c r="U82" s="224"/>
      <c r="V82" s="191"/>
      <c r="W82" s="3518"/>
      <c r="X82" s="3519"/>
      <c r="Y82" s="2872" t="s">
        <v>11651</v>
      </c>
      <c r="Z82" s="2873" t="s">
        <v>11650</v>
      </c>
      <c r="AA82"/>
      <c r="AB82"/>
      <c r="AC82"/>
      <c r="AD82"/>
      <c r="AE82"/>
      <c r="AF82"/>
      <c r="AG82" s="191"/>
      <c r="AH82" s="191"/>
      <c r="AI82" s="191"/>
      <c r="AJ82" s="191"/>
    </row>
    <row r="83" spans="1:36" ht="16.5" thickTop="1">
      <c r="A83" s="2441" t="s">
        <v>675</v>
      </c>
      <c r="B83" s="3370" t="s">
        <v>11652</v>
      </c>
      <c r="C83" s="3370"/>
      <c r="D83" s="2255"/>
      <c r="E83" s="2254"/>
      <c r="F83"/>
      <c r="G83"/>
      <c r="H83"/>
      <c r="I83"/>
      <c r="J83"/>
      <c r="K83" s="925" t="s">
        <v>11653</v>
      </c>
      <c r="L83" s="214"/>
      <c r="M83" s="245"/>
      <c r="N83" s="214"/>
      <c r="O83" s="304"/>
      <c r="P83" s="246" t="str">
        <f>IF( SUM( R83:T83 ) = 0, 0, $R$5 )</f>
        <v>Please complete all cells in row</v>
      </c>
      <c r="Q83" s="224"/>
      <c r="R83" s="232"/>
      <c r="S83" s="232"/>
      <c r="T83" s="247">
        <f xml:space="preserve"> IF( ISNUMBER(F83 ), 0, 1 )</f>
        <v>1</v>
      </c>
      <c r="U83" s="224"/>
      <c r="V83" s="191"/>
      <c r="W83" s="3371" t="s">
        <v>11654</v>
      </c>
      <c r="X83" s="3372"/>
      <c r="Y83" s="2662" t="s">
        <v>11655</v>
      </c>
      <c r="Z83" s="2882" t="s">
        <v>11656</v>
      </c>
      <c r="AA83"/>
      <c r="AB83"/>
      <c r="AC83"/>
      <c r="AD83"/>
      <c r="AE83"/>
      <c r="AF83"/>
      <c r="AG83" s="191"/>
      <c r="AH83" s="191"/>
      <c r="AI83" s="191"/>
      <c r="AJ83" s="191"/>
    </row>
    <row r="84" spans="1:36" ht="15.75">
      <c r="A84" s="214"/>
      <c r="B84" s="3373" t="s">
        <v>11657</v>
      </c>
      <c r="C84" s="3373"/>
      <c r="D84" s="249"/>
      <c r="E84" s="362"/>
      <c r="F84"/>
      <c r="G84"/>
      <c r="H84"/>
      <c r="I84"/>
      <c r="J84"/>
      <c r="K84" s="926" t="s">
        <v>11658</v>
      </c>
      <c r="L84" s="214"/>
      <c r="M84" s="253"/>
      <c r="N84" s="214"/>
      <c r="O84" s="304"/>
      <c r="P84" s="246" t="str">
        <f>IF( SUM( R84:T84 ) = 0, 0, $R$5 )</f>
        <v>Please complete all cells in row</v>
      </c>
      <c r="Q84" s="224"/>
      <c r="R84" s="232"/>
      <c r="S84" s="232"/>
      <c r="T84" s="247">
        <f xml:space="preserve"> IF( ISNUMBER(F84 ), 0, 1 )</f>
        <v>1</v>
      </c>
      <c r="U84" s="224"/>
      <c r="V84" s="191"/>
      <c r="W84" s="3374" t="s">
        <v>11659</v>
      </c>
      <c r="X84" s="3375"/>
      <c r="Y84" s="2661" t="s">
        <v>11660</v>
      </c>
      <c r="Z84" s="2883" t="s">
        <v>11661</v>
      </c>
      <c r="AA84"/>
      <c r="AB84"/>
      <c r="AC84"/>
      <c r="AD84"/>
      <c r="AE84"/>
      <c r="AF84"/>
      <c r="AG84" s="191"/>
      <c r="AH84" s="191"/>
      <c r="AI84" s="191"/>
      <c r="AJ84" s="191"/>
    </row>
    <row r="85" spans="1:36" ht="15.75">
      <c r="A85" s="214"/>
      <c r="B85" s="3533" t="s">
        <v>11662</v>
      </c>
      <c r="C85" s="3533"/>
      <c r="D85" s="2256"/>
      <c r="E85" s="2257"/>
      <c r="F85"/>
      <c r="G85"/>
      <c r="H85"/>
      <c r="I85"/>
      <c r="J85"/>
      <c r="K85" s="926" t="s">
        <v>11663</v>
      </c>
      <c r="L85" s="214"/>
      <c r="M85" s="2225"/>
      <c r="N85" s="214"/>
      <c r="O85" s="304"/>
      <c r="P85" s="246" t="str">
        <f t="shared" ref="P85:P87" si="4">IF( SUM( R85:T85 ) = 0, 0, $R$5 )</f>
        <v>Please complete all cells in row</v>
      </c>
      <c r="Q85" s="224"/>
      <c r="R85" s="232"/>
      <c r="S85" s="232"/>
      <c r="T85" s="247">
        <f t="shared" ref="T85:T87" si="5" xml:space="preserve"> IF( ISNUMBER(F85 ), 0, 1 )</f>
        <v>1</v>
      </c>
      <c r="U85" s="224"/>
      <c r="V85" s="191"/>
      <c r="W85" s="3374" t="s">
        <v>11664</v>
      </c>
      <c r="X85" s="3375"/>
      <c r="Y85" s="2661" t="s">
        <v>11665</v>
      </c>
      <c r="Z85" s="2883" t="s">
        <v>11666</v>
      </c>
      <c r="AA85"/>
      <c r="AB85"/>
      <c r="AC85"/>
      <c r="AD85"/>
      <c r="AE85"/>
      <c r="AF85"/>
      <c r="AG85" s="191"/>
      <c r="AH85" s="191"/>
      <c r="AI85" s="191"/>
      <c r="AJ85" s="191"/>
    </row>
    <row r="86" spans="1:36" ht="15.75">
      <c r="A86" s="214"/>
      <c r="B86" s="3533" t="s">
        <v>11667</v>
      </c>
      <c r="C86" s="3533"/>
      <c r="D86" s="2256"/>
      <c r="E86" s="2257"/>
      <c r="F86"/>
      <c r="G86"/>
      <c r="H86"/>
      <c r="I86"/>
      <c r="J86"/>
      <c r="K86" s="926" t="s">
        <v>11668</v>
      </c>
      <c r="L86" s="214"/>
      <c r="M86" s="2225"/>
      <c r="N86" s="214"/>
      <c r="O86" s="304"/>
      <c r="P86" s="246" t="str">
        <f t="shared" si="4"/>
        <v>Please complete all cells in row</v>
      </c>
      <c r="Q86" s="224"/>
      <c r="R86" s="232"/>
      <c r="S86" s="232"/>
      <c r="T86" s="247">
        <f t="shared" si="5"/>
        <v>1</v>
      </c>
      <c r="U86" s="224"/>
      <c r="V86" s="191"/>
      <c r="W86" s="3374" t="s">
        <v>11669</v>
      </c>
      <c r="X86" s="3375"/>
      <c r="Y86" s="2661" t="s">
        <v>11670</v>
      </c>
      <c r="Z86" s="2883" t="s">
        <v>11671</v>
      </c>
      <c r="AA86"/>
      <c r="AB86"/>
      <c r="AC86"/>
      <c r="AD86"/>
      <c r="AE86"/>
      <c r="AF86"/>
      <c r="AG86" s="191"/>
      <c r="AH86" s="191"/>
      <c r="AI86" s="191"/>
      <c r="AJ86" s="191"/>
    </row>
    <row r="87" spans="1:36" ht="15.75">
      <c r="A87" s="214"/>
      <c r="B87" s="3533" t="s">
        <v>11672</v>
      </c>
      <c r="C87" s="3533"/>
      <c r="D87" s="2256"/>
      <c r="E87" s="2257"/>
      <c r="F87"/>
      <c r="G87"/>
      <c r="H87"/>
      <c r="I87"/>
      <c r="J87"/>
      <c r="K87" s="926" t="s">
        <v>11673</v>
      </c>
      <c r="L87" s="214"/>
      <c r="M87" s="2225"/>
      <c r="N87" s="214"/>
      <c r="O87" s="304"/>
      <c r="P87" s="246" t="str">
        <f t="shared" si="4"/>
        <v>Please complete all cells in row</v>
      </c>
      <c r="Q87" s="224"/>
      <c r="R87" s="232"/>
      <c r="S87" s="232"/>
      <c r="T87" s="247">
        <f t="shared" si="5"/>
        <v>1</v>
      </c>
      <c r="U87" s="224"/>
      <c r="V87" s="191"/>
      <c r="W87" s="3374" t="s">
        <v>11674</v>
      </c>
      <c r="X87" s="3375"/>
      <c r="Y87" s="2661" t="s">
        <v>11675</v>
      </c>
      <c r="Z87" s="2883" t="s">
        <v>11676</v>
      </c>
      <c r="AA87"/>
      <c r="AB87"/>
      <c r="AC87"/>
      <c r="AD87"/>
      <c r="AE87"/>
      <c r="AF87"/>
      <c r="AG87" s="191"/>
      <c r="AH87" s="191"/>
      <c r="AI87" s="191"/>
      <c r="AJ87" s="191"/>
    </row>
    <row r="88" spans="1:36" ht="16.5" thickBot="1">
      <c r="A88" s="2441" t="s">
        <v>773</v>
      </c>
      <c r="B88" s="3376" t="s">
        <v>11677</v>
      </c>
      <c r="C88" s="3376"/>
      <c r="D88" s="259"/>
      <c r="E88" s="643"/>
      <c r="F88"/>
      <c r="G88"/>
      <c r="H88"/>
      <c r="I88"/>
      <c r="J88"/>
      <c r="K88" s="928" t="s">
        <v>11678</v>
      </c>
      <c r="L88" s="214"/>
      <c r="M88" s="264"/>
      <c r="N88" s="214"/>
      <c r="O88" s="304"/>
      <c r="P88" s="246" t="str">
        <f>IF( SUM( R88:T88 ) = 0, 0, $R$5 )</f>
        <v>Please complete all cells in row</v>
      </c>
      <c r="Q88" s="224"/>
      <c r="R88" s="232"/>
      <c r="S88" s="232"/>
      <c r="T88" s="247">
        <f xml:space="preserve"> IF( ISNUMBER(F88 ), 0, 1 )</f>
        <v>1</v>
      </c>
      <c r="U88" s="224"/>
      <c r="V88" s="191"/>
      <c r="W88" s="3377" t="s">
        <v>11679</v>
      </c>
      <c r="X88" s="3378"/>
      <c r="Y88" s="2667" t="s">
        <v>11680</v>
      </c>
      <c r="Z88" s="2884" t="s">
        <v>11681</v>
      </c>
      <c r="AA88"/>
      <c r="AB88"/>
      <c r="AC88"/>
      <c r="AD88"/>
      <c r="AE88"/>
      <c r="AF88"/>
      <c r="AG88" s="191"/>
      <c r="AH88" s="191"/>
      <c r="AI88" s="191"/>
      <c r="AJ88" s="191"/>
    </row>
    <row r="89" spans="1:36" ht="15.75" thickTop="1">
      <c r="O89" s="304"/>
      <c r="Q89" s="224"/>
      <c r="U89" s="224"/>
    </row>
    <row r="90" spans="1:36" ht="42" customHeight="1">
      <c r="B90" s="3532" t="s">
        <v>11682</v>
      </c>
      <c r="C90" s="3532"/>
      <c r="D90" s="214"/>
      <c r="E90" s="214"/>
      <c r="F90" s="214"/>
      <c r="G90" s="214"/>
      <c r="H90" s="214"/>
      <c r="I90" s="214"/>
      <c r="J90" s="214"/>
      <c r="K90" s="214"/>
      <c r="L90" s="214"/>
      <c r="M90" s="214"/>
      <c r="N90" s="214"/>
      <c r="O90" s="304"/>
      <c r="P90" s="246"/>
      <c r="Q90" s="224"/>
      <c r="R90" s="196"/>
      <c r="S90" s="229"/>
      <c r="T90" s="196"/>
      <c r="U90" s="224"/>
      <c r="V90" s="191"/>
      <c r="W90" s="214"/>
      <c r="X90" s="214"/>
      <c r="Y90" s="214"/>
      <c r="Z90" s="214"/>
      <c r="AA90" s="214"/>
      <c r="AB90" s="191"/>
      <c r="AC90" s="191"/>
      <c r="AD90" s="191"/>
      <c r="AE90" s="191"/>
      <c r="AF90" s="191"/>
      <c r="AG90" s="191"/>
      <c r="AH90" s="191"/>
      <c r="AI90" s="191"/>
      <c r="AJ90" s="191"/>
    </row>
    <row r="91" spans="1:36" customFormat="1" ht="15.75" customHeight="1" thickBot="1">
      <c r="O91" s="304"/>
      <c r="Q91" s="224"/>
      <c r="U91" s="224"/>
    </row>
    <row r="92" spans="1:36" ht="15.75" customHeight="1" thickTop="1" thickBot="1">
      <c r="A92" s="214"/>
      <c r="B92" s="3517" t="s">
        <v>11683</v>
      </c>
      <c r="C92" s="3368"/>
      <c r="D92" s="2246"/>
      <c r="E92" s="2246"/>
      <c r="F92" s="2246"/>
      <c r="G92" s="2246"/>
      <c r="H92" s="2246"/>
      <c r="I92" s="2246"/>
      <c r="J92" s="2246"/>
      <c r="K92" s="437"/>
      <c r="L92" s="171"/>
      <c r="M92" s="214"/>
      <c r="N92" s="214"/>
      <c r="O92" s="304"/>
      <c r="P92" s="246"/>
      <c r="Q92" s="224"/>
      <c r="R92" s="232"/>
      <c r="S92" s="232"/>
      <c r="T92" s="232"/>
      <c r="U92" s="224"/>
      <c r="V92" s="191"/>
      <c r="W92" s="3518" t="s">
        <v>11683</v>
      </c>
      <c r="X92" s="3519"/>
      <c r="Y92" s="2246"/>
      <c r="Z92" s="2246"/>
      <c r="AA92" s="2246"/>
      <c r="AB92" s="196"/>
      <c r="AC92" s="196"/>
      <c r="AD92" s="196"/>
      <c r="AE92" s="191"/>
      <c r="AF92" s="191"/>
      <c r="AG92" s="191"/>
      <c r="AH92" s="191"/>
      <c r="AI92" s="191"/>
      <c r="AJ92" s="191"/>
    </row>
    <row r="93" spans="1:36" ht="46.5" customHeight="1" thickTop="1" thickBot="1">
      <c r="A93" s="2574" t="s">
        <v>669</v>
      </c>
      <c r="B93" s="3520" t="s">
        <v>660</v>
      </c>
      <c r="C93" s="3520"/>
      <c r="D93" s="600" t="s">
        <v>11684</v>
      </c>
      <c r="E93" s="600" t="s">
        <v>11685</v>
      </c>
      <c r="F93" s="601" t="s">
        <v>11686</v>
      </c>
      <c r="G93"/>
      <c r="H93"/>
      <c r="I93" s="2246"/>
      <c r="J93" s="2246"/>
      <c r="K93" s="437"/>
      <c r="L93" s="171"/>
      <c r="M93" s="214"/>
      <c r="N93" s="214"/>
      <c r="O93" s="304"/>
      <c r="P93" s="246"/>
      <c r="Q93" s="224"/>
      <c r="R93" s="232"/>
      <c r="S93" s="232"/>
      <c r="T93" s="232"/>
      <c r="U93" s="224"/>
      <c r="V93" s="191"/>
      <c r="W93" s="3518"/>
      <c r="X93" s="3519"/>
      <c r="Y93" s="2246"/>
      <c r="Z93" s="2246"/>
      <c r="AA93" s="2246"/>
      <c r="AB93" s="196"/>
      <c r="AC93" s="196"/>
      <c r="AD93" s="196"/>
      <c r="AE93" s="191"/>
      <c r="AF93" s="191"/>
      <c r="AG93" s="191"/>
      <c r="AH93" s="191"/>
      <c r="AI93" s="191"/>
      <c r="AJ93" s="191"/>
    </row>
    <row r="94" spans="1:36" ht="21" customHeight="1" thickTop="1" thickBot="1">
      <c r="A94" s="214"/>
      <c r="B94" s="3385" t="s">
        <v>661</v>
      </c>
      <c r="C94" s="3385"/>
      <c r="D94" s="384" t="s">
        <v>2858</v>
      </c>
      <c r="E94" s="3070" t="s">
        <v>11491</v>
      </c>
      <c r="F94" s="385" t="s">
        <v>2858</v>
      </c>
      <c r="G94"/>
      <c r="H94"/>
      <c r="I94" s="2246"/>
      <c r="J94" s="2246"/>
      <c r="K94" s="437"/>
      <c r="L94" s="171"/>
      <c r="M94" s="214"/>
      <c r="N94" s="214"/>
      <c r="O94" s="304"/>
      <c r="P94" s="246"/>
      <c r="Q94" s="224"/>
      <c r="R94" s="232"/>
      <c r="S94" s="232"/>
      <c r="T94" s="232"/>
      <c r="U94" s="224"/>
      <c r="V94" s="191"/>
      <c r="W94" s="3518"/>
      <c r="X94" s="3519"/>
      <c r="Y94" s="2246"/>
      <c r="Z94" s="2246"/>
      <c r="AA94" s="2246"/>
      <c r="AB94" s="196"/>
      <c r="AC94" s="196"/>
      <c r="AD94" s="196"/>
      <c r="AE94" s="191"/>
      <c r="AF94" s="191"/>
      <c r="AG94" s="191"/>
      <c r="AH94" s="191"/>
      <c r="AI94" s="191"/>
      <c r="AJ94" s="191"/>
    </row>
    <row r="95" spans="1:36" ht="39.4" customHeight="1" thickTop="1" thickBot="1">
      <c r="A95" s="214"/>
      <c r="B95" s="3521" t="s">
        <v>662</v>
      </c>
      <c r="C95" s="3521"/>
      <c r="D95" s="1107"/>
      <c r="E95" s="1107">
        <v>3</v>
      </c>
      <c r="F95" s="1108"/>
      <c r="G95"/>
      <c r="H95"/>
      <c r="I95" s="2246"/>
      <c r="J95" s="2246"/>
      <c r="K95" s="437"/>
      <c r="L95" s="171"/>
      <c r="M95" s="214"/>
      <c r="N95" s="214"/>
      <c r="O95" s="304"/>
      <c r="P95" s="246"/>
      <c r="Q95" s="224"/>
      <c r="R95" s="232"/>
      <c r="S95" s="232"/>
      <c r="T95" s="232"/>
      <c r="U95" s="224"/>
      <c r="V95" s="191"/>
      <c r="W95" s="3518"/>
      <c r="X95" s="3519"/>
      <c r="Y95" s="2871" t="s">
        <v>11684</v>
      </c>
      <c r="Z95" s="1215" t="s">
        <v>11685</v>
      </c>
      <c r="AA95" s="1215" t="s">
        <v>11686</v>
      </c>
      <c r="AB95" s="196"/>
      <c r="AC95" s="196"/>
      <c r="AD95" s="196"/>
      <c r="AE95" s="191"/>
      <c r="AF95" s="191"/>
      <c r="AG95" s="191"/>
      <c r="AH95" s="191"/>
      <c r="AI95" s="191"/>
      <c r="AJ95" s="191"/>
    </row>
    <row r="96" spans="1:36" ht="74.25" customHeight="1" thickTop="1">
      <c r="A96" s="2441" t="s">
        <v>675</v>
      </c>
      <c r="B96" s="3523" t="s">
        <v>11687</v>
      </c>
      <c r="C96" s="3523"/>
      <c r="D96" s="600"/>
      <c r="E96" s="667"/>
      <c r="F96" s="601"/>
      <c r="G96"/>
      <c r="H96"/>
      <c r="I96" s="325"/>
      <c r="J96" s="325"/>
      <c r="K96" s="925" t="s">
        <v>11688</v>
      </c>
      <c r="L96" s="214"/>
      <c r="M96" s="245"/>
      <c r="N96" s="214"/>
      <c r="O96" s="304"/>
      <c r="P96" s="246" t="str">
        <f>IF( SUM( R96:T96 ) = 0, 0, $R$5 )</f>
        <v>Please complete all cells in row</v>
      </c>
      <c r="Q96" s="224"/>
      <c r="R96" s="232"/>
      <c r="S96" s="232"/>
      <c r="T96" s="247">
        <f xml:space="preserve"> IF( ISNUMBER(#REF! ), 0, 1 )</f>
        <v>1</v>
      </c>
      <c r="U96" s="224"/>
      <c r="V96" s="191"/>
      <c r="W96" s="3371" t="s">
        <v>11689</v>
      </c>
      <c r="X96" s="3372"/>
      <c r="Y96" s="2885"/>
      <c r="Z96" s="2662" t="s">
        <v>11690</v>
      </c>
      <c r="AA96" s="2886"/>
      <c r="AB96" s="191"/>
      <c r="AC96" s="191"/>
      <c r="AD96" s="191"/>
      <c r="AE96" s="191"/>
      <c r="AF96" s="191"/>
      <c r="AG96" s="191"/>
      <c r="AH96" s="191"/>
      <c r="AI96" s="191"/>
      <c r="AJ96" s="191"/>
    </row>
    <row r="97" spans="1:36" ht="59.65" customHeight="1">
      <c r="A97" s="214"/>
      <c r="B97" s="3373" t="s">
        <v>11691</v>
      </c>
      <c r="C97" s="3373"/>
      <c r="D97" s="668"/>
      <c r="E97" s="384"/>
      <c r="F97" s="385"/>
      <c r="G97"/>
      <c r="H97"/>
      <c r="I97" s="325"/>
      <c r="J97" s="325"/>
      <c r="K97" s="926" t="s">
        <v>11692</v>
      </c>
      <c r="L97" s="214"/>
      <c r="M97" s="253"/>
      <c r="N97" s="214"/>
      <c r="O97" s="304"/>
      <c r="P97" s="246" t="str">
        <f>IF( SUM( R97:T97 ) = 0, 0, $R$5 )</f>
        <v>Please complete all cells in row</v>
      </c>
      <c r="Q97" s="224"/>
      <c r="R97" s="232"/>
      <c r="S97" s="232"/>
      <c r="T97" s="247">
        <f xml:space="preserve"> IF( ISNUMBER(#REF! ), 0, 1 )</f>
        <v>1</v>
      </c>
      <c r="U97" s="224"/>
      <c r="V97" s="191"/>
      <c r="W97" s="3374" t="s">
        <v>11693</v>
      </c>
      <c r="X97" s="3375"/>
      <c r="Y97" s="2661" t="s">
        <v>11694</v>
      </c>
      <c r="Z97" s="2875"/>
      <c r="AA97" s="2887"/>
      <c r="AB97" s="191"/>
      <c r="AC97" s="191"/>
      <c r="AD97" s="191"/>
      <c r="AE97" s="191"/>
      <c r="AF97" s="191"/>
      <c r="AG97" s="191"/>
      <c r="AH97" s="191"/>
      <c r="AI97" s="191"/>
      <c r="AJ97" s="191"/>
    </row>
    <row r="98" spans="1:36" ht="103.9" customHeight="1" thickBot="1">
      <c r="A98" s="2441" t="s">
        <v>773</v>
      </c>
      <c r="B98" s="3376" t="s">
        <v>11695</v>
      </c>
      <c r="C98" s="3376"/>
      <c r="D98" s="233"/>
      <c r="E98" s="233"/>
      <c r="F98" s="2258"/>
      <c r="G98"/>
      <c r="H98"/>
      <c r="I98" s="325"/>
      <c r="J98" s="325"/>
      <c r="K98" s="928" t="s">
        <v>11696</v>
      </c>
      <c r="L98" s="214"/>
      <c r="M98" s="264"/>
      <c r="N98" s="214"/>
      <c r="O98" s="304"/>
      <c r="P98" s="246" t="str">
        <f>IF( SUM( R98:T98 ) = 0, 0, $R$5 )</f>
        <v>Please complete all cells in row</v>
      </c>
      <c r="Q98" s="224"/>
      <c r="R98" s="232"/>
      <c r="S98" s="232"/>
      <c r="T98" s="247">
        <f xml:space="preserve"> IF( ISNUMBER(#REF! ), 0, 1 )</f>
        <v>1</v>
      </c>
      <c r="U98" s="224"/>
      <c r="V98" s="191"/>
      <c r="W98" s="3377" t="s">
        <v>11697</v>
      </c>
      <c r="X98" s="3378"/>
      <c r="Y98" s="2888"/>
      <c r="Z98" s="2888"/>
      <c r="AA98" s="2884" t="s">
        <v>11698</v>
      </c>
      <c r="AB98" s="191"/>
      <c r="AC98" s="191"/>
      <c r="AD98" s="191"/>
      <c r="AE98" s="191"/>
      <c r="AF98" s="191"/>
      <c r="AG98" s="191"/>
      <c r="AH98" s="191"/>
      <c r="AI98" s="191"/>
      <c r="AJ98" s="191"/>
    </row>
    <row r="99" spans="1:36" ht="24" customHeight="1" thickTop="1" thickBot="1">
      <c r="O99" s="304"/>
      <c r="P99" s="246"/>
      <c r="Q99" s="224"/>
      <c r="U99" s="224"/>
    </row>
    <row r="100" spans="1:36" ht="56.65" customHeight="1" thickTop="1" thickBot="1">
      <c r="A100" s="214"/>
      <c r="B100" s="3517" t="s">
        <v>11699</v>
      </c>
      <c r="C100" s="3368"/>
      <c r="D100" s="2246"/>
      <c r="E100" s="2246"/>
      <c r="F100" s="2246"/>
      <c r="G100" s="2246"/>
      <c r="H100" s="2246"/>
      <c r="I100" s="2246"/>
      <c r="J100" s="2246"/>
      <c r="K100" s="437"/>
      <c r="L100" s="171"/>
      <c r="M100" s="214"/>
      <c r="N100" s="214"/>
      <c r="O100" s="304"/>
      <c r="P100" s="246"/>
      <c r="Q100" s="224"/>
      <c r="R100" s="232"/>
      <c r="S100" s="232"/>
      <c r="T100" s="232"/>
      <c r="U100" s="224"/>
      <c r="V100" s="191"/>
      <c r="W100" s="3518" t="s">
        <v>11700</v>
      </c>
      <c r="X100" s="3519"/>
      <c r="Y100" s="2246"/>
      <c r="Z100" s="2246"/>
      <c r="AA100" s="2246"/>
      <c r="AB100" s="196"/>
      <c r="AC100" s="196"/>
      <c r="AD100" s="196"/>
      <c r="AE100" s="191"/>
      <c r="AF100" s="191"/>
      <c r="AG100" s="191"/>
      <c r="AH100" s="191"/>
      <c r="AI100" s="191"/>
      <c r="AJ100" s="191"/>
    </row>
    <row r="101" spans="1:36" ht="226.5" customHeight="1" thickTop="1" thickBot="1">
      <c r="A101" s="2574" t="s">
        <v>669</v>
      </c>
      <c r="B101" s="3520" t="s">
        <v>660</v>
      </c>
      <c r="C101" s="3529"/>
      <c r="D101" s="600" t="s">
        <v>11701</v>
      </c>
      <c r="E101" s="2447" t="s">
        <v>11702</v>
      </c>
      <c r="F101" s="600" t="s">
        <v>11703</v>
      </c>
      <c r="G101" s="3102" t="s">
        <v>11704</v>
      </c>
      <c r="H101" s="3102" t="s">
        <v>11705</v>
      </c>
      <c r="I101" s="2751" t="s">
        <v>11706</v>
      </c>
      <c r="J101" s="437"/>
      <c r="K101" s="437"/>
      <c r="L101" s="171"/>
      <c r="M101" s="214"/>
      <c r="N101" s="214"/>
      <c r="O101" s="304"/>
      <c r="P101" s="246"/>
      <c r="Q101" s="224"/>
      <c r="R101" s="232"/>
      <c r="S101" s="232"/>
      <c r="T101" s="232"/>
      <c r="U101" s="224"/>
      <c r="V101" s="191"/>
      <c r="W101" s="3518"/>
      <c r="X101" s="3519"/>
      <c r="Y101" s="2246"/>
      <c r="Z101" s="2246"/>
      <c r="AA101" s="2246"/>
      <c r="AB101" s="196"/>
      <c r="AC101" s="196"/>
      <c r="AD101" s="196"/>
      <c r="AE101" s="191"/>
      <c r="AF101" s="191"/>
      <c r="AG101" s="191"/>
      <c r="AH101" s="191"/>
      <c r="AI101" s="191"/>
      <c r="AJ101" s="191"/>
    </row>
    <row r="102" spans="1:36" ht="21" customHeight="1" thickTop="1" thickBot="1">
      <c r="A102" s="214"/>
      <c r="B102" s="3520" t="s">
        <v>661</v>
      </c>
      <c r="C102" s="3530"/>
      <c r="D102" s="2448" t="s">
        <v>2858</v>
      </c>
      <c r="E102" s="384" t="s">
        <v>11491</v>
      </c>
      <c r="F102" s="384" t="s">
        <v>2858</v>
      </c>
      <c r="G102" s="384" t="s">
        <v>11491</v>
      </c>
      <c r="H102" s="384" t="s">
        <v>2858</v>
      </c>
      <c r="I102" s="2752" t="s">
        <v>11491</v>
      </c>
      <c r="J102" s="437"/>
      <c r="K102" s="437"/>
      <c r="L102" s="171"/>
      <c r="M102" s="214"/>
      <c r="N102" s="214"/>
      <c r="O102" s="304"/>
      <c r="P102" s="246"/>
      <c r="Q102" s="224"/>
      <c r="R102" s="232"/>
      <c r="S102" s="232"/>
      <c r="T102" s="232"/>
      <c r="U102" s="224"/>
      <c r="V102" s="191"/>
      <c r="W102" s="3518"/>
      <c r="X102" s="3519"/>
      <c r="Y102" s="2246"/>
      <c r="Z102" s="2246"/>
      <c r="AA102" s="2246"/>
      <c r="AB102" s="196"/>
      <c r="AC102" s="196"/>
      <c r="AD102" s="196"/>
      <c r="AE102" s="191"/>
      <c r="AF102" s="191"/>
      <c r="AG102" s="191"/>
      <c r="AH102" s="191"/>
      <c r="AI102" s="191"/>
      <c r="AJ102" s="191"/>
    </row>
    <row r="103" spans="1:36" ht="165" customHeight="1" thickTop="1" thickBot="1">
      <c r="A103" s="214"/>
      <c r="B103" s="3521" t="s">
        <v>662</v>
      </c>
      <c r="C103" s="3531"/>
      <c r="D103" s="233"/>
      <c r="E103" s="233">
        <v>3</v>
      </c>
      <c r="F103" s="233"/>
      <c r="G103" s="233">
        <v>3</v>
      </c>
      <c r="H103" s="233"/>
      <c r="I103" s="2753">
        <v>3</v>
      </c>
      <c r="J103" s="437"/>
      <c r="K103" s="437"/>
      <c r="L103" s="171"/>
      <c r="M103" s="214"/>
      <c r="N103" s="214"/>
      <c r="O103" s="304"/>
      <c r="P103" s="246"/>
      <c r="Q103" s="224"/>
      <c r="R103" s="232"/>
      <c r="S103" s="232"/>
      <c r="T103" s="232"/>
      <c r="U103" s="224"/>
      <c r="V103" s="191"/>
      <c r="W103" s="3518"/>
      <c r="X103" s="3519"/>
      <c r="Y103" s="402" t="s">
        <v>11701</v>
      </c>
      <c r="Z103" s="403" t="s">
        <v>11702</v>
      </c>
      <c r="AA103" s="403" t="s">
        <v>11703</v>
      </c>
      <c r="AB103" s="403" t="s">
        <v>11707</v>
      </c>
      <c r="AC103" s="403" t="s">
        <v>11705</v>
      </c>
      <c r="AD103" s="404" t="s">
        <v>11706</v>
      </c>
      <c r="AE103" s="191"/>
      <c r="AF103" s="191"/>
      <c r="AG103" s="191"/>
      <c r="AH103" s="191"/>
      <c r="AI103" s="191"/>
      <c r="AJ103" s="191"/>
    </row>
    <row r="104" spans="1:36" s="2434" customFormat="1" ht="30" customHeight="1" thickTop="1">
      <c r="A104" s="2441" t="s">
        <v>675</v>
      </c>
      <c r="B104" s="3523" t="s">
        <v>11708</v>
      </c>
      <c r="C104" s="3523"/>
      <c r="D104" s="2436"/>
      <c r="E104" s="2436"/>
      <c r="F104" s="2436"/>
      <c r="G104" s="2436"/>
      <c r="H104" s="2436"/>
      <c r="I104" s="2754"/>
      <c r="J104" s="3100"/>
      <c r="K104" s="925" t="s">
        <v>11709</v>
      </c>
      <c r="L104" s="383"/>
      <c r="M104" s="2435"/>
      <c r="N104" s="383"/>
      <c r="O104" s="2428"/>
      <c r="P104" s="246" t="str">
        <f t="shared" ref="P104:P114" si="6">IF( SUM( R104:T104 ) = 0, 0, $R$5 )</f>
        <v>Please complete all cells in row</v>
      </c>
      <c r="Q104" s="2429"/>
      <c r="R104" s="2430"/>
      <c r="S104" s="2430"/>
      <c r="T104" s="2431">
        <f t="shared" ref="T104:T114" si="7" xml:space="preserve"> IF( ISNUMBER(F104 ), 0, 1 )</f>
        <v>1</v>
      </c>
      <c r="U104" s="2429"/>
      <c r="V104" s="2432"/>
      <c r="W104" s="3268" t="s">
        <v>11708</v>
      </c>
      <c r="X104" s="3269"/>
      <c r="Y104" s="2879" t="s">
        <v>11710</v>
      </c>
      <c r="Z104" s="2879" t="s">
        <v>11711</v>
      </c>
      <c r="AA104" s="2879" t="s">
        <v>11712</v>
      </c>
      <c r="AB104" s="2879" t="s">
        <v>11713</v>
      </c>
      <c r="AC104" s="2879" t="s">
        <v>11714</v>
      </c>
      <c r="AD104" s="3106" t="s">
        <v>11715</v>
      </c>
      <c r="AE104" s="2432"/>
      <c r="AF104" s="2432"/>
      <c r="AG104" s="2432"/>
      <c r="AH104" s="2432"/>
      <c r="AI104" s="2432"/>
      <c r="AJ104" s="2432"/>
    </row>
    <row r="105" spans="1:36" s="2434" customFormat="1" ht="30" customHeight="1">
      <c r="A105" s="383"/>
      <c r="B105" s="3274" t="s">
        <v>11716</v>
      </c>
      <c r="C105" s="3274"/>
      <c r="D105" s="2436"/>
      <c r="E105" s="2436"/>
      <c r="F105" s="2436"/>
      <c r="G105" s="2436"/>
      <c r="H105" s="2436"/>
      <c r="I105" s="2754"/>
      <c r="J105" s="3100"/>
      <c r="K105" s="926" t="s">
        <v>11717</v>
      </c>
      <c r="L105" s="383"/>
      <c r="M105" s="2437"/>
      <c r="N105" s="383"/>
      <c r="O105" s="2428"/>
      <c r="P105" s="246" t="str">
        <f t="shared" si="6"/>
        <v>Please complete all cells in row</v>
      </c>
      <c r="Q105" s="2429"/>
      <c r="R105" s="2430"/>
      <c r="S105" s="2430"/>
      <c r="T105" s="2431">
        <f t="shared" si="7"/>
        <v>1</v>
      </c>
      <c r="U105" s="2429"/>
      <c r="V105" s="2432"/>
      <c r="W105" s="3527" t="s">
        <v>11716</v>
      </c>
      <c r="X105" s="3528"/>
      <c r="Y105" s="2874" t="s">
        <v>11718</v>
      </c>
      <c r="Z105" s="2874" t="s">
        <v>11719</v>
      </c>
      <c r="AA105" s="2874" t="s">
        <v>11720</v>
      </c>
      <c r="AB105" s="2874" t="s">
        <v>11721</v>
      </c>
      <c r="AC105" s="2874" t="s">
        <v>11722</v>
      </c>
      <c r="AD105" s="3109" t="s">
        <v>11723</v>
      </c>
      <c r="AE105" s="2432"/>
      <c r="AF105" s="2432"/>
      <c r="AG105" s="2432"/>
      <c r="AH105" s="2432"/>
      <c r="AI105" s="2432"/>
      <c r="AJ105" s="2432"/>
    </row>
    <row r="106" spans="1:36" ht="30" customHeight="1">
      <c r="A106" s="214"/>
      <c r="B106" s="3274" t="s">
        <v>11724</v>
      </c>
      <c r="C106" s="3274"/>
      <c r="D106" s="249"/>
      <c r="E106" s="249"/>
      <c r="F106" s="249"/>
      <c r="G106" s="2436"/>
      <c r="H106" s="3103"/>
      <c r="I106" s="3069"/>
      <c r="J106" s="3100"/>
      <c r="K106" s="926" t="s">
        <v>11725</v>
      </c>
      <c r="L106" s="214"/>
      <c r="M106" s="253"/>
      <c r="N106" s="214"/>
      <c r="O106" s="304"/>
      <c r="P106" s="246" t="str">
        <f t="shared" si="6"/>
        <v>Please complete all cells in row</v>
      </c>
      <c r="Q106" s="224"/>
      <c r="R106" s="232"/>
      <c r="S106" s="232"/>
      <c r="T106" s="2431">
        <f t="shared" si="7"/>
        <v>1</v>
      </c>
      <c r="U106" s="224"/>
      <c r="V106" s="191"/>
      <c r="W106" s="3272" t="s">
        <v>11724</v>
      </c>
      <c r="X106" s="3273"/>
      <c r="Y106" s="2874" t="s">
        <v>11726</v>
      </c>
      <c r="Z106" s="2874" t="s">
        <v>11727</v>
      </c>
      <c r="AA106" s="2874" t="s">
        <v>11728</v>
      </c>
      <c r="AB106" s="2874" t="s">
        <v>11729</v>
      </c>
      <c r="AC106" s="3110"/>
      <c r="AD106" s="3111"/>
      <c r="AE106" s="191"/>
      <c r="AF106" s="191"/>
      <c r="AG106" s="191"/>
      <c r="AH106" s="191"/>
      <c r="AI106" s="191"/>
      <c r="AJ106" s="191"/>
    </row>
    <row r="107" spans="1:36" ht="30" customHeight="1">
      <c r="A107" s="214"/>
      <c r="B107" s="3274" t="s">
        <v>11730</v>
      </c>
      <c r="C107" s="3274"/>
      <c r="D107" s="249"/>
      <c r="E107" s="249"/>
      <c r="F107" s="249"/>
      <c r="G107" s="2436"/>
      <c r="H107" s="2436"/>
      <c r="I107" s="2754"/>
      <c r="J107" s="3100"/>
      <c r="K107" s="926" t="s">
        <v>11731</v>
      </c>
      <c r="L107" s="214"/>
      <c r="M107" s="253"/>
      <c r="N107" s="214"/>
      <c r="O107" s="304"/>
      <c r="P107" s="246" t="str">
        <f t="shared" si="6"/>
        <v>Please complete all cells in row</v>
      </c>
      <c r="Q107" s="224"/>
      <c r="R107" s="232"/>
      <c r="S107" s="232"/>
      <c r="T107" s="2431">
        <f t="shared" si="7"/>
        <v>1</v>
      </c>
      <c r="U107" s="224"/>
      <c r="V107" s="191"/>
      <c r="W107" s="3272" t="s">
        <v>11730</v>
      </c>
      <c r="X107" s="3273"/>
      <c r="Y107" s="2874" t="s">
        <v>11732</v>
      </c>
      <c r="Z107" s="2874" t="s">
        <v>11733</v>
      </c>
      <c r="AA107" s="2874" t="s">
        <v>11734</v>
      </c>
      <c r="AB107" s="2874" t="s">
        <v>11735</v>
      </c>
      <c r="AC107" s="2874" t="s">
        <v>11736</v>
      </c>
      <c r="AD107" s="3109" t="s">
        <v>11737</v>
      </c>
      <c r="AE107" s="191"/>
      <c r="AF107" s="191"/>
      <c r="AG107" s="191"/>
      <c r="AH107" s="191"/>
      <c r="AI107" s="191"/>
      <c r="AJ107" s="191"/>
    </row>
    <row r="108" spans="1:36" s="2434" customFormat="1" ht="30" customHeight="1">
      <c r="A108" s="383"/>
      <c r="B108" s="3274" t="s">
        <v>11738</v>
      </c>
      <c r="C108" s="3274"/>
      <c r="D108" s="2426"/>
      <c r="E108" s="2426"/>
      <c r="F108" s="2426"/>
      <c r="G108" s="2436"/>
      <c r="H108" s="2426"/>
      <c r="I108" s="2754"/>
      <c r="J108" s="3100"/>
      <c r="K108" s="926" t="s">
        <v>11739</v>
      </c>
      <c r="L108" s="383"/>
      <c r="M108" s="2427"/>
      <c r="N108" s="383"/>
      <c r="O108" s="2428"/>
      <c r="P108" s="246" t="str">
        <f t="shared" si="6"/>
        <v>Please complete all cells in row</v>
      </c>
      <c r="Q108" s="2429"/>
      <c r="R108" s="2430"/>
      <c r="S108" s="2430"/>
      <c r="T108" s="2431">
        <f t="shared" si="7"/>
        <v>1</v>
      </c>
      <c r="U108" s="2429"/>
      <c r="V108" s="2432"/>
      <c r="W108" s="3272" t="s">
        <v>11738</v>
      </c>
      <c r="X108" s="3273"/>
      <c r="Y108" s="2874" t="s">
        <v>11740</v>
      </c>
      <c r="Z108" s="2874" t="s">
        <v>11741</v>
      </c>
      <c r="AA108" s="2874" t="s">
        <v>11742</v>
      </c>
      <c r="AB108" s="2874" t="s">
        <v>11743</v>
      </c>
      <c r="AC108" s="2874" t="s">
        <v>11744</v>
      </c>
      <c r="AD108" s="3109" t="s">
        <v>11745</v>
      </c>
      <c r="AE108" s="2432"/>
      <c r="AF108" s="2432"/>
      <c r="AG108" s="2432"/>
      <c r="AH108" s="2432"/>
      <c r="AI108" s="2432"/>
      <c r="AJ108" s="2432"/>
    </row>
    <row r="109" spans="1:36" s="2434" customFormat="1" ht="30" customHeight="1">
      <c r="A109" s="383"/>
      <c r="B109" s="3274" t="s">
        <v>11746</v>
      </c>
      <c r="C109" s="3274"/>
      <c r="D109" s="2426"/>
      <c r="E109" s="2426"/>
      <c r="F109" s="2426"/>
      <c r="G109" s="2436"/>
      <c r="H109" s="3103"/>
      <c r="I109" s="3069"/>
      <c r="J109" s="3100"/>
      <c r="K109" s="926" t="s">
        <v>11747</v>
      </c>
      <c r="L109" s="383"/>
      <c r="M109" s="2427"/>
      <c r="N109" s="383"/>
      <c r="O109" s="2428"/>
      <c r="P109" s="246" t="str">
        <f t="shared" si="6"/>
        <v>Please complete all cells in row</v>
      </c>
      <c r="Q109" s="2429"/>
      <c r="R109" s="2430"/>
      <c r="S109" s="2430"/>
      <c r="T109" s="2431">
        <f t="shared" si="7"/>
        <v>1</v>
      </c>
      <c r="U109" s="2429"/>
      <c r="V109" s="2432"/>
      <c r="W109" s="3272" t="s">
        <v>11746</v>
      </c>
      <c r="X109" s="3273"/>
      <c r="Y109" s="2874" t="s">
        <v>11748</v>
      </c>
      <c r="Z109" s="2874" t="s">
        <v>11749</v>
      </c>
      <c r="AA109" s="2874" t="s">
        <v>11750</v>
      </c>
      <c r="AB109" s="2874" t="s">
        <v>11751</v>
      </c>
      <c r="AC109" s="3110"/>
      <c r="AD109" s="3111"/>
      <c r="AE109" s="2432"/>
      <c r="AF109" s="2432"/>
      <c r="AG109" s="2432"/>
      <c r="AH109" s="2432"/>
      <c r="AI109" s="2432"/>
      <c r="AJ109" s="2432"/>
    </row>
    <row r="110" spans="1:36" s="2434" customFormat="1" ht="38.65" customHeight="1">
      <c r="A110" s="383"/>
      <c r="B110" s="3274" t="s">
        <v>11752</v>
      </c>
      <c r="C110" s="3274"/>
      <c r="D110" s="2426"/>
      <c r="E110" s="2426"/>
      <c r="F110" s="2426"/>
      <c r="G110" s="2436"/>
      <c r="H110" s="2436"/>
      <c r="I110" s="2754"/>
      <c r="J110" s="3100"/>
      <c r="K110" s="926" t="s">
        <v>11753</v>
      </c>
      <c r="L110" s="383"/>
      <c r="M110" s="2427"/>
      <c r="N110" s="383"/>
      <c r="O110" s="2428"/>
      <c r="P110" s="246" t="str">
        <f t="shared" si="6"/>
        <v>Please complete all cells in row</v>
      </c>
      <c r="Q110" s="2429"/>
      <c r="R110" s="2430"/>
      <c r="S110" s="2430"/>
      <c r="T110" s="2431">
        <f t="shared" si="7"/>
        <v>1</v>
      </c>
      <c r="U110" s="2429"/>
      <c r="V110" s="2432"/>
      <c r="W110" s="3272" t="s">
        <v>11752</v>
      </c>
      <c r="X110" s="3273"/>
      <c r="Y110" s="2874" t="s">
        <v>11754</v>
      </c>
      <c r="Z110" s="2874" t="s">
        <v>11755</v>
      </c>
      <c r="AA110" s="2874" t="s">
        <v>11756</v>
      </c>
      <c r="AB110" s="2874" t="s">
        <v>11757</v>
      </c>
      <c r="AC110" s="2874" t="s">
        <v>11758</v>
      </c>
      <c r="AD110" s="3109" t="s">
        <v>11759</v>
      </c>
      <c r="AE110" s="2432"/>
      <c r="AF110" s="2432"/>
      <c r="AG110" s="2432"/>
      <c r="AH110" s="2432"/>
      <c r="AI110" s="2432"/>
      <c r="AJ110" s="2432"/>
    </row>
    <row r="111" spans="1:36" s="2434" customFormat="1" ht="30" customHeight="1">
      <c r="A111" s="383"/>
      <c r="B111" s="3525" t="s">
        <v>11760</v>
      </c>
      <c r="C111" s="3526"/>
      <c r="D111" s="2426"/>
      <c r="E111" s="2426"/>
      <c r="F111" s="2426"/>
      <c r="G111" s="2436"/>
      <c r="H111" s="2436"/>
      <c r="I111" s="2754"/>
      <c r="J111" s="3100"/>
      <c r="K111" s="926" t="s">
        <v>11761</v>
      </c>
      <c r="L111" s="383"/>
      <c r="M111" s="2427"/>
      <c r="N111" s="383"/>
      <c r="O111" s="2428"/>
      <c r="P111" s="246" t="str">
        <f t="shared" si="6"/>
        <v>Please complete all cells in row</v>
      </c>
      <c r="Q111" s="2429"/>
      <c r="R111" s="2430"/>
      <c r="S111" s="2430"/>
      <c r="T111" s="2431">
        <f t="shared" si="7"/>
        <v>1</v>
      </c>
      <c r="U111" s="2429"/>
      <c r="V111" s="2432"/>
      <c r="W111" s="3272" t="s">
        <v>11760</v>
      </c>
      <c r="X111" s="3273"/>
      <c r="Y111" s="2874" t="s">
        <v>11762</v>
      </c>
      <c r="Z111" s="2874" t="s">
        <v>11763</v>
      </c>
      <c r="AA111" s="2874" t="s">
        <v>11764</v>
      </c>
      <c r="AB111" s="2874" t="s">
        <v>11765</v>
      </c>
      <c r="AC111" s="2874" t="s">
        <v>11766</v>
      </c>
      <c r="AD111" s="3109" t="s">
        <v>11767</v>
      </c>
      <c r="AE111" s="2432"/>
      <c r="AF111" s="2432"/>
      <c r="AG111" s="2432"/>
      <c r="AH111" s="2432"/>
      <c r="AI111" s="2432"/>
      <c r="AJ111" s="2432"/>
    </row>
    <row r="112" spans="1:36" ht="30" customHeight="1">
      <c r="A112" s="214"/>
      <c r="B112" s="3373" t="s">
        <v>11768</v>
      </c>
      <c r="C112" s="3522"/>
      <c r="D112" s="2368"/>
      <c r="E112" s="249"/>
      <c r="F112" s="249"/>
      <c r="G112" s="2436"/>
      <c r="H112" s="2436"/>
      <c r="I112" s="2754"/>
      <c r="J112" s="3100"/>
      <c r="K112" s="926" t="s">
        <v>11769</v>
      </c>
      <c r="L112" s="214"/>
      <c r="M112" s="253"/>
      <c r="N112" s="214"/>
      <c r="O112" s="304"/>
      <c r="P112" s="246" t="str">
        <f t="shared" si="6"/>
        <v>Please complete all cells in row</v>
      </c>
      <c r="Q112" s="224"/>
      <c r="R112" s="232"/>
      <c r="S112" s="232"/>
      <c r="T112" s="2431">
        <f t="shared" si="7"/>
        <v>1</v>
      </c>
      <c r="U112" s="224"/>
      <c r="V112" s="191"/>
      <c r="W112" s="3272" t="s">
        <v>11768</v>
      </c>
      <c r="X112" s="3273"/>
      <c r="Y112" s="2874" t="s">
        <v>11770</v>
      </c>
      <c r="Z112" s="2874" t="s">
        <v>11771</v>
      </c>
      <c r="AA112" s="2874" t="s">
        <v>11772</v>
      </c>
      <c r="AB112" s="2874" t="s">
        <v>11773</v>
      </c>
      <c r="AC112" s="2874" t="s">
        <v>11774</v>
      </c>
      <c r="AD112" s="2874" t="s">
        <v>11775</v>
      </c>
      <c r="AE112" s="191"/>
      <c r="AF112" s="191"/>
      <c r="AG112" s="191"/>
      <c r="AH112" s="191"/>
      <c r="AI112" s="191"/>
      <c r="AJ112" s="191"/>
    </row>
    <row r="113" spans="1:36" ht="30" customHeight="1">
      <c r="A113" s="214"/>
      <c r="B113" s="3373" t="s">
        <v>11776</v>
      </c>
      <c r="C113" s="3373"/>
      <c r="D113" s="249"/>
      <c r="E113" s="249"/>
      <c r="F113" s="249"/>
      <c r="G113" s="2436"/>
      <c r="H113" s="2436"/>
      <c r="I113" s="2754"/>
      <c r="J113" s="3100"/>
      <c r="K113" s="926" t="s">
        <v>11777</v>
      </c>
      <c r="L113" s="214"/>
      <c r="M113" s="253"/>
      <c r="N113" s="214"/>
      <c r="O113" s="304"/>
      <c r="P113" s="246" t="str">
        <f t="shared" si="6"/>
        <v>Please complete all cells in row</v>
      </c>
      <c r="Q113" s="224"/>
      <c r="R113" s="232"/>
      <c r="S113" s="232"/>
      <c r="T113" s="2431">
        <f t="shared" si="7"/>
        <v>1</v>
      </c>
      <c r="U113" s="224"/>
      <c r="V113" s="191"/>
      <c r="W113" s="3272" t="s">
        <v>11776</v>
      </c>
      <c r="X113" s="3273"/>
      <c r="Y113" s="2874" t="s">
        <v>11778</v>
      </c>
      <c r="Z113" s="2874" t="s">
        <v>11779</v>
      </c>
      <c r="AA113" s="2874" t="s">
        <v>11780</v>
      </c>
      <c r="AB113" s="2874" t="s">
        <v>11781</v>
      </c>
      <c r="AC113" s="2874" t="s">
        <v>11782</v>
      </c>
      <c r="AD113" s="2874" t="s">
        <v>11783</v>
      </c>
      <c r="AE113" s="191"/>
      <c r="AF113" s="191"/>
      <c r="AG113" s="191"/>
      <c r="AH113" s="191"/>
      <c r="AI113" s="191"/>
      <c r="AJ113" s="191"/>
    </row>
    <row r="114" spans="1:36" ht="30" customHeight="1" thickBot="1">
      <c r="A114" s="2441" t="s">
        <v>773</v>
      </c>
      <c r="B114" s="3376" t="s">
        <v>11784</v>
      </c>
      <c r="C114" s="3376"/>
      <c r="D114" s="259"/>
      <c r="E114" s="259"/>
      <c r="F114" s="259"/>
      <c r="G114" s="3104"/>
      <c r="H114" s="3104"/>
      <c r="I114" s="2755"/>
      <c r="J114" s="3100"/>
      <c r="K114" s="928" t="s">
        <v>11785</v>
      </c>
      <c r="L114" s="214"/>
      <c r="M114" s="264"/>
      <c r="N114" s="214"/>
      <c r="O114" s="304"/>
      <c r="P114" s="246" t="str">
        <f t="shared" si="6"/>
        <v>Please complete all cells in row</v>
      </c>
      <c r="Q114" s="224"/>
      <c r="R114" s="232"/>
      <c r="S114" s="232"/>
      <c r="T114" s="2431">
        <f t="shared" si="7"/>
        <v>1</v>
      </c>
      <c r="U114" s="224"/>
      <c r="V114" s="191"/>
      <c r="W114" s="3264" t="s">
        <v>11784</v>
      </c>
      <c r="X114" s="3265"/>
      <c r="Y114" s="3107" t="s">
        <v>11786</v>
      </c>
      <c r="Z114" s="3107" t="s">
        <v>11787</v>
      </c>
      <c r="AA114" s="3107" t="s">
        <v>11788</v>
      </c>
      <c r="AB114" s="3107" t="s">
        <v>11789</v>
      </c>
      <c r="AC114" s="3107" t="s">
        <v>11790</v>
      </c>
      <c r="AD114" s="3108" t="s">
        <v>11791</v>
      </c>
      <c r="AE114" s="191"/>
      <c r="AF114" s="191"/>
      <c r="AG114" s="191"/>
      <c r="AH114" s="191"/>
      <c r="AI114" s="191"/>
      <c r="AJ114" s="191"/>
    </row>
    <row r="115" spans="1:36" s="2425" customFormat="1" ht="30" customHeight="1" thickTop="1" thickBot="1">
      <c r="A115" s="14"/>
      <c r="B115" s="14"/>
      <c r="C115" s="14"/>
      <c r="D115" s="14"/>
      <c r="E115" s="14"/>
      <c r="F115" s="14"/>
      <c r="G115" s="14"/>
      <c r="H115" s="14"/>
      <c r="I115" s="14"/>
      <c r="J115" s="14"/>
      <c r="K115" s="14"/>
      <c r="L115" s="14"/>
      <c r="M115" s="14"/>
      <c r="N115" s="14"/>
      <c r="O115" s="304"/>
      <c r="P115" s="246"/>
      <c r="Q115" s="224"/>
      <c r="R115" s="19"/>
      <c r="S115" s="19"/>
      <c r="T115" s="19"/>
      <c r="U115" s="224"/>
      <c r="V115" s="14"/>
      <c r="W115" s="14"/>
      <c r="X115" s="14"/>
      <c r="Y115" s="14"/>
      <c r="Z115" s="14"/>
      <c r="AA115" s="14"/>
      <c r="AB115" s="14"/>
      <c r="AC115" s="14"/>
      <c r="AD115" s="14"/>
      <c r="AE115" s="14"/>
      <c r="AF115" s="14"/>
      <c r="AG115" s="14"/>
      <c r="AH115" s="14"/>
      <c r="AI115" s="14"/>
      <c r="AJ115" s="14"/>
    </row>
    <row r="116" spans="1:36" ht="30" customHeight="1" thickTop="1" thickBot="1">
      <c r="A116" s="214"/>
      <c r="B116" s="3516" t="s">
        <v>11792</v>
      </c>
      <c r="C116" s="3369"/>
      <c r="D116" s="2246"/>
      <c r="E116" s="2246"/>
      <c r="F116" s="2246"/>
      <c r="G116" s="2246"/>
      <c r="H116" s="2246"/>
      <c r="I116" s="2246"/>
      <c r="J116" s="2246"/>
      <c r="K116" s="437"/>
      <c r="L116" s="171"/>
      <c r="M116" s="214"/>
      <c r="N116" s="214"/>
      <c r="O116" s="304"/>
      <c r="P116" s="3039"/>
      <c r="Q116" s="224"/>
      <c r="R116" s="232"/>
      <c r="S116" s="232"/>
      <c r="T116" s="232"/>
      <c r="U116" s="224"/>
      <c r="V116" s="191"/>
      <c r="W116" s="3518" t="s">
        <v>11792</v>
      </c>
      <c r="X116" s="3519"/>
      <c r="Y116" s="2246"/>
      <c r="Z116" s="2246"/>
      <c r="AA116" s="2246"/>
      <c r="AB116" s="196"/>
      <c r="AC116" s="196"/>
      <c r="AD116" s="196"/>
      <c r="AE116" s="191"/>
      <c r="AF116" s="191"/>
      <c r="AG116" s="191"/>
      <c r="AH116" s="191"/>
      <c r="AI116" s="191"/>
      <c r="AJ116" s="191"/>
    </row>
    <row r="117" spans="1:36" ht="30" customHeight="1" thickTop="1" thickBot="1">
      <c r="A117" s="214"/>
      <c r="B117" s="3517"/>
      <c r="C117" s="3368"/>
      <c r="D117"/>
      <c r="E117"/>
      <c r="F117"/>
      <c r="G117"/>
      <c r="H117"/>
      <c r="I117"/>
      <c r="J117"/>
      <c r="K117" s="437"/>
      <c r="L117" s="171"/>
      <c r="M117" s="214"/>
      <c r="N117" s="214"/>
      <c r="O117" s="304"/>
      <c r="P117" s="246"/>
      <c r="Q117" s="224"/>
      <c r="R117" s="232"/>
      <c r="S117" s="232"/>
      <c r="T117" s="232"/>
      <c r="U117" s="224"/>
      <c r="V117" s="191"/>
      <c r="W117" s="3518"/>
      <c r="X117" s="3519"/>
      <c r="Y117" s="2246"/>
      <c r="Z117" s="2246"/>
      <c r="AA117" s="2246"/>
      <c r="AB117" s="196"/>
      <c r="AC117" s="196"/>
      <c r="AD117" s="196"/>
      <c r="AE117" s="191"/>
      <c r="AF117" s="191"/>
      <c r="AG117" s="191"/>
      <c r="AH117" s="191"/>
      <c r="AI117" s="191"/>
      <c r="AJ117" s="191"/>
    </row>
    <row r="118" spans="1:36" ht="83.65" customHeight="1" thickTop="1" thickBot="1">
      <c r="A118" s="2574" t="s">
        <v>669</v>
      </c>
      <c r="B118" s="3520" t="s">
        <v>660</v>
      </c>
      <c r="C118" s="3520"/>
      <c r="D118" s="600" t="s">
        <v>11793</v>
      </c>
      <c r="E118" s="601" t="s">
        <v>11794</v>
      </c>
      <c r="F118"/>
      <c r="G118"/>
      <c r="H118"/>
      <c r="I118"/>
      <c r="J118"/>
      <c r="K118" s="437"/>
      <c r="L118" s="171"/>
      <c r="M118" s="214"/>
      <c r="N118" s="214"/>
      <c r="O118" s="304"/>
      <c r="P118" s="246"/>
      <c r="Q118" s="224"/>
      <c r="R118" s="232"/>
      <c r="S118" s="232"/>
      <c r="T118" s="232"/>
      <c r="U118" s="224"/>
      <c r="V118" s="191"/>
      <c r="W118" s="3518"/>
      <c r="X118" s="3519"/>
      <c r="Y118" s="2246"/>
      <c r="Z118" s="2246"/>
      <c r="AA118" s="2246"/>
      <c r="AB118" s="196"/>
      <c r="AC118" s="196"/>
      <c r="AD118" s="196"/>
      <c r="AE118" s="191"/>
      <c r="AF118" s="191"/>
      <c r="AG118" s="191"/>
      <c r="AH118" s="191"/>
      <c r="AI118" s="191"/>
      <c r="AJ118" s="191"/>
    </row>
    <row r="119" spans="1:36" ht="30" customHeight="1" thickTop="1" thickBot="1">
      <c r="A119" s="214"/>
      <c r="B119" s="3385" t="s">
        <v>661</v>
      </c>
      <c r="C119" s="3385"/>
      <c r="D119" s="384" t="s">
        <v>2858</v>
      </c>
      <c r="E119" s="385" t="s">
        <v>11491</v>
      </c>
      <c r="F119"/>
      <c r="G119"/>
      <c r="H119"/>
      <c r="I119"/>
      <c r="J119"/>
      <c r="K119" s="437"/>
      <c r="L119" s="171"/>
      <c r="M119" s="214"/>
      <c r="N119" s="214"/>
      <c r="O119" s="304"/>
      <c r="P119" s="246"/>
      <c r="Q119" s="224"/>
      <c r="R119" s="232"/>
      <c r="S119" s="232"/>
      <c r="T119" s="232"/>
      <c r="U119" s="224"/>
      <c r="V119" s="191"/>
      <c r="W119" s="3518"/>
      <c r="X119" s="3519"/>
      <c r="Y119"/>
      <c r="Z119"/>
      <c r="AA119"/>
      <c r="AB119"/>
      <c r="AC119"/>
      <c r="AD119"/>
      <c r="AE119"/>
      <c r="AF119"/>
      <c r="AG119" s="191"/>
      <c r="AH119" s="191"/>
      <c r="AI119" s="191"/>
      <c r="AJ119" s="191"/>
    </row>
    <row r="120" spans="1:36" ht="30" customHeight="1" thickTop="1" thickBot="1">
      <c r="A120" s="214"/>
      <c r="B120" s="3521" t="s">
        <v>662</v>
      </c>
      <c r="C120" s="3521"/>
      <c r="D120" s="1107"/>
      <c r="E120" s="1108">
        <v>3</v>
      </c>
      <c r="F120"/>
      <c r="G120"/>
      <c r="H120"/>
      <c r="I120"/>
      <c r="J120"/>
      <c r="K120" s="437"/>
      <c r="L120" s="171"/>
      <c r="M120" s="214"/>
      <c r="N120" s="214"/>
      <c r="O120" s="304"/>
      <c r="P120" s="246"/>
      <c r="Q120" s="224"/>
      <c r="R120" s="232"/>
      <c r="S120" s="232"/>
      <c r="T120" s="232"/>
      <c r="U120" s="224"/>
      <c r="V120" s="191"/>
      <c r="W120" s="3518"/>
      <c r="X120" s="3519"/>
      <c r="Y120" s="2872" t="s">
        <v>11651</v>
      </c>
      <c r="Z120" s="2873" t="s">
        <v>11650</v>
      </c>
      <c r="AA120"/>
      <c r="AB120"/>
      <c r="AC120"/>
      <c r="AD120"/>
      <c r="AE120"/>
      <c r="AF120"/>
      <c r="AG120" s="191"/>
      <c r="AH120" s="191"/>
      <c r="AI120" s="191"/>
      <c r="AJ120" s="191"/>
    </row>
    <row r="121" spans="1:36" ht="30" customHeight="1" thickTop="1">
      <c r="A121" s="2441" t="s">
        <v>675</v>
      </c>
      <c r="B121" s="3523" t="s">
        <v>11795</v>
      </c>
      <c r="C121" s="3524"/>
      <c r="D121" s="3040"/>
      <c r="E121" s="3041"/>
      <c r="F121"/>
      <c r="G121"/>
      <c r="H121"/>
      <c r="I121"/>
      <c r="J121"/>
      <c r="K121" s="925" t="s">
        <v>11796</v>
      </c>
      <c r="L121" s="214"/>
      <c r="M121" s="245"/>
      <c r="N121" s="214"/>
      <c r="O121" s="304"/>
      <c r="P121" s="246" t="str">
        <f>IF( SUM( R121:T121 ) = 0, 0, $R$5 )</f>
        <v>Please complete all cells in row</v>
      </c>
      <c r="Q121" s="224"/>
      <c r="R121" s="232"/>
      <c r="S121" s="232"/>
      <c r="T121" s="247">
        <f xml:space="preserve"> IF( ISNUMBER(F121 ), 0, 1 )</f>
        <v>1</v>
      </c>
      <c r="U121" s="224"/>
      <c r="V121" s="191"/>
      <c r="W121" s="3371" t="s">
        <v>11795</v>
      </c>
      <c r="X121" s="3372"/>
      <c r="Y121" s="2662" t="s">
        <v>11797</v>
      </c>
      <c r="Z121" s="2882" t="s">
        <v>11798</v>
      </c>
      <c r="AA121"/>
      <c r="AB121"/>
      <c r="AC121"/>
      <c r="AD121"/>
      <c r="AE121"/>
      <c r="AF121"/>
      <c r="AG121" s="191"/>
      <c r="AH121" s="191"/>
      <c r="AI121" s="191"/>
      <c r="AJ121" s="191"/>
    </row>
    <row r="122" spans="1:36" ht="30" customHeight="1">
      <c r="A122" s="214"/>
      <c r="B122" s="3373" t="s">
        <v>11799</v>
      </c>
      <c r="C122" s="3522"/>
      <c r="D122" s="2436"/>
      <c r="E122" s="3042"/>
      <c r="F122"/>
      <c r="G122"/>
      <c r="H122"/>
      <c r="I122"/>
      <c r="J122"/>
      <c r="K122" s="926" t="s">
        <v>11800</v>
      </c>
      <c r="L122" s="214"/>
      <c r="M122" s="253"/>
      <c r="N122" s="214"/>
      <c r="O122" s="304"/>
      <c r="P122" s="246" t="str">
        <f>IF( SUM( R122:T122 ) = 0, 0, $R$5 )</f>
        <v>Please complete all cells in row</v>
      </c>
      <c r="Q122" s="224"/>
      <c r="R122" s="232"/>
      <c r="S122" s="232"/>
      <c r="T122" s="247">
        <f xml:space="preserve"> IF( ISNUMBER(F122 ), 0, 1 )</f>
        <v>1</v>
      </c>
      <c r="U122" s="224"/>
      <c r="V122" s="191"/>
      <c r="W122" s="3374" t="s">
        <v>11799</v>
      </c>
      <c r="X122" s="3375"/>
      <c r="Y122" s="2661" t="s">
        <v>11801</v>
      </c>
      <c r="Z122" s="2883" t="s">
        <v>11802</v>
      </c>
      <c r="AA122"/>
      <c r="AB122"/>
      <c r="AC122"/>
      <c r="AD122"/>
      <c r="AE122"/>
      <c r="AF122"/>
      <c r="AG122" s="191"/>
      <c r="AH122" s="191"/>
      <c r="AI122" s="191"/>
      <c r="AJ122" s="191"/>
    </row>
    <row r="123" spans="1:36" ht="30" customHeight="1">
      <c r="A123" s="214"/>
      <c r="B123" s="3274" t="s">
        <v>11803</v>
      </c>
      <c r="C123" s="3275"/>
      <c r="D123" s="2436"/>
      <c r="E123" s="3042"/>
      <c r="F123"/>
      <c r="G123"/>
      <c r="H123"/>
      <c r="I123"/>
      <c r="J123"/>
      <c r="K123" s="926" t="s">
        <v>11804</v>
      </c>
      <c r="L123" s="214"/>
      <c r="M123" s="2225"/>
      <c r="N123" s="214"/>
      <c r="O123" s="304"/>
      <c r="P123" s="246" t="str">
        <f t="shared" ref="P123:P130" si="8">IF( SUM( R123:T123 ) = 0, 0, $R$5 )</f>
        <v>Please complete all cells in row</v>
      </c>
      <c r="Q123" s="224"/>
      <c r="R123" s="232"/>
      <c r="S123" s="232"/>
      <c r="T123" s="247">
        <f t="shared" ref="T123:T130" si="9" xml:space="preserve"> IF( ISNUMBER(F123 ), 0, 1 )</f>
        <v>1</v>
      </c>
      <c r="U123" s="224"/>
      <c r="V123" s="191"/>
      <c r="W123" s="3374" t="s">
        <v>11803</v>
      </c>
      <c r="X123" s="3375"/>
      <c r="Y123" s="2661" t="s">
        <v>11805</v>
      </c>
      <c r="Z123" s="2883" t="s">
        <v>11806</v>
      </c>
      <c r="AA123"/>
      <c r="AB123"/>
      <c r="AC123"/>
      <c r="AD123"/>
      <c r="AE123"/>
      <c r="AF123"/>
      <c r="AG123" s="191"/>
      <c r="AH123" s="191"/>
      <c r="AI123" s="191"/>
      <c r="AJ123" s="191"/>
    </row>
    <row r="124" spans="1:36" ht="30" customHeight="1">
      <c r="A124" s="214"/>
      <c r="B124" s="3373" t="s">
        <v>11807</v>
      </c>
      <c r="C124" s="3522"/>
      <c r="D124" s="2436"/>
      <c r="E124" s="3042"/>
      <c r="F124"/>
      <c r="G124"/>
      <c r="H124"/>
      <c r="I124"/>
      <c r="J124"/>
      <c r="K124" s="926" t="s">
        <v>11808</v>
      </c>
      <c r="L124" s="214"/>
      <c r="M124" s="2225"/>
      <c r="N124" s="214"/>
      <c r="O124" s="304"/>
      <c r="P124" s="246" t="str">
        <f t="shared" si="8"/>
        <v>Please complete all cells in row</v>
      </c>
      <c r="Q124" s="224"/>
      <c r="R124" s="232"/>
      <c r="S124" s="232"/>
      <c r="T124" s="247">
        <f t="shared" si="9"/>
        <v>1</v>
      </c>
      <c r="U124" s="224"/>
      <c r="V124" s="191"/>
      <c r="W124" s="3374" t="s">
        <v>11809</v>
      </c>
      <c r="X124" s="3375"/>
      <c r="Y124" s="2661" t="s">
        <v>11810</v>
      </c>
      <c r="Z124" s="2883" t="s">
        <v>11811</v>
      </c>
      <c r="AA124"/>
      <c r="AB124"/>
      <c r="AC124"/>
      <c r="AD124"/>
      <c r="AE124"/>
      <c r="AF124"/>
      <c r="AG124" s="191"/>
      <c r="AH124" s="191"/>
      <c r="AI124" s="191"/>
      <c r="AJ124" s="191"/>
    </row>
    <row r="125" spans="1:36" ht="30" customHeight="1">
      <c r="A125" s="214"/>
      <c r="B125" s="3373" t="s">
        <v>11812</v>
      </c>
      <c r="C125" s="3522"/>
      <c r="D125" s="2436"/>
      <c r="E125" s="3042"/>
      <c r="F125"/>
      <c r="G125"/>
      <c r="H125"/>
      <c r="I125"/>
      <c r="J125"/>
      <c r="K125" s="926" t="s">
        <v>11813</v>
      </c>
      <c r="L125" s="214"/>
      <c r="M125" s="2225"/>
      <c r="N125" s="214"/>
      <c r="O125" s="304"/>
      <c r="P125" s="246" t="str">
        <f t="shared" si="8"/>
        <v>Please complete all cells in row</v>
      </c>
      <c r="Q125" s="224"/>
      <c r="R125" s="232"/>
      <c r="S125" s="232"/>
      <c r="T125" s="247">
        <f t="shared" si="9"/>
        <v>1</v>
      </c>
      <c r="U125" s="224"/>
      <c r="V125" s="191"/>
      <c r="W125" s="3374" t="s">
        <v>11814</v>
      </c>
      <c r="X125" s="3375"/>
      <c r="Y125" s="2661" t="s">
        <v>11815</v>
      </c>
      <c r="Z125" s="2883" t="s">
        <v>11816</v>
      </c>
      <c r="AA125"/>
      <c r="AB125"/>
      <c r="AC125"/>
      <c r="AD125"/>
      <c r="AE125"/>
      <c r="AF125"/>
      <c r="AG125" s="191"/>
      <c r="AH125" s="191"/>
      <c r="AI125" s="191"/>
      <c r="AJ125" s="191"/>
    </row>
    <row r="126" spans="1:36" ht="30" customHeight="1">
      <c r="A126" s="214"/>
      <c r="B126" s="3373" t="s">
        <v>11817</v>
      </c>
      <c r="C126" s="3522"/>
      <c r="D126" s="2436"/>
      <c r="E126" s="3042"/>
      <c r="F126"/>
      <c r="G126"/>
      <c r="H126"/>
      <c r="I126"/>
      <c r="J126"/>
      <c r="K126" s="926" t="s">
        <v>11818</v>
      </c>
      <c r="L126" s="214"/>
      <c r="M126" s="2225"/>
      <c r="N126" s="214"/>
      <c r="O126" s="304"/>
      <c r="P126" s="246" t="str">
        <f t="shared" si="8"/>
        <v>Please complete all cells in row</v>
      </c>
      <c r="Q126" s="224"/>
      <c r="R126" s="232"/>
      <c r="S126" s="232"/>
      <c r="T126" s="247">
        <f t="shared" si="9"/>
        <v>1</v>
      </c>
      <c r="U126" s="224"/>
      <c r="V126" s="191"/>
      <c r="W126" s="3374" t="s">
        <v>11819</v>
      </c>
      <c r="X126" s="3375"/>
      <c r="Y126" s="2661" t="s">
        <v>11820</v>
      </c>
      <c r="Z126" s="2883" t="s">
        <v>11821</v>
      </c>
      <c r="AA126"/>
      <c r="AB126"/>
      <c r="AC126"/>
      <c r="AD126"/>
      <c r="AE126"/>
      <c r="AF126"/>
      <c r="AG126" s="191"/>
      <c r="AH126" s="191"/>
      <c r="AI126" s="191"/>
      <c r="AJ126" s="191"/>
    </row>
    <row r="127" spans="1:36" ht="30" customHeight="1">
      <c r="A127" s="214"/>
      <c r="B127" s="3373" t="s">
        <v>11822</v>
      </c>
      <c r="C127" s="3522"/>
      <c r="D127" s="2436"/>
      <c r="E127" s="3042"/>
      <c r="F127"/>
      <c r="G127"/>
      <c r="H127"/>
      <c r="I127"/>
      <c r="J127"/>
      <c r="K127" s="926" t="s">
        <v>11823</v>
      </c>
      <c r="L127" s="214"/>
      <c r="M127" s="2225"/>
      <c r="N127" s="214"/>
      <c r="O127" s="304"/>
      <c r="P127" s="246" t="str">
        <f t="shared" si="8"/>
        <v>Please complete all cells in row</v>
      </c>
      <c r="Q127" s="224"/>
      <c r="R127" s="232"/>
      <c r="S127" s="232"/>
      <c r="T127" s="247">
        <f t="shared" si="9"/>
        <v>1</v>
      </c>
      <c r="U127" s="224"/>
      <c r="V127" s="191"/>
      <c r="W127" s="3374" t="s">
        <v>11824</v>
      </c>
      <c r="X127" s="3375"/>
      <c r="Y127" s="2661" t="s">
        <v>11825</v>
      </c>
      <c r="Z127" s="2883" t="s">
        <v>11826</v>
      </c>
      <c r="AA127"/>
      <c r="AB127"/>
      <c r="AC127"/>
      <c r="AD127"/>
      <c r="AE127"/>
      <c r="AF127"/>
      <c r="AG127" s="191"/>
      <c r="AH127" s="191"/>
      <c r="AI127" s="191"/>
      <c r="AJ127" s="191"/>
    </row>
    <row r="128" spans="1:36" ht="30" customHeight="1">
      <c r="A128" s="214"/>
      <c r="B128" s="3373" t="s">
        <v>11827</v>
      </c>
      <c r="C128" s="3522"/>
      <c r="D128" s="2436"/>
      <c r="E128" s="3042"/>
      <c r="F128"/>
      <c r="G128"/>
      <c r="H128"/>
      <c r="I128"/>
      <c r="J128"/>
      <c r="K128" s="926" t="s">
        <v>11828</v>
      </c>
      <c r="L128" s="214"/>
      <c r="M128" s="2225"/>
      <c r="N128" s="214"/>
      <c r="O128" s="304"/>
      <c r="P128" s="246" t="str">
        <f t="shared" si="8"/>
        <v>Please complete all cells in row</v>
      </c>
      <c r="Q128" s="224"/>
      <c r="R128" s="232"/>
      <c r="S128" s="232"/>
      <c r="T128" s="247">
        <f t="shared" si="9"/>
        <v>1</v>
      </c>
      <c r="U128" s="224"/>
      <c r="V128" s="191"/>
      <c r="W128" s="3374" t="s">
        <v>11829</v>
      </c>
      <c r="X128" s="3375"/>
      <c r="Y128" s="2661" t="s">
        <v>11830</v>
      </c>
      <c r="Z128" s="2883" t="s">
        <v>11831</v>
      </c>
      <c r="AA128"/>
      <c r="AB128"/>
      <c r="AC128"/>
      <c r="AD128"/>
      <c r="AE128"/>
      <c r="AF128"/>
      <c r="AG128" s="191"/>
      <c r="AH128" s="191"/>
      <c r="AI128" s="191"/>
      <c r="AJ128" s="191"/>
    </row>
    <row r="129" spans="1:36" ht="30" customHeight="1">
      <c r="A129" s="214"/>
      <c r="B129" s="3373" t="s">
        <v>11832</v>
      </c>
      <c r="C129" s="3522"/>
      <c r="D129" s="2436"/>
      <c r="E129" s="3042"/>
      <c r="F129"/>
      <c r="G129"/>
      <c r="H129"/>
      <c r="I129"/>
      <c r="J129"/>
      <c r="K129" s="926" t="s">
        <v>11833</v>
      </c>
      <c r="L129" s="214"/>
      <c r="M129" s="2225"/>
      <c r="N129" s="214"/>
      <c r="O129" s="304"/>
      <c r="P129" s="246" t="str">
        <f t="shared" si="8"/>
        <v>Please complete all cells in row</v>
      </c>
      <c r="Q129" s="224"/>
      <c r="R129" s="232"/>
      <c r="S129" s="232"/>
      <c r="T129" s="247">
        <f t="shared" si="9"/>
        <v>1</v>
      </c>
      <c r="U129" s="224"/>
      <c r="V129" s="191"/>
      <c r="W129" s="3374" t="s">
        <v>11834</v>
      </c>
      <c r="X129" s="3375"/>
      <c r="Y129" s="2661" t="s">
        <v>11835</v>
      </c>
      <c r="Z129" s="2883" t="s">
        <v>11836</v>
      </c>
      <c r="AA129"/>
      <c r="AB129"/>
      <c r="AC129"/>
      <c r="AD129"/>
      <c r="AE129"/>
      <c r="AF129"/>
      <c r="AG129" s="191"/>
      <c r="AH129" s="191"/>
      <c r="AI129" s="191"/>
      <c r="AJ129" s="191"/>
    </row>
    <row r="130" spans="1:36" ht="30" customHeight="1" thickBot="1">
      <c r="A130" s="2441" t="s">
        <v>773</v>
      </c>
      <c r="B130" s="3376" t="s">
        <v>11837</v>
      </c>
      <c r="C130" s="3515"/>
      <c r="D130" s="259"/>
      <c r="E130" s="2258"/>
      <c r="F130"/>
      <c r="G130"/>
      <c r="H130"/>
      <c r="I130"/>
      <c r="J130"/>
      <c r="K130" s="928" t="s">
        <v>11838</v>
      </c>
      <c r="L130" s="214"/>
      <c r="M130" s="264"/>
      <c r="N130" s="214"/>
      <c r="O130" s="304"/>
      <c r="P130" s="246" t="str">
        <f t="shared" si="8"/>
        <v>Please complete all cells in row</v>
      </c>
      <c r="Q130" s="224"/>
      <c r="R130" s="232"/>
      <c r="S130" s="232"/>
      <c r="T130" s="247">
        <f t="shared" si="9"/>
        <v>1</v>
      </c>
      <c r="U130" s="224"/>
      <c r="V130" s="191"/>
      <c r="W130" s="3377" t="s">
        <v>11839</v>
      </c>
      <c r="X130" s="3378"/>
      <c r="Y130" s="2667" t="s">
        <v>11840</v>
      </c>
      <c r="Z130" s="2884" t="s">
        <v>11841</v>
      </c>
      <c r="AA130"/>
      <c r="AB130"/>
      <c r="AC130"/>
      <c r="AD130"/>
      <c r="AE130"/>
      <c r="AF130"/>
      <c r="AG130" s="191"/>
      <c r="AH130" s="191"/>
      <c r="AI130" s="191"/>
      <c r="AJ130" s="191"/>
    </row>
    <row r="131" spans="1:36" ht="30" customHeight="1" thickTop="1" thickBot="1">
      <c r="O131" s="304"/>
      <c r="P131" s="246"/>
      <c r="Q131" s="224"/>
      <c r="U131" s="224"/>
    </row>
    <row r="132" spans="1:36" ht="30" customHeight="1" thickTop="1" thickBot="1">
      <c r="A132" s="214"/>
      <c r="B132" s="3516" t="s">
        <v>11842</v>
      </c>
      <c r="C132" s="3369"/>
      <c r="D132" s="2246"/>
      <c r="E132" s="2246"/>
      <c r="F132" s="2246"/>
      <c r="G132" s="2246"/>
      <c r="H132" s="2246"/>
      <c r="I132" s="2246"/>
      <c r="J132" s="2246"/>
      <c r="K132" s="437"/>
      <c r="L132" s="171"/>
      <c r="M132" s="214"/>
      <c r="N132" s="214"/>
      <c r="O132" s="304"/>
      <c r="P132" s="3039"/>
      <c r="Q132" s="224"/>
      <c r="R132" s="232"/>
      <c r="S132" s="232"/>
      <c r="T132" s="232"/>
      <c r="U132" s="224"/>
      <c r="V132" s="191"/>
      <c r="W132" s="3518" t="s">
        <v>11842</v>
      </c>
      <c r="X132" s="3519"/>
      <c r="Y132" s="2246"/>
      <c r="Z132" s="2246"/>
      <c r="AA132" s="2246"/>
      <c r="AB132" s="196"/>
      <c r="AC132" s="196"/>
      <c r="AD132" s="196"/>
      <c r="AE132" s="191"/>
      <c r="AF132" s="191"/>
      <c r="AG132" s="191"/>
      <c r="AH132" s="191"/>
      <c r="AI132" s="191"/>
      <c r="AJ132" s="191"/>
    </row>
    <row r="133" spans="1:36" ht="30" customHeight="1" thickTop="1" thickBot="1">
      <c r="A133" s="214"/>
      <c r="B133" s="3517"/>
      <c r="C133" s="3368"/>
      <c r="D133"/>
      <c r="E133"/>
      <c r="F133"/>
      <c r="G133"/>
      <c r="H133"/>
      <c r="I133"/>
      <c r="J133"/>
      <c r="K133" s="437"/>
      <c r="L133" s="171"/>
      <c r="M133" s="214"/>
      <c r="N133" s="214"/>
      <c r="O133" s="304"/>
      <c r="P133" s="246"/>
      <c r="Q133" s="224"/>
      <c r="R133" s="232"/>
      <c r="S133" s="232"/>
      <c r="T133" s="232"/>
      <c r="U133" s="224"/>
      <c r="V133" s="191"/>
      <c r="W133" s="3518"/>
      <c r="X133" s="3519"/>
      <c r="Y133" s="2246"/>
      <c r="Z133" s="2246"/>
      <c r="AA133" s="2246"/>
      <c r="AB133" s="196"/>
      <c r="AC133" s="196"/>
      <c r="AD133" s="196"/>
      <c r="AE133" s="191"/>
      <c r="AF133" s="191"/>
      <c r="AG133" s="191"/>
      <c r="AH133" s="191"/>
      <c r="AI133" s="191"/>
      <c r="AJ133" s="191"/>
    </row>
    <row r="134" spans="1:36" ht="90" customHeight="1" thickTop="1" thickBot="1">
      <c r="A134" s="2574" t="s">
        <v>669</v>
      </c>
      <c r="B134" s="3520" t="s">
        <v>660</v>
      </c>
      <c r="C134" s="3520"/>
      <c r="D134" s="600" t="s">
        <v>11843</v>
      </c>
      <c r="E134" s="601" t="s">
        <v>11794</v>
      </c>
      <c r="F134"/>
      <c r="G134"/>
      <c r="H134"/>
      <c r="I134"/>
      <c r="J134"/>
      <c r="K134" s="437"/>
      <c r="L134" s="171"/>
      <c r="M134" s="214"/>
      <c r="N134" s="214"/>
      <c r="O134" s="304"/>
      <c r="P134" s="246"/>
      <c r="Q134" s="224"/>
      <c r="R134" s="232"/>
      <c r="S134" s="232"/>
      <c r="T134" s="232"/>
      <c r="U134" s="224"/>
      <c r="V134" s="191"/>
      <c r="W134" s="3518"/>
      <c r="X134" s="3519"/>
      <c r="Y134" s="2246"/>
      <c r="Z134" s="2246"/>
      <c r="AA134" s="2246"/>
      <c r="AB134" s="196"/>
      <c r="AC134" s="196"/>
      <c r="AD134" s="196"/>
      <c r="AE134" s="191"/>
      <c r="AF134" s="191"/>
      <c r="AG134" s="191"/>
      <c r="AH134" s="191"/>
      <c r="AI134" s="191"/>
      <c r="AJ134" s="191"/>
    </row>
    <row r="135" spans="1:36" ht="30" customHeight="1" thickTop="1" thickBot="1">
      <c r="A135" s="214"/>
      <c r="B135" s="3385" t="s">
        <v>661</v>
      </c>
      <c r="C135" s="3385"/>
      <c r="D135" s="384" t="s">
        <v>2858</v>
      </c>
      <c r="E135" s="385" t="s">
        <v>11491</v>
      </c>
      <c r="F135"/>
      <c r="G135"/>
      <c r="H135"/>
      <c r="I135"/>
      <c r="J135"/>
      <c r="K135" s="437"/>
      <c r="L135" s="171"/>
      <c r="M135" s="214"/>
      <c r="N135" s="214"/>
      <c r="O135" s="304"/>
      <c r="P135" s="246"/>
      <c r="Q135" s="224"/>
      <c r="R135" s="232"/>
      <c r="S135" s="232"/>
      <c r="T135" s="232"/>
      <c r="U135" s="224"/>
      <c r="V135" s="191"/>
      <c r="W135" s="3518"/>
      <c r="X135" s="3519"/>
      <c r="Y135"/>
      <c r="Z135"/>
      <c r="AA135"/>
      <c r="AB135"/>
      <c r="AC135"/>
      <c r="AD135"/>
      <c r="AE135"/>
      <c r="AF135"/>
      <c r="AG135" s="191"/>
      <c r="AH135" s="191"/>
      <c r="AI135" s="191"/>
      <c r="AJ135" s="191"/>
    </row>
    <row r="136" spans="1:36" ht="72" customHeight="1" thickTop="1" thickBot="1">
      <c r="A136" s="214"/>
      <c r="B136" s="3521" t="s">
        <v>662</v>
      </c>
      <c r="C136" s="3521"/>
      <c r="D136" s="1107"/>
      <c r="E136" s="1108">
        <v>3</v>
      </c>
      <c r="F136"/>
      <c r="G136"/>
      <c r="H136"/>
      <c r="I136"/>
      <c r="J136"/>
      <c r="K136" s="437"/>
      <c r="L136" s="171"/>
      <c r="M136" s="214"/>
      <c r="N136" s="214"/>
      <c r="O136" s="304"/>
      <c r="P136" s="246"/>
      <c r="Q136" s="224"/>
      <c r="R136" s="232"/>
      <c r="S136" s="232"/>
      <c r="T136" s="232"/>
      <c r="U136" s="224"/>
      <c r="V136" s="191"/>
      <c r="W136" s="3518"/>
      <c r="X136" s="3519"/>
      <c r="Y136" s="3043" t="s">
        <v>11843</v>
      </c>
      <c r="Z136" s="1234" t="s">
        <v>11794</v>
      </c>
      <c r="AA136"/>
      <c r="AB136"/>
      <c r="AC136"/>
      <c r="AD136"/>
      <c r="AE136"/>
      <c r="AF136"/>
      <c r="AG136" s="191"/>
      <c r="AH136" s="191"/>
      <c r="AI136" s="191"/>
      <c r="AJ136" s="191"/>
    </row>
    <row r="137" spans="1:36" ht="30" customHeight="1" thickTop="1" thickBot="1">
      <c r="A137" s="2441" t="s">
        <v>675</v>
      </c>
      <c r="B137" s="3509" t="s">
        <v>11844</v>
      </c>
      <c r="C137" s="3510"/>
      <c r="D137" s="378"/>
      <c r="E137" s="3044"/>
      <c r="F137"/>
      <c r="G137"/>
      <c r="H137"/>
      <c r="I137" s="325"/>
      <c r="J137" s="325"/>
      <c r="K137" s="933" t="s">
        <v>11845</v>
      </c>
      <c r="L137" s="214"/>
      <c r="M137" s="334"/>
      <c r="N137" s="214"/>
      <c r="O137" s="304"/>
      <c r="P137" s="2259" t="str">
        <f>IF( SUM( R137:T137 ) = 0, 0, $R$5 )</f>
        <v>Please complete all cells in row</v>
      </c>
      <c r="Q137" s="224"/>
      <c r="R137" s="232"/>
      <c r="S137" s="232"/>
      <c r="T137" s="247">
        <f xml:space="preserve"> IF( ISNUMBER(F137 ), 0, 1 )</f>
        <v>1</v>
      </c>
      <c r="U137" s="224"/>
      <c r="V137" s="191"/>
      <c r="W137" s="3511" t="s">
        <v>11844</v>
      </c>
      <c r="X137" s="3512"/>
      <c r="Y137" s="2889" t="s">
        <v>11846</v>
      </c>
      <c r="Z137" s="2890" t="s">
        <v>11847</v>
      </c>
      <c r="AA137"/>
      <c r="AB137"/>
      <c r="AC137"/>
      <c r="AD137"/>
      <c r="AE137" s="191"/>
      <c r="AF137" s="191"/>
      <c r="AG137" s="191"/>
      <c r="AH137" s="191"/>
      <c r="AI137" s="191"/>
      <c r="AJ137" s="191"/>
    </row>
    <row r="138" spans="1:36" customFormat="1" ht="30" hidden="1" customHeight="1" thickTop="1">
      <c r="B138" s="3513"/>
      <c r="C138" s="3513"/>
      <c r="K138" s="14"/>
      <c r="N138" s="2575" t="s">
        <v>815</v>
      </c>
      <c r="W138" s="3514"/>
      <c r="X138" s="3514"/>
      <c r="AB138" s="14"/>
      <c r="AD138" s="14"/>
      <c r="AE138" s="3072" t="s">
        <v>816</v>
      </c>
      <c r="AF138" s="14"/>
    </row>
    <row r="139" spans="1:36" customFormat="1" ht="30" customHeight="1" thickTop="1"/>
    <row r="140" spans="1:36" customFormat="1" ht="30" customHeight="1"/>
    <row r="141" spans="1:36" customFormat="1" ht="30" customHeight="1"/>
    <row r="142" spans="1:36" ht="30" customHeight="1">
      <c r="A142" s="214"/>
      <c r="B142" s="666"/>
      <c r="C142" s="666"/>
      <c r="D142" s="2369"/>
      <c r="E142" s="2369"/>
      <c r="K142" s="244"/>
      <c r="M142" s="682"/>
      <c r="N142" s="214"/>
      <c r="O142" s="196"/>
      <c r="P142" s="2384"/>
      <c r="Q142" s="225"/>
      <c r="R142" s="232"/>
      <c r="S142" s="232"/>
      <c r="T142" s="232"/>
      <c r="U142" s="225"/>
      <c r="V142" s="191"/>
      <c r="W142" s="666"/>
      <c r="X142" s="666"/>
      <c r="Y142"/>
      <c r="Z142"/>
      <c r="AF142" s="191"/>
      <c r="AG142" s="191"/>
      <c r="AH142" s="191"/>
      <c r="AI142" s="191"/>
      <c r="AJ142" s="191"/>
    </row>
    <row r="143" spans="1:36">
      <c r="H143"/>
      <c r="I143"/>
      <c r="J143"/>
    </row>
    <row r="144" spans="1:36">
      <c r="H144"/>
      <c r="I144"/>
      <c r="J144"/>
    </row>
    <row r="145" spans="8:10">
      <c r="H145"/>
      <c r="I145"/>
      <c r="J145"/>
    </row>
    <row r="146" spans="8:10">
      <c r="H146"/>
      <c r="I146"/>
      <c r="J146"/>
    </row>
  </sheetData>
  <sheetProtection formatColumns="0" formatRows="0"/>
  <mergeCells count="205">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 ref="Y12:Y14"/>
    <mergeCell ref="Z12:Z14"/>
    <mergeCell ref="AA12:AA14"/>
    <mergeCell ref="AB12:AB14"/>
    <mergeCell ref="B13:C13"/>
    <mergeCell ref="B14:C14"/>
    <mergeCell ref="B9:C9"/>
    <mergeCell ref="B11:C11"/>
    <mergeCell ref="W11:X14"/>
    <mergeCell ref="B12:C12"/>
    <mergeCell ref="B18:C18"/>
    <mergeCell ref="W18:X18"/>
    <mergeCell ref="B19:C19"/>
    <mergeCell ref="W19:X19"/>
    <mergeCell ref="B20:C20"/>
    <mergeCell ref="W20:X20"/>
    <mergeCell ref="B15:C15"/>
    <mergeCell ref="W15:X15"/>
    <mergeCell ref="B16:C16"/>
    <mergeCell ref="W16:X16"/>
    <mergeCell ref="B17:C17"/>
    <mergeCell ref="W17:X17"/>
    <mergeCell ref="B24:C24"/>
    <mergeCell ref="W24:X24"/>
    <mergeCell ref="B27:C27"/>
    <mergeCell ref="W27:X30"/>
    <mergeCell ref="B28:C28"/>
    <mergeCell ref="B29:C29"/>
    <mergeCell ref="B30:C30"/>
    <mergeCell ref="B21:C21"/>
    <mergeCell ref="W21:X21"/>
    <mergeCell ref="B22:C22"/>
    <mergeCell ref="W22:X22"/>
    <mergeCell ref="B23:C23"/>
    <mergeCell ref="W23:X23"/>
    <mergeCell ref="B31:C31"/>
    <mergeCell ref="W31:X31"/>
    <mergeCell ref="B32:C32"/>
    <mergeCell ref="W32:X32"/>
    <mergeCell ref="B34:C35"/>
    <mergeCell ref="W35:X38"/>
    <mergeCell ref="B36:C36"/>
    <mergeCell ref="B37:C37"/>
    <mergeCell ref="B38:C38"/>
    <mergeCell ref="B42:C42"/>
    <mergeCell ref="W42:X42"/>
    <mergeCell ref="B43:C43"/>
    <mergeCell ref="W43:X43"/>
    <mergeCell ref="B44:C44"/>
    <mergeCell ref="W44:X44"/>
    <mergeCell ref="B39:C39"/>
    <mergeCell ref="W39:X39"/>
    <mergeCell ref="B40:C40"/>
    <mergeCell ref="W40:X40"/>
    <mergeCell ref="B41:C41"/>
    <mergeCell ref="W41:X4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63:C63"/>
    <mergeCell ref="W63:X66"/>
    <mergeCell ref="B64:C64"/>
    <mergeCell ref="B65:C65"/>
    <mergeCell ref="B66:C66"/>
    <mergeCell ref="B67:C67"/>
    <mergeCell ref="W67:X67"/>
    <mergeCell ref="B59:C59"/>
    <mergeCell ref="W59:X59"/>
    <mergeCell ref="B60:C60"/>
    <mergeCell ref="W60:X60"/>
    <mergeCell ref="B61:C61"/>
    <mergeCell ref="W61:X61"/>
    <mergeCell ref="B68:C68"/>
    <mergeCell ref="W68:X68"/>
    <mergeCell ref="B69:C69"/>
    <mergeCell ref="W69:X69"/>
    <mergeCell ref="B71:C71"/>
    <mergeCell ref="W71:X74"/>
    <mergeCell ref="B72:C72"/>
    <mergeCell ref="B73:C73"/>
    <mergeCell ref="B74:C74"/>
    <mergeCell ref="B75:C75"/>
    <mergeCell ref="W75:X75"/>
    <mergeCell ref="B76:C76"/>
    <mergeCell ref="W76:X76"/>
    <mergeCell ref="B78:C79"/>
    <mergeCell ref="W78:X82"/>
    <mergeCell ref="B80:C80"/>
    <mergeCell ref="B81:C81"/>
    <mergeCell ref="B82:C82"/>
    <mergeCell ref="B86:C86"/>
    <mergeCell ref="W86:X86"/>
    <mergeCell ref="B87:C87"/>
    <mergeCell ref="W87:X87"/>
    <mergeCell ref="B88:C88"/>
    <mergeCell ref="W88:X88"/>
    <mergeCell ref="B83:C83"/>
    <mergeCell ref="W83:X83"/>
    <mergeCell ref="B84:C84"/>
    <mergeCell ref="W84:X84"/>
    <mergeCell ref="B85:C85"/>
    <mergeCell ref="W85:X85"/>
    <mergeCell ref="B96:C96"/>
    <mergeCell ref="W96:X96"/>
    <mergeCell ref="B97:C97"/>
    <mergeCell ref="W97:X97"/>
    <mergeCell ref="B98:C98"/>
    <mergeCell ref="W98:X98"/>
    <mergeCell ref="B90:C90"/>
    <mergeCell ref="B92:C92"/>
    <mergeCell ref="W92:X95"/>
    <mergeCell ref="B93:C93"/>
    <mergeCell ref="B94:C94"/>
    <mergeCell ref="B95:C95"/>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21:C121"/>
    <mergeCell ref="W121:X121"/>
    <mergeCell ref="B122:C122"/>
    <mergeCell ref="W122:X122"/>
    <mergeCell ref="B123:C123"/>
    <mergeCell ref="W123:X123"/>
    <mergeCell ref="B114:C114"/>
    <mergeCell ref="W114:X114"/>
    <mergeCell ref="B116:C117"/>
    <mergeCell ref="W116:X120"/>
    <mergeCell ref="B118:C118"/>
    <mergeCell ref="B119:C119"/>
    <mergeCell ref="B120:C120"/>
    <mergeCell ref="B127:C127"/>
    <mergeCell ref="W127:X127"/>
    <mergeCell ref="B128:C128"/>
    <mergeCell ref="W128:X128"/>
    <mergeCell ref="B129:C129"/>
    <mergeCell ref="W129:X129"/>
    <mergeCell ref="B124:C124"/>
    <mergeCell ref="W124:X124"/>
    <mergeCell ref="B125:C125"/>
    <mergeCell ref="W125:X125"/>
    <mergeCell ref="B126:C126"/>
    <mergeCell ref="W126:X126"/>
    <mergeCell ref="B137:C137"/>
    <mergeCell ref="W137:X137"/>
    <mergeCell ref="B138:C138"/>
    <mergeCell ref="W138:X138"/>
    <mergeCell ref="B130:C130"/>
    <mergeCell ref="W130:X130"/>
    <mergeCell ref="B132:C133"/>
    <mergeCell ref="W132:X136"/>
    <mergeCell ref="B134:C134"/>
    <mergeCell ref="B135:C135"/>
    <mergeCell ref="B136:C136"/>
  </mergeCells>
  <phoneticPr fontId="36" type="noConversion"/>
  <conditionalFormatting sqref="P1:P2 P35:P88 P92:P137">
    <cfRule type="cellIs" dxfId="105" priority="5" operator="equal">
      <formula>0</formula>
    </cfRule>
  </conditionalFormatting>
  <conditionalFormatting sqref="P4:P24">
    <cfRule type="cellIs" dxfId="104" priority="4" operator="equal">
      <formula>0</formula>
    </cfRule>
  </conditionalFormatting>
  <conditionalFormatting sqref="P26:P32">
    <cfRule type="cellIs" dxfId="103" priority="2" operator="equal">
      <formula>0</formula>
    </cfRule>
  </conditionalFormatting>
  <conditionalFormatting sqref="P90">
    <cfRule type="cellIs" dxfId="102" priority="1" operator="equal">
      <formula>0</formula>
    </cfRule>
  </conditionalFormatting>
  <dataValidations count="2">
    <dataValidation allowBlank="1" showErrorMessage="1" errorTitle="Input Error" error="Please enter a numeric value." sqref="G15:G16 G18 G20:G21 G23" xr:uid="{6DADE14F-F0F3-4EA2-BFA2-6D276853A32C}"/>
    <dataValidation type="custom" allowBlank="1" showErrorMessage="1" errorTitle="Input Error" error="Please enter a numeric value." sqref="F15:F16 F31:G32 F18 I67:J69 F67:G69 I137:J137 F23 I51:J52 I39:J44 I31:J32 I96:J98 F20:F21 I131:J131 I115:J115" xr:uid="{2BD15DC2-8685-4B7D-90A2-2A109CDA17CE}">
      <formula1>ISNUMBER(F15)</formula1>
    </dataValidation>
  </dataValidations>
  <pageMargins left="0.7" right="0.7" top="0.75" bottom="0.75" header="0.3" footer="0.3"/>
  <pageSetup paperSize="8" scale="65" orientation="portrait" r:id="rId1"/>
  <headerFooter>
    <oddFooter>&amp;L_x000D_&amp;1#&amp;"Calibri"&amp;10&amp;K000000 Classification: BUSINESS</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topLeftCell="B1" zoomScaleNormal="100" zoomScaleSheetLayoutView="100" workbookViewId="0">
      <pane ySplit="5" topLeftCell="A12" activePane="bottomLeft" state="frozen"/>
      <selection pane="bottomLeft"/>
    </sheetView>
  </sheetViews>
  <sheetFormatPr defaultColWidth="8.625" defaultRowHeight="29.65" customHeight="1"/>
  <cols>
    <col min="1" max="1" width="11.125" style="191" hidden="1" customWidth="1"/>
    <col min="2" max="2" width="69.375" style="191" customWidth="1"/>
    <col min="3" max="3" width="5.625" style="191" bestFit="1" customWidth="1"/>
    <col min="4" max="4" width="4.75" style="191" bestFit="1" customWidth="1"/>
    <col min="5" max="5" width="10.75" style="191" customWidth="1"/>
    <col min="6" max="6" width="1.625" style="191" customWidth="1"/>
    <col min="7" max="7" width="12.5" style="191" customWidth="1"/>
    <col min="8" max="8" width="1.625" style="191" customWidth="1"/>
    <col min="9" max="9" width="33.625" style="191" customWidth="1"/>
    <col min="10" max="10" width="1.625" style="191" hidden="1" customWidth="1"/>
    <col min="11" max="11" width="1.625" style="191" customWidth="1"/>
    <col min="12" max="12" width="25.375" style="191" customWidth="1"/>
    <col min="13" max="13" width="1.625" style="191" hidden="1" customWidth="1"/>
    <col min="14" max="14" width="25" style="191" hidden="1" customWidth="1"/>
    <col min="15" max="16" width="1.625" style="191" customWidth="1"/>
    <col min="17" max="17" width="40" style="218" customWidth="1"/>
    <col min="18" max="18" width="17.875" style="191" bestFit="1" customWidth="1"/>
    <col min="19" max="19" width="1.625" style="191" customWidth="1"/>
    <col min="20" max="21" width="14.625" style="191" customWidth="1"/>
    <col min="22" max="16384" width="8.625" style="191"/>
  </cols>
  <sheetData>
    <row r="1" spans="1:18" ht="29.65" customHeight="1">
      <c r="B1" s="1089" t="s">
        <v>11848</v>
      </c>
      <c r="C1" s="1089"/>
      <c r="D1" s="1089"/>
      <c r="E1" s="1089"/>
      <c r="F1" s="1089"/>
      <c r="G1" s="223"/>
      <c r="K1" s="210"/>
      <c r="M1" s="210"/>
      <c r="O1" s="210"/>
      <c r="Q1" s="1089" t="s">
        <v>656</v>
      </c>
      <c r="R1" s="1089"/>
    </row>
    <row r="2" spans="1:18" ht="29.65" customHeight="1">
      <c r="B2" s="1089" t="str">
        <f>SelectCompany!B4</f>
        <v>South West Water (whole area)</v>
      </c>
      <c r="C2" s="470"/>
      <c r="D2" s="470"/>
      <c r="E2" s="470"/>
      <c r="F2" s="470"/>
      <c r="G2" s="223"/>
      <c r="K2" s="210"/>
      <c r="M2" s="210"/>
      <c r="O2" s="210"/>
      <c r="Q2" s="1089"/>
      <c r="R2" s="470"/>
    </row>
    <row r="3" spans="1:18" ht="29.65" customHeight="1">
      <c r="B3" s="3386" t="s">
        <v>11849</v>
      </c>
      <c r="C3" s="3386"/>
      <c r="D3" s="3386"/>
      <c r="E3" s="3386"/>
      <c r="F3" s="3386"/>
      <c r="G3" s="3386"/>
      <c r="H3" s="3386"/>
      <c r="I3" s="3386"/>
      <c r="K3" s="210"/>
      <c r="L3" s="1100" t="s">
        <v>658</v>
      </c>
      <c r="M3" s="210"/>
      <c r="O3" s="210"/>
      <c r="Q3" s="3386" t="s">
        <v>11849</v>
      </c>
      <c r="R3" s="3386"/>
    </row>
    <row r="4" spans="1:18" ht="29.65" customHeight="1" thickBot="1">
      <c r="B4" s="617"/>
      <c r="C4" s="617"/>
      <c r="D4" s="617"/>
      <c r="E4" s="617"/>
      <c r="F4" s="725"/>
      <c r="G4" s="223"/>
      <c r="K4" s="210"/>
      <c r="M4" s="210"/>
      <c r="N4" s="1090" t="s">
        <v>659</v>
      </c>
      <c r="O4" s="210"/>
      <c r="Q4" s="617"/>
      <c r="R4" s="617"/>
    </row>
    <row r="5" spans="1:18" ht="29.65" customHeight="1" thickTop="1" thickBot="1">
      <c r="A5" s="2441" t="s">
        <v>669</v>
      </c>
      <c r="B5" s="402" t="s">
        <v>660</v>
      </c>
      <c r="C5" s="403" t="s">
        <v>661</v>
      </c>
      <c r="D5" s="403" t="s">
        <v>662</v>
      </c>
      <c r="E5" s="404" t="s">
        <v>11850</v>
      </c>
      <c r="F5" s="171"/>
      <c r="G5" s="406" t="s">
        <v>666</v>
      </c>
      <c r="H5" s="214"/>
      <c r="I5" s="406" t="s">
        <v>667</v>
      </c>
      <c r="J5" s="214"/>
      <c r="K5" s="210"/>
      <c r="M5" s="210"/>
      <c r="N5" s="231" t="s">
        <v>668</v>
      </c>
      <c r="O5" s="210"/>
      <c r="Q5" s="402" t="s">
        <v>660</v>
      </c>
      <c r="R5" s="404" t="s">
        <v>11850</v>
      </c>
    </row>
    <row r="6" spans="1:18" ht="29.65" customHeight="1" thickTop="1" thickBot="1">
      <c r="A6" s="2575" t="s">
        <v>673</v>
      </c>
      <c r="C6" s="317"/>
      <c r="D6" s="317"/>
      <c r="E6" s="764"/>
      <c r="F6" s="171"/>
      <c r="G6" s="223"/>
      <c r="H6" s="214"/>
      <c r="I6" s="214"/>
      <c r="J6" s="214"/>
      <c r="K6" s="210"/>
      <c r="M6" s="210"/>
      <c r="O6" s="210"/>
      <c r="Q6" s="317"/>
      <c r="R6" s="2859" t="s">
        <v>820</v>
      </c>
    </row>
    <row r="7" spans="1:18" ht="29.65" customHeight="1" thickTop="1" thickBot="1">
      <c r="A7" s="214"/>
      <c r="B7" s="352" t="s">
        <v>11851</v>
      </c>
      <c r="C7" s="437"/>
      <c r="D7" s="437"/>
      <c r="E7" s="752"/>
      <c r="F7" s="81"/>
      <c r="G7" s="833"/>
      <c r="H7" s="214"/>
      <c r="I7" s="214"/>
      <c r="J7" s="214"/>
      <c r="K7" s="210"/>
      <c r="M7" s="210"/>
      <c r="O7" s="210"/>
      <c r="Q7" s="352" t="s">
        <v>11851</v>
      </c>
      <c r="R7" s="752"/>
    </row>
    <row r="8" spans="1:18" ht="29.65" customHeight="1" thickTop="1">
      <c r="A8" s="2575" t="s">
        <v>675</v>
      </c>
      <c r="B8" s="408" t="s">
        <v>11852</v>
      </c>
      <c r="C8" s="239" t="s">
        <v>11853</v>
      </c>
      <c r="D8" s="239">
        <v>2</v>
      </c>
      <c r="E8" s="1146"/>
      <c r="F8" s="81"/>
      <c r="G8" s="243" t="s">
        <v>11854</v>
      </c>
      <c r="H8" s="214"/>
      <c r="I8" s="1091"/>
      <c r="J8" s="214"/>
      <c r="K8" s="210"/>
      <c r="L8" s="1092" t="str">
        <f>IF( SUM( N8:N8 ) = 0, 0, $N$5 )</f>
        <v>Please complete all cells in row</v>
      </c>
      <c r="M8" s="210"/>
      <c r="N8" s="247">
        <f xml:space="preserve"> IF( ISNUMBER(E8), 0, 1 )</f>
        <v>1</v>
      </c>
      <c r="O8" s="210"/>
      <c r="Q8" s="408" t="s">
        <v>11852</v>
      </c>
      <c r="R8" s="849" t="s">
        <v>11855</v>
      </c>
    </row>
    <row r="9" spans="1:18" ht="29.65" customHeight="1">
      <c r="A9" s="214"/>
      <c r="B9" s="417" t="s">
        <v>11856</v>
      </c>
      <c r="C9" s="248" t="s">
        <v>11853</v>
      </c>
      <c r="D9" s="248">
        <v>2</v>
      </c>
      <c r="E9" s="1094"/>
      <c r="F9" s="81"/>
      <c r="G9" s="252" t="s">
        <v>11857</v>
      </c>
      <c r="H9" s="214"/>
      <c r="I9" s="1093"/>
      <c r="J9" s="214"/>
      <c r="K9" s="210"/>
      <c r="L9" s="1092" t="str">
        <f t="shared" ref="L9:L23" si="0">IF( SUM( N9:N9 ) = 0, 0, $N$5 )</f>
        <v>Please complete all cells in row</v>
      </c>
      <c r="M9" s="210"/>
      <c r="N9" s="247">
        <f t="shared" ref="N9:N23" si="1" xml:space="preserve"> IF( ISNUMBER(E9), 0, 1 )</f>
        <v>1</v>
      </c>
      <c r="O9" s="210"/>
      <c r="Q9" s="417" t="s">
        <v>11856</v>
      </c>
      <c r="R9" s="853" t="s">
        <v>11858</v>
      </c>
    </row>
    <row r="10" spans="1:18" ht="29.65" customHeight="1">
      <c r="A10" s="214"/>
      <c r="B10" s="417" t="s">
        <v>11859</v>
      </c>
      <c r="C10" s="248" t="s">
        <v>11853</v>
      </c>
      <c r="D10" s="248">
        <v>2</v>
      </c>
      <c r="E10" s="1094"/>
      <c r="F10" s="81"/>
      <c r="G10" s="252" t="s">
        <v>11860</v>
      </c>
      <c r="H10" s="214"/>
      <c r="I10" s="1093"/>
      <c r="J10" s="214"/>
      <c r="K10" s="210"/>
      <c r="L10" s="1092" t="str">
        <f t="shared" si="0"/>
        <v>Please complete all cells in row</v>
      </c>
      <c r="M10" s="210"/>
      <c r="N10" s="247">
        <f t="shared" si="1"/>
        <v>1</v>
      </c>
      <c r="O10" s="210"/>
      <c r="Q10" s="417" t="s">
        <v>11859</v>
      </c>
      <c r="R10" s="853" t="s">
        <v>11861</v>
      </c>
    </row>
    <row r="11" spans="1:18" ht="29.65" customHeight="1">
      <c r="A11" s="214"/>
      <c r="B11" s="417" t="s">
        <v>11862</v>
      </c>
      <c r="C11" s="248" t="s">
        <v>11853</v>
      </c>
      <c r="D11" s="248">
        <v>2</v>
      </c>
      <c r="E11" s="1094"/>
      <c r="F11" s="81"/>
      <c r="G11" s="252" t="s">
        <v>11863</v>
      </c>
      <c r="H11" s="214"/>
      <c r="I11" s="1093"/>
      <c r="J11" s="214"/>
      <c r="K11" s="210"/>
      <c r="L11" s="1092" t="str">
        <f t="shared" si="0"/>
        <v>Please complete all cells in row</v>
      </c>
      <c r="M11" s="210"/>
      <c r="N11" s="247">
        <f t="shared" si="1"/>
        <v>1</v>
      </c>
      <c r="O11" s="210"/>
      <c r="Q11" s="417" t="s">
        <v>11864</v>
      </c>
      <c r="R11" s="1094" t="s">
        <v>11865</v>
      </c>
    </row>
    <row r="12" spans="1:18" ht="29.65" customHeight="1">
      <c r="A12" s="214"/>
      <c r="B12" s="417" t="s">
        <v>11866</v>
      </c>
      <c r="C12" s="248" t="s">
        <v>11853</v>
      </c>
      <c r="D12" s="248">
        <v>2</v>
      </c>
      <c r="E12" s="1094"/>
      <c r="F12" s="81"/>
      <c r="G12" s="252" t="s">
        <v>11867</v>
      </c>
      <c r="H12" s="214"/>
      <c r="I12" s="1093"/>
      <c r="J12" s="214"/>
      <c r="K12" s="210"/>
      <c r="L12" s="1092" t="str">
        <f t="shared" si="0"/>
        <v>Please complete all cells in row</v>
      </c>
      <c r="M12" s="210"/>
      <c r="N12" s="247">
        <f t="shared" si="1"/>
        <v>1</v>
      </c>
      <c r="O12" s="210"/>
      <c r="Q12" s="417" t="s">
        <v>11866</v>
      </c>
      <c r="R12" s="1094" t="s">
        <v>11868</v>
      </c>
    </row>
    <row r="13" spans="1:18" ht="29.65" customHeight="1">
      <c r="A13" s="214"/>
      <c r="B13" s="417" t="s">
        <v>11869</v>
      </c>
      <c r="C13" s="248" t="s">
        <v>11853</v>
      </c>
      <c r="D13" s="248">
        <v>2</v>
      </c>
      <c r="E13" s="1094"/>
      <c r="F13" s="81"/>
      <c r="G13" s="252" t="s">
        <v>11870</v>
      </c>
      <c r="H13" s="214"/>
      <c r="I13" s="1093"/>
      <c r="J13" s="214"/>
      <c r="K13" s="210"/>
      <c r="L13" s="1092" t="str">
        <f t="shared" si="0"/>
        <v>Please complete all cells in row</v>
      </c>
      <c r="M13" s="210"/>
      <c r="N13" s="247">
        <f t="shared" si="1"/>
        <v>1</v>
      </c>
      <c r="O13" s="210"/>
      <c r="Q13" s="417" t="s">
        <v>11869</v>
      </c>
      <c r="R13" s="1094" t="s">
        <v>11871</v>
      </c>
    </row>
    <row r="14" spans="1:18" ht="29.65" customHeight="1">
      <c r="A14" s="214"/>
      <c r="B14" s="417" t="s">
        <v>11872</v>
      </c>
      <c r="C14" s="248" t="s">
        <v>11853</v>
      </c>
      <c r="D14" s="248">
        <v>2</v>
      </c>
      <c r="E14" s="1094"/>
      <c r="F14" s="174"/>
      <c r="G14" s="252" t="s">
        <v>11873</v>
      </c>
      <c r="H14" s="214"/>
      <c r="I14" s="1093"/>
      <c r="J14" s="214"/>
      <c r="K14" s="210"/>
      <c r="L14" s="1092" t="str">
        <f t="shared" si="0"/>
        <v>Please complete all cells in row</v>
      </c>
      <c r="M14" s="210"/>
      <c r="N14" s="247">
        <f t="shared" si="1"/>
        <v>1</v>
      </c>
      <c r="O14" s="210"/>
      <c r="Q14" s="417" t="s">
        <v>11872</v>
      </c>
      <c r="R14" s="1094" t="s">
        <v>11874</v>
      </c>
    </row>
    <row r="15" spans="1:18" ht="29.65" customHeight="1">
      <c r="A15" s="214"/>
      <c r="B15" s="417" t="s">
        <v>11875</v>
      </c>
      <c r="C15" s="248" t="s">
        <v>11853</v>
      </c>
      <c r="D15" s="248">
        <v>2</v>
      </c>
      <c r="E15" s="1094"/>
      <c r="F15" s="174"/>
      <c r="G15" s="252" t="s">
        <v>11876</v>
      </c>
      <c r="H15" s="214"/>
      <c r="I15" s="1093"/>
      <c r="J15" s="214"/>
      <c r="K15" s="210"/>
      <c r="L15" s="1092" t="str">
        <f t="shared" si="0"/>
        <v>Please complete all cells in row</v>
      </c>
      <c r="M15" s="210"/>
      <c r="N15" s="247">
        <f t="shared" si="1"/>
        <v>1</v>
      </c>
      <c r="O15" s="210"/>
      <c r="Q15" s="417" t="s">
        <v>11875</v>
      </c>
      <c r="R15" s="1094" t="s">
        <v>11877</v>
      </c>
    </row>
    <row r="16" spans="1:18" ht="29.65" customHeight="1">
      <c r="A16" s="214"/>
      <c r="B16" s="417" t="s">
        <v>11878</v>
      </c>
      <c r="C16" s="248" t="s">
        <v>1319</v>
      </c>
      <c r="D16" s="248">
        <v>0</v>
      </c>
      <c r="E16" s="1180"/>
      <c r="F16" s="81"/>
      <c r="G16" s="252" t="s">
        <v>11879</v>
      </c>
      <c r="H16" s="214"/>
      <c r="I16" s="1093"/>
      <c r="J16" s="214"/>
      <c r="K16" s="210"/>
      <c r="L16" s="1092" t="str">
        <f t="shared" si="0"/>
        <v>Please complete all cells in row</v>
      </c>
      <c r="M16" s="210"/>
      <c r="N16" s="247">
        <f t="shared" si="1"/>
        <v>1</v>
      </c>
      <c r="O16" s="210"/>
      <c r="Q16" s="417" t="s">
        <v>11878</v>
      </c>
      <c r="R16" s="853" t="s">
        <v>11880</v>
      </c>
    </row>
    <row r="17" spans="1:21" ht="29.65" customHeight="1">
      <c r="A17" s="214"/>
      <c r="B17" s="417" t="s">
        <v>11881</v>
      </c>
      <c r="C17" s="248" t="s">
        <v>1319</v>
      </c>
      <c r="D17" s="248">
        <v>0</v>
      </c>
      <c r="E17" s="1180"/>
      <c r="F17" s="81"/>
      <c r="G17" s="252" t="s">
        <v>11882</v>
      </c>
      <c r="H17" s="214"/>
      <c r="I17" s="1093"/>
      <c r="J17" s="214"/>
      <c r="K17" s="210"/>
      <c r="L17" s="1092" t="str">
        <f t="shared" si="0"/>
        <v>Please complete all cells in row</v>
      </c>
      <c r="M17" s="210"/>
      <c r="N17" s="247">
        <f t="shared" si="1"/>
        <v>1</v>
      </c>
      <c r="O17" s="210"/>
      <c r="Q17" s="417" t="s">
        <v>11881</v>
      </c>
      <c r="R17" s="853" t="s">
        <v>11883</v>
      </c>
    </row>
    <row r="18" spans="1:21" ht="29.65" customHeight="1">
      <c r="A18" s="214"/>
      <c r="B18" s="417" t="s">
        <v>11884</v>
      </c>
      <c r="C18" s="248" t="s">
        <v>1319</v>
      </c>
      <c r="D18" s="248">
        <v>0</v>
      </c>
      <c r="E18" s="1180"/>
      <c r="F18" s="81"/>
      <c r="G18" s="252" t="s">
        <v>11885</v>
      </c>
      <c r="H18" s="214"/>
      <c r="I18" s="1093"/>
      <c r="J18" s="214"/>
      <c r="K18" s="210"/>
      <c r="L18" s="1092" t="str">
        <f t="shared" si="0"/>
        <v>Please complete all cells in row</v>
      </c>
      <c r="M18" s="210"/>
      <c r="N18" s="247">
        <f t="shared" si="1"/>
        <v>1</v>
      </c>
      <c r="O18" s="210"/>
      <c r="Q18" s="417" t="s">
        <v>11884</v>
      </c>
      <c r="R18" s="853" t="s">
        <v>11886</v>
      </c>
    </row>
    <row r="19" spans="1:21" ht="29.65" customHeight="1">
      <c r="A19" s="214"/>
      <c r="B19" s="417" t="s">
        <v>11887</v>
      </c>
      <c r="C19" s="248" t="s">
        <v>1319</v>
      </c>
      <c r="D19" s="248">
        <v>0</v>
      </c>
      <c r="E19" s="1180"/>
      <c r="F19" s="81"/>
      <c r="G19" s="252" t="s">
        <v>11888</v>
      </c>
      <c r="H19" s="214"/>
      <c r="I19" s="1093"/>
      <c r="J19" s="214"/>
      <c r="K19" s="210"/>
      <c r="L19" s="1092" t="str">
        <f t="shared" si="0"/>
        <v>Please complete all cells in row</v>
      </c>
      <c r="M19" s="210"/>
      <c r="N19" s="247">
        <f t="shared" si="1"/>
        <v>1</v>
      </c>
      <c r="O19" s="210"/>
      <c r="Q19" s="417" t="s">
        <v>11887</v>
      </c>
      <c r="R19" s="853" t="s">
        <v>11889</v>
      </c>
      <c r="S19" s="270"/>
      <c r="T19" s="270"/>
      <c r="U19" s="297"/>
    </row>
    <row r="20" spans="1:21" ht="29.65" customHeight="1">
      <c r="A20" s="214"/>
      <c r="B20" s="417" t="s">
        <v>11890</v>
      </c>
      <c r="C20" s="248" t="s">
        <v>1319</v>
      </c>
      <c r="D20" s="248">
        <v>0</v>
      </c>
      <c r="E20" s="1180"/>
      <c r="F20" s="81"/>
      <c r="G20" s="252" t="s">
        <v>11891</v>
      </c>
      <c r="H20" s="214"/>
      <c r="I20" s="1093"/>
      <c r="J20" s="214"/>
      <c r="K20" s="210"/>
      <c r="L20" s="1092" t="str">
        <f t="shared" si="0"/>
        <v>Please complete all cells in row</v>
      </c>
      <c r="M20" s="210"/>
      <c r="N20" s="247">
        <f t="shared" si="1"/>
        <v>1</v>
      </c>
      <c r="O20" s="210"/>
      <c r="Q20" s="417" t="s">
        <v>11890</v>
      </c>
      <c r="R20" s="853" t="s">
        <v>11892</v>
      </c>
    </row>
    <row r="21" spans="1:21" ht="29.65" customHeight="1">
      <c r="A21" s="214"/>
      <c r="B21" s="417" t="s">
        <v>11893</v>
      </c>
      <c r="C21" s="248" t="s">
        <v>1319</v>
      </c>
      <c r="D21" s="248">
        <v>0</v>
      </c>
      <c r="E21" s="1180"/>
      <c r="F21" s="81"/>
      <c r="G21" s="252" t="s">
        <v>11894</v>
      </c>
      <c r="H21" s="214"/>
      <c r="I21" s="1093"/>
      <c r="J21" s="214"/>
      <c r="K21" s="210"/>
      <c r="L21" s="1092" t="str">
        <f t="shared" si="0"/>
        <v>Please complete all cells in row</v>
      </c>
      <c r="M21" s="210"/>
      <c r="N21" s="247">
        <f t="shared" si="1"/>
        <v>1</v>
      </c>
      <c r="O21" s="210"/>
      <c r="Q21" s="417" t="s">
        <v>11893</v>
      </c>
      <c r="R21" s="853" t="s">
        <v>11895</v>
      </c>
    </row>
    <row r="22" spans="1:21" ht="29.65" customHeight="1">
      <c r="A22" s="214"/>
      <c r="B22" s="417" t="s">
        <v>11896</v>
      </c>
      <c r="C22" s="248" t="s">
        <v>1319</v>
      </c>
      <c r="D22" s="248">
        <v>0</v>
      </c>
      <c r="E22" s="1180"/>
      <c r="F22" s="174"/>
      <c r="G22" s="252" t="s">
        <v>11897</v>
      </c>
      <c r="H22" s="214"/>
      <c r="I22" s="1093"/>
      <c r="J22" s="214"/>
      <c r="K22" s="210"/>
      <c r="L22" s="1092" t="str">
        <f t="shared" si="0"/>
        <v>Please complete all cells in row</v>
      </c>
      <c r="M22" s="210"/>
      <c r="N22" s="247">
        <f t="shared" si="1"/>
        <v>1</v>
      </c>
      <c r="O22" s="210"/>
      <c r="Q22" s="417" t="s">
        <v>11896</v>
      </c>
      <c r="R22" s="853" t="s">
        <v>11898</v>
      </c>
    </row>
    <row r="23" spans="1:21" ht="29.65" customHeight="1">
      <c r="A23" s="214"/>
      <c r="B23" s="417" t="s">
        <v>11899</v>
      </c>
      <c r="C23" s="248" t="s">
        <v>1319</v>
      </c>
      <c r="D23" s="248">
        <v>0</v>
      </c>
      <c r="E23" s="1180"/>
      <c r="F23" s="81"/>
      <c r="G23" s="252" t="s">
        <v>11900</v>
      </c>
      <c r="H23" s="214"/>
      <c r="I23" s="1093"/>
      <c r="J23" s="214"/>
      <c r="K23" s="210"/>
      <c r="L23" s="1092" t="str">
        <f t="shared" si="0"/>
        <v>Please complete all cells in row</v>
      </c>
      <c r="M23" s="210"/>
      <c r="N23" s="247">
        <f t="shared" si="1"/>
        <v>1</v>
      </c>
      <c r="O23" s="210"/>
      <c r="Q23" s="417" t="s">
        <v>11899</v>
      </c>
      <c r="R23" s="853" t="s">
        <v>11901</v>
      </c>
    </row>
    <row r="24" spans="1:21" ht="29.65" customHeight="1">
      <c r="A24" s="214"/>
      <c r="B24" s="417" t="s">
        <v>11902</v>
      </c>
      <c r="C24" s="248" t="s">
        <v>1319</v>
      </c>
      <c r="D24" s="248">
        <v>0</v>
      </c>
      <c r="E24" s="1182">
        <f>IFERROR(SUM(E16:E23),0)</f>
        <v>0</v>
      </c>
      <c r="F24" s="174"/>
      <c r="G24" s="252" t="s">
        <v>11903</v>
      </c>
      <c r="H24" s="214"/>
      <c r="I24" s="1093"/>
      <c r="J24" s="214"/>
      <c r="K24" s="210"/>
      <c r="M24" s="210"/>
      <c r="O24" s="210"/>
      <c r="Q24" s="417" t="s">
        <v>11902</v>
      </c>
      <c r="R24" s="1095" t="s">
        <v>11904</v>
      </c>
    </row>
    <row r="25" spans="1:21" ht="29.65" customHeight="1">
      <c r="A25" s="214"/>
      <c r="B25" s="417" t="s">
        <v>11905</v>
      </c>
      <c r="C25" s="248" t="s">
        <v>1319</v>
      </c>
      <c r="D25" s="248">
        <v>0</v>
      </c>
      <c r="E25" s="1180"/>
      <c r="F25" s="81"/>
      <c r="G25" s="252" t="s">
        <v>11906</v>
      </c>
      <c r="H25" s="214"/>
      <c r="I25" s="1093"/>
      <c r="J25" s="214"/>
      <c r="K25" s="210"/>
      <c r="L25" s="1092" t="str">
        <f t="shared" ref="L25:L37" si="2">IF( SUM( N25:N25 ) = 0, 0, $N$5 )</f>
        <v>Please complete all cells in row</v>
      </c>
      <c r="M25" s="210"/>
      <c r="N25" s="247">
        <f t="shared" ref="N25:N37" si="3" xml:space="preserve"> IF( ISNUMBER(E25), 0, 1 )</f>
        <v>1</v>
      </c>
      <c r="O25" s="210"/>
      <c r="Q25" s="417" t="s">
        <v>11905</v>
      </c>
      <c r="R25" s="958" t="s">
        <v>11907</v>
      </c>
    </row>
    <row r="26" spans="1:21" ht="29.65" customHeight="1">
      <c r="A26" s="214"/>
      <c r="B26" s="417" t="s">
        <v>11908</v>
      </c>
      <c r="C26" s="248" t="s">
        <v>3104</v>
      </c>
      <c r="D26" s="248">
        <v>0</v>
      </c>
      <c r="E26" s="1180"/>
      <c r="F26" s="81"/>
      <c r="G26" s="252" t="s">
        <v>11909</v>
      </c>
      <c r="H26" s="214"/>
      <c r="I26" s="1093"/>
      <c r="J26" s="214"/>
      <c r="K26" s="210"/>
      <c r="L26" s="1092" t="str">
        <f t="shared" si="2"/>
        <v>Please complete all cells in row</v>
      </c>
      <c r="M26" s="210"/>
      <c r="N26" s="247">
        <f t="shared" si="3"/>
        <v>1</v>
      </c>
      <c r="O26" s="210"/>
      <c r="Q26" s="417" t="s">
        <v>11908</v>
      </c>
      <c r="R26" s="853" t="s">
        <v>11910</v>
      </c>
    </row>
    <row r="27" spans="1:21" ht="29.65" customHeight="1">
      <c r="A27" s="214"/>
      <c r="B27" s="417" t="s">
        <v>11911</v>
      </c>
      <c r="C27" s="248" t="s">
        <v>1319</v>
      </c>
      <c r="D27" s="248">
        <v>0</v>
      </c>
      <c r="E27" s="1180"/>
      <c r="F27" s="81"/>
      <c r="G27" s="252" t="s">
        <v>11912</v>
      </c>
      <c r="H27" s="214"/>
      <c r="I27" s="1093"/>
      <c r="J27" s="214"/>
      <c r="K27" s="210"/>
      <c r="L27" s="1092" t="str">
        <f t="shared" si="2"/>
        <v>Please complete all cells in row</v>
      </c>
      <c r="M27" s="210"/>
      <c r="N27" s="247">
        <f t="shared" si="3"/>
        <v>1</v>
      </c>
      <c r="O27" s="210"/>
      <c r="Q27" s="417" t="s">
        <v>11911</v>
      </c>
      <c r="R27" s="853" t="s">
        <v>11913</v>
      </c>
    </row>
    <row r="28" spans="1:21" ht="29.65" customHeight="1">
      <c r="A28" s="214"/>
      <c r="B28" s="417" t="s">
        <v>11914</v>
      </c>
      <c r="C28" s="248" t="s">
        <v>11915</v>
      </c>
      <c r="D28" s="248">
        <v>0</v>
      </c>
      <c r="E28" s="1180"/>
      <c r="F28" s="81"/>
      <c r="G28" s="252" t="s">
        <v>11916</v>
      </c>
      <c r="H28" s="214"/>
      <c r="I28" s="1093"/>
      <c r="J28" s="214"/>
      <c r="K28" s="210"/>
      <c r="L28" s="1092" t="str">
        <f t="shared" si="2"/>
        <v>Please complete all cells in row</v>
      </c>
      <c r="M28" s="210"/>
      <c r="N28" s="247">
        <f t="shared" si="3"/>
        <v>1</v>
      </c>
      <c r="O28" s="210"/>
      <c r="Q28" s="417" t="s">
        <v>11914</v>
      </c>
      <c r="R28" s="853" t="s">
        <v>11917</v>
      </c>
    </row>
    <row r="29" spans="1:21" ht="29.65" customHeight="1">
      <c r="A29" s="214"/>
      <c r="B29" s="417" t="s">
        <v>11918</v>
      </c>
      <c r="C29" s="248" t="s">
        <v>11919</v>
      </c>
      <c r="D29" s="248">
        <v>2</v>
      </c>
      <c r="E29" s="1094"/>
      <c r="F29" s="81"/>
      <c r="G29" s="252" t="s">
        <v>11920</v>
      </c>
      <c r="H29" s="214"/>
      <c r="I29" s="1093"/>
      <c r="J29" s="214"/>
      <c r="K29" s="210"/>
      <c r="L29" s="1092" t="str">
        <f t="shared" si="2"/>
        <v>Please complete all cells in row</v>
      </c>
      <c r="M29" s="210"/>
      <c r="N29" s="247">
        <f t="shared" si="3"/>
        <v>1</v>
      </c>
      <c r="O29" s="210"/>
      <c r="Q29" s="417" t="s">
        <v>11918</v>
      </c>
      <c r="R29" s="853" t="s">
        <v>11921</v>
      </c>
    </row>
    <row r="30" spans="1:21" ht="29.65" customHeight="1">
      <c r="A30" s="214"/>
      <c r="B30" s="417" t="s">
        <v>11922</v>
      </c>
      <c r="C30" s="248" t="s">
        <v>11923</v>
      </c>
      <c r="D30" s="248">
        <v>2</v>
      </c>
      <c r="E30" s="1094"/>
      <c r="F30" s="81"/>
      <c r="G30" s="252" t="s">
        <v>11924</v>
      </c>
      <c r="H30" s="214"/>
      <c r="I30" s="1093"/>
      <c r="J30" s="214"/>
      <c r="K30" s="210"/>
      <c r="L30" s="1092" t="str">
        <f t="shared" si="2"/>
        <v>Please complete all cells in row</v>
      </c>
      <c r="M30" s="210"/>
      <c r="N30" s="247">
        <f t="shared" si="3"/>
        <v>1</v>
      </c>
      <c r="O30" s="210"/>
      <c r="Q30" s="417" t="s">
        <v>11922</v>
      </c>
      <c r="R30" s="853" t="s">
        <v>11925</v>
      </c>
    </row>
    <row r="31" spans="1:21" ht="29.65" customHeight="1">
      <c r="A31" s="214"/>
      <c r="B31" s="417" t="s">
        <v>11926</v>
      </c>
      <c r="C31" s="248" t="s">
        <v>11927</v>
      </c>
      <c r="D31" s="248">
        <v>3</v>
      </c>
      <c r="E31" s="625"/>
      <c r="F31" s="174"/>
      <c r="G31" s="252" t="s">
        <v>11928</v>
      </c>
      <c r="H31" s="214"/>
      <c r="I31" s="1093"/>
      <c r="J31" s="214"/>
      <c r="K31" s="210"/>
      <c r="L31" s="1092" t="str">
        <f t="shared" si="2"/>
        <v>Please complete all cells in row</v>
      </c>
      <c r="M31" s="210"/>
      <c r="N31" s="247">
        <f t="shared" si="3"/>
        <v>1</v>
      </c>
      <c r="O31" s="210"/>
      <c r="Q31" s="417" t="s">
        <v>11929</v>
      </c>
      <c r="R31" s="853" t="s">
        <v>11930</v>
      </c>
    </row>
    <row r="32" spans="1:21" ht="29.65" customHeight="1">
      <c r="A32" s="214"/>
      <c r="B32" s="417" t="s">
        <v>11931</v>
      </c>
      <c r="C32" s="248" t="s">
        <v>1319</v>
      </c>
      <c r="D32" s="248">
        <v>0</v>
      </c>
      <c r="E32" s="1180"/>
      <c r="F32" s="81"/>
      <c r="G32" s="252" t="s">
        <v>11932</v>
      </c>
      <c r="H32" s="214"/>
      <c r="I32" s="1093"/>
      <c r="J32" s="214"/>
      <c r="K32" s="210"/>
      <c r="L32" s="1092" t="str">
        <f t="shared" si="2"/>
        <v>Please complete all cells in row</v>
      </c>
      <c r="M32" s="210"/>
      <c r="N32" s="247">
        <f t="shared" si="3"/>
        <v>1</v>
      </c>
      <c r="O32" s="210"/>
      <c r="Q32" s="417" t="s">
        <v>11931</v>
      </c>
      <c r="R32" s="853" t="s">
        <v>11933</v>
      </c>
    </row>
    <row r="33" spans="1:18" ht="29.65" customHeight="1">
      <c r="A33" s="214"/>
      <c r="B33" s="417" t="s">
        <v>11934</v>
      </c>
      <c r="C33" s="248" t="s">
        <v>11853</v>
      </c>
      <c r="D33" s="248">
        <v>2</v>
      </c>
      <c r="E33" s="1094"/>
      <c r="F33" s="81"/>
      <c r="G33" s="252" t="s">
        <v>11935</v>
      </c>
      <c r="H33" s="214"/>
      <c r="I33" s="1093"/>
      <c r="J33" s="214"/>
      <c r="K33" s="210"/>
      <c r="L33" s="1092" t="str">
        <f t="shared" si="2"/>
        <v>Please complete all cells in row</v>
      </c>
      <c r="M33" s="210"/>
      <c r="N33" s="247">
        <f t="shared" si="3"/>
        <v>1</v>
      </c>
      <c r="O33" s="210"/>
      <c r="Q33" s="417" t="s">
        <v>11936</v>
      </c>
      <c r="R33" s="1094" t="s">
        <v>11937</v>
      </c>
    </row>
    <row r="34" spans="1:18" ht="29.65" customHeight="1">
      <c r="A34" s="214"/>
      <c r="B34" s="417" t="s">
        <v>11938</v>
      </c>
      <c r="C34" s="248" t="s">
        <v>1319</v>
      </c>
      <c r="D34" s="248">
        <v>0</v>
      </c>
      <c r="E34" s="1180"/>
      <c r="F34" s="81"/>
      <c r="G34" s="252" t="s">
        <v>11939</v>
      </c>
      <c r="H34" s="214"/>
      <c r="I34" s="1093"/>
      <c r="J34" s="214"/>
      <c r="K34" s="210"/>
      <c r="L34" s="1092" t="str">
        <f t="shared" si="2"/>
        <v>Please complete all cells in row</v>
      </c>
      <c r="M34" s="210"/>
      <c r="N34" s="247">
        <f t="shared" si="3"/>
        <v>1</v>
      </c>
      <c r="O34" s="210"/>
      <c r="Q34" s="417" t="s">
        <v>11938</v>
      </c>
      <c r="R34" s="853" t="s">
        <v>11940</v>
      </c>
    </row>
    <row r="35" spans="1:18" ht="29.65" customHeight="1">
      <c r="A35" s="214"/>
      <c r="B35" s="417" t="s">
        <v>11941</v>
      </c>
      <c r="C35" s="248" t="s">
        <v>11853</v>
      </c>
      <c r="D35" s="248">
        <v>2</v>
      </c>
      <c r="E35" s="1094"/>
      <c r="F35" s="174"/>
      <c r="G35" s="252" t="s">
        <v>11942</v>
      </c>
      <c r="H35" s="214"/>
      <c r="I35" s="1093"/>
      <c r="J35" s="214"/>
      <c r="K35" s="210"/>
      <c r="L35" s="1092" t="str">
        <f t="shared" ref="L35:L36" si="4">IF( SUM( N35:N35 ) = 0, 0, $N$5 )</f>
        <v>Please complete all cells in row</v>
      </c>
      <c r="M35" s="210"/>
      <c r="N35" s="247">
        <f t="shared" ref="N35:N36" si="5" xml:space="preserve"> IF( ISNUMBER(E35), 0, 1 )</f>
        <v>1</v>
      </c>
      <c r="O35" s="210"/>
      <c r="Q35" s="417" t="s">
        <v>11943</v>
      </c>
      <c r="R35" s="1094" t="s">
        <v>11944</v>
      </c>
    </row>
    <row r="36" spans="1:18" ht="29.65" customHeight="1">
      <c r="A36" s="214"/>
      <c r="B36" s="1901" t="s">
        <v>11945</v>
      </c>
      <c r="C36" s="1902" t="s">
        <v>11853</v>
      </c>
      <c r="D36" s="1902">
        <v>2</v>
      </c>
      <c r="E36" s="1913"/>
      <c r="F36" s="174"/>
      <c r="G36" s="1903" t="s">
        <v>11946</v>
      </c>
      <c r="H36" s="214"/>
      <c r="I36" s="1905"/>
      <c r="J36" s="214"/>
      <c r="K36" s="210"/>
      <c r="L36" s="1092" t="str">
        <f t="shared" si="4"/>
        <v>Please complete all cells in row</v>
      </c>
      <c r="M36" s="210"/>
      <c r="N36" s="247">
        <f t="shared" si="5"/>
        <v>1</v>
      </c>
      <c r="O36" s="210"/>
      <c r="Q36" s="1901" t="s">
        <v>11945</v>
      </c>
      <c r="R36" s="1913" t="s">
        <v>11947</v>
      </c>
    </row>
    <row r="37" spans="1:18" ht="29.65" customHeight="1" thickBot="1">
      <c r="A37" s="2575" t="s">
        <v>773</v>
      </c>
      <c r="B37" s="1971" t="s">
        <v>11948</v>
      </c>
      <c r="C37" s="1972" t="s">
        <v>1319</v>
      </c>
      <c r="D37" s="1972">
        <v>0</v>
      </c>
      <c r="E37" s="1912"/>
      <c r="F37" s="174"/>
      <c r="G37" s="970" t="s">
        <v>11949</v>
      </c>
      <c r="H37" s="214"/>
      <c r="I37" s="1904"/>
      <c r="J37" s="214"/>
      <c r="K37" s="210"/>
      <c r="L37" s="1092" t="str">
        <f t="shared" si="2"/>
        <v>Please complete all cells in row</v>
      </c>
      <c r="M37" s="210"/>
      <c r="N37" s="247">
        <f t="shared" si="3"/>
        <v>1</v>
      </c>
      <c r="O37" s="210"/>
      <c r="Q37" s="1971" t="s">
        <v>11948</v>
      </c>
      <c r="R37" s="1912" t="s">
        <v>11950</v>
      </c>
    </row>
    <row r="38" spans="1:18" ht="29.65" customHeight="1" thickTop="1">
      <c r="A38" s="214"/>
      <c r="B38" s="214"/>
      <c r="C38" s="214"/>
      <c r="D38" s="214"/>
      <c r="E38" s="214"/>
      <c r="F38" s="214"/>
      <c r="G38" s="214"/>
      <c r="H38" s="214"/>
      <c r="J38" s="2575" t="s">
        <v>815</v>
      </c>
      <c r="R38" s="2859" t="s">
        <v>816</v>
      </c>
    </row>
    <row r="39" spans="1:18" ht="29.65" customHeight="1">
      <c r="A39" s="214"/>
      <c r="B39" s="214"/>
      <c r="C39" s="214"/>
      <c r="D39" s="214"/>
      <c r="E39" s="214"/>
      <c r="F39" s="214"/>
      <c r="G39" s="214"/>
      <c r="H39" s="214"/>
      <c r="I39" s="214"/>
      <c r="J39" s="214"/>
    </row>
    <row r="40" spans="1:18" ht="29.65" customHeight="1">
      <c r="A40" s="214"/>
      <c r="B40" s="214"/>
      <c r="C40" s="214"/>
      <c r="D40" s="214"/>
      <c r="E40" s="214"/>
      <c r="F40" s="214"/>
      <c r="G40" s="214"/>
      <c r="H40" s="214"/>
      <c r="I40" s="214"/>
      <c r="J40" s="214"/>
    </row>
    <row r="41" spans="1:18" ht="29.65" customHeight="1">
      <c r="A41" s="214"/>
      <c r="B41" s="214"/>
      <c r="C41" s="214"/>
      <c r="D41" s="214"/>
      <c r="E41" s="214"/>
      <c r="F41" s="214"/>
      <c r="G41" s="214"/>
      <c r="H41" s="214"/>
      <c r="I41" s="214"/>
      <c r="J41" s="214"/>
    </row>
  </sheetData>
  <sheetProtection formatColumns="0" formatRows="0"/>
  <mergeCells count="2">
    <mergeCell ref="B3:I3"/>
    <mergeCell ref="Q3:R3"/>
  </mergeCells>
  <phoneticPr fontId="36" type="noConversion"/>
  <conditionalFormatting sqref="L8:L23">
    <cfRule type="cellIs" dxfId="101" priority="3" operator="equal">
      <formula>0</formula>
    </cfRule>
  </conditionalFormatting>
  <conditionalFormatting sqref="L25:L37">
    <cfRule type="cellIs" dxfId="10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1" zoomScaleNormal="100" zoomScaleSheetLayoutView="100" workbookViewId="0"/>
  </sheetViews>
  <sheetFormatPr defaultColWidth="9" defaultRowHeight="15.75"/>
  <cols>
    <col min="1" max="1" width="11.125" style="15" hidden="1" customWidth="1"/>
    <col min="2" max="2" width="45.125" style="15" bestFit="1" customWidth="1"/>
    <col min="3" max="3" width="5.5" style="15" bestFit="1" customWidth="1"/>
    <col min="4" max="4" width="4.75" style="15" bestFit="1" customWidth="1"/>
    <col min="5" max="5" width="11.625" style="15" bestFit="1" customWidth="1"/>
    <col min="6" max="6" width="8.5" style="15" bestFit="1" customWidth="1"/>
    <col min="7" max="7" width="12.125" style="15" bestFit="1" customWidth="1"/>
    <col min="8" max="8" width="19.75" style="15" bestFit="1" customWidth="1"/>
    <col min="9" max="9" width="17.25" style="15" bestFit="1" customWidth="1"/>
    <col min="10" max="10" width="20.625" style="15" bestFit="1" customWidth="1"/>
    <col min="11" max="11" width="10.375" style="15" customWidth="1"/>
    <col min="12" max="12" width="11.125" style="15" customWidth="1"/>
    <col min="13" max="13" width="1.625" style="15" customWidth="1"/>
    <col min="14" max="14" width="12.5" style="18" customWidth="1"/>
    <col min="15" max="15" width="1.625" style="12" customWidth="1"/>
    <col min="16" max="16" width="34" style="12" customWidth="1"/>
    <col min="17" max="17" width="1.625" style="12" hidden="1" customWidth="1"/>
    <col min="18" max="18" width="1.625" style="14" customWidth="1"/>
    <col min="19" max="19" width="25" style="14" customWidth="1"/>
    <col min="20" max="20" width="1.625" style="14" customWidth="1"/>
    <col min="21" max="22" width="9" style="14" hidden="1" customWidth="1"/>
    <col min="23" max="27" width="9" style="15" hidden="1" customWidth="1"/>
    <col min="28" max="28" width="1.625" style="14" hidden="1" customWidth="1"/>
    <col min="29" max="29" width="1.625" style="15" customWidth="1"/>
    <col min="30" max="30" width="40" style="19" customWidth="1"/>
    <col min="31" max="36" width="12.5" style="19" customWidth="1"/>
    <col min="37" max="38" width="12.5" style="15" customWidth="1"/>
    <col min="39" max="39" width="1.625" style="15" customWidth="1"/>
    <col min="40" max="16384" width="9" style="15"/>
  </cols>
  <sheetData>
    <row r="1" spans="1:42" s="7" customFormat="1" ht="29.25" customHeight="1">
      <c r="A1" s="171"/>
      <c r="B1" s="1089" t="s">
        <v>11951</v>
      </c>
      <c r="C1" s="1089"/>
      <c r="D1" s="1089"/>
      <c r="E1" s="1089"/>
      <c r="F1" s="1089"/>
      <c r="G1" s="1089"/>
      <c r="H1" s="1089"/>
      <c r="I1" s="1089"/>
      <c r="J1" s="1089"/>
      <c r="K1" s="1089"/>
      <c r="L1" s="1089"/>
      <c r="M1" s="1089"/>
      <c r="N1" s="1089"/>
      <c r="O1" s="1098"/>
      <c r="P1" s="1098"/>
      <c r="Q1" s="1098"/>
      <c r="R1" s="210"/>
      <c r="S1" s="191"/>
      <c r="T1" s="210"/>
      <c r="U1" s="191"/>
      <c r="V1" s="191"/>
      <c r="W1" s="191"/>
      <c r="X1" s="191"/>
      <c r="Y1" s="191"/>
      <c r="Z1" s="191"/>
      <c r="AA1" s="191"/>
      <c r="AB1" s="210"/>
      <c r="AC1" s="191"/>
      <c r="AD1" s="1089" t="s">
        <v>656</v>
      </c>
      <c r="AE1" s="1089"/>
      <c r="AF1" s="1089"/>
      <c r="AG1" s="1089"/>
      <c r="AH1" s="1089"/>
      <c r="AI1" s="1089"/>
      <c r="AJ1" s="1089"/>
      <c r="AK1" s="1089"/>
      <c r="AL1" s="1089"/>
      <c r="AM1" s="1089"/>
      <c r="AN1" s="191"/>
      <c r="AO1" s="348"/>
      <c r="AP1" s="348"/>
    </row>
    <row r="2" spans="1:42" s="7" customFormat="1" ht="29.25" customHeight="1">
      <c r="A2" s="171"/>
      <c r="B2" s="1089" t="str">
        <f>SelectCompany!B4</f>
        <v>South West Water (whole area)</v>
      </c>
      <c r="C2" s="470"/>
      <c r="D2" s="470"/>
      <c r="E2" s="470"/>
      <c r="F2" s="470"/>
      <c r="G2" s="470"/>
      <c r="H2" s="470"/>
      <c r="I2" s="470"/>
      <c r="J2" s="470"/>
      <c r="K2" s="470"/>
      <c r="L2" s="470"/>
      <c r="M2" s="470"/>
      <c r="N2" s="1099"/>
      <c r="O2" s="1098"/>
      <c r="P2" s="1098"/>
      <c r="Q2" s="1098"/>
      <c r="R2" s="210"/>
      <c r="S2" s="191"/>
      <c r="T2" s="210"/>
      <c r="U2" s="191"/>
      <c r="V2" s="191"/>
      <c r="W2" s="191"/>
      <c r="X2" s="191"/>
      <c r="Y2" s="191"/>
      <c r="Z2" s="191"/>
      <c r="AA2" s="191"/>
      <c r="AB2" s="210"/>
      <c r="AC2" s="191"/>
      <c r="AD2" s="1089"/>
      <c r="AE2" s="470"/>
      <c r="AF2" s="470"/>
      <c r="AG2" s="470"/>
      <c r="AH2" s="470"/>
      <c r="AI2" s="470"/>
      <c r="AJ2" s="470"/>
      <c r="AK2" s="470"/>
      <c r="AL2" s="470"/>
      <c r="AM2" s="470"/>
      <c r="AN2" s="191"/>
      <c r="AO2" s="348"/>
      <c r="AP2" s="348"/>
    </row>
    <row r="3" spans="1:42" ht="45" customHeight="1">
      <c r="A3" s="196"/>
      <c r="B3" s="3386" t="s">
        <v>11952</v>
      </c>
      <c r="C3" s="3386"/>
      <c r="D3" s="3386"/>
      <c r="E3" s="3386"/>
      <c r="F3" s="3386"/>
      <c r="G3" s="3386"/>
      <c r="H3" s="3386"/>
      <c r="I3" s="3386"/>
      <c r="J3" s="3386"/>
      <c r="K3" s="3386"/>
      <c r="L3" s="3386"/>
      <c r="M3" s="3386"/>
      <c r="N3" s="3386"/>
      <c r="O3" s="3386"/>
      <c r="P3" s="3386"/>
      <c r="Q3" s="229"/>
      <c r="R3" s="210"/>
      <c r="S3" s="1100" t="s">
        <v>658</v>
      </c>
      <c r="T3" s="210"/>
      <c r="U3" s="191"/>
      <c r="V3" s="191"/>
      <c r="W3" s="191"/>
      <c r="X3" s="191"/>
      <c r="Y3" s="191"/>
      <c r="Z3" s="191"/>
      <c r="AA3" s="191"/>
      <c r="AB3" s="210"/>
      <c r="AC3" s="191"/>
      <c r="AD3" s="3386" t="s">
        <v>11952</v>
      </c>
      <c r="AE3" s="3386"/>
      <c r="AF3" s="3386"/>
      <c r="AG3" s="3386"/>
      <c r="AH3" s="3386"/>
      <c r="AI3" s="3386"/>
      <c r="AJ3" s="3386"/>
      <c r="AK3" s="3386"/>
      <c r="AL3" s="3386"/>
      <c r="AM3" s="3386"/>
      <c r="AN3" s="191"/>
      <c r="AO3" s="196"/>
      <c r="AP3" s="196"/>
    </row>
    <row r="4" spans="1:42" ht="27.75" customHeight="1" thickBot="1">
      <c r="A4" s="196"/>
      <c r="B4" s="471"/>
      <c r="C4" s="471"/>
      <c r="D4" s="471"/>
      <c r="E4" s="471"/>
      <c r="F4" s="471"/>
      <c r="G4" s="471"/>
      <c r="H4" s="471"/>
      <c r="I4" s="471"/>
      <c r="J4" s="471"/>
      <c r="K4" s="471"/>
      <c r="L4" s="471"/>
      <c r="M4" s="763"/>
      <c r="N4" s="880"/>
      <c r="O4" s="229"/>
      <c r="P4" s="229"/>
      <c r="Q4" s="229"/>
      <c r="R4" s="210"/>
      <c r="S4" s="191"/>
      <c r="T4" s="210"/>
      <c r="U4" s="3548" t="s">
        <v>659</v>
      </c>
      <c r="V4" s="3548"/>
      <c r="W4" s="3548"/>
      <c r="X4" s="3548"/>
      <c r="Y4" s="3548"/>
      <c r="Z4" s="3548"/>
      <c r="AA4" s="3548"/>
      <c r="AB4" s="210"/>
      <c r="AC4" s="191"/>
      <c r="AD4" s="471"/>
      <c r="AE4" s="471"/>
      <c r="AF4" s="471"/>
      <c r="AG4" s="471"/>
      <c r="AH4" s="471"/>
      <c r="AI4" s="471"/>
      <c r="AJ4" s="471"/>
      <c r="AK4" s="471"/>
      <c r="AL4" s="471"/>
      <c r="AM4" s="763"/>
      <c r="AN4" s="191"/>
      <c r="AO4" s="196"/>
      <c r="AP4" s="196"/>
    </row>
    <row r="5" spans="1:42" s="3" customFormat="1" ht="56.25" customHeight="1" thickTop="1" thickBot="1">
      <c r="A5" s="2423" t="s">
        <v>669</v>
      </c>
      <c r="B5" s="402" t="s">
        <v>660</v>
      </c>
      <c r="C5" s="403" t="s">
        <v>661</v>
      </c>
      <c r="D5" s="403" t="s">
        <v>662</v>
      </c>
      <c r="E5" s="403" t="s">
        <v>11953</v>
      </c>
      <c r="F5" s="403" t="s">
        <v>11954</v>
      </c>
      <c r="G5" s="403" t="s">
        <v>11955</v>
      </c>
      <c r="H5" s="403" t="s">
        <v>11956</v>
      </c>
      <c r="I5" s="403" t="s">
        <v>11957</v>
      </c>
      <c r="J5" s="403" t="s">
        <v>11958</v>
      </c>
      <c r="K5" s="403" t="s">
        <v>1189</v>
      </c>
      <c r="L5" s="404" t="s">
        <v>891</v>
      </c>
      <c r="M5" s="81"/>
      <c r="N5" s="406" t="s">
        <v>666</v>
      </c>
      <c r="O5" s="858"/>
      <c r="P5" s="406" t="s">
        <v>667</v>
      </c>
      <c r="Q5" s="858"/>
      <c r="R5" s="210"/>
      <c r="S5" s="191"/>
      <c r="T5" s="210"/>
      <c r="U5" s="231" t="s">
        <v>668</v>
      </c>
      <c r="V5" s="191"/>
      <c r="W5" s="191"/>
      <c r="X5" s="191"/>
      <c r="Y5" s="191"/>
      <c r="Z5" s="191"/>
      <c r="AA5" s="191"/>
      <c r="AB5" s="210"/>
      <c r="AC5" s="191"/>
      <c r="AD5" s="402"/>
      <c r="AE5" s="403" t="s">
        <v>11953</v>
      </c>
      <c r="AF5" s="403" t="s">
        <v>11954</v>
      </c>
      <c r="AG5" s="403" t="s">
        <v>11955</v>
      </c>
      <c r="AH5" s="403" t="s">
        <v>11956</v>
      </c>
      <c r="AI5" s="403" t="s">
        <v>11957</v>
      </c>
      <c r="AJ5" s="403" t="s">
        <v>11958</v>
      </c>
      <c r="AK5" s="403" t="s">
        <v>1189</v>
      </c>
      <c r="AL5" s="404" t="s">
        <v>891</v>
      </c>
      <c r="AM5" s="81"/>
      <c r="AN5" s="191"/>
      <c r="AO5" s="171"/>
      <c r="AP5" s="171"/>
    </row>
    <row r="6" spans="1:42" s="3" customFormat="1" ht="15.75" customHeight="1" thickTop="1" thickBot="1">
      <c r="A6" s="2575" t="s">
        <v>673</v>
      </c>
      <c r="C6" s="81"/>
      <c r="D6" s="81"/>
      <c r="E6" s="308"/>
      <c r="F6" s="308"/>
      <c r="G6" s="308"/>
      <c r="H6" s="308"/>
      <c r="I6" s="308"/>
      <c r="J6" s="308"/>
      <c r="K6" s="308"/>
      <c r="L6" s="308"/>
      <c r="M6" s="81"/>
      <c r="N6" s="308"/>
      <c r="O6" s="858"/>
      <c r="P6" s="858"/>
      <c r="Q6" s="858"/>
      <c r="R6" s="210"/>
      <c r="S6" s="191"/>
      <c r="T6" s="210"/>
      <c r="U6" s="191"/>
      <c r="V6" s="191"/>
      <c r="W6" s="191"/>
      <c r="X6" s="191"/>
      <c r="Y6" s="191"/>
      <c r="Z6" s="191"/>
      <c r="AA6" s="191"/>
      <c r="AB6" s="210"/>
      <c r="AC6" s="191"/>
      <c r="AD6" s="81"/>
      <c r="AE6" s="2859" t="s">
        <v>820</v>
      </c>
      <c r="AF6" s="308"/>
      <c r="AG6" s="308"/>
      <c r="AH6" s="308"/>
      <c r="AI6" s="308"/>
      <c r="AJ6" s="308"/>
      <c r="AK6" s="308"/>
      <c r="AL6" s="308"/>
      <c r="AM6" s="81"/>
      <c r="AN6" s="191"/>
      <c r="AO6" s="171"/>
      <c r="AP6" s="171"/>
    </row>
    <row r="7" spans="1:42" s="3" customFormat="1" ht="15.75" customHeight="1" thickTop="1" thickBot="1">
      <c r="A7" s="171"/>
      <c r="B7" s="352"/>
      <c r="C7" s="214"/>
      <c r="D7" s="214"/>
      <c r="E7" s="437"/>
      <c r="F7" s="308"/>
      <c r="G7" s="308"/>
      <c r="H7" s="308"/>
      <c r="I7" s="308"/>
      <c r="J7" s="308"/>
      <c r="K7" s="308"/>
      <c r="L7" s="308"/>
      <c r="M7" s="81"/>
      <c r="N7" s="308"/>
      <c r="O7" s="81"/>
      <c r="P7" s="81"/>
      <c r="Q7" s="81"/>
      <c r="R7" s="210"/>
      <c r="S7" s="191"/>
      <c r="T7" s="210"/>
      <c r="U7" s="191"/>
      <c r="V7" s="191"/>
      <c r="W7" s="191"/>
      <c r="X7" s="191"/>
      <c r="Y7" s="191"/>
      <c r="Z7" s="191"/>
      <c r="AA7" s="191"/>
      <c r="AB7" s="210"/>
      <c r="AC7" s="191"/>
      <c r="AD7" s="352" t="s">
        <v>1593</v>
      </c>
      <c r="AE7" s="437"/>
      <c r="AF7" s="308"/>
      <c r="AG7" s="308"/>
      <c r="AH7" s="308"/>
      <c r="AI7" s="308"/>
      <c r="AJ7" s="308"/>
      <c r="AK7" s="308"/>
      <c r="AL7" s="308"/>
      <c r="AM7" s="81"/>
      <c r="AN7" s="191"/>
      <c r="AO7" s="171"/>
      <c r="AP7" s="171"/>
    </row>
    <row r="8" spans="1:42" s="13" customFormat="1" ht="15.75" customHeight="1" thickTop="1">
      <c r="A8" s="2442" t="s">
        <v>675</v>
      </c>
      <c r="B8" s="408" t="s">
        <v>1674</v>
      </c>
      <c r="C8" s="239" t="s">
        <v>677</v>
      </c>
      <c r="D8" s="239">
        <v>3</v>
      </c>
      <c r="E8" s="240"/>
      <c r="F8" s="240"/>
      <c r="G8" s="240"/>
      <c r="H8" s="240"/>
      <c r="I8" s="240"/>
      <c r="J8" s="240"/>
      <c r="K8" s="240"/>
      <c r="L8" s="242">
        <f>IFERROR(SUM(E8:K8),0)</f>
        <v>0</v>
      </c>
      <c r="M8" s="372"/>
      <c r="N8" s="243" t="s">
        <v>11959</v>
      </c>
      <c r="O8" s="372"/>
      <c r="P8" s="245"/>
      <c r="Q8" s="372"/>
      <c r="R8" s="210"/>
      <c r="S8" s="1092" t="str">
        <f>IF( SUM( U8:AA8 ) = 0, 0, $U$5 )</f>
        <v>Please complete all cells in row</v>
      </c>
      <c r="T8" s="210"/>
      <c r="U8" s="247">
        <f xml:space="preserve"> IF( ISNUMBER(E8 ), 0, 1 )</f>
        <v>1</v>
      </c>
      <c r="V8" s="247">
        <f t="shared" ref="V8:V11" si="0" xml:space="preserve"> IF( ISNUMBER(F8 ), 0, 1 )</f>
        <v>1</v>
      </c>
      <c r="W8" s="247">
        <f t="shared" ref="W8:W11" si="1" xml:space="preserve"> IF( ISNUMBER(G8 ), 0, 1 )</f>
        <v>1</v>
      </c>
      <c r="X8" s="247">
        <f t="shared" ref="X8:X11" si="2" xml:space="preserve"> IF( ISNUMBER(H8 ), 0, 1 )</f>
        <v>1</v>
      </c>
      <c r="Y8" s="247">
        <f t="shared" ref="Y8:Y11" si="3" xml:space="preserve"> IF( ISNUMBER(I8 ), 0, 1 )</f>
        <v>1</v>
      </c>
      <c r="Z8" s="247">
        <f t="shared" ref="Z8:Z11" si="4" xml:space="preserve"> IF( ISNUMBER(J8 ), 0, 1 )</f>
        <v>1</v>
      </c>
      <c r="AA8" s="247">
        <f t="shared" ref="AA8:AA11" si="5" xml:space="preserve"> IF( ISNUMBER(K8 ), 0, 1 )</f>
        <v>1</v>
      </c>
      <c r="AB8" s="210"/>
      <c r="AC8" s="191"/>
      <c r="AD8" s="408" t="s">
        <v>1674</v>
      </c>
      <c r="AE8" s="240" t="s">
        <v>11960</v>
      </c>
      <c r="AF8" s="240" t="s">
        <v>11961</v>
      </c>
      <c r="AG8" s="240" t="s">
        <v>11962</v>
      </c>
      <c r="AH8" s="240" t="s">
        <v>11963</v>
      </c>
      <c r="AI8" s="240" t="s">
        <v>11964</v>
      </c>
      <c r="AJ8" s="240" t="s">
        <v>11965</v>
      </c>
      <c r="AK8" s="240" t="s">
        <v>11966</v>
      </c>
      <c r="AL8" s="242" t="s">
        <v>11967</v>
      </c>
      <c r="AM8" s="372"/>
      <c r="AN8" s="191"/>
      <c r="AO8" s="169"/>
      <c r="AP8" s="169"/>
    </row>
    <row r="9" spans="1:42" s="13" customFormat="1" ht="15.75" customHeight="1">
      <c r="A9" s="169"/>
      <c r="B9" s="417" t="s">
        <v>1681</v>
      </c>
      <c r="C9" s="248" t="s">
        <v>677</v>
      </c>
      <c r="D9" s="248">
        <v>3</v>
      </c>
      <c r="E9" s="249"/>
      <c r="F9" s="249"/>
      <c r="G9" s="249"/>
      <c r="H9" s="249"/>
      <c r="I9" s="249"/>
      <c r="J9" s="249"/>
      <c r="K9" s="249"/>
      <c r="L9" s="251">
        <f>IFERROR(SUM(E9:K9),0)</f>
        <v>0</v>
      </c>
      <c r="M9" s="372"/>
      <c r="N9" s="252" t="s">
        <v>11968</v>
      </c>
      <c r="O9" s="372"/>
      <c r="P9" s="253"/>
      <c r="Q9" s="372"/>
      <c r="R9" s="210"/>
      <c r="S9" s="1092" t="str">
        <f t="shared" ref="S9:S11" si="6">IF( SUM( U9:AA9 ) = 0, 0, $U$5 )</f>
        <v>Please complete all cells in row</v>
      </c>
      <c r="T9" s="210"/>
      <c r="U9" s="247">
        <f t="shared" ref="U9:U11" si="7" xml:space="preserve"> IF( ISNUMBER(E9 ), 0, 1 )</f>
        <v>1</v>
      </c>
      <c r="V9" s="247">
        <f t="shared" si="0"/>
        <v>1</v>
      </c>
      <c r="W9" s="247">
        <f t="shared" si="1"/>
        <v>1</v>
      </c>
      <c r="X9" s="247">
        <f t="shared" si="2"/>
        <v>1</v>
      </c>
      <c r="Y9" s="247">
        <f t="shared" si="3"/>
        <v>1</v>
      </c>
      <c r="Z9" s="247">
        <f t="shared" si="4"/>
        <v>1</v>
      </c>
      <c r="AA9" s="247">
        <f t="shared" si="5"/>
        <v>1</v>
      </c>
      <c r="AB9" s="210"/>
      <c r="AC9" s="191"/>
      <c r="AD9" s="417" t="s">
        <v>1681</v>
      </c>
      <c r="AE9" s="249" t="s">
        <v>11969</v>
      </c>
      <c r="AF9" s="249" t="s">
        <v>11970</v>
      </c>
      <c r="AG9" s="249" t="s">
        <v>11971</v>
      </c>
      <c r="AH9" s="249" t="s">
        <v>11972</v>
      </c>
      <c r="AI9" s="249" t="s">
        <v>11973</v>
      </c>
      <c r="AJ9" s="249" t="s">
        <v>11974</v>
      </c>
      <c r="AK9" s="249" t="s">
        <v>11975</v>
      </c>
      <c r="AL9" s="251" t="s">
        <v>11976</v>
      </c>
      <c r="AM9" s="372"/>
      <c r="AN9" s="191"/>
      <c r="AO9" s="169"/>
      <c r="AP9" s="169"/>
    </row>
    <row r="10" spans="1:42" s="13" customFormat="1" ht="15.75" customHeight="1">
      <c r="A10" s="169"/>
      <c r="B10" s="417" t="s">
        <v>1690</v>
      </c>
      <c r="C10" s="248" t="s">
        <v>677</v>
      </c>
      <c r="D10" s="248">
        <v>3</v>
      </c>
      <c r="E10" s="249"/>
      <c r="F10" s="249"/>
      <c r="G10" s="249"/>
      <c r="H10" s="249"/>
      <c r="I10" s="249"/>
      <c r="J10" s="249"/>
      <c r="K10" s="249"/>
      <c r="L10" s="251">
        <f>IFERROR(SUM(E10:K10),0)</f>
        <v>0</v>
      </c>
      <c r="M10" s="372"/>
      <c r="N10" s="252" t="s">
        <v>11977</v>
      </c>
      <c r="O10" s="372"/>
      <c r="P10" s="253"/>
      <c r="Q10" s="372"/>
      <c r="R10" s="210"/>
      <c r="S10" s="1092" t="str">
        <f t="shared" si="6"/>
        <v>Please complete all cells in row</v>
      </c>
      <c r="T10" s="210"/>
      <c r="U10" s="247">
        <f t="shared" si="7"/>
        <v>1</v>
      </c>
      <c r="V10" s="247">
        <f t="shared" si="0"/>
        <v>1</v>
      </c>
      <c r="W10" s="247">
        <f t="shared" si="1"/>
        <v>1</v>
      </c>
      <c r="X10" s="247">
        <f t="shared" si="2"/>
        <v>1</v>
      </c>
      <c r="Y10" s="247">
        <f t="shared" si="3"/>
        <v>1</v>
      </c>
      <c r="Z10" s="247">
        <f t="shared" si="4"/>
        <v>1</v>
      </c>
      <c r="AA10" s="247">
        <f t="shared" si="5"/>
        <v>1</v>
      </c>
      <c r="AB10" s="210"/>
      <c r="AC10" s="191"/>
      <c r="AD10" s="417" t="s">
        <v>1690</v>
      </c>
      <c r="AE10" s="249" t="s">
        <v>11978</v>
      </c>
      <c r="AF10" s="249" t="s">
        <v>11979</v>
      </c>
      <c r="AG10" s="249" t="s">
        <v>11980</v>
      </c>
      <c r="AH10" s="249" t="s">
        <v>11981</v>
      </c>
      <c r="AI10" s="249" t="s">
        <v>11982</v>
      </c>
      <c r="AJ10" s="249" t="s">
        <v>11983</v>
      </c>
      <c r="AK10" s="249" t="s">
        <v>11984</v>
      </c>
      <c r="AL10" s="251" t="s">
        <v>11985</v>
      </c>
      <c r="AM10" s="372"/>
      <c r="AN10" s="191"/>
      <c r="AO10" s="169"/>
      <c r="AP10" s="169"/>
    </row>
    <row r="11" spans="1:42" s="13" customFormat="1" ht="15.75" customHeight="1" thickBot="1">
      <c r="A11" s="169"/>
      <c r="B11" s="420" t="s">
        <v>7963</v>
      </c>
      <c r="C11" s="314" t="s">
        <v>677</v>
      </c>
      <c r="D11" s="314">
        <v>3</v>
      </c>
      <c r="E11" s="259"/>
      <c r="F11" s="259"/>
      <c r="G11" s="259"/>
      <c r="H11" s="259"/>
      <c r="I11" s="259"/>
      <c r="J11" s="259"/>
      <c r="K11" s="259"/>
      <c r="L11" s="261">
        <f>IFERROR(SUM(E11:K11),0)</f>
        <v>0</v>
      </c>
      <c r="M11" s="372"/>
      <c r="N11" s="315" t="s">
        <v>11986</v>
      </c>
      <c r="O11" s="372"/>
      <c r="P11" s="264"/>
      <c r="Q11" s="372"/>
      <c r="R11" s="210"/>
      <c r="S11" s="1092" t="str">
        <f t="shared" si="6"/>
        <v>Please complete all cells in row</v>
      </c>
      <c r="T11" s="210"/>
      <c r="U11" s="247">
        <f t="shared" si="7"/>
        <v>1</v>
      </c>
      <c r="V11" s="247">
        <f t="shared" si="0"/>
        <v>1</v>
      </c>
      <c r="W11" s="247">
        <f t="shared" si="1"/>
        <v>1</v>
      </c>
      <c r="X11" s="247">
        <f t="shared" si="2"/>
        <v>1</v>
      </c>
      <c r="Y11" s="247">
        <f t="shared" si="3"/>
        <v>1</v>
      </c>
      <c r="Z11" s="247">
        <f t="shared" si="4"/>
        <v>1</v>
      </c>
      <c r="AA11" s="247">
        <f t="shared" si="5"/>
        <v>1</v>
      </c>
      <c r="AB11" s="210"/>
      <c r="AC11" s="191"/>
      <c r="AD11" s="420" t="s">
        <v>7963</v>
      </c>
      <c r="AE11" s="259" t="s">
        <v>11987</v>
      </c>
      <c r="AF11" s="259" t="s">
        <v>11988</v>
      </c>
      <c r="AG11" s="259" t="s">
        <v>11989</v>
      </c>
      <c r="AH11" s="259" t="s">
        <v>11990</v>
      </c>
      <c r="AI11" s="259" t="s">
        <v>11991</v>
      </c>
      <c r="AJ11" s="259" t="s">
        <v>11992</v>
      </c>
      <c r="AK11" s="259" t="s">
        <v>11993</v>
      </c>
      <c r="AL11" s="261" t="s">
        <v>11994</v>
      </c>
      <c r="AM11" s="372"/>
      <c r="AN11" s="191"/>
      <c r="AO11" s="169"/>
      <c r="AP11" s="169"/>
    </row>
    <row r="12" spans="1:42" s="13" customFormat="1" ht="15.75" customHeight="1" thickTop="1" thickBot="1">
      <c r="A12" s="169"/>
      <c r="B12" s="372"/>
      <c r="C12" s="372"/>
      <c r="D12" s="372"/>
      <c r="E12" s="326"/>
      <c r="F12" s="326"/>
      <c r="G12" s="326"/>
      <c r="H12" s="326"/>
      <c r="I12" s="326"/>
      <c r="J12" s="326"/>
      <c r="K12" s="326"/>
      <c r="L12" s="326"/>
      <c r="M12" s="372"/>
      <c r="N12" s="244"/>
      <c r="O12" s="372"/>
      <c r="P12" s="372"/>
      <c r="Q12" s="372"/>
      <c r="R12" s="210"/>
      <c r="S12" s="191"/>
      <c r="T12" s="210"/>
      <c r="U12" s="191"/>
      <c r="V12" s="191"/>
      <c r="W12" s="191"/>
      <c r="X12" s="191"/>
      <c r="Y12" s="191"/>
      <c r="Z12" s="191"/>
      <c r="AA12" s="191"/>
      <c r="AB12" s="210"/>
      <c r="AC12" s="191"/>
      <c r="AD12" s="372"/>
      <c r="AE12" s="326"/>
      <c r="AF12" s="326"/>
      <c r="AG12" s="326"/>
      <c r="AH12" s="326"/>
      <c r="AI12" s="326"/>
      <c r="AJ12" s="326"/>
      <c r="AK12" s="326"/>
      <c r="AL12" s="326"/>
      <c r="AM12" s="372"/>
      <c r="AN12" s="191"/>
      <c r="AO12" s="169"/>
      <c r="AP12" s="169"/>
    </row>
    <row r="13" spans="1:42" s="13" customFormat="1" ht="15.75" customHeight="1" thickTop="1" thickBot="1">
      <c r="A13" s="169"/>
      <c r="B13" s="352" t="s">
        <v>1720</v>
      </c>
      <c r="C13" s="214"/>
      <c r="D13" s="214"/>
      <c r="E13" s="278"/>
      <c r="F13" s="326"/>
      <c r="G13" s="326"/>
      <c r="H13" s="326"/>
      <c r="I13" s="326"/>
      <c r="J13" s="326"/>
      <c r="K13" s="326"/>
      <c r="L13" s="326"/>
      <c r="M13" s="81"/>
      <c r="N13" s="308"/>
      <c r="O13" s="372"/>
      <c r="P13" s="372"/>
      <c r="Q13" s="372"/>
      <c r="R13" s="210"/>
      <c r="S13" s="191"/>
      <c r="T13" s="210"/>
      <c r="U13" s="191"/>
      <c r="V13" s="191"/>
      <c r="W13" s="191"/>
      <c r="X13" s="191"/>
      <c r="Y13" s="191"/>
      <c r="Z13" s="191"/>
      <c r="AA13" s="191"/>
      <c r="AB13" s="210"/>
      <c r="AC13" s="191"/>
      <c r="AD13" s="352" t="s">
        <v>1720</v>
      </c>
      <c r="AE13" s="278"/>
      <c r="AF13" s="326"/>
      <c r="AG13" s="326"/>
      <c r="AH13" s="326"/>
      <c r="AI13" s="326"/>
      <c r="AJ13" s="326"/>
      <c r="AK13" s="326"/>
      <c r="AL13" s="326"/>
      <c r="AM13" s="81"/>
      <c r="AN13" s="191"/>
      <c r="AO13" s="169"/>
      <c r="AP13" s="169"/>
    </row>
    <row r="14" spans="1:42" s="13" customFormat="1" ht="15.75" customHeight="1" thickTop="1">
      <c r="A14" s="169"/>
      <c r="B14" s="408" t="s">
        <v>1704</v>
      </c>
      <c r="C14" s="239" t="s">
        <v>677</v>
      </c>
      <c r="D14" s="239">
        <v>3</v>
      </c>
      <c r="E14" s="240"/>
      <c r="F14" s="240"/>
      <c r="G14" s="240"/>
      <c r="H14" s="240"/>
      <c r="I14" s="240"/>
      <c r="J14" s="240"/>
      <c r="K14" s="240"/>
      <c r="L14" s="242">
        <f t="shared" ref="L14:L18" si="8">IFERROR(SUM(E14:K14),0)</f>
        <v>0</v>
      </c>
      <c r="M14" s="372"/>
      <c r="N14" s="243" t="s">
        <v>11995</v>
      </c>
      <c r="O14" s="372"/>
      <c r="P14" s="245"/>
      <c r="Q14" s="372"/>
      <c r="R14" s="210"/>
      <c r="S14" s="1092" t="str">
        <f t="shared" ref="S14:S17" si="9">IF( SUM( U14:AA14 ) = 0, 0, $U$5 )</f>
        <v>Please complete all cells in row</v>
      </c>
      <c r="T14" s="210"/>
      <c r="U14" s="247">
        <f t="shared" ref="U14:U17" si="10" xml:space="preserve"> IF( ISNUMBER(E14 ), 0, 1 )</f>
        <v>1</v>
      </c>
      <c r="V14" s="247">
        <f t="shared" ref="V14:V17" si="11" xml:space="preserve"> IF( ISNUMBER(F14 ), 0, 1 )</f>
        <v>1</v>
      </c>
      <c r="W14" s="247">
        <f t="shared" ref="W14:W17" si="12" xml:space="preserve"> IF( ISNUMBER(G14 ), 0, 1 )</f>
        <v>1</v>
      </c>
      <c r="X14" s="247">
        <f t="shared" ref="X14:X17" si="13" xml:space="preserve"> IF( ISNUMBER(H14 ), 0, 1 )</f>
        <v>1</v>
      </c>
      <c r="Y14" s="247">
        <f t="shared" ref="Y14:Y17" si="14" xml:space="preserve"> IF( ISNUMBER(I14 ), 0, 1 )</f>
        <v>1</v>
      </c>
      <c r="Z14" s="247">
        <f t="shared" ref="Z14:Z17" si="15" xml:space="preserve"> IF( ISNUMBER(J14 ), 0, 1 )</f>
        <v>1</v>
      </c>
      <c r="AA14" s="247">
        <f t="shared" ref="AA14:AA17" si="16" xml:space="preserve"> IF( ISNUMBER(K14 ), 0, 1 )</f>
        <v>1</v>
      </c>
      <c r="AB14" s="210"/>
      <c r="AC14" s="191"/>
      <c r="AD14" s="408" t="s">
        <v>1704</v>
      </c>
      <c r="AE14" s="240" t="s">
        <v>11996</v>
      </c>
      <c r="AF14" s="240" t="s">
        <v>11997</v>
      </c>
      <c r="AG14" s="240" t="s">
        <v>11998</v>
      </c>
      <c r="AH14" s="240" t="s">
        <v>11999</v>
      </c>
      <c r="AI14" s="240" t="s">
        <v>12000</v>
      </c>
      <c r="AJ14" s="240" t="s">
        <v>12001</v>
      </c>
      <c r="AK14" s="240" t="s">
        <v>12002</v>
      </c>
      <c r="AL14" s="242" t="s">
        <v>12003</v>
      </c>
      <c r="AM14" s="372"/>
      <c r="AN14" s="191"/>
      <c r="AO14" s="169"/>
      <c r="AP14" s="169"/>
    </row>
    <row r="15" spans="1:42" s="13" customFormat="1" ht="15.75" customHeight="1">
      <c r="A15" s="169"/>
      <c r="B15" s="417" t="s">
        <v>1711</v>
      </c>
      <c r="C15" s="248" t="s">
        <v>677</v>
      </c>
      <c r="D15" s="248">
        <v>3</v>
      </c>
      <c r="E15" s="249"/>
      <c r="F15" s="249"/>
      <c r="G15" s="249"/>
      <c r="H15" s="249"/>
      <c r="I15" s="249"/>
      <c r="J15" s="249"/>
      <c r="K15" s="249"/>
      <c r="L15" s="251">
        <f t="shared" si="8"/>
        <v>0</v>
      </c>
      <c r="M15" s="372"/>
      <c r="N15" s="252" t="s">
        <v>12004</v>
      </c>
      <c r="O15" s="372"/>
      <c r="P15" s="253"/>
      <c r="Q15" s="372"/>
      <c r="R15" s="210"/>
      <c r="S15" s="1092" t="str">
        <f t="shared" si="9"/>
        <v>Please complete all cells in row</v>
      </c>
      <c r="T15" s="210"/>
      <c r="U15" s="247">
        <f t="shared" si="10"/>
        <v>1</v>
      </c>
      <c r="V15" s="247">
        <f t="shared" si="11"/>
        <v>1</v>
      </c>
      <c r="W15" s="247">
        <f t="shared" si="12"/>
        <v>1</v>
      </c>
      <c r="X15" s="247">
        <f t="shared" si="13"/>
        <v>1</v>
      </c>
      <c r="Y15" s="247">
        <f t="shared" si="14"/>
        <v>1</v>
      </c>
      <c r="Z15" s="247">
        <f t="shared" si="15"/>
        <v>1</v>
      </c>
      <c r="AA15" s="247">
        <f t="shared" si="16"/>
        <v>1</v>
      </c>
      <c r="AB15" s="210"/>
      <c r="AC15" s="191"/>
      <c r="AD15" s="417" t="s">
        <v>1711</v>
      </c>
      <c r="AE15" s="249" t="s">
        <v>12005</v>
      </c>
      <c r="AF15" s="249" t="s">
        <v>12006</v>
      </c>
      <c r="AG15" s="249" t="s">
        <v>12007</v>
      </c>
      <c r="AH15" s="249" t="s">
        <v>12008</v>
      </c>
      <c r="AI15" s="249" t="s">
        <v>12009</v>
      </c>
      <c r="AJ15" s="249" t="s">
        <v>12010</v>
      </c>
      <c r="AK15" s="249" t="s">
        <v>12011</v>
      </c>
      <c r="AL15" s="251" t="s">
        <v>12012</v>
      </c>
      <c r="AM15" s="372"/>
      <c r="AN15" s="191"/>
      <c r="AO15" s="169"/>
      <c r="AP15" s="169"/>
    </row>
    <row r="16" spans="1:42" s="13" customFormat="1" ht="15.75" customHeight="1">
      <c r="A16" s="169"/>
      <c r="B16" s="417" t="s">
        <v>12013</v>
      </c>
      <c r="C16" s="248" t="s">
        <v>677</v>
      </c>
      <c r="D16" s="248">
        <v>3</v>
      </c>
      <c r="E16" s="249"/>
      <c r="F16" s="249"/>
      <c r="G16" s="249"/>
      <c r="H16" s="249"/>
      <c r="I16" s="249"/>
      <c r="J16" s="249"/>
      <c r="K16" s="249"/>
      <c r="L16" s="251">
        <f t="shared" si="8"/>
        <v>0</v>
      </c>
      <c r="M16" s="372"/>
      <c r="N16" s="252" t="s">
        <v>12014</v>
      </c>
      <c r="O16" s="372"/>
      <c r="P16" s="253"/>
      <c r="Q16" s="372"/>
      <c r="R16" s="210"/>
      <c r="S16" s="1092" t="str">
        <f t="shared" si="9"/>
        <v>Please complete all cells in row</v>
      </c>
      <c r="T16" s="210"/>
      <c r="U16" s="247">
        <f t="shared" si="10"/>
        <v>1</v>
      </c>
      <c r="V16" s="247">
        <f t="shared" si="11"/>
        <v>1</v>
      </c>
      <c r="W16" s="247">
        <f t="shared" si="12"/>
        <v>1</v>
      </c>
      <c r="X16" s="247">
        <f t="shared" si="13"/>
        <v>1</v>
      </c>
      <c r="Y16" s="247">
        <f t="shared" si="14"/>
        <v>1</v>
      </c>
      <c r="Z16" s="247">
        <f t="shared" si="15"/>
        <v>1</v>
      </c>
      <c r="AA16" s="247">
        <f t="shared" si="16"/>
        <v>1</v>
      </c>
      <c r="AB16" s="210"/>
      <c r="AC16" s="191"/>
      <c r="AD16" s="417" t="s">
        <v>12015</v>
      </c>
      <c r="AE16" s="249" t="s">
        <v>12016</v>
      </c>
      <c r="AF16" s="249" t="s">
        <v>12017</v>
      </c>
      <c r="AG16" s="249" t="s">
        <v>12018</v>
      </c>
      <c r="AH16" s="249" t="s">
        <v>12019</v>
      </c>
      <c r="AI16" s="249" t="s">
        <v>12020</v>
      </c>
      <c r="AJ16" s="249" t="s">
        <v>12021</v>
      </c>
      <c r="AK16" s="249" t="s">
        <v>12022</v>
      </c>
      <c r="AL16" s="251" t="s">
        <v>12023</v>
      </c>
      <c r="AM16" s="372"/>
      <c r="AN16" s="191"/>
      <c r="AO16" s="169"/>
      <c r="AP16" s="169"/>
    </row>
    <row r="17" spans="1:42" s="13" customFormat="1" ht="15.75" customHeight="1">
      <c r="A17" s="169"/>
      <c r="B17" s="417" t="s">
        <v>1727</v>
      </c>
      <c r="C17" s="248" t="s">
        <v>677</v>
      </c>
      <c r="D17" s="248">
        <v>3</v>
      </c>
      <c r="E17" s="249"/>
      <c r="F17" s="249"/>
      <c r="G17" s="249"/>
      <c r="H17" s="249"/>
      <c r="I17" s="249"/>
      <c r="J17" s="249"/>
      <c r="K17" s="249"/>
      <c r="L17" s="251">
        <f t="shared" si="8"/>
        <v>0</v>
      </c>
      <c r="M17" s="372"/>
      <c r="N17" s="252" t="s">
        <v>12024</v>
      </c>
      <c r="O17" s="372"/>
      <c r="P17" s="253"/>
      <c r="Q17" s="372"/>
      <c r="R17" s="210"/>
      <c r="S17" s="1092" t="str">
        <f t="shared" si="9"/>
        <v>Please complete all cells in row</v>
      </c>
      <c r="T17" s="210"/>
      <c r="U17" s="247">
        <f t="shared" si="10"/>
        <v>1</v>
      </c>
      <c r="V17" s="247">
        <f t="shared" si="11"/>
        <v>1</v>
      </c>
      <c r="W17" s="247">
        <f t="shared" si="12"/>
        <v>1</v>
      </c>
      <c r="X17" s="247">
        <f t="shared" si="13"/>
        <v>1</v>
      </c>
      <c r="Y17" s="247">
        <f t="shared" si="14"/>
        <v>1</v>
      </c>
      <c r="Z17" s="247">
        <f t="shared" si="15"/>
        <v>1</v>
      </c>
      <c r="AA17" s="247">
        <f t="shared" si="16"/>
        <v>1</v>
      </c>
      <c r="AB17" s="210"/>
      <c r="AC17" s="191"/>
      <c r="AD17" s="417" t="s">
        <v>1727</v>
      </c>
      <c r="AE17" s="249" t="s">
        <v>12025</v>
      </c>
      <c r="AF17" s="249" t="s">
        <v>12026</v>
      </c>
      <c r="AG17" s="249" t="s">
        <v>12027</v>
      </c>
      <c r="AH17" s="249" t="s">
        <v>12028</v>
      </c>
      <c r="AI17" s="249" t="s">
        <v>12029</v>
      </c>
      <c r="AJ17" s="249" t="s">
        <v>12030</v>
      </c>
      <c r="AK17" s="249" t="s">
        <v>12031</v>
      </c>
      <c r="AL17" s="251" t="s">
        <v>12032</v>
      </c>
      <c r="AM17" s="372"/>
      <c r="AN17" s="191"/>
      <c r="AO17" s="169"/>
      <c r="AP17" s="169"/>
    </row>
    <row r="18" spans="1:42" s="13" customFormat="1" ht="15.75" customHeight="1" thickBot="1">
      <c r="A18" s="2442" t="s">
        <v>773</v>
      </c>
      <c r="B18" s="420" t="s">
        <v>12033</v>
      </c>
      <c r="C18" s="314" t="s">
        <v>677</v>
      </c>
      <c r="D18" s="314">
        <v>3</v>
      </c>
      <c r="E18" s="260">
        <f t="shared" ref="E18:K18" si="17">IFERROR(SUM(E8:E11,E14:E17),0)</f>
        <v>0</v>
      </c>
      <c r="F18" s="260">
        <f t="shared" si="17"/>
        <v>0</v>
      </c>
      <c r="G18" s="260">
        <f t="shared" si="17"/>
        <v>0</v>
      </c>
      <c r="H18" s="260">
        <f t="shared" si="17"/>
        <v>0</v>
      </c>
      <c r="I18" s="260">
        <f t="shared" si="17"/>
        <v>0</v>
      </c>
      <c r="J18" s="260">
        <f t="shared" si="17"/>
        <v>0</v>
      </c>
      <c r="K18" s="260">
        <f t="shared" si="17"/>
        <v>0</v>
      </c>
      <c r="L18" s="261">
        <f t="shared" si="8"/>
        <v>0</v>
      </c>
      <c r="M18" s="372"/>
      <c r="N18" s="315" t="s">
        <v>12034</v>
      </c>
      <c r="O18" s="372"/>
      <c r="P18" s="264"/>
      <c r="Q18" s="372"/>
      <c r="R18" s="210"/>
      <c r="S18" s="191"/>
      <c r="T18" s="210"/>
      <c r="U18" s="191"/>
      <c r="V18" s="191"/>
      <c r="W18" s="191"/>
      <c r="X18" s="191"/>
      <c r="Y18" s="191"/>
      <c r="Z18" s="191"/>
      <c r="AA18" s="191"/>
      <c r="AB18" s="210"/>
      <c r="AC18" s="191"/>
      <c r="AD18" s="420" t="s">
        <v>12033</v>
      </c>
      <c r="AE18" s="260" t="s">
        <v>12035</v>
      </c>
      <c r="AF18" s="260" t="s">
        <v>12036</v>
      </c>
      <c r="AG18" s="260" t="s">
        <v>12037</v>
      </c>
      <c r="AH18" s="260" t="s">
        <v>12038</v>
      </c>
      <c r="AI18" s="260" t="s">
        <v>12039</v>
      </c>
      <c r="AJ18" s="260" t="s">
        <v>12040</v>
      </c>
      <c r="AK18" s="260" t="s">
        <v>12041</v>
      </c>
      <c r="AL18" s="261" t="s">
        <v>12042</v>
      </c>
      <c r="AM18" s="372"/>
      <c r="AN18" s="191"/>
      <c r="AO18" s="169"/>
      <c r="AP18" s="169"/>
    </row>
    <row r="19" spans="1:42" s="3" customFormat="1" ht="33" customHeight="1" thickTop="1">
      <c r="A19" s="171"/>
      <c r="B19" s="81"/>
      <c r="C19" s="81"/>
      <c r="D19" s="81"/>
      <c r="E19" s="61"/>
      <c r="F19" s="61"/>
      <c r="G19" s="61"/>
      <c r="H19" s="61"/>
      <c r="I19" s="61"/>
      <c r="J19" s="61"/>
      <c r="K19" s="61"/>
      <c r="L19" s="61"/>
      <c r="M19" s="81"/>
      <c r="N19" s="892"/>
      <c r="O19" s="81"/>
      <c r="Q19" s="2575" t="s">
        <v>815</v>
      </c>
      <c r="R19" s="191"/>
      <c r="S19" s="191"/>
      <c r="T19" s="191"/>
      <c r="U19" s="191"/>
      <c r="V19" s="191"/>
      <c r="W19" s="191"/>
      <c r="X19" s="191"/>
      <c r="Y19" s="191"/>
      <c r="Z19" s="191"/>
      <c r="AA19" s="191"/>
      <c r="AB19" s="191"/>
      <c r="AC19" s="191"/>
      <c r="AD19" s="225"/>
      <c r="AE19" s="191"/>
      <c r="AF19" s="191"/>
      <c r="AG19" s="191"/>
      <c r="AH19" s="191"/>
      <c r="AI19" s="191"/>
      <c r="AJ19" s="191"/>
      <c r="AK19" s="191"/>
      <c r="AL19" s="2859" t="s">
        <v>816</v>
      </c>
      <c r="AM19" s="191"/>
      <c r="AN19" s="191"/>
      <c r="AO19" s="171"/>
      <c r="AP19" s="171"/>
    </row>
    <row r="20" spans="1:42" s="3" customFormat="1" ht="33" customHeight="1">
      <c r="A20" s="171"/>
      <c r="B20" s="171"/>
      <c r="C20" s="171"/>
      <c r="D20" s="171"/>
      <c r="E20" s="171"/>
      <c r="F20" s="171"/>
      <c r="G20" s="171"/>
      <c r="H20" s="171"/>
      <c r="I20" s="171"/>
      <c r="J20" s="171"/>
      <c r="K20" s="171"/>
      <c r="L20" s="171"/>
      <c r="M20" s="171"/>
      <c r="N20" s="171"/>
      <c r="O20" s="909"/>
      <c r="P20" s="909"/>
      <c r="Q20" s="909"/>
      <c r="R20" s="191"/>
      <c r="S20" s="191"/>
      <c r="T20" s="191"/>
      <c r="U20" s="191"/>
      <c r="V20" s="191"/>
      <c r="W20" s="191"/>
      <c r="X20" s="191"/>
      <c r="Y20" s="191"/>
      <c r="Z20" s="191"/>
      <c r="AA20" s="191"/>
      <c r="AB20" s="191"/>
      <c r="AC20" s="191"/>
      <c r="AD20" s="225"/>
      <c r="AE20" s="191"/>
      <c r="AF20" s="191"/>
      <c r="AG20" s="191"/>
      <c r="AH20" s="191"/>
      <c r="AI20" s="191"/>
      <c r="AJ20" s="191"/>
      <c r="AK20" s="191"/>
      <c r="AL20" s="191"/>
      <c r="AM20" s="191"/>
      <c r="AN20" s="191"/>
      <c r="AO20" s="171"/>
      <c r="AP20" s="171"/>
    </row>
  </sheetData>
  <sheetProtection formatColumns="0" formatRows="0"/>
  <mergeCells count="3">
    <mergeCell ref="B3:P3"/>
    <mergeCell ref="AD3:AM3"/>
    <mergeCell ref="U4:AA4"/>
  </mergeCells>
  <conditionalFormatting sqref="S8:S11">
    <cfRule type="cellIs" dxfId="99" priority="2" operator="equal">
      <formula>0</formula>
    </cfRule>
  </conditionalFormatting>
  <conditionalFormatting sqref="S14:S17">
    <cfRule type="cellIs" dxfId="9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showGridLines="0" topLeftCell="B1" zoomScaleNormal="100" zoomScaleSheetLayoutView="100" workbookViewId="0"/>
  </sheetViews>
  <sheetFormatPr defaultColWidth="9" defaultRowHeight="15"/>
  <cols>
    <col min="1" max="1" width="11.875" style="14" hidden="1" customWidth="1"/>
    <col min="2" max="2" width="61.25" style="16" customWidth="1"/>
    <col min="3" max="3" width="15.25" style="14" customWidth="1"/>
    <col min="4" max="4" width="16.25" style="14" customWidth="1"/>
    <col min="5" max="5" width="16.75" style="14" customWidth="1"/>
    <col min="6" max="6" width="16.375" style="14" bestFit="1" customWidth="1"/>
    <col min="7" max="7" width="1.625" style="14" customWidth="1"/>
    <col min="8" max="8" width="12.5" style="14" customWidth="1"/>
    <col min="9" max="9" width="1.625" style="14" customWidth="1"/>
    <col min="10" max="10" width="33.625" style="14" customWidth="1"/>
    <col min="11" max="11" width="1.625" style="14" hidden="1" customWidth="1"/>
    <col min="12" max="12" width="1.625" style="14" customWidth="1"/>
    <col min="13" max="13" width="25" style="14" customWidth="1"/>
    <col min="14" max="14" width="1.625" style="14" customWidth="1"/>
    <col min="15" max="18" width="9.125" style="14" hidden="1" customWidth="1"/>
    <col min="19" max="19" width="1.625" style="14" hidden="1" customWidth="1"/>
    <col min="20" max="20" width="1.625" style="14" customWidth="1"/>
    <col min="21" max="21" width="71.25" style="14" bestFit="1" customWidth="1"/>
    <col min="22" max="22" width="22.875" style="14" bestFit="1" customWidth="1"/>
    <col min="23" max="23" width="15" style="14" customWidth="1"/>
    <col min="24" max="24" width="18" style="14" bestFit="1" customWidth="1"/>
    <col min="25" max="25" width="15" style="14" customWidth="1"/>
    <col min="26" max="26" width="1.625" style="14" customWidth="1"/>
    <col min="27" max="16384" width="9" style="14"/>
  </cols>
  <sheetData>
    <row r="1" spans="1:33" ht="30.75" customHeight="1">
      <c r="A1" s="191"/>
      <c r="B1" s="1089" t="s">
        <v>12043</v>
      </c>
      <c r="C1" s="1089"/>
      <c r="D1" s="1089"/>
      <c r="E1" s="1089"/>
      <c r="F1" s="1089"/>
      <c r="G1" s="81"/>
      <c r="H1" s="502"/>
      <c r="I1" s="191"/>
      <c r="J1" s="191"/>
      <c r="K1" s="191"/>
      <c r="L1" s="210"/>
      <c r="M1" s="191"/>
      <c r="N1" s="210"/>
      <c r="O1" s="191"/>
      <c r="P1" s="191"/>
      <c r="Q1" s="191"/>
      <c r="R1" s="191"/>
      <c r="S1" s="210"/>
      <c r="T1" s="191"/>
      <c r="U1" s="1089" t="s">
        <v>656</v>
      </c>
      <c r="V1" s="1089"/>
      <c r="W1" s="1089"/>
      <c r="X1" s="1089"/>
      <c r="Y1" s="1089"/>
      <c r="Z1" s="81"/>
      <c r="AA1" s="191"/>
      <c r="AB1" s="191"/>
      <c r="AC1" s="191"/>
      <c r="AD1" s="191"/>
      <c r="AE1" s="191"/>
      <c r="AF1" s="191"/>
      <c r="AG1" s="191"/>
    </row>
    <row r="2" spans="1:33" ht="30.75" customHeight="1">
      <c r="A2" s="191"/>
      <c r="B2" s="1089" t="str">
        <f>SelectCompany!B4</f>
        <v>South West Water (whole area)</v>
      </c>
      <c r="C2" s="470"/>
      <c r="D2" s="470"/>
      <c r="E2" s="470"/>
      <c r="F2" s="470"/>
      <c r="G2" s="81"/>
      <c r="H2" s="502"/>
      <c r="I2" s="191"/>
      <c r="J2" s="191"/>
      <c r="K2" s="191"/>
      <c r="L2" s="210"/>
      <c r="M2" s="191"/>
      <c r="N2" s="210"/>
      <c r="O2" s="191"/>
      <c r="P2" s="191"/>
      <c r="Q2" s="191"/>
      <c r="R2" s="191"/>
      <c r="S2" s="210"/>
      <c r="T2" s="191"/>
      <c r="U2" s="1089"/>
      <c r="V2" s="470"/>
      <c r="W2" s="470"/>
      <c r="X2" s="470"/>
      <c r="Y2" s="470"/>
      <c r="Z2" s="81"/>
      <c r="AA2" s="191"/>
      <c r="AB2" s="191"/>
      <c r="AC2" s="191"/>
      <c r="AD2" s="191"/>
      <c r="AE2" s="191"/>
      <c r="AF2" s="191"/>
      <c r="AG2" s="191"/>
    </row>
    <row r="3" spans="1:33" ht="45" customHeight="1">
      <c r="A3" s="191"/>
      <c r="B3" s="3386" t="s">
        <v>12044</v>
      </c>
      <c r="C3" s="3386"/>
      <c r="D3" s="3386"/>
      <c r="E3" s="3386"/>
      <c r="F3" s="3386"/>
      <c r="G3" s="3386"/>
      <c r="H3" s="3386"/>
      <c r="I3" s="3386"/>
      <c r="J3" s="3386"/>
      <c r="K3" s="191"/>
      <c r="L3" s="210"/>
      <c r="M3" s="1100" t="s">
        <v>658</v>
      </c>
      <c r="N3" s="210"/>
      <c r="O3" s="191"/>
      <c r="P3" s="191"/>
      <c r="Q3" s="191"/>
      <c r="R3" s="191"/>
      <c r="S3" s="210"/>
      <c r="T3" s="191"/>
      <c r="U3" s="3386" t="s">
        <v>12044</v>
      </c>
      <c r="V3" s="3386"/>
      <c r="W3" s="3386"/>
      <c r="X3" s="3386"/>
      <c r="Y3" s="3386"/>
      <c r="Z3" s="3386"/>
      <c r="AA3" s="1101"/>
      <c r="AB3" s="1101"/>
      <c r="AC3" s="191"/>
      <c r="AD3" s="191"/>
      <c r="AE3" s="191"/>
      <c r="AF3" s="191"/>
      <c r="AG3" s="191"/>
    </row>
    <row r="4" spans="1:33" ht="24" thickBot="1">
      <c r="A4" s="191"/>
      <c r="B4" s="617"/>
      <c r="C4" s="617"/>
      <c r="D4" s="617"/>
      <c r="E4" s="617"/>
      <c r="F4" s="617"/>
      <c r="G4" s="725"/>
      <c r="H4" s="222"/>
      <c r="I4" s="191"/>
      <c r="J4" s="191"/>
      <c r="K4" s="191"/>
      <c r="L4" s="210"/>
      <c r="M4" s="191"/>
      <c r="N4" s="210"/>
      <c r="O4" s="3548" t="s">
        <v>659</v>
      </c>
      <c r="P4" s="3548"/>
      <c r="Q4" s="3548"/>
      <c r="R4" s="3548"/>
      <c r="S4" s="210"/>
      <c r="T4" s="191"/>
      <c r="U4" s="617"/>
      <c r="V4" s="617"/>
      <c r="W4" s="617"/>
      <c r="X4" s="617"/>
      <c r="Y4" s="617"/>
      <c r="Z4" s="725"/>
      <c r="AA4" s="191"/>
      <c r="AB4" s="191"/>
      <c r="AC4" s="191"/>
      <c r="AD4" s="191"/>
      <c r="AE4" s="191"/>
      <c r="AF4" s="191"/>
      <c r="AG4" s="191"/>
    </row>
    <row r="5" spans="1:33" ht="46.5" thickTop="1" thickBot="1">
      <c r="A5" s="2441" t="s">
        <v>669</v>
      </c>
      <c r="B5" s="402" t="s">
        <v>660</v>
      </c>
      <c r="C5" s="403" t="s">
        <v>661</v>
      </c>
      <c r="D5" s="403" t="s">
        <v>662</v>
      </c>
      <c r="E5" s="404" t="s">
        <v>11850</v>
      </c>
      <c r="F5" s="214"/>
      <c r="G5" s="656"/>
      <c r="H5" s="406" t="s">
        <v>666</v>
      </c>
      <c r="I5" s="214"/>
      <c r="J5" s="406" t="s">
        <v>667</v>
      </c>
      <c r="K5" s="214"/>
      <c r="L5" s="210"/>
      <c r="M5" s="191"/>
      <c r="N5" s="210"/>
      <c r="O5" s="231" t="s">
        <v>668</v>
      </c>
      <c r="P5" s="231"/>
      <c r="Q5" s="231"/>
      <c r="R5" s="231"/>
      <c r="S5" s="210"/>
      <c r="T5" s="191"/>
      <c r="U5" s="402" t="s">
        <v>660</v>
      </c>
      <c r="V5" s="404" t="s">
        <v>661</v>
      </c>
      <c r="W5" s="404" t="s">
        <v>662</v>
      </c>
      <c r="X5" s="404" t="s">
        <v>11850</v>
      </c>
      <c r="Y5" s="214"/>
      <c r="Z5" s="656"/>
      <c r="AA5" s="214"/>
      <c r="AB5" s="191"/>
      <c r="AC5" s="191"/>
      <c r="AD5" s="191"/>
      <c r="AE5" s="191"/>
      <c r="AF5" s="191"/>
      <c r="AG5" s="191"/>
    </row>
    <row r="6" spans="1:33" ht="15.75" customHeight="1" thickTop="1" thickBot="1">
      <c r="A6" s="2575" t="s">
        <v>673</v>
      </c>
      <c r="C6" s="689"/>
      <c r="D6" s="689"/>
      <c r="E6" s="689"/>
      <c r="F6" s="214"/>
      <c r="G6" s="656"/>
      <c r="H6" s="222"/>
      <c r="I6" s="214"/>
      <c r="J6" s="214"/>
      <c r="K6" s="214"/>
      <c r="L6" s="210"/>
      <c r="M6" s="191"/>
      <c r="N6" s="210"/>
      <c r="O6" s="191"/>
      <c r="P6" s="191"/>
      <c r="Q6" s="191"/>
      <c r="R6" s="191"/>
      <c r="S6" s="210"/>
      <c r="T6" s="191"/>
      <c r="U6" s="689"/>
      <c r="V6" s="2860" t="s">
        <v>820</v>
      </c>
      <c r="W6" s="689"/>
      <c r="Y6" s="214"/>
      <c r="Z6" s="656"/>
      <c r="AA6" s="214"/>
      <c r="AB6" s="191"/>
      <c r="AC6" s="191"/>
      <c r="AD6" s="191"/>
      <c r="AE6" s="191"/>
      <c r="AF6" s="191"/>
      <c r="AG6" s="191"/>
    </row>
    <row r="7" spans="1:33" ht="15.75" customHeight="1" thickTop="1" thickBot="1">
      <c r="A7" s="214"/>
      <c r="B7" s="352" t="s">
        <v>12045</v>
      </c>
      <c r="C7" s="437"/>
      <c r="D7" s="437"/>
      <c r="E7" s="437"/>
      <c r="F7" s="214"/>
      <c r="G7" s="1102"/>
      <c r="H7" s="502"/>
      <c r="I7" s="214"/>
      <c r="J7" s="214"/>
      <c r="K7" s="214"/>
      <c r="L7" s="210"/>
      <c r="M7" s="191"/>
      <c r="N7" s="210"/>
      <c r="O7" s="191"/>
      <c r="P7" s="191"/>
      <c r="Q7" s="191"/>
      <c r="R7" s="191"/>
      <c r="S7" s="210"/>
      <c r="T7" s="191"/>
      <c r="U7" s="30" t="s">
        <v>12045</v>
      </c>
      <c r="V7" s="437"/>
      <c r="W7" s="437"/>
      <c r="X7" s="437"/>
      <c r="Y7" s="214"/>
      <c r="Z7" s="1102"/>
      <c r="AA7" s="214"/>
      <c r="AB7" s="191"/>
      <c r="AC7" s="191"/>
      <c r="AD7" s="191"/>
      <c r="AE7" s="191"/>
      <c r="AF7" s="191"/>
      <c r="AG7" s="191"/>
    </row>
    <row r="8" spans="1:33" ht="15.75" customHeight="1" thickTop="1">
      <c r="A8" s="2575" t="s">
        <v>675</v>
      </c>
      <c r="B8" s="727" t="s">
        <v>12046</v>
      </c>
      <c r="C8" s="695" t="s">
        <v>1319</v>
      </c>
      <c r="D8" s="695">
        <v>0</v>
      </c>
      <c r="E8" s="1472"/>
      <c r="F8" s="2005"/>
      <c r="G8" s="348"/>
      <c r="H8" s="2187" t="s">
        <v>12047</v>
      </c>
      <c r="I8" s="214"/>
      <c r="J8" s="1091"/>
      <c r="K8" s="214"/>
      <c r="L8" s="210"/>
      <c r="M8" s="1092" t="str">
        <f>IF( SUM( O8:R8 ) = 0, 0, $O$5 )</f>
        <v>Please complete all cells in row</v>
      </c>
      <c r="N8" s="210"/>
      <c r="O8" s="191"/>
      <c r="P8" s="191"/>
      <c r="Q8" s="247">
        <f xml:space="preserve"> IF( ISNUMBER(E8 ), 0, 1 )</f>
        <v>1</v>
      </c>
      <c r="R8" s="191"/>
      <c r="S8" s="210"/>
      <c r="T8" s="191"/>
      <c r="U8" s="1340" t="s">
        <v>12046</v>
      </c>
      <c r="V8" s="695" t="s">
        <v>1319</v>
      </c>
      <c r="W8" s="695">
        <v>0</v>
      </c>
      <c r="X8" s="1341" t="s">
        <v>12048</v>
      </c>
      <c r="Y8" s="214"/>
      <c r="Z8" s="348"/>
      <c r="AA8" s="214"/>
      <c r="AB8" s="191"/>
      <c r="AC8" s="191"/>
      <c r="AD8" s="191"/>
      <c r="AE8" s="191"/>
      <c r="AF8" s="191"/>
      <c r="AG8" s="191"/>
    </row>
    <row r="9" spans="1:33" ht="15.75" customHeight="1">
      <c r="A9" s="214"/>
      <c r="B9" s="730" t="s">
        <v>12049</v>
      </c>
      <c r="C9" s="731" t="s">
        <v>3104</v>
      </c>
      <c r="D9" s="731">
        <v>0</v>
      </c>
      <c r="E9" s="1473"/>
      <c r="F9" s="2007"/>
      <c r="G9" s="348"/>
      <c r="H9" s="2188" t="s">
        <v>12050</v>
      </c>
      <c r="I9" s="214"/>
      <c r="J9" s="1093"/>
      <c r="K9" s="214"/>
      <c r="L9" s="210"/>
      <c r="M9" s="1092" t="str">
        <f t="shared" ref="M9:M19" si="0">IF( SUM( O9:R9 ) = 0, 0, $O$5 )</f>
        <v>Please complete all cells in row</v>
      </c>
      <c r="N9" s="210"/>
      <c r="O9" s="191"/>
      <c r="P9" s="191"/>
      <c r="Q9" s="247">
        <f t="shared" ref="Q9:Q19" si="1" xml:space="preserve"> IF( ISNUMBER(E9 ), 0, 1 )</f>
        <v>1</v>
      </c>
      <c r="R9" s="191"/>
      <c r="S9" s="210"/>
      <c r="T9" s="191"/>
      <c r="U9" s="1342" t="s">
        <v>12049</v>
      </c>
      <c r="V9" s="731" t="s">
        <v>3104</v>
      </c>
      <c r="W9" s="731">
        <v>0</v>
      </c>
      <c r="X9" s="1343" t="s">
        <v>12051</v>
      </c>
      <c r="Y9" s="214"/>
      <c r="Z9" s="348"/>
      <c r="AA9" s="214"/>
      <c r="AB9" s="191"/>
      <c r="AC9" s="191"/>
      <c r="AD9" s="191"/>
      <c r="AE9" s="191"/>
      <c r="AF9" s="191"/>
      <c r="AG9" s="191"/>
    </row>
    <row r="10" spans="1:33" ht="15.75" customHeight="1">
      <c r="A10" s="214"/>
      <c r="B10" s="730" t="s">
        <v>12052</v>
      </c>
      <c r="C10" s="731" t="s">
        <v>1319</v>
      </c>
      <c r="D10" s="731">
        <v>0</v>
      </c>
      <c r="E10" s="1473"/>
      <c r="F10" s="2007"/>
      <c r="G10" s="171"/>
      <c r="H10" s="2188" t="s">
        <v>12053</v>
      </c>
      <c r="I10" s="214"/>
      <c r="J10" s="1093"/>
      <c r="K10" s="214"/>
      <c r="L10" s="210"/>
      <c r="M10" s="1092" t="str">
        <f t="shared" si="0"/>
        <v>Please complete all cells in row</v>
      </c>
      <c r="N10" s="210"/>
      <c r="O10" s="191"/>
      <c r="P10" s="191"/>
      <c r="Q10" s="247">
        <f t="shared" si="1"/>
        <v>1</v>
      </c>
      <c r="R10" s="191"/>
      <c r="S10" s="210"/>
      <c r="T10" s="191"/>
      <c r="U10" s="1342" t="s">
        <v>12052</v>
      </c>
      <c r="V10" s="731" t="s">
        <v>1319</v>
      </c>
      <c r="W10" s="731">
        <v>0</v>
      </c>
      <c r="X10" s="1343" t="s">
        <v>12054</v>
      </c>
      <c r="Y10" s="214"/>
      <c r="Z10" s="171"/>
      <c r="AA10" s="214"/>
      <c r="AB10" s="191"/>
      <c r="AC10" s="191"/>
      <c r="AD10" s="191"/>
      <c r="AE10" s="191"/>
      <c r="AF10" s="191"/>
      <c r="AG10" s="191"/>
    </row>
    <row r="11" spans="1:33" ht="30">
      <c r="A11" s="214"/>
      <c r="B11" s="730" t="s">
        <v>12055</v>
      </c>
      <c r="C11" s="731" t="s">
        <v>11915</v>
      </c>
      <c r="D11" s="731">
        <v>0</v>
      </c>
      <c r="E11" s="1473"/>
      <c r="F11" s="2007"/>
      <c r="G11" s="171"/>
      <c r="H11" s="2188" t="s">
        <v>12056</v>
      </c>
      <c r="I11" s="214"/>
      <c r="J11" s="1093"/>
      <c r="K11" s="214"/>
      <c r="L11" s="210"/>
      <c r="M11" s="1092" t="str">
        <f t="shared" si="0"/>
        <v>Please complete all cells in row</v>
      </c>
      <c r="N11" s="210"/>
      <c r="O11" s="191"/>
      <c r="P11" s="191"/>
      <c r="Q11" s="247">
        <f t="shared" si="1"/>
        <v>1</v>
      </c>
      <c r="R11" s="191"/>
      <c r="S11" s="210"/>
      <c r="T11" s="191"/>
      <c r="U11" s="1342" t="s">
        <v>12055</v>
      </c>
      <c r="V11" s="731" t="s">
        <v>11915</v>
      </c>
      <c r="W11" s="731">
        <v>0</v>
      </c>
      <c r="X11" s="1343" t="s">
        <v>12057</v>
      </c>
      <c r="Y11" s="214"/>
      <c r="Z11" s="171"/>
      <c r="AA11" s="214"/>
      <c r="AB11" s="191"/>
      <c r="AC11" s="191"/>
      <c r="AD11" s="191"/>
      <c r="AE11" s="191"/>
      <c r="AF11" s="191"/>
      <c r="AG11" s="191"/>
    </row>
    <row r="12" spans="1:33" ht="15.75" customHeight="1">
      <c r="A12" s="214"/>
      <c r="B12" s="730" t="s">
        <v>12058</v>
      </c>
      <c r="C12" s="731" t="s">
        <v>11919</v>
      </c>
      <c r="D12" s="731">
        <v>2</v>
      </c>
      <c r="E12" s="1103"/>
      <c r="F12" s="2007"/>
      <c r="G12" s="171"/>
      <c r="H12" s="2188" t="s">
        <v>12059</v>
      </c>
      <c r="I12" s="214"/>
      <c r="J12" s="1093"/>
      <c r="K12" s="214"/>
      <c r="L12" s="210"/>
      <c r="M12" s="1092" t="str">
        <f t="shared" si="0"/>
        <v>Please complete all cells in row</v>
      </c>
      <c r="N12" s="210"/>
      <c r="O12" s="191"/>
      <c r="P12" s="191"/>
      <c r="Q12" s="247">
        <f t="shared" si="1"/>
        <v>1</v>
      </c>
      <c r="R12" s="191"/>
      <c r="S12" s="210"/>
      <c r="T12" s="191"/>
      <c r="U12" s="1342" t="s">
        <v>12058</v>
      </c>
      <c r="V12" s="731" t="s">
        <v>11919</v>
      </c>
      <c r="W12" s="731">
        <v>2</v>
      </c>
      <c r="X12" s="1343" t="s">
        <v>12060</v>
      </c>
      <c r="Y12" s="214"/>
      <c r="Z12" s="171"/>
      <c r="AA12" s="214"/>
      <c r="AB12" s="191"/>
      <c r="AC12" s="191"/>
      <c r="AD12" s="191"/>
      <c r="AE12" s="191"/>
      <c r="AF12" s="191"/>
      <c r="AG12" s="191"/>
    </row>
    <row r="13" spans="1:33" ht="15.75" customHeight="1">
      <c r="A13" s="214"/>
      <c r="B13" s="730" t="s">
        <v>12061</v>
      </c>
      <c r="C13" s="731" t="s">
        <v>11923</v>
      </c>
      <c r="D13" s="731">
        <v>2</v>
      </c>
      <c r="E13" s="1103"/>
      <c r="F13" s="2007"/>
      <c r="G13" s="171"/>
      <c r="H13" s="2188" t="s">
        <v>12062</v>
      </c>
      <c r="I13" s="214"/>
      <c r="J13" s="1093"/>
      <c r="K13" s="214"/>
      <c r="L13" s="210"/>
      <c r="M13" s="1092" t="str">
        <f t="shared" si="0"/>
        <v>Please complete all cells in row</v>
      </c>
      <c r="N13" s="210"/>
      <c r="O13" s="191"/>
      <c r="P13" s="191"/>
      <c r="Q13" s="247">
        <f t="shared" si="1"/>
        <v>1</v>
      </c>
      <c r="R13" s="191"/>
      <c r="S13" s="210"/>
      <c r="T13" s="191"/>
      <c r="U13" s="1342" t="s">
        <v>12063</v>
      </c>
      <c r="V13" s="731" t="s">
        <v>11923</v>
      </c>
      <c r="W13" s="731">
        <v>2</v>
      </c>
      <c r="X13" s="1343" t="s">
        <v>12064</v>
      </c>
      <c r="Y13" s="214"/>
      <c r="Z13" s="171"/>
      <c r="AA13" s="214"/>
      <c r="AB13" s="191"/>
      <c r="AC13" s="191"/>
      <c r="AD13" s="191"/>
      <c r="AE13" s="191"/>
      <c r="AF13" s="191"/>
      <c r="AG13" s="191"/>
    </row>
    <row r="14" spans="1:33" ht="15.75" customHeight="1">
      <c r="A14" s="214"/>
      <c r="B14" s="730" t="s">
        <v>12065</v>
      </c>
      <c r="C14" s="731" t="s">
        <v>11927</v>
      </c>
      <c r="D14" s="731">
        <v>3</v>
      </c>
      <c r="E14" s="770"/>
      <c r="F14" s="2007"/>
      <c r="G14" s="171"/>
      <c r="H14" s="2188" t="s">
        <v>12066</v>
      </c>
      <c r="I14" s="214"/>
      <c r="J14" s="1093"/>
      <c r="K14" s="214"/>
      <c r="L14" s="210"/>
      <c r="M14" s="1092" t="str">
        <f t="shared" si="0"/>
        <v>Please complete all cells in row</v>
      </c>
      <c r="N14" s="210"/>
      <c r="O14" s="191"/>
      <c r="P14" s="191"/>
      <c r="Q14" s="247">
        <f t="shared" si="1"/>
        <v>1</v>
      </c>
      <c r="R14" s="191"/>
      <c r="S14" s="210"/>
      <c r="T14" s="191"/>
      <c r="U14" s="1342" t="s">
        <v>12067</v>
      </c>
      <c r="V14" s="731" t="s">
        <v>11927</v>
      </c>
      <c r="W14" s="731">
        <v>3</v>
      </c>
      <c r="X14" s="1343" t="s">
        <v>12068</v>
      </c>
      <c r="Y14" s="214"/>
      <c r="Z14" s="171"/>
      <c r="AA14" s="214"/>
      <c r="AB14" s="191"/>
      <c r="AC14" s="191"/>
      <c r="AD14" s="191"/>
      <c r="AE14" s="191"/>
      <c r="AF14" s="191"/>
      <c r="AG14" s="191"/>
    </row>
    <row r="15" spans="1:33" ht="15.75" customHeight="1">
      <c r="A15" s="214"/>
      <c r="B15" s="730" t="s">
        <v>12069</v>
      </c>
      <c r="C15" s="731" t="s">
        <v>1319</v>
      </c>
      <c r="D15" s="731">
        <v>0</v>
      </c>
      <c r="E15" s="1473"/>
      <c r="F15" s="2007"/>
      <c r="G15" s="171"/>
      <c r="H15" s="2188" t="s">
        <v>12070</v>
      </c>
      <c r="I15" s="214"/>
      <c r="J15" s="1093"/>
      <c r="K15" s="214"/>
      <c r="L15" s="210"/>
      <c r="M15" s="1092" t="str">
        <f t="shared" si="0"/>
        <v>Please complete all cells in row</v>
      </c>
      <c r="N15" s="210"/>
      <c r="O15" s="191"/>
      <c r="P15" s="191"/>
      <c r="Q15" s="247">
        <f t="shared" si="1"/>
        <v>1</v>
      </c>
      <c r="R15" s="191"/>
      <c r="S15" s="210"/>
      <c r="T15" s="191"/>
      <c r="U15" s="1342" t="s">
        <v>12069</v>
      </c>
      <c r="V15" s="731" t="s">
        <v>1319</v>
      </c>
      <c r="W15" s="731">
        <v>0</v>
      </c>
      <c r="X15" s="1343" t="s">
        <v>12071</v>
      </c>
      <c r="Y15" s="214"/>
      <c r="Z15" s="171"/>
      <c r="AA15" s="214"/>
      <c r="AB15" s="191"/>
      <c r="AC15" s="191"/>
      <c r="AD15" s="191"/>
      <c r="AE15" s="191"/>
      <c r="AF15" s="191"/>
      <c r="AG15" s="191"/>
    </row>
    <row r="16" spans="1:33" ht="15.75" customHeight="1">
      <c r="A16" s="214"/>
      <c r="B16" s="730" t="s">
        <v>12072</v>
      </c>
      <c r="C16" s="731" t="s">
        <v>11853</v>
      </c>
      <c r="D16" s="731">
        <v>2</v>
      </c>
      <c r="E16" s="1103"/>
      <c r="F16" s="2007"/>
      <c r="G16" s="171"/>
      <c r="H16" s="2188" t="s">
        <v>12073</v>
      </c>
      <c r="I16" s="214"/>
      <c r="J16" s="1093"/>
      <c r="K16" s="214"/>
      <c r="L16" s="210"/>
      <c r="M16" s="1092" t="str">
        <f t="shared" si="0"/>
        <v>Please complete all cells in row</v>
      </c>
      <c r="N16" s="210"/>
      <c r="O16" s="191"/>
      <c r="P16" s="191"/>
      <c r="Q16" s="247">
        <f t="shared" si="1"/>
        <v>1</v>
      </c>
      <c r="R16" s="191"/>
      <c r="S16" s="210"/>
      <c r="T16" s="191"/>
      <c r="U16" s="1342" t="s">
        <v>12074</v>
      </c>
      <c r="V16" s="731" t="s">
        <v>11853</v>
      </c>
      <c r="W16" s="731">
        <v>2</v>
      </c>
      <c r="X16" s="1343" t="s">
        <v>12075</v>
      </c>
      <c r="Y16" s="214"/>
      <c r="Z16" s="171"/>
      <c r="AA16" s="214"/>
      <c r="AB16" s="191"/>
      <c r="AC16" s="191"/>
      <c r="AD16" s="191"/>
      <c r="AE16" s="191"/>
      <c r="AF16" s="191"/>
      <c r="AG16" s="191"/>
    </row>
    <row r="17" spans="1:33" ht="15.75" customHeight="1">
      <c r="A17" s="214"/>
      <c r="B17" s="730" t="s">
        <v>12076</v>
      </c>
      <c r="C17" s="731" t="s">
        <v>1319</v>
      </c>
      <c r="D17" s="731">
        <v>0</v>
      </c>
      <c r="E17" s="1473"/>
      <c r="F17" s="2007"/>
      <c r="G17" s="171"/>
      <c r="H17" s="2188" t="s">
        <v>12077</v>
      </c>
      <c r="I17" s="214"/>
      <c r="J17" s="1093"/>
      <c r="K17" s="214"/>
      <c r="L17" s="210"/>
      <c r="M17" s="1092" t="str">
        <f t="shared" si="0"/>
        <v>Please complete all cells in row</v>
      </c>
      <c r="N17" s="210"/>
      <c r="O17" s="191"/>
      <c r="P17" s="191"/>
      <c r="Q17" s="247">
        <f t="shared" si="1"/>
        <v>1</v>
      </c>
      <c r="R17" s="191"/>
      <c r="S17" s="210"/>
      <c r="T17" s="191"/>
      <c r="U17" s="1342" t="s">
        <v>12076</v>
      </c>
      <c r="V17" s="731" t="s">
        <v>1319</v>
      </c>
      <c r="W17" s="731">
        <v>0</v>
      </c>
      <c r="X17" s="1343" t="s">
        <v>12078</v>
      </c>
      <c r="Y17" s="214"/>
      <c r="Z17" s="171"/>
      <c r="AA17" s="214"/>
      <c r="AB17" s="191"/>
      <c r="AC17" s="191"/>
      <c r="AD17" s="191"/>
      <c r="AE17" s="191"/>
      <c r="AF17" s="191"/>
      <c r="AG17" s="191"/>
    </row>
    <row r="18" spans="1:33" ht="15.75" customHeight="1">
      <c r="A18" s="214"/>
      <c r="B18" s="730" t="s">
        <v>12079</v>
      </c>
      <c r="C18" s="731" t="s">
        <v>11853</v>
      </c>
      <c r="D18" s="731">
        <v>2</v>
      </c>
      <c r="E18" s="1103"/>
      <c r="F18" s="2007"/>
      <c r="G18" s="171"/>
      <c r="H18" s="2188" t="s">
        <v>12080</v>
      </c>
      <c r="I18" s="214"/>
      <c r="J18" s="1093"/>
      <c r="K18" s="214"/>
      <c r="L18" s="210"/>
      <c r="M18" s="1092" t="str">
        <f t="shared" si="0"/>
        <v>Please complete all cells in row</v>
      </c>
      <c r="N18" s="210"/>
      <c r="O18" s="191"/>
      <c r="P18" s="191"/>
      <c r="Q18" s="247">
        <f t="shared" si="1"/>
        <v>1</v>
      </c>
      <c r="R18" s="191"/>
      <c r="S18" s="210"/>
      <c r="T18" s="191"/>
      <c r="U18" s="1342" t="s">
        <v>12081</v>
      </c>
      <c r="V18" s="731" t="s">
        <v>11853</v>
      </c>
      <c r="W18" s="731">
        <v>2</v>
      </c>
      <c r="X18" s="1343" t="s">
        <v>12082</v>
      </c>
      <c r="Y18" s="214"/>
      <c r="Z18" s="171"/>
      <c r="AA18" s="214"/>
      <c r="AB18" s="191"/>
      <c r="AC18" s="191"/>
      <c r="AD18" s="191"/>
      <c r="AE18" s="191"/>
      <c r="AF18" s="191"/>
      <c r="AG18" s="191"/>
    </row>
    <row r="19" spans="1:33" ht="33" customHeight="1" thickBot="1">
      <c r="A19" s="2575" t="s">
        <v>773</v>
      </c>
      <c r="B19" s="761" t="s">
        <v>12083</v>
      </c>
      <c r="C19" s="740" t="s">
        <v>11919</v>
      </c>
      <c r="D19" s="740">
        <v>2</v>
      </c>
      <c r="E19" s="1112"/>
      <c r="F19" s="2009"/>
      <c r="G19" s="171"/>
      <c r="H19" s="2189" t="s">
        <v>12084</v>
      </c>
      <c r="I19" s="214"/>
      <c r="J19" s="1097"/>
      <c r="K19" s="214"/>
      <c r="L19" s="210"/>
      <c r="M19" s="1092" t="str">
        <f t="shared" si="0"/>
        <v>Please complete all cells in row</v>
      </c>
      <c r="N19" s="210"/>
      <c r="O19" s="191"/>
      <c r="P19" s="191"/>
      <c r="Q19" s="247">
        <f t="shared" si="1"/>
        <v>1</v>
      </c>
      <c r="R19" s="191"/>
      <c r="S19" s="210"/>
      <c r="T19" s="191"/>
      <c r="U19" s="1344" t="s">
        <v>12083</v>
      </c>
      <c r="V19" s="740" t="s">
        <v>11919</v>
      </c>
      <c r="W19" s="740">
        <v>2</v>
      </c>
      <c r="X19" s="3067" t="s">
        <v>12085</v>
      </c>
      <c r="Y19" s="214"/>
      <c r="Z19" s="171"/>
      <c r="AA19" s="214"/>
      <c r="AB19" s="191"/>
      <c r="AC19" s="191"/>
      <c r="AD19" s="191"/>
      <c r="AE19" s="191"/>
      <c r="AF19" s="191"/>
      <c r="AG19" s="191"/>
    </row>
    <row r="20" spans="1:33" ht="15.75" customHeight="1" thickTop="1" thickBot="1">
      <c r="A20" s="214"/>
      <c r="B20" s="324"/>
      <c r="C20" s="324"/>
      <c r="D20" s="324"/>
      <c r="E20" s="59"/>
      <c r="F20" s="59"/>
      <c r="G20" s="81"/>
      <c r="H20" s="1105"/>
      <c r="I20" s="214"/>
      <c r="J20" s="214"/>
      <c r="K20" s="214"/>
      <c r="L20" s="210"/>
      <c r="M20" s="191"/>
      <c r="N20" s="210"/>
      <c r="O20" s="191"/>
      <c r="P20" s="191"/>
      <c r="Q20" s="191"/>
      <c r="R20" s="191"/>
      <c r="S20" s="210"/>
      <c r="T20" s="191"/>
      <c r="U20" s="324"/>
      <c r="V20" s="324"/>
      <c r="W20" s="324"/>
      <c r="X20" s="59"/>
      <c r="Y20" s="59"/>
      <c r="Z20" s="81"/>
      <c r="AA20" s="214"/>
      <c r="AB20" s="191"/>
      <c r="AC20" s="191"/>
      <c r="AD20" s="191"/>
      <c r="AE20" s="191"/>
      <c r="AF20" s="191"/>
      <c r="AG20" s="191"/>
    </row>
    <row r="21" spans="1:33" ht="15.75" customHeight="1" thickTop="1">
      <c r="A21" s="2574" t="s">
        <v>669</v>
      </c>
      <c r="B21" s="3282" t="s">
        <v>12086</v>
      </c>
      <c r="C21" s="3238" t="s">
        <v>12087</v>
      </c>
      <c r="D21" s="3238"/>
      <c r="E21" s="3238" t="s">
        <v>12088</v>
      </c>
      <c r="F21" s="3240"/>
      <c r="G21" s="214"/>
      <c r="H21" s="214"/>
      <c r="I21" s="214"/>
      <c r="J21" s="214"/>
      <c r="K21" s="214"/>
      <c r="L21" s="210"/>
      <c r="M21" s="191"/>
      <c r="N21" s="210"/>
      <c r="O21" s="191"/>
      <c r="P21" s="191"/>
      <c r="Q21" s="191"/>
      <c r="R21" s="191"/>
      <c r="S21" s="210"/>
      <c r="T21" s="191"/>
      <c r="U21" s="3282" t="s">
        <v>12086</v>
      </c>
      <c r="V21" s="3238" t="s">
        <v>12087</v>
      </c>
      <c r="W21" s="3238"/>
      <c r="X21" s="3238" t="s">
        <v>12088</v>
      </c>
      <c r="Y21" s="3240"/>
      <c r="Z21" s="214"/>
      <c r="AA21" s="214"/>
      <c r="AB21" s="191"/>
      <c r="AC21" s="191"/>
      <c r="AD21" s="191"/>
      <c r="AE21" s="191"/>
      <c r="AF21" s="191"/>
      <c r="AG21" s="191"/>
    </row>
    <row r="22" spans="1:33" ht="15.75" customHeight="1">
      <c r="A22" s="214"/>
      <c r="B22" s="3385"/>
      <c r="C22" s="384" t="s">
        <v>12089</v>
      </c>
      <c r="D22" s="384" t="s">
        <v>12090</v>
      </c>
      <c r="E22" s="384" t="s">
        <v>12089</v>
      </c>
      <c r="F22" s="385" t="s">
        <v>12090</v>
      </c>
      <c r="G22" s="214"/>
      <c r="H22" s="214"/>
      <c r="I22" s="214"/>
      <c r="J22" s="214"/>
      <c r="K22" s="214"/>
      <c r="L22" s="210"/>
      <c r="M22" s="191"/>
      <c r="N22" s="210"/>
      <c r="O22" s="191"/>
      <c r="P22" s="191"/>
      <c r="Q22" s="191"/>
      <c r="R22" s="191"/>
      <c r="S22" s="210"/>
      <c r="T22" s="191"/>
      <c r="U22" s="3385"/>
      <c r="V22" s="384" t="s">
        <v>12089</v>
      </c>
      <c r="W22" s="384" t="s">
        <v>12090</v>
      </c>
      <c r="X22" s="384" t="s">
        <v>12089</v>
      </c>
      <c r="Y22" s="385" t="s">
        <v>12090</v>
      </c>
      <c r="Z22" s="214"/>
      <c r="AA22" s="214"/>
      <c r="AB22" s="191"/>
      <c r="AC22" s="191"/>
      <c r="AD22" s="191"/>
      <c r="AE22" s="191"/>
      <c r="AF22" s="191"/>
      <c r="AG22" s="191"/>
    </row>
    <row r="23" spans="1:33" ht="15.75" customHeight="1">
      <c r="A23" s="214"/>
      <c r="B23" s="386" t="s">
        <v>661</v>
      </c>
      <c r="C23" s="384" t="s">
        <v>11853</v>
      </c>
      <c r="D23" s="384" t="s">
        <v>1319</v>
      </c>
      <c r="E23" s="384" t="s">
        <v>11853</v>
      </c>
      <c r="F23" s="385" t="s">
        <v>1319</v>
      </c>
      <c r="G23" s="214"/>
      <c r="H23" s="214"/>
      <c r="I23" s="214"/>
      <c r="J23" s="214"/>
      <c r="K23" s="214"/>
      <c r="L23" s="210"/>
      <c r="M23" s="191"/>
      <c r="N23" s="210"/>
      <c r="O23" s="191"/>
      <c r="P23" s="191"/>
      <c r="Q23" s="191"/>
      <c r="R23" s="191"/>
      <c r="S23" s="210"/>
      <c r="T23" s="191"/>
      <c r="U23" s="386" t="s">
        <v>661</v>
      </c>
      <c r="V23" s="384" t="s">
        <v>11853</v>
      </c>
      <c r="W23" s="384" t="s">
        <v>1319</v>
      </c>
      <c r="X23" s="384" t="s">
        <v>11853</v>
      </c>
      <c r="Y23" s="385" t="s">
        <v>1319</v>
      </c>
      <c r="Z23" s="214"/>
      <c r="AA23" s="214"/>
      <c r="AB23" s="191"/>
      <c r="AC23" s="191"/>
      <c r="AD23" s="191"/>
      <c r="AE23" s="191"/>
      <c r="AF23" s="191"/>
      <c r="AG23" s="191"/>
    </row>
    <row r="24" spans="1:33" ht="15.75" customHeight="1" thickBot="1">
      <c r="A24" s="214"/>
      <c r="B24" s="1106" t="s">
        <v>662</v>
      </c>
      <c r="C24" s="1107">
        <v>2</v>
      </c>
      <c r="D24" s="1107">
        <v>0</v>
      </c>
      <c r="E24" s="1107">
        <v>2</v>
      </c>
      <c r="F24" s="1108">
        <v>0</v>
      </c>
      <c r="G24" s="214"/>
      <c r="H24" s="214"/>
      <c r="I24" s="214"/>
      <c r="J24" s="214"/>
      <c r="K24" s="214"/>
      <c r="L24" s="210"/>
      <c r="M24" s="191"/>
      <c r="N24" s="210"/>
      <c r="O24" s="191"/>
      <c r="P24" s="191"/>
      <c r="Q24" s="191"/>
      <c r="R24" s="191"/>
      <c r="S24" s="210"/>
      <c r="T24" s="191"/>
      <c r="U24" s="1106" t="s">
        <v>662</v>
      </c>
      <c r="V24" s="1107">
        <v>2</v>
      </c>
      <c r="W24" s="1107">
        <v>0</v>
      </c>
      <c r="X24" s="1107">
        <v>2</v>
      </c>
      <c r="Y24" s="1108">
        <v>0</v>
      </c>
      <c r="Z24" s="214"/>
      <c r="AA24" s="214"/>
      <c r="AB24" s="191"/>
      <c r="AC24" s="191"/>
      <c r="AD24" s="191"/>
      <c r="AE24" s="191"/>
      <c r="AF24" s="191"/>
      <c r="AG24" s="191"/>
    </row>
    <row r="25" spans="1:33" ht="15.75" customHeight="1" thickTop="1">
      <c r="A25" s="2575" t="s">
        <v>675</v>
      </c>
      <c r="B25" s="727" t="s">
        <v>12091</v>
      </c>
      <c r="C25" s="1109"/>
      <c r="D25" s="1472"/>
      <c r="E25" s="1109"/>
      <c r="F25" s="1476"/>
      <c r="G25" s="171"/>
      <c r="H25" s="2187" t="s">
        <v>12092</v>
      </c>
      <c r="I25" s="214"/>
      <c r="J25" s="1091"/>
      <c r="K25" s="214"/>
      <c r="L25" s="210"/>
      <c r="M25" s="1092" t="str">
        <f t="shared" ref="M25:M31" si="2">IF( SUM( O25:R25 ) = 0, 0, $O$5 )</f>
        <v>Please complete all cells in row</v>
      </c>
      <c r="N25" s="210"/>
      <c r="O25" s="247">
        <f t="shared" ref="O25:O31" si="3" xml:space="preserve"> IF( ISNUMBER(C25 ), 0, 1 )</f>
        <v>1</v>
      </c>
      <c r="P25" s="247">
        <f t="shared" ref="P25:P31" si="4" xml:space="preserve"> IF( ISNUMBER(D25 ), 0, 1 )</f>
        <v>1</v>
      </c>
      <c r="Q25" s="247">
        <f t="shared" ref="Q25:Q31" si="5" xml:space="preserve"> IF( ISNUMBER(E25 ), 0, 1 )</f>
        <v>1</v>
      </c>
      <c r="R25" s="247">
        <f t="shared" ref="R25:R31" si="6" xml:space="preserve"> IF( ISNUMBER(F25 ), 0, 1 )</f>
        <v>1</v>
      </c>
      <c r="S25" s="210"/>
      <c r="T25" s="191"/>
      <c r="U25" s="727" t="s">
        <v>12091</v>
      </c>
      <c r="V25" s="1109" t="s">
        <v>12093</v>
      </c>
      <c r="W25" s="753" t="s">
        <v>12094</v>
      </c>
      <c r="X25" s="1109" t="s">
        <v>12095</v>
      </c>
      <c r="Y25" s="1110" t="s">
        <v>12096</v>
      </c>
      <c r="Z25" s="171"/>
      <c r="AA25" s="214"/>
      <c r="AB25" s="191"/>
      <c r="AC25" s="191"/>
      <c r="AD25" s="191"/>
      <c r="AE25" s="191"/>
      <c r="AF25" s="191"/>
      <c r="AG25" s="191"/>
    </row>
    <row r="26" spans="1:33" ht="15.75" customHeight="1">
      <c r="A26" s="214"/>
      <c r="B26" s="730" t="s">
        <v>12097</v>
      </c>
      <c r="C26" s="1103"/>
      <c r="D26" s="1473"/>
      <c r="E26" s="1103"/>
      <c r="F26" s="1477"/>
      <c r="G26" s="171"/>
      <c r="H26" s="2188" t="s">
        <v>12098</v>
      </c>
      <c r="I26" s="214"/>
      <c r="J26" s="1093"/>
      <c r="K26" s="214"/>
      <c r="L26" s="210"/>
      <c r="M26" s="1092" t="str">
        <f t="shared" si="2"/>
        <v>Please complete all cells in row</v>
      </c>
      <c r="N26" s="210"/>
      <c r="O26" s="247">
        <f t="shared" si="3"/>
        <v>1</v>
      </c>
      <c r="P26" s="247">
        <f t="shared" si="4"/>
        <v>1</v>
      </c>
      <c r="Q26" s="247">
        <f t="shared" si="5"/>
        <v>1</v>
      </c>
      <c r="R26" s="247">
        <f t="shared" si="6"/>
        <v>1</v>
      </c>
      <c r="S26" s="210"/>
      <c r="T26" s="191"/>
      <c r="U26" s="730" t="s">
        <v>12097</v>
      </c>
      <c r="V26" s="1103" t="s">
        <v>12099</v>
      </c>
      <c r="W26" s="737" t="s">
        <v>12100</v>
      </c>
      <c r="X26" s="1103" t="s">
        <v>12101</v>
      </c>
      <c r="Y26" s="1111" t="s">
        <v>12102</v>
      </c>
      <c r="Z26" s="171"/>
      <c r="AA26" s="214"/>
      <c r="AB26" s="191"/>
      <c r="AC26" s="191"/>
      <c r="AD26" s="191"/>
      <c r="AE26" s="191"/>
      <c r="AF26" s="191"/>
      <c r="AG26" s="191"/>
    </row>
    <row r="27" spans="1:33" ht="15.75" customHeight="1">
      <c r="A27" s="214"/>
      <c r="B27" s="730" t="s">
        <v>12103</v>
      </c>
      <c r="C27" s="1103"/>
      <c r="D27" s="1473"/>
      <c r="E27" s="1103"/>
      <c r="F27" s="1477"/>
      <c r="G27" s="171"/>
      <c r="H27" s="2188" t="s">
        <v>12104</v>
      </c>
      <c r="I27" s="214"/>
      <c r="J27" s="1093"/>
      <c r="K27" s="214"/>
      <c r="L27" s="210"/>
      <c r="M27" s="1092" t="str">
        <f t="shared" si="2"/>
        <v>Please complete all cells in row</v>
      </c>
      <c r="N27" s="210"/>
      <c r="O27" s="247">
        <f t="shared" si="3"/>
        <v>1</v>
      </c>
      <c r="P27" s="247">
        <f t="shared" si="4"/>
        <v>1</v>
      </c>
      <c r="Q27" s="247">
        <f t="shared" si="5"/>
        <v>1</v>
      </c>
      <c r="R27" s="247">
        <f t="shared" si="6"/>
        <v>1</v>
      </c>
      <c r="S27" s="210"/>
      <c r="T27" s="191"/>
      <c r="U27" s="730" t="s">
        <v>12103</v>
      </c>
      <c r="V27" s="1103" t="s">
        <v>12105</v>
      </c>
      <c r="W27" s="737" t="s">
        <v>12106</v>
      </c>
      <c r="X27" s="1103" t="s">
        <v>12107</v>
      </c>
      <c r="Y27" s="1111" t="s">
        <v>12108</v>
      </c>
      <c r="Z27" s="171"/>
      <c r="AA27" s="214"/>
      <c r="AB27" s="191"/>
      <c r="AC27" s="191"/>
      <c r="AD27" s="191"/>
      <c r="AE27" s="191"/>
      <c r="AF27" s="191"/>
      <c r="AG27" s="191"/>
    </row>
    <row r="28" spans="1:33" ht="15.75" customHeight="1">
      <c r="A28" s="214"/>
      <c r="B28" s="730" t="s">
        <v>12109</v>
      </c>
      <c r="C28" s="1103"/>
      <c r="D28" s="1473"/>
      <c r="E28" s="1103"/>
      <c r="F28" s="1477"/>
      <c r="G28" s="171"/>
      <c r="H28" s="2188" t="s">
        <v>12110</v>
      </c>
      <c r="I28" s="214"/>
      <c r="J28" s="1093"/>
      <c r="K28" s="214"/>
      <c r="L28" s="210"/>
      <c r="M28" s="1092" t="str">
        <f t="shared" si="2"/>
        <v>Please complete all cells in row</v>
      </c>
      <c r="N28" s="210"/>
      <c r="O28" s="247">
        <f t="shared" si="3"/>
        <v>1</v>
      </c>
      <c r="P28" s="247">
        <f t="shared" si="4"/>
        <v>1</v>
      </c>
      <c r="Q28" s="247">
        <f t="shared" si="5"/>
        <v>1</v>
      </c>
      <c r="R28" s="247">
        <f t="shared" si="6"/>
        <v>1</v>
      </c>
      <c r="S28" s="210"/>
      <c r="T28" s="191"/>
      <c r="U28" s="730" t="s">
        <v>12109</v>
      </c>
      <c r="V28" s="1103" t="s">
        <v>12111</v>
      </c>
      <c r="W28" s="737" t="s">
        <v>12112</v>
      </c>
      <c r="X28" s="1103" t="s">
        <v>12113</v>
      </c>
      <c r="Y28" s="1111" t="s">
        <v>12114</v>
      </c>
      <c r="Z28" s="171"/>
      <c r="AA28" s="214"/>
      <c r="AB28" s="191"/>
      <c r="AC28" s="191"/>
      <c r="AD28" s="191"/>
      <c r="AE28" s="191"/>
      <c r="AF28" s="191"/>
      <c r="AG28" s="191"/>
    </row>
    <row r="29" spans="1:33" ht="15.75" customHeight="1">
      <c r="A29" s="214"/>
      <c r="B29" s="730" t="s">
        <v>12115</v>
      </c>
      <c r="C29" s="1103"/>
      <c r="D29" s="1473"/>
      <c r="E29" s="1103"/>
      <c r="F29" s="1477"/>
      <c r="G29" s="171"/>
      <c r="H29" s="2188" t="s">
        <v>12116</v>
      </c>
      <c r="I29" s="214"/>
      <c r="J29" s="1093"/>
      <c r="K29" s="214"/>
      <c r="L29" s="210"/>
      <c r="M29" s="1092" t="str">
        <f t="shared" si="2"/>
        <v>Please complete all cells in row</v>
      </c>
      <c r="N29" s="210"/>
      <c r="O29" s="247">
        <f t="shared" si="3"/>
        <v>1</v>
      </c>
      <c r="P29" s="247">
        <f t="shared" si="4"/>
        <v>1</v>
      </c>
      <c r="Q29" s="247">
        <f t="shared" si="5"/>
        <v>1</v>
      </c>
      <c r="R29" s="247">
        <f t="shared" si="6"/>
        <v>1</v>
      </c>
      <c r="S29" s="210"/>
      <c r="T29" s="191"/>
      <c r="U29" s="730" t="s">
        <v>12115</v>
      </c>
      <c r="V29" s="1103" t="s">
        <v>12117</v>
      </c>
      <c r="W29" s="737" t="s">
        <v>12118</v>
      </c>
      <c r="X29" s="1103" t="s">
        <v>12119</v>
      </c>
      <c r="Y29" s="1111" t="s">
        <v>12120</v>
      </c>
      <c r="Z29" s="171"/>
      <c r="AA29" s="214"/>
      <c r="AB29" s="191"/>
      <c r="AC29" s="191"/>
      <c r="AD29" s="191"/>
      <c r="AE29" s="191"/>
      <c r="AF29" s="191"/>
      <c r="AG29" s="191"/>
    </row>
    <row r="30" spans="1:33" ht="15.75" customHeight="1">
      <c r="A30" s="214"/>
      <c r="B30" s="730" t="s">
        <v>12121</v>
      </c>
      <c r="C30" s="1103"/>
      <c r="D30" s="1473"/>
      <c r="E30" s="1103"/>
      <c r="F30" s="1477"/>
      <c r="G30" s="171"/>
      <c r="H30" s="2188" t="s">
        <v>12122</v>
      </c>
      <c r="I30" s="214"/>
      <c r="J30" s="1093"/>
      <c r="K30" s="214"/>
      <c r="L30" s="210"/>
      <c r="M30" s="1092" t="str">
        <f t="shared" si="2"/>
        <v>Please complete all cells in row</v>
      </c>
      <c r="N30" s="210"/>
      <c r="O30" s="247">
        <f t="shared" si="3"/>
        <v>1</v>
      </c>
      <c r="P30" s="247">
        <f t="shared" si="4"/>
        <v>1</v>
      </c>
      <c r="Q30" s="247">
        <f t="shared" si="5"/>
        <v>1</v>
      </c>
      <c r="R30" s="247">
        <f t="shared" si="6"/>
        <v>1</v>
      </c>
      <c r="S30" s="210"/>
      <c r="T30" s="191"/>
      <c r="U30" s="730" t="s">
        <v>12121</v>
      </c>
      <c r="V30" s="1103" t="s">
        <v>12123</v>
      </c>
      <c r="W30" s="737" t="s">
        <v>12124</v>
      </c>
      <c r="X30" s="1103" t="s">
        <v>12125</v>
      </c>
      <c r="Y30" s="1111" t="s">
        <v>12126</v>
      </c>
      <c r="Z30" s="171"/>
      <c r="AA30" s="214"/>
      <c r="AB30" s="191"/>
      <c r="AC30" s="191"/>
      <c r="AD30" s="191"/>
      <c r="AE30" s="191"/>
      <c r="AF30" s="191"/>
      <c r="AG30" s="191"/>
    </row>
    <row r="31" spans="1:33" ht="15.75" customHeight="1" thickBot="1">
      <c r="A31" s="2575" t="s">
        <v>773</v>
      </c>
      <c r="B31" s="761" t="s">
        <v>12127</v>
      </c>
      <c r="C31" s="1112"/>
      <c r="D31" s="1475"/>
      <c r="E31" s="1112"/>
      <c r="F31" s="1478"/>
      <c r="G31" s="171"/>
      <c r="H31" s="2189" t="s">
        <v>12128</v>
      </c>
      <c r="I31" s="214"/>
      <c r="J31" s="1097"/>
      <c r="K31" s="214"/>
      <c r="L31" s="210"/>
      <c r="M31" s="1092" t="str">
        <f t="shared" si="2"/>
        <v>Please complete all cells in row</v>
      </c>
      <c r="N31" s="210"/>
      <c r="O31" s="247">
        <f t="shared" si="3"/>
        <v>1</v>
      </c>
      <c r="P31" s="247">
        <f t="shared" si="4"/>
        <v>1</v>
      </c>
      <c r="Q31" s="247">
        <f t="shared" si="5"/>
        <v>1</v>
      </c>
      <c r="R31" s="247">
        <f t="shared" si="6"/>
        <v>1</v>
      </c>
      <c r="S31" s="210"/>
      <c r="T31" s="191"/>
      <c r="U31" s="761" t="s">
        <v>12127</v>
      </c>
      <c r="V31" s="1112" t="s">
        <v>12129</v>
      </c>
      <c r="W31" s="1104" t="s">
        <v>12130</v>
      </c>
      <c r="X31" s="1112" t="s">
        <v>12131</v>
      </c>
      <c r="Y31" s="1113" t="s">
        <v>12132</v>
      </c>
      <c r="Z31" s="171"/>
      <c r="AA31" s="214"/>
      <c r="AB31" s="191"/>
      <c r="AC31" s="191"/>
      <c r="AD31" s="191"/>
      <c r="AE31" s="191"/>
      <c r="AF31" s="191"/>
      <c r="AG31" s="191"/>
    </row>
    <row r="32" spans="1:33" ht="15.75" customHeight="1" thickTop="1" thickBot="1">
      <c r="A32" s="214"/>
      <c r="B32" s="944"/>
      <c r="C32" s="214"/>
      <c r="D32" s="214"/>
      <c r="E32" s="214"/>
      <c r="F32" s="214"/>
      <c r="G32" s="81"/>
      <c r="H32" s="214"/>
      <c r="I32" s="214"/>
      <c r="J32" s="214"/>
      <c r="K32" s="214"/>
      <c r="L32" s="210"/>
      <c r="M32" s="191"/>
      <c r="N32" s="210"/>
      <c r="O32" s="191"/>
      <c r="P32" s="191"/>
      <c r="Q32" s="191"/>
      <c r="R32" s="191"/>
      <c r="S32" s="210"/>
      <c r="T32" s="191"/>
      <c r="U32" s="214"/>
      <c r="V32" s="214"/>
      <c r="W32" s="214"/>
      <c r="X32" s="214"/>
      <c r="Y32" s="214"/>
      <c r="Z32" s="81"/>
      <c r="AA32" s="214"/>
      <c r="AB32" s="191"/>
      <c r="AC32" s="191"/>
      <c r="AD32" s="191"/>
      <c r="AE32" s="191"/>
      <c r="AF32" s="191"/>
      <c r="AG32" s="191"/>
    </row>
    <row r="33" spans="1:35" ht="15.75" customHeight="1" thickTop="1">
      <c r="A33" s="2574" t="s">
        <v>669</v>
      </c>
      <c r="B33" s="1114" t="s">
        <v>12133</v>
      </c>
      <c r="C33" s="600" t="s">
        <v>12134</v>
      </c>
      <c r="D33" s="601" t="s">
        <v>12090</v>
      </c>
      <c r="E33" s="437"/>
      <c r="F33" s="437"/>
      <c r="G33" s="81"/>
      <c r="H33" s="214"/>
      <c r="I33" s="214"/>
      <c r="J33" s="214"/>
      <c r="K33" s="214"/>
      <c r="L33" s="210"/>
      <c r="M33" s="191"/>
      <c r="N33" s="210"/>
      <c r="O33" s="191"/>
      <c r="P33" s="191"/>
      <c r="Q33" s="191"/>
      <c r="R33" s="191"/>
      <c r="S33" s="210"/>
      <c r="T33" s="191"/>
      <c r="U33" s="1114" t="s">
        <v>12133</v>
      </c>
      <c r="V33" s="600" t="s">
        <v>12135</v>
      </c>
      <c r="W33" s="601" t="s">
        <v>12136</v>
      </c>
      <c r="X33" s="437"/>
      <c r="Y33" s="437"/>
      <c r="Z33" s="81"/>
      <c r="AA33" s="214"/>
      <c r="AB33" s="191"/>
      <c r="AC33" s="191"/>
      <c r="AD33" s="191"/>
      <c r="AE33" s="191"/>
      <c r="AF33" s="191"/>
      <c r="AG33" s="191"/>
    </row>
    <row r="34" spans="1:35" ht="15.75" customHeight="1">
      <c r="A34" s="214"/>
      <c r="B34" s="386" t="s">
        <v>661</v>
      </c>
      <c r="C34" s="384" t="s">
        <v>12137</v>
      </c>
      <c r="D34" s="385" t="s">
        <v>1319</v>
      </c>
      <c r="E34" s="437"/>
      <c r="F34" s="437"/>
      <c r="G34" s="81"/>
      <c r="H34" s="214"/>
      <c r="I34" s="214"/>
      <c r="J34" s="214"/>
      <c r="K34" s="214"/>
      <c r="L34" s="210"/>
      <c r="M34" s="191"/>
      <c r="N34" s="210"/>
      <c r="O34" s="191"/>
      <c r="P34" s="191"/>
      <c r="Q34" s="191"/>
      <c r="R34" s="191"/>
      <c r="S34" s="210"/>
      <c r="T34" s="191"/>
      <c r="U34" s="386" t="s">
        <v>661</v>
      </c>
      <c r="V34" s="384" t="s">
        <v>12137</v>
      </c>
      <c r="W34" s="385" t="s">
        <v>1319</v>
      </c>
      <c r="X34" s="437"/>
      <c r="Y34" s="437"/>
      <c r="Z34" s="81"/>
      <c r="AA34" s="214"/>
      <c r="AB34" s="191"/>
      <c r="AC34" s="191"/>
      <c r="AD34" s="191"/>
      <c r="AE34" s="191"/>
      <c r="AF34" s="191"/>
      <c r="AG34" s="191"/>
    </row>
    <row r="35" spans="1:35" ht="15.75" customHeight="1" thickBot="1">
      <c r="A35" s="214"/>
      <c r="B35" s="1106" t="s">
        <v>662</v>
      </c>
      <c r="C35" s="1107">
        <v>1</v>
      </c>
      <c r="D35" s="1108">
        <v>0</v>
      </c>
      <c r="E35" s="437"/>
      <c r="F35" s="437"/>
      <c r="G35" s="81"/>
      <c r="H35" s="214"/>
      <c r="I35" s="214"/>
      <c r="J35" s="214"/>
      <c r="K35" s="214"/>
      <c r="L35" s="210"/>
      <c r="M35" s="191"/>
      <c r="N35" s="210"/>
      <c r="O35" s="191"/>
      <c r="P35" s="191"/>
      <c r="Q35" s="191"/>
      <c r="R35" s="191"/>
      <c r="S35" s="210"/>
      <c r="T35" s="191"/>
      <c r="U35" s="1106" t="s">
        <v>662</v>
      </c>
      <c r="V35" s="1107">
        <v>1</v>
      </c>
      <c r="W35" s="1108">
        <v>0</v>
      </c>
      <c r="X35" s="437"/>
      <c r="Y35" s="437"/>
      <c r="Z35" s="81"/>
      <c r="AA35" s="214"/>
      <c r="AB35" s="191"/>
      <c r="AC35" s="191"/>
      <c r="AD35" s="191"/>
      <c r="AE35" s="191"/>
      <c r="AF35" s="191"/>
      <c r="AG35" s="191"/>
    </row>
    <row r="36" spans="1:35" ht="15.75" customHeight="1" thickTop="1">
      <c r="A36" s="2575" t="s">
        <v>675</v>
      </c>
      <c r="B36" s="727" t="s">
        <v>12138</v>
      </c>
      <c r="C36" s="1346"/>
      <c r="D36" s="1472"/>
      <c r="E36" s="2521"/>
      <c r="F36" s="2522"/>
      <c r="G36" s="171"/>
      <c r="H36" s="2187" t="s">
        <v>12139</v>
      </c>
      <c r="I36" s="214"/>
      <c r="J36" s="1091"/>
      <c r="K36" s="214"/>
      <c r="L36" s="210"/>
      <c r="M36" s="1092" t="str">
        <f t="shared" ref="M36:M43" si="7">IF( SUM( O36:R36 ) = 0, 0, $O$5 )</f>
        <v>Please complete all cells in row</v>
      </c>
      <c r="N36" s="210"/>
      <c r="O36" s="247">
        <f t="shared" ref="O36:O43" si="8" xml:space="preserve"> IF( ISNUMBER(C36 ), 0, 1 )</f>
        <v>1</v>
      </c>
      <c r="P36" s="247">
        <f t="shared" ref="P36:P43" si="9" xml:space="preserve"> IF( ISNUMBER(D36 ), 0, 1 )</f>
        <v>1</v>
      </c>
      <c r="Q36" s="191"/>
      <c r="R36" s="191"/>
      <c r="S36" s="210"/>
      <c r="T36" s="191"/>
      <c r="U36" s="1340" t="s">
        <v>12138</v>
      </c>
      <c r="V36" s="1345" t="s">
        <v>12140</v>
      </c>
      <c r="W36" s="1341" t="s">
        <v>12141</v>
      </c>
      <c r="X36" s="764"/>
      <c r="Y36" s="764"/>
      <c r="Z36" s="171"/>
      <c r="AA36" s="214"/>
      <c r="AB36" s="191"/>
      <c r="AC36" s="191"/>
      <c r="AD36" s="191"/>
      <c r="AE36" s="191"/>
      <c r="AF36" s="191"/>
      <c r="AG36" s="191"/>
    </row>
    <row r="37" spans="1:35" ht="15.75" customHeight="1">
      <c r="A37" s="214"/>
      <c r="B37" s="730" t="s">
        <v>12142</v>
      </c>
      <c r="C37" s="1347"/>
      <c r="D37" s="1473"/>
      <c r="E37" s="2523"/>
      <c r="F37" s="2524"/>
      <c r="G37" s="171"/>
      <c r="H37" s="2188" t="s">
        <v>12143</v>
      </c>
      <c r="I37" s="214"/>
      <c r="J37" s="1093"/>
      <c r="K37" s="214"/>
      <c r="L37" s="210"/>
      <c r="M37" s="1092" t="str">
        <f t="shared" si="7"/>
        <v>Please complete all cells in row</v>
      </c>
      <c r="N37" s="210"/>
      <c r="O37" s="247">
        <f t="shared" si="8"/>
        <v>1</v>
      </c>
      <c r="P37" s="247">
        <f t="shared" si="9"/>
        <v>1</v>
      </c>
      <c r="Q37" s="191"/>
      <c r="R37" s="191"/>
      <c r="S37" s="210"/>
      <c r="T37" s="191"/>
      <c r="U37" s="1342" t="s">
        <v>12142</v>
      </c>
      <c r="V37" s="1339" t="s">
        <v>12144</v>
      </c>
      <c r="W37" s="1343" t="s">
        <v>12145</v>
      </c>
      <c r="X37" s="764"/>
      <c r="Y37" s="764"/>
      <c r="Z37" s="171"/>
      <c r="AA37" s="214"/>
      <c r="AB37" s="191"/>
      <c r="AC37" s="191"/>
      <c r="AD37" s="191"/>
      <c r="AE37" s="191"/>
      <c r="AF37" s="191"/>
      <c r="AG37" s="191"/>
    </row>
    <row r="38" spans="1:35" ht="15.75" customHeight="1">
      <c r="A38" s="214"/>
      <c r="B38" s="730" t="s">
        <v>12146</v>
      </c>
      <c r="C38" s="1347"/>
      <c r="D38" s="1473"/>
      <c r="E38" s="2523"/>
      <c r="F38" s="2524"/>
      <c r="G38" s="171"/>
      <c r="H38" s="2188" t="s">
        <v>12147</v>
      </c>
      <c r="I38" s="214"/>
      <c r="J38" s="1093"/>
      <c r="K38" s="214"/>
      <c r="L38" s="210"/>
      <c r="M38" s="1092" t="str">
        <f t="shared" si="7"/>
        <v>Please complete all cells in row</v>
      </c>
      <c r="N38" s="210"/>
      <c r="O38" s="247">
        <f t="shared" si="8"/>
        <v>1</v>
      </c>
      <c r="P38" s="247">
        <f t="shared" si="9"/>
        <v>1</v>
      </c>
      <c r="Q38" s="191"/>
      <c r="R38" s="191"/>
      <c r="S38" s="210"/>
      <c r="T38" s="191"/>
      <c r="U38" s="1342" t="s">
        <v>12146</v>
      </c>
      <c r="V38" s="1339" t="s">
        <v>12148</v>
      </c>
      <c r="W38" s="1343" t="s">
        <v>12149</v>
      </c>
      <c r="X38" s="764"/>
      <c r="Y38" s="764"/>
      <c r="Z38" s="171"/>
      <c r="AA38" s="214"/>
      <c r="AB38" s="191"/>
      <c r="AC38" s="191"/>
      <c r="AD38" s="191"/>
      <c r="AE38" s="191"/>
      <c r="AF38" s="191"/>
      <c r="AG38" s="191"/>
    </row>
    <row r="39" spans="1:35" ht="15.75" customHeight="1">
      <c r="A39" s="214"/>
      <c r="B39" s="730" t="s">
        <v>12150</v>
      </c>
      <c r="C39" s="1347"/>
      <c r="D39" s="1473"/>
      <c r="E39" s="2523"/>
      <c r="F39" s="2524"/>
      <c r="G39" s="171"/>
      <c r="H39" s="2188" t="s">
        <v>12151</v>
      </c>
      <c r="I39" s="214"/>
      <c r="J39" s="1093"/>
      <c r="K39" s="214"/>
      <c r="L39" s="210"/>
      <c r="M39" s="1092" t="str">
        <f t="shared" si="7"/>
        <v>Please complete all cells in row</v>
      </c>
      <c r="N39" s="210"/>
      <c r="O39" s="247">
        <f t="shared" si="8"/>
        <v>1</v>
      </c>
      <c r="P39" s="247">
        <f t="shared" si="9"/>
        <v>1</v>
      </c>
      <c r="Q39" s="191"/>
      <c r="R39" s="191"/>
      <c r="S39" s="210"/>
      <c r="T39" s="191"/>
      <c r="U39" s="1342" t="s">
        <v>12150</v>
      </c>
      <c r="V39" s="1339" t="s">
        <v>12152</v>
      </c>
      <c r="W39" s="1343" t="s">
        <v>12153</v>
      </c>
      <c r="X39" s="764"/>
      <c r="Y39" s="764"/>
      <c r="Z39" s="171"/>
      <c r="AA39" s="214"/>
      <c r="AB39" s="191"/>
      <c r="AC39" s="191"/>
      <c r="AD39" s="191"/>
      <c r="AE39" s="191"/>
      <c r="AF39" s="191"/>
      <c r="AG39" s="191"/>
    </row>
    <row r="40" spans="1:35" ht="15.75" customHeight="1">
      <c r="A40" s="214"/>
      <c r="B40" s="730" t="s">
        <v>12154</v>
      </c>
      <c r="C40" s="1347"/>
      <c r="D40" s="1473"/>
      <c r="E40" s="2523"/>
      <c r="F40" s="2524"/>
      <c r="G40" s="171"/>
      <c r="H40" s="2188" t="s">
        <v>12155</v>
      </c>
      <c r="I40" s="214"/>
      <c r="J40" s="1093"/>
      <c r="K40" s="214"/>
      <c r="L40" s="210"/>
      <c r="M40" s="1092" t="str">
        <f t="shared" si="7"/>
        <v>Please complete all cells in row</v>
      </c>
      <c r="N40" s="210"/>
      <c r="O40" s="247">
        <f t="shared" si="8"/>
        <v>1</v>
      </c>
      <c r="P40" s="247">
        <f t="shared" si="9"/>
        <v>1</v>
      </c>
      <c r="Q40" s="191"/>
      <c r="R40" s="191"/>
      <c r="S40" s="210"/>
      <c r="T40" s="191"/>
      <c r="U40" s="1342" t="s">
        <v>12154</v>
      </c>
      <c r="V40" s="1339" t="s">
        <v>12156</v>
      </c>
      <c r="W40" s="1343" t="s">
        <v>12157</v>
      </c>
      <c r="X40" s="764"/>
      <c r="Y40" s="764"/>
      <c r="Z40" s="171"/>
      <c r="AA40" s="214"/>
      <c r="AB40" s="191"/>
      <c r="AC40" s="191"/>
      <c r="AD40" s="191"/>
      <c r="AE40" s="191"/>
      <c r="AF40" s="191"/>
      <c r="AG40" s="191"/>
    </row>
    <row r="41" spans="1:35" ht="15.75" customHeight="1">
      <c r="A41" s="214"/>
      <c r="B41" s="730" t="s">
        <v>12158</v>
      </c>
      <c r="C41" s="1347"/>
      <c r="D41" s="1473"/>
      <c r="E41" s="2523"/>
      <c r="F41" s="2524"/>
      <c r="G41" s="171"/>
      <c r="H41" s="2188" t="s">
        <v>12159</v>
      </c>
      <c r="I41" s="214"/>
      <c r="J41" s="1093"/>
      <c r="K41" s="214"/>
      <c r="L41" s="210"/>
      <c r="M41" s="1092" t="str">
        <f t="shared" si="7"/>
        <v>Please complete all cells in row</v>
      </c>
      <c r="N41" s="210"/>
      <c r="O41" s="247">
        <f t="shared" si="8"/>
        <v>1</v>
      </c>
      <c r="P41" s="247">
        <f t="shared" si="9"/>
        <v>1</v>
      </c>
      <c r="Q41" s="191"/>
      <c r="R41" s="191"/>
      <c r="S41" s="210"/>
      <c r="T41" s="191"/>
      <c r="U41" s="1342" t="s">
        <v>12158</v>
      </c>
      <c r="V41" s="1339" t="s">
        <v>12160</v>
      </c>
      <c r="W41" s="1343" t="s">
        <v>12161</v>
      </c>
      <c r="X41" s="764"/>
      <c r="Y41" s="764"/>
      <c r="Z41" s="171"/>
      <c r="AA41" s="214"/>
      <c r="AB41" s="191"/>
      <c r="AC41" s="191"/>
      <c r="AD41" s="191"/>
      <c r="AE41" s="191"/>
      <c r="AF41" s="191"/>
      <c r="AG41" s="191"/>
    </row>
    <row r="42" spans="1:35" ht="15.75" customHeight="1">
      <c r="A42" s="214"/>
      <c r="B42" s="730" t="s">
        <v>12162</v>
      </c>
      <c r="C42" s="1347"/>
      <c r="D42" s="1473"/>
      <c r="E42" s="2523"/>
      <c r="F42" s="2524"/>
      <c r="G42" s="171"/>
      <c r="H42" s="2188" t="s">
        <v>12163</v>
      </c>
      <c r="I42" s="214"/>
      <c r="J42" s="1093"/>
      <c r="K42" s="214"/>
      <c r="L42" s="210"/>
      <c r="M42" s="1092" t="str">
        <f t="shared" si="7"/>
        <v>Please complete all cells in row</v>
      </c>
      <c r="N42" s="210"/>
      <c r="O42" s="247">
        <f t="shared" si="8"/>
        <v>1</v>
      </c>
      <c r="P42" s="247">
        <f t="shared" si="9"/>
        <v>1</v>
      </c>
      <c r="Q42" s="191"/>
      <c r="R42" s="191"/>
      <c r="S42" s="210"/>
      <c r="T42" s="191"/>
      <c r="U42" s="1342" t="s">
        <v>12162</v>
      </c>
      <c r="V42" s="1339" t="s">
        <v>12164</v>
      </c>
      <c r="W42" s="1343" t="s">
        <v>12165</v>
      </c>
      <c r="X42" s="764"/>
      <c r="Y42" s="764"/>
      <c r="Z42" s="171"/>
      <c r="AA42" s="214"/>
      <c r="AB42" s="191"/>
      <c r="AC42" s="191"/>
      <c r="AD42" s="191"/>
      <c r="AE42" s="191"/>
      <c r="AF42" s="191"/>
      <c r="AG42" s="191"/>
    </row>
    <row r="43" spans="1:35" ht="15.75" customHeight="1" thickBot="1">
      <c r="A43" s="2575" t="s">
        <v>773</v>
      </c>
      <c r="B43" s="761" t="s">
        <v>12166</v>
      </c>
      <c r="C43" s="1474"/>
      <c r="D43" s="1475"/>
      <c r="E43" s="2525"/>
      <c r="F43" s="2526"/>
      <c r="G43" s="171"/>
      <c r="H43" s="2189" t="s">
        <v>12167</v>
      </c>
      <c r="I43" s="214"/>
      <c r="J43" s="1097"/>
      <c r="K43" s="214"/>
      <c r="L43" s="210"/>
      <c r="M43" s="1092" t="str">
        <f t="shared" si="7"/>
        <v>Please complete all cells in row</v>
      </c>
      <c r="N43" s="210"/>
      <c r="O43" s="247">
        <f t="shared" si="8"/>
        <v>1</v>
      </c>
      <c r="P43" s="247">
        <f t="shared" si="9"/>
        <v>1</v>
      </c>
      <c r="Q43" s="191"/>
      <c r="R43" s="191"/>
      <c r="S43" s="210"/>
      <c r="T43" s="191"/>
      <c r="U43" s="1344" t="s">
        <v>12166</v>
      </c>
      <c r="V43" s="2062" t="s">
        <v>12168</v>
      </c>
      <c r="W43" s="1915" t="s">
        <v>12169</v>
      </c>
      <c r="X43" s="764"/>
      <c r="Y43" s="764"/>
      <c r="Z43" s="171"/>
      <c r="AA43" s="214"/>
      <c r="AB43" s="191"/>
      <c r="AC43" s="191"/>
      <c r="AD43" s="191"/>
      <c r="AE43" s="191"/>
      <c r="AF43" s="191"/>
      <c r="AG43" s="191"/>
    </row>
    <row r="44" spans="1:35" ht="15.75" customHeight="1" thickTop="1" thickBot="1">
      <c r="A44" s="214"/>
      <c r="B44" s="944"/>
      <c r="C44" s="214"/>
      <c r="D44" s="214"/>
      <c r="E44" s="214"/>
      <c r="F44" s="214"/>
      <c r="G44" s="81"/>
      <c r="H44" s="214"/>
      <c r="I44" s="214"/>
      <c r="J44" s="214"/>
      <c r="K44" s="214"/>
      <c r="L44" s="210"/>
      <c r="M44" s="191"/>
      <c r="N44" s="210"/>
      <c r="O44" s="191"/>
      <c r="P44" s="191"/>
      <c r="Q44" s="191"/>
      <c r="R44" s="191"/>
      <c r="S44" s="210"/>
      <c r="T44" s="191"/>
      <c r="U44" s="214"/>
      <c r="V44" s="214"/>
      <c r="W44" s="214"/>
      <c r="X44" s="214"/>
      <c r="Y44" s="214"/>
      <c r="Z44" s="81"/>
      <c r="AA44" s="214"/>
      <c r="AB44" s="191"/>
      <c r="AC44" s="191"/>
      <c r="AD44" s="191"/>
      <c r="AE44" s="191"/>
      <c r="AF44" s="191"/>
      <c r="AG44" s="191"/>
    </row>
    <row r="45" spans="1:35" ht="15.75" customHeight="1" thickTop="1" thickBot="1">
      <c r="A45" s="2574" t="s">
        <v>669</v>
      </c>
      <c r="B45" s="1115" t="s">
        <v>12170</v>
      </c>
      <c r="C45" s="403" t="s">
        <v>661</v>
      </c>
      <c r="D45" s="403" t="s">
        <v>662</v>
      </c>
      <c r="E45" s="404" t="s">
        <v>11850</v>
      </c>
      <c r="F45" s="214"/>
      <c r="G45" s="81"/>
      <c r="H45" s="214"/>
      <c r="I45" s="214"/>
      <c r="J45" s="214"/>
      <c r="K45" s="214"/>
      <c r="L45" s="210"/>
      <c r="M45" s="191"/>
      <c r="N45" s="210"/>
      <c r="O45" s="191"/>
      <c r="P45" s="191"/>
      <c r="Q45" s="191"/>
      <c r="R45" s="191"/>
      <c r="S45" s="210"/>
      <c r="T45" s="191"/>
      <c r="U45" s="402" t="s">
        <v>12170</v>
      </c>
      <c r="V45" s="2592"/>
      <c r="W45" s="2592"/>
      <c r="X45" s="404" t="s">
        <v>11850</v>
      </c>
      <c r="Y45" s="437"/>
      <c r="Z45" s="437"/>
      <c r="AA45" s="214"/>
      <c r="AB45" s="81"/>
      <c r="AC45" s="214"/>
      <c r="AD45" s="191"/>
      <c r="AE45" s="191"/>
      <c r="AF45" s="191"/>
      <c r="AG45" s="191"/>
      <c r="AH45" s="191"/>
      <c r="AI45" s="191"/>
    </row>
    <row r="46" spans="1:35" ht="15.75" customHeight="1" thickTop="1">
      <c r="A46" s="2575" t="s">
        <v>675</v>
      </c>
      <c r="B46" s="1973" t="s">
        <v>12171</v>
      </c>
      <c r="C46" s="695" t="s">
        <v>11853</v>
      </c>
      <c r="D46" s="695">
        <v>2</v>
      </c>
      <c r="E46" s="1109"/>
      <c r="F46" s="2005"/>
      <c r="G46" s="171"/>
      <c r="H46" s="2206" t="s">
        <v>12172</v>
      </c>
      <c r="I46" s="214"/>
      <c r="J46" s="1914"/>
      <c r="K46" s="214"/>
      <c r="L46" s="210"/>
      <c r="M46" s="1092" t="str">
        <f>IF( SUM( O46:R46 ) = 0, 0, $O$5 )</f>
        <v>Please complete all cells in row</v>
      </c>
      <c r="N46" s="210"/>
      <c r="O46" s="191"/>
      <c r="P46" s="191"/>
      <c r="Q46" s="247">
        <f xml:space="preserve"> IF( ISNUMBER(E46 ), 0, 1 )</f>
        <v>1</v>
      </c>
      <c r="R46" s="191"/>
      <c r="S46" s="210"/>
      <c r="T46" s="191"/>
      <c r="U46" s="1973" t="s">
        <v>12173</v>
      </c>
      <c r="V46" s="2593"/>
      <c r="W46" s="2593"/>
      <c r="X46" s="2063" t="s">
        <v>12174</v>
      </c>
      <c r="Y46" s="764"/>
      <c r="Z46" s="764"/>
      <c r="AA46" s="214"/>
      <c r="AB46" s="171"/>
      <c r="AC46" s="214"/>
      <c r="AD46" s="191"/>
      <c r="AE46" s="191"/>
      <c r="AF46" s="191"/>
      <c r="AG46" s="191"/>
      <c r="AH46" s="191"/>
      <c r="AI46" s="191"/>
    </row>
    <row r="47" spans="1:35" ht="40.5" customHeight="1">
      <c r="A47" s="214"/>
      <c r="B47" s="1947" t="s">
        <v>12175</v>
      </c>
      <c r="C47" s="731" t="s">
        <v>11853</v>
      </c>
      <c r="D47" s="731">
        <v>2</v>
      </c>
      <c r="E47" s="1103"/>
      <c r="F47" s="2007"/>
      <c r="G47" s="171"/>
      <c r="H47" s="2207" t="s">
        <v>12176</v>
      </c>
      <c r="I47" s="214"/>
      <c r="J47" s="1906"/>
      <c r="K47" s="214"/>
      <c r="L47" s="210"/>
      <c r="M47" s="1092">
        <f t="shared" ref="M47:M48" si="10">IF( SUM( O47:R47 ) = 0, 0, $O$5 )</f>
        <v>0</v>
      </c>
      <c r="N47" s="210"/>
      <c r="O47" s="191"/>
      <c r="P47" s="191"/>
      <c r="Q47" s="247"/>
      <c r="R47" s="191"/>
      <c r="S47" s="210"/>
      <c r="T47" s="191"/>
      <c r="U47" s="1947" t="s">
        <v>12177</v>
      </c>
      <c r="V47" s="2594"/>
      <c r="W47" s="2594"/>
      <c r="X47" s="1974" t="s">
        <v>12178</v>
      </c>
      <c r="Y47" s="764"/>
      <c r="Z47" s="764"/>
      <c r="AA47" s="214"/>
      <c r="AB47" s="171"/>
      <c r="AC47" s="214"/>
      <c r="AD47" s="191"/>
      <c r="AE47" s="191"/>
      <c r="AF47" s="191"/>
      <c r="AG47" s="191"/>
      <c r="AH47" s="191"/>
      <c r="AI47" s="191"/>
    </row>
    <row r="48" spans="1:35" ht="40.5" customHeight="1">
      <c r="A48" s="214"/>
      <c r="B48" s="1947" t="s">
        <v>12179</v>
      </c>
      <c r="C48" s="731" t="s">
        <v>11853</v>
      </c>
      <c r="D48" s="731">
        <v>2</v>
      </c>
      <c r="E48" s="1103"/>
      <c r="F48" s="2007"/>
      <c r="G48" s="171"/>
      <c r="H48" s="2207" t="s">
        <v>12180</v>
      </c>
      <c r="I48" s="214"/>
      <c r="J48" s="1906"/>
      <c r="K48" s="214"/>
      <c r="L48" s="210"/>
      <c r="M48" s="1092">
        <f t="shared" si="10"/>
        <v>0</v>
      </c>
      <c r="N48" s="210"/>
      <c r="O48" s="191"/>
      <c r="P48" s="191"/>
      <c r="Q48" s="247"/>
      <c r="R48" s="191"/>
      <c r="S48" s="210"/>
      <c r="T48" s="191"/>
      <c r="U48" s="1947" t="s">
        <v>12181</v>
      </c>
      <c r="V48" s="2594"/>
      <c r="W48" s="2594"/>
      <c r="X48" s="1974" t="s">
        <v>12182</v>
      </c>
      <c r="Y48" s="764"/>
      <c r="Z48" s="764"/>
      <c r="AA48" s="214"/>
      <c r="AB48" s="171"/>
      <c r="AC48" s="214"/>
      <c r="AD48" s="191"/>
      <c r="AE48" s="191"/>
      <c r="AF48" s="191"/>
      <c r="AG48" s="191"/>
      <c r="AH48" s="191"/>
      <c r="AI48" s="191"/>
    </row>
    <row r="49" spans="1:35" ht="15.75" customHeight="1">
      <c r="A49" s="214"/>
      <c r="B49" s="730" t="s">
        <v>12183</v>
      </c>
      <c r="C49" s="731" t="s">
        <v>11853</v>
      </c>
      <c r="D49" s="731">
        <v>2</v>
      </c>
      <c r="E49" s="1103"/>
      <c r="F49" s="2007"/>
      <c r="G49" s="171"/>
      <c r="H49" s="2207" t="s">
        <v>12184</v>
      </c>
      <c r="I49" s="214"/>
      <c r="J49" s="1897"/>
      <c r="K49" s="214"/>
      <c r="L49" s="210"/>
      <c r="M49" s="1092" t="str">
        <f t="shared" ref="M49:M57" si="11">IF( SUM( O49:R49 ) = 0, 0, $O$5 )</f>
        <v>Please complete all cells in row</v>
      </c>
      <c r="N49" s="210"/>
      <c r="O49" s="191"/>
      <c r="P49" s="191"/>
      <c r="Q49" s="247">
        <f xml:space="preserve"> IF( ISNUMBER(E49 ), 0, 1 )</f>
        <v>1</v>
      </c>
      <c r="R49" s="191"/>
      <c r="S49" s="210"/>
      <c r="T49" s="191"/>
      <c r="U49" s="730" t="s">
        <v>12183</v>
      </c>
      <c r="V49" s="2595"/>
      <c r="W49" s="2595"/>
      <c r="X49" s="2064" t="s">
        <v>12185</v>
      </c>
      <c r="Y49" s="764"/>
      <c r="Z49" s="764"/>
      <c r="AA49" s="214"/>
      <c r="AB49" s="171"/>
      <c r="AC49" s="214"/>
      <c r="AD49" s="191"/>
      <c r="AE49" s="191"/>
      <c r="AF49" s="191"/>
      <c r="AG49" s="191"/>
      <c r="AH49" s="191"/>
      <c r="AI49" s="191"/>
    </row>
    <row r="50" spans="1:35" ht="32.25" customHeight="1">
      <c r="A50" s="214"/>
      <c r="B50" s="730" t="s">
        <v>12186</v>
      </c>
      <c r="C50" s="731" t="s">
        <v>1319</v>
      </c>
      <c r="D50" s="731">
        <v>0</v>
      </c>
      <c r="E50" s="1473"/>
      <c r="F50" s="2007"/>
      <c r="G50" s="171"/>
      <c r="H50" s="2207" t="s">
        <v>12187</v>
      </c>
      <c r="I50" s="214"/>
      <c r="J50" s="1093"/>
      <c r="K50" s="214"/>
      <c r="L50" s="210"/>
      <c r="M50" s="1092" t="str">
        <f t="shared" si="11"/>
        <v>Please complete all cells in row</v>
      </c>
      <c r="N50" s="210"/>
      <c r="O50" s="191"/>
      <c r="P50" s="191"/>
      <c r="Q50" s="247">
        <f t="shared" ref="Q50:Q57" si="12" xml:space="preserve"> IF( ISNUMBER(E50 ), 0, 1 )</f>
        <v>1</v>
      </c>
      <c r="R50" s="191"/>
      <c r="S50" s="210"/>
      <c r="T50" s="191"/>
      <c r="U50" s="730" t="s">
        <v>12186</v>
      </c>
      <c r="V50" s="2595"/>
      <c r="W50" s="2595"/>
      <c r="X50" s="2064" t="s">
        <v>12188</v>
      </c>
      <c r="Y50" s="764"/>
      <c r="Z50" s="764"/>
      <c r="AA50" s="214"/>
      <c r="AB50" s="171"/>
      <c r="AC50" s="214"/>
      <c r="AD50" s="191"/>
      <c r="AE50" s="191"/>
      <c r="AF50" s="191"/>
      <c r="AG50" s="191"/>
      <c r="AH50" s="191"/>
      <c r="AI50" s="191"/>
    </row>
    <row r="51" spans="1:35" ht="15.75" customHeight="1">
      <c r="A51" s="214"/>
      <c r="B51" s="730" t="s">
        <v>12189</v>
      </c>
      <c r="C51" s="731" t="s">
        <v>12190</v>
      </c>
      <c r="D51" s="731">
        <v>3</v>
      </c>
      <c r="E51" s="770"/>
      <c r="F51" s="2007"/>
      <c r="G51" s="171"/>
      <c r="H51" s="2207" t="s">
        <v>12191</v>
      </c>
      <c r="I51" s="214"/>
      <c r="J51" s="1093"/>
      <c r="K51" s="214"/>
      <c r="L51" s="210"/>
      <c r="M51" s="1092" t="str">
        <f t="shared" si="11"/>
        <v>Please complete all cells in row</v>
      </c>
      <c r="N51" s="210"/>
      <c r="O51" s="191"/>
      <c r="P51" s="191"/>
      <c r="Q51" s="247">
        <f t="shared" si="12"/>
        <v>1</v>
      </c>
      <c r="R51" s="191"/>
      <c r="S51" s="210"/>
      <c r="T51" s="191"/>
      <c r="U51" s="730" t="s">
        <v>12189</v>
      </c>
      <c r="V51" s="2595"/>
      <c r="W51" s="2595"/>
      <c r="X51" s="2064" t="s">
        <v>12192</v>
      </c>
      <c r="Y51" s="764"/>
      <c r="Z51" s="764"/>
      <c r="AA51" s="214"/>
      <c r="AB51" s="171"/>
      <c r="AC51" s="214"/>
      <c r="AD51" s="191"/>
      <c r="AE51" s="191"/>
      <c r="AF51" s="191"/>
      <c r="AG51" s="191"/>
      <c r="AH51" s="191"/>
      <c r="AI51" s="191"/>
    </row>
    <row r="52" spans="1:35" ht="15.75" customHeight="1">
      <c r="A52" s="214"/>
      <c r="B52" s="730" t="s">
        <v>12193</v>
      </c>
      <c r="C52" s="731" t="s">
        <v>11923</v>
      </c>
      <c r="D52" s="731">
        <v>2</v>
      </c>
      <c r="E52" s="1103"/>
      <c r="F52" s="2007"/>
      <c r="G52" s="171"/>
      <c r="H52" s="2207" t="s">
        <v>12194</v>
      </c>
      <c r="I52" s="214"/>
      <c r="J52" s="1093"/>
      <c r="K52" s="214"/>
      <c r="L52" s="210"/>
      <c r="M52" s="1092" t="str">
        <f t="shared" si="11"/>
        <v>Please complete all cells in row</v>
      </c>
      <c r="N52" s="210"/>
      <c r="O52" s="191"/>
      <c r="P52" s="191"/>
      <c r="Q52" s="247">
        <f t="shared" si="12"/>
        <v>1</v>
      </c>
      <c r="R52" s="191"/>
      <c r="S52" s="210"/>
      <c r="T52" s="191"/>
      <c r="U52" s="730" t="s">
        <v>12193</v>
      </c>
      <c r="V52" s="2595"/>
      <c r="W52" s="2595"/>
      <c r="X52" s="2064" t="s">
        <v>12195</v>
      </c>
      <c r="Y52" s="764"/>
      <c r="Z52" s="764"/>
      <c r="AA52" s="214"/>
      <c r="AB52" s="171"/>
      <c r="AC52" s="214"/>
      <c r="AD52" s="191"/>
      <c r="AE52" s="191"/>
      <c r="AF52" s="191"/>
      <c r="AG52" s="191"/>
      <c r="AH52" s="191"/>
      <c r="AI52" s="191"/>
    </row>
    <row r="53" spans="1:35" ht="15.75" customHeight="1">
      <c r="A53" s="214"/>
      <c r="B53" s="730" t="s">
        <v>12196</v>
      </c>
      <c r="C53" s="731" t="s">
        <v>11927</v>
      </c>
      <c r="D53" s="731">
        <v>3</v>
      </c>
      <c r="E53" s="770"/>
      <c r="F53" s="2007"/>
      <c r="G53" s="171"/>
      <c r="H53" s="2207" t="s">
        <v>12197</v>
      </c>
      <c r="I53" s="214"/>
      <c r="J53" s="1093"/>
      <c r="K53" s="214"/>
      <c r="L53" s="210"/>
      <c r="M53" s="1092" t="str">
        <f t="shared" si="11"/>
        <v>Please complete all cells in row</v>
      </c>
      <c r="N53" s="210"/>
      <c r="O53" s="191"/>
      <c r="P53" s="191"/>
      <c r="Q53" s="247">
        <f t="shared" si="12"/>
        <v>1</v>
      </c>
      <c r="R53" s="191"/>
      <c r="S53" s="210"/>
      <c r="T53" s="191"/>
      <c r="U53" s="730" t="s">
        <v>12198</v>
      </c>
      <c r="V53" s="2595"/>
      <c r="W53" s="2595"/>
      <c r="X53" s="2064" t="s">
        <v>12199</v>
      </c>
      <c r="Y53" s="764"/>
      <c r="Z53" s="764"/>
      <c r="AA53" s="214"/>
      <c r="AB53" s="171"/>
      <c r="AC53" s="214"/>
      <c r="AD53" s="191"/>
      <c r="AE53" s="191"/>
      <c r="AF53" s="191"/>
      <c r="AG53" s="191"/>
      <c r="AH53" s="191"/>
      <c r="AI53" s="191"/>
    </row>
    <row r="54" spans="1:35" ht="15.75" customHeight="1">
      <c r="A54" s="214"/>
      <c r="B54" s="730" t="s">
        <v>12200</v>
      </c>
      <c r="C54" s="731" t="s">
        <v>1319</v>
      </c>
      <c r="D54" s="731">
        <v>0</v>
      </c>
      <c r="E54" s="1473"/>
      <c r="F54" s="2007"/>
      <c r="G54" s="171"/>
      <c r="H54" s="2207" t="s">
        <v>12201</v>
      </c>
      <c r="I54" s="214"/>
      <c r="J54" s="1093"/>
      <c r="K54" s="214"/>
      <c r="L54" s="210"/>
      <c r="M54" s="1092" t="str">
        <f t="shared" si="11"/>
        <v>Please complete all cells in row</v>
      </c>
      <c r="N54" s="210"/>
      <c r="O54" s="191"/>
      <c r="P54" s="191"/>
      <c r="Q54" s="247">
        <f t="shared" si="12"/>
        <v>1</v>
      </c>
      <c r="R54" s="191"/>
      <c r="S54" s="210"/>
      <c r="T54" s="191"/>
      <c r="U54" s="730" t="s">
        <v>12200</v>
      </c>
      <c r="V54" s="2595"/>
      <c r="W54" s="2595"/>
      <c r="X54" s="2064" t="s">
        <v>12202</v>
      </c>
      <c r="Y54" s="764"/>
      <c r="Z54" s="764"/>
      <c r="AA54" s="214"/>
      <c r="AB54" s="171"/>
      <c r="AC54" s="214"/>
      <c r="AD54" s="191"/>
      <c r="AE54" s="191"/>
      <c r="AF54" s="191"/>
      <c r="AG54" s="191"/>
      <c r="AH54" s="191"/>
      <c r="AI54" s="191"/>
    </row>
    <row r="55" spans="1:35" ht="15.75" customHeight="1">
      <c r="A55" s="214"/>
      <c r="B55" s="730" t="s">
        <v>12203</v>
      </c>
      <c r="C55" s="731" t="s">
        <v>11853</v>
      </c>
      <c r="D55" s="731">
        <v>2</v>
      </c>
      <c r="E55" s="1103"/>
      <c r="F55" s="2007"/>
      <c r="G55" s="171"/>
      <c r="H55" s="2207" t="s">
        <v>12204</v>
      </c>
      <c r="I55" s="214"/>
      <c r="J55" s="1093"/>
      <c r="K55" s="214"/>
      <c r="L55" s="210"/>
      <c r="M55" s="1092" t="str">
        <f t="shared" si="11"/>
        <v>Please complete all cells in row</v>
      </c>
      <c r="N55" s="210"/>
      <c r="O55" s="191"/>
      <c r="P55" s="191"/>
      <c r="Q55" s="247">
        <f t="shared" si="12"/>
        <v>1</v>
      </c>
      <c r="R55" s="191"/>
      <c r="S55" s="210"/>
      <c r="T55" s="191"/>
      <c r="U55" s="730" t="s">
        <v>12205</v>
      </c>
      <c r="V55" s="2595"/>
      <c r="W55" s="2595"/>
      <c r="X55" s="2064" t="s">
        <v>12206</v>
      </c>
      <c r="Y55" s="764"/>
      <c r="Z55" s="764"/>
      <c r="AA55" s="214"/>
      <c r="AB55" s="171"/>
      <c r="AC55" s="214"/>
      <c r="AD55" s="191"/>
      <c r="AE55" s="191"/>
      <c r="AF55" s="191"/>
      <c r="AG55" s="191"/>
      <c r="AH55" s="191"/>
      <c r="AI55" s="191"/>
    </row>
    <row r="56" spans="1:35" ht="15.75" customHeight="1">
      <c r="A56" s="214"/>
      <c r="B56" s="730" t="s">
        <v>12207</v>
      </c>
      <c r="C56" s="731" t="s">
        <v>1319</v>
      </c>
      <c r="D56" s="731">
        <v>0</v>
      </c>
      <c r="E56" s="1473"/>
      <c r="F56" s="2007"/>
      <c r="G56" s="171"/>
      <c r="H56" s="2207" t="s">
        <v>12208</v>
      </c>
      <c r="I56" s="214"/>
      <c r="J56" s="1093"/>
      <c r="K56" s="214"/>
      <c r="L56" s="210"/>
      <c r="M56" s="1092" t="str">
        <f t="shared" si="11"/>
        <v>Please complete all cells in row</v>
      </c>
      <c r="N56" s="210"/>
      <c r="O56" s="191"/>
      <c r="P56" s="191"/>
      <c r="Q56" s="247">
        <f t="shared" si="12"/>
        <v>1</v>
      </c>
      <c r="R56" s="191"/>
      <c r="S56" s="210"/>
      <c r="T56" s="191"/>
      <c r="U56" s="730" t="s">
        <v>12207</v>
      </c>
      <c r="V56" s="2595"/>
      <c r="W56" s="2595"/>
      <c r="X56" s="2064" t="s">
        <v>12209</v>
      </c>
      <c r="Y56" s="764"/>
      <c r="Z56" s="764"/>
      <c r="AA56" s="214"/>
      <c r="AB56" s="171"/>
      <c r="AC56" s="214"/>
      <c r="AD56" s="191"/>
      <c r="AE56" s="191"/>
      <c r="AF56" s="191"/>
      <c r="AG56" s="191"/>
      <c r="AH56" s="191"/>
      <c r="AI56" s="191"/>
    </row>
    <row r="57" spans="1:35" ht="15.75" customHeight="1" thickBot="1">
      <c r="A57" s="2575" t="s">
        <v>773</v>
      </c>
      <c r="B57" s="761" t="s">
        <v>12210</v>
      </c>
      <c r="C57" s="740" t="s">
        <v>11853</v>
      </c>
      <c r="D57" s="740">
        <v>2</v>
      </c>
      <c r="E57" s="1112"/>
      <c r="F57" s="2009"/>
      <c r="G57" s="171"/>
      <c r="H57" s="2208" t="s">
        <v>12211</v>
      </c>
      <c r="I57" s="214"/>
      <c r="J57" s="1097"/>
      <c r="K57" s="214"/>
      <c r="L57" s="210"/>
      <c r="M57" s="1092" t="str">
        <f t="shared" si="11"/>
        <v>Please complete all cells in row</v>
      </c>
      <c r="N57" s="210"/>
      <c r="O57" s="191"/>
      <c r="P57" s="191"/>
      <c r="Q57" s="247">
        <f t="shared" si="12"/>
        <v>1</v>
      </c>
      <c r="R57" s="191"/>
      <c r="S57" s="210"/>
      <c r="T57" s="191"/>
      <c r="U57" s="761" t="s">
        <v>12212</v>
      </c>
      <c r="V57" s="2596"/>
      <c r="W57" s="2596"/>
      <c r="X57" s="2065" t="s">
        <v>12213</v>
      </c>
      <c r="Y57" s="764"/>
      <c r="Z57" s="764"/>
      <c r="AA57" s="214"/>
      <c r="AB57" s="171"/>
      <c r="AC57" s="214"/>
      <c r="AD57" s="191"/>
      <c r="AE57" s="191"/>
      <c r="AF57" s="191"/>
      <c r="AG57" s="191"/>
      <c r="AH57" s="191"/>
      <c r="AI57" s="191"/>
    </row>
    <row r="58" spans="1:35" ht="33" customHeight="1" thickTop="1">
      <c r="A58" s="214"/>
      <c r="B58" s="944"/>
      <c r="C58" s="214"/>
      <c r="D58" s="214"/>
      <c r="E58" s="214"/>
      <c r="F58" s="214"/>
      <c r="G58" s="81"/>
      <c r="H58" s="214"/>
      <c r="I58" s="214"/>
      <c r="K58" s="2575" t="s">
        <v>815</v>
      </c>
      <c r="L58" s="191"/>
      <c r="M58" s="191"/>
      <c r="N58" s="191"/>
      <c r="O58" s="191"/>
      <c r="P58" s="191"/>
      <c r="Q58" s="191"/>
      <c r="R58" s="191"/>
      <c r="S58" s="191"/>
      <c r="T58" s="191"/>
      <c r="U58" s="214"/>
      <c r="W58" s="214"/>
      <c r="X58" s="214"/>
      <c r="Y58" s="2891" t="s">
        <v>816</v>
      </c>
      <c r="AB58" s="191"/>
      <c r="AC58" s="191"/>
      <c r="AD58" s="191"/>
      <c r="AE58" s="191"/>
      <c r="AF58" s="191"/>
      <c r="AG58" s="191"/>
    </row>
    <row r="59" spans="1:35" ht="33" customHeight="1">
      <c r="A59" s="214"/>
      <c r="B59" s="944"/>
      <c r="C59" s="214"/>
      <c r="D59" s="214"/>
      <c r="E59" s="214"/>
      <c r="F59" s="214"/>
      <c r="G59" s="214"/>
      <c r="H59" s="214"/>
      <c r="I59" s="214"/>
      <c r="J59" s="214"/>
      <c r="K59" s="214"/>
      <c r="L59" s="191"/>
      <c r="M59" s="191"/>
      <c r="N59" s="191"/>
      <c r="O59" s="191"/>
      <c r="P59" s="191"/>
      <c r="Q59" s="191"/>
      <c r="R59" s="191"/>
      <c r="S59" s="191"/>
      <c r="T59" s="191"/>
      <c r="U59" s="214"/>
      <c r="V59" s="214"/>
      <c r="W59" s="214"/>
      <c r="X59" s="214"/>
      <c r="Y59" s="214"/>
      <c r="Z59" s="214"/>
      <c r="AA59" s="214"/>
      <c r="AB59" s="191"/>
      <c r="AC59" s="191"/>
      <c r="AD59" s="191"/>
      <c r="AE59" s="191"/>
      <c r="AF59" s="191"/>
      <c r="AG59" s="191"/>
    </row>
    <row r="60" spans="1:35" ht="33" customHeight="1">
      <c r="A60" s="214"/>
      <c r="B60" s="944"/>
      <c r="C60" s="214"/>
      <c r="D60" s="214"/>
      <c r="E60" s="214"/>
      <c r="F60" s="214"/>
      <c r="G60" s="214"/>
      <c r="H60" s="214"/>
      <c r="I60" s="214"/>
      <c r="J60" s="214"/>
      <c r="K60" s="214"/>
      <c r="L60" s="191"/>
      <c r="M60" s="191"/>
      <c r="N60" s="191"/>
      <c r="O60" s="191"/>
      <c r="P60" s="191"/>
      <c r="Q60" s="191"/>
      <c r="R60" s="191"/>
      <c r="S60" s="191"/>
      <c r="T60" s="191"/>
      <c r="U60" s="214"/>
      <c r="V60" s="214"/>
      <c r="W60" s="214"/>
      <c r="X60" s="214"/>
      <c r="Y60" s="214"/>
      <c r="Z60" s="214"/>
      <c r="AA60" s="214"/>
      <c r="AB60" s="191"/>
      <c r="AC60" s="191"/>
      <c r="AD60" s="191"/>
      <c r="AE60" s="191"/>
      <c r="AF60" s="191"/>
      <c r="AG60" s="191"/>
    </row>
    <row r="61" spans="1:35" ht="33" customHeight="1">
      <c r="A61" s="214"/>
      <c r="B61" s="944"/>
      <c r="C61" s="214"/>
      <c r="D61" s="214"/>
      <c r="E61" s="214"/>
      <c r="F61" s="214"/>
      <c r="G61" s="214"/>
      <c r="H61" s="214"/>
      <c r="I61" s="214"/>
      <c r="J61" s="214"/>
      <c r="K61" s="214"/>
      <c r="L61" s="191"/>
      <c r="M61" s="191"/>
      <c r="N61" s="191"/>
      <c r="O61" s="191"/>
      <c r="P61" s="191"/>
      <c r="Q61" s="191"/>
      <c r="R61" s="191"/>
      <c r="S61" s="191"/>
      <c r="T61" s="191"/>
      <c r="U61" s="214"/>
      <c r="V61" s="214"/>
      <c r="W61" s="214"/>
      <c r="X61" s="214"/>
      <c r="Y61" s="214"/>
      <c r="Z61" s="214"/>
      <c r="AA61" s="214"/>
      <c r="AB61" s="191"/>
      <c r="AC61" s="191"/>
      <c r="AD61" s="191"/>
      <c r="AE61" s="191"/>
      <c r="AF61" s="191"/>
      <c r="AG61" s="191"/>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97" priority="9" operator="equal">
      <formula>0</formula>
    </cfRule>
  </conditionalFormatting>
  <conditionalFormatting sqref="M25:M31">
    <cfRule type="cellIs" dxfId="96" priority="3" operator="equal">
      <formula>0</formula>
    </cfRule>
  </conditionalFormatting>
  <conditionalFormatting sqref="M36:M43">
    <cfRule type="cellIs" dxfId="95" priority="2" operator="equal">
      <formula>0</formula>
    </cfRule>
  </conditionalFormatting>
  <conditionalFormatting sqref="M46:M57">
    <cfRule type="cellIs" dxfId="94"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B1" zoomScaleNormal="100" zoomScaleSheetLayoutView="100" workbookViewId="0"/>
  </sheetViews>
  <sheetFormatPr defaultColWidth="0" defaultRowHeight="15" zeroHeight="1"/>
  <cols>
    <col min="1" max="1" width="11.125" style="14" hidden="1" customWidth="1"/>
    <col min="2" max="2" width="81.125" style="14" customWidth="1"/>
    <col min="3" max="3" width="11.75" style="14" customWidth="1"/>
    <col min="4" max="4" width="4.75" style="14" customWidth="1"/>
    <col min="5" max="5" width="12.5" style="14" customWidth="1"/>
    <col min="6" max="6" width="1.625" style="14" customWidth="1"/>
    <col min="7" max="7" width="12.5" style="14" customWidth="1"/>
    <col min="8" max="8" width="1.625" style="14" customWidth="1"/>
    <col min="9" max="9" width="33.625" style="14" customWidth="1"/>
    <col min="10" max="10" width="1.625" style="14" hidden="1" customWidth="1"/>
    <col min="11" max="11" width="1.625" style="14" customWidth="1"/>
    <col min="12" max="12" width="25" style="14" customWidth="1"/>
    <col min="13" max="13" width="1.625" style="14" customWidth="1"/>
    <col min="14" max="14" width="25" style="14" hidden="1" customWidth="1"/>
    <col min="15" max="15" width="1.625" style="14" hidden="1" customWidth="1"/>
    <col min="16" max="16" width="1.625" style="14" customWidth="1"/>
    <col min="17" max="17" width="77.5" style="14" bestFit="1" customWidth="1"/>
    <col min="18" max="18" width="23.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191"/>
      <c r="B1" s="1089" t="s">
        <v>12214</v>
      </c>
      <c r="C1" s="1089"/>
      <c r="D1" s="1089"/>
      <c r="E1" s="1089"/>
      <c r="F1" s="81"/>
      <c r="G1" s="1116"/>
      <c r="H1" s="191"/>
      <c r="I1" s="191"/>
      <c r="J1" s="191"/>
      <c r="K1" s="210"/>
      <c r="L1" s="191"/>
      <c r="M1" s="210"/>
      <c r="N1" s="191"/>
      <c r="O1" s="210"/>
      <c r="P1" s="191"/>
      <c r="Q1" s="1089" t="s">
        <v>656</v>
      </c>
      <c r="R1" s="1089"/>
    </row>
    <row r="2" spans="1:18" ht="30.75" customHeight="1">
      <c r="A2" s="191"/>
      <c r="B2" s="1089" t="str">
        <f>SelectCompany!B4</f>
        <v>South West Water (whole area)</v>
      </c>
      <c r="C2" s="470"/>
      <c r="D2" s="470"/>
      <c r="E2" s="470"/>
      <c r="F2" s="81"/>
      <c r="G2" s="1116"/>
      <c r="H2" s="191"/>
      <c r="I2" s="191"/>
      <c r="J2" s="191"/>
      <c r="K2" s="210"/>
      <c r="L2" s="191"/>
      <c r="M2" s="210"/>
      <c r="N2" s="191"/>
      <c r="O2" s="210"/>
      <c r="P2" s="191"/>
      <c r="Q2" s="1089"/>
      <c r="R2" s="470"/>
    </row>
    <row r="3" spans="1:18" ht="37.5" customHeight="1">
      <c r="A3" s="191"/>
      <c r="B3" s="3386" t="s">
        <v>12215</v>
      </c>
      <c r="C3" s="3386"/>
      <c r="D3" s="3386"/>
      <c r="E3" s="3386"/>
      <c r="F3" s="3386"/>
      <c r="G3" s="3386"/>
      <c r="H3" s="3386"/>
      <c r="I3" s="3386"/>
      <c r="J3" s="191"/>
      <c r="K3" s="210"/>
      <c r="L3" s="1100" t="s">
        <v>658</v>
      </c>
      <c r="M3" s="210"/>
      <c r="N3" s="191"/>
      <c r="O3" s="210"/>
      <c r="P3" s="191"/>
      <c r="Q3" s="3386" t="s">
        <v>12215</v>
      </c>
      <c r="R3" s="3386"/>
    </row>
    <row r="4" spans="1:18" ht="11.25" customHeight="1" thickBot="1">
      <c r="A4" s="191"/>
      <c r="B4" s="617"/>
      <c r="C4" s="617"/>
      <c r="D4" s="617"/>
      <c r="E4" s="617"/>
      <c r="F4" s="725"/>
      <c r="G4" s="223"/>
      <c r="H4" s="191"/>
      <c r="I4" s="191"/>
      <c r="J4" s="191"/>
      <c r="K4" s="210"/>
      <c r="L4" s="191"/>
      <c r="M4" s="210"/>
      <c r="N4" s="212" t="s">
        <v>659</v>
      </c>
      <c r="O4" s="210"/>
      <c r="P4" s="191"/>
      <c r="Q4" s="617"/>
      <c r="R4" s="617"/>
    </row>
    <row r="5" spans="1:18" ht="72.75" customHeight="1" thickTop="1" thickBot="1">
      <c r="A5" s="2441" t="s">
        <v>669</v>
      </c>
      <c r="B5" s="402" t="s">
        <v>660</v>
      </c>
      <c r="C5" s="403" t="s">
        <v>661</v>
      </c>
      <c r="D5" s="403" t="s">
        <v>662</v>
      </c>
      <c r="E5" s="404" t="s">
        <v>11850</v>
      </c>
      <c r="F5" s="656"/>
      <c r="G5" s="406" t="s">
        <v>666</v>
      </c>
      <c r="H5" s="214"/>
      <c r="I5" s="406" t="s">
        <v>667</v>
      </c>
      <c r="J5" s="214"/>
      <c r="K5" s="210"/>
      <c r="L5" s="191"/>
      <c r="M5" s="210"/>
      <c r="N5" s="231" t="s">
        <v>668</v>
      </c>
      <c r="O5" s="210"/>
      <c r="P5" s="191"/>
      <c r="Q5" s="402" t="s">
        <v>660</v>
      </c>
      <c r="R5" s="404" t="s">
        <v>11850</v>
      </c>
    </row>
    <row r="6" spans="1:18" ht="15.75" customHeight="1" thickTop="1" thickBot="1">
      <c r="A6" s="2575" t="s">
        <v>673</v>
      </c>
      <c r="C6" s="689"/>
      <c r="D6" s="689"/>
      <c r="E6" s="689"/>
      <c r="F6" s="656"/>
      <c r="G6" s="223"/>
      <c r="H6" s="214"/>
      <c r="I6" s="214"/>
      <c r="J6" s="214"/>
      <c r="K6" s="210"/>
      <c r="L6" s="191"/>
      <c r="M6" s="210"/>
      <c r="N6" s="191"/>
      <c r="O6" s="210"/>
      <c r="P6" s="191"/>
      <c r="Q6" s="689"/>
      <c r="R6" s="2859" t="s">
        <v>820</v>
      </c>
    </row>
    <row r="7" spans="1:18" ht="15.75" customHeight="1" thickTop="1" thickBot="1">
      <c r="A7" s="214"/>
      <c r="B7" s="352" t="s">
        <v>12216</v>
      </c>
      <c r="C7" s="437"/>
      <c r="D7" s="437"/>
      <c r="E7" s="437"/>
      <c r="F7" s="1102"/>
      <c r="G7" s="502"/>
      <c r="H7" s="214"/>
      <c r="I7" s="214"/>
      <c r="J7" s="214"/>
      <c r="K7" s="210"/>
      <c r="L7" s="191"/>
      <c r="M7" s="210"/>
      <c r="N7" s="191"/>
      <c r="O7" s="210"/>
      <c r="P7" s="191"/>
      <c r="Q7" s="352" t="s">
        <v>12216</v>
      </c>
      <c r="R7" s="437"/>
    </row>
    <row r="8" spans="1:18" ht="15.75" customHeight="1" thickTop="1">
      <c r="A8" s="2575" t="s">
        <v>675</v>
      </c>
      <c r="B8" s="408" t="s">
        <v>12217</v>
      </c>
      <c r="C8" s="239" t="s">
        <v>11915</v>
      </c>
      <c r="D8" s="239">
        <v>0</v>
      </c>
      <c r="E8" s="1479"/>
      <c r="F8" s="81"/>
      <c r="G8" s="2187" t="s">
        <v>12218</v>
      </c>
      <c r="H8" s="214"/>
      <c r="I8" s="1091"/>
      <c r="J8" s="214"/>
      <c r="K8" s="210"/>
      <c r="L8" s="1092" t="str">
        <f t="shared" ref="L8:L37" si="0">IF( SUM( N8:N8 ) = 0, 0, $N$5 )</f>
        <v>Please complete all cells in row</v>
      </c>
      <c r="M8" s="210"/>
      <c r="N8" s="232">
        <f t="shared" ref="N8:N37" si="1" xml:space="preserve"> IF( ISNUMBER(E8 ), 0, 1 )</f>
        <v>1</v>
      </c>
      <c r="O8" s="210"/>
      <c r="P8" s="191"/>
      <c r="Q8" s="408" t="s">
        <v>12217</v>
      </c>
      <c r="R8" s="1479" t="s">
        <v>12219</v>
      </c>
    </row>
    <row r="9" spans="1:18" ht="15.75" customHeight="1">
      <c r="A9" s="214"/>
      <c r="B9" s="417" t="s">
        <v>12220</v>
      </c>
      <c r="C9" s="248" t="s">
        <v>3104</v>
      </c>
      <c r="D9" s="248">
        <v>1</v>
      </c>
      <c r="E9" s="1120"/>
      <c r="F9" s="81"/>
      <c r="G9" s="2188" t="s">
        <v>12221</v>
      </c>
      <c r="H9" s="214"/>
      <c r="I9" s="1093"/>
      <c r="J9" s="214"/>
      <c r="K9" s="210"/>
      <c r="L9" s="1092" t="str">
        <f t="shared" si="0"/>
        <v>Please complete all cells in row</v>
      </c>
      <c r="M9" s="210"/>
      <c r="N9" s="232">
        <f t="shared" si="1"/>
        <v>1</v>
      </c>
      <c r="O9" s="210"/>
      <c r="P9" s="191"/>
      <c r="Q9" s="417" t="s">
        <v>12220</v>
      </c>
      <c r="R9" s="1120" t="s">
        <v>12222</v>
      </c>
    </row>
    <row r="10" spans="1:18" ht="15.75" customHeight="1">
      <c r="A10" s="214"/>
      <c r="B10" s="417" t="s">
        <v>12223</v>
      </c>
      <c r="C10" s="248" t="s">
        <v>3104</v>
      </c>
      <c r="D10" s="248">
        <v>1</v>
      </c>
      <c r="E10" s="1120"/>
      <c r="F10" s="81"/>
      <c r="G10" s="2188" t="s">
        <v>12224</v>
      </c>
      <c r="H10" s="214"/>
      <c r="I10" s="1093"/>
      <c r="J10" s="214"/>
      <c r="K10" s="210"/>
      <c r="L10" s="1092" t="str">
        <f t="shared" si="0"/>
        <v>Please complete all cells in row</v>
      </c>
      <c r="M10" s="210"/>
      <c r="N10" s="232">
        <f t="shared" si="1"/>
        <v>1</v>
      </c>
      <c r="O10" s="210"/>
      <c r="P10" s="191"/>
      <c r="Q10" s="417" t="s">
        <v>12223</v>
      </c>
      <c r="R10" s="1120" t="s">
        <v>12225</v>
      </c>
    </row>
    <row r="11" spans="1:18" ht="15.75" customHeight="1">
      <c r="A11" s="214"/>
      <c r="B11" s="417" t="s">
        <v>12226</v>
      </c>
      <c r="C11" s="248" t="s">
        <v>11853</v>
      </c>
      <c r="D11" s="248">
        <v>2</v>
      </c>
      <c r="E11" s="1094"/>
      <c r="F11" s="81"/>
      <c r="G11" s="2209" t="s">
        <v>12227</v>
      </c>
      <c r="H11" s="214"/>
      <c r="I11" s="1093"/>
      <c r="J11" s="214"/>
      <c r="K11" s="210"/>
      <c r="L11" s="1092" t="str">
        <f t="shared" si="0"/>
        <v>Please complete all cells in row</v>
      </c>
      <c r="M11" s="210"/>
      <c r="N11" s="232">
        <f t="shared" si="1"/>
        <v>1</v>
      </c>
      <c r="O11" s="210"/>
      <c r="P11" s="191"/>
      <c r="Q11" s="417" t="s">
        <v>12226</v>
      </c>
      <c r="R11" s="1094" t="s">
        <v>12228</v>
      </c>
    </row>
    <row r="12" spans="1:18" ht="15.75" customHeight="1">
      <c r="A12" s="214"/>
      <c r="B12" s="417" t="s">
        <v>12229</v>
      </c>
      <c r="C12" s="248" t="s">
        <v>11853</v>
      </c>
      <c r="D12" s="248">
        <v>2</v>
      </c>
      <c r="E12" s="1094"/>
      <c r="F12" s="81"/>
      <c r="G12" s="2209" t="s">
        <v>12230</v>
      </c>
      <c r="H12" s="214"/>
      <c r="I12" s="1093"/>
      <c r="J12" s="214"/>
      <c r="K12" s="210"/>
      <c r="L12" s="1092" t="str">
        <f t="shared" si="0"/>
        <v>Please complete all cells in row</v>
      </c>
      <c r="M12" s="210"/>
      <c r="N12" s="232">
        <f t="shared" si="1"/>
        <v>1</v>
      </c>
      <c r="O12" s="210"/>
      <c r="P12" s="191"/>
      <c r="Q12" s="417" t="s">
        <v>12229</v>
      </c>
      <c r="R12" s="1094" t="s">
        <v>12231</v>
      </c>
    </row>
    <row r="13" spans="1:18" ht="15.75" customHeight="1">
      <c r="A13" s="214"/>
      <c r="B13" s="417" t="s">
        <v>12232</v>
      </c>
      <c r="C13" s="248" t="s">
        <v>11853</v>
      </c>
      <c r="D13" s="248">
        <v>2</v>
      </c>
      <c r="E13" s="1094"/>
      <c r="F13" s="81"/>
      <c r="G13" s="2209" t="s">
        <v>12233</v>
      </c>
      <c r="H13" s="214"/>
      <c r="I13" s="1093"/>
      <c r="J13" s="214"/>
      <c r="K13" s="210"/>
      <c r="L13" s="1092" t="str">
        <f t="shared" si="0"/>
        <v>Please complete all cells in row</v>
      </c>
      <c r="M13" s="210"/>
      <c r="N13" s="232">
        <f t="shared" si="1"/>
        <v>1</v>
      </c>
      <c r="O13" s="210"/>
      <c r="P13" s="191"/>
      <c r="Q13" s="417" t="s">
        <v>12232</v>
      </c>
      <c r="R13" s="1094" t="s">
        <v>12234</v>
      </c>
    </row>
    <row r="14" spans="1:18" ht="15.75" customHeight="1">
      <c r="A14" s="214"/>
      <c r="B14" s="417" t="s">
        <v>12235</v>
      </c>
      <c r="C14" s="248" t="s">
        <v>11853</v>
      </c>
      <c r="D14" s="248">
        <v>2</v>
      </c>
      <c r="E14" s="1094"/>
      <c r="F14" s="81"/>
      <c r="G14" s="2209" t="s">
        <v>12236</v>
      </c>
      <c r="H14" s="214"/>
      <c r="I14" s="1093"/>
      <c r="J14" s="214"/>
      <c r="K14" s="210"/>
      <c r="L14" s="1092" t="str">
        <f t="shared" si="0"/>
        <v>Please complete all cells in row</v>
      </c>
      <c r="M14" s="210"/>
      <c r="N14" s="232">
        <f t="shared" si="1"/>
        <v>1</v>
      </c>
      <c r="O14" s="210"/>
      <c r="P14" s="191"/>
      <c r="Q14" s="417" t="s">
        <v>12235</v>
      </c>
      <c r="R14" s="1094" t="s">
        <v>12237</v>
      </c>
    </row>
    <row r="15" spans="1:18" ht="15.75" customHeight="1">
      <c r="A15" s="214"/>
      <c r="B15" s="417" t="s">
        <v>12238</v>
      </c>
      <c r="C15" s="248" t="s">
        <v>12239</v>
      </c>
      <c r="D15" s="248">
        <v>3</v>
      </c>
      <c r="E15" s="1117"/>
      <c r="F15" s="81"/>
      <c r="G15" s="2209" t="s">
        <v>12240</v>
      </c>
      <c r="H15" s="214"/>
      <c r="I15" s="1093"/>
      <c r="J15" s="214"/>
      <c r="K15" s="210"/>
      <c r="L15" s="1092" t="str">
        <f t="shared" si="0"/>
        <v>Please complete all cells in row</v>
      </c>
      <c r="M15" s="210"/>
      <c r="N15" s="232">
        <f t="shared" si="1"/>
        <v>1</v>
      </c>
      <c r="O15" s="210"/>
      <c r="P15" s="191"/>
      <c r="Q15" s="417" t="s">
        <v>12238</v>
      </c>
      <c r="R15" s="1117" t="s">
        <v>12241</v>
      </c>
    </row>
    <row r="16" spans="1:18" ht="15.75" customHeight="1">
      <c r="A16" s="214"/>
      <c r="B16" s="417" t="s">
        <v>12242</v>
      </c>
      <c r="C16" s="248" t="s">
        <v>12239</v>
      </c>
      <c r="D16" s="248">
        <v>3</v>
      </c>
      <c r="E16" s="1117"/>
      <c r="F16" s="81"/>
      <c r="G16" s="2209" t="s">
        <v>12243</v>
      </c>
      <c r="H16" s="214"/>
      <c r="I16" s="1093"/>
      <c r="J16" s="214"/>
      <c r="K16" s="210"/>
      <c r="L16" s="1092" t="str">
        <f t="shared" si="0"/>
        <v>Please complete all cells in row</v>
      </c>
      <c r="M16" s="210"/>
      <c r="N16" s="232">
        <f t="shared" si="1"/>
        <v>1</v>
      </c>
      <c r="O16" s="210"/>
      <c r="P16" s="191"/>
      <c r="Q16" s="417" t="s">
        <v>12242</v>
      </c>
      <c r="R16" s="1117" t="s">
        <v>12244</v>
      </c>
    </row>
    <row r="17" spans="1:18" ht="15.75" customHeight="1">
      <c r="A17" s="214"/>
      <c r="B17" s="417" t="s">
        <v>12245</v>
      </c>
      <c r="C17" s="248" t="s">
        <v>12239</v>
      </c>
      <c r="D17" s="248">
        <v>3</v>
      </c>
      <c r="E17" s="1117"/>
      <c r="F17" s="81"/>
      <c r="G17" s="2209" t="s">
        <v>12246</v>
      </c>
      <c r="H17" s="214"/>
      <c r="I17" s="1093"/>
      <c r="J17" s="214"/>
      <c r="K17" s="210"/>
      <c r="L17" s="1092" t="str">
        <f t="shared" si="0"/>
        <v>Please complete all cells in row</v>
      </c>
      <c r="M17" s="210"/>
      <c r="N17" s="232">
        <f t="shared" si="1"/>
        <v>1</v>
      </c>
      <c r="O17" s="210"/>
      <c r="P17" s="191"/>
      <c r="Q17" s="417" t="s">
        <v>12245</v>
      </c>
      <c r="R17" s="1117" t="s">
        <v>12247</v>
      </c>
    </row>
    <row r="18" spans="1:18" ht="32.25" customHeight="1">
      <c r="A18" s="214"/>
      <c r="B18" s="417" t="s">
        <v>12248</v>
      </c>
      <c r="C18" s="248" t="s">
        <v>12239</v>
      </c>
      <c r="D18" s="248">
        <v>3</v>
      </c>
      <c r="E18" s="1117"/>
      <c r="F18" s="81"/>
      <c r="G18" s="2209" t="s">
        <v>12249</v>
      </c>
      <c r="H18" s="214"/>
      <c r="I18" s="1093"/>
      <c r="J18" s="214"/>
      <c r="K18" s="210"/>
      <c r="L18" s="1092" t="str">
        <f t="shared" si="0"/>
        <v>Please complete all cells in row</v>
      </c>
      <c r="M18" s="210"/>
      <c r="N18" s="232">
        <f t="shared" si="1"/>
        <v>1</v>
      </c>
      <c r="O18" s="210"/>
      <c r="P18" s="191"/>
      <c r="Q18" s="417" t="s">
        <v>12248</v>
      </c>
      <c r="R18" s="1117" t="s">
        <v>12250</v>
      </c>
    </row>
    <row r="19" spans="1:18" ht="32.25" customHeight="1">
      <c r="A19" s="214"/>
      <c r="B19" s="417" t="s">
        <v>12251</v>
      </c>
      <c r="C19" s="248" t="s">
        <v>12239</v>
      </c>
      <c r="D19" s="248">
        <v>3</v>
      </c>
      <c r="E19" s="1117"/>
      <c r="F19" s="81"/>
      <c r="G19" s="2209" t="s">
        <v>12252</v>
      </c>
      <c r="H19" s="214"/>
      <c r="I19" s="1093"/>
      <c r="J19" s="214"/>
      <c r="K19" s="210"/>
      <c r="L19" s="1092" t="str">
        <f t="shared" si="0"/>
        <v>Please complete all cells in row</v>
      </c>
      <c r="M19" s="210"/>
      <c r="N19" s="232">
        <f t="shared" si="1"/>
        <v>1</v>
      </c>
      <c r="O19" s="210"/>
      <c r="P19" s="191"/>
      <c r="Q19" s="417" t="s">
        <v>12251</v>
      </c>
      <c r="R19" s="1117" t="s">
        <v>12253</v>
      </c>
    </row>
    <row r="20" spans="1:18" ht="32.25" customHeight="1">
      <c r="A20" s="214"/>
      <c r="B20" s="417" t="s">
        <v>12254</v>
      </c>
      <c r="C20" s="248" t="s">
        <v>12239</v>
      </c>
      <c r="D20" s="248">
        <v>3</v>
      </c>
      <c r="E20" s="1117"/>
      <c r="F20" s="81"/>
      <c r="G20" s="2209" t="s">
        <v>12255</v>
      </c>
      <c r="H20" s="214"/>
      <c r="I20" s="1093"/>
      <c r="J20" s="214"/>
      <c r="K20" s="210"/>
      <c r="L20" s="1092" t="str">
        <f t="shared" si="0"/>
        <v>Please complete all cells in row</v>
      </c>
      <c r="M20" s="210"/>
      <c r="N20" s="232">
        <f t="shared" si="1"/>
        <v>1</v>
      </c>
      <c r="O20" s="210"/>
      <c r="P20" s="191"/>
      <c r="Q20" s="417" t="s">
        <v>12254</v>
      </c>
      <c r="R20" s="1117" t="s">
        <v>12256</v>
      </c>
    </row>
    <row r="21" spans="1:18" ht="15.75" customHeight="1">
      <c r="A21" s="214"/>
      <c r="B21" s="417" t="s">
        <v>12257</v>
      </c>
      <c r="C21" s="248" t="s">
        <v>12239</v>
      </c>
      <c r="D21" s="248">
        <v>3</v>
      </c>
      <c r="E21" s="1117"/>
      <c r="F21" s="81"/>
      <c r="G21" s="2209" t="s">
        <v>12258</v>
      </c>
      <c r="H21" s="214"/>
      <c r="I21" s="1093"/>
      <c r="J21" s="214"/>
      <c r="K21" s="210"/>
      <c r="L21" s="1092" t="str">
        <f t="shared" si="0"/>
        <v>Please complete all cells in row</v>
      </c>
      <c r="M21" s="210"/>
      <c r="N21" s="232">
        <f t="shared" si="1"/>
        <v>1</v>
      </c>
      <c r="O21" s="210"/>
      <c r="P21" s="191"/>
      <c r="Q21" s="417" t="s">
        <v>12257</v>
      </c>
      <c r="R21" s="1117" t="s">
        <v>12259</v>
      </c>
    </row>
    <row r="22" spans="1:18" ht="15.75" customHeight="1">
      <c r="A22" s="214"/>
      <c r="B22" s="417" t="s">
        <v>12260</v>
      </c>
      <c r="C22" s="248" t="s">
        <v>12239</v>
      </c>
      <c r="D22" s="248">
        <v>3</v>
      </c>
      <c r="E22" s="1117"/>
      <c r="F22" s="81"/>
      <c r="G22" s="2209" t="s">
        <v>12261</v>
      </c>
      <c r="H22" s="214"/>
      <c r="I22" s="1093"/>
      <c r="J22" s="214"/>
      <c r="K22" s="210"/>
      <c r="L22" s="1092" t="str">
        <f t="shared" si="0"/>
        <v>Please complete all cells in row</v>
      </c>
      <c r="M22" s="210"/>
      <c r="N22" s="232">
        <f t="shared" si="1"/>
        <v>1</v>
      </c>
      <c r="O22" s="210"/>
      <c r="P22" s="191"/>
      <c r="Q22" s="417" t="s">
        <v>12260</v>
      </c>
      <c r="R22" s="1117" t="s">
        <v>12262</v>
      </c>
    </row>
    <row r="23" spans="1:18" s="4" customFormat="1" ht="32.25" customHeight="1">
      <c r="A23" s="214"/>
      <c r="B23" s="417" t="s">
        <v>12263</v>
      </c>
      <c r="C23" s="248" t="s">
        <v>1319</v>
      </c>
      <c r="D23" s="248">
        <v>0</v>
      </c>
      <c r="E23" s="1180"/>
      <c r="F23" s="81"/>
      <c r="G23" s="2209" t="s">
        <v>12264</v>
      </c>
      <c r="H23" s="214"/>
      <c r="I23" s="1093"/>
      <c r="J23" s="214"/>
      <c r="K23" s="210"/>
      <c r="L23" s="1092" t="str">
        <f t="shared" si="0"/>
        <v>Please complete all cells in row</v>
      </c>
      <c r="M23" s="210"/>
      <c r="N23" s="232">
        <f t="shared" si="1"/>
        <v>1</v>
      </c>
      <c r="O23" s="210"/>
      <c r="P23" s="665"/>
      <c r="Q23" s="417" t="s">
        <v>12263</v>
      </c>
      <c r="R23" s="1180" t="s">
        <v>12265</v>
      </c>
    </row>
    <row r="24" spans="1:18" s="4" customFormat="1" ht="32.25" customHeight="1">
      <c r="A24" s="214"/>
      <c r="B24" s="417" t="s">
        <v>12266</v>
      </c>
      <c r="C24" s="248" t="s">
        <v>1319</v>
      </c>
      <c r="D24" s="248">
        <v>0</v>
      </c>
      <c r="E24" s="1180"/>
      <c r="F24" s="81"/>
      <c r="G24" s="2209" t="s">
        <v>12267</v>
      </c>
      <c r="H24" s="214"/>
      <c r="I24" s="1093"/>
      <c r="J24" s="214"/>
      <c r="K24" s="210"/>
      <c r="L24" s="1092" t="str">
        <f t="shared" si="0"/>
        <v>Please complete all cells in row</v>
      </c>
      <c r="M24" s="210"/>
      <c r="N24" s="232">
        <f t="shared" si="1"/>
        <v>1</v>
      </c>
      <c r="O24" s="210"/>
      <c r="P24" s="665"/>
      <c r="Q24" s="417" t="s">
        <v>12266</v>
      </c>
      <c r="R24" s="1180" t="s">
        <v>12268</v>
      </c>
    </row>
    <row r="25" spans="1:18" s="4" customFormat="1" ht="32.25" customHeight="1">
      <c r="A25" s="214"/>
      <c r="B25" s="417" t="s">
        <v>12269</v>
      </c>
      <c r="C25" s="248" t="s">
        <v>1319</v>
      </c>
      <c r="D25" s="248">
        <v>0</v>
      </c>
      <c r="E25" s="1180"/>
      <c r="F25" s="81"/>
      <c r="G25" s="2209" t="s">
        <v>12270</v>
      </c>
      <c r="H25" s="214"/>
      <c r="I25" s="1093"/>
      <c r="J25" s="214"/>
      <c r="K25" s="210"/>
      <c r="L25" s="1092" t="str">
        <f t="shared" si="0"/>
        <v>Please complete all cells in row</v>
      </c>
      <c r="M25" s="210"/>
      <c r="N25" s="232">
        <f t="shared" si="1"/>
        <v>1</v>
      </c>
      <c r="O25" s="210"/>
      <c r="P25" s="665"/>
      <c r="Q25" s="417" t="s">
        <v>12269</v>
      </c>
      <c r="R25" s="1180" t="s">
        <v>12271</v>
      </c>
    </row>
    <row r="26" spans="1:18" s="4" customFormat="1" ht="32.25" customHeight="1">
      <c r="A26" s="214"/>
      <c r="B26" s="417" t="s">
        <v>12272</v>
      </c>
      <c r="C26" s="248" t="s">
        <v>1319</v>
      </c>
      <c r="D26" s="248">
        <v>0</v>
      </c>
      <c r="E26" s="1180"/>
      <c r="F26" s="81"/>
      <c r="G26" s="2209" t="s">
        <v>12273</v>
      </c>
      <c r="H26" s="214"/>
      <c r="I26" s="1093"/>
      <c r="J26" s="214"/>
      <c r="K26" s="210"/>
      <c r="L26" s="1092" t="str">
        <f t="shared" si="0"/>
        <v>Please complete all cells in row</v>
      </c>
      <c r="M26" s="210"/>
      <c r="N26" s="232">
        <f t="shared" si="1"/>
        <v>1</v>
      </c>
      <c r="O26" s="210"/>
      <c r="P26" s="665"/>
      <c r="Q26" s="417" t="s">
        <v>12272</v>
      </c>
      <c r="R26" s="1180" t="s">
        <v>12274</v>
      </c>
    </row>
    <row r="27" spans="1:18" s="4" customFormat="1" ht="32.25" customHeight="1">
      <c r="A27" s="214"/>
      <c r="B27" s="417" t="s">
        <v>12275</v>
      </c>
      <c r="C27" s="248" t="s">
        <v>1319</v>
      </c>
      <c r="D27" s="248">
        <v>0</v>
      </c>
      <c r="E27" s="1180"/>
      <c r="F27" s="81"/>
      <c r="G27" s="2209" t="s">
        <v>12276</v>
      </c>
      <c r="H27" s="214"/>
      <c r="I27" s="1093"/>
      <c r="J27" s="214"/>
      <c r="K27" s="210"/>
      <c r="L27" s="1092" t="str">
        <f t="shared" si="0"/>
        <v>Please complete all cells in row</v>
      </c>
      <c r="M27" s="210"/>
      <c r="N27" s="232">
        <f t="shared" si="1"/>
        <v>1</v>
      </c>
      <c r="O27" s="210"/>
      <c r="P27" s="665"/>
      <c r="Q27" s="417" t="s">
        <v>12275</v>
      </c>
      <c r="R27" s="1180" t="s">
        <v>12277</v>
      </c>
    </row>
    <row r="28" spans="1:18" ht="15.75" customHeight="1">
      <c r="A28" s="214"/>
      <c r="B28" s="417" t="s">
        <v>12278</v>
      </c>
      <c r="C28" s="248" t="s">
        <v>1319</v>
      </c>
      <c r="D28" s="248">
        <v>0</v>
      </c>
      <c r="E28" s="1180"/>
      <c r="F28" s="81"/>
      <c r="G28" s="2209" t="s">
        <v>12279</v>
      </c>
      <c r="H28" s="214"/>
      <c r="I28" s="1093"/>
      <c r="J28" s="214"/>
      <c r="K28" s="210"/>
      <c r="L28" s="1092" t="str">
        <f t="shared" si="0"/>
        <v>Please complete all cells in row</v>
      </c>
      <c r="M28" s="210"/>
      <c r="N28" s="232">
        <f t="shared" si="1"/>
        <v>1</v>
      </c>
      <c r="O28" s="210"/>
      <c r="P28" s="191"/>
      <c r="Q28" s="417" t="s">
        <v>12278</v>
      </c>
      <c r="R28" s="1180" t="s">
        <v>12280</v>
      </c>
    </row>
    <row r="29" spans="1:18" ht="15.75" customHeight="1">
      <c r="A29" s="214"/>
      <c r="B29" s="417" t="s">
        <v>12281</v>
      </c>
      <c r="C29" s="248" t="s">
        <v>1319</v>
      </c>
      <c r="D29" s="248">
        <v>0</v>
      </c>
      <c r="E29" s="1180"/>
      <c r="F29" s="81"/>
      <c r="G29" s="2209" t="s">
        <v>12282</v>
      </c>
      <c r="H29" s="214"/>
      <c r="I29" s="1093"/>
      <c r="J29" s="214"/>
      <c r="K29" s="210"/>
      <c r="L29" s="1092" t="str">
        <f t="shared" si="0"/>
        <v>Please complete all cells in row</v>
      </c>
      <c r="M29" s="210"/>
      <c r="N29" s="232">
        <f t="shared" si="1"/>
        <v>1</v>
      </c>
      <c r="O29" s="210"/>
      <c r="P29" s="191"/>
      <c r="Q29" s="417" t="s">
        <v>12281</v>
      </c>
      <c r="R29" s="1180" t="s">
        <v>12283</v>
      </c>
    </row>
    <row r="30" spans="1:18" ht="15.75" customHeight="1">
      <c r="A30" s="214"/>
      <c r="B30" s="417" t="s">
        <v>12284</v>
      </c>
      <c r="C30" s="248" t="s">
        <v>11927</v>
      </c>
      <c r="D30" s="248">
        <v>3</v>
      </c>
      <c r="E30" s="1117"/>
      <c r="F30" s="764"/>
      <c r="G30" s="2209" t="s">
        <v>12285</v>
      </c>
      <c r="H30" s="171"/>
      <c r="I30" s="738"/>
      <c r="J30" s="171"/>
      <c r="K30" s="210"/>
      <c r="L30" s="1092" t="str">
        <f t="shared" si="0"/>
        <v>Please complete all cells in row</v>
      </c>
      <c r="M30" s="210"/>
      <c r="N30" s="232">
        <f t="shared" si="1"/>
        <v>1</v>
      </c>
      <c r="O30" s="210"/>
      <c r="P30" s="191"/>
      <c r="Q30" s="417" t="s">
        <v>12284</v>
      </c>
      <c r="R30" s="1117" t="s">
        <v>12286</v>
      </c>
    </row>
    <row r="31" spans="1:18" ht="15.75" customHeight="1">
      <c r="A31" s="214"/>
      <c r="B31" s="417" t="s">
        <v>12287</v>
      </c>
      <c r="C31" s="248" t="s">
        <v>11923</v>
      </c>
      <c r="D31" s="248">
        <v>2</v>
      </c>
      <c r="E31" s="1094"/>
      <c r="F31" s="81"/>
      <c r="G31" s="2209" t="s">
        <v>12288</v>
      </c>
      <c r="H31" s="214"/>
      <c r="I31" s="1093"/>
      <c r="J31" s="214"/>
      <c r="K31" s="210"/>
      <c r="L31" s="1092" t="str">
        <f t="shared" si="0"/>
        <v>Please complete all cells in row</v>
      </c>
      <c r="M31" s="210"/>
      <c r="N31" s="232">
        <f t="shared" si="1"/>
        <v>1</v>
      </c>
      <c r="O31" s="210"/>
      <c r="P31" s="191"/>
      <c r="Q31" s="417" t="s">
        <v>12287</v>
      </c>
      <c r="R31" s="1094" t="s">
        <v>12289</v>
      </c>
    </row>
    <row r="32" spans="1:18" ht="15.75" customHeight="1">
      <c r="A32" s="214"/>
      <c r="B32" s="417" t="s">
        <v>12290</v>
      </c>
      <c r="C32" s="248" t="s">
        <v>1319</v>
      </c>
      <c r="D32" s="248">
        <v>0</v>
      </c>
      <c r="E32" s="1180"/>
      <c r="F32" s="81"/>
      <c r="G32" s="2209" t="s">
        <v>12291</v>
      </c>
      <c r="H32" s="214"/>
      <c r="I32" s="1093"/>
      <c r="J32" s="214"/>
      <c r="K32" s="210"/>
      <c r="L32" s="1092" t="str">
        <f t="shared" si="0"/>
        <v>Please complete all cells in row</v>
      </c>
      <c r="M32" s="210"/>
      <c r="N32" s="232">
        <f t="shared" si="1"/>
        <v>1</v>
      </c>
      <c r="O32" s="210"/>
      <c r="P32" s="191"/>
      <c r="Q32" s="417" t="s">
        <v>12290</v>
      </c>
      <c r="R32" s="1180" t="s">
        <v>12292</v>
      </c>
    </row>
    <row r="33" spans="1:19" ht="15.75" customHeight="1">
      <c r="A33" s="214"/>
      <c r="B33" s="417" t="s">
        <v>12293</v>
      </c>
      <c r="C33" s="248" t="s">
        <v>11853</v>
      </c>
      <c r="D33" s="248">
        <v>2</v>
      </c>
      <c r="E33" s="1094"/>
      <c r="F33" s="81"/>
      <c r="G33" s="2209" t="s">
        <v>12294</v>
      </c>
      <c r="H33" s="214"/>
      <c r="I33" s="1093"/>
      <c r="J33" s="214"/>
      <c r="K33" s="210"/>
      <c r="L33" s="1092" t="str">
        <f t="shared" si="0"/>
        <v>Please complete all cells in row</v>
      </c>
      <c r="M33" s="210"/>
      <c r="N33" s="232">
        <f t="shared" si="1"/>
        <v>1</v>
      </c>
      <c r="O33" s="210"/>
      <c r="P33" s="191"/>
      <c r="Q33" s="417" t="s">
        <v>12293</v>
      </c>
      <c r="R33" s="1094" t="s">
        <v>12295</v>
      </c>
    </row>
    <row r="34" spans="1:19" ht="15.75" customHeight="1">
      <c r="A34" s="214"/>
      <c r="B34" s="417" t="s">
        <v>12296</v>
      </c>
      <c r="C34" s="248" t="s">
        <v>1319</v>
      </c>
      <c r="D34" s="248">
        <v>0</v>
      </c>
      <c r="E34" s="1094"/>
      <c r="F34" s="81"/>
      <c r="G34" s="2209" t="s">
        <v>12297</v>
      </c>
      <c r="H34" s="214"/>
      <c r="I34" s="1093"/>
      <c r="J34" s="214"/>
      <c r="K34" s="210"/>
      <c r="L34" s="1092" t="str">
        <f t="shared" si="0"/>
        <v>Please complete all cells in row</v>
      </c>
      <c r="M34" s="210"/>
      <c r="N34" s="232">
        <f t="shared" si="1"/>
        <v>1</v>
      </c>
      <c r="O34" s="210"/>
      <c r="P34" s="191"/>
      <c r="Q34" s="417" t="s">
        <v>12296</v>
      </c>
      <c r="R34" s="1094" t="s">
        <v>12298</v>
      </c>
    </row>
    <row r="35" spans="1:19" ht="15.75" customHeight="1">
      <c r="A35" s="214"/>
      <c r="B35" s="417" t="s">
        <v>12299</v>
      </c>
      <c r="C35" s="248" t="s">
        <v>11853</v>
      </c>
      <c r="D35" s="248">
        <v>2</v>
      </c>
      <c r="E35" s="1094"/>
      <c r="F35" s="81"/>
      <c r="G35" s="2209" t="s">
        <v>12300</v>
      </c>
      <c r="H35" s="214"/>
      <c r="I35" s="1093"/>
      <c r="J35" s="214"/>
      <c r="K35" s="210"/>
      <c r="L35" s="1092" t="str">
        <f t="shared" si="0"/>
        <v>Please complete all cells in row</v>
      </c>
      <c r="M35" s="210"/>
      <c r="N35" s="232">
        <f t="shared" si="1"/>
        <v>1</v>
      </c>
      <c r="O35" s="210"/>
      <c r="P35" s="191"/>
      <c r="Q35" s="417" t="s">
        <v>12299</v>
      </c>
      <c r="R35" s="1094" t="s">
        <v>12301</v>
      </c>
    </row>
    <row r="36" spans="1:19" ht="15.75" customHeight="1">
      <c r="A36" s="214"/>
      <c r="B36" s="1947" t="s">
        <v>12302</v>
      </c>
      <c r="C36" s="1942" t="s">
        <v>11853</v>
      </c>
      <c r="D36" s="1942">
        <v>2</v>
      </c>
      <c r="E36" s="1094"/>
      <c r="F36" s="81"/>
      <c r="G36" s="2209" t="s">
        <v>12303</v>
      </c>
      <c r="H36" s="214"/>
      <c r="I36" s="1093"/>
      <c r="J36" s="214"/>
      <c r="K36" s="210"/>
      <c r="L36" s="1092" t="str">
        <f t="shared" si="0"/>
        <v>Please complete all cells in row</v>
      </c>
      <c r="M36" s="210"/>
      <c r="N36" s="232">
        <f t="shared" si="1"/>
        <v>1</v>
      </c>
      <c r="O36" s="210"/>
      <c r="P36" s="191"/>
      <c r="Q36" s="1947" t="s">
        <v>12302</v>
      </c>
      <c r="R36" s="1094" t="s">
        <v>12304</v>
      </c>
    </row>
    <row r="37" spans="1:19" ht="15.75" customHeight="1" thickBot="1">
      <c r="A37" s="2575" t="s">
        <v>773</v>
      </c>
      <c r="B37" s="1978" t="s">
        <v>12305</v>
      </c>
      <c r="C37" s="1980" t="s">
        <v>1281</v>
      </c>
      <c r="D37" s="1980">
        <v>2</v>
      </c>
      <c r="E37" s="2096">
        <f>IFERROR(E36 / E48,0)</f>
        <v>0</v>
      </c>
      <c r="F37" s="81"/>
      <c r="G37" s="2210" t="s">
        <v>12306</v>
      </c>
      <c r="H37" s="214"/>
      <c r="I37" s="1097"/>
      <c r="J37" s="214"/>
      <c r="K37" s="210"/>
      <c r="L37" s="1092">
        <f t="shared" si="0"/>
        <v>0</v>
      </c>
      <c r="M37" s="210"/>
      <c r="N37" s="232">
        <f t="shared" si="1"/>
        <v>0</v>
      </c>
      <c r="O37" s="210"/>
      <c r="P37" s="191"/>
      <c r="Q37" s="1978" t="s">
        <v>12305</v>
      </c>
      <c r="R37" s="1096" t="s">
        <v>12307</v>
      </c>
    </row>
    <row r="38" spans="1:19" ht="17.25" thickTop="1" thickBot="1">
      <c r="A38" s="214"/>
      <c r="B38" s="214"/>
      <c r="C38" s="214"/>
      <c r="D38" s="214"/>
      <c r="E38" s="214"/>
      <c r="F38" s="214"/>
      <c r="G38" s="393"/>
      <c r="H38" s="214"/>
      <c r="I38" s="214"/>
      <c r="J38" s="214"/>
      <c r="K38" s="210"/>
      <c r="L38" s="191"/>
      <c r="M38" s="210"/>
      <c r="N38" s="191"/>
      <c r="O38" s="210"/>
      <c r="P38" s="191"/>
      <c r="Q38" s="214"/>
      <c r="R38" s="214"/>
    </row>
    <row r="39" spans="1:19" s="1907" customFormat="1" ht="17.25" thickTop="1" thickBot="1">
      <c r="A39" s="214"/>
      <c r="B39" s="1984" t="s">
        <v>12308</v>
      </c>
      <c r="C39" s="1979"/>
      <c r="D39" s="1979"/>
      <c r="E39" s="214"/>
      <c r="F39" s="214"/>
      <c r="G39" s="393"/>
      <c r="H39" s="214"/>
      <c r="I39" s="214"/>
      <c r="J39" s="214"/>
      <c r="K39" s="210"/>
      <c r="L39" s="191"/>
      <c r="M39" s="210"/>
      <c r="N39" s="232">
        <f t="shared" ref="N39:N48" si="2" xml:space="preserve"> IF( ISNUMBER(E39 ), 0, 1 )</f>
        <v>1</v>
      </c>
      <c r="O39" s="210"/>
      <c r="P39" s="191"/>
      <c r="Q39" s="1984" t="s">
        <v>12308</v>
      </c>
      <c r="R39" s="214"/>
      <c r="S39" s="14"/>
    </row>
    <row r="40" spans="1:19" s="1907" customFormat="1" ht="16.5" thickTop="1">
      <c r="A40" s="2575" t="s">
        <v>675</v>
      </c>
      <c r="B40" s="1973" t="s">
        <v>12309</v>
      </c>
      <c r="C40" s="239" t="s">
        <v>11853</v>
      </c>
      <c r="D40" s="239">
        <v>2</v>
      </c>
      <c r="E40" s="1479"/>
      <c r="F40" s="214"/>
      <c r="G40" s="2211" t="s">
        <v>12310</v>
      </c>
      <c r="H40" s="214"/>
      <c r="I40" s="925"/>
      <c r="J40" s="214"/>
      <c r="K40" s="210"/>
      <c r="L40" s="1092" t="str">
        <f t="shared" ref="L40:L48" si="3">IF( SUM( N40:N40 ) = 0, 0, $N$5 )</f>
        <v>Please complete all cells in row</v>
      </c>
      <c r="M40" s="210"/>
      <c r="N40" s="232">
        <f t="shared" si="2"/>
        <v>1</v>
      </c>
      <c r="O40" s="210"/>
      <c r="P40" s="191"/>
      <c r="Q40" s="408" t="s">
        <v>12311</v>
      </c>
      <c r="R40" s="1479" t="s">
        <v>12312</v>
      </c>
      <c r="S40" s="14"/>
    </row>
    <row r="41" spans="1:19" s="1907" customFormat="1" ht="15.75">
      <c r="A41" s="14"/>
      <c r="B41" s="1947" t="s">
        <v>12313</v>
      </c>
      <c r="C41" s="248" t="s">
        <v>11853</v>
      </c>
      <c r="D41" s="248">
        <v>2</v>
      </c>
      <c r="E41" s="1120"/>
      <c r="F41" s="14"/>
      <c r="G41" s="2212" t="s">
        <v>12314</v>
      </c>
      <c r="H41" s="14"/>
      <c r="I41" s="1093"/>
      <c r="J41" s="14"/>
      <c r="K41" s="210"/>
      <c r="L41" s="1092" t="str">
        <f t="shared" si="3"/>
        <v>Please complete all cells in row</v>
      </c>
      <c r="M41" s="210"/>
      <c r="N41" s="232">
        <f t="shared" si="2"/>
        <v>1</v>
      </c>
      <c r="O41" s="210"/>
      <c r="P41" s="14"/>
      <c r="Q41" s="417" t="s">
        <v>12315</v>
      </c>
      <c r="R41" s="1120" t="s">
        <v>12316</v>
      </c>
      <c r="S41" s="14"/>
    </row>
    <row r="42" spans="1:19" s="1907" customFormat="1" ht="15.75">
      <c r="A42" s="14"/>
      <c r="B42" s="1947" t="s">
        <v>12317</v>
      </c>
      <c r="C42" s="248" t="s">
        <v>11853</v>
      </c>
      <c r="D42" s="248">
        <v>2</v>
      </c>
      <c r="E42" s="1120"/>
      <c r="F42" s="14"/>
      <c r="G42" s="2212" t="s">
        <v>12318</v>
      </c>
      <c r="H42" s="14"/>
      <c r="I42" s="1093"/>
      <c r="J42" s="14"/>
      <c r="K42" s="210"/>
      <c r="L42" s="1092" t="str">
        <f t="shared" si="3"/>
        <v>Please complete all cells in row</v>
      </c>
      <c r="M42" s="210"/>
      <c r="N42" s="232">
        <f t="shared" si="2"/>
        <v>1</v>
      </c>
      <c r="O42" s="210"/>
      <c r="P42" s="14"/>
      <c r="Q42" s="417" t="s">
        <v>12319</v>
      </c>
      <c r="R42" s="1120" t="s">
        <v>12320</v>
      </c>
      <c r="S42" s="14"/>
    </row>
    <row r="43" spans="1:19" s="1907" customFormat="1" ht="15.75">
      <c r="A43" s="14"/>
      <c r="B43" s="1947" t="s">
        <v>12321</v>
      </c>
      <c r="C43" s="248" t="s">
        <v>11853</v>
      </c>
      <c r="D43" s="248">
        <v>2</v>
      </c>
      <c r="E43" s="1094"/>
      <c r="F43" s="14"/>
      <c r="G43" s="2212" t="s">
        <v>12322</v>
      </c>
      <c r="H43" s="14"/>
      <c r="I43" s="738"/>
      <c r="J43" s="14"/>
      <c r="K43" s="210"/>
      <c r="L43" s="1092" t="str">
        <f t="shared" si="3"/>
        <v>Please complete all cells in row</v>
      </c>
      <c r="M43" s="210"/>
      <c r="N43" s="232">
        <f t="shared" si="2"/>
        <v>1</v>
      </c>
      <c r="O43" s="210"/>
      <c r="P43" s="14"/>
      <c r="Q43" s="417" t="s">
        <v>12323</v>
      </c>
      <c r="R43" s="1094" t="s">
        <v>12324</v>
      </c>
      <c r="S43" s="14"/>
    </row>
    <row r="44" spans="1:19" s="1907" customFormat="1" ht="15.75">
      <c r="A44" s="14"/>
      <c r="B44" s="417" t="s">
        <v>12325</v>
      </c>
      <c r="C44" s="248" t="s">
        <v>11853</v>
      </c>
      <c r="D44" s="248">
        <v>2</v>
      </c>
      <c r="E44" s="1094"/>
      <c r="F44" s="81"/>
      <c r="G44" s="2212" t="s">
        <v>12326</v>
      </c>
      <c r="H44" s="214"/>
      <c r="I44" s="1093"/>
      <c r="J44" s="214"/>
      <c r="K44" s="210"/>
      <c r="L44" s="1092" t="str">
        <f t="shared" si="3"/>
        <v>Please complete all cells in row</v>
      </c>
      <c r="M44" s="210"/>
      <c r="N44" s="232">
        <f t="shared" si="2"/>
        <v>1</v>
      </c>
      <c r="O44" s="210"/>
      <c r="P44" s="191"/>
      <c r="Q44" s="417" t="s">
        <v>12325</v>
      </c>
      <c r="R44" s="1094" t="s">
        <v>12327</v>
      </c>
      <c r="S44" s="14"/>
    </row>
    <row r="45" spans="1:19" s="1907" customFormat="1" ht="15.75">
      <c r="A45" s="14"/>
      <c r="B45" s="417" t="s">
        <v>12328</v>
      </c>
      <c r="C45" s="248" t="s">
        <v>11853</v>
      </c>
      <c r="D45" s="248">
        <v>2</v>
      </c>
      <c r="E45" s="1094"/>
      <c r="F45" s="14"/>
      <c r="G45" s="2212" t="s">
        <v>12329</v>
      </c>
      <c r="H45" s="14"/>
      <c r="I45" s="1093"/>
      <c r="J45" s="14"/>
      <c r="K45" s="210"/>
      <c r="L45" s="1092" t="str">
        <f t="shared" si="3"/>
        <v>Please complete all cells in row</v>
      </c>
      <c r="M45" s="210"/>
      <c r="N45" s="232">
        <f t="shared" si="2"/>
        <v>1</v>
      </c>
      <c r="O45" s="210"/>
      <c r="P45" s="14"/>
      <c r="Q45" s="417" t="s">
        <v>12328</v>
      </c>
      <c r="R45" s="1094" t="s">
        <v>12330</v>
      </c>
      <c r="S45" s="14"/>
    </row>
    <row r="46" spans="1:19" s="1907" customFormat="1" ht="15.75">
      <c r="A46" s="14"/>
      <c r="B46" s="417" t="s">
        <v>12331</v>
      </c>
      <c r="C46" s="248" t="s">
        <v>11853</v>
      </c>
      <c r="D46" s="248">
        <v>2</v>
      </c>
      <c r="E46" s="1094"/>
      <c r="F46" s="81"/>
      <c r="G46" s="2212" t="s">
        <v>12332</v>
      </c>
      <c r="H46" s="214"/>
      <c r="I46" s="1093"/>
      <c r="J46" s="214"/>
      <c r="K46" s="210"/>
      <c r="L46" s="1092" t="str">
        <f t="shared" si="3"/>
        <v>Please complete all cells in row</v>
      </c>
      <c r="M46" s="210"/>
      <c r="N46" s="232">
        <f t="shared" si="2"/>
        <v>1</v>
      </c>
      <c r="O46" s="210"/>
      <c r="P46" s="191"/>
      <c r="Q46" s="417" t="s">
        <v>12331</v>
      </c>
      <c r="R46" s="1094" t="s">
        <v>12333</v>
      </c>
      <c r="S46" s="14"/>
    </row>
    <row r="47" spans="1:19" s="1907" customFormat="1" ht="15.75">
      <c r="A47" s="14"/>
      <c r="B47" s="417" t="s">
        <v>12334</v>
      </c>
      <c r="C47" s="248" t="s">
        <v>11853</v>
      </c>
      <c r="D47" s="248">
        <v>2</v>
      </c>
      <c r="E47" s="1117"/>
      <c r="F47" s="81"/>
      <c r="G47" s="2212" t="s">
        <v>12335</v>
      </c>
      <c r="H47" s="214"/>
      <c r="I47" s="1093"/>
      <c r="J47" s="214"/>
      <c r="K47" s="210"/>
      <c r="L47" s="1092" t="str">
        <f t="shared" si="3"/>
        <v>Please complete all cells in row</v>
      </c>
      <c r="M47" s="210"/>
      <c r="N47" s="232">
        <f t="shared" si="2"/>
        <v>1</v>
      </c>
      <c r="O47" s="210"/>
      <c r="P47" s="191"/>
      <c r="Q47" s="417" t="s">
        <v>12334</v>
      </c>
      <c r="R47" s="1117" t="s">
        <v>12336</v>
      </c>
      <c r="S47" s="14"/>
    </row>
    <row r="48" spans="1:19" s="1907" customFormat="1" ht="16.5" thickBot="1">
      <c r="A48" s="2575" t="s">
        <v>773</v>
      </c>
      <c r="B48" s="420" t="s">
        <v>12337</v>
      </c>
      <c r="C48" s="314" t="s">
        <v>11853</v>
      </c>
      <c r="D48" s="314">
        <v>2</v>
      </c>
      <c r="E48" s="1983"/>
      <c r="F48" s="14"/>
      <c r="G48" s="2210" t="s">
        <v>12338</v>
      </c>
      <c r="H48" s="14"/>
      <c r="I48" s="1097"/>
      <c r="J48" s="14"/>
      <c r="K48" s="210"/>
      <c r="L48" s="1092" t="str">
        <f t="shared" si="3"/>
        <v>Please complete all cells in row</v>
      </c>
      <c r="M48" s="210"/>
      <c r="N48" s="232">
        <f t="shared" si="2"/>
        <v>1</v>
      </c>
      <c r="O48" s="210"/>
      <c r="P48" s="14"/>
      <c r="Q48" s="420" t="s">
        <v>12337</v>
      </c>
      <c r="R48" s="1983" t="s">
        <v>12339</v>
      </c>
      <c r="S48" s="14"/>
    </row>
    <row r="49" spans="1:19" s="1907" customFormat="1" ht="16.5" thickTop="1" thickBot="1">
      <c r="A49" s="14"/>
      <c r="B49" s="1981"/>
      <c r="C49" s="1981"/>
      <c r="D49" s="1981"/>
      <c r="E49" s="14"/>
      <c r="F49" s="14"/>
      <c r="G49" s="1985"/>
      <c r="H49" s="14"/>
      <c r="I49" s="14"/>
      <c r="J49" s="14"/>
      <c r="K49" s="210"/>
      <c r="L49" s="14"/>
      <c r="M49" s="210"/>
      <c r="N49" s="14"/>
      <c r="O49" s="210"/>
      <c r="P49" s="14"/>
      <c r="Q49" s="1981"/>
      <c r="R49" s="14"/>
      <c r="S49" s="14"/>
    </row>
    <row r="50" spans="1:19" s="1907" customFormat="1" ht="17.25" thickTop="1" thickBot="1">
      <c r="A50" s="14"/>
      <c r="B50" s="1984" t="s">
        <v>12340</v>
      </c>
      <c r="C50" s="1979"/>
      <c r="D50" s="1979"/>
      <c r="E50" s="214"/>
      <c r="F50" s="214"/>
      <c r="G50" s="393"/>
      <c r="H50" s="214"/>
      <c r="I50" s="214"/>
      <c r="J50" s="214"/>
      <c r="K50" s="210"/>
      <c r="L50" s="191"/>
      <c r="M50" s="210"/>
      <c r="N50" s="191"/>
      <c r="O50" s="210"/>
      <c r="P50" s="191"/>
      <c r="Q50" s="1984" t="s">
        <v>12340</v>
      </c>
      <c r="R50" s="214"/>
      <c r="S50" s="14"/>
    </row>
    <row r="51" spans="1:19" s="1907" customFormat="1" ht="16.5" thickTop="1">
      <c r="A51" s="2575" t="s">
        <v>675</v>
      </c>
      <c r="B51" s="1973" t="s">
        <v>12309</v>
      </c>
      <c r="C51" s="239" t="s">
        <v>11853</v>
      </c>
      <c r="D51" s="239">
        <v>2</v>
      </c>
      <c r="E51" s="1479"/>
      <c r="F51" s="214"/>
      <c r="G51" s="2211" t="s">
        <v>12341</v>
      </c>
      <c r="H51" s="214"/>
      <c r="I51" s="925"/>
      <c r="J51" s="214"/>
      <c r="K51" s="210"/>
      <c r="L51" s="1092" t="str">
        <f>IF( SUM( N51:N51 ) = 0, 0, $N$5 )</f>
        <v>Please complete all cells in row</v>
      </c>
      <c r="M51" s="210"/>
      <c r="N51" s="232">
        <f t="shared" ref="N51:N59" si="4" xml:space="preserve"> IF( ISNUMBER(E51 ), 0, 1 )</f>
        <v>1</v>
      </c>
      <c r="O51" s="210"/>
      <c r="P51" s="191"/>
      <c r="Q51" s="408" t="s">
        <v>12311</v>
      </c>
      <c r="R51" s="1479" t="s">
        <v>12342</v>
      </c>
      <c r="S51" s="14"/>
    </row>
    <row r="52" spans="1:19" s="1907" customFormat="1" ht="15.75">
      <c r="A52" s="14"/>
      <c r="B52" s="1947" t="s">
        <v>12313</v>
      </c>
      <c r="C52" s="248" t="s">
        <v>11853</v>
      </c>
      <c r="D52" s="248">
        <v>2</v>
      </c>
      <c r="E52" s="1120"/>
      <c r="F52" s="14"/>
      <c r="G52" s="2212" t="s">
        <v>12343</v>
      </c>
      <c r="H52" s="14"/>
      <c r="I52" s="1093"/>
      <c r="J52" s="14"/>
      <c r="K52" s="210"/>
      <c r="L52" s="1092" t="str">
        <f t="shared" ref="L52:L59" si="5">IF( SUM( N52:N52 ) = 0, 0, $N$5 )</f>
        <v>Please complete all cells in row</v>
      </c>
      <c r="M52" s="210"/>
      <c r="N52" s="232">
        <f t="shared" si="4"/>
        <v>1</v>
      </c>
      <c r="O52" s="210"/>
      <c r="P52" s="14"/>
      <c r="Q52" s="417" t="s">
        <v>12315</v>
      </c>
      <c r="R52" s="1120" t="s">
        <v>12344</v>
      </c>
      <c r="S52" s="14"/>
    </row>
    <row r="53" spans="1:19" s="1907" customFormat="1" ht="15.75">
      <c r="A53" s="14"/>
      <c r="B53" s="1947" t="s">
        <v>12317</v>
      </c>
      <c r="C53" s="248" t="s">
        <v>11853</v>
      </c>
      <c r="D53" s="248">
        <v>2</v>
      </c>
      <c r="E53" s="1120"/>
      <c r="F53" s="14"/>
      <c r="G53" s="2212" t="s">
        <v>12345</v>
      </c>
      <c r="H53" s="14"/>
      <c r="I53" s="1093"/>
      <c r="J53" s="14"/>
      <c r="K53" s="210"/>
      <c r="L53" s="1092" t="str">
        <f t="shared" si="5"/>
        <v>Please complete all cells in row</v>
      </c>
      <c r="M53" s="210"/>
      <c r="N53" s="232">
        <f t="shared" si="4"/>
        <v>1</v>
      </c>
      <c r="O53" s="210"/>
      <c r="P53" s="14"/>
      <c r="Q53" s="417" t="s">
        <v>12319</v>
      </c>
      <c r="R53" s="1120" t="s">
        <v>12346</v>
      </c>
      <c r="S53" s="14"/>
    </row>
    <row r="54" spans="1:19" s="1907" customFormat="1" ht="15.75">
      <c r="A54" s="14"/>
      <c r="B54" s="1947" t="s">
        <v>12321</v>
      </c>
      <c r="C54" s="248" t="s">
        <v>11853</v>
      </c>
      <c r="D54" s="248">
        <v>2</v>
      </c>
      <c r="E54" s="1094"/>
      <c r="F54" s="14"/>
      <c r="G54" s="2212" t="s">
        <v>12347</v>
      </c>
      <c r="H54" s="14"/>
      <c r="I54" s="738"/>
      <c r="J54" s="14"/>
      <c r="K54" s="210"/>
      <c r="L54" s="1092" t="str">
        <f t="shared" si="5"/>
        <v>Please complete all cells in row</v>
      </c>
      <c r="M54" s="210"/>
      <c r="N54" s="232">
        <f t="shared" si="4"/>
        <v>1</v>
      </c>
      <c r="O54" s="210"/>
      <c r="P54" s="14"/>
      <c r="Q54" s="417" t="s">
        <v>12323</v>
      </c>
      <c r="R54" s="1094" t="s">
        <v>12348</v>
      </c>
      <c r="S54" s="14"/>
    </row>
    <row r="55" spans="1:19" s="1907" customFormat="1" ht="15.75">
      <c r="A55" s="14"/>
      <c r="B55" s="417" t="s">
        <v>12325</v>
      </c>
      <c r="C55" s="248" t="s">
        <v>11853</v>
      </c>
      <c r="D55" s="248">
        <v>2</v>
      </c>
      <c r="E55" s="1094"/>
      <c r="F55" s="81"/>
      <c r="G55" s="2212" t="s">
        <v>12349</v>
      </c>
      <c r="H55" s="214"/>
      <c r="I55" s="1093"/>
      <c r="J55" s="214"/>
      <c r="K55" s="210"/>
      <c r="L55" s="1092" t="str">
        <f t="shared" si="5"/>
        <v>Please complete all cells in row</v>
      </c>
      <c r="M55" s="210"/>
      <c r="N55" s="232">
        <f t="shared" si="4"/>
        <v>1</v>
      </c>
      <c r="O55" s="210"/>
      <c r="P55" s="191"/>
      <c r="Q55" s="417" t="s">
        <v>12325</v>
      </c>
      <c r="R55" s="1094" t="s">
        <v>12350</v>
      </c>
      <c r="S55" s="14"/>
    </row>
    <row r="56" spans="1:19" s="1907" customFormat="1" ht="15.75">
      <c r="A56" s="14"/>
      <c r="B56" s="417" t="s">
        <v>12328</v>
      </c>
      <c r="C56" s="248" t="s">
        <v>11853</v>
      </c>
      <c r="D56" s="248">
        <v>2</v>
      </c>
      <c r="E56" s="1094"/>
      <c r="F56" s="14"/>
      <c r="G56" s="2212" t="s">
        <v>12351</v>
      </c>
      <c r="H56" s="14"/>
      <c r="I56" s="1093"/>
      <c r="J56" s="14"/>
      <c r="K56" s="210"/>
      <c r="L56" s="1092" t="str">
        <f t="shared" si="5"/>
        <v>Please complete all cells in row</v>
      </c>
      <c r="M56" s="210"/>
      <c r="N56" s="232">
        <f t="shared" si="4"/>
        <v>1</v>
      </c>
      <c r="O56" s="210"/>
      <c r="P56" s="14"/>
      <c r="Q56" s="417" t="s">
        <v>12328</v>
      </c>
      <c r="R56" s="1094" t="s">
        <v>12352</v>
      </c>
      <c r="S56" s="14"/>
    </row>
    <row r="57" spans="1:19" s="1907" customFormat="1" ht="15.75">
      <c r="A57" s="14"/>
      <c r="B57" s="417" t="s">
        <v>12331</v>
      </c>
      <c r="C57" s="248" t="s">
        <v>11853</v>
      </c>
      <c r="D57" s="248">
        <v>2</v>
      </c>
      <c r="E57" s="1094"/>
      <c r="F57" s="81"/>
      <c r="G57" s="2212" t="s">
        <v>12353</v>
      </c>
      <c r="H57" s="214"/>
      <c r="I57" s="1093"/>
      <c r="J57" s="214"/>
      <c r="K57" s="210"/>
      <c r="L57" s="1092" t="str">
        <f t="shared" si="5"/>
        <v>Please complete all cells in row</v>
      </c>
      <c r="M57" s="210"/>
      <c r="N57" s="232">
        <f t="shared" si="4"/>
        <v>1</v>
      </c>
      <c r="O57" s="210"/>
      <c r="P57" s="191"/>
      <c r="Q57" s="417" t="s">
        <v>12331</v>
      </c>
      <c r="R57" s="1094" t="s">
        <v>12354</v>
      </c>
      <c r="S57" s="14"/>
    </row>
    <row r="58" spans="1:19" s="1907" customFormat="1" ht="15.75">
      <c r="A58" s="14"/>
      <c r="B58" s="417" t="s">
        <v>12334</v>
      </c>
      <c r="C58" s="248" t="s">
        <v>11853</v>
      </c>
      <c r="D58" s="248">
        <v>2</v>
      </c>
      <c r="E58" s="1117"/>
      <c r="F58" s="81"/>
      <c r="G58" s="2212" t="s">
        <v>12355</v>
      </c>
      <c r="H58" s="214"/>
      <c r="I58" s="1093"/>
      <c r="J58" s="214"/>
      <c r="K58" s="210"/>
      <c r="L58" s="1092" t="str">
        <f t="shared" si="5"/>
        <v>Please complete all cells in row</v>
      </c>
      <c r="M58" s="210"/>
      <c r="N58" s="232">
        <f t="shared" si="4"/>
        <v>1</v>
      </c>
      <c r="O58" s="210"/>
      <c r="P58" s="191"/>
      <c r="Q58" s="417" t="s">
        <v>12334</v>
      </c>
      <c r="R58" s="1117" t="s">
        <v>12356</v>
      </c>
      <c r="S58" s="14"/>
    </row>
    <row r="59" spans="1:19" s="1907" customFormat="1" ht="16.5" thickBot="1">
      <c r="A59" s="2575" t="s">
        <v>773</v>
      </c>
      <c r="B59" s="420" t="s">
        <v>12337</v>
      </c>
      <c r="C59" s="314" t="s">
        <v>11853</v>
      </c>
      <c r="D59" s="314">
        <v>2</v>
      </c>
      <c r="E59" s="1983"/>
      <c r="F59" s="14"/>
      <c r="G59" s="2210" t="s">
        <v>12357</v>
      </c>
      <c r="H59" s="14"/>
      <c r="I59" s="1097"/>
      <c r="J59" s="14"/>
      <c r="K59" s="210"/>
      <c r="L59" s="1092" t="str">
        <f t="shared" si="5"/>
        <v>Please complete all cells in row</v>
      </c>
      <c r="M59" s="210"/>
      <c r="N59" s="232">
        <f t="shared" si="4"/>
        <v>1</v>
      </c>
      <c r="O59" s="210"/>
      <c r="P59" s="14"/>
      <c r="Q59" s="420" t="s">
        <v>12337</v>
      </c>
      <c r="R59" s="1983" t="s">
        <v>12358</v>
      </c>
      <c r="S59" s="14"/>
    </row>
    <row r="60" spans="1:19" s="1907" customFormat="1" ht="16.5" thickTop="1" thickBot="1">
      <c r="A60" s="14"/>
      <c r="B60" s="1981"/>
      <c r="C60" s="1981"/>
      <c r="D60" s="1981"/>
      <c r="E60" s="14"/>
      <c r="F60" s="14"/>
      <c r="G60" s="1985"/>
      <c r="H60" s="14"/>
      <c r="I60" s="14"/>
      <c r="J60" s="14"/>
      <c r="K60" s="210"/>
      <c r="L60" s="14"/>
      <c r="M60" s="210"/>
      <c r="N60" s="14"/>
      <c r="O60" s="210"/>
      <c r="P60" s="14"/>
      <c r="Q60" s="1981"/>
      <c r="R60" s="14"/>
      <c r="S60" s="14"/>
    </row>
    <row r="61" spans="1:19" s="1907" customFormat="1" ht="17.25" thickTop="1" thickBot="1">
      <c r="A61" s="14"/>
      <c r="B61" s="1984" t="s">
        <v>12359</v>
      </c>
      <c r="C61" s="1979"/>
      <c r="D61" s="1979"/>
      <c r="E61" s="214"/>
      <c r="F61" s="214"/>
      <c r="G61" s="393"/>
      <c r="H61" s="214"/>
      <c r="I61" s="214"/>
      <c r="J61" s="214"/>
      <c r="K61" s="210"/>
      <c r="L61" s="14"/>
      <c r="M61" s="210"/>
      <c r="N61" s="191"/>
      <c r="O61" s="210"/>
      <c r="P61" s="191"/>
      <c r="Q61" s="1984" t="s">
        <v>12359</v>
      </c>
      <c r="R61" s="214"/>
      <c r="S61" s="14"/>
    </row>
    <row r="62" spans="1:19" s="1907" customFormat="1" ht="16.5" thickTop="1">
      <c r="A62" s="2575" t="s">
        <v>675</v>
      </c>
      <c r="B62" s="1973" t="s">
        <v>12309</v>
      </c>
      <c r="C62" s="239" t="s">
        <v>11853</v>
      </c>
      <c r="D62" s="239">
        <v>2</v>
      </c>
      <c r="E62" s="1479"/>
      <c r="F62" s="214"/>
      <c r="G62" s="2211" t="s">
        <v>12360</v>
      </c>
      <c r="H62" s="214"/>
      <c r="I62" s="925"/>
      <c r="J62" s="214"/>
      <c r="K62" s="210"/>
      <c r="L62" s="1092" t="str">
        <f>IF( SUM( N62:N62 ) = 0, 0, $N$5 )</f>
        <v>Please complete all cells in row</v>
      </c>
      <c r="M62" s="210"/>
      <c r="N62" s="232">
        <f t="shared" ref="N62:N70" si="6" xml:space="preserve"> IF( ISNUMBER(E62 ), 0, 1 )</f>
        <v>1</v>
      </c>
      <c r="O62" s="210"/>
      <c r="P62" s="191"/>
      <c r="Q62" s="408" t="s">
        <v>12311</v>
      </c>
      <c r="R62" s="1479" t="s">
        <v>12361</v>
      </c>
      <c r="S62" s="14"/>
    </row>
    <row r="63" spans="1:19" s="1907" customFormat="1" ht="15.75">
      <c r="A63" s="14"/>
      <c r="B63" s="1947" t="s">
        <v>12313</v>
      </c>
      <c r="C63" s="248" t="s">
        <v>11853</v>
      </c>
      <c r="D63" s="248">
        <v>2</v>
      </c>
      <c r="E63" s="1120"/>
      <c r="F63" s="14"/>
      <c r="G63" s="2212" t="s">
        <v>12362</v>
      </c>
      <c r="H63" s="14"/>
      <c r="I63" s="1093"/>
      <c r="J63" s="14"/>
      <c r="K63" s="210"/>
      <c r="L63" s="1092" t="str">
        <f t="shared" ref="L63:L70" si="7">IF( SUM( N63:N63 ) = 0, 0, $N$5 )</f>
        <v>Please complete all cells in row</v>
      </c>
      <c r="M63" s="210"/>
      <c r="N63" s="232">
        <f t="shared" si="6"/>
        <v>1</v>
      </c>
      <c r="O63" s="210"/>
      <c r="P63" s="14"/>
      <c r="Q63" s="417" t="s">
        <v>12315</v>
      </c>
      <c r="R63" s="1120" t="s">
        <v>12363</v>
      </c>
      <c r="S63" s="14"/>
    </row>
    <row r="64" spans="1:19" s="1907" customFormat="1" ht="15.75">
      <c r="A64" s="14"/>
      <c r="B64" s="1947" t="s">
        <v>12317</v>
      </c>
      <c r="C64" s="248" t="s">
        <v>11853</v>
      </c>
      <c r="D64" s="248">
        <v>2</v>
      </c>
      <c r="E64" s="1120"/>
      <c r="F64" s="14"/>
      <c r="G64" s="2212" t="s">
        <v>12364</v>
      </c>
      <c r="H64" s="14"/>
      <c r="I64" s="1093"/>
      <c r="J64" s="14"/>
      <c r="K64" s="210"/>
      <c r="L64" s="1092" t="str">
        <f t="shared" si="7"/>
        <v>Please complete all cells in row</v>
      </c>
      <c r="M64" s="210"/>
      <c r="N64" s="232">
        <f t="shared" si="6"/>
        <v>1</v>
      </c>
      <c r="O64" s="210"/>
      <c r="P64" s="14"/>
      <c r="Q64" s="417" t="s">
        <v>12319</v>
      </c>
      <c r="R64" s="1120" t="s">
        <v>12365</v>
      </c>
      <c r="S64" s="14"/>
    </row>
    <row r="65" spans="1:19" s="1907" customFormat="1" ht="15.75">
      <c r="A65" s="14"/>
      <c r="B65" s="1947" t="s">
        <v>12321</v>
      </c>
      <c r="C65" s="248" t="s">
        <v>11853</v>
      </c>
      <c r="D65" s="248">
        <v>2</v>
      </c>
      <c r="E65" s="1094"/>
      <c r="F65" s="14"/>
      <c r="G65" s="2212" t="s">
        <v>12366</v>
      </c>
      <c r="H65" s="14"/>
      <c r="I65" s="738"/>
      <c r="J65" s="14"/>
      <c r="K65" s="210"/>
      <c r="L65" s="1092" t="str">
        <f t="shared" si="7"/>
        <v>Please complete all cells in row</v>
      </c>
      <c r="M65" s="210"/>
      <c r="N65" s="232">
        <f t="shared" si="6"/>
        <v>1</v>
      </c>
      <c r="O65" s="210"/>
      <c r="P65" s="14"/>
      <c r="Q65" s="417" t="s">
        <v>12323</v>
      </c>
      <c r="R65" s="1094" t="s">
        <v>12367</v>
      </c>
      <c r="S65" s="14"/>
    </row>
    <row r="66" spans="1:19" s="1907" customFormat="1" ht="15.75">
      <c r="A66" s="14"/>
      <c r="B66" s="417" t="s">
        <v>12325</v>
      </c>
      <c r="C66" s="248" t="s">
        <v>11853</v>
      </c>
      <c r="D66" s="248">
        <v>2</v>
      </c>
      <c r="E66" s="1094"/>
      <c r="F66" s="81"/>
      <c r="G66" s="2212" t="s">
        <v>12368</v>
      </c>
      <c r="H66" s="214"/>
      <c r="I66" s="1093"/>
      <c r="J66" s="214"/>
      <c r="K66" s="210"/>
      <c r="L66" s="1092" t="str">
        <f t="shared" si="7"/>
        <v>Please complete all cells in row</v>
      </c>
      <c r="M66" s="210"/>
      <c r="N66" s="232">
        <f t="shared" si="6"/>
        <v>1</v>
      </c>
      <c r="O66" s="210"/>
      <c r="P66" s="191"/>
      <c r="Q66" s="417" t="s">
        <v>12325</v>
      </c>
      <c r="R66" s="1094" t="s">
        <v>12369</v>
      </c>
      <c r="S66" s="14"/>
    </row>
    <row r="67" spans="1:19" s="1907" customFormat="1" ht="15.75">
      <c r="A67" s="14"/>
      <c r="B67" s="417" t="s">
        <v>12328</v>
      </c>
      <c r="C67" s="248" t="s">
        <v>11853</v>
      </c>
      <c r="D67" s="248">
        <v>2</v>
      </c>
      <c r="E67" s="1094"/>
      <c r="F67" s="14"/>
      <c r="G67" s="2212" t="s">
        <v>12370</v>
      </c>
      <c r="H67" s="14"/>
      <c r="I67" s="1093"/>
      <c r="J67" s="14"/>
      <c r="K67" s="210"/>
      <c r="L67" s="1092" t="str">
        <f t="shared" si="7"/>
        <v>Please complete all cells in row</v>
      </c>
      <c r="M67" s="210"/>
      <c r="N67" s="232">
        <f t="shared" si="6"/>
        <v>1</v>
      </c>
      <c r="O67" s="210"/>
      <c r="P67" s="14"/>
      <c r="Q67" s="417" t="s">
        <v>12328</v>
      </c>
      <c r="R67" s="1094" t="s">
        <v>12371</v>
      </c>
      <c r="S67" s="14"/>
    </row>
    <row r="68" spans="1:19" s="1907" customFormat="1" ht="15.75">
      <c r="A68" s="14"/>
      <c r="B68" s="417" t="s">
        <v>12331</v>
      </c>
      <c r="C68" s="248" t="s">
        <v>11853</v>
      </c>
      <c r="D68" s="248">
        <v>2</v>
      </c>
      <c r="E68" s="1094"/>
      <c r="F68" s="81"/>
      <c r="G68" s="2212" t="s">
        <v>12372</v>
      </c>
      <c r="H68" s="214"/>
      <c r="I68" s="1093"/>
      <c r="J68" s="214"/>
      <c r="K68" s="210"/>
      <c r="L68" s="1092" t="str">
        <f t="shared" si="7"/>
        <v>Please complete all cells in row</v>
      </c>
      <c r="M68" s="210"/>
      <c r="N68" s="232">
        <f t="shared" si="6"/>
        <v>1</v>
      </c>
      <c r="O68" s="210"/>
      <c r="P68" s="191"/>
      <c r="Q68" s="417" t="s">
        <v>12331</v>
      </c>
      <c r="R68" s="1094" t="s">
        <v>12373</v>
      </c>
      <c r="S68" s="14"/>
    </row>
    <row r="69" spans="1:19" s="1907" customFormat="1" ht="15.75">
      <c r="A69" s="14"/>
      <c r="B69" s="417" t="s">
        <v>12334</v>
      </c>
      <c r="C69" s="248" t="s">
        <v>11853</v>
      </c>
      <c r="D69" s="248">
        <v>2</v>
      </c>
      <c r="E69" s="1117"/>
      <c r="F69" s="81"/>
      <c r="G69" s="2212" t="s">
        <v>12374</v>
      </c>
      <c r="H69" s="214"/>
      <c r="I69" s="1093"/>
      <c r="J69" s="214"/>
      <c r="K69" s="210"/>
      <c r="L69" s="1092" t="str">
        <f t="shared" si="7"/>
        <v>Please complete all cells in row</v>
      </c>
      <c r="M69" s="210"/>
      <c r="N69" s="232">
        <f t="shared" si="6"/>
        <v>1</v>
      </c>
      <c r="O69" s="210"/>
      <c r="P69" s="191"/>
      <c r="Q69" s="417" t="s">
        <v>12334</v>
      </c>
      <c r="R69" s="1117" t="s">
        <v>12375</v>
      </c>
      <c r="S69" s="14"/>
    </row>
    <row r="70" spans="1:19" s="1907" customFormat="1" ht="16.5" thickBot="1">
      <c r="A70" s="2575" t="s">
        <v>773</v>
      </c>
      <c r="B70" s="420" t="s">
        <v>12337</v>
      </c>
      <c r="C70" s="314" t="s">
        <v>11853</v>
      </c>
      <c r="D70" s="314">
        <v>2</v>
      </c>
      <c r="E70" s="1983"/>
      <c r="F70" s="14"/>
      <c r="G70" s="2210" t="s">
        <v>12376</v>
      </c>
      <c r="H70" s="14"/>
      <c r="I70" s="1097"/>
      <c r="J70" s="14"/>
      <c r="K70" s="210"/>
      <c r="L70" s="1092" t="str">
        <f t="shared" si="7"/>
        <v>Please complete all cells in row</v>
      </c>
      <c r="M70" s="210"/>
      <c r="N70" s="232">
        <f t="shared" si="6"/>
        <v>1</v>
      </c>
      <c r="O70" s="210"/>
      <c r="P70" s="14"/>
      <c r="Q70" s="420" t="s">
        <v>12337</v>
      </c>
      <c r="R70" s="1983" t="s">
        <v>12377</v>
      </c>
      <c r="S70" s="14"/>
    </row>
    <row r="71" spans="1:19" s="1907" customFormat="1" ht="16.5" thickTop="1" thickBot="1">
      <c r="A71" s="14"/>
      <c r="B71" s="1981"/>
      <c r="C71" s="1981"/>
      <c r="D71" s="1981"/>
      <c r="E71" s="14"/>
      <c r="F71" s="14"/>
      <c r="G71" s="1985"/>
      <c r="H71" s="14"/>
      <c r="I71" s="14"/>
      <c r="J71" s="14"/>
      <c r="K71" s="210"/>
      <c r="L71" s="14"/>
      <c r="M71" s="210"/>
      <c r="N71" s="14"/>
      <c r="O71" s="210"/>
      <c r="P71" s="14"/>
      <c r="Q71" s="1981"/>
      <c r="R71" s="14"/>
      <c r="S71" s="14"/>
    </row>
    <row r="72" spans="1:19" s="1907" customFormat="1" ht="16.5" thickTop="1" thickBot="1">
      <c r="A72" s="14"/>
      <c r="B72" s="1984" t="s">
        <v>12378</v>
      </c>
      <c r="C72" s="1982"/>
      <c r="D72" s="1982"/>
      <c r="E72" s="14"/>
      <c r="F72" s="14"/>
      <c r="G72" s="1985"/>
      <c r="H72" s="14"/>
      <c r="I72" s="14"/>
      <c r="J72" s="14"/>
      <c r="K72" s="210"/>
      <c r="L72" s="14"/>
      <c r="M72" s="210"/>
      <c r="N72" s="14"/>
      <c r="O72" s="210"/>
      <c r="P72" s="14"/>
      <c r="Q72" s="1984" t="s">
        <v>12378</v>
      </c>
      <c r="R72" s="14"/>
      <c r="S72" s="14"/>
    </row>
    <row r="73" spans="1:19" s="1907" customFormat="1" ht="15.75" thickTop="1">
      <c r="A73" s="2575" t="s">
        <v>675</v>
      </c>
      <c r="B73" s="408" t="s">
        <v>12379</v>
      </c>
      <c r="C73" s="239" t="s">
        <v>12380</v>
      </c>
      <c r="D73" s="239">
        <v>2</v>
      </c>
      <c r="E73" s="1479"/>
      <c r="F73" s="14"/>
      <c r="G73" s="2211" t="s">
        <v>12381</v>
      </c>
      <c r="H73" s="14"/>
      <c r="I73" s="925"/>
      <c r="J73" s="14"/>
      <c r="K73" s="210"/>
      <c r="L73" s="1092" t="str">
        <f>IF( SUM( N73:N73 ) = 0, 0, $N$5 )</f>
        <v>Please complete all cells in row</v>
      </c>
      <c r="M73" s="210"/>
      <c r="N73" s="232">
        <f t="shared" ref="N73:N82" si="8" xml:space="preserve"> IF( ISNUMBER(E73 ), 0, 1 )</f>
        <v>1</v>
      </c>
      <c r="O73" s="210"/>
      <c r="P73" s="14"/>
      <c r="Q73" s="408" t="s">
        <v>12379</v>
      </c>
      <c r="R73" s="1479" t="s">
        <v>12382</v>
      </c>
      <c r="S73" s="14"/>
    </row>
    <row r="74" spans="1:19" s="1907" customFormat="1" ht="15.75">
      <c r="A74" s="14"/>
      <c r="B74" s="417" t="s">
        <v>12383</v>
      </c>
      <c r="C74" s="248" t="s">
        <v>12380</v>
      </c>
      <c r="D74" s="248">
        <v>2</v>
      </c>
      <c r="E74" s="1120"/>
      <c r="F74" s="14"/>
      <c r="G74" s="2212" t="s">
        <v>12384</v>
      </c>
      <c r="H74" s="14"/>
      <c r="I74" s="1093"/>
      <c r="J74" s="14"/>
      <c r="K74" s="210"/>
      <c r="L74" s="1092" t="str">
        <f t="shared" ref="L74:L82" si="9">IF( SUM( N74:N74 ) = 0, 0, $N$5 )</f>
        <v>Please complete all cells in row</v>
      </c>
      <c r="M74" s="210"/>
      <c r="N74" s="232">
        <f t="shared" si="8"/>
        <v>1</v>
      </c>
      <c r="O74" s="210"/>
      <c r="P74" s="14"/>
      <c r="Q74" s="417">
        <v>87</v>
      </c>
      <c r="R74" s="1120" t="s">
        <v>12385</v>
      </c>
      <c r="S74" s="14"/>
    </row>
    <row r="75" spans="1:19" s="1907" customFormat="1" ht="15.75">
      <c r="A75" s="14"/>
      <c r="B75" s="1947" t="s">
        <v>12386</v>
      </c>
      <c r="C75" s="248" t="s">
        <v>12380</v>
      </c>
      <c r="D75" s="248">
        <v>2</v>
      </c>
      <c r="E75" s="1120"/>
      <c r="F75" s="14"/>
      <c r="G75" s="2212" t="s">
        <v>12387</v>
      </c>
      <c r="H75" s="14"/>
      <c r="I75" s="1093"/>
      <c r="J75" s="14"/>
      <c r="K75" s="210"/>
      <c r="L75" s="1092" t="str">
        <f t="shared" si="9"/>
        <v>Please complete all cells in row</v>
      </c>
      <c r="M75" s="210"/>
      <c r="N75" s="232">
        <f t="shared" si="8"/>
        <v>1</v>
      </c>
      <c r="O75" s="210"/>
      <c r="P75" s="14"/>
      <c r="Q75" s="417" t="s">
        <v>12388</v>
      </c>
      <c r="R75" s="1120" t="s">
        <v>12389</v>
      </c>
      <c r="S75" s="14"/>
    </row>
    <row r="76" spans="1:19" s="1907" customFormat="1" ht="15.75">
      <c r="A76" s="14"/>
      <c r="B76" s="1947" t="s">
        <v>12390</v>
      </c>
      <c r="C76" s="248" t="s">
        <v>12380</v>
      </c>
      <c r="D76" s="248">
        <v>2</v>
      </c>
      <c r="E76" s="1094"/>
      <c r="F76" s="14"/>
      <c r="G76" s="2212" t="s">
        <v>12391</v>
      </c>
      <c r="H76" s="14"/>
      <c r="I76" s="1093"/>
      <c r="J76" s="14"/>
      <c r="K76" s="210"/>
      <c r="L76" s="1092" t="str">
        <f t="shared" si="9"/>
        <v>Please complete all cells in row</v>
      </c>
      <c r="M76" s="210"/>
      <c r="N76" s="232">
        <f t="shared" si="8"/>
        <v>1</v>
      </c>
      <c r="O76" s="210"/>
      <c r="P76" s="14"/>
      <c r="Q76" s="417" t="s">
        <v>12392</v>
      </c>
      <c r="R76" s="1094" t="s">
        <v>12393</v>
      </c>
      <c r="S76" s="14"/>
    </row>
    <row r="77" spans="1:19" s="1907" customFormat="1" ht="15.75">
      <c r="A77" s="14"/>
      <c r="B77" s="1947" t="s">
        <v>12394</v>
      </c>
      <c r="C77" s="248" t="s">
        <v>12380</v>
      </c>
      <c r="D77" s="248">
        <v>2</v>
      </c>
      <c r="E77" s="1094"/>
      <c r="F77" s="14"/>
      <c r="G77" s="2212" t="s">
        <v>12395</v>
      </c>
      <c r="H77" s="14"/>
      <c r="I77" s="1093"/>
      <c r="J77" s="14"/>
      <c r="K77" s="210"/>
      <c r="L77" s="1092" t="str">
        <f t="shared" si="9"/>
        <v>Please complete all cells in row</v>
      </c>
      <c r="M77" s="210"/>
      <c r="N77" s="232">
        <f t="shared" si="8"/>
        <v>1</v>
      </c>
      <c r="O77" s="210"/>
      <c r="P77" s="14"/>
      <c r="Q77" s="417" t="s">
        <v>12396</v>
      </c>
      <c r="R77" s="1094" t="s">
        <v>12397</v>
      </c>
      <c r="S77" s="14"/>
    </row>
    <row r="78" spans="1:19" s="1907" customFormat="1" ht="15.75">
      <c r="A78" s="14"/>
      <c r="B78" s="1947" t="s">
        <v>12398</v>
      </c>
      <c r="C78" s="248" t="s">
        <v>12380</v>
      </c>
      <c r="D78" s="248">
        <v>2</v>
      </c>
      <c r="E78" s="1094"/>
      <c r="F78" s="14"/>
      <c r="G78" s="2212" t="s">
        <v>12399</v>
      </c>
      <c r="H78" s="14"/>
      <c r="I78" s="1896"/>
      <c r="J78" s="14"/>
      <c r="K78" s="210"/>
      <c r="L78" s="1092" t="str">
        <f t="shared" si="9"/>
        <v>Please complete all cells in row</v>
      </c>
      <c r="M78" s="210"/>
      <c r="N78" s="232">
        <f t="shared" si="8"/>
        <v>1</v>
      </c>
      <c r="O78" s="210"/>
      <c r="P78" s="14"/>
      <c r="Q78" s="417" t="s">
        <v>12400</v>
      </c>
      <c r="R78" s="1094" t="s">
        <v>12401</v>
      </c>
      <c r="S78" s="14"/>
    </row>
    <row r="79" spans="1:19" s="1907" customFormat="1" ht="15.75">
      <c r="A79" s="14"/>
      <c r="B79" s="1947" t="s">
        <v>12402</v>
      </c>
      <c r="C79" s="248" t="s">
        <v>12380</v>
      </c>
      <c r="D79" s="248">
        <v>2</v>
      </c>
      <c r="E79" s="1094"/>
      <c r="F79" s="14"/>
      <c r="G79" s="2212" t="s">
        <v>12403</v>
      </c>
      <c r="H79" s="14"/>
      <c r="I79" s="1896"/>
      <c r="J79" s="14"/>
      <c r="K79" s="210"/>
      <c r="L79" s="1092" t="str">
        <f t="shared" si="9"/>
        <v>Please complete all cells in row</v>
      </c>
      <c r="M79" s="210"/>
      <c r="N79" s="232">
        <f t="shared" si="8"/>
        <v>1</v>
      </c>
      <c r="O79" s="210"/>
      <c r="P79" s="14"/>
      <c r="Q79" s="417" t="s">
        <v>12402</v>
      </c>
      <c r="R79" s="1094" t="s">
        <v>12404</v>
      </c>
      <c r="S79" s="14"/>
    </row>
    <row r="80" spans="1:19" s="1907" customFormat="1" ht="15.75">
      <c r="A80" s="14"/>
      <c r="B80" s="1947" t="s">
        <v>12405</v>
      </c>
      <c r="C80" s="248" t="s">
        <v>12380</v>
      </c>
      <c r="D80" s="248">
        <v>2</v>
      </c>
      <c r="E80" s="1117"/>
      <c r="F80" s="14"/>
      <c r="G80" s="2212" t="s">
        <v>12406</v>
      </c>
      <c r="H80" s="14"/>
      <c r="I80" s="1896"/>
      <c r="J80" s="14"/>
      <c r="K80" s="210"/>
      <c r="L80" s="1092" t="str">
        <f t="shared" si="9"/>
        <v>Please complete all cells in row</v>
      </c>
      <c r="M80" s="210"/>
      <c r="N80" s="232">
        <f t="shared" si="8"/>
        <v>1</v>
      </c>
      <c r="O80" s="210"/>
      <c r="P80" s="14"/>
      <c r="Q80" s="417" t="s">
        <v>12405</v>
      </c>
      <c r="R80" s="1117" t="s">
        <v>12407</v>
      </c>
      <c r="S80" s="14"/>
    </row>
    <row r="81" spans="1:19" s="1907" customFormat="1" ht="15.75">
      <c r="A81" s="14"/>
      <c r="B81" s="1947" t="s">
        <v>12408</v>
      </c>
      <c r="C81" s="248" t="s">
        <v>12380</v>
      </c>
      <c r="D81" s="248">
        <v>2</v>
      </c>
      <c r="E81" s="1117"/>
      <c r="F81" s="14"/>
      <c r="G81" s="2212" t="s">
        <v>12409</v>
      </c>
      <c r="H81" s="14"/>
      <c r="I81" s="1896"/>
      <c r="J81" s="14"/>
      <c r="K81" s="210"/>
      <c r="L81" s="1092" t="str">
        <f t="shared" si="9"/>
        <v>Please complete all cells in row</v>
      </c>
      <c r="M81" s="210"/>
      <c r="N81" s="232">
        <f t="shared" si="8"/>
        <v>1</v>
      </c>
      <c r="O81" s="210"/>
      <c r="P81" s="14"/>
      <c r="Q81" s="417" t="s">
        <v>12408</v>
      </c>
      <c r="R81" s="1117" t="s">
        <v>12410</v>
      </c>
      <c r="S81" s="14"/>
    </row>
    <row r="82" spans="1:19" s="1907" customFormat="1" ht="16.5" thickBot="1">
      <c r="A82" s="2575" t="s">
        <v>773</v>
      </c>
      <c r="B82" s="1978" t="s">
        <v>12411</v>
      </c>
      <c r="C82" s="314" t="s">
        <v>12380</v>
      </c>
      <c r="D82" s="314">
        <v>2</v>
      </c>
      <c r="E82" s="1183"/>
      <c r="F82" s="14"/>
      <c r="G82" s="2210" t="s">
        <v>12412</v>
      </c>
      <c r="H82" s="14"/>
      <c r="I82" s="1097"/>
      <c r="J82" s="14"/>
      <c r="K82" s="210"/>
      <c r="L82" s="1092" t="str">
        <f t="shared" si="9"/>
        <v>Please complete all cells in row</v>
      </c>
      <c r="M82" s="210"/>
      <c r="N82" s="232">
        <f t="shared" si="8"/>
        <v>1</v>
      </c>
      <c r="O82" s="210"/>
      <c r="P82" s="14"/>
      <c r="Q82" s="420" t="s">
        <v>12411</v>
      </c>
      <c r="R82" s="1183" t="s">
        <v>12413</v>
      </c>
      <c r="S82" s="14"/>
    </row>
    <row r="83" spans="1:19" ht="16.5" thickTop="1" thickBot="1">
      <c r="G83" s="1985"/>
      <c r="K83" s="210"/>
      <c r="M83" s="210"/>
      <c r="O83" s="210"/>
    </row>
    <row r="84" spans="1:19" s="1907" customFormat="1" ht="16.5" thickTop="1" thickBot="1">
      <c r="A84" s="14"/>
      <c r="B84" s="1984" t="s">
        <v>12414</v>
      </c>
      <c r="C84" s="1982"/>
      <c r="D84" s="1982"/>
      <c r="E84" s="14"/>
      <c r="F84" s="14"/>
      <c r="G84" s="1985"/>
      <c r="H84" s="14"/>
      <c r="I84" s="14"/>
      <c r="J84" s="14"/>
      <c r="K84" s="210"/>
      <c r="L84" s="14"/>
      <c r="M84" s="210"/>
      <c r="N84" s="14"/>
      <c r="O84" s="210"/>
      <c r="P84" s="14"/>
      <c r="Q84" s="1984" t="s">
        <v>12414</v>
      </c>
      <c r="R84" s="14"/>
      <c r="S84" s="14"/>
    </row>
    <row r="85" spans="1:19" s="1907" customFormat="1" ht="15.75" thickTop="1">
      <c r="A85" s="2575" t="s">
        <v>675</v>
      </c>
      <c r="B85" s="408" t="s">
        <v>12379</v>
      </c>
      <c r="C85" s="239" t="s">
        <v>12380</v>
      </c>
      <c r="D85" s="239">
        <v>2</v>
      </c>
      <c r="E85" s="1479"/>
      <c r="F85" s="14"/>
      <c r="G85" s="2211" t="s">
        <v>12415</v>
      </c>
      <c r="H85" s="14"/>
      <c r="I85" s="925"/>
      <c r="J85" s="14"/>
      <c r="K85" s="210"/>
      <c r="L85" s="1092" t="str">
        <f>IF( SUM( N85:N85 ) = 0, 0, $N$5 )</f>
        <v>Please complete all cells in row</v>
      </c>
      <c r="M85" s="210"/>
      <c r="N85" s="232">
        <f t="shared" ref="N85:N94" si="10" xml:space="preserve"> IF( ISNUMBER(E85 ), 0, 1 )</f>
        <v>1</v>
      </c>
      <c r="O85" s="210"/>
      <c r="P85" s="14"/>
      <c r="Q85" s="408" t="s">
        <v>12379</v>
      </c>
      <c r="R85" s="1479" t="s">
        <v>12416</v>
      </c>
      <c r="S85" s="14"/>
    </row>
    <row r="86" spans="1:19" s="1907" customFormat="1" ht="15.75">
      <c r="A86" s="14"/>
      <c r="B86" s="417" t="s">
        <v>12417</v>
      </c>
      <c r="C86" s="248" t="s">
        <v>12380</v>
      </c>
      <c r="D86" s="248">
        <v>2</v>
      </c>
      <c r="E86" s="1120"/>
      <c r="F86" s="14"/>
      <c r="G86" s="2212" t="s">
        <v>12418</v>
      </c>
      <c r="H86" s="14"/>
      <c r="I86" s="1093"/>
      <c r="J86" s="14"/>
      <c r="K86" s="210"/>
      <c r="L86" s="1092" t="str">
        <f t="shared" ref="L86:L94" si="11">IF( SUM( N86:N86 ) = 0, 0, $N$5 )</f>
        <v>Please complete all cells in row</v>
      </c>
      <c r="M86" s="210"/>
      <c r="N86" s="232">
        <f t="shared" si="10"/>
        <v>1</v>
      </c>
      <c r="O86" s="210"/>
      <c r="P86" s="14"/>
      <c r="Q86" s="417" t="s">
        <v>12417</v>
      </c>
      <c r="R86" s="1120" t="s">
        <v>12419</v>
      </c>
      <c r="S86" s="14"/>
    </row>
    <row r="87" spans="1:19" s="1907" customFormat="1" ht="15.75">
      <c r="A87" s="14"/>
      <c r="B87" s="1947" t="s">
        <v>12386</v>
      </c>
      <c r="C87" s="248" t="s">
        <v>12380</v>
      </c>
      <c r="D87" s="248">
        <v>2</v>
      </c>
      <c r="E87" s="1120"/>
      <c r="F87" s="14"/>
      <c r="G87" s="2212" t="s">
        <v>12420</v>
      </c>
      <c r="H87" s="14"/>
      <c r="I87" s="1093"/>
      <c r="J87" s="14"/>
      <c r="K87" s="210"/>
      <c r="L87" s="1092" t="str">
        <f t="shared" si="11"/>
        <v>Please complete all cells in row</v>
      </c>
      <c r="M87" s="210"/>
      <c r="N87" s="232">
        <f t="shared" si="10"/>
        <v>1</v>
      </c>
      <c r="O87" s="210"/>
      <c r="P87" s="14"/>
      <c r="Q87" s="417" t="s">
        <v>12388</v>
      </c>
      <c r="R87" s="1120" t="s">
        <v>12421</v>
      </c>
      <c r="S87" s="14"/>
    </row>
    <row r="88" spans="1:19" s="1907" customFormat="1" ht="15.75">
      <c r="A88" s="14"/>
      <c r="B88" s="1947" t="s">
        <v>12390</v>
      </c>
      <c r="C88" s="248" t="s">
        <v>12380</v>
      </c>
      <c r="D88" s="248">
        <v>2</v>
      </c>
      <c r="E88" s="1094"/>
      <c r="F88" s="14"/>
      <c r="G88" s="2212" t="s">
        <v>12422</v>
      </c>
      <c r="H88" s="14"/>
      <c r="I88" s="1093"/>
      <c r="J88" s="14"/>
      <c r="K88" s="210"/>
      <c r="L88" s="1092" t="str">
        <f t="shared" si="11"/>
        <v>Please complete all cells in row</v>
      </c>
      <c r="M88" s="210"/>
      <c r="N88" s="232">
        <f t="shared" si="10"/>
        <v>1</v>
      </c>
      <c r="O88" s="210"/>
      <c r="P88" s="14"/>
      <c r="Q88" s="417" t="s">
        <v>12392</v>
      </c>
      <c r="R88" s="1094" t="s">
        <v>12423</v>
      </c>
      <c r="S88" s="14"/>
    </row>
    <row r="89" spans="1:19" s="1907" customFormat="1" ht="15.75">
      <c r="A89" s="14"/>
      <c r="B89" s="1947" t="s">
        <v>12394</v>
      </c>
      <c r="C89" s="248" t="s">
        <v>12380</v>
      </c>
      <c r="D89" s="248">
        <v>2</v>
      </c>
      <c r="E89" s="1094"/>
      <c r="F89" s="14"/>
      <c r="G89" s="2212" t="s">
        <v>12424</v>
      </c>
      <c r="H89" s="14"/>
      <c r="I89" s="1093"/>
      <c r="J89" s="14"/>
      <c r="K89" s="210"/>
      <c r="L89" s="1092" t="str">
        <f t="shared" si="11"/>
        <v>Please complete all cells in row</v>
      </c>
      <c r="M89" s="210"/>
      <c r="N89" s="232">
        <f t="shared" si="10"/>
        <v>1</v>
      </c>
      <c r="O89" s="210"/>
      <c r="P89" s="14"/>
      <c r="Q89" s="417" t="s">
        <v>12396</v>
      </c>
      <c r="R89" s="1094" t="s">
        <v>12425</v>
      </c>
      <c r="S89" s="14"/>
    </row>
    <row r="90" spans="1:19" s="1907" customFormat="1" ht="15.75">
      <c r="A90" s="14"/>
      <c r="B90" s="1947" t="s">
        <v>12398</v>
      </c>
      <c r="C90" s="248" t="s">
        <v>12380</v>
      </c>
      <c r="D90" s="248">
        <v>2</v>
      </c>
      <c r="E90" s="1094"/>
      <c r="F90" s="14"/>
      <c r="G90" s="2212" t="s">
        <v>12426</v>
      </c>
      <c r="H90" s="14"/>
      <c r="I90" s="1896"/>
      <c r="J90" s="14"/>
      <c r="K90" s="210"/>
      <c r="L90" s="1092" t="str">
        <f t="shared" si="11"/>
        <v>Please complete all cells in row</v>
      </c>
      <c r="M90" s="210"/>
      <c r="N90" s="232">
        <f t="shared" si="10"/>
        <v>1</v>
      </c>
      <c r="O90" s="210"/>
      <c r="P90" s="14"/>
      <c r="Q90" s="417" t="s">
        <v>12400</v>
      </c>
      <c r="R90" s="1094" t="s">
        <v>12427</v>
      </c>
      <c r="S90" s="14"/>
    </row>
    <row r="91" spans="1:19" s="1907" customFormat="1" ht="15.75">
      <c r="A91" s="14"/>
      <c r="B91" s="1947" t="s">
        <v>12402</v>
      </c>
      <c r="C91" s="248" t="s">
        <v>12380</v>
      </c>
      <c r="D91" s="248">
        <v>2</v>
      </c>
      <c r="E91" s="1094"/>
      <c r="F91" s="14"/>
      <c r="G91" s="2212" t="s">
        <v>12428</v>
      </c>
      <c r="H91" s="14"/>
      <c r="I91" s="1896"/>
      <c r="J91" s="14"/>
      <c r="K91" s="210"/>
      <c r="L91" s="1092" t="str">
        <f t="shared" si="11"/>
        <v>Please complete all cells in row</v>
      </c>
      <c r="M91" s="210"/>
      <c r="N91" s="232">
        <f t="shared" si="10"/>
        <v>1</v>
      </c>
      <c r="O91" s="210"/>
      <c r="P91" s="14"/>
      <c r="Q91" s="417" t="s">
        <v>12402</v>
      </c>
      <c r="R91" s="1094" t="s">
        <v>12429</v>
      </c>
      <c r="S91" s="14"/>
    </row>
    <row r="92" spans="1:19" s="1907" customFormat="1" ht="15.75">
      <c r="A92" s="14"/>
      <c r="B92" s="1947" t="s">
        <v>12405</v>
      </c>
      <c r="C92" s="248" t="s">
        <v>12380</v>
      </c>
      <c r="D92" s="248">
        <v>2</v>
      </c>
      <c r="E92" s="1117"/>
      <c r="F92" s="14"/>
      <c r="G92" s="2212" t="s">
        <v>12430</v>
      </c>
      <c r="H92" s="14"/>
      <c r="I92" s="1896"/>
      <c r="J92" s="14"/>
      <c r="K92" s="210"/>
      <c r="L92" s="1092" t="str">
        <f t="shared" si="11"/>
        <v>Please complete all cells in row</v>
      </c>
      <c r="M92" s="210"/>
      <c r="N92" s="232">
        <f t="shared" si="10"/>
        <v>1</v>
      </c>
      <c r="O92" s="210"/>
      <c r="P92" s="14"/>
      <c r="Q92" s="417" t="s">
        <v>12405</v>
      </c>
      <c r="R92" s="1117" t="s">
        <v>12431</v>
      </c>
      <c r="S92" s="14"/>
    </row>
    <row r="93" spans="1:19" s="1907" customFormat="1" ht="15.75">
      <c r="A93" s="14"/>
      <c r="B93" s="1947" t="s">
        <v>12408</v>
      </c>
      <c r="C93" s="248" t="s">
        <v>12380</v>
      </c>
      <c r="D93" s="248">
        <v>2</v>
      </c>
      <c r="E93" s="1117"/>
      <c r="F93" s="14"/>
      <c r="G93" s="2212" t="s">
        <v>12432</v>
      </c>
      <c r="H93" s="14"/>
      <c r="I93" s="1896"/>
      <c r="J93" s="14"/>
      <c r="K93" s="210"/>
      <c r="L93" s="1092" t="str">
        <f t="shared" si="11"/>
        <v>Please complete all cells in row</v>
      </c>
      <c r="M93" s="210"/>
      <c r="N93" s="232">
        <f t="shared" si="10"/>
        <v>1</v>
      </c>
      <c r="O93" s="210"/>
      <c r="P93" s="14"/>
      <c r="Q93" s="417" t="s">
        <v>12408</v>
      </c>
      <c r="R93" s="1117" t="s">
        <v>12433</v>
      </c>
      <c r="S93" s="14"/>
    </row>
    <row r="94" spans="1:19" s="1907" customFormat="1" ht="16.5" thickBot="1">
      <c r="A94" s="2575" t="s">
        <v>773</v>
      </c>
      <c r="B94" s="1978" t="s">
        <v>12411</v>
      </c>
      <c r="C94" s="314" t="s">
        <v>12380</v>
      </c>
      <c r="D94" s="314">
        <v>2</v>
      </c>
      <c r="E94" s="1183"/>
      <c r="F94" s="14"/>
      <c r="G94" s="2210" t="s">
        <v>12434</v>
      </c>
      <c r="H94" s="14"/>
      <c r="I94" s="1097"/>
      <c r="J94" s="14"/>
      <c r="K94" s="210"/>
      <c r="L94" s="1092" t="str">
        <f t="shared" si="11"/>
        <v>Please complete all cells in row</v>
      </c>
      <c r="M94" s="210"/>
      <c r="N94" s="232">
        <f t="shared" si="10"/>
        <v>1</v>
      </c>
      <c r="O94" s="210"/>
      <c r="P94" s="14"/>
      <c r="Q94" s="420" t="s">
        <v>12411</v>
      </c>
      <c r="R94" s="1183" t="s">
        <v>12435</v>
      </c>
      <c r="S94" s="14"/>
    </row>
    <row r="95" spans="1:19" ht="16.5" thickTop="1" thickBot="1">
      <c r="G95" s="1985"/>
      <c r="K95" s="210"/>
      <c r="M95" s="210"/>
      <c r="O95" s="210"/>
    </row>
    <row r="96" spans="1:19" s="1907" customFormat="1" ht="16.5" thickTop="1" thickBot="1">
      <c r="A96" s="14"/>
      <c r="B96" s="1984" t="s">
        <v>12436</v>
      </c>
      <c r="C96" s="1982"/>
      <c r="D96" s="1982"/>
      <c r="E96" s="14"/>
      <c r="F96" s="14"/>
      <c r="G96" s="1985"/>
      <c r="H96" s="14"/>
      <c r="I96" s="14"/>
      <c r="J96" s="14"/>
      <c r="K96" s="210"/>
      <c r="L96" s="14"/>
      <c r="M96" s="210"/>
      <c r="N96" s="14"/>
      <c r="O96" s="210"/>
      <c r="P96" s="14"/>
      <c r="Q96" s="1984" t="s">
        <v>12436</v>
      </c>
      <c r="R96" s="14"/>
      <c r="S96" s="14"/>
    </row>
    <row r="97" spans="1:19" s="1907" customFormat="1" ht="15.75" thickTop="1">
      <c r="A97" s="2575" t="s">
        <v>675</v>
      </c>
      <c r="B97" s="408" t="s">
        <v>12379</v>
      </c>
      <c r="C97" s="239" t="s">
        <v>12380</v>
      </c>
      <c r="D97" s="239">
        <v>2</v>
      </c>
      <c r="E97" s="1479"/>
      <c r="F97" s="14"/>
      <c r="G97" s="2211" t="s">
        <v>12437</v>
      </c>
      <c r="H97" s="14"/>
      <c r="I97" s="925"/>
      <c r="J97" s="14"/>
      <c r="K97" s="210"/>
      <c r="L97" s="1092" t="str">
        <f>IF( SUM( N97:N97 ) = 0, 0, $N$5 )</f>
        <v>Please complete all cells in row</v>
      </c>
      <c r="M97" s="210"/>
      <c r="N97" s="232">
        <f t="shared" ref="N97:N106" si="12" xml:space="preserve"> IF( ISNUMBER(E97 ), 0, 1 )</f>
        <v>1</v>
      </c>
      <c r="O97" s="210"/>
      <c r="P97" s="14"/>
      <c r="Q97" s="408" t="s">
        <v>12379</v>
      </c>
      <c r="R97" s="1479" t="s">
        <v>12438</v>
      </c>
      <c r="S97" s="14"/>
    </row>
    <row r="98" spans="1:19" s="1907" customFormat="1" ht="15.75">
      <c r="A98" s="14"/>
      <c r="B98" s="417" t="s">
        <v>12417</v>
      </c>
      <c r="C98" s="248" t="s">
        <v>12380</v>
      </c>
      <c r="D98" s="248">
        <v>2</v>
      </c>
      <c r="E98" s="1120"/>
      <c r="F98" s="14"/>
      <c r="G98" s="2212" t="s">
        <v>12439</v>
      </c>
      <c r="H98" s="14"/>
      <c r="I98" s="1093"/>
      <c r="J98" s="14"/>
      <c r="K98" s="210"/>
      <c r="L98" s="1092" t="str">
        <f t="shared" ref="L98:L106" si="13">IF( SUM( N98:N98 ) = 0, 0, $N$5 )</f>
        <v>Please complete all cells in row</v>
      </c>
      <c r="M98" s="210"/>
      <c r="N98" s="232">
        <f t="shared" si="12"/>
        <v>1</v>
      </c>
      <c r="O98" s="210"/>
      <c r="P98" s="14"/>
      <c r="Q98" s="417" t="s">
        <v>12417</v>
      </c>
      <c r="R98" s="1120" t="s">
        <v>12440</v>
      </c>
      <c r="S98" s="14"/>
    </row>
    <row r="99" spans="1:19" s="1907" customFormat="1" ht="15.75">
      <c r="A99" s="14"/>
      <c r="B99" s="1947" t="s">
        <v>12386</v>
      </c>
      <c r="C99" s="248" t="s">
        <v>12380</v>
      </c>
      <c r="D99" s="248">
        <v>2</v>
      </c>
      <c r="E99" s="1120"/>
      <c r="F99" s="14"/>
      <c r="G99" s="2212" t="s">
        <v>12441</v>
      </c>
      <c r="H99" s="14"/>
      <c r="I99" s="1093"/>
      <c r="J99" s="14"/>
      <c r="K99" s="210"/>
      <c r="L99" s="1092" t="str">
        <f t="shared" si="13"/>
        <v>Please complete all cells in row</v>
      </c>
      <c r="M99" s="210"/>
      <c r="N99" s="232">
        <f t="shared" si="12"/>
        <v>1</v>
      </c>
      <c r="O99" s="210"/>
      <c r="P99" s="14"/>
      <c r="Q99" s="417" t="s">
        <v>12388</v>
      </c>
      <c r="R99" s="1120" t="s">
        <v>12442</v>
      </c>
      <c r="S99" s="14"/>
    </row>
    <row r="100" spans="1:19" s="1907" customFormat="1" ht="15.75">
      <c r="A100" s="14"/>
      <c r="B100" s="1947" t="s">
        <v>12390</v>
      </c>
      <c r="C100" s="248" t="s">
        <v>12380</v>
      </c>
      <c r="D100" s="248">
        <v>2</v>
      </c>
      <c r="E100" s="1094"/>
      <c r="F100" s="14"/>
      <c r="G100" s="2212" t="s">
        <v>12443</v>
      </c>
      <c r="H100" s="14"/>
      <c r="I100" s="1093"/>
      <c r="J100" s="14"/>
      <c r="K100" s="210"/>
      <c r="L100" s="1092" t="str">
        <f t="shared" si="13"/>
        <v>Please complete all cells in row</v>
      </c>
      <c r="M100" s="210"/>
      <c r="N100" s="232">
        <f t="shared" si="12"/>
        <v>1</v>
      </c>
      <c r="O100" s="210"/>
      <c r="P100" s="14"/>
      <c r="Q100" s="417" t="s">
        <v>12392</v>
      </c>
      <c r="R100" s="1094" t="s">
        <v>12444</v>
      </c>
      <c r="S100" s="14"/>
    </row>
    <row r="101" spans="1:19" s="1907" customFormat="1" ht="15.75">
      <c r="A101" s="14"/>
      <c r="B101" s="1947" t="s">
        <v>12394</v>
      </c>
      <c r="C101" s="248" t="s">
        <v>12380</v>
      </c>
      <c r="D101" s="248">
        <v>2</v>
      </c>
      <c r="E101" s="1094"/>
      <c r="F101" s="14"/>
      <c r="G101" s="2212" t="s">
        <v>12445</v>
      </c>
      <c r="H101" s="14"/>
      <c r="I101" s="1093"/>
      <c r="J101" s="14"/>
      <c r="K101" s="210"/>
      <c r="L101" s="1092" t="str">
        <f t="shared" si="13"/>
        <v>Please complete all cells in row</v>
      </c>
      <c r="M101" s="210"/>
      <c r="N101" s="232">
        <f t="shared" si="12"/>
        <v>1</v>
      </c>
      <c r="O101" s="210"/>
      <c r="P101" s="14"/>
      <c r="Q101" s="417" t="s">
        <v>12396</v>
      </c>
      <c r="R101" s="1094" t="s">
        <v>12446</v>
      </c>
      <c r="S101" s="14"/>
    </row>
    <row r="102" spans="1:19" s="1907" customFormat="1" ht="15.75">
      <c r="A102" s="14"/>
      <c r="B102" s="1947" t="s">
        <v>12398</v>
      </c>
      <c r="C102" s="248" t="s">
        <v>12380</v>
      </c>
      <c r="D102" s="248">
        <v>2</v>
      </c>
      <c r="E102" s="1094"/>
      <c r="F102" s="14"/>
      <c r="G102" s="2212" t="s">
        <v>12447</v>
      </c>
      <c r="H102" s="14"/>
      <c r="I102" s="1896"/>
      <c r="J102" s="14"/>
      <c r="K102" s="210"/>
      <c r="L102" s="1092" t="str">
        <f t="shared" si="13"/>
        <v>Please complete all cells in row</v>
      </c>
      <c r="M102" s="210"/>
      <c r="N102" s="232">
        <f t="shared" si="12"/>
        <v>1</v>
      </c>
      <c r="O102" s="210"/>
      <c r="P102" s="14"/>
      <c r="Q102" s="417" t="s">
        <v>12400</v>
      </c>
      <c r="R102" s="1094" t="s">
        <v>12448</v>
      </c>
      <c r="S102" s="14"/>
    </row>
    <row r="103" spans="1:19" s="1907" customFormat="1" ht="15.75">
      <c r="A103" s="14"/>
      <c r="B103" s="1947" t="s">
        <v>12402</v>
      </c>
      <c r="C103" s="248" t="s">
        <v>12380</v>
      </c>
      <c r="D103" s="248">
        <v>2</v>
      </c>
      <c r="E103" s="1094"/>
      <c r="F103" s="14"/>
      <c r="G103" s="2212" t="s">
        <v>12449</v>
      </c>
      <c r="H103" s="14"/>
      <c r="I103" s="1896"/>
      <c r="J103" s="14"/>
      <c r="K103" s="210"/>
      <c r="L103" s="1092" t="str">
        <f t="shared" si="13"/>
        <v>Please complete all cells in row</v>
      </c>
      <c r="M103" s="210"/>
      <c r="N103" s="232">
        <f t="shared" si="12"/>
        <v>1</v>
      </c>
      <c r="O103" s="210"/>
      <c r="P103" s="14"/>
      <c r="Q103" s="417" t="s">
        <v>12402</v>
      </c>
      <c r="R103" s="1094" t="s">
        <v>12450</v>
      </c>
      <c r="S103" s="14"/>
    </row>
    <row r="104" spans="1:19" s="1907" customFormat="1" ht="15.75">
      <c r="A104" s="14"/>
      <c r="B104" s="1947" t="s">
        <v>12405</v>
      </c>
      <c r="C104" s="248" t="s">
        <v>12380</v>
      </c>
      <c r="D104" s="248">
        <v>2</v>
      </c>
      <c r="E104" s="1117"/>
      <c r="F104" s="14"/>
      <c r="G104" s="2212" t="s">
        <v>12451</v>
      </c>
      <c r="H104" s="14"/>
      <c r="I104" s="1896"/>
      <c r="J104" s="14"/>
      <c r="K104" s="210"/>
      <c r="L104" s="1092" t="str">
        <f t="shared" si="13"/>
        <v>Please complete all cells in row</v>
      </c>
      <c r="M104" s="210"/>
      <c r="N104" s="232">
        <f t="shared" si="12"/>
        <v>1</v>
      </c>
      <c r="O104" s="210"/>
      <c r="P104" s="14"/>
      <c r="Q104" s="417" t="s">
        <v>12405</v>
      </c>
      <c r="R104" s="1117" t="s">
        <v>12452</v>
      </c>
      <c r="S104" s="14"/>
    </row>
    <row r="105" spans="1:19" s="1907" customFormat="1" ht="15.75">
      <c r="A105" s="14"/>
      <c r="B105" s="1947" t="s">
        <v>12408</v>
      </c>
      <c r="C105" s="248" t="s">
        <v>12380</v>
      </c>
      <c r="D105" s="248">
        <v>2</v>
      </c>
      <c r="E105" s="1117"/>
      <c r="F105" s="14"/>
      <c r="G105" s="2212" t="s">
        <v>12453</v>
      </c>
      <c r="H105" s="14"/>
      <c r="I105" s="1896"/>
      <c r="J105" s="14"/>
      <c r="K105" s="210"/>
      <c r="L105" s="1092" t="str">
        <f t="shared" si="13"/>
        <v>Please complete all cells in row</v>
      </c>
      <c r="M105" s="210"/>
      <c r="N105" s="232">
        <f t="shared" si="12"/>
        <v>1</v>
      </c>
      <c r="O105" s="210"/>
      <c r="P105" s="14"/>
      <c r="Q105" s="417" t="s">
        <v>12408</v>
      </c>
      <c r="R105" s="1117" t="s">
        <v>12454</v>
      </c>
      <c r="S105" s="14"/>
    </row>
    <row r="106" spans="1:19" s="1907" customFormat="1" ht="16.5" thickBot="1">
      <c r="A106" s="2575" t="s">
        <v>773</v>
      </c>
      <c r="B106" s="1978" t="s">
        <v>12411</v>
      </c>
      <c r="C106" s="314" t="s">
        <v>12380</v>
      </c>
      <c r="D106" s="314">
        <v>2</v>
      </c>
      <c r="E106" s="1183"/>
      <c r="F106" s="14"/>
      <c r="G106" s="2210" t="s">
        <v>12455</v>
      </c>
      <c r="H106" s="14"/>
      <c r="I106" s="1097"/>
      <c r="J106" s="14"/>
      <c r="K106" s="210"/>
      <c r="L106" s="1092" t="str">
        <f t="shared" si="13"/>
        <v>Please complete all cells in row</v>
      </c>
      <c r="M106" s="210"/>
      <c r="N106" s="232">
        <f t="shared" si="12"/>
        <v>1</v>
      </c>
      <c r="O106" s="210"/>
      <c r="P106" s="14"/>
      <c r="Q106" s="420" t="s">
        <v>12411</v>
      </c>
      <c r="R106" s="1183" t="s">
        <v>12456</v>
      </c>
      <c r="S106" s="14"/>
    </row>
    <row r="107" spans="1:19" ht="15.75" thickTop="1">
      <c r="J107" s="2575" t="s">
        <v>815</v>
      </c>
      <c r="R107" s="2859" t="s">
        <v>816</v>
      </c>
    </row>
  </sheetData>
  <sheetProtection formatColumns="0" formatRows="0"/>
  <mergeCells count="2">
    <mergeCell ref="B3:I3"/>
    <mergeCell ref="Q3:R3"/>
  </mergeCells>
  <phoneticPr fontId="36" type="noConversion"/>
  <conditionalFormatting sqref="L8:L37">
    <cfRule type="cellIs" dxfId="93" priority="19" operator="equal">
      <formula>0</formula>
    </cfRule>
  </conditionalFormatting>
  <conditionalFormatting sqref="L40:L48">
    <cfRule type="cellIs" dxfId="92" priority="6" operator="equal">
      <formula>0</formula>
    </cfRule>
  </conditionalFormatting>
  <conditionalFormatting sqref="L51:L59">
    <cfRule type="cellIs" dxfId="91" priority="5" operator="equal">
      <formula>0</formula>
    </cfRule>
  </conditionalFormatting>
  <conditionalFormatting sqref="L62:L70">
    <cfRule type="cellIs" dxfId="90" priority="4" operator="equal">
      <formula>0</formula>
    </cfRule>
  </conditionalFormatting>
  <conditionalFormatting sqref="L73:L82">
    <cfRule type="cellIs" dxfId="89" priority="3" operator="equal">
      <formula>0</formula>
    </cfRule>
  </conditionalFormatting>
  <conditionalFormatting sqref="L85:L94">
    <cfRule type="cellIs" dxfId="88" priority="2" operator="equal">
      <formula>0</formula>
    </cfRule>
  </conditionalFormatting>
  <conditionalFormatting sqref="L97:L106">
    <cfRule type="cellIs" dxfId="87"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Normal="100" zoomScaleSheetLayoutView="100" workbookViewId="0">
      <pane ySplit="6" topLeftCell="A7" activePane="bottomLeft" state="frozen"/>
      <selection pane="bottomLeft" activeCell="F8" sqref="F8:J11"/>
    </sheetView>
  </sheetViews>
  <sheetFormatPr defaultColWidth="9.125" defaultRowHeight="14.25"/>
  <cols>
    <col min="1" max="1" width="12.25" style="196" hidden="1" customWidth="1"/>
    <col min="2" max="2" width="14" style="196" customWidth="1"/>
    <col min="3" max="3" width="32.625" style="196" customWidth="1"/>
    <col min="4" max="4" width="5.5" style="196" bestFit="1" customWidth="1"/>
    <col min="5" max="5" width="4.75" style="196" bestFit="1" customWidth="1"/>
    <col min="6" max="6" width="9" style="196" bestFit="1" customWidth="1"/>
    <col min="7" max="7" width="18.5" style="196" customWidth="1"/>
    <col min="8" max="8" width="9.75" style="196" bestFit="1" customWidth="1"/>
    <col min="9" max="9" width="11.75" style="196" bestFit="1" customWidth="1"/>
    <col min="10" max="10" width="23.125" style="319" bestFit="1" customWidth="1"/>
    <col min="11" max="11" width="1.625" style="196" customWidth="1"/>
    <col min="12" max="12" width="15.75" style="196" bestFit="1" customWidth="1"/>
    <col min="13" max="13" width="1.625" style="196" customWidth="1"/>
    <col min="14" max="14" width="29.5" style="196" bestFit="1" customWidth="1"/>
    <col min="15" max="15" width="9" style="196" hidden="1" customWidth="1"/>
    <col min="16" max="16" width="1.625" style="196" customWidth="1"/>
    <col min="17" max="17" width="20.25" style="196" bestFit="1" customWidth="1"/>
    <col min="18" max="18" width="1.625" style="225" customWidth="1"/>
    <col min="19" max="19" width="20.25" style="225" hidden="1" customWidth="1"/>
    <col min="20" max="22" width="1.625" style="225" hidden="1" customWidth="1"/>
    <col min="23" max="23" width="1.625" style="196" customWidth="1"/>
    <col min="24" max="24" width="30.125" style="196" bestFit="1" customWidth="1"/>
    <col min="25" max="25" width="19.75" style="196" customWidth="1"/>
    <col min="26" max="26" width="13.125" style="196" bestFit="1" customWidth="1"/>
    <col min="27" max="27" width="19.125" style="196" customWidth="1"/>
    <col min="28" max="28" width="10.75" style="196" bestFit="1" customWidth="1"/>
    <col min="29" max="29" width="11.75" style="196" bestFit="1" customWidth="1"/>
    <col min="30" max="30" width="23.125" style="196" bestFit="1" customWidth="1"/>
    <col min="31" max="31" width="1.625" style="196" customWidth="1"/>
    <col min="32" max="16384" width="9.125" style="196"/>
  </cols>
  <sheetData>
    <row r="1" spans="1:31" s="221" customFormat="1" ht="23.25">
      <c r="B1" s="3225" t="s">
        <v>818</v>
      </c>
      <c r="C1" s="3225"/>
      <c r="D1" s="3225"/>
      <c r="E1" s="3225"/>
      <c r="F1" s="3225"/>
      <c r="G1" s="3225"/>
      <c r="H1" s="3225"/>
      <c r="I1" s="3225"/>
      <c r="J1" s="298"/>
      <c r="P1" s="299"/>
      <c r="Q1" s="229"/>
      <c r="R1" s="224"/>
      <c r="S1" s="225"/>
      <c r="T1" s="225"/>
      <c r="U1" s="225"/>
      <c r="V1" s="224"/>
      <c r="X1" s="3225" t="s">
        <v>656</v>
      </c>
      <c r="Y1" s="3225"/>
      <c r="Z1" s="3225"/>
      <c r="AA1" s="3225"/>
      <c r="AB1" s="3225"/>
      <c r="AC1" s="3225"/>
      <c r="AD1" s="298"/>
      <c r="AE1" s="300"/>
    </row>
    <row r="2" spans="1:31" s="221" customFormat="1" ht="23.25">
      <c r="B2" s="3225" t="str">
        <f>SelectCompany!B4</f>
        <v>South West Water (whole area)</v>
      </c>
      <c r="C2" s="3225"/>
      <c r="D2" s="3225"/>
      <c r="E2" s="3225"/>
      <c r="F2" s="3225"/>
      <c r="G2" s="3225"/>
      <c r="H2" s="3225"/>
      <c r="I2" s="3225"/>
      <c r="J2" s="298"/>
      <c r="P2" s="299"/>
      <c r="Q2" s="229"/>
      <c r="R2" s="224"/>
      <c r="S2" s="225"/>
      <c r="T2" s="225"/>
      <c r="U2" s="225"/>
      <c r="V2" s="224"/>
      <c r="X2" s="3225"/>
      <c r="Y2" s="3225"/>
      <c r="Z2" s="3225"/>
      <c r="AA2" s="3225"/>
      <c r="AB2" s="3225"/>
      <c r="AC2" s="3225"/>
      <c r="AD2" s="298"/>
      <c r="AE2" s="300"/>
    </row>
    <row r="3" spans="1:31" s="226" customFormat="1" ht="19.5">
      <c r="B3" s="3276" t="s">
        <v>819</v>
      </c>
      <c r="C3" s="3277"/>
      <c r="D3" s="3277"/>
      <c r="E3" s="3277"/>
      <c r="F3" s="3277"/>
      <c r="G3" s="3277"/>
      <c r="H3" s="3277"/>
      <c r="I3" s="3277"/>
      <c r="J3" s="3277"/>
      <c r="K3" s="3277"/>
      <c r="L3" s="3277"/>
      <c r="M3" s="3277"/>
      <c r="N3" s="3277"/>
      <c r="P3" s="301"/>
      <c r="Q3" s="227" t="s">
        <v>658</v>
      </c>
      <c r="R3" s="224"/>
      <c r="S3" s="225"/>
      <c r="T3" s="225"/>
      <c r="U3" s="225"/>
      <c r="V3" s="224"/>
      <c r="X3" s="3278" t="s">
        <v>819</v>
      </c>
      <c r="Y3" s="3279"/>
      <c r="Z3" s="3279"/>
      <c r="AA3" s="3279"/>
      <c r="AB3" s="3279"/>
      <c r="AC3" s="3279"/>
      <c r="AD3" s="3280"/>
      <c r="AE3" s="302"/>
    </row>
    <row r="4" spans="1:31" ht="16.5" thickBot="1">
      <c r="B4" s="228"/>
      <c r="C4" s="228"/>
      <c r="D4" s="228"/>
      <c r="E4" s="228"/>
      <c r="F4" s="3281"/>
      <c r="G4" s="3281"/>
      <c r="H4" s="3281"/>
      <c r="I4" s="3281"/>
      <c r="J4" s="303"/>
      <c r="P4" s="304"/>
      <c r="Q4" s="229"/>
      <c r="R4" s="224"/>
      <c r="S4" s="3232" t="s">
        <v>659</v>
      </c>
      <c r="T4" s="3232"/>
      <c r="U4" s="3232"/>
      <c r="V4" s="224"/>
      <c r="X4" s="228"/>
      <c r="Y4" s="228"/>
      <c r="Z4" s="3281"/>
      <c r="AA4" s="3281"/>
      <c r="AB4" s="3281"/>
      <c r="AC4" s="3281"/>
      <c r="AD4" s="303"/>
      <c r="AE4" s="305"/>
    </row>
    <row r="5" spans="1:31" ht="15.75" thickTop="1">
      <c r="A5" s="171"/>
      <c r="B5" s="3282" t="s">
        <v>660</v>
      </c>
      <c r="C5" s="3238"/>
      <c r="D5" s="3235" t="s">
        <v>661</v>
      </c>
      <c r="E5" s="3235" t="s">
        <v>662</v>
      </c>
      <c r="F5" s="3238" t="s">
        <v>663</v>
      </c>
      <c r="G5" s="3238" t="s">
        <v>664</v>
      </c>
      <c r="H5" s="3238"/>
      <c r="I5" s="3238"/>
      <c r="J5" s="3240" t="s">
        <v>665</v>
      </c>
      <c r="K5" s="171"/>
      <c r="L5" s="3242" t="s">
        <v>666</v>
      </c>
      <c r="M5" s="171"/>
      <c r="N5" s="3242" t="s">
        <v>667</v>
      </c>
      <c r="O5" s="171"/>
      <c r="P5" s="304"/>
      <c r="Q5" s="229"/>
      <c r="R5" s="224"/>
      <c r="S5" s="231" t="s">
        <v>668</v>
      </c>
      <c r="T5" s="232"/>
      <c r="U5" s="232"/>
      <c r="V5" s="224"/>
      <c r="X5" s="3282" t="s">
        <v>660</v>
      </c>
      <c r="Y5" s="3238"/>
      <c r="Z5" s="3238" t="s">
        <v>663</v>
      </c>
      <c r="AA5" s="3238" t="s">
        <v>664</v>
      </c>
      <c r="AB5" s="3238"/>
      <c r="AC5" s="3238"/>
      <c r="AD5" s="3240" t="s">
        <v>665</v>
      </c>
      <c r="AE5" s="279"/>
    </row>
    <row r="6" spans="1:31" ht="60.75" thickBot="1">
      <c r="A6" s="2440" t="s">
        <v>669</v>
      </c>
      <c r="B6" s="3283"/>
      <c r="C6" s="3239"/>
      <c r="D6" s="3237"/>
      <c r="E6" s="3237"/>
      <c r="F6" s="3239"/>
      <c r="G6" s="233" t="s">
        <v>670</v>
      </c>
      <c r="H6" s="233" t="s">
        <v>671</v>
      </c>
      <c r="I6" s="233" t="s">
        <v>672</v>
      </c>
      <c r="J6" s="3241"/>
      <c r="K6" s="171"/>
      <c r="L6" s="3243"/>
      <c r="M6" s="171"/>
      <c r="N6" s="3243"/>
      <c r="O6" s="171"/>
      <c r="P6" s="304"/>
      <c r="Q6" s="229"/>
      <c r="R6" s="224"/>
      <c r="S6" s="196"/>
      <c r="T6" s="196"/>
      <c r="U6" s="196"/>
      <c r="V6" s="224"/>
      <c r="X6" s="3283"/>
      <c r="Y6" s="3239"/>
      <c r="Z6" s="3239"/>
      <c r="AA6" s="233" t="s">
        <v>670</v>
      </c>
      <c r="AB6" s="233" t="s">
        <v>671</v>
      </c>
      <c r="AC6" s="233" t="s">
        <v>672</v>
      </c>
      <c r="AD6" s="3241"/>
      <c r="AE6" s="279"/>
    </row>
    <row r="7" spans="1:31" ht="17.25" thickTop="1" thickBot="1">
      <c r="A7" s="2570" t="s">
        <v>673</v>
      </c>
      <c r="C7" s="307"/>
      <c r="D7" s="307"/>
      <c r="E7" s="307"/>
      <c r="F7" s="59"/>
      <c r="G7" s="59"/>
      <c r="H7" s="59"/>
      <c r="I7" s="59"/>
      <c r="J7" s="308"/>
      <c r="K7" s="171"/>
      <c r="L7" s="171"/>
      <c r="M7" s="171"/>
      <c r="N7" s="171"/>
      <c r="O7" s="171"/>
      <c r="P7" s="304"/>
      <c r="Q7" s="229"/>
      <c r="R7" s="224"/>
      <c r="S7" s="229"/>
      <c r="T7" s="229"/>
      <c r="U7" s="229"/>
      <c r="V7" s="224"/>
      <c r="X7" s="306"/>
      <c r="Y7" s="307"/>
      <c r="Z7" s="2852" t="s">
        <v>820</v>
      </c>
      <c r="AA7" s="59"/>
      <c r="AB7" s="59"/>
      <c r="AC7" s="59"/>
      <c r="AD7" s="308"/>
      <c r="AE7" s="308"/>
    </row>
    <row r="8" spans="1:31" ht="30.75" thickTop="1">
      <c r="A8" s="2568" t="s">
        <v>675</v>
      </c>
      <c r="B8" s="3286" t="s">
        <v>766</v>
      </c>
      <c r="C8" s="3287"/>
      <c r="D8" s="239" t="s">
        <v>677</v>
      </c>
      <c r="E8" s="239">
        <v>3</v>
      </c>
      <c r="F8" s="3187">
        <f>IFERROR('1A SBB'!F21,0)</f>
        <v>-48.629000000000005</v>
      </c>
      <c r="G8" s="3187">
        <f>IFERROR('1A SBB'!G21,0)</f>
        <v>-26.006999999999994</v>
      </c>
      <c r="H8" s="3187">
        <f>IFERROR('1A SBB'!H21,0)</f>
        <v>1.9970000000000003</v>
      </c>
      <c r="I8" s="3179">
        <f>IFERROR(G8-H8,0)</f>
        <v>-28.003999999999994</v>
      </c>
      <c r="J8" s="3188">
        <f>IFERROR(F8+I8,0)</f>
        <v>-76.632999999999996</v>
      </c>
      <c r="K8" s="171"/>
      <c r="L8" s="243" t="s">
        <v>821</v>
      </c>
      <c r="M8" s="171"/>
      <c r="N8" s="245"/>
      <c r="O8" s="171"/>
      <c r="P8" s="304"/>
      <c r="Q8" s="246"/>
      <c r="R8" s="224"/>
      <c r="S8" s="232"/>
      <c r="T8" s="232"/>
      <c r="U8" s="232"/>
      <c r="V8" s="224"/>
      <c r="X8" s="3286" t="s">
        <v>766</v>
      </c>
      <c r="Y8" s="3287"/>
      <c r="Z8" s="309" t="s">
        <v>756</v>
      </c>
      <c r="AA8" s="309" t="s">
        <v>756</v>
      </c>
      <c r="AB8" s="309" t="s">
        <v>756</v>
      </c>
      <c r="AC8" s="241" t="s">
        <v>771</v>
      </c>
      <c r="AD8" s="310" t="s">
        <v>772</v>
      </c>
      <c r="AE8" s="311"/>
    </row>
    <row r="9" spans="1:31" ht="30">
      <c r="A9" s="171"/>
      <c r="B9" s="3274" t="s">
        <v>822</v>
      </c>
      <c r="C9" s="3275"/>
      <c r="D9" s="286" t="s">
        <v>677</v>
      </c>
      <c r="E9" s="286">
        <v>3</v>
      </c>
      <c r="F9" s="3173">
        <v>2.492</v>
      </c>
      <c r="G9" s="3173">
        <v>0</v>
      </c>
      <c r="H9" s="3173">
        <v>6.5000000000000002E-2</v>
      </c>
      <c r="I9" s="3172">
        <f t="shared" ref="I9:I11" si="0">IFERROR(G9-H9,0)</f>
        <v>-6.5000000000000002E-2</v>
      </c>
      <c r="J9" s="3181">
        <f t="shared" ref="J9:J11" si="1">IFERROR(F9+I9,0)</f>
        <v>2.427</v>
      </c>
      <c r="K9" s="171"/>
      <c r="L9" s="252" t="s">
        <v>823</v>
      </c>
      <c r="M9" s="171"/>
      <c r="N9" s="253"/>
      <c r="O9" s="171"/>
      <c r="P9" s="304"/>
      <c r="Q9" s="246">
        <f>IF( SUM( S9:U9 ) = 0, 0, $S$5 )</f>
        <v>0</v>
      </c>
      <c r="R9" s="224"/>
      <c r="S9" s="247">
        <f t="shared" ref="S9" si="2" xml:space="preserve"> IF( ISNUMBER( F9 ), 0, 1 )</f>
        <v>0</v>
      </c>
      <c r="T9" s="247">
        <f t="shared" ref="T9:T10" si="3" xml:space="preserve"> IF( ISNUMBER( G9 ), 0, 1 )</f>
        <v>0</v>
      </c>
      <c r="U9" s="247">
        <f t="shared" ref="U9:U10" si="4" xml:space="preserve"> IF( ISNUMBER( H9 ), 0, 1 )</f>
        <v>0</v>
      </c>
      <c r="V9" s="224"/>
      <c r="X9" s="3274" t="s">
        <v>822</v>
      </c>
      <c r="Y9" s="3275"/>
      <c r="Z9" s="249" t="s">
        <v>824</v>
      </c>
      <c r="AA9" s="249" t="s">
        <v>825</v>
      </c>
      <c r="AB9" s="249" t="s">
        <v>826</v>
      </c>
      <c r="AC9" s="250" t="s">
        <v>827</v>
      </c>
      <c r="AD9" s="275" t="s">
        <v>828</v>
      </c>
      <c r="AE9" s="311"/>
    </row>
    <row r="10" spans="1:31" ht="30">
      <c r="A10" s="171"/>
      <c r="B10" s="3288" t="s">
        <v>829</v>
      </c>
      <c r="C10" s="3289"/>
      <c r="D10" s="248" t="s">
        <v>677</v>
      </c>
      <c r="E10" s="248">
        <v>3</v>
      </c>
      <c r="F10" s="3173">
        <v>-1.948</v>
      </c>
      <c r="G10" s="3173">
        <v>0</v>
      </c>
      <c r="H10" s="3173">
        <v>0</v>
      </c>
      <c r="I10" s="3172">
        <f t="shared" si="0"/>
        <v>0</v>
      </c>
      <c r="J10" s="3181">
        <f t="shared" si="1"/>
        <v>-1.948</v>
      </c>
      <c r="K10" s="171"/>
      <c r="L10" s="252" t="s">
        <v>830</v>
      </c>
      <c r="M10" s="171"/>
      <c r="N10" s="253"/>
      <c r="O10" s="171"/>
      <c r="P10" s="304"/>
      <c r="Q10" s="246">
        <f>IF( SUM( S10:U10 ) = 0, 0, $S$5 )</f>
        <v>0</v>
      </c>
      <c r="R10" s="224"/>
      <c r="S10" s="247">
        <f t="shared" ref="S10" si="5" xml:space="preserve"> IF( ISNUMBER( F10 ), 0, 1 )</f>
        <v>0</v>
      </c>
      <c r="T10" s="247">
        <f t="shared" si="3"/>
        <v>0</v>
      </c>
      <c r="U10" s="247">
        <f t="shared" si="4"/>
        <v>0</v>
      </c>
      <c r="V10" s="224"/>
      <c r="X10" s="3288" t="s">
        <v>829</v>
      </c>
      <c r="Y10" s="3289"/>
      <c r="Z10" s="249" t="s">
        <v>831</v>
      </c>
      <c r="AA10" s="249" t="s">
        <v>832</v>
      </c>
      <c r="AB10" s="249" t="s">
        <v>833</v>
      </c>
      <c r="AC10" s="250" t="s">
        <v>834</v>
      </c>
      <c r="AD10" s="275" t="s">
        <v>835</v>
      </c>
      <c r="AE10" s="311"/>
    </row>
    <row r="11" spans="1:31" ht="30.75" thickBot="1">
      <c r="A11" s="2568" t="s">
        <v>773</v>
      </c>
      <c r="B11" s="3284" t="s">
        <v>836</v>
      </c>
      <c r="C11" s="3285"/>
      <c r="D11" s="314" t="s">
        <v>677</v>
      </c>
      <c r="E11" s="314">
        <v>3</v>
      </c>
      <c r="F11" s="3176">
        <f>IFERROR(SUM( F8:F10 ),0)</f>
        <v>-48.085000000000008</v>
      </c>
      <c r="G11" s="3176">
        <f>IFERROR(SUM( G8:G10 ),0)</f>
        <v>-26.006999999999994</v>
      </c>
      <c r="H11" s="3176">
        <f>IFERROR(SUM( H8:H10 ),0)</f>
        <v>2.0620000000000003</v>
      </c>
      <c r="I11" s="3176">
        <f t="shared" si="0"/>
        <v>-28.068999999999996</v>
      </c>
      <c r="J11" s="3183">
        <f t="shared" si="1"/>
        <v>-76.153999999999996</v>
      </c>
      <c r="K11" s="171"/>
      <c r="L11" s="315" t="s">
        <v>837</v>
      </c>
      <c r="M11" s="171"/>
      <c r="N11" s="264"/>
      <c r="O11" s="171"/>
      <c r="P11" s="304"/>
      <c r="Q11" s="246"/>
      <c r="R11" s="224"/>
      <c r="S11" s="232"/>
      <c r="T11" s="232"/>
      <c r="U11" s="232"/>
      <c r="V11" s="224"/>
      <c r="X11" s="3284" t="s">
        <v>836</v>
      </c>
      <c r="Y11" s="3285"/>
      <c r="Z11" s="260" t="s">
        <v>838</v>
      </c>
      <c r="AA11" s="260" t="s">
        <v>839</v>
      </c>
      <c r="AB11" s="260" t="s">
        <v>840</v>
      </c>
      <c r="AC11" s="260" t="s">
        <v>841</v>
      </c>
      <c r="AD11" s="277" t="s">
        <v>842</v>
      </c>
      <c r="AE11" s="311"/>
    </row>
    <row r="12" spans="1:31" ht="15" thickTop="1">
      <c r="O12" s="2569" t="s">
        <v>815</v>
      </c>
      <c r="AD12" s="2853" t="s">
        <v>816</v>
      </c>
    </row>
  </sheetData>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239"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B1" zoomScaleNormal="100" zoomScaleSheetLayoutView="100" workbookViewId="0"/>
  </sheetViews>
  <sheetFormatPr defaultColWidth="9" defaultRowHeight="15"/>
  <cols>
    <col min="1" max="1" width="11.125" style="14" hidden="1" customWidth="1"/>
    <col min="2" max="2" width="77.75" style="14" customWidth="1"/>
    <col min="3" max="3" width="7" style="14" customWidth="1"/>
    <col min="4" max="4" width="5.125" style="14" customWidth="1"/>
    <col min="5" max="5" width="12.5" style="14" customWidth="1"/>
    <col min="6" max="6" width="1.625" style="14" customWidth="1"/>
    <col min="7" max="7" width="12.5" style="14" customWidth="1"/>
    <col min="8" max="8" width="1.125" style="14" customWidth="1"/>
    <col min="9" max="9" width="33.625" style="14" customWidth="1"/>
    <col min="10" max="10" width="1.625" style="14" hidden="1" customWidth="1"/>
    <col min="11" max="11" width="1.625" style="14" customWidth="1"/>
    <col min="12" max="12" width="25" style="14" customWidth="1"/>
    <col min="13" max="13" width="1.625" style="14" customWidth="1"/>
    <col min="14" max="14" width="24.625" style="14" hidden="1" customWidth="1"/>
    <col min="15" max="15" width="1.625" style="14" hidden="1" customWidth="1"/>
    <col min="16" max="16" width="1.625" style="14" customWidth="1"/>
    <col min="17" max="17" width="52.5" style="14" customWidth="1"/>
    <col min="18" max="18" width="20.625" style="14" bestFit="1" customWidth="1"/>
    <col min="19" max="19" width="1.625" style="14" customWidth="1"/>
    <col min="20" max="16384" width="9" style="14"/>
  </cols>
  <sheetData>
    <row r="1" spans="1:22" ht="30.75" customHeight="1">
      <c r="A1" s="191"/>
      <c r="B1" s="1089" t="s">
        <v>12457</v>
      </c>
      <c r="C1" s="1089"/>
      <c r="D1" s="1089"/>
      <c r="E1" s="1089"/>
      <c r="F1" s="1089"/>
      <c r="G1" s="223"/>
      <c r="H1" s="191"/>
      <c r="I1" s="191"/>
      <c r="J1" s="191"/>
      <c r="K1" s="210"/>
      <c r="L1" s="191"/>
      <c r="M1" s="210"/>
      <c r="N1" s="191"/>
      <c r="O1" s="210"/>
      <c r="P1" s="191"/>
      <c r="Q1" s="1089" t="s">
        <v>656</v>
      </c>
      <c r="R1" s="1089"/>
      <c r="S1" s="1089"/>
      <c r="T1" s="191"/>
      <c r="U1" s="191"/>
      <c r="V1" s="191"/>
    </row>
    <row r="2" spans="1:22" ht="30.75" customHeight="1">
      <c r="A2" s="191"/>
      <c r="B2" s="1089" t="str">
        <f>SelectCompany!B4</f>
        <v>South West Water (whole area)</v>
      </c>
      <c r="C2" s="470"/>
      <c r="D2" s="470"/>
      <c r="E2" s="470"/>
      <c r="F2" s="470"/>
      <c r="G2" s="223"/>
      <c r="H2" s="191"/>
      <c r="I2" s="191"/>
      <c r="J2" s="191"/>
      <c r="K2" s="210"/>
      <c r="L2" s="191"/>
      <c r="M2" s="210"/>
      <c r="N2" s="191"/>
      <c r="O2" s="210"/>
      <c r="P2" s="191"/>
      <c r="Q2" s="1089"/>
      <c r="R2" s="470"/>
      <c r="S2" s="470"/>
      <c r="T2" s="191"/>
      <c r="U2" s="191"/>
      <c r="V2" s="191"/>
    </row>
    <row r="3" spans="1:22" ht="45" customHeight="1">
      <c r="A3" s="191"/>
      <c r="B3" s="3386" t="s">
        <v>12458</v>
      </c>
      <c r="C3" s="3386"/>
      <c r="D3" s="3386"/>
      <c r="E3" s="3386"/>
      <c r="F3" s="3386"/>
      <c r="G3" s="3386"/>
      <c r="H3" s="3386"/>
      <c r="I3" s="3386"/>
      <c r="J3" s="191"/>
      <c r="K3" s="210"/>
      <c r="L3" s="1100" t="s">
        <v>658</v>
      </c>
      <c r="M3" s="210"/>
      <c r="N3" s="191"/>
      <c r="O3" s="210"/>
      <c r="P3" s="191"/>
      <c r="Q3" s="3386" t="s">
        <v>12458</v>
      </c>
      <c r="R3" s="3386"/>
      <c r="S3" s="3386"/>
      <c r="T3" s="191"/>
      <c r="U3" s="191"/>
      <c r="V3" s="191"/>
    </row>
    <row r="4" spans="1:22" ht="15.75" customHeight="1" thickBot="1">
      <c r="A4" s="191"/>
      <c r="B4" s="617"/>
      <c r="C4" s="617"/>
      <c r="D4" s="617"/>
      <c r="E4" s="617"/>
      <c r="F4" s="725"/>
      <c r="G4" s="223"/>
      <c r="H4" s="191"/>
      <c r="I4" s="191"/>
      <c r="J4" s="191"/>
      <c r="K4" s="210"/>
      <c r="L4" s="191"/>
      <c r="M4" s="210"/>
      <c r="N4" s="212" t="s">
        <v>659</v>
      </c>
      <c r="O4" s="210"/>
      <c r="P4" s="191"/>
      <c r="Q4" s="617"/>
      <c r="R4" s="617"/>
      <c r="S4" s="725"/>
      <c r="T4" s="191"/>
      <c r="U4" s="191"/>
      <c r="V4" s="191"/>
    </row>
    <row r="5" spans="1:22" ht="46.5" thickTop="1" thickBot="1">
      <c r="A5" s="2441" t="s">
        <v>669</v>
      </c>
      <c r="B5" s="402" t="s">
        <v>660</v>
      </c>
      <c r="C5" s="403" t="s">
        <v>661</v>
      </c>
      <c r="D5" s="403" t="s">
        <v>662</v>
      </c>
      <c r="E5" s="404" t="s">
        <v>11850</v>
      </c>
      <c r="F5" s="656"/>
      <c r="G5" s="406" t="s">
        <v>666</v>
      </c>
      <c r="H5" s="214"/>
      <c r="I5" s="406" t="s">
        <v>667</v>
      </c>
      <c r="J5" s="214"/>
      <c r="K5" s="210"/>
      <c r="L5" s="1407"/>
      <c r="M5" s="210"/>
      <c r="N5" s="231" t="s">
        <v>668</v>
      </c>
      <c r="O5" s="210"/>
      <c r="P5" s="191"/>
      <c r="Q5" s="402" t="s">
        <v>660</v>
      </c>
      <c r="R5" s="404" t="s">
        <v>11850</v>
      </c>
      <c r="S5" s="725"/>
      <c r="T5" s="191"/>
      <c r="U5" s="191"/>
      <c r="V5" s="191"/>
    </row>
    <row r="6" spans="1:22" ht="15.75" customHeight="1" thickTop="1" thickBot="1">
      <c r="A6" s="2575" t="s">
        <v>673</v>
      </c>
      <c r="C6" s="372"/>
      <c r="D6" s="372"/>
      <c r="E6" s="308"/>
      <c r="F6" s="81"/>
      <c r="G6" s="833"/>
      <c r="H6" s="214"/>
      <c r="I6" s="214"/>
      <c r="J6" s="214"/>
      <c r="K6" s="210"/>
      <c r="L6" s="191"/>
      <c r="M6" s="210"/>
      <c r="N6" s="191"/>
      <c r="O6" s="210"/>
      <c r="P6" s="191"/>
      <c r="Q6" s="372"/>
      <c r="R6" s="2859" t="s">
        <v>820</v>
      </c>
      <c r="S6" s="81"/>
      <c r="T6" s="191"/>
      <c r="U6" s="191"/>
      <c r="V6" s="191"/>
    </row>
    <row r="7" spans="1:22" ht="15.75" customHeight="1" thickTop="1" thickBot="1">
      <c r="A7" s="214"/>
      <c r="B7" s="352" t="s">
        <v>12459</v>
      </c>
      <c r="C7" s="437"/>
      <c r="D7" s="437"/>
      <c r="E7" s="437"/>
      <c r="F7" s="1102"/>
      <c r="G7" s="502"/>
      <c r="H7" s="214"/>
      <c r="I7" s="214"/>
      <c r="J7" s="214"/>
      <c r="K7" s="210"/>
      <c r="L7" s="191"/>
      <c r="M7" s="210"/>
      <c r="N7" s="191"/>
      <c r="O7" s="210"/>
      <c r="P7" s="191"/>
      <c r="Q7" s="352" t="s">
        <v>12459</v>
      </c>
      <c r="R7" s="437"/>
      <c r="S7" s="1102"/>
      <c r="T7" s="191"/>
      <c r="U7" s="191"/>
      <c r="V7" s="191"/>
    </row>
    <row r="8" spans="1:22" ht="15.75" customHeight="1" thickTop="1">
      <c r="A8" s="2575" t="s">
        <v>675</v>
      </c>
      <c r="B8" s="408" t="s">
        <v>12460</v>
      </c>
      <c r="C8" s="239" t="s">
        <v>11919</v>
      </c>
      <c r="D8" s="239">
        <v>1</v>
      </c>
      <c r="E8" s="1119"/>
      <c r="F8" s="1102"/>
      <c r="G8" s="243" t="s">
        <v>12461</v>
      </c>
      <c r="H8" s="214"/>
      <c r="I8" s="1091"/>
      <c r="J8" s="214"/>
      <c r="K8" s="210"/>
      <c r="L8" s="1092" t="str">
        <f>IF( SUM( N8:N8 ) = 0, 0, $N$5 )</f>
        <v>Please complete all cells in row</v>
      </c>
      <c r="M8" s="210"/>
      <c r="N8" s="247">
        <f xml:space="preserve"> IF( ISNUMBER(E8 ), 0, 1 )</f>
        <v>1</v>
      </c>
      <c r="O8" s="210"/>
      <c r="P8" s="191"/>
      <c r="Q8" s="408" t="s">
        <v>12460</v>
      </c>
      <c r="R8" s="1119" t="s">
        <v>12462</v>
      </c>
      <c r="S8" s="1102"/>
      <c r="T8" s="191"/>
      <c r="U8" s="191"/>
      <c r="V8" s="191"/>
    </row>
    <row r="9" spans="1:22" ht="15.75" customHeight="1">
      <c r="A9" s="214"/>
      <c r="B9" s="417" t="s">
        <v>12463</v>
      </c>
      <c r="C9" s="248" t="s">
        <v>11919</v>
      </c>
      <c r="D9" s="248">
        <v>1</v>
      </c>
      <c r="E9" s="1120"/>
      <c r="F9" s="1102"/>
      <c r="G9" s="252" t="s">
        <v>12464</v>
      </c>
      <c r="H9" s="214"/>
      <c r="I9" s="1093"/>
      <c r="J9" s="214"/>
      <c r="K9" s="210"/>
      <c r="L9" s="1092" t="str">
        <f t="shared" ref="L9:L15" si="0">IF( SUM( N9:N9 ) = 0, 0, $N$5 )</f>
        <v>Please complete all cells in row</v>
      </c>
      <c r="M9" s="210"/>
      <c r="N9" s="247">
        <f t="shared" ref="N9:N15" si="1" xml:space="preserve"> IF( ISNUMBER(E9 ), 0, 1 )</f>
        <v>1</v>
      </c>
      <c r="O9" s="210"/>
      <c r="P9" s="191"/>
      <c r="Q9" s="417" t="s">
        <v>12463</v>
      </c>
      <c r="R9" s="1120" t="s">
        <v>12465</v>
      </c>
      <c r="S9" s="1102"/>
      <c r="T9" s="191"/>
      <c r="U9" s="191"/>
      <c r="V9" s="191"/>
    </row>
    <row r="10" spans="1:22" ht="15.75" customHeight="1">
      <c r="A10" s="214"/>
      <c r="B10" s="417" t="s">
        <v>12466</v>
      </c>
      <c r="C10" s="248" t="s">
        <v>11919</v>
      </c>
      <c r="D10" s="248">
        <v>1</v>
      </c>
      <c r="E10" s="1120"/>
      <c r="F10" s="81"/>
      <c r="G10" s="252" t="s">
        <v>12467</v>
      </c>
      <c r="H10" s="214"/>
      <c r="I10" s="1121"/>
      <c r="J10" s="214"/>
      <c r="K10" s="210"/>
      <c r="L10" s="1092" t="str">
        <f t="shared" si="0"/>
        <v>Please complete all cells in row</v>
      </c>
      <c r="M10" s="210"/>
      <c r="N10" s="247">
        <f t="shared" si="1"/>
        <v>1</v>
      </c>
      <c r="O10" s="210"/>
      <c r="P10" s="191"/>
      <c r="Q10" s="417" t="s">
        <v>12466</v>
      </c>
      <c r="R10" s="853" t="s">
        <v>12468</v>
      </c>
      <c r="S10" s="81"/>
      <c r="T10" s="191"/>
      <c r="U10" s="191"/>
      <c r="V10" s="191"/>
    </row>
    <row r="11" spans="1:22" ht="15.75" customHeight="1">
      <c r="A11" s="214"/>
      <c r="B11" s="417" t="s">
        <v>12469</v>
      </c>
      <c r="C11" s="248" t="s">
        <v>11919</v>
      </c>
      <c r="D11" s="248">
        <v>1</v>
      </c>
      <c r="E11" s="1120"/>
      <c r="F11" s="81"/>
      <c r="G11" s="252" t="s">
        <v>12470</v>
      </c>
      <c r="H11" s="214"/>
      <c r="I11" s="1121"/>
      <c r="J11" s="214"/>
      <c r="K11" s="210"/>
      <c r="L11" s="1092" t="str">
        <f t="shared" si="0"/>
        <v>Please complete all cells in row</v>
      </c>
      <c r="M11" s="210"/>
      <c r="N11" s="247">
        <f t="shared" si="1"/>
        <v>1</v>
      </c>
      <c r="O11" s="210"/>
      <c r="P11" s="191"/>
      <c r="Q11" s="417" t="s">
        <v>12469</v>
      </c>
      <c r="R11" s="853" t="s">
        <v>12471</v>
      </c>
      <c r="S11" s="81"/>
      <c r="T11" s="191"/>
      <c r="U11" s="191"/>
      <c r="V11" s="191"/>
    </row>
    <row r="12" spans="1:22" ht="15.75" customHeight="1">
      <c r="A12" s="214"/>
      <c r="B12" s="417" t="s">
        <v>12472</v>
      </c>
      <c r="C12" s="248" t="s">
        <v>11919</v>
      </c>
      <c r="D12" s="248">
        <v>1</v>
      </c>
      <c r="E12" s="1120"/>
      <c r="F12" s="81"/>
      <c r="G12" s="252" t="s">
        <v>12473</v>
      </c>
      <c r="H12" s="214"/>
      <c r="I12" s="1093"/>
      <c r="J12" s="214"/>
      <c r="K12" s="210"/>
      <c r="L12" s="1092" t="str">
        <f t="shared" si="0"/>
        <v>Please complete all cells in row</v>
      </c>
      <c r="M12" s="210"/>
      <c r="N12" s="247">
        <f t="shared" si="1"/>
        <v>1</v>
      </c>
      <c r="O12" s="210"/>
      <c r="P12" s="191"/>
      <c r="Q12" s="417" t="s">
        <v>12472</v>
      </c>
      <c r="R12" s="853" t="s">
        <v>12474</v>
      </c>
      <c r="S12" s="81"/>
      <c r="T12" s="191"/>
      <c r="U12" s="191"/>
      <c r="V12" s="191"/>
    </row>
    <row r="13" spans="1:22" ht="15.75" customHeight="1">
      <c r="A13" s="214"/>
      <c r="B13" s="417" t="s">
        <v>12475</v>
      </c>
      <c r="C13" s="248" t="s">
        <v>11919</v>
      </c>
      <c r="D13" s="248">
        <v>1</v>
      </c>
      <c r="E13" s="1120"/>
      <c r="F13" s="81"/>
      <c r="G13" s="252" t="s">
        <v>12476</v>
      </c>
      <c r="H13" s="214"/>
      <c r="I13" s="1093"/>
      <c r="J13" s="214"/>
      <c r="K13" s="210"/>
      <c r="L13" s="1092" t="str">
        <f t="shared" si="0"/>
        <v>Please complete all cells in row</v>
      </c>
      <c r="M13" s="210"/>
      <c r="N13" s="247">
        <f t="shared" si="1"/>
        <v>1</v>
      </c>
      <c r="O13" s="210"/>
      <c r="P13" s="191"/>
      <c r="Q13" s="417" t="s">
        <v>12477</v>
      </c>
      <c r="R13" s="853" t="s">
        <v>12478</v>
      </c>
      <c r="S13" s="81"/>
      <c r="T13" s="191"/>
      <c r="U13" s="191"/>
      <c r="V13" s="191"/>
    </row>
    <row r="14" spans="1:22" ht="15.75" customHeight="1">
      <c r="A14" s="214"/>
      <c r="B14" s="417" t="s">
        <v>12479</v>
      </c>
      <c r="C14" s="248" t="s">
        <v>11919</v>
      </c>
      <c r="D14" s="248">
        <v>1</v>
      </c>
      <c r="E14" s="1120"/>
      <c r="F14" s="81"/>
      <c r="G14" s="252" t="s">
        <v>12480</v>
      </c>
      <c r="H14" s="214"/>
      <c r="I14" s="1093"/>
      <c r="J14" s="214"/>
      <c r="K14" s="210"/>
      <c r="L14" s="1092" t="str">
        <f t="shared" si="0"/>
        <v>Please complete all cells in row</v>
      </c>
      <c r="M14" s="210"/>
      <c r="N14" s="247">
        <f t="shared" si="1"/>
        <v>1</v>
      </c>
      <c r="O14" s="210"/>
      <c r="P14" s="191"/>
      <c r="Q14" s="417" t="s">
        <v>12481</v>
      </c>
      <c r="R14" s="853" t="s">
        <v>12482</v>
      </c>
      <c r="S14" s="81"/>
      <c r="T14" s="191"/>
      <c r="U14" s="191"/>
      <c r="V14" s="191"/>
    </row>
    <row r="15" spans="1:22" ht="15.75" customHeight="1" thickBot="1">
      <c r="A15" s="2575" t="s">
        <v>773</v>
      </c>
      <c r="B15" s="420" t="s">
        <v>12483</v>
      </c>
      <c r="C15" s="314" t="s">
        <v>11919</v>
      </c>
      <c r="D15" s="314">
        <v>1</v>
      </c>
      <c r="E15" s="1122"/>
      <c r="F15" s="81"/>
      <c r="G15" s="928" t="s">
        <v>12484</v>
      </c>
      <c r="H15" s="214"/>
      <c r="I15" s="1097"/>
      <c r="J15" s="214"/>
      <c r="K15" s="210"/>
      <c r="L15" s="1092" t="str">
        <f t="shared" si="0"/>
        <v>Please complete all cells in row</v>
      </c>
      <c r="M15" s="210"/>
      <c r="N15" s="247">
        <f t="shared" si="1"/>
        <v>1</v>
      </c>
      <c r="O15" s="210"/>
      <c r="P15" s="191"/>
      <c r="Q15" s="420" t="s">
        <v>12485</v>
      </c>
      <c r="R15" s="1118" t="s">
        <v>12486</v>
      </c>
      <c r="S15" s="81"/>
      <c r="T15" s="191"/>
      <c r="U15" s="191"/>
      <c r="V15" s="191"/>
    </row>
    <row r="16" spans="1:22" ht="15.75" customHeight="1" thickTop="1" thickBot="1">
      <c r="A16" s="214"/>
      <c r="B16" s="214"/>
      <c r="C16" s="214"/>
      <c r="D16" s="214"/>
      <c r="E16" s="214"/>
      <c r="F16" s="214"/>
      <c r="G16" s="214"/>
      <c r="H16" s="214"/>
      <c r="I16" s="214"/>
      <c r="J16" s="214"/>
      <c r="K16" s="210"/>
      <c r="L16" s="191"/>
      <c r="M16" s="210"/>
      <c r="N16" s="191"/>
      <c r="O16" s="210"/>
      <c r="P16" s="191"/>
      <c r="Q16" s="214"/>
      <c r="R16" s="214"/>
      <c r="S16" s="191"/>
      <c r="T16" s="191"/>
      <c r="U16" s="191"/>
      <c r="V16" s="191"/>
    </row>
    <row r="17" spans="1:22" ht="15.75" customHeight="1" thickTop="1" thickBot="1">
      <c r="A17" s="214"/>
      <c r="B17" s="352" t="s">
        <v>12487</v>
      </c>
      <c r="C17" s="437"/>
      <c r="D17" s="437"/>
      <c r="E17" s="437"/>
      <c r="F17" s="1102"/>
      <c r="G17" s="502"/>
      <c r="H17" s="214"/>
      <c r="I17" s="214"/>
      <c r="J17" s="214"/>
      <c r="K17" s="210"/>
      <c r="L17" s="191"/>
      <c r="M17" s="210"/>
      <c r="N17" s="191"/>
      <c r="O17" s="210"/>
      <c r="P17" s="191"/>
      <c r="Q17" s="352" t="s">
        <v>12487</v>
      </c>
      <c r="R17" s="437"/>
      <c r="S17" s="1102"/>
      <c r="T17" s="191"/>
      <c r="U17" s="191"/>
      <c r="V17" s="191"/>
    </row>
    <row r="18" spans="1:22" ht="15.75" customHeight="1" thickTop="1">
      <c r="A18" s="2575" t="s">
        <v>675</v>
      </c>
      <c r="B18" s="408" t="s">
        <v>12488</v>
      </c>
      <c r="C18" s="239" t="s">
        <v>11919</v>
      </c>
      <c r="D18" s="239">
        <v>1</v>
      </c>
      <c r="E18" s="1119"/>
      <c r="F18" s="81"/>
      <c r="G18" s="243" t="s">
        <v>12489</v>
      </c>
      <c r="H18" s="214"/>
      <c r="I18" s="1091"/>
      <c r="J18" s="214"/>
      <c r="K18" s="210"/>
      <c r="L18" s="1092" t="str">
        <f t="shared" ref="L18:L24" si="2">IF( SUM( N18:N18 ) = 0, 0, $N$5 )</f>
        <v>Please complete all cells in row</v>
      </c>
      <c r="M18" s="210"/>
      <c r="N18" s="247">
        <f t="shared" ref="N18:N26" si="3" xml:space="preserve"> IF( ISNUMBER(E18 ), 0, 1 )</f>
        <v>1</v>
      </c>
      <c r="O18" s="210"/>
      <c r="P18" s="191"/>
      <c r="Q18" s="408" t="s">
        <v>12488</v>
      </c>
      <c r="R18" s="1119" t="s">
        <v>12490</v>
      </c>
      <c r="S18" s="81"/>
      <c r="T18" s="191"/>
      <c r="U18" s="191"/>
      <c r="V18" s="191"/>
    </row>
    <row r="19" spans="1:22" ht="15.75" customHeight="1">
      <c r="A19" s="214"/>
      <c r="B19" s="417" t="s">
        <v>12491</v>
      </c>
      <c r="C19" s="248" t="s">
        <v>11919</v>
      </c>
      <c r="D19" s="248">
        <v>1</v>
      </c>
      <c r="E19" s="1120"/>
      <c r="F19" s="81"/>
      <c r="G19" s="252" t="s">
        <v>12492</v>
      </c>
      <c r="H19" s="214"/>
      <c r="I19" s="1093"/>
      <c r="J19" s="214"/>
      <c r="K19" s="210"/>
      <c r="L19" s="1092" t="str">
        <f t="shared" si="2"/>
        <v>Please complete all cells in row</v>
      </c>
      <c r="M19" s="210"/>
      <c r="N19" s="247">
        <f t="shared" si="3"/>
        <v>1</v>
      </c>
      <c r="O19" s="210"/>
      <c r="P19" s="191"/>
      <c r="Q19" s="417" t="s">
        <v>12491</v>
      </c>
      <c r="R19" s="853" t="s">
        <v>12493</v>
      </c>
      <c r="S19" s="81"/>
      <c r="T19" s="191"/>
      <c r="U19" s="191"/>
      <c r="V19" s="191"/>
    </row>
    <row r="20" spans="1:22" ht="15.75" customHeight="1">
      <c r="A20" s="214"/>
      <c r="B20" s="417" t="s">
        <v>12494</v>
      </c>
      <c r="C20" s="248" t="s">
        <v>11919</v>
      </c>
      <c r="D20" s="248">
        <v>1</v>
      </c>
      <c r="E20" s="1120"/>
      <c r="F20" s="81"/>
      <c r="G20" s="252" t="s">
        <v>12495</v>
      </c>
      <c r="H20" s="214"/>
      <c r="I20" s="1093"/>
      <c r="J20" s="214"/>
      <c r="K20" s="210"/>
      <c r="L20" s="1092" t="str">
        <f t="shared" si="2"/>
        <v>Please complete all cells in row</v>
      </c>
      <c r="M20" s="210"/>
      <c r="N20" s="247">
        <f t="shared" si="3"/>
        <v>1</v>
      </c>
      <c r="O20" s="210"/>
      <c r="P20" s="191"/>
      <c r="Q20" s="417" t="s">
        <v>12494</v>
      </c>
      <c r="R20" s="853" t="s">
        <v>12496</v>
      </c>
      <c r="S20" s="81"/>
      <c r="T20" s="191"/>
      <c r="U20" s="191"/>
      <c r="V20" s="191"/>
    </row>
    <row r="21" spans="1:22" ht="15.75" customHeight="1">
      <c r="A21" s="214"/>
      <c r="B21" s="417" t="s">
        <v>12497</v>
      </c>
      <c r="C21" s="248" t="s">
        <v>11919</v>
      </c>
      <c r="D21" s="248">
        <v>1</v>
      </c>
      <c r="E21" s="1120"/>
      <c r="F21" s="81"/>
      <c r="G21" s="252" t="s">
        <v>12498</v>
      </c>
      <c r="H21" s="214"/>
      <c r="I21" s="1093"/>
      <c r="J21" s="214"/>
      <c r="K21" s="210"/>
      <c r="L21" s="1092" t="str">
        <f t="shared" si="2"/>
        <v>Please complete all cells in row</v>
      </c>
      <c r="M21" s="210"/>
      <c r="N21" s="247">
        <f t="shared" si="3"/>
        <v>1</v>
      </c>
      <c r="O21" s="210"/>
      <c r="P21" s="191"/>
      <c r="Q21" s="417" t="s">
        <v>12497</v>
      </c>
      <c r="R21" s="853" t="s">
        <v>12499</v>
      </c>
      <c r="S21" s="81"/>
      <c r="T21" s="191"/>
      <c r="U21" s="191"/>
      <c r="V21" s="191"/>
    </row>
    <row r="22" spans="1:22" ht="15.75" customHeight="1">
      <c r="A22" s="214"/>
      <c r="B22" s="417" t="s">
        <v>12500</v>
      </c>
      <c r="C22" s="248" t="s">
        <v>11919</v>
      </c>
      <c r="D22" s="248">
        <v>1</v>
      </c>
      <c r="E22" s="1120"/>
      <c r="F22" s="81"/>
      <c r="G22" s="252" t="s">
        <v>12501</v>
      </c>
      <c r="H22" s="214"/>
      <c r="I22" s="1093"/>
      <c r="J22" s="214"/>
      <c r="K22" s="210"/>
      <c r="L22" s="1092" t="str">
        <f t="shared" si="2"/>
        <v>Please complete all cells in row</v>
      </c>
      <c r="M22" s="210"/>
      <c r="N22" s="247">
        <f t="shared" si="3"/>
        <v>1</v>
      </c>
      <c r="O22" s="210"/>
      <c r="P22" s="191"/>
      <c r="Q22" s="417" t="s">
        <v>12500</v>
      </c>
      <c r="R22" s="853" t="s">
        <v>12502</v>
      </c>
      <c r="S22" s="81"/>
      <c r="T22" s="191"/>
      <c r="U22" s="191"/>
      <c r="V22" s="191"/>
    </row>
    <row r="23" spans="1:22" ht="15.75" customHeight="1">
      <c r="A23" s="214"/>
      <c r="B23" s="417" t="s">
        <v>12503</v>
      </c>
      <c r="C23" s="248" t="s">
        <v>11919</v>
      </c>
      <c r="D23" s="248">
        <v>1</v>
      </c>
      <c r="E23" s="1120"/>
      <c r="F23" s="81"/>
      <c r="G23" s="252" t="s">
        <v>12504</v>
      </c>
      <c r="H23" s="214"/>
      <c r="I23" s="1093"/>
      <c r="J23" s="214"/>
      <c r="K23" s="210"/>
      <c r="L23" s="1092" t="str">
        <f t="shared" si="2"/>
        <v>Please complete all cells in row</v>
      </c>
      <c r="M23" s="210"/>
      <c r="N23" s="247">
        <f t="shared" si="3"/>
        <v>1</v>
      </c>
      <c r="O23" s="210"/>
      <c r="P23" s="191"/>
      <c r="Q23" s="417" t="s">
        <v>12503</v>
      </c>
      <c r="R23" s="853" t="s">
        <v>12505</v>
      </c>
      <c r="S23" s="81"/>
      <c r="T23" s="191"/>
      <c r="U23" s="191"/>
      <c r="V23" s="191"/>
    </row>
    <row r="24" spans="1:22" ht="19.5" customHeight="1">
      <c r="A24" s="214"/>
      <c r="B24" s="417" t="s">
        <v>12506</v>
      </c>
      <c r="C24" s="248" t="s">
        <v>11919</v>
      </c>
      <c r="D24" s="248">
        <v>1</v>
      </c>
      <c r="E24" s="1120"/>
      <c r="F24" s="81"/>
      <c r="G24" s="252" t="s">
        <v>12507</v>
      </c>
      <c r="H24" s="214"/>
      <c r="I24" s="1093"/>
      <c r="J24" s="214"/>
      <c r="K24" s="210"/>
      <c r="L24" s="1092" t="str">
        <f t="shared" si="2"/>
        <v>Please complete all cells in row</v>
      </c>
      <c r="M24" s="210"/>
      <c r="N24" s="247">
        <f t="shared" si="3"/>
        <v>1</v>
      </c>
      <c r="O24" s="210"/>
      <c r="P24" s="191"/>
      <c r="Q24" s="417" t="s">
        <v>12506</v>
      </c>
      <c r="R24" s="853" t="s">
        <v>12508</v>
      </c>
      <c r="S24" s="81"/>
      <c r="T24" s="191"/>
      <c r="U24" s="191"/>
      <c r="V24" s="191"/>
    </row>
    <row r="25" spans="1:22" ht="25.5" customHeight="1">
      <c r="A25" s="214"/>
      <c r="B25" s="1947" t="s">
        <v>12509</v>
      </c>
      <c r="C25" s="1898" t="s">
        <v>11919</v>
      </c>
      <c r="D25" s="1898">
        <v>1</v>
      </c>
      <c r="E25" s="1899"/>
      <c r="F25" s="81"/>
      <c r="G25" s="252" t="s">
        <v>12510</v>
      </c>
      <c r="H25" s="214"/>
      <c r="I25" s="1896"/>
      <c r="J25" s="214"/>
      <c r="K25" s="210"/>
      <c r="L25" s="1092" t="str">
        <f>IF( SUM( N26:N26 ) = 0, 0, $N$5 )</f>
        <v>Please complete all cells in row</v>
      </c>
      <c r="M25" s="210"/>
      <c r="N25" s="247"/>
      <c r="O25" s="210"/>
      <c r="P25" s="191"/>
      <c r="Q25" s="1947" t="s">
        <v>12509</v>
      </c>
      <c r="R25" s="1120" t="s">
        <v>12511</v>
      </c>
      <c r="S25" s="81"/>
      <c r="T25" s="191"/>
      <c r="U25" s="191"/>
      <c r="V25" s="191"/>
    </row>
    <row r="26" spans="1:22" ht="23.25" customHeight="1" thickBot="1">
      <c r="A26" s="2575" t="s">
        <v>773</v>
      </c>
      <c r="B26" s="410" t="s">
        <v>12512</v>
      </c>
      <c r="C26" s="314" t="s">
        <v>11919</v>
      </c>
      <c r="D26" s="314">
        <v>1</v>
      </c>
      <c r="E26" s="1122"/>
      <c r="F26" s="81"/>
      <c r="G26" s="928" t="s">
        <v>12513</v>
      </c>
      <c r="H26" s="214"/>
      <c r="I26" s="1097"/>
      <c r="J26" s="214"/>
      <c r="K26" s="210"/>
      <c r="M26" s="210"/>
      <c r="N26" s="247">
        <f t="shared" si="3"/>
        <v>1</v>
      </c>
      <c r="O26" s="210"/>
      <c r="P26" s="191"/>
      <c r="Q26" s="420" t="s">
        <v>12514</v>
      </c>
      <c r="R26" s="1122" t="s">
        <v>12515</v>
      </c>
      <c r="S26" s="81"/>
      <c r="T26" s="191"/>
      <c r="U26" s="191"/>
      <c r="V26" s="191"/>
    </row>
    <row r="27" spans="1:22" ht="16.5" thickTop="1" thickBot="1"/>
    <row r="28" spans="1:22" ht="17.25" thickTop="1" thickBot="1">
      <c r="A28" s="214"/>
      <c r="B28" s="352" t="s">
        <v>12516</v>
      </c>
      <c r="C28" s="437"/>
      <c r="D28" s="437"/>
      <c r="E28" s="437"/>
      <c r="F28" s="1102"/>
      <c r="G28" s="502"/>
      <c r="H28" s="214"/>
      <c r="I28" s="214"/>
      <c r="J28" s="214"/>
      <c r="K28" s="210"/>
      <c r="L28" s="191"/>
      <c r="M28" s="210"/>
      <c r="N28" s="191"/>
      <c r="O28" s="210"/>
      <c r="P28" s="191"/>
      <c r="Q28" s="352" t="s">
        <v>12516</v>
      </c>
      <c r="R28" s="437"/>
      <c r="S28" s="1102"/>
      <c r="T28" s="191"/>
      <c r="U28" s="191"/>
      <c r="V28" s="191"/>
    </row>
    <row r="29" spans="1:22" ht="15.75" customHeight="1" thickTop="1">
      <c r="A29" s="2699" t="s">
        <v>675</v>
      </c>
      <c r="B29" s="408" t="s">
        <v>12517</v>
      </c>
      <c r="C29" s="239" t="s">
        <v>1319</v>
      </c>
      <c r="D29" s="239">
        <v>0</v>
      </c>
      <c r="E29" s="1479"/>
      <c r="F29" s="81"/>
      <c r="G29" s="925" t="s">
        <v>12518</v>
      </c>
      <c r="H29" s="214"/>
      <c r="I29" s="1091"/>
      <c r="J29" s="214"/>
      <c r="K29" s="210"/>
      <c r="L29" s="1900" t="s">
        <v>668</v>
      </c>
      <c r="M29" s="210"/>
      <c r="N29" s="247">
        <v>1</v>
      </c>
      <c r="O29" s="210"/>
      <c r="P29" s="191"/>
      <c r="Q29" s="408" t="s">
        <v>12517</v>
      </c>
      <c r="R29" s="849" t="s">
        <v>12519</v>
      </c>
      <c r="S29" s="81"/>
      <c r="T29" s="191"/>
      <c r="U29" s="191"/>
      <c r="V29" s="191"/>
    </row>
    <row r="30" spans="1:22" ht="15.75">
      <c r="A30" s="214"/>
      <c r="B30" s="417" t="s">
        <v>12520</v>
      </c>
      <c r="C30" s="248" t="s">
        <v>1319</v>
      </c>
      <c r="D30" s="248">
        <v>0</v>
      </c>
      <c r="E30" s="1180"/>
      <c r="F30" s="81"/>
      <c r="G30" s="926" t="s">
        <v>12521</v>
      </c>
      <c r="H30" s="214"/>
      <c r="I30" s="1093"/>
      <c r="J30" s="214"/>
      <c r="K30" s="210"/>
      <c r="L30" s="1900" t="s">
        <v>668</v>
      </c>
      <c r="M30" s="210"/>
      <c r="N30" s="247">
        <v>1</v>
      </c>
      <c r="O30" s="210"/>
      <c r="P30" s="191"/>
      <c r="Q30" s="417" t="s">
        <v>12520</v>
      </c>
      <c r="R30" s="853" t="s">
        <v>12522</v>
      </c>
      <c r="S30" s="81"/>
      <c r="T30" s="191"/>
      <c r="U30" s="191"/>
      <c r="V30" s="191"/>
    </row>
    <row r="31" spans="1:22" ht="15.75">
      <c r="A31" s="214"/>
      <c r="B31" s="1901" t="s">
        <v>12523</v>
      </c>
      <c r="C31" s="1902" t="s">
        <v>1319</v>
      </c>
      <c r="D31" s="1902">
        <v>0</v>
      </c>
      <c r="E31" s="2066"/>
      <c r="F31" s="81"/>
      <c r="G31" s="2067" t="s">
        <v>12524</v>
      </c>
      <c r="H31" s="214"/>
      <c r="I31" s="1905"/>
      <c r="J31" s="214"/>
      <c r="K31" s="210"/>
      <c r="L31" s="1900" t="s">
        <v>668</v>
      </c>
      <c r="M31" s="210"/>
      <c r="N31" s="247">
        <v>1</v>
      </c>
      <c r="O31" s="210"/>
      <c r="P31" s="191"/>
      <c r="Q31" s="417" t="s">
        <v>12523</v>
      </c>
      <c r="R31" s="853" t="s">
        <v>12525</v>
      </c>
      <c r="S31" s="81"/>
      <c r="T31" s="191"/>
      <c r="U31" s="191"/>
      <c r="V31" s="191"/>
    </row>
    <row r="32" spans="1:22" ht="15.75" customHeight="1" thickBot="1">
      <c r="A32" s="2699" t="s">
        <v>773</v>
      </c>
      <c r="B32" s="1978" t="s">
        <v>12526</v>
      </c>
      <c r="C32" s="1980" t="s">
        <v>1319</v>
      </c>
      <c r="D32" s="1980">
        <v>0</v>
      </c>
      <c r="E32" s="2722"/>
      <c r="F32" s="81"/>
      <c r="G32" s="928" t="s">
        <v>12527</v>
      </c>
      <c r="H32" s="214"/>
      <c r="I32" s="1904"/>
      <c r="J32" s="214"/>
      <c r="K32" s="210"/>
      <c r="L32" s="1900"/>
      <c r="M32" s="210"/>
      <c r="N32" s="247"/>
      <c r="O32" s="210"/>
      <c r="P32" s="191"/>
      <c r="Q32" s="1978" t="s">
        <v>12526</v>
      </c>
      <c r="R32" s="1113" t="s">
        <v>12528</v>
      </c>
      <c r="S32" s="81"/>
      <c r="T32" s="191"/>
      <c r="U32" s="191"/>
      <c r="V32" s="191"/>
    </row>
    <row r="33" spans="1:22" ht="15.75" customHeight="1" thickTop="1" thickBot="1">
      <c r="A33" s="214"/>
      <c r="B33" s="214"/>
      <c r="C33" s="214"/>
      <c r="D33" s="214"/>
      <c r="E33" s="214"/>
      <c r="F33" s="214"/>
      <c r="G33" s="214"/>
      <c r="H33" s="214"/>
      <c r="I33" s="214"/>
      <c r="J33" s="214"/>
      <c r="K33" s="210"/>
      <c r="L33" s="191"/>
      <c r="M33" s="210"/>
      <c r="N33" s="191"/>
      <c r="O33" s="210"/>
      <c r="P33" s="191"/>
      <c r="Q33" s="214"/>
      <c r="R33" s="214"/>
      <c r="S33" s="191"/>
      <c r="T33" s="191"/>
      <c r="U33" s="191"/>
      <c r="V33" s="191"/>
    </row>
    <row r="34" spans="1:22" ht="15.75" customHeight="1" thickTop="1" thickBot="1">
      <c r="A34" s="214"/>
      <c r="B34" s="352" t="s">
        <v>1189</v>
      </c>
      <c r="C34" s="437"/>
      <c r="D34" s="437"/>
      <c r="E34" s="437"/>
      <c r="F34" s="1102"/>
      <c r="G34" s="502"/>
      <c r="H34" s="214"/>
      <c r="I34" s="214"/>
      <c r="J34" s="214"/>
      <c r="K34" s="210"/>
      <c r="L34" s="191"/>
      <c r="M34" s="210"/>
      <c r="N34" s="191"/>
      <c r="O34" s="210"/>
      <c r="P34" s="191"/>
      <c r="Q34" s="352" t="s">
        <v>1189</v>
      </c>
      <c r="R34" s="437"/>
      <c r="S34" s="1102"/>
      <c r="T34" s="191"/>
      <c r="U34" s="191"/>
      <c r="V34" s="191"/>
    </row>
    <row r="35" spans="1:22" ht="16.149999999999999" customHeight="1" thickTop="1">
      <c r="A35" s="2699" t="s">
        <v>675</v>
      </c>
      <c r="B35" s="727" t="s">
        <v>12529</v>
      </c>
      <c r="C35" s="695" t="s">
        <v>12530</v>
      </c>
      <c r="D35" s="695">
        <v>0</v>
      </c>
      <c r="E35" s="1476"/>
      <c r="F35" s="171"/>
      <c r="G35" s="925" t="s">
        <v>12531</v>
      </c>
      <c r="H35" s="214"/>
      <c r="I35" s="1091"/>
      <c r="J35" s="214"/>
      <c r="K35" s="210"/>
      <c r="L35" s="1900" t="s">
        <v>668</v>
      </c>
      <c r="M35" s="210"/>
      <c r="N35" s="247">
        <v>1</v>
      </c>
      <c r="O35" s="210"/>
      <c r="P35" s="191"/>
      <c r="Q35" s="727" t="s">
        <v>12529</v>
      </c>
      <c r="R35" s="1110" t="s">
        <v>12532</v>
      </c>
      <c r="S35" s="171"/>
      <c r="T35" s="191"/>
      <c r="U35" s="191"/>
      <c r="V35" s="191"/>
    </row>
    <row r="36" spans="1:22" ht="16.149999999999999" customHeight="1">
      <c r="A36" s="214"/>
      <c r="B36" s="730" t="s">
        <v>12533</v>
      </c>
      <c r="C36" s="731" t="s">
        <v>1319</v>
      </c>
      <c r="D36" s="731">
        <v>2</v>
      </c>
      <c r="E36" s="2068"/>
      <c r="F36" s="348"/>
      <c r="G36" s="926" t="s">
        <v>12534</v>
      </c>
      <c r="H36" s="214"/>
      <c r="I36" s="1093"/>
      <c r="J36" s="214"/>
      <c r="K36" s="210"/>
      <c r="L36" s="1900" t="s">
        <v>668</v>
      </c>
      <c r="M36" s="210"/>
      <c r="N36" s="247">
        <v>1</v>
      </c>
      <c r="O36" s="210"/>
      <c r="P36" s="191"/>
      <c r="Q36" s="730" t="s">
        <v>12533</v>
      </c>
      <c r="R36" s="2068" t="s">
        <v>12535</v>
      </c>
      <c r="S36" s="348"/>
      <c r="T36" s="191"/>
      <c r="U36" s="191"/>
      <c r="V36" s="191"/>
    </row>
    <row r="37" spans="1:22" ht="16.149999999999999" customHeight="1">
      <c r="A37" s="214"/>
      <c r="B37" s="730" t="s">
        <v>12536</v>
      </c>
      <c r="C37" s="731" t="s">
        <v>1319</v>
      </c>
      <c r="D37" s="731">
        <v>0</v>
      </c>
      <c r="E37" s="1477"/>
      <c r="F37" s="171"/>
      <c r="G37" s="926" t="s">
        <v>12537</v>
      </c>
      <c r="H37" s="214"/>
      <c r="I37" s="1093"/>
      <c r="J37" s="214"/>
      <c r="K37" s="210"/>
      <c r="L37" s="1900" t="s">
        <v>668</v>
      </c>
      <c r="M37" s="210"/>
      <c r="N37" s="247">
        <v>1</v>
      </c>
      <c r="O37" s="210"/>
      <c r="P37" s="191"/>
      <c r="Q37" s="730" t="s">
        <v>12536</v>
      </c>
      <c r="R37" s="1111" t="s">
        <v>12538</v>
      </c>
      <c r="S37" s="171"/>
      <c r="T37" s="191"/>
      <c r="U37" s="191"/>
      <c r="V37" s="191"/>
    </row>
    <row r="38" spans="1:22" ht="16.149999999999999" customHeight="1" thickBot="1">
      <c r="A38" s="2699" t="s">
        <v>773</v>
      </c>
      <c r="B38" s="761" t="s">
        <v>12539</v>
      </c>
      <c r="C38" s="740" t="s">
        <v>1319</v>
      </c>
      <c r="D38" s="740">
        <v>0</v>
      </c>
      <c r="E38" s="2721"/>
      <c r="F38" s="348"/>
      <c r="G38" s="928" t="s">
        <v>12540</v>
      </c>
      <c r="H38" s="214"/>
      <c r="I38" s="1097"/>
      <c r="J38" s="214"/>
      <c r="K38" s="210"/>
      <c r="L38" s="1900" t="s">
        <v>668</v>
      </c>
      <c r="M38" s="210"/>
      <c r="N38" s="247"/>
      <c r="O38" s="210"/>
      <c r="P38" s="191"/>
      <c r="Q38" s="761" t="s">
        <v>12539</v>
      </c>
      <c r="R38" s="2721" t="s">
        <v>12541</v>
      </c>
      <c r="S38" s="348"/>
      <c r="T38" s="191"/>
      <c r="U38" s="191"/>
      <c r="V38" s="191"/>
    </row>
    <row r="39" spans="1:22" ht="28.5" customHeight="1" thickTop="1">
      <c r="A39" s="214"/>
      <c r="B39" s="214"/>
      <c r="C39" s="214"/>
      <c r="D39" s="214"/>
      <c r="E39" s="214"/>
      <c r="F39" s="214"/>
      <c r="G39" s="214"/>
      <c r="H39" s="214"/>
      <c r="J39" s="2575" t="s">
        <v>815</v>
      </c>
      <c r="K39" s="191"/>
      <c r="L39" s="191"/>
      <c r="M39" s="191"/>
      <c r="N39" s="191"/>
      <c r="O39" s="191"/>
      <c r="P39" s="191"/>
      <c r="Q39" s="191"/>
      <c r="R39" s="2859" t="s">
        <v>816</v>
      </c>
      <c r="S39" s="191"/>
      <c r="T39" s="191"/>
      <c r="U39" s="191"/>
      <c r="V39" s="191"/>
    </row>
    <row r="40" spans="1:22" ht="15.75">
      <c r="A40" s="214"/>
      <c r="B40" s="214"/>
      <c r="C40" s="214"/>
      <c r="D40" s="214"/>
      <c r="E40" s="214"/>
      <c r="F40" s="214"/>
      <c r="G40" s="214"/>
      <c r="H40" s="214"/>
      <c r="I40" s="214"/>
      <c r="J40" s="214"/>
      <c r="K40" s="191"/>
      <c r="L40" s="191"/>
      <c r="M40" s="191"/>
      <c r="N40" s="191"/>
      <c r="O40" s="191"/>
      <c r="P40" s="191"/>
      <c r="Q40" s="191"/>
      <c r="R40" s="191"/>
      <c r="S40" s="191"/>
      <c r="T40" s="191"/>
      <c r="U40" s="191"/>
      <c r="V40" s="191"/>
    </row>
  </sheetData>
  <sheetProtection formatColumns="0" formatRows="0"/>
  <mergeCells count="2">
    <mergeCell ref="B3:I3"/>
    <mergeCell ref="Q3:S3"/>
  </mergeCells>
  <phoneticPr fontId="36" type="noConversion"/>
  <conditionalFormatting sqref="L8:L15 L18:L25 L35:L38">
    <cfRule type="cellIs" dxfId="86" priority="8" operator="equal">
      <formula>0</formula>
    </cfRule>
  </conditionalFormatting>
  <conditionalFormatting sqref="L29:L32">
    <cfRule type="cellIs" dxfId="85"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1" zoomScaleNormal="100" zoomScaleSheetLayoutView="100" workbookViewId="0"/>
  </sheetViews>
  <sheetFormatPr defaultColWidth="9" defaultRowHeight="14.25"/>
  <cols>
    <col min="1" max="1" width="11.125" style="191" hidden="1" customWidth="1"/>
    <col min="2" max="2" width="91.75" style="191" customWidth="1"/>
    <col min="3" max="3" width="7" style="191" customWidth="1"/>
    <col min="4" max="4" width="5.125" style="191" customWidth="1"/>
    <col min="5" max="5" width="20.625" style="191" customWidth="1"/>
    <col min="6" max="6" width="19.125" style="191" customWidth="1"/>
    <col min="7" max="8" width="12.5" style="191" customWidth="1"/>
    <col min="9" max="9" width="1.625" style="191" customWidth="1"/>
    <col min="10" max="10" width="12.5" style="191" customWidth="1"/>
    <col min="11" max="11" width="1.625" style="191" customWidth="1"/>
    <col min="12" max="12" width="33.625" style="190" customWidth="1"/>
    <col min="13" max="13" width="1.625" style="191" hidden="1" customWidth="1"/>
    <col min="14" max="14" width="1.625" style="191" customWidth="1"/>
    <col min="15" max="15" width="25" style="191" customWidth="1"/>
    <col min="16" max="16" width="1.625" style="191" customWidth="1"/>
    <col min="17" max="19" width="12.5" style="191" hidden="1" customWidth="1"/>
    <col min="20" max="20" width="1.625" style="191" hidden="1" customWidth="1"/>
    <col min="21" max="21" width="1.625" style="191" customWidth="1"/>
    <col min="22" max="22" width="49.125" style="191" bestFit="1" customWidth="1"/>
    <col min="23" max="26" width="17.5" style="191" customWidth="1"/>
    <col min="27" max="27" width="1.625" style="191" customWidth="1"/>
    <col min="28" max="16384" width="9" style="191"/>
  </cols>
  <sheetData>
    <row r="1" spans="1:27" ht="30.75" customHeight="1">
      <c r="B1" s="1089" t="s">
        <v>12542</v>
      </c>
      <c r="C1" s="1089"/>
      <c r="D1" s="1089"/>
      <c r="E1" s="1089"/>
      <c r="F1" s="1089"/>
      <c r="G1" s="1089"/>
      <c r="H1" s="1089"/>
      <c r="I1" s="1089"/>
      <c r="J1" s="1089"/>
      <c r="N1" s="210"/>
      <c r="P1" s="210"/>
      <c r="T1" s="210"/>
      <c r="V1" s="1089" t="s">
        <v>656</v>
      </c>
      <c r="W1" s="1089"/>
      <c r="X1" s="1089"/>
      <c r="Y1" s="1089"/>
      <c r="Z1" s="1089"/>
      <c r="AA1" s="1089"/>
    </row>
    <row r="2" spans="1:27" ht="30.75" customHeight="1">
      <c r="B2" s="1089" t="str">
        <f>SelectCompany!B4</f>
        <v>South West Water (whole area)</v>
      </c>
      <c r="C2" s="470"/>
      <c r="D2" s="470"/>
      <c r="E2" s="470"/>
      <c r="F2" s="470"/>
      <c r="G2" s="470"/>
      <c r="H2" s="470"/>
      <c r="N2" s="210"/>
      <c r="P2" s="210"/>
      <c r="T2" s="210"/>
      <c r="V2" s="1089"/>
      <c r="W2" s="470"/>
      <c r="X2" s="470"/>
      <c r="Y2" s="470"/>
      <c r="Z2" s="470"/>
    </row>
    <row r="3" spans="1:27" ht="45" customHeight="1">
      <c r="B3" s="3386" t="s">
        <v>12543</v>
      </c>
      <c r="C3" s="3386"/>
      <c r="D3" s="3386"/>
      <c r="E3" s="3386"/>
      <c r="F3" s="3386"/>
      <c r="G3" s="3386"/>
      <c r="H3" s="3386"/>
      <c r="I3" s="3386"/>
      <c r="J3" s="3386"/>
      <c r="K3" s="3386"/>
      <c r="L3" s="3386"/>
      <c r="M3" s="223"/>
      <c r="N3" s="210"/>
      <c r="O3" s="1100" t="s">
        <v>658</v>
      </c>
      <c r="P3" s="210"/>
      <c r="T3" s="210"/>
      <c r="V3" s="3386" t="s">
        <v>12543</v>
      </c>
      <c r="W3" s="3386"/>
      <c r="X3" s="3386"/>
      <c r="Y3" s="3386"/>
      <c r="Z3" s="3386"/>
      <c r="AA3" s="3386"/>
    </row>
    <row r="4" spans="1:27" ht="14.25" customHeight="1" thickBot="1">
      <c r="B4" s="1125"/>
      <c r="C4" s="1125"/>
      <c r="D4" s="1125"/>
      <c r="E4" s="1125"/>
      <c r="F4" s="1125"/>
      <c r="G4" s="1125"/>
      <c r="H4" s="1125"/>
      <c r="I4" s="1125"/>
      <c r="J4" s="1125"/>
      <c r="K4" s="1125"/>
      <c r="L4" s="1126"/>
      <c r="M4" s="214"/>
      <c r="N4" s="210"/>
      <c r="P4" s="210"/>
      <c r="Q4" s="3548" t="s">
        <v>659</v>
      </c>
      <c r="R4" s="3548"/>
      <c r="S4" s="3548"/>
      <c r="T4" s="210"/>
      <c r="V4" s="1125"/>
      <c r="W4" s="1125"/>
      <c r="X4" s="1125"/>
      <c r="Y4" s="1125"/>
      <c r="Z4" s="1125"/>
      <c r="AA4" s="1125"/>
    </row>
    <row r="5" spans="1:27" ht="46.5" thickTop="1" thickBot="1">
      <c r="A5" s="2441" t="s">
        <v>669</v>
      </c>
      <c r="B5" s="402" t="s">
        <v>660</v>
      </c>
      <c r="C5" s="403" t="s">
        <v>661</v>
      </c>
      <c r="D5" s="403" t="s">
        <v>662</v>
      </c>
      <c r="E5" s="403" t="s">
        <v>9897</v>
      </c>
      <c r="F5" s="403" t="s">
        <v>9898</v>
      </c>
      <c r="G5" s="404" t="s">
        <v>12544</v>
      </c>
      <c r="H5" s="214"/>
      <c r="I5" s="223"/>
      <c r="J5" s="406" t="s">
        <v>666</v>
      </c>
      <c r="K5" s="223"/>
      <c r="L5" s="406" t="s">
        <v>667</v>
      </c>
      <c r="M5" s="223"/>
      <c r="N5" s="210"/>
      <c r="P5" s="210"/>
      <c r="Q5" s="231" t="s">
        <v>668</v>
      </c>
      <c r="R5" s="231"/>
      <c r="T5" s="210"/>
      <c r="V5" s="402" t="s">
        <v>660</v>
      </c>
      <c r="W5" s="403" t="s">
        <v>9897</v>
      </c>
      <c r="X5" s="403" t="s">
        <v>9898</v>
      </c>
      <c r="Y5" s="404" t="s">
        <v>12544</v>
      </c>
      <c r="AA5" s="223"/>
    </row>
    <row r="6" spans="1:27" ht="15.75" customHeight="1" thickTop="1" thickBot="1">
      <c r="A6" s="2575" t="s">
        <v>673</v>
      </c>
      <c r="C6" s="372"/>
      <c r="D6" s="372"/>
      <c r="E6" s="214"/>
      <c r="F6" s="214"/>
      <c r="G6" s="214"/>
      <c r="H6" s="214"/>
      <c r="I6" s="223"/>
      <c r="J6" s="214"/>
      <c r="K6" s="223"/>
      <c r="L6" s="652"/>
      <c r="M6" s="223"/>
      <c r="N6" s="210"/>
      <c r="P6" s="210"/>
      <c r="T6" s="210"/>
      <c r="V6" s="372"/>
      <c r="W6" s="2859" t="s">
        <v>820</v>
      </c>
      <c r="X6" s="214"/>
      <c r="Y6" s="214"/>
      <c r="AA6" s="223"/>
    </row>
    <row r="7" spans="1:27" ht="15.75" customHeight="1" thickTop="1" thickBot="1">
      <c r="A7" s="214"/>
      <c r="B7" s="691" t="s">
        <v>12545</v>
      </c>
      <c r="C7" s="437"/>
      <c r="D7" s="437"/>
      <c r="E7" s="412"/>
      <c r="F7" s="412"/>
      <c r="G7" s="412"/>
      <c r="H7" s="412"/>
      <c r="I7" s="223"/>
      <c r="J7" s="214"/>
      <c r="K7" s="223"/>
      <c r="L7" s="652"/>
      <c r="M7" s="223"/>
      <c r="N7" s="210"/>
      <c r="P7" s="210"/>
      <c r="T7" s="210"/>
      <c r="V7" s="691" t="s">
        <v>12545</v>
      </c>
      <c r="W7" s="412"/>
      <c r="X7" s="412"/>
      <c r="Y7" s="412"/>
      <c r="Z7" s="412"/>
      <c r="AA7" s="223"/>
    </row>
    <row r="8" spans="1:27" ht="15.75" customHeight="1" thickTop="1">
      <c r="A8" s="2575" t="s">
        <v>675</v>
      </c>
      <c r="B8" s="408" t="s">
        <v>12546</v>
      </c>
      <c r="C8" s="239" t="s">
        <v>677</v>
      </c>
      <c r="D8" s="239">
        <v>3</v>
      </c>
      <c r="E8" s="783"/>
      <c r="F8" s="783"/>
      <c r="G8" s="1127"/>
      <c r="H8" s="59"/>
      <c r="I8" s="223"/>
      <c r="J8" s="925" t="s">
        <v>12547</v>
      </c>
      <c r="K8" s="223"/>
      <c r="L8" s="1128"/>
      <c r="M8" s="223"/>
      <c r="N8" s="210"/>
      <c r="O8" s="1092" t="str">
        <f>IF( SUM( Q8:S8 ) = 0, 0, $Q$5 )</f>
        <v>Please complete all cells in row</v>
      </c>
      <c r="P8" s="210"/>
      <c r="Q8" s="247">
        <f t="shared" ref="Q8:S12" si="0" xml:space="preserve"> IF( ISNUMBER(E8 ), 0, 1 )</f>
        <v>1</v>
      </c>
      <c r="R8" s="247">
        <f t="shared" si="0"/>
        <v>1</v>
      </c>
      <c r="S8" s="247">
        <f t="shared" si="0"/>
        <v>1</v>
      </c>
      <c r="T8" s="210"/>
      <c r="V8" s="408" t="s">
        <v>12546</v>
      </c>
      <c r="W8" s="783" t="s">
        <v>12548</v>
      </c>
      <c r="X8" s="783" t="s">
        <v>12549</v>
      </c>
      <c r="Y8" s="1127" t="s">
        <v>12550</v>
      </c>
      <c r="Z8" s="342"/>
      <c r="AA8" s="223"/>
    </row>
    <row r="9" spans="1:27" ht="15.75" customHeight="1">
      <c r="A9" s="214"/>
      <c r="B9" s="417" t="s">
        <v>12551</v>
      </c>
      <c r="C9" s="248" t="s">
        <v>677</v>
      </c>
      <c r="D9" s="248">
        <v>3</v>
      </c>
      <c r="E9" s="784"/>
      <c r="F9" s="784"/>
      <c r="G9" s="1117"/>
      <c r="H9" s="59"/>
      <c r="I9" s="223"/>
      <c r="J9" s="926" t="s">
        <v>12552</v>
      </c>
      <c r="K9" s="223"/>
      <c r="L9" s="1129"/>
      <c r="M9" s="223"/>
      <c r="N9" s="210"/>
      <c r="O9" s="1092" t="str">
        <f t="shared" ref="O9:O11" si="1">IF( SUM( Q9:S9 ) = 0, 0, $Q$5 )</f>
        <v>Please complete all cells in row</v>
      </c>
      <c r="P9" s="210"/>
      <c r="Q9" s="247">
        <f t="shared" si="0"/>
        <v>1</v>
      </c>
      <c r="R9" s="247">
        <f t="shared" si="0"/>
        <v>1</v>
      </c>
      <c r="S9" s="247">
        <f t="shared" si="0"/>
        <v>1</v>
      </c>
      <c r="T9" s="210"/>
      <c r="V9" s="417" t="s">
        <v>12551</v>
      </c>
      <c r="W9" s="784" t="s">
        <v>12553</v>
      </c>
      <c r="X9" s="784" t="s">
        <v>12554</v>
      </c>
      <c r="Y9" s="1117" t="s">
        <v>12555</v>
      </c>
      <c r="Z9" s="342"/>
      <c r="AA9" s="223"/>
    </row>
    <row r="10" spans="1:27" ht="15.75" customHeight="1">
      <c r="A10" s="214"/>
      <c r="B10" s="417" t="s">
        <v>12556</v>
      </c>
      <c r="C10" s="248" t="s">
        <v>677</v>
      </c>
      <c r="D10" s="248">
        <v>3</v>
      </c>
      <c r="E10" s="784"/>
      <c r="F10" s="784"/>
      <c r="G10" s="1117"/>
      <c r="H10" s="59"/>
      <c r="I10" s="223"/>
      <c r="J10" s="926" t="s">
        <v>12557</v>
      </c>
      <c r="K10" s="223"/>
      <c r="L10" s="1129"/>
      <c r="M10" s="223"/>
      <c r="N10" s="210"/>
      <c r="O10" s="1092" t="str">
        <f t="shared" si="1"/>
        <v>Please complete all cells in row</v>
      </c>
      <c r="P10" s="210"/>
      <c r="Q10" s="247">
        <f t="shared" si="0"/>
        <v>1</v>
      </c>
      <c r="R10" s="247">
        <f t="shared" si="0"/>
        <v>1</v>
      </c>
      <c r="S10" s="247">
        <f t="shared" si="0"/>
        <v>1</v>
      </c>
      <c r="T10" s="210"/>
      <c r="V10" s="417" t="s">
        <v>12556</v>
      </c>
      <c r="W10" s="784" t="s">
        <v>12558</v>
      </c>
      <c r="X10" s="784" t="s">
        <v>12559</v>
      </c>
      <c r="Y10" s="1117" t="s">
        <v>12560</v>
      </c>
      <c r="Z10" s="342"/>
      <c r="AA10" s="223"/>
    </row>
    <row r="11" spans="1:27" ht="15.75" customHeight="1">
      <c r="A11" s="214"/>
      <c r="B11" s="417" t="s">
        <v>12561</v>
      </c>
      <c r="C11" s="248" t="s">
        <v>677</v>
      </c>
      <c r="D11" s="248">
        <v>3</v>
      </c>
      <c r="E11" s="784"/>
      <c r="F11" s="784"/>
      <c r="G11" s="1117"/>
      <c r="H11" s="59"/>
      <c r="I11" s="223"/>
      <c r="J11" s="926" t="s">
        <v>12562</v>
      </c>
      <c r="K11" s="223"/>
      <c r="L11" s="1129"/>
      <c r="M11" s="223"/>
      <c r="N11" s="210"/>
      <c r="O11" s="1092" t="str">
        <f t="shared" si="1"/>
        <v>Please complete all cells in row</v>
      </c>
      <c r="P11" s="210"/>
      <c r="Q11" s="247">
        <f t="shared" si="0"/>
        <v>1</v>
      </c>
      <c r="R11" s="247">
        <f t="shared" si="0"/>
        <v>1</v>
      </c>
      <c r="S11" s="247">
        <f t="shared" si="0"/>
        <v>1</v>
      </c>
      <c r="T11" s="210"/>
      <c r="V11" s="417" t="s">
        <v>12561</v>
      </c>
      <c r="W11" s="784" t="s">
        <v>12563</v>
      </c>
      <c r="X11" s="784" t="s">
        <v>12564</v>
      </c>
      <c r="Y11" s="1117" t="s">
        <v>12565</v>
      </c>
      <c r="Z11" s="342"/>
      <c r="AA11" s="223"/>
    </row>
    <row r="12" spans="1:27" ht="15.75" customHeight="1" thickBot="1">
      <c r="A12" s="2575" t="s">
        <v>773</v>
      </c>
      <c r="B12" s="420" t="s">
        <v>12566</v>
      </c>
      <c r="C12" s="314" t="s">
        <v>677</v>
      </c>
      <c r="D12" s="314">
        <v>3</v>
      </c>
      <c r="E12" s="1137"/>
      <c r="F12" s="1137"/>
      <c r="G12" s="1122"/>
      <c r="H12" s="59"/>
      <c r="I12" s="223"/>
      <c r="J12" s="928" t="s">
        <v>12567</v>
      </c>
      <c r="K12" s="223"/>
      <c r="L12" s="2723"/>
      <c r="M12" s="223"/>
      <c r="N12" s="210"/>
      <c r="O12" s="1092" t="str">
        <f t="shared" ref="O12" si="2">IF( SUM( Q12:S12 ) = 0, 0, $Q$5 )</f>
        <v>Please complete all cells in row</v>
      </c>
      <c r="P12" s="210"/>
      <c r="Q12" s="247">
        <f t="shared" si="0"/>
        <v>1</v>
      </c>
      <c r="R12" s="247">
        <f t="shared" si="0"/>
        <v>1</v>
      </c>
      <c r="S12" s="247">
        <f t="shared" si="0"/>
        <v>1</v>
      </c>
      <c r="T12" s="210"/>
      <c r="V12" s="420" t="s">
        <v>12566</v>
      </c>
      <c r="W12" s="2724" t="s">
        <v>12568</v>
      </c>
      <c r="X12" s="2724" t="s">
        <v>12569</v>
      </c>
      <c r="Y12" s="1983" t="s">
        <v>12570</v>
      </c>
      <c r="Z12" s="342"/>
      <c r="AA12" s="223"/>
    </row>
    <row r="13" spans="1:27" ht="15.75" customHeight="1" thickTop="1" thickBot="1">
      <c r="A13" s="214"/>
      <c r="B13" s="1130"/>
      <c r="C13" s="86"/>
      <c r="D13" s="86"/>
      <c r="E13" s="59"/>
      <c r="F13" s="59"/>
      <c r="G13" s="59"/>
      <c r="H13" s="59"/>
      <c r="I13" s="223"/>
      <c r="J13" s="223"/>
      <c r="K13" s="223"/>
      <c r="L13" s="652"/>
      <c r="M13" s="223"/>
      <c r="N13" s="210"/>
      <c r="P13" s="210"/>
      <c r="T13" s="210"/>
      <c r="V13" s="1130"/>
      <c r="W13" s="59"/>
      <c r="X13" s="59"/>
      <c r="Y13" s="59"/>
      <c r="Z13" s="59"/>
      <c r="AA13" s="223"/>
    </row>
    <row r="14" spans="1:27" ht="15.75" customHeight="1" thickTop="1" thickBot="1">
      <c r="A14" s="214"/>
      <c r="B14" s="352" t="s">
        <v>12571</v>
      </c>
      <c r="C14" s="437"/>
      <c r="D14" s="437"/>
      <c r="E14" s="412"/>
      <c r="F14" s="412"/>
      <c r="G14" s="412"/>
      <c r="H14" s="412"/>
      <c r="I14" s="214"/>
      <c r="J14" s="214"/>
      <c r="K14" s="214"/>
      <c r="L14" s="1131"/>
      <c r="M14" s="214"/>
      <c r="N14" s="210"/>
      <c r="P14" s="210"/>
      <c r="T14" s="210"/>
      <c r="V14" s="352" t="s">
        <v>12571</v>
      </c>
      <c r="W14" s="412"/>
      <c r="X14" s="412"/>
      <c r="Y14" s="412"/>
      <c r="Z14" s="412"/>
    </row>
    <row r="15" spans="1:27" ht="15.75" customHeight="1" thickTop="1">
      <c r="A15" s="2575" t="s">
        <v>675</v>
      </c>
      <c r="B15" s="408" t="s">
        <v>12572</v>
      </c>
      <c r="C15" s="239" t="s">
        <v>2375</v>
      </c>
      <c r="D15" s="239">
        <v>3</v>
      </c>
      <c r="E15" s="783"/>
      <c r="F15" s="783"/>
      <c r="G15" s="1127"/>
      <c r="H15" s="59"/>
      <c r="I15" s="214"/>
      <c r="J15" s="925" t="s">
        <v>12573</v>
      </c>
      <c r="K15" s="1132"/>
      <c r="L15" s="1133"/>
      <c r="M15" s="1132"/>
      <c r="N15" s="210"/>
      <c r="O15" s="1092" t="str">
        <f t="shared" ref="O15:O30" si="3">IF( SUM( Q15:S15 ) = 0, 0, $Q$5 )</f>
        <v>Please complete all cells in row</v>
      </c>
      <c r="P15" s="210"/>
      <c r="Q15" s="247">
        <f t="shared" ref="Q15:S19" si="4" xml:space="preserve"> IF( ISNUMBER(E15 ), 0, 1 )</f>
        <v>1</v>
      </c>
      <c r="R15" s="247">
        <f t="shared" si="4"/>
        <v>1</v>
      </c>
      <c r="S15" s="247">
        <f t="shared" si="4"/>
        <v>1</v>
      </c>
      <c r="T15" s="210"/>
      <c r="V15" s="408" t="s">
        <v>12572</v>
      </c>
      <c r="W15" s="783" t="s">
        <v>12574</v>
      </c>
      <c r="X15" s="783" t="s">
        <v>12575</v>
      </c>
      <c r="Y15" s="1127" t="s">
        <v>12576</v>
      </c>
      <c r="Z15" s="342"/>
    </row>
    <row r="16" spans="1:27" ht="15.75" customHeight="1">
      <c r="A16" s="214"/>
      <c r="B16" s="417" t="s">
        <v>12577</v>
      </c>
      <c r="C16" s="248" t="s">
        <v>2375</v>
      </c>
      <c r="D16" s="248">
        <v>3</v>
      </c>
      <c r="E16" s="784"/>
      <c r="F16" s="784"/>
      <c r="G16" s="1117"/>
      <c r="H16" s="59"/>
      <c r="I16" s="214"/>
      <c r="J16" s="926" t="s">
        <v>12578</v>
      </c>
      <c r="K16" s="1132"/>
      <c r="L16" s="1134"/>
      <c r="M16" s="1132"/>
      <c r="N16" s="210"/>
      <c r="O16" s="1092" t="str">
        <f t="shared" si="3"/>
        <v>Please complete all cells in row</v>
      </c>
      <c r="P16" s="210"/>
      <c r="Q16" s="247">
        <f t="shared" si="4"/>
        <v>1</v>
      </c>
      <c r="R16" s="247">
        <f t="shared" si="4"/>
        <v>1</v>
      </c>
      <c r="S16" s="247">
        <f t="shared" si="4"/>
        <v>1</v>
      </c>
      <c r="T16" s="210"/>
      <c r="V16" s="417" t="s">
        <v>12577</v>
      </c>
      <c r="W16" s="784" t="s">
        <v>12579</v>
      </c>
      <c r="X16" s="784" t="s">
        <v>12580</v>
      </c>
      <c r="Y16" s="1117" t="s">
        <v>12581</v>
      </c>
      <c r="Z16" s="342"/>
    </row>
    <row r="17" spans="1:26" ht="15.75" customHeight="1">
      <c r="A17" s="214"/>
      <c r="B17" s="417" t="s">
        <v>12582</v>
      </c>
      <c r="C17" s="248" t="s">
        <v>2375</v>
      </c>
      <c r="D17" s="248">
        <v>3</v>
      </c>
      <c r="E17" s="784"/>
      <c r="F17" s="784"/>
      <c r="G17" s="1117"/>
      <c r="H17" s="59"/>
      <c r="I17" s="214"/>
      <c r="J17" s="926" t="s">
        <v>12583</v>
      </c>
      <c r="K17" s="1132"/>
      <c r="L17" s="1134"/>
      <c r="M17" s="1132"/>
      <c r="N17" s="210"/>
      <c r="O17" s="1092" t="str">
        <f t="shared" si="3"/>
        <v>Please complete all cells in row</v>
      </c>
      <c r="P17" s="210"/>
      <c r="Q17" s="247">
        <f t="shared" si="4"/>
        <v>1</v>
      </c>
      <c r="R17" s="247">
        <f t="shared" si="4"/>
        <v>1</v>
      </c>
      <c r="S17" s="247">
        <f t="shared" si="4"/>
        <v>1</v>
      </c>
      <c r="T17" s="210"/>
      <c r="V17" s="417" t="s">
        <v>12582</v>
      </c>
      <c r="W17" s="784" t="s">
        <v>12584</v>
      </c>
      <c r="X17" s="784" t="s">
        <v>12585</v>
      </c>
      <c r="Y17" s="1117" t="s">
        <v>12586</v>
      </c>
      <c r="Z17" s="342"/>
    </row>
    <row r="18" spans="1:26" ht="15.75" customHeight="1">
      <c r="A18" s="214"/>
      <c r="B18" s="417" t="s">
        <v>12587</v>
      </c>
      <c r="C18" s="248" t="s">
        <v>2375</v>
      </c>
      <c r="D18" s="248">
        <v>3</v>
      </c>
      <c r="E18" s="784"/>
      <c r="F18" s="784"/>
      <c r="G18" s="1117"/>
      <c r="H18" s="59"/>
      <c r="I18" s="214"/>
      <c r="J18" s="926" t="s">
        <v>12588</v>
      </c>
      <c r="K18" s="1132"/>
      <c r="L18" s="1134"/>
      <c r="M18" s="1132"/>
      <c r="N18" s="210"/>
      <c r="O18" s="1092" t="str">
        <f t="shared" si="3"/>
        <v>Please complete all cells in row</v>
      </c>
      <c r="P18" s="210"/>
      <c r="Q18" s="247">
        <f t="shared" si="4"/>
        <v>1</v>
      </c>
      <c r="R18" s="247">
        <f t="shared" si="4"/>
        <v>1</v>
      </c>
      <c r="S18" s="247">
        <f t="shared" si="4"/>
        <v>1</v>
      </c>
      <c r="T18" s="210"/>
      <c r="V18" s="417" t="s">
        <v>12587</v>
      </c>
      <c r="W18" s="784" t="s">
        <v>12589</v>
      </c>
      <c r="X18" s="784" t="s">
        <v>12590</v>
      </c>
      <c r="Y18" s="1117" t="s">
        <v>12591</v>
      </c>
      <c r="Z18" s="342"/>
    </row>
    <row r="19" spans="1:26" ht="15.75" customHeight="1">
      <c r="A19" s="214"/>
      <c r="B19" s="417" t="s">
        <v>12592</v>
      </c>
      <c r="C19" s="248" t="s">
        <v>2375</v>
      </c>
      <c r="D19" s="248">
        <v>3</v>
      </c>
      <c r="E19" s="784"/>
      <c r="F19" s="784"/>
      <c r="G19" s="1117"/>
      <c r="H19" s="59"/>
      <c r="I19" s="214"/>
      <c r="J19" s="926" t="s">
        <v>12593</v>
      </c>
      <c r="K19" s="1132"/>
      <c r="L19" s="1134"/>
      <c r="M19" s="1132"/>
      <c r="N19" s="210"/>
      <c r="O19" s="1092" t="str">
        <f t="shared" si="3"/>
        <v>Please complete all cells in row</v>
      </c>
      <c r="P19" s="210"/>
      <c r="Q19" s="247">
        <f t="shared" si="4"/>
        <v>1</v>
      </c>
      <c r="R19" s="247">
        <f t="shared" si="4"/>
        <v>1</v>
      </c>
      <c r="S19" s="247">
        <f t="shared" si="4"/>
        <v>1</v>
      </c>
      <c r="T19" s="210"/>
      <c r="V19" s="417" t="s">
        <v>12592</v>
      </c>
      <c r="W19" s="784" t="s">
        <v>12594</v>
      </c>
      <c r="X19" s="784" t="s">
        <v>12595</v>
      </c>
      <c r="Y19" s="1117" t="s">
        <v>12596</v>
      </c>
      <c r="Z19" s="342"/>
    </row>
    <row r="20" spans="1:26" ht="15.75" customHeight="1">
      <c r="A20" s="214"/>
      <c r="B20" s="1986" t="s">
        <v>12597</v>
      </c>
      <c r="C20" s="248" t="s">
        <v>2375</v>
      </c>
      <c r="D20" s="248">
        <v>3</v>
      </c>
      <c r="E20" s="1136"/>
      <c r="F20" s="784"/>
      <c r="G20" s="1117"/>
      <c r="H20" s="59"/>
      <c r="I20" s="214"/>
      <c r="J20" s="926" t="s">
        <v>12598</v>
      </c>
      <c r="K20" s="1132"/>
      <c r="L20" s="1134"/>
      <c r="M20" s="1132"/>
      <c r="N20" s="210"/>
      <c r="O20" s="1092" t="str">
        <f>IF( SUM( Q20:S20 ) = 0, 0, $Q$5 )</f>
        <v>Please complete all cells in row</v>
      </c>
      <c r="P20" s="210"/>
      <c r="Q20" s="247"/>
      <c r="R20" s="247">
        <f xml:space="preserve"> IF( ISNUMBER(F20 ), 0, 1 )</f>
        <v>1</v>
      </c>
      <c r="S20" s="247">
        <f xml:space="preserve"> IF( ISNUMBER(G20 ), 0, 1 )</f>
        <v>1</v>
      </c>
      <c r="T20" s="210"/>
      <c r="V20" s="417" t="s">
        <v>12599</v>
      </c>
      <c r="W20" s="1136"/>
      <c r="X20" s="784" t="s">
        <v>12600</v>
      </c>
      <c r="Y20" s="1117" t="s">
        <v>12601</v>
      </c>
      <c r="Z20" s="342"/>
    </row>
    <row r="21" spans="1:26" ht="15.75" customHeight="1">
      <c r="A21" s="214"/>
      <c r="B21" s="1986" t="s">
        <v>12602</v>
      </c>
      <c r="C21" s="248" t="s">
        <v>2375</v>
      </c>
      <c r="D21" s="248">
        <v>3</v>
      </c>
      <c r="E21" s="1136"/>
      <c r="F21" s="1136"/>
      <c r="G21" s="1117"/>
      <c r="H21" s="59"/>
      <c r="I21" s="214"/>
      <c r="J21" s="926" t="s">
        <v>12603</v>
      </c>
      <c r="K21" s="1132"/>
      <c r="L21" s="1134"/>
      <c r="M21" s="1132"/>
      <c r="N21" s="210"/>
      <c r="O21" s="1092" t="str">
        <f>IF( SUM( Q21:S21 ) = 0, 0, $Q$5 )</f>
        <v>Please complete all cells in row</v>
      </c>
      <c r="P21" s="210"/>
      <c r="Q21" s="247"/>
      <c r="R21" s="247"/>
      <c r="S21" s="247">
        <f xml:space="preserve"> IF( ISNUMBER(G21 ), 0, 1 )</f>
        <v>1</v>
      </c>
      <c r="T21" s="210"/>
      <c r="V21" s="417" t="s">
        <v>12604</v>
      </c>
      <c r="W21" s="1136"/>
      <c r="X21" s="1136"/>
      <c r="Y21" s="1117" t="s">
        <v>12605</v>
      </c>
      <c r="Z21" s="342"/>
    </row>
    <row r="22" spans="1:26" ht="15.75" customHeight="1">
      <c r="A22" s="214"/>
      <c r="B22" s="1986" t="s">
        <v>12606</v>
      </c>
      <c r="C22" s="248" t="s">
        <v>2375</v>
      </c>
      <c r="D22" s="248">
        <v>3</v>
      </c>
      <c r="E22" s="1136"/>
      <c r="F22" s="784"/>
      <c r="G22" s="1117"/>
      <c r="H22" s="59"/>
      <c r="I22" s="214"/>
      <c r="J22" s="926" t="s">
        <v>12607</v>
      </c>
      <c r="K22" s="1132"/>
      <c r="L22" s="1134"/>
      <c r="M22" s="1132"/>
      <c r="N22" s="210"/>
      <c r="O22" s="1092" t="str">
        <f>IF( SUM( Q22:S22 ) = 0, 0, $Q$5 )</f>
        <v>Please complete all cells in row</v>
      </c>
      <c r="P22" s="210"/>
      <c r="Q22" s="247"/>
      <c r="R22" s="247">
        <f xml:space="preserve"> IF( ISNUMBER(F22 ), 0, 1 )</f>
        <v>1</v>
      </c>
      <c r="S22" s="247">
        <f xml:space="preserve"> IF( ISNUMBER(G22 ), 0, 1 )</f>
        <v>1</v>
      </c>
      <c r="T22" s="210"/>
      <c r="V22" s="417" t="s">
        <v>12606</v>
      </c>
      <c r="W22" s="1136"/>
      <c r="X22" s="784" t="s">
        <v>12608</v>
      </c>
      <c r="Y22" s="1117" t="s">
        <v>12609</v>
      </c>
      <c r="Z22" s="342"/>
    </row>
    <row r="23" spans="1:26" ht="15.75" customHeight="1">
      <c r="A23" s="214"/>
      <c r="B23" s="1986" t="s">
        <v>12610</v>
      </c>
      <c r="C23" s="248" t="s">
        <v>2375</v>
      </c>
      <c r="D23" s="248">
        <v>3</v>
      </c>
      <c r="E23" s="1136"/>
      <c r="F23" s="1136"/>
      <c r="G23" s="1117"/>
      <c r="H23" s="59"/>
      <c r="I23" s="214"/>
      <c r="J23" s="926" t="s">
        <v>12611</v>
      </c>
      <c r="K23" s="1132"/>
      <c r="L23" s="1134"/>
      <c r="M23" s="1132"/>
      <c r="N23" s="210"/>
      <c r="O23" s="1092" t="str">
        <f>IF( SUM( Q23:S23 ) = 0, 0, $Q$5 )</f>
        <v>Please complete all cells in row</v>
      </c>
      <c r="P23" s="210"/>
      <c r="Q23" s="247"/>
      <c r="R23" s="247"/>
      <c r="S23" s="247">
        <f xml:space="preserve"> IF( ISNUMBER(G23 ), 0, 1 )</f>
        <v>1</v>
      </c>
      <c r="T23" s="210"/>
      <c r="V23" s="417" t="s">
        <v>12610</v>
      </c>
      <c r="W23" s="1136"/>
      <c r="X23" s="1136"/>
      <c r="Y23" s="1117" t="s">
        <v>12612</v>
      </c>
      <c r="Z23" s="342"/>
    </row>
    <row r="24" spans="1:26" ht="15.75" customHeight="1">
      <c r="A24" s="214"/>
      <c r="B24" s="417" t="s">
        <v>12613</v>
      </c>
      <c r="C24" s="248" t="s">
        <v>11853</v>
      </c>
      <c r="D24" s="248">
        <v>2</v>
      </c>
      <c r="E24" s="1135"/>
      <c r="F24" s="1135"/>
      <c r="G24" s="1094"/>
      <c r="H24" s="59"/>
      <c r="I24" s="214"/>
      <c r="J24" s="926" t="s">
        <v>12614</v>
      </c>
      <c r="K24" s="1132"/>
      <c r="L24" s="1134"/>
      <c r="M24" s="1132"/>
      <c r="N24" s="210"/>
      <c r="O24" s="1092" t="str">
        <f t="shared" si="3"/>
        <v>Please complete all cells in row</v>
      </c>
      <c r="P24" s="210"/>
      <c r="Q24" s="247">
        <f t="shared" ref="Q24:S25" si="5" xml:space="preserve"> IF( ISNUMBER(E24 ), 0, 1 )</f>
        <v>1</v>
      </c>
      <c r="R24" s="247">
        <f t="shared" si="5"/>
        <v>1</v>
      </c>
      <c r="S24" s="247">
        <f t="shared" si="5"/>
        <v>1</v>
      </c>
      <c r="T24" s="210"/>
      <c r="V24" s="417" t="s">
        <v>12613</v>
      </c>
      <c r="W24" s="1135" t="s">
        <v>12615</v>
      </c>
      <c r="X24" s="1135" t="s">
        <v>12616</v>
      </c>
      <c r="Y24" s="1094" t="s">
        <v>12617</v>
      </c>
      <c r="Z24" s="342"/>
    </row>
    <row r="25" spans="1:26" ht="15.75" customHeight="1">
      <c r="A25" s="214"/>
      <c r="B25" s="417" t="s">
        <v>12618</v>
      </c>
      <c r="C25" s="248" t="s">
        <v>11853</v>
      </c>
      <c r="D25" s="248">
        <v>2</v>
      </c>
      <c r="E25" s="1135"/>
      <c r="F25" s="1135"/>
      <c r="G25" s="1094"/>
      <c r="H25" s="59"/>
      <c r="I25" s="214"/>
      <c r="J25" s="926" t="s">
        <v>12619</v>
      </c>
      <c r="K25" s="1132"/>
      <c r="L25" s="1134"/>
      <c r="M25" s="1132"/>
      <c r="N25" s="210"/>
      <c r="O25" s="1092" t="str">
        <f t="shared" si="3"/>
        <v>Please complete all cells in row</v>
      </c>
      <c r="P25" s="210"/>
      <c r="Q25" s="247">
        <f t="shared" si="5"/>
        <v>1</v>
      </c>
      <c r="R25" s="247">
        <f t="shared" si="5"/>
        <v>1</v>
      </c>
      <c r="S25" s="247">
        <f t="shared" si="5"/>
        <v>1</v>
      </c>
      <c r="T25" s="210"/>
      <c r="V25" s="417" t="s">
        <v>12618</v>
      </c>
      <c r="W25" s="1135" t="s">
        <v>12620</v>
      </c>
      <c r="X25" s="1135" t="s">
        <v>12621</v>
      </c>
      <c r="Y25" s="1094" t="s">
        <v>12622</v>
      </c>
      <c r="Z25" s="342"/>
    </row>
    <row r="26" spans="1:26" ht="26.25" customHeight="1">
      <c r="A26" s="214"/>
      <c r="B26" s="1986" t="s">
        <v>12623</v>
      </c>
      <c r="C26" s="248" t="s">
        <v>11853</v>
      </c>
      <c r="D26" s="248">
        <v>2</v>
      </c>
      <c r="E26" s="1136"/>
      <c r="F26" s="784"/>
      <c r="G26" s="1094"/>
      <c r="H26" s="59"/>
      <c r="I26" s="214"/>
      <c r="J26" s="926" t="s">
        <v>12624</v>
      </c>
      <c r="K26" s="1132"/>
      <c r="L26" s="1134"/>
      <c r="M26" s="1132"/>
      <c r="N26" s="210"/>
      <c r="O26" s="1092" t="str">
        <f>IF( SUM( Q26:S26 ) = 0, 0, $Q$5 )</f>
        <v>Please complete all cells in row</v>
      </c>
      <c r="P26" s="210"/>
      <c r="Q26" s="247"/>
      <c r="R26" s="247">
        <f xml:space="preserve"> IF( ISNUMBER(F26 ), 0, 1 )</f>
        <v>1</v>
      </c>
      <c r="S26" s="247">
        <f xml:space="preserve"> IF( ISNUMBER(G26 ), 0, 1 )</f>
        <v>1</v>
      </c>
      <c r="T26" s="210"/>
      <c r="V26" s="417" t="s">
        <v>12625</v>
      </c>
      <c r="W26" s="1136"/>
      <c r="X26" s="784" t="s">
        <v>12626</v>
      </c>
      <c r="Y26" s="1094" t="s">
        <v>12627</v>
      </c>
      <c r="Z26" s="342"/>
    </row>
    <row r="27" spans="1:26" ht="31.5" customHeight="1">
      <c r="A27" s="214"/>
      <c r="B27" s="1986" t="s">
        <v>12628</v>
      </c>
      <c r="C27" s="248" t="s">
        <v>11853</v>
      </c>
      <c r="D27" s="248">
        <v>2</v>
      </c>
      <c r="E27" s="1136"/>
      <c r="F27" s="1136"/>
      <c r="G27" s="1094"/>
      <c r="H27" s="59"/>
      <c r="I27" s="214"/>
      <c r="J27" s="926" t="s">
        <v>12629</v>
      </c>
      <c r="K27" s="1132"/>
      <c r="L27" s="1134"/>
      <c r="M27" s="1132"/>
      <c r="N27" s="210"/>
      <c r="O27" s="1092" t="str">
        <f>IF( SUM( Q27:S27 ) = 0, 0, $Q$5 )</f>
        <v>Please complete all cells in row</v>
      </c>
      <c r="P27" s="210"/>
      <c r="Q27" s="247"/>
      <c r="R27" s="247"/>
      <c r="S27" s="247">
        <f xml:space="preserve"> IF( ISNUMBER(G27 ), 0, 1 )</f>
        <v>1</v>
      </c>
      <c r="T27" s="210"/>
      <c r="V27" s="417" t="s">
        <v>12630</v>
      </c>
      <c r="W27" s="1136"/>
      <c r="X27" s="1136"/>
      <c r="Y27" s="1094" t="s">
        <v>12631</v>
      </c>
      <c r="Z27" s="342"/>
    </row>
    <row r="28" spans="1:26" ht="25.5" customHeight="1">
      <c r="A28" s="214"/>
      <c r="B28" s="1986" t="s">
        <v>12632</v>
      </c>
      <c r="C28" s="248" t="s">
        <v>11853</v>
      </c>
      <c r="D28" s="248">
        <v>2</v>
      </c>
      <c r="E28" s="1136"/>
      <c r="F28" s="784"/>
      <c r="G28" s="1094"/>
      <c r="H28" s="59"/>
      <c r="I28" s="214"/>
      <c r="J28" s="926" t="s">
        <v>12633</v>
      </c>
      <c r="K28" s="1132"/>
      <c r="L28" s="1134"/>
      <c r="M28" s="1132"/>
      <c r="N28" s="210"/>
      <c r="O28" s="1092" t="str">
        <f>IF( SUM( Q28:S28 ) = 0, 0, $Q$5 )</f>
        <v>Please complete all cells in row</v>
      </c>
      <c r="P28" s="210"/>
      <c r="Q28" s="247"/>
      <c r="R28" s="247">
        <f xml:space="preserve"> IF( ISNUMBER(F28 ), 0, 1 )</f>
        <v>1</v>
      </c>
      <c r="S28" s="247">
        <f xml:space="preserve"> IF( ISNUMBER(G28 ), 0, 1 )</f>
        <v>1</v>
      </c>
      <c r="T28" s="210"/>
      <c r="V28" s="417" t="s">
        <v>12632</v>
      </c>
      <c r="W28" s="1136"/>
      <c r="X28" s="784" t="s">
        <v>12634</v>
      </c>
      <c r="Y28" s="1094" t="s">
        <v>12635</v>
      </c>
      <c r="Z28" s="342"/>
    </row>
    <row r="29" spans="1:26" ht="33" customHeight="1">
      <c r="A29" s="214"/>
      <c r="B29" s="1986" t="s">
        <v>12636</v>
      </c>
      <c r="C29" s="248" t="s">
        <v>11853</v>
      </c>
      <c r="D29" s="248">
        <v>2</v>
      </c>
      <c r="E29" s="1136"/>
      <c r="F29" s="1136"/>
      <c r="G29" s="1094"/>
      <c r="H29" s="59"/>
      <c r="I29" s="214"/>
      <c r="J29" s="926" t="s">
        <v>12637</v>
      </c>
      <c r="K29" s="1132"/>
      <c r="L29" s="1134"/>
      <c r="M29" s="1132"/>
      <c r="N29" s="210"/>
      <c r="O29" s="1092" t="str">
        <f>IF( SUM( Q29:S29 ) = 0, 0, $Q$5 )</f>
        <v>Please complete all cells in row</v>
      </c>
      <c r="P29" s="210"/>
      <c r="Q29" s="247"/>
      <c r="R29" s="247"/>
      <c r="S29" s="247">
        <f xml:space="preserve"> IF( ISNUMBER(G29 ), 0, 1 )</f>
        <v>1</v>
      </c>
      <c r="T29" s="210"/>
      <c r="V29" s="417" t="s">
        <v>12636</v>
      </c>
      <c r="W29" s="1136"/>
      <c r="X29" s="1136"/>
      <c r="Y29" s="1094" t="s">
        <v>12638</v>
      </c>
      <c r="Z29" s="342"/>
    </row>
    <row r="30" spans="1:26" ht="15.75" customHeight="1" thickBot="1">
      <c r="A30" s="2575" t="s">
        <v>773</v>
      </c>
      <c r="B30" s="420" t="s">
        <v>12639</v>
      </c>
      <c r="C30" s="314" t="s">
        <v>1281</v>
      </c>
      <c r="D30" s="314">
        <v>1</v>
      </c>
      <c r="E30" s="1137"/>
      <c r="F30" s="1137"/>
      <c r="G30" s="1122"/>
      <c r="H30" s="59"/>
      <c r="I30" s="214"/>
      <c r="J30" s="928" t="s">
        <v>12640</v>
      </c>
      <c r="K30" s="1132"/>
      <c r="L30" s="1138"/>
      <c r="M30" s="1132"/>
      <c r="N30" s="210"/>
      <c r="O30" s="1092" t="str">
        <f t="shared" si="3"/>
        <v>Please complete all cells in row</v>
      </c>
      <c r="P30" s="210"/>
      <c r="Q30" s="247">
        <f xml:space="preserve"> IF( ISNUMBER(E30 ), 0, 1 )</f>
        <v>1</v>
      </c>
      <c r="R30" s="247">
        <f xml:space="preserve"> IF( ISNUMBER(F30 ), 0, 1 )</f>
        <v>1</v>
      </c>
      <c r="S30" s="247">
        <f xml:space="preserve"> IF( ISNUMBER(G30 ), 0, 1 )</f>
        <v>1</v>
      </c>
      <c r="T30" s="210"/>
      <c r="V30" s="420" t="s">
        <v>12639</v>
      </c>
      <c r="W30" s="1137" t="s">
        <v>12641</v>
      </c>
      <c r="X30" s="1137" t="s">
        <v>12642</v>
      </c>
      <c r="Y30" s="1122" t="s">
        <v>12643</v>
      </c>
      <c r="Z30" s="342"/>
    </row>
    <row r="31" spans="1:26" ht="15.75" customHeight="1" thickTop="1" thickBot="1">
      <c r="A31" s="214"/>
      <c r="B31" s="1130"/>
      <c r="C31" s="86"/>
      <c r="D31" s="86"/>
      <c r="E31" s="59"/>
      <c r="F31" s="59"/>
      <c r="G31" s="59"/>
      <c r="H31" s="59"/>
      <c r="I31" s="214"/>
      <c r="J31" s="1132"/>
      <c r="K31" s="1132"/>
      <c r="L31" s="1139"/>
      <c r="M31" s="1132"/>
      <c r="N31" s="210"/>
      <c r="P31" s="210"/>
      <c r="T31" s="210"/>
      <c r="V31" s="1130"/>
      <c r="W31" s="59"/>
      <c r="X31" s="59"/>
      <c r="Y31" s="59"/>
      <c r="Z31" s="59"/>
    </row>
    <row r="32" spans="1:26" ht="15.75" customHeight="1" thickTop="1" thickBot="1">
      <c r="A32" s="214"/>
      <c r="B32" s="1140" t="s">
        <v>12644</v>
      </c>
      <c r="C32" s="403" t="s">
        <v>661</v>
      </c>
      <c r="D32" s="403" t="s">
        <v>662</v>
      </c>
      <c r="E32" s="403" t="s">
        <v>12645</v>
      </c>
      <c r="F32" s="403" t="s">
        <v>12646</v>
      </c>
      <c r="G32" s="404" t="s">
        <v>891</v>
      </c>
      <c r="H32" s="214"/>
      <c r="I32" s="214"/>
      <c r="J32" s="214"/>
      <c r="K32" s="214"/>
      <c r="L32" s="1131"/>
      <c r="M32" s="214"/>
      <c r="N32" s="210"/>
      <c r="P32" s="210"/>
      <c r="T32" s="210"/>
      <c r="V32" s="1140" t="s">
        <v>12647</v>
      </c>
      <c r="W32" s="403" t="s">
        <v>12645</v>
      </c>
      <c r="X32" s="403" t="s">
        <v>12646</v>
      </c>
      <c r="Y32" s="404" t="s">
        <v>891</v>
      </c>
    </row>
    <row r="33" spans="1:27" ht="15.75" customHeight="1" thickTop="1">
      <c r="A33" s="2575" t="s">
        <v>675</v>
      </c>
      <c r="B33" s="408" t="s">
        <v>12648</v>
      </c>
      <c r="C33" s="239" t="s">
        <v>677</v>
      </c>
      <c r="D33" s="239">
        <v>3</v>
      </c>
      <c r="E33" s="783"/>
      <c r="F33" s="783"/>
      <c r="G33" s="373">
        <f>SUM(E33:F33)</f>
        <v>0</v>
      </c>
      <c r="H33" s="214"/>
      <c r="I33" s="214"/>
      <c r="J33" s="925" t="s">
        <v>12649</v>
      </c>
      <c r="K33" s="214"/>
      <c r="L33" s="1141"/>
      <c r="M33" s="214"/>
      <c r="N33" s="210"/>
      <c r="O33" s="1092" t="str">
        <f t="shared" ref="O33:O34" si="6">IF( SUM( Q33:S33 ) = 0, 0, $Q$5 )</f>
        <v>Please complete all cells in row</v>
      </c>
      <c r="P33" s="210"/>
      <c r="Q33" s="247">
        <f xml:space="preserve"> IF( ISNUMBER(E33 ), 0, 1 )</f>
        <v>1</v>
      </c>
      <c r="R33" s="247">
        <f xml:space="preserve"> IF( ISNUMBER(F33 ), 0, 1 )</f>
        <v>1</v>
      </c>
      <c r="T33" s="210"/>
      <c r="V33" s="408" t="s">
        <v>12650</v>
      </c>
      <c r="W33" s="783" t="s">
        <v>12651</v>
      </c>
      <c r="X33" s="783" t="s">
        <v>12652</v>
      </c>
      <c r="Y33" s="373" t="s">
        <v>12653</v>
      </c>
    </row>
    <row r="34" spans="1:27" ht="15.75" customHeight="1" thickBot="1">
      <c r="A34" s="2575" t="s">
        <v>773</v>
      </c>
      <c r="B34" s="420" t="s">
        <v>12654</v>
      </c>
      <c r="C34" s="314" t="s">
        <v>11853</v>
      </c>
      <c r="D34" s="314">
        <v>2</v>
      </c>
      <c r="E34" s="2527"/>
      <c r="F34" s="2527"/>
      <c r="G34" s="1096"/>
      <c r="H34" s="214"/>
      <c r="I34" s="1143"/>
      <c r="J34" s="928" t="s">
        <v>12655</v>
      </c>
      <c r="K34" s="214"/>
      <c r="L34" s="1144"/>
      <c r="M34" s="214"/>
      <c r="N34" s="210"/>
      <c r="O34" s="1092" t="str">
        <f t="shared" si="6"/>
        <v>Please complete all cells in row</v>
      </c>
      <c r="P34" s="210"/>
      <c r="S34" s="247">
        <f xml:space="preserve"> IF( ISNUMBER(G34 ), 0, 1 )</f>
        <v>1</v>
      </c>
      <c r="T34" s="210"/>
      <c r="V34" s="420" t="s">
        <v>12654</v>
      </c>
      <c r="W34" s="2527"/>
      <c r="X34" s="2527"/>
      <c r="Y34" s="1142" t="s">
        <v>12656</v>
      </c>
      <c r="AA34" s="1145"/>
    </row>
    <row r="35" spans="1:27" ht="15.75" customHeight="1" thickTop="1" thickBot="1">
      <c r="B35" s="1130"/>
      <c r="C35" s="86"/>
      <c r="D35" s="86"/>
      <c r="E35" s="59"/>
      <c r="F35" s="59"/>
      <c r="G35" s="214"/>
      <c r="H35" s="214"/>
      <c r="I35" s="1143"/>
      <c r="J35" s="1132"/>
      <c r="K35" s="214"/>
      <c r="L35" s="1131"/>
      <c r="M35" s="214"/>
      <c r="N35" s="210"/>
      <c r="P35" s="210"/>
      <c r="T35" s="210"/>
      <c r="V35" s="1130"/>
      <c r="W35" s="59"/>
      <c r="X35" s="59"/>
      <c r="Y35" s="214"/>
      <c r="AA35" s="1145"/>
    </row>
    <row r="36" spans="1:27" ht="15.75" customHeight="1" thickTop="1" thickBot="1">
      <c r="A36" s="214"/>
      <c r="B36" s="352" t="s">
        <v>12657</v>
      </c>
      <c r="C36" s="437"/>
      <c r="D36" s="437"/>
      <c r="E36" s="412"/>
      <c r="F36" s="412"/>
      <c r="G36" s="412"/>
      <c r="H36" s="412"/>
      <c r="I36" s="214"/>
      <c r="J36" s="214"/>
      <c r="K36" s="214"/>
      <c r="L36" s="1131"/>
      <c r="M36" s="214"/>
      <c r="N36" s="210"/>
      <c r="P36" s="210"/>
      <c r="T36" s="210"/>
      <c r="V36" s="352" t="s">
        <v>12657</v>
      </c>
      <c r="W36" s="412"/>
      <c r="X36" s="412"/>
      <c r="Y36" s="412"/>
      <c r="Z36" s="412"/>
    </row>
    <row r="37" spans="1:27" ht="15.75" customHeight="1" thickTop="1">
      <c r="A37" s="2575" t="s">
        <v>675</v>
      </c>
      <c r="B37" s="408" t="s">
        <v>12658</v>
      </c>
      <c r="C37" s="239" t="s">
        <v>12659</v>
      </c>
      <c r="D37" s="239">
        <v>2</v>
      </c>
      <c r="E37" s="1987"/>
      <c r="F37" s="1683"/>
      <c r="G37" s="1988"/>
      <c r="H37" s="59"/>
      <c r="I37" s="214"/>
      <c r="J37" s="925" t="s">
        <v>12660</v>
      </c>
      <c r="K37" s="214"/>
      <c r="L37" s="1141"/>
      <c r="M37" s="214"/>
      <c r="N37" s="210"/>
      <c r="O37" s="1092" t="str">
        <f t="shared" ref="O37:O38" si="7">IF( SUM( Q37:S37 ) = 0, 0, $Q$5 )</f>
        <v>Please complete all cells in row</v>
      </c>
      <c r="P37" s="210"/>
      <c r="Q37" s="247">
        <f t="shared" ref="Q37:Q38" si="8" xml:space="preserve"> IF( ISNUMBER(E37 ), 0, 1 )</f>
        <v>1</v>
      </c>
      <c r="T37" s="210"/>
      <c r="V37" s="408" t="s">
        <v>12661</v>
      </c>
      <c r="W37" s="1987" t="s">
        <v>12662</v>
      </c>
      <c r="X37" s="1991"/>
      <c r="Y37" s="1992"/>
      <c r="Z37" s="342"/>
    </row>
    <row r="38" spans="1:27" ht="15.75" customHeight="1" thickBot="1">
      <c r="A38" s="2575" t="s">
        <v>773</v>
      </c>
      <c r="B38" s="420" t="s">
        <v>12663</v>
      </c>
      <c r="C38" s="314" t="s">
        <v>12659</v>
      </c>
      <c r="D38" s="314">
        <v>2</v>
      </c>
      <c r="E38" s="1989"/>
      <c r="F38" s="1685"/>
      <c r="G38" s="1990"/>
      <c r="H38" s="59"/>
      <c r="I38" s="214"/>
      <c r="J38" s="928" t="s">
        <v>12664</v>
      </c>
      <c r="K38" s="214"/>
      <c r="L38" s="1144"/>
      <c r="M38" s="214"/>
      <c r="N38" s="210"/>
      <c r="O38" s="1092" t="str">
        <f t="shared" si="7"/>
        <v>Please complete all cells in row</v>
      </c>
      <c r="P38" s="210"/>
      <c r="Q38" s="247">
        <f t="shared" si="8"/>
        <v>1</v>
      </c>
      <c r="T38" s="210"/>
      <c r="V38" s="420" t="s">
        <v>12665</v>
      </c>
      <c r="W38" s="1989" t="s">
        <v>12666</v>
      </c>
      <c r="X38" s="1993"/>
      <c r="Y38" s="1994"/>
      <c r="Z38" s="342"/>
    </row>
    <row r="39" spans="1:27" ht="15.75" thickTop="1">
      <c r="A39" s="214"/>
      <c r="B39" s="214"/>
      <c r="C39" s="214"/>
      <c r="D39" s="214"/>
      <c r="E39" s="214"/>
      <c r="F39" s="214"/>
      <c r="G39" s="214"/>
      <c r="H39" s="214"/>
      <c r="I39" s="214"/>
      <c r="J39" s="214"/>
      <c r="K39" s="214"/>
      <c r="M39" s="2575" t="s">
        <v>815</v>
      </c>
      <c r="Y39" s="2859" t="s">
        <v>816</v>
      </c>
    </row>
    <row r="40" spans="1:27" ht="15">
      <c r="A40" s="214"/>
      <c r="B40" s="214"/>
      <c r="C40" s="214"/>
      <c r="D40" s="214"/>
      <c r="E40" s="214"/>
      <c r="F40" s="214"/>
      <c r="G40" s="214"/>
      <c r="H40" s="214"/>
      <c r="I40" s="214"/>
      <c r="J40" s="214"/>
      <c r="K40" s="214"/>
      <c r="L40" s="1131"/>
      <c r="M40" s="214"/>
    </row>
    <row r="41" spans="1:27" ht="15">
      <c r="A41" s="214"/>
      <c r="B41" s="214"/>
      <c r="C41" s="214"/>
      <c r="D41" s="214"/>
      <c r="E41" s="214"/>
      <c r="F41" s="214"/>
      <c r="G41" s="214"/>
      <c r="H41" s="214"/>
      <c r="I41" s="214"/>
      <c r="J41" s="214"/>
      <c r="K41" s="214"/>
      <c r="L41" s="1131"/>
      <c r="M41" s="214"/>
    </row>
    <row r="42" spans="1:27" ht="15">
      <c r="A42" s="214"/>
      <c r="B42" s="214"/>
      <c r="C42" s="214"/>
      <c r="D42" s="214"/>
      <c r="E42" s="214"/>
      <c r="F42" s="214"/>
      <c r="G42" s="214"/>
      <c r="H42" s="214"/>
      <c r="I42" s="214"/>
      <c r="J42" s="214"/>
      <c r="K42" s="214"/>
      <c r="L42" s="1131"/>
      <c r="M42" s="214"/>
    </row>
    <row r="43" spans="1:27" ht="15">
      <c r="A43" s="214"/>
      <c r="B43" s="214"/>
      <c r="C43" s="214"/>
      <c r="D43" s="214"/>
      <c r="E43" s="214"/>
      <c r="F43" s="214"/>
      <c r="G43" s="214"/>
      <c r="H43" s="214"/>
      <c r="I43" s="214"/>
      <c r="J43" s="214"/>
      <c r="K43" s="214"/>
      <c r="L43" s="1131"/>
      <c r="M43" s="214"/>
    </row>
    <row r="44" spans="1:27" ht="15">
      <c r="A44" s="214"/>
      <c r="B44" s="214"/>
      <c r="C44" s="214"/>
      <c r="D44" s="214"/>
      <c r="E44" s="214"/>
      <c r="F44" s="214"/>
      <c r="G44" s="214"/>
      <c r="H44" s="214"/>
      <c r="I44" s="214"/>
      <c r="J44" s="214"/>
      <c r="K44" s="214"/>
      <c r="L44" s="1131"/>
      <c r="M44" s="214"/>
    </row>
  </sheetData>
  <sheetProtection formatColumns="0" formatRows="0"/>
  <mergeCells count="3">
    <mergeCell ref="B3:L3"/>
    <mergeCell ref="V3:AA3"/>
    <mergeCell ref="Q4:S4"/>
  </mergeCells>
  <conditionalFormatting sqref="O8:O12 O15:O30">
    <cfRule type="cellIs" dxfId="84" priority="11" operator="equal">
      <formula>0</formula>
    </cfRule>
  </conditionalFormatting>
  <conditionalFormatting sqref="O33:O34">
    <cfRule type="cellIs" dxfId="83" priority="2" operator="equal">
      <formula>0</formula>
    </cfRule>
  </conditionalFormatting>
  <conditionalFormatting sqref="O37:O38">
    <cfRule type="cellIs" dxfId="82"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showGridLines="0" showWhiteSpace="0" topLeftCell="B1" zoomScaleNormal="100" zoomScaleSheetLayoutView="100" workbookViewId="0"/>
  </sheetViews>
  <sheetFormatPr defaultColWidth="9" defaultRowHeight="14.25"/>
  <cols>
    <col min="1" max="1" width="11.125" style="1147" hidden="1" customWidth="1"/>
    <col min="2" max="2" width="19.625" style="1147" bestFit="1" customWidth="1"/>
    <col min="3" max="3" width="31.875" style="1147" customWidth="1"/>
    <col min="4" max="4" width="12.625" style="1147" bestFit="1" customWidth="1"/>
    <col min="5" max="32" width="10.25" style="1147" customWidth="1"/>
    <col min="33" max="33" width="14" style="1147" customWidth="1"/>
    <col min="34" max="34" width="10.25" style="1147" customWidth="1"/>
    <col min="35" max="35" width="16" style="1147" customWidth="1"/>
    <col min="36" max="36" width="10.25" style="1147" hidden="1" customWidth="1"/>
    <col min="37" max="37" width="1.625" style="191" customWidth="1"/>
    <col min="38" max="38" width="25" style="191" customWidth="1"/>
    <col min="39" max="39" width="1.625" style="191" customWidth="1"/>
    <col min="40" max="67" width="12.5" style="191" hidden="1" customWidth="1"/>
    <col min="68" max="68" width="1.625" style="191" hidden="1" customWidth="1"/>
    <col min="69" max="69" width="1.625" style="191" customWidth="1"/>
    <col min="70" max="87" width="11.5" style="1147" hidden="1" customWidth="1"/>
    <col min="88" max="88" width="1.25" style="1147" customWidth="1"/>
    <col min="89" max="16384" width="9" style="1147"/>
  </cols>
  <sheetData>
    <row r="1" spans="1:88" ht="22.5" customHeight="1">
      <c r="B1" s="878" t="s">
        <v>12667</v>
      </c>
      <c r="C1" s="1089"/>
      <c r="D1" s="1089"/>
      <c r="E1" s="1089"/>
      <c r="F1" s="1089"/>
      <c r="G1" s="1089"/>
      <c r="H1" s="1089"/>
      <c r="I1" s="1089"/>
      <c r="J1" s="269"/>
      <c r="K1" s="269"/>
      <c r="L1" s="269"/>
      <c r="M1" s="269"/>
      <c r="N1" s="269"/>
      <c r="AK1" s="210"/>
      <c r="AM1" s="210"/>
      <c r="BP1" s="210"/>
    </row>
    <row r="2" spans="1:88" ht="22.5" customHeight="1">
      <c r="B2" s="3492" t="str">
        <f>SelectCompany!B4</f>
        <v>South West Water (whole area)</v>
      </c>
      <c r="C2" s="3492"/>
      <c r="D2" s="1089"/>
      <c r="E2" s="1148"/>
      <c r="F2" s="1148"/>
      <c r="G2" s="1148"/>
      <c r="H2" s="269"/>
      <c r="I2" s="269"/>
      <c r="J2" s="269"/>
      <c r="K2" s="269"/>
      <c r="L2" s="269"/>
      <c r="M2" s="269"/>
      <c r="N2" s="269"/>
      <c r="AK2" s="210"/>
      <c r="AM2" s="210"/>
      <c r="BP2" s="210"/>
    </row>
    <row r="3" spans="1:88" ht="19.5" customHeight="1">
      <c r="B3" s="3386" t="s">
        <v>12668</v>
      </c>
      <c r="C3" s="3386"/>
      <c r="D3" s="3386"/>
      <c r="E3" s="3386"/>
      <c r="F3" s="3386"/>
      <c r="G3" s="3386"/>
      <c r="H3" s="3386"/>
      <c r="I3" s="3386"/>
      <c r="J3" s="3386"/>
      <c r="K3" s="3386"/>
      <c r="L3" s="3386"/>
      <c r="M3" s="3386"/>
      <c r="N3" s="3386"/>
      <c r="O3" s="3386"/>
      <c r="P3" s="3386"/>
      <c r="Q3" s="3386"/>
      <c r="R3" s="3386"/>
      <c r="S3" s="3386"/>
      <c r="T3" s="3386"/>
      <c r="U3" s="3386"/>
      <c r="V3" s="3386"/>
      <c r="W3" s="3386"/>
      <c r="X3" s="3386"/>
      <c r="Y3" s="3386"/>
      <c r="Z3" s="3386"/>
      <c r="AA3" s="3386"/>
      <c r="AB3" s="3386"/>
      <c r="AC3" s="3386"/>
      <c r="AD3" s="3386"/>
      <c r="AE3" s="3386"/>
      <c r="AF3" s="3386"/>
      <c r="AG3" s="3386"/>
      <c r="AH3" s="3386"/>
      <c r="AI3" s="3386"/>
      <c r="AJ3" s="435"/>
      <c r="AK3" s="210"/>
      <c r="AL3" s="1100" t="s">
        <v>658</v>
      </c>
      <c r="AM3" s="210"/>
      <c r="BP3" s="210"/>
      <c r="BR3" s="1149"/>
      <c r="BS3" s="1149"/>
      <c r="BT3" s="1149"/>
      <c r="BU3" s="1149"/>
      <c r="BV3" s="1149"/>
      <c r="BW3" s="1149"/>
      <c r="BX3" s="1149"/>
      <c r="BY3" s="1149"/>
      <c r="BZ3" s="1149"/>
      <c r="CA3" s="1149"/>
      <c r="CB3" s="1149"/>
      <c r="CC3" s="1149"/>
      <c r="CD3" s="1149"/>
      <c r="CE3" s="1149"/>
      <c r="CF3" s="1149"/>
      <c r="CG3" s="1149"/>
      <c r="CH3" s="1149"/>
      <c r="CI3" s="1149"/>
    </row>
    <row r="4" spans="1:88" ht="15" thickBot="1">
      <c r="AK4" s="210"/>
      <c r="AM4" s="210"/>
      <c r="AN4" s="3548" t="s">
        <v>659</v>
      </c>
      <c r="AO4" s="3548"/>
      <c r="AP4" s="3548"/>
      <c r="AQ4" s="3548"/>
      <c r="AR4" s="3548"/>
      <c r="AS4" s="3548"/>
      <c r="AT4" s="3548"/>
      <c r="AU4" s="3548"/>
      <c r="AV4" s="3548"/>
      <c r="AW4" s="3548"/>
      <c r="AX4" s="3548"/>
      <c r="AY4" s="3548"/>
      <c r="AZ4" s="3548"/>
      <c r="BA4" s="3548"/>
      <c r="BB4" s="3548"/>
      <c r="BC4" s="3548"/>
      <c r="BD4" s="3548"/>
      <c r="BE4" s="3548"/>
      <c r="BF4" s="3548"/>
      <c r="BG4" s="3548"/>
      <c r="BH4" s="3548"/>
      <c r="BI4" s="3548"/>
      <c r="BJ4" s="3548"/>
      <c r="BK4" s="3548"/>
      <c r="BL4" s="3548"/>
      <c r="BM4" s="3548"/>
      <c r="BN4" s="3548"/>
      <c r="BO4" s="3548"/>
      <c r="BP4" s="210"/>
    </row>
    <row r="5" spans="1:88" ht="15.75" customHeight="1" thickTop="1">
      <c r="B5" s="3549" t="s">
        <v>12669</v>
      </c>
      <c r="C5" s="3551" t="s">
        <v>12670</v>
      </c>
      <c r="D5" s="3553" t="s">
        <v>12671</v>
      </c>
      <c r="E5" s="51"/>
      <c r="F5" s="3549" t="s">
        <v>1168</v>
      </c>
      <c r="G5" s="3551"/>
      <c r="H5" s="3551"/>
      <c r="I5" s="3551"/>
      <c r="J5" s="3551"/>
      <c r="K5" s="3553"/>
      <c r="L5" s="51"/>
      <c r="M5" s="3549" t="s">
        <v>12672</v>
      </c>
      <c r="N5" s="3551"/>
      <c r="O5" s="3551"/>
      <c r="P5" s="3551"/>
      <c r="Q5" s="3551"/>
      <c r="R5" s="3553"/>
      <c r="S5" s="51"/>
      <c r="T5" s="3549" t="s">
        <v>12673</v>
      </c>
      <c r="U5" s="3551"/>
      <c r="V5" s="3551"/>
      <c r="W5" s="3551"/>
      <c r="X5" s="3551"/>
      <c r="Y5" s="3553"/>
      <c r="Z5" s="51"/>
      <c r="AA5" s="3549" t="s">
        <v>12674</v>
      </c>
      <c r="AB5" s="3551"/>
      <c r="AC5" s="3551"/>
      <c r="AD5" s="3551"/>
      <c r="AE5" s="3553"/>
      <c r="AF5" s="51"/>
      <c r="AG5" s="3555" t="s">
        <v>666</v>
      </c>
      <c r="AH5" s="51"/>
      <c r="AI5" s="3555" t="s">
        <v>12675</v>
      </c>
      <c r="AJ5" s="1150"/>
      <c r="AK5" s="210"/>
      <c r="AM5" s="210"/>
      <c r="AN5" s="231" t="s">
        <v>668</v>
      </c>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10"/>
      <c r="BR5" s="1151"/>
      <c r="BS5" s="1151"/>
      <c r="BT5" s="1151"/>
      <c r="BU5" s="1151"/>
      <c r="BV5" s="1151"/>
      <c r="BW5" s="1151"/>
      <c r="BX5" s="1151"/>
      <c r="BY5" s="1151"/>
      <c r="BZ5" s="1151"/>
      <c r="CA5" s="1151"/>
      <c r="CB5" s="1151"/>
      <c r="CC5" s="1151"/>
      <c r="CD5" s="1151"/>
      <c r="CE5" s="1151"/>
      <c r="CF5" s="1151"/>
      <c r="CG5" s="1151"/>
      <c r="CH5" s="1151"/>
      <c r="CI5" s="1151"/>
    </row>
    <row r="6" spans="1:88" ht="94.5" customHeight="1">
      <c r="A6" s="2467" t="s">
        <v>669</v>
      </c>
      <c r="B6" s="3550"/>
      <c r="C6" s="3552"/>
      <c r="D6" s="3554"/>
      <c r="E6" s="51"/>
      <c r="F6" s="1806" t="s">
        <v>12676</v>
      </c>
      <c r="G6" s="1807" t="s">
        <v>12677</v>
      </c>
      <c r="H6" s="1807" t="s">
        <v>12678</v>
      </c>
      <c r="I6" s="1807" t="s">
        <v>12679</v>
      </c>
      <c r="J6" s="1807" t="s">
        <v>12680</v>
      </c>
      <c r="K6" s="1808" t="s">
        <v>12681</v>
      </c>
      <c r="L6" s="51"/>
      <c r="M6" s="1806" t="s">
        <v>12676</v>
      </c>
      <c r="N6" s="1807" t="s">
        <v>12677</v>
      </c>
      <c r="O6" s="1807" t="s">
        <v>12678</v>
      </c>
      <c r="P6" s="1807" t="s">
        <v>12679</v>
      </c>
      <c r="Q6" s="1807" t="s">
        <v>12680</v>
      </c>
      <c r="R6" s="1808" t="s">
        <v>12681</v>
      </c>
      <c r="S6" s="51"/>
      <c r="T6" s="1806" t="s">
        <v>12676</v>
      </c>
      <c r="U6" s="1807" t="s">
        <v>12677</v>
      </c>
      <c r="V6" s="1807" t="s">
        <v>12678</v>
      </c>
      <c r="W6" s="1807" t="s">
        <v>12679</v>
      </c>
      <c r="X6" s="1807" t="s">
        <v>12680</v>
      </c>
      <c r="Y6" s="1808" t="s">
        <v>12681</v>
      </c>
      <c r="Z6" s="51"/>
      <c r="AA6" s="1809" t="s">
        <v>12682</v>
      </c>
      <c r="AB6" s="1804" t="s">
        <v>12683</v>
      </c>
      <c r="AC6" s="1804" t="s">
        <v>12684</v>
      </c>
      <c r="AD6" s="1804" t="s">
        <v>12685</v>
      </c>
      <c r="AE6" s="1805" t="s">
        <v>12686</v>
      </c>
      <c r="AF6" s="51"/>
      <c r="AG6" s="3556"/>
      <c r="AH6" s="51"/>
      <c r="AI6" s="3556"/>
      <c r="AJ6" s="1150"/>
      <c r="AK6" s="210"/>
      <c r="AM6" s="210"/>
      <c r="BP6" s="210"/>
      <c r="BR6" s="1151"/>
      <c r="BS6" s="1151"/>
      <c r="BT6" s="1151"/>
      <c r="BU6" s="1151"/>
      <c r="BV6" s="1151"/>
      <c r="BW6" s="1151"/>
      <c r="BX6" s="1151"/>
      <c r="BY6" s="1151"/>
      <c r="BZ6" s="1151"/>
      <c r="CA6" s="1151"/>
      <c r="CB6" s="1151"/>
      <c r="CC6" s="1151"/>
      <c r="CD6" s="1151"/>
      <c r="CE6" s="1151"/>
      <c r="CF6" s="1151"/>
      <c r="CG6" s="1151"/>
      <c r="CH6" s="1151"/>
      <c r="CI6" s="1151"/>
    </row>
    <row r="7" spans="1:88" ht="15" customHeight="1">
      <c r="B7" s="1809" t="s">
        <v>661</v>
      </c>
      <c r="C7" s="1804" t="s">
        <v>3592</v>
      </c>
      <c r="D7" s="1805" t="s">
        <v>12687</v>
      </c>
      <c r="E7" s="51"/>
      <c r="F7" s="1809" t="s">
        <v>677</v>
      </c>
      <c r="G7" s="1804" t="s">
        <v>677</v>
      </c>
      <c r="H7" s="1804" t="s">
        <v>677</v>
      </c>
      <c r="I7" s="1804" t="s">
        <v>677</v>
      </c>
      <c r="J7" s="1804" t="s">
        <v>677</v>
      </c>
      <c r="K7" s="1805" t="s">
        <v>677</v>
      </c>
      <c r="L7" s="51"/>
      <c r="M7" s="1809" t="s">
        <v>677</v>
      </c>
      <c r="N7" s="1804" t="s">
        <v>677</v>
      </c>
      <c r="O7" s="1804" t="s">
        <v>677</v>
      </c>
      <c r="P7" s="1804" t="s">
        <v>677</v>
      </c>
      <c r="Q7" s="1804" t="s">
        <v>677</v>
      </c>
      <c r="R7" s="1805" t="s">
        <v>677</v>
      </c>
      <c r="S7" s="51"/>
      <c r="T7" s="1809" t="s">
        <v>11853</v>
      </c>
      <c r="U7" s="1804" t="s">
        <v>11853</v>
      </c>
      <c r="V7" s="1804" t="s">
        <v>11853</v>
      </c>
      <c r="W7" s="1804" t="s">
        <v>11853</v>
      </c>
      <c r="X7" s="1804" t="s">
        <v>11853</v>
      </c>
      <c r="Y7" s="1805" t="s">
        <v>11853</v>
      </c>
      <c r="Z7" s="51"/>
      <c r="AA7" s="1809" t="s">
        <v>11919</v>
      </c>
      <c r="AB7" s="1804" t="s">
        <v>12688</v>
      </c>
      <c r="AC7" s="1804" t="s">
        <v>3592</v>
      </c>
      <c r="AD7" s="1804" t="s">
        <v>11915</v>
      </c>
      <c r="AE7" s="1805" t="s">
        <v>12689</v>
      </c>
      <c r="AF7" s="51"/>
      <c r="AG7" s="3556"/>
      <c r="AH7" s="51"/>
      <c r="AI7" s="3556"/>
      <c r="AJ7" s="1150"/>
      <c r="AK7" s="210"/>
      <c r="AM7" s="210"/>
      <c r="BP7" s="210"/>
      <c r="BR7" s="1151"/>
      <c r="BS7" s="1151"/>
      <c r="BT7" s="1151"/>
      <c r="BU7" s="1151"/>
      <c r="BV7" s="1151"/>
      <c r="BW7" s="1151"/>
      <c r="BX7" s="1151"/>
      <c r="BY7" s="1151"/>
      <c r="BZ7" s="1151"/>
      <c r="CA7" s="1151"/>
      <c r="CB7" s="1151"/>
      <c r="CC7" s="1151"/>
      <c r="CD7" s="1151"/>
      <c r="CE7" s="1151"/>
      <c r="CF7" s="1151"/>
      <c r="CG7" s="1151"/>
      <c r="CH7" s="1151"/>
      <c r="CI7" s="1151"/>
    </row>
    <row r="8" spans="1:88" ht="15.75" thickBot="1">
      <c r="B8" s="1790" t="s">
        <v>662</v>
      </c>
      <c r="C8" s="1791">
        <v>0</v>
      </c>
      <c r="D8" s="1792">
        <v>0</v>
      </c>
      <c r="E8" s="51"/>
      <c r="F8" s="1790">
        <v>3</v>
      </c>
      <c r="G8" s="1791">
        <v>3</v>
      </c>
      <c r="H8" s="1791">
        <v>3</v>
      </c>
      <c r="I8" s="1791">
        <v>3</v>
      </c>
      <c r="J8" s="1791">
        <v>3</v>
      </c>
      <c r="K8" s="1792">
        <v>3</v>
      </c>
      <c r="L8" s="51"/>
      <c r="M8" s="1790">
        <v>3</v>
      </c>
      <c r="N8" s="1791">
        <v>3</v>
      </c>
      <c r="O8" s="1791">
        <v>3</v>
      </c>
      <c r="P8" s="1791">
        <v>3</v>
      </c>
      <c r="Q8" s="1791">
        <v>3</v>
      </c>
      <c r="R8" s="1792">
        <v>3</v>
      </c>
      <c r="S8" s="51"/>
      <c r="T8" s="1790">
        <v>2</v>
      </c>
      <c r="U8" s="1791">
        <v>2</v>
      </c>
      <c r="V8" s="1791">
        <v>2</v>
      </c>
      <c r="W8" s="1791">
        <v>2</v>
      </c>
      <c r="X8" s="1791">
        <v>2</v>
      </c>
      <c r="Y8" s="1792">
        <v>2</v>
      </c>
      <c r="Z8" s="51"/>
      <c r="AA8" s="1790">
        <v>1</v>
      </c>
      <c r="AB8" s="1791">
        <v>1</v>
      </c>
      <c r="AC8" s="1791">
        <v>0</v>
      </c>
      <c r="AD8" s="1791">
        <v>0</v>
      </c>
      <c r="AE8" s="1792">
        <v>3</v>
      </c>
      <c r="AF8" s="51"/>
      <c r="AG8" s="3557"/>
      <c r="AH8" s="51"/>
      <c r="AI8" s="3557"/>
      <c r="AJ8" s="1150"/>
      <c r="AK8" s="210"/>
      <c r="AM8" s="210"/>
      <c r="BP8" s="210"/>
      <c r="BR8" s="1151"/>
      <c r="BS8" s="1151"/>
      <c r="BT8" s="1151"/>
      <c r="BU8" s="1151"/>
      <c r="BV8" s="1151"/>
      <c r="BW8" s="1151"/>
      <c r="BX8" s="1151"/>
      <c r="BY8" s="1151"/>
      <c r="BZ8" s="1151"/>
      <c r="CA8" s="1151"/>
      <c r="CB8" s="1151"/>
      <c r="CC8" s="1151"/>
      <c r="CD8" s="1151"/>
      <c r="CE8" s="1151"/>
      <c r="CF8" s="1151"/>
      <c r="CG8" s="1151"/>
      <c r="CH8" s="1151"/>
      <c r="CI8" s="1151"/>
    </row>
    <row r="9" spans="1:88" ht="15.75" customHeight="1" thickTop="1">
      <c r="A9" s="2575" t="s">
        <v>673</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210"/>
      <c r="AM9" s="210"/>
      <c r="BP9" s="210"/>
    </row>
    <row r="10" spans="1:88" ht="15.75" customHeight="1" thickBo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210"/>
      <c r="AM10" s="210"/>
      <c r="BP10" s="210"/>
    </row>
    <row r="11" spans="1:88" ht="15.75" customHeight="1" thickTop="1" thickBot="1">
      <c r="B11" s="691" t="s">
        <v>12690</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210"/>
      <c r="AM11" s="210"/>
      <c r="BP11" s="210"/>
    </row>
    <row r="12" spans="1:88" ht="15.75" customHeight="1" thickTop="1">
      <c r="A12" s="2575" t="s">
        <v>675</v>
      </c>
      <c r="B12" s="1794" t="s">
        <v>12691</v>
      </c>
      <c r="C12" s="1796"/>
      <c r="D12" s="1748"/>
      <c r="E12" s="1480"/>
      <c r="F12" s="1746"/>
      <c r="G12" s="1747"/>
      <c r="H12" s="1747"/>
      <c r="I12" s="1747"/>
      <c r="J12" s="1747"/>
      <c r="K12" s="1748"/>
      <c r="L12" s="1480"/>
      <c r="M12" s="1746"/>
      <c r="N12" s="1747"/>
      <c r="O12" s="1747"/>
      <c r="P12" s="1747"/>
      <c r="Q12" s="1747"/>
      <c r="R12" s="1748"/>
      <c r="S12" s="1480"/>
      <c r="T12" s="1810"/>
      <c r="U12" s="1811"/>
      <c r="V12" s="1811"/>
      <c r="W12" s="1811"/>
      <c r="X12" s="1811"/>
      <c r="Y12" s="1812"/>
      <c r="Z12" s="1480"/>
      <c r="AA12" s="1819"/>
      <c r="AB12" s="1820"/>
      <c r="AC12" s="1825"/>
      <c r="AD12" s="1825"/>
      <c r="AE12" s="1748"/>
      <c r="AF12" s="51"/>
      <c r="AG12" s="70" t="s">
        <v>12692</v>
      </c>
      <c r="AH12" s="51"/>
      <c r="AI12" s="55"/>
      <c r="AJ12" s="1152"/>
      <c r="AK12" s="210"/>
      <c r="AL12" s="1092">
        <f>IF( SUM( AN12:BO12 ) = 0, 0, $AN$5 )</f>
        <v>0</v>
      </c>
      <c r="AM12" s="210"/>
      <c r="AN12" s="247">
        <f xml:space="preserve"> IF( OR(ISNUMBER(D12 ),$C12=""), 0, 1 )</f>
        <v>0</v>
      </c>
      <c r="AP12" s="247">
        <f t="shared" ref="AP12:AP61" si="0" xml:space="preserve"> IF( OR(ISNUMBER(F12 ),$C12=""), 0, 1 )</f>
        <v>0</v>
      </c>
      <c r="AQ12" s="247">
        <f t="shared" ref="AQ12:AQ61" si="1" xml:space="preserve"> IF( OR(ISNUMBER(G12 ),$C12=""), 0, 1 )</f>
        <v>0</v>
      </c>
      <c r="AR12" s="247">
        <f t="shared" ref="AR12:AR61" si="2" xml:space="preserve"> IF( OR(ISNUMBER(H12 ),$C12=""), 0, 1 )</f>
        <v>0</v>
      </c>
      <c r="AS12" s="247">
        <f t="shared" ref="AS12:AS61" si="3" xml:space="preserve"> IF( OR(ISNUMBER(I12 ),$C12=""), 0, 1 )</f>
        <v>0</v>
      </c>
      <c r="AT12" s="247">
        <f t="shared" ref="AT12:AT61" si="4" xml:space="preserve"> IF( OR(ISNUMBER(J12 ),$C12=""), 0, 1 )</f>
        <v>0</v>
      </c>
      <c r="AU12" s="247">
        <f t="shared" ref="AU12:AU61" si="5" xml:space="preserve"> IF( OR(ISNUMBER(K12 ),$C12=""), 0, 1 )</f>
        <v>0</v>
      </c>
      <c r="AW12" s="247">
        <f t="shared" ref="AW12:AW61" si="6" xml:space="preserve"> IF( OR(ISNUMBER(M12 ),$C12=""), 0, 1 )</f>
        <v>0</v>
      </c>
      <c r="AX12" s="247">
        <f t="shared" ref="AX12:AX61" si="7" xml:space="preserve"> IF( OR(ISNUMBER(N12 ),$C12=""), 0, 1 )</f>
        <v>0</v>
      </c>
      <c r="AY12" s="247">
        <f t="shared" ref="AY12:AY61" si="8" xml:space="preserve"> IF( OR(ISNUMBER(O12 ),$C12=""), 0, 1 )</f>
        <v>0</v>
      </c>
      <c r="AZ12" s="247">
        <f t="shared" ref="AZ12:AZ61" si="9" xml:space="preserve"> IF( OR(ISNUMBER(P12 ),$C12=""), 0, 1 )</f>
        <v>0</v>
      </c>
      <c r="BA12" s="247">
        <f t="shared" ref="BA12:BA61" si="10" xml:space="preserve"> IF( OR(ISNUMBER(Q12 ),$C12=""), 0, 1 )</f>
        <v>0</v>
      </c>
      <c r="BB12" s="247">
        <f t="shared" ref="BB12:BB61" si="11" xml:space="preserve"> IF( OR(ISNUMBER(R12 ),$C12=""), 0, 1 )</f>
        <v>0</v>
      </c>
      <c r="BD12" s="247">
        <f t="shared" ref="BD12:BD61" si="12" xml:space="preserve"> IF( OR(ISNUMBER(T12 ),$C12=""), 0, 1 )</f>
        <v>0</v>
      </c>
      <c r="BE12" s="247">
        <f t="shared" ref="BE12:BE61" si="13" xml:space="preserve"> IF( OR(ISNUMBER(U12 ),$C12=""), 0, 1 )</f>
        <v>0</v>
      </c>
      <c r="BF12" s="247">
        <f t="shared" ref="BF12:BF61" si="14" xml:space="preserve"> IF( OR(ISNUMBER(V12 ),$C12=""), 0, 1 )</f>
        <v>0</v>
      </c>
      <c r="BG12" s="247">
        <f t="shared" ref="BG12:BG61" si="15" xml:space="preserve"> IF( OR(ISNUMBER(W12 ),$C12=""), 0, 1 )</f>
        <v>0</v>
      </c>
      <c r="BH12" s="247">
        <f t="shared" ref="BH12:BH61" si="16" xml:space="preserve"> IF( OR(ISNUMBER(X12 ),$C12=""), 0, 1 )</f>
        <v>0</v>
      </c>
      <c r="BI12" s="247">
        <f t="shared" ref="BI12:BI61" si="17" xml:space="preserve"> IF( OR(ISNUMBER(Y12 ),$C12=""), 0, 1 )</f>
        <v>0</v>
      </c>
      <c r="BK12" s="247">
        <f t="shared" ref="BK12:BK61" si="18" xml:space="preserve"> IF( OR(ISNUMBER(AA12 ),$C12=""), 0, 1 )</f>
        <v>0</v>
      </c>
      <c r="BL12" s="247">
        <f t="shared" ref="BL12:BL61" si="19" xml:space="preserve"> IF( OR(ISNUMBER(AB12 ),$C12=""), 0, 1 )</f>
        <v>0</v>
      </c>
      <c r="BN12" s="247">
        <f t="shared" ref="BN12:BN61" si="20" xml:space="preserve"> IF( OR(ISNUMBER(AD12 ),$C12=""), 0, 1 )</f>
        <v>0</v>
      </c>
      <c r="BO12" s="247">
        <f t="shared" ref="BO12:BO61" si="21" xml:space="preserve"> IF( OR(ISNUMBER(AE12 ),$C12=""), 0, 1 )</f>
        <v>0</v>
      </c>
      <c r="BP12" s="210"/>
      <c r="BR12" s="1152"/>
      <c r="BS12" s="1152"/>
      <c r="BT12" s="1152"/>
      <c r="BU12" s="1152"/>
      <c r="BV12" s="1152"/>
      <c r="BW12" s="1152"/>
      <c r="BX12" s="1152"/>
      <c r="BY12" s="1152"/>
      <c r="BZ12" s="1152"/>
      <c r="CA12" s="1152"/>
      <c r="CB12" s="1152"/>
      <c r="CC12" s="1152"/>
      <c r="CD12" s="1152"/>
      <c r="CE12" s="1152"/>
      <c r="CF12" s="1152"/>
      <c r="CG12" s="1152"/>
      <c r="CH12" s="1152"/>
      <c r="CI12" s="1152"/>
    </row>
    <row r="13" spans="1:88" ht="15.75" customHeight="1">
      <c r="B13" s="1795" t="s">
        <v>12693</v>
      </c>
      <c r="C13" s="1797"/>
      <c r="D13" s="1751"/>
      <c r="E13" s="1480"/>
      <c r="F13" s="1749"/>
      <c r="G13" s="1750"/>
      <c r="H13" s="1750"/>
      <c r="I13" s="1750"/>
      <c r="J13" s="1750"/>
      <c r="K13" s="1751"/>
      <c r="L13" s="1480"/>
      <c r="M13" s="1749"/>
      <c r="N13" s="1750"/>
      <c r="O13" s="1750"/>
      <c r="P13" s="1750"/>
      <c r="Q13" s="1750"/>
      <c r="R13" s="1751"/>
      <c r="S13" s="1480"/>
      <c r="T13" s="1813"/>
      <c r="U13" s="1814"/>
      <c r="V13" s="1814"/>
      <c r="W13" s="1814"/>
      <c r="X13" s="1814"/>
      <c r="Y13" s="1815"/>
      <c r="Z13" s="1480"/>
      <c r="AA13" s="1821"/>
      <c r="AB13" s="1822"/>
      <c r="AC13" s="1826"/>
      <c r="AD13" s="1826"/>
      <c r="AE13" s="1751"/>
      <c r="AF13" s="51"/>
      <c r="AG13" s="73" t="s">
        <v>12694</v>
      </c>
      <c r="AH13" s="51"/>
      <c r="AI13" s="56"/>
      <c r="AJ13" s="1153"/>
      <c r="AK13" s="210"/>
      <c r="AL13" s="1092">
        <f t="shared" ref="AL13:AL61" si="22">IF( SUM( AN13:BO13 ) = 0, 0, $AN$5 )</f>
        <v>0</v>
      </c>
      <c r="AM13" s="210"/>
      <c r="AN13" s="247">
        <f t="shared" ref="AN13:AN61" si="23" xml:space="preserve"> IF( OR(ISNUMBER(D13 ),$C13=""), 0, 1 )</f>
        <v>0</v>
      </c>
      <c r="AP13" s="247">
        <f t="shared" si="0"/>
        <v>0</v>
      </c>
      <c r="AQ13" s="247">
        <f t="shared" si="1"/>
        <v>0</v>
      </c>
      <c r="AR13" s="247">
        <f t="shared" si="2"/>
        <v>0</v>
      </c>
      <c r="AS13" s="247">
        <f t="shared" si="3"/>
        <v>0</v>
      </c>
      <c r="AT13" s="247">
        <f t="shared" si="4"/>
        <v>0</v>
      </c>
      <c r="AU13" s="247">
        <f t="shared" si="5"/>
        <v>0</v>
      </c>
      <c r="AW13" s="247">
        <f t="shared" si="6"/>
        <v>0</v>
      </c>
      <c r="AX13" s="247">
        <f t="shared" si="7"/>
        <v>0</v>
      </c>
      <c r="AY13" s="247">
        <f t="shared" si="8"/>
        <v>0</v>
      </c>
      <c r="AZ13" s="247">
        <f t="shared" si="9"/>
        <v>0</v>
      </c>
      <c r="BA13" s="247">
        <f t="shared" si="10"/>
        <v>0</v>
      </c>
      <c r="BB13" s="247">
        <f t="shared" si="11"/>
        <v>0</v>
      </c>
      <c r="BD13" s="247">
        <f t="shared" si="12"/>
        <v>0</v>
      </c>
      <c r="BE13" s="247">
        <f t="shared" si="13"/>
        <v>0</v>
      </c>
      <c r="BF13" s="247">
        <f t="shared" si="14"/>
        <v>0</v>
      </c>
      <c r="BG13" s="247">
        <f t="shared" si="15"/>
        <v>0</v>
      </c>
      <c r="BH13" s="247">
        <f t="shared" si="16"/>
        <v>0</v>
      </c>
      <c r="BI13" s="247">
        <f t="shared" si="17"/>
        <v>0</v>
      </c>
      <c r="BK13" s="247">
        <f t="shared" si="18"/>
        <v>0</v>
      </c>
      <c r="BL13" s="247">
        <f t="shared" si="19"/>
        <v>0</v>
      </c>
      <c r="BN13" s="247">
        <f t="shared" si="20"/>
        <v>0</v>
      </c>
      <c r="BO13" s="247">
        <f t="shared" si="21"/>
        <v>0</v>
      </c>
      <c r="BP13" s="210"/>
      <c r="BR13" s="1153"/>
      <c r="BS13" s="1153"/>
      <c r="BT13" s="1153"/>
      <c r="BU13" s="1153"/>
      <c r="BV13" s="1153"/>
      <c r="BW13" s="1153"/>
      <c r="BX13" s="1153"/>
      <c r="BY13" s="1153"/>
      <c r="BZ13" s="1153"/>
      <c r="CA13" s="1153"/>
      <c r="CB13" s="1153"/>
      <c r="CC13" s="1153"/>
      <c r="CD13" s="1153"/>
      <c r="CE13" s="1153"/>
      <c r="CF13" s="1153"/>
      <c r="CG13" s="1153"/>
      <c r="CH13" s="1153"/>
      <c r="CI13" s="1153"/>
      <c r="CJ13" s="1153"/>
    </row>
    <row r="14" spans="1:88" ht="15.75" customHeight="1">
      <c r="B14" s="1795" t="s">
        <v>12695</v>
      </c>
      <c r="C14" s="1797"/>
      <c r="D14" s="1751"/>
      <c r="E14" s="1480"/>
      <c r="F14" s="1749"/>
      <c r="G14" s="1750"/>
      <c r="H14" s="1750"/>
      <c r="I14" s="1750"/>
      <c r="J14" s="1750"/>
      <c r="K14" s="1751"/>
      <c r="L14" s="1480"/>
      <c r="M14" s="1749"/>
      <c r="N14" s="1750"/>
      <c r="O14" s="1750"/>
      <c r="P14" s="1750"/>
      <c r="Q14" s="1750"/>
      <c r="R14" s="1751"/>
      <c r="S14" s="1480"/>
      <c r="T14" s="1813"/>
      <c r="U14" s="1814"/>
      <c r="V14" s="1814"/>
      <c r="W14" s="1814"/>
      <c r="X14" s="1814"/>
      <c r="Y14" s="1815"/>
      <c r="Z14" s="1480"/>
      <c r="AA14" s="1821"/>
      <c r="AB14" s="1822"/>
      <c r="AC14" s="1826"/>
      <c r="AD14" s="1826"/>
      <c r="AE14" s="1751"/>
      <c r="AF14" s="51"/>
      <c r="AG14" s="73" t="s">
        <v>12696</v>
      </c>
      <c r="AH14" s="51"/>
      <c r="AI14" s="56"/>
      <c r="AJ14" s="1153"/>
      <c r="AK14" s="210"/>
      <c r="AL14" s="1092">
        <f t="shared" si="22"/>
        <v>0</v>
      </c>
      <c r="AM14" s="210"/>
      <c r="AN14" s="247">
        <f t="shared" si="23"/>
        <v>0</v>
      </c>
      <c r="AP14" s="247">
        <f t="shared" si="0"/>
        <v>0</v>
      </c>
      <c r="AQ14" s="247">
        <f t="shared" si="1"/>
        <v>0</v>
      </c>
      <c r="AR14" s="247">
        <f t="shared" si="2"/>
        <v>0</v>
      </c>
      <c r="AS14" s="247">
        <f t="shared" si="3"/>
        <v>0</v>
      </c>
      <c r="AT14" s="247">
        <f t="shared" si="4"/>
        <v>0</v>
      </c>
      <c r="AU14" s="247">
        <f t="shared" si="5"/>
        <v>0</v>
      </c>
      <c r="AW14" s="247">
        <f t="shared" si="6"/>
        <v>0</v>
      </c>
      <c r="AX14" s="247">
        <f t="shared" si="7"/>
        <v>0</v>
      </c>
      <c r="AY14" s="247">
        <f t="shared" si="8"/>
        <v>0</v>
      </c>
      <c r="AZ14" s="247">
        <f t="shared" si="9"/>
        <v>0</v>
      </c>
      <c r="BA14" s="247">
        <f t="shared" si="10"/>
        <v>0</v>
      </c>
      <c r="BB14" s="247">
        <f t="shared" si="11"/>
        <v>0</v>
      </c>
      <c r="BD14" s="247">
        <f t="shared" si="12"/>
        <v>0</v>
      </c>
      <c r="BE14" s="247">
        <f t="shared" si="13"/>
        <v>0</v>
      </c>
      <c r="BF14" s="247">
        <f t="shared" si="14"/>
        <v>0</v>
      </c>
      <c r="BG14" s="247">
        <f t="shared" si="15"/>
        <v>0</v>
      </c>
      <c r="BH14" s="247">
        <f t="shared" si="16"/>
        <v>0</v>
      </c>
      <c r="BI14" s="247">
        <f t="shared" si="17"/>
        <v>0</v>
      </c>
      <c r="BK14" s="247">
        <f t="shared" si="18"/>
        <v>0</v>
      </c>
      <c r="BL14" s="247">
        <f t="shared" si="19"/>
        <v>0</v>
      </c>
      <c r="BN14" s="247">
        <f t="shared" si="20"/>
        <v>0</v>
      </c>
      <c r="BO14" s="247">
        <f t="shared" si="21"/>
        <v>0</v>
      </c>
      <c r="BP14" s="210"/>
      <c r="BR14" s="1153"/>
      <c r="BS14" s="1153"/>
      <c r="BT14" s="1153"/>
      <c r="BU14" s="1153"/>
      <c r="BV14" s="1153"/>
      <c r="BW14" s="1153"/>
      <c r="BX14" s="1153"/>
      <c r="BY14" s="1153"/>
      <c r="BZ14" s="1153"/>
      <c r="CA14" s="1153"/>
      <c r="CB14" s="1153"/>
      <c r="CC14" s="1153"/>
      <c r="CD14" s="1153"/>
      <c r="CE14" s="1153"/>
      <c r="CF14" s="1153"/>
      <c r="CG14" s="1153"/>
      <c r="CH14" s="1153"/>
      <c r="CI14" s="1153"/>
    </row>
    <row r="15" spans="1:88" ht="15.75" customHeight="1">
      <c r="B15" s="1795" t="s">
        <v>12697</v>
      </c>
      <c r="C15" s="1797"/>
      <c r="D15" s="1751"/>
      <c r="E15" s="1480"/>
      <c r="F15" s="1749"/>
      <c r="G15" s="1750"/>
      <c r="H15" s="1750"/>
      <c r="I15" s="1750"/>
      <c r="J15" s="1750"/>
      <c r="K15" s="1751"/>
      <c r="L15" s="1480"/>
      <c r="M15" s="1749"/>
      <c r="N15" s="1750"/>
      <c r="O15" s="1750"/>
      <c r="P15" s="1750"/>
      <c r="Q15" s="1750"/>
      <c r="R15" s="1751"/>
      <c r="S15" s="1480"/>
      <c r="T15" s="1813"/>
      <c r="U15" s="1814"/>
      <c r="V15" s="1814"/>
      <c r="W15" s="1814"/>
      <c r="X15" s="1814"/>
      <c r="Y15" s="1815"/>
      <c r="Z15" s="1480"/>
      <c r="AA15" s="1821"/>
      <c r="AB15" s="1822"/>
      <c r="AC15" s="1826"/>
      <c r="AD15" s="1826"/>
      <c r="AE15" s="1751"/>
      <c r="AF15" s="51"/>
      <c r="AG15" s="73" t="s">
        <v>12698</v>
      </c>
      <c r="AH15" s="51"/>
      <c r="AI15" s="56"/>
      <c r="AJ15" s="1153"/>
      <c r="AK15" s="210"/>
      <c r="AL15" s="1092">
        <f t="shared" si="22"/>
        <v>0</v>
      </c>
      <c r="AM15" s="210"/>
      <c r="AN15" s="247">
        <f t="shared" si="23"/>
        <v>0</v>
      </c>
      <c r="AP15" s="247">
        <f t="shared" si="0"/>
        <v>0</v>
      </c>
      <c r="AQ15" s="247">
        <f t="shared" si="1"/>
        <v>0</v>
      </c>
      <c r="AR15" s="247">
        <f t="shared" si="2"/>
        <v>0</v>
      </c>
      <c r="AS15" s="247">
        <f t="shared" si="3"/>
        <v>0</v>
      </c>
      <c r="AT15" s="247">
        <f t="shared" si="4"/>
        <v>0</v>
      </c>
      <c r="AU15" s="247">
        <f t="shared" si="5"/>
        <v>0</v>
      </c>
      <c r="AW15" s="247">
        <f t="shared" si="6"/>
        <v>0</v>
      </c>
      <c r="AX15" s="247">
        <f t="shared" si="7"/>
        <v>0</v>
      </c>
      <c r="AY15" s="247">
        <f t="shared" si="8"/>
        <v>0</v>
      </c>
      <c r="AZ15" s="247">
        <f t="shared" si="9"/>
        <v>0</v>
      </c>
      <c r="BA15" s="247">
        <f t="shared" si="10"/>
        <v>0</v>
      </c>
      <c r="BB15" s="247">
        <f t="shared" si="11"/>
        <v>0</v>
      </c>
      <c r="BD15" s="247">
        <f t="shared" si="12"/>
        <v>0</v>
      </c>
      <c r="BE15" s="247">
        <f t="shared" si="13"/>
        <v>0</v>
      </c>
      <c r="BF15" s="247">
        <f t="shared" si="14"/>
        <v>0</v>
      </c>
      <c r="BG15" s="247">
        <f t="shared" si="15"/>
        <v>0</v>
      </c>
      <c r="BH15" s="247">
        <f t="shared" si="16"/>
        <v>0</v>
      </c>
      <c r="BI15" s="247">
        <f t="shared" si="17"/>
        <v>0</v>
      </c>
      <c r="BK15" s="247">
        <f t="shared" si="18"/>
        <v>0</v>
      </c>
      <c r="BL15" s="247">
        <f t="shared" si="19"/>
        <v>0</v>
      </c>
      <c r="BN15" s="247">
        <f t="shared" si="20"/>
        <v>0</v>
      </c>
      <c r="BO15" s="247">
        <f t="shared" si="21"/>
        <v>0</v>
      </c>
      <c r="BP15" s="210"/>
      <c r="BR15" s="1153"/>
      <c r="BS15" s="1153"/>
      <c r="BT15" s="1153"/>
      <c r="BU15" s="1153"/>
      <c r="BV15" s="1153"/>
      <c r="BW15" s="1153"/>
      <c r="BX15" s="1153"/>
      <c r="BY15" s="1153"/>
      <c r="BZ15" s="1153"/>
      <c r="CA15" s="1153"/>
      <c r="CB15" s="1153"/>
      <c r="CC15" s="1153"/>
      <c r="CD15" s="1153"/>
      <c r="CE15" s="1153"/>
      <c r="CF15" s="1153"/>
      <c r="CG15" s="1153"/>
      <c r="CH15" s="1153"/>
      <c r="CI15" s="1153"/>
    </row>
    <row r="16" spans="1:88" ht="15.75" customHeight="1">
      <c r="B16" s="1795" t="s">
        <v>12699</v>
      </c>
      <c r="C16" s="1797"/>
      <c r="D16" s="1751"/>
      <c r="E16" s="1480"/>
      <c r="F16" s="1749"/>
      <c r="G16" s="1750"/>
      <c r="H16" s="1750"/>
      <c r="I16" s="1750"/>
      <c r="J16" s="1750"/>
      <c r="K16" s="1751"/>
      <c r="L16" s="1480"/>
      <c r="M16" s="1749"/>
      <c r="N16" s="1750"/>
      <c r="O16" s="1750"/>
      <c r="P16" s="1750"/>
      <c r="Q16" s="1750"/>
      <c r="R16" s="1751"/>
      <c r="S16" s="1480"/>
      <c r="T16" s="1813"/>
      <c r="U16" s="1814"/>
      <c r="V16" s="1814"/>
      <c r="W16" s="1814"/>
      <c r="X16" s="1814"/>
      <c r="Y16" s="1815"/>
      <c r="Z16" s="1480"/>
      <c r="AA16" s="1821"/>
      <c r="AB16" s="1822"/>
      <c r="AC16" s="1826"/>
      <c r="AD16" s="1826"/>
      <c r="AE16" s="1751"/>
      <c r="AF16" s="51"/>
      <c r="AG16" s="73" t="s">
        <v>12700</v>
      </c>
      <c r="AH16" s="51"/>
      <c r="AI16" s="56"/>
      <c r="AJ16" s="1153"/>
      <c r="AK16" s="210"/>
      <c r="AL16" s="1092">
        <f t="shared" si="22"/>
        <v>0</v>
      </c>
      <c r="AM16" s="210"/>
      <c r="AN16" s="247">
        <f t="shared" si="23"/>
        <v>0</v>
      </c>
      <c r="AP16" s="247">
        <f t="shared" si="0"/>
        <v>0</v>
      </c>
      <c r="AQ16" s="247">
        <f t="shared" si="1"/>
        <v>0</v>
      </c>
      <c r="AR16" s="247">
        <f t="shared" si="2"/>
        <v>0</v>
      </c>
      <c r="AS16" s="247">
        <f t="shared" si="3"/>
        <v>0</v>
      </c>
      <c r="AT16" s="247">
        <f t="shared" si="4"/>
        <v>0</v>
      </c>
      <c r="AU16" s="247">
        <f t="shared" si="5"/>
        <v>0</v>
      </c>
      <c r="AW16" s="247">
        <f t="shared" si="6"/>
        <v>0</v>
      </c>
      <c r="AX16" s="247">
        <f t="shared" si="7"/>
        <v>0</v>
      </c>
      <c r="AY16" s="247">
        <f t="shared" si="8"/>
        <v>0</v>
      </c>
      <c r="AZ16" s="247">
        <f t="shared" si="9"/>
        <v>0</v>
      </c>
      <c r="BA16" s="247">
        <f t="shared" si="10"/>
        <v>0</v>
      </c>
      <c r="BB16" s="247">
        <f t="shared" si="11"/>
        <v>0</v>
      </c>
      <c r="BD16" s="247">
        <f t="shared" si="12"/>
        <v>0</v>
      </c>
      <c r="BE16" s="247">
        <f t="shared" si="13"/>
        <v>0</v>
      </c>
      <c r="BF16" s="247">
        <f t="shared" si="14"/>
        <v>0</v>
      </c>
      <c r="BG16" s="247">
        <f t="shared" si="15"/>
        <v>0</v>
      </c>
      <c r="BH16" s="247">
        <f t="shared" si="16"/>
        <v>0</v>
      </c>
      <c r="BI16" s="247">
        <f t="shared" si="17"/>
        <v>0</v>
      </c>
      <c r="BK16" s="247">
        <f t="shared" si="18"/>
        <v>0</v>
      </c>
      <c r="BL16" s="247">
        <f t="shared" si="19"/>
        <v>0</v>
      </c>
      <c r="BN16" s="247">
        <f t="shared" si="20"/>
        <v>0</v>
      </c>
      <c r="BO16" s="247">
        <f t="shared" si="21"/>
        <v>0</v>
      </c>
      <c r="BP16" s="210"/>
      <c r="BR16" s="1153"/>
      <c r="BS16" s="1153"/>
      <c r="BT16" s="1153"/>
      <c r="BU16" s="1153"/>
      <c r="BV16" s="1153"/>
      <c r="BW16" s="1153"/>
      <c r="BX16" s="1153"/>
      <c r="BY16" s="1153"/>
      <c r="BZ16" s="1153"/>
      <c r="CA16" s="1153"/>
      <c r="CB16" s="1153"/>
      <c r="CC16" s="1153"/>
      <c r="CD16" s="1153"/>
      <c r="CE16" s="1153"/>
      <c r="CF16" s="1153"/>
      <c r="CG16" s="1153"/>
      <c r="CH16" s="1153"/>
      <c r="CI16" s="1153"/>
    </row>
    <row r="17" spans="2:87" ht="15.75" customHeight="1">
      <c r="B17" s="1795" t="s">
        <v>12701</v>
      </c>
      <c r="C17" s="1797"/>
      <c r="D17" s="1751"/>
      <c r="E17" s="1480"/>
      <c r="F17" s="1749"/>
      <c r="G17" s="1750"/>
      <c r="H17" s="1750"/>
      <c r="I17" s="1750"/>
      <c r="J17" s="1750"/>
      <c r="K17" s="1751"/>
      <c r="L17" s="1480"/>
      <c r="M17" s="1749"/>
      <c r="N17" s="1750"/>
      <c r="O17" s="1750"/>
      <c r="P17" s="1750"/>
      <c r="Q17" s="1750"/>
      <c r="R17" s="1751"/>
      <c r="S17" s="1480"/>
      <c r="T17" s="1813"/>
      <c r="U17" s="1814"/>
      <c r="V17" s="1814"/>
      <c r="W17" s="1814"/>
      <c r="X17" s="1814"/>
      <c r="Y17" s="1815"/>
      <c r="Z17" s="1480"/>
      <c r="AA17" s="1821"/>
      <c r="AB17" s="1822"/>
      <c r="AC17" s="1826"/>
      <c r="AD17" s="1826"/>
      <c r="AE17" s="1751"/>
      <c r="AF17" s="51"/>
      <c r="AG17" s="73" t="s">
        <v>12702</v>
      </c>
      <c r="AH17" s="51"/>
      <c r="AI17" s="56"/>
      <c r="AJ17" s="1153"/>
      <c r="AK17" s="210"/>
      <c r="AL17" s="1092">
        <f t="shared" si="22"/>
        <v>0</v>
      </c>
      <c r="AM17" s="210"/>
      <c r="AN17" s="247">
        <f t="shared" si="23"/>
        <v>0</v>
      </c>
      <c r="AP17" s="247">
        <f t="shared" si="0"/>
        <v>0</v>
      </c>
      <c r="AQ17" s="247">
        <f t="shared" si="1"/>
        <v>0</v>
      </c>
      <c r="AR17" s="247">
        <f t="shared" si="2"/>
        <v>0</v>
      </c>
      <c r="AS17" s="247">
        <f t="shared" si="3"/>
        <v>0</v>
      </c>
      <c r="AT17" s="247">
        <f t="shared" si="4"/>
        <v>0</v>
      </c>
      <c r="AU17" s="247">
        <f t="shared" si="5"/>
        <v>0</v>
      </c>
      <c r="AW17" s="247">
        <f t="shared" si="6"/>
        <v>0</v>
      </c>
      <c r="AX17" s="247">
        <f t="shared" si="7"/>
        <v>0</v>
      </c>
      <c r="AY17" s="247">
        <f t="shared" si="8"/>
        <v>0</v>
      </c>
      <c r="AZ17" s="247">
        <f t="shared" si="9"/>
        <v>0</v>
      </c>
      <c r="BA17" s="247">
        <f t="shared" si="10"/>
        <v>0</v>
      </c>
      <c r="BB17" s="247">
        <f t="shared" si="11"/>
        <v>0</v>
      </c>
      <c r="BD17" s="247">
        <f t="shared" si="12"/>
        <v>0</v>
      </c>
      <c r="BE17" s="247">
        <f t="shared" si="13"/>
        <v>0</v>
      </c>
      <c r="BF17" s="247">
        <f t="shared" si="14"/>
        <v>0</v>
      </c>
      <c r="BG17" s="247">
        <f t="shared" si="15"/>
        <v>0</v>
      </c>
      <c r="BH17" s="247">
        <f t="shared" si="16"/>
        <v>0</v>
      </c>
      <c r="BI17" s="247">
        <f t="shared" si="17"/>
        <v>0</v>
      </c>
      <c r="BK17" s="247">
        <f t="shared" si="18"/>
        <v>0</v>
      </c>
      <c r="BL17" s="247">
        <f t="shared" si="19"/>
        <v>0</v>
      </c>
      <c r="BN17" s="247">
        <f t="shared" si="20"/>
        <v>0</v>
      </c>
      <c r="BO17" s="247">
        <f t="shared" si="21"/>
        <v>0</v>
      </c>
      <c r="BP17" s="210"/>
      <c r="BR17" s="1153"/>
      <c r="BS17" s="1153"/>
      <c r="BT17" s="1153"/>
      <c r="BU17" s="1153"/>
      <c r="BV17" s="1153"/>
      <c r="BW17" s="1153"/>
      <c r="BX17" s="1153"/>
      <c r="BY17" s="1153"/>
      <c r="BZ17" s="1153"/>
      <c r="CA17" s="1153"/>
      <c r="CB17" s="1153"/>
      <c r="CC17" s="1153"/>
      <c r="CD17" s="1153"/>
      <c r="CE17" s="1153"/>
      <c r="CF17" s="1153"/>
      <c r="CG17" s="1153"/>
      <c r="CH17" s="1153"/>
      <c r="CI17" s="1153"/>
    </row>
    <row r="18" spans="2:87" ht="15.75" customHeight="1">
      <c r="B18" s="1795" t="s">
        <v>12703</v>
      </c>
      <c r="C18" s="1797"/>
      <c r="D18" s="1751"/>
      <c r="E18" s="1480"/>
      <c r="F18" s="1749"/>
      <c r="G18" s="1750"/>
      <c r="H18" s="1750"/>
      <c r="I18" s="1750"/>
      <c r="J18" s="1750"/>
      <c r="K18" s="1751"/>
      <c r="L18" s="1480"/>
      <c r="M18" s="1749"/>
      <c r="N18" s="1750"/>
      <c r="O18" s="1750"/>
      <c r="P18" s="1750"/>
      <c r="Q18" s="1750"/>
      <c r="R18" s="1751"/>
      <c r="S18" s="1480"/>
      <c r="T18" s="1813"/>
      <c r="U18" s="1814"/>
      <c r="V18" s="1814"/>
      <c r="W18" s="1814"/>
      <c r="X18" s="1814"/>
      <c r="Y18" s="1815"/>
      <c r="Z18" s="1480"/>
      <c r="AA18" s="1821"/>
      <c r="AB18" s="1822"/>
      <c r="AC18" s="1826"/>
      <c r="AD18" s="1826"/>
      <c r="AE18" s="1751"/>
      <c r="AF18" s="51"/>
      <c r="AG18" s="73" t="s">
        <v>12704</v>
      </c>
      <c r="AH18" s="51"/>
      <c r="AI18" s="56"/>
      <c r="AJ18" s="1153"/>
      <c r="AK18" s="210"/>
      <c r="AL18" s="1092">
        <f t="shared" si="22"/>
        <v>0</v>
      </c>
      <c r="AM18" s="210"/>
      <c r="AN18" s="247">
        <f t="shared" si="23"/>
        <v>0</v>
      </c>
      <c r="AP18" s="247">
        <f t="shared" si="0"/>
        <v>0</v>
      </c>
      <c r="AQ18" s="247">
        <f t="shared" si="1"/>
        <v>0</v>
      </c>
      <c r="AR18" s="247">
        <f t="shared" si="2"/>
        <v>0</v>
      </c>
      <c r="AS18" s="247">
        <f t="shared" si="3"/>
        <v>0</v>
      </c>
      <c r="AT18" s="247">
        <f t="shared" si="4"/>
        <v>0</v>
      </c>
      <c r="AU18" s="247">
        <f t="shared" si="5"/>
        <v>0</v>
      </c>
      <c r="AW18" s="247">
        <f t="shared" si="6"/>
        <v>0</v>
      </c>
      <c r="AX18" s="247">
        <f t="shared" si="7"/>
        <v>0</v>
      </c>
      <c r="AY18" s="247">
        <f t="shared" si="8"/>
        <v>0</v>
      </c>
      <c r="AZ18" s="247">
        <f t="shared" si="9"/>
        <v>0</v>
      </c>
      <c r="BA18" s="247">
        <f t="shared" si="10"/>
        <v>0</v>
      </c>
      <c r="BB18" s="247">
        <f t="shared" si="11"/>
        <v>0</v>
      </c>
      <c r="BD18" s="247">
        <f t="shared" si="12"/>
        <v>0</v>
      </c>
      <c r="BE18" s="247">
        <f t="shared" si="13"/>
        <v>0</v>
      </c>
      <c r="BF18" s="247">
        <f t="shared" si="14"/>
        <v>0</v>
      </c>
      <c r="BG18" s="247">
        <f t="shared" si="15"/>
        <v>0</v>
      </c>
      <c r="BH18" s="247">
        <f t="shared" si="16"/>
        <v>0</v>
      </c>
      <c r="BI18" s="247">
        <f t="shared" si="17"/>
        <v>0</v>
      </c>
      <c r="BK18" s="247">
        <f t="shared" si="18"/>
        <v>0</v>
      </c>
      <c r="BL18" s="247">
        <f t="shared" si="19"/>
        <v>0</v>
      </c>
      <c r="BN18" s="247">
        <f t="shared" si="20"/>
        <v>0</v>
      </c>
      <c r="BO18" s="247">
        <f t="shared" si="21"/>
        <v>0</v>
      </c>
      <c r="BP18" s="210"/>
      <c r="BR18" s="1153"/>
      <c r="BS18" s="1153"/>
      <c r="BT18" s="1153"/>
      <c r="BU18" s="1153"/>
      <c r="BV18" s="1153"/>
      <c r="BW18" s="1153"/>
      <c r="BX18" s="1153"/>
      <c r="BY18" s="1153"/>
      <c r="BZ18" s="1153"/>
      <c r="CA18" s="1153"/>
      <c r="CB18" s="1153"/>
      <c r="CC18" s="1153"/>
      <c r="CD18" s="1153"/>
      <c r="CE18" s="1153"/>
      <c r="CF18" s="1153"/>
      <c r="CG18" s="1153"/>
      <c r="CH18" s="1153"/>
      <c r="CI18" s="1153"/>
    </row>
    <row r="19" spans="2:87" ht="15.75" customHeight="1">
      <c r="B19" s="1795" t="s">
        <v>12705</v>
      </c>
      <c r="C19" s="1797"/>
      <c r="D19" s="1751"/>
      <c r="E19" s="1480"/>
      <c r="F19" s="1749"/>
      <c r="G19" s="1750"/>
      <c r="H19" s="1750"/>
      <c r="I19" s="1750"/>
      <c r="J19" s="1750"/>
      <c r="K19" s="1751"/>
      <c r="L19" s="1480"/>
      <c r="M19" s="1749"/>
      <c r="N19" s="1750"/>
      <c r="O19" s="1750"/>
      <c r="P19" s="1750"/>
      <c r="Q19" s="1750"/>
      <c r="R19" s="1751"/>
      <c r="S19" s="1480"/>
      <c r="T19" s="1813"/>
      <c r="U19" s="1814"/>
      <c r="V19" s="1814"/>
      <c r="W19" s="1814"/>
      <c r="X19" s="1814"/>
      <c r="Y19" s="1815"/>
      <c r="Z19" s="1480"/>
      <c r="AA19" s="1821"/>
      <c r="AB19" s="1822"/>
      <c r="AC19" s="1826"/>
      <c r="AD19" s="1826"/>
      <c r="AE19" s="1751"/>
      <c r="AF19" s="51"/>
      <c r="AG19" s="73" t="s">
        <v>12706</v>
      </c>
      <c r="AH19" s="51"/>
      <c r="AI19" s="56"/>
      <c r="AJ19" s="1153"/>
      <c r="AK19" s="210"/>
      <c r="AL19" s="1092">
        <f t="shared" si="22"/>
        <v>0</v>
      </c>
      <c r="AM19" s="210"/>
      <c r="AN19" s="247">
        <f t="shared" si="23"/>
        <v>0</v>
      </c>
      <c r="AP19" s="247">
        <f t="shared" si="0"/>
        <v>0</v>
      </c>
      <c r="AQ19" s="247">
        <f t="shared" si="1"/>
        <v>0</v>
      </c>
      <c r="AR19" s="247">
        <f t="shared" si="2"/>
        <v>0</v>
      </c>
      <c r="AS19" s="247">
        <f t="shared" si="3"/>
        <v>0</v>
      </c>
      <c r="AT19" s="247">
        <f t="shared" si="4"/>
        <v>0</v>
      </c>
      <c r="AU19" s="247">
        <f t="shared" si="5"/>
        <v>0</v>
      </c>
      <c r="AW19" s="247">
        <f t="shared" si="6"/>
        <v>0</v>
      </c>
      <c r="AX19" s="247">
        <f t="shared" si="7"/>
        <v>0</v>
      </c>
      <c r="AY19" s="247">
        <f t="shared" si="8"/>
        <v>0</v>
      </c>
      <c r="AZ19" s="247">
        <f t="shared" si="9"/>
        <v>0</v>
      </c>
      <c r="BA19" s="247">
        <f t="shared" si="10"/>
        <v>0</v>
      </c>
      <c r="BB19" s="247">
        <f t="shared" si="11"/>
        <v>0</v>
      </c>
      <c r="BD19" s="247">
        <f t="shared" si="12"/>
        <v>0</v>
      </c>
      <c r="BE19" s="247">
        <f t="shared" si="13"/>
        <v>0</v>
      </c>
      <c r="BF19" s="247">
        <f t="shared" si="14"/>
        <v>0</v>
      </c>
      <c r="BG19" s="247">
        <f t="shared" si="15"/>
        <v>0</v>
      </c>
      <c r="BH19" s="247">
        <f t="shared" si="16"/>
        <v>0</v>
      </c>
      <c r="BI19" s="247">
        <f t="shared" si="17"/>
        <v>0</v>
      </c>
      <c r="BK19" s="247">
        <f t="shared" si="18"/>
        <v>0</v>
      </c>
      <c r="BL19" s="247">
        <f t="shared" si="19"/>
        <v>0</v>
      </c>
      <c r="BN19" s="247">
        <f t="shared" si="20"/>
        <v>0</v>
      </c>
      <c r="BO19" s="247">
        <f t="shared" si="21"/>
        <v>0</v>
      </c>
      <c r="BP19" s="210"/>
      <c r="BR19" s="1153"/>
      <c r="BS19" s="1153"/>
      <c r="BT19" s="1153"/>
      <c r="BU19" s="1153"/>
      <c r="BV19" s="1153"/>
      <c r="BW19" s="1153"/>
      <c r="BX19" s="1153"/>
      <c r="BY19" s="1153"/>
      <c r="BZ19" s="1153"/>
      <c r="CA19" s="1153"/>
      <c r="CB19" s="1153"/>
      <c r="CC19" s="1153"/>
      <c r="CD19" s="1153"/>
      <c r="CE19" s="1153"/>
      <c r="CF19" s="1153"/>
      <c r="CG19" s="1153"/>
      <c r="CH19" s="1153"/>
      <c r="CI19" s="1153"/>
    </row>
    <row r="20" spans="2:87" ht="15.75" customHeight="1">
      <c r="B20" s="1795" t="s">
        <v>12707</v>
      </c>
      <c r="C20" s="1797"/>
      <c r="D20" s="1751"/>
      <c r="E20" s="1480"/>
      <c r="F20" s="1749"/>
      <c r="G20" s="1750"/>
      <c r="H20" s="1750"/>
      <c r="I20" s="1750"/>
      <c r="J20" s="1750"/>
      <c r="K20" s="1751"/>
      <c r="L20" s="1480"/>
      <c r="M20" s="1749"/>
      <c r="N20" s="1750"/>
      <c r="O20" s="1750"/>
      <c r="P20" s="1750"/>
      <c r="Q20" s="1750"/>
      <c r="R20" s="1751"/>
      <c r="S20" s="1480"/>
      <c r="T20" s="1813"/>
      <c r="U20" s="1814"/>
      <c r="V20" s="1814"/>
      <c r="W20" s="1814"/>
      <c r="X20" s="1814"/>
      <c r="Y20" s="1815"/>
      <c r="Z20" s="1480"/>
      <c r="AA20" s="1821"/>
      <c r="AB20" s="1822"/>
      <c r="AC20" s="1826"/>
      <c r="AD20" s="1826"/>
      <c r="AE20" s="1751"/>
      <c r="AF20" s="51"/>
      <c r="AG20" s="73" t="s">
        <v>12708</v>
      </c>
      <c r="AH20" s="51"/>
      <c r="AI20" s="56"/>
      <c r="AJ20" s="1153"/>
      <c r="AK20" s="210"/>
      <c r="AL20" s="1092">
        <f t="shared" si="22"/>
        <v>0</v>
      </c>
      <c r="AM20" s="210"/>
      <c r="AN20" s="247">
        <f t="shared" si="23"/>
        <v>0</v>
      </c>
      <c r="AP20" s="247">
        <f t="shared" si="0"/>
        <v>0</v>
      </c>
      <c r="AQ20" s="247">
        <f t="shared" si="1"/>
        <v>0</v>
      </c>
      <c r="AR20" s="247">
        <f t="shared" si="2"/>
        <v>0</v>
      </c>
      <c r="AS20" s="247">
        <f t="shared" si="3"/>
        <v>0</v>
      </c>
      <c r="AT20" s="247">
        <f t="shared" si="4"/>
        <v>0</v>
      </c>
      <c r="AU20" s="247">
        <f t="shared" si="5"/>
        <v>0</v>
      </c>
      <c r="AW20" s="247">
        <f t="shared" si="6"/>
        <v>0</v>
      </c>
      <c r="AX20" s="247">
        <f t="shared" si="7"/>
        <v>0</v>
      </c>
      <c r="AY20" s="247">
        <f t="shared" si="8"/>
        <v>0</v>
      </c>
      <c r="AZ20" s="247">
        <f t="shared" si="9"/>
        <v>0</v>
      </c>
      <c r="BA20" s="247">
        <f t="shared" si="10"/>
        <v>0</v>
      </c>
      <c r="BB20" s="247">
        <f t="shared" si="11"/>
        <v>0</v>
      </c>
      <c r="BD20" s="247">
        <f t="shared" si="12"/>
        <v>0</v>
      </c>
      <c r="BE20" s="247">
        <f t="shared" si="13"/>
        <v>0</v>
      </c>
      <c r="BF20" s="247">
        <f t="shared" si="14"/>
        <v>0</v>
      </c>
      <c r="BG20" s="247">
        <f t="shared" si="15"/>
        <v>0</v>
      </c>
      <c r="BH20" s="247">
        <f t="shared" si="16"/>
        <v>0</v>
      </c>
      <c r="BI20" s="247">
        <f t="shared" si="17"/>
        <v>0</v>
      </c>
      <c r="BK20" s="247">
        <f t="shared" si="18"/>
        <v>0</v>
      </c>
      <c r="BL20" s="247">
        <f t="shared" si="19"/>
        <v>0</v>
      </c>
      <c r="BN20" s="247">
        <f t="shared" si="20"/>
        <v>0</v>
      </c>
      <c r="BO20" s="247">
        <f t="shared" si="21"/>
        <v>0</v>
      </c>
      <c r="BP20" s="210"/>
      <c r="BR20" s="1153"/>
      <c r="BS20" s="1153"/>
      <c r="BT20" s="1153"/>
      <c r="BU20" s="1153"/>
      <c r="BV20" s="1153"/>
      <c r="BW20" s="1153"/>
      <c r="BX20" s="1153"/>
      <c r="BY20" s="1153"/>
      <c r="BZ20" s="1153"/>
      <c r="CA20" s="1153"/>
      <c r="CB20" s="1153"/>
      <c r="CC20" s="1153"/>
      <c r="CD20" s="1153"/>
      <c r="CE20" s="1153"/>
      <c r="CF20" s="1153"/>
      <c r="CG20" s="1153"/>
      <c r="CH20" s="1153"/>
      <c r="CI20" s="1153"/>
    </row>
    <row r="21" spans="2:87" ht="15.75" customHeight="1">
      <c r="B21" s="1795" t="s">
        <v>12709</v>
      </c>
      <c r="C21" s="1797"/>
      <c r="D21" s="1751"/>
      <c r="E21" s="1480"/>
      <c r="F21" s="1749"/>
      <c r="G21" s="1750"/>
      <c r="H21" s="1750"/>
      <c r="I21" s="1750"/>
      <c r="J21" s="1750"/>
      <c r="K21" s="1751"/>
      <c r="L21" s="1480"/>
      <c r="M21" s="1749"/>
      <c r="N21" s="1750"/>
      <c r="O21" s="1750"/>
      <c r="P21" s="1750"/>
      <c r="Q21" s="1750"/>
      <c r="R21" s="1751"/>
      <c r="S21" s="1480"/>
      <c r="T21" s="1813"/>
      <c r="U21" s="1814"/>
      <c r="V21" s="1814"/>
      <c r="W21" s="1814"/>
      <c r="X21" s="1814"/>
      <c r="Y21" s="1815"/>
      <c r="Z21" s="1480"/>
      <c r="AA21" s="1821"/>
      <c r="AB21" s="1822"/>
      <c r="AC21" s="1826"/>
      <c r="AD21" s="1826"/>
      <c r="AE21" s="1751"/>
      <c r="AF21" s="51"/>
      <c r="AG21" s="73" t="s">
        <v>12710</v>
      </c>
      <c r="AH21" s="51"/>
      <c r="AI21" s="56"/>
      <c r="AJ21" s="1153"/>
      <c r="AK21" s="210"/>
      <c r="AL21" s="1092">
        <f t="shared" si="22"/>
        <v>0</v>
      </c>
      <c r="AM21" s="210"/>
      <c r="AN21" s="247">
        <f t="shared" si="23"/>
        <v>0</v>
      </c>
      <c r="AP21" s="247">
        <f t="shared" si="0"/>
        <v>0</v>
      </c>
      <c r="AQ21" s="247">
        <f t="shared" si="1"/>
        <v>0</v>
      </c>
      <c r="AR21" s="247">
        <f t="shared" si="2"/>
        <v>0</v>
      </c>
      <c r="AS21" s="247">
        <f t="shared" si="3"/>
        <v>0</v>
      </c>
      <c r="AT21" s="247">
        <f t="shared" si="4"/>
        <v>0</v>
      </c>
      <c r="AU21" s="247">
        <f t="shared" si="5"/>
        <v>0</v>
      </c>
      <c r="AW21" s="247">
        <f t="shared" si="6"/>
        <v>0</v>
      </c>
      <c r="AX21" s="247">
        <f t="shared" si="7"/>
        <v>0</v>
      </c>
      <c r="AY21" s="247">
        <f t="shared" si="8"/>
        <v>0</v>
      </c>
      <c r="AZ21" s="247">
        <f t="shared" si="9"/>
        <v>0</v>
      </c>
      <c r="BA21" s="247">
        <f t="shared" si="10"/>
        <v>0</v>
      </c>
      <c r="BB21" s="247">
        <f t="shared" si="11"/>
        <v>0</v>
      </c>
      <c r="BD21" s="247">
        <f t="shared" si="12"/>
        <v>0</v>
      </c>
      <c r="BE21" s="247">
        <f t="shared" si="13"/>
        <v>0</v>
      </c>
      <c r="BF21" s="247">
        <f t="shared" si="14"/>
        <v>0</v>
      </c>
      <c r="BG21" s="247">
        <f t="shared" si="15"/>
        <v>0</v>
      </c>
      <c r="BH21" s="247">
        <f t="shared" si="16"/>
        <v>0</v>
      </c>
      <c r="BI21" s="247">
        <f t="shared" si="17"/>
        <v>0</v>
      </c>
      <c r="BK21" s="247">
        <f t="shared" si="18"/>
        <v>0</v>
      </c>
      <c r="BL21" s="247">
        <f t="shared" si="19"/>
        <v>0</v>
      </c>
      <c r="BN21" s="247">
        <f t="shared" si="20"/>
        <v>0</v>
      </c>
      <c r="BO21" s="247">
        <f t="shared" si="21"/>
        <v>0</v>
      </c>
      <c r="BP21" s="210"/>
      <c r="BR21" s="1153"/>
      <c r="BS21" s="1153"/>
      <c r="BT21" s="1153"/>
      <c r="BU21" s="1153"/>
      <c r="BV21" s="1153"/>
      <c r="BW21" s="1153"/>
      <c r="BX21" s="1153"/>
      <c r="BY21" s="1153"/>
      <c r="BZ21" s="1153"/>
      <c r="CA21" s="1153"/>
      <c r="CB21" s="1153"/>
      <c r="CC21" s="1153"/>
      <c r="CD21" s="1153"/>
      <c r="CE21" s="1153"/>
      <c r="CF21" s="1153"/>
      <c r="CG21" s="1153"/>
      <c r="CH21" s="1153"/>
      <c r="CI21" s="1153"/>
    </row>
    <row r="22" spans="2:87" ht="15.75" customHeight="1">
      <c r="B22" s="1795" t="s">
        <v>12711</v>
      </c>
      <c r="C22" s="1797"/>
      <c r="D22" s="1751"/>
      <c r="E22" s="1480"/>
      <c r="F22" s="1749"/>
      <c r="G22" s="1750"/>
      <c r="H22" s="1750"/>
      <c r="I22" s="1750"/>
      <c r="J22" s="1750"/>
      <c r="K22" s="1751"/>
      <c r="L22" s="1480"/>
      <c r="M22" s="1749"/>
      <c r="N22" s="1750"/>
      <c r="O22" s="1750"/>
      <c r="P22" s="1750"/>
      <c r="Q22" s="1750"/>
      <c r="R22" s="1751"/>
      <c r="S22" s="1480"/>
      <c r="T22" s="1813"/>
      <c r="U22" s="1814"/>
      <c r="V22" s="1814"/>
      <c r="W22" s="1814"/>
      <c r="X22" s="1814"/>
      <c r="Y22" s="1815"/>
      <c r="Z22" s="1480"/>
      <c r="AA22" s="1821"/>
      <c r="AB22" s="1822"/>
      <c r="AC22" s="1826"/>
      <c r="AD22" s="1826"/>
      <c r="AE22" s="1751"/>
      <c r="AF22" s="51"/>
      <c r="AG22" s="73" t="s">
        <v>12712</v>
      </c>
      <c r="AH22" s="51"/>
      <c r="AI22" s="56"/>
      <c r="AJ22" s="1153"/>
      <c r="AK22" s="210"/>
      <c r="AL22" s="1092">
        <f t="shared" si="22"/>
        <v>0</v>
      </c>
      <c r="AM22" s="210"/>
      <c r="AN22" s="247">
        <f t="shared" si="23"/>
        <v>0</v>
      </c>
      <c r="AP22" s="247">
        <f t="shared" si="0"/>
        <v>0</v>
      </c>
      <c r="AQ22" s="247">
        <f t="shared" si="1"/>
        <v>0</v>
      </c>
      <c r="AR22" s="247">
        <f t="shared" si="2"/>
        <v>0</v>
      </c>
      <c r="AS22" s="247">
        <f t="shared" si="3"/>
        <v>0</v>
      </c>
      <c r="AT22" s="247">
        <f t="shared" si="4"/>
        <v>0</v>
      </c>
      <c r="AU22" s="247">
        <f t="shared" si="5"/>
        <v>0</v>
      </c>
      <c r="AW22" s="247">
        <f t="shared" si="6"/>
        <v>0</v>
      </c>
      <c r="AX22" s="247">
        <f t="shared" si="7"/>
        <v>0</v>
      </c>
      <c r="AY22" s="247">
        <f t="shared" si="8"/>
        <v>0</v>
      </c>
      <c r="AZ22" s="247">
        <f t="shared" si="9"/>
        <v>0</v>
      </c>
      <c r="BA22" s="247">
        <f t="shared" si="10"/>
        <v>0</v>
      </c>
      <c r="BB22" s="247">
        <f t="shared" si="11"/>
        <v>0</v>
      </c>
      <c r="BD22" s="247">
        <f t="shared" si="12"/>
        <v>0</v>
      </c>
      <c r="BE22" s="247">
        <f t="shared" si="13"/>
        <v>0</v>
      </c>
      <c r="BF22" s="247">
        <f t="shared" si="14"/>
        <v>0</v>
      </c>
      <c r="BG22" s="247">
        <f t="shared" si="15"/>
        <v>0</v>
      </c>
      <c r="BH22" s="247">
        <f t="shared" si="16"/>
        <v>0</v>
      </c>
      <c r="BI22" s="247">
        <f t="shared" si="17"/>
        <v>0</v>
      </c>
      <c r="BK22" s="247">
        <f t="shared" si="18"/>
        <v>0</v>
      </c>
      <c r="BL22" s="247">
        <f t="shared" si="19"/>
        <v>0</v>
      </c>
      <c r="BN22" s="247">
        <f t="shared" si="20"/>
        <v>0</v>
      </c>
      <c r="BO22" s="247">
        <f t="shared" si="21"/>
        <v>0</v>
      </c>
      <c r="BP22" s="210"/>
      <c r="BR22" s="1153"/>
      <c r="BS22" s="1153"/>
      <c r="BT22" s="1153"/>
      <c r="BU22" s="1153"/>
      <c r="BV22" s="1153"/>
      <c r="BW22" s="1153"/>
      <c r="BX22" s="1153"/>
      <c r="BY22" s="1153"/>
      <c r="BZ22" s="1153"/>
      <c r="CA22" s="1153"/>
      <c r="CB22" s="1153"/>
      <c r="CC22" s="1153"/>
      <c r="CD22" s="1153"/>
      <c r="CE22" s="1153"/>
      <c r="CF22" s="1153"/>
      <c r="CG22" s="1153"/>
      <c r="CH22" s="1153"/>
      <c r="CI22" s="1153"/>
    </row>
    <row r="23" spans="2:87" ht="15.75" customHeight="1">
      <c r="B23" s="1795" t="s">
        <v>12713</v>
      </c>
      <c r="C23" s="1797"/>
      <c r="D23" s="1751"/>
      <c r="E23" s="1480"/>
      <c r="F23" s="1749"/>
      <c r="G23" s="1750"/>
      <c r="H23" s="1750"/>
      <c r="I23" s="1750"/>
      <c r="J23" s="1750"/>
      <c r="K23" s="1751"/>
      <c r="L23" s="1480"/>
      <c r="M23" s="1749"/>
      <c r="N23" s="1750"/>
      <c r="O23" s="1750"/>
      <c r="P23" s="1750"/>
      <c r="Q23" s="1750"/>
      <c r="R23" s="1751"/>
      <c r="S23" s="1480"/>
      <c r="T23" s="1813"/>
      <c r="U23" s="1814"/>
      <c r="V23" s="1814"/>
      <c r="W23" s="1814"/>
      <c r="X23" s="1814"/>
      <c r="Y23" s="1815"/>
      <c r="Z23" s="1480"/>
      <c r="AA23" s="1821"/>
      <c r="AB23" s="1822"/>
      <c r="AC23" s="1826"/>
      <c r="AD23" s="1826"/>
      <c r="AE23" s="1751"/>
      <c r="AF23" s="51"/>
      <c r="AG23" s="73" t="s">
        <v>12714</v>
      </c>
      <c r="AH23" s="51"/>
      <c r="AI23" s="56"/>
      <c r="AJ23" s="1153"/>
      <c r="AK23" s="210"/>
      <c r="AL23" s="1092">
        <f t="shared" si="22"/>
        <v>0</v>
      </c>
      <c r="AM23" s="210"/>
      <c r="AN23" s="247">
        <f t="shared" si="23"/>
        <v>0</v>
      </c>
      <c r="AP23" s="247">
        <f t="shared" si="0"/>
        <v>0</v>
      </c>
      <c r="AQ23" s="247">
        <f t="shared" si="1"/>
        <v>0</v>
      </c>
      <c r="AR23" s="247">
        <f t="shared" si="2"/>
        <v>0</v>
      </c>
      <c r="AS23" s="247">
        <f t="shared" si="3"/>
        <v>0</v>
      </c>
      <c r="AT23" s="247">
        <f t="shared" si="4"/>
        <v>0</v>
      </c>
      <c r="AU23" s="247">
        <f t="shared" si="5"/>
        <v>0</v>
      </c>
      <c r="AW23" s="247">
        <f t="shared" si="6"/>
        <v>0</v>
      </c>
      <c r="AX23" s="247">
        <f t="shared" si="7"/>
        <v>0</v>
      </c>
      <c r="AY23" s="247">
        <f t="shared" si="8"/>
        <v>0</v>
      </c>
      <c r="AZ23" s="247">
        <f t="shared" si="9"/>
        <v>0</v>
      </c>
      <c r="BA23" s="247">
        <f t="shared" si="10"/>
        <v>0</v>
      </c>
      <c r="BB23" s="247">
        <f t="shared" si="11"/>
        <v>0</v>
      </c>
      <c r="BD23" s="247">
        <f t="shared" si="12"/>
        <v>0</v>
      </c>
      <c r="BE23" s="247">
        <f t="shared" si="13"/>
        <v>0</v>
      </c>
      <c r="BF23" s="247">
        <f t="shared" si="14"/>
        <v>0</v>
      </c>
      <c r="BG23" s="247">
        <f t="shared" si="15"/>
        <v>0</v>
      </c>
      <c r="BH23" s="247">
        <f t="shared" si="16"/>
        <v>0</v>
      </c>
      <c r="BI23" s="247">
        <f t="shared" si="17"/>
        <v>0</v>
      </c>
      <c r="BK23" s="247">
        <f t="shared" si="18"/>
        <v>0</v>
      </c>
      <c r="BL23" s="247">
        <f t="shared" si="19"/>
        <v>0</v>
      </c>
      <c r="BN23" s="247">
        <f t="shared" si="20"/>
        <v>0</v>
      </c>
      <c r="BO23" s="247">
        <f t="shared" si="21"/>
        <v>0</v>
      </c>
      <c r="BP23" s="210"/>
      <c r="BR23" s="1153"/>
      <c r="BS23" s="1153"/>
      <c r="BT23" s="1153"/>
      <c r="BU23" s="1153"/>
      <c r="BV23" s="1153"/>
      <c r="BW23" s="1153"/>
      <c r="BX23" s="1153"/>
      <c r="BY23" s="1153"/>
      <c r="BZ23" s="1153"/>
      <c r="CA23" s="1153"/>
      <c r="CB23" s="1153"/>
      <c r="CC23" s="1153"/>
      <c r="CD23" s="1153"/>
      <c r="CE23" s="1153"/>
      <c r="CF23" s="1153"/>
      <c r="CG23" s="1153"/>
      <c r="CH23" s="1153"/>
      <c r="CI23" s="1153"/>
    </row>
    <row r="24" spans="2:87" ht="15.75" customHeight="1">
      <c r="B24" s="1795" t="s">
        <v>12715</v>
      </c>
      <c r="C24" s="1797"/>
      <c r="D24" s="1751"/>
      <c r="E24" s="1480"/>
      <c r="F24" s="1749"/>
      <c r="G24" s="1750"/>
      <c r="H24" s="1750"/>
      <c r="I24" s="1750"/>
      <c r="J24" s="1750"/>
      <c r="K24" s="1751"/>
      <c r="L24" s="1480"/>
      <c r="M24" s="1749"/>
      <c r="N24" s="1750"/>
      <c r="O24" s="1750"/>
      <c r="P24" s="1750"/>
      <c r="Q24" s="1750"/>
      <c r="R24" s="1751"/>
      <c r="S24" s="1480"/>
      <c r="T24" s="1813"/>
      <c r="U24" s="1814"/>
      <c r="V24" s="1814"/>
      <c r="W24" s="1814"/>
      <c r="X24" s="1814"/>
      <c r="Y24" s="1815"/>
      <c r="Z24" s="1480"/>
      <c r="AA24" s="1821"/>
      <c r="AB24" s="1822"/>
      <c r="AC24" s="1826"/>
      <c r="AD24" s="1826"/>
      <c r="AE24" s="1751"/>
      <c r="AF24" s="51"/>
      <c r="AG24" s="73" t="s">
        <v>12716</v>
      </c>
      <c r="AH24" s="51"/>
      <c r="AI24" s="56"/>
      <c r="AJ24" s="1153"/>
      <c r="AK24" s="210"/>
      <c r="AL24" s="1092">
        <f t="shared" si="22"/>
        <v>0</v>
      </c>
      <c r="AM24" s="210"/>
      <c r="AN24" s="247">
        <f t="shared" si="23"/>
        <v>0</v>
      </c>
      <c r="AP24" s="247">
        <f t="shared" si="0"/>
        <v>0</v>
      </c>
      <c r="AQ24" s="247">
        <f t="shared" si="1"/>
        <v>0</v>
      </c>
      <c r="AR24" s="247">
        <f t="shared" si="2"/>
        <v>0</v>
      </c>
      <c r="AS24" s="247">
        <f t="shared" si="3"/>
        <v>0</v>
      </c>
      <c r="AT24" s="247">
        <f t="shared" si="4"/>
        <v>0</v>
      </c>
      <c r="AU24" s="247">
        <f t="shared" si="5"/>
        <v>0</v>
      </c>
      <c r="AW24" s="247">
        <f t="shared" si="6"/>
        <v>0</v>
      </c>
      <c r="AX24" s="247">
        <f t="shared" si="7"/>
        <v>0</v>
      </c>
      <c r="AY24" s="247">
        <f t="shared" si="8"/>
        <v>0</v>
      </c>
      <c r="AZ24" s="247">
        <f t="shared" si="9"/>
        <v>0</v>
      </c>
      <c r="BA24" s="247">
        <f t="shared" si="10"/>
        <v>0</v>
      </c>
      <c r="BB24" s="247">
        <f t="shared" si="11"/>
        <v>0</v>
      </c>
      <c r="BD24" s="247">
        <f t="shared" si="12"/>
        <v>0</v>
      </c>
      <c r="BE24" s="247">
        <f t="shared" si="13"/>
        <v>0</v>
      </c>
      <c r="BF24" s="247">
        <f t="shared" si="14"/>
        <v>0</v>
      </c>
      <c r="BG24" s="247">
        <f t="shared" si="15"/>
        <v>0</v>
      </c>
      <c r="BH24" s="247">
        <f t="shared" si="16"/>
        <v>0</v>
      </c>
      <c r="BI24" s="247">
        <f t="shared" si="17"/>
        <v>0</v>
      </c>
      <c r="BK24" s="247">
        <f t="shared" si="18"/>
        <v>0</v>
      </c>
      <c r="BL24" s="247">
        <f t="shared" si="19"/>
        <v>0</v>
      </c>
      <c r="BN24" s="247">
        <f t="shared" si="20"/>
        <v>0</v>
      </c>
      <c r="BO24" s="247">
        <f t="shared" si="21"/>
        <v>0</v>
      </c>
      <c r="BP24" s="210"/>
      <c r="BR24" s="1153"/>
      <c r="BS24" s="1153"/>
      <c r="BT24" s="1153"/>
      <c r="BU24" s="1153"/>
      <c r="BV24" s="1153"/>
      <c r="BW24" s="1153"/>
      <c r="BX24" s="1153"/>
      <c r="BY24" s="1153"/>
      <c r="BZ24" s="1153"/>
      <c r="CA24" s="1153"/>
      <c r="CB24" s="1153"/>
      <c r="CC24" s="1153"/>
      <c r="CD24" s="1153"/>
      <c r="CE24" s="1153"/>
      <c r="CF24" s="1153"/>
      <c r="CG24" s="1153"/>
      <c r="CH24" s="1153"/>
      <c r="CI24" s="1153"/>
    </row>
    <row r="25" spans="2:87" ht="15.75" customHeight="1">
      <c r="B25" s="1795" t="s">
        <v>12717</v>
      </c>
      <c r="C25" s="1797"/>
      <c r="D25" s="1751"/>
      <c r="E25" s="1480"/>
      <c r="F25" s="1749"/>
      <c r="G25" s="1750"/>
      <c r="H25" s="1750"/>
      <c r="I25" s="1750"/>
      <c r="J25" s="1750"/>
      <c r="K25" s="1751"/>
      <c r="L25" s="1480"/>
      <c r="M25" s="1749"/>
      <c r="N25" s="1750"/>
      <c r="O25" s="1750"/>
      <c r="P25" s="1750"/>
      <c r="Q25" s="1750"/>
      <c r="R25" s="1751"/>
      <c r="S25" s="1480"/>
      <c r="T25" s="1813"/>
      <c r="U25" s="1814"/>
      <c r="V25" s="1814"/>
      <c r="W25" s="1814"/>
      <c r="X25" s="1814"/>
      <c r="Y25" s="1815"/>
      <c r="Z25" s="1480"/>
      <c r="AA25" s="1821"/>
      <c r="AB25" s="1822"/>
      <c r="AC25" s="1826"/>
      <c r="AD25" s="1826"/>
      <c r="AE25" s="1751"/>
      <c r="AF25" s="51"/>
      <c r="AG25" s="73" t="s">
        <v>12718</v>
      </c>
      <c r="AH25" s="51"/>
      <c r="AI25" s="56"/>
      <c r="AJ25" s="1153"/>
      <c r="AK25" s="210"/>
      <c r="AL25" s="1092">
        <f t="shared" si="22"/>
        <v>0</v>
      </c>
      <c r="AM25" s="210"/>
      <c r="AN25" s="247">
        <f t="shared" si="23"/>
        <v>0</v>
      </c>
      <c r="AP25" s="247">
        <f t="shared" si="0"/>
        <v>0</v>
      </c>
      <c r="AQ25" s="247">
        <f t="shared" si="1"/>
        <v>0</v>
      </c>
      <c r="AR25" s="247">
        <f t="shared" si="2"/>
        <v>0</v>
      </c>
      <c r="AS25" s="247">
        <f t="shared" si="3"/>
        <v>0</v>
      </c>
      <c r="AT25" s="247">
        <f t="shared" si="4"/>
        <v>0</v>
      </c>
      <c r="AU25" s="247">
        <f t="shared" si="5"/>
        <v>0</v>
      </c>
      <c r="AW25" s="247">
        <f t="shared" si="6"/>
        <v>0</v>
      </c>
      <c r="AX25" s="247">
        <f t="shared" si="7"/>
        <v>0</v>
      </c>
      <c r="AY25" s="247">
        <f t="shared" si="8"/>
        <v>0</v>
      </c>
      <c r="AZ25" s="247">
        <f t="shared" si="9"/>
        <v>0</v>
      </c>
      <c r="BA25" s="247">
        <f t="shared" si="10"/>
        <v>0</v>
      </c>
      <c r="BB25" s="247">
        <f t="shared" si="11"/>
        <v>0</v>
      </c>
      <c r="BD25" s="247">
        <f t="shared" si="12"/>
        <v>0</v>
      </c>
      <c r="BE25" s="247">
        <f t="shared" si="13"/>
        <v>0</v>
      </c>
      <c r="BF25" s="247">
        <f t="shared" si="14"/>
        <v>0</v>
      </c>
      <c r="BG25" s="247">
        <f t="shared" si="15"/>
        <v>0</v>
      </c>
      <c r="BH25" s="247">
        <f t="shared" si="16"/>
        <v>0</v>
      </c>
      <c r="BI25" s="247">
        <f t="shared" si="17"/>
        <v>0</v>
      </c>
      <c r="BK25" s="247">
        <f t="shared" si="18"/>
        <v>0</v>
      </c>
      <c r="BL25" s="247">
        <f t="shared" si="19"/>
        <v>0</v>
      </c>
      <c r="BN25" s="247">
        <f t="shared" si="20"/>
        <v>0</v>
      </c>
      <c r="BO25" s="247">
        <f t="shared" si="21"/>
        <v>0</v>
      </c>
      <c r="BP25" s="210"/>
      <c r="BR25" s="1153"/>
      <c r="BS25" s="1153"/>
      <c r="BT25" s="1153"/>
      <c r="BU25" s="1153"/>
      <c r="BV25" s="1153"/>
      <c r="BW25" s="1153"/>
      <c r="BX25" s="1153"/>
      <c r="BY25" s="1153"/>
      <c r="BZ25" s="1153"/>
      <c r="CA25" s="1153"/>
      <c r="CB25" s="1153"/>
      <c r="CC25" s="1153"/>
      <c r="CD25" s="1153"/>
      <c r="CE25" s="1153"/>
      <c r="CF25" s="1153"/>
      <c r="CG25" s="1153"/>
      <c r="CH25" s="1153"/>
      <c r="CI25" s="1153"/>
    </row>
    <row r="26" spans="2:87" ht="15.75" customHeight="1">
      <c r="B26" s="1795" t="s">
        <v>12719</v>
      </c>
      <c r="C26" s="1797"/>
      <c r="D26" s="1751"/>
      <c r="E26" s="1480"/>
      <c r="F26" s="1749"/>
      <c r="G26" s="1750"/>
      <c r="H26" s="1750"/>
      <c r="I26" s="1750"/>
      <c r="J26" s="1750"/>
      <c r="K26" s="1751"/>
      <c r="L26" s="1480"/>
      <c r="M26" s="1749"/>
      <c r="N26" s="1750"/>
      <c r="O26" s="1750"/>
      <c r="P26" s="1750"/>
      <c r="Q26" s="1750"/>
      <c r="R26" s="1751"/>
      <c r="S26" s="1480"/>
      <c r="T26" s="1813"/>
      <c r="U26" s="1814"/>
      <c r="V26" s="1814"/>
      <c r="W26" s="1814"/>
      <c r="X26" s="1814"/>
      <c r="Y26" s="1815"/>
      <c r="Z26" s="1480"/>
      <c r="AA26" s="1821"/>
      <c r="AB26" s="1822"/>
      <c r="AC26" s="1826"/>
      <c r="AD26" s="1826"/>
      <c r="AE26" s="1751"/>
      <c r="AF26" s="51"/>
      <c r="AG26" s="73" t="s">
        <v>12720</v>
      </c>
      <c r="AH26" s="51"/>
      <c r="AI26" s="56"/>
      <c r="AJ26" s="1153"/>
      <c r="AK26" s="210"/>
      <c r="AL26" s="1092">
        <f t="shared" si="22"/>
        <v>0</v>
      </c>
      <c r="AM26" s="210"/>
      <c r="AN26" s="247">
        <f t="shared" si="23"/>
        <v>0</v>
      </c>
      <c r="AP26" s="247">
        <f t="shared" si="0"/>
        <v>0</v>
      </c>
      <c r="AQ26" s="247">
        <f t="shared" si="1"/>
        <v>0</v>
      </c>
      <c r="AR26" s="247">
        <f t="shared" si="2"/>
        <v>0</v>
      </c>
      <c r="AS26" s="247">
        <f t="shared" si="3"/>
        <v>0</v>
      </c>
      <c r="AT26" s="247">
        <f t="shared" si="4"/>
        <v>0</v>
      </c>
      <c r="AU26" s="247">
        <f t="shared" si="5"/>
        <v>0</v>
      </c>
      <c r="AW26" s="247">
        <f t="shared" si="6"/>
        <v>0</v>
      </c>
      <c r="AX26" s="247">
        <f t="shared" si="7"/>
        <v>0</v>
      </c>
      <c r="AY26" s="247">
        <f t="shared" si="8"/>
        <v>0</v>
      </c>
      <c r="AZ26" s="247">
        <f t="shared" si="9"/>
        <v>0</v>
      </c>
      <c r="BA26" s="247">
        <f t="shared" si="10"/>
        <v>0</v>
      </c>
      <c r="BB26" s="247">
        <f t="shared" si="11"/>
        <v>0</v>
      </c>
      <c r="BD26" s="247">
        <f t="shared" si="12"/>
        <v>0</v>
      </c>
      <c r="BE26" s="247">
        <f t="shared" si="13"/>
        <v>0</v>
      </c>
      <c r="BF26" s="247">
        <f t="shared" si="14"/>
        <v>0</v>
      </c>
      <c r="BG26" s="247">
        <f t="shared" si="15"/>
        <v>0</v>
      </c>
      <c r="BH26" s="247">
        <f t="shared" si="16"/>
        <v>0</v>
      </c>
      <c r="BI26" s="247">
        <f t="shared" si="17"/>
        <v>0</v>
      </c>
      <c r="BK26" s="247">
        <f t="shared" si="18"/>
        <v>0</v>
      </c>
      <c r="BL26" s="247">
        <f t="shared" si="19"/>
        <v>0</v>
      </c>
      <c r="BN26" s="247">
        <f t="shared" si="20"/>
        <v>0</v>
      </c>
      <c r="BO26" s="247">
        <f t="shared" si="21"/>
        <v>0</v>
      </c>
      <c r="BP26" s="210"/>
      <c r="BR26" s="1153"/>
      <c r="BS26" s="1153"/>
      <c r="BT26" s="1153"/>
      <c r="BU26" s="1153"/>
      <c r="BV26" s="1153"/>
      <c r="BW26" s="1153"/>
      <c r="BX26" s="1153"/>
      <c r="BY26" s="1153"/>
      <c r="BZ26" s="1153"/>
      <c r="CA26" s="1153"/>
      <c r="CB26" s="1153"/>
      <c r="CC26" s="1153"/>
      <c r="CD26" s="1153"/>
      <c r="CE26" s="1153"/>
      <c r="CF26" s="1153"/>
      <c r="CG26" s="1153"/>
      <c r="CH26" s="1153"/>
      <c r="CI26" s="1153"/>
    </row>
    <row r="27" spans="2:87" ht="15.75" customHeight="1">
      <c r="B27" s="1795" t="s">
        <v>12721</v>
      </c>
      <c r="C27" s="1797"/>
      <c r="D27" s="1751"/>
      <c r="E27" s="1480"/>
      <c r="F27" s="1749"/>
      <c r="G27" s="1750"/>
      <c r="H27" s="1750"/>
      <c r="I27" s="1750"/>
      <c r="J27" s="1750"/>
      <c r="K27" s="1751"/>
      <c r="L27" s="1480"/>
      <c r="M27" s="1749"/>
      <c r="N27" s="1750"/>
      <c r="O27" s="1750"/>
      <c r="P27" s="1750"/>
      <c r="Q27" s="1750"/>
      <c r="R27" s="1751"/>
      <c r="S27" s="1480"/>
      <c r="T27" s="1813"/>
      <c r="U27" s="1814"/>
      <c r="V27" s="1814"/>
      <c r="W27" s="1814"/>
      <c r="X27" s="1814"/>
      <c r="Y27" s="1815"/>
      <c r="Z27" s="1480"/>
      <c r="AA27" s="1821"/>
      <c r="AB27" s="1822"/>
      <c r="AC27" s="1826"/>
      <c r="AD27" s="1826"/>
      <c r="AE27" s="1751"/>
      <c r="AF27" s="51"/>
      <c r="AG27" s="73" t="s">
        <v>12722</v>
      </c>
      <c r="AH27" s="51"/>
      <c r="AI27" s="56"/>
      <c r="AJ27" s="1153"/>
      <c r="AK27" s="210"/>
      <c r="AL27" s="1092">
        <f t="shared" si="22"/>
        <v>0</v>
      </c>
      <c r="AM27" s="210"/>
      <c r="AN27" s="247">
        <f t="shared" si="23"/>
        <v>0</v>
      </c>
      <c r="AP27" s="247">
        <f t="shared" si="0"/>
        <v>0</v>
      </c>
      <c r="AQ27" s="247">
        <f t="shared" si="1"/>
        <v>0</v>
      </c>
      <c r="AR27" s="247">
        <f t="shared" si="2"/>
        <v>0</v>
      </c>
      <c r="AS27" s="247">
        <f t="shared" si="3"/>
        <v>0</v>
      </c>
      <c r="AT27" s="247">
        <f t="shared" si="4"/>
        <v>0</v>
      </c>
      <c r="AU27" s="247">
        <f t="shared" si="5"/>
        <v>0</v>
      </c>
      <c r="AW27" s="247">
        <f t="shared" si="6"/>
        <v>0</v>
      </c>
      <c r="AX27" s="247">
        <f t="shared" si="7"/>
        <v>0</v>
      </c>
      <c r="AY27" s="247">
        <f t="shared" si="8"/>
        <v>0</v>
      </c>
      <c r="AZ27" s="247">
        <f t="shared" si="9"/>
        <v>0</v>
      </c>
      <c r="BA27" s="247">
        <f t="shared" si="10"/>
        <v>0</v>
      </c>
      <c r="BB27" s="247">
        <f t="shared" si="11"/>
        <v>0</v>
      </c>
      <c r="BD27" s="247">
        <f t="shared" si="12"/>
        <v>0</v>
      </c>
      <c r="BE27" s="247">
        <f t="shared" si="13"/>
        <v>0</v>
      </c>
      <c r="BF27" s="247">
        <f t="shared" si="14"/>
        <v>0</v>
      </c>
      <c r="BG27" s="247">
        <f t="shared" si="15"/>
        <v>0</v>
      </c>
      <c r="BH27" s="247">
        <f t="shared" si="16"/>
        <v>0</v>
      </c>
      <c r="BI27" s="247">
        <f t="shared" si="17"/>
        <v>0</v>
      </c>
      <c r="BK27" s="247">
        <f t="shared" si="18"/>
        <v>0</v>
      </c>
      <c r="BL27" s="247">
        <f t="shared" si="19"/>
        <v>0</v>
      </c>
      <c r="BN27" s="247">
        <f t="shared" si="20"/>
        <v>0</v>
      </c>
      <c r="BO27" s="247">
        <f t="shared" si="21"/>
        <v>0</v>
      </c>
      <c r="BP27" s="210"/>
      <c r="BR27" s="1153"/>
      <c r="BS27" s="1153"/>
      <c r="BT27" s="1153"/>
      <c r="BU27" s="1153"/>
      <c r="BV27" s="1153"/>
      <c r="BW27" s="1153"/>
      <c r="BX27" s="1153"/>
      <c r="BY27" s="1153"/>
      <c r="BZ27" s="1153"/>
      <c r="CA27" s="1153"/>
      <c r="CB27" s="1153"/>
      <c r="CC27" s="1153"/>
      <c r="CD27" s="1153"/>
      <c r="CE27" s="1153"/>
      <c r="CF27" s="1153"/>
      <c r="CG27" s="1153"/>
      <c r="CH27" s="1153"/>
      <c r="CI27" s="1153"/>
    </row>
    <row r="28" spans="2:87" ht="15.75" customHeight="1">
      <c r="B28" s="1795" t="s">
        <v>12723</v>
      </c>
      <c r="C28" s="1797"/>
      <c r="D28" s="1751"/>
      <c r="E28" s="1480"/>
      <c r="F28" s="1749"/>
      <c r="G28" s="1750"/>
      <c r="H28" s="1750"/>
      <c r="I28" s="1750"/>
      <c r="J28" s="1750"/>
      <c r="K28" s="1751"/>
      <c r="L28" s="1480"/>
      <c r="M28" s="1749"/>
      <c r="N28" s="1750"/>
      <c r="O28" s="1750"/>
      <c r="P28" s="1750"/>
      <c r="Q28" s="1750"/>
      <c r="R28" s="1751"/>
      <c r="S28" s="1480"/>
      <c r="T28" s="1813"/>
      <c r="U28" s="1814"/>
      <c r="V28" s="1814"/>
      <c r="W28" s="1814"/>
      <c r="X28" s="1814"/>
      <c r="Y28" s="1815"/>
      <c r="Z28" s="1480"/>
      <c r="AA28" s="1821"/>
      <c r="AB28" s="1822"/>
      <c r="AC28" s="1826"/>
      <c r="AD28" s="1826"/>
      <c r="AE28" s="1751"/>
      <c r="AF28" s="51"/>
      <c r="AG28" s="73" t="s">
        <v>12724</v>
      </c>
      <c r="AH28" s="51"/>
      <c r="AI28" s="56"/>
      <c r="AJ28" s="1153"/>
      <c r="AK28" s="210"/>
      <c r="AL28" s="1092">
        <f t="shared" si="22"/>
        <v>0</v>
      </c>
      <c r="AM28" s="210"/>
      <c r="AN28" s="247">
        <f t="shared" si="23"/>
        <v>0</v>
      </c>
      <c r="AP28" s="247">
        <f t="shared" si="0"/>
        <v>0</v>
      </c>
      <c r="AQ28" s="247">
        <f t="shared" si="1"/>
        <v>0</v>
      </c>
      <c r="AR28" s="247">
        <f t="shared" si="2"/>
        <v>0</v>
      </c>
      <c r="AS28" s="247">
        <f t="shared" si="3"/>
        <v>0</v>
      </c>
      <c r="AT28" s="247">
        <f t="shared" si="4"/>
        <v>0</v>
      </c>
      <c r="AU28" s="247">
        <f t="shared" si="5"/>
        <v>0</v>
      </c>
      <c r="AW28" s="247">
        <f t="shared" si="6"/>
        <v>0</v>
      </c>
      <c r="AX28" s="247">
        <f t="shared" si="7"/>
        <v>0</v>
      </c>
      <c r="AY28" s="247">
        <f t="shared" si="8"/>
        <v>0</v>
      </c>
      <c r="AZ28" s="247">
        <f t="shared" si="9"/>
        <v>0</v>
      </c>
      <c r="BA28" s="247">
        <f t="shared" si="10"/>
        <v>0</v>
      </c>
      <c r="BB28" s="247">
        <f t="shared" si="11"/>
        <v>0</v>
      </c>
      <c r="BD28" s="247">
        <f t="shared" si="12"/>
        <v>0</v>
      </c>
      <c r="BE28" s="247">
        <f t="shared" si="13"/>
        <v>0</v>
      </c>
      <c r="BF28" s="247">
        <f t="shared" si="14"/>
        <v>0</v>
      </c>
      <c r="BG28" s="247">
        <f t="shared" si="15"/>
        <v>0</v>
      </c>
      <c r="BH28" s="247">
        <f t="shared" si="16"/>
        <v>0</v>
      </c>
      <c r="BI28" s="247">
        <f t="shared" si="17"/>
        <v>0</v>
      </c>
      <c r="BK28" s="247">
        <f t="shared" si="18"/>
        <v>0</v>
      </c>
      <c r="BL28" s="247">
        <f t="shared" si="19"/>
        <v>0</v>
      </c>
      <c r="BN28" s="247">
        <f t="shared" si="20"/>
        <v>0</v>
      </c>
      <c r="BO28" s="247">
        <f t="shared" si="21"/>
        <v>0</v>
      </c>
      <c r="BP28" s="210"/>
      <c r="BR28" s="1153"/>
      <c r="BS28" s="1153"/>
      <c r="BT28" s="1153"/>
      <c r="BU28" s="1153"/>
      <c r="BV28" s="1153"/>
      <c r="BW28" s="1153"/>
      <c r="BX28" s="1153"/>
      <c r="BY28" s="1153"/>
      <c r="BZ28" s="1153"/>
      <c r="CA28" s="1153"/>
      <c r="CB28" s="1153"/>
      <c r="CC28" s="1153"/>
      <c r="CD28" s="1153"/>
      <c r="CE28" s="1153"/>
      <c r="CF28" s="1153"/>
      <c r="CG28" s="1153"/>
      <c r="CH28" s="1153"/>
      <c r="CI28" s="1153"/>
    </row>
    <row r="29" spans="2:87" ht="15.75" customHeight="1">
      <c r="B29" s="1795" t="s">
        <v>12725</v>
      </c>
      <c r="C29" s="1797"/>
      <c r="D29" s="1751"/>
      <c r="E29" s="1480"/>
      <c r="F29" s="1749"/>
      <c r="G29" s="1750"/>
      <c r="H29" s="1750"/>
      <c r="I29" s="1750"/>
      <c r="J29" s="1750"/>
      <c r="K29" s="1751"/>
      <c r="L29" s="1480"/>
      <c r="M29" s="1749"/>
      <c r="N29" s="1750"/>
      <c r="O29" s="1750"/>
      <c r="P29" s="1750"/>
      <c r="Q29" s="1750"/>
      <c r="R29" s="1751"/>
      <c r="S29" s="1480"/>
      <c r="T29" s="1813"/>
      <c r="U29" s="1814"/>
      <c r="V29" s="1814"/>
      <c r="W29" s="1814"/>
      <c r="X29" s="1814"/>
      <c r="Y29" s="1815"/>
      <c r="Z29" s="1480"/>
      <c r="AA29" s="1821"/>
      <c r="AB29" s="1822"/>
      <c r="AC29" s="1826"/>
      <c r="AD29" s="1826"/>
      <c r="AE29" s="1751"/>
      <c r="AF29" s="51"/>
      <c r="AG29" s="73" t="s">
        <v>12726</v>
      </c>
      <c r="AH29" s="51"/>
      <c r="AI29" s="56"/>
      <c r="AJ29" s="1153"/>
      <c r="AK29" s="210"/>
      <c r="AL29" s="1092">
        <f t="shared" si="22"/>
        <v>0</v>
      </c>
      <c r="AM29" s="210"/>
      <c r="AN29" s="247">
        <f t="shared" si="23"/>
        <v>0</v>
      </c>
      <c r="AP29" s="247">
        <f t="shared" si="0"/>
        <v>0</v>
      </c>
      <c r="AQ29" s="247">
        <f t="shared" si="1"/>
        <v>0</v>
      </c>
      <c r="AR29" s="247">
        <f t="shared" si="2"/>
        <v>0</v>
      </c>
      <c r="AS29" s="247">
        <f t="shared" si="3"/>
        <v>0</v>
      </c>
      <c r="AT29" s="247">
        <f t="shared" si="4"/>
        <v>0</v>
      </c>
      <c r="AU29" s="247">
        <f t="shared" si="5"/>
        <v>0</v>
      </c>
      <c r="AW29" s="247">
        <f t="shared" si="6"/>
        <v>0</v>
      </c>
      <c r="AX29" s="247">
        <f t="shared" si="7"/>
        <v>0</v>
      </c>
      <c r="AY29" s="247">
        <f t="shared" si="8"/>
        <v>0</v>
      </c>
      <c r="AZ29" s="247">
        <f t="shared" si="9"/>
        <v>0</v>
      </c>
      <c r="BA29" s="247">
        <f t="shared" si="10"/>
        <v>0</v>
      </c>
      <c r="BB29" s="247">
        <f t="shared" si="11"/>
        <v>0</v>
      </c>
      <c r="BD29" s="247">
        <f t="shared" si="12"/>
        <v>0</v>
      </c>
      <c r="BE29" s="247">
        <f t="shared" si="13"/>
        <v>0</v>
      </c>
      <c r="BF29" s="247">
        <f t="shared" si="14"/>
        <v>0</v>
      </c>
      <c r="BG29" s="247">
        <f t="shared" si="15"/>
        <v>0</v>
      </c>
      <c r="BH29" s="247">
        <f t="shared" si="16"/>
        <v>0</v>
      </c>
      <c r="BI29" s="247">
        <f t="shared" si="17"/>
        <v>0</v>
      </c>
      <c r="BK29" s="247">
        <f t="shared" si="18"/>
        <v>0</v>
      </c>
      <c r="BL29" s="247">
        <f t="shared" si="19"/>
        <v>0</v>
      </c>
      <c r="BN29" s="247">
        <f t="shared" si="20"/>
        <v>0</v>
      </c>
      <c r="BO29" s="247">
        <f t="shared" si="21"/>
        <v>0</v>
      </c>
      <c r="BP29" s="210"/>
      <c r="BR29" s="1153"/>
      <c r="BS29" s="1153"/>
      <c r="BT29" s="1153"/>
      <c r="BU29" s="1153"/>
      <c r="BV29" s="1153"/>
      <c r="BW29" s="1153"/>
      <c r="BX29" s="1153"/>
      <c r="BY29" s="1153"/>
      <c r="BZ29" s="1153"/>
      <c r="CA29" s="1153"/>
      <c r="CB29" s="1153"/>
      <c r="CC29" s="1153"/>
      <c r="CD29" s="1153"/>
      <c r="CE29" s="1153"/>
      <c r="CF29" s="1153"/>
      <c r="CG29" s="1153"/>
      <c r="CH29" s="1153"/>
      <c r="CI29" s="1153"/>
    </row>
    <row r="30" spans="2:87" ht="15.75" customHeight="1">
      <c r="B30" s="1795" t="s">
        <v>12727</v>
      </c>
      <c r="C30" s="1797"/>
      <c r="D30" s="1751"/>
      <c r="E30" s="1480"/>
      <c r="F30" s="1749"/>
      <c r="G30" s="1750"/>
      <c r="H30" s="1750"/>
      <c r="I30" s="1750"/>
      <c r="J30" s="1750"/>
      <c r="K30" s="1751"/>
      <c r="L30" s="1480"/>
      <c r="M30" s="1749"/>
      <c r="N30" s="1750"/>
      <c r="O30" s="1750"/>
      <c r="P30" s="1750"/>
      <c r="Q30" s="1750"/>
      <c r="R30" s="1751"/>
      <c r="S30" s="1480"/>
      <c r="T30" s="1813"/>
      <c r="U30" s="1814"/>
      <c r="V30" s="1814"/>
      <c r="W30" s="1814"/>
      <c r="X30" s="1814"/>
      <c r="Y30" s="1815"/>
      <c r="Z30" s="1480"/>
      <c r="AA30" s="1821"/>
      <c r="AB30" s="1822"/>
      <c r="AC30" s="1826"/>
      <c r="AD30" s="1826"/>
      <c r="AE30" s="1751"/>
      <c r="AF30" s="51"/>
      <c r="AG30" s="73" t="s">
        <v>12728</v>
      </c>
      <c r="AH30" s="51"/>
      <c r="AI30" s="56"/>
      <c r="AJ30" s="1153"/>
      <c r="AK30" s="210"/>
      <c r="AL30" s="1092">
        <f t="shared" si="22"/>
        <v>0</v>
      </c>
      <c r="AM30" s="210"/>
      <c r="AN30" s="247">
        <f t="shared" si="23"/>
        <v>0</v>
      </c>
      <c r="AP30" s="247">
        <f t="shared" si="0"/>
        <v>0</v>
      </c>
      <c r="AQ30" s="247">
        <f t="shared" si="1"/>
        <v>0</v>
      </c>
      <c r="AR30" s="247">
        <f t="shared" si="2"/>
        <v>0</v>
      </c>
      <c r="AS30" s="247">
        <f t="shared" si="3"/>
        <v>0</v>
      </c>
      <c r="AT30" s="247">
        <f t="shared" si="4"/>
        <v>0</v>
      </c>
      <c r="AU30" s="247">
        <f t="shared" si="5"/>
        <v>0</v>
      </c>
      <c r="AW30" s="247">
        <f t="shared" si="6"/>
        <v>0</v>
      </c>
      <c r="AX30" s="247">
        <f t="shared" si="7"/>
        <v>0</v>
      </c>
      <c r="AY30" s="247">
        <f t="shared" si="8"/>
        <v>0</v>
      </c>
      <c r="AZ30" s="247">
        <f t="shared" si="9"/>
        <v>0</v>
      </c>
      <c r="BA30" s="247">
        <f t="shared" si="10"/>
        <v>0</v>
      </c>
      <c r="BB30" s="247">
        <f t="shared" si="11"/>
        <v>0</v>
      </c>
      <c r="BD30" s="247">
        <f t="shared" si="12"/>
        <v>0</v>
      </c>
      <c r="BE30" s="247">
        <f t="shared" si="13"/>
        <v>0</v>
      </c>
      <c r="BF30" s="247">
        <f t="shared" si="14"/>
        <v>0</v>
      </c>
      <c r="BG30" s="247">
        <f t="shared" si="15"/>
        <v>0</v>
      </c>
      <c r="BH30" s="247">
        <f t="shared" si="16"/>
        <v>0</v>
      </c>
      <c r="BI30" s="247">
        <f t="shared" si="17"/>
        <v>0</v>
      </c>
      <c r="BK30" s="247">
        <f t="shared" si="18"/>
        <v>0</v>
      </c>
      <c r="BL30" s="247">
        <f t="shared" si="19"/>
        <v>0</v>
      </c>
      <c r="BN30" s="247">
        <f t="shared" si="20"/>
        <v>0</v>
      </c>
      <c r="BO30" s="247">
        <f t="shared" si="21"/>
        <v>0</v>
      </c>
      <c r="BP30" s="210"/>
      <c r="BR30" s="1153"/>
      <c r="BS30" s="1153"/>
      <c r="BT30" s="1153"/>
      <c r="BU30" s="1153"/>
      <c r="BV30" s="1153"/>
      <c r="BW30" s="1153"/>
      <c r="BX30" s="1153"/>
      <c r="BY30" s="1153"/>
      <c r="BZ30" s="1153"/>
      <c r="CA30" s="1153"/>
      <c r="CB30" s="1153"/>
      <c r="CC30" s="1153"/>
      <c r="CD30" s="1153"/>
      <c r="CE30" s="1153"/>
      <c r="CF30" s="1153"/>
      <c r="CG30" s="1153"/>
      <c r="CH30" s="1153"/>
      <c r="CI30" s="1153"/>
    </row>
    <row r="31" spans="2:87" ht="15.75" customHeight="1">
      <c r="B31" s="1795" t="s">
        <v>12729</v>
      </c>
      <c r="C31" s="1797"/>
      <c r="D31" s="1751"/>
      <c r="E31" s="1480"/>
      <c r="F31" s="1749"/>
      <c r="G31" s="1750"/>
      <c r="H31" s="1750"/>
      <c r="I31" s="1750"/>
      <c r="J31" s="1750"/>
      <c r="K31" s="1751"/>
      <c r="L31" s="1480"/>
      <c r="M31" s="1749"/>
      <c r="N31" s="1750"/>
      <c r="O31" s="1750"/>
      <c r="P31" s="1750"/>
      <c r="Q31" s="1750"/>
      <c r="R31" s="1751"/>
      <c r="S31" s="1480"/>
      <c r="T31" s="1813"/>
      <c r="U31" s="1814"/>
      <c r="V31" s="1814"/>
      <c r="W31" s="1814"/>
      <c r="X31" s="1814"/>
      <c r="Y31" s="1815"/>
      <c r="Z31" s="1480"/>
      <c r="AA31" s="1821"/>
      <c r="AB31" s="1822"/>
      <c r="AC31" s="1826"/>
      <c r="AD31" s="1826"/>
      <c r="AE31" s="1751"/>
      <c r="AF31" s="51"/>
      <c r="AG31" s="73" t="s">
        <v>12730</v>
      </c>
      <c r="AH31" s="51"/>
      <c r="AI31" s="56"/>
      <c r="AJ31" s="1153"/>
      <c r="AK31" s="210"/>
      <c r="AL31" s="1092">
        <f t="shared" si="22"/>
        <v>0</v>
      </c>
      <c r="AM31" s="210"/>
      <c r="AN31" s="247">
        <f t="shared" si="23"/>
        <v>0</v>
      </c>
      <c r="AP31" s="247">
        <f t="shared" si="0"/>
        <v>0</v>
      </c>
      <c r="AQ31" s="247">
        <f t="shared" si="1"/>
        <v>0</v>
      </c>
      <c r="AR31" s="247">
        <f t="shared" si="2"/>
        <v>0</v>
      </c>
      <c r="AS31" s="247">
        <f t="shared" si="3"/>
        <v>0</v>
      </c>
      <c r="AT31" s="247">
        <f t="shared" si="4"/>
        <v>0</v>
      </c>
      <c r="AU31" s="247">
        <f t="shared" si="5"/>
        <v>0</v>
      </c>
      <c r="AW31" s="247">
        <f t="shared" si="6"/>
        <v>0</v>
      </c>
      <c r="AX31" s="247">
        <f t="shared" si="7"/>
        <v>0</v>
      </c>
      <c r="AY31" s="247">
        <f t="shared" si="8"/>
        <v>0</v>
      </c>
      <c r="AZ31" s="247">
        <f t="shared" si="9"/>
        <v>0</v>
      </c>
      <c r="BA31" s="247">
        <f t="shared" si="10"/>
        <v>0</v>
      </c>
      <c r="BB31" s="247">
        <f t="shared" si="11"/>
        <v>0</v>
      </c>
      <c r="BD31" s="247">
        <f t="shared" si="12"/>
        <v>0</v>
      </c>
      <c r="BE31" s="247">
        <f t="shared" si="13"/>
        <v>0</v>
      </c>
      <c r="BF31" s="247">
        <f t="shared" si="14"/>
        <v>0</v>
      </c>
      <c r="BG31" s="247">
        <f t="shared" si="15"/>
        <v>0</v>
      </c>
      <c r="BH31" s="247">
        <f t="shared" si="16"/>
        <v>0</v>
      </c>
      <c r="BI31" s="247">
        <f t="shared" si="17"/>
        <v>0</v>
      </c>
      <c r="BK31" s="247">
        <f t="shared" si="18"/>
        <v>0</v>
      </c>
      <c r="BL31" s="247">
        <f t="shared" si="19"/>
        <v>0</v>
      </c>
      <c r="BN31" s="247">
        <f t="shared" si="20"/>
        <v>0</v>
      </c>
      <c r="BO31" s="247">
        <f t="shared" si="21"/>
        <v>0</v>
      </c>
      <c r="BP31" s="210"/>
      <c r="BR31" s="1153"/>
      <c r="BS31" s="1153"/>
      <c r="BT31" s="1153"/>
      <c r="BU31" s="1153"/>
      <c r="BV31" s="1153"/>
      <c r="BW31" s="1153"/>
      <c r="BX31" s="1153"/>
      <c r="BY31" s="1153"/>
      <c r="BZ31" s="1153"/>
      <c r="CA31" s="1153"/>
      <c r="CB31" s="1153"/>
      <c r="CC31" s="1153"/>
      <c r="CD31" s="1153"/>
      <c r="CE31" s="1153"/>
      <c r="CF31" s="1153"/>
      <c r="CG31" s="1153"/>
      <c r="CH31" s="1153"/>
      <c r="CI31" s="1153"/>
    </row>
    <row r="32" spans="2:87" ht="15.75" customHeight="1">
      <c r="B32" s="1795" t="s">
        <v>12731</v>
      </c>
      <c r="C32" s="1797"/>
      <c r="D32" s="1751"/>
      <c r="E32" s="1480"/>
      <c r="F32" s="1749"/>
      <c r="G32" s="1750"/>
      <c r="H32" s="1750"/>
      <c r="I32" s="1750"/>
      <c r="J32" s="1750"/>
      <c r="K32" s="1751"/>
      <c r="L32" s="1480"/>
      <c r="M32" s="1749"/>
      <c r="N32" s="1750"/>
      <c r="O32" s="1750"/>
      <c r="P32" s="1750"/>
      <c r="Q32" s="1750"/>
      <c r="R32" s="1751"/>
      <c r="S32" s="1480"/>
      <c r="T32" s="1813"/>
      <c r="U32" s="1814"/>
      <c r="V32" s="1814"/>
      <c r="W32" s="1814"/>
      <c r="X32" s="1814"/>
      <c r="Y32" s="1815"/>
      <c r="Z32" s="1480"/>
      <c r="AA32" s="1821"/>
      <c r="AB32" s="1822"/>
      <c r="AC32" s="1826"/>
      <c r="AD32" s="1826"/>
      <c r="AE32" s="1751"/>
      <c r="AF32" s="51"/>
      <c r="AG32" s="73" t="s">
        <v>12732</v>
      </c>
      <c r="AH32" s="51"/>
      <c r="AI32" s="56"/>
      <c r="AJ32" s="1153"/>
      <c r="AK32" s="210"/>
      <c r="AL32" s="1092">
        <f t="shared" si="22"/>
        <v>0</v>
      </c>
      <c r="AM32" s="210"/>
      <c r="AN32" s="247">
        <f t="shared" si="23"/>
        <v>0</v>
      </c>
      <c r="AP32" s="247">
        <f t="shared" si="0"/>
        <v>0</v>
      </c>
      <c r="AQ32" s="247">
        <f t="shared" si="1"/>
        <v>0</v>
      </c>
      <c r="AR32" s="247">
        <f t="shared" si="2"/>
        <v>0</v>
      </c>
      <c r="AS32" s="247">
        <f t="shared" si="3"/>
        <v>0</v>
      </c>
      <c r="AT32" s="247">
        <f t="shared" si="4"/>
        <v>0</v>
      </c>
      <c r="AU32" s="247">
        <f t="shared" si="5"/>
        <v>0</v>
      </c>
      <c r="AW32" s="247">
        <f t="shared" si="6"/>
        <v>0</v>
      </c>
      <c r="AX32" s="247">
        <f t="shared" si="7"/>
        <v>0</v>
      </c>
      <c r="AY32" s="247">
        <f t="shared" si="8"/>
        <v>0</v>
      </c>
      <c r="AZ32" s="247">
        <f t="shared" si="9"/>
        <v>0</v>
      </c>
      <c r="BA32" s="247">
        <f t="shared" si="10"/>
        <v>0</v>
      </c>
      <c r="BB32" s="247">
        <f t="shared" si="11"/>
        <v>0</v>
      </c>
      <c r="BD32" s="247">
        <f t="shared" si="12"/>
        <v>0</v>
      </c>
      <c r="BE32" s="247">
        <f t="shared" si="13"/>
        <v>0</v>
      </c>
      <c r="BF32" s="247">
        <f t="shared" si="14"/>
        <v>0</v>
      </c>
      <c r="BG32" s="247">
        <f t="shared" si="15"/>
        <v>0</v>
      </c>
      <c r="BH32" s="247">
        <f t="shared" si="16"/>
        <v>0</v>
      </c>
      <c r="BI32" s="247">
        <f t="shared" si="17"/>
        <v>0</v>
      </c>
      <c r="BK32" s="247">
        <f t="shared" si="18"/>
        <v>0</v>
      </c>
      <c r="BL32" s="247">
        <f t="shared" si="19"/>
        <v>0</v>
      </c>
      <c r="BN32" s="247">
        <f t="shared" si="20"/>
        <v>0</v>
      </c>
      <c r="BO32" s="247">
        <f t="shared" si="21"/>
        <v>0</v>
      </c>
      <c r="BP32" s="210"/>
      <c r="BR32" s="1153"/>
      <c r="BS32" s="1153"/>
      <c r="BT32" s="1153"/>
      <c r="BU32" s="1153"/>
      <c r="BV32" s="1153"/>
      <c r="BW32" s="1153"/>
      <c r="BX32" s="1153"/>
      <c r="BY32" s="1153"/>
      <c r="BZ32" s="1153"/>
      <c r="CA32" s="1153"/>
      <c r="CB32" s="1153"/>
      <c r="CC32" s="1153"/>
      <c r="CD32" s="1153"/>
      <c r="CE32" s="1153"/>
      <c r="CF32" s="1153"/>
      <c r="CG32" s="1153"/>
      <c r="CH32" s="1153"/>
      <c r="CI32" s="1153"/>
    </row>
    <row r="33" spans="2:87" ht="15.75" customHeight="1">
      <c r="B33" s="1795" t="s">
        <v>12733</v>
      </c>
      <c r="C33" s="1797"/>
      <c r="D33" s="1751"/>
      <c r="E33" s="1480"/>
      <c r="F33" s="1749"/>
      <c r="G33" s="1750"/>
      <c r="H33" s="1750"/>
      <c r="I33" s="1750"/>
      <c r="J33" s="1750"/>
      <c r="K33" s="1751"/>
      <c r="L33" s="1480"/>
      <c r="M33" s="1749"/>
      <c r="N33" s="1750"/>
      <c r="O33" s="1750"/>
      <c r="P33" s="1750"/>
      <c r="Q33" s="1750"/>
      <c r="R33" s="1751"/>
      <c r="S33" s="1480"/>
      <c r="T33" s="1813"/>
      <c r="U33" s="1814"/>
      <c r="V33" s="1814"/>
      <c r="W33" s="1814"/>
      <c r="X33" s="1814"/>
      <c r="Y33" s="1815"/>
      <c r="Z33" s="1480"/>
      <c r="AA33" s="1821"/>
      <c r="AB33" s="1822"/>
      <c r="AC33" s="1826"/>
      <c r="AD33" s="1826"/>
      <c r="AE33" s="1751"/>
      <c r="AF33" s="51"/>
      <c r="AG33" s="73" t="s">
        <v>12734</v>
      </c>
      <c r="AH33" s="51"/>
      <c r="AI33" s="56"/>
      <c r="AJ33" s="1153"/>
      <c r="AK33" s="210"/>
      <c r="AL33" s="1092">
        <f t="shared" si="22"/>
        <v>0</v>
      </c>
      <c r="AM33" s="210"/>
      <c r="AN33" s="247">
        <f t="shared" si="23"/>
        <v>0</v>
      </c>
      <c r="AP33" s="247">
        <f t="shared" si="0"/>
        <v>0</v>
      </c>
      <c r="AQ33" s="247">
        <f t="shared" si="1"/>
        <v>0</v>
      </c>
      <c r="AR33" s="247">
        <f t="shared" si="2"/>
        <v>0</v>
      </c>
      <c r="AS33" s="247">
        <f t="shared" si="3"/>
        <v>0</v>
      </c>
      <c r="AT33" s="247">
        <f t="shared" si="4"/>
        <v>0</v>
      </c>
      <c r="AU33" s="247">
        <f t="shared" si="5"/>
        <v>0</v>
      </c>
      <c r="AW33" s="247">
        <f t="shared" si="6"/>
        <v>0</v>
      </c>
      <c r="AX33" s="247">
        <f t="shared" si="7"/>
        <v>0</v>
      </c>
      <c r="AY33" s="247">
        <f t="shared" si="8"/>
        <v>0</v>
      </c>
      <c r="AZ33" s="247">
        <f t="shared" si="9"/>
        <v>0</v>
      </c>
      <c r="BA33" s="247">
        <f t="shared" si="10"/>
        <v>0</v>
      </c>
      <c r="BB33" s="247">
        <f t="shared" si="11"/>
        <v>0</v>
      </c>
      <c r="BD33" s="247">
        <f t="shared" si="12"/>
        <v>0</v>
      </c>
      <c r="BE33" s="247">
        <f t="shared" si="13"/>
        <v>0</v>
      </c>
      <c r="BF33" s="247">
        <f t="shared" si="14"/>
        <v>0</v>
      </c>
      <c r="BG33" s="247">
        <f t="shared" si="15"/>
        <v>0</v>
      </c>
      <c r="BH33" s="247">
        <f t="shared" si="16"/>
        <v>0</v>
      </c>
      <c r="BI33" s="247">
        <f t="shared" si="17"/>
        <v>0</v>
      </c>
      <c r="BK33" s="247">
        <f t="shared" si="18"/>
        <v>0</v>
      </c>
      <c r="BL33" s="247">
        <f t="shared" si="19"/>
        <v>0</v>
      </c>
      <c r="BN33" s="247">
        <f t="shared" si="20"/>
        <v>0</v>
      </c>
      <c r="BO33" s="247">
        <f t="shared" si="21"/>
        <v>0</v>
      </c>
      <c r="BP33" s="210"/>
      <c r="BR33" s="1153"/>
      <c r="BS33" s="1153"/>
      <c r="BT33" s="1153"/>
      <c r="BU33" s="1153"/>
      <c r="BV33" s="1153"/>
      <c r="BW33" s="1153"/>
      <c r="BX33" s="1153"/>
      <c r="BY33" s="1153"/>
      <c r="BZ33" s="1153"/>
      <c r="CA33" s="1153"/>
      <c r="CB33" s="1153"/>
      <c r="CC33" s="1153"/>
      <c r="CD33" s="1153"/>
      <c r="CE33" s="1153"/>
      <c r="CF33" s="1153"/>
      <c r="CG33" s="1153"/>
      <c r="CH33" s="1153"/>
      <c r="CI33" s="1153"/>
    </row>
    <row r="34" spans="2:87" ht="15.75" customHeight="1">
      <c r="B34" s="1795" t="s">
        <v>12735</v>
      </c>
      <c r="C34" s="1797"/>
      <c r="D34" s="1751"/>
      <c r="E34" s="1480"/>
      <c r="F34" s="1749"/>
      <c r="G34" s="1750"/>
      <c r="H34" s="1750"/>
      <c r="I34" s="1750"/>
      <c r="J34" s="1750"/>
      <c r="K34" s="1751"/>
      <c r="L34" s="1480"/>
      <c r="M34" s="1749"/>
      <c r="N34" s="1750"/>
      <c r="O34" s="1750"/>
      <c r="P34" s="1750"/>
      <c r="Q34" s="1750"/>
      <c r="R34" s="1751"/>
      <c r="S34" s="1480"/>
      <c r="T34" s="1813"/>
      <c r="U34" s="1814"/>
      <c r="V34" s="1814"/>
      <c r="W34" s="1814"/>
      <c r="X34" s="1814"/>
      <c r="Y34" s="1815"/>
      <c r="Z34" s="1480"/>
      <c r="AA34" s="1821"/>
      <c r="AB34" s="1822"/>
      <c r="AC34" s="1826"/>
      <c r="AD34" s="1826"/>
      <c r="AE34" s="1751"/>
      <c r="AF34" s="51"/>
      <c r="AG34" s="73" t="s">
        <v>12736</v>
      </c>
      <c r="AH34" s="51"/>
      <c r="AI34" s="56"/>
      <c r="AJ34" s="1153"/>
      <c r="AK34" s="210"/>
      <c r="AL34" s="1092">
        <f t="shared" si="22"/>
        <v>0</v>
      </c>
      <c r="AM34" s="210"/>
      <c r="AN34" s="247">
        <f t="shared" si="23"/>
        <v>0</v>
      </c>
      <c r="AP34" s="247">
        <f t="shared" si="0"/>
        <v>0</v>
      </c>
      <c r="AQ34" s="247">
        <f t="shared" si="1"/>
        <v>0</v>
      </c>
      <c r="AR34" s="247">
        <f t="shared" si="2"/>
        <v>0</v>
      </c>
      <c r="AS34" s="247">
        <f t="shared" si="3"/>
        <v>0</v>
      </c>
      <c r="AT34" s="247">
        <f t="shared" si="4"/>
        <v>0</v>
      </c>
      <c r="AU34" s="247">
        <f t="shared" si="5"/>
        <v>0</v>
      </c>
      <c r="AW34" s="247">
        <f t="shared" si="6"/>
        <v>0</v>
      </c>
      <c r="AX34" s="247">
        <f t="shared" si="7"/>
        <v>0</v>
      </c>
      <c r="AY34" s="247">
        <f t="shared" si="8"/>
        <v>0</v>
      </c>
      <c r="AZ34" s="247">
        <f t="shared" si="9"/>
        <v>0</v>
      </c>
      <c r="BA34" s="247">
        <f t="shared" si="10"/>
        <v>0</v>
      </c>
      <c r="BB34" s="247">
        <f t="shared" si="11"/>
        <v>0</v>
      </c>
      <c r="BD34" s="247">
        <f t="shared" si="12"/>
        <v>0</v>
      </c>
      <c r="BE34" s="247">
        <f t="shared" si="13"/>
        <v>0</v>
      </c>
      <c r="BF34" s="247">
        <f t="shared" si="14"/>
        <v>0</v>
      </c>
      <c r="BG34" s="247">
        <f t="shared" si="15"/>
        <v>0</v>
      </c>
      <c r="BH34" s="247">
        <f t="shared" si="16"/>
        <v>0</v>
      </c>
      <c r="BI34" s="247">
        <f t="shared" si="17"/>
        <v>0</v>
      </c>
      <c r="BK34" s="247">
        <f t="shared" si="18"/>
        <v>0</v>
      </c>
      <c r="BL34" s="247">
        <f t="shared" si="19"/>
        <v>0</v>
      </c>
      <c r="BN34" s="247">
        <f t="shared" si="20"/>
        <v>0</v>
      </c>
      <c r="BO34" s="247">
        <f t="shared" si="21"/>
        <v>0</v>
      </c>
      <c r="BP34" s="210"/>
      <c r="BR34" s="1153"/>
      <c r="BS34" s="1153"/>
      <c r="BT34" s="1153"/>
      <c r="BU34" s="1153"/>
      <c r="BV34" s="1153"/>
      <c r="BW34" s="1153"/>
      <c r="BX34" s="1153"/>
      <c r="BY34" s="1153"/>
      <c r="BZ34" s="1153"/>
      <c r="CA34" s="1153"/>
      <c r="CB34" s="1153"/>
      <c r="CC34" s="1153"/>
      <c r="CD34" s="1153"/>
      <c r="CE34" s="1153"/>
      <c r="CF34" s="1153"/>
      <c r="CG34" s="1153"/>
      <c r="CH34" s="1153"/>
      <c r="CI34" s="1153"/>
    </row>
    <row r="35" spans="2:87" ht="15.75" customHeight="1">
      <c r="B35" s="1795" t="s">
        <v>12737</v>
      </c>
      <c r="C35" s="1797"/>
      <c r="D35" s="1751"/>
      <c r="E35" s="1480"/>
      <c r="F35" s="1749"/>
      <c r="G35" s="1750"/>
      <c r="H35" s="1750"/>
      <c r="I35" s="1750"/>
      <c r="J35" s="1750"/>
      <c r="K35" s="1751"/>
      <c r="L35" s="1480"/>
      <c r="M35" s="1749"/>
      <c r="N35" s="1750"/>
      <c r="O35" s="1750"/>
      <c r="P35" s="1750"/>
      <c r="Q35" s="1750"/>
      <c r="R35" s="1751"/>
      <c r="S35" s="1480"/>
      <c r="T35" s="1813"/>
      <c r="U35" s="1814"/>
      <c r="V35" s="1814"/>
      <c r="W35" s="1814"/>
      <c r="X35" s="1814"/>
      <c r="Y35" s="1815"/>
      <c r="Z35" s="1480"/>
      <c r="AA35" s="1821"/>
      <c r="AB35" s="1822"/>
      <c r="AC35" s="1826"/>
      <c r="AD35" s="1826"/>
      <c r="AE35" s="1751"/>
      <c r="AF35" s="51"/>
      <c r="AG35" s="73" t="s">
        <v>12738</v>
      </c>
      <c r="AH35" s="51"/>
      <c r="AI35" s="56"/>
      <c r="AJ35" s="1153"/>
      <c r="AK35" s="210"/>
      <c r="AL35" s="1092">
        <f t="shared" si="22"/>
        <v>0</v>
      </c>
      <c r="AM35" s="210"/>
      <c r="AN35" s="247">
        <f t="shared" si="23"/>
        <v>0</v>
      </c>
      <c r="AP35" s="247">
        <f t="shared" si="0"/>
        <v>0</v>
      </c>
      <c r="AQ35" s="247">
        <f t="shared" si="1"/>
        <v>0</v>
      </c>
      <c r="AR35" s="247">
        <f t="shared" si="2"/>
        <v>0</v>
      </c>
      <c r="AS35" s="247">
        <f t="shared" si="3"/>
        <v>0</v>
      </c>
      <c r="AT35" s="247">
        <f t="shared" si="4"/>
        <v>0</v>
      </c>
      <c r="AU35" s="247">
        <f t="shared" si="5"/>
        <v>0</v>
      </c>
      <c r="AW35" s="247">
        <f t="shared" si="6"/>
        <v>0</v>
      </c>
      <c r="AX35" s="247">
        <f t="shared" si="7"/>
        <v>0</v>
      </c>
      <c r="AY35" s="247">
        <f t="shared" si="8"/>
        <v>0</v>
      </c>
      <c r="AZ35" s="247">
        <f t="shared" si="9"/>
        <v>0</v>
      </c>
      <c r="BA35" s="247">
        <f t="shared" si="10"/>
        <v>0</v>
      </c>
      <c r="BB35" s="247">
        <f t="shared" si="11"/>
        <v>0</v>
      </c>
      <c r="BD35" s="247">
        <f t="shared" si="12"/>
        <v>0</v>
      </c>
      <c r="BE35" s="247">
        <f t="shared" si="13"/>
        <v>0</v>
      </c>
      <c r="BF35" s="247">
        <f t="shared" si="14"/>
        <v>0</v>
      </c>
      <c r="BG35" s="247">
        <f t="shared" si="15"/>
        <v>0</v>
      </c>
      <c r="BH35" s="247">
        <f t="shared" si="16"/>
        <v>0</v>
      </c>
      <c r="BI35" s="247">
        <f t="shared" si="17"/>
        <v>0</v>
      </c>
      <c r="BK35" s="247">
        <f t="shared" si="18"/>
        <v>0</v>
      </c>
      <c r="BL35" s="247">
        <f t="shared" si="19"/>
        <v>0</v>
      </c>
      <c r="BN35" s="247">
        <f t="shared" si="20"/>
        <v>0</v>
      </c>
      <c r="BO35" s="247">
        <f t="shared" si="21"/>
        <v>0</v>
      </c>
      <c r="BP35" s="210"/>
      <c r="BR35" s="1153"/>
      <c r="BS35" s="1153"/>
      <c r="BT35" s="1153"/>
      <c r="BU35" s="1153"/>
      <c r="BV35" s="1153"/>
      <c r="BW35" s="1153"/>
      <c r="BX35" s="1153"/>
      <c r="BY35" s="1153"/>
      <c r="BZ35" s="1153"/>
      <c r="CA35" s="1153"/>
      <c r="CB35" s="1153"/>
      <c r="CC35" s="1153"/>
      <c r="CD35" s="1153"/>
      <c r="CE35" s="1153"/>
      <c r="CF35" s="1153"/>
      <c r="CG35" s="1153"/>
      <c r="CH35" s="1153"/>
      <c r="CI35" s="1153"/>
    </row>
    <row r="36" spans="2:87" ht="15.75" customHeight="1">
      <c r="B36" s="1795" t="s">
        <v>12739</v>
      </c>
      <c r="C36" s="1797"/>
      <c r="D36" s="1751"/>
      <c r="E36" s="1480"/>
      <c r="F36" s="1749"/>
      <c r="G36" s="1750"/>
      <c r="H36" s="1750"/>
      <c r="I36" s="1750"/>
      <c r="J36" s="1750"/>
      <c r="K36" s="1751"/>
      <c r="L36" s="1480"/>
      <c r="M36" s="1749"/>
      <c r="N36" s="1750"/>
      <c r="O36" s="1750"/>
      <c r="P36" s="1750"/>
      <c r="Q36" s="1750"/>
      <c r="R36" s="1751"/>
      <c r="S36" s="1480"/>
      <c r="T36" s="1813"/>
      <c r="U36" s="1814"/>
      <c r="V36" s="1814"/>
      <c r="W36" s="1814"/>
      <c r="X36" s="1814"/>
      <c r="Y36" s="1815"/>
      <c r="Z36" s="1480"/>
      <c r="AA36" s="1821"/>
      <c r="AB36" s="1822"/>
      <c r="AC36" s="1826"/>
      <c r="AD36" s="1826"/>
      <c r="AE36" s="1751"/>
      <c r="AF36" s="51"/>
      <c r="AG36" s="73" t="s">
        <v>12740</v>
      </c>
      <c r="AH36" s="51"/>
      <c r="AI36" s="56"/>
      <c r="AJ36" s="1153"/>
      <c r="AK36" s="210"/>
      <c r="AL36" s="1092">
        <f t="shared" si="22"/>
        <v>0</v>
      </c>
      <c r="AM36" s="210"/>
      <c r="AN36" s="247">
        <f t="shared" si="23"/>
        <v>0</v>
      </c>
      <c r="AP36" s="247">
        <f t="shared" si="0"/>
        <v>0</v>
      </c>
      <c r="AQ36" s="247">
        <f t="shared" si="1"/>
        <v>0</v>
      </c>
      <c r="AR36" s="247">
        <f t="shared" si="2"/>
        <v>0</v>
      </c>
      <c r="AS36" s="247">
        <f t="shared" si="3"/>
        <v>0</v>
      </c>
      <c r="AT36" s="247">
        <f t="shared" si="4"/>
        <v>0</v>
      </c>
      <c r="AU36" s="247">
        <f t="shared" si="5"/>
        <v>0</v>
      </c>
      <c r="AW36" s="247">
        <f t="shared" si="6"/>
        <v>0</v>
      </c>
      <c r="AX36" s="247">
        <f t="shared" si="7"/>
        <v>0</v>
      </c>
      <c r="AY36" s="247">
        <f t="shared" si="8"/>
        <v>0</v>
      </c>
      <c r="AZ36" s="247">
        <f t="shared" si="9"/>
        <v>0</v>
      </c>
      <c r="BA36" s="247">
        <f t="shared" si="10"/>
        <v>0</v>
      </c>
      <c r="BB36" s="247">
        <f t="shared" si="11"/>
        <v>0</v>
      </c>
      <c r="BD36" s="247">
        <f t="shared" si="12"/>
        <v>0</v>
      </c>
      <c r="BE36" s="247">
        <f t="shared" si="13"/>
        <v>0</v>
      </c>
      <c r="BF36" s="247">
        <f t="shared" si="14"/>
        <v>0</v>
      </c>
      <c r="BG36" s="247">
        <f t="shared" si="15"/>
        <v>0</v>
      </c>
      <c r="BH36" s="247">
        <f t="shared" si="16"/>
        <v>0</v>
      </c>
      <c r="BI36" s="247">
        <f t="shared" si="17"/>
        <v>0</v>
      </c>
      <c r="BK36" s="247">
        <f t="shared" si="18"/>
        <v>0</v>
      </c>
      <c r="BL36" s="247">
        <f t="shared" si="19"/>
        <v>0</v>
      </c>
      <c r="BN36" s="247">
        <f t="shared" si="20"/>
        <v>0</v>
      </c>
      <c r="BO36" s="247">
        <f t="shared" si="21"/>
        <v>0</v>
      </c>
      <c r="BP36" s="210"/>
      <c r="BR36" s="191"/>
      <c r="BS36" s="1153"/>
      <c r="BT36" s="1153"/>
      <c r="BU36" s="1153"/>
      <c r="BV36" s="1153"/>
      <c r="BW36" s="1153"/>
      <c r="BX36" s="1153"/>
      <c r="BY36" s="1153"/>
      <c r="BZ36" s="1153"/>
      <c r="CA36" s="1153"/>
      <c r="CB36" s="1153"/>
      <c r="CC36" s="1153"/>
      <c r="CD36" s="1153"/>
      <c r="CE36" s="1153"/>
      <c r="CF36" s="1153"/>
      <c r="CG36" s="1153"/>
      <c r="CH36" s="1153"/>
      <c r="CI36" s="1153"/>
    </row>
    <row r="37" spans="2:87" ht="15.75" customHeight="1">
      <c r="B37" s="1795" t="s">
        <v>12741</v>
      </c>
      <c r="C37" s="1797"/>
      <c r="D37" s="1751"/>
      <c r="E37" s="1480"/>
      <c r="F37" s="1749"/>
      <c r="G37" s="1750"/>
      <c r="H37" s="1750"/>
      <c r="I37" s="1750"/>
      <c r="J37" s="1750"/>
      <c r="K37" s="1751"/>
      <c r="L37" s="1480"/>
      <c r="M37" s="1749"/>
      <c r="N37" s="1750"/>
      <c r="O37" s="1750"/>
      <c r="P37" s="1750"/>
      <c r="Q37" s="1750"/>
      <c r="R37" s="1751"/>
      <c r="S37" s="1480"/>
      <c r="T37" s="1813"/>
      <c r="U37" s="1814"/>
      <c r="V37" s="1814"/>
      <c r="W37" s="1814"/>
      <c r="X37" s="1814"/>
      <c r="Y37" s="1815"/>
      <c r="Z37" s="1480"/>
      <c r="AA37" s="1821"/>
      <c r="AB37" s="1822"/>
      <c r="AC37" s="1826"/>
      <c r="AD37" s="1826"/>
      <c r="AE37" s="1751"/>
      <c r="AF37" s="51"/>
      <c r="AG37" s="73" t="s">
        <v>12742</v>
      </c>
      <c r="AH37" s="51"/>
      <c r="AI37" s="56"/>
      <c r="AJ37" s="1153"/>
      <c r="AK37" s="210"/>
      <c r="AL37" s="1092">
        <f t="shared" si="22"/>
        <v>0</v>
      </c>
      <c r="AM37" s="210"/>
      <c r="AN37" s="247">
        <f t="shared" si="23"/>
        <v>0</v>
      </c>
      <c r="AP37" s="247">
        <f t="shared" si="0"/>
        <v>0</v>
      </c>
      <c r="AQ37" s="247">
        <f t="shared" si="1"/>
        <v>0</v>
      </c>
      <c r="AR37" s="247">
        <f t="shared" si="2"/>
        <v>0</v>
      </c>
      <c r="AS37" s="247">
        <f t="shared" si="3"/>
        <v>0</v>
      </c>
      <c r="AT37" s="247">
        <f t="shared" si="4"/>
        <v>0</v>
      </c>
      <c r="AU37" s="247">
        <f t="shared" si="5"/>
        <v>0</v>
      </c>
      <c r="AW37" s="247">
        <f t="shared" si="6"/>
        <v>0</v>
      </c>
      <c r="AX37" s="247">
        <f t="shared" si="7"/>
        <v>0</v>
      </c>
      <c r="AY37" s="247">
        <f t="shared" si="8"/>
        <v>0</v>
      </c>
      <c r="AZ37" s="247">
        <f t="shared" si="9"/>
        <v>0</v>
      </c>
      <c r="BA37" s="247">
        <f t="shared" si="10"/>
        <v>0</v>
      </c>
      <c r="BB37" s="247">
        <f t="shared" si="11"/>
        <v>0</v>
      </c>
      <c r="BD37" s="247">
        <f t="shared" si="12"/>
        <v>0</v>
      </c>
      <c r="BE37" s="247">
        <f t="shared" si="13"/>
        <v>0</v>
      </c>
      <c r="BF37" s="247">
        <f t="shared" si="14"/>
        <v>0</v>
      </c>
      <c r="BG37" s="247">
        <f t="shared" si="15"/>
        <v>0</v>
      </c>
      <c r="BH37" s="247">
        <f t="shared" si="16"/>
        <v>0</v>
      </c>
      <c r="BI37" s="247">
        <f t="shared" si="17"/>
        <v>0</v>
      </c>
      <c r="BK37" s="247">
        <f t="shared" si="18"/>
        <v>0</v>
      </c>
      <c r="BL37" s="247">
        <f t="shared" si="19"/>
        <v>0</v>
      </c>
      <c r="BN37" s="247">
        <f t="shared" si="20"/>
        <v>0</v>
      </c>
      <c r="BO37" s="247">
        <f t="shared" si="21"/>
        <v>0</v>
      </c>
      <c r="BP37" s="210"/>
      <c r="BR37" s="191"/>
      <c r="BS37" s="1153"/>
      <c r="BT37" s="1153"/>
      <c r="BU37" s="1153"/>
      <c r="BV37" s="1153"/>
      <c r="BW37" s="1153"/>
      <c r="BX37" s="1153"/>
      <c r="BY37" s="1153"/>
      <c r="BZ37" s="1153"/>
      <c r="CA37" s="1153"/>
      <c r="CB37" s="1153"/>
      <c r="CC37" s="1153"/>
      <c r="CD37" s="1153"/>
      <c r="CE37" s="1153"/>
      <c r="CF37" s="1153"/>
      <c r="CG37" s="1153"/>
      <c r="CH37" s="1153"/>
      <c r="CI37" s="1153"/>
    </row>
    <row r="38" spans="2:87" ht="15.75" customHeight="1">
      <c r="B38" s="1795" t="s">
        <v>12743</v>
      </c>
      <c r="C38" s="1797"/>
      <c r="D38" s="1751"/>
      <c r="E38" s="1480"/>
      <c r="F38" s="1749"/>
      <c r="G38" s="1750"/>
      <c r="H38" s="1750"/>
      <c r="I38" s="1750"/>
      <c r="J38" s="1750"/>
      <c r="K38" s="1751"/>
      <c r="L38" s="1480"/>
      <c r="M38" s="1749"/>
      <c r="N38" s="1750"/>
      <c r="O38" s="1750"/>
      <c r="P38" s="1750"/>
      <c r="Q38" s="1750"/>
      <c r="R38" s="1751"/>
      <c r="S38" s="1480"/>
      <c r="T38" s="1813"/>
      <c r="U38" s="1814"/>
      <c r="V38" s="1814"/>
      <c r="W38" s="1814"/>
      <c r="X38" s="1814"/>
      <c r="Y38" s="1815"/>
      <c r="Z38" s="1480"/>
      <c r="AA38" s="1821"/>
      <c r="AB38" s="1822"/>
      <c r="AC38" s="1826"/>
      <c r="AD38" s="1826"/>
      <c r="AE38" s="1751"/>
      <c r="AF38" s="51"/>
      <c r="AG38" s="73" t="s">
        <v>12744</v>
      </c>
      <c r="AH38" s="51"/>
      <c r="AI38" s="56"/>
      <c r="AJ38" s="1153"/>
      <c r="AK38" s="210"/>
      <c r="AL38" s="1092">
        <f t="shared" si="22"/>
        <v>0</v>
      </c>
      <c r="AM38" s="210"/>
      <c r="AN38" s="247">
        <f t="shared" si="23"/>
        <v>0</v>
      </c>
      <c r="AP38" s="247">
        <f t="shared" si="0"/>
        <v>0</v>
      </c>
      <c r="AQ38" s="247">
        <f t="shared" si="1"/>
        <v>0</v>
      </c>
      <c r="AR38" s="247">
        <f t="shared" si="2"/>
        <v>0</v>
      </c>
      <c r="AS38" s="247">
        <f t="shared" si="3"/>
        <v>0</v>
      </c>
      <c r="AT38" s="247">
        <f t="shared" si="4"/>
        <v>0</v>
      </c>
      <c r="AU38" s="247">
        <f t="shared" si="5"/>
        <v>0</v>
      </c>
      <c r="AW38" s="247">
        <f t="shared" si="6"/>
        <v>0</v>
      </c>
      <c r="AX38" s="247">
        <f t="shared" si="7"/>
        <v>0</v>
      </c>
      <c r="AY38" s="247">
        <f t="shared" si="8"/>
        <v>0</v>
      </c>
      <c r="AZ38" s="247">
        <f t="shared" si="9"/>
        <v>0</v>
      </c>
      <c r="BA38" s="247">
        <f t="shared" si="10"/>
        <v>0</v>
      </c>
      <c r="BB38" s="247">
        <f t="shared" si="11"/>
        <v>0</v>
      </c>
      <c r="BD38" s="247">
        <f t="shared" si="12"/>
        <v>0</v>
      </c>
      <c r="BE38" s="247">
        <f t="shared" si="13"/>
        <v>0</v>
      </c>
      <c r="BF38" s="247">
        <f t="shared" si="14"/>
        <v>0</v>
      </c>
      <c r="BG38" s="247">
        <f t="shared" si="15"/>
        <v>0</v>
      </c>
      <c r="BH38" s="247">
        <f t="shared" si="16"/>
        <v>0</v>
      </c>
      <c r="BI38" s="247">
        <f t="shared" si="17"/>
        <v>0</v>
      </c>
      <c r="BK38" s="247">
        <f t="shared" si="18"/>
        <v>0</v>
      </c>
      <c r="BL38" s="247">
        <f t="shared" si="19"/>
        <v>0</v>
      </c>
      <c r="BN38" s="247">
        <f t="shared" si="20"/>
        <v>0</v>
      </c>
      <c r="BO38" s="247">
        <f t="shared" si="21"/>
        <v>0</v>
      </c>
      <c r="BP38" s="210"/>
      <c r="BR38" s="191"/>
      <c r="BS38" s="1153"/>
      <c r="BT38" s="1153"/>
      <c r="BU38" s="1153"/>
      <c r="BV38" s="1153"/>
      <c r="BW38" s="1153"/>
      <c r="BX38" s="1153"/>
      <c r="BY38" s="1153"/>
      <c r="BZ38" s="1153"/>
      <c r="CA38" s="1153"/>
      <c r="CB38" s="1153"/>
      <c r="CC38" s="1153"/>
      <c r="CD38" s="1153"/>
      <c r="CE38" s="1153"/>
      <c r="CF38" s="1153"/>
      <c r="CG38" s="1153"/>
      <c r="CH38" s="1153"/>
      <c r="CI38" s="1153"/>
    </row>
    <row r="39" spans="2:87" ht="15.75" customHeight="1">
      <c r="B39" s="1795" t="s">
        <v>12745</v>
      </c>
      <c r="C39" s="1797"/>
      <c r="D39" s="1751"/>
      <c r="E39" s="1480"/>
      <c r="F39" s="1749"/>
      <c r="G39" s="1750"/>
      <c r="H39" s="1750"/>
      <c r="I39" s="1750"/>
      <c r="J39" s="1750"/>
      <c r="K39" s="1751"/>
      <c r="L39" s="1480"/>
      <c r="M39" s="1749"/>
      <c r="N39" s="1750"/>
      <c r="O39" s="1750"/>
      <c r="P39" s="1750"/>
      <c r="Q39" s="1750"/>
      <c r="R39" s="1751"/>
      <c r="S39" s="1480"/>
      <c r="T39" s="1813"/>
      <c r="U39" s="1814"/>
      <c r="V39" s="1814"/>
      <c r="W39" s="1814"/>
      <c r="X39" s="1814"/>
      <c r="Y39" s="1815"/>
      <c r="Z39" s="1480"/>
      <c r="AA39" s="1821"/>
      <c r="AB39" s="1822"/>
      <c r="AC39" s="1826"/>
      <c r="AD39" s="1826"/>
      <c r="AE39" s="1751"/>
      <c r="AF39" s="51"/>
      <c r="AG39" s="73" t="s">
        <v>12746</v>
      </c>
      <c r="AH39" s="51"/>
      <c r="AI39" s="56"/>
      <c r="AJ39" s="1153"/>
      <c r="AK39" s="210"/>
      <c r="AL39" s="1092">
        <f t="shared" si="22"/>
        <v>0</v>
      </c>
      <c r="AM39" s="210"/>
      <c r="AN39" s="247">
        <f t="shared" si="23"/>
        <v>0</v>
      </c>
      <c r="AP39" s="247">
        <f t="shared" si="0"/>
        <v>0</v>
      </c>
      <c r="AQ39" s="247">
        <f t="shared" si="1"/>
        <v>0</v>
      </c>
      <c r="AR39" s="247">
        <f t="shared" si="2"/>
        <v>0</v>
      </c>
      <c r="AS39" s="247">
        <f t="shared" si="3"/>
        <v>0</v>
      </c>
      <c r="AT39" s="247">
        <f t="shared" si="4"/>
        <v>0</v>
      </c>
      <c r="AU39" s="247">
        <f t="shared" si="5"/>
        <v>0</v>
      </c>
      <c r="AW39" s="247">
        <f t="shared" si="6"/>
        <v>0</v>
      </c>
      <c r="AX39" s="247">
        <f t="shared" si="7"/>
        <v>0</v>
      </c>
      <c r="AY39" s="247">
        <f t="shared" si="8"/>
        <v>0</v>
      </c>
      <c r="AZ39" s="247">
        <f t="shared" si="9"/>
        <v>0</v>
      </c>
      <c r="BA39" s="247">
        <f t="shared" si="10"/>
        <v>0</v>
      </c>
      <c r="BB39" s="247">
        <f t="shared" si="11"/>
        <v>0</v>
      </c>
      <c r="BD39" s="247">
        <f t="shared" si="12"/>
        <v>0</v>
      </c>
      <c r="BE39" s="247">
        <f t="shared" si="13"/>
        <v>0</v>
      </c>
      <c r="BF39" s="247">
        <f t="shared" si="14"/>
        <v>0</v>
      </c>
      <c r="BG39" s="247">
        <f t="shared" si="15"/>
        <v>0</v>
      </c>
      <c r="BH39" s="247">
        <f t="shared" si="16"/>
        <v>0</v>
      </c>
      <c r="BI39" s="247">
        <f t="shared" si="17"/>
        <v>0</v>
      </c>
      <c r="BK39" s="247">
        <f t="shared" si="18"/>
        <v>0</v>
      </c>
      <c r="BL39" s="247">
        <f t="shared" si="19"/>
        <v>0</v>
      </c>
      <c r="BN39" s="247">
        <f t="shared" si="20"/>
        <v>0</v>
      </c>
      <c r="BO39" s="247">
        <f t="shared" si="21"/>
        <v>0</v>
      </c>
      <c r="BP39" s="210"/>
      <c r="BR39" s="191"/>
      <c r="BS39" s="1153"/>
      <c r="BT39" s="1153"/>
      <c r="BU39" s="1153"/>
      <c r="BV39" s="1153"/>
      <c r="BW39" s="1153"/>
      <c r="BX39" s="1153"/>
      <c r="BY39" s="1153"/>
      <c r="BZ39" s="1153"/>
      <c r="CA39" s="1153"/>
      <c r="CB39" s="1153"/>
      <c r="CC39" s="1153"/>
      <c r="CD39" s="1153"/>
      <c r="CE39" s="1153"/>
      <c r="CF39" s="1153"/>
      <c r="CG39" s="1153"/>
      <c r="CH39" s="1153"/>
      <c r="CI39" s="1153"/>
    </row>
    <row r="40" spans="2:87" ht="15.75" customHeight="1">
      <c r="B40" s="1795" t="s">
        <v>12747</v>
      </c>
      <c r="C40" s="1797"/>
      <c r="D40" s="1751"/>
      <c r="E40" s="1480"/>
      <c r="F40" s="1749"/>
      <c r="G40" s="1750"/>
      <c r="H40" s="1750"/>
      <c r="I40" s="1750"/>
      <c r="J40" s="1750"/>
      <c r="K40" s="1751"/>
      <c r="L40" s="1480"/>
      <c r="M40" s="1749"/>
      <c r="N40" s="1750"/>
      <c r="O40" s="1750"/>
      <c r="P40" s="1750"/>
      <c r="Q40" s="1750"/>
      <c r="R40" s="1751"/>
      <c r="S40" s="1480"/>
      <c r="T40" s="1813"/>
      <c r="U40" s="1814"/>
      <c r="V40" s="1814"/>
      <c r="W40" s="1814"/>
      <c r="X40" s="1814"/>
      <c r="Y40" s="1815"/>
      <c r="Z40" s="1480"/>
      <c r="AA40" s="1821"/>
      <c r="AB40" s="1822"/>
      <c r="AC40" s="1826"/>
      <c r="AD40" s="1826"/>
      <c r="AE40" s="1751"/>
      <c r="AF40" s="51"/>
      <c r="AG40" s="73" t="s">
        <v>12748</v>
      </c>
      <c r="AH40" s="51"/>
      <c r="AI40" s="56"/>
      <c r="AJ40" s="1153"/>
      <c r="AK40" s="210"/>
      <c r="AL40" s="1092">
        <f t="shared" si="22"/>
        <v>0</v>
      </c>
      <c r="AM40" s="210"/>
      <c r="AN40" s="247">
        <f t="shared" si="23"/>
        <v>0</v>
      </c>
      <c r="AP40" s="247">
        <f t="shared" si="0"/>
        <v>0</v>
      </c>
      <c r="AQ40" s="247">
        <f t="shared" si="1"/>
        <v>0</v>
      </c>
      <c r="AR40" s="247">
        <f t="shared" si="2"/>
        <v>0</v>
      </c>
      <c r="AS40" s="247">
        <f t="shared" si="3"/>
        <v>0</v>
      </c>
      <c r="AT40" s="247">
        <f t="shared" si="4"/>
        <v>0</v>
      </c>
      <c r="AU40" s="247">
        <f t="shared" si="5"/>
        <v>0</v>
      </c>
      <c r="AW40" s="247">
        <f t="shared" si="6"/>
        <v>0</v>
      </c>
      <c r="AX40" s="247">
        <f t="shared" si="7"/>
        <v>0</v>
      </c>
      <c r="AY40" s="247">
        <f t="shared" si="8"/>
        <v>0</v>
      </c>
      <c r="AZ40" s="247">
        <f t="shared" si="9"/>
        <v>0</v>
      </c>
      <c r="BA40" s="247">
        <f t="shared" si="10"/>
        <v>0</v>
      </c>
      <c r="BB40" s="247">
        <f t="shared" si="11"/>
        <v>0</v>
      </c>
      <c r="BD40" s="247">
        <f t="shared" si="12"/>
        <v>0</v>
      </c>
      <c r="BE40" s="247">
        <f t="shared" si="13"/>
        <v>0</v>
      </c>
      <c r="BF40" s="247">
        <f t="shared" si="14"/>
        <v>0</v>
      </c>
      <c r="BG40" s="247">
        <f t="shared" si="15"/>
        <v>0</v>
      </c>
      <c r="BH40" s="247">
        <f t="shared" si="16"/>
        <v>0</v>
      </c>
      <c r="BI40" s="247">
        <f t="shared" si="17"/>
        <v>0</v>
      </c>
      <c r="BK40" s="247">
        <f t="shared" si="18"/>
        <v>0</v>
      </c>
      <c r="BL40" s="247">
        <f t="shared" si="19"/>
        <v>0</v>
      </c>
      <c r="BN40" s="247">
        <f t="shared" si="20"/>
        <v>0</v>
      </c>
      <c r="BO40" s="247">
        <f t="shared" si="21"/>
        <v>0</v>
      </c>
      <c r="BP40" s="210"/>
      <c r="BR40" s="191"/>
      <c r="BS40" s="1153"/>
      <c r="BT40" s="1153"/>
      <c r="BU40" s="1153"/>
      <c r="BV40" s="1153"/>
      <c r="BW40" s="1153"/>
      <c r="BX40" s="1153"/>
      <c r="BY40" s="1153"/>
      <c r="BZ40" s="1153"/>
      <c r="CA40" s="1153"/>
      <c r="CB40" s="1153"/>
      <c r="CC40" s="1153"/>
      <c r="CD40" s="1153"/>
      <c r="CE40" s="1153"/>
      <c r="CF40" s="1153"/>
      <c r="CG40" s="1153"/>
      <c r="CH40" s="1153"/>
      <c r="CI40" s="1153"/>
    </row>
    <row r="41" spans="2:87" ht="15.75" customHeight="1">
      <c r="B41" s="1795" t="s">
        <v>12749</v>
      </c>
      <c r="C41" s="1797"/>
      <c r="D41" s="1751"/>
      <c r="E41" s="1480"/>
      <c r="F41" s="1749"/>
      <c r="G41" s="1750"/>
      <c r="H41" s="1750"/>
      <c r="I41" s="1750"/>
      <c r="J41" s="1750"/>
      <c r="K41" s="1751"/>
      <c r="L41" s="1480"/>
      <c r="M41" s="1749"/>
      <c r="N41" s="1750"/>
      <c r="O41" s="1750"/>
      <c r="P41" s="1750"/>
      <c r="Q41" s="1750"/>
      <c r="R41" s="1751"/>
      <c r="S41" s="1480"/>
      <c r="T41" s="1813"/>
      <c r="U41" s="1814"/>
      <c r="V41" s="1814"/>
      <c r="W41" s="1814"/>
      <c r="X41" s="1814"/>
      <c r="Y41" s="1815"/>
      <c r="Z41" s="1480"/>
      <c r="AA41" s="1821"/>
      <c r="AB41" s="1822"/>
      <c r="AC41" s="1826"/>
      <c r="AD41" s="1826"/>
      <c r="AE41" s="1751"/>
      <c r="AF41" s="51"/>
      <c r="AG41" s="73" t="s">
        <v>12750</v>
      </c>
      <c r="AH41" s="51"/>
      <c r="AI41" s="56"/>
      <c r="AJ41" s="1153"/>
      <c r="AK41" s="210"/>
      <c r="AL41" s="1092">
        <f t="shared" si="22"/>
        <v>0</v>
      </c>
      <c r="AM41" s="210"/>
      <c r="AN41" s="247">
        <f t="shared" si="23"/>
        <v>0</v>
      </c>
      <c r="AP41" s="247">
        <f t="shared" si="0"/>
        <v>0</v>
      </c>
      <c r="AQ41" s="247">
        <f t="shared" si="1"/>
        <v>0</v>
      </c>
      <c r="AR41" s="247">
        <f t="shared" si="2"/>
        <v>0</v>
      </c>
      <c r="AS41" s="247">
        <f t="shared" si="3"/>
        <v>0</v>
      </c>
      <c r="AT41" s="247">
        <f t="shared" si="4"/>
        <v>0</v>
      </c>
      <c r="AU41" s="247">
        <f t="shared" si="5"/>
        <v>0</v>
      </c>
      <c r="AW41" s="247">
        <f t="shared" si="6"/>
        <v>0</v>
      </c>
      <c r="AX41" s="247">
        <f t="shared" si="7"/>
        <v>0</v>
      </c>
      <c r="AY41" s="247">
        <f t="shared" si="8"/>
        <v>0</v>
      </c>
      <c r="AZ41" s="247">
        <f t="shared" si="9"/>
        <v>0</v>
      </c>
      <c r="BA41" s="247">
        <f t="shared" si="10"/>
        <v>0</v>
      </c>
      <c r="BB41" s="247">
        <f t="shared" si="11"/>
        <v>0</v>
      </c>
      <c r="BD41" s="247">
        <f t="shared" si="12"/>
        <v>0</v>
      </c>
      <c r="BE41" s="247">
        <f t="shared" si="13"/>
        <v>0</v>
      </c>
      <c r="BF41" s="247">
        <f t="shared" si="14"/>
        <v>0</v>
      </c>
      <c r="BG41" s="247">
        <f t="shared" si="15"/>
        <v>0</v>
      </c>
      <c r="BH41" s="247">
        <f t="shared" si="16"/>
        <v>0</v>
      </c>
      <c r="BI41" s="247">
        <f t="shared" si="17"/>
        <v>0</v>
      </c>
      <c r="BK41" s="247">
        <f t="shared" si="18"/>
        <v>0</v>
      </c>
      <c r="BL41" s="247">
        <f t="shared" si="19"/>
        <v>0</v>
      </c>
      <c r="BN41" s="247">
        <f t="shared" si="20"/>
        <v>0</v>
      </c>
      <c r="BO41" s="247">
        <f t="shared" si="21"/>
        <v>0</v>
      </c>
      <c r="BP41" s="210"/>
      <c r="BR41" s="191"/>
      <c r="BS41" s="1153"/>
      <c r="BT41" s="1153"/>
      <c r="BU41" s="1153"/>
      <c r="BV41" s="1153"/>
      <c r="BW41" s="1153"/>
      <c r="BX41" s="1153"/>
      <c r="BY41" s="1153"/>
      <c r="BZ41" s="1153"/>
      <c r="CA41" s="1153"/>
      <c r="CB41" s="1153"/>
      <c r="CC41" s="1153"/>
      <c r="CD41" s="1153"/>
      <c r="CE41" s="1153"/>
      <c r="CF41" s="1153"/>
      <c r="CG41" s="1153"/>
      <c r="CH41" s="1153"/>
      <c r="CI41" s="1153"/>
    </row>
    <row r="42" spans="2:87" ht="15.75" customHeight="1">
      <c r="B42" s="1795" t="s">
        <v>12751</v>
      </c>
      <c r="C42" s="1797"/>
      <c r="D42" s="1751"/>
      <c r="E42" s="1480"/>
      <c r="F42" s="1749"/>
      <c r="G42" s="1750"/>
      <c r="H42" s="1750"/>
      <c r="I42" s="1750"/>
      <c r="J42" s="1750"/>
      <c r="K42" s="1751"/>
      <c r="L42" s="1480"/>
      <c r="M42" s="1749"/>
      <c r="N42" s="1750"/>
      <c r="O42" s="1750"/>
      <c r="P42" s="1750"/>
      <c r="Q42" s="1750"/>
      <c r="R42" s="1751"/>
      <c r="S42" s="1480"/>
      <c r="T42" s="1813"/>
      <c r="U42" s="1814"/>
      <c r="V42" s="1814"/>
      <c r="W42" s="1814"/>
      <c r="X42" s="1814"/>
      <c r="Y42" s="1815"/>
      <c r="Z42" s="1480"/>
      <c r="AA42" s="1821"/>
      <c r="AB42" s="1822"/>
      <c r="AC42" s="1826"/>
      <c r="AD42" s="1826"/>
      <c r="AE42" s="1751"/>
      <c r="AF42" s="51"/>
      <c r="AG42" s="73" t="s">
        <v>12752</v>
      </c>
      <c r="AH42" s="51"/>
      <c r="AI42" s="56"/>
      <c r="AJ42" s="1153"/>
      <c r="AK42" s="210"/>
      <c r="AL42" s="1092">
        <f t="shared" si="22"/>
        <v>0</v>
      </c>
      <c r="AM42" s="210"/>
      <c r="AN42" s="247">
        <f t="shared" si="23"/>
        <v>0</v>
      </c>
      <c r="AP42" s="247">
        <f t="shared" si="0"/>
        <v>0</v>
      </c>
      <c r="AQ42" s="247">
        <f t="shared" si="1"/>
        <v>0</v>
      </c>
      <c r="AR42" s="247">
        <f t="shared" si="2"/>
        <v>0</v>
      </c>
      <c r="AS42" s="247">
        <f t="shared" si="3"/>
        <v>0</v>
      </c>
      <c r="AT42" s="247">
        <f t="shared" si="4"/>
        <v>0</v>
      </c>
      <c r="AU42" s="247">
        <f t="shared" si="5"/>
        <v>0</v>
      </c>
      <c r="AW42" s="247">
        <f t="shared" si="6"/>
        <v>0</v>
      </c>
      <c r="AX42" s="247">
        <f t="shared" si="7"/>
        <v>0</v>
      </c>
      <c r="AY42" s="247">
        <f t="shared" si="8"/>
        <v>0</v>
      </c>
      <c r="AZ42" s="247">
        <f t="shared" si="9"/>
        <v>0</v>
      </c>
      <c r="BA42" s="247">
        <f t="shared" si="10"/>
        <v>0</v>
      </c>
      <c r="BB42" s="247">
        <f t="shared" si="11"/>
        <v>0</v>
      </c>
      <c r="BD42" s="247">
        <f t="shared" si="12"/>
        <v>0</v>
      </c>
      <c r="BE42" s="247">
        <f t="shared" si="13"/>
        <v>0</v>
      </c>
      <c r="BF42" s="247">
        <f t="shared" si="14"/>
        <v>0</v>
      </c>
      <c r="BG42" s="247">
        <f t="shared" si="15"/>
        <v>0</v>
      </c>
      <c r="BH42" s="247">
        <f t="shared" si="16"/>
        <v>0</v>
      </c>
      <c r="BI42" s="247">
        <f t="shared" si="17"/>
        <v>0</v>
      </c>
      <c r="BK42" s="247">
        <f t="shared" si="18"/>
        <v>0</v>
      </c>
      <c r="BL42" s="247">
        <f t="shared" si="19"/>
        <v>0</v>
      </c>
      <c r="BN42" s="247">
        <f t="shared" si="20"/>
        <v>0</v>
      </c>
      <c r="BO42" s="247">
        <f t="shared" si="21"/>
        <v>0</v>
      </c>
      <c r="BP42" s="210"/>
      <c r="BR42" s="191"/>
      <c r="BS42" s="1153"/>
      <c r="BT42" s="1153"/>
      <c r="BU42" s="1153"/>
      <c r="BV42" s="1153"/>
      <c r="BW42" s="1153"/>
      <c r="BX42" s="1153"/>
      <c r="BY42" s="1153"/>
      <c r="BZ42" s="1153"/>
      <c r="CA42" s="1153"/>
      <c r="CB42" s="1153"/>
      <c r="CC42" s="1153"/>
      <c r="CD42" s="1153"/>
      <c r="CE42" s="1153"/>
      <c r="CF42" s="1153"/>
      <c r="CG42" s="1153"/>
      <c r="CH42" s="1153"/>
      <c r="CI42" s="1153"/>
    </row>
    <row r="43" spans="2:87" ht="15.75" customHeight="1">
      <c r="B43" s="1795" t="s">
        <v>12753</v>
      </c>
      <c r="C43" s="1797"/>
      <c r="D43" s="1751"/>
      <c r="E43" s="1480"/>
      <c r="F43" s="1749"/>
      <c r="G43" s="1750"/>
      <c r="H43" s="1750"/>
      <c r="I43" s="1750"/>
      <c r="J43" s="1750"/>
      <c r="K43" s="1751"/>
      <c r="L43" s="1480"/>
      <c r="M43" s="1749"/>
      <c r="N43" s="1750"/>
      <c r="O43" s="1750"/>
      <c r="P43" s="1750"/>
      <c r="Q43" s="1750"/>
      <c r="R43" s="1751"/>
      <c r="S43" s="1480"/>
      <c r="T43" s="1813"/>
      <c r="U43" s="1814"/>
      <c r="V43" s="1814"/>
      <c r="W43" s="1814"/>
      <c r="X43" s="1814"/>
      <c r="Y43" s="1815"/>
      <c r="Z43" s="1480"/>
      <c r="AA43" s="1821"/>
      <c r="AB43" s="1822"/>
      <c r="AC43" s="1826"/>
      <c r="AD43" s="1826"/>
      <c r="AE43" s="1751"/>
      <c r="AF43" s="51"/>
      <c r="AG43" s="73" t="s">
        <v>12754</v>
      </c>
      <c r="AH43" s="51"/>
      <c r="AI43" s="56"/>
      <c r="AJ43" s="1153"/>
      <c r="AK43" s="210"/>
      <c r="AL43" s="1092">
        <f t="shared" si="22"/>
        <v>0</v>
      </c>
      <c r="AM43" s="210"/>
      <c r="AN43" s="247">
        <f t="shared" si="23"/>
        <v>0</v>
      </c>
      <c r="AP43" s="247">
        <f t="shared" si="0"/>
        <v>0</v>
      </c>
      <c r="AQ43" s="247">
        <f t="shared" si="1"/>
        <v>0</v>
      </c>
      <c r="AR43" s="247">
        <f t="shared" si="2"/>
        <v>0</v>
      </c>
      <c r="AS43" s="247">
        <f t="shared" si="3"/>
        <v>0</v>
      </c>
      <c r="AT43" s="247">
        <f t="shared" si="4"/>
        <v>0</v>
      </c>
      <c r="AU43" s="247">
        <f t="shared" si="5"/>
        <v>0</v>
      </c>
      <c r="AW43" s="247">
        <f t="shared" si="6"/>
        <v>0</v>
      </c>
      <c r="AX43" s="247">
        <f t="shared" si="7"/>
        <v>0</v>
      </c>
      <c r="AY43" s="247">
        <f t="shared" si="8"/>
        <v>0</v>
      </c>
      <c r="AZ43" s="247">
        <f t="shared" si="9"/>
        <v>0</v>
      </c>
      <c r="BA43" s="247">
        <f t="shared" si="10"/>
        <v>0</v>
      </c>
      <c r="BB43" s="247">
        <f t="shared" si="11"/>
        <v>0</v>
      </c>
      <c r="BD43" s="247">
        <f t="shared" si="12"/>
        <v>0</v>
      </c>
      <c r="BE43" s="247">
        <f t="shared" si="13"/>
        <v>0</v>
      </c>
      <c r="BF43" s="247">
        <f t="shared" si="14"/>
        <v>0</v>
      </c>
      <c r="BG43" s="247">
        <f t="shared" si="15"/>
        <v>0</v>
      </c>
      <c r="BH43" s="247">
        <f t="shared" si="16"/>
        <v>0</v>
      </c>
      <c r="BI43" s="247">
        <f t="shared" si="17"/>
        <v>0</v>
      </c>
      <c r="BK43" s="247">
        <f t="shared" si="18"/>
        <v>0</v>
      </c>
      <c r="BL43" s="247">
        <f t="shared" si="19"/>
        <v>0</v>
      </c>
      <c r="BN43" s="247">
        <f t="shared" si="20"/>
        <v>0</v>
      </c>
      <c r="BO43" s="247">
        <f t="shared" si="21"/>
        <v>0</v>
      </c>
      <c r="BP43" s="210"/>
      <c r="BR43" s="191"/>
      <c r="BS43" s="1153"/>
      <c r="BT43" s="1153"/>
      <c r="BU43" s="1153"/>
      <c r="BV43" s="1153"/>
      <c r="BW43" s="1153"/>
      <c r="BX43" s="1153"/>
      <c r="BY43" s="1153"/>
      <c r="BZ43" s="1153"/>
      <c r="CA43" s="1153"/>
      <c r="CB43" s="1153"/>
      <c r="CC43" s="1153"/>
      <c r="CD43" s="1153"/>
      <c r="CE43" s="1153"/>
      <c r="CF43" s="1153"/>
      <c r="CG43" s="1153"/>
      <c r="CH43" s="1153"/>
      <c r="CI43" s="1153"/>
    </row>
    <row r="44" spans="2:87" ht="15.75" customHeight="1">
      <c r="B44" s="1795" t="s">
        <v>12755</v>
      </c>
      <c r="C44" s="1797"/>
      <c r="D44" s="1751"/>
      <c r="E44" s="1480"/>
      <c r="F44" s="1749"/>
      <c r="G44" s="1750"/>
      <c r="H44" s="1750"/>
      <c r="I44" s="1750"/>
      <c r="J44" s="1750"/>
      <c r="K44" s="1751"/>
      <c r="L44" s="1480"/>
      <c r="M44" s="1749"/>
      <c r="N44" s="1750"/>
      <c r="O44" s="1750"/>
      <c r="P44" s="1750"/>
      <c r="Q44" s="1750"/>
      <c r="R44" s="1751"/>
      <c r="S44" s="1480"/>
      <c r="T44" s="1813"/>
      <c r="U44" s="1814"/>
      <c r="V44" s="1814"/>
      <c r="W44" s="1814"/>
      <c r="X44" s="1814"/>
      <c r="Y44" s="1815"/>
      <c r="Z44" s="1480"/>
      <c r="AA44" s="1821"/>
      <c r="AB44" s="1822"/>
      <c r="AC44" s="1826"/>
      <c r="AD44" s="1826"/>
      <c r="AE44" s="1751"/>
      <c r="AF44" s="51"/>
      <c r="AG44" s="73" t="s">
        <v>12756</v>
      </c>
      <c r="AH44" s="51"/>
      <c r="AI44" s="56"/>
      <c r="AJ44" s="1153"/>
      <c r="AK44" s="210"/>
      <c r="AL44" s="1092">
        <f t="shared" si="22"/>
        <v>0</v>
      </c>
      <c r="AM44" s="210"/>
      <c r="AN44" s="247">
        <f t="shared" si="23"/>
        <v>0</v>
      </c>
      <c r="AP44" s="247">
        <f t="shared" si="0"/>
        <v>0</v>
      </c>
      <c r="AQ44" s="247">
        <f t="shared" si="1"/>
        <v>0</v>
      </c>
      <c r="AR44" s="247">
        <f t="shared" si="2"/>
        <v>0</v>
      </c>
      <c r="AS44" s="247">
        <f t="shared" si="3"/>
        <v>0</v>
      </c>
      <c r="AT44" s="247">
        <f t="shared" si="4"/>
        <v>0</v>
      </c>
      <c r="AU44" s="247">
        <f t="shared" si="5"/>
        <v>0</v>
      </c>
      <c r="AW44" s="247">
        <f t="shared" si="6"/>
        <v>0</v>
      </c>
      <c r="AX44" s="247">
        <f t="shared" si="7"/>
        <v>0</v>
      </c>
      <c r="AY44" s="247">
        <f t="shared" si="8"/>
        <v>0</v>
      </c>
      <c r="AZ44" s="247">
        <f t="shared" si="9"/>
        <v>0</v>
      </c>
      <c r="BA44" s="247">
        <f t="shared" si="10"/>
        <v>0</v>
      </c>
      <c r="BB44" s="247">
        <f t="shared" si="11"/>
        <v>0</v>
      </c>
      <c r="BD44" s="247">
        <f t="shared" si="12"/>
        <v>0</v>
      </c>
      <c r="BE44" s="247">
        <f t="shared" si="13"/>
        <v>0</v>
      </c>
      <c r="BF44" s="247">
        <f t="shared" si="14"/>
        <v>0</v>
      </c>
      <c r="BG44" s="247">
        <f t="shared" si="15"/>
        <v>0</v>
      </c>
      <c r="BH44" s="247">
        <f t="shared" si="16"/>
        <v>0</v>
      </c>
      <c r="BI44" s="247">
        <f t="shared" si="17"/>
        <v>0</v>
      </c>
      <c r="BK44" s="247">
        <f t="shared" si="18"/>
        <v>0</v>
      </c>
      <c r="BL44" s="247">
        <f t="shared" si="19"/>
        <v>0</v>
      </c>
      <c r="BN44" s="247">
        <f t="shared" si="20"/>
        <v>0</v>
      </c>
      <c r="BO44" s="247">
        <f t="shared" si="21"/>
        <v>0</v>
      </c>
      <c r="BP44" s="210"/>
      <c r="BR44" s="191"/>
      <c r="BS44" s="1153"/>
      <c r="BT44" s="1153"/>
      <c r="BU44" s="1153"/>
      <c r="BV44" s="1153"/>
      <c r="BW44" s="1153"/>
      <c r="BX44" s="1153"/>
      <c r="BY44" s="1153"/>
      <c r="BZ44" s="1153"/>
      <c r="CA44" s="1153"/>
      <c r="CB44" s="1153"/>
      <c r="CC44" s="1153"/>
      <c r="CD44" s="1153"/>
      <c r="CE44" s="1153"/>
      <c r="CF44" s="1153"/>
      <c r="CG44" s="1153"/>
      <c r="CH44" s="1153"/>
      <c r="CI44" s="1153"/>
    </row>
    <row r="45" spans="2:87" ht="15.75" customHeight="1">
      <c r="B45" s="1795" t="s">
        <v>12757</v>
      </c>
      <c r="C45" s="1797"/>
      <c r="D45" s="1751"/>
      <c r="E45" s="1480"/>
      <c r="F45" s="1749"/>
      <c r="G45" s="1750"/>
      <c r="H45" s="1750"/>
      <c r="I45" s="1750"/>
      <c r="J45" s="1750"/>
      <c r="K45" s="1751"/>
      <c r="L45" s="1480"/>
      <c r="M45" s="1749"/>
      <c r="N45" s="1750"/>
      <c r="O45" s="1750"/>
      <c r="P45" s="1750"/>
      <c r="Q45" s="1750"/>
      <c r="R45" s="1751"/>
      <c r="S45" s="1480"/>
      <c r="T45" s="1813"/>
      <c r="U45" s="1814"/>
      <c r="V45" s="1814"/>
      <c r="W45" s="1814"/>
      <c r="X45" s="1814"/>
      <c r="Y45" s="1815"/>
      <c r="Z45" s="1480"/>
      <c r="AA45" s="1821"/>
      <c r="AB45" s="1822"/>
      <c r="AC45" s="1826"/>
      <c r="AD45" s="1826"/>
      <c r="AE45" s="1751"/>
      <c r="AF45" s="51"/>
      <c r="AG45" s="73" t="s">
        <v>12758</v>
      </c>
      <c r="AH45" s="51"/>
      <c r="AI45" s="56"/>
      <c r="AJ45" s="1153"/>
      <c r="AK45" s="210"/>
      <c r="AL45" s="1092">
        <f t="shared" si="22"/>
        <v>0</v>
      </c>
      <c r="AM45" s="210"/>
      <c r="AN45" s="247">
        <f t="shared" si="23"/>
        <v>0</v>
      </c>
      <c r="AP45" s="247">
        <f t="shared" si="0"/>
        <v>0</v>
      </c>
      <c r="AQ45" s="247">
        <f t="shared" si="1"/>
        <v>0</v>
      </c>
      <c r="AR45" s="247">
        <f t="shared" si="2"/>
        <v>0</v>
      </c>
      <c r="AS45" s="247">
        <f t="shared" si="3"/>
        <v>0</v>
      </c>
      <c r="AT45" s="247">
        <f t="shared" si="4"/>
        <v>0</v>
      </c>
      <c r="AU45" s="247">
        <f t="shared" si="5"/>
        <v>0</v>
      </c>
      <c r="AW45" s="247">
        <f t="shared" si="6"/>
        <v>0</v>
      </c>
      <c r="AX45" s="247">
        <f t="shared" si="7"/>
        <v>0</v>
      </c>
      <c r="AY45" s="247">
        <f t="shared" si="8"/>
        <v>0</v>
      </c>
      <c r="AZ45" s="247">
        <f t="shared" si="9"/>
        <v>0</v>
      </c>
      <c r="BA45" s="247">
        <f t="shared" si="10"/>
        <v>0</v>
      </c>
      <c r="BB45" s="247">
        <f t="shared" si="11"/>
        <v>0</v>
      </c>
      <c r="BD45" s="247">
        <f t="shared" si="12"/>
        <v>0</v>
      </c>
      <c r="BE45" s="247">
        <f t="shared" si="13"/>
        <v>0</v>
      </c>
      <c r="BF45" s="247">
        <f t="shared" si="14"/>
        <v>0</v>
      </c>
      <c r="BG45" s="247">
        <f t="shared" si="15"/>
        <v>0</v>
      </c>
      <c r="BH45" s="247">
        <f t="shared" si="16"/>
        <v>0</v>
      </c>
      <c r="BI45" s="247">
        <f t="shared" si="17"/>
        <v>0</v>
      </c>
      <c r="BK45" s="247">
        <f t="shared" si="18"/>
        <v>0</v>
      </c>
      <c r="BL45" s="247">
        <f t="shared" si="19"/>
        <v>0</v>
      </c>
      <c r="BN45" s="247">
        <f t="shared" si="20"/>
        <v>0</v>
      </c>
      <c r="BO45" s="247">
        <f t="shared" si="21"/>
        <v>0</v>
      </c>
      <c r="BP45" s="210"/>
      <c r="BR45" s="191"/>
      <c r="BS45" s="1153"/>
      <c r="BT45" s="1153"/>
      <c r="BU45" s="1153"/>
      <c r="BV45" s="1153"/>
      <c r="BW45" s="1153"/>
      <c r="BX45" s="1153"/>
      <c r="BY45" s="1153"/>
      <c r="BZ45" s="1153"/>
      <c r="CA45" s="1153"/>
      <c r="CB45" s="1153"/>
      <c r="CC45" s="1153"/>
      <c r="CD45" s="1153"/>
      <c r="CE45" s="1153"/>
      <c r="CF45" s="1153"/>
      <c r="CG45" s="1153"/>
      <c r="CH45" s="1153"/>
      <c r="CI45" s="1153"/>
    </row>
    <row r="46" spans="2:87" ht="15.75" customHeight="1">
      <c r="B46" s="1795" t="s">
        <v>12759</v>
      </c>
      <c r="C46" s="1797"/>
      <c r="D46" s="1751"/>
      <c r="E46" s="1480"/>
      <c r="F46" s="1749"/>
      <c r="G46" s="1750"/>
      <c r="H46" s="1750"/>
      <c r="I46" s="1750"/>
      <c r="J46" s="1750"/>
      <c r="K46" s="1751"/>
      <c r="L46" s="1480"/>
      <c r="M46" s="1749"/>
      <c r="N46" s="1750"/>
      <c r="O46" s="1750"/>
      <c r="P46" s="1750"/>
      <c r="Q46" s="1750"/>
      <c r="R46" s="1751"/>
      <c r="S46" s="1480"/>
      <c r="T46" s="1813"/>
      <c r="U46" s="1814"/>
      <c r="V46" s="1814"/>
      <c r="W46" s="1814"/>
      <c r="X46" s="1814"/>
      <c r="Y46" s="1815"/>
      <c r="Z46" s="1480"/>
      <c r="AA46" s="1821"/>
      <c r="AB46" s="1822"/>
      <c r="AC46" s="1826"/>
      <c r="AD46" s="1826"/>
      <c r="AE46" s="1751"/>
      <c r="AF46" s="51"/>
      <c r="AG46" s="73" t="s">
        <v>12760</v>
      </c>
      <c r="AH46" s="51"/>
      <c r="AI46" s="56"/>
      <c r="AJ46" s="1153"/>
      <c r="AK46" s="210"/>
      <c r="AL46" s="1092">
        <f t="shared" si="22"/>
        <v>0</v>
      </c>
      <c r="AM46" s="210"/>
      <c r="AN46" s="247">
        <f t="shared" si="23"/>
        <v>0</v>
      </c>
      <c r="AP46" s="247">
        <f t="shared" si="0"/>
        <v>0</v>
      </c>
      <c r="AQ46" s="247">
        <f t="shared" si="1"/>
        <v>0</v>
      </c>
      <c r="AR46" s="247">
        <f t="shared" si="2"/>
        <v>0</v>
      </c>
      <c r="AS46" s="247">
        <f t="shared" si="3"/>
        <v>0</v>
      </c>
      <c r="AT46" s="247">
        <f t="shared" si="4"/>
        <v>0</v>
      </c>
      <c r="AU46" s="247">
        <f t="shared" si="5"/>
        <v>0</v>
      </c>
      <c r="AW46" s="247">
        <f t="shared" si="6"/>
        <v>0</v>
      </c>
      <c r="AX46" s="247">
        <f t="shared" si="7"/>
        <v>0</v>
      </c>
      <c r="AY46" s="247">
        <f t="shared" si="8"/>
        <v>0</v>
      </c>
      <c r="AZ46" s="247">
        <f t="shared" si="9"/>
        <v>0</v>
      </c>
      <c r="BA46" s="247">
        <f t="shared" si="10"/>
        <v>0</v>
      </c>
      <c r="BB46" s="247">
        <f t="shared" si="11"/>
        <v>0</v>
      </c>
      <c r="BD46" s="247">
        <f t="shared" si="12"/>
        <v>0</v>
      </c>
      <c r="BE46" s="247">
        <f t="shared" si="13"/>
        <v>0</v>
      </c>
      <c r="BF46" s="247">
        <f t="shared" si="14"/>
        <v>0</v>
      </c>
      <c r="BG46" s="247">
        <f t="shared" si="15"/>
        <v>0</v>
      </c>
      <c r="BH46" s="247">
        <f t="shared" si="16"/>
        <v>0</v>
      </c>
      <c r="BI46" s="247">
        <f t="shared" si="17"/>
        <v>0</v>
      </c>
      <c r="BK46" s="247">
        <f t="shared" si="18"/>
        <v>0</v>
      </c>
      <c r="BL46" s="247">
        <f t="shared" si="19"/>
        <v>0</v>
      </c>
      <c r="BN46" s="247">
        <f t="shared" si="20"/>
        <v>0</v>
      </c>
      <c r="BO46" s="247">
        <f t="shared" si="21"/>
        <v>0</v>
      </c>
      <c r="BP46" s="210"/>
      <c r="BR46" s="191"/>
      <c r="BS46" s="1153"/>
      <c r="BT46" s="1153"/>
      <c r="BU46" s="1153"/>
      <c r="BV46" s="1153"/>
      <c r="BW46" s="1153"/>
      <c r="BX46" s="1153"/>
      <c r="BY46" s="1153"/>
      <c r="BZ46" s="1153"/>
      <c r="CA46" s="1153"/>
      <c r="CB46" s="1153"/>
      <c r="CC46" s="1153"/>
      <c r="CD46" s="1153"/>
      <c r="CE46" s="1153"/>
      <c r="CF46" s="1153"/>
      <c r="CG46" s="1153"/>
      <c r="CH46" s="1153"/>
      <c r="CI46" s="1153"/>
    </row>
    <row r="47" spans="2:87" ht="15.75" customHeight="1">
      <c r="B47" s="1795" t="s">
        <v>12761</v>
      </c>
      <c r="C47" s="1797"/>
      <c r="D47" s="1751"/>
      <c r="E47" s="1480"/>
      <c r="F47" s="1749"/>
      <c r="G47" s="1750"/>
      <c r="H47" s="1750"/>
      <c r="I47" s="1750"/>
      <c r="J47" s="1750"/>
      <c r="K47" s="1751"/>
      <c r="L47" s="1480"/>
      <c r="M47" s="1749"/>
      <c r="N47" s="1750"/>
      <c r="O47" s="1750"/>
      <c r="P47" s="1750"/>
      <c r="Q47" s="1750"/>
      <c r="R47" s="1751"/>
      <c r="S47" s="1480"/>
      <c r="T47" s="1813"/>
      <c r="U47" s="1814"/>
      <c r="V47" s="1814"/>
      <c r="W47" s="1814"/>
      <c r="X47" s="1814"/>
      <c r="Y47" s="1815"/>
      <c r="Z47" s="1480"/>
      <c r="AA47" s="1821"/>
      <c r="AB47" s="1822"/>
      <c r="AC47" s="1826"/>
      <c r="AD47" s="1826"/>
      <c r="AE47" s="1751"/>
      <c r="AF47" s="51"/>
      <c r="AG47" s="73" t="s">
        <v>12762</v>
      </c>
      <c r="AH47" s="51"/>
      <c r="AI47" s="56"/>
      <c r="AJ47" s="1153"/>
      <c r="AK47" s="210"/>
      <c r="AL47" s="1092">
        <f t="shared" si="22"/>
        <v>0</v>
      </c>
      <c r="AM47" s="210"/>
      <c r="AN47" s="247">
        <f t="shared" si="23"/>
        <v>0</v>
      </c>
      <c r="AP47" s="247">
        <f t="shared" si="0"/>
        <v>0</v>
      </c>
      <c r="AQ47" s="247">
        <f t="shared" si="1"/>
        <v>0</v>
      </c>
      <c r="AR47" s="247">
        <f t="shared" si="2"/>
        <v>0</v>
      </c>
      <c r="AS47" s="247">
        <f t="shared" si="3"/>
        <v>0</v>
      </c>
      <c r="AT47" s="247">
        <f t="shared" si="4"/>
        <v>0</v>
      </c>
      <c r="AU47" s="247">
        <f t="shared" si="5"/>
        <v>0</v>
      </c>
      <c r="AW47" s="247">
        <f t="shared" si="6"/>
        <v>0</v>
      </c>
      <c r="AX47" s="247">
        <f t="shared" si="7"/>
        <v>0</v>
      </c>
      <c r="AY47" s="247">
        <f t="shared" si="8"/>
        <v>0</v>
      </c>
      <c r="AZ47" s="247">
        <f t="shared" si="9"/>
        <v>0</v>
      </c>
      <c r="BA47" s="247">
        <f t="shared" si="10"/>
        <v>0</v>
      </c>
      <c r="BB47" s="247">
        <f t="shared" si="11"/>
        <v>0</v>
      </c>
      <c r="BD47" s="247">
        <f t="shared" si="12"/>
        <v>0</v>
      </c>
      <c r="BE47" s="247">
        <f t="shared" si="13"/>
        <v>0</v>
      </c>
      <c r="BF47" s="247">
        <f t="shared" si="14"/>
        <v>0</v>
      </c>
      <c r="BG47" s="247">
        <f t="shared" si="15"/>
        <v>0</v>
      </c>
      <c r="BH47" s="247">
        <f t="shared" si="16"/>
        <v>0</v>
      </c>
      <c r="BI47" s="247">
        <f t="shared" si="17"/>
        <v>0</v>
      </c>
      <c r="BK47" s="247">
        <f t="shared" si="18"/>
        <v>0</v>
      </c>
      <c r="BL47" s="247">
        <f t="shared" si="19"/>
        <v>0</v>
      </c>
      <c r="BN47" s="247">
        <f t="shared" si="20"/>
        <v>0</v>
      </c>
      <c r="BO47" s="247">
        <f t="shared" si="21"/>
        <v>0</v>
      </c>
      <c r="BP47" s="210"/>
      <c r="BR47" s="191"/>
      <c r="BS47" s="1153"/>
      <c r="BT47" s="1153"/>
      <c r="BU47" s="1153"/>
      <c r="BV47" s="1153"/>
      <c r="BW47" s="1153"/>
      <c r="BX47" s="1153"/>
      <c r="BY47" s="1153"/>
      <c r="BZ47" s="1153"/>
      <c r="CA47" s="1153"/>
      <c r="CB47" s="1153"/>
      <c r="CC47" s="1153"/>
      <c r="CD47" s="1153"/>
      <c r="CE47" s="1153"/>
      <c r="CF47" s="1153"/>
      <c r="CG47" s="1153"/>
      <c r="CH47" s="1153"/>
      <c r="CI47" s="1153"/>
    </row>
    <row r="48" spans="2:87" ht="15.75" customHeight="1">
      <c r="B48" s="1795" t="s">
        <v>12763</v>
      </c>
      <c r="C48" s="1797"/>
      <c r="D48" s="1751"/>
      <c r="E48" s="1480"/>
      <c r="F48" s="1749"/>
      <c r="G48" s="1750"/>
      <c r="H48" s="1750"/>
      <c r="I48" s="1750"/>
      <c r="J48" s="1750"/>
      <c r="K48" s="1751"/>
      <c r="L48" s="1480"/>
      <c r="M48" s="1749"/>
      <c r="N48" s="1750"/>
      <c r="O48" s="1750"/>
      <c r="P48" s="1750"/>
      <c r="Q48" s="1750"/>
      <c r="R48" s="1751"/>
      <c r="S48" s="1480"/>
      <c r="T48" s="1813"/>
      <c r="U48" s="1814"/>
      <c r="V48" s="1814"/>
      <c r="W48" s="1814"/>
      <c r="X48" s="1814"/>
      <c r="Y48" s="1815"/>
      <c r="Z48" s="1480"/>
      <c r="AA48" s="1821"/>
      <c r="AB48" s="1822"/>
      <c r="AC48" s="1826"/>
      <c r="AD48" s="1826"/>
      <c r="AE48" s="1751"/>
      <c r="AF48" s="51"/>
      <c r="AG48" s="73" t="s">
        <v>12764</v>
      </c>
      <c r="AH48" s="51"/>
      <c r="AI48" s="56"/>
      <c r="AJ48" s="1153"/>
      <c r="AK48" s="210"/>
      <c r="AL48" s="1092">
        <f t="shared" si="22"/>
        <v>0</v>
      </c>
      <c r="AM48" s="210"/>
      <c r="AN48" s="247">
        <f t="shared" si="23"/>
        <v>0</v>
      </c>
      <c r="AP48" s="247">
        <f t="shared" si="0"/>
        <v>0</v>
      </c>
      <c r="AQ48" s="247">
        <f t="shared" si="1"/>
        <v>0</v>
      </c>
      <c r="AR48" s="247">
        <f t="shared" si="2"/>
        <v>0</v>
      </c>
      <c r="AS48" s="247">
        <f t="shared" si="3"/>
        <v>0</v>
      </c>
      <c r="AT48" s="247">
        <f t="shared" si="4"/>
        <v>0</v>
      </c>
      <c r="AU48" s="247">
        <f t="shared" si="5"/>
        <v>0</v>
      </c>
      <c r="AW48" s="247">
        <f t="shared" si="6"/>
        <v>0</v>
      </c>
      <c r="AX48" s="247">
        <f t="shared" si="7"/>
        <v>0</v>
      </c>
      <c r="AY48" s="247">
        <f t="shared" si="8"/>
        <v>0</v>
      </c>
      <c r="AZ48" s="247">
        <f t="shared" si="9"/>
        <v>0</v>
      </c>
      <c r="BA48" s="247">
        <f t="shared" si="10"/>
        <v>0</v>
      </c>
      <c r="BB48" s="247">
        <f t="shared" si="11"/>
        <v>0</v>
      </c>
      <c r="BD48" s="247">
        <f t="shared" si="12"/>
        <v>0</v>
      </c>
      <c r="BE48" s="247">
        <f t="shared" si="13"/>
        <v>0</v>
      </c>
      <c r="BF48" s="247">
        <f t="shared" si="14"/>
        <v>0</v>
      </c>
      <c r="BG48" s="247">
        <f t="shared" si="15"/>
        <v>0</v>
      </c>
      <c r="BH48" s="247">
        <f t="shared" si="16"/>
        <v>0</v>
      </c>
      <c r="BI48" s="247">
        <f t="shared" si="17"/>
        <v>0</v>
      </c>
      <c r="BK48" s="247">
        <f t="shared" si="18"/>
        <v>0</v>
      </c>
      <c r="BL48" s="247">
        <f t="shared" si="19"/>
        <v>0</v>
      </c>
      <c r="BN48" s="247">
        <f t="shared" si="20"/>
        <v>0</v>
      </c>
      <c r="BO48" s="247">
        <f t="shared" si="21"/>
        <v>0</v>
      </c>
      <c r="BP48" s="210"/>
      <c r="BR48" s="191"/>
      <c r="BS48" s="1153"/>
      <c r="BT48" s="1153"/>
      <c r="BU48" s="1153"/>
      <c r="BV48" s="1153"/>
      <c r="BW48" s="1153"/>
      <c r="BX48" s="1153"/>
      <c r="BY48" s="1153"/>
      <c r="BZ48" s="1153"/>
      <c r="CA48" s="1153"/>
      <c r="CB48" s="1153"/>
      <c r="CC48" s="1153"/>
      <c r="CD48" s="1153"/>
      <c r="CE48" s="1153"/>
      <c r="CF48" s="1153"/>
      <c r="CG48" s="1153"/>
      <c r="CH48" s="1153"/>
      <c r="CI48" s="1153"/>
    </row>
    <row r="49" spans="1:87" ht="15.75" customHeight="1">
      <c r="B49" s="1795" t="s">
        <v>12765</v>
      </c>
      <c r="C49" s="1797"/>
      <c r="D49" s="1751"/>
      <c r="E49" s="1480"/>
      <c r="F49" s="1749"/>
      <c r="G49" s="1750"/>
      <c r="H49" s="1750"/>
      <c r="I49" s="1750"/>
      <c r="J49" s="1750"/>
      <c r="K49" s="1751"/>
      <c r="L49" s="1480"/>
      <c r="M49" s="1749"/>
      <c r="N49" s="1750"/>
      <c r="O49" s="1750"/>
      <c r="P49" s="1750"/>
      <c r="Q49" s="1750"/>
      <c r="R49" s="1751"/>
      <c r="S49" s="1480"/>
      <c r="T49" s="1813"/>
      <c r="U49" s="1814"/>
      <c r="V49" s="1814"/>
      <c r="W49" s="1814"/>
      <c r="X49" s="1814"/>
      <c r="Y49" s="1815"/>
      <c r="Z49" s="1480"/>
      <c r="AA49" s="1821"/>
      <c r="AB49" s="1822"/>
      <c r="AC49" s="1826"/>
      <c r="AD49" s="1826"/>
      <c r="AE49" s="1751"/>
      <c r="AF49" s="51"/>
      <c r="AG49" s="73" t="s">
        <v>12766</v>
      </c>
      <c r="AH49" s="51"/>
      <c r="AI49" s="56"/>
      <c r="AJ49" s="1153"/>
      <c r="AK49" s="210"/>
      <c r="AL49" s="1092">
        <f t="shared" si="22"/>
        <v>0</v>
      </c>
      <c r="AM49" s="210"/>
      <c r="AN49" s="247">
        <f t="shared" si="23"/>
        <v>0</v>
      </c>
      <c r="AP49" s="247">
        <f t="shared" si="0"/>
        <v>0</v>
      </c>
      <c r="AQ49" s="247">
        <f t="shared" si="1"/>
        <v>0</v>
      </c>
      <c r="AR49" s="247">
        <f t="shared" si="2"/>
        <v>0</v>
      </c>
      <c r="AS49" s="247">
        <f t="shared" si="3"/>
        <v>0</v>
      </c>
      <c r="AT49" s="247">
        <f t="shared" si="4"/>
        <v>0</v>
      </c>
      <c r="AU49" s="247">
        <f t="shared" si="5"/>
        <v>0</v>
      </c>
      <c r="AW49" s="247">
        <f t="shared" si="6"/>
        <v>0</v>
      </c>
      <c r="AX49" s="247">
        <f t="shared" si="7"/>
        <v>0</v>
      </c>
      <c r="AY49" s="247">
        <f t="shared" si="8"/>
        <v>0</v>
      </c>
      <c r="AZ49" s="247">
        <f t="shared" si="9"/>
        <v>0</v>
      </c>
      <c r="BA49" s="247">
        <f t="shared" si="10"/>
        <v>0</v>
      </c>
      <c r="BB49" s="247">
        <f t="shared" si="11"/>
        <v>0</v>
      </c>
      <c r="BD49" s="247">
        <f t="shared" si="12"/>
        <v>0</v>
      </c>
      <c r="BE49" s="247">
        <f t="shared" si="13"/>
        <v>0</v>
      </c>
      <c r="BF49" s="247">
        <f t="shared" si="14"/>
        <v>0</v>
      </c>
      <c r="BG49" s="247">
        <f t="shared" si="15"/>
        <v>0</v>
      </c>
      <c r="BH49" s="247">
        <f t="shared" si="16"/>
        <v>0</v>
      </c>
      <c r="BI49" s="247">
        <f t="shared" si="17"/>
        <v>0</v>
      </c>
      <c r="BK49" s="247">
        <f t="shared" si="18"/>
        <v>0</v>
      </c>
      <c r="BL49" s="247">
        <f t="shared" si="19"/>
        <v>0</v>
      </c>
      <c r="BN49" s="247">
        <f t="shared" si="20"/>
        <v>0</v>
      </c>
      <c r="BO49" s="247">
        <f t="shared" si="21"/>
        <v>0</v>
      </c>
      <c r="BP49" s="210"/>
      <c r="BR49" s="191"/>
      <c r="BS49" s="1153"/>
      <c r="BT49" s="1153"/>
      <c r="BU49" s="1153"/>
      <c r="BV49" s="1153"/>
      <c r="BW49" s="1153"/>
      <c r="BX49" s="1153"/>
      <c r="BY49" s="1153"/>
      <c r="BZ49" s="1153"/>
      <c r="CA49" s="1153"/>
      <c r="CB49" s="1153"/>
      <c r="CC49" s="1153"/>
      <c r="CD49" s="1153"/>
      <c r="CE49" s="1153"/>
      <c r="CF49" s="1153"/>
      <c r="CG49" s="1153"/>
      <c r="CH49" s="1153"/>
      <c r="CI49" s="1153"/>
    </row>
    <row r="50" spans="1:87" ht="15.75" customHeight="1">
      <c r="B50" s="1795" t="s">
        <v>12767</v>
      </c>
      <c r="C50" s="1797"/>
      <c r="D50" s="1751"/>
      <c r="E50" s="1480"/>
      <c r="F50" s="1749"/>
      <c r="G50" s="1750"/>
      <c r="H50" s="1750"/>
      <c r="I50" s="1750"/>
      <c r="J50" s="1750"/>
      <c r="K50" s="1751"/>
      <c r="L50" s="1480"/>
      <c r="M50" s="1749"/>
      <c r="N50" s="1750"/>
      <c r="O50" s="1750"/>
      <c r="P50" s="1750"/>
      <c r="Q50" s="1750"/>
      <c r="R50" s="1751"/>
      <c r="S50" s="1480"/>
      <c r="T50" s="1813"/>
      <c r="U50" s="1814"/>
      <c r="V50" s="1814"/>
      <c r="W50" s="1814"/>
      <c r="X50" s="1814"/>
      <c r="Y50" s="1815"/>
      <c r="Z50" s="1480"/>
      <c r="AA50" s="1821"/>
      <c r="AB50" s="1822"/>
      <c r="AC50" s="1826"/>
      <c r="AD50" s="1826"/>
      <c r="AE50" s="1751"/>
      <c r="AF50" s="51"/>
      <c r="AG50" s="73" t="s">
        <v>12768</v>
      </c>
      <c r="AH50" s="51"/>
      <c r="AI50" s="56"/>
      <c r="AJ50" s="1153"/>
      <c r="AK50" s="210"/>
      <c r="AL50" s="1092">
        <f t="shared" si="22"/>
        <v>0</v>
      </c>
      <c r="AM50" s="210"/>
      <c r="AN50" s="247">
        <f t="shared" si="23"/>
        <v>0</v>
      </c>
      <c r="AP50" s="247">
        <f t="shared" si="0"/>
        <v>0</v>
      </c>
      <c r="AQ50" s="247">
        <f t="shared" si="1"/>
        <v>0</v>
      </c>
      <c r="AR50" s="247">
        <f t="shared" si="2"/>
        <v>0</v>
      </c>
      <c r="AS50" s="247">
        <f t="shared" si="3"/>
        <v>0</v>
      </c>
      <c r="AT50" s="247">
        <f t="shared" si="4"/>
        <v>0</v>
      </c>
      <c r="AU50" s="247">
        <f t="shared" si="5"/>
        <v>0</v>
      </c>
      <c r="AW50" s="247">
        <f t="shared" si="6"/>
        <v>0</v>
      </c>
      <c r="AX50" s="247">
        <f t="shared" si="7"/>
        <v>0</v>
      </c>
      <c r="AY50" s="247">
        <f t="shared" si="8"/>
        <v>0</v>
      </c>
      <c r="AZ50" s="247">
        <f t="shared" si="9"/>
        <v>0</v>
      </c>
      <c r="BA50" s="247">
        <f t="shared" si="10"/>
        <v>0</v>
      </c>
      <c r="BB50" s="247">
        <f t="shared" si="11"/>
        <v>0</v>
      </c>
      <c r="BD50" s="247">
        <f t="shared" si="12"/>
        <v>0</v>
      </c>
      <c r="BE50" s="247">
        <f t="shared" si="13"/>
        <v>0</v>
      </c>
      <c r="BF50" s="247">
        <f t="shared" si="14"/>
        <v>0</v>
      </c>
      <c r="BG50" s="247">
        <f t="shared" si="15"/>
        <v>0</v>
      </c>
      <c r="BH50" s="247">
        <f t="shared" si="16"/>
        <v>0</v>
      </c>
      <c r="BI50" s="247">
        <f t="shared" si="17"/>
        <v>0</v>
      </c>
      <c r="BK50" s="247">
        <f t="shared" si="18"/>
        <v>0</v>
      </c>
      <c r="BL50" s="247">
        <f t="shared" si="19"/>
        <v>0</v>
      </c>
      <c r="BN50" s="247">
        <f t="shared" si="20"/>
        <v>0</v>
      </c>
      <c r="BO50" s="247">
        <f t="shared" si="21"/>
        <v>0</v>
      </c>
      <c r="BP50" s="210"/>
      <c r="BR50" s="191"/>
      <c r="BS50" s="1153"/>
      <c r="BT50" s="1153"/>
      <c r="BU50" s="1153"/>
      <c r="BV50" s="1153"/>
      <c r="BW50" s="1153"/>
      <c r="BX50" s="1153"/>
      <c r="BY50" s="1153"/>
      <c r="BZ50" s="1153"/>
      <c r="CA50" s="1153"/>
      <c r="CB50" s="1153"/>
      <c r="CC50" s="1153"/>
      <c r="CD50" s="1153"/>
      <c r="CE50" s="1153"/>
      <c r="CF50" s="1153"/>
      <c r="CG50" s="1153"/>
      <c r="CH50" s="1153"/>
      <c r="CI50" s="1153"/>
    </row>
    <row r="51" spans="1:87" ht="15.75" customHeight="1">
      <c r="B51" s="1795" t="s">
        <v>12769</v>
      </c>
      <c r="C51" s="1797"/>
      <c r="D51" s="1751"/>
      <c r="E51" s="1480"/>
      <c r="F51" s="1749"/>
      <c r="G51" s="1750"/>
      <c r="H51" s="1750"/>
      <c r="I51" s="1750"/>
      <c r="J51" s="1750"/>
      <c r="K51" s="1751"/>
      <c r="L51" s="1480"/>
      <c r="M51" s="1749"/>
      <c r="N51" s="1750"/>
      <c r="O51" s="1750"/>
      <c r="P51" s="1750"/>
      <c r="Q51" s="1750"/>
      <c r="R51" s="1751"/>
      <c r="S51" s="1480"/>
      <c r="T51" s="1813"/>
      <c r="U51" s="1814"/>
      <c r="V51" s="1814"/>
      <c r="W51" s="1814"/>
      <c r="X51" s="1814"/>
      <c r="Y51" s="1815"/>
      <c r="Z51" s="1480"/>
      <c r="AA51" s="1821"/>
      <c r="AB51" s="1822"/>
      <c r="AC51" s="1826"/>
      <c r="AD51" s="1826"/>
      <c r="AE51" s="1751"/>
      <c r="AF51" s="51"/>
      <c r="AG51" s="73" t="s">
        <v>12770</v>
      </c>
      <c r="AH51" s="51"/>
      <c r="AI51" s="56"/>
      <c r="AJ51" s="1153"/>
      <c r="AK51" s="210"/>
      <c r="AL51" s="1092">
        <f t="shared" si="22"/>
        <v>0</v>
      </c>
      <c r="AM51" s="210"/>
      <c r="AN51" s="247">
        <f t="shared" si="23"/>
        <v>0</v>
      </c>
      <c r="AP51" s="247">
        <f t="shared" si="0"/>
        <v>0</v>
      </c>
      <c r="AQ51" s="247">
        <f t="shared" si="1"/>
        <v>0</v>
      </c>
      <c r="AR51" s="247">
        <f t="shared" si="2"/>
        <v>0</v>
      </c>
      <c r="AS51" s="247">
        <f t="shared" si="3"/>
        <v>0</v>
      </c>
      <c r="AT51" s="247">
        <f t="shared" si="4"/>
        <v>0</v>
      </c>
      <c r="AU51" s="247">
        <f t="shared" si="5"/>
        <v>0</v>
      </c>
      <c r="AW51" s="247">
        <f t="shared" si="6"/>
        <v>0</v>
      </c>
      <c r="AX51" s="247">
        <f t="shared" si="7"/>
        <v>0</v>
      </c>
      <c r="AY51" s="247">
        <f t="shared" si="8"/>
        <v>0</v>
      </c>
      <c r="AZ51" s="247">
        <f t="shared" si="9"/>
        <v>0</v>
      </c>
      <c r="BA51" s="247">
        <f t="shared" si="10"/>
        <v>0</v>
      </c>
      <c r="BB51" s="247">
        <f t="shared" si="11"/>
        <v>0</v>
      </c>
      <c r="BD51" s="247">
        <f t="shared" si="12"/>
        <v>0</v>
      </c>
      <c r="BE51" s="247">
        <f t="shared" si="13"/>
        <v>0</v>
      </c>
      <c r="BF51" s="247">
        <f t="shared" si="14"/>
        <v>0</v>
      </c>
      <c r="BG51" s="247">
        <f t="shared" si="15"/>
        <v>0</v>
      </c>
      <c r="BH51" s="247">
        <f t="shared" si="16"/>
        <v>0</v>
      </c>
      <c r="BI51" s="247">
        <f t="shared" si="17"/>
        <v>0</v>
      </c>
      <c r="BK51" s="247">
        <f t="shared" si="18"/>
        <v>0</v>
      </c>
      <c r="BL51" s="247">
        <f t="shared" si="19"/>
        <v>0</v>
      </c>
      <c r="BN51" s="247">
        <f t="shared" si="20"/>
        <v>0</v>
      </c>
      <c r="BO51" s="247">
        <f t="shared" si="21"/>
        <v>0</v>
      </c>
      <c r="BP51" s="210"/>
      <c r="BR51" s="191"/>
      <c r="BS51" s="1153"/>
      <c r="BT51" s="1153"/>
      <c r="BU51" s="1153"/>
      <c r="BV51" s="1153"/>
      <c r="BW51" s="1153"/>
      <c r="BX51" s="1153"/>
      <c r="BY51" s="1153"/>
      <c r="BZ51" s="1153"/>
      <c r="CA51" s="1153"/>
      <c r="CB51" s="1153"/>
      <c r="CC51" s="1153"/>
      <c r="CD51" s="1153"/>
      <c r="CE51" s="1153"/>
      <c r="CF51" s="1153"/>
      <c r="CG51" s="1153"/>
      <c r="CH51" s="1153"/>
      <c r="CI51" s="1153"/>
    </row>
    <row r="52" spans="1:87" ht="15.75" customHeight="1">
      <c r="B52" s="1795" t="s">
        <v>12771</v>
      </c>
      <c r="C52" s="1797"/>
      <c r="D52" s="1751"/>
      <c r="E52" s="1480"/>
      <c r="F52" s="1749"/>
      <c r="G52" s="1750"/>
      <c r="H52" s="1750"/>
      <c r="I52" s="1750"/>
      <c r="J52" s="1750"/>
      <c r="K52" s="1751"/>
      <c r="L52" s="1480"/>
      <c r="M52" s="1749"/>
      <c r="N52" s="1750"/>
      <c r="O52" s="1750"/>
      <c r="P52" s="1750"/>
      <c r="Q52" s="1750"/>
      <c r="R52" s="1751"/>
      <c r="S52" s="1480"/>
      <c r="T52" s="1813"/>
      <c r="U52" s="1814"/>
      <c r="V52" s="1814"/>
      <c r="W52" s="1814"/>
      <c r="X52" s="1814"/>
      <c r="Y52" s="1815"/>
      <c r="Z52" s="1480"/>
      <c r="AA52" s="1821"/>
      <c r="AB52" s="1822"/>
      <c r="AC52" s="1826"/>
      <c r="AD52" s="1826"/>
      <c r="AE52" s="1751"/>
      <c r="AF52" s="51"/>
      <c r="AG52" s="73" t="s">
        <v>12772</v>
      </c>
      <c r="AH52" s="51"/>
      <c r="AI52" s="56"/>
      <c r="AJ52" s="1153"/>
      <c r="AK52" s="210"/>
      <c r="AL52" s="1092">
        <f t="shared" si="22"/>
        <v>0</v>
      </c>
      <c r="AM52" s="210"/>
      <c r="AN52" s="247">
        <f t="shared" si="23"/>
        <v>0</v>
      </c>
      <c r="AP52" s="247">
        <f t="shared" si="0"/>
        <v>0</v>
      </c>
      <c r="AQ52" s="247">
        <f t="shared" si="1"/>
        <v>0</v>
      </c>
      <c r="AR52" s="247">
        <f t="shared" si="2"/>
        <v>0</v>
      </c>
      <c r="AS52" s="247">
        <f t="shared" si="3"/>
        <v>0</v>
      </c>
      <c r="AT52" s="247">
        <f t="shared" si="4"/>
        <v>0</v>
      </c>
      <c r="AU52" s="247">
        <f t="shared" si="5"/>
        <v>0</v>
      </c>
      <c r="AW52" s="247">
        <f t="shared" si="6"/>
        <v>0</v>
      </c>
      <c r="AX52" s="247">
        <f t="shared" si="7"/>
        <v>0</v>
      </c>
      <c r="AY52" s="247">
        <f t="shared" si="8"/>
        <v>0</v>
      </c>
      <c r="AZ52" s="247">
        <f t="shared" si="9"/>
        <v>0</v>
      </c>
      <c r="BA52" s="247">
        <f t="shared" si="10"/>
        <v>0</v>
      </c>
      <c r="BB52" s="247">
        <f t="shared" si="11"/>
        <v>0</v>
      </c>
      <c r="BD52" s="247">
        <f t="shared" si="12"/>
        <v>0</v>
      </c>
      <c r="BE52" s="247">
        <f t="shared" si="13"/>
        <v>0</v>
      </c>
      <c r="BF52" s="247">
        <f t="shared" si="14"/>
        <v>0</v>
      </c>
      <c r="BG52" s="247">
        <f t="shared" si="15"/>
        <v>0</v>
      </c>
      <c r="BH52" s="247">
        <f t="shared" si="16"/>
        <v>0</v>
      </c>
      <c r="BI52" s="247">
        <f t="shared" si="17"/>
        <v>0</v>
      </c>
      <c r="BK52" s="247">
        <f t="shared" si="18"/>
        <v>0</v>
      </c>
      <c r="BL52" s="247">
        <f t="shared" si="19"/>
        <v>0</v>
      </c>
      <c r="BN52" s="247">
        <f t="shared" si="20"/>
        <v>0</v>
      </c>
      <c r="BO52" s="247">
        <f t="shared" si="21"/>
        <v>0</v>
      </c>
      <c r="BP52" s="210"/>
      <c r="BR52" s="191"/>
      <c r="BS52" s="1153"/>
      <c r="BT52" s="1153"/>
      <c r="BU52" s="1153"/>
      <c r="BV52" s="1153"/>
      <c r="BW52" s="1153"/>
      <c r="BX52" s="1153"/>
      <c r="BY52" s="1153"/>
      <c r="BZ52" s="1153"/>
      <c r="CA52" s="1153"/>
      <c r="CB52" s="1153"/>
      <c r="CC52" s="1153"/>
      <c r="CD52" s="1153"/>
      <c r="CE52" s="1153"/>
      <c r="CF52" s="1153"/>
      <c r="CG52" s="1153"/>
      <c r="CH52" s="1153"/>
      <c r="CI52" s="1153"/>
    </row>
    <row r="53" spans="1:87" ht="15.75" customHeight="1">
      <c r="B53" s="1795" t="s">
        <v>12773</v>
      </c>
      <c r="C53" s="1797"/>
      <c r="D53" s="1751"/>
      <c r="E53" s="1480"/>
      <c r="F53" s="1749"/>
      <c r="G53" s="1750"/>
      <c r="H53" s="1750"/>
      <c r="I53" s="1750"/>
      <c r="J53" s="1750"/>
      <c r="K53" s="1751"/>
      <c r="L53" s="1480"/>
      <c r="M53" s="1749"/>
      <c r="N53" s="1750"/>
      <c r="O53" s="1750"/>
      <c r="P53" s="1750"/>
      <c r="Q53" s="1750"/>
      <c r="R53" s="1751"/>
      <c r="S53" s="1480"/>
      <c r="T53" s="1813"/>
      <c r="U53" s="1814"/>
      <c r="V53" s="1814"/>
      <c r="W53" s="1814"/>
      <c r="X53" s="1814"/>
      <c r="Y53" s="1815"/>
      <c r="Z53" s="1480"/>
      <c r="AA53" s="1821"/>
      <c r="AB53" s="1822"/>
      <c r="AC53" s="1826"/>
      <c r="AD53" s="1826"/>
      <c r="AE53" s="1751"/>
      <c r="AF53" s="51"/>
      <c r="AG53" s="73" t="s">
        <v>12774</v>
      </c>
      <c r="AH53" s="51"/>
      <c r="AI53" s="56"/>
      <c r="AJ53" s="1153"/>
      <c r="AK53" s="210"/>
      <c r="AL53" s="1092">
        <f t="shared" si="22"/>
        <v>0</v>
      </c>
      <c r="AM53" s="210"/>
      <c r="AN53" s="247">
        <f t="shared" si="23"/>
        <v>0</v>
      </c>
      <c r="AP53" s="247">
        <f t="shared" si="0"/>
        <v>0</v>
      </c>
      <c r="AQ53" s="247">
        <f t="shared" si="1"/>
        <v>0</v>
      </c>
      <c r="AR53" s="247">
        <f t="shared" si="2"/>
        <v>0</v>
      </c>
      <c r="AS53" s="247">
        <f t="shared" si="3"/>
        <v>0</v>
      </c>
      <c r="AT53" s="247">
        <f t="shared" si="4"/>
        <v>0</v>
      </c>
      <c r="AU53" s="247">
        <f t="shared" si="5"/>
        <v>0</v>
      </c>
      <c r="AW53" s="247">
        <f t="shared" si="6"/>
        <v>0</v>
      </c>
      <c r="AX53" s="247">
        <f t="shared" si="7"/>
        <v>0</v>
      </c>
      <c r="AY53" s="247">
        <f t="shared" si="8"/>
        <v>0</v>
      </c>
      <c r="AZ53" s="247">
        <f t="shared" si="9"/>
        <v>0</v>
      </c>
      <c r="BA53" s="247">
        <f t="shared" si="10"/>
        <v>0</v>
      </c>
      <c r="BB53" s="247">
        <f t="shared" si="11"/>
        <v>0</v>
      </c>
      <c r="BD53" s="247">
        <f t="shared" si="12"/>
        <v>0</v>
      </c>
      <c r="BE53" s="247">
        <f t="shared" si="13"/>
        <v>0</v>
      </c>
      <c r="BF53" s="247">
        <f t="shared" si="14"/>
        <v>0</v>
      </c>
      <c r="BG53" s="247">
        <f t="shared" si="15"/>
        <v>0</v>
      </c>
      <c r="BH53" s="247">
        <f t="shared" si="16"/>
        <v>0</v>
      </c>
      <c r="BI53" s="247">
        <f t="shared" si="17"/>
        <v>0</v>
      </c>
      <c r="BK53" s="247">
        <f t="shared" si="18"/>
        <v>0</v>
      </c>
      <c r="BL53" s="247">
        <f t="shared" si="19"/>
        <v>0</v>
      </c>
      <c r="BN53" s="247">
        <f t="shared" si="20"/>
        <v>0</v>
      </c>
      <c r="BO53" s="247">
        <f t="shared" si="21"/>
        <v>0</v>
      </c>
      <c r="BP53" s="210"/>
      <c r="BR53" s="191"/>
      <c r="BS53" s="1153"/>
      <c r="BT53" s="1153"/>
      <c r="BU53" s="1153"/>
      <c r="BV53" s="1153"/>
      <c r="BW53" s="1153"/>
      <c r="BX53" s="1153"/>
      <c r="BY53" s="1153"/>
      <c r="BZ53" s="1153"/>
      <c r="CA53" s="1153"/>
      <c r="CB53" s="1153"/>
      <c r="CC53" s="1153"/>
      <c r="CD53" s="1153"/>
      <c r="CE53" s="1153"/>
      <c r="CF53" s="1153"/>
      <c r="CG53" s="1153"/>
      <c r="CH53" s="1153"/>
      <c r="CI53" s="1153"/>
    </row>
    <row r="54" spans="1:87" ht="15.75" customHeight="1">
      <c r="B54" s="1795" t="s">
        <v>12775</v>
      </c>
      <c r="C54" s="1797"/>
      <c r="D54" s="1751"/>
      <c r="E54" s="1480"/>
      <c r="F54" s="1749"/>
      <c r="G54" s="1750"/>
      <c r="H54" s="1750"/>
      <c r="I54" s="1750"/>
      <c r="J54" s="1750"/>
      <c r="K54" s="1751"/>
      <c r="L54" s="1480"/>
      <c r="M54" s="1749"/>
      <c r="N54" s="1750"/>
      <c r="O54" s="1750"/>
      <c r="P54" s="1750"/>
      <c r="Q54" s="1750"/>
      <c r="R54" s="1751"/>
      <c r="S54" s="1480"/>
      <c r="T54" s="1813"/>
      <c r="U54" s="1814"/>
      <c r="V54" s="1814"/>
      <c r="W54" s="1814"/>
      <c r="X54" s="1814"/>
      <c r="Y54" s="1815"/>
      <c r="Z54" s="1480"/>
      <c r="AA54" s="1821"/>
      <c r="AB54" s="1822"/>
      <c r="AC54" s="1826"/>
      <c r="AD54" s="1826"/>
      <c r="AE54" s="1751"/>
      <c r="AF54" s="51"/>
      <c r="AG54" s="73" t="s">
        <v>12776</v>
      </c>
      <c r="AH54" s="51"/>
      <c r="AI54" s="56"/>
      <c r="AJ54" s="1153"/>
      <c r="AK54" s="210"/>
      <c r="AL54" s="1092">
        <f t="shared" si="22"/>
        <v>0</v>
      </c>
      <c r="AM54" s="210"/>
      <c r="AN54" s="247">
        <f t="shared" si="23"/>
        <v>0</v>
      </c>
      <c r="AP54" s="247">
        <f t="shared" si="0"/>
        <v>0</v>
      </c>
      <c r="AQ54" s="247">
        <f t="shared" si="1"/>
        <v>0</v>
      </c>
      <c r="AR54" s="247">
        <f t="shared" si="2"/>
        <v>0</v>
      </c>
      <c r="AS54" s="247">
        <f t="shared" si="3"/>
        <v>0</v>
      </c>
      <c r="AT54" s="247">
        <f t="shared" si="4"/>
        <v>0</v>
      </c>
      <c r="AU54" s="247">
        <f t="shared" si="5"/>
        <v>0</v>
      </c>
      <c r="AW54" s="247">
        <f t="shared" si="6"/>
        <v>0</v>
      </c>
      <c r="AX54" s="247">
        <f t="shared" si="7"/>
        <v>0</v>
      </c>
      <c r="AY54" s="247">
        <f t="shared" si="8"/>
        <v>0</v>
      </c>
      <c r="AZ54" s="247">
        <f t="shared" si="9"/>
        <v>0</v>
      </c>
      <c r="BA54" s="247">
        <f t="shared" si="10"/>
        <v>0</v>
      </c>
      <c r="BB54" s="247">
        <f t="shared" si="11"/>
        <v>0</v>
      </c>
      <c r="BD54" s="247">
        <f t="shared" si="12"/>
        <v>0</v>
      </c>
      <c r="BE54" s="247">
        <f t="shared" si="13"/>
        <v>0</v>
      </c>
      <c r="BF54" s="247">
        <f t="shared" si="14"/>
        <v>0</v>
      </c>
      <c r="BG54" s="247">
        <f t="shared" si="15"/>
        <v>0</v>
      </c>
      <c r="BH54" s="247">
        <f t="shared" si="16"/>
        <v>0</v>
      </c>
      <c r="BI54" s="247">
        <f t="shared" si="17"/>
        <v>0</v>
      </c>
      <c r="BK54" s="247">
        <f t="shared" si="18"/>
        <v>0</v>
      </c>
      <c r="BL54" s="247">
        <f t="shared" si="19"/>
        <v>0</v>
      </c>
      <c r="BN54" s="247">
        <f t="shared" si="20"/>
        <v>0</v>
      </c>
      <c r="BO54" s="247">
        <f t="shared" si="21"/>
        <v>0</v>
      </c>
      <c r="BP54" s="210"/>
      <c r="BR54" s="1153"/>
      <c r="BS54" s="1153"/>
      <c r="BT54" s="1153"/>
      <c r="BU54" s="1153"/>
      <c r="BV54" s="1153"/>
      <c r="BW54" s="1153"/>
      <c r="BX54" s="1153"/>
      <c r="BY54" s="1153"/>
      <c r="BZ54" s="1153"/>
      <c r="CA54" s="1153"/>
      <c r="CB54" s="1153"/>
      <c r="CC54" s="1153"/>
      <c r="CD54" s="1153"/>
      <c r="CE54" s="1153"/>
      <c r="CF54" s="1153"/>
      <c r="CG54" s="1153"/>
      <c r="CH54" s="1153"/>
      <c r="CI54" s="1153"/>
    </row>
    <row r="55" spans="1:87" ht="15.75" customHeight="1">
      <c r="B55" s="1795" t="s">
        <v>12777</v>
      </c>
      <c r="C55" s="1797"/>
      <c r="D55" s="1751"/>
      <c r="E55" s="1480"/>
      <c r="F55" s="1749"/>
      <c r="G55" s="1750"/>
      <c r="H55" s="1750"/>
      <c r="I55" s="1750"/>
      <c r="J55" s="1750"/>
      <c r="K55" s="1751"/>
      <c r="L55" s="1480"/>
      <c r="M55" s="1749"/>
      <c r="N55" s="1750"/>
      <c r="O55" s="1750"/>
      <c r="P55" s="1750"/>
      <c r="Q55" s="1750"/>
      <c r="R55" s="1751"/>
      <c r="S55" s="1480"/>
      <c r="T55" s="1813"/>
      <c r="U55" s="1814"/>
      <c r="V55" s="1814"/>
      <c r="W55" s="1814"/>
      <c r="X55" s="1814"/>
      <c r="Y55" s="1815"/>
      <c r="Z55" s="1480"/>
      <c r="AA55" s="1821"/>
      <c r="AB55" s="1822"/>
      <c r="AC55" s="1826"/>
      <c r="AD55" s="1826"/>
      <c r="AE55" s="1751"/>
      <c r="AF55" s="51"/>
      <c r="AG55" s="73" t="s">
        <v>12778</v>
      </c>
      <c r="AH55" s="51"/>
      <c r="AI55" s="56"/>
      <c r="AJ55" s="1153"/>
      <c r="AK55" s="210"/>
      <c r="AL55" s="1092">
        <f t="shared" si="22"/>
        <v>0</v>
      </c>
      <c r="AM55" s="210"/>
      <c r="AN55" s="247">
        <f t="shared" si="23"/>
        <v>0</v>
      </c>
      <c r="AP55" s="247">
        <f t="shared" si="0"/>
        <v>0</v>
      </c>
      <c r="AQ55" s="247">
        <f t="shared" si="1"/>
        <v>0</v>
      </c>
      <c r="AR55" s="247">
        <f t="shared" si="2"/>
        <v>0</v>
      </c>
      <c r="AS55" s="247">
        <f t="shared" si="3"/>
        <v>0</v>
      </c>
      <c r="AT55" s="247">
        <f t="shared" si="4"/>
        <v>0</v>
      </c>
      <c r="AU55" s="247">
        <f t="shared" si="5"/>
        <v>0</v>
      </c>
      <c r="AW55" s="247">
        <f t="shared" si="6"/>
        <v>0</v>
      </c>
      <c r="AX55" s="247">
        <f t="shared" si="7"/>
        <v>0</v>
      </c>
      <c r="AY55" s="247">
        <f t="shared" si="8"/>
        <v>0</v>
      </c>
      <c r="AZ55" s="247">
        <f t="shared" si="9"/>
        <v>0</v>
      </c>
      <c r="BA55" s="247">
        <f t="shared" si="10"/>
        <v>0</v>
      </c>
      <c r="BB55" s="247">
        <f t="shared" si="11"/>
        <v>0</v>
      </c>
      <c r="BD55" s="247">
        <f t="shared" si="12"/>
        <v>0</v>
      </c>
      <c r="BE55" s="247">
        <f t="shared" si="13"/>
        <v>0</v>
      </c>
      <c r="BF55" s="247">
        <f t="shared" si="14"/>
        <v>0</v>
      </c>
      <c r="BG55" s="247">
        <f t="shared" si="15"/>
        <v>0</v>
      </c>
      <c r="BH55" s="247">
        <f t="shared" si="16"/>
        <v>0</v>
      </c>
      <c r="BI55" s="247">
        <f t="shared" si="17"/>
        <v>0</v>
      </c>
      <c r="BK55" s="247">
        <f t="shared" si="18"/>
        <v>0</v>
      </c>
      <c r="BL55" s="247">
        <f t="shared" si="19"/>
        <v>0</v>
      </c>
      <c r="BN55" s="247">
        <f t="shared" si="20"/>
        <v>0</v>
      </c>
      <c r="BO55" s="247">
        <f t="shared" si="21"/>
        <v>0</v>
      </c>
      <c r="BP55" s="210"/>
      <c r="BR55" s="1153"/>
      <c r="BS55" s="1153"/>
      <c r="BT55" s="1153"/>
      <c r="BU55" s="1153"/>
      <c r="BV55" s="1153"/>
      <c r="BW55" s="1153"/>
      <c r="BX55" s="1153"/>
      <c r="BY55" s="1153"/>
      <c r="BZ55" s="1153"/>
      <c r="CA55" s="1153"/>
      <c r="CB55" s="1153"/>
      <c r="CC55" s="1153"/>
      <c r="CD55" s="1153"/>
      <c r="CE55" s="1153"/>
      <c r="CF55" s="1153"/>
      <c r="CG55" s="1153"/>
      <c r="CH55" s="1153"/>
      <c r="CI55" s="1153"/>
    </row>
    <row r="56" spans="1:87" ht="15.75" customHeight="1">
      <c r="B56" s="1795" t="s">
        <v>12779</v>
      </c>
      <c r="C56" s="1797"/>
      <c r="D56" s="1751"/>
      <c r="E56" s="1480"/>
      <c r="F56" s="1749"/>
      <c r="G56" s="1750"/>
      <c r="H56" s="1750"/>
      <c r="I56" s="1750"/>
      <c r="J56" s="1750"/>
      <c r="K56" s="1751"/>
      <c r="L56" s="1480"/>
      <c r="M56" s="1749"/>
      <c r="N56" s="1750"/>
      <c r="O56" s="1750"/>
      <c r="P56" s="1750"/>
      <c r="Q56" s="1750"/>
      <c r="R56" s="1751"/>
      <c r="S56" s="1480"/>
      <c r="T56" s="1813"/>
      <c r="U56" s="1814"/>
      <c r="V56" s="1814"/>
      <c r="W56" s="1814"/>
      <c r="X56" s="1814"/>
      <c r="Y56" s="1815"/>
      <c r="Z56" s="1480"/>
      <c r="AA56" s="1821"/>
      <c r="AB56" s="1822"/>
      <c r="AC56" s="1826"/>
      <c r="AD56" s="1826"/>
      <c r="AE56" s="1751"/>
      <c r="AF56" s="51"/>
      <c r="AG56" s="73" t="s">
        <v>12780</v>
      </c>
      <c r="AH56" s="51"/>
      <c r="AI56" s="56"/>
      <c r="AJ56" s="1153"/>
      <c r="AK56" s="210"/>
      <c r="AL56" s="1092">
        <f t="shared" si="22"/>
        <v>0</v>
      </c>
      <c r="AM56" s="210"/>
      <c r="AN56" s="247">
        <f t="shared" si="23"/>
        <v>0</v>
      </c>
      <c r="AP56" s="247">
        <f t="shared" si="0"/>
        <v>0</v>
      </c>
      <c r="AQ56" s="247">
        <f t="shared" si="1"/>
        <v>0</v>
      </c>
      <c r="AR56" s="247">
        <f t="shared" si="2"/>
        <v>0</v>
      </c>
      <c r="AS56" s="247">
        <f t="shared" si="3"/>
        <v>0</v>
      </c>
      <c r="AT56" s="247">
        <f t="shared" si="4"/>
        <v>0</v>
      </c>
      <c r="AU56" s="247">
        <f t="shared" si="5"/>
        <v>0</v>
      </c>
      <c r="AW56" s="247">
        <f t="shared" si="6"/>
        <v>0</v>
      </c>
      <c r="AX56" s="247">
        <f t="shared" si="7"/>
        <v>0</v>
      </c>
      <c r="AY56" s="247">
        <f t="shared" si="8"/>
        <v>0</v>
      </c>
      <c r="AZ56" s="247">
        <f t="shared" si="9"/>
        <v>0</v>
      </c>
      <c r="BA56" s="247">
        <f t="shared" si="10"/>
        <v>0</v>
      </c>
      <c r="BB56" s="247">
        <f t="shared" si="11"/>
        <v>0</v>
      </c>
      <c r="BD56" s="247">
        <f t="shared" si="12"/>
        <v>0</v>
      </c>
      <c r="BE56" s="247">
        <f t="shared" si="13"/>
        <v>0</v>
      </c>
      <c r="BF56" s="247">
        <f t="shared" si="14"/>
        <v>0</v>
      </c>
      <c r="BG56" s="247">
        <f t="shared" si="15"/>
        <v>0</v>
      </c>
      <c r="BH56" s="247">
        <f t="shared" si="16"/>
        <v>0</v>
      </c>
      <c r="BI56" s="247">
        <f t="shared" si="17"/>
        <v>0</v>
      </c>
      <c r="BK56" s="247">
        <f t="shared" si="18"/>
        <v>0</v>
      </c>
      <c r="BL56" s="247">
        <f t="shared" si="19"/>
        <v>0</v>
      </c>
      <c r="BN56" s="247">
        <f t="shared" si="20"/>
        <v>0</v>
      </c>
      <c r="BO56" s="247">
        <f t="shared" si="21"/>
        <v>0</v>
      </c>
      <c r="BP56" s="210"/>
      <c r="BR56" s="1153"/>
      <c r="BS56" s="1153"/>
      <c r="BT56" s="1153"/>
      <c r="BU56" s="1153"/>
      <c r="BV56" s="1153"/>
      <c r="BW56" s="1153"/>
      <c r="BX56" s="1153"/>
      <c r="BY56" s="1153"/>
      <c r="BZ56" s="1153"/>
      <c r="CA56" s="1153"/>
      <c r="CB56" s="1153"/>
      <c r="CC56" s="1153"/>
      <c r="CD56" s="1153"/>
      <c r="CE56" s="1153"/>
      <c r="CF56" s="1153"/>
      <c r="CG56" s="1153"/>
      <c r="CH56" s="1153"/>
      <c r="CI56" s="1153"/>
    </row>
    <row r="57" spans="1:87" ht="15.75" customHeight="1">
      <c r="B57" s="1795" t="s">
        <v>12781</v>
      </c>
      <c r="C57" s="1797"/>
      <c r="D57" s="1751"/>
      <c r="E57" s="1480"/>
      <c r="F57" s="1749"/>
      <c r="G57" s="1750"/>
      <c r="H57" s="1750"/>
      <c r="I57" s="1750"/>
      <c r="J57" s="1750"/>
      <c r="K57" s="1751"/>
      <c r="L57" s="1480"/>
      <c r="M57" s="1749"/>
      <c r="N57" s="1750"/>
      <c r="O57" s="1750"/>
      <c r="P57" s="1750"/>
      <c r="Q57" s="1750"/>
      <c r="R57" s="1751"/>
      <c r="S57" s="1480"/>
      <c r="T57" s="1813"/>
      <c r="U57" s="1814"/>
      <c r="V57" s="1814"/>
      <c r="W57" s="1814"/>
      <c r="X57" s="1814"/>
      <c r="Y57" s="1815"/>
      <c r="Z57" s="1480"/>
      <c r="AA57" s="1821"/>
      <c r="AB57" s="1822"/>
      <c r="AC57" s="1826"/>
      <c r="AD57" s="1826"/>
      <c r="AE57" s="1751"/>
      <c r="AF57" s="51"/>
      <c r="AG57" s="73" t="s">
        <v>12782</v>
      </c>
      <c r="AH57" s="51"/>
      <c r="AI57" s="56"/>
      <c r="AJ57" s="1153"/>
      <c r="AK57" s="210"/>
      <c r="AL57" s="1092">
        <f t="shared" si="22"/>
        <v>0</v>
      </c>
      <c r="AM57" s="210"/>
      <c r="AN57" s="247">
        <f t="shared" si="23"/>
        <v>0</v>
      </c>
      <c r="AP57" s="247">
        <f t="shared" si="0"/>
        <v>0</v>
      </c>
      <c r="AQ57" s="247">
        <f t="shared" si="1"/>
        <v>0</v>
      </c>
      <c r="AR57" s="247">
        <f t="shared" si="2"/>
        <v>0</v>
      </c>
      <c r="AS57" s="247">
        <f t="shared" si="3"/>
        <v>0</v>
      </c>
      <c r="AT57" s="247">
        <f t="shared" si="4"/>
        <v>0</v>
      </c>
      <c r="AU57" s="247">
        <f t="shared" si="5"/>
        <v>0</v>
      </c>
      <c r="AW57" s="247">
        <f t="shared" si="6"/>
        <v>0</v>
      </c>
      <c r="AX57" s="247">
        <f t="shared" si="7"/>
        <v>0</v>
      </c>
      <c r="AY57" s="247">
        <f t="shared" si="8"/>
        <v>0</v>
      </c>
      <c r="AZ57" s="247">
        <f t="shared" si="9"/>
        <v>0</v>
      </c>
      <c r="BA57" s="247">
        <f t="shared" si="10"/>
        <v>0</v>
      </c>
      <c r="BB57" s="247">
        <f t="shared" si="11"/>
        <v>0</v>
      </c>
      <c r="BD57" s="247">
        <f t="shared" si="12"/>
        <v>0</v>
      </c>
      <c r="BE57" s="247">
        <f t="shared" si="13"/>
        <v>0</v>
      </c>
      <c r="BF57" s="247">
        <f t="shared" si="14"/>
        <v>0</v>
      </c>
      <c r="BG57" s="247">
        <f t="shared" si="15"/>
        <v>0</v>
      </c>
      <c r="BH57" s="247">
        <f t="shared" si="16"/>
        <v>0</v>
      </c>
      <c r="BI57" s="247">
        <f t="shared" si="17"/>
        <v>0</v>
      </c>
      <c r="BK57" s="247">
        <f t="shared" si="18"/>
        <v>0</v>
      </c>
      <c r="BL57" s="247">
        <f t="shared" si="19"/>
        <v>0</v>
      </c>
      <c r="BN57" s="247">
        <f t="shared" si="20"/>
        <v>0</v>
      </c>
      <c r="BO57" s="247">
        <f t="shared" si="21"/>
        <v>0</v>
      </c>
      <c r="BP57" s="210"/>
      <c r="BR57" s="1153"/>
      <c r="BS57" s="1153"/>
      <c r="BT57" s="1153"/>
      <c r="BU57" s="1153"/>
      <c r="BV57" s="1153"/>
      <c r="BW57" s="1153"/>
      <c r="BX57" s="1153"/>
      <c r="BY57" s="1153"/>
      <c r="BZ57" s="1153"/>
      <c r="CA57" s="1153"/>
      <c r="CB57" s="1153"/>
      <c r="CC57" s="1153"/>
      <c r="CD57" s="1153"/>
      <c r="CE57" s="1153"/>
      <c r="CF57" s="1153"/>
      <c r="CG57" s="1153"/>
      <c r="CH57" s="1153"/>
      <c r="CI57" s="1153"/>
    </row>
    <row r="58" spans="1:87" ht="15.75" customHeight="1">
      <c r="B58" s="1795" t="s">
        <v>12783</v>
      </c>
      <c r="C58" s="1797"/>
      <c r="D58" s="1751"/>
      <c r="E58" s="1480"/>
      <c r="F58" s="1749"/>
      <c r="G58" s="1750"/>
      <c r="H58" s="1750"/>
      <c r="I58" s="1750"/>
      <c r="J58" s="1750"/>
      <c r="K58" s="1751"/>
      <c r="L58" s="1480"/>
      <c r="M58" s="1749"/>
      <c r="N58" s="1750"/>
      <c r="O58" s="1750"/>
      <c r="P58" s="1750"/>
      <c r="Q58" s="1750"/>
      <c r="R58" s="1751"/>
      <c r="S58" s="1480"/>
      <c r="T58" s="1813"/>
      <c r="U58" s="1814"/>
      <c r="V58" s="1814"/>
      <c r="W58" s="1814"/>
      <c r="X58" s="1814"/>
      <c r="Y58" s="1815"/>
      <c r="Z58" s="1480"/>
      <c r="AA58" s="1821"/>
      <c r="AB58" s="1822"/>
      <c r="AC58" s="1826"/>
      <c r="AD58" s="1826"/>
      <c r="AE58" s="1751"/>
      <c r="AF58" s="51"/>
      <c r="AG58" s="73" t="s">
        <v>12784</v>
      </c>
      <c r="AH58" s="51"/>
      <c r="AI58" s="56"/>
      <c r="AJ58" s="1153"/>
      <c r="AK58" s="210"/>
      <c r="AL58" s="1092">
        <f t="shared" si="22"/>
        <v>0</v>
      </c>
      <c r="AM58" s="210"/>
      <c r="AN58" s="247">
        <f t="shared" si="23"/>
        <v>0</v>
      </c>
      <c r="AP58" s="247">
        <f t="shared" si="0"/>
        <v>0</v>
      </c>
      <c r="AQ58" s="247">
        <f t="shared" si="1"/>
        <v>0</v>
      </c>
      <c r="AR58" s="247">
        <f t="shared" si="2"/>
        <v>0</v>
      </c>
      <c r="AS58" s="247">
        <f t="shared" si="3"/>
        <v>0</v>
      </c>
      <c r="AT58" s="247">
        <f t="shared" si="4"/>
        <v>0</v>
      </c>
      <c r="AU58" s="247">
        <f t="shared" si="5"/>
        <v>0</v>
      </c>
      <c r="AW58" s="247">
        <f t="shared" si="6"/>
        <v>0</v>
      </c>
      <c r="AX58" s="247">
        <f t="shared" si="7"/>
        <v>0</v>
      </c>
      <c r="AY58" s="247">
        <f t="shared" si="8"/>
        <v>0</v>
      </c>
      <c r="AZ58" s="247">
        <f t="shared" si="9"/>
        <v>0</v>
      </c>
      <c r="BA58" s="247">
        <f t="shared" si="10"/>
        <v>0</v>
      </c>
      <c r="BB58" s="247">
        <f t="shared" si="11"/>
        <v>0</v>
      </c>
      <c r="BD58" s="247">
        <f t="shared" si="12"/>
        <v>0</v>
      </c>
      <c r="BE58" s="247">
        <f t="shared" si="13"/>
        <v>0</v>
      </c>
      <c r="BF58" s="247">
        <f t="shared" si="14"/>
        <v>0</v>
      </c>
      <c r="BG58" s="247">
        <f t="shared" si="15"/>
        <v>0</v>
      </c>
      <c r="BH58" s="247">
        <f t="shared" si="16"/>
        <v>0</v>
      </c>
      <c r="BI58" s="247">
        <f t="shared" si="17"/>
        <v>0</v>
      </c>
      <c r="BK58" s="247">
        <f t="shared" si="18"/>
        <v>0</v>
      </c>
      <c r="BL58" s="247">
        <f t="shared" si="19"/>
        <v>0</v>
      </c>
      <c r="BN58" s="247">
        <f t="shared" si="20"/>
        <v>0</v>
      </c>
      <c r="BO58" s="247">
        <f t="shared" si="21"/>
        <v>0</v>
      </c>
      <c r="BP58" s="210"/>
      <c r="BR58" s="1153"/>
      <c r="BS58" s="1153"/>
      <c r="BT58" s="1153"/>
      <c r="BU58" s="1153"/>
      <c r="BV58" s="1153"/>
      <c r="BW58" s="1153"/>
      <c r="BX58" s="1153"/>
      <c r="BY58" s="1153"/>
      <c r="BZ58" s="1153"/>
      <c r="CA58" s="1153"/>
      <c r="CB58" s="1153"/>
      <c r="CC58" s="1153"/>
      <c r="CD58" s="1153"/>
      <c r="CE58" s="1153"/>
      <c r="CF58" s="1153"/>
      <c r="CG58" s="1153"/>
      <c r="CH58" s="1153"/>
      <c r="CI58" s="1153"/>
    </row>
    <row r="59" spans="1:87" ht="15.75" customHeight="1">
      <c r="B59" s="1795" t="s">
        <v>12785</v>
      </c>
      <c r="C59" s="1797"/>
      <c r="D59" s="1751"/>
      <c r="E59" s="1480"/>
      <c r="F59" s="1749"/>
      <c r="G59" s="1750"/>
      <c r="H59" s="1750"/>
      <c r="I59" s="1750"/>
      <c r="J59" s="1750"/>
      <c r="K59" s="1751"/>
      <c r="L59" s="1480"/>
      <c r="M59" s="1749"/>
      <c r="N59" s="1750"/>
      <c r="O59" s="1750"/>
      <c r="P59" s="1750"/>
      <c r="Q59" s="1750"/>
      <c r="R59" s="1751"/>
      <c r="S59" s="1480"/>
      <c r="T59" s="1813"/>
      <c r="U59" s="1814"/>
      <c r="V59" s="1814"/>
      <c r="W59" s="1814"/>
      <c r="X59" s="1814"/>
      <c r="Y59" s="1815"/>
      <c r="Z59" s="1480"/>
      <c r="AA59" s="1821"/>
      <c r="AB59" s="1822"/>
      <c r="AC59" s="1826"/>
      <c r="AD59" s="1826"/>
      <c r="AE59" s="1751"/>
      <c r="AF59" s="51"/>
      <c r="AG59" s="73" t="s">
        <v>12786</v>
      </c>
      <c r="AH59" s="51"/>
      <c r="AI59" s="56"/>
      <c r="AJ59" s="1153"/>
      <c r="AK59" s="210"/>
      <c r="AL59" s="1092">
        <f t="shared" si="22"/>
        <v>0</v>
      </c>
      <c r="AM59" s="210"/>
      <c r="AN59" s="247">
        <f t="shared" si="23"/>
        <v>0</v>
      </c>
      <c r="AP59" s="247">
        <f t="shared" si="0"/>
        <v>0</v>
      </c>
      <c r="AQ59" s="247">
        <f t="shared" si="1"/>
        <v>0</v>
      </c>
      <c r="AR59" s="247">
        <f t="shared" si="2"/>
        <v>0</v>
      </c>
      <c r="AS59" s="247">
        <f t="shared" si="3"/>
        <v>0</v>
      </c>
      <c r="AT59" s="247">
        <f t="shared" si="4"/>
        <v>0</v>
      </c>
      <c r="AU59" s="247">
        <f t="shared" si="5"/>
        <v>0</v>
      </c>
      <c r="AW59" s="247">
        <f t="shared" si="6"/>
        <v>0</v>
      </c>
      <c r="AX59" s="247">
        <f t="shared" si="7"/>
        <v>0</v>
      </c>
      <c r="AY59" s="247">
        <f t="shared" si="8"/>
        <v>0</v>
      </c>
      <c r="AZ59" s="247">
        <f t="shared" si="9"/>
        <v>0</v>
      </c>
      <c r="BA59" s="247">
        <f t="shared" si="10"/>
        <v>0</v>
      </c>
      <c r="BB59" s="247">
        <f t="shared" si="11"/>
        <v>0</v>
      </c>
      <c r="BD59" s="247">
        <f t="shared" si="12"/>
        <v>0</v>
      </c>
      <c r="BE59" s="247">
        <f t="shared" si="13"/>
        <v>0</v>
      </c>
      <c r="BF59" s="247">
        <f t="shared" si="14"/>
        <v>0</v>
      </c>
      <c r="BG59" s="247">
        <f t="shared" si="15"/>
        <v>0</v>
      </c>
      <c r="BH59" s="247">
        <f t="shared" si="16"/>
        <v>0</v>
      </c>
      <c r="BI59" s="247">
        <f t="shared" si="17"/>
        <v>0</v>
      </c>
      <c r="BK59" s="247">
        <f t="shared" si="18"/>
        <v>0</v>
      </c>
      <c r="BL59" s="247">
        <f t="shared" si="19"/>
        <v>0</v>
      </c>
      <c r="BN59" s="247">
        <f t="shared" si="20"/>
        <v>0</v>
      </c>
      <c r="BO59" s="247">
        <f t="shared" si="21"/>
        <v>0</v>
      </c>
      <c r="BP59" s="210"/>
      <c r="BR59" s="1153"/>
      <c r="BS59" s="1153"/>
      <c r="BT59" s="1153"/>
      <c r="BU59" s="1153"/>
      <c r="BV59" s="1153"/>
      <c r="BW59" s="1153"/>
      <c r="BX59" s="1153"/>
      <c r="BY59" s="1153"/>
      <c r="BZ59" s="1153"/>
      <c r="CA59" s="1153"/>
      <c r="CB59" s="1153"/>
      <c r="CC59" s="1153"/>
      <c r="CD59" s="1153"/>
      <c r="CE59" s="1153"/>
      <c r="CF59" s="1153"/>
      <c r="CG59" s="1153"/>
      <c r="CH59" s="1153"/>
      <c r="CI59" s="1153"/>
    </row>
    <row r="60" spans="1:87" ht="15.75" customHeight="1">
      <c r="B60" s="1795" t="s">
        <v>12787</v>
      </c>
      <c r="C60" s="1797"/>
      <c r="D60" s="1751"/>
      <c r="E60" s="1480"/>
      <c r="F60" s="1749"/>
      <c r="G60" s="1750"/>
      <c r="H60" s="1750"/>
      <c r="I60" s="1750"/>
      <c r="J60" s="1750"/>
      <c r="K60" s="1751"/>
      <c r="L60" s="1480"/>
      <c r="M60" s="1749"/>
      <c r="N60" s="1750"/>
      <c r="O60" s="1750"/>
      <c r="P60" s="1750"/>
      <c r="Q60" s="1750"/>
      <c r="R60" s="1751"/>
      <c r="S60" s="1480"/>
      <c r="T60" s="1813"/>
      <c r="U60" s="1814"/>
      <c r="V60" s="1814"/>
      <c r="W60" s="1814"/>
      <c r="X60" s="1814"/>
      <c r="Y60" s="1815"/>
      <c r="Z60" s="1480"/>
      <c r="AA60" s="1821"/>
      <c r="AB60" s="1822"/>
      <c r="AC60" s="1826"/>
      <c r="AD60" s="1826"/>
      <c r="AE60" s="1751"/>
      <c r="AF60" s="51"/>
      <c r="AG60" s="73" t="s">
        <v>12788</v>
      </c>
      <c r="AH60" s="51"/>
      <c r="AI60" s="56"/>
      <c r="AJ60" s="1153"/>
      <c r="AK60" s="210"/>
      <c r="AL60" s="1092">
        <f t="shared" si="22"/>
        <v>0</v>
      </c>
      <c r="AM60" s="210"/>
      <c r="AN60" s="247">
        <f t="shared" si="23"/>
        <v>0</v>
      </c>
      <c r="AP60" s="247">
        <f t="shared" si="0"/>
        <v>0</v>
      </c>
      <c r="AQ60" s="247">
        <f t="shared" si="1"/>
        <v>0</v>
      </c>
      <c r="AR60" s="247">
        <f t="shared" si="2"/>
        <v>0</v>
      </c>
      <c r="AS60" s="247">
        <f t="shared" si="3"/>
        <v>0</v>
      </c>
      <c r="AT60" s="247">
        <f t="shared" si="4"/>
        <v>0</v>
      </c>
      <c r="AU60" s="247">
        <f t="shared" si="5"/>
        <v>0</v>
      </c>
      <c r="AW60" s="247">
        <f t="shared" si="6"/>
        <v>0</v>
      </c>
      <c r="AX60" s="247">
        <f t="shared" si="7"/>
        <v>0</v>
      </c>
      <c r="AY60" s="247">
        <f t="shared" si="8"/>
        <v>0</v>
      </c>
      <c r="AZ60" s="247">
        <f t="shared" si="9"/>
        <v>0</v>
      </c>
      <c r="BA60" s="247">
        <f t="shared" si="10"/>
        <v>0</v>
      </c>
      <c r="BB60" s="247">
        <f t="shared" si="11"/>
        <v>0</v>
      </c>
      <c r="BD60" s="247">
        <f t="shared" si="12"/>
        <v>0</v>
      </c>
      <c r="BE60" s="247">
        <f t="shared" si="13"/>
        <v>0</v>
      </c>
      <c r="BF60" s="247">
        <f t="shared" si="14"/>
        <v>0</v>
      </c>
      <c r="BG60" s="247">
        <f t="shared" si="15"/>
        <v>0</v>
      </c>
      <c r="BH60" s="247">
        <f t="shared" si="16"/>
        <v>0</v>
      </c>
      <c r="BI60" s="247">
        <f t="shared" si="17"/>
        <v>0</v>
      </c>
      <c r="BK60" s="247">
        <f t="shared" si="18"/>
        <v>0</v>
      </c>
      <c r="BL60" s="247">
        <f t="shared" si="19"/>
        <v>0</v>
      </c>
      <c r="BN60" s="247">
        <f t="shared" si="20"/>
        <v>0</v>
      </c>
      <c r="BO60" s="247">
        <f t="shared" si="21"/>
        <v>0</v>
      </c>
      <c r="BP60" s="210"/>
      <c r="BR60" s="1153"/>
      <c r="BS60" s="1153"/>
      <c r="BT60" s="1153"/>
      <c r="BU60" s="1153"/>
      <c r="BV60" s="1153"/>
      <c r="BW60" s="1153"/>
      <c r="BX60" s="1153"/>
      <c r="BY60" s="1153"/>
      <c r="BZ60" s="1153"/>
      <c r="CA60" s="1153"/>
      <c r="CB60" s="1153"/>
      <c r="CC60" s="1153"/>
      <c r="CD60" s="1153"/>
      <c r="CE60" s="1153"/>
      <c r="CF60" s="1153"/>
      <c r="CG60" s="1153"/>
      <c r="CH60" s="1153"/>
      <c r="CI60" s="1153"/>
    </row>
    <row r="61" spans="1:87" ht="15.75" customHeight="1">
      <c r="B61" s="1795" t="s">
        <v>12789</v>
      </c>
      <c r="C61" s="1797"/>
      <c r="D61" s="2726"/>
      <c r="E61" s="1480"/>
      <c r="F61" s="1749"/>
      <c r="G61" s="1750"/>
      <c r="H61" s="1750"/>
      <c r="I61" s="1750"/>
      <c r="J61" s="1750"/>
      <c r="K61" s="1751"/>
      <c r="L61" s="1480"/>
      <c r="M61" s="1749"/>
      <c r="N61" s="1750"/>
      <c r="O61" s="1750"/>
      <c r="P61" s="1750"/>
      <c r="Q61" s="1750"/>
      <c r="R61" s="1751"/>
      <c r="S61" s="1480"/>
      <c r="T61" s="1813"/>
      <c r="U61" s="1814"/>
      <c r="V61" s="1814"/>
      <c r="W61" s="1814"/>
      <c r="X61" s="1814"/>
      <c r="Y61" s="1815"/>
      <c r="Z61" s="1480"/>
      <c r="AA61" s="1821"/>
      <c r="AB61" s="1822"/>
      <c r="AC61" s="1826"/>
      <c r="AD61" s="1826"/>
      <c r="AE61" s="1751"/>
      <c r="AF61" s="51"/>
      <c r="AG61" s="73" t="s">
        <v>12790</v>
      </c>
      <c r="AH61" s="51"/>
      <c r="AI61" s="56"/>
      <c r="AJ61" s="1153"/>
      <c r="AK61" s="210"/>
      <c r="AL61" s="1092">
        <f t="shared" si="22"/>
        <v>0</v>
      </c>
      <c r="AM61" s="210"/>
      <c r="AN61" s="247">
        <f t="shared" si="23"/>
        <v>0</v>
      </c>
      <c r="AP61" s="247">
        <f t="shared" si="0"/>
        <v>0</v>
      </c>
      <c r="AQ61" s="247">
        <f t="shared" si="1"/>
        <v>0</v>
      </c>
      <c r="AR61" s="247">
        <f t="shared" si="2"/>
        <v>0</v>
      </c>
      <c r="AS61" s="247">
        <f t="shared" si="3"/>
        <v>0</v>
      </c>
      <c r="AT61" s="247">
        <f t="shared" si="4"/>
        <v>0</v>
      </c>
      <c r="AU61" s="247">
        <f t="shared" si="5"/>
        <v>0</v>
      </c>
      <c r="AW61" s="247">
        <f t="shared" si="6"/>
        <v>0</v>
      </c>
      <c r="AX61" s="247">
        <f t="shared" si="7"/>
        <v>0</v>
      </c>
      <c r="AY61" s="247">
        <f t="shared" si="8"/>
        <v>0</v>
      </c>
      <c r="AZ61" s="247">
        <f t="shared" si="9"/>
        <v>0</v>
      </c>
      <c r="BA61" s="247">
        <f t="shared" si="10"/>
        <v>0</v>
      </c>
      <c r="BB61" s="247">
        <f t="shared" si="11"/>
        <v>0</v>
      </c>
      <c r="BD61" s="247">
        <f t="shared" si="12"/>
        <v>0</v>
      </c>
      <c r="BE61" s="247">
        <f t="shared" si="13"/>
        <v>0</v>
      </c>
      <c r="BF61" s="247">
        <f t="shared" si="14"/>
        <v>0</v>
      </c>
      <c r="BG61" s="247">
        <f t="shared" si="15"/>
        <v>0</v>
      </c>
      <c r="BH61" s="247">
        <f t="shared" si="16"/>
        <v>0</v>
      </c>
      <c r="BI61" s="247">
        <f t="shared" si="17"/>
        <v>0</v>
      </c>
      <c r="BK61" s="247">
        <f t="shared" si="18"/>
        <v>0</v>
      </c>
      <c r="BL61" s="247">
        <f t="shared" si="19"/>
        <v>0</v>
      </c>
      <c r="BN61" s="247">
        <f t="shared" si="20"/>
        <v>0</v>
      </c>
      <c r="BO61" s="247">
        <f t="shared" si="21"/>
        <v>0</v>
      </c>
      <c r="BP61" s="210"/>
      <c r="BR61" s="1153"/>
      <c r="BS61" s="1153"/>
      <c r="BT61" s="1153"/>
      <c r="BU61" s="1153"/>
      <c r="BV61" s="1153"/>
      <c r="BW61" s="1153"/>
      <c r="BX61" s="1153"/>
      <c r="BY61" s="1153"/>
      <c r="BZ61" s="1153"/>
      <c r="CA61" s="1153"/>
      <c r="CB61" s="1153"/>
      <c r="CC61" s="1153"/>
      <c r="CD61" s="1153"/>
      <c r="CE61" s="1153"/>
      <c r="CF61" s="1153"/>
      <c r="CG61" s="1153"/>
      <c r="CH61" s="1153"/>
      <c r="CI61" s="1153"/>
    </row>
    <row r="62" spans="1:87" ht="15.75" customHeight="1" thickBot="1">
      <c r="A62" s="2575" t="s">
        <v>773</v>
      </c>
      <c r="B62" s="1798" t="s">
        <v>891</v>
      </c>
      <c r="C62" s="2725"/>
      <c r="D62" s="1757"/>
      <c r="E62" s="1480"/>
      <c r="F62" s="1481">
        <f>IFERROR(SUM(F12:F61),0)</f>
        <v>0</v>
      </c>
      <c r="G62" s="1482">
        <f t="shared" ref="G62:K62" si="24">IFERROR(SUM(G12:G61),0)</f>
        <v>0</v>
      </c>
      <c r="H62" s="1482">
        <f t="shared" si="24"/>
        <v>0</v>
      </c>
      <c r="I62" s="1482">
        <f t="shared" si="24"/>
        <v>0</v>
      </c>
      <c r="J62" s="1482">
        <f t="shared" si="24"/>
        <v>0</v>
      </c>
      <c r="K62" s="1483">
        <f t="shared" si="24"/>
        <v>0</v>
      </c>
      <c r="L62" s="1480"/>
      <c r="M62" s="1481">
        <f t="shared" ref="M62:R62" si="25">IFERROR(SUM(M12:M61),0)</f>
        <v>0</v>
      </c>
      <c r="N62" s="1482">
        <f t="shared" si="25"/>
        <v>0</v>
      </c>
      <c r="O62" s="1482">
        <f t="shared" si="25"/>
        <v>0</v>
      </c>
      <c r="P62" s="1482">
        <f t="shared" si="25"/>
        <v>0</v>
      </c>
      <c r="Q62" s="1482">
        <f t="shared" si="25"/>
        <v>0</v>
      </c>
      <c r="R62" s="1483">
        <f t="shared" si="25"/>
        <v>0</v>
      </c>
      <c r="S62" s="1480"/>
      <c r="T62" s="1816">
        <f>IFERROR(SUM(T12:T61),0)</f>
        <v>0</v>
      </c>
      <c r="U62" s="1817">
        <f t="shared" ref="U62:Y62" si="26">IFERROR(SUM(U12:U61),0)</f>
        <v>0</v>
      </c>
      <c r="V62" s="1817">
        <f t="shared" si="26"/>
        <v>0</v>
      </c>
      <c r="W62" s="1817">
        <f t="shared" si="26"/>
        <v>0</v>
      </c>
      <c r="X62" s="1817">
        <f t="shared" si="26"/>
        <v>0</v>
      </c>
      <c r="Y62" s="1818">
        <f t="shared" si="26"/>
        <v>0</v>
      </c>
      <c r="Z62" s="1480"/>
      <c r="AA62" s="1823">
        <f>IFERROR(SUM(AA12:AA61),0)</f>
        <v>0</v>
      </c>
      <c r="AB62" s="1824"/>
      <c r="AC62" s="1827"/>
      <c r="AD62" s="1828">
        <f>IFERROR(SUM(AD12:AD61),0)</f>
        <v>0</v>
      </c>
      <c r="AE62" s="1483">
        <f>IFERROR(SUM(AE12:AE61),0)</f>
        <v>0</v>
      </c>
      <c r="AF62" s="51"/>
      <c r="AG62" s="928" t="s">
        <v>12791</v>
      </c>
      <c r="AH62" s="51"/>
      <c r="AI62" s="57"/>
      <c r="AJ62" s="1153"/>
      <c r="AK62" s="210"/>
      <c r="AM62" s="210"/>
      <c r="BP62" s="210"/>
      <c r="BR62" s="1153"/>
      <c r="BS62" s="1153"/>
      <c r="BT62" s="1153"/>
      <c r="BU62" s="1153"/>
      <c r="BV62" s="1153"/>
      <c r="BW62" s="1153"/>
      <c r="BX62" s="1153"/>
      <c r="BY62" s="1153"/>
      <c r="BZ62" s="1153"/>
      <c r="CA62" s="1153"/>
      <c r="CB62" s="1153"/>
      <c r="CC62" s="1153"/>
      <c r="CD62" s="1153"/>
      <c r="CE62" s="1153"/>
      <c r="CF62" s="1153"/>
      <c r="CG62" s="1153"/>
      <c r="CH62" s="1153"/>
      <c r="CI62" s="1153"/>
    </row>
    <row r="63" spans="1:87" ht="15" thickTop="1">
      <c r="B63" s="1153"/>
      <c r="F63" s="1154"/>
      <c r="G63" s="1154"/>
      <c r="H63" s="1154"/>
      <c r="I63" s="1154"/>
      <c r="J63" s="1154"/>
      <c r="K63" s="1154"/>
      <c r="M63" s="1154"/>
      <c r="N63" s="1154"/>
      <c r="O63" s="1154"/>
      <c r="P63" s="1154"/>
      <c r="Q63" s="1154"/>
      <c r="R63" s="1154"/>
      <c r="T63" s="1154"/>
      <c r="U63" s="1154"/>
      <c r="V63" s="1154"/>
      <c r="W63" s="1154"/>
      <c r="X63" s="1154"/>
      <c r="Y63" s="1154"/>
      <c r="AA63" s="1153"/>
      <c r="AB63" s="1155"/>
      <c r="AC63" s="1155"/>
      <c r="AD63" s="1155"/>
      <c r="AE63" s="1155"/>
      <c r="AJ63" s="2575" t="s">
        <v>815</v>
      </c>
      <c r="BR63" s="1153"/>
      <c r="BS63" s="1153"/>
      <c r="BT63" s="1153"/>
      <c r="BU63" s="1153"/>
      <c r="BV63" s="1153"/>
      <c r="BW63" s="1153"/>
      <c r="BX63" s="1153"/>
      <c r="BY63" s="1153"/>
      <c r="BZ63" s="1153"/>
      <c r="CA63" s="1153"/>
      <c r="CB63" s="1153"/>
      <c r="CC63" s="1153"/>
      <c r="CD63" s="1153"/>
      <c r="CE63" s="1153"/>
      <c r="CF63" s="1153"/>
      <c r="CG63" s="1153"/>
      <c r="CH63" s="1153"/>
      <c r="CI63" s="1153"/>
    </row>
    <row r="65" spans="36:69">
      <c r="AJ65" s="191"/>
      <c r="BQ65" s="1147"/>
    </row>
    <row r="66" spans="36:69">
      <c r="AJ66" s="191"/>
      <c r="BQ66" s="1147"/>
    </row>
    <row r="67" spans="36:69">
      <c r="AJ67" s="191"/>
      <c r="BQ67" s="1147"/>
    </row>
    <row r="68" spans="36:69">
      <c r="AJ68" s="191"/>
      <c r="BQ68" s="1147"/>
    </row>
    <row r="69" spans="36:69">
      <c r="AJ69" s="191"/>
      <c r="BQ69" s="1147"/>
    </row>
    <row r="70" spans="36:69">
      <c r="AJ70" s="191"/>
      <c r="BQ70" s="1147"/>
    </row>
    <row r="71" spans="36:69">
      <c r="AJ71" s="191"/>
      <c r="BQ71" s="1147"/>
    </row>
    <row r="72" spans="36:69">
      <c r="AJ72" s="191"/>
      <c r="BQ72" s="1147"/>
    </row>
    <row r="73" spans="36:69">
      <c r="AJ73" s="191"/>
      <c r="BQ73" s="1147"/>
    </row>
    <row r="74" spans="36:69">
      <c r="AJ74" s="191"/>
      <c r="BQ74" s="1147"/>
    </row>
    <row r="75" spans="36:69">
      <c r="AJ75" s="191"/>
      <c r="BQ75" s="1147"/>
    </row>
    <row r="76" spans="36:69">
      <c r="AJ76" s="191"/>
      <c r="BQ76" s="1147"/>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8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1" zoomScaleNormal="100" zoomScaleSheetLayoutView="100" workbookViewId="0"/>
  </sheetViews>
  <sheetFormatPr defaultColWidth="9" defaultRowHeight="15.75"/>
  <cols>
    <col min="1" max="1" width="11.125" style="196" hidden="1" customWidth="1"/>
    <col min="2" max="2" width="75.75" style="196" bestFit="1" customWidth="1"/>
    <col min="3" max="3" width="5.5" style="196" bestFit="1" customWidth="1"/>
    <col min="4" max="4" width="4.5" style="196" customWidth="1"/>
    <col min="5" max="5" width="10.25" style="1162" customWidth="1"/>
    <col min="6" max="6" width="1.625" style="196" customWidth="1"/>
    <col min="7" max="7" width="10.25" style="196" bestFit="1" customWidth="1"/>
    <col min="8" max="8" width="1.625" style="222" customWidth="1"/>
    <col min="9" max="9" width="31.125" style="222" bestFit="1" customWidth="1"/>
    <col min="10" max="10" width="1.625" style="222" hidden="1" customWidth="1"/>
    <col min="11" max="11" width="1.625" style="191" customWidth="1"/>
    <col min="12" max="12" width="20.25" style="191" bestFit="1" customWidth="1"/>
    <col min="13" max="13" width="1.625" style="191" customWidth="1"/>
    <col min="14" max="14" width="19.75" style="191" hidden="1" customWidth="1"/>
    <col min="15" max="15" width="1.625" style="191" hidden="1" customWidth="1"/>
    <col min="16" max="16" width="1.625" style="196" customWidth="1"/>
    <col min="17" max="17" width="49" style="196" bestFit="1" customWidth="1"/>
    <col min="18" max="18" width="15.625" style="196" bestFit="1" customWidth="1"/>
    <col min="19" max="19" width="1.625" style="196" customWidth="1"/>
    <col min="20" max="16384" width="9" style="196"/>
  </cols>
  <sheetData>
    <row r="1" spans="1:20" s="348" customFormat="1" ht="30" customHeight="1">
      <c r="B1" s="1089" t="s">
        <v>12792</v>
      </c>
      <c r="C1" s="1089"/>
      <c r="D1" s="1089"/>
      <c r="E1" s="1089"/>
      <c r="F1" s="1089"/>
      <c r="G1" s="1089"/>
      <c r="H1" s="515"/>
      <c r="I1" s="515"/>
      <c r="J1" s="515"/>
      <c r="K1" s="210"/>
      <c r="L1" s="191"/>
      <c r="M1" s="210"/>
      <c r="N1" s="191"/>
      <c r="O1" s="210"/>
      <c r="Q1" s="1089" t="s">
        <v>656</v>
      </c>
      <c r="R1" s="1089"/>
      <c r="T1" s="191"/>
    </row>
    <row r="2" spans="1:20" s="348" customFormat="1" ht="30" customHeight="1">
      <c r="B2" s="1089" t="str">
        <f>SelectCompany!B4</f>
        <v>South West Water (whole area)</v>
      </c>
      <c r="C2" s="470"/>
      <c r="D2" s="470"/>
      <c r="E2" s="470"/>
      <c r="F2" s="470"/>
      <c r="G2" s="1156"/>
      <c r="H2" s="515"/>
      <c r="I2" s="515"/>
      <c r="J2" s="515"/>
      <c r="K2" s="210"/>
      <c r="L2" s="191"/>
      <c r="M2" s="210"/>
      <c r="N2" s="191"/>
      <c r="O2" s="210"/>
      <c r="Q2" s="1089"/>
      <c r="R2" s="470"/>
      <c r="T2" s="191"/>
    </row>
    <row r="3" spans="1:20" ht="45" customHeight="1">
      <c r="B3" s="3386" t="s">
        <v>12793</v>
      </c>
      <c r="C3" s="3386"/>
      <c r="D3" s="3386"/>
      <c r="E3" s="3386"/>
      <c r="F3" s="3386"/>
      <c r="G3" s="3386"/>
      <c r="H3" s="3386"/>
      <c r="I3" s="3386"/>
      <c r="K3" s="210"/>
      <c r="L3" s="1100" t="s">
        <v>658</v>
      </c>
      <c r="M3" s="210"/>
      <c r="O3" s="210"/>
      <c r="Q3" s="3386" t="s">
        <v>12793</v>
      </c>
      <c r="R3" s="3386"/>
      <c r="T3" s="191"/>
    </row>
    <row r="4" spans="1:20" ht="15" customHeight="1" thickBot="1">
      <c r="B4" s="617"/>
      <c r="C4" s="617"/>
      <c r="D4" s="617"/>
      <c r="E4" s="617"/>
      <c r="F4" s="800"/>
      <c r="G4" s="1157"/>
      <c r="K4" s="210"/>
      <c r="M4" s="210"/>
      <c r="N4" s="212" t="s">
        <v>659</v>
      </c>
      <c r="O4" s="210"/>
      <c r="Q4" s="617"/>
      <c r="R4" s="617"/>
      <c r="T4" s="191"/>
    </row>
    <row r="5" spans="1:20" s="171" customFormat="1" ht="46.5" thickTop="1" thickBot="1">
      <c r="A5" s="2423" t="s">
        <v>669</v>
      </c>
      <c r="B5" s="402" t="s">
        <v>660</v>
      </c>
      <c r="C5" s="403" t="s">
        <v>661</v>
      </c>
      <c r="D5" s="403" t="s">
        <v>662</v>
      </c>
      <c r="E5" s="404" t="s">
        <v>2857</v>
      </c>
      <c r="F5" s="656"/>
      <c r="G5" s="406" t="s">
        <v>666</v>
      </c>
      <c r="I5" s="406" t="s">
        <v>667</v>
      </c>
      <c r="K5" s="210"/>
      <c r="L5" s="191"/>
      <c r="M5" s="210"/>
      <c r="N5" s="231" t="s">
        <v>668</v>
      </c>
      <c r="O5" s="210"/>
      <c r="Q5" s="402" t="s">
        <v>660</v>
      </c>
      <c r="R5" s="404" t="s">
        <v>2857</v>
      </c>
      <c r="T5" s="191"/>
    </row>
    <row r="6" spans="1:20" s="171" customFormat="1" ht="15.75" customHeight="1" thickTop="1" thickBot="1">
      <c r="A6" s="2575" t="s">
        <v>673</v>
      </c>
      <c r="C6" s="372"/>
      <c r="D6" s="372"/>
      <c r="E6" s="308"/>
      <c r="F6" s="81"/>
      <c r="G6" s="515"/>
      <c r="K6" s="210"/>
      <c r="L6" s="191"/>
      <c r="M6" s="210"/>
      <c r="N6" s="191"/>
      <c r="O6" s="210"/>
      <c r="Q6" s="372"/>
      <c r="R6" s="2859" t="s">
        <v>820</v>
      </c>
      <c r="T6" s="191"/>
    </row>
    <row r="7" spans="1:20" s="171" customFormat="1" ht="15.75" customHeight="1" thickTop="1" thickBot="1">
      <c r="B7" s="352" t="s">
        <v>12794</v>
      </c>
      <c r="C7" s="214"/>
      <c r="D7" s="214"/>
      <c r="E7" s="437"/>
      <c r="F7" s="81"/>
      <c r="G7" s="515"/>
      <c r="K7" s="210"/>
      <c r="L7" s="191"/>
      <c r="M7" s="210"/>
      <c r="N7" s="191"/>
      <c r="O7" s="210"/>
      <c r="Q7" s="352" t="s">
        <v>12794</v>
      </c>
      <c r="R7" s="437"/>
      <c r="T7" s="191"/>
    </row>
    <row r="8" spans="1:20" s="171" customFormat="1" ht="15.75" customHeight="1" thickTop="1">
      <c r="A8" s="2575" t="s">
        <v>675</v>
      </c>
      <c r="B8" s="408" t="s">
        <v>12795</v>
      </c>
      <c r="C8" s="239" t="s">
        <v>2375</v>
      </c>
      <c r="D8" s="239">
        <v>3</v>
      </c>
      <c r="E8" s="642"/>
      <c r="F8" s="81"/>
      <c r="G8" s="925" t="s">
        <v>12796</v>
      </c>
      <c r="I8" s="245"/>
      <c r="K8" s="210"/>
      <c r="L8" s="1092" t="str">
        <f t="shared" ref="L8:L13" si="0">IF( SUM( N8:N8 ) = 0, 0, $N$5 )</f>
        <v>Please complete all cells in row</v>
      </c>
      <c r="M8" s="210"/>
      <c r="N8" s="247">
        <f xml:space="preserve"> IF( ISNUMBER(E8 ), 0, 1 )</f>
        <v>1</v>
      </c>
      <c r="O8" s="210"/>
      <c r="Q8" s="408" t="s">
        <v>12795</v>
      </c>
      <c r="R8" s="642" t="s">
        <v>12797</v>
      </c>
      <c r="T8" s="191"/>
    </row>
    <row r="9" spans="1:20" s="171" customFormat="1" ht="15.75" customHeight="1">
      <c r="B9" s="417" t="s">
        <v>12798</v>
      </c>
      <c r="C9" s="248" t="s">
        <v>2375</v>
      </c>
      <c r="D9" s="248">
        <v>3</v>
      </c>
      <c r="E9" s="362"/>
      <c r="F9" s="81"/>
      <c r="G9" s="926" t="s">
        <v>12799</v>
      </c>
      <c r="I9" s="253"/>
      <c r="K9" s="210"/>
      <c r="L9" s="1092" t="str">
        <f t="shared" si="0"/>
        <v>Please complete all cells in row</v>
      </c>
      <c r="M9" s="210"/>
      <c r="N9" s="247">
        <f t="shared" ref="N9:N13" si="1" xml:space="preserve"> IF( ISNUMBER(E9 ), 0, 1 )</f>
        <v>1</v>
      </c>
      <c r="O9" s="210"/>
      <c r="Q9" s="417" t="s">
        <v>12798</v>
      </c>
      <c r="R9" s="362" t="s">
        <v>12800</v>
      </c>
      <c r="T9" s="191"/>
    </row>
    <row r="10" spans="1:20" s="171" customFormat="1" ht="15.75" customHeight="1">
      <c r="B10" s="417" t="s">
        <v>12801</v>
      </c>
      <c r="C10" s="248" t="s">
        <v>2375</v>
      </c>
      <c r="D10" s="248">
        <v>3</v>
      </c>
      <c r="E10" s="362"/>
      <c r="F10" s="81"/>
      <c r="G10" s="926" t="s">
        <v>12802</v>
      </c>
      <c r="I10" s="253"/>
      <c r="K10" s="210"/>
      <c r="L10" s="1092" t="str">
        <f t="shared" si="0"/>
        <v>Please complete all cells in row</v>
      </c>
      <c r="M10" s="210"/>
      <c r="N10" s="247">
        <f t="shared" si="1"/>
        <v>1</v>
      </c>
      <c r="O10" s="210"/>
      <c r="Q10" s="417" t="s">
        <v>12801</v>
      </c>
      <c r="R10" s="362" t="s">
        <v>12803</v>
      </c>
      <c r="T10" s="191"/>
    </row>
    <row r="11" spans="1:20" s="171" customFormat="1" ht="15.75" customHeight="1">
      <c r="B11" s="417" t="s">
        <v>12804</v>
      </c>
      <c r="C11" s="248" t="s">
        <v>2375</v>
      </c>
      <c r="D11" s="248">
        <v>3</v>
      </c>
      <c r="E11" s="362"/>
      <c r="F11" s="81"/>
      <c r="G11" s="926" t="s">
        <v>12805</v>
      </c>
      <c r="I11" s="253"/>
      <c r="K11" s="210"/>
      <c r="L11" s="1092" t="str">
        <f t="shared" si="0"/>
        <v>Please complete all cells in row</v>
      </c>
      <c r="M11" s="210"/>
      <c r="N11" s="247">
        <f t="shared" si="1"/>
        <v>1</v>
      </c>
      <c r="O11" s="210"/>
      <c r="Q11" s="417" t="s">
        <v>12804</v>
      </c>
      <c r="R11" s="362" t="s">
        <v>12806</v>
      </c>
      <c r="T11" s="191"/>
    </row>
    <row r="12" spans="1:20" s="171" customFormat="1" ht="15.75" customHeight="1">
      <c r="B12" s="417" t="s">
        <v>12807</v>
      </c>
      <c r="C12" s="248" t="s">
        <v>2375</v>
      </c>
      <c r="D12" s="248">
        <v>3</v>
      </c>
      <c r="E12" s="362"/>
      <c r="F12" s="81"/>
      <c r="G12" s="926" t="s">
        <v>12808</v>
      </c>
      <c r="I12" s="253"/>
      <c r="K12" s="210"/>
      <c r="L12" s="1092" t="str">
        <f t="shared" si="0"/>
        <v>Please complete all cells in row</v>
      </c>
      <c r="M12" s="210"/>
      <c r="N12" s="247">
        <f t="shared" si="1"/>
        <v>1</v>
      </c>
      <c r="O12" s="210"/>
      <c r="Q12" s="417" t="s">
        <v>12807</v>
      </c>
      <c r="R12" s="362" t="s">
        <v>12809</v>
      </c>
      <c r="T12" s="191"/>
    </row>
    <row r="13" spans="1:20" s="171" customFormat="1" ht="15.75" customHeight="1">
      <c r="B13" s="417" t="s">
        <v>12810</v>
      </c>
      <c r="C13" s="248" t="s">
        <v>2375</v>
      </c>
      <c r="D13" s="248">
        <v>3</v>
      </c>
      <c r="E13" s="362"/>
      <c r="F13" s="81"/>
      <c r="G13" s="926" t="s">
        <v>12811</v>
      </c>
      <c r="I13" s="253"/>
      <c r="K13" s="210"/>
      <c r="L13" s="1092" t="str">
        <f t="shared" si="0"/>
        <v>Please complete all cells in row</v>
      </c>
      <c r="M13" s="210"/>
      <c r="N13" s="247">
        <f t="shared" si="1"/>
        <v>1</v>
      </c>
      <c r="O13" s="210"/>
      <c r="Q13" s="417" t="s">
        <v>12810</v>
      </c>
      <c r="R13" s="362" t="s">
        <v>12812</v>
      </c>
      <c r="T13" s="191"/>
    </row>
    <row r="14" spans="1:20" s="171" customFormat="1" ht="15.75" customHeight="1" thickBot="1">
      <c r="A14" s="2575" t="s">
        <v>773</v>
      </c>
      <c r="B14" s="420" t="s">
        <v>12813</v>
      </c>
      <c r="C14" s="314" t="s">
        <v>2375</v>
      </c>
      <c r="D14" s="314">
        <v>3</v>
      </c>
      <c r="E14" s="261">
        <f>IFERROR(SUM(E8:E13),0)</f>
        <v>0</v>
      </c>
      <c r="F14" s="81"/>
      <c r="G14" s="928" t="s">
        <v>12814</v>
      </c>
      <c r="I14" s="264"/>
      <c r="K14" s="210"/>
      <c r="L14" s="191"/>
      <c r="M14" s="210"/>
      <c r="N14" s="191"/>
      <c r="O14" s="210"/>
      <c r="Q14" s="420" t="s">
        <v>12815</v>
      </c>
      <c r="R14" s="261" t="s">
        <v>12816</v>
      </c>
      <c r="T14" s="191"/>
    </row>
    <row r="15" spans="1:20" s="171" customFormat="1" ht="15.75" customHeight="1" thickTop="1" thickBot="1">
      <c r="B15" s="1123"/>
      <c r="C15" s="1158"/>
      <c r="D15" s="1158"/>
      <c r="E15" s="326"/>
      <c r="F15" s="81"/>
      <c r="G15" s="502"/>
      <c r="K15" s="210"/>
      <c r="L15" s="191"/>
      <c r="M15" s="210"/>
      <c r="N15" s="191"/>
      <c r="O15" s="210"/>
      <c r="Q15" s="1123"/>
      <c r="R15" s="326"/>
      <c r="T15" s="191"/>
    </row>
    <row r="16" spans="1:20" s="171" customFormat="1" ht="15.75" customHeight="1" thickTop="1" thickBot="1">
      <c r="B16" s="352" t="s">
        <v>12817</v>
      </c>
      <c r="C16" s="1159"/>
      <c r="D16" s="1159"/>
      <c r="E16" s="278"/>
      <c r="F16" s="81"/>
      <c r="G16" s="515"/>
      <c r="K16" s="210"/>
      <c r="L16" s="191"/>
      <c r="M16" s="210"/>
      <c r="N16" s="191"/>
      <c r="O16" s="210"/>
      <c r="Q16" s="352" t="s">
        <v>12817</v>
      </c>
      <c r="R16" s="278"/>
      <c r="T16" s="191"/>
    </row>
    <row r="17" spans="1:20" s="171" customFormat="1" ht="15.75" customHeight="1" thickTop="1" thickBot="1">
      <c r="A17" s="2575" t="s">
        <v>675</v>
      </c>
      <c r="B17" s="408" t="s">
        <v>12818</v>
      </c>
      <c r="C17" s="239" t="s">
        <v>2375</v>
      </c>
      <c r="D17" s="239">
        <v>3</v>
      </c>
      <c r="E17" s="1160">
        <f>IFERROR('7B'!CG22,0)</f>
        <v>0</v>
      </c>
      <c r="F17" s="81"/>
      <c r="G17" s="925" t="s">
        <v>12819</v>
      </c>
      <c r="I17" s="245"/>
      <c r="K17" s="210"/>
      <c r="L17" s="191"/>
      <c r="M17" s="210"/>
      <c r="N17" s="191"/>
      <c r="O17" s="210"/>
      <c r="Q17" s="408" t="s">
        <v>12818</v>
      </c>
      <c r="R17" s="1160" t="s">
        <v>756</v>
      </c>
      <c r="T17" s="191"/>
    </row>
    <row r="18" spans="1:20" s="171" customFormat="1" ht="15.75" customHeight="1" thickTop="1" thickBot="1">
      <c r="B18" s="417" t="s">
        <v>12820</v>
      </c>
      <c r="C18" s="248" t="s">
        <v>2375</v>
      </c>
      <c r="D18" s="248">
        <v>3</v>
      </c>
      <c r="E18" s="358">
        <f>IFERROR('7B'!CG23,0)</f>
        <v>0</v>
      </c>
      <c r="F18" s="81"/>
      <c r="G18" s="926" t="s">
        <v>12821</v>
      </c>
      <c r="I18" s="253"/>
      <c r="K18" s="210"/>
      <c r="L18" s="191"/>
      <c r="M18" s="210"/>
      <c r="N18" s="191"/>
      <c r="O18" s="210"/>
      <c r="Q18" s="417" t="s">
        <v>12820</v>
      </c>
      <c r="R18" s="1160" t="s">
        <v>756</v>
      </c>
      <c r="T18" s="191"/>
    </row>
    <row r="19" spans="1:20" s="171" customFormat="1" ht="15.75" customHeight="1" thickTop="1" thickBot="1">
      <c r="B19" s="417" t="s">
        <v>12822</v>
      </c>
      <c r="C19" s="248" t="s">
        <v>2375</v>
      </c>
      <c r="D19" s="248">
        <v>3</v>
      </c>
      <c r="E19" s="2094">
        <f>IFERROR('7B'!CG24,0)</f>
        <v>0</v>
      </c>
      <c r="F19" s="81"/>
      <c r="G19" s="926" t="s">
        <v>12823</v>
      </c>
      <c r="I19" s="253"/>
      <c r="K19" s="210"/>
      <c r="L19" s="191"/>
      <c r="M19" s="210"/>
      <c r="N19" s="191"/>
      <c r="O19" s="210"/>
      <c r="Q19" s="417" t="s">
        <v>12822</v>
      </c>
      <c r="R19" s="1160" t="s">
        <v>756</v>
      </c>
      <c r="T19" s="191"/>
    </row>
    <row r="20" spans="1:20" s="171" customFormat="1" ht="15.75" customHeight="1" thickTop="1" thickBot="1">
      <c r="B20" s="417" t="s">
        <v>12824</v>
      </c>
      <c r="C20" s="248" t="s">
        <v>2375</v>
      </c>
      <c r="D20" s="248">
        <v>3</v>
      </c>
      <c r="E20" s="358">
        <f>IFERROR('7B'!CG25,0)</f>
        <v>0</v>
      </c>
      <c r="F20" s="81"/>
      <c r="G20" s="926" t="s">
        <v>12825</v>
      </c>
      <c r="I20" s="253"/>
      <c r="K20" s="210"/>
      <c r="L20" s="191"/>
      <c r="M20" s="210"/>
      <c r="N20" s="191"/>
      <c r="O20" s="210"/>
      <c r="Q20" s="417" t="s">
        <v>12824</v>
      </c>
      <c r="R20" s="1160" t="s">
        <v>756</v>
      </c>
      <c r="T20" s="191"/>
    </row>
    <row r="21" spans="1:20" s="171" customFormat="1" ht="15.75" customHeight="1" thickTop="1" thickBot="1">
      <c r="B21" s="417" t="s">
        <v>12826</v>
      </c>
      <c r="C21" s="248" t="s">
        <v>2375</v>
      </c>
      <c r="D21" s="248">
        <v>3</v>
      </c>
      <c r="E21" s="358">
        <f>IFERROR('7B'!CG26,0)</f>
        <v>0</v>
      </c>
      <c r="F21" s="81"/>
      <c r="G21" s="926" t="s">
        <v>12827</v>
      </c>
      <c r="I21" s="253"/>
      <c r="K21" s="210"/>
      <c r="L21" s="191"/>
      <c r="M21" s="210"/>
      <c r="N21" s="191"/>
      <c r="O21" s="210"/>
      <c r="Q21" s="417" t="s">
        <v>12826</v>
      </c>
      <c r="R21" s="1160" t="s">
        <v>756</v>
      </c>
      <c r="T21" s="191"/>
    </row>
    <row r="22" spans="1:20" s="171" customFormat="1" ht="15.75" customHeight="1" thickTop="1" thickBot="1">
      <c r="A22" s="2575" t="s">
        <v>773</v>
      </c>
      <c r="B22" s="420" t="s">
        <v>12828</v>
      </c>
      <c r="C22" s="314" t="s">
        <v>2375</v>
      </c>
      <c r="D22" s="314">
        <v>3</v>
      </c>
      <c r="E22" s="1161">
        <f>IFERROR('7B'!CG27,0)</f>
        <v>0</v>
      </c>
      <c r="F22" s="81"/>
      <c r="G22" s="928" t="s">
        <v>12829</v>
      </c>
      <c r="I22" s="264"/>
      <c r="K22" s="210"/>
      <c r="L22" s="191"/>
      <c r="M22" s="210"/>
      <c r="N22" s="191"/>
      <c r="O22" s="210"/>
      <c r="Q22" s="420" t="s">
        <v>12830</v>
      </c>
      <c r="R22" s="1160" t="s">
        <v>756</v>
      </c>
      <c r="T22" s="191"/>
    </row>
    <row r="23" spans="1:20" s="171" customFormat="1" ht="15.75" customHeight="1" thickTop="1" thickBot="1">
      <c r="B23" s="1123"/>
      <c r="C23" s="1123"/>
      <c r="D23" s="1123"/>
      <c r="E23" s="326"/>
      <c r="F23" s="81"/>
      <c r="G23" s="502"/>
      <c r="K23" s="210"/>
      <c r="L23" s="191"/>
      <c r="M23" s="210"/>
      <c r="N23" s="191"/>
      <c r="O23" s="210"/>
      <c r="Q23" s="1123"/>
      <c r="R23" s="326"/>
    </row>
    <row r="24" spans="1:20" s="171" customFormat="1" ht="15.75" customHeight="1" thickTop="1" thickBot="1">
      <c r="B24" s="352" t="s">
        <v>12831</v>
      </c>
      <c r="C24" s="214"/>
      <c r="D24" s="214"/>
      <c r="E24" s="278"/>
      <c r="F24" s="81"/>
      <c r="G24" s="515"/>
      <c r="K24" s="210"/>
      <c r="L24" s="191"/>
      <c r="M24" s="210"/>
      <c r="N24" s="191"/>
      <c r="O24" s="210"/>
      <c r="Q24" s="352" t="s">
        <v>12832</v>
      </c>
      <c r="R24" s="278"/>
    </row>
    <row r="25" spans="1:20" ht="15.75" customHeight="1" thickTop="1" thickBot="1">
      <c r="A25" s="2575" t="s">
        <v>675</v>
      </c>
      <c r="B25" s="426" t="s">
        <v>12833</v>
      </c>
      <c r="C25" s="330" t="s">
        <v>2375</v>
      </c>
      <c r="D25" s="330">
        <v>3</v>
      </c>
      <c r="E25" s="428">
        <f>IFERROR(E14+E22,0)</f>
        <v>0</v>
      </c>
      <c r="F25" s="81"/>
      <c r="G25" s="933" t="s">
        <v>12834</v>
      </c>
      <c r="H25" s="171"/>
      <c r="I25" s="334"/>
      <c r="J25" s="171"/>
      <c r="K25" s="210"/>
      <c r="M25" s="210"/>
      <c r="O25" s="210"/>
      <c r="Q25" s="426" t="s">
        <v>12835</v>
      </c>
      <c r="R25" s="428" t="s">
        <v>12836</v>
      </c>
    </row>
    <row r="26" spans="1:20" ht="8.25" customHeight="1" thickTop="1">
      <c r="A26" s="171"/>
      <c r="B26" s="171"/>
      <c r="C26" s="171"/>
      <c r="D26" s="171"/>
      <c r="E26" s="620"/>
      <c r="F26" s="171"/>
      <c r="G26" s="171"/>
      <c r="J26" s="2575" t="s">
        <v>815</v>
      </c>
      <c r="R26" s="2859" t="s">
        <v>816</v>
      </c>
    </row>
    <row r="27" spans="1:20">
      <c r="A27" s="171"/>
      <c r="B27" s="171"/>
      <c r="C27" s="171"/>
      <c r="D27" s="171"/>
      <c r="E27" s="620"/>
      <c r="F27" s="171"/>
      <c r="G27" s="171"/>
    </row>
    <row r="28" spans="1:20">
      <c r="A28" s="171"/>
      <c r="B28" s="171"/>
      <c r="C28" s="171"/>
      <c r="D28" s="171"/>
      <c r="E28" s="620"/>
      <c r="F28" s="171"/>
      <c r="G28" s="171"/>
    </row>
    <row r="29" spans="1:20">
      <c r="A29" s="171"/>
      <c r="B29" s="171"/>
      <c r="C29" s="171"/>
      <c r="D29" s="171"/>
      <c r="E29" s="620"/>
      <c r="F29" s="171"/>
      <c r="G29" s="171"/>
    </row>
    <row r="30" spans="1:20">
      <c r="A30" s="171"/>
      <c r="B30" s="171"/>
      <c r="C30" s="171"/>
      <c r="D30" s="171"/>
      <c r="E30" s="620"/>
      <c r="F30" s="171"/>
      <c r="G30" s="171"/>
    </row>
  </sheetData>
  <sheetProtection formatColumns="0" formatRows="0"/>
  <mergeCells count="2">
    <mergeCell ref="B3:I3"/>
    <mergeCell ref="Q3:R3"/>
  </mergeCells>
  <conditionalFormatting sqref="L8:L13">
    <cfRule type="cellIs" dxfId="80"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1" zoomScaleNormal="100" zoomScaleSheetLayoutView="100" workbookViewId="0"/>
  </sheetViews>
  <sheetFormatPr defaultColWidth="9.125" defaultRowHeight="15.75"/>
  <cols>
    <col min="1" max="1" width="11.125" style="196" hidden="1" customWidth="1"/>
    <col min="2" max="2" width="46" style="196" bestFit="1" customWidth="1"/>
    <col min="3" max="3" width="10.125" style="196" bestFit="1" customWidth="1"/>
    <col min="4" max="4" width="7.125" style="196" customWidth="1"/>
    <col min="5" max="85" width="12.625" style="196" customWidth="1"/>
    <col min="86" max="86" width="1.625" style="196" customWidth="1"/>
    <col min="87" max="87" width="12.625" style="222" customWidth="1"/>
    <col min="88" max="88" width="1.625" style="196" customWidth="1"/>
    <col min="89" max="89" width="33.625" style="196" customWidth="1"/>
    <col min="90" max="90" width="1.625" style="196" hidden="1" customWidth="1"/>
    <col min="91" max="91" width="1.625" style="196" customWidth="1"/>
    <col min="92" max="92" width="25.125" style="196" customWidth="1"/>
    <col min="93" max="93" width="1.625" style="196" customWidth="1"/>
    <col min="94" max="174" width="6.75" style="196" hidden="1" customWidth="1"/>
    <col min="175" max="175" width="1.625" style="196" hidden="1" customWidth="1"/>
    <col min="176" max="176" width="17.25" style="196" customWidth="1"/>
    <col min="177" max="16384" width="9.125" style="196"/>
  </cols>
  <sheetData>
    <row r="1" spans="1:177" s="221" customFormat="1" ht="30" customHeight="1">
      <c r="B1" s="1089" t="s">
        <v>12837</v>
      </c>
      <c r="C1" s="1089"/>
      <c r="D1" s="1089"/>
      <c r="E1" s="1089"/>
      <c r="F1" s="1089"/>
      <c r="G1" s="1089"/>
      <c r="H1" s="1089"/>
      <c r="I1" s="1089"/>
      <c r="J1" s="1089"/>
      <c r="K1" s="1089"/>
      <c r="L1" s="1089"/>
      <c r="M1" s="1089"/>
      <c r="N1" s="1089"/>
      <c r="O1" s="1089"/>
      <c r="P1" s="1089"/>
      <c r="Q1" s="1089"/>
      <c r="R1" s="1089"/>
      <c r="S1" s="1089"/>
      <c r="T1" s="1089"/>
      <c r="U1" s="1089"/>
      <c r="V1" s="1089"/>
      <c r="W1" s="1089"/>
      <c r="X1" s="1089"/>
      <c r="Y1" s="1089"/>
      <c r="Z1" s="1089"/>
      <c r="AA1" s="1089"/>
      <c r="AB1" s="1089"/>
      <c r="AC1" s="1089"/>
      <c r="AD1" s="1089"/>
      <c r="AE1" s="1089"/>
      <c r="AF1" s="1089"/>
      <c r="AG1" s="1089"/>
      <c r="AH1" s="1089"/>
      <c r="AI1" s="1089"/>
      <c r="AJ1" s="1089"/>
      <c r="AK1" s="1089"/>
      <c r="AL1" s="1089"/>
      <c r="AM1" s="1089"/>
      <c r="AN1" s="1089"/>
      <c r="AO1" s="1089"/>
      <c r="AP1" s="1089"/>
      <c r="AQ1" s="1089"/>
      <c r="AR1" s="1089"/>
      <c r="AS1" s="1089"/>
      <c r="AT1" s="1089"/>
      <c r="AU1" s="1089"/>
      <c r="AV1" s="1089"/>
      <c r="AW1" s="1089"/>
      <c r="AX1" s="1089"/>
      <c r="AY1" s="1089"/>
      <c r="AZ1" s="1089"/>
      <c r="BA1" s="1089"/>
      <c r="BB1" s="1089"/>
      <c r="BC1" s="1089"/>
      <c r="BD1" s="1089"/>
      <c r="BE1" s="1089"/>
      <c r="BF1" s="1089"/>
      <c r="BG1" s="1089"/>
      <c r="BH1" s="1089"/>
      <c r="BI1" s="1089"/>
      <c r="BJ1" s="1089"/>
      <c r="BK1" s="1089"/>
      <c r="BL1" s="1089"/>
      <c r="BM1" s="1089"/>
      <c r="BN1" s="1089"/>
      <c r="BO1" s="1089"/>
      <c r="BP1" s="1089"/>
      <c r="BQ1" s="1089"/>
      <c r="BR1" s="1089"/>
      <c r="BS1" s="1089"/>
      <c r="BT1" s="1089"/>
      <c r="BU1" s="1089"/>
      <c r="BV1" s="1089"/>
      <c r="BW1" s="1089"/>
      <c r="BX1" s="1089"/>
      <c r="BY1" s="1089"/>
      <c r="BZ1" s="1089"/>
      <c r="CA1" s="1089"/>
      <c r="CB1" s="1089"/>
      <c r="CC1" s="1089"/>
      <c r="CD1" s="1089"/>
      <c r="CE1" s="1089"/>
      <c r="CF1" s="1089"/>
      <c r="CG1" s="1089"/>
      <c r="CI1" s="222"/>
      <c r="CM1" s="210"/>
      <c r="CN1" s="191"/>
      <c r="CO1" s="210"/>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91"/>
      <c r="FK1" s="191"/>
      <c r="FL1" s="191"/>
      <c r="FM1" s="191"/>
      <c r="FN1" s="191"/>
      <c r="FO1" s="191"/>
      <c r="FP1" s="191"/>
      <c r="FQ1" s="191"/>
      <c r="FR1" s="191"/>
      <c r="FS1" s="210"/>
    </row>
    <row r="2" spans="1:177" s="221" customFormat="1" ht="30" customHeight="1">
      <c r="B2" s="1089" t="str">
        <f>SelectCompany!B4</f>
        <v>South West Water (whole area)</v>
      </c>
      <c r="C2" s="470"/>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I2" s="222"/>
      <c r="CM2" s="210"/>
      <c r="CN2" s="1163"/>
      <c r="CO2" s="210"/>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c r="FL2" s="191"/>
      <c r="FM2" s="191"/>
      <c r="FN2" s="191"/>
      <c r="FO2" s="191"/>
      <c r="FP2" s="191"/>
      <c r="FQ2" s="191"/>
      <c r="FR2" s="191"/>
      <c r="FS2" s="210"/>
    </row>
    <row r="3" spans="1:177" s="1164" customFormat="1" ht="47.25" customHeight="1">
      <c r="B3" s="3561" t="s">
        <v>12838</v>
      </c>
      <c r="C3" s="3561"/>
      <c r="D3" s="3561"/>
      <c r="E3" s="3561"/>
      <c r="F3" s="3561"/>
      <c r="G3" s="3561"/>
      <c r="H3" s="3561"/>
      <c r="I3" s="3561"/>
      <c r="J3" s="3561"/>
      <c r="K3" s="3561"/>
      <c r="L3" s="3561"/>
      <c r="M3" s="3561"/>
      <c r="N3" s="3561"/>
      <c r="O3" s="3561"/>
      <c r="P3" s="3561"/>
      <c r="Q3" s="3561"/>
      <c r="R3" s="3561"/>
      <c r="S3" s="3561"/>
      <c r="T3" s="3561"/>
      <c r="U3" s="1789"/>
      <c r="V3" s="1789"/>
      <c r="W3" s="1789"/>
      <c r="X3" s="1789"/>
      <c r="Y3" s="1789"/>
      <c r="Z3" s="1789"/>
      <c r="AA3" s="1789"/>
      <c r="AB3" s="1789"/>
      <c r="AC3" s="1789"/>
      <c r="AD3" s="1789"/>
      <c r="AE3" s="1789"/>
      <c r="AF3" s="1789"/>
      <c r="AG3" s="1789"/>
      <c r="AH3" s="1789"/>
      <c r="AI3" s="1789"/>
      <c r="AJ3" s="1789"/>
      <c r="AK3" s="1789"/>
      <c r="AL3" s="1789"/>
      <c r="AM3" s="1789"/>
      <c r="AN3" s="1789"/>
      <c r="AO3" s="1789"/>
      <c r="AP3" s="1789"/>
      <c r="AQ3" s="1789"/>
      <c r="AR3" s="1789"/>
      <c r="AS3" s="1789"/>
      <c r="AT3" s="1789"/>
      <c r="AU3" s="1789"/>
      <c r="AV3" s="1789"/>
      <c r="AW3" s="1789"/>
      <c r="AX3" s="1789"/>
      <c r="AY3" s="1789"/>
      <c r="AZ3" s="1789"/>
      <c r="BA3" s="1789"/>
      <c r="BB3" s="1789"/>
      <c r="BC3" s="1789"/>
      <c r="BD3" s="1789"/>
      <c r="BE3" s="1789"/>
      <c r="BF3" s="1789"/>
      <c r="BG3" s="1789"/>
      <c r="BH3" s="1789"/>
      <c r="BI3" s="1789"/>
      <c r="BJ3" s="1789"/>
      <c r="BK3" s="1789"/>
      <c r="BL3" s="1789"/>
      <c r="BM3" s="1789"/>
      <c r="BN3" s="1789"/>
      <c r="BO3" s="1789"/>
      <c r="BP3" s="1789"/>
      <c r="BQ3" s="1789"/>
      <c r="BR3" s="1789"/>
      <c r="BS3" s="1789"/>
      <c r="BT3" s="1789"/>
      <c r="BU3" s="1789"/>
      <c r="BV3" s="1789"/>
      <c r="BW3" s="1789"/>
      <c r="BX3" s="1789"/>
      <c r="BY3" s="1789"/>
      <c r="BZ3" s="1789"/>
      <c r="CA3" s="1789"/>
      <c r="CB3" s="1789"/>
      <c r="CC3" s="1789"/>
      <c r="CD3" s="1789"/>
      <c r="CE3" s="1789"/>
      <c r="CF3" s="1789"/>
      <c r="CG3" s="1789"/>
      <c r="CH3" s="1789"/>
      <c r="CI3" s="1789"/>
      <c r="CJ3" s="1789"/>
      <c r="CK3" s="1789"/>
      <c r="CM3" s="210"/>
      <c r="CN3" s="1100" t="s">
        <v>658</v>
      </c>
      <c r="CO3" s="210"/>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210"/>
      <c r="FT3" s="1789"/>
    </row>
    <row r="4" spans="1:177" ht="17.25" thickBot="1">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5"/>
      <c r="AL4" s="1165"/>
      <c r="AM4" s="1165"/>
      <c r="AN4" s="1165"/>
      <c r="AO4" s="1165"/>
      <c r="AP4" s="1165"/>
      <c r="AQ4" s="1165"/>
      <c r="AR4" s="1165"/>
      <c r="AS4" s="1165"/>
      <c r="AT4" s="1165"/>
      <c r="AU4" s="1165"/>
      <c r="AV4" s="1165"/>
      <c r="AW4" s="1165"/>
      <c r="AX4" s="1165"/>
      <c r="AY4" s="1165"/>
      <c r="AZ4" s="1165"/>
      <c r="BA4" s="1165"/>
      <c r="BB4" s="1165"/>
      <c r="BC4" s="1165"/>
      <c r="BD4" s="1165"/>
      <c r="BE4" s="1165"/>
      <c r="BF4" s="1165"/>
      <c r="BG4" s="1165"/>
      <c r="BH4" s="1165"/>
      <c r="BI4" s="1165"/>
      <c r="BJ4" s="1165"/>
      <c r="BK4" s="1165"/>
      <c r="BL4" s="1165"/>
      <c r="BM4" s="1165"/>
      <c r="BN4" s="1165"/>
      <c r="BO4" s="1165"/>
      <c r="BP4" s="1165"/>
      <c r="BQ4" s="1165"/>
      <c r="BR4" s="1165"/>
      <c r="BS4" s="1165"/>
      <c r="BT4" s="1165"/>
      <c r="BU4" s="1165"/>
      <c r="BV4" s="1165"/>
      <c r="BW4" s="1165"/>
      <c r="BX4" s="1165"/>
      <c r="BY4" s="1165"/>
      <c r="BZ4" s="1165"/>
      <c r="CA4" s="1165"/>
      <c r="CB4" s="1165"/>
      <c r="CC4" s="1165"/>
      <c r="CD4" s="1165"/>
      <c r="CE4" s="1165"/>
      <c r="CM4" s="210"/>
      <c r="CN4" s="191"/>
      <c r="CO4" s="210"/>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c r="EA4" s="191"/>
      <c r="EB4" s="191"/>
      <c r="EC4" s="191"/>
      <c r="ED4" s="191"/>
      <c r="EE4" s="191"/>
      <c r="EF4" s="191"/>
      <c r="EG4" s="191"/>
      <c r="EH4" s="191"/>
      <c r="EI4" s="191"/>
      <c r="EJ4" s="191"/>
      <c r="EK4" s="191"/>
      <c r="EL4" s="191"/>
      <c r="EM4" s="191"/>
      <c r="EN4" s="191"/>
      <c r="EO4" s="191"/>
      <c r="EP4" s="191"/>
      <c r="EQ4" s="191"/>
      <c r="ER4" s="191"/>
      <c r="ES4" s="191"/>
      <c r="ET4" s="191"/>
      <c r="EU4" s="191"/>
      <c r="EV4" s="191"/>
      <c r="EW4" s="191"/>
      <c r="EX4" s="191"/>
      <c r="EY4" s="191"/>
      <c r="EZ4" s="191"/>
      <c r="FA4" s="191"/>
      <c r="FB4" s="191"/>
      <c r="FC4" s="191"/>
      <c r="FD4" s="191"/>
      <c r="FE4" s="191"/>
      <c r="FF4" s="191"/>
      <c r="FG4" s="191"/>
      <c r="FH4" s="191"/>
      <c r="FI4" s="191"/>
      <c r="FJ4" s="191"/>
      <c r="FK4" s="191"/>
      <c r="FL4" s="191"/>
      <c r="FM4" s="191"/>
      <c r="FN4" s="191"/>
      <c r="FO4" s="191"/>
      <c r="FP4" s="191"/>
      <c r="FQ4" s="191"/>
      <c r="FR4" s="191"/>
      <c r="FS4" s="210"/>
    </row>
    <row r="5" spans="1:177" s="171" customFormat="1" ht="46.5" thickTop="1" thickBot="1">
      <c r="A5" s="2423" t="s">
        <v>669</v>
      </c>
      <c r="B5" s="402" t="s">
        <v>660</v>
      </c>
      <c r="C5" s="403" t="s">
        <v>661</v>
      </c>
      <c r="D5" s="403" t="s">
        <v>662</v>
      </c>
      <c r="E5" s="403" t="s">
        <v>21</v>
      </c>
      <c r="F5" s="403" t="s">
        <v>37</v>
      </c>
      <c r="G5" s="403" t="s">
        <v>52</v>
      </c>
      <c r="H5" s="403" t="s">
        <v>68</v>
      </c>
      <c r="I5" s="403" t="s">
        <v>83</v>
      </c>
      <c r="J5" s="403" t="s">
        <v>98</v>
      </c>
      <c r="K5" s="403" t="s">
        <v>112</v>
      </c>
      <c r="L5" s="403" t="s">
        <v>127</v>
      </c>
      <c r="M5" s="403" t="s">
        <v>141</v>
      </c>
      <c r="N5" s="403" t="s">
        <v>155</v>
      </c>
      <c r="O5" s="403" t="s">
        <v>169</v>
      </c>
      <c r="P5" s="403" t="s">
        <v>183</v>
      </c>
      <c r="Q5" s="403" t="s">
        <v>197</v>
      </c>
      <c r="R5" s="403" t="s">
        <v>210</v>
      </c>
      <c r="S5" s="403" t="s">
        <v>224</v>
      </c>
      <c r="T5" s="403" t="s">
        <v>237</v>
      </c>
      <c r="U5" s="403" t="s">
        <v>250</v>
      </c>
      <c r="V5" s="403" t="s">
        <v>263</v>
      </c>
      <c r="W5" s="403" t="s">
        <v>276</v>
      </c>
      <c r="X5" s="403" t="s">
        <v>289</v>
      </c>
      <c r="Y5" s="403" t="s">
        <v>300</v>
      </c>
      <c r="Z5" s="403" t="s">
        <v>310</v>
      </c>
      <c r="AA5" s="403" t="s">
        <v>320</v>
      </c>
      <c r="AB5" s="403" t="s">
        <v>331</v>
      </c>
      <c r="AC5" s="403" t="s">
        <v>341</v>
      </c>
      <c r="AD5" s="403" t="s">
        <v>352</v>
      </c>
      <c r="AE5" s="403" t="s">
        <v>362</v>
      </c>
      <c r="AF5" s="403" t="s">
        <v>372</v>
      </c>
      <c r="AG5" s="403" t="s">
        <v>381</v>
      </c>
      <c r="AH5" s="403" t="s">
        <v>389</v>
      </c>
      <c r="AI5" s="403" t="s">
        <v>396</v>
      </c>
      <c r="AJ5" s="403" t="s">
        <v>403</v>
      </c>
      <c r="AK5" s="403" t="s">
        <v>410</v>
      </c>
      <c r="AL5" s="403" t="s">
        <v>417</v>
      </c>
      <c r="AM5" s="403" t="s">
        <v>424</v>
      </c>
      <c r="AN5" s="403" t="s">
        <v>431</v>
      </c>
      <c r="AO5" s="403" t="s">
        <v>438</v>
      </c>
      <c r="AP5" s="403" t="s">
        <v>445</v>
      </c>
      <c r="AQ5" s="403" t="s">
        <v>452</v>
      </c>
      <c r="AR5" s="403" t="s">
        <v>459</v>
      </c>
      <c r="AS5" s="403" t="s">
        <v>466</v>
      </c>
      <c r="AT5" s="403" t="s">
        <v>473</v>
      </c>
      <c r="AU5" s="403" t="s">
        <v>480</v>
      </c>
      <c r="AV5" s="403" t="s">
        <v>486</v>
      </c>
      <c r="AW5" s="403" t="s">
        <v>492</v>
      </c>
      <c r="AX5" s="403" t="s">
        <v>498</v>
      </c>
      <c r="AY5" s="403" t="s">
        <v>504</v>
      </c>
      <c r="AZ5" s="403" t="s">
        <v>510</v>
      </c>
      <c r="BA5" s="403" t="s">
        <v>516</v>
      </c>
      <c r="BB5" s="403" t="s">
        <v>522</v>
      </c>
      <c r="BC5" s="403" t="s">
        <v>527</v>
      </c>
      <c r="BD5" s="403" t="s">
        <v>532</v>
      </c>
      <c r="BE5" s="403" t="s">
        <v>537</v>
      </c>
      <c r="BF5" s="403" t="s">
        <v>542</v>
      </c>
      <c r="BG5" s="403" t="s">
        <v>547</v>
      </c>
      <c r="BH5" s="403" t="s">
        <v>552</v>
      </c>
      <c r="BI5" s="403" t="s">
        <v>557</v>
      </c>
      <c r="BJ5" s="403" t="s">
        <v>561</v>
      </c>
      <c r="BK5" s="403" t="s">
        <v>564</v>
      </c>
      <c r="BL5" s="403" t="s">
        <v>567</v>
      </c>
      <c r="BM5" s="403" t="s">
        <v>570</v>
      </c>
      <c r="BN5" s="403" t="s">
        <v>573</v>
      </c>
      <c r="BO5" s="403" t="s">
        <v>576</v>
      </c>
      <c r="BP5" s="403" t="s">
        <v>579</v>
      </c>
      <c r="BQ5" s="403" t="s">
        <v>582</v>
      </c>
      <c r="BR5" s="403" t="s">
        <v>585</v>
      </c>
      <c r="BS5" s="403" t="s">
        <v>588</v>
      </c>
      <c r="BT5" s="403" t="s">
        <v>590</v>
      </c>
      <c r="BU5" s="403" t="s">
        <v>592</v>
      </c>
      <c r="BV5" s="403" t="s">
        <v>594</v>
      </c>
      <c r="BW5" s="403" t="s">
        <v>596</v>
      </c>
      <c r="BX5" s="403" t="s">
        <v>598</v>
      </c>
      <c r="BY5" s="403" t="s">
        <v>600</v>
      </c>
      <c r="BZ5" s="403" t="s">
        <v>602</v>
      </c>
      <c r="CA5" s="403" t="s">
        <v>604</v>
      </c>
      <c r="CB5" s="403" t="s">
        <v>606</v>
      </c>
      <c r="CC5" s="403" t="s">
        <v>608</v>
      </c>
      <c r="CD5" s="403" t="s">
        <v>609</v>
      </c>
      <c r="CE5" s="403" t="s">
        <v>610</v>
      </c>
      <c r="CF5" s="403" t="s">
        <v>611</v>
      </c>
      <c r="CG5" s="404" t="s">
        <v>891</v>
      </c>
      <c r="CH5" s="1166"/>
      <c r="CI5" s="406" t="s">
        <v>666</v>
      </c>
      <c r="CK5" s="406" t="s">
        <v>667</v>
      </c>
      <c r="CM5" s="210"/>
      <c r="CN5" s="191"/>
      <c r="CO5" s="210"/>
      <c r="CP5" s="3548" t="s">
        <v>659</v>
      </c>
      <c r="CQ5" s="3548"/>
      <c r="CR5" s="3548"/>
      <c r="CS5" s="3548"/>
      <c r="CT5" s="3548"/>
      <c r="CU5" s="3548"/>
      <c r="CV5" s="3548"/>
      <c r="CW5" s="3548"/>
      <c r="CX5" s="3548"/>
      <c r="CY5" s="3548"/>
      <c r="CZ5" s="3548"/>
      <c r="DA5" s="3548"/>
      <c r="DB5" s="3548"/>
      <c r="DC5" s="3548"/>
      <c r="DD5" s="3548"/>
      <c r="DE5" s="3548"/>
      <c r="DF5" s="3548"/>
      <c r="DG5" s="3548"/>
      <c r="DH5" s="3548"/>
      <c r="DI5" s="3548"/>
      <c r="DJ5" s="3548"/>
      <c r="DK5" s="3548"/>
      <c r="DL5" s="3548"/>
      <c r="DM5" s="3548"/>
      <c r="DN5" s="3548"/>
      <c r="DO5" s="3548"/>
      <c r="DP5" s="3548"/>
      <c r="DQ5" s="3548"/>
      <c r="DR5" s="3548"/>
      <c r="DS5" s="3548"/>
      <c r="DT5" s="3548"/>
      <c r="DU5" s="3548"/>
      <c r="DV5" s="3548"/>
      <c r="DW5" s="3548"/>
      <c r="DX5" s="3548"/>
      <c r="DY5" s="3548"/>
      <c r="DZ5" s="3548"/>
      <c r="EA5" s="3548"/>
      <c r="EB5" s="3548"/>
      <c r="EC5" s="3548"/>
      <c r="ED5" s="3548"/>
      <c r="EE5" s="3548"/>
      <c r="EF5" s="3548"/>
      <c r="EG5" s="3548"/>
      <c r="EH5" s="3548"/>
      <c r="EI5" s="3548"/>
      <c r="EJ5" s="3548"/>
      <c r="EK5" s="3548"/>
      <c r="EL5" s="3548"/>
      <c r="EM5" s="3548"/>
      <c r="EN5" s="3548"/>
      <c r="EO5" s="3548"/>
      <c r="EP5" s="3548"/>
      <c r="EQ5" s="3548"/>
      <c r="ER5" s="3548"/>
      <c r="ES5" s="3548"/>
      <c r="ET5" s="3548"/>
      <c r="EU5" s="3548"/>
      <c r="EV5" s="3548"/>
      <c r="EW5" s="3548"/>
      <c r="EX5" s="3548"/>
      <c r="EY5" s="3548"/>
      <c r="EZ5" s="3548"/>
      <c r="FA5" s="3548"/>
      <c r="FB5" s="3548"/>
      <c r="FC5" s="3548"/>
      <c r="FD5" s="3548"/>
      <c r="FE5" s="3548"/>
      <c r="FF5" s="3548"/>
      <c r="FG5" s="3548"/>
      <c r="FH5" s="3548"/>
      <c r="FI5" s="3548"/>
      <c r="FJ5" s="3548"/>
      <c r="FK5" s="3548"/>
      <c r="FL5" s="3548"/>
      <c r="FM5" s="3548"/>
      <c r="FN5" s="3548"/>
      <c r="FO5" s="3548"/>
      <c r="FP5" s="3548"/>
      <c r="FQ5" s="3548"/>
      <c r="FR5" s="3548"/>
      <c r="FS5" s="210"/>
      <c r="FT5" s="404" t="s">
        <v>891</v>
      </c>
    </row>
    <row r="6" spans="1:177" s="171" customFormat="1" ht="15.75" customHeight="1" thickTop="1" thickBot="1">
      <c r="A6" s="2575" t="s">
        <v>673</v>
      </c>
      <c r="C6" s="1166"/>
      <c r="D6" s="1166"/>
      <c r="E6" s="1166"/>
      <c r="F6" s="1166"/>
      <c r="G6" s="1166"/>
      <c r="H6" s="1166"/>
      <c r="I6" s="1166"/>
      <c r="J6" s="1166"/>
      <c r="K6" s="1166"/>
      <c r="L6" s="1166"/>
      <c r="M6" s="1166"/>
      <c r="N6" s="1166"/>
      <c r="O6" s="1166"/>
      <c r="P6" s="1166"/>
      <c r="Q6" s="1166"/>
      <c r="R6" s="1166"/>
      <c r="S6" s="1166"/>
      <c r="T6" s="1166"/>
      <c r="U6" s="1166"/>
      <c r="V6" s="1166"/>
      <c r="W6" s="1166"/>
      <c r="X6" s="1166"/>
      <c r="Y6" s="1166"/>
      <c r="Z6" s="1166"/>
      <c r="AA6" s="1166"/>
      <c r="AB6" s="1166"/>
      <c r="AC6" s="1166"/>
      <c r="AD6" s="1166"/>
      <c r="AE6" s="1166"/>
      <c r="AF6" s="1166"/>
      <c r="AG6" s="1166"/>
      <c r="AH6" s="1166"/>
      <c r="AI6" s="1166"/>
      <c r="AJ6" s="1166"/>
      <c r="AK6" s="1166"/>
      <c r="AL6" s="1166"/>
      <c r="AM6" s="1166"/>
      <c r="AN6" s="1166"/>
      <c r="AO6" s="1166"/>
      <c r="AP6" s="1166"/>
      <c r="AQ6" s="1166"/>
      <c r="AR6" s="1166"/>
      <c r="AS6" s="1166"/>
      <c r="AT6" s="1166"/>
      <c r="AU6" s="1166"/>
      <c r="AV6" s="1166"/>
      <c r="AW6" s="1166"/>
      <c r="AX6" s="1166"/>
      <c r="AY6" s="1166"/>
      <c r="AZ6" s="1166"/>
      <c r="BA6" s="1166"/>
      <c r="BB6" s="1166"/>
      <c r="BC6" s="1166"/>
      <c r="BD6" s="1166"/>
      <c r="BE6" s="1166"/>
      <c r="BF6" s="1166"/>
      <c r="BG6" s="1166"/>
      <c r="BH6" s="1166"/>
      <c r="BI6" s="1166"/>
      <c r="BJ6" s="1166"/>
      <c r="BK6" s="1166"/>
      <c r="BL6" s="1166"/>
      <c r="BM6" s="1166"/>
      <c r="BN6" s="1166"/>
      <c r="BO6" s="1166"/>
      <c r="BP6" s="1166"/>
      <c r="BQ6" s="1166"/>
      <c r="BR6" s="1166"/>
      <c r="BS6" s="1166"/>
      <c r="BT6" s="1166"/>
      <c r="BU6" s="1166"/>
      <c r="BV6" s="1166"/>
      <c r="BW6" s="1166"/>
      <c r="BX6" s="1166"/>
      <c r="BY6" s="1166"/>
      <c r="BZ6" s="1166"/>
      <c r="CA6" s="1166"/>
      <c r="CB6" s="1166"/>
      <c r="CC6" s="1166"/>
      <c r="CD6" s="1166"/>
      <c r="CE6" s="1166"/>
      <c r="CF6" s="1166"/>
      <c r="CG6" s="1166"/>
      <c r="CH6" s="1166"/>
      <c r="CI6" s="222"/>
      <c r="CM6" s="210"/>
      <c r="CN6" s="191"/>
      <c r="CO6" s="210"/>
      <c r="CP6" s="231" t="s">
        <v>668</v>
      </c>
      <c r="CQ6" s="231"/>
      <c r="CR6" s="191"/>
      <c r="CS6" s="191"/>
      <c r="CT6" s="191"/>
      <c r="CU6" s="191"/>
      <c r="CV6" s="191"/>
      <c r="CW6" s="191"/>
      <c r="CX6" s="191"/>
      <c r="CY6" s="191"/>
      <c r="CZ6" s="191"/>
      <c r="DA6" s="191"/>
      <c r="DB6" s="191"/>
      <c r="DC6" s="191"/>
      <c r="DD6" s="191"/>
      <c r="DE6" s="191"/>
      <c r="DF6" s="191"/>
      <c r="DG6" s="191"/>
      <c r="DH6" s="191"/>
      <c r="DI6" s="191"/>
      <c r="DJ6" s="191"/>
      <c r="DK6" s="191"/>
      <c r="DL6" s="191"/>
      <c r="DM6" s="191"/>
      <c r="DN6" s="191"/>
      <c r="DO6" s="191"/>
      <c r="DP6" s="191"/>
      <c r="DQ6" s="191"/>
      <c r="DR6" s="191"/>
      <c r="DS6" s="191"/>
      <c r="DT6" s="191"/>
      <c r="DU6" s="191"/>
      <c r="DV6" s="191"/>
      <c r="DW6" s="191"/>
      <c r="DX6" s="191"/>
      <c r="DY6" s="191"/>
      <c r="DZ6" s="191"/>
      <c r="EA6" s="191"/>
      <c r="EB6" s="191"/>
      <c r="EC6" s="191"/>
      <c r="ED6" s="191"/>
      <c r="EE6" s="191"/>
      <c r="EF6" s="191"/>
      <c r="EG6" s="191"/>
      <c r="EH6" s="191"/>
      <c r="EI6" s="191"/>
      <c r="EJ6" s="191"/>
      <c r="EK6" s="191"/>
      <c r="EL6" s="191"/>
      <c r="EM6" s="191"/>
      <c r="EN6" s="191"/>
      <c r="EO6" s="191"/>
      <c r="EP6" s="191"/>
      <c r="EQ6" s="191"/>
      <c r="ER6" s="191"/>
      <c r="ES6" s="191"/>
      <c r="ET6" s="191"/>
      <c r="EU6" s="191"/>
      <c r="EV6" s="191"/>
      <c r="EW6" s="191"/>
      <c r="EX6" s="191"/>
      <c r="EY6" s="191"/>
      <c r="EZ6" s="191"/>
      <c r="FA6" s="191"/>
      <c r="FB6" s="191"/>
      <c r="FC6" s="191"/>
      <c r="FD6" s="191"/>
      <c r="FE6" s="191"/>
      <c r="FF6" s="191"/>
      <c r="FG6" s="191"/>
      <c r="FH6" s="191"/>
      <c r="FI6" s="191"/>
      <c r="FJ6" s="191"/>
      <c r="FK6" s="191"/>
      <c r="FL6" s="191"/>
      <c r="FM6" s="191"/>
      <c r="FN6" s="191"/>
      <c r="FO6" s="191"/>
      <c r="FP6" s="191"/>
      <c r="FQ6" s="191"/>
      <c r="FR6" s="191"/>
      <c r="FS6" s="210"/>
      <c r="FT6" s="2899" t="s">
        <v>820</v>
      </c>
    </row>
    <row r="7" spans="1:177" s="171" customFormat="1" ht="15.75" customHeight="1" thickTop="1" thickBot="1">
      <c r="B7" s="352" t="s">
        <v>12839</v>
      </c>
      <c r="C7" s="437"/>
      <c r="D7" s="437"/>
      <c r="E7" s="884"/>
      <c r="F7" s="884"/>
      <c r="G7" s="884"/>
      <c r="H7" s="884"/>
      <c r="I7" s="884"/>
      <c r="J7" s="884"/>
      <c r="K7" s="884"/>
      <c r="L7" s="884"/>
      <c r="M7" s="884"/>
      <c r="N7" s="884"/>
      <c r="O7" s="884"/>
      <c r="P7" s="884"/>
      <c r="Q7" s="884"/>
      <c r="R7" s="884"/>
      <c r="S7" s="884"/>
      <c r="T7" s="884"/>
      <c r="U7" s="884"/>
      <c r="V7" s="884"/>
      <c r="W7" s="884"/>
      <c r="X7" s="884"/>
      <c r="Y7" s="884"/>
      <c r="Z7" s="884"/>
      <c r="AA7" s="884"/>
      <c r="AB7" s="884"/>
      <c r="AC7" s="884"/>
      <c r="AD7" s="884"/>
      <c r="AE7" s="884"/>
      <c r="AF7" s="884"/>
      <c r="AG7" s="884"/>
      <c r="AH7" s="884"/>
      <c r="AI7" s="884"/>
      <c r="AJ7" s="884"/>
      <c r="AK7" s="884"/>
      <c r="AL7" s="884"/>
      <c r="AM7" s="884"/>
      <c r="AN7" s="884"/>
      <c r="AO7" s="884"/>
      <c r="AP7" s="884"/>
      <c r="AQ7" s="884"/>
      <c r="AR7" s="884"/>
      <c r="AS7" s="884"/>
      <c r="AT7" s="884"/>
      <c r="AU7" s="884"/>
      <c r="AV7" s="884"/>
      <c r="AW7" s="884"/>
      <c r="AX7" s="884"/>
      <c r="AY7" s="884"/>
      <c r="AZ7" s="884"/>
      <c r="BA7" s="884"/>
      <c r="BB7" s="884"/>
      <c r="BC7" s="884"/>
      <c r="BD7" s="884"/>
      <c r="BE7" s="884"/>
      <c r="BF7" s="884"/>
      <c r="BG7" s="884"/>
      <c r="BH7" s="884"/>
      <c r="BI7" s="884"/>
      <c r="BJ7" s="884"/>
      <c r="BK7" s="884"/>
      <c r="BL7" s="884"/>
      <c r="BM7" s="884"/>
      <c r="BN7" s="884"/>
      <c r="BO7" s="884"/>
      <c r="BP7" s="884"/>
      <c r="BQ7" s="884"/>
      <c r="BR7" s="884"/>
      <c r="BS7" s="884"/>
      <c r="BT7" s="884"/>
      <c r="BU7" s="884"/>
      <c r="BV7" s="884"/>
      <c r="BW7" s="884"/>
      <c r="BX7" s="884"/>
      <c r="BY7" s="884"/>
      <c r="BZ7" s="884"/>
      <c r="CA7" s="884"/>
      <c r="CB7" s="884"/>
      <c r="CC7" s="884"/>
      <c r="CD7" s="884"/>
      <c r="CE7" s="884"/>
      <c r="CF7" s="884"/>
      <c r="CG7" s="884"/>
      <c r="CI7" s="222"/>
      <c r="CM7" s="210"/>
      <c r="CN7" s="1092"/>
      <c r="CO7" s="210"/>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c r="FL7" s="191"/>
      <c r="FM7" s="191"/>
      <c r="FN7" s="191"/>
      <c r="FO7" s="191"/>
      <c r="FP7" s="191"/>
      <c r="FQ7" s="191"/>
      <c r="FR7" s="191"/>
      <c r="FS7" s="210"/>
      <c r="FT7" s="884"/>
    </row>
    <row r="8" spans="1:177" s="171" customFormat="1" ht="15.75" customHeight="1" thickTop="1">
      <c r="A8" s="2575" t="s">
        <v>675</v>
      </c>
      <c r="B8" s="408" t="s">
        <v>12840</v>
      </c>
      <c r="C8" s="239" t="s">
        <v>12841</v>
      </c>
      <c r="D8" s="239">
        <v>0</v>
      </c>
      <c r="E8" s="1491"/>
      <c r="F8" s="1491"/>
      <c r="G8" s="1491"/>
      <c r="H8" s="1491"/>
      <c r="I8" s="1491"/>
      <c r="J8" s="1491"/>
      <c r="K8" s="1491"/>
      <c r="L8" s="1491"/>
      <c r="M8" s="1491"/>
      <c r="N8" s="1491"/>
      <c r="O8" s="1491"/>
      <c r="P8" s="1491"/>
      <c r="Q8" s="1491"/>
      <c r="R8" s="1491"/>
      <c r="S8" s="1491"/>
      <c r="T8" s="1491"/>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c r="AT8" s="1491"/>
      <c r="AU8" s="1491"/>
      <c r="AV8" s="1491"/>
      <c r="AW8" s="1491"/>
      <c r="AX8" s="1491"/>
      <c r="AY8" s="1491"/>
      <c r="AZ8" s="1491"/>
      <c r="BA8" s="1491"/>
      <c r="BB8" s="1491"/>
      <c r="BC8" s="1491"/>
      <c r="BD8" s="1491"/>
      <c r="BE8" s="1491"/>
      <c r="BF8" s="1491"/>
      <c r="BG8" s="1491"/>
      <c r="BH8" s="1491"/>
      <c r="BI8" s="1491"/>
      <c r="BJ8" s="1491"/>
      <c r="BK8" s="1491"/>
      <c r="BL8" s="1491"/>
      <c r="BM8" s="1491"/>
      <c r="BN8" s="1491"/>
      <c r="BO8" s="1491"/>
      <c r="BP8" s="1491"/>
      <c r="BQ8" s="1491"/>
      <c r="BR8" s="1491"/>
      <c r="BS8" s="1491"/>
      <c r="BT8" s="1491"/>
      <c r="BU8" s="1491"/>
      <c r="BV8" s="1491"/>
      <c r="BW8" s="1491"/>
      <c r="BX8" s="1491"/>
      <c r="BY8" s="1491"/>
      <c r="BZ8" s="1491"/>
      <c r="CA8" s="1491"/>
      <c r="CB8" s="1491"/>
      <c r="CC8" s="1491"/>
      <c r="CD8" s="1491"/>
      <c r="CE8" s="1491"/>
      <c r="CF8" s="1491"/>
      <c r="CG8" s="2530"/>
      <c r="CH8" s="222"/>
      <c r="CI8" s="3558" t="s">
        <v>12842</v>
      </c>
      <c r="CK8" s="1167"/>
      <c r="CM8" s="210"/>
      <c r="CN8" s="1092"/>
      <c r="CO8" s="210"/>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c r="EE8" s="191"/>
      <c r="EF8" s="191"/>
      <c r="EG8" s="191"/>
      <c r="EH8" s="191"/>
      <c r="EI8" s="191"/>
      <c r="EJ8" s="191"/>
      <c r="EK8" s="191"/>
      <c r="EL8" s="191"/>
      <c r="EM8" s="191"/>
      <c r="EN8" s="191"/>
      <c r="EO8" s="191"/>
      <c r="EP8" s="191"/>
      <c r="EQ8" s="191"/>
      <c r="ER8" s="191"/>
      <c r="ES8" s="191"/>
      <c r="ET8" s="191"/>
      <c r="EU8" s="191"/>
      <c r="EV8" s="191"/>
      <c r="EW8" s="191"/>
      <c r="EX8" s="191"/>
      <c r="EY8" s="191"/>
      <c r="EZ8" s="191"/>
      <c r="FA8" s="191"/>
      <c r="FB8" s="191"/>
      <c r="FC8" s="191"/>
      <c r="FD8" s="191"/>
      <c r="FE8" s="191"/>
      <c r="FF8" s="191"/>
      <c r="FG8" s="191"/>
      <c r="FH8" s="191"/>
      <c r="FI8" s="191"/>
      <c r="FJ8" s="191"/>
      <c r="FK8" s="191"/>
      <c r="FL8" s="191"/>
      <c r="FM8" s="191"/>
      <c r="FN8" s="191"/>
      <c r="FO8" s="191"/>
      <c r="FP8" s="191"/>
      <c r="FQ8" s="191"/>
      <c r="FR8" s="191"/>
      <c r="FS8" s="210"/>
      <c r="FT8" s="2530"/>
      <c r="FU8" s="1594"/>
    </row>
    <row r="9" spans="1:177" s="171" customFormat="1" ht="15.75" customHeight="1">
      <c r="B9" s="1591" t="s">
        <v>12843</v>
      </c>
      <c r="C9" s="1592" t="s">
        <v>12841</v>
      </c>
      <c r="D9" s="1592">
        <v>0</v>
      </c>
      <c r="E9" s="2528"/>
      <c r="F9" s="2528"/>
      <c r="G9" s="2528"/>
      <c r="H9" s="2528"/>
      <c r="I9" s="2528"/>
      <c r="J9" s="2528"/>
      <c r="K9" s="2528"/>
      <c r="L9" s="2528"/>
      <c r="M9" s="2528"/>
      <c r="N9" s="2528"/>
      <c r="O9" s="2528"/>
      <c r="P9" s="2528"/>
      <c r="Q9" s="2528"/>
      <c r="R9" s="2528"/>
      <c r="S9" s="2528"/>
      <c r="T9" s="2528"/>
      <c r="U9" s="2528"/>
      <c r="V9" s="2528"/>
      <c r="W9" s="2528"/>
      <c r="X9" s="2528"/>
      <c r="Y9" s="2528"/>
      <c r="Z9" s="2528"/>
      <c r="AA9" s="2528"/>
      <c r="AB9" s="2528"/>
      <c r="AC9" s="2528"/>
      <c r="AD9" s="2528"/>
      <c r="AE9" s="2528"/>
      <c r="AF9" s="2528"/>
      <c r="AG9" s="2528"/>
      <c r="AH9" s="2528"/>
      <c r="AI9" s="2528"/>
      <c r="AJ9" s="2528"/>
      <c r="AK9" s="2528"/>
      <c r="AL9" s="2528"/>
      <c r="AM9" s="2528"/>
      <c r="AN9" s="2528"/>
      <c r="AO9" s="2528"/>
      <c r="AP9" s="2528"/>
      <c r="AQ9" s="2528"/>
      <c r="AR9" s="2528"/>
      <c r="AS9" s="2528"/>
      <c r="AT9" s="2528"/>
      <c r="AU9" s="2528"/>
      <c r="AV9" s="2528"/>
      <c r="AW9" s="2528"/>
      <c r="AX9" s="2528"/>
      <c r="AY9" s="2528"/>
      <c r="AZ9" s="2528"/>
      <c r="BA9" s="2528"/>
      <c r="BB9" s="2528"/>
      <c r="BC9" s="2528"/>
      <c r="BD9" s="2528"/>
      <c r="BE9" s="2528"/>
      <c r="BF9" s="2528"/>
      <c r="BG9" s="2528"/>
      <c r="BH9" s="2528"/>
      <c r="BI9" s="2528"/>
      <c r="BJ9" s="2528"/>
      <c r="BK9" s="2528"/>
      <c r="BL9" s="2528"/>
      <c r="BM9" s="2528"/>
      <c r="BN9" s="2528"/>
      <c r="BO9" s="2528"/>
      <c r="BP9" s="2528"/>
      <c r="BQ9" s="2528"/>
      <c r="BR9" s="2528"/>
      <c r="BS9" s="2528"/>
      <c r="BT9" s="2528"/>
      <c r="BU9" s="2528"/>
      <c r="BV9" s="2528"/>
      <c r="BW9" s="2528"/>
      <c r="BX9" s="2528"/>
      <c r="BY9" s="2528"/>
      <c r="BZ9" s="2528"/>
      <c r="CA9" s="2528"/>
      <c r="CB9" s="2528"/>
      <c r="CC9" s="2528"/>
      <c r="CD9" s="2528"/>
      <c r="CE9" s="2528"/>
      <c r="CF9" s="2528"/>
      <c r="CG9" s="2529"/>
      <c r="CH9" s="222"/>
      <c r="CI9" s="3559"/>
      <c r="CK9" s="1593"/>
      <c r="CM9" s="210"/>
      <c r="CN9" s="1092"/>
      <c r="CO9" s="210"/>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210"/>
      <c r="FT9" s="2529"/>
    </row>
    <row r="10" spans="1:177" s="171" customFormat="1" ht="15.75" customHeight="1">
      <c r="B10" s="1591" t="s">
        <v>12844</v>
      </c>
      <c r="C10" s="1592" t="s">
        <v>12841</v>
      </c>
      <c r="D10" s="1592">
        <v>0</v>
      </c>
      <c r="E10" s="1723" t="str">
        <f>IFERROR(IF(IF(E8="Other (Specify Below)",E9,E8)=0,"",IF(E8="Other (Specify Below)",E9,E8)),"")</f>
        <v/>
      </c>
      <c r="F10" s="1723" t="str">
        <f t="shared" ref="F10:BQ10" si="0">IFERROR(IF(IF(F8="Other (Specify Below)",F9,F8)=0,"",IF(F8="Other (Specify Below)",F9,F8)),"")</f>
        <v/>
      </c>
      <c r="G10" s="1723" t="str">
        <f t="shared" si="0"/>
        <v/>
      </c>
      <c r="H10" s="1723" t="str">
        <f t="shared" si="0"/>
        <v/>
      </c>
      <c r="I10" s="1723" t="str">
        <f t="shared" si="0"/>
        <v/>
      </c>
      <c r="J10" s="1723" t="str">
        <f t="shared" si="0"/>
        <v/>
      </c>
      <c r="K10" s="1723" t="str">
        <f t="shared" si="0"/>
        <v/>
      </c>
      <c r="L10" s="1723" t="str">
        <f t="shared" si="0"/>
        <v/>
      </c>
      <c r="M10" s="1723" t="str">
        <f t="shared" si="0"/>
        <v/>
      </c>
      <c r="N10" s="1723" t="str">
        <f t="shared" si="0"/>
        <v/>
      </c>
      <c r="O10" s="1723" t="str">
        <f t="shared" si="0"/>
        <v/>
      </c>
      <c r="P10" s="1723" t="str">
        <f t="shared" si="0"/>
        <v/>
      </c>
      <c r="Q10" s="1723" t="str">
        <f t="shared" si="0"/>
        <v/>
      </c>
      <c r="R10" s="1723" t="str">
        <f t="shared" si="0"/>
        <v/>
      </c>
      <c r="S10" s="1723" t="str">
        <f t="shared" si="0"/>
        <v/>
      </c>
      <c r="T10" s="1723" t="str">
        <f t="shared" si="0"/>
        <v/>
      </c>
      <c r="U10" s="1723" t="str">
        <f t="shared" si="0"/>
        <v/>
      </c>
      <c r="V10" s="1723" t="str">
        <f t="shared" si="0"/>
        <v/>
      </c>
      <c r="W10" s="1723" t="str">
        <f t="shared" si="0"/>
        <v/>
      </c>
      <c r="X10" s="1723" t="str">
        <f t="shared" si="0"/>
        <v/>
      </c>
      <c r="Y10" s="1723" t="str">
        <f t="shared" si="0"/>
        <v/>
      </c>
      <c r="Z10" s="1723" t="str">
        <f t="shared" si="0"/>
        <v/>
      </c>
      <c r="AA10" s="1723" t="str">
        <f t="shared" si="0"/>
        <v/>
      </c>
      <c r="AB10" s="1723" t="str">
        <f t="shared" si="0"/>
        <v/>
      </c>
      <c r="AC10" s="1723" t="str">
        <f t="shared" si="0"/>
        <v/>
      </c>
      <c r="AD10" s="1723" t="str">
        <f t="shared" si="0"/>
        <v/>
      </c>
      <c r="AE10" s="1723" t="str">
        <f t="shared" si="0"/>
        <v/>
      </c>
      <c r="AF10" s="1723" t="str">
        <f t="shared" si="0"/>
        <v/>
      </c>
      <c r="AG10" s="1723" t="str">
        <f t="shared" si="0"/>
        <v/>
      </c>
      <c r="AH10" s="1723" t="str">
        <f t="shared" si="0"/>
        <v/>
      </c>
      <c r="AI10" s="1723" t="str">
        <f t="shared" si="0"/>
        <v/>
      </c>
      <c r="AJ10" s="1723" t="str">
        <f t="shared" si="0"/>
        <v/>
      </c>
      <c r="AK10" s="1723" t="str">
        <f t="shared" si="0"/>
        <v/>
      </c>
      <c r="AL10" s="1723" t="str">
        <f t="shared" si="0"/>
        <v/>
      </c>
      <c r="AM10" s="1723" t="str">
        <f t="shared" si="0"/>
        <v/>
      </c>
      <c r="AN10" s="1723" t="str">
        <f t="shared" si="0"/>
        <v/>
      </c>
      <c r="AO10" s="1723" t="str">
        <f t="shared" si="0"/>
        <v/>
      </c>
      <c r="AP10" s="1723" t="str">
        <f t="shared" si="0"/>
        <v/>
      </c>
      <c r="AQ10" s="1723" t="str">
        <f t="shared" si="0"/>
        <v/>
      </c>
      <c r="AR10" s="1723" t="str">
        <f t="shared" si="0"/>
        <v/>
      </c>
      <c r="AS10" s="1723" t="str">
        <f t="shared" si="0"/>
        <v/>
      </c>
      <c r="AT10" s="1723" t="str">
        <f t="shared" si="0"/>
        <v/>
      </c>
      <c r="AU10" s="1723" t="str">
        <f t="shared" si="0"/>
        <v/>
      </c>
      <c r="AV10" s="1723" t="str">
        <f t="shared" si="0"/>
        <v/>
      </c>
      <c r="AW10" s="1723" t="str">
        <f t="shared" si="0"/>
        <v/>
      </c>
      <c r="AX10" s="1723" t="str">
        <f t="shared" si="0"/>
        <v/>
      </c>
      <c r="AY10" s="1723" t="str">
        <f t="shared" si="0"/>
        <v/>
      </c>
      <c r="AZ10" s="1723" t="str">
        <f t="shared" si="0"/>
        <v/>
      </c>
      <c r="BA10" s="1723" t="str">
        <f t="shared" si="0"/>
        <v/>
      </c>
      <c r="BB10" s="1723" t="str">
        <f t="shared" si="0"/>
        <v/>
      </c>
      <c r="BC10" s="1723" t="str">
        <f t="shared" si="0"/>
        <v/>
      </c>
      <c r="BD10" s="1723" t="str">
        <f t="shared" si="0"/>
        <v/>
      </c>
      <c r="BE10" s="1723" t="str">
        <f t="shared" si="0"/>
        <v/>
      </c>
      <c r="BF10" s="1723" t="str">
        <f t="shared" si="0"/>
        <v/>
      </c>
      <c r="BG10" s="1723" t="str">
        <f t="shared" si="0"/>
        <v/>
      </c>
      <c r="BH10" s="1723" t="str">
        <f t="shared" si="0"/>
        <v/>
      </c>
      <c r="BI10" s="1723" t="str">
        <f t="shared" si="0"/>
        <v/>
      </c>
      <c r="BJ10" s="1723" t="str">
        <f t="shared" si="0"/>
        <v/>
      </c>
      <c r="BK10" s="1723" t="str">
        <f t="shared" si="0"/>
        <v/>
      </c>
      <c r="BL10" s="1723" t="str">
        <f t="shared" si="0"/>
        <v/>
      </c>
      <c r="BM10" s="1723" t="str">
        <f t="shared" si="0"/>
        <v/>
      </c>
      <c r="BN10" s="1723" t="str">
        <f t="shared" si="0"/>
        <v/>
      </c>
      <c r="BO10" s="1723" t="str">
        <f t="shared" si="0"/>
        <v/>
      </c>
      <c r="BP10" s="1723" t="str">
        <f t="shared" si="0"/>
        <v/>
      </c>
      <c r="BQ10" s="1723" t="str">
        <f t="shared" si="0"/>
        <v/>
      </c>
      <c r="BR10" s="1723" t="str">
        <f t="shared" ref="BR10:CF10" si="1">IFERROR(IF(IF(BR8="Other (Specify Below)",BR9,BR8)=0,"",IF(BR8="Other (Specify Below)",BR9,BR8)),"")</f>
        <v/>
      </c>
      <c r="BS10" s="1723" t="str">
        <f t="shared" si="1"/>
        <v/>
      </c>
      <c r="BT10" s="1723" t="str">
        <f t="shared" si="1"/>
        <v/>
      </c>
      <c r="BU10" s="1723" t="str">
        <f t="shared" si="1"/>
        <v/>
      </c>
      <c r="BV10" s="1723" t="str">
        <f t="shared" si="1"/>
        <v/>
      </c>
      <c r="BW10" s="1723" t="str">
        <f t="shared" si="1"/>
        <v/>
      </c>
      <c r="BX10" s="1723" t="str">
        <f t="shared" si="1"/>
        <v/>
      </c>
      <c r="BY10" s="1723" t="str">
        <f t="shared" si="1"/>
        <v/>
      </c>
      <c r="BZ10" s="1723" t="str">
        <f t="shared" si="1"/>
        <v/>
      </c>
      <c r="CA10" s="1723" t="str">
        <f t="shared" si="1"/>
        <v/>
      </c>
      <c r="CB10" s="1723" t="str">
        <f t="shared" si="1"/>
        <v/>
      </c>
      <c r="CC10" s="1723" t="str">
        <f t="shared" si="1"/>
        <v/>
      </c>
      <c r="CD10" s="1723" t="str">
        <f t="shared" si="1"/>
        <v/>
      </c>
      <c r="CE10" s="1723" t="str">
        <f t="shared" si="1"/>
        <v/>
      </c>
      <c r="CF10" s="1723" t="str">
        <f t="shared" si="1"/>
        <v/>
      </c>
      <c r="CG10" s="2529"/>
      <c r="CH10" s="222"/>
      <c r="CI10" s="3560"/>
      <c r="CK10" s="1593"/>
      <c r="CM10" s="210"/>
      <c r="CN10" s="1092"/>
      <c r="CO10" s="210"/>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c r="DT10" s="191"/>
      <c r="DU10" s="191"/>
      <c r="DV10" s="191"/>
      <c r="DW10" s="191"/>
      <c r="DX10" s="191"/>
      <c r="DY10" s="191"/>
      <c r="DZ10" s="191"/>
      <c r="EA10" s="191"/>
      <c r="EB10" s="191"/>
      <c r="EC10" s="191"/>
      <c r="ED10" s="191"/>
      <c r="EE10" s="191"/>
      <c r="EF10" s="191"/>
      <c r="EG10" s="191"/>
      <c r="EH10" s="191"/>
      <c r="EI10" s="191"/>
      <c r="EJ10" s="191"/>
      <c r="EK10" s="191"/>
      <c r="EL10" s="191"/>
      <c r="EM10" s="191"/>
      <c r="EN10" s="191"/>
      <c r="EO10" s="191"/>
      <c r="EP10" s="191"/>
      <c r="EQ10" s="191"/>
      <c r="ER10" s="191"/>
      <c r="ES10" s="191"/>
      <c r="ET10" s="191"/>
      <c r="EU10" s="191"/>
      <c r="EV10" s="191"/>
      <c r="EW10" s="191"/>
      <c r="EX10" s="191"/>
      <c r="EY10" s="191"/>
      <c r="EZ10" s="191"/>
      <c r="FA10" s="191"/>
      <c r="FB10" s="191"/>
      <c r="FC10" s="191"/>
      <c r="FD10" s="191"/>
      <c r="FE10" s="191"/>
      <c r="FF10" s="191"/>
      <c r="FG10" s="191"/>
      <c r="FH10" s="191"/>
      <c r="FI10" s="191"/>
      <c r="FJ10" s="191"/>
      <c r="FK10" s="191"/>
      <c r="FL10" s="191"/>
      <c r="FM10" s="191"/>
      <c r="FN10" s="191"/>
      <c r="FO10" s="191"/>
      <c r="FP10" s="191"/>
      <c r="FQ10" s="191"/>
      <c r="FR10" s="191"/>
      <c r="FS10" s="210"/>
      <c r="FT10" s="2529"/>
    </row>
    <row r="11" spans="1:177" s="171" customFormat="1" ht="15.75" customHeight="1">
      <c r="B11" s="417" t="s">
        <v>16</v>
      </c>
      <c r="C11" s="248" t="s">
        <v>12841</v>
      </c>
      <c r="D11" s="248">
        <v>0</v>
      </c>
      <c r="E11" s="1484"/>
      <c r="F11" s="1484"/>
      <c r="G11" s="1484"/>
      <c r="H11" s="1484"/>
      <c r="I11" s="1484"/>
      <c r="J11" s="1484"/>
      <c r="K11" s="1484"/>
      <c r="L11" s="1484"/>
      <c r="M11" s="1484"/>
      <c r="N11" s="1484"/>
      <c r="O11" s="1484"/>
      <c r="P11" s="1484"/>
      <c r="Q11" s="1484"/>
      <c r="R11" s="1484"/>
      <c r="S11" s="1484"/>
      <c r="T11" s="1484"/>
      <c r="U11" s="1484"/>
      <c r="V11" s="1484"/>
      <c r="W11" s="1484"/>
      <c r="X11" s="1484"/>
      <c r="Y11" s="1484"/>
      <c r="Z11" s="1484"/>
      <c r="AA11" s="1484"/>
      <c r="AB11" s="1484"/>
      <c r="AC11" s="1484"/>
      <c r="AD11" s="1484"/>
      <c r="AE11" s="1484"/>
      <c r="AF11" s="1484"/>
      <c r="AG11" s="1484"/>
      <c r="AH11" s="1484"/>
      <c r="AI11" s="1484"/>
      <c r="AJ11" s="1484"/>
      <c r="AK11" s="1484"/>
      <c r="AL11" s="1484"/>
      <c r="AM11" s="1484"/>
      <c r="AN11" s="1484"/>
      <c r="AO11" s="1484"/>
      <c r="AP11" s="1484"/>
      <c r="AQ11" s="1484"/>
      <c r="AR11" s="1484"/>
      <c r="AS11" s="1484"/>
      <c r="AT11" s="1484"/>
      <c r="AU11" s="1484"/>
      <c r="AV11" s="1484"/>
      <c r="AW11" s="1484"/>
      <c r="AX11" s="1484"/>
      <c r="AY11" s="1484"/>
      <c r="AZ11" s="1484"/>
      <c r="BA11" s="1484"/>
      <c r="BB11" s="1484"/>
      <c r="BC11" s="1484"/>
      <c r="BD11" s="1484"/>
      <c r="BE11" s="1484"/>
      <c r="BF11" s="1484"/>
      <c r="BG11" s="1484"/>
      <c r="BH11" s="1484"/>
      <c r="BI11" s="1484"/>
      <c r="BJ11" s="1484"/>
      <c r="BK11" s="1484"/>
      <c r="BL11" s="1484"/>
      <c r="BM11" s="1484"/>
      <c r="BN11" s="1484"/>
      <c r="BO11" s="1484"/>
      <c r="BP11" s="1484"/>
      <c r="BQ11" s="1484"/>
      <c r="BR11" s="1484"/>
      <c r="BS11" s="1484"/>
      <c r="BT11" s="1484"/>
      <c r="BU11" s="1484"/>
      <c r="BV11" s="1484"/>
      <c r="BW11" s="1484"/>
      <c r="BX11" s="1484"/>
      <c r="BY11" s="1484"/>
      <c r="BZ11" s="1484"/>
      <c r="CA11" s="1484"/>
      <c r="CB11" s="1484"/>
      <c r="CC11" s="1484"/>
      <c r="CD11" s="1484"/>
      <c r="CE11" s="1484"/>
      <c r="CF11" s="1484"/>
      <c r="CG11" s="2531"/>
      <c r="CH11" s="222"/>
      <c r="CI11" s="926" t="s">
        <v>12845</v>
      </c>
      <c r="CK11" s="738"/>
      <c r="CM11" s="210"/>
      <c r="CN11" s="1092">
        <f t="shared" ref="CN11:CN17" si="2">IF( SUM( CP11:FR11 ) = 0, 0, $CP$6 )</f>
        <v>0</v>
      </c>
      <c r="CO11" s="210"/>
      <c r="CP11" s="247">
        <f xml:space="preserve"> IF( OR(ISNUMBER(E11 ),E$8=""), 0, 1 )</f>
        <v>0</v>
      </c>
      <c r="CQ11" s="247">
        <f t="shared" ref="CQ11" si="3" xml:space="preserve"> IF( OR(ISNUMBER(F11 ),F$8=""), 0, 1 )</f>
        <v>0</v>
      </c>
      <c r="CR11" s="247">
        <f t="shared" ref="CR11" si="4" xml:space="preserve"> IF( OR(ISNUMBER(G11 ),G$8=""), 0, 1 )</f>
        <v>0</v>
      </c>
      <c r="CS11" s="247">
        <f t="shared" ref="CS11" si="5" xml:space="preserve"> IF( OR(ISNUMBER(H11 ),H$8=""), 0, 1 )</f>
        <v>0</v>
      </c>
      <c r="CT11" s="247">
        <f t="shared" ref="CT11" si="6" xml:space="preserve"> IF( OR(ISNUMBER(I11 ),I$8=""), 0, 1 )</f>
        <v>0</v>
      </c>
      <c r="CU11" s="247">
        <f t="shared" ref="CU11" si="7" xml:space="preserve"> IF( OR(ISNUMBER(J11 ),J$8=""), 0, 1 )</f>
        <v>0</v>
      </c>
      <c r="CV11" s="247">
        <f t="shared" ref="CV11" si="8" xml:space="preserve"> IF( OR(ISNUMBER(K11 ),K$8=""), 0, 1 )</f>
        <v>0</v>
      </c>
      <c r="CW11" s="247">
        <f t="shared" ref="CW11" si="9" xml:space="preserve"> IF( OR(ISNUMBER(L11 ),L$8=""), 0, 1 )</f>
        <v>0</v>
      </c>
      <c r="CX11" s="247">
        <f t="shared" ref="CX11" si="10" xml:space="preserve"> IF( OR(ISNUMBER(M11 ),M$8=""), 0, 1 )</f>
        <v>0</v>
      </c>
      <c r="CY11" s="247">
        <f t="shared" ref="CY11" si="11" xml:space="preserve"> IF( OR(ISNUMBER(N11 ),N$8=""), 0, 1 )</f>
        <v>0</v>
      </c>
      <c r="CZ11" s="247">
        <f t="shared" ref="CZ11" si="12" xml:space="preserve"> IF( OR(ISNUMBER(O11 ),O$8=""), 0, 1 )</f>
        <v>0</v>
      </c>
      <c r="DA11" s="247">
        <f t="shared" ref="DA11" si="13" xml:space="preserve"> IF( OR(ISNUMBER(P11 ),P$8=""), 0, 1 )</f>
        <v>0</v>
      </c>
      <c r="DB11" s="247">
        <f t="shared" ref="DB11" si="14" xml:space="preserve"> IF( OR(ISNUMBER(Q11 ),Q$8=""), 0, 1 )</f>
        <v>0</v>
      </c>
      <c r="DC11" s="247">
        <f t="shared" ref="DC11" si="15" xml:space="preserve"> IF( OR(ISNUMBER(R11 ),R$8=""), 0, 1 )</f>
        <v>0</v>
      </c>
      <c r="DD11" s="247">
        <f t="shared" ref="DD11" si="16" xml:space="preserve"> IF( OR(ISNUMBER(S11 ),S$8=""), 0, 1 )</f>
        <v>0</v>
      </c>
      <c r="DE11" s="247">
        <f t="shared" ref="DE11" si="17" xml:space="preserve"> IF( OR(ISNUMBER(T11 ),T$8=""), 0, 1 )</f>
        <v>0</v>
      </c>
      <c r="DF11" s="247">
        <f t="shared" ref="DF11" si="18" xml:space="preserve"> IF( OR(ISNUMBER(U11 ),U$8=""), 0, 1 )</f>
        <v>0</v>
      </c>
      <c r="DG11" s="247">
        <f t="shared" ref="DG11" si="19" xml:space="preserve"> IF( OR(ISNUMBER(V11 ),V$8=""), 0, 1 )</f>
        <v>0</v>
      </c>
      <c r="DH11" s="247">
        <f t="shared" ref="DH11" si="20" xml:space="preserve"> IF( OR(ISNUMBER(W11 ),W$8=""), 0, 1 )</f>
        <v>0</v>
      </c>
      <c r="DI11" s="247">
        <f t="shared" ref="DI11" si="21" xml:space="preserve"> IF( OR(ISNUMBER(X11 ),X$8=""), 0, 1 )</f>
        <v>0</v>
      </c>
      <c r="DJ11" s="247">
        <f t="shared" ref="DJ11" si="22" xml:space="preserve"> IF( OR(ISNUMBER(Y11 ),Y$8=""), 0, 1 )</f>
        <v>0</v>
      </c>
      <c r="DK11" s="247">
        <f t="shared" ref="DK11" si="23" xml:space="preserve"> IF( OR(ISNUMBER(Z11 ),Z$8=""), 0, 1 )</f>
        <v>0</v>
      </c>
      <c r="DL11" s="247">
        <f t="shared" ref="DL11" si="24" xml:space="preserve"> IF( OR(ISNUMBER(AA11 ),AA$8=""), 0, 1 )</f>
        <v>0</v>
      </c>
      <c r="DM11" s="247">
        <f t="shared" ref="DM11" si="25" xml:space="preserve"> IF( OR(ISNUMBER(AB11 ),AB$8=""), 0, 1 )</f>
        <v>0</v>
      </c>
      <c r="DN11" s="247">
        <f t="shared" ref="DN11" si="26" xml:space="preserve"> IF( OR(ISNUMBER(AC11 ),AC$8=""), 0, 1 )</f>
        <v>0</v>
      </c>
      <c r="DO11" s="247">
        <f t="shared" ref="DO11" si="27" xml:space="preserve"> IF( OR(ISNUMBER(AD11 ),AD$8=""), 0, 1 )</f>
        <v>0</v>
      </c>
      <c r="DP11" s="247">
        <f t="shared" ref="DP11" si="28" xml:space="preserve"> IF( OR(ISNUMBER(AE11 ),AE$8=""), 0, 1 )</f>
        <v>0</v>
      </c>
      <c r="DQ11" s="247">
        <f t="shared" ref="DQ11" si="29" xml:space="preserve"> IF( OR(ISNUMBER(AF11 ),AF$8=""), 0, 1 )</f>
        <v>0</v>
      </c>
      <c r="DR11" s="247">
        <f t="shared" ref="DR11" si="30" xml:space="preserve"> IF( OR(ISNUMBER(AG11 ),AG$8=""), 0, 1 )</f>
        <v>0</v>
      </c>
      <c r="DS11" s="247">
        <f t="shared" ref="DS11" si="31" xml:space="preserve"> IF( OR(ISNUMBER(AH11 ),AH$8=""), 0, 1 )</f>
        <v>0</v>
      </c>
      <c r="DT11" s="247">
        <f t="shared" ref="DT11" si="32" xml:space="preserve"> IF( OR(ISNUMBER(AI11 ),AI$8=""), 0, 1 )</f>
        <v>0</v>
      </c>
      <c r="DU11" s="247">
        <f t="shared" ref="DU11" si="33" xml:space="preserve"> IF( OR(ISNUMBER(AJ11 ),AJ$8=""), 0, 1 )</f>
        <v>0</v>
      </c>
      <c r="DV11" s="247">
        <f t="shared" ref="DV11" si="34" xml:space="preserve"> IF( OR(ISNUMBER(AK11 ),AK$8=""), 0, 1 )</f>
        <v>0</v>
      </c>
      <c r="DW11" s="247">
        <f t="shared" ref="DW11" si="35" xml:space="preserve"> IF( OR(ISNUMBER(AL11 ),AL$8=""), 0, 1 )</f>
        <v>0</v>
      </c>
      <c r="DX11" s="247">
        <f t="shared" ref="DX11" si="36" xml:space="preserve"> IF( OR(ISNUMBER(AM11 ),AM$8=""), 0, 1 )</f>
        <v>0</v>
      </c>
      <c r="DY11" s="247">
        <f t="shared" ref="DY11" si="37" xml:space="preserve"> IF( OR(ISNUMBER(AN11 ),AN$8=""), 0, 1 )</f>
        <v>0</v>
      </c>
      <c r="DZ11" s="247">
        <f t="shared" ref="DZ11" si="38" xml:space="preserve"> IF( OR(ISNUMBER(AO11 ),AO$8=""), 0, 1 )</f>
        <v>0</v>
      </c>
      <c r="EA11" s="247">
        <f t="shared" ref="EA11" si="39" xml:space="preserve"> IF( OR(ISNUMBER(AP11 ),AP$8=""), 0, 1 )</f>
        <v>0</v>
      </c>
      <c r="EB11" s="247">
        <f t="shared" ref="EB11" si="40" xml:space="preserve"> IF( OR(ISNUMBER(AQ11 ),AQ$8=""), 0, 1 )</f>
        <v>0</v>
      </c>
      <c r="EC11" s="247">
        <f t="shared" ref="EC11" si="41" xml:space="preserve"> IF( OR(ISNUMBER(AR11 ),AR$8=""), 0, 1 )</f>
        <v>0</v>
      </c>
      <c r="ED11" s="247">
        <f t="shared" ref="ED11" si="42" xml:space="preserve"> IF( OR(ISNUMBER(AS11 ),AS$8=""), 0, 1 )</f>
        <v>0</v>
      </c>
      <c r="EE11" s="247">
        <f t="shared" ref="EE11" si="43" xml:space="preserve"> IF( OR(ISNUMBER(AT11 ),AT$8=""), 0, 1 )</f>
        <v>0</v>
      </c>
      <c r="EF11" s="247">
        <f t="shared" ref="EF11" si="44" xml:space="preserve"> IF( OR(ISNUMBER(AU11 ),AU$8=""), 0, 1 )</f>
        <v>0</v>
      </c>
      <c r="EG11" s="247">
        <f t="shared" ref="EG11" si="45" xml:space="preserve"> IF( OR(ISNUMBER(AV11 ),AV$8=""), 0, 1 )</f>
        <v>0</v>
      </c>
      <c r="EH11" s="247">
        <f t="shared" ref="EH11" si="46" xml:space="preserve"> IF( OR(ISNUMBER(AW11 ),AW$8=""), 0, 1 )</f>
        <v>0</v>
      </c>
      <c r="EI11" s="247">
        <f t="shared" ref="EI11" si="47" xml:space="preserve"> IF( OR(ISNUMBER(AX11 ),AX$8=""), 0, 1 )</f>
        <v>0</v>
      </c>
      <c r="EJ11" s="247">
        <f t="shared" ref="EJ11" si="48" xml:space="preserve"> IF( OR(ISNUMBER(AY11 ),AY$8=""), 0, 1 )</f>
        <v>0</v>
      </c>
      <c r="EK11" s="247">
        <f t="shared" ref="EK11" si="49" xml:space="preserve"> IF( OR(ISNUMBER(AZ11 ),AZ$8=""), 0, 1 )</f>
        <v>0</v>
      </c>
      <c r="EL11" s="247">
        <f t="shared" ref="EL11" si="50" xml:space="preserve"> IF( OR(ISNUMBER(BA11 ),BA$8=""), 0, 1 )</f>
        <v>0</v>
      </c>
      <c r="EM11" s="247">
        <f t="shared" ref="EM11" si="51" xml:space="preserve"> IF( OR(ISNUMBER(BB11 ),BB$8=""), 0, 1 )</f>
        <v>0</v>
      </c>
      <c r="EN11" s="247">
        <f t="shared" ref="EN11" si="52" xml:space="preserve"> IF( OR(ISNUMBER(BC11 ),BC$8=""), 0, 1 )</f>
        <v>0</v>
      </c>
      <c r="EO11" s="247">
        <f t="shared" ref="EO11" si="53" xml:space="preserve"> IF( OR(ISNUMBER(BD11 ),BD$8=""), 0, 1 )</f>
        <v>0</v>
      </c>
      <c r="EP11" s="247">
        <f t="shared" ref="EP11" si="54" xml:space="preserve"> IF( OR(ISNUMBER(BE11 ),BE$8=""), 0, 1 )</f>
        <v>0</v>
      </c>
      <c r="EQ11" s="247">
        <f t="shared" ref="EQ11" si="55" xml:space="preserve"> IF( OR(ISNUMBER(BF11 ),BF$8=""), 0, 1 )</f>
        <v>0</v>
      </c>
      <c r="ER11" s="247">
        <f t="shared" ref="ER11" si="56" xml:space="preserve"> IF( OR(ISNUMBER(BG11 ),BG$8=""), 0, 1 )</f>
        <v>0</v>
      </c>
      <c r="ES11" s="247">
        <f t="shared" ref="ES11" si="57" xml:space="preserve"> IF( OR(ISNUMBER(BH11 ),BH$8=""), 0, 1 )</f>
        <v>0</v>
      </c>
      <c r="ET11" s="247">
        <f t="shared" ref="ET11" si="58" xml:space="preserve"> IF( OR(ISNUMBER(BI11 ),BI$8=""), 0, 1 )</f>
        <v>0</v>
      </c>
      <c r="EU11" s="247">
        <f t="shared" ref="EU11" si="59" xml:space="preserve"> IF( OR(ISNUMBER(BJ11 ),BJ$8=""), 0, 1 )</f>
        <v>0</v>
      </c>
      <c r="EV11" s="247">
        <f t="shared" ref="EV11" si="60" xml:space="preserve"> IF( OR(ISNUMBER(BK11 ),BK$8=""), 0, 1 )</f>
        <v>0</v>
      </c>
      <c r="EW11" s="247">
        <f t="shared" ref="EW11" si="61" xml:space="preserve"> IF( OR(ISNUMBER(BL11 ),BL$8=""), 0, 1 )</f>
        <v>0</v>
      </c>
      <c r="EX11" s="247">
        <f t="shared" ref="EX11" si="62" xml:space="preserve"> IF( OR(ISNUMBER(BM11 ),BM$8=""), 0, 1 )</f>
        <v>0</v>
      </c>
      <c r="EY11" s="247">
        <f t="shared" ref="EY11" si="63" xml:space="preserve"> IF( OR(ISNUMBER(BN11 ),BN$8=""), 0, 1 )</f>
        <v>0</v>
      </c>
      <c r="EZ11" s="247">
        <f t="shared" ref="EZ11" si="64" xml:space="preserve"> IF( OR(ISNUMBER(BO11 ),BO$8=""), 0, 1 )</f>
        <v>0</v>
      </c>
      <c r="FA11" s="247">
        <f t="shared" ref="FA11" si="65" xml:space="preserve"> IF( OR(ISNUMBER(BP11 ),BP$8=""), 0, 1 )</f>
        <v>0</v>
      </c>
      <c r="FB11" s="247">
        <f t="shared" ref="FB11" si="66" xml:space="preserve"> IF( OR(ISNUMBER(BQ11 ),BQ$8=""), 0, 1 )</f>
        <v>0</v>
      </c>
      <c r="FC11" s="247">
        <f t="shared" ref="FC11" si="67" xml:space="preserve"> IF( OR(ISNUMBER(BR11 ),BR$8=""), 0, 1 )</f>
        <v>0</v>
      </c>
      <c r="FD11" s="247">
        <f t="shared" ref="FD11" si="68" xml:space="preserve"> IF( OR(ISNUMBER(BS11 ),BS$8=""), 0, 1 )</f>
        <v>0</v>
      </c>
      <c r="FE11" s="247">
        <f t="shared" ref="FE11" si="69" xml:space="preserve"> IF( OR(ISNUMBER(BT11 ),BT$8=""), 0, 1 )</f>
        <v>0</v>
      </c>
      <c r="FF11" s="247">
        <f t="shared" ref="FF11" si="70" xml:space="preserve"> IF( OR(ISNUMBER(BU11 ),BU$8=""), 0, 1 )</f>
        <v>0</v>
      </c>
      <c r="FG11" s="247">
        <f t="shared" ref="FG11" si="71" xml:space="preserve"> IF( OR(ISNUMBER(BV11 ),BV$8=""), 0, 1 )</f>
        <v>0</v>
      </c>
      <c r="FH11" s="247">
        <f t="shared" ref="FH11" si="72" xml:space="preserve"> IF( OR(ISNUMBER(BW11 ),BW$8=""), 0, 1 )</f>
        <v>0</v>
      </c>
      <c r="FI11" s="247">
        <f t="shared" ref="FI11" si="73" xml:space="preserve"> IF( OR(ISNUMBER(BX11 ),BX$8=""), 0, 1 )</f>
        <v>0</v>
      </c>
      <c r="FJ11" s="247">
        <f t="shared" ref="FJ11" si="74" xml:space="preserve"> IF( OR(ISNUMBER(BY11 ),BY$8=""), 0, 1 )</f>
        <v>0</v>
      </c>
      <c r="FK11" s="247">
        <f t="shared" ref="FK11" si="75" xml:space="preserve"> IF( OR(ISNUMBER(BZ11 ),BZ$8=""), 0, 1 )</f>
        <v>0</v>
      </c>
      <c r="FL11" s="247">
        <f t="shared" ref="FL11" si="76" xml:space="preserve"> IF( OR(ISNUMBER(CA11 ),CA$8=""), 0, 1 )</f>
        <v>0</v>
      </c>
      <c r="FM11" s="247">
        <f t="shared" ref="FM11" si="77" xml:space="preserve"> IF( OR(ISNUMBER(CB11 ),CB$8=""), 0, 1 )</f>
        <v>0</v>
      </c>
      <c r="FN11" s="247">
        <f t="shared" ref="FN11" si="78" xml:space="preserve"> IF( OR(ISNUMBER(CC11 ),CC$8=""), 0, 1 )</f>
        <v>0</v>
      </c>
      <c r="FO11" s="247">
        <f t="shared" ref="FO11" si="79" xml:space="preserve"> IF( OR(ISNUMBER(CD11 ),CD$8=""), 0, 1 )</f>
        <v>0</v>
      </c>
      <c r="FP11" s="247">
        <f t="shared" ref="FP11" si="80" xml:space="preserve"> IF( OR(ISNUMBER(CE11 ),CE$8=""), 0, 1 )</f>
        <v>0</v>
      </c>
      <c r="FQ11" s="247">
        <f t="shared" ref="FQ11" si="81" xml:space="preserve"> IF( OR(ISNUMBER(CF11 ),CF$8=""), 0, 1 )</f>
        <v>0</v>
      </c>
      <c r="FR11" s="191"/>
      <c r="FS11" s="210"/>
      <c r="FT11" s="2531"/>
    </row>
    <row r="12" spans="1:177" s="171" customFormat="1" ht="15.75" customHeight="1">
      <c r="B12" s="417" t="s">
        <v>12846</v>
      </c>
      <c r="C12" s="248" t="s">
        <v>2375</v>
      </c>
      <c r="D12" s="248">
        <v>2</v>
      </c>
      <c r="E12" s="1493"/>
      <c r="F12" s="1493"/>
      <c r="G12" s="1493"/>
      <c r="H12" s="1493"/>
      <c r="I12" s="1493"/>
      <c r="J12" s="1493"/>
      <c r="K12" s="1493"/>
      <c r="L12" s="1493"/>
      <c r="M12" s="1493"/>
      <c r="N12" s="1493"/>
      <c r="O12" s="1493"/>
      <c r="P12" s="1493"/>
      <c r="Q12" s="1493"/>
      <c r="R12" s="1493"/>
      <c r="S12" s="1493"/>
      <c r="T12" s="1493"/>
      <c r="U12" s="1493"/>
      <c r="V12" s="1493"/>
      <c r="W12" s="1493"/>
      <c r="X12" s="1493"/>
      <c r="Y12" s="1493"/>
      <c r="Z12" s="1493"/>
      <c r="AA12" s="1493"/>
      <c r="AB12" s="1493"/>
      <c r="AC12" s="1493"/>
      <c r="AD12" s="1493"/>
      <c r="AE12" s="1493"/>
      <c r="AF12" s="1493"/>
      <c r="AG12" s="1493"/>
      <c r="AH12" s="1493"/>
      <c r="AI12" s="1493"/>
      <c r="AJ12" s="1493"/>
      <c r="AK12" s="1493"/>
      <c r="AL12" s="1493"/>
      <c r="AM12" s="1493"/>
      <c r="AN12" s="1493"/>
      <c r="AO12" s="1493"/>
      <c r="AP12" s="1493"/>
      <c r="AQ12" s="1493"/>
      <c r="AR12" s="1493"/>
      <c r="AS12" s="1493"/>
      <c r="AT12" s="1493"/>
      <c r="AU12" s="1493"/>
      <c r="AV12" s="1493"/>
      <c r="AW12" s="1493"/>
      <c r="AX12" s="1493"/>
      <c r="AY12" s="1493"/>
      <c r="AZ12" s="1493"/>
      <c r="BA12" s="1493"/>
      <c r="BB12" s="1493"/>
      <c r="BC12" s="1493"/>
      <c r="BD12" s="1493"/>
      <c r="BE12" s="1493"/>
      <c r="BF12" s="1493"/>
      <c r="BG12" s="1493"/>
      <c r="BH12" s="1493"/>
      <c r="BI12" s="1493"/>
      <c r="BJ12" s="1493"/>
      <c r="BK12" s="1493"/>
      <c r="BL12" s="1493"/>
      <c r="BM12" s="1493"/>
      <c r="BN12" s="1493"/>
      <c r="BO12" s="1493"/>
      <c r="BP12" s="1493"/>
      <c r="BQ12" s="1493"/>
      <c r="BR12" s="1493"/>
      <c r="BS12" s="1493"/>
      <c r="BT12" s="1493"/>
      <c r="BU12" s="1493"/>
      <c r="BV12" s="1493"/>
      <c r="BW12" s="1493"/>
      <c r="BX12" s="1493"/>
      <c r="BY12" s="1493"/>
      <c r="BZ12" s="1493"/>
      <c r="CA12" s="1493"/>
      <c r="CB12" s="1493"/>
      <c r="CC12" s="1493"/>
      <c r="CD12" s="1493"/>
      <c r="CE12" s="1493"/>
      <c r="CF12" s="1493"/>
      <c r="CG12" s="2532"/>
      <c r="CH12" s="222"/>
      <c r="CI12" s="926" t="s">
        <v>12847</v>
      </c>
      <c r="CK12" s="738"/>
      <c r="CM12" s="210"/>
      <c r="CN12" s="1092">
        <f t="shared" si="2"/>
        <v>0</v>
      </c>
      <c r="CO12" s="210"/>
      <c r="CP12" s="247">
        <f xml:space="preserve"> IF( OR(ISNUMBER(E12 ),E$8=""), 0, 1 )</f>
        <v>0</v>
      </c>
      <c r="CQ12" s="247">
        <f t="shared" ref="CQ12:CQ17" si="82" xml:space="preserve"> IF( OR(ISNUMBER(F12 ),F$8=""), 0, 1 )</f>
        <v>0</v>
      </c>
      <c r="CR12" s="247">
        <f t="shared" ref="CR12:CR17" si="83" xml:space="preserve"> IF( OR(ISNUMBER(G12 ),G$8=""), 0, 1 )</f>
        <v>0</v>
      </c>
      <c r="CS12" s="247">
        <f t="shared" ref="CS12:CS17" si="84" xml:space="preserve"> IF( OR(ISNUMBER(H12 ),H$8=""), 0, 1 )</f>
        <v>0</v>
      </c>
      <c r="CT12" s="247">
        <f t="shared" ref="CT12:CT17" si="85" xml:space="preserve"> IF( OR(ISNUMBER(I12 ),I$8=""), 0, 1 )</f>
        <v>0</v>
      </c>
      <c r="CU12" s="247">
        <f t="shared" ref="CU12:CU17" si="86" xml:space="preserve"> IF( OR(ISNUMBER(J12 ),J$8=""), 0, 1 )</f>
        <v>0</v>
      </c>
      <c r="CV12" s="247">
        <f t="shared" ref="CV12:CV17" si="87" xml:space="preserve"> IF( OR(ISNUMBER(K12 ),K$8=""), 0, 1 )</f>
        <v>0</v>
      </c>
      <c r="CW12" s="247">
        <f t="shared" ref="CW12:CW17" si="88" xml:space="preserve"> IF( OR(ISNUMBER(L12 ),L$8=""), 0, 1 )</f>
        <v>0</v>
      </c>
      <c r="CX12" s="247">
        <f t="shared" ref="CX12:CX17" si="89" xml:space="preserve"> IF( OR(ISNUMBER(M12 ),M$8=""), 0, 1 )</f>
        <v>0</v>
      </c>
      <c r="CY12" s="247">
        <f t="shared" ref="CY12:CY17" si="90" xml:space="preserve"> IF( OR(ISNUMBER(N12 ),N$8=""), 0, 1 )</f>
        <v>0</v>
      </c>
      <c r="CZ12" s="247">
        <f t="shared" ref="CZ12:CZ17" si="91" xml:space="preserve"> IF( OR(ISNUMBER(O12 ),O$8=""), 0, 1 )</f>
        <v>0</v>
      </c>
      <c r="DA12" s="247">
        <f t="shared" ref="DA12:DA17" si="92" xml:space="preserve"> IF( OR(ISNUMBER(P12 ),P$8=""), 0, 1 )</f>
        <v>0</v>
      </c>
      <c r="DB12" s="247">
        <f t="shared" ref="DB12:DB17" si="93" xml:space="preserve"> IF( OR(ISNUMBER(Q12 ),Q$8=""), 0, 1 )</f>
        <v>0</v>
      </c>
      <c r="DC12" s="247">
        <f t="shared" ref="DC12:DC17" si="94" xml:space="preserve"> IF( OR(ISNUMBER(R12 ),R$8=""), 0, 1 )</f>
        <v>0</v>
      </c>
      <c r="DD12" s="247">
        <f t="shared" ref="DD12:DD17" si="95" xml:space="preserve"> IF( OR(ISNUMBER(S12 ),S$8=""), 0, 1 )</f>
        <v>0</v>
      </c>
      <c r="DE12" s="247">
        <f t="shared" ref="DE12:DE17" si="96" xml:space="preserve"> IF( OR(ISNUMBER(T12 ),T$8=""), 0, 1 )</f>
        <v>0</v>
      </c>
      <c r="DF12" s="247">
        <f t="shared" ref="DF12:DF17" si="97" xml:space="preserve"> IF( OR(ISNUMBER(U12 ),U$8=""), 0, 1 )</f>
        <v>0</v>
      </c>
      <c r="DG12" s="247">
        <f t="shared" ref="DG12:DG17" si="98" xml:space="preserve"> IF( OR(ISNUMBER(V12 ),V$8=""), 0, 1 )</f>
        <v>0</v>
      </c>
      <c r="DH12" s="247">
        <f t="shared" ref="DH12:DH17" si="99" xml:space="preserve"> IF( OR(ISNUMBER(W12 ),W$8=""), 0, 1 )</f>
        <v>0</v>
      </c>
      <c r="DI12" s="247">
        <f t="shared" ref="DI12:DI17" si="100" xml:space="preserve"> IF( OR(ISNUMBER(X12 ),X$8=""), 0, 1 )</f>
        <v>0</v>
      </c>
      <c r="DJ12" s="247">
        <f t="shared" ref="DJ12:DJ17" si="101" xml:space="preserve"> IF( OR(ISNUMBER(Y12 ),Y$8=""), 0, 1 )</f>
        <v>0</v>
      </c>
      <c r="DK12" s="247">
        <f t="shared" ref="DK12:DK17" si="102" xml:space="preserve"> IF( OR(ISNUMBER(Z12 ),Z$8=""), 0, 1 )</f>
        <v>0</v>
      </c>
      <c r="DL12" s="247">
        <f t="shared" ref="DL12:DL17" si="103" xml:space="preserve"> IF( OR(ISNUMBER(AA12 ),AA$8=""), 0, 1 )</f>
        <v>0</v>
      </c>
      <c r="DM12" s="247">
        <f t="shared" ref="DM12:DM17" si="104" xml:space="preserve"> IF( OR(ISNUMBER(AB12 ),AB$8=""), 0, 1 )</f>
        <v>0</v>
      </c>
      <c r="DN12" s="247">
        <f t="shared" ref="DN12:DN17" si="105" xml:space="preserve"> IF( OR(ISNUMBER(AC12 ),AC$8=""), 0, 1 )</f>
        <v>0</v>
      </c>
      <c r="DO12" s="247">
        <f t="shared" ref="DO12:DO17" si="106" xml:space="preserve"> IF( OR(ISNUMBER(AD12 ),AD$8=""), 0, 1 )</f>
        <v>0</v>
      </c>
      <c r="DP12" s="247">
        <f t="shared" ref="DP12:DP17" si="107" xml:space="preserve"> IF( OR(ISNUMBER(AE12 ),AE$8=""), 0, 1 )</f>
        <v>0</v>
      </c>
      <c r="DQ12" s="247">
        <f t="shared" ref="DQ12:DQ17" si="108" xml:space="preserve"> IF( OR(ISNUMBER(AF12 ),AF$8=""), 0, 1 )</f>
        <v>0</v>
      </c>
      <c r="DR12" s="247">
        <f t="shared" ref="DR12:DR17" si="109" xml:space="preserve"> IF( OR(ISNUMBER(AG12 ),AG$8=""), 0, 1 )</f>
        <v>0</v>
      </c>
      <c r="DS12" s="247">
        <f t="shared" ref="DS12:DS17" si="110" xml:space="preserve"> IF( OR(ISNUMBER(AH12 ),AH$8=""), 0, 1 )</f>
        <v>0</v>
      </c>
      <c r="DT12" s="247">
        <f t="shared" ref="DT12:DT17" si="111" xml:space="preserve"> IF( OR(ISNUMBER(AI12 ),AI$8=""), 0, 1 )</f>
        <v>0</v>
      </c>
      <c r="DU12" s="247">
        <f t="shared" ref="DU12:DU17" si="112" xml:space="preserve"> IF( OR(ISNUMBER(AJ12 ),AJ$8=""), 0, 1 )</f>
        <v>0</v>
      </c>
      <c r="DV12" s="247">
        <f t="shared" ref="DV12:DV17" si="113" xml:space="preserve"> IF( OR(ISNUMBER(AK12 ),AK$8=""), 0, 1 )</f>
        <v>0</v>
      </c>
      <c r="DW12" s="247">
        <f t="shared" ref="DW12:DW17" si="114" xml:space="preserve"> IF( OR(ISNUMBER(AL12 ),AL$8=""), 0, 1 )</f>
        <v>0</v>
      </c>
      <c r="DX12" s="247">
        <f t="shared" ref="DX12:DX17" si="115" xml:space="preserve"> IF( OR(ISNUMBER(AM12 ),AM$8=""), 0, 1 )</f>
        <v>0</v>
      </c>
      <c r="DY12" s="247">
        <f t="shared" ref="DY12:DY17" si="116" xml:space="preserve"> IF( OR(ISNUMBER(AN12 ),AN$8=""), 0, 1 )</f>
        <v>0</v>
      </c>
      <c r="DZ12" s="247">
        <f t="shared" ref="DZ12:DZ17" si="117" xml:space="preserve"> IF( OR(ISNUMBER(AO12 ),AO$8=""), 0, 1 )</f>
        <v>0</v>
      </c>
      <c r="EA12" s="247">
        <f t="shared" ref="EA12:EA17" si="118" xml:space="preserve"> IF( OR(ISNUMBER(AP12 ),AP$8=""), 0, 1 )</f>
        <v>0</v>
      </c>
      <c r="EB12" s="247">
        <f t="shared" ref="EB12:EB17" si="119" xml:space="preserve"> IF( OR(ISNUMBER(AQ12 ),AQ$8=""), 0, 1 )</f>
        <v>0</v>
      </c>
      <c r="EC12" s="247">
        <f t="shared" ref="EC12:EC17" si="120" xml:space="preserve"> IF( OR(ISNUMBER(AR12 ),AR$8=""), 0, 1 )</f>
        <v>0</v>
      </c>
      <c r="ED12" s="247">
        <f t="shared" ref="ED12:ED17" si="121" xml:space="preserve"> IF( OR(ISNUMBER(AS12 ),AS$8=""), 0, 1 )</f>
        <v>0</v>
      </c>
      <c r="EE12" s="247">
        <f t="shared" ref="EE12:EE17" si="122" xml:space="preserve"> IF( OR(ISNUMBER(AT12 ),AT$8=""), 0, 1 )</f>
        <v>0</v>
      </c>
      <c r="EF12" s="247">
        <f t="shared" ref="EF12:EF17" si="123" xml:space="preserve"> IF( OR(ISNUMBER(AU12 ),AU$8=""), 0, 1 )</f>
        <v>0</v>
      </c>
      <c r="EG12" s="247">
        <f t="shared" ref="EG12:EG17" si="124" xml:space="preserve"> IF( OR(ISNUMBER(AV12 ),AV$8=""), 0, 1 )</f>
        <v>0</v>
      </c>
      <c r="EH12" s="247">
        <f t="shared" ref="EH12:EH17" si="125" xml:space="preserve"> IF( OR(ISNUMBER(AW12 ),AW$8=""), 0, 1 )</f>
        <v>0</v>
      </c>
      <c r="EI12" s="247">
        <f t="shared" ref="EI12:EI17" si="126" xml:space="preserve"> IF( OR(ISNUMBER(AX12 ),AX$8=""), 0, 1 )</f>
        <v>0</v>
      </c>
      <c r="EJ12" s="247">
        <f t="shared" ref="EJ12:EJ17" si="127" xml:space="preserve"> IF( OR(ISNUMBER(AY12 ),AY$8=""), 0, 1 )</f>
        <v>0</v>
      </c>
      <c r="EK12" s="247">
        <f t="shared" ref="EK12:EK17" si="128" xml:space="preserve"> IF( OR(ISNUMBER(AZ12 ),AZ$8=""), 0, 1 )</f>
        <v>0</v>
      </c>
      <c r="EL12" s="247">
        <f t="shared" ref="EL12:EL17" si="129" xml:space="preserve"> IF( OR(ISNUMBER(BA12 ),BA$8=""), 0, 1 )</f>
        <v>0</v>
      </c>
      <c r="EM12" s="247">
        <f t="shared" ref="EM12:EM17" si="130" xml:space="preserve"> IF( OR(ISNUMBER(BB12 ),BB$8=""), 0, 1 )</f>
        <v>0</v>
      </c>
      <c r="EN12" s="247">
        <f t="shared" ref="EN12:EN17" si="131" xml:space="preserve"> IF( OR(ISNUMBER(BC12 ),BC$8=""), 0, 1 )</f>
        <v>0</v>
      </c>
      <c r="EO12" s="247">
        <f t="shared" ref="EO12:EO17" si="132" xml:space="preserve"> IF( OR(ISNUMBER(BD12 ),BD$8=""), 0, 1 )</f>
        <v>0</v>
      </c>
      <c r="EP12" s="247">
        <f t="shared" ref="EP12:EP17" si="133" xml:space="preserve"> IF( OR(ISNUMBER(BE12 ),BE$8=""), 0, 1 )</f>
        <v>0</v>
      </c>
      <c r="EQ12" s="247">
        <f t="shared" ref="EQ12:EQ17" si="134" xml:space="preserve"> IF( OR(ISNUMBER(BF12 ),BF$8=""), 0, 1 )</f>
        <v>0</v>
      </c>
      <c r="ER12" s="247">
        <f t="shared" ref="ER12:ER17" si="135" xml:space="preserve"> IF( OR(ISNUMBER(BG12 ),BG$8=""), 0, 1 )</f>
        <v>0</v>
      </c>
      <c r="ES12" s="247">
        <f t="shared" ref="ES12:ES17" si="136" xml:space="preserve"> IF( OR(ISNUMBER(BH12 ),BH$8=""), 0, 1 )</f>
        <v>0</v>
      </c>
      <c r="ET12" s="247">
        <f t="shared" ref="ET12:ET17" si="137" xml:space="preserve"> IF( OR(ISNUMBER(BI12 ),BI$8=""), 0, 1 )</f>
        <v>0</v>
      </c>
      <c r="EU12" s="247">
        <f t="shared" ref="EU12:EU17" si="138" xml:space="preserve"> IF( OR(ISNUMBER(BJ12 ),BJ$8=""), 0, 1 )</f>
        <v>0</v>
      </c>
      <c r="EV12" s="247">
        <f t="shared" ref="EV12:EV17" si="139" xml:space="preserve"> IF( OR(ISNUMBER(BK12 ),BK$8=""), 0, 1 )</f>
        <v>0</v>
      </c>
      <c r="EW12" s="247">
        <f t="shared" ref="EW12:EW17" si="140" xml:space="preserve"> IF( OR(ISNUMBER(BL12 ),BL$8=""), 0, 1 )</f>
        <v>0</v>
      </c>
      <c r="EX12" s="247">
        <f t="shared" ref="EX12:EX17" si="141" xml:space="preserve"> IF( OR(ISNUMBER(BM12 ),BM$8=""), 0, 1 )</f>
        <v>0</v>
      </c>
      <c r="EY12" s="247">
        <f t="shared" ref="EY12:EY17" si="142" xml:space="preserve"> IF( OR(ISNUMBER(BN12 ),BN$8=""), 0, 1 )</f>
        <v>0</v>
      </c>
      <c r="EZ12" s="247">
        <f t="shared" ref="EZ12:EZ17" si="143" xml:space="preserve"> IF( OR(ISNUMBER(BO12 ),BO$8=""), 0, 1 )</f>
        <v>0</v>
      </c>
      <c r="FA12" s="247">
        <f t="shared" ref="FA12:FA17" si="144" xml:space="preserve"> IF( OR(ISNUMBER(BP12 ),BP$8=""), 0, 1 )</f>
        <v>0</v>
      </c>
      <c r="FB12" s="247">
        <f t="shared" ref="FB12:FB17" si="145" xml:space="preserve"> IF( OR(ISNUMBER(BQ12 ),BQ$8=""), 0, 1 )</f>
        <v>0</v>
      </c>
      <c r="FC12" s="247">
        <f t="shared" ref="FC12:FC17" si="146" xml:space="preserve"> IF( OR(ISNUMBER(BR12 ),BR$8=""), 0, 1 )</f>
        <v>0</v>
      </c>
      <c r="FD12" s="247">
        <f t="shared" ref="FD12:FD17" si="147" xml:space="preserve"> IF( OR(ISNUMBER(BS12 ),BS$8=""), 0, 1 )</f>
        <v>0</v>
      </c>
      <c r="FE12" s="247">
        <f t="shared" ref="FE12:FE17" si="148" xml:space="preserve"> IF( OR(ISNUMBER(BT12 ),BT$8=""), 0, 1 )</f>
        <v>0</v>
      </c>
      <c r="FF12" s="247">
        <f t="shared" ref="FF12:FF17" si="149" xml:space="preserve"> IF( OR(ISNUMBER(BU12 ),BU$8=""), 0, 1 )</f>
        <v>0</v>
      </c>
      <c r="FG12" s="247">
        <f t="shared" ref="FG12:FG17" si="150" xml:space="preserve"> IF( OR(ISNUMBER(BV12 ),BV$8=""), 0, 1 )</f>
        <v>0</v>
      </c>
      <c r="FH12" s="247">
        <f t="shared" ref="FH12:FH17" si="151" xml:space="preserve"> IF( OR(ISNUMBER(BW12 ),BW$8=""), 0, 1 )</f>
        <v>0</v>
      </c>
      <c r="FI12" s="247">
        <f t="shared" ref="FI12:FI17" si="152" xml:space="preserve"> IF( OR(ISNUMBER(BX12 ),BX$8=""), 0, 1 )</f>
        <v>0</v>
      </c>
      <c r="FJ12" s="247">
        <f t="shared" ref="FJ12:FJ17" si="153" xml:space="preserve"> IF( OR(ISNUMBER(BY12 ),BY$8=""), 0, 1 )</f>
        <v>0</v>
      </c>
      <c r="FK12" s="247">
        <f t="shared" ref="FK12:FK17" si="154" xml:space="preserve"> IF( OR(ISNUMBER(BZ12 ),BZ$8=""), 0, 1 )</f>
        <v>0</v>
      </c>
      <c r="FL12" s="247">
        <f t="shared" ref="FL12:FL17" si="155" xml:space="preserve"> IF( OR(ISNUMBER(CA12 ),CA$8=""), 0, 1 )</f>
        <v>0</v>
      </c>
      <c r="FM12" s="247">
        <f t="shared" ref="FM12:FM17" si="156" xml:space="preserve"> IF( OR(ISNUMBER(CB12 ),CB$8=""), 0, 1 )</f>
        <v>0</v>
      </c>
      <c r="FN12" s="247">
        <f t="shared" ref="FN12:FN17" si="157" xml:space="preserve"> IF( OR(ISNUMBER(CC12 ),CC$8=""), 0, 1 )</f>
        <v>0</v>
      </c>
      <c r="FO12" s="247">
        <f t="shared" ref="FO12:FO17" si="158" xml:space="preserve"> IF( OR(ISNUMBER(CD12 ),CD$8=""), 0, 1 )</f>
        <v>0</v>
      </c>
      <c r="FP12" s="247">
        <f t="shared" ref="FP12:FP17" si="159" xml:space="preserve"> IF( OR(ISNUMBER(CE12 ),CE$8=""), 0, 1 )</f>
        <v>0</v>
      </c>
      <c r="FQ12" s="247">
        <f t="shared" ref="FQ12:FQ17" si="160" xml:space="preserve"> IF( OR(ISNUMBER(CF12 ),CF$8=""), 0, 1 )</f>
        <v>0</v>
      </c>
      <c r="FR12" s="191"/>
      <c r="FS12" s="210"/>
      <c r="FT12" s="2532"/>
    </row>
    <row r="13" spans="1:177" s="171" customFormat="1" ht="15.75" customHeight="1">
      <c r="B13" s="417" t="s">
        <v>12848</v>
      </c>
      <c r="C13" s="248" t="s">
        <v>12849</v>
      </c>
      <c r="D13" s="248">
        <v>2</v>
      </c>
      <c r="E13" s="1484"/>
      <c r="F13" s="1484"/>
      <c r="G13" s="1484"/>
      <c r="H13" s="1484"/>
      <c r="I13" s="1484"/>
      <c r="J13" s="1484"/>
      <c r="K13" s="1484"/>
      <c r="L13" s="1484"/>
      <c r="M13" s="1484"/>
      <c r="N13" s="1484"/>
      <c r="O13" s="1484"/>
      <c r="P13" s="1484"/>
      <c r="Q13" s="1484"/>
      <c r="R13" s="1484"/>
      <c r="S13" s="1484"/>
      <c r="T13" s="1484"/>
      <c r="U13" s="1484"/>
      <c r="V13" s="1484"/>
      <c r="W13" s="1484"/>
      <c r="X13" s="1484"/>
      <c r="Y13" s="1484"/>
      <c r="Z13" s="1484"/>
      <c r="AA13" s="1484"/>
      <c r="AB13" s="1484"/>
      <c r="AC13" s="1484"/>
      <c r="AD13" s="1484"/>
      <c r="AE13" s="1484"/>
      <c r="AF13" s="1484"/>
      <c r="AG13" s="1484"/>
      <c r="AH13" s="1484"/>
      <c r="AI13" s="1484"/>
      <c r="AJ13" s="1484"/>
      <c r="AK13" s="1484"/>
      <c r="AL13" s="1484"/>
      <c r="AM13" s="1484"/>
      <c r="AN13" s="1484"/>
      <c r="AO13" s="1484"/>
      <c r="AP13" s="1484"/>
      <c r="AQ13" s="1484"/>
      <c r="AR13" s="1484"/>
      <c r="AS13" s="1484"/>
      <c r="AT13" s="1484"/>
      <c r="AU13" s="1484"/>
      <c r="AV13" s="1484"/>
      <c r="AW13" s="1484"/>
      <c r="AX13" s="1484"/>
      <c r="AY13" s="1484"/>
      <c r="AZ13" s="1484"/>
      <c r="BA13" s="1484"/>
      <c r="BB13" s="1484"/>
      <c r="BC13" s="1484"/>
      <c r="BD13" s="1484"/>
      <c r="BE13" s="1484"/>
      <c r="BF13" s="1484"/>
      <c r="BG13" s="1484"/>
      <c r="BH13" s="1484"/>
      <c r="BI13" s="1484"/>
      <c r="BJ13" s="1484"/>
      <c r="BK13" s="1484"/>
      <c r="BL13" s="1484"/>
      <c r="BM13" s="1484"/>
      <c r="BN13" s="1484"/>
      <c r="BO13" s="1484"/>
      <c r="BP13" s="1484"/>
      <c r="BQ13" s="1484"/>
      <c r="BR13" s="1484"/>
      <c r="BS13" s="1484"/>
      <c r="BT13" s="1484"/>
      <c r="BU13" s="1484"/>
      <c r="BV13" s="1484"/>
      <c r="BW13" s="1484"/>
      <c r="BX13" s="1484"/>
      <c r="BY13" s="1484"/>
      <c r="BZ13" s="1484"/>
      <c r="CA13" s="1484"/>
      <c r="CB13" s="1484"/>
      <c r="CC13" s="1484"/>
      <c r="CD13" s="1484"/>
      <c r="CE13" s="1484"/>
      <c r="CF13" s="1484"/>
      <c r="CG13" s="2533"/>
      <c r="CH13" s="222"/>
      <c r="CI13" s="926" t="s">
        <v>12850</v>
      </c>
      <c r="CK13" s="738"/>
      <c r="CM13" s="210"/>
      <c r="CN13" s="1092">
        <f t="shared" si="2"/>
        <v>0</v>
      </c>
      <c r="CO13" s="210"/>
      <c r="CP13" s="247">
        <f t="shared" ref="CP13:CP17" si="161" xml:space="preserve"> IF( OR(ISNUMBER(E13 ),E$8=""), 0, 1 )</f>
        <v>0</v>
      </c>
      <c r="CQ13" s="247">
        <f t="shared" si="82"/>
        <v>0</v>
      </c>
      <c r="CR13" s="247">
        <f t="shared" si="83"/>
        <v>0</v>
      </c>
      <c r="CS13" s="247">
        <f t="shared" si="84"/>
        <v>0</v>
      </c>
      <c r="CT13" s="247">
        <f t="shared" si="85"/>
        <v>0</v>
      </c>
      <c r="CU13" s="247">
        <f t="shared" si="86"/>
        <v>0</v>
      </c>
      <c r="CV13" s="247">
        <f t="shared" si="87"/>
        <v>0</v>
      </c>
      <c r="CW13" s="247">
        <f t="shared" si="88"/>
        <v>0</v>
      </c>
      <c r="CX13" s="247">
        <f t="shared" si="89"/>
        <v>0</v>
      </c>
      <c r="CY13" s="247">
        <f t="shared" si="90"/>
        <v>0</v>
      </c>
      <c r="CZ13" s="247">
        <f t="shared" si="91"/>
        <v>0</v>
      </c>
      <c r="DA13" s="247">
        <f t="shared" si="92"/>
        <v>0</v>
      </c>
      <c r="DB13" s="247">
        <f t="shared" si="93"/>
        <v>0</v>
      </c>
      <c r="DC13" s="247">
        <f t="shared" si="94"/>
        <v>0</v>
      </c>
      <c r="DD13" s="247">
        <f t="shared" si="95"/>
        <v>0</v>
      </c>
      <c r="DE13" s="247">
        <f t="shared" si="96"/>
        <v>0</v>
      </c>
      <c r="DF13" s="247">
        <f t="shared" si="97"/>
        <v>0</v>
      </c>
      <c r="DG13" s="247">
        <f t="shared" si="98"/>
        <v>0</v>
      </c>
      <c r="DH13" s="247">
        <f t="shared" si="99"/>
        <v>0</v>
      </c>
      <c r="DI13" s="247">
        <f t="shared" si="100"/>
        <v>0</v>
      </c>
      <c r="DJ13" s="247">
        <f t="shared" si="101"/>
        <v>0</v>
      </c>
      <c r="DK13" s="247">
        <f t="shared" si="102"/>
        <v>0</v>
      </c>
      <c r="DL13" s="247">
        <f t="shared" si="103"/>
        <v>0</v>
      </c>
      <c r="DM13" s="247">
        <f t="shared" si="104"/>
        <v>0</v>
      </c>
      <c r="DN13" s="247">
        <f t="shared" si="105"/>
        <v>0</v>
      </c>
      <c r="DO13" s="247">
        <f t="shared" si="106"/>
        <v>0</v>
      </c>
      <c r="DP13" s="247">
        <f t="shared" si="107"/>
        <v>0</v>
      </c>
      <c r="DQ13" s="247">
        <f t="shared" si="108"/>
        <v>0</v>
      </c>
      <c r="DR13" s="247">
        <f t="shared" si="109"/>
        <v>0</v>
      </c>
      <c r="DS13" s="247">
        <f t="shared" si="110"/>
        <v>0</v>
      </c>
      <c r="DT13" s="247">
        <f t="shared" si="111"/>
        <v>0</v>
      </c>
      <c r="DU13" s="247">
        <f t="shared" si="112"/>
        <v>0</v>
      </c>
      <c r="DV13" s="247">
        <f t="shared" si="113"/>
        <v>0</v>
      </c>
      <c r="DW13" s="247">
        <f t="shared" si="114"/>
        <v>0</v>
      </c>
      <c r="DX13" s="247">
        <f t="shared" si="115"/>
        <v>0</v>
      </c>
      <c r="DY13" s="247">
        <f t="shared" si="116"/>
        <v>0</v>
      </c>
      <c r="DZ13" s="247">
        <f t="shared" si="117"/>
        <v>0</v>
      </c>
      <c r="EA13" s="247">
        <f t="shared" si="118"/>
        <v>0</v>
      </c>
      <c r="EB13" s="247">
        <f t="shared" si="119"/>
        <v>0</v>
      </c>
      <c r="EC13" s="247">
        <f t="shared" si="120"/>
        <v>0</v>
      </c>
      <c r="ED13" s="247">
        <f t="shared" si="121"/>
        <v>0</v>
      </c>
      <c r="EE13" s="247">
        <f t="shared" si="122"/>
        <v>0</v>
      </c>
      <c r="EF13" s="247">
        <f t="shared" si="123"/>
        <v>0</v>
      </c>
      <c r="EG13" s="247">
        <f t="shared" si="124"/>
        <v>0</v>
      </c>
      <c r="EH13" s="247">
        <f t="shared" si="125"/>
        <v>0</v>
      </c>
      <c r="EI13" s="247">
        <f t="shared" si="126"/>
        <v>0</v>
      </c>
      <c r="EJ13" s="247">
        <f t="shared" si="127"/>
        <v>0</v>
      </c>
      <c r="EK13" s="247">
        <f t="shared" si="128"/>
        <v>0</v>
      </c>
      <c r="EL13" s="247">
        <f t="shared" si="129"/>
        <v>0</v>
      </c>
      <c r="EM13" s="247">
        <f t="shared" si="130"/>
        <v>0</v>
      </c>
      <c r="EN13" s="247">
        <f t="shared" si="131"/>
        <v>0</v>
      </c>
      <c r="EO13" s="247">
        <f t="shared" si="132"/>
        <v>0</v>
      </c>
      <c r="EP13" s="247">
        <f t="shared" si="133"/>
        <v>0</v>
      </c>
      <c r="EQ13" s="247">
        <f t="shared" si="134"/>
        <v>0</v>
      </c>
      <c r="ER13" s="247">
        <f t="shared" si="135"/>
        <v>0</v>
      </c>
      <c r="ES13" s="247">
        <f t="shared" si="136"/>
        <v>0</v>
      </c>
      <c r="ET13" s="247">
        <f t="shared" si="137"/>
        <v>0</v>
      </c>
      <c r="EU13" s="247">
        <f t="shared" si="138"/>
        <v>0</v>
      </c>
      <c r="EV13" s="247">
        <f t="shared" si="139"/>
        <v>0</v>
      </c>
      <c r="EW13" s="247">
        <f t="shared" si="140"/>
        <v>0</v>
      </c>
      <c r="EX13" s="247">
        <f t="shared" si="141"/>
        <v>0</v>
      </c>
      <c r="EY13" s="247">
        <f t="shared" si="142"/>
        <v>0</v>
      </c>
      <c r="EZ13" s="247">
        <f t="shared" si="143"/>
        <v>0</v>
      </c>
      <c r="FA13" s="247">
        <f t="shared" si="144"/>
        <v>0</v>
      </c>
      <c r="FB13" s="247">
        <f t="shared" si="145"/>
        <v>0</v>
      </c>
      <c r="FC13" s="247">
        <f t="shared" si="146"/>
        <v>0</v>
      </c>
      <c r="FD13" s="247">
        <f t="shared" si="147"/>
        <v>0</v>
      </c>
      <c r="FE13" s="247">
        <f t="shared" si="148"/>
        <v>0</v>
      </c>
      <c r="FF13" s="247">
        <f t="shared" si="149"/>
        <v>0</v>
      </c>
      <c r="FG13" s="247">
        <f t="shared" si="150"/>
        <v>0</v>
      </c>
      <c r="FH13" s="247">
        <f t="shared" si="151"/>
        <v>0</v>
      </c>
      <c r="FI13" s="247">
        <f t="shared" si="152"/>
        <v>0</v>
      </c>
      <c r="FJ13" s="247">
        <f t="shared" si="153"/>
        <v>0</v>
      </c>
      <c r="FK13" s="247">
        <f t="shared" si="154"/>
        <v>0</v>
      </c>
      <c r="FL13" s="247">
        <f t="shared" si="155"/>
        <v>0</v>
      </c>
      <c r="FM13" s="247">
        <f t="shared" si="156"/>
        <v>0</v>
      </c>
      <c r="FN13" s="247">
        <f t="shared" si="157"/>
        <v>0</v>
      </c>
      <c r="FO13" s="247">
        <f t="shared" si="158"/>
        <v>0</v>
      </c>
      <c r="FP13" s="247">
        <f t="shared" si="159"/>
        <v>0</v>
      </c>
      <c r="FQ13" s="247">
        <f t="shared" si="160"/>
        <v>0</v>
      </c>
      <c r="FR13" s="191"/>
      <c r="FS13" s="210"/>
      <c r="FT13" s="2533"/>
    </row>
    <row r="14" spans="1:177" s="171" customFormat="1" ht="15.75" customHeight="1">
      <c r="B14" s="417" t="s">
        <v>12851</v>
      </c>
      <c r="C14" s="248" t="s">
        <v>12849</v>
      </c>
      <c r="D14" s="248">
        <v>2</v>
      </c>
      <c r="E14" s="1484"/>
      <c r="F14" s="1484"/>
      <c r="G14" s="1484"/>
      <c r="H14" s="1484"/>
      <c r="I14" s="1484"/>
      <c r="J14" s="1484"/>
      <c r="K14" s="1484"/>
      <c r="L14" s="1484"/>
      <c r="M14" s="1484"/>
      <c r="N14" s="1484"/>
      <c r="O14" s="1484"/>
      <c r="P14" s="1484"/>
      <c r="Q14" s="1484"/>
      <c r="R14" s="1484"/>
      <c r="S14" s="1484"/>
      <c r="T14" s="1484"/>
      <c r="U14" s="1484"/>
      <c r="V14" s="1484"/>
      <c r="W14" s="1484"/>
      <c r="X14" s="1484"/>
      <c r="Y14" s="1484"/>
      <c r="Z14" s="1484"/>
      <c r="AA14" s="1484"/>
      <c r="AB14" s="1484"/>
      <c r="AC14" s="1484"/>
      <c r="AD14" s="1484"/>
      <c r="AE14" s="1484"/>
      <c r="AF14" s="1484"/>
      <c r="AG14" s="1484"/>
      <c r="AH14" s="1484"/>
      <c r="AI14" s="1484"/>
      <c r="AJ14" s="1484"/>
      <c r="AK14" s="1484"/>
      <c r="AL14" s="1484"/>
      <c r="AM14" s="1484"/>
      <c r="AN14" s="1484"/>
      <c r="AO14" s="1484"/>
      <c r="AP14" s="1484"/>
      <c r="AQ14" s="1484"/>
      <c r="AR14" s="1484"/>
      <c r="AS14" s="1484"/>
      <c r="AT14" s="1484"/>
      <c r="AU14" s="1484"/>
      <c r="AV14" s="1484"/>
      <c r="AW14" s="1484"/>
      <c r="AX14" s="1484"/>
      <c r="AY14" s="1484"/>
      <c r="AZ14" s="1484"/>
      <c r="BA14" s="1484"/>
      <c r="BB14" s="1484"/>
      <c r="BC14" s="1484"/>
      <c r="BD14" s="1484"/>
      <c r="BE14" s="1484"/>
      <c r="BF14" s="1484"/>
      <c r="BG14" s="1484"/>
      <c r="BH14" s="1484"/>
      <c r="BI14" s="1484"/>
      <c r="BJ14" s="1484"/>
      <c r="BK14" s="1484"/>
      <c r="BL14" s="1484"/>
      <c r="BM14" s="1484"/>
      <c r="BN14" s="1484"/>
      <c r="BO14" s="1484"/>
      <c r="BP14" s="1484"/>
      <c r="BQ14" s="1484"/>
      <c r="BR14" s="1484"/>
      <c r="BS14" s="1484"/>
      <c r="BT14" s="1484"/>
      <c r="BU14" s="1484"/>
      <c r="BV14" s="1484"/>
      <c r="BW14" s="1484"/>
      <c r="BX14" s="1484"/>
      <c r="BY14" s="1484"/>
      <c r="BZ14" s="1484"/>
      <c r="CA14" s="1484"/>
      <c r="CB14" s="1484"/>
      <c r="CC14" s="1484"/>
      <c r="CD14" s="1484"/>
      <c r="CE14" s="1484"/>
      <c r="CF14" s="1484"/>
      <c r="CG14" s="2533"/>
      <c r="CH14" s="222"/>
      <c r="CI14" s="926" t="s">
        <v>12852</v>
      </c>
      <c r="CK14" s="738"/>
      <c r="CM14" s="210"/>
      <c r="CN14" s="1092">
        <f t="shared" si="2"/>
        <v>0</v>
      </c>
      <c r="CO14" s="210"/>
      <c r="CP14" s="247">
        <f t="shared" si="161"/>
        <v>0</v>
      </c>
      <c r="CQ14" s="247">
        <f t="shared" si="82"/>
        <v>0</v>
      </c>
      <c r="CR14" s="247">
        <f t="shared" si="83"/>
        <v>0</v>
      </c>
      <c r="CS14" s="247">
        <f t="shared" si="84"/>
        <v>0</v>
      </c>
      <c r="CT14" s="247">
        <f t="shared" si="85"/>
        <v>0</v>
      </c>
      <c r="CU14" s="247">
        <f t="shared" si="86"/>
        <v>0</v>
      </c>
      <c r="CV14" s="247">
        <f t="shared" si="87"/>
        <v>0</v>
      </c>
      <c r="CW14" s="247">
        <f t="shared" si="88"/>
        <v>0</v>
      </c>
      <c r="CX14" s="247">
        <f t="shared" si="89"/>
        <v>0</v>
      </c>
      <c r="CY14" s="247">
        <f t="shared" si="90"/>
        <v>0</v>
      </c>
      <c r="CZ14" s="247">
        <f t="shared" si="91"/>
        <v>0</v>
      </c>
      <c r="DA14" s="247">
        <f t="shared" si="92"/>
        <v>0</v>
      </c>
      <c r="DB14" s="247">
        <f t="shared" si="93"/>
        <v>0</v>
      </c>
      <c r="DC14" s="247">
        <f t="shared" si="94"/>
        <v>0</v>
      </c>
      <c r="DD14" s="247">
        <f t="shared" si="95"/>
        <v>0</v>
      </c>
      <c r="DE14" s="247">
        <f t="shared" si="96"/>
        <v>0</v>
      </c>
      <c r="DF14" s="247">
        <f t="shared" si="97"/>
        <v>0</v>
      </c>
      <c r="DG14" s="247">
        <f t="shared" si="98"/>
        <v>0</v>
      </c>
      <c r="DH14" s="247">
        <f t="shared" si="99"/>
        <v>0</v>
      </c>
      <c r="DI14" s="247">
        <f t="shared" si="100"/>
        <v>0</v>
      </c>
      <c r="DJ14" s="247">
        <f t="shared" si="101"/>
        <v>0</v>
      </c>
      <c r="DK14" s="247">
        <f t="shared" si="102"/>
        <v>0</v>
      </c>
      <c r="DL14" s="247">
        <f t="shared" si="103"/>
        <v>0</v>
      </c>
      <c r="DM14" s="247">
        <f t="shared" si="104"/>
        <v>0</v>
      </c>
      <c r="DN14" s="247">
        <f t="shared" si="105"/>
        <v>0</v>
      </c>
      <c r="DO14" s="247">
        <f t="shared" si="106"/>
        <v>0</v>
      </c>
      <c r="DP14" s="247">
        <f t="shared" si="107"/>
        <v>0</v>
      </c>
      <c r="DQ14" s="247">
        <f t="shared" si="108"/>
        <v>0</v>
      </c>
      <c r="DR14" s="247">
        <f t="shared" si="109"/>
        <v>0</v>
      </c>
      <c r="DS14" s="247">
        <f t="shared" si="110"/>
        <v>0</v>
      </c>
      <c r="DT14" s="247">
        <f t="shared" si="111"/>
        <v>0</v>
      </c>
      <c r="DU14" s="247">
        <f t="shared" si="112"/>
        <v>0</v>
      </c>
      <c r="DV14" s="247">
        <f t="shared" si="113"/>
        <v>0</v>
      </c>
      <c r="DW14" s="247">
        <f t="shared" si="114"/>
        <v>0</v>
      </c>
      <c r="DX14" s="247">
        <f t="shared" si="115"/>
        <v>0</v>
      </c>
      <c r="DY14" s="247">
        <f t="shared" si="116"/>
        <v>0</v>
      </c>
      <c r="DZ14" s="247">
        <f t="shared" si="117"/>
        <v>0</v>
      </c>
      <c r="EA14" s="247">
        <f t="shared" si="118"/>
        <v>0</v>
      </c>
      <c r="EB14" s="247">
        <f t="shared" si="119"/>
        <v>0</v>
      </c>
      <c r="EC14" s="247">
        <f t="shared" si="120"/>
        <v>0</v>
      </c>
      <c r="ED14" s="247">
        <f t="shared" si="121"/>
        <v>0</v>
      </c>
      <c r="EE14" s="247">
        <f t="shared" si="122"/>
        <v>0</v>
      </c>
      <c r="EF14" s="247">
        <f t="shared" si="123"/>
        <v>0</v>
      </c>
      <c r="EG14" s="247">
        <f t="shared" si="124"/>
        <v>0</v>
      </c>
      <c r="EH14" s="247">
        <f t="shared" si="125"/>
        <v>0</v>
      </c>
      <c r="EI14" s="247">
        <f t="shared" si="126"/>
        <v>0</v>
      </c>
      <c r="EJ14" s="247">
        <f t="shared" si="127"/>
        <v>0</v>
      </c>
      <c r="EK14" s="247">
        <f t="shared" si="128"/>
        <v>0</v>
      </c>
      <c r="EL14" s="247">
        <f t="shared" si="129"/>
        <v>0</v>
      </c>
      <c r="EM14" s="247">
        <f t="shared" si="130"/>
        <v>0</v>
      </c>
      <c r="EN14" s="247">
        <f t="shared" si="131"/>
        <v>0</v>
      </c>
      <c r="EO14" s="247">
        <f t="shared" si="132"/>
        <v>0</v>
      </c>
      <c r="EP14" s="247">
        <f t="shared" si="133"/>
        <v>0</v>
      </c>
      <c r="EQ14" s="247">
        <f t="shared" si="134"/>
        <v>0</v>
      </c>
      <c r="ER14" s="247">
        <f t="shared" si="135"/>
        <v>0</v>
      </c>
      <c r="ES14" s="247">
        <f t="shared" si="136"/>
        <v>0</v>
      </c>
      <c r="ET14" s="247">
        <f t="shared" si="137"/>
        <v>0</v>
      </c>
      <c r="EU14" s="247">
        <f t="shared" si="138"/>
        <v>0</v>
      </c>
      <c r="EV14" s="247">
        <f t="shared" si="139"/>
        <v>0</v>
      </c>
      <c r="EW14" s="247">
        <f t="shared" si="140"/>
        <v>0</v>
      </c>
      <c r="EX14" s="247">
        <f t="shared" si="141"/>
        <v>0</v>
      </c>
      <c r="EY14" s="247">
        <f t="shared" si="142"/>
        <v>0</v>
      </c>
      <c r="EZ14" s="247">
        <f t="shared" si="143"/>
        <v>0</v>
      </c>
      <c r="FA14" s="247">
        <f t="shared" si="144"/>
        <v>0</v>
      </c>
      <c r="FB14" s="247">
        <f t="shared" si="145"/>
        <v>0</v>
      </c>
      <c r="FC14" s="247">
        <f t="shared" si="146"/>
        <v>0</v>
      </c>
      <c r="FD14" s="247">
        <f t="shared" si="147"/>
        <v>0</v>
      </c>
      <c r="FE14" s="247">
        <f t="shared" si="148"/>
        <v>0</v>
      </c>
      <c r="FF14" s="247">
        <f t="shared" si="149"/>
        <v>0</v>
      </c>
      <c r="FG14" s="247">
        <f t="shared" si="150"/>
        <v>0</v>
      </c>
      <c r="FH14" s="247">
        <f t="shared" si="151"/>
        <v>0</v>
      </c>
      <c r="FI14" s="247">
        <f t="shared" si="152"/>
        <v>0</v>
      </c>
      <c r="FJ14" s="247">
        <f t="shared" si="153"/>
        <v>0</v>
      </c>
      <c r="FK14" s="247">
        <f t="shared" si="154"/>
        <v>0</v>
      </c>
      <c r="FL14" s="247">
        <f t="shared" si="155"/>
        <v>0</v>
      </c>
      <c r="FM14" s="247">
        <f t="shared" si="156"/>
        <v>0</v>
      </c>
      <c r="FN14" s="247">
        <f t="shared" si="157"/>
        <v>0</v>
      </c>
      <c r="FO14" s="247">
        <f t="shared" si="158"/>
        <v>0</v>
      </c>
      <c r="FP14" s="247">
        <f t="shared" si="159"/>
        <v>0</v>
      </c>
      <c r="FQ14" s="247">
        <f t="shared" si="160"/>
        <v>0</v>
      </c>
      <c r="FR14" s="191"/>
      <c r="FS14" s="210"/>
      <c r="FT14" s="2533"/>
    </row>
    <row r="15" spans="1:177" s="171" customFormat="1" ht="15.75" customHeight="1">
      <c r="B15" s="417" t="s">
        <v>12853</v>
      </c>
      <c r="C15" s="248" t="s">
        <v>12849</v>
      </c>
      <c r="D15" s="248">
        <v>2</v>
      </c>
      <c r="E15" s="1484"/>
      <c r="F15" s="1484"/>
      <c r="G15" s="1484"/>
      <c r="H15" s="1484"/>
      <c r="I15" s="1484"/>
      <c r="J15" s="1484"/>
      <c r="K15" s="1484"/>
      <c r="L15" s="1484"/>
      <c r="M15" s="1484"/>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c r="AL15" s="1484"/>
      <c r="AM15" s="1484"/>
      <c r="AN15" s="1484"/>
      <c r="AO15" s="1484"/>
      <c r="AP15" s="1484"/>
      <c r="AQ15" s="1484"/>
      <c r="AR15" s="1484"/>
      <c r="AS15" s="1484"/>
      <c r="AT15" s="1484"/>
      <c r="AU15" s="1484"/>
      <c r="AV15" s="1484"/>
      <c r="AW15" s="1484"/>
      <c r="AX15" s="1484"/>
      <c r="AY15" s="1484"/>
      <c r="AZ15" s="1484"/>
      <c r="BA15" s="1484"/>
      <c r="BB15" s="1484"/>
      <c r="BC15" s="1484"/>
      <c r="BD15" s="1484"/>
      <c r="BE15" s="1484"/>
      <c r="BF15" s="1484"/>
      <c r="BG15" s="1484"/>
      <c r="BH15" s="1484"/>
      <c r="BI15" s="1484"/>
      <c r="BJ15" s="1484"/>
      <c r="BK15" s="1484"/>
      <c r="BL15" s="1484"/>
      <c r="BM15" s="1484"/>
      <c r="BN15" s="1484"/>
      <c r="BO15" s="1484"/>
      <c r="BP15" s="1484"/>
      <c r="BQ15" s="1484"/>
      <c r="BR15" s="1484"/>
      <c r="BS15" s="1484"/>
      <c r="BT15" s="1484"/>
      <c r="BU15" s="1484"/>
      <c r="BV15" s="1484"/>
      <c r="BW15" s="1484"/>
      <c r="BX15" s="1484"/>
      <c r="BY15" s="1484"/>
      <c r="BZ15" s="1484"/>
      <c r="CA15" s="1484"/>
      <c r="CB15" s="1484"/>
      <c r="CC15" s="1484"/>
      <c r="CD15" s="1484"/>
      <c r="CE15" s="1484"/>
      <c r="CF15" s="1484"/>
      <c r="CG15" s="2533"/>
      <c r="CH15" s="222"/>
      <c r="CI15" s="926" t="s">
        <v>12854</v>
      </c>
      <c r="CK15" s="738"/>
      <c r="CM15" s="210"/>
      <c r="CN15" s="1092">
        <f t="shared" si="2"/>
        <v>0</v>
      </c>
      <c r="CO15" s="210"/>
      <c r="CP15" s="247">
        <f t="shared" si="161"/>
        <v>0</v>
      </c>
      <c r="CQ15" s="247">
        <f t="shared" si="82"/>
        <v>0</v>
      </c>
      <c r="CR15" s="247">
        <f t="shared" si="83"/>
        <v>0</v>
      </c>
      <c r="CS15" s="247">
        <f t="shared" si="84"/>
        <v>0</v>
      </c>
      <c r="CT15" s="247">
        <f t="shared" si="85"/>
        <v>0</v>
      </c>
      <c r="CU15" s="247">
        <f t="shared" si="86"/>
        <v>0</v>
      </c>
      <c r="CV15" s="247">
        <f t="shared" si="87"/>
        <v>0</v>
      </c>
      <c r="CW15" s="247">
        <f t="shared" si="88"/>
        <v>0</v>
      </c>
      <c r="CX15" s="247">
        <f t="shared" si="89"/>
        <v>0</v>
      </c>
      <c r="CY15" s="247">
        <f t="shared" si="90"/>
        <v>0</v>
      </c>
      <c r="CZ15" s="247">
        <f t="shared" si="91"/>
        <v>0</v>
      </c>
      <c r="DA15" s="247">
        <f t="shared" si="92"/>
        <v>0</v>
      </c>
      <c r="DB15" s="247">
        <f t="shared" si="93"/>
        <v>0</v>
      </c>
      <c r="DC15" s="247">
        <f t="shared" si="94"/>
        <v>0</v>
      </c>
      <c r="DD15" s="247">
        <f t="shared" si="95"/>
        <v>0</v>
      </c>
      <c r="DE15" s="247">
        <f t="shared" si="96"/>
        <v>0</v>
      </c>
      <c r="DF15" s="247">
        <f t="shared" si="97"/>
        <v>0</v>
      </c>
      <c r="DG15" s="247">
        <f t="shared" si="98"/>
        <v>0</v>
      </c>
      <c r="DH15" s="247">
        <f t="shared" si="99"/>
        <v>0</v>
      </c>
      <c r="DI15" s="247">
        <f t="shared" si="100"/>
        <v>0</v>
      </c>
      <c r="DJ15" s="247">
        <f t="shared" si="101"/>
        <v>0</v>
      </c>
      <c r="DK15" s="247">
        <f t="shared" si="102"/>
        <v>0</v>
      </c>
      <c r="DL15" s="247">
        <f t="shared" si="103"/>
        <v>0</v>
      </c>
      <c r="DM15" s="247">
        <f t="shared" si="104"/>
        <v>0</v>
      </c>
      <c r="DN15" s="247">
        <f t="shared" si="105"/>
        <v>0</v>
      </c>
      <c r="DO15" s="247">
        <f t="shared" si="106"/>
        <v>0</v>
      </c>
      <c r="DP15" s="247">
        <f t="shared" si="107"/>
        <v>0</v>
      </c>
      <c r="DQ15" s="247">
        <f t="shared" si="108"/>
        <v>0</v>
      </c>
      <c r="DR15" s="247">
        <f t="shared" si="109"/>
        <v>0</v>
      </c>
      <c r="DS15" s="247">
        <f t="shared" si="110"/>
        <v>0</v>
      </c>
      <c r="DT15" s="247">
        <f t="shared" si="111"/>
        <v>0</v>
      </c>
      <c r="DU15" s="247">
        <f t="shared" si="112"/>
        <v>0</v>
      </c>
      <c r="DV15" s="247">
        <f t="shared" si="113"/>
        <v>0</v>
      </c>
      <c r="DW15" s="247">
        <f t="shared" si="114"/>
        <v>0</v>
      </c>
      <c r="DX15" s="247">
        <f t="shared" si="115"/>
        <v>0</v>
      </c>
      <c r="DY15" s="247">
        <f t="shared" si="116"/>
        <v>0</v>
      </c>
      <c r="DZ15" s="247">
        <f t="shared" si="117"/>
        <v>0</v>
      </c>
      <c r="EA15" s="247">
        <f t="shared" si="118"/>
        <v>0</v>
      </c>
      <c r="EB15" s="247">
        <f t="shared" si="119"/>
        <v>0</v>
      </c>
      <c r="EC15" s="247">
        <f t="shared" si="120"/>
        <v>0</v>
      </c>
      <c r="ED15" s="247">
        <f t="shared" si="121"/>
        <v>0</v>
      </c>
      <c r="EE15" s="247">
        <f t="shared" si="122"/>
        <v>0</v>
      </c>
      <c r="EF15" s="247">
        <f t="shared" si="123"/>
        <v>0</v>
      </c>
      <c r="EG15" s="247">
        <f t="shared" si="124"/>
        <v>0</v>
      </c>
      <c r="EH15" s="247">
        <f t="shared" si="125"/>
        <v>0</v>
      </c>
      <c r="EI15" s="247">
        <f t="shared" si="126"/>
        <v>0</v>
      </c>
      <c r="EJ15" s="247">
        <f t="shared" si="127"/>
        <v>0</v>
      </c>
      <c r="EK15" s="247">
        <f t="shared" si="128"/>
        <v>0</v>
      </c>
      <c r="EL15" s="247">
        <f t="shared" si="129"/>
        <v>0</v>
      </c>
      <c r="EM15" s="247">
        <f t="shared" si="130"/>
        <v>0</v>
      </c>
      <c r="EN15" s="247">
        <f t="shared" si="131"/>
        <v>0</v>
      </c>
      <c r="EO15" s="247">
        <f t="shared" si="132"/>
        <v>0</v>
      </c>
      <c r="EP15" s="247">
        <f t="shared" si="133"/>
        <v>0</v>
      </c>
      <c r="EQ15" s="247">
        <f t="shared" si="134"/>
        <v>0</v>
      </c>
      <c r="ER15" s="247">
        <f t="shared" si="135"/>
        <v>0</v>
      </c>
      <c r="ES15" s="247">
        <f t="shared" si="136"/>
        <v>0</v>
      </c>
      <c r="ET15" s="247">
        <f t="shared" si="137"/>
        <v>0</v>
      </c>
      <c r="EU15" s="247">
        <f t="shared" si="138"/>
        <v>0</v>
      </c>
      <c r="EV15" s="247">
        <f t="shared" si="139"/>
        <v>0</v>
      </c>
      <c r="EW15" s="247">
        <f t="shared" si="140"/>
        <v>0</v>
      </c>
      <c r="EX15" s="247">
        <f t="shared" si="141"/>
        <v>0</v>
      </c>
      <c r="EY15" s="247">
        <f t="shared" si="142"/>
        <v>0</v>
      </c>
      <c r="EZ15" s="247">
        <f t="shared" si="143"/>
        <v>0</v>
      </c>
      <c r="FA15" s="247">
        <f t="shared" si="144"/>
        <v>0</v>
      </c>
      <c r="FB15" s="247">
        <f t="shared" si="145"/>
        <v>0</v>
      </c>
      <c r="FC15" s="247">
        <f t="shared" si="146"/>
        <v>0</v>
      </c>
      <c r="FD15" s="247">
        <f t="shared" si="147"/>
        <v>0</v>
      </c>
      <c r="FE15" s="247">
        <f t="shared" si="148"/>
        <v>0</v>
      </c>
      <c r="FF15" s="247">
        <f t="shared" si="149"/>
        <v>0</v>
      </c>
      <c r="FG15" s="247">
        <f t="shared" si="150"/>
        <v>0</v>
      </c>
      <c r="FH15" s="247">
        <f t="shared" si="151"/>
        <v>0</v>
      </c>
      <c r="FI15" s="247">
        <f t="shared" si="152"/>
        <v>0</v>
      </c>
      <c r="FJ15" s="247">
        <f t="shared" si="153"/>
        <v>0</v>
      </c>
      <c r="FK15" s="247">
        <f t="shared" si="154"/>
        <v>0</v>
      </c>
      <c r="FL15" s="247">
        <f t="shared" si="155"/>
        <v>0</v>
      </c>
      <c r="FM15" s="247">
        <f t="shared" si="156"/>
        <v>0</v>
      </c>
      <c r="FN15" s="247">
        <f t="shared" si="157"/>
        <v>0</v>
      </c>
      <c r="FO15" s="247">
        <f t="shared" si="158"/>
        <v>0</v>
      </c>
      <c r="FP15" s="247">
        <f t="shared" si="159"/>
        <v>0</v>
      </c>
      <c r="FQ15" s="247">
        <f t="shared" si="160"/>
        <v>0</v>
      </c>
      <c r="FR15" s="191"/>
      <c r="FS15" s="210"/>
      <c r="FT15" s="2533"/>
    </row>
    <row r="16" spans="1:177" s="171" customFormat="1" ht="15.75" customHeight="1">
      <c r="B16" s="417" t="s">
        <v>12855</v>
      </c>
      <c r="C16" s="248" t="s">
        <v>12849</v>
      </c>
      <c r="D16" s="248">
        <v>2</v>
      </c>
      <c r="E16" s="1493"/>
      <c r="F16" s="1493"/>
      <c r="G16" s="1493"/>
      <c r="H16" s="1493"/>
      <c r="I16" s="1493"/>
      <c r="J16" s="1493"/>
      <c r="K16" s="1493"/>
      <c r="L16" s="1493"/>
      <c r="M16" s="1493"/>
      <c r="N16" s="1493"/>
      <c r="O16" s="1493"/>
      <c r="P16" s="1493"/>
      <c r="Q16" s="1493"/>
      <c r="R16" s="1493"/>
      <c r="S16" s="1493"/>
      <c r="T16" s="1493"/>
      <c r="U16" s="1493"/>
      <c r="V16" s="1493"/>
      <c r="W16" s="1493"/>
      <c r="X16" s="1493"/>
      <c r="Y16" s="1493"/>
      <c r="Z16" s="1493"/>
      <c r="AA16" s="1493"/>
      <c r="AB16" s="1493"/>
      <c r="AC16" s="1493"/>
      <c r="AD16" s="1493"/>
      <c r="AE16" s="1493"/>
      <c r="AF16" s="1493"/>
      <c r="AG16" s="1493"/>
      <c r="AH16" s="1493"/>
      <c r="AI16" s="1493"/>
      <c r="AJ16" s="1493"/>
      <c r="AK16" s="149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93"/>
      <c r="BN16" s="1493"/>
      <c r="BO16" s="1493"/>
      <c r="BP16" s="1493"/>
      <c r="BQ16" s="1493"/>
      <c r="BR16" s="1493"/>
      <c r="BS16" s="1493"/>
      <c r="BT16" s="1493"/>
      <c r="BU16" s="1493"/>
      <c r="BV16" s="1493"/>
      <c r="BW16" s="1493"/>
      <c r="BX16" s="1493"/>
      <c r="BY16" s="1493"/>
      <c r="BZ16" s="1493"/>
      <c r="CA16" s="1493"/>
      <c r="CB16" s="1493"/>
      <c r="CC16" s="1493"/>
      <c r="CD16" s="1493"/>
      <c r="CE16" s="1493"/>
      <c r="CF16" s="1493"/>
      <c r="CG16" s="2533"/>
      <c r="CH16" s="222"/>
      <c r="CI16" s="926" t="s">
        <v>12856</v>
      </c>
      <c r="CK16" s="738"/>
      <c r="CM16" s="210"/>
      <c r="CN16" s="1092">
        <f t="shared" si="2"/>
        <v>0</v>
      </c>
      <c r="CO16" s="210"/>
      <c r="CP16" s="247">
        <f t="shared" si="161"/>
        <v>0</v>
      </c>
      <c r="CQ16" s="247">
        <f t="shared" si="82"/>
        <v>0</v>
      </c>
      <c r="CR16" s="247">
        <f t="shared" si="83"/>
        <v>0</v>
      </c>
      <c r="CS16" s="247">
        <f t="shared" si="84"/>
        <v>0</v>
      </c>
      <c r="CT16" s="247">
        <f t="shared" si="85"/>
        <v>0</v>
      </c>
      <c r="CU16" s="247">
        <f t="shared" si="86"/>
        <v>0</v>
      </c>
      <c r="CV16" s="247">
        <f t="shared" si="87"/>
        <v>0</v>
      </c>
      <c r="CW16" s="247">
        <f t="shared" si="88"/>
        <v>0</v>
      </c>
      <c r="CX16" s="247">
        <f t="shared" si="89"/>
        <v>0</v>
      </c>
      <c r="CY16" s="247">
        <f t="shared" si="90"/>
        <v>0</v>
      </c>
      <c r="CZ16" s="247">
        <f t="shared" si="91"/>
        <v>0</v>
      </c>
      <c r="DA16" s="247">
        <f t="shared" si="92"/>
        <v>0</v>
      </c>
      <c r="DB16" s="247">
        <f t="shared" si="93"/>
        <v>0</v>
      </c>
      <c r="DC16" s="247">
        <f t="shared" si="94"/>
        <v>0</v>
      </c>
      <c r="DD16" s="247">
        <f t="shared" si="95"/>
        <v>0</v>
      </c>
      <c r="DE16" s="247">
        <f t="shared" si="96"/>
        <v>0</v>
      </c>
      <c r="DF16" s="247">
        <f t="shared" si="97"/>
        <v>0</v>
      </c>
      <c r="DG16" s="247">
        <f t="shared" si="98"/>
        <v>0</v>
      </c>
      <c r="DH16" s="247">
        <f t="shared" si="99"/>
        <v>0</v>
      </c>
      <c r="DI16" s="247">
        <f t="shared" si="100"/>
        <v>0</v>
      </c>
      <c r="DJ16" s="247">
        <f t="shared" si="101"/>
        <v>0</v>
      </c>
      <c r="DK16" s="247">
        <f t="shared" si="102"/>
        <v>0</v>
      </c>
      <c r="DL16" s="247">
        <f t="shared" si="103"/>
        <v>0</v>
      </c>
      <c r="DM16" s="247">
        <f t="shared" si="104"/>
        <v>0</v>
      </c>
      <c r="DN16" s="247">
        <f t="shared" si="105"/>
        <v>0</v>
      </c>
      <c r="DO16" s="247">
        <f t="shared" si="106"/>
        <v>0</v>
      </c>
      <c r="DP16" s="247">
        <f t="shared" si="107"/>
        <v>0</v>
      </c>
      <c r="DQ16" s="247">
        <f t="shared" si="108"/>
        <v>0</v>
      </c>
      <c r="DR16" s="247">
        <f t="shared" si="109"/>
        <v>0</v>
      </c>
      <c r="DS16" s="247">
        <f t="shared" si="110"/>
        <v>0</v>
      </c>
      <c r="DT16" s="247">
        <f t="shared" si="111"/>
        <v>0</v>
      </c>
      <c r="DU16" s="247">
        <f t="shared" si="112"/>
        <v>0</v>
      </c>
      <c r="DV16" s="247">
        <f t="shared" si="113"/>
        <v>0</v>
      </c>
      <c r="DW16" s="247">
        <f t="shared" si="114"/>
        <v>0</v>
      </c>
      <c r="DX16" s="247">
        <f t="shared" si="115"/>
        <v>0</v>
      </c>
      <c r="DY16" s="247">
        <f t="shared" si="116"/>
        <v>0</v>
      </c>
      <c r="DZ16" s="247">
        <f t="shared" si="117"/>
        <v>0</v>
      </c>
      <c r="EA16" s="247">
        <f t="shared" si="118"/>
        <v>0</v>
      </c>
      <c r="EB16" s="247">
        <f t="shared" si="119"/>
        <v>0</v>
      </c>
      <c r="EC16" s="247">
        <f t="shared" si="120"/>
        <v>0</v>
      </c>
      <c r="ED16" s="247">
        <f t="shared" si="121"/>
        <v>0</v>
      </c>
      <c r="EE16" s="247">
        <f t="shared" si="122"/>
        <v>0</v>
      </c>
      <c r="EF16" s="247">
        <f t="shared" si="123"/>
        <v>0</v>
      </c>
      <c r="EG16" s="247">
        <f t="shared" si="124"/>
        <v>0</v>
      </c>
      <c r="EH16" s="247">
        <f t="shared" si="125"/>
        <v>0</v>
      </c>
      <c r="EI16" s="247">
        <f t="shared" si="126"/>
        <v>0</v>
      </c>
      <c r="EJ16" s="247">
        <f t="shared" si="127"/>
        <v>0</v>
      </c>
      <c r="EK16" s="247">
        <f t="shared" si="128"/>
        <v>0</v>
      </c>
      <c r="EL16" s="247">
        <f t="shared" si="129"/>
        <v>0</v>
      </c>
      <c r="EM16" s="247">
        <f t="shared" si="130"/>
        <v>0</v>
      </c>
      <c r="EN16" s="247">
        <f t="shared" si="131"/>
        <v>0</v>
      </c>
      <c r="EO16" s="247">
        <f t="shared" si="132"/>
        <v>0</v>
      </c>
      <c r="EP16" s="247">
        <f t="shared" si="133"/>
        <v>0</v>
      </c>
      <c r="EQ16" s="247">
        <f t="shared" si="134"/>
        <v>0</v>
      </c>
      <c r="ER16" s="247">
        <f t="shared" si="135"/>
        <v>0</v>
      </c>
      <c r="ES16" s="247">
        <f t="shared" si="136"/>
        <v>0</v>
      </c>
      <c r="ET16" s="247">
        <f t="shared" si="137"/>
        <v>0</v>
      </c>
      <c r="EU16" s="247">
        <f t="shared" si="138"/>
        <v>0</v>
      </c>
      <c r="EV16" s="247">
        <f t="shared" si="139"/>
        <v>0</v>
      </c>
      <c r="EW16" s="247">
        <f t="shared" si="140"/>
        <v>0</v>
      </c>
      <c r="EX16" s="247">
        <f t="shared" si="141"/>
        <v>0</v>
      </c>
      <c r="EY16" s="247">
        <f t="shared" si="142"/>
        <v>0</v>
      </c>
      <c r="EZ16" s="247">
        <f t="shared" si="143"/>
        <v>0</v>
      </c>
      <c r="FA16" s="247">
        <f t="shared" si="144"/>
        <v>0</v>
      </c>
      <c r="FB16" s="247">
        <f t="shared" si="145"/>
        <v>0</v>
      </c>
      <c r="FC16" s="247">
        <f t="shared" si="146"/>
        <v>0</v>
      </c>
      <c r="FD16" s="247">
        <f t="shared" si="147"/>
        <v>0</v>
      </c>
      <c r="FE16" s="247">
        <f t="shared" si="148"/>
        <v>0</v>
      </c>
      <c r="FF16" s="247">
        <f t="shared" si="149"/>
        <v>0</v>
      </c>
      <c r="FG16" s="247">
        <f t="shared" si="150"/>
        <v>0</v>
      </c>
      <c r="FH16" s="247">
        <f t="shared" si="151"/>
        <v>0</v>
      </c>
      <c r="FI16" s="247">
        <f t="shared" si="152"/>
        <v>0</v>
      </c>
      <c r="FJ16" s="247">
        <f t="shared" si="153"/>
        <v>0</v>
      </c>
      <c r="FK16" s="247">
        <f t="shared" si="154"/>
        <v>0</v>
      </c>
      <c r="FL16" s="247">
        <f t="shared" si="155"/>
        <v>0</v>
      </c>
      <c r="FM16" s="247">
        <f t="shared" si="156"/>
        <v>0</v>
      </c>
      <c r="FN16" s="247">
        <f t="shared" si="157"/>
        <v>0</v>
      </c>
      <c r="FO16" s="247">
        <f t="shared" si="158"/>
        <v>0</v>
      </c>
      <c r="FP16" s="247">
        <f t="shared" si="159"/>
        <v>0</v>
      </c>
      <c r="FQ16" s="247">
        <f t="shared" si="160"/>
        <v>0</v>
      </c>
      <c r="FR16" s="191"/>
      <c r="FS16" s="210"/>
      <c r="FT16" s="2533"/>
    </row>
    <row r="17" spans="1:176" s="171" customFormat="1" ht="15.75" customHeight="1">
      <c r="B17" s="417" t="s">
        <v>12857</v>
      </c>
      <c r="C17" s="248" t="s">
        <v>12858</v>
      </c>
      <c r="D17" s="248">
        <v>2</v>
      </c>
      <c r="E17" s="1484"/>
      <c r="F17" s="1484"/>
      <c r="G17" s="1484"/>
      <c r="H17" s="1484"/>
      <c r="I17" s="1484"/>
      <c r="J17" s="1484"/>
      <c r="K17" s="1484"/>
      <c r="L17" s="1484"/>
      <c r="M17" s="1484"/>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c r="AL17" s="1484"/>
      <c r="AM17" s="1484"/>
      <c r="AN17" s="1484"/>
      <c r="AO17" s="1484"/>
      <c r="AP17" s="1484"/>
      <c r="AQ17" s="1484"/>
      <c r="AR17" s="1484"/>
      <c r="AS17" s="1484"/>
      <c r="AT17" s="1484"/>
      <c r="AU17" s="1484"/>
      <c r="AV17" s="1484"/>
      <c r="AW17" s="1484"/>
      <c r="AX17" s="1484"/>
      <c r="AY17" s="1484"/>
      <c r="AZ17" s="1484"/>
      <c r="BA17" s="1484"/>
      <c r="BB17" s="1484"/>
      <c r="BC17" s="1484"/>
      <c r="BD17" s="1484"/>
      <c r="BE17" s="1484"/>
      <c r="BF17" s="1484"/>
      <c r="BG17" s="1484"/>
      <c r="BH17" s="1484"/>
      <c r="BI17" s="1484"/>
      <c r="BJ17" s="1484"/>
      <c r="BK17" s="1484"/>
      <c r="BL17" s="1484"/>
      <c r="BM17" s="1484"/>
      <c r="BN17" s="1484"/>
      <c r="BO17" s="1484"/>
      <c r="BP17" s="1484"/>
      <c r="BQ17" s="1484"/>
      <c r="BR17" s="1484"/>
      <c r="BS17" s="1484"/>
      <c r="BT17" s="1484"/>
      <c r="BU17" s="1484"/>
      <c r="BV17" s="1484"/>
      <c r="BW17" s="1484"/>
      <c r="BX17" s="1484"/>
      <c r="BY17" s="1484"/>
      <c r="BZ17" s="1484"/>
      <c r="CA17" s="1484"/>
      <c r="CB17" s="1484"/>
      <c r="CC17" s="1484"/>
      <c r="CD17" s="1484"/>
      <c r="CE17" s="1484"/>
      <c r="CF17" s="1484"/>
      <c r="CG17" s="2533"/>
      <c r="CH17" s="222"/>
      <c r="CI17" s="926" t="s">
        <v>12859</v>
      </c>
      <c r="CK17" s="738"/>
      <c r="CM17" s="210"/>
      <c r="CN17" s="1092">
        <f t="shared" si="2"/>
        <v>0</v>
      </c>
      <c r="CO17" s="210"/>
      <c r="CP17" s="247">
        <f t="shared" si="161"/>
        <v>0</v>
      </c>
      <c r="CQ17" s="247">
        <f t="shared" si="82"/>
        <v>0</v>
      </c>
      <c r="CR17" s="247">
        <f t="shared" si="83"/>
        <v>0</v>
      </c>
      <c r="CS17" s="247">
        <f t="shared" si="84"/>
        <v>0</v>
      </c>
      <c r="CT17" s="247">
        <f t="shared" si="85"/>
        <v>0</v>
      </c>
      <c r="CU17" s="247">
        <f t="shared" si="86"/>
        <v>0</v>
      </c>
      <c r="CV17" s="247">
        <f t="shared" si="87"/>
        <v>0</v>
      </c>
      <c r="CW17" s="247">
        <f t="shared" si="88"/>
        <v>0</v>
      </c>
      <c r="CX17" s="247">
        <f t="shared" si="89"/>
        <v>0</v>
      </c>
      <c r="CY17" s="247">
        <f t="shared" si="90"/>
        <v>0</v>
      </c>
      <c r="CZ17" s="247">
        <f t="shared" si="91"/>
        <v>0</v>
      </c>
      <c r="DA17" s="247">
        <f t="shared" si="92"/>
        <v>0</v>
      </c>
      <c r="DB17" s="247">
        <f t="shared" si="93"/>
        <v>0</v>
      </c>
      <c r="DC17" s="247">
        <f t="shared" si="94"/>
        <v>0</v>
      </c>
      <c r="DD17" s="247">
        <f t="shared" si="95"/>
        <v>0</v>
      </c>
      <c r="DE17" s="247">
        <f t="shared" si="96"/>
        <v>0</v>
      </c>
      <c r="DF17" s="247">
        <f t="shared" si="97"/>
        <v>0</v>
      </c>
      <c r="DG17" s="247">
        <f t="shared" si="98"/>
        <v>0</v>
      </c>
      <c r="DH17" s="247">
        <f t="shared" si="99"/>
        <v>0</v>
      </c>
      <c r="DI17" s="247">
        <f t="shared" si="100"/>
        <v>0</v>
      </c>
      <c r="DJ17" s="247">
        <f t="shared" si="101"/>
        <v>0</v>
      </c>
      <c r="DK17" s="247">
        <f t="shared" si="102"/>
        <v>0</v>
      </c>
      <c r="DL17" s="247">
        <f t="shared" si="103"/>
        <v>0</v>
      </c>
      <c r="DM17" s="247">
        <f t="shared" si="104"/>
        <v>0</v>
      </c>
      <c r="DN17" s="247">
        <f t="shared" si="105"/>
        <v>0</v>
      </c>
      <c r="DO17" s="247">
        <f t="shared" si="106"/>
        <v>0</v>
      </c>
      <c r="DP17" s="247">
        <f t="shared" si="107"/>
        <v>0</v>
      </c>
      <c r="DQ17" s="247">
        <f t="shared" si="108"/>
        <v>0</v>
      </c>
      <c r="DR17" s="247">
        <f t="shared" si="109"/>
        <v>0</v>
      </c>
      <c r="DS17" s="247">
        <f t="shared" si="110"/>
        <v>0</v>
      </c>
      <c r="DT17" s="247">
        <f t="shared" si="111"/>
        <v>0</v>
      </c>
      <c r="DU17" s="247">
        <f t="shared" si="112"/>
        <v>0</v>
      </c>
      <c r="DV17" s="247">
        <f t="shared" si="113"/>
        <v>0</v>
      </c>
      <c r="DW17" s="247">
        <f t="shared" si="114"/>
        <v>0</v>
      </c>
      <c r="DX17" s="247">
        <f t="shared" si="115"/>
        <v>0</v>
      </c>
      <c r="DY17" s="247">
        <f t="shared" si="116"/>
        <v>0</v>
      </c>
      <c r="DZ17" s="247">
        <f t="shared" si="117"/>
        <v>0</v>
      </c>
      <c r="EA17" s="247">
        <f t="shared" si="118"/>
        <v>0</v>
      </c>
      <c r="EB17" s="247">
        <f t="shared" si="119"/>
        <v>0</v>
      </c>
      <c r="EC17" s="247">
        <f t="shared" si="120"/>
        <v>0</v>
      </c>
      <c r="ED17" s="247">
        <f t="shared" si="121"/>
        <v>0</v>
      </c>
      <c r="EE17" s="247">
        <f t="shared" si="122"/>
        <v>0</v>
      </c>
      <c r="EF17" s="247">
        <f t="shared" si="123"/>
        <v>0</v>
      </c>
      <c r="EG17" s="247">
        <f t="shared" si="124"/>
        <v>0</v>
      </c>
      <c r="EH17" s="247">
        <f t="shared" si="125"/>
        <v>0</v>
      </c>
      <c r="EI17" s="247">
        <f t="shared" si="126"/>
        <v>0</v>
      </c>
      <c r="EJ17" s="247">
        <f t="shared" si="127"/>
        <v>0</v>
      </c>
      <c r="EK17" s="247">
        <f t="shared" si="128"/>
        <v>0</v>
      </c>
      <c r="EL17" s="247">
        <f t="shared" si="129"/>
        <v>0</v>
      </c>
      <c r="EM17" s="247">
        <f t="shared" si="130"/>
        <v>0</v>
      </c>
      <c r="EN17" s="247">
        <f t="shared" si="131"/>
        <v>0</v>
      </c>
      <c r="EO17" s="247">
        <f t="shared" si="132"/>
        <v>0</v>
      </c>
      <c r="EP17" s="247">
        <f t="shared" si="133"/>
        <v>0</v>
      </c>
      <c r="EQ17" s="247">
        <f t="shared" si="134"/>
        <v>0</v>
      </c>
      <c r="ER17" s="247">
        <f t="shared" si="135"/>
        <v>0</v>
      </c>
      <c r="ES17" s="247">
        <f t="shared" si="136"/>
        <v>0</v>
      </c>
      <c r="ET17" s="247">
        <f t="shared" si="137"/>
        <v>0</v>
      </c>
      <c r="EU17" s="247">
        <f t="shared" si="138"/>
        <v>0</v>
      </c>
      <c r="EV17" s="247">
        <f t="shared" si="139"/>
        <v>0</v>
      </c>
      <c r="EW17" s="247">
        <f t="shared" si="140"/>
        <v>0</v>
      </c>
      <c r="EX17" s="247">
        <f t="shared" si="141"/>
        <v>0</v>
      </c>
      <c r="EY17" s="247">
        <f t="shared" si="142"/>
        <v>0</v>
      </c>
      <c r="EZ17" s="247">
        <f t="shared" si="143"/>
        <v>0</v>
      </c>
      <c r="FA17" s="247">
        <f t="shared" si="144"/>
        <v>0</v>
      </c>
      <c r="FB17" s="247">
        <f t="shared" si="145"/>
        <v>0</v>
      </c>
      <c r="FC17" s="247">
        <f t="shared" si="146"/>
        <v>0</v>
      </c>
      <c r="FD17" s="247">
        <f t="shared" si="147"/>
        <v>0</v>
      </c>
      <c r="FE17" s="247">
        <f t="shared" si="148"/>
        <v>0</v>
      </c>
      <c r="FF17" s="247">
        <f t="shared" si="149"/>
        <v>0</v>
      </c>
      <c r="FG17" s="247">
        <f t="shared" si="150"/>
        <v>0</v>
      </c>
      <c r="FH17" s="247">
        <f t="shared" si="151"/>
        <v>0</v>
      </c>
      <c r="FI17" s="247">
        <f t="shared" si="152"/>
        <v>0</v>
      </c>
      <c r="FJ17" s="247">
        <f t="shared" si="153"/>
        <v>0</v>
      </c>
      <c r="FK17" s="247">
        <f t="shared" si="154"/>
        <v>0</v>
      </c>
      <c r="FL17" s="247">
        <f t="shared" si="155"/>
        <v>0</v>
      </c>
      <c r="FM17" s="247">
        <f t="shared" si="156"/>
        <v>0</v>
      </c>
      <c r="FN17" s="247">
        <f t="shared" si="157"/>
        <v>0</v>
      </c>
      <c r="FO17" s="247">
        <f t="shared" si="158"/>
        <v>0</v>
      </c>
      <c r="FP17" s="247">
        <f t="shared" si="159"/>
        <v>0</v>
      </c>
      <c r="FQ17" s="247">
        <f t="shared" si="160"/>
        <v>0</v>
      </c>
      <c r="FR17" s="191"/>
      <c r="FS17" s="210"/>
      <c r="FT17" s="2533"/>
    </row>
    <row r="18" spans="1:176" s="171" customFormat="1" ht="15.75" customHeight="1">
      <c r="B18" s="417" t="s">
        <v>12860</v>
      </c>
      <c r="C18" s="248" t="s">
        <v>12861</v>
      </c>
      <c r="D18" s="248">
        <v>0</v>
      </c>
      <c r="E18" s="1485">
        <f>IFERROR(E12*0.06*1000,0)</f>
        <v>0</v>
      </c>
      <c r="F18" s="1485">
        <f t="shared" ref="F18:BQ18" si="162">IFERROR(F12*0.06*1000,0)</f>
        <v>0</v>
      </c>
      <c r="G18" s="1485">
        <f t="shared" si="162"/>
        <v>0</v>
      </c>
      <c r="H18" s="1485">
        <f t="shared" si="162"/>
        <v>0</v>
      </c>
      <c r="I18" s="1485">
        <f t="shared" si="162"/>
        <v>0</v>
      </c>
      <c r="J18" s="1485">
        <f t="shared" si="162"/>
        <v>0</v>
      </c>
      <c r="K18" s="1485">
        <f t="shared" si="162"/>
        <v>0</v>
      </c>
      <c r="L18" s="1485">
        <f t="shared" si="162"/>
        <v>0</v>
      </c>
      <c r="M18" s="1485">
        <f t="shared" si="162"/>
        <v>0</v>
      </c>
      <c r="N18" s="1485">
        <f t="shared" si="162"/>
        <v>0</v>
      </c>
      <c r="O18" s="1485">
        <f t="shared" si="162"/>
        <v>0</v>
      </c>
      <c r="P18" s="1485">
        <f t="shared" si="162"/>
        <v>0</v>
      </c>
      <c r="Q18" s="1485">
        <f t="shared" si="162"/>
        <v>0</v>
      </c>
      <c r="R18" s="1485">
        <f t="shared" si="162"/>
        <v>0</v>
      </c>
      <c r="S18" s="1485">
        <f t="shared" si="162"/>
        <v>0</v>
      </c>
      <c r="T18" s="1485">
        <f t="shared" si="162"/>
        <v>0</v>
      </c>
      <c r="U18" s="1485">
        <f t="shared" si="162"/>
        <v>0</v>
      </c>
      <c r="V18" s="1485">
        <f t="shared" si="162"/>
        <v>0</v>
      </c>
      <c r="W18" s="1485">
        <f t="shared" si="162"/>
        <v>0</v>
      </c>
      <c r="X18" s="1485">
        <f t="shared" si="162"/>
        <v>0</v>
      </c>
      <c r="Y18" s="1485">
        <f t="shared" si="162"/>
        <v>0</v>
      </c>
      <c r="Z18" s="1485">
        <f t="shared" si="162"/>
        <v>0</v>
      </c>
      <c r="AA18" s="1485">
        <f t="shared" si="162"/>
        <v>0</v>
      </c>
      <c r="AB18" s="1485">
        <f t="shared" si="162"/>
        <v>0</v>
      </c>
      <c r="AC18" s="1485">
        <f t="shared" si="162"/>
        <v>0</v>
      </c>
      <c r="AD18" s="1485">
        <f t="shared" si="162"/>
        <v>0</v>
      </c>
      <c r="AE18" s="1485">
        <f t="shared" si="162"/>
        <v>0</v>
      </c>
      <c r="AF18" s="1485">
        <f t="shared" si="162"/>
        <v>0</v>
      </c>
      <c r="AG18" s="1485">
        <f t="shared" si="162"/>
        <v>0</v>
      </c>
      <c r="AH18" s="1485">
        <f t="shared" si="162"/>
        <v>0</v>
      </c>
      <c r="AI18" s="1485">
        <f t="shared" si="162"/>
        <v>0</v>
      </c>
      <c r="AJ18" s="1485">
        <f t="shared" si="162"/>
        <v>0</v>
      </c>
      <c r="AK18" s="1485">
        <f t="shared" si="162"/>
        <v>0</v>
      </c>
      <c r="AL18" s="1485">
        <f t="shared" si="162"/>
        <v>0</v>
      </c>
      <c r="AM18" s="1485">
        <f t="shared" si="162"/>
        <v>0</v>
      </c>
      <c r="AN18" s="1485">
        <f t="shared" si="162"/>
        <v>0</v>
      </c>
      <c r="AO18" s="1485">
        <f t="shared" si="162"/>
        <v>0</v>
      </c>
      <c r="AP18" s="1485">
        <f t="shared" si="162"/>
        <v>0</v>
      </c>
      <c r="AQ18" s="1485">
        <f t="shared" si="162"/>
        <v>0</v>
      </c>
      <c r="AR18" s="1485">
        <f t="shared" si="162"/>
        <v>0</v>
      </c>
      <c r="AS18" s="1485">
        <f t="shared" si="162"/>
        <v>0</v>
      </c>
      <c r="AT18" s="1485">
        <f t="shared" si="162"/>
        <v>0</v>
      </c>
      <c r="AU18" s="1485">
        <f t="shared" si="162"/>
        <v>0</v>
      </c>
      <c r="AV18" s="1485">
        <f t="shared" si="162"/>
        <v>0</v>
      </c>
      <c r="AW18" s="1485">
        <f t="shared" si="162"/>
        <v>0</v>
      </c>
      <c r="AX18" s="1485">
        <f t="shared" si="162"/>
        <v>0</v>
      </c>
      <c r="AY18" s="1485">
        <f t="shared" si="162"/>
        <v>0</v>
      </c>
      <c r="AZ18" s="1485">
        <f t="shared" si="162"/>
        <v>0</v>
      </c>
      <c r="BA18" s="1485">
        <f t="shared" si="162"/>
        <v>0</v>
      </c>
      <c r="BB18" s="1485">
        <f t="shared" si="162"/>
        <v>0</v>
      </c>
      <c r="BC18" s="1485">
        <f t="shared" si="162"/>
        <v>0</v>
      </c>
      <c r="BD18" s="1485">
        <f t="shared" si="162"/>
        <v>0</v>
      </c>
      <c r="BE18" s="1485">
        <f t="shared" si="162"/>
        <v>0</v>
      </c>
      <c r="BF18" s="1485">
        <f t="shared" si="162"/>
        <v>0</v>
      </c>
      <c r="BG18" s="1485">
        <f t="shared" si="162"/>
        <v>0</v>
      </c>
      <c r="BH18" s="1485">
        <f t="shared" si="162"/>
        <v>0</v>
      </c>
      <c r="BI18" s="1485">
        <f t="shared" si="162"/>
        <v>0</v>
      </c>
      <c r="BJ18" s="1485">
        <f t="shared" si="162"/>
        <v>0</v>
      </c>
      <c r="BK18" s="1485">
        <f t="shared" si="162"/>
        <v>0</v>
      </c>
      <c r="BL18" s="1485">
        <f t="shared" si="162"/>
        <v>0</v>
      </c>
      <c r="BM18" s="1485">
        <f t="shared" si="162"/>
        <v>0</v>
      </c>
      <c r="BN18" s="1485">
        <f t="shared" si="162"/>
        <v>0</v>
      </c>
      <c r="BO18" s="1485">
        <f t="shared" si="162"/>
        <v>0</v>
      </c>
      <c r="BP18" s="1485">
        <f t="shared" si="162"/>
        <v>0</v>
      </c>
      <c r="BQ18" s="1485">
        <f t="shared" si="162"/>
        <v>0</v>
      </c>
      <c r="BR18" s="1485">
        <f t="shared" ref="BR18:CF18" si="163">IFERROR(BR12*0.06*1000,0)</f>
        <v>0</v>
      </c>
      <c r="BS18" s="1485">
        <f t="shared" si="163"/>
        <v>0</v>
      </c>
      <c r="BT18" s="1485">
        <f t="shared" si="163"/>
        <v>0</v>
      </c>
      <c r="BU18" s="1485">
        <f t="shared" si="163"/>
        <v>0</v>
      </c>
      <c r="BV18" s="1485">
        <f t="shared" si="163"/>
        <v>0</v>
      </c>
      <c r="BW18" s="1485">
        <f t="shared" si="163"/>
        <v>0</v>
      </c>
      <c r="BX18" s="1485">
        <f t="shared" si="163"/>
        <v>0</v>
      </c>
      <c r="BY18" s="1485">
        <f t="shared" si="163"/>
        <v>0</v>
      </c>
      <c r="BZ18" s="1485">
        <f t="shared" si="163"/>
        <v>0</v>
      </c>
      <c r="CA18" s="1485">
        <f t="shared" si="163"/>
        <v>0</v>
      </c>
      <c r="CB18" s="1485">
        <f t="shared" si="163"/>
        <v>0</v>
      </c>
      <c r="CC18" s="1485">
        <f t="shared" si="163"/>
        <v>0</v>
      </c>
      <c r="CD18" s="1485">
        <f t="shared" si="163"/>
        <v>0</v>
      </c>
      <c r="CE18" s="1485">
        <f t="shared" si="163"/>
        <v>0</v>
      </c>
      <c r="CF18" s="1485">
        <f t="shared" si="163"/>
        <v>0</v>
      </c>
      <c r="CG18" s="2533"/>
      <c r="CH18" s="59"/>
      <c r="CI18" s="926" t="s">
        <v>12862</v>
      </c>
      <c r="CJ18" s="59"/>
      <c r="CK18" s="1169"/>
      <c r="CL18" s="59"/>
      <c r="CM18" s="210"/>
      <c r="CN18" s="191"/>
      <c r="CO18" s="210"/>
      <c r="CP18" s="191"/>
      <c r="CQ18" s="191"/>
      <c r="CR18" s="191"/>
      <c r="CS18" s="191"/>
      <c r="CT18" s="191"/>
      <c r="CU18" s="191"/>
      <c r="CV18" s="191"/>
      <c r="CW18" s="191"/>
      <c r="CX18" s="191"/>
      <c r="CY18" s="191"/>
      <c r="CZ18" s="191"/>
      <c r="DA18" s="191"/>
      <c r="DB18" s="191"/>
      <c r="DC18" s="191"/>
      <c r="DD18" s="191"/>
      <c r="DE18" s="191"/>
      <c r="DF18" s="191"/>
      <c r="DG18" s="191"/>
      <c r="DH18" s="191"/>
      <c r="DI18" s="191"/>
      <c r="DJ18" s="191"/>
      <c r="DK18" s="191"/>
      <c r="DL18" s="191"/>
      <c r="DM18" s="191"/>
      <c r="DN18" s="191"/>
      <c r="DO18" s="191"/>
      <c r="DP18" s="191"/>
      <c r="DQ18" s="191"/>
      <c r="DR18" s="191"/>
      <c r="DS18" s="191"/>
      <c r="DT18" s="191"/>
      <c r="DU18" s="191"/>
      <c r="DV18" s="191"/>
      <c r="DW18" s="191"/>
      <c r="DX18" s="191"/>
      <c r="DY18" s="191"/>
      <c r="DZ18" s="191"/>
      <c r="EA18" s="191"/>
      <c r="EB18" s="191"/>
      <c r="EC18" s="191"/>
      <c r="ED18" s="191"/>
      <c r="EE18" s="191"/>
      <c r="EF18" s="191"/>
      <c r="EG18" s="191"/>
      <c r="EH18" s="191"/>
      <c r="EI18" s="191"/>
      <c r="EJ18" s="191"/>
      <c r="EK18" s="191"/>
      <c r="EL18" s="191"/>
      <c r="EM18" s="191"/>
      <c r="EN18" s="191"/>
      <c r="EO18" s="191"/>
      <c r="EP18" s="191"/>
      <c r="EQ18" s="191"/>
      <c r="ER18" s="191"/>
      <c r="ES18" s="191"/>
      <c r="ET18" s="191"/>
      <c r="EU18" s="191"/>
      <c r="EV18" s="191"/>
      <c r="EW18" s="191"/>
      <c r="EX18" s="191"/>
      <c r="EY18" s="191"/>
      <c r="EZ18" s="191"/>
      <c r="FA18" s="191"/>
      <c r="FB18" s="191"/>
      <c r="FC18" s="191"/>
      <c r="FD18" s="191"/>
      <c r="FE18" s="191"/>
      <c r="FF18" s="191"/>
      <c r="FG18" s="191"/>
      <c r="FH18" s="191"/>
      <c r="FI18" s="191"/>
      <c r="FJ18" s="191"/>
      <c r="FK18" s="191"/>
      <c r="FL18" s="191"/>
      <c r="FM18" s="191"/>
      <c r="FN18" s="191"/>
      <c r="FO18" s="191"/>
      <c r="FP18" s="191"/>
      <c r="FQ18" s="191"/>
      <c r="FR18" s="191"/>
      <c r="FS18" s="210"/>
      <c r="FT18" s="2533"/>
    </row>
    <row r="19" spans="1:176" s="171" customFormat="1" ht="15.75" customHeight="1" thickBot="1">
      <c r="A19" s="2575" t="s">
        <v>773</v>
      </c>
      <c r="B19" s="420" t="s">
        <v>12863</v>
      </c>
      <c r="C19" s="314" t="s">
        <v>12864</v>
      </c>
      <c r="D19" s="314">
        <v>0</v>
      </c>
      <c r="E19" s="1486"/>
      <c r="F19" s="1486"/>
      <c r="G19" s="1486"/>
      <c r="H19" s="1486"/>
      <c r="I19" s="1486"/>
      <c r="J19" s="1486"/>
      <c r="K19" s="1486"/>
      <c r="L19" s="1486"/>
      <c r="M19" s="1486"/>
      <c r="N19" s="1486"/>
      <c r="O19" s="1486"/>
      <c r="P19" s="1486"/>
      <c r="Q19" s="1486"/>
      <c r="R19" s="1486"/>
      <c r="S19" s="1486"/>
      <c r="T19" s="1486"/>
      <c r="U19" s="1486"/>
      <c r="V19" s="1486"/>
      <c r="W19" s="1486"/>
      <c r="X19" s="1486"/>
      <c r="Y19" s="1486"/>
      <c r="Z19" s="1486"/>
      <c r="AA19" s="1486"/>
      <c r="AB19" s="1486"/>
      <c r="AC19" s="1486"/>
      <c r="AD19" s="1486"/>
      <c r="AE19" s="1486"/>
      <c r="AF19" s="1486"/>
      <c r="AG19" s="1486"/>
      <c r="AH19" s="1486"/>
      <c r="AI19" s="1486"/>
      <c r="AJ19" s="1486"/>
      <c r="AK19" s="1486"/>
      <c r="AL19" s="1486"/>
      <c r="AM19" s="1486"/>
      <c r="AN19" s="1486"/>
      <c r="AO19" s="1486"/>
      <c r="AP19" s="1486"/>
      <c r="AQ19" s="1486"/>
      <c r="AR19" s="1486"/>
      <c r="AS19" s="1486"/>
      <c r="AT19" s="1486"/>
      <c r="AU19" s="1486"/>
      <c r="AV19" s="1486"/>
      <c r="AW19" s="1486"/>
      <c r="AX19" s="1486"/>
      <c r="AY19" s="1486"/>
      <c r="AZ19" s="1486"/>
      <c r="BA19" s="1486"/>
      <c r="BB19" s="1486"/>
      <c r="BC19" s="1486"/>
      <c r="BD19" s="1486"/>
      <c r="BE19" s="1486"/>
      <c r="BF19" s="1486"/>
      <c r="BG19" s="1486"/>
      <c r="BH19" s="1486"/>
      <c r="BI19" s="1486"/>
      <c r="BJ19" s="1486"/>
      <c r="BK19" s="1486"/>
      <c r="BL19" s="1486"/>
      <c r="BM19" s="1486"/>
      <c r="BN19" s="1486"/>
      <c r="BO19" s="1486"/>
      <c r="BP19" s="1486"/>
      <c r="BQ19" s="1486"/>
      <c r="BR19" s="1486"/>
      <c r="BS19" s="1486"/>
      <c r="BT19" s="1486"/>
      <c r="BU19" s="1486"/>
      <c r="BV19" s="1486"/>
      <c r="BW19" s="1486"/>
      <c r="BX19" s="1486"/>
      <c r="BY19" s="1486"/>
      <c r="BZ19" s="1486"/>
      <c r="CA19" s="1486"/>
      <c r="CB19" s="1486"/>
      <c r="CC19" s="1486"/>
      <c r="CD19" s="1486"/>
      <c r="CE19" s="1486"/>
      <c r="CF19" s="1486"/>
      <c r="CG19" s="2534"/>
      <c r="CH19" s="222"/>
      <c r="CI19" s="928" t="s">
        <v>12865</v>
      </c>
      <c r="CK19" s="1170"/>
      <c r="CM19" s="210"/>
      <c r="CN19" s="1092">
        <f>IF( SUM( CP19:FR19 ) = 0, 0, $CP$6 )</f>
        <v>0</v>
      </c>
      <c r="CO19" s="210"/>
      <c r="CP19" s="247">
        <f t="shared" ref="CP19" si="164" xml:space="preserve"> IF( OR(ISNUMBER(E19 ),E$8=""), 0, 1 )</f>
        <v>0</v>
      </c>
      <c r="CQ19" s="247">
        <f t="shared" ref="CQ19" si="165" xml:space="preserve"> IF( OR(ISNUMBER(F19 ),F$8=""), 0, 1 )</f>
        <v>0</v>
      </c>
      <c r="CR19" s="247">
        <f t="shared" ref="CR19" si="166" xml:space="preserve"> IF( OR(ISNUMBER(G19 ),G$8=""), 0, 1 )</f>
        <v>0</v>
      </c>
      <c r="CS19" s="247">
        <f t="shared" ref="CS19" si="167" xml:space="preserve"> IF( OR(ISNUMBER(H19 ),H$8=""), 0, 1 )</f>
        <v>0</v>
      </c>
      <c r="CT19" s="247">
        <f t="shared" ref="CT19" si="168" xml:space="preserve"> IF( OR(ISNUMBER(I19 ),I$8=""), 0, 1 )</f>
        <v>0</v>
      </c>
      <c r="CU19" s="247">
        <f t="shared" ref="CU19" si="169" xml:space="preserve"> IF( OR(ISNUMBER(J19 ),J$8=""), 0, 1 )</f>
        <v>0</v>
      </c>
      <c r="CV19" s="247">
        <f t="shared" ref="CV19" si="170" xml:space="preserve"> IF( OR(ISNUMBER(K19 ),K$8=""), 0, 1 )</f>
        <v>0</v>
      </c>
      <c r="CW19" s="247">
        <f t="shared" ref="CW19" si="171" xml:space="preserve"> IF( OR(ISNUMBER(L19 ),L$8=""), 0, 1 )</f>
        <v>0</v>
      </c>
      <c r="CX19" s="247">
        <f t="shared" ref="CX19" si="172" xml:space="preserve"> IF( OR(ISNUMBER(M19 ),M$8=""), 0, 1 )</f>
        <v>0</v>
      </c>
      <c r="CY19" s="247">
        <f t="shared" ref="CY19" si="173" xml:space="preserve"> IF( OR(ISNUMBER(N19 ),N$8=""), 0, 1 )</f>
        <v>0</v>
      </c>
      <c r="CZ19" s="247">
        <f t="shared" ref="CZ19" si="174" xml:space="preserve"> IF( OR(ISNUMBER(O19 ),O$8=""), 0, 1 )</f>
        <v>0</v>
      </c>
      <c r="DA19" s="247">
        <f t="shared" ref="DA19" si="175" xml:space="preserve"> IF( OR(ISNUMBER(P19 ),P$8=""), 0, 1 )</f>
        <v>0</v>
      </c>
      <c r="DB19" s="247">
        <f t="shared" ref="DB19" si="176" xml:space="preserve"> IF( OR(ISNUMBER(Q19 ),Q$8=""), 0, 1 )</f>
        <v>0</v>
      </c>
      <c r="DC19" s="247">
        <f t="shared" ref="DC19" si="177" xml:space="preserve"> IF( OR(ISNUMBER(R19 ),R$8=""), 0, 1 )</f>
        <v>0</v>
      </c>
      <c r="DD19" s="247">
        <f t="shared" ref="DD19" si="178" xml:space="preserve"> IF( OR(ISNUMBER(S19 ),S$8=""), 0, 1 )</f>
        <v>0</v>
      </c>
      <c r="DE19" s="247">
        <f t="shared" ref="DE19" si="179" xml:space="preserve"> IF( OR(ISNUMBER(T19 ),T$8=""), 0, 1 )</f>
        <v>0</v>
      </c>
      <c r="DF19" s="247">
        <f t="shared" ref="DF19" si="180" xml:space="preserve"> IF( OR(ISNUMBER(U19 ),U$8=""), 0, 1 )</f>
        <v>0</v>
      </c>
      <c r="DG19" s="247">
        <f t="shared" ref="DG19" si="181" xml:space="preserve"> IF( OR(ISNUMBER(V19 ),V$8=""), 0, 1 )</f>
        <v>0</v>
      </c>
      <c r="DH19" s="247">
        <f t="shared" ref="DH19" si="182" xml:space="preserve"> IF( OR(ISNUMBER(W19 ),W$8=""), 0, 1 )</f>
        <v>0</v>
      </c>
      <c r="DI19" s="247">
        <f t="shared" ref="DI19" si="183" xml:space="preserve"> IF( OR(ISNUMBER(X19 ),X$8=""), 0, 1 )</f>
        <v>0</v>
      </c>
      <c r="DJ19" s="247">
        <f t="shared" ref="DJ19" si="184" xml:space="preserve"> IF( OR(ISNUMBER(Y19 ),Y$8=""), 0, 1 )</f>
        <v>0</v>
      </c>
      <c r="DK19" s="247">
        <f t="shared" ref="DK19" si="185" xml:space="preserve"> IF( OR(ISNUMBER(Z19 ),Z$8=""), 0, 1 )</f>
        <v>0</v>
      </c>
      <c r="DL19" s="247">
        <f t="shared" ref="DL19" si="186" xml:space="preserve"> IF( OR(ISNUMBER(AA19 ),AA$8=""), 0, 1 )</f>
        <v>0</v>
      </c>
      <c r="DM19" s="247">
        <f t="shared" ref="DM19" si="187" xml:space="preserve"> IF( OR(ISNUMBER(AB19 ),AB$8=""), 0, 1 )</f>
        <v>0</v>
      </c>
      <c r="DN19" s="247">
        <f t="shared" ref="DN19" si="188" xml:space="preserve"> IF( OR(ISNUMBER(AC19 ),AC$8=""), 0, 1 )</f>
        <v>0</v>
      </c>
      <c r="DO19" s="247">
        <f t="shared" ref="DO19" si="189" xml:space="preserve"> IF( OR(ISNUMBER(AD19 ),AD$8=""), 0, 1 )</f>
        <v>0</v>
      </c>
      <c r="DP19" s="247">
        <f t="shared" ref="DP19" si="190" xml:space="preserve"> IF( OR(ISNUMBER(AE19 ),AE$8=""), 0, 1 )</f>
        <v>0</v>
      </c>
      <c r="DQ19" s="247">
        <f t="shared" ref="DQ19" si="191" xml:space="preserve"> IF( OR(ISNUMBER(AF19 ),AF$8=""), 0, 1 )</f>
        <v>0</v>
      </c>
      <c r="DR19" s="247">
        <f t="shared" ref="DR19" si="192" xml:space="preserve"> IF( OR(ISNUMBER(AG19 ),AG$8=""), 0, 1 )</f>
        <v>0</v>
      </c>
      <c r="DS19" s="247">
        <f t="shared" ref="DS19" si="193" xml:space="preserve"> IF( OR(ISNUMBER(AH19 ),AH$8=""), 0, 1 )</f>
        <v>0</v>
      </c>
      <c r="DT19" s="247">
        <f t="shared" ref="DT19" si="194" xml:space="preserve"> IF( OR(ISNUMBER(AI19 ),AI$8=""), 0, 1 )</f>
        <v>0</v>
      </c>
      <c r="DU19" s="247">
        <f t="shared" ref="DU19" si="195" xml:space="preserve"> IF( OR(ISNUMBER(AJ19 ),AJ$8=""), 0, 1 )</f>
        <v>0</v>
      </c>
      <c r="DV19" s="247">
        <f t="shared" ref="DV19" si="196" xml:space="preserve"> IF( OR(ISNUMBER(AK19 ),AK$8=""), 0, 1 )</f>
        <v>0</v>
      </c>
      <c r="DW19" s="247">
        <f t="shared" ref="DW19" si="197" xml:space="preserve"> IF( OR(ISNUMBER(AL19 ),AL$8=""), 0, 1 )</f>
        <v>0</v>
      </c>
      <c r="DX19" s="247">
        <f t="shared" ref="DX19" si="198" xml:space="preserve"> IF( OR(ISNUMBER(AM19 ),AM$8=""), 0, 1 )</f>
        <v>0</v>
      </c>
      <c r="DY19" s="247">
        <f t="shared" ref="DY19" si="199" xml:space="preserve"> IF( OR(ISNUMBER(AN19 ),AN$8=""), 0, 1 )</f>
        <v>0</v>
      </c>
      <c r="DZ19" s="247">
        <f t="shared" ref="DZ19" si="200" xml:space="preserve"> IF( OR(ISNUMBER(AO19 ),AO$8=""), 0, 1 )</f>
        <v>0</v>
      </c>
      <c r="EA19" s="247">
        <f t="shared" ref="EA19" si="201" xml:space="preserve"> IF( OR(ISNUMBER(AP19 ),AP$8=""), 0, 1 )</f>
        <v>0</v>
      </c>
      <c r="EB19" s="247">
        <f t="shared" ref="EB19" si="202" xml:space="preserve"> IF( OR(ISNUMBER(AQ19 ),AQ$8=""), 0, 1 )</f>
        <v>0</v>
      </c>
      <c r="EC19" s="247">
        <f t="shared" ref="EC19" si="203" xml:space="preserve"> IF( OR(ISNUMBER(AR19 ),AR$8=""), 0, 1 )</f>
        <v>0</v>
      </c>
      <c r="ED19" s="247">
        <f t="shared" ref="ED19" si="204" xml:space="preserve"> IF( OR(ISNUMBER(AS19 ),AS$8=""), 0, 1 )</f>
        <v>0</v>
      </c>
      <c r="EE19" s="247">
        <f t="shared" ref="EE19" si="205" xml:space="preserve"> IF( OR(ISNUMBER(AT19 ),AT$8=""), 0, 1 )</f>
        <v>0</v>
      </c>
      <c r="EF19" s="247">
        <f t="shared" ref="EF19" si="206" xml:space="preserve"> IF( OR(ISNUMBER(AU19 ),AU$8=""), 0, 1 )</f>
        <v>0</v>
      </c>
      <c r="EG19" s="247">
        <f t="shared" ref="EG19" si="207" xml:space="preserve"> IF( OR(ISNUMBER(AV19 ),AV$8=""), 0, 1 )</f>
        <v>0</v>
      </c>
      <c r="EH19" s="247">
        <f t="shared" ref="EH19" si="208" xml:space="preserve"> IF( OR(ISNUMBER(AW19 ),AW$8=""), 0, 1 )</f>
        <v>0</v>
      </c>
      <c r="EI19" s="247">
        <f t="shared" ref="EI19" si="209" xml:space="preserve"> IF( OR(ISNUMBER(AX19 ),AX$8=""), 0, 1 )</f>
        <v>0</v>
      </c>
      <c r="EJ19" s="247">
        <f t="shared" ref="EJ19" si="210" xml:space="preserve"> IF( OR(ISNUMBER(AY19 ),AY$8=""), 0, 1 )</f>
        <v>0</v>
      </c>
      <c r="EK19" s="247">
        <f t="shared" ref="EK19" si="211" xml:space="preserve"> IF( OR(ISNUMBER(AZ19 ),AZ$8=""), 0, 1 )</f>
        <v>0</v>
      </c>
      <c r="EL19" s="247">
        <f t="shared" ref="EL19" si="212" xml:space="preserve"> IF( OR(ISNUMBER(BA19 ),BA$8=""), 0, 1 )</f>
        <v>0</v>
      </c>
      <c r="EM19" s="247">
        <f t="shared" ref="EM19" si="213" xml:space="preserve"> IF( OR(ISNUMBER(BB19 ),BB$8=""), 0, 1 )</f>
        <v>0</v>
      </c>
      <c r="EN19" s="247">
        <f t="shared" ref="EN19" si="214" xml:space="preserve"> IF( OR(ISNUMBER(BC19 ),BC$8=""), 0, 1 )</f>
        <v>0</v>
      </c>
      <c r="EO19" s="247">
        <f t="shared" ref="EO19" si="215" xml:space="preserve"> IF( OR(ISNUMBER(BD19 ),BD$8=""), 0, 1 )</f>
        <v>0</v>
      </c>
      <c r="EP19" s="247">
        <f t="shared" ref="EP19" si="216" xml:space="preserve"> IF( OR(ISNUMBER(BE19 ),BE$8=""), 0, 1 )</f>
        <v>0</v>
      </c>
      <c r="EQ19" s="247">
        <f t="shared" ref="EQ19" si="217" xml:space="preserve"> IF( OR(ISNUMBER(BF19 ),BF$8=""), 0, 1 )</f>
        <v>0</v>
      </c>
      <c r="ER19" s="247">
        <f t="shared" ref="ER19" si="218" xml:space="preserve"> IF( OR(ISNUMBER(BG19 ),BG$8=""), 0, 1 )</f>
        <v>0</v>
      </c>
      <c r="ES19" s="247">
        <f t="shared" ref="ES19" si="219" xml:space="preserve"> IF( OR(ISNUMBER(BH19 ),BH$8=""), 0, 1 )</f>
        <v>0</v>
      </c>
      <c r="ET19" s="247">
        <f t="shared" ref="ET19" si="220" xml:space="preserve"> IF( OR(ISNUMBER(BI19 ),BI$8=""), 0, 1 )</f>
        <v>0</v>
      </c>
      <c r="EU19" s="247">
        <f t="shared" ref="EU19" si="221" xml:space="preserve"> IF( OR(ISNUMBER(BJ19 ),BJ$8=""), 0, 1 )</f>
        <v>0</v>
      </c>
      <c r="EV19" s="247">
        <f t="shared" ref="EV19" si="222" xml:space="preserve"> IF( OR(ISNUMBER(BK19 ),BK$8=""), 0, 1 )</f>
        <v>0</v>
      </c>
      <c r="EW19" s="247">
        <f t="shared" ref="EW19" si="223" xml:space="preserve"> IF( OR(ISNUMBER(BL19 ),BL$8=""), 0, 1 )</f>
        <v>0</v>
      </c>
      <c r="EX19" s="247">
        <f t="shared" ref="EX19" si="224" xml:space="preserve"> IF( OR(ISNUMBER(BM19 ),BM$8=""), 0, 1 )</f>
        <v>0</v>
      </c>
      <c r="EY19" s="247">
        <f t="shared" ref="EY19" si="225" xml:space="preserve"> IF( OR(ISNUMBER(BN19 ),BN$8=""), 0, 1 )</f>
        <v>0</v>
      </c>
      <c r="EZ19" s="247">
        <f t="shared" ref="EZ19" si="226" xml:space="preserve"> IF( OR(ISNUMBER(BO19 ),BO$8=""), 0, 1 )</f>
        <v>0</v>
      </c>
      <c r="FA19" s="247">
        <f t="shared" ref="FA19" si="227" xml:space="preserve"> IF( OR(ISNUMBER(BP19 ),BP$8=""), 0, 1 )</f>
        <v>0</v>
      </c>
      <c r="FB19" s="247">
        <f t="shared" ref="FB19" si="228" xml:space="preserve"> IF( OR(ISNUMBER(BQ19 ),BQ$8=""), 0, 1 )</f>
        <v>0</v>
      </c>
      <c r="FC19" s="247">
        <f t="shared" ref="FC19" si="229" xml:space="preserve"> IF( OR(ISNUMBER(BR19 ),BR$8=""), 0, 1 )</f>
        <v>0</v>
      </c>
      <c r="FD19" s="247">
        <f t="shared" ref="FD19" si="230" xml:space="preserve"> IF( OR(ISNUMBER(BS19 ),BS$8=""), 0, 1 )</f>
        <v>0</v>
      </c>
      <c r="FE19" s="247">
        <f t="shared" ref="FE19" si="231" xml:space="preserve"> IF( OR(ISNUMBER(BT19 ),BT$8=""), 0, 1 )</f>
        <v>0</v>
      </c>
      <c r="FF19" s="247">
        <f t="shared" ref="FF19" si="232" xml:space="preserve"> IF( OR(ISNUMBER(BU19 ),BU$8=""), 0, 1 )</f>
        <v>0</v>
      </c>
      <c r="FG19" s="247">
        <f t="shared" ref="FG19" si="233" xml:space="preserve"> IF( OR(ISNUMBER(BV19 ),BV$8=""), 0, 1 )</f>
        <v>0</v>
      </c>
      <c r="FH19" s="247">
        <f t="shared" ref="FH19" si="234" xml:space="preserve"> IF( OR(ISNUMBER(BW19 ),BW$8=""), 0, 1 )</f>
        <v>0</v>
      </c>
      <c r="FI19" s="247">
        <f t="shared" ref="FI19" si="235" xml:space="preserve"> IF( OR(ISNUMBER(BX19 ),BX$8=""), 0, 1 )</f>
        <v>0</v>
      </c>
      <c r="FJ19" s="247">
        <f t="shared" ref="FJ19" si="236" xml:space="preserve"> IF( OR(ISNUMBER(BY19 ),BY$8=""), 0, 1 )</f>
        <v>0</v>
      </c>
      <c r="FK19" s="247">
        <f t="shared" ref="FK19" si="237" xml:space="preserve"> IF( OR(ISNUMBER(BZ19 ),BZ$8=""), 0, 1 )</f>
        <v>0</v>
      </c>
      <c r="FL19" s="247">
        <f t="shared" ref="FL19" si="238" xml:space="preserve"> IF( OR(ISNUMBER(CA19 ),CA$8=""), 0, 1 )</f>
        <v>0</v>
      </c>
      <c r="FM19" s="247">
        <f t="shared" ref="FM19" si="239" xml:space="preserve"> IF( OR(ISNUMBER(CB19 ),CB$8=""), 0, 1 )</f>
        <v>0</v>
      </c>
      <c r="FN19" s="247">
        <f t="shared" ref="FN19" si="240" xml:space="preserve"> IF( OR(ISNUMBER(CC19 ),CC$8=""), 0, 1 )</f>
        <v>0</v>
      </c>
      <c r="FO19" s="247">
        <f t="shared" ref="FO19" si="241" xml:space="preserve"> IF( OR(ISNUMBER(CD19 ),CD$8=""), 0, 1 )</f>
        <v>0</v>
      </c>
      <c r="FP19" s="247">
        <f t="shared" ref="FP19" si="242" xml:space="preserve"> IF( OR(ISNUMBER(CE19 ),CE$8=""), 0, 1 )</f>
        <v>0</v>
      </c>
      <c r="FQ19" s="247">
        <f t="shared" ref="FQ19" si="243" xml:space="preserve"> IF( OR(ISNUMBER(CF19 ),CF$8=""), 0, 1 )</f>
        <v>0</v>
      </c>
      <c r="FR19" s="191"/>
      <c r="FS19" s="210"/>
      <c r="FT19" s="2534"/>
    </row>
    <row r="20" spans="1:176" s="171" customFormat="1" ht="15.75" customHeight="1" thickTop="1" thickBot="1">
      <c r="B20" s="1171"/>
      <c r="C20" s="1172"/>
      <c r="D20" s="1172"/>
      <c r="E20" s="1487"/>
      <c r="F20" s="1487"/>
      <c r="G20" s="1488"/>
      <c r="H20" s="1488"/>
      <c r="I20" s="1488"/>
      <c r="J20" s="1488"/>
      <c r="K20" s="1488"/>
      <c r="L20" s="1488"/>
      <c r="M20" s="1488"/>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c r="AL20" s="1488"/>
      <c r="AM20" s="1488"/>
      <c r="AN20" s="1488"/>
      <c r="AO20" s="1488"/>
      <c r="AP20" s="1488"/>
      <c r="AQ20" s="1488"/>
      <c r="AR20" s="1488"/>
      <c r="AS20" s="1488"/>
      <c r="AT20" s="1488"/>
      <c r="AU20" s="1488"/>
      <c r="AV20" s="1488"/>
      <c r="AW20" s="1488"/>
      <c r="AX20" s="1488"/>
      <c r="AY20" s="1488"/>
      <c r="AZ20" s="1488"/>
      <c r="BA20" s="1488"/>
      <c r="BB20" s="1488"/>
      <c r="BC20" s="1488"/>
      <c r="BD20" s="1488"/>
      <c r="BE20" s="1488"/>
      <c r="BF20" s="1488"/>
      <c r="BG20" s="1488"/>
      <c r="BH20" s="1488"/>
      <c r="BI20" s="1488"/>
      <c r="BJ20" s="1488"/>
      <c r="BK20" s="1488"/>
      <c r="BL20" s="1488"/>
      <c r="BM20" s="1488"/>
      <c r="BN20" s="1488"/>
      <c r="BO20" s="1488"/>
      <c r="BP20" s="1488"/>
      <c r="BQ20" s="1488"/>
      <c r="BR20" s="1488"/>
      <c r="BS20" s="1488"/>
      <c r="BT20" s="1488"/>
      <c r="BU20" s="1488"/>
      <c r="BV20" s="1488"/>
      <c r="BW20" s="1488"/>
      <c r="BX20" s="1488"/>
      <c r="BY20" s="1488"/>
      <c r="BZ20" s="1488"/>
      <c r="CA20" s="1488"/>
      <c r="CB20" s="1488"/>
      <c r="CC20" s="1488"/>
      <c r="CD20" s="1488"/>
      <c r="CE20" s="1488"/>
      <c r="CF20" s="1489"/>
      <c r="CG20" s="1490"/>
      <c r="CH20" s="222"/>
      <c r="CM20" s="210"/>
      <c r="CN20" s="191"/>
      <c r="CO20" s="210"/>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1"/>
      <c r="DM20" s="191"/>
      <c r="DN20" s="191"/>
      <c r="DO20" s="191"/>
      <c r="DP20" s="191"/>
      <c r="DQ20" s="191"/>
      <c r="DR20" s="191"/>
      <c r="DS20" s="191"/>
      <c r="DT20" s="191"/>
      <c r="DU20" s="191"/>
      <c r="DV20" s="191"/>
      <c r="DW20" s="191"/>
      <c r="DX20" s="191"/>
      <c r="DY20" s="191"/>
      <c r="DZ20" s="191"/>
      <c r="EA20" s="191"/>
      <c r="EB20" s="191"/>
      <c r="EC20" s="191"/>
      <c r="ED20" s="191"/>
      <c r="EE20" s="191"/>
      <c r="EF20" s="191"/>
      <c r="EG20" s="191"/>
      <c r="EH20" s="191"/>
      <c r="EI20" s="191"/>
      <c r="EJ20" s="191"/>
      <c r="EK20" s="191"/>
      <c r="EL20" s="191"/>
      <c r="EM20" s="191"/>
      <c r="EN20" s="191"/>
      <c r="EO20" s="191"/>
      <c r="EP20" s="191"/>
      <c r="EQ20" s="191"/>
      <c r="ER20" s="191"/>
      <c r="ES20" s="191"/>
      <c r="ET20" s="191"/>
      <c r="EU20" s="191"/>
      <c r="EV20" s="191"/>
      <c r="EW20" s="191"/>
      <c r="EX20" s="191"/>
      <c r="EY20" s="191"/>
      <c r="EZ20" s="191"/>
      <c r="FA20" s="191"/>
      <c r="FB20" s="191"/>
      <c r="FC20" s="191"/>
      <c r="FD20" s="191"/>
      <c r="FE20" s="191"/>
      <c r="FF20" s="191"/>
      <c r="FG20" s="191"/>
      <c r="FH20" s="191"/>
      <c r="FI20" s="191"/>
      <c r="FJ20" s="191"/>
      <c r="FK20" s="191"/>
      <c r="FL20" s="191"/>
      <c r="FM20" s="191"/>
      <c r="FN20" s="191"/>
      <c r="FO20" s="191"/>
      <c r="FP20" s="191"/>
      <c r="FQ20" s="191"/>
      <c r="FR20" s="191"/>
      <c r="FS20" s="210"/>
      <c r="FT20" s="1490"/>
    </row>
    <row r="21" spans="1:176" s="171" customFormat="1" ht="15.75" customHeight="1" thickTop="1" thickBot="1">
      <c r="B21" s="352" t="s">
        <v>12866</v>
      </c>
      <c r="C21" s="437"/>
      <c r="D21" s="437"/>
      <c r="E21" s="1487"/>
      <c r="F21" s="1487"/>
      <c r="G21" s="1488"/>
      <c r="H21" s="1488"/>
      <c r="I21" s="1488"/>
      <c r="J21" s="1488"/>
      <c r="K21" s="1488"/>
      <c r="L21" s="1488"/>
      <c r="M21" s="1488"/>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c r="AL21" s="1488"/>
      <c r="AM21" s="1488"/>
      <c r="AN21" s="1488"/>
      <c r="AO21" s="1488"/>
      <c r="AP21" s="1488"/>
      <c r="AQ21" s="1488"/>
      <c r="AR21" s="1488"/>
      <c r="AS21" s="1488"/>
      <c r="AT21" s="1488"/>
      <c r="AU21" s="1488"/>
      <c r="AV21" s="1488"/>
      <c r="AW21" s="1488"/>
      <c r="AX21" s="1488"/>
      <c r="AY21" s="1488"/>
      <c r="AZ21" s="1488"/>
      <c r="BA21" s="1488"/>
      <c r="BB21" s="1488"/>
      <c r="BC21" s="1488"/>
      <c r="BD21" s="1488"/>
      <c r="BE21" s="1488"/>
      <c r="BF21" s="1488"/>
      <c r="BG21" s="1488"/>
      <c r="BH21" s="1488"/>
      <c r="BI21" s="1488"/>
      <c r="BJ21" s="1488"/>
      <c r="BK21" s="1488"/>
      <c r="BL21" s="1488"/>
      <c r="BM21" s="1488"/>
      <c r="BN21" s="1488"/>
      <c r="BO21" s="1488"/>
      <c r="BP21" s="1488"/>
      <c r="BQ21" s="1488"/>
      <c r="BR21" s="1488"/>
      <c r="BS21" s="1488"/>
      <c r="BT21" s="1488"/>
      <c r="BU21" s="1488"/>
      <c r="BV21" s="1488"/>
      <c r="BW21" s="1488"/>
      <c r="BX21" s="1488"/>
      <c r="BY21" s="1488"/>
      <c r="BZ21" s="1488"/>
      <c r="CA21" s="1488"/>
      <c r="CB21" s="1488"/>
      <c r="CC21" s="1488"/>
      <c r="CD21" s="1488"/>
      <c r="CE21" s="1488"/>
      <c r="CF21" s="1489"/>
      <c r="CG21" s="1490"/>
      <c r="CH21" s="222"/>
      <c r="CI21" s="222"/>
      <c r="CK21" s="832"/>
      <c r="CM21" s="210"/>
      <c r="CN21" s="191"/>
      <c r="CO21" s="210"/>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c r="FA21" s="191"/>
      <c r="FB21" s="191"/>
      <c r="FC21" s="191"/>
      <c r="FD21" s="191"/>
      <c r="FE21" s="191"/>
      <c r="FF21" s="191"/>
      <c r="FG21" s="191"/>
      <c r="FH21" s="191"/>
      <c r="FI21" s="191"/>
      <c r="FJ21" s="191"/>
      <c r="FK21" s="191"/>
      <c r="FL21" s="191"/>
      <c r="FM21" s="191"/>
      <c r="FN21" s="191"/>
      <c r="FO21" s="191"/>
      <c r="FP21" s="191"/>
      <c r="FQ21" s="191"/>
      <c r="FR21" s="191"/>
      <c r="FS21" s="210"/>
      <c r="FT21" s="1490"/>
    </row>
    <row r="22" spans="1:176" s="171" customFormat="1" ht="15.75" customHeight="1" thickTop="1">
      <c r="A22" s="2575" t="s">
        <v>675</v>
      </c>
      <c r="B22" s="408" t="s">
        <v>12867</v>
      </c>
      <c r="C22" s="239" t="s">
        <v>12868</v>
      </c>
      <c r="D22" s="239">
        <v>0</v>
      </c>
      <c r="E22" s="1491"/>
      <c r="F22" s="1491"/>
      <c r="G22" s="1491"/>
      <c r="H22" s="1491"/>
      <c r="I22" s="1491"/>
      <c r="J22" s="1491"/>
      <c r="K22" s="1491"/>
      <c r="L22" s="1491"/>
      <c r="M22" s="1491"/>
      <c r="N22" s="1491"/>
      <c r="O22" s="1491"/>
      <c r="P22" s="1491"/>
      <c r="Q22" s="1491"/>
      <c r="R22" s="1491"/>
      <c r="S22" s="1491"/>
      <c r="T22" s="1491"/>
      <c r="U22" s="1491"/>
      <c r="V22" s="1491"/>
      <c r="W22" s="1491"/>
      <c r="X22" s="1491"/>
      <c r="Y22" s="1491"/>
      <c r="Z22" s="1491"/>
      <c r="AA22" s="1491"/>
      <c r="AB22" s="1491"/>
      <c r="AC22" s="1491"/>
      <c r="AD22" s="1491"/>
      <c r="AE22" s="1491"/>
      <c r="AF22" s="1491"/>
      <c r="AG22" s="1491"/>
      <c r="AH22" s="1491"/>
      <c r="AI22" s="1491"/>
      <c r="AJ22" s="1491"/>
      <c r="AK22" s="1491"/>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91"/>
      <c r="BN22" s="1491"/>
      <c r="BO22" s="1491"/>
      <c r="BP22" s="1491"/>
      <c r="BQ22" s="1491"/>
      <c r="BR22" s="1491"/>
      <c r="BS22" s="1491"/>
      <c r="BT22" s="1491"/>
      <c r="BU22" s="1491"/>
      <c r="BV22" s="1491"/>
      <c r="BW22" s="1491"/>
      <c r="BX22" s="1491"/>
      <c r="BY22" s="1491"/>
      <c r="BZ22" s="1491"/>
      <c r="CA22" s="1491"/>
      <c r="CB22" s="1491"/>
      <c r="CC22" s="1491"/>
      <c r="CD22" s="1491"/>
      <c r="CE22" s="1491"/>
      <c r="CF22" s="1491"/>
      <c r="CG22" s="1726">
        <f t="shared" ref="CG22:CG27" si="244">IFERROR(SUM(E22:CF22),0)</f>
        <v>0</v>
      </c>
      <c r="CH22" s="59"/>
      <c r="CI22" s="925" t="s">
        <v>12869</v>
      </c>
      <c r="CK22" s="754"/>
      <c r="CM22" s="210"/>
      <c r="CN22" s="1092">
        <f t="shared" ref="CN22:CN24" si="245">IF( SUM( CP22:FR22 ) = 0, 0, $CP$6 )</f>
        <v>0</v>
      </c>
      <c r="CO22" s="210"/>
      <c r="CP22" s="247">
        <f t="shared" ref="CP22:CP24" si="246" xml:space="preserve"> IF( OR(ISNUMBER(E22 ),E$8=""), 0, 1 )</f>
        <v>0</v>
      </c>
      <c r="CQ22" s="247">
        <f t="shared" ref="CQ22:CQ24" si="247" xml:space="preserve"> IF( OR(ISNUMBER(F22 ),F$8=""), 0, 1 )</f>
        <v>0</v>
      </c>
      <c r="CR22" s="247">
        <f t="shared" ref="CR22:CR24" si="248" xml:space="preserve"> IF( OR(ISNUMBER(G22 ),G$8=""), 0, 1 )</f>
        <v>0</v>
      </c>
      <c r="CS22" s="247">
        <f t="shared" ref="CS22:CS24" si="249" xml:space="preserve"> IF( OR(ISNUMBER(H22 ),H$8=""), 0, 1 )</f>
        <v>0</v>
      </c>
      <c r="CT22" s="247">
        <f t="shared" ref="CT22:CT24" si="250" xml:space="preserve"> IF( OR(ISNUMBER(I22 ),I$8=""), 0, 1 )</f>
        <v>0</v>
      </c>
      <c r="CU22" s="247">
        <f t="shared" ref="CU22:CU24" si="251" xml:space="preserve"> IF( OR(ISNUMBER(J22 ),J$8=""), 0, 1 )</f>
        <v>0</v>
      </c>
      <c r="CV22" s="247">
        <f t="shared" ref="CV22:CV24" si="252" xml:space="preserve"> IF( OR(ISNUMBER(K22 ),K$8=""), 0, 1 )</f>
        <v>0</v>
      </c>
      <c r="CW22" s="247">
        <f t="shared" ref="CW22:CW24" si="253" xml:space="preserve"> IF( OR(ISNUMBER(L22 ),L$8=""), 0, 1 )</f>
        <v>0</v>
      </c>
      <c r="CX22" s="247">
        <f t="shared" ref="CX22:CX24" si="254" xml:space="preserve"> IF( OR(ISNUMBER(M22 ),M$8=""), 0, 1 )</f>
        <v>0</v>
      </c>
      <c r="CY22" s="247">
        <f t="shared" ref="CY22:CY24" si="255" xml:space="preserve"> IF( OR(ISNUMBER(N22 ),N$8=""), 0, 1 )</f>
        <v>0</v>
      </c>
      <c r="CZ22" s="247">
        <f t="shared" ref="CZ22:CZ24" si="256" xml:space="preserve"> IF( OR(ISNUMBER(O22 ),O$8=""), 0, 1 )</f>
        <v>0</v>
      </c>
      <c r="DA22" s="247">
        <f t="shared" ref="DA22:DA24" si="257" xml:space="preserve"> IF( OR(ISNUMBER(P22 ),P$8=""), 0, 1 )</f>
        <v>0</v>
      </c>
      <c r="DB22" s="247">
        <f t="shared" ref="DB22:DB24" si="258" xml:space="preserve"> IF( OR(ISNUMBER(Q22 ),Q$8=""), 0, 1 )</f>
        <v>0</v>
      </c>
      <c r="DC22" s="247">
        <f t="shared" ref="DC22:DC24" si="259" xml:space="preserve"> IF( OR(ISNUMBER(R22 ),R$8=""), 0, 1 )</f>
        <v>0</v>
      </c>
      <c r="DD22" s="247">
        <f t="shared" ref="DD22:DD24" si="260" xml:space="preserve"> IF( OR(ISNUMBER(S22 ),S$8=""), 0, 1 )</f>
        <v>0</v>
      </c>
      <c r="DE22" s="247">
        <f t="shared" ref="DE22:DE24" si="261" xml:space="preserve"> IF( OR(ISNUMBER(T22 ),T$8=""), 0, 1 )</f>
        <v>0</v>
      </c>
      <c r="DF22" s="247">
        <f t="shared" ref="DF22:DF24" si="262" xml:space="preserve"> IF( OR(ISNUMBER(U22 ),U$8=""), 0, 1 )</f>
        <v>0</v>
      </c>
      <c r="DG22" s="247">
        <f t="shared" ref="DG22:DG24" si="263" xml:space="preserve"> IF( OR(ISNUMBER(V22 ),V$8=""), 0, 1 )</f>
        <v>0</v>
      </c>
      <c r="DH22" s="247">
        <f t="shared" ref="DH22:DH24" si="264" xml:space="preserve"> IF( OR(ISNUMBER(W22 ),W$8=""), 0, 1 )</f>
        <v>0</v>
      </c>
      <c r="DI22" s="247">
        <f t="shared" ref="DI22:DI24" si="265" xml:space="preserve"> IF( OR(ISNUMBER(X22 ),X$8=""), 0, 1 )</f>
        <v>0</v>
      </c>
      <c r="DJ22" s="247">
        <f t="shared" ref="DJ22:DJ24" si="266" xml:space="preserve"> IF( OR(ISNUMBER(Y22 ),Y$8=""), 0, 1 )</f>
        <v>0</v>
      </c>
      <c r="DK22" s="247">
        <f t="shared" ref="DK22:DK24" si="267" xml:space="preserve"> IF( OR(ISNUMBER(Z22 ),Z$8=""), 0, 1 )</f>
        <v>0</v>
      </c>
      <c r="DL22" s="247">
        <f t="shared" ref="DL22:DL24" si="268" xml:space="preserve"> IF( OR(ISNUMBER(AA22 ),AA$8=""), 0, 1 )</f>
        <v>0</v>
      </c>
      <c r="DM22" s="247">
        <f t="shared" ref="DM22:DM24" si="269" xml:space="preserve"> IF( OR(ISNUMBER(AB22 ),AB$8=""), 0, 1 )</f>
        <v>0</v>
      </c>
      <c r="DN22" s="247">
        <f t="shared" ref="DN22:DN24" si="270" xml:space="preserve"> IF( OR(ISNUMBER(AC22 ),AC$8=""), 0, 1 )</f>
        <v>0</v>
      </c>
      <c r="DO22" s="247">
        <f t="shared" ref="DO22:DO24" si="271" xml:space="preserve"> IF( OR(ISNUMBER(AD22 ),AD$8=""), 0, 1 )</f>
        <v>0</v>
      </c>
      <c r="DP22" s="247">
        <f t="shared" ref="DP22:DP24" si="272" xml:space="preserve"> IF( OR(ISNUMBER(AE22 ),AE$8=""), 0, 1 )</f>
        <v>0</v>
      </c>
      <c r="DQ22" s="247">
        <f t="shared" ref="DQ22:DQ24" si="273" xml:space="preserve"> IF( OR(ISNUMBER(AF22 ),AF$8=""), 0, 1 )</f>
        <v>0</v>
      </c>
      <c r="DR22" s="247">
        <f t="shared" ref="DR22:DR24" si="274" xml:space="preserve"> IF( OR(ISNUMBER(AG22 ),AG$8=""), 0, 1 )</f>
        <v>0</v>
      </c>
      <c r="DS22" s="247">
        <f t="shared" ref="DS22:DS24" si="275" xml:space="preserve"> IF( OR(ISNUMBER(AH22 ),AH$8=""), 0, 1 )</f>
        <v>0</v>
      </c>
      <c r="DT22" s="247">
        <f t="shared" ref="DT22:DT24" si="276" xml:space="preserve"> IF( OR(ISNUMBER(AI22 ),AI$8=""), 0, 1 )</f>
        <v>0</v>
      </c>
      <c r="DU22" s="247">
        <f t="shared" ref="DU22:DU24" si="277" xml:space="preserve"> IF( OR(ISNUMBER(AJ22 ),AJ$8=""), 0, 1 )</f>
        <v>0</v>
      </c>
      <c r="DV22" s="247">
        <f t="shared" ref="DV22:DV24" si="278" xml:space="preserve"> IF( OR(ISNUMBER(AK22 ),AK$8=""), 0, 1 )</f>
        <v>0</v>
      </c>
      <c r="DW22" s="247">
        <f t="shared" ref="DW22:DW24" si="279" xml:space="preserve"> IF( OR(ISNUMBER(AL22 ),AL$8=""), 0, 1 )</f>
        <v>0</v>
      </c>
      <c r="DX22" s="247">
        <f t="shared" ref="DX22:DX24" si="280" xml:space="preserve"> IF( OR(ISNUMBER(AM22 ),AM$8=""), 0, 1 )</f>
        <v>0</v>
      </c>
      <c r="DY22" s="247">
        <f t="shared" ref="DY22:DY24" si="281" xml:space="preserve"> IF( OR(ISNUMBER(AN22 ),AN$8=""), 0, 1 )</f>
        <v>0</v>
      </c>
      <c r="DZ22" s="247">
        <f t="shared" ref="DZ22:DZ24" si="282" xml:space="preserve"> IF( OR(ISNUMBER(AO22 ),AO$8=""), 0, 1 )</f>
        <v>0</v>
      </c>
      <c r="EA22" s="247">
        <f t="shared" ref="EA22:EA24" si="283" xml:space="preserve"> IF( OR(ISNUMBER(AP22 ),AP$8=""), 0, 1 )</f>
        <v>0</v>
      </c>
      <c r="EB22" s="247">
        <f t="shared" ref="EB22:EB24" si="284" xml:space="preserve"> IF( OR(ISNUMBER(AQ22 ),AQ$8=""), 0, 1 )</f>
        <v>0</v>
      </c>
      <c r="EC22" s="247">
        <f t="shared" ref="EC22:EC24" si="285" xml:space="preserve"> IF( OR(ISNUMBER(AR22 ),AR$8=""), 0, 1 )</f>
        <v>0</v>
      </c>
      <c r="ED22" s="247">
        <f t="shared" ref="ED22:ED24" si="286" xml:space="preserve"> IF( OR(ISNUMBER(AS22 ),AS$8=""), 0, 1 )</f>
        <v>0</v>
      </c>
      <c r="EE22" s="247">
        <f t="shared" ref="EE22:EE24" si="287" xml:space="preserve"> IF( OR(ISNUMBER(AT22 ),AT$8=""), 0, 1 )</f>
        <v>0</v>
      </c>
      <c r="EF22" s="247">
        <f t="shared" ref="EF22:EF24" si="288" xml:space="preserve"> IF( OR(ISNUMBER(AU22 ),AU$8=""), 0, 1 )</f>
        <v>0</v>
      </c>
      <c r="EG22" s="247">
        <f t="shared" ref="EG22:EG24" si="289" xml:space="preserve"> IF( OR(ISNUMBER(AV22 ),AV$8=""), 0, 1 )</f>
        <v>0</v>
      </c>
      <c r="EH22" s="247">
        <f t="shared" ref="EH22:EH24" si="290" xml:space="preserve"> IF( OR(ISNUMBER(AW22 ),AW$8=""), 0, 1 )</f>
        <v>0</v>
      </c>
      <c r="EI22" s="247">
        <f t="shared" ref="EI22:EI24" si="291" xml:space="preserve"> IF( OR(ISNUMBER(AX22 ),AX$8=""), 0, 1 )</f>
        <v>0</v>
      </c>
      <c r="EJ22" s="247">
        <f t="shared" ref="EJ22:EJ24" si="292" xml:space="preserve"> IF( OR(ISNUMBER(AY22 ),AY$8=""), 0, 1 )</f>
        <v>0</v>
      </c>
      <c r="EK22" s="247">
        <f t="shared" ref="EK22:EK24" si="293" xml:space="preserve"> IF( OR(ISNUMBER(AZ22 ),AZ$8=""), 0, 1 )</f>
        <v>0</v>
      </c>
      <c r="EL22" s="247">
        <f t="shared" ref="EL22:EL24" si="294" xml:space="preserve"> IF( OR(ISNUMBER(BA22 ),BA$8=""), 0, 1 )</f>
        <v>0</v>
      </c>
      <c r="EM22" s="247">
        <f t="shared" ref="EM22:EM24" si="295" xml:space="preserve"> IF( OR(ISNUMBER(BB22 ),BB$8=""), 0, 1 )</f>
        <v>0</v>
      </c>
      <c r="EN22" s="247">
        <f t="shared" ref="EN22:EN24" si="296" xml:space="preserve"> IF( OR(ISNUMBER(BC22 ),BC$8=""), 0, 1 )</f>
        <v>0</v>
      </c>
      <c r="EO22" s="247">
        <f t="shared" ref="EO22:EO24" si="297" xml:space="preserve"> IF( OR(ISNUMBER(BD22 ),BD$8=""), 0, 1 )</f>
        <v>0</v>
      </c>
      <c r="EP22" s="247">
        <f t="shared" ref="EP22:EP24" si="298" xml:space="preserve"> IF( OR(ISNUMBER(BE22 ),BE$8=""), 0, 1 )</f>
        <v>0</v>
      </c>
      <c r="EQ22" s="247">
        <f t="shared" ref="EQ22:EQ24" si="299" xml:space="preserve"> IF( OR(ISNUMBER(BF22 ),BF$8=""), 0, 1 )</f>
        <v>0</v>
      </c>
      <c r="ER22" s="247">
        <f t="shared" ref="ER22:ER24" si="300" xml:space="preserve"> IF( OR(ISNUMBER(BG22 ),BG$8=""), 0, 1 )</f>
        <v>0</v>
      </c>
      <c r="ES22" s="247">
        <f t="shared" ref="ES22:ES24" si="301" xml:space="preserve"> IF( OR(ISNUMBER(BH22 ),BH$8=""), 0, 1 )</f>
        <v>0</v>
      </c>
      <c r="ET22" s="247">
        <f t="shared" ref="ET22:ET24" si="302" xml:space="preserve"> IF( OR(ISNUMBER(BI22 ),BI$8=""), 0, 1 )</f>
        <v>0</v>
      </c>
      <c r="EU22" s="247">
        <f t="shared" ref="EU22:EU24" si="303" xml:space="preserve"> IF( OR(ISNUMBER(BJ22 ),BJ$8=""), 0, 1 )</f>
        <v>0</v>
      </c>
      <c r="EV22" s="247">
        <f t="shared" ref="EV22:EV24" si="304" xml:space="preserve"> IF( OR(ISNUMBER(BK22 ),BK$8=""), 0, 1 )</f>
        <v>0</v>
      </c>
      <c r="EW22" s="247">
        <f t="shared" ref="EW22:EW24" si="305" xml:space="preserve"> IF( OR(ISNUMBER(BL22 ),BL$8=""), 0, 1 )</f>
        <v>0</v>
      </c>
      <c r="EX22" s="247">
        <f t="shared" ref="EX22:EX24" si="306" xml:space="preserve"> IF( OR(ISNUMBER(BM22 ),BM$8=""), 0, 1 )</f>
        <v>0</v>
      </c>
      <c r="EY22" s="247">
        <f t="shared" ref="EY22:EY24" si="307" xml:space="preserve"> IF( OR(ISNUMBER(BN22 ),BN$8=""), 0, 1 )</f>
        <v>0</v>
      </c>
      <c r="EZ22" s="247">
        <f t="shared" ref="EZ22:EZ24" si="308" xml:space="preserve"> IF( OR(ISNUMBER(BO22 ),BO$8=""), 0, 1 )</f>
        <v>0</v>
      </c>
      <c r="FA22" s="247">
        <f t="shared" ref="FA22:FA24" si="309" xml:space="preserve"> IF( OR(ISNUMBER(BP22 ),BP$8=""), 0, 1 )</f>
        <v>0</v>
      </c>
      <c r="FB22" s="247">
        <f t="shared" ref="FB22:FB24" si="310" xml:space="preserve"> IF( OR(ISNUMBER(BQ22 ),BQ$8=""), 0, 1 )</f>
        <v>0</v>
      </c>
      <c r="FC22" s="247">
        <f t="shared" ref="FC22:FC24" si="311" xml:space="preserve"> IF( OR(ISNUMBER(BR22 ),BR$8=""), 0, 1 )</f>
        <v>0</v>
      </c>
      <c r="FD22" s="247">
        <f t="shared" ref="FD22:FD24" si="312" xml:space="preserve"> IF( OR(ISNUMBER(BS22 ),BS$8=""), 0, 1 )</f>
        <v>0</v>
      </c>
      <c r="FE22" s="247">
        <f t="shared" ref="FE22:FE24" si="313" xml:space="preserve"> IF( OR(ISNUMBER(BT22 ),BT$8=""), 0, 1 )</f>
        <v>0</v>
      </c>
      <c r="FF22" s="247">
        <f t="shared" ref="FF22:FF24" si="314" xml:space="preserve"> IF( OR(ISNUMBER(BU22 ),BU$8=""), 0, 1 )</f>
        <v>0</v>
      </c>
      <c r="FG22" s="247">
        <f t="shared" ref="FG22:FG24" si="315" xml:space="preserve"> IF( OR(ISNUMBER(BV22 ),BV$8=""), 0, 1 )</f>
        <v>0</v>
      </c>
      <c r="FH22" s="247">
        <f t="shared" ref="FH22:FH24" si="316" xml:space="preserve"> IF( OR(ISNUMBER(BW22 ),BW$8=""), 0, 1 )</f>
        <v>0</v>
      </c>
      <c r="FI22" s="247">
        <f t="shared" ref="FI22:FI24" si="317" xml:space="preserve"> IF( OR(ISNUMBER(BX22 ),BX$8=""), 0, 1 )</f>
        <v>0</v>
      </c>
      <c r="FJ22" s="247">
        <f t="shared" ref="FJ22:FJ24" si="318" xml:space="preserve"> IF( OR(ISNUMBER(BY22 ),BY$8=""), 0, 1 )</f>
        <v>0</v>
      </c>
      <c r="FK22" s="247">
        <f t="shared" ref="FK22:FK24" si="319" xml:space="preserve"> IF( OR(ISNUMBER(BZ22 ),BZ$8=""), 0, 1 )</f>
        <v>0</v>
      </c>
      <c r="FL22" s="247">
        <f t="shared" ref="FL22:FL24" si="320" xml:space="preserve"> IF( OR(ISNUMBER(CA22 ),CA$8=""), 0, 1 )</f>
        <v>0</v>
      </c>
      <c r="FM22" s="247">
        <f t="shared" ref="FM22:FM24" si="321" xml:space="preserve"> IF( OR(ISNUMBER(CB22 ),CB$8=""), 0, 1 )</f>
        <v>0</v>
      </c>
      <c r="FN22" s="247">
        <f t="shared" ref="FN22:FN24" si="322" xml:space="preserve"> IF( OR(ISNUMBER(CC22 ),CC$8=""), 0, 1 )</f>
        <v>0</v>
      </c>
      <c r="FO22" s="247">
        <f t="shared" ref="FO22:FO24" si="323" xml:space="preserve"> IF( OR(ISNUMBER(CD22 ),CD$8=""), 0, 1 )</f>
        <v>0</v>
      </c>
      <c r="FP22" s="247">
        <f t="shared" ref="FP22:FP24" si="324" xml:space="preserve"> IF( OR(ISNUMBER(CE22 ),CE$8=""), 0, 1 )</f>
        <v>0</v>
      </c>
      <c r="FQ22" s="247">
        <f t="shared" ref="FQ22:FQ24" si="325" xml:space="preserve"> IF( OR(ISNUMBER(CF22 ),CF$8=""), 0, 1 )</f>
        <v>0</v>
      </c>
      <c r="FR22" s="191"/>
      <c r="FS22" s="210"/>
      <c r="FT22" s="1726" t="s">
        <v>12870</v>
      </c>
    </row>
    <row r="23" spans="1:176" s="171" customFormat="1" ht="15.75" customHeight="1">
      <c r="B23" s="417" t="s">
        <v>12871</v>
      </c>
      <c r="C23" s="248" t="s">
        <v>12868</v>
      </c>
      <c r="D23" s="248">
        <v>0</v>
      </c>
      <c r="E23" s="1484"/>
      <c r="F23" s="1484"/>
      <c r="G23" s="1484"/>
      <c r="H23" s="1484"/>
      <c r="I23" s="1484"/>
      <c r="J23" s="1484"/>
      <c r="K23" s="1484"/>
      <c r="L23" s="1484"/>
      <c r="M23" s="1484"/>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c r="AL23" s="1484"/>
      <c r="AM23" s="1484"/>
      <c r="AN23" s="1484"/>
      <c r="AO23" s="1484"/>
      <c r="AP23" s="1484"/>
      <c r="AQ23" s="1484"/>
      <c r="AR23" s="1484"/>
      <c r="AS23" s="1484"/>
      <c r="AT23" s="1484"/>
      <c r="AU23" s="1484"/>
      <c r="AV23" s="1484"/>
      <c r="AW23" s="1484"/>
      <c r="AX23" s="1484"/>
      <c r="AY23" s="1484"/>
      <c r="AZ23" s="1484"/>
      <c r="BA23" s="1484"/>
      <c r="BB23" s="1484"/>
      <c r="BC23" s="1484"/>
      <c r="BD23" s="1484"/>
      <c r="BE23" s="1484"/>
      <c r="BF23" s="1484"/>
      <c r="BG23" s="1484"/>
      <c r="BH23" s="1484"/>
      <c r="BI23" s="1484"/>
      <c r="BJ23" s="1484"/>
      <c r="BK23" s="1484"/>
      <c r="BL23" s="1484"/>
      <c r="BM23" s="1484"/>
      <c r="BN23" s="1484"/>
      <c r="BO23" s="1484"/>
      <c r="BP23" s="1484"/>
      <c r="BQ23" s="1484"/>
      <c r="BR23" s="1484"/>
      <c r="BS23" s="1484"/>
      <c r="BT23" s="1484"/>
      <c r="BU23" s="1484"/>
      <c r="BV23" s="1484"/>
      <c r="BW23" s="1484"/>
      <c r="BX23" s="1484"/>
      <c r="BY23" s="1484"/>
      <c r="BZ23" s="1484"/>
      <c r="CA23" s="1484"/>
      <c r="CB23" s="1484"/>
      <c r="CC23" s="1484"/>
      <c r="CD23" s="1484"/>
      <c r="CE23" s="1484"/>
      <c r="CF23" s="1484"/>
      <c r="CG23" s="1724">
        <f t="shared" si="244"/>
        <v>0</v>
      </c>
      <c r="CH23" s="59"/>
      <c r="CI23" s="926" t="s">
        <v>12872</v>
      </c>
      <c r="CK23" s="738"/>
      <c r="CM23" s="210"/>
      <c r="CN23" s="1092">
        <f t="shared" si="245"/>
        <v>0</v>
      </c>
      <c r="CO23" s="210"/>
      <c r="CP23" s="247">
        <f t="shared" si="246"/>
        <v>0</v>
      </c>
      <c r="CQ23" s="247">
        <f t="shared" si="247"/>
        <v>0</v>
      </c>
      <c r="CR23" s="247">
        <f t="shared" si="248"/>
        <v>0</v>
      </c>
      <c r="CS23" s="247">
        <f t="shared" si="249"/>
        <v>0</v>
      </c>
      <c r="CT23" s="247">
        <f t="shared" si="250"/>
        <v>0</v>
      </c>
      <c r="CU23" s="247">
        <f t="shared" si="251"/>
        <v>0</v>
      </c>
      <c r="CV23" s="247">
        <f t="shared" si="252"/>
        <v>0</v>
      </c>
      <c r="CW23" s="247">
        <f t="shared" si="253"/>
        <v>0</v>
      </c>
      <c r="CX23" s="247">
        <f t="shared" si="254"/>
        <v>0</v>
      </c>
      <c r="CY23" s="247">
        <f t="shared" si="255"/>
        <v>0</v>
      </c>
      <c r="CZ23" s="247">
        <f t="shared" si="256"/>
        <v>0</v>
      </c>
      <c r="DA23" s="247">
        <f t="shared" si="257"/>
        <v>0</v>
      </c>
      <c r="DB23" s="247">
        <f t="shared" si="258"/>
        <v>0</v>
      </c>
      <c r="DC23" s="247">
        <f t="shared" si="259"/>
        <v>0</v>
      </c>
      <c r="DD23" s="247">
        <f t="shared" si="260"/>
        <v>0</v>
      </c>
      <c r="DE23" s="247">
        <f t="shared" si="261"/>
        <v>0</v>
      </c>
      <c r="DF23" s="247">
        <f t="shared" si="262"/>
        <v>0</v>
      </c>
      <c r="DG23" s="247">
        <f t="shared" si="263"/>
        <v>0</v>
      </c>
      <c r="DH23" s="247">
        <f t="shared" si="264"/>
        <v>0</v>
      </c>
      <c r="DI23" s="247">
        <f t="shared" si="265"/>
        <v>0</v>
      </c>
      <c r="DJ23" s="247">
        <f t="shared" si="266"/>
        <v>0</v>
      </c>
      <c r="DK23" s="247">
        <f t="shared" si="267"/>
        <v>0</v>
      </c>
      <c r="DL23" s="247">
        <f t="shared" si="268"/>
        <v>0</v>
      </c>
      <c r="DM23" s="247">
        <f t="shared" si="269"/>
        <v>0</v>
      </c>
      <c r="DN23" s="247">
        <f t="shared" si="270"/>
        <v>0</v>
      </c>
      <c r="DO23" s="247">
        <f t="shared" si="271"/>
        <v>0</v>
      </c>
      <c r="DP23" s="247">
        <f t="shared" si="272"/>
        <v>0</v>
      </c>
      <c r="DQ23" s="247">
        <f t="shared" si="273"/>
        <v>0</v>
      </c>
      <c r="DR23" s="247">
        <f t="shared" si="274"/>
        <v>0</v>
      </c>
      <c r="DS23" s="247">
        <f t="shared" si="275"/>
        <v>0</v>
      </c>
      <c r="DT23" s="247">
        <f t="shared" si="276"/>
        <v>0</v>
      </c>
      <c r="DU23" s="247">
        <f t="shared" si="277"/>
        <v>0</v>
      </c>
      <c r="DV23" s="247">
        <f t="shared" si="278"/>
        <v>0</v>
      </c>
      <c r="DW23" s="247">
        <f t="shared" si="279"/>
        <v>0</v>
      </c>
      <c r="DX23" s="247">
        <f t="shared" si="280"/>
        <v>0</v>
      </c>
      <c r="DY23" s="247">
        <f t="shared" si="281"/>
        <v>0</v>
      </c>
      <c r="DZ23" s="247">
        <f t="shared" si="282"/>
        <v>0</v>
      </c>
      <c r="EA23" s="247">
        <f t="shared" si="283"/>
        <v>0</v>
      </c>
      <c r="EB23" s="247">
        <f t="shared" si="284"/>
        <v>0</v>
      </c>
      <c r="EC23" s="247">
        <f t="shared" si="285"/>
        <v>0</v>
      </c>
      <c r="ED23" s="247">
        <f t="shared" si="286"/>
        <v>0</v>
      </c>
      <c r="EE23" s="247">
        <f t="shared" si="287"/>
        <v>0</v>
      </c>
      <c r="EF23" s="247">
        <f t="shared" si="288"/>
        <v>0</v>
      </c>
      <c r="EG23" s="247">
        <f t="shared" si="289"/>
        <v>0</v>
      </c>
      <c r="EH23" s="247">
        <f t="shared" si="290"/>
        <v>0</v>
      </c>
      <c r="EI23" s="247">
        <f t="shared" si="291"/>
        <v>0</v>
      </c>
      <c r="EJ23" s="247">
        <f t="shared" si="292"/>
        <v>0</v>
      </c>
      <c r="EK23" s="247">
        <f t="shared" si="293"/>
        <v>0</v>
      </c>
      <c r="EL23" s="247">
        <f t="shared" si="294"/>
        <v>0</v>
      </c>
      <c r="EM23" s="247">
        <f t="shared" si="295"/>
        <v>0</v>
      </c>
      <c r="EN23" s="247">
        <f t="shared" si="296"/>
        <v>0</v>
      </c>
      <c r="EO23" s="247">
        <f t="shared" si="297"/>
        <v>0</v>
      </c>
      <c r="EP23" s="247">
        <f t="shared" si="298"/>
        <v>0</v>
      </c>
      <c r="EQ23" s="247">
        <f t="shared" si="299"/>
        <v>0</v>
      </c>
      <c r="ER23" s="247">
        <f t="shared" si="300"/>
        <v>0</v>
      </c>
      <c r="ES23" s="247">
        <f t="shared" si="301"/>
        <v>0</v>
      </c>
      <c r="ET23" s="247">
        <f t="shared" si="302"/>
        <v>0</v>
      </c>
      <c r="EU23" s="247">
        <f t="shared" si="303"/>
        <v>0</v>
      </c>
      <c r="EV23" s="247">
        <f t="shared" si="304"/>
        <v>0</v>
      </c>
      <c r="EW23" s="247">
        <f t="shared" si="305"/>
        <v>0</v>
      </c>
      <c r="EX23" s="247">
        <f t="shared" si="306"/>
        <v>0</v>
      </c>
      <c r="EY23" s="247">
        <f t="shared" si="307"/>
        <v>0</v>
      </c>
      <c r="EZ23" s="247">
        <f t="shared" si="308"/>
        <v>0</v>
      </c>
      <c r="FA23" s="247">
        <f t="shared" si="309"/>
        <v>0</v>
      </c>
      <c r="FB23" s="247">
        <f t="shared" si="310"/>
        <v>0</v>
      </c>
      <c r="FC23" s="247">
        <f t="shared" si="311"/>
        <v>0</v>
      </c>
      <c r="FD23" s="247">
        <f t="shared" si="312"/>
        <v>0</v>
      </c>
      <c r="FE23" s="247">
        <f t="shared" si="313"/>
        <v>0</v>
      </c>
      <c r="FF23" s="247">
        <f t="shared" si="314"/>
        <v>0</v>
      </c>
      <c r="FG23" s="247">
        <f t="shared" si="315"/>
        <v>0</v>
      </c>
      <c r="FH23" s="247">
        <f t="shared" si="316"/>
        <v>0</v>
      </c>
      <c r="FI23" s="247">
        <f t="shared" si="317"/>
        <v>0</v>
      </c>
      <c r="FJ23" s="247">
        <f t="shared" si="318"/>
        <v>0</v>
      </c>
      <c r="FK23" s="247">
        <f t="shared" si="319"/>
        <v>0</v>
      </c>
      <c r="FL23" s="247">
        <f t="shared" si="320"/>
        <v>0</v>
      </c>
      <c r="FM23" s="247">
        <f t="shared" si="321"/>
        <v>0</v>
      </c>
      <c r="FN23" s="247">
        <f t="shared" si="322"/>
        <v>0</v>
      </c>
      <c r="FO23" s="247">
        <f t="shared" si="323"/>
        <v>0</v>
      </c>
      <c r="FP23" s="247">
        <f t="shared" si="324"/>
        <v>0</v>
      </c>
      <c r="FQ23" s="247">
        <f t="shared" si="325"/>
        <v>0</v>
      </c>
      <c r="FR23" s="191"/>
      <c r="FS23" s="210"/>
      <c r="FT23" s="1724" t="s">
        <v>12873</v>
      </c>
    </row>
    <row r="24" spans="1:176" s="171" customFormat="1" ht="15.75" customHeight="1">
      <c r="B24" s="417" t="s">
        <v>12874</v>
      </c>
      <c r="C24" s="248" t="s">
        <v>12868</v>
      </c>
      <c r="D24" s="248">
        <v>0</v>
      </c>
      <c r="E24" s="1484"/>
      <c r="F24" s="1484"/>
      <c r="G24" s="1484"/>
      <c r="H24" s="1484"/>
      <c r="I24" s="1484"/>
      <c r="J24" s="1484"/>
      <c r="K24" s="1484"/>
      <c r="L24" s="1484"/>
      <c r="M24" s="1484"/>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c r="AL24" s="1484"/>
      <c r="AM24" s="1484"/>
      <c r="AN24" s="1484"/>
      <c r="AO24" s="1484"/>
      <c r="AP24" s="1484"/>
      <c r="AQ24" s="1484"/>
      <c r="AR24" s="1484"/>
      <c r="AS24" s="1484"/>
      <c r="AT24" s="1484"/>
      <c r="AU24" s="1484"/>
      <c r="AV24" s="1484"/>
      <c r="AW24" s="1484"/>
      <c r="AX24" s="1484"/>
      <c r="AY24" s="1484"/>
      <c r="AZ24" s="1484"/>
      <c r="BA24" s="1484"/>
      <c r="BB24" s="1484"/>
      <c r="BC24" s="1484"/>
      <c r="BD24" s="1484"/>
      <c r="BE24" s="1484"/>
      <c r="BF24" s="1484"/>
      <c r="BG24" s="1484"/>
      <c r="BH24" s="1484"/>
      <c r="BI24" s="1484"/>
      <c r="BJ24" s="1484"/>
      <c r="BK24" s="1484"/>
      <c r="BL24" s="1484"/>
      <c r="BM24" s="1484"/>
      <c r="BN24" s="1484"/>
      <c r="BO24" s="1484"/>
      <c r="BP24" s="1484"/>
      <c r="BQ24" s="1484"/>
      <c r="BR24" s="1484"/>
      <c r="BS24" s="1484"/>
      <c r="BT24" s="1484"/>
      <c r="BU24" s="1484"/>
      <c r="BV24" s="1484"/>
      <c r="BW24" s="1484"/>
      <c r="BX24" s="1484"/>
      <c r="BY24" s="1484"/>
      <c r="BZ24" s="1484"/>
      <c r="CA24" s="1484"/>
      <c r="CB24" s="1484"/>
      <c r="CC24" s="1484"/>
      <c r="CD24" s="1484"/>
      <c r="CE24" s="1484"/>
      <c r="CF24" s="1484"/>
      <c r="CG24" s="1724">
        <f t="shared" si="244"/>
        <v>0</v>
      </c>
      <c r="CH24" s="59"/>
      <c r="CI24" s="926" t="s">
        <v>12875</v>
      </c>
      <c r="CK24" s="738"/>
      <c r="CM24" s="210"/>
      <c r="CN24" s="1092">
        <f t="shared" si="245"/>
        <v>0</v>
      </c>
      <c r="CO24" s="210"/>
      <c r="CP24" s="247">
        <f t="shared" si="246"/>
        <v>0</v>
      </c>
      <c r="CQ24" s="247">
        <f t="shared" si="247"/>
        <v>0</v>
      </c>
      <c r="CR24" s="247">
        <f t="shared" si="248"/>
        <v>0</v>
      </c>
      <c r="CS24" s="247">
        <f t="shared" si="249"/>
        <v>0</v>
      </c>
      <c r="CT24" s="247">
        <f t="shared" si="250"/>
        <v>0</v>
      </c>
      <c r="CU24" s="247">
        <f t="shared" si="251"/>
        <v>0</v>
      </c>
      <c r="CV24" s="247">
        <f t="shared" si="252"/>
        <v>0</v>
      </c>
      <c r="CW24" s="247">
        <f t="shared" si="253"/>
        <v>0</v>
      </c>
      <c r="CX24" s="247">
        <f t="shared" si="254"/>
        <v>0</v>
      </c>
      <c r="CY24" s="247">
        <f t="shared" si="255"/>
        <v>0</v>
      </c>
      <c r="CZ24" s="247">
        <f t="shared" si="256"/>
        <v>0</v>
      </c>
      <c r="DA24" s="247">
        <f t="shared" si="257"/>
        <v>0</v>
      </c>
      <c r="DB24" s="247">
        <f t="shared" si="258"/>
        <v>0</v>
      </c>
      <c r="DC24" s="247">
        <f t="shared" si="259"/>
        <v>0</v>
      </c>
      <c r="DD24" s="247">
        <f t="shared" si="260"/>
        <v>0</v>
      </c>
      <c r="DE24" s="247">
        <f t="shared" si="261"/>
        <v>0</v>
      </c>
      <c r="DF24" s="247">
        <f t="shared" si="262"/>
        <v>0</v>
      </c>
      <c r="DG24" s="247">
        <f t="shared" si="263"/>
        <v>0</v>
      </c>
      <c r="DH24" s="247">
        <f t="shared" si="264"/>
        <v>0</v>
      </c>
      <c r="DI24" s="247">
        <f t="shared" si="265"/>
        <v>0</v>
      </c>
      <c r="DJ24" s="247">
        <f t="shared" si="266"/>
        <v>0</v>
      </c>
      <c r="DK24" s="247">
        <f t="shared" si="267"/>
        <v>0</v>
      </c>
      <c r="DL24" s="247">
        <f t="shared" si="268"/>
        <v>0</v>
      </c>
      <c r="DM24" s="247">
        <f t="shared" si="269"/>
        <v>0</v>
      </c>
      <c r="DN24" s="247">
        <f t="shared" si="270"/>
        <v>0</v>
      </c>
      <c r="DO24" s="247">
        <f t="shared" si="271"/>
        <v>0</v>
      </c>
      <c r="DP24" s="247">
        <f t="shared" si="272"/>
        <v>0</v>
      </c>
      <c r="DQ24" s="247">
        <f t="shared" si="273"/>
        <v>0</v>
      </c>
      <c r="DR24" s="247">
        <f t="shared" si="274"/>
        <v>0</v>
      </c>
      <c r="DS24" s="247">
        <f t="shared" si="275"/>
        <v>0</v>
      </c>
      <c r="DT24" s="247">
        <f t="shared" si="276"/>
        <v>0</v>
      </c>
      <c r="DU24" s="247">
        <f t="shared" si="277"/>
        <v>0</v>
      </c>
      <c r="DV24" s="247">
        <f t="shared" si="278"/>
        <v>0</v>
      </c>
      <c r="DW24" s="247">
        <f t="shared" si="279"/>
        <v>0</v>
      </c>
      <c r="DX24" s="247">
        <f t="shared" si="280"/>
        <v>0</v>
      </c>
      <c r="DY24" s="247">
        <f t="shared" si="281"/>
        <v>0</v>
      </c>
      <c r="DZ24" s="247">
        <f t="shared" si="282"/>
        <v>0</v>
      </c>
      <c r="EA24" s="247">
        <f t="shared" si="283"/>
        <v>0</v>
      </c>
      <c r="EB24" s="247">
        <f t="shared" si="284"/>
        <v>0</v>
      </c>
      <c r="EC24" s="247">
        <f t="shared" si="285"/>
        <v>0</v>
      </c>
      <c r="ED24" s="247">
        <f t="shared" si="286"/>
        <v>0</v>
      </c>
      <c r="EE24" s="247">
        <f t="shared" si="287"/>
        <v>0</v>
      </c>
      <c r="EF24" s="247">
        <f t="shared" si="288"/>
        <v>0</v>
      </c>
      <c r="EG24" s="247">
        <f t="shared" si="289"/>
        <v>0</v>
      </c>
      <c r="EH24" s="247">
        <f t="shared" si="290"/>
        <v>0</v>
      </c>
      <c r="EI24" s="247">
        <f t="shared" si="291"/>
        <v>0</v>
      </c>
      <c r="EJ24" s="247">
        <f t="shared" si="292"/>
        <v>0</v>
      </c>
      <c r="EK24" s="247">
        <f t="shared" si="293"/>
        <v>0</v>
      </c>
      <c r="EL24" s="247">
        <f t="shared" si="294"/>
        <v>0</v>
      </c>
      <c r="EM24" s="247">
        <f t="shared" si="295"/>
        <v>0</v>
      </c>
      <c r="EN24" s="247">
        <f t="shared" si="296"/>
        <v>0</v>
      </c>
      <c r="EO24" s="247">
        <f t="shared" si="297"/>
        <v>0</v>
      </c>
      <c r="EP24" s="247">
        <f t="shared" si="298"/>
        <v>0</v>
      </c>
      <c r="EQ24" s="247">
        <f t="shared" si="299"/>
        <v>0</v>
      </c>
      <c r="ER24" s="247">
        <f t="shared" si="300"/>
        <v>0</v>
      </c>
      <c r="ES24" s="247">
        <f t="shared" si="301"/>
        <v>0</v>
      </c>
      <c r="ET24" s="247">
        <f t="shared" si="302"/>
        <v>0</v>
      </c>
      <c r="EU24" s="247">
        <f t="shared" si="303"/>
        <v>0</v>
      </c>
      <c r="EV24" s="247">
        <f t="shared" si="304"/>
        <v>0</v>
      </c>
      <c r="EW24" s="247">
        <f t="shared" si="305"/>
        <v>0</v>
      </c>
      <c r="EX24" s="247">
        <f t="shared" si="306"/>
        <v>0</v>
      </c>
      <c r="EY24" s="247">
        <f t="shared" si="307"/>
        <v>0</v>
      </c>
      <c r="EZ24" s="247">
        <f t="shared" si="308"/>
        <v>0</v>
      </c>
      <c r="FA24" s="247">
        <f t="shared" si="309"/>
        <v>0</v>
      </c>
      <c r="FB24" s="247">
        <f t="shared" si="310"/>
        <v>0</v>
      </c>
      <c r="FC24" s="247">
        <f t="shared" si="311"/>
        <v>0</v>
      </c>
      <c r="FD24" s="247">
        <f t="shared" si="312"/>
        <v>0</v>
      </c>
      <c r="FE24" s="247">
        <f t="shared" si="313"/>
        <v>0</v>
      </c>
      <c r="FF24" s="247">
        <f t="shared" si="314"/>
        <v>0</v>
      </c>
      <c r="FG24" s="247">
        <f t="shared" si="315"/>
        <v>0</v>
      </c>
      <c r="FH24" s="247">
        <f t="shared" si="316"/>
        <v>0</v>
      </c>
      <c r="FI24" s="247">
        <f t="shared" si="317"/>
        <v>0</v>
      </c>
      <c r="FJ24" s="247">
        <f t="shared" si="318"/>
        <v>0</v>
      </c>
      <c r="FK24" s="247">
        <f t="shared" si="319"/>
        <v>0</v>
      </c>
      <c r="FL24" s="247">
        <f t="shared" si="320"/>
        <v>0</v>
      </c>
      <c r="FM24" s="247">
        <f t="shared" si="321"/>
        <v>0</v>
      </c>
      <c r="FN24" s="247">
        <f t="shared" si="322"/>
        <v>0</v>
      </c>
      <c r="FO24" s="247">
        <f t="shared" si="323"/>
        <v>0</v>
      </c>
      <c r="FP24" s="247">
        <f t="shared" si="324"/>
        <v>0</v>
      </c>
      <c r="FQ24" s="247">
        <f t="shared" si="325"/>
        <v>0</v>
      </c>
      <c r="FR24" s="191"/>
      <c r="FS24" s="210"/>
      <c r="FT24" s="1724" t="s">
        <v>12876</v>
      </c>
    </row>
    <row r="25" spans="1:176" s="171" customFormat="1" ht="15.75" customHeight="1">
      <c r="B25" s="417" t="s">
        <v>12877</v>
      </c>
      <c r="C25" s="248" t="s">
        <v>12868</v>
      </c>
      <c r="D25" s="248">
        <v>0</v>
      </c>
      <c r="E25" s="1485">
        <f t="shared" ref="E25:BP25" si="326">IFERROR(SUM(E22:E24),0)</f>
        <v>0</v>
      </c>
      <c r="F25" s="1485">
        <f t="shared" si="326"/>
        <v>0</v>
      </c>
      <c r="G25" s="1485">
        <f t="shared" si="326"/>
        <v>0</v>
      </c>
      <c r="H25" s="1485">
        <f t="shared" si="326"/>
        <v>0</v>
      </c>
      <c r="I25" s="1485">
        <f t="shared" si="326"/>
        <v>0</v>
      </c>
      <c r="J25" s="1485">
        <f t="shared" si="326"/>
        <v>0</v>
      </c>
      <c r="K25" s="1485">
        <f t="shared" si="326"/>
        <v>0</v>
      </c>
      <c r="L25" s="1485">
        <f t="shared" si="326"/>
        <v>0</v>
      </c>
      <c r="M25" s="1485">
        <f t="shared" si="326"/>
        <v>0</v>
      </c>
      <c r="N25" s="1485">
        <f t="shared" si="326"/>
        <v>0</v>
      </c>
      <c r="O25" s="1485">
        <f t="shared" si="326"/>
        <v>0</v>
      </c>
      <c r="P25" s="1485">
        <f t="shared" si="326"/>
        <v>0</v>
      </c>
      <c r="Q25" s="1485">
        <f t="shared" si="326"/>
        <v>0</v>
      </c>
      <c r="R25" s="1485">
        <f t="shared" si="326"/>
        <v>0</v>
      </c>
      <c r="S25" s="1485">
        <f t="shared" si="326"/>
        <v>0</v>
      </c>
      <c r="T25" s="1485">
        <f t="shared" si="326"/>
        <v>0</v>
      </c>
      <c r="U25" s="1485">
        <f t="shared" si="326"/>
        <v>0</v>
      </c>
      <c r="V25" s="1485">
        <f t="shared" si="326"/>
        <v>0</v>
      </c>
      <c r="W25" s="1485">
        <f t="shared" si="326"/>
        <v>0</v>
      </c>
      <c r="X25" s="1485">
        <f t="shared" si="326"/>
        <v>0</v>
      </c>
      <c r="Y25" s="1485">
        <f t="shared" si="326"/>
        <v>0</v>
      </c>
      <c r="Z25" s="1485">
        <f t="shared" si="326"/>
        <v>0</v>
      </c>
      <c r="AA25" s="1485">
        <f t="shared" si="326"/>
        <v>0</v>
      </c>
      <c r="AB25" s="1485">
        <f t="shared" si="326"/>
        <v>0</v>
      </c>
      <c r="AC25" s="1485">
        <f t="shared" si="326"/>
        <v>0</v>
      </c>
      <c r="AD25" s="1485">
        <f t="shared" si="326"/>
        <v>0</v>
      </c>
      <c r="AE25" s="1485">
        <f t="shared" si="326"/>
        <v>0</v>
      </c>
      <c r="AF25" s="1485">
        <f t="shared" si="326"/>
        <v>0</v>
      </c>
      <c r="AG25" s="1485">
        <f t="shared" si="326"/>
        <v>0</v>
      </c>
      <c r="AH25" s="1485">
        <f t="shared" si="326"/>
        <v>0</v>
      </c>
      <c r="AI25" s="1485">
        <f t="shared" si="326"/>
        <v>0</v>
      </c>
      <c r="AJ25" s="1485">
        <f t="shared" si="326"/>
        <v>0</v>
      </c>
      <c r="AK25" s="1485">
        <f t="shared" si="326"/>
        <v>0</v>
      </c>
      <c r="AL25" s="1485">
        <f t="shared" si="326"/>
        <v>0</v>
      </c>
      <c r="AM25" s="1485">
        <f t="shared" si="326"/>
        <v>0</v>
      </c>
      <c r="AN25" s="1485">
        <f t="shared" si="326"/>
        <v>0</v>
      </c>
      <c r="AO25" s="1485">
        <f t="shared" si="326"/>
        <v>0</v>
      </c>
      <c r="AP25" s="1485">
        <f t="shared" si="326"/>
        <v>0</v>
      </c>
      <c r="AQ25" s="1485">
        <f t="shared" si="326"/>
        <v>0</v>
      </c>
      <c r="AR25" s="1485">
        <f t="shared" si="326"/>
        <v>0</v>
      </c>
      <c r="AS25" s="1485">
        <f t="shared" si="326"/>
        <v>0</v>
      </c>
      <c r="AT25" s="1485">
        <f t="shared" si="326"/>
        <v>0</v>
      </c>
      <c r="AU25" s="1485">
        <f t="shared" si="326"/>
        <v>0</v>
      </c>
      <c r="AV25" s="1485">
        <f t="shared" si="326"/>
        <v>0</v>
      </c>
      <c r="AW25" s="1485">
        <f t="shared" si="326"/>
        <v>0</v>
      </c>
      <c r="AX25" s="1485">
        <f t="shared" si="326"/>
        <v>0</v>
      </c>
      <c r="AY25" s="1485">
        <f t="shared" si="326"/>
        <v>0</v>
      </c>
      <c r="AZ25" s="1485">
        <f t="shared" si="326"/>
        <v>0</v>
      </c>
      <c r="BA25" s="1485">
        <f t="shared" si="326"/>
        <v>0</v>
      </c>
      <c r="BB25" s="1485">
        <f t="shared" si="326"/>
        <v>0</v>
      </c>
      <c r="BC25" s="1485">
        <f t="shared" si="326"/>
        <v>0</v>
      </c>
      <c r="BD25" s="1485">
        <f t="shared" si="326"/>
        <v>0</v>
      </c>
      <c r="BE25" s="1485">
        <f t="shared" si="326"/>
        <v>0</v>
      </c>
      <c r="BF25" s="1485">
        <f t="shared" si="326"/>
        <v>0</v>
      </c>
      <c r="BG25" s="1485">
        <f t="shared" si="326"/>
        <v>0</v>
      </c>
      <c r="BH25" s="1485">
        <f t="shared" si="326"/>
        <v>0</v>
      </c>
      <c r="BI25" s="1485">
        <f t="shared" si="326"/>
        <v>0</v>
      </c>
      <c r="BJ25" s="1485">
        <f t="shared" si="326"/>
        <v>0</v>
      </c>
      <c r="BK25" s="1485">
        <f t="shared" si="326"/>
        <v>0</v>
      </c>
      <c r="BL25" s="1485">
        <f t="shared" si="326"/>
        <v>0</v>
      </c>
      <c r="BM25" s="1485">
        <f t="shared" si="326"/>
        <v>0</v>
      </c>
      <c r="BN25" s="1485">
        <f t="shared" si="326"/>
        <v>0</v>
      </c>
      <c r="BO25" s="1485">
        <f t="shared" si="326"/>
        <v>0</v>
      </c>
      <c r="BP25" s="1485">
        <f t="shared" si="326"/>
        <v>0</v>
      </c>
      <c r="BQ25" s="1485">
        <f t="shared" ref="BQ25:CF25" si="327">IFERROR(SUM(BQ22:BQ24),0)</f>
        <v>0</v>
      </c>
      <c r="BR25" s="1485">
        <f t="shared" si="327"/>
        <v>0</v>
      </c>
      <c r="BS25" s="1485">
        <f t="shared" si="327"/>
        <v>0</v>
      </c>
      <c r="BT25" s="1485">
        <f t="shared" si="327"/>
        <v>0</v>
      </c>
      <c r="BU25" s="1485">
        <f t="shared" si="327"/>
        <v>0</v>
      </c>
      <c r="BV25" s="1485">
        <f t="shared" si="327"/>
        <v>0</v>
      </c>
      <c r="BW25" s="1485">
        <f t="shared" si="327"/>
        <v>0</v>
      </c>
      <c r="BX25" s="1485">
        <f t="shared" si="327"/>
        <v>0</v>
      </c>
      <c r="BY25" s="1485">
        <f t="shared" si="327"/>
        <v>0</v>
      </c>
      <c r="BZ25" s="1485">
        <f t="shared" si="327"/>
        <v>0</v>
      </c>
      <c r="CA25" s="1485">
        <f t="shared" si="327"/>
        <v>0</v>
      </c>
      <c r="CB25" s="1485">
        <f t="shared" si="327"/>
        <v>0</v>
      </c>
      <c r="CC25" s="1485">
        <f t="shared" si="327"/>
        <v>0</v>
      </c>
      <c r="CD25" s="1485">
        <f t="shared" si="327"/>
        <v>0</v>
      </c>
      <c r="CE25" s="1485">
        <f t="shared" si="327"/>
        <v>0</v>
      </c>
      <c r="CF25" s="1485">
        <f t="shared" si="327"/>
        <v>0</v>
      </c>
      <c r="CG25" s="1724">
        <f t="shared" si="244"/>
        <v>0</v>
      </c>
      <c r="CH25" s="59"/>
      <c r="CI25" s="926" t="s">
        <v>12878</v>
      </c>
      <c r="CK25" s="738"/>
      <c r="CM25" s="210"/>
      <c r="CN25" s="191"/>
      <c r="CO25" s="210"/>
      <c r="CP25" s="191"/>
      <c r="CQ25" s="191"/>
      <c r="CR25" s="191"/>
      <c r="CS25" s="191"/>
      <c r="CT25" s="191"/>
      <c r="CU25" s="191"/>
      <c r="CV25" s="191"/>
      <c r="CW25" s="191"/>
      <c r="CX25" s="191"/>
      <c r="CY25" s="191"/>
      <c r="CZ25" s="191"/>
      <c r="DA25" s="191"/>
      <c r="DB25" s="191"/>
      <c r="DC25" s="191"/>
      <c r="DD25" s="191"/>
      <c r="DE25" s="191"/>
      <c r="DF25" s="191"/>
      <c r="DG25" s="191"/>
      <c r="DH25" s="191"/>
      <c r="DI25" s="191"/>
      <c r="DJ25" s="191"/>
      <c r="DK25" s="191"/>
      <c r="DL25" s="191"/>
      <c r="DM25" s="191"/>
      <c r="DN25" s="191"/>
      <c r="DO25" s="191"/>
      <c r="DP25" s="191"/>
      <c r="DQ25" s="191"/>
      <c r="DR25" s="191"/>
      <c r="DS25" s="191"/>
      <c r="DT25" s="191"/>
      <c r="DU25" s="191"/>
      <c r="DV25" s="191"/>
      <c r="DW25" s="191"/>
      <c r="DX25" s="191"/>
      <c r="DY25" s="191"/>
      <c r="DZ25" s="191"/>
      <c r="EA25" s="191"/>
      <c r="EB25" s="191"/>
      <c r="EC25" s="191"/>
      <c r="ED25" s="191"/>
      <c r="EE25" s="191"/>
      <c r="EF25" s="191"/>
      <c r="EG25" s="191"/>
      <c r="EH25" s="191"/>
      <c r="EI25" s="191"/>
      <c r="EJ25" s="191"/>
      <c r="EK25" s="191"/>
      <c r="EL25" s="191"/>
      <c r="EM25" s="191"/>
      <c r="EN25" s="191"/>
      <c r="EO25" s="191"/>
      <c r="EP25" s="191"/>
      <c r="EQ25" s="191"/>
      <c r="ER25" s="191"/>
      <c r="ES25" s="191"/>
      <c r="ET25" s="191"/>
      <c r="EU25" s="191"/>
      <c r="EV25" s="191"/>
      <c r="EW25" s="191"/>
      <c r="EX25" s="191"/>
      <c r="EY25" s="191"/>
      <c r="EZ25" s="191"/>
      <c r="FA25" s="191"/>
      <c r="FB25" s="191"/>
      <c r="FC25" s="191"/>
      <c r="FD25" s="191"/>
      <c r="FE25" s="191"/>
      <c r="FF25" s="191"/>
      <c r="FG25" s="191"/>
      <c r="FH25" s="191"/>
      <c r="FI25" s="191"/>
      <c r="FJ25" s="191"/>
      <c r="FK25" s="191"/>
      <c r="FL25" s="191"/>
      <c r="FM25" s="191"/>
      <c r="FN25" s="191"/>
      <c r="FO25" s="191"/>
      <c r="FP25" s="191"/>
      <c r="FQ25" s="191"/>
      <c r="FR25" s="191"/>
      <c r="FS25" s="210"/>
      <c r="FT25" s="1724" t="s">
        <v>12879</v>
      </c>
    </row>
    <row r="26" spans="1:176" s="171" customFormat="1" ht="15.75" customHeight="1">
      <c r="B26" s="417" t="s">
        <v>12880</v>
      </c>
      <c r="C26" s="248" t="s">
        <v>12868</v>
      </c>
      <c r="D26" s="248">
        <v>0</v>
      </c>
      <c r="E26" s="1484"/>
      <c r="F26" s="1484"/>
      <c r="G26" s="1484"/>
      <c r="H26" s="1484"/>
      <c r="I26" s="1484"/>
      <c r="J26" s="1484"/>
      <c r="K26" s="1484"/>
      <c r="L26" s="1484"/>
      <c r="M26" s="1484"/>
      <c r="N26" s="1484"/>
      <c r="O26" s="1484"/>
      <c r="P26" s="1484"/>
      <c r="Q26" s="1484"/>
      <c r="R26" s="1484"/>
      <c r="S26" s="1484"/>
      <c r="T26" s="1484"/>
      <c r="U26" s="1484"/>
      <c r="V26" s="1484"/>
      <c r="W26" s="1484"/>
      <c r="X26" s="1484"/>
      <c r="Y26" s="1484"/>
      <c r="Z26" s="1484"/>
      <c r="AA26" s="1484"/>
      <c r="AB26" s="1484"/>
      <c r="AC26" s="1484"/>
      <c r="AD26" s="1484"/>
      <c r="AE26" s="1484"/>
      <c r="AF26" s="1484"/>
      <c r="AG26" s="1484"/>
      <c r="AH26" s="1484"/>
      <c r="AI26" s="1484"/>
      <c r="AJ26" s="1484"/>
      <c r="AK26" s="1484"/>
      <c r="AL26" s="1484"/>
      <c r="AM26" s="1484"/>
      <c r="AN26" s="1484"/>
      <c r="AO26" s="1484"/>
      <c r="AP26" s="1484"/>
      <c r="AQ26" s="1484"/>
      <c r="AR26" s="1484"/>
      <c r="AS26" s="1484"/>
      <c r="AT26" s="1484"/>
      <c r="AU26" s="1484"/>
      <c r="AV26" s="1484"/>
      <c r="AW26" s="1484"/>
      <c r="AX26" s="1484"/>
      <c r="AY26" s="1484"/>
      <c r="AZ26" s="1484"/>
      <c r="BA26" s="1484"/>
      <c r="BB26" s="1484"/>
      <c r="BC26" s="1484"/>
      <c r="BD26" s="1484"/>
      <c r="BE26" s="1484"/>
      <c r="BF26" s="1484"/>
      <c r="BG26" s="1484"/>
      <c r="BH26" s="1484"/>
      <c r="BI26" s="1484"/>
      <c r="BJ26" s="1484"/>
      <c r="BK26" s="1484"/>
      <c r="BL26" s="1484"/>
      <c r="BM26" s="1484"/>
      <c r="BN26" s="1484"/>
      <c r="BO26" s="1484"/>
      <c r="BP26" s="1484"/>
      <c r="BQ26" s="1484"/>
      <c r="BR26" s="1484"/>
      <c r="BS26" s="1484"/>
      <c r="BT26" s="1484"/>
      <c r="BU26" s="1484"/>
      <c r="BV26" s="1484"/>
      <c r="BW26" s="1484"/>
      <c r="BX26" s="1484"/>
      <c r="BY26" s="1484"/>
      <c r="BZ26" s="1484"/>
      <c r="CA26" s="1484"/>
      <c r="CB26" s="1484"/>
      <c r="CC26" s="1484"/>
      <c r="CD26" s="1484"/>
      <c r="CE26" s="1484"/>
      <c r="CF26" s="1484"/>
      <c r="CG26" s="1724">
        <f t="shared" si="244"/>
        <v>0</v>
      </c>
      <c r="CH26" s="59"/>
      <c r="CI26" s="926" t="s">
        <v>12881</v>
      </c>
      <c r="CK26" s="738"/>
      <c r="CM26" s="210"/>
      <c r="CN26" s="1092">
        <f>IF( SUM( CP26:FR26 ) = 0, 0, $CP$6 )</f>
        <v>0</v>
      </c>
      <c r="CO26" s="210"/>
      <c r="CP26" s="247">
        <f t="shared" ref="CP26" si="328" xml:space="preserve"> IF( OR(ISNUMBER(E26 ),E$8=""), 0, 1 )</f>
        <v>0</v>
      </c>
      <c r="CQ26" s="247">
        <f t="shared" ref="CQ26" si="329" xml:space="preserve"> IF( OR(ISNUMBER(F26 ),F$8=""), 0, 1 )</f>
        <v>0</v>
      </c>
      <c r="CR26" s="247">
        <f t="shared" ref="CR26" si="330" xml:space="preserve"> IF( OR(ISNUMBER(G26 ),G$8=""), 0, 1 )</f>
        <v>0</v>
      </c>
      <c r="CS26" s="247">
        <f t="shared" ref="CS26" si="331" xml:space="preserve"> IF( OR(ISNUMBER(H26 ),H$8=""), 0, 1 )</f>
        <v>0</v>
      </c>
      <c r="CT26" s="247">
        <f t="shared" ref="CT26" si="332" xml:space="preserve"> IF( OR(ISNUMBER(I26 ),I$8=""), 0, 1 )</f>
        <v>0</v>
      </c>
      <c r="CU26" s="247">
        <f t="shared" ref="CU26" si="333" xml:space="preserve"> IF( OR(ISNUMBER(J26 ),J$8=""), 0, 1 )</f>
        <v>0</v>
      </c>
      <c r="CV26" s="247">
        <f t="shared" ref="CV26" si="334" xml:space="preserve"> IF( OR(ISNUMBER(K26 ),K$8=""), 0, 1 )</f>
        <v>0</v>
      </c>
      <c r="CW26" s="247">
        <f t="shared" ref="CW26" si="335" xml:space="preserve"> IF( OR(ISNUMBER(L26 ),L$8=""), 0, 1 )</f>
        <v>0</v>
      </c>
      <c r="CX26" s="247">
        <f t="shared" ref="CX26" si="336" xml:space="preserve"> IF( OR(ISNUMBER(M26 ),M$8=""), 0, 1 )</f>
        <v>0</v>
      </c>
      <c r="CY26" s="247">
        <f t="shared" ref="CY26" si="337" xml:space="preserve"> IF( OR(ISNUMBER(N26 ),N$8=""), 0, 1 )</f>
        <v>0</v>
      </c>
      <c r="CZ26" s="247">
        <f t="shared" ref="CZ26" si="338" xml:space="preserve"> IF( OR(ISNUMBER(O26 ),O$8=""), 0, 1 )</f>
        <v>0</v>
      </c>
      <c r="DA26" s="247">
        <f t="shared" ref="DA26" si="339" xml:space="preserve"> IF( OR(ISNUMBER(P26 ),P$8=""), 0, 1 )</f>
        <v>0</v>
      </c>
      <c r="DB26" s="247">
        <f t="shared" ref="DB26" si="340" xml:space="preserve"> IF( OR(ISNUMBER(Q26 ),Q$8=""), 0, 1 )</f>
        <v>0</v>
      </c>
      <c r="DC26" s="247">
        <f t="shared" ref="DC26" si="341" xml:space="preserve"> IF( OR(ISNUMBER(R26 ),R$8=""), 0, 1 )</f>
        <v>0</v>
      </c>
      <c r="DD26" s="247">
        <f t="shared" ref="DD26" si="342" xml:space="preserve"> IF( OR(ISNUMBER(S26 ),S$8=""), 0, 1 )</f>
        <v>0</v>
      </c>
      <c r="DE26" s="247">
        <f t="shared" ref="DE26" si="343" xml:space="preserve"> IF( OR(ISNUMBER(T26 ),T$8=""), 0, 1 )</f>
        <v>0</v>
      </c>
      <c r="DF26" s="247">
        <f t="shared" ref="DF26" si="344" xml:space="preserve"> IF( OR(ISNUMBER(U26 ),U$8=""), 0, 1 )</f>
        <v>0</v>
      </c>
      <c r="DG26" s="247">
        <f t="shared" ref="DG26" si="345" xml:space="preserve"> IF( OR(ISNUMBER(V26 ),V$8=""), 0, 1 )</f>
        <v>0</v>
      </c>
      <c r="DH26" s="247">
        <f t="shared" ref="DH26" si="346" xml:space="preserve"> IF( OR(ISNUMBER(W26 ),W$8=""), 0, 1 )</f>
        <v>0</v>
      </c>
      <c r="DI26" s="247">
        <f t="shared" ref="DI26" si="347" xml:space="preserve"> IF( OR(ISNUMBER(X26 ),X$8=""), 0, 1 )</f>
        <v>0</v>
      </c>
      <c r="DJ26" s="247">
        <f t="shared" ref="DJ26" si="348" xml:space="preserve"> IF( OR(ISNUMBER(Y26 ),Y$8=""), 0, 1 )</f>
        <v>0</v>
      </c>
      <c r="DK26" s="247">
        <f t="shared" ref="DK26" si="349" xml:space="preserve"> IF( OR(ISNUMBER(Z26 ),Z$8=""), 0, 1 )</f>
        <v>0</v>
      </c>
      <c r="DL26" s="247">
        <f t="shared" ref="DL26" si="350" xml:space="preserve"> IF( OR(ISNUMBER(AA26 ),AA$8=""), 0, 1 )</f>
        <v>0</v>
      </c>
      <c r="DM26" s="247">
        <f t="shared" ref="DM26" si="351" xml:space="preserve"> IF( OR(ISNUMBER(AB26 ),AB$8=""), 0, 1 )</f>
        <v>0</v>
      </c>
      <c r="DN26" s="247">
        <f t="shared" ref="DN26" si="352" xml:space="preserve"> IF( OR(ISNUMBER(AC26 ),AC$8=""), 0, 1 )</f>
        <v>0</v>
      </c>
      <c r="DO26" s="247">
        <f t="shared" ref="DO26" si="353" xml:space="preserve"> IF( OR(ISNUMBER(AD26 ),AD$8=""), 0, 1 )</f>
        <v>0</v>
      </c>
      <c r="DP26" s="247">
        <f t="shared" ref="DP26" si="354" xml:space="preserve"> IF( OR(ISNUMBER(AE26 ),AE$8=""), 0, 1 )</f>
        <v>0</v>
      </c>
      <c r="DQ26" s="247">
        <f t="shared" ref="DQ26" si="355" xml:space="preserve"> IF( OR(ISNUMBER(AF26 ),AF$8=""), 0, 1 )</f>
        <v>0</v>
      </c>
      <c r="DR26" s="247">
        <f t="shared" ref="DR26" si="356" xml:space="preserve"> IF( OR(ISNUMBER(AG26 ),AG$8=""), 0, 1 )</f>
        <v>0</v>
      </c>
      <c r="DS26" s="247">
        <f t="shared" ref="DS26" si="357" xml:space="preserve"> IF( OR(ISNUMBER(AH26 ),AH$8=""), 0, 1 )</f>
        <v>0</v>
      </c>
      <c r="DT26" s="247">
        <f t="shared" ref="DT26" si="358" xml:space="preserve"> IF( OR(ISNUMBER(AI26 ),AI$8=""), 0, 1 )</f>
        <v>0</v>
      </c>
      <c r="DU26" s="247">
        <f t="shared" ref="DU26" si="359" xml:space="preserve"> IF( OR(ISNUMBER(AJ26 ),AJ$8=""), 0, 1 )</f>
        <v>0</v>
      </c>
      <c r="DV26" s="247">
        <f t="shared" ref="DV26" si="360" xml:space="preserve"> IF( OR(ISNUMBER(AK26 ),AK$8=""), 0, 1 )</f>
        <v>0</v>
      </c>
      <c r="DW26" s="247">
        <f t="shared" ref="DW26" si="361" xml:space="preserve"> IF( OR(ISNUMBER(AL26 ),AL$8=""), 0, 1 )</f>
        <v>0</v>
      </c>
      <c r="DX26" s="247">
        <f t="shared" ref="DX26" si="362" xml:space="preserve"> IF( OR(ISNUMBER(AM26 ),AM$8=""), 0, 1 )</f>
        <v>0</v>
      </c>
      <c r="DY26" s="247">
        <f t="shared" ref="DY26" si="363" xml:space="preserve"> IF( OR(ISNUMBER(AN26 ),AN$8=""), 0, 1 )</f>
        <v>0</v>
      </c>
      <c r="DZ26" s="247">
        <f t="shared" ref="DZ26" si="364" xml:space="preserve"> IF( OR(ISNUMBER(AO26 ),AO$8=""), 0, 1 )</f>
        <v>0</v>
      </c>
      <c r="EA26" s="247">
        <f t="shared" ref="EA26" si="365" xml:space="preserve"> IF( OR(ISNUMBER(AP26 ),AP$8=""), 0, 1 )</f>
        <v>0</v>
      </c>
      <c r="EB26" s="247">
        <f t="shared" ref="EB26" si="366" xml:space="preserve"> IF( OR(ISNUMBER(AQ26 ),AQ$8=""), 0, 1 )</f>
        <v>0</v>
      </c>
      <c r="EC26" s="247">
        <f t="shared" ref="EC26" si="367" xml:space="preserve"> IF( OR(ISNUMBER(AR26 ),AR$8=""), 0, 1 )</f>
        <v>0</v>
      </c>
      <c r="ED26" s="247">
        <f t="shared" ref="ED26" si="368" xml:space="preserve"> IF( OR(ISNUMBER(AS26 ),AS$8=""), 0, 1 )</f>
        <v>0</v>
      </c>
      <c r="EE26" s="247">
        <f t="shared" ref="EE26" si="369" xml:space="preserve"> IF( OR(ISNUMBER(AT26 ),AT$8=""), 0, 1 )</f>
        <v>0</v>
      </c>
      <c r="EF26" s="247">
        <f t="shared" ref="EF26" si="370" xml:space="preserve"> IF( OR(ISNUMBER(AU26 ),AU$8=""), 0, 1 )</f>
        <v>0</v>
      </c>
      <c r="EG26" s="247">
        <f t="shared" ref="EG26" si="371" xml:space="preserve"> IF( OR(ISNUMBER(AV26 ),AV$8=""), 0, 1 )</f>
        <v>0</v>
      </c>
      <c r="EH26" s="247">
        <f t="shared" ref="EH26" si="372" xml:space="preserve"> IF( OR(ISNUMBER(AW26 ),AW$8=""), 0, 1 )</f>
        <v>0</v>
      </c>
      <c r="EI26" s="247">
        <f t="shared" ref="EI26" si="373" xml:space="preserve"> IF( OR(ISNUMBER(AX26 ),AX$8=""), 0, 1 )</f>
        <v>0</v>
      </c>
      <c r="EJ26" s="247">
        <f t="shared" ref="EJ26" si="374" xml:space="preserve"> IF( OR(ISNUMBER(AY26 ),AY$8=""), 0, 1 )</f>
        <v>0</v>
      </c>
      <c r="EK26" s="247">
        <f t="shared" ref="EK26" si="375" xml:space="preserve"> IF( OR(ISNUMBER(AZ26 ),AZ$8=""), 0, 1 )</f>
        <v>0</v>
      </c>
      <c r="EL26" s="247">
        <f t="shared" ref="EL26" si="376" xml:space="preserve"> IF( OR(ISNUMBER(BA26 ),BA$8=""), 0, 1 )</f>
        <v>0</v>
      </c>
      <c r="EM26" s="247">
        <f t="shared" ref="EM26" si="377" xml:space="preserve"> IF( OR(ISNUMBER(BB26 ),BB$8=""), 0, 1 )</f>
        <v>0</v>
      </c>
      <c r="EN26" s="247">
        <f t="shared" ref="EN26" si="378" xml:space="preserve"> IF( OR(ISNUMBER(BC26 ),BC$8=""), 0, 1 )</f>
        <v>0</v>
      </c>
      <c r="EO26" s="247">
        <f t="shared" ref="EO26" si="379" xml:space="preserve"> IF( OR(ISNUMBER(BD26 ),BD$8=""), 0, 1 )</f>
        <v>0</v>
      </c>
      <c r="EP26" s="247">
        <f t="shared" ref="EP26" si="380" xml:space="preserve"> IF( OR(ISNUMBER(BE26 ),BE$8=""), 0, 1 )</f>
        <v>0</v>
      </c>
      <c r="EQ26" s="247">
        <f t="shared" ref="EQ26" si="381" xml:space="preserve"> IF( OR(ISNUMBER(BF26 ),BF$8=""), 0, 1 )</f>
        <v>0</v>
      </c>
      <c r="ER26" s="247">
        <f t="shared" ref="ER26" si="382" xml:space="preserve"> IF( OR(ISNUMBER(BG26 ),BG$8=""), 0, 1 )</f>
        <v>0</v>
      </c>
      <c r="ES26" s="247">
        <f t="shared" ref="ES26" si="383" xml:space="preserve"> IF( OR(ISNUMBER(BH26 ),BH$8=""), 0, 1 )</f>
        <v>0</v>
      </c>
      <c r="ET26" s="247">
        <f t="shared" ref="ET26" si="384" xml:space="preserve"> IF( OR(ISNUMBER(BI26 ),BI$8=""), 0, 1 )</f>
        <v>0</v>
      </c>
      <c r="EU26" s="247">
        <f t="shared" ref="EU26" si="385" xml:space="preserve"> IF( OR(ISNUMBER(BJ26 ),BJ$8=""), 0, 1 )</f>
        <v>0</v>
      </c>
      <c r="EV26" s="247">
        <f t="shared" ref="EV26" si="386" xml:space="preserve"> IF( OR(ISNUMBER(BK26 ),BK$8=""), 0, 1 )</f>
        <v>0</v>
      </c>
      <c r="EW26" s="247">
        <f t="shared" ref="EW26" si="387" xml:space="preserve"> IF( OR(ISNUMBER(BL26 ),BL$8=""), 0, 1 )</f>
        <v>0</v>
      </c>
      <c r="EX26" s="247">
        <f t="shared" ref="EX26" si="388" xml:space="preserve"> IF( OR(ISNUMBER(BM26 ),BM$8=""), 0, 1 )</f>
        <v>0</v>
      </c>
      <c r="EY26" s="247">
        <f t="shared" ref="EY26" si="389" xml:space="preserve"> IF( OR(ISNUMBER(BN26 ),BN$8=""), 0, 1 )</f>
        <v>0</v>
      </c>
      <c r="EZ26" s="247">
        <f t="shared" ref="EZ26" si="390" xml:space="preserve"> IF( OR(ISNUMBER(BO26 ),BO$8=""), 0, 1 )</f>
        <v>0</v>
      </c>
      <c r="FA26" s="247">
        <f t="shared" ref="FA26" si="391" xml:space="preserve"> IF( OR(ISNUMBER(BP26 ),BP$8=""), 0, 1 )</f>
        <v>0</v>
      </c>
      <c r="FB26" s="247">
        <f t="shared" ref="FB26" si="392" xml:space="preserve"> IF( OR(ISNUMBER(BQ26 ),BQ$8=""), 0, 1 )</f>
        <v>0</v>
      </c>
      <c r="FC26" s="247">
        <f t="shared" ref="FC26" si="393" xml:space="preserve"> IF( OR(ISNUMBER(BR26 ),BR$8=""), 0, 1 )</f>
        <v>0</v>
      </c>
      <c r="FD26" s="247">
        <f t="shared" ref="FD26" si="394" xml:space="preserve"> IF( OR(ISNUMBER(BS26 ),BS$8=""), 0, 1 )</f>
        <v>0</v>
      </c>
      <c r="FE26" s="247">
        <f t="shared" ref="FE26" si="395" xml:space="preserve"> IF( OR(ISNUMBER(BT26 ),BT$8=""), 0, 1 )</f>
        <v>0</v>
      </c>
      <c r="FF26" s="247">
        <f t="shared" ref="FF26" si="396" xml:space="preserve"> IF( OR(ISNUMBER(BU26 ),BU$8=""), 0, 1 )</f>
        <v>0</v>
      </c>
      <c r="FG26" s="247">
        <f t="shared" ref="FG26" si="397" xml:space="preserve"> IF( OR(ISNUMBER(BV26 ),BV$8=""), 0, 1 )</f>
        <v>0</v>
      </c>
      <c r="FH26" s="247">
        <f t="shared" ref="FH26" si="398" xml:space="preserve"> IF( OR(ISNUMBER(BW26 ),BW$8=""), 0, 1 )</f>
        <v>0</v>
      </c>
      <c r="FI26" s="247">
        <f t="shared" ref="FI26" si="399" xml:space="preserve"> IF( OR(ISNUMBER(BX26 ),BX$8=""), 0, 1 )</f>
        <v>0</v>
      </c>
      <c r="FJ26" s="247">
        <f t="shared" ref="FJ26" si="400" xml:space="preserve"> IF( OR(ISNUMBER(BY26 ),BY$8=""), 0, 1 )</f>
        <v>0</v>
      </c>
      <c r="FK26" s="247">
        <f t="shared" ref="FK26" si="401" xml:space="preserve"> IF( OR(ISNUMBER(BZ26 ),BZ$8=""), 0, 1 )</f>
        <v>0</v>
      </c>
      <c r="FL26" s="247">
        <f t="shared" ref="FL26" si="402" xml:space="preserve"> IF( OR(ISNUMBER(CA26 ),CA$8=""), 0, 1 )</f>
        <v>0</v>
      </c>
      <c r="FM26" s="247">
        <f t="shared" ref="FM26" si="403" xml:space="preserve"> IF( OR(ISNUMBER(CB26 ),CB$8=""), 0, 1 )</f>
        <v>0</v>
      </c>
      <c r="FN26" s="247">
        <f t="shared" ref="FN26" si="404" xml:space="preserve"> IF( OR(ISNUMBER(CC26 ),CC$8=""), 0, 1 )</f>
        <v>0</v>
      </c>
      <c r="FO26" s="247">
        <f t="shared" ref="FO26" si="405" xml:space="preserve"> IF( OR(ISNUMBER(CD26 ),CD$8=""), 0, 1 )</f>
        <v>0</v>
      </c>
      <c r="FP26" s="247">
        <f t="shared" ref="FP26" si="406" xml:space="preserve"> IF( OR(ISNUMBER(CE26 ),CE$8=""), 0, 1 )</f>
        <v>0</v>
      </c>
      <c r="FQ26" s="247">
        <f t="shared" ref="FQ26" si="407" xml:space="preserve"> IF( OR(ISNUMBER(CF26 ),CF$8=""), 0, 1 )</f>
        <v>0</v>
      </c>
      <c r="FR26" s="191"/>
      <c r="FS26" s="210"/>
      <c r="FT26" s="1724" t="s">
        <v>12882</v>
      </c>
    </row>
    <row r="27" spans="1:176" s="171" customFormat="1" ht="15.75" customHeight="1" thickBot="1">
      <c r="A27" s="2575" t="s">
        <v>773</v>
      </c>
      <c r="B27" s="420" t="s">
        <v>12883</v>
      </c>
      <c r="C27" s="314" t="s">
        <v>12868</v>
      </c>
      <c r="D27" s="314">
        <v>0</v>
      </c>
      <c r="E27" s="1492">
        <f t="shared" ref="E27:BP27" si="408">IFERROR(SUM(E25:E26),0)</f>
        <v>0</v>
      </c>
      <c r="F27" s="1492">
        <f t="shared" si="408"/>
        <v>0</v>
      </c>
      <c r="G27" s="1492">
        <f t="shared" si="408"/>
        <v>0</v>
      </c>
      <c r="H27" s="1492">
        <f t="shared" si="408"/>
        <v>0</v>
      </c>
      <c r="I27" s="1492">
        <f t="shared" si="408"/>
        <v>0</v>
      </c>
      <c r="J27" s="1492">
        <f t="shared" si="408"/>
        <v>0</v>
      </c>
      <c r="K27" s="1492">
        <f t="shared" si="408"/>
        <v>0</v>
      </c>
      <c r="L27" s="1492">
        <f t="shared" si="408"/>
        <v>0</v>
      </c>
      <c r="M27" s="1492">
        <f t="shared" si="408"/>
        <v>0</v>
      </c>
      <c r="N27" s="1492">
        <f t="shared" si="408"/>
        <v>0</v>
      </c>
      <c r="O27" s="1492">
        <f t="shared" si="408"/>
        <v>0</v>
      </c>
      <c r="P27" s="1492">
        <f t="shared" si="408"/>
        <v>0</v>
      </c>
      <c r="Q27" s="1492">
        <f t="shared" si="408"/>
        <v>0</v>
      </c>
      <c r="R27" s="1492">
        <f t="shared" si="408"/>
        <v>0</v>
      </c>
      <c r="S27" s="1492">
        <f t="shared" si="408"/>
        <v>0</v>
      </c>
      <c r="T27" s="1492">
        <f t="shared" si="408"/>
        <v>0</v>
      </c>
      <c r="U27" s="1492">
        <f t="shared" si="408"/>
        <v>0</v>
      </c>
      <c r="V27" s="1492">
        <f t="shared" si="408"/>
        <v>0</v>
      </c>
      <c r="W27" s="1492">
        <f t="shared" si="408"/>
        <v>0</v>
      </c>
      <c r="X27" s="1492">
        <f t="shared" si="408"/>
        <v>0</v>
      </c>
      <c r="Y27" s="1492">
        <f t="shared" si="408"/>
        <v>0</v>
      </c>
      <c r="Z27" s="1492">
        <f t="shared" si="408"/>
        <v>0</v>
      </c>
      <c r="AA27" s="1492">
        <f t="shared" si="408"/>
        <v>0</v>
      </c>
      <c r="AB27" s="1492">
        <f t="shared" si="408"/>
        <v>0</v>
      </c>
      <c r="AC27" s="1492">
        <f t="shared" si="408"/>
        <v>0</v>
      </c>
      <c r="AD27" s="1492">
        <f t="shared" si="408"/>
        <v>0</v>
      </c>
      <c r="AE27" s="1492">
        <f t="shared" si="408"/>
        <v>0</v>
      </c>
      <c r="AF27" s="1492">
        <f t="shared" si="408"/>
        <v>0</v>
      </c>
      <c r="AG27" s="1492">
        <f t="shared" si="408"/>
        <v>0</v>
      </c>
      <c r="AH27" s="1492">
        <f t="shared" si="408"/>
        <v>0</v>
      </c>
      <c r="AI27" s="1492">
        <f t="shared" si="408"/>
        <v>0</v>
      </c>
      <c r="AJ27" s="1492">
        <f t="shared" si="408"/>
        <v>0</v>
      </c>
      <c r="AK27" s="1492">
        <f t="shared" si="408"/>
        <v>0</v>
      </c>
      <c r="AL27" s="1492">
        <f t="shared" si="408"/>
        <v>0</v>
      </c>
      <c r="AM27" s="1492">
        <f t="shared" si="408"/>
        <v>0</v>
      </c>
      <c r="AN27" s="1492">
        <f t="shared" si="408"/>
        <v>0</v>
      </c>
      <c r="AO27" s="1492">
        <f t="shared" si="408"/>
        <v>0</v>
      </c>
      <c r="AP27" s="1492">
        <f t="shared" si="408"/>
        <v>0</v>
      </c>
      <c r="AQ27" s="1492">
        <f t="shared" si="408"/>
        <v>0</v>
      </c>
      <c r="AR27" s="1492">
        <f t="shared" si="408"/>
        <v>0</v>
      </c>
      <c r="AS27" s="1492">
        <f t="shared" si="408"/>
        <v>0</v>
      </c>
      <c r="AT27" s="1492">
        <f t="shared" si="408"/>
        <v>0</v>
      </c>
      <c r="AU27" s="1492">
        <f t="shared" si="408"/>
        <v>0</v>
      </c>
      <c r="AV27" s="1492">
        <f t="shared" si="408"/>
        <v>0</v>
      </c>
      <c r="AW27" s="1492">
        <f t="shared" si="408"/>
        <v>0</v>
      </c>
      <c r="AX27" s="1492">
        <f t="shared" si="408"/>
        <v>0</v>
      </c>
      <c r="AY27" s="1492">
        <f t="shared" si="408"/>
        <v>0</v>
      </c>
      <c r="AZ27" s="1492">
        <f t="shared" si="408"/>
        <v>0</v>
      </c>
      <c r="BA27" s="1492">
        <f t="shared" si="408"/>
        <v>0</v>
      </c>
      <c r="BB27" s="1492">
        <f t="shared" si="408"/>
        <v>0</v>
      </c>
      <c r="BC27" s="1492">
        <f t="shared" si="408"/>
        <v>0</v>
      </c>
      <c r="BD27" s="1492">
        <f t="shared" si="408"/>
        <v>0</v>
      </c>
      <c r="BE27" s="1492">
        <f t="shared" si="408"/>
        <v>0</v>
      </c>
      <c r="BF27" s="1492">
        <f t="shared" si="408"/>
        <v>0</v>
      </c>
      <c r="BG27" s="1492">
        <f t="shared" si="408"/>
        <v>0</v>
      </c>
      <c r="BH27" s="1492">
        <f t="shared" si="408"/>
        <v>0</v>
      </c>
      <c r="BI27" s="1492">
        <f t="shared" si="408"/>
        <v>0</v>
      </c>
      <c r="BJ27" s="1492">
        <f t="shared" si="408"/>
        <v>0</v>
      </c>
      <c r="BK27" s="1492">
        <f t="shared" si="408"/>
        <v>0</v>
      </c>
      <c r="BL27" s="1492">
        <f t="shared" si="408"/>
        <v>0</v>
      </c>
      <c r="BM27" s="1492">
        <f t="shared" si="408"/>
        <v>0</v>
      </c>
      <c r="BN27" s="1492">
        <f t="shared" si="408"/>
        <v>0</v>
      </c>
      <c r="BO27" s="1492">
        <f t="shared" si="408"/>
        <v>0</v>
      </c>
      <c r="BP27" s="1492">
        <f t="shared" si="408"/>
        <v>0</v>
      </c>
      <c r="BQ27" s="1492">
        <f t="shared" ref="BQ27:CF27" si="409">IFERROR(SUM(BQ25:BQ26),0)</f>
        <v>0</v>
      </c>
      <c r="BR27" s="1492">
        <f t="shared" si="409"/>
        <v>0</v>
      </c>
      <c r="BS27" s="1492">
        <f t="shared" si="409"/>
        <v>0</v>
      </c>
      <c r="BT27" s="1492">
        <f t="shared" si="409"/>
        <v>0</v>
      </c>
      <c r="BU27" s="1492">
        <f t="shared" si="409"/>
        <v>0</v>
      </c>
      <c r="BV27" s="1492">
        <f t="shared" si="409"/>
        <v>0</v>
      </c>
      <c r="BW27" s="1492">
        <f t="shared" si="409"/>
        <v>0</v>
      </c>
      <c r="BX27" s="1492">
        <f t="shared" si="409"/>
        <v>0</v>
      </c>
      <c r="BY27" s="1492">
        <f t="shared" si="409"/>
        <v>0</v>
      </c>
      <c r="BZ27" s="1492">
        <f t="shared" si="409"/>
        <v>0</v>
      </c>
      <c r="CA27" s="1492">
        <f t="shared" si="409"/>
        <v>0</v>
      </c>
      <c r="CB27" s="1492">
        <f t="shared" si="409"/>
        <v>0</v>
      </c>
      <c r="CC27" s="1492">
        <f t="shared" si="409"/>
        <v>0</v>
      </c>
      <c r="CD27" s="1492">
        <f t="shared" si="409"/>
        <v>0</v>
      </c>
      <c r="CE27" s="1492">
        <f t="shared" si="409"/>
        <v>0</v>
      </c>
      <c r="CF27" s="1492">
        <f t="shared" si="409"/>
        <v>0</v>
      </c>
      <c r="CG27" s="1725">
        <f t="shared" si="244"/>
        <v>0</v>
      </c>
      <c r="CH27" s="59"/>
      <c r="CI27" s="928" t="s">
        <v>12884</v>
      </c>
      <c r="CK27" s="1170"/>
      <c r="CM27" s="210"/>
      <c r="CN27" s="191"/>
      <c r="CO27" s="210"/>
      <c r="CP27" s="191"/>
      <c r="CQ27" s="191"/>
      <c r="CR27" s="191"/>
      <c r="CS27" s="191"/>
      <c r="CT27" s="191"/>
      <c r="CU27" s="191"/>
      <c r="CV27" s="191"/>
      <c r="CW27" s="191"/>
      <c r="CX27" s="191"/>
      <c r="CY27" s="191"/>
      <c r="CZ27" s="191"/>
      <c r="DA27" s="191"/>
      <c r="DB27" s="191"/>
      <c r="DC27" s="191"/>
      <c r="DD27" s="191"/>
      <c r="DE27" s="191"/>
      <c r="DF27" s="191"/>
      <c r="DG27" s="191"/>
      <c r="DH27" s="191"/>
      <c r="DI27" s="191"/>
      <c r="DJ27" s="191"/>
      <c r="DK27" s="191"/>
      <c r="DL27" s="191"/>
      <c r="DM27" s="191"/>
      <c r="DN27" s="191"/>
      <c r="DO27" s="191"/>
      <c r="DP27" s="191"/>
      <c r="DQ27" s="191"/>
      <c r="DR27" s="191"/>
      <c r="DS27" s="191"/>
      <c r="DT27" s="191"/>
      <c r="DU27" s="191"/>
      <c r="DV27" s="191"/>
      <c r="DW27" s="191"/>
      <c r="DX27" s="191"/>
      <c r="DY27" s="191"/>
      <c r="DZ27" s="191"/>
      <c r="EA27" s="191"/>
      <c r="EB27" s="191"/>
      <c r="EC27" s="191"/>
      <c r="ED27" s="191"/>
      <c r="EE27" s="191"/>
      <c r="EF27" s="191"/>
      <c r="EG27" s="191"/>
      <c r="EH27" s="191"/>
      <c r="EI27" s="191"/>
      <c r="EJ27" s="191"/>
      <c r="EK27" s="191"/>
      <c r="EL27" s="191"/>
      <c r="EM27" s="191"/>
      <c r="EN27" s="191"/>
      <c r="EO27" s="191"/>
      <c r="EP27" s="191"/>
      <c r="EQ27" s="191"/>
      <c r="ER27" s="191"/>
      <c r="ES27" s="191"/>
      <c r="ET27" s="191"/>
      <c r="EU27" s="191"/>
      <c r="EV27" s="191"/>
      <c r="EW27" s="191"/>
      <c r="EX27" s="191"/>
      <c r="EY27" s="191"/>
      <c r="EZ27" s="191"/>
      <c r="FA27" s="191"/>
      <c r="FB27" s="191"/>
      <c r="FC27" s="191"/>
      <c r="FD27" s="191"/>
      <c r="FE27" s="191"/>
      <c r="FF27" s="191"/>
      <c r="FG27" s="191"/>
      <c r="FH27" s="191"/>
      <c r="FI27" s="191"/>
      <c r="FJ27" s="191"/>
      <c r="FK27" s="191"/>
      <c r="FL27" s="191"/>
      <c r="FM27" s="191"/>
      <c r="FN27" s="191"/>
      <c r="FO27" s="191"/>
      <c r="FP27" s="191"/>
      <c r="FQ27" s="191"/>
      <c r="FR27" s="191"/>
      <c r="FS27" s="210"/>
      <c r="FT27" s="1725" t="s">
        <v>12885</v>
      </c>
    </row>
    <row r="28" spans="1:176" s="171" customFormat="1" ht="15.75" customHeight="1" thickTop="1">
      <c r="B28" s="1171"/>
      <c r="C28" s="872"/>
      <c r="D28" s="872"/>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222"/>
      <c r="CI28" s="222"/>
      <c r="CL28" s="2575" t="s">
        <v>815</v>
      </c>
      <c r="CN28" s="191"/>
      <c r="CP28" s="191"/>
      <c r="CQ28" s="191"/>
      <c r="CR28" s="191"/>
      <c r="FT28" s="2853" t="s">
        <v>816</v>
      </c>
    </row>
    <row r="29" spans="1:176" s="171" customFormat="1" ht="15.75" customHeight="1">
      <c r="B29" s="1175"/>
      <c r="C29" s="180"/>
      <c r="D29" s="180"/>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222"/>
      <c r="CG29" s="1727"/>
      <c r="CH29" s="222"/>
      <c r="CI29" s="222"/>
      <c r="CN29" s="191"/>
      <c r="CP29" s="191"/>
      <c r="CQ29" s="191"/>
      <c r="CR29" s="191"/>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P30" s="191"/>
      <c r="CQ30" s="191"/>
      <c r="CR30" s="191"/>
    </row>
    <row r="31" spans="1:176">
      <c r="A31" s="171"/>
      <c r="B31" s="171"/>
      <c r="C31" s="171"/>
      <c r="D31" s="171"/>
      <c r="E31" s="1176"/>
      <c r="F31" s="1176"/>
      <c r="G31" s="1176"/>
      <c r="H31" s="1176"/>
      <c r="I31" s="1176"/>
      <c r="J31" s="1176"/>
      <c r="K31" s="1176"/>
      <c r="L31" s="1176"/>
      <c r="M31" s="1176"/>
      <c r="N31" s="1176"/>
      <c r="O31" s="1176"/>
      <c r="P31" s="1176"/>
      <c r="Q31" s="1176"/>
      <c r="R31" s="1176"/>
      <c r="S31" s="1176"/>
      <c r="T31" s="1176"/>
      <c r="U31" s="1176"/>
      <c r="V31" s="1176"/>
      <c r="W31" s="1176"/>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176"/>
      <c r="AS31" s="1176"/>
      <c r="AT31" s="1176"/>
      <c r="AU31" s="1176"/>
      <c r="AV31" s="1176"/>
      <c r="AW31" s="1176"/>
      <c r="AX31" s="1176"/>
      <c r="AY31" s="1176"/>
      <c r="AZ31" s="1176"/>
      <c r="BA31" s="1176"/>
      <c r="BB31" s="1176"/>
      <c r="BC31" s="1176"/>
      <c r="BD31" s="1176"/>
      <c r="BE31" s="1176"/>
      <c r="BF31" s="1176"/>
      <c r="BG31" s="1176"/>
      <c r="BH31" s="1176"/>
      <c r="BI31" s="1176"/>
      <c r="BJ31" s="1176"/>
      <c r="BK31" s="1176"/>
      <c r="BL31" s="1176"/>
      <c r="BM31" s="1176"/>
      <c r="BN31" s="1176"/>
      <c r="BO31" s="1176"/>
      <c r="BP31" s="1176"/>
      <c r="BQ31" s="1176"/>
      <c r="BR31" s="1176"/>
      <c r="BS31" s="1176"/>
      <c r="BT31" s="1176"/>
      <c r="BU31" s="1176"/>
      <c r="BV31" s="1176"/>
      <c r="BW31" s="1176"/>
      <c r="BX31" s="1176"/>
      <c r="BY31" s="1176"/>
      <c r="BZ31" s="1176"/>
      <c r="CA31" s="1176"/>
      <c r="CB31" s="1176"/>
      <c r="CC31" s="1176"/>
      <c r="CD31" s="1176"/>
      <c r="CE31" s="1176"/>
      <c r="CF31" s="1176"/>
      <c r="CG31" s="171"/>
      <c r="CH31" s="171"/>
      <c r="CJ31" s="171"/>
      <c r="CK31" s="171"/>
      <c r="CL31" s="171"/>
      <c r="CP31" s="191"/>
      <c r="CQ31" s="191"/>
      <c r="CR31" s="191"/>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P32" s="191"/>
      <c r="CQ32" s="191"/>
      <c r="CR32" s="191"/>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P33" s="191"/>
      <c r="CQ33" s="191"/>
      <c r="CR33" s="191"/>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conditionalFormatting sqref="E9:CF9">
    <cfRule type="expression" dxfId="79" priority="1">
      <formula>E8&lt;&gt;"Other (Specify Below)"</formula>
    </cfRule>
  </conditionalFormatting>
  <conditionalFormatting sqref="CN7:CN17">
    <cfRule type="cellIs" dxfId="78" priority="6" operator="equal">
      <formula>0</formula>
    </cfRule>
  </conditionalFormatting>
  <conditionalFormatting sqref="CN19">
    <cfRule type="cellIs" dxfId="77" priority="4" operator="equal">
      <formula>0</formula>
    </cfRule>
  </conditionalFormatting>
  <conditionalFormatting sqref="CN22:CN24">
    <cfRule type="cellIs" dxfId="76" priority="3" operator="equal">
      <formula>0</formula>
    </cfRule>
  </conditionalFormatting>
  <conditionalFormatting sqref="CN26">
    <cfRule type="cellIs" dxfId="75"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&amp;T_x000D_&amp;1#&amp;"Calibri"&amp;10&amp;K000000 Classification: BUSINESS&amp;CPage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1" zoomScaleNormal="100" zoomScaleSheetLayoutView="100" workbookViewId="0"/>
  </sheetViews>
  <sheetFormatPr defaultColWidth="9" defaultRowHeight="14.25"/>
  <cols>
    <col min="1" max="1" width="11.125" style="191" hidden="1" customWidth="1"/>
    <col min="2" max="2" width="72.625" style="191" customWidth="1"/>
    <col min="3" max="3" width="5.5" style="191" bestFit="1" customWidth="1"/>
    <col min="4" max="4" width="4.75" style="191" bestFit="1" customWidth="1"/>
    <col min="5" max="5" width="12.75" style="191" bestFit="1" customWidth="1"/>
    <col min="6" max="6" width="2.125" style="191" customWidth="1"/>
    <col min="7" max="7" width="9.5" style="191" bestFit="1" customWidth="1"/>
    <col min="8" max="8" width="1.625" style="191" customWidth="1"/>
    <col min="9" max="9" width="29.75" style="191" customWidth="1"/>
    <col min="10" max="10" width="1.625" style="191" hidden="1" customWidth="1"/>
    <col min="11" max="11" width="1.625" style="191" customWidth="1"/>
    <col min="12" max="12" width="24.625" style="191" customWidth="1"/>
    <col min="13" max="13" width="1.625" style="191" customWidth="1"/>
    <col min="14" max="14" width="20.5" style="191" hidden="1" customWidth="1"/>
    <col min="15" max="15" width="1.625" style="191" hidden="1" customWidth="1"/>
    <col min="16" max="16" width="1.625" style="191" customWidth="1"/>
    <col min="17" max="17" width="36.125" style="191" customWidth="1"/>
    <col min="18" max="18" width="15" style="191" customWidth="1"/>
    <col min="19" max="19" width="1.625" style="191" customWidth="1"/>
    <col min="20" max="16384" width="9" style="191"/>
  </cols>
  <sheetData>
    <row r="1" spans="1:18" ht="30" customHeight="1">
      <c r="B1" s="1089" t="s">
        <v>12886</v>
      </c>
      <c r="C1" s="1089"/>
      <c r="D1" s="1089"/>
      <c r="E1" s="1089"/>
      <c r="F1" s="1089"/>
      <c r="G1" s="222"/>
      <c r="K1" s="210"/>
      <c r="M1" s="210"/>
      <c r="O1" s="210"/>
      <c r="Q1" s="1089" t="s">
        <v>656</v>
      </c>
      <c r="R1" s="1089"/>
    </row>
    <row r="2" spans="1:18" ht="30" customHeight="1">
      <c r="B2" s="1089" t="str">
        <f>SelectCompany!B4</f>
        <v>South West Water (whole area)</v>
      </c>
      <c r="C2" s="470"/>
      <c r="D2" s="470"/>
      <c r="E2" s="470"/>
      <c r="F2" s="470"/>
      <c r="G2" s="222"/>
      <c r="K2" s="210"/>
      <c r="M2" s="210"/>
      <c r="O2" s="210"/>
      <c r="Q2" s="1089"/>
      <c r="R2" s="470"/>
    </row>
    <row r="3" spans="1:18" ht="45" customHeight="1">
      <c r="B3" s="3386" t="s">
        <v>12887</v>
      </c>
      <c r="C3" s="3386"/>
      <c r="D3" s="3386"/>
      <c r="E3" s="3386"/>
      <c r="F3" s="3386"/>
      <c r="G3" s="3386"/>
      <c r="H3" s="3386"/>
      <c r="I3" s="3386"/>
      <c r="K3" s="210"/>
      <c r="L3" s="1100" t="s">
        <v>658</v>
      </c>
      <c r="M3" s="210"/>
      <c r="O3" s="210"/>
      <c r="Q3" s="3386" t="s">
        <v>12887</v>
      </c>
      <c r="R3" s="3386"/>
    </row>
    <row r="4" spans="1:18" ht="18" customHeight="1" thickBot="1">
      <c r="B4" s="617"/>
      <c r="C4" s="617"/>
      <c r="D4" s="617"/>
      <c r="E4" s="617"/>
      <c r="F4" s="725"/>
      <c r="G4" s="222"/>
      <c r="K4" s="210"/>
      <c r="M4" s="210"/>
      <c r="N4" s="212" t="s">
        <v>659</v>
      </c>
      <c r="O4" s="210"/>
      <c r="Q4" s="617"/>
      <c r="R4" s="617"/>
    </row>
    <row r="5" spans="1:18" ht="56.25" customHeight="1" thickTop="1" thickBot="1">
      <c r="A5" s="2441" t="s">
        <v>669</v>
      </c>
      <c r="B5" s="402" t="s">
        <v>660</v>
      </c>
      <c r="C5" s="403" t="s">
        <v>661</v>
      </c>
      <c r="D5" s="403" t="s">
        <v>662</v>
      </c>
      <c r="E5" s="404" t="s">
        <v>11850</v>
      </c>
      <c r="F5" s="656"/>
      <c r="G5" s="406" t="s">
        <v>666</v>
      </c>
      <c r="H5" s="214"/>
      <c r="I5" s="406" t="s">
        <v>667</v>
      </c>
      <c r="J5" s="214"/>
      <c r="K5" s="210"/>
      <c r="M5" s="210"/>
      <c r="N5" s="231" t="s">
        <v>668</v>
      </c>
      <c r="O5" s="210"/>
      <c r="Q5" s="402" t="s">
        <v>660</v>
      </c>
      <c r="R5" s="404" t="s">
        <v>11850</v>
      </c>
    </row>
    <row r="6" spans="1:18" ht="15.75" customHeight="1" thickTop="1" thickBot="1">
      <c r="A6" s="2575" t="s">
        <v>673</v>
      </c>
      <c r="C6" s="59"/>
      <c r="D6" s="59"/>
      <c r="E6" s="764"/>
      <c r="F6" s="171"/>
      <c r="G6" s="222"/>
      <c r="H6" s="214"/>
      <c r="I6" s="214"/>
      <c r="J6" s="214"/>
      <c r="K6" s="210"/>
      <c r="M6" s="210"/>
      <c r="O6" s="210"/>
      <c r="Q6" s="317"/>
      <c r="R6" s="2859" t="s">
        <v>820</v>
      </c>
    </row>
    <row r="7" spans="1:18" ht="15.75" customHeight="1" thickTop="1" thickBot="1">
      <c r="A7" s="214"/>
      <c r="B7" s="352" t="s">
        <v>12888</v>
      </c>
      <c r="C7" s="437"/>
      <c r="D7" s="437"/>
      <c r="E7" s="437"/>
      <c r="F7" s="1102"/>
      <c r="G7" s="502"/>
      <c r="H7" s="214"/>
      <c r="I7" s="214"/>
      <c r="J7" s="214"/>
      <c r="K7" s="210"/>
      <c r="M7" s="210"/>
      <c r="O7" s="210"/>
      <c r="Q7" s="352" t="s">
        <v>12889</v>
      </c>
      <c r="R7" s="437"/>
    </row>
    <row r="8" spans="1:18" ht="15.75" customHeight="1" thickTop="1">
      <c r="A8" s="2575" t="s">
        <v>675</v>
      </c>
      <c r="B8" s="408" t="s">
        <v>12890</v>
      </c>
      <c r="C8" s="239" t="s">
        <v>1319</v>
      </c>
      <c r="D8" s="239">
        <v>0</v>
      </c>
      <c r="E8" s="1494"/>
      <c r="F8" s="1102"/>
      <c r="G8" s="243" t="s">
        <v>12891</v>
      </c>
      <c r="H8" s="214"/>
      <c r="I8" s="1091"/>
      <c r="J8" s="214"/>
      <c r="K8" s="210"/>
      <c r="L8" s="1092" t="str">
        <f>IF( SUM( N8:N8 ) = 0, 0, $N$5 )</f>
        <v>Please complete all cells in row</v>
      </c>
      <c r="M8" s="210"/>
      <c r="N8" s="247">
        <f xml:space="preserve"> IF( ISNUMBER(E8 ), 0, 1 )</f>
        <v>1</v>
      </c>
      <c r="O8" s="210"/>
      <c r="Q8" s="408" t="s">
        <v>12890</v>
      </c>
      <c r="R8" s="849" t="s">
        <v>12892</v>
      </c>
    </row>
    <row r="9" spans="1:18" ht="15.75" customHeight="1">
      <c r="A9" s="214"/>
      <c r="B9" s="417" t="s">
        <v>12893</v>
      </c>
      <c r="C9" s="248" t="s">
        <v>1319</v>
      </c>
      <c r="D9" s="248">
        <v>0</v>
      </c>
      <c r="E9" s="1178"/>
      <c r="F9" s="1102"/>
      <c r="G9" s="252" t="s">
        <v>12894</v>
      </c>
      <c r="H9" s="214"/>
      <c r="I9" s="1093"/>
      <c r="J9" s="214"/>
      <c r="K9" s="210"/>
      <c r="L9" s="1092" t="str">
        <f t="shared" ref="L9:L27" si="0">IF( SUM( N9:N9 ) = 0, 0, $N$5 )</f>
        <v>Please complete all cells in row</v>
      </c>
      <c r="M9" s="210"/>
      <c r="N9" s="247">
        <f t="shared" ref="N9:N27" si="1" xml:space="preserve"> IF( ISNUMBER(E9 ), 0, 1 )</f>
        <v>1</v>
      </c>
      <c r="O9" s="210"/>
      <c r="Q9" s="417" t="s">
        <v>12895</v>
      </c>
      <c r="R9" s="853" t="s">
        <v>12896</v>
      </c>
    </row>
    <row r="10" spans="1:18" ht="15.75" customHeight="1">
      <c r="A10" s="214"/>
      <c r="B10" s="417" t="s">
        <v>12897</v>
      </c>
      <c r="C10" s="248" t="s">
        <v>11915</v>
      </c>
      <c r="D10" s="248">
        <v>0</v>
      </c>
      <c r="E10" s="1178"/>
      <c r="F10" s="1102"/>
      <c r="G10" s="252" t="s">
        <v>12898</v>
      </c>
      <c r="H10" s="214"/>
      <c r="I10" s="1093"/>
      <c r="J10" s="214"/>
      <c r="K10" s="210"/>
      <c r="L10" s="1092" t="str">
        <f t="shared" si="0"/>
        <v>Please complete all cells in row</v>
      </c>
      <c r="M10" s="210"/>
      <c r="N10" s="247">
        <f t="shared" si="1"/>
        <v>1</v>
      </c>
      <c r="O10" s="210"/>
      <c r="Q10" s="417" t="s">
        <v>12897</v>
      </c>
      <c r="R10" s="853" t="s">
        <v>12899</v>
      </c>
    </row>
    <row r="11" spans="1:18" ht="15.75" customHeight="1">
      <c r="A11" s="214"/>
      <c r="B11" s="417" t="s">
        <v>12900</v>
      </c>
      <c r="C11" s="248" t="s">
        <v>1319</v>
      </c>
      <c r="D11" s="248">
        <v>0</v>
      </c>
      <c r="E11" s="1178"/>
      <c r="F11" s="1102"/>
      <c r="G11" s="252" t="s">
        <v>12901</v>
      </c>
      <c r="H11" s="214"/>
      <c r="I11" s="1177"/>
      <c r="J11" s="214"/>
      <c r="K11" s="210"/>
      <c r="L11" s="1092" t="str">
        <f t="shared" si="0"/>
        <v>Please complete all cells in row</v>
      </c>
      <c r="M11" s="210"/>
      <c r="N11" s="247">
        <f t="shared" si="1"/>
        <v>1</v>
      </c>
      <c r="O11" s="210"/>
      <c r="Q11" s="417" t="s">
        <v>12900</v>
      </c>
      <c r="R11" s="853" t="s">
        <v>12902</v>
      </c>
    </row>
    <row r="12" spans="1:18" ht="15.75" customHeight="1">
      <c r="A12" s="214"/>
      <c r="B12" s="417" t="s">
        <v>12903</v>
      </c>
      <c r="C12" s="248" t="s">
        <v>1319</v>
      </c>
      <c r="D12" s="248">
        <v>0</v>
      </c>
      <c r="E12" s="1178"/>
      <c r="F12" s="1102"/>
      <c r="G12" s="252" t="s">
        <v>12904</v>
      </c>
      <c r="H12" s="214"/>
      <c r="I12" s="1093"/>
      <c r="J12" s="214"/>
      <c r="K12" s="210"/>
      <c r="L12" s="1092" t="str">
        <f t="shared" si="0"/>
        <v>Please complete all cells in row</v>
      </c>
      <c r="M12" s="210"/>
      <c r="N12" s="247">
        <f t="shared" si="1"/>
        <v>1</v>
      </c>
      <c r="O12" s="210"/>
      <c r="Q12" s="417" t="s">
        <v>12903</v>
      </c>
      <c r="R12" s="1178" t="s">
        <v>12905</v>
      </c>
    </row>
    <row r="13" spans="1:18" ht="15.75" customHeight="1">
      <c r="A13" s="214"/>
      <c r="B13" s="417" t="s">
        <v>12906</v>
      </c>
      <c r="C13" s="248" t="s">
        <v>1319</v>
      </c>
      <c r="D13" s="248">
        <v>0</v>
      </c>
      <c r="E13" s="1178"/>
      <c r="F13" s="1102"/>
      <c r="G13" s="252" t="s">
        <v>12907</v>
      </c>
      <c r="H13" s="214"/>
      <c r="I13" s="1093"/>
      <c r="J13" s="214"/>
      <c r="K13" s="210"/>
      <c r="L13" s="1092" t="str">
        <f t="shared" si="0"/>
        <v>Please complete all cells in row</v>
      </c>
      <c r="M13" s="210"/>
      <c r="N13" s="247">
        <f t="shared" si="1"/>
        <v>1</v>
      </c>
      <c r="O13" s="210"/>
      <c r="Q13" s="417" t="s">
        <v>12906</v>
      </c>
      <c r="R13" s="853" t="s">
        <v>12908</v>
      </c>
    </row>
    <row r="14" spans="1:18" ht="15.75" customHeight="1">
      <c r="A14" s="214"/>
      <c r="B14" s="417" t="s">
        <v>12909</v>
      </c>
      <c r="C14" s="248" t="s">
        <v>1319</v>
      </c>
      <c r="D14" s="248">
        <v>0</v>
      </c>
      <c r="E14" s="1178"/>
      <c r="F14" s="1102"/>
      <c r="G14" s="252" t="s">
        <v>12910</v>
      </c>
      <c r="H14" s="214"/>
      <c r="I14" s="1093"/>
      <c r="J14" s="214"/>
      <c r="K14" s="210"/>
      <c r="L14" s="1092" t="str">
        <f t="shared" si="0"/>
        <v>Please complete all cells in row</v>
      </c>
      <c r="M14" s="210"/>
      <c r="N14" s="247">
        <f t="shared" si="1"/>
        <v>1</v>
      </c>
      <c r="O14" s="210"/>
      <c r="Q14" s="417" t="s">
        <v>12909</v>
      </c>
      <c r="R14" s="853" t="s">
        <v>12911</v>
      </c>
    </row>
    <row r="15" spans="1:18" ht="15.75" customHeight="1">
      <c r="A15" s="214"/>
      <c r="B15" s="417" t="s">
        <v>12912</v>
      </c>
      <c r="C15" s="248" t="s">
        <v>1319</v>
      </c>
      <c r="D15" s="248">
        <v>0</v>
      </c>
      <c r="E15" s="1178"/>
      <c r="F15" s="1102"/>
      <c r="G15" s="252" t="s">
        <v>12913</v>
      </c>
      <c r="H15" s="214"/>
      <c r="I15" s="1179"/>
      <c r="J15" s="214"/>
      <c r="K15" s="210"/>
      <c r="L15" s="1092" t="str">
        <f t="shared" si="0"/>
        <v>Please complete all cells in row</v>
      </c>
      <c r="M15" s="210"/>
      <c r="N15" s="247">
        <f t="shared" si="1"/>
        <v>1</v>
      </c>
      <c r="O15" s="210"/>
      <c r="Q15" s="417" t="s">
        <v>12912</v>
      </c>
      <c r="R15" s="853" t="s">
        <v>12914</v>
      </c>
    </row>
    <row r="16" spans="1:18" ht="15.75" customHeight="1">
      <c r="A16" s="214"/>
      <c r="B16" s="698" t="s">
        <v>12915</v>
      </c>
      <c r="C16" s="248" t="s">
        <v>1319</v>
      </c>
      <c r="D16" s="248">
        <v>0</v>
      </c>
      <c r="E16" s="1178"/>
      <c r="F16" s="1102"/>
      <c r="G16" s="252" t="s">
        <v>12916</v>
      </c>
      <c r="H16" s="214"/>
      <c r="I16" s="1093"/>
      <c r="J16" s="214"/>
      <c r="K16" s="210"/>
      <c r="L16" s="1092" t="str">
        <f t="shared" si="0"/>
        <v>Please complete all cells in row</v>
      </c>
      <c r="M16" s="210"/>
      <c r="N16" s="247">
        <f t="shared" si="1"/>
        <v>1</v>
      </c>
      <c r="O16" s="210"/>
      <c r="Q16" s="417" t="s">
        <v>12917</v>
      </c>
      <c r="R16" s="853" t="s">
        <v>12918</v>
      </c>
    </row>
    <row r="17" spans="1:18" ht="15.75" customHeight="1">
      <c r="A17" s="214"/>
      <c r="B17" s="417" t="s">
        <v>12919</v>
      </c>
      <c r="C17" s="248" t="s">
        <v>1319</v>
      </c>
      <c r="D17" s="248">
        <v>0</v>
      </c>
      <c r="E17" s="1178"/>
      <c r="F17" s="1102"/>
      <c r="G17" s="252" t="s">
        <v>12920</v>
      </c>
      <c r="H17" s="214"/>
      <c r="I17" s="1093"/>
      <c r="J17" s="214"/>
      <c r="K17" s="210"/>
      <c r="L17" s="1092" t="str">
        <f t="shared" si="0"/>
        <v>Please complete all cells in row</v>
      </c>
      <c r="M17" s="210"/>
      <c r="N17" s="247">
        <f t="shared" si="1"/>
        <v>1</v>
      </c>
      <c r="O17" s="210"/>
      <c r="Q17" s="417" t="s">
        <v>12919</v>
      </c>
      <c r="R17" s="853" t="s">
        <v>12921</v>
      </c>
    </row>
    <row r="18" spans="1:18" ht="15.75" customHeight="1">
      <c r="A18" s="214"/>
      <c r="B18" s="417" t="s">
        <v>12922</v>
      </c>
      <c r="C18" s="248" t="s">
        <v>11919</v>
      </c>
      <c r="D18" s="248">
        <v>0</v>
      </c>
      <c r="E18" s="1178"/>
      <c r="F18" s="1102"/>
      <c r="G18" s="252" t="s">
        <v>12923</v>
      </c>
      <c r="H18" s="214"/>
      <c r="I18" s="1093"/>
      <c r="J18" s="214"/>
      <c r="K18" s="210"/>
      <c r="L18" s="1092" t="str">
        <f t="shared" si="0"/>
        <v>Please complete all cells in row</v>
      </c>
      <c r="M18" s="210"/>
      <c r="N18" s="247">
        <f t="shared" si="1"/>
        <v>1</v>
      </c>
      <c r="O18" s="210"/>
      <c r="Q18" s="417" t="s">
        <v>12922</v>
      </c>
      <c r="R18" s="1180" t="s">
        <v>12924</v>
      </c>
    </row>
    <row r="19" spans="1:18" ht="15.75" customHeight="1">
      <c r="A19" s="214"/>
      <c r="B19" s="417" t="s">
        <v>12925</v>
      </c>
      <c r="C19" s="248" t="s">
        <v>12926</v>
      </c>
      <c r="D19" s="248">
        <v>2</v>
      </c>
      <c r="E19" s="1181"/>
      <c r="F19" s="1102"/>
      <c r="G19" s="252" t="s">
        <v>12927</v>
      </c>
      <c r="H19" s="214"/>
      <c r="I19" s="1093"/>
      <c r="J19" s="214"/>
      <c r="K19" s="210"/>
      <c r="L19" s="1092" t="str">
        <f t="shared" si="0"/>
        <v>Please complete all cells in row</v>
      </c>
      <c r="M19" s="210"/>
      <c r="N19" s="247">
        <f t="shared" si="1"/>
        <v>1</v>
      </c>
      <c r="O19" s="210"/>
      <c r="Q19" s="417" t="s">
        <v>12925</v>
      </c>
      <c r="R19" s="853" t="s">
        <v>12928</v>
      </c>
    </row>
    <row r="20" spans="1:18" ht="15.75" customHeight="1">
      <c r="A20" s="214"/>
      <c r="B20" s="417" t="s">
        <v>12929</v>
      </c>
      <c r="C20" s="248" t="s">
        <v>12926</v>
      </c>
      <c r="D20" s="248">
        <v>2</v>
      </c>
      <c r="E20" s="1181"/>
      <c r="F20" s="1102"/>
      <c r="G20" s="252" t="s">
        <v>12930</v>
      </c>
      <c r="H20" s="214"/>
      <c r="I20" s="1177"/>
      <c r="J20" s="214"/>
      <c r="K20" s="210"/>
      <c r="L20" s="1092" t="str">
        <f t="shared" si="0"/>
        <v>Please complete all cells in row</v>
      </c>
      <c r="M20" s="210"/>
      <c r="N20" s="247">
        <f t="shared" si="1"/>
        <v>1</v>
      </c>
      <c r="O20" s="210"/>
      <c r="Q20" s="417" t="s">
        <v>12929</v>
      </c>
      <c r="R20" s="1181" t="s">
        <v>12931</v>
      </c>
    </row>
    <row r="21" spans="1:18" ht="15.75" customHeight="1">
      <c r="A21" s="214"/>
      <c r="B21" s="417" t="s">
        <v>12932</v>
      </c>
      <c r="C21" s="248" t="s">
        <v>11919</v>
      </c>
      <c r="D21" s="248">
        <v>0</v>
      </c>
      <c r="E21" s="1178"/>
      <c r="F21" s="1102"/>
      <c r="G21" s="252" t="s">
        <v>12933</v>
      </c>
      <c r="H21" s="214"/>
      <c r="I21" s="1093"/>
      <c r="J21" s="214"/>
      <c r="K21" s="210"/>
      <c r="L21" s="1092" t="str">
        <f t="shared" si="0"/>
        <v>Please complete all cells in row</v>
      </c>
      <c r="M21" s="210"/>
      <c r="N21" s="247">
        <f t="shared" si="1"/>
        <v>1</v>
      </c>
      <c r="O21" s="210"/>
      <c r="Q21" s="417" t="s">
        <v>12932</v>
      </c>
      <c r="R21" s="853" t="s">
        <v>12934</v>
      </c>
    </row>
    <row r="22" spans="1:18" ht="15.75" customHeight="1">
      <c r="A22" s="214"/>
      <c r="B22" s="417" t="s">
        <v>12935</v>
      </c>
      <c r="C22" s="248" t="s">
        <v>11919</v>
      </c>
      <c r="D22" s="248">
        <v>0</v>
      </c>
      <c r="E22" s="1178"/>
      <c r="F22" s="1102"/>
      <c r="G22" s="252" t="s">
        <v>12936</v>
      </c>
      <c r="H22" s="214"/>
      <c r="I22" s="1093"/>
      <c r="J22" s="214"/>
      <c r="K22" s="210"/>
      <c r="L22" s="1092" t="str">
        <f t="shared" si="0"/>
        <v>Please complete all cells in row</v>
      </c>
      <c r="M22" s="210"/>
      <c r="N22" s="247">
        <f t="shared" si="1"/>
        <v>1</v>
      </c>
      <c r="O22" s="210"/>
      <c r="Q22" s="417" t="s">
        <v>12935</v>
      </c>
      <c r="R22" s="853" t="s">
        <v>12937</v>
      </c>
    </row>
    <row r="23" spans="1:18" ht="15.75" customHeight="1">
      <c r="A23" s="214"/>
      <c r="B23" s="417" t="s">
        <v>12938</v>
      </c>
      <c r="C23" s="248" t="s">
        <v>11919</v>
      </c>
      <c r="D23" s="248">
        <v>0</v>
      </c>
      <c r="E23" s="1178"/>
      <c r="F23" s="1102"/>
      <c r="G23" s="252" t="s">
        <v>12939</v>
      </c>
      <c r="H23" s="214"/>
      <c r="I23" s="1093"/>
      <c r="J23" s="214"/>
      <c r="K23" s="210"/>
      <c r="L23" s="1092" t="str">
        <f t="shared" si="0"/>
        <v>Please complete all cells in row</v>
      </c>
      <c r="M23" s="210"/>
      <c r="N23" s="247">
        <f t="shared" si="1"/>
        <v>1</v>
      </c>
      <c r="O23" s="210"/>
      <c r="Q23" s="417" t="s">
        <v>12938</v>
      </c>
      <c r="R23" s="1180" t="s">
        <v>12940</v>
      </c>
    </row>
    <row r="24" spans="1:18" ht="15.75" customHeight="1">
      <c r="A24" s="214"/>
      <c r="B24" s="417" t="s">
        <v>12941</v>
      </c>
      <c r="C24" s="248" t="s">
        <v>11919</v>
      </c>
      <c r="D24" s="248">
        <v>0</v>
      </c>
      <c r="E24" s="1178"/>
      <c r="F24" s="1102"/>
      <c r="G24" s="252" t="s">
        <v>12942</v>
      </c>
      <c r="H24" s="214"/>
      <c r="I24" s="1093"/>
      <c r="J24" s="214"/>
      <c r="K24" s="210"/>
      <c r="L24" s="1092" t="str">
        <f t="shared" si="0"/>
        <v>Please complete all cells in row</v>
      </c>
      <c r="M24" s="210"/>
      <c r="N24" s="247">
        <f t="shared" si="1"/>
        <v>1</v>
      </c>
      <c r="O24" s="210"/>
      <c r="Q24" s="417" t="s">
        <v>12941</v>
      </c>
      <c r="R24" s="1180" t="s">
        <v>12943</v>
      </c>
    </row>
    <row r="25" spans="1:18" ht="15.75" customHeight="1">
      <c r="A25" s="214"/>
      <c r="B25" s="417" t="s">
        <v>12944</v>
      </c>
      <c r="C25" s="248" t="s">
        <v>11919</v>
      </c>
      <c r="D25" s="248">
        <v>0</v>
      </c>
      <c r="E25" s="1178"/>
      <c r="F25" s="1102"/>
      <c r="G25" s="252" t="s">
        <v>12945</v>
      </c>
      <c r="H25" s="214"/>
      <c r="I25" s="1093"/>
      <c r="J25" s="214"/>
      <c r="K25" s="210"/>
      <c r="L25" s="1092" t="str">
        <f t="shared" si="0"/>
        <v>Please complete all cells in row</v>
      </c>
      <c r="M25" s="210"/>
      <c r="N25" s="247">
        <f t="shared" si="1"/>
        <v>1</v>
      </c>
      <c r="O25" s="210"/>
      <c r="Q25" s="417" t="s">
        <v>12944</v>
      </c>
      <c r="R25" s="1180" t="s">
        <v>12946</v>
      </c>
    </row>
    <row r="26" spans="1:18" ht="15.75" customHeight="1">
      <c r="A26" s="214"/>
      <c r="B26" s="417" t="s">
        <v>12947</v>
      </c>
      <c r="C26" s="248" t="s">
        <v>11919</v>
      </c>
      <c r="D26" s="248">
        <v>0</v>
      </c>
      <c r="E26" s="1178"/>
      <c r="F26" s="1102"/>
      <c r="G26" s="252" t="s">
        <v>12948</v>
      </c>
      <c r="H26" s="214"/>
      <c r="I26" s="1093"/>
      <c r="J26" s="214"/>
      <c r="K26" s="210"/>
      <c r="L26" s="1092" t="str">
        <f t="shared" si="0"/>
        <v>Please complete all cells in row</v>
      </c>
      <c r="M26" s="210"/>
      <c r="N26" s="247">
        <f t="shared" si="1"/>
        <v>1</v>
      </c>
      <c r="O26" s="210"/>
      <c r="Q26" s="417" t="s">
        <v>12947</v>
      </c>
      <c r="R26" s="1180" t="s">
        <v>12949</v>
      </c>
    </row>
    <row r="27" spans="1:18" ht="15.75" customHeight="1">
      <c r="A27" s="214"/>
      <c r="B27" s="417" t="s">
        <v>12950</v>
      </c>
      <c r="C27" s="248" t="s">
        <v>11919</v>
      </c>
      <c r="D27" s="248">
        <v>0</v>
      </c>
      <c r="E27" s="1178"/>
      <c r="F27" s="1102"/>
      <c r="G27" s="252" t="s">
        <v>12951</v>
      </c>
      <c r="H27" s="214"/>
      <c r="I27" s="1093"/>
      <c r="J27" s="214"/>
      <c r="K27" s="210"/>
      <c r="L27" s="1092" t="str">
        <f t="shared" si="0"/>
        <v>Please complete all cells in row</v>
      </c>
      <c r="M27" s="210"/>
      <c r="N27" s="247">
        <f t="shared" si="1"/>
        <v>1</v>
      </c>
      <c r="O27" s="210"/>
      <c r="Q27" s="417" t="s">
        <v>12950</v>
      </c>
      <c r="R27" s="1180" t="s">
        <v>12952</v>
      </c>
    </row>
    <row r="28" spans="1:18" ht="15.75" customHeight="1">
      <c r="A28" s="214"/>
      <c r="B28" s="417" t="s">
        <v>12953</v>
      </c>
      <c r="C28" s="248" t="s">
        <v>11919</v>
      </c>
      <c r="D28" s="248">
        <v>0</v>
      </c>
      <c r="E28" s="2093">
        <f>IFERROR(SUM(E23:E27),0)</f>
        <v>0</v>
      </c>
      <c r="F28" s="1102"/>
      <c r="G28" s="252" t="s">
        <v>12954</v>
      </c>
      <c r="H28" s="214"/>
      <c r="I28" s="1093"/>
      <c r="J28" s="214"/>
      <c r="K28" s="210"/>
      <c r="M28" s="210"/>
      <c r="O28" s="210"/>
      <c r="Q28" s="417" t="s">
        <v>12953</v>
      </c>
      <c r="R28" s="1182" t="s">
        <v>12955</v>
      </c>
    </row>
    <row r="29" spans="1:18" ht="15.75" customHeight="1" thickBot="1">
      <c r="A29" s="2575" t="s">
        <v>773</v>
      </c>
      <c r="B29" s="420" t="s">
        <v>12956</v>
      </c>
      <c r="C29" s="314" t="s">
        <v>11919</v>
      </c>
      <c r="D29" s="314">
        <v>0</v>
      </c>
      <c r="E29" s="1496"/>
      <c r="F29" s="1102"/>
      <c r="G29" s="315" t="s">
        <v>12957</v>
      </c>
      <c r="H29" s="214"/>
      <c r="I29" s="1097"/>
      <c r="J29" s="214"/>
      <c r="K29" s="210"/>
      <c r="L29" s="1092" t="str">
        <f>IF( SUM( N29:N29 ) = 0, 0, $N$5 )</f>
        <v>Please complete all cells in row</v>
      </c>
      <c r="M29" s="210"/>
      <c r="N29" s="247">
        <f xml:space="preserve"> IF( ISNUMBER(E29 ), 0, 1 )</f>
        <v>1</v>
      </c>
      <c r="O29" s="210"/>
      <c r="Q29" s="420" t="s">
        <v>12956</v>
      </c>
      <c r="R29" s="1183" t="s">
        <v>12958</v>
      </c>
    </row>
    <row r="30" spans="1:18" ht="17.25" thickTop="1" thickBot="1">
      <c r="A30" s="214"/>
      <c r="B30" s="1123"/>
      <c r="C30" s="1184"/>
      <c r="D30" s="1184"/>
      <c r="E30" s="308"/>
      <c r="F30" s="81"/>
      <c r="G30" s="222"/>
      <c r="H30" s="214"/>
      <c r="I30" s="214"/>
      <c r="J30" s="214"/>
    </row>
    <row r="31" spans="1:18" ht="31.5" thickTop="1" thickBot="1">
      <c r="A31" s="214"/>
      <c r="B31" s="352" t="s">
        <v>12959</v>
      </c>
      <c r="C31" s="214"/>
      <c r="D31" s="214"/>
      <c r="E31" s="214"/>
      <c r="F31" s="214"/>
      <c r="G31" s="214"/>
      <c r="H31" s="214"/>
      <c r="I31" s="214"/>
      <c r="J31" s="214"/>
      <c r="Q31" s="352" t="s">
        <v>12959</v>
      </c>
    </row>
    <row r="32" spans="1:18" ht="30.75" thickTop="1">
      <c r="A32" s="2575" t="s">
        <v>675</v>
      </c>
      <c r="B32" s="417" t="s">
        <v>12960</v>
      </c>
      <c r="C32" s="239" t="s">
        <v>1319</v>
      </c>
      <c r="D32" s="239">
        <v>0</v>
      </c>
      <c r="E32" s="1494"/>
      <c r="F32" s="214"/>
      <c r="G32" s="243" t="s">
        <v>12961</v>
      </c>
      <c r="H32" s="214"/>
      <c r="I32" s="1091"/>
      <c r="J32" s="214"/>
      <c r="Q32" s="417" t="s">
        <v>12960</v>
      </c>
      <c r="R32" s="1494" t="s">
        <v>12962</v>
      </c>
    </row>
    <row r="33" spans="1:18" ht="30">
      <c r="A33" s="214"/>
      <c r="B33" s="417" t="s">
        <v>12963</v>
      </c>
      <c r="C33" s="248" t="s">
        <v>1319</v>
      </c>
      <c r="D33" s="248">
        <v>0</v>
      </c>
      <c r="E33" s="1178"/>
      <c r="F33" s="214"/>
      <c r="G33" s="252" t="s">
        <v>12964</v>
      </c>
      <c r="H33" s="214"/>
      <c r="I33" s="1093"/>
      <c r="J33" s="214"/>
      <c r="Q33" s="417" t="s">
        <v>12963</v>
      </c>
      <c r="R33" s="1178" t="s">
        <v>12965</v>
      </c>
    </row>
    <row r="34" spans="1:18" ht="30">
      <c r="A34" s="214"/>
      <c r="B34" s="417" t="s">
        <v>12966</v>
      </c>
      <c r="C34" s="248" t="s">
        <v>1319</v>
      </c>
      <c r="D34" s="248">
        <v>0</v>
      </c>
      <c r="E34" s="1178"/>
      <c r="F34" s="214"/>
      <c r="G34" s="2260" t="s">
        <v>12967</v>
      </c>
      <c r="H34" s="214"/>
      <c r="I34" s="1093"/>
      <c r="J34" s="214"/>
      <c r="Q34" s="417" t="s">
        <v>12966</v>
      </c>
      <c r="R34" s="1178" t="s">
        <v>12968</v>
      </c>
    </row>
    <row r="35" spans="1:18" ht="30">
      <c r="A35" s="214"/>
      <c r="B35" s="1986" t="s">
        <v>12969</v>
      </c>
      <c r="C35" s="248" t="s">
        <v>1319</v>
      </c>
      <c r="D35" s="248">
        <v>0</v>
      </c>
      <c r="E35" s="2390"/>
      <c r="F35" s="214"/>
      <c r="G35" s="2260" t="s">
        <v>12970</v>
      </c>
      <c r="H35" s="214"/>
      <c r="I35" s="1177"/>
      <c r="J35" s="214"/>
      <c r="Q35" s="1986" t="s">
        <v>12969</v>
      </c>
      <c r="R35" s="2390" t="s">
        <v>12971</v>
      </c>
    </row>
    <row r="36" spans="1:18" ht="45">
      <c r="A36" s="214"/>
      <c r="B36" s="1986" t="s">
        <v>12972</v>
      </c>
      <c r="C36" s="248" t="s">
        <v>1319</v>
      </c>
      <c r="D36" s="248">
        <v>0</v>
      </c>
      <c r="E36" s="2390"/>
      <c r="F36" s="214"/>
      <c r="G36" s="2260" t="s">
        <v>12973</v>
      </c>
      <c r="H36" s="214"/>
      <c r="I36" s="1177"/>
      <c r="J36" s="214"/>
      <c r="Q36" s="1986" t="s">
        <v>12972</v>
      </c>
      <c r="R36" s="2390" t="s">
        <v>12974</v>
      </c>
    </row>
    <row r="37" spans="1:18" ht="45">
      <c r="A37" s="214"/>
      <c r="B37" s="417" t="s">
        <v>12975</v>
      </c>
      <c r="C37" s="248" t="s">
        <v>1319</v>
      </c>
      <c r="D37" s="248">
        <v>0</v>
      </c>
      <c r="E37" s="2093">
        <f>SUM(E32:E36)</f>
        <v>0</v>
      </c>
      <c r="F37" s="214"/>
      <c r="G37" s="2260" t="s">
        <v>12976</v>
      </c>
      <c r="H37" s="214"/>
      <c r="I37" s="1093"/>
      <c r="J37" s="214"/>
      <c r="Q37" s="417" t="s">
        <v>12975</v>
      </c>
      <c r="R37" s="2093" t="s">
        <v>12977</v>
      </c>
    </row>
    <row r="38" spans="1:18" ht="45">
      <c r="A38" s="214"/>
      <c r="B38" s="417" t="s">
        <v>12978</v>
      </c>
      <c r="C38" s="248" t="s">
        <v>1319</v>
      </c>
      <c r="D38" s="248">
        <v>0</v>
      </c>
      <c r="E38" s="1178"/>
      <c r="F38" s="214"/>
      <c r="G38" s="2260" t="s">
        <v>12979</v>
      </c>
      <c r="H38" s="214"/>
      <c r="I38" s="1093"/>
      <c r="J38" s="214"/>
      <c r="Q38" s="417" t="s">
        <v>12978</v>
      </c>
      <c r="R38" s="1178" t="s">
        <v>12980</v>
      </c>
    </row>
    <row r="39" spans="1:18" ht="45">
      <c r="B39" s="417" t="s">
        <v>12981</v>
      </c>
      <c r="C39" s="248" t="s">
        <v>1319</v>
      </c>
      <c r="D39" s="248">
        <v>0</v>
      </c>
      <c r="E39" s="1178"/>
      <c r="G39" s="2260" t="s">
        <v>12982</v>
      </c>
      <c r="I39" s="1093"/>
      <c r="Q39" s="417" t="s">
        <v>12981</v>
      </c>
      <c r="R39" s="1178" t="s">
        <v>12983</v>
      </c>
    </row>
    <row r="40" spans="1:18" ht="60">
      <c r="B40" s="417" t="s">
        <v>12984</v>
      </c>
      <c r="C40" s="248" t="s">
        <v>1281</v>
      </c>
      <c r="D40" s="248">
        <v>2</v>
      </c>
      <c r="E40" s="2391"/>
      <c r="G40" s="252" t="s">
        <v>12985</v>
      </c>
      <c r="I40" s="1093"/>
      <c r="Q40" s="417" t="s">
        <v>12984</v>
      </c>
      <c r="R40" s="2391" t="s">
        <v>12986</v>
      </c>
    </row>
    <row r="41" spans="1:18" ht="30.75" thickBot="1">
      <c r="A41" s="2575" t="s">
        <v>773</v>
      </c>
      <c r="B41" s="420" t="s">
        <v>12987</v>
      </c>
      <c r="C41" s="314" t="s">
        <v>1319</v>
      </c>
      <c r="D41" s="314">
        <v>0</v>
      </c>
      <c r="E41" s="1496"/>
      <c r="F41" s="1102"/>
      <c r="G41" s="315" t="s">
        <v>12988</v>
      </c>
      <c r="I41" s="1097"/>
      <c r="Q41" s="420" t="s">
        <v>12987</v>
      </c>
      <c r="R41" s="1496" t="s">
        <v>12989</v>
      </c>
    </row>
    <row r="42" spans="1:18" ht="16.5" thickTop="1" thickBot="1">
      <c r="A42" s="214"/>
      <c r="B42" s="214"/>
      <c r="C42" s="214"/>
      <c r="D42" s="214"/>
      <c r="E42" s="214"/>
      <c r="F42" s="214"/>
      <c r="G42" s="214"/>
      <c r="H42" s="214"/>
      <c r="I42" s="214"/>
      <c r="J42" s="214"/>
      <c r="Q42" s="214"/>
    </row>
    <row r="43" spans="1:18" ht="31.5" thickTop="1" thickBot="1">
      <c r="B43" s="352" t="s">
        <v>12990</v>
      </c>
      <c r="Q43" s="352" t="s">
        <v>12990</v>
      </c>
    </row>
    <row r="44" spans="1:18" ht="45.75" thickTop="1">
      <c r="A44" s="2575" t="s">
        <v>675</v>
      </c>
      <c r="B44" s="417" t="s">
        <v>12991</v>
      </c>
      <c r="C44" s="239" t="s">
        <v>1319</v>
      </c>
      <c r="D44" s="239">
        <v>0</v>
      </c>
      <c r="E44" s="1494"/>
      <c r="G44" s="243" t="s">
        <v>12992</v>
      </c>
      <c r="I44" s="1091"/>
      <c r="Q44" s="417" t="s">
        <v>12991</v>
      </c>
      <c r="R44" s="1494" t="s">
        <v>12993</v>
      </c>
    </row>
    <row r="45" spans="1:18" ht="30">
      <c r="B45" s="417" t="s">
        <v>12994</v>
      </c>
      <c r="C45" s="248" t="s">
        <v>1319</v>
      </c>
      <c r="D45" s="248">
        <v>0</v>
      </c>
      <c r="E45" s="1178"/>
      <c r="G45" s="252" t="s">
        <v>12995</v>
      </c>
      <c r="I45" s="1093"/>
      <c r="Q45" s="417" t="s">
        <v>12994</v>
      </c>
      <c r="R45" s="1178" t="s">
        <v>12996</v>
      </c>
    </row>
    <row r="46" spans="1:18" ht="30">
      <c r="B46" s="417" t="s">
        <v>12997</v>
      </c>
      <c r="C46" s="248" t="s">
        <v>1319</v>
      </c>
      <c r="D46" s="248">
        <v>0</v>
      </c>
      <c r="E46" s="1178"/>
      <c r="G46" s="252" t="s">
        <v>12998</v>
      </c>
      <c r="I46" s="1093"/>
      <c r="Q46" s="417" t="s">
        <v>12997</v>
      </c>
      <c r="R46" s="1178" t="s">
        <v>12999</v>
      </c>
    </row>
    <row r="47" spans="1:18" ht="30">
      <c r="B47" s="417" t="s">
        <v>13000</v>
      </c>
      <c r="C47" s="248" t="s">
        <v>1319</v>
      </c>
      <c r="D47" s="248">
        <v>0</v>
      </c>
      <c r="E47" s="2093">
        <f>SUM(E44:E46)</f>
        <v>0</v>
      </c>
      <c r="G47" s="252" t="s">
        <v>13001</v>
      </c>
      <c r="I47" s="1177"/>
      <c r="Q47" s="417" t="s">
        <v>13000</v>
      </c>
      <c r="R47" s="2093" t="s">
        <v>13002</v>
      </c>
    </row>
    <row r="48" spans="1:18" ht="45">
      <c r="B48" s="417" t="s">
        <v>13003</v>
      </c>
      <c r="C48" s="248" t="s">
        <v>1319</v>
      </c>
      <c r="D48" s="248">
        <v>0</v>
      </c>
      <c r="E48" s="1178"/>
      <c r="G48" s="252" t="s">
        <v>13004</v>
      </c>
      <c r="I48" s="1093"/>
      <c r="Q48" s="417" t="s">
        <v>13003</v>
      </c>
      <c r="R48" s="1178" t="s">
        <v>13005</v>
      </c>
    </row>
    <row r="49" spans="1:18" ht="45">
      <c r="B49" s="417" t="s">
        <v>13006</v>
      </c>
      <c r="C49" s="248" t="s">
        <v>1319</v>
      </c>
      <c r="D49" s="248">
        <v>0</v>
      </c>
      <c r="E49" s="1178"/>
      <c r="G49" s="252" t="s">
        <v>13007</v>
      </c>
      <c r="I49" s="1093"/>
      <c r="Q49" s="417" t="s">
        <v>13006</v>
      </c>
      <c r="R49" s="1178" t="s">
        <v>13008</v>
      </c>
    </row>
    <row r="50" spans="1:18" ht="60">
      <c r="B50" s="417" t="s">
        <v>13009</v>
      </c>
      <c r="C50" s="248" t="s">
        <v>1281</v>
      </c>
      <c r="D50" s="248">
        <v>2</v>
      </c>
      <c r="E50" s="2391"/>
      <c r="G50" s="252" t="s">
        <v>13010</v>
      </c>
      <c r="I50" s="1093"/>
      <c r="Q50" s="417" t="s">
        <v>13009</v>
      </c>
      <c r="R50" s="2391" t="s">
        <v>13011</v>
      </c>
    </row>
    <row r="51" spans="1:18" ht="45.75" thickBot="1">
      <c r="A51" s="2575" t="s">
        <v>773</v>
      </c>
      <c r="B51" s="420" t="s">
        <v>13012</v>
      </c>
      <c r="C51" s="314" t="s">
        <v>1319</v>
      </c>
      <c r="D51" s="314">
        <v>0</v>
      </c>
      <c r="E51" s="1496"/>
      <c r="F51" s="1102"/>
      <c r="G51" s="315" t="s">
        <v>13013</v>
      </c>
      <c r="I51" s="1097"/>
      <c r="Q51" s="420" t="s">
        <v>13012</v>
      </c>
      <c r="R51" s="1496" t="s">
        <v>13014</v>
      </c>
    </row>
    <row r="52" spans="1:18" ht="15" thickTop="1">
      <c r="J52" s="2575" t="s">
        <v>815</v>
      </c>
      <c r="R52" s="2859" t="s">
        <v>816</v>
      </c>
    </row>
  </sheetData>
  <sheetProtection formatColumns="0" formatRows="0"/>
  <mergeCells count="2">
    <mergeCell ref="B3:I3"/>
    <mergeCell ref="Q3:R3"/>
  </mergeCells>
  <phoneticPr fontId="36" type="noConversion"/>
  <conditionalFormatting sqref="L8:L27">
    <cfRule type="cellIs" dxfId="74" priority="3" operator="equal">
      <formula>0</formula>
    </cfRule>
  </conditionalFormatting>
  <conditionalFormatting sqref="L29">
    <cfRule type="cellIs" dxfId="73" priority="1" operator="equal">
      <formula>0</formula>
    </cfRule>
  </conditionalFormatting>
  <dataValidations disablePrompts="1"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 zoomScaleNormal="100" zoomScaleSheetLayoutView="100" workbookViewId="0"/>
  </sheetViews>
  <sheetFormatPr defaultColWidth="9" defaultRowHeight="14.25"/>
  <cols>
    <col min="1" max="1" width="11.125" style="191" hidden="1" customWidth="1"/>
    <col min="2" max="2" width="87.625" style="191" bestFit="1" customWidth="1"/>
    <col min="3" max="3" width="17.75" style="191" customWidth="1"/>
    <col min="4" max="4" width="6.75" style="191" customWidth="1"/>
    <col min="5" max="5" width="8.75" style="191" bestFit="1" customWidth="1"/>
    <col min="6" max="6" width="9.75" style="191" bestFit="1" customWidth="1"/>
    <col min="7" max="7" width="10.25" style="191" bestFit="1" customWidth="1"/>
    <col min="8" max="11" width="3.75" style="191" bestFit="1" customWidth="1"/>
    <col min="12" max="12" width="10.75" style="191" customWidth="1"/>
    <col min="13" max="13" width="1.625" style="191" customWidth="1"/>
    <col min="14" max="14" width="10.125" style="191" bestFit="1" customWidth="1"/>
    <col min="15" max="15" width="15.125" style="191" bestFit="1" customWidth="1"/>
    <col min="16" max="16" width="7.25" style="191" bestFit="1" customWidth="1"/>
    <col min="17" max="17" width="9.75" style="191" bestFit="1" customWidth="1"/>
    <col min="18" max="18" width="11" style="191" customWidth="1"/>
    <col min="19" max="19" width="8.25" style="191" bestFit="1" customWidth="1"/>
    <col min="20" max="20" width="14.5" style="191" bestFit="1" customWidth="1"/>
    <col min="21" max="21" width="15.625" style="191" bestFit="1" customWidth="1"/>
    <col min="22" max="22" width="8.25" style="191" bestFit="1" customWidth="1"/>
    <col min="23" max="23" width="9.75" style="191" bestFit="1" customWidth="1"/>
    <col min="24" max="24" width="10.75" style="191" customWidth="1"/>
    <col min="25" max="25" width="8.25" style="191" bestFit="1" customWidth="1"/>
    <col min="26" max="26" width="13.25" style="191" bestFit="1" customWidth="1"/>
    <col min="27" max="27" width="14.5" style="191" bestFit="1" customWidth="1"/>
    <col min="28" max="28" width="8.125" style="191" bestFit="1" customWidth="1"/>
    <col min="29" max="29" width="9.75" style="191" bestFit="1" customWidth="1"/>
    <col min="30" max="30" width="10.75" style="191" customWidth="1"/>
    <col min="31" max="31" width="1.625" style="191" customWidth="1"/>
    <col min="32" max="32" width="13.25" style="191" customWidth="1"/>
    <col min="33" max="33" width="1.625" style="191" customWidth="1"/>
    <col min="34" max="34" width="29.5" style="191" bestFit="1" customWidth="1"/>
    <col min="35" max="35" width="1.625" style="191" hidden="1" customWidth="1"/>
    <col min="36" max="36" width="1.625" style="191" customWidth="1"/>
    <col min="37" max="37" width="20.625" style="191" customWidth="1"/>
    <col min="38" max="38" width="1.625" style="191" customWidth="1"/>
    <col min="39" max="39" width="20.5" style="191" hidden="1" customWidth="1"/>
    <col min="40" max="40" width="7.5" style="191" hidden="1" customWidth="1"/>
    <col min="41" max="41" width="10.125" style="191" hidden="1" customWidth="1"/>
    <col min="42" max="42" width="7.5" style="191" hidden="1" customWidth="1"/>
    <col min="43" max="43" width="9" style="191" hidden="1" customWidth="1"/>
    <col min="44" max="45" width="9.625" style="191" hidden="1" customWidth="1"/>
    <col min="46" max="47" width="8.625" style="191" hidden="1" customWidth="1"/>
    <col min="48" max="55" width="8.125" style="191" hidden="1" customWidth="1"/>
    <col min="56" max="56" width="7.625" style="191" hidden="1" customWidth="1"/>
    <col min="57" max="57" width="8.125" style="191" hidden="1" customWidth="1"/>
    <col min="58" max="59" width="7.125" style="191" hidden="1" customWidth="1"/>
    <col min="60" max="60" width="6.625" style="191" hidden="1" customWidth="1"/>
    <col min="61" max="61" width="5" style="191" hidden="1" customWidth="1"/>
    <col min="62" max="63" width="6" style="191" hidden="1" customWidth="1"/>
    <col min="64" max="64" width="1.625" style="191" hidden="1" customWidth="1"/>
    <col min="65" max="65" width="1.625" style="191" customWidth="1"/>
    <col min="66" max="66" width="40" style="191" customWidth="1"/>
    <col min="67" max="74" width="12.5" style="191" customWidth="1"/>
    <col min="75" max="75" width="1.5" style="191" customWidth="1"/>
    <col min="76" max="92" width="12.5" style="191" customWidth="1"/>
    <col min="93" max="93" width="1.625" style="191" customWidth="1"/>
    <col min="94" max="16384" width="9" style="191"/>
  </cols>
  <sheetData>
    <row r="1" spans="1:93" ht="30" customHeight="1">
      <c r="B1" s="1089" t="s">
        <v>13015</v>
      </c>
      <c r="C1" s="1089"/>
      <c r="D1" s="1089"/>
      <c r="E1" s="1089"/>
      <c r="F1" s="1089"/>
      <c r="G1" s="1089"/>
      <c r="H1" s="1089"/>
      <c r="I1" s="1089"/>
      <c r="J1" s="1089"/>
      <c r="K1" s="1089"/>
      <c r="L1" s="1089"/>
      <c r="M1" s="1089"/>
      <c r="N1" s="1089"/>
      <c r="O1" s="1089"/>
      <c r="P1" s="1089"/>
      <c r="Q1" s="1089"/>
      <c r="R1" s="1089"/>
      <c r="S1" s="1089"/>
      <c r="T1" s="1089"/>
      <c r="U1" s="1089"/>
      <c r="V1" s="1089"/>
      <c r="W1" s="1089"/>
      <c r="X1" s="1089"/>
      <c r="Y1" s="1089"/>
      <c r="Z1" s="1089"/>
      <c r="AA1" s="660"/>
      <c r="AJ1" s="210"/>
      <c r="AL1" s="210"/>
      <c r="BL1" s="210"/>
      <c r="BN1" s="1089" t="s">
        <v>656</v>
      </c>
      <c r="BO1" s="1089"/>
      <c r="BP1" s="1089"/>
      <c r="BQ1" s="1089"/>
      <c r="BR1" s="1089"/>
      <c r="BS1" s="1089"/>
      <c r="BT1" s="1089"/>
      <c r="BU1" s="1089"/>
      <c r="BV1" s="1089"/>
      <c r="BW1" s="1089"/>
      <c r="BX1" s="1089"/>
      <c r="BY1" s="1089"/>
      <c r="BZ1" s="1089"/>
      <c r="CA1" s="1089"/>
      <c r="CB1" s="1089"/>
      <c r="CC1" s="1089"/>
      <c r="CD1" s="1089"/>
      <c r="CE1" s="1089"/>
      <c r="CF1" s="1089"/>
      <c r="CG1" s="1089"/>
      <c r="CH1" s="1089"/>
      <c r="CI1" s="1089"/>
      <c r="CJ1" s="1089"/>
      <c r="CK1" s="660"/>
    </row>
    <row r="2" spans="1:93" ht="30" customHeight="1">
      <c r="B2" s="1089" t="str">
        <f>SelectCompany!B4</f>
        <v>South West Water (whole area)</v>
      </c>
      <c r="C2" s="470"/>
      <c r="D2" s="470"/>
      <c r="E2" s="470"/>
      <c r="F2" s="470"/>
      <c r="G2" s="470"/>
      <c r="H2" s="470"/>
      <c r="I2" s="470"/>
      <c r="J2" s="470"/>
      <c r="K2" s="470"/>
      <c r="L2" s="470"/>
      <c r="M2" s="470"/>
      <c r="N2" s="470"/>
      <c r="O2" s="470"/>
      <c r="P2" s="470"/>
      <c r="Q2" s="470"/>
      <c r="R2" s="470"/>
      <c r="S2" s="470"/>
      <c r="T2" s="470"/>
      <c r="U2" s="470"/>
      <c r="V2" s="470"/>
      <c r="W2" s="470"/>
      <c r="X2" s="470"/>
      <c r="Y2" s="470"/>
      <c r="Z2" s="470"/>
      <c r="AJ2" s="210"/>
      <c r="AL2" s="210"/>
      <c r="BL2" s="210"/>
      <c r="BN2" s="1089" t="s">
        <v>12</v>
      </c>
      <c r="BO2" s="470"/>
      <c r="BP2" s="470"/>
      <c r="BQ2" s="470"/>
      <c r="BR2" s="470"/>
      <c r="BS2" s="470"/>
      <c r="BT2" s="470"/>
      <c r="BU2" s="470"/>
      <c r="BV2" s="470"/>
      <c r="BW2" s="470"/>
      <c r="BX2" s="470"/>
      <c r="BY2" s="470"/>
      <c r="BZ2" s="470"/>
      <c r="CA2" s="470"/>
      <c r="CB2" s="470"/>
      <c r="CC2" s="470"/>
      <c r="CD2" s="470"/>
      <c r="CE2" s="470"/>
      <c r="CF2" s="470"/>
      <c r="CG2" s="470"/>
      <c r="CH2" s="470"/>
      <c r="CI2" s="470"/>
      <c r="CJ2" s="470"/>
    </row>
    <row r="3" spans="1:93" ht="45" customHeight="1">
      <c r="B3" s="3562" t="s">
        <v>13016</v>
      </c>
      <c r="C3" s="3562"/>
      <c r="D3" s="3562"/>
      <c r="E3" s="3562"/>
      <c r="F3" s="3562"/>
      <c r="G3" s="3562"/>
      <c r="H3" s="3562"/>
      <c r="I3" s="3562"/>
      <c r="J3" s="3562"/>
      <c r="K3" s="3562"/>
      <c r="L3" s="3562"/>
      <c r="M3" s="3562"/>
      <c r="N3" s="3562"/>
      <c r="O3" s="3562"/>
      <c r="P3" s="3562"/>
      <c r="Q3" s="3562"/>
      <c r="R3" s="3562"/>
      <c r="S3" s="3562"/>
      <c r="T3" s="3562"/>
      <c r="U3" s="3562"/>
      <c r="V3" s="3562"/>
      <c r="W3" s="3562"/>
      <c r="X3" s="3562"/>
      <c r="Y3" s="3562"/>
      <c r="Z3" s="3562"/>
      <c r="AA3" s="3562"/>
      <c r="AB3" s="3562"/>
      <c r="AC3" s="3562"/>
      <c r="AD3" s="3562"/>
      <c r="AE3" s="3562"/>
      <c r="AF3" s="3562"/>
      <c r="AG3" s="3562"/>
      <c r="AH3" s="3562"/>
      <c r="AJ3" s="210"/>
      <c r="AK3" s="1100" t="s">
        <v>658</v>
      </c>
      <c r="AL3" s="210"/>
      <c r="BL3" s="210"/>
      <c r="BN3" s="3562" t="s">
        <v>13016</v>
      </c>
      <c r="BO3" s="3562"/>
      <c r="BP3" s="3562"/>
      <c r="BQ3" s="3562"/>
      <c r="BR3" s="3562"/>
      <c r="BS3" s="3562"/>
      <c r="BT3" s="3562"/>
      <c r="BU3" s="3562"/>
      <c r="BV3" s="3562"/>
      <c r="BW3" s="3562"/>
      <c r="BX3" s="3562"/>
      <c r="BY3" s="3562"/>
      <c r="BZ3" s="3562"/>
      <c r="CA3" s="3562"/>
      <c r="CB3" s="3562"/>
      <c r="CC3" s="3562"/>
      <c r="CD3" s="3562"/>
      <c r="CE3" s="3562"/>
      <c r="CF3" s="3562"/>
      <c r="CG3" s="3562"/>
      <c r="CH3" s="3562"/>
      <c r="CI3" s="3562"/>
      <c r="CJ3" s="3562"/>
      <c r="CK3" s="3562"/>
      <c r="CL3" s="3562"/>
      <c r="CM3" s="3562"/>
      <c r="CN3" s="3562"/>
      <c r="CO3" s="1185"/>
    </row>
    <row r="4" spans="1:93" ht="17.25" customHeight="1" thickBot="1">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J4" s="210"/>
      <c r="AL4" s="210"/>
      <c r="AM4" s="3548" t="s">
        <v>659</v>
      </c>
      <c r="AN4" s="3548"/>
      <c r="AO4" s="3548"/>
      <c r="AP4" s="3548"/>
      <c r="AQ4" s="3548"/>
      <c r="AR4" s="3548"/>
      <c r="AS4" s="3548"/>
      <c r="AT4" s="3548"/>
      <c r="AU4" s="3548"/>
      <c r="AV4" s="3548"/>
      <c r="AW4" s="3548"/>
      <c r="AX4" s="3548"/>
      <c r="AY4" s="3548"/>
      <c r="AZ4" s="3548"/>
      <c r="BA4" s="3548"/>
      <c r="BB4" s="3548"/>
      <c r="BC4" s="3548"/>
      <c r="BD4" s="3548"/>
      <c r="BE4" s="3548"/>
      <c r="BF4" s="3548"/>
      <c r="BG4" s="3548"/>
      <c r="BH4" s="3548"/>
      <c r="BI4" s="3548"/>
      <c r="BJ4" s="3548"/>
      <c r="BK4" s="3548"/>
      <c r="BL4" s="210"/>
      <c r="BN4" s="617"/>
      <c r="BO4" s="617"/>
      <c r="BP4" s="617"/>
      <c r="BQ4" s="617"/>
      <c r="BR4" s="617"/>
      <c r="BS4" s="617"/>
      <c r="BT4" s="617"/>
      <c r="BU4" s="617"/>
      <c r="BV4" s="617"/>
      <c r="BW4" s="617"/>
      <c r="BX4" s="617"/>
      <c r="BY4" s="617"/>
      <c r="BZ4" s="617"/>
      <c r="CA4" s="617"/>
      <c r="CB4" s="617"/>
      <c r="CC4" s="617"/>
      <c r="CD4" s="617"/>
      <c r="CE4" s="617"/>
      <c r="CF4" s="617"/>
      <c r="CG4" s="617"/>
      <c r="CH4" s="617"/>
      <c r="CI4" s="617"/>
      <c r="CJ4" s="617"/>
    </row>
    <row r="5" spans="1:93" ht="15" customHeight="1" thickTop="1">
      <c r="A5" s="214"/>
      <c r="B5" s="3282" t="s">
        <v>660</v>
      </c>
      <c r="C5" s="3238" t="s">
        <v>661</v>
      </c>
      <c r="D5" s="3238" t="s">
        <v>662</v>
      </c>
      <c r="E5" s="3238" t="s">
        <v>13017</v>
      </c>
      <c r="F5" s="3238"/>
      <c r="G5" s="3238"/>
      <c r="H5" s="3238"/>
      <c r="I5" s="3238"/>
      <c r="J5" s="3238"/>
      <c r="K5" s="3238"/>
      <c r="L5" s="3240"/>
      <c r="M5" s="1186"/>
      <c r="N5" s="3282" t="s">
        <v>13018</v>
      </c>
      <c r="O5" s="3238"/>
      <c r="P5" s="3238"/>
      <c r="Q5" s="3238"/>
      <c r="R5" s="3238"/>
      <c r="S5" s="3238"/>
      <c r="T5" s="3238"/>
      <c r="U5" s="3238"/>
      <c r="V5" s="3238"/>
      <c r="W5" s="3238"/>
      <c r="X5" s="3238"/>
      <c r="Y5" s="3238"/>
      <c r="Z5" s="3238"/>
      <c r="AA5" s="3238"/>
      <c r="AB5" s="3238"/>
      <c r="AC5" s="3238"/>
      <c r="AD5" s="3240"/>
      <c r="AE5" s="214"/>
      <c r="AF5" s="3363" t="s">
        <v>666</v>
      </c>
      <c r="AG5" s="214"/>
      <c r="AH5" s="3363" t="s">
        <v>667</v>
      </c>
      <c r="AI5" s="214"/>
      <c r="AJ5" s="210"/>
      <c r="AL5" s="210"/>
      <c r="AM5" s="231" t="s">
        <v>668</v>
      </c>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10"/>
      <c r="BN5" s="3282"/>
      <c r="BO5" s="3238" t="s">
        <v>13017</v>
      </c>
      <c r="BP5" s="3238"/>
      <c r="BQ5" s="3238"/>
      <c r="BR5" s="3238"/>
      <c r="BS5" s="3238"/>
      <c r="BT5" s="3238"/>
      <c r="BU5" s="3238"/>
      <c r="BV5" s="3240"/>
      <c r="BW5" s="1186"/>
      <c r="BX5" s="3282" t="s">
        <v>13018</v>
      </c>
      <c r="BY5" s="3238"/>
      <c r="BZ5" s="3238"/>
      <c r="CA5" s="3238"/>
      <c r="CB5" s="3238"/>
      <c r="CC5" s="3238"/>
      <c r="CD5" s="3238"/>
      <c r="CE5" s="3238"/>
      <c r="CF5" s="3238"/>
      <c r="CG5" s="3238"/>
      <c r="CH5" s="3238"/>
      <c r="CI5" s="3238"/>
      <c r="CJ5" s="3238"/>
      <c r="CK5" s="3238"/>
      <c r="CL5" s="3238"/>
      <c r="CM5" s="3238"/>
      <c r="CN5" s="3240"/>
    </row>
    <row r="6" spans="1:93" ht="15" customHeight="1">
      <c r="A6" s="214"/>
      <c r="B6" s="3385"/>
      <c r="C6" s="3415"/>
      <c r="D6" s="3415"/>
      <c r="E6" s="3415" t="s">
        <v>13019</v>
      </c>
      <c r="F6" s="3415" t="s">
        <v>13020</v>
      </c>
      <c r="G6" s="3415"/>
      <c r="H6" s="3415" t="s">
        <v>13021</v>
      </c>
      <c r="I6" s="3415"/>
      <c r="J6" s="3415"/>
      <c r="K6" s="3415"/>
      <c r="L6" s="3416" t="s">
        <v>891</v>
      </c>
      <c r="M6" s="1186"/>
      <c r="N6" s="3385" t="s">
        <v>13022</v>
      </c>
      <c r="O6" s="3415"/>
      <c r="P6" s="3415"/>
      <c r="Q6" s="3415"/>
      <c r="R6" s="3415"/>
      <c r="S6" s="3453" t="s">
        <v>13023</v>
      </c>
      <c r="T6" s="3415"/>
      <c r="U6" s="3415"/>
      <c r="V6" s="3415"/>
      <c r="W6" s="3415"/>
      <c r="X6" s="3415"/>
      <c r="Y6" s="3415" t="s">
        <v>13024</v>
      </c>
      <c r="Z6" s="3415"/>
      <c r="AA6" s="3415"/>
      <c r="AB6" s="3415"/>
      <c r="AC6" s="3415"/>
      <c r="AD6" s="3416"/>
      <c r="AE6" s="214"/>
      <c r="AF6" s="3364"/>
      <c r="AG6" s="214"/>
      <c r="AH6" s="3364"/>
      <c r="AI6" s="214"/>
      <c r="AJ6" s="210"/>
      <c r="AL6" s="210"/>
      <c r="BL6" s="210"/>
      <c r="BN6" s="3385"/>
      <c r="BO6" s="3415" t="s">
        <v>13019</v>
      </c>
      <c r="BP6" s="3415" t="s">
        <v>13020</v>
      </c>
      <c r="BQ6" s="3415"/>
      <c r="BR6" s="3415" t="s">
        <v>13021</v>
      </c>
      <c r="BS6" s="3415"/>
      <c r="BT6" s="3415"/>
      <c r="BU6" s="3415"/>
      <c r="BV6" s="3416" t="s">
        <v>891</v>
      </c>
      <c r="BW6" s="1186"/>
      <c r="BX6" s="3385" t="s">
        <v>13022</v>
      </c>
      <c r="BY6" s="3415"/>
      <c r="BZ6" s="3415"/>
      <c r="CA6" s="3415"/>
      <c r="CB6" s="3415"/>
      <c r="CC6" s="3453" t="s">
        <v>13023</v>
      </c>
      <c r="CD6" s="3415"/>
      <c r="CE6" s="3415"/>
      <c r="CF6" s="3415"/>
      <c r="CG6" s="3415"/>
      <c r="CH6" s="3415"/>
      <c r="CI6" s="3415" t="s">
        <v>13024</v>
      </c>
      <c r="CJ6" s="3415"/>
      <c r="CK6" s="3415"/>
      <c r="CL6" s="3415"/>
      <c r="CM6" s="3415"/>
      <c r="CN6" s="3416"/>
    </row>
    <row r="7" spans="1:93" ht="105" customHeight="1" thickBot="1">
      <c r="A7" s="2441" t="s">
        <v>669</v>
      </c>
      <c r="B7" s="3283"/>
      <c r="C7" s="3239"/>
      <c r="D7" s="3239"/>
      <c r="E7" s="3239"/>
      <c r="F7" s="233" t="s">
        <v>13025</v>
      </c>
      <c r="G7" s="233" t="s">
        <v>13026</v>
      </c>
      <c r="H7" s="233" t="s">
        <v>13027</v>
      </c>
      <c r="I7" s="233" t="s">
        <v>13028</v>
      </c>
      <c r="J7" s="233" t="s">
        <v>13029</v>
      </c>
      <c r="K7" s="233" t="s">
        <v>13030</v>
      </c>
      <c r="L7" s="3241"/>
      <c r="M7" s="1187"/>
      <c r="N7" s="387" t="s">
        <v>13031</v>
      </c>
      <c r="O7" s="233" t="s">
        <v>13032</v>
      </c>
      <c r="P7" s="233" t="s">
        <v>13033</v>
      </c>
      <c r="Q7" s="233" t="s">
        <v>13034</v>
      </c>
      <c r="R7" s="233" t="s">
        <v>891</v>
      </c>
      <c r="S7" s="233" t="s">
        <v>13035</v>
      </c>
      <c r="T7" s="233" t="s">
        <v>13036</v>
      </c>
      <c r="U7" s="233" t="s">
        <v>13037</v>
      </c>
      <c r="V7" s="233" t="s">
        <v>13038</v>
      </c>
      <c r="W7" s="233" t="s">
        <v>13034</v>
      </c>
      <c r="X7" s="233" t="s">
        <v>891</v>
      </c>
      <c r="Y7" s="233" t="s">
        <v>13039</v>
      </c>
      <c r="Z7" s="233" t="s">
        <v>13040</v>
      </c>
      <c r="AA7" s="233" t="s">
        <v>13041</v>
      </c>
      <c r="AB7" s="233" t="s">
        <v>13042</v>
      </c>
      <c r="AC7" s="233" t="s">
        <v>13034</v>
      </c>
      <c r="AD7" s="602" t="s">
        <v>891</v>
      </c>
      <c r="AE7" s="214"/>
      <c r="AF7" s="3365"/>
      <c r="AG7" s="214"/>
      <c r="AH7" s="3365"/>
      <c r="AI7" s="214"/>
      <c r="AJ7" s="210"/>
      <c r="AL7" s="210"/>
      <c r="BL7" s="210"/>
      <c r="BN7" s="3283"/>
      <c r="BO7" s="3239"/>
      <c r="BP7" s="233" t="s">
        <v>13025</v>
      </c>
      <c r="BQ7" s="233" t="s">
        <v>13026</v>
      </c>
      <c r="BR7" s="233" t="s">
        <v>13027</v>
      </c>
      <c r="BS7" s="233" t="s">
        <v>13028</v>
      </c>
      <c r="BT7" s="233" t="s">
        <v>13029</v>
      </c>
      <c r="BU7" s="233" t="s">
        <v>13030</v>
      </c>
      <c r="BV7" s="3241"/>
      <c r="BW7" s="1187"/>
      <c r="BX7" s="387" t="s">
        <v>13031</v>
      </c>
      <c r="BY7" s="233" t="s">
        <v>13032</v>
      </c>
      <c r="BZ7" s="233" t="s">
        <v>13033</v>
      </c>
      <c r="CA7" s="233" t="s">
        <v>13034</v>
      </c>
      <c r="CB7" s="233" t="s">
        <v>891</v>
      </c>
      <c r="CC7" s="233" t="s">
        <v>13035</v>
      </c>
      <c r="CD7" s="233" t="s">
        <v>13036</v>
      </c>
      <c r="CE7" s="233" t="s">
        <v>13037</v>
      </c>
      <c r="CF7" s="233" t="s">
        <v>13038</v>
      </c>
      <c r="CG7" s="233" t="s">
        <v>13034</v>
      </c>
      <c r="CH7" s="233" t="s">
        <v>891</v>
      </c>
      <c r="CI7" s="233" t="s">
        <v>13039</v>
      </c>
      <c r="CJ7" s="233" t="s">
        <v>13040</v>
      </c>
      <c r="CK7" s="233" t="s">
        <v>13041</v>
      </c>
      <c r="CL7" s="233" t="s">
        <v>13042</v>
      </c>
      <c r="CM7" s="233" t="s">
        <v>13034</v>
      </c>
      <c r="CN7" s="602" t="s">
        <v>891</v>
      </c>
    </row>
    <row r="8" spans="1:93" ht="15.75" customHeight="1" thickTop="1" thickBot="1">
      <c r="A8" s="2575" t="s">
        <v>673</v>
      </c>
      <c r="C8" s="1188"/>
      <c r="D8" s="1188"/>
      <c r="E8" s="1189"/>
      <c r="F8" s="1190"/>
      <c r="G8" s="1190"/>
      <c r="H8" s="1190"/>
      <c r="I8" s="1190"/>
      <c r="J8" s="1190"/>
      <c r="K8" s="1190"/>
      <c r="L8" s="1189"/>
      <c r="M8" s="1187"/>
      <c r="N8" s="1190"/>
      <c r="O8" s="1190"/>
      <c r="P8" s="1190"/>
      <c r="Q8" s="1190"/>
      <c r="R8" s="1190"/>
      <c r="S8" s="1190"/>
      <c r="T8" s="1190"/>
      <c r="U8" s="1190"/>
      <c r="V8" s="1190"/>
      <c r="W8" s="1190"/>
      <c r="X8" s="1190"/>
      <c r="Y8" s="1190"/>
      <c r="Z8" s="1190"/>
      <c r="AA8" s="214"/>
      <c r="AB8" s="214"/>
      <c r="AC8" s="214"/>
      <c r="AD8" s="214"/>
      <c r="AE8" s="214"/>
      <c r="AF8" s="214"/>
      <c r="AG8" s="214"/>
      <c r="AH8" s="214"/>
      <c r="AI8" s="214"/>
      <c r="AJ8" s="210"/>
      <c r="AL8" s="210"/>
      <c r="BL8" s="210"/>
      <c r="BN8" s="1188"/>
      <c r="BO8" s="2859" t="s">
        <v>820</v>
      </c>
      <c r="BP8" s="1190"/>
      <c r="BQ8" s="1190"/>
      <c r="BR8" s="1190"/>
      <c r="BS8" s="1190"/>
      <c r="BT8" s="1190"/>
      <c r="BU8" s="1190"/>
      <c r="BV8" s="1189"/>
      <c r="BW8" s="1187"/>
      <c r="BX8" s="1190"/>
      <c r="BY8" s="1190"/>
      <c r="BZ8" s="1190"/>
      <c r="CA8" s="1190"/>
      <c r="CB8" s="1190"/>
      <c r="CC8" s="1190"/>
      <c r="CD8" s="1190"/>
      <c r="CE8" s="1190"/>
      <c r="CF8" s="1190"/>
      <c r="CG8" s="1190"/>
      <c r="CH8" s="1190"/>
      <c r="CI8" s="1190"/>
      <c r="CJ8" s="1190"/>
      <c r="CK8" s="214"/>
      <c r="CL8" s="214"/>
      <c r="CM8" s="214"/>
      <c r="CN8" s="214"/>
    </row>
    <row r="9" spans="1:93" ht="15.75" customHeight="1" thickTop="1" thickBot="1">
      <c r="A9" s="214"/>
      <c r="B9" s="352" t="s">
        <v>13043</v>
      </c>
      <c r="C9" s="437"/>
      <c r="D9" s="437"/>
      <c r="E9" s="89"/>
      <c r="F9" s="89"/>
      <c r="G9" s="89"/>
      <c r="H9" s="89"/>
      <c r="I9" s="89"/>
      <c r="J9" s="89"/>
      <c r="K9" s="89"/>
      <c r="L9" s="89"/>
      <c r="M9" s="89"/>
      <c r="N9" s="89"/>
      <c r="O9" s="89"/>
      <c r="P9" s="89"/>
      <c r="Q9" s="89"/>
      <c r="R9" s="89"/>
      <c r="S9" s="89"/>
      <c r="T9" s="89"/>
      <c r="U9" s="89"/>
      <c r="V9" s="89"/>
      <c r="W9" s="89"/>
      <c r="X9" s="89"/>
      <c r="Y9" s="89"/>
      <c r="Z9" s="89"/>
      <c r="AA9" s="214"/>
      <c r="AB9" s="214"/>
      <c r="AC9" s="214"/>
      <c r="AD9" s="214"/>
      <c r="AE9" s="214"/>
      <c r="AF9" s="214"/>
      <c r="AG9" s="214"/>
      <c r="AH9" s="214"/>
      <c r="AI9" s="214"/>
      <c r="AJ9" s="210"/>
      <c r="AL9" s="210"/>
      <c r="BL9" s="210"/>
      <c r="BN9" s="352" t="s">
        <v>13043</v>
      </c>
      <c r="BO9" s="89"/>
      <c r="BP9" s="89"/>
      <c r="BQ9" s="89"/>
      <c r="BR9" s="89"/>
      <c r="BS9" s="89"/>
      <c r="BT9" s="89"/>
      <c r="BU9" s="89"/>
      <c r="BV9" s="89"/>
      <c r="BW9" s="89"/>
      <c r="BX9" s="89"/>
      <c r="BY9" s="89"/>
      <c r="BZ9" s="89"/>
      <c r="CA9" s="89"/>
      <c r="CB9" s="89"/>
      <c r="CC9" s="89"/>
      <c r="CD9" s="89"/>
      <c r="CE9" s="89"/>
      <c r="CF9" s="89"/>
      <c r="CG9" s="89"/>
      <c r="CH9" s="89"/>
      <c r="CI9" s="89"/>
      <c r="CJ9" s="89"/>
      <c r="CK9" s="214"/>
      <c r="CL9" s="214"/>
      <c r="CM9" s="214"/>
      <c r="CN9" s="214"/>
    </row>
    <row r="10" spans="1:93" ht="15.75" customHeight="1" thickTop="1">
      <c r="A10" s="2575" t="s">
        <v>675</v>
      </c>
      <c r="B10" s="408" t="s">
        <v>13044</v>
      </c>
      <c r="C10" s="239" t="s">
        <v>13045</v>
      </c>
      <c r="D10" s="239">
        <v>0</v>
      </c>
      <c r="E10" s="1491"/>
      <c r="F10" s="1491"/>
      <c r="G10" s="1491"/>
      <c r="H10" s="1491"/>
      <c r="I10" s="1491"/>
      <c r="J10" s="1491"/>
      <c r="K10" s="1491"/>
      <c r="L10" s="1497">
        <f>IFERROR(SUM(E10:K10),0)</f>
        <v>0</v>
      </c>
      <c r="M10" s="1498"/>
      <c r="N10" s="1499"/>
      <c r="O10" s="1491"/>
      <c r="P10" s="1491"/>
      <c r="Q10" s="1491"/>
      <c r="R10" s="1500">
        <f>IFERROR(SUM(N10:Q10),0)</f>
        <v>0</v>
      </c>
      <c r="S10" s="1491"/>
      <c r="T10" s="1491"/>
      <c r="U10" s="1491"/>
      <c r="V10" s="1491"/>
      <c r="W10" s="1491"/>
      <c r="X10" s="1500">
        <f>IFERROR(SUM(S10:W10),0)</f>
        <v>0</v>
      </c>
      <c r="Y10" s="1491"/>
      <c r="Z10" s="1491"/>
      <c r="AA10" s="1491"/>
      <c r="AB10" s="1491"/>
      <c r="AC10" s="1491"/>
      <c r="AD10" s="1497">
        <f t="shared" ref="AD10:AD15" si="0">IFERROR(SUM(Y10:AC10),0)</f>
        <v>0</v>
      </c>
      <c r="AE10" s="214"/>
      <c r="AF10" s="243" t="s">
        <v>13046</v>
      </c>
      <c r="AG10" s="214"/>
      <c r="AH10" s="1091"/>
      <c r="AI10" s="214"/>
      <c r="AJ10" s="210"/>
      <c r="AK10" s="1092" t="str">
        <f t="shared" ref="AK10:AK17" si="1">IF( SUM( AM10:BK10 ) = 0, 0, $AM$5 )</f>
        <v>Please complete all cells in row</v>
      </c>
      <c r="AL10" s="210"/>
      <c r="AM10" s="247">
        <f t="shared" ref="AM10" si="2" xml:space="preserve"> IF( ISNUMBER(E10 ), 0, 1 )</f>
        <v>1</v>
      </c>
      <c r="AN10" s="247">
        <f t="shared" ref="AN10" si="3" xml:space="preserve"> IF( ISNUMBER(F10 ), 0, 1 )</f>
        <v>1</v>
      </c>
      <c r="AO10" s="247">
        <f t="shared" ref="AO10" si="4" xml:space="preserve"> IF( ISNUMBER(G10 ), 0, 1 )</f>
        <v>1</v>
      </c>
      <c r="AP10" s="247">
        <f t="shared" ref="AP10" si="5" xml:space="preserve"> IF( ISNUMBER(H10 ), 0, 1 )</f>
        <v>1</v>
      </c>
      <c r="AQ10" s="247">
        <f t="shared" ref="AQ10" si="6" xml:space="preserve"> IF( ISNUMBER(I10 ), 0, 1 )</f>
        <v>1</v>
      </c>
      <c r="AR10" s="247">
        <f t="shared" ref="AR10" si="7" xml:space="preserve"> IF( ISNUMBER(J10 ), 0, 1 )</f>
        <v>1</v>
      </c>
      <c r="AS10" s="247">
        <f t="shared" ref="AS10:AV10" si="8" xml:space="preserve"> IF( ISNUMBER(K10 ), 0, 1 )</f>
        <v>1</v>
      </c>
      <c r="AV10" s="247">
        <f t="shared" si="8"/>
        <v>1</v>
      </c>
      <c r="AW10" s="247">
        <f t="shared" ref="AW10" si="9" xml:space="preserve"> IF( ISNUMBER(O10 ), 0, 1 )</f>
        <v>1</v>
      </c>
      <c r="AX10" s="247">
        <f t="shared" ref="AX10" si="10" xml:space="preserve"> IF( ISNUMBER(P10 ), 0, 1 )</f>
        <v>1</v>
      </c>
      <c r="AY10" s="247">
        <f t="shared" ref="AY10" si="11" xml:space="preserve"> IF( ISNUMBER(Q10 ), 0, 1 )</f>
        <v>1</v>
      </c>
      <c r="BA10" s="247">
        <f t="shared" ref="BA10" si="12" xml:space="preserve"> IF( ISNUMBER(S10 ), 0, 1 )</f>
        <v>1</v>
      </c>
      <c r="BB10" s="247">
        <f t="shared" ref="BB10" si="13" xml:space="preserve"> IF( ISNUMBER(T10 ), 0, 1 )</f>
        <v>1</v>
      </c>
      <c r="BC10" s="247">
        <f t="shared" ref="BC10" si="14" xml:space="preserve"> IF( ISNUMBER(U10 ), 0, 1 )</f>
        <v>1</v>
      </c>
      <c r="BD10" s="247">
        <f t="shared" ref="BD10" si="15" xml:space="preserve"> IF( ISNUMBER(V10 ), 0, 1 )</f>
        <v>1</v>
      </c>
      <c r="BE10" s="247">
        <f t="shared" ref="BE10" si="16" xml:space="preserve"> IF( ISNUMBER(W10 ), 0, 1 )</f>
        <v>1</v>
      </c>
      <c r="BG10" s="247">
        <f t="shared" ref="BG10" si="17" xml:space="preserve"> IF( ISNUMBER(Y10 ), 0, 1 )</f>
        <v>1</v>
      </c>
      <c r="BH10" s="247">
        <f t="shared" ref="BH10" si="18" xml:space="preserve"> IF( ISNUMBER(Z10 ), 0, 1 )</f>
        <v>1</v>
      </c>
      <c r="BI10" s="247">
        <f t="shared" ref="BI10" si="19" xml:space="preserve"> IF( ISNUMBER(AA10 ), 0, 1 )</f>
        <v>1</v>
      </c>
      <c r="BJ10" s="247">
        <f t="shared" ref="BJ10" si="20" xml:space="preserve"> IF( ISNUMBER(AB10 ), 0, 1 )</f>
        <v>1</v>
      </c>
      <c r="BK10" s="247">
        <f t="shared" ref="BK10" si="21" xml:space="preserve"> IF( ISNUMBER(AC10 ), 0, 1 )</f>
        <v>1</v>
      </c>
      <c r="BL10" s="210"/>
      <c r="BN10" s="408" t="s">
        <v>13044</v>
      </c>
      <c r="BO10" s="1032" t="s">
        <v>13047</v>
      </c>
      <c r="BP10" s="1032" t="s">
        <v>13048</v>
      </c>
      <c r="BQ10" s="1032" t="s">
        <v>13049</v>
      </c>
      <c r="BR10" s="1032" t="s">
        <v>13050</v>
      </c>
      <c r="BS10" s="1032" t="s">
        <v>13051</v>
      </c>
      <c r="BT10" s="1032" t="s">
        <v>13052</v>
      </c>
      <c r="BU10" s="1032" t="s">
        <v>13053</v>
      </c>
      <c r="BV10" s="1191" t="s">
        <v>13054</v>
      </c>
      <c r="BW10" s="89"/>
      <c r="BX10" s="1192" t="s">
        <v>13055</v>
      </c>
      <c r="BY10" s="1032" t="s">
        <v>13056</v>
      </c>
      <c r="BZ10" s="1032" t="s">
        <v>13057</v>
      </c>
      <c r="CA10" s="1032" t="s">
        <v>13058</v>
      </c>
      <c r="CB10" s="1193" t="s">
        <v>13059</v>
      </c>
      <c r="CC10" s="1032" t="s">
        <v>13060</v>
      </c>
      <c r="CD10" s="1032" t="s">
        <v>13061</v>
      </c>
      <c r="CE10" s="1032" t="s">
        <v>13062</v>
      </c>
      <c r="CF10" s="1032" t="s">
        <v>13063</v>
      </c>
      <c r="CG10" s="1032" t="s">
        <v>13064</v>
      </c>
      <c r="CH10" s="1193" t="s">
        <v>13065</v>
      </c>
      <c r="CI10" s="1032" t="s">
        <v>13066</v>
      </c>
      <c r="CJ10" s="1032" t="s">
        <v>13067</v>
      </c>
      <c r="CK10" s="1032" t="s">
        <v>13068</v>
      </c>
      <c r="CL10" s="1032" t="s">
        <v>13069</v>
      </c>
      <c r="CM10" s="1032" t="s">
        <v>13070</v>
      </c>
      <c r="CN10" s="1191" t="s">
        <v>13071</v>
      </c>
    </row>
    <row r="11" spans="1:93" ht="15.75" customHeight="1">
      <c r="A11" s="214"/>
      <c r="B11" s="417" t="s">
        <v>13072</v>
      </c>
      <c r="C11" s="248" t="s">
        <v>13045</v>
      </c>
      <c r="D11" s="248">
        <v>0</v>
      </c>
      <c r="E11" s="1484"/>
      <c r="F11" s="1484"/>
      <c r="G11" s="1484"/>
      <c r="H11" s="1484"/>
      <c r="I11" s="1484"/>
      <c r="J11" s="1484"/>
      <c r="K11" s="1484"/>
      <c r="L11" s="1495">
        <f t="shared" ref="L11:L16" si="22">IFERROR(SUM(E11:K11),0)</f>
        <v>0</v>
      </c>
      <c r="M11" s="1498"/>
      <c r="N11" s="1501"/>
      <c r="O11" s="1484"/>
      <c r="P11" s="1484"/>
      <c r="Q11" s="1484"/>
      <c r="R11" s="1485">
        <f t="shared" ref="R11:R15" si="23">IFERROR(SUM(N11:Q11),0)</f>
        <v>0</v>
      </c>
      <c r="S11" s="1484"/>
      <c r="T11" s="1484"/>
      <c r="U11" s="1484"/>
      <c r="V11" s="1484"/>
      <c r="W11" s="1484"/>
      <c r="X11" s="1485">
        <f t="shared" ref="X11:X16" si="24">IFERROR(SUM(S11:W11),0)</f>
        <v>0</v>
      </c>
      <c r="Y11" s="1484"/>
      <c r="Z11" s="1484"/>
      <c r="AA11" s="1484"/>
      <c r="AB11" s="1484"/>
      <c r="AC11" s="1484"/>
      <c r="AD11" s="1495">
        <f t="shared" si="0"/>
        <v>0</v>
      </c>
      <c r="AE11" s="214"/>
      <c r="AF11" s="252" t="s">
        <v>13073</v>
      </c>
      <c r="AG11" s="214"/>
      <c r="AH11" s="1093"/>
      <c r="AI11" s="214"/>
      <c r="AJ11" s="210"/>
      <c r="AK11" s="1092" t="str">
        <f t="shared" si="1"/>
        <v>Please complete all cells in row</v>
      </c>
      <c r="AL11" s="210"/>
      <c r="AM11" s="247">
        <f t="shared" ref="AM11:AM15" si="25" xml:space="preserve"> IF( ISNUMBER(E11 ), 0, 1 )</f>
        <v>1</v>
      </c>
      <c r="AN11" s="247">
        <f t="shared" ref="AN11:AN15" si="26" xml:space="preserve"> IF( ISNUMBER(F11 ), 0, 1 )</f>
        <v>1</v>
      </c>
      <c r="AO11" s="247">
        <f t="shared" ref="AO11:AO15" si="27" xml:space="preserve"> IF( ISNUMBER(G11 ), 0, 1 )</f>
        <v>1</v>
      </c>
      <c r="AP11" s="247">
        <f t="shared" ref="AP11:AP15" si="28" xml:space="preserve"> IF( ISNUMBER(H11 ), 0, 1 )</f>
        <v>1</v>
      </c>
      <c r="AQ11" s="247">
        <f t="shared" ref="AQ11:AQ15" si="29" xml:space="preserve"> IF( ISNUMBER(I11 ), 0, 1 )</f>
        <v>1</v>
      </c>
      <c r="AR11" s="247">
        <f t="shared" ref="AR11:AR15" si="30" xml:space="preserve"> IF( ISNUMBER(J11 ), 0, 1 )</f>
        <v>1</v>
      </c>
      <c r="AS11" s="247">
        <f t="shared" ref="AS11:AT17" si="31" xml:space="preserve"> IF( ISNUMBER(K11 ), 0, 1 )</f>
        <v>1</v>
      </c>
      <c r="AV11" s="247">
        <f t="shared" ref="AV11:AV15" si="32" xml:space="preserve"> IF( ISNUMBER(N11 ), 0, 1 )</f>
        <v>1</v>
      </c>
      <c r="AW11" s="247">
        <f t="shared" ref="AW11:AW15" si="33" xml:space="preserve"> IF( ISNUMBER(O11 ), 0, 1 )</f>
        <v>1</v>
      </c>
      <c r="AX11" s="247">
        <f t="shared" ref="AX11:AX15" si="34" xml:space="preserve"> IF( ISNUMBER(P11 ), 0, 1 )</f>
        <v>1</v>
      </c>
      <c r="AY11" s="247">
        <f t="shared" ref="AY11:AY15" si="35" xml:space="preserve"> IF( ISNUMBER(Q11 ), 0, 1 )</f>
        <v>1</v>
      </c>
      <c r="BA11" s="247">
        <f t="shared" ref="BA11:BA15" si="36" xml:space="preserve"> IF( ISNUMBER(S11 ), 0, 1 )</f>
        <v>1</v>
      </c>
      <c r="BB11" s="247">
        <f t="shared" ref="BB11:BB15" si="37" xml:space="preserve"> IF( ISNUMBER(T11 ), 0, 1 )</f>
        <v>1</v>
      </c>
      <c r="BC11" s="247">
        <f t="shared" ref="BC11:BC15" si="38" xml:space="preserve"> IF( ISNUMBER(U11 ), 0, 1 )</f>
        <v>1</v>
      </c>
      <c r="BD11" s="247">
        <f t="shared" ref="BD11:BD15" si="39" xml:space="preserve"> IF( ISNUMBER(V11 ), 0, 1 )</f>
        <v>1</v>
      </c>
      <c r="BE11" s="247">
        <f t="shared" ref="BE11:BE15" si="40" xml:space="preserve"> IF( ISNUMBER(W11 ), 0, 1 )</f>
        <v>1</v>
      </c>
      <c r="BG11" s="247">
        <f t="shared" ref="BG11:BG15" si="41" xml:space="preserve"> IF( ISNUMBER(Y11 ), 0, 1 )</f>
        <v>1</v>
      </c>
      <c r="BH11" s="247">
        <f t="shared" ref="BH11:BH15" si="42" xml:space="preserve"> IF( ISNUMBER(Z11 ), 0, 1 )</f>
        <v>1</v>
      </c>
      <c r="BI11" s="247">
        <f t="shared" ref="BI11:BI15" si="43" xml:space="preserve"> IF( ISNUMBER(AA11 ), 0, 1 )</f>
        <v>1</v>
      </c>
      <c r="BJ11" s="247">
        <f t="shared" ref="BJ11:BJ15" si="44" xml:space="preserve"> IF( ISNUMBER(AB11 ), 0, 1 )</f>
        <v>1</v>
      </c>
      <c r="BK11" s="247">
        <f t="shared" ref="BK11:BK15" si="45" xml:space="preserve"> IF( ISNUMBER(AC11 ), 0, 1 )</f>
        <v>1</v>
      </c>
      <c r="BL11" s="210"/>
      <c r="BN11" s="417" t="s">
        <v>13072</v>
      </c>
      <c r="BO11" s="1173" t="s">
        <v>13074</v>
      </c>
      <c r="BP11" s="1173" t="s">
        <v>13075</v>
      </c>
      <c r="BQ11" s="1173" t="s">
        <v>13076</v>
      </c>
      <c r="BR11" s="1173" t="s">
        <v>13077</v>
      </c>
      <c r="BS11" s="1173" t="s">
        <v>13078</v>
      </c>
      <c r="BT11" s="1173" t="s">
        <v>13079</v>
      </c>
      <c r="BU11" s="1173" t="s">
        <v>13080</v>
      </c>
      <c r="BV11" s="1182" t="s">
        <v>13081</v>
      </c>
      <c r="BW11" s="89"/>
      <c r="BX11" s="1194" t="s">
        <v>13082</v>
      </c>
      <c r="BY11" s="1173" t="s">
        <v>13083</v>
      </c>
      <c r="BZ11" s="1173" t="s">
        <v>13084</v>
      </c>
      <c r="CA11" s="1173" t="s">
        <v>13085</v>
      </c>
      <c r="CB11" s="1168" t="s">
        <v>13086</v>
      </c>
      <c r="CC11" s="1173" t="s">
        <v>13087</v>
      </c>
      <c r="CD11" s="1173" t="s">
        <v>13088</v>
      </c>
      <c r="CE11" s="1173" t="s">
        <v>13089</v>
      </c>
      <c r="CF11" s="1173" t="s">
        <v>13090</v>
      </c>
      <c r="CG11" s="1173" t="s">
        <v>13091</v>
      </c>
      <c r="CH11" s="1168" t="s">
        <v>13092</v>
      </c>
      <c r="CI11" s="1173" t="s">
        <v>13093</v>
      </c>
      <c r="CJ11" s="1173" t="s">
        <v>13094</v>
      </c>
      <c r="CK11" s="1173" t="s">
        <v>13095</v>
      </c>
      <c r="CL11" s="1173" t="s">
        <v>13096</v>
      </c>
      <c r="CM11" s="1173" t="s">
        <v>13097</v>
      </c>
      <c r="CN11" s="1182" t="s">
        <v>13098</v>
      </c>
    </row>
    <row r="12" spans="1:93" ht="15.75" customHeight="1">
      <c r="A12" s="214"/>
      <c r="B12" s="417" t="s">
        <v>13099</v>
      </c>
      <c r="C12" s="248" t="s">
        <v>13045</v>
      </c>
      <c r="D12" s="248">
        <v>0</v>
      </c>
      <c r="E12" s="1484"/>
      <c r="F12" s="1484"/>
      <c r="G12" s="1484"/>
      <c r="H12" s="1484"/>
      <c r="I12" s="1484"/>
      <c r="J12" s="1484"/>
      <c r="K12" s="1484"/>
      <c r="L12" s="1495">
        <f t="shared" si="22"/>
        <v>0</v>
      </c>
      <c r="M12" s="1498"/>
      <c r="N12" s="1501"/>
      <c r="O12" s="1484"/>
      <c r="P12" s="1484"/>
      <c r="Q12" s="1484"/>
      <c r="R12" s="1485">
        <f t="shared" si="23"/>
        <v>0</v>
      </c>
      <c r="S12" s="1484"/>
      <c r="T12" s="1484"/>
      <c r="U12" s="1484"/>
      <c r="V12" s="1484"/>
      <c r="W12" s="1484"/>
      <c r="X12" s="1485">
        <f t="shared" si="24"/>
        <v>0</v>
      </c>
      <c r="Y12" s="1484"/>
      <c r="Z12" s="1484"/>
      <c r="AA12" s="1484"/>
      <c r="AB12" s="1484"/>
      <c r="AC12" s="1484"/>
      <c r="AD12" s="1495">
        <f t="shared" si="0"/>
        <v>0</v>
      </c>
      <c r="AE12" s="214"/>
      <c r="AF12" s="252" t="s">
        <v>13100</v>
      </c>
      <c r="AG12" s="214"/>
      <c r="AH12" s="1093"/>
      <c r="AI12" s="214"/>
      <c r="AJ12" s="210"/>
      <c r="AK12" s="1092" t="str">
        <f t="shared" si="1"/>
        <v>Please complete all cells in row</v>
      </c>
      <c r="AL12" s="210"/>
      <c r="AM12" s="247">
        <f t="shared" si="25"/>
        <v>1</v>
      </c>
      <c r="AN12" s="247">
        <f t="shared" si="26"/>
        <v>1</v>
      </c>
      <c r="AO12" s="247">
        <f t="shared" si="27"/>
        <v>1</v>
      </c>
      <c r="AP12" s="247">
        <f t="shared" si="28"/>
        <v>1</v>
      </c>
      <c r="AQ12" s="247">
        <f t="shared" si="29"/>
        <v>1</v>
      </c>
      <c r="AR12" s="247">
        <f t="shared" si="30"/>
        <v>1</v>
      </c>
      <c r="AS12" s="247">
        <f t="shared" si="31"/>
        <v>1</v>
      </c>
      <c r="AV12" s="247">
        <f t="shared" si="32"/>
        <v>1</v>
      </c>
      <c r="AW12" s="247">
        <f t="shared" si="33"/>
        <v>1</v>
      </c>
      <c r="AX12" s="247">
        <f t="shared" si="34"/>
        <v>1</v>
      </c>
      <c r="AY12" s="247">
        <f t="shared" si="35"/>
        <v>1</v>
      </c>
      <c r="BA12" s="247">
        <f t="shared" si="36"/>
        <v>1</v>
      </c>
      <c r="BB12" s="247">
        <f t="shared" si="37"/>
        <v>1</v>
      </c>
      <c r="BC12" s="247">
        <f t="shared" si="38"/>
        <v>1</v>
      </c>
      <c r="BD12" s="247">
        <f t="shared" si="39"/>
        <v>1</v>
      </c>
      <c r="BE12" s="247">
        <f t="shared" si="40"/>
        <v>1</v>
      </c>
      <c r="BG12" s="247">
        <f t="shared" si="41"/>
        <v>1</v>
      </c>
      <c r="BH12" s="247">
        <f t="shared" si="42"/>
        <v>1</v>
      </c>
      <c r="BI12" s="247">
        <f t="shared" si="43"/>
        <v>1</v>
      </c>
      <c r="BJ12" s="247">
        <f t="shared" si="44"/>
        <v>1</v>
      </c>
      <c r="BK12" s="247">
        <f t="shared" si="45"/>
        <v>1</v>
      </c>
      <c r="BL12" s="210"/>
      <c r="BN12" s="417" t="s">
        <v>13099</v>
      </c>
      <c r="BO12" s="1173" t="s">
        <v>13101</v>
      </c>
      <c r="BP12" s="1173" t="s">
        <v>13102</v>
      </c>
      <c r="BQ12" s="1173" t="s">
        <v>13103</v>
      </c>
      <c r="BR12" s="1173" t="s">
        <v>13104</v>
      </c>
      <c r="BS12" s="1173" t="s">
        <v>13105</v>
      </c>
      <c r="BT12" s="1173" t="s">
        <v>13106</v>
      </c>
      <c r="BU12" s="1173" t="s">
        <v>13107</v>
      </c>
      <c r="BV12" s="1182" t="s">
        <v>13108</v>
      </c>
      <c r="BW12" s="89"/>
      <c r="BX12" s="1194" t="s">
        <v>13109</v>
      </c>
      <c r="BY12" s="1173" t="s">
        <v>13110</v>
      </c>
      <c r="BZ12" s="1173" t="s">
        <v>13111</v>
      </c>
      <c r="CA12" s="1173" t="s">
        <v>13112</v>
      </c>
      <c r="CB12" s="1168" t="s">
        <v>13113</v>
      </c>
      <c r="CC12" s="1173" t="s">
        <v>13114</v>
      </c>
      <c r="CD12" s="1173" t="s">
        <v>13115</v>
      </c>
      <c r="CE12" s="1173" t="s">
        <v>13116</v>
      </c>
      <c r="CF12" s="1173" t="s">
        <v>13117</v>
      </c>
      <c r="CG12" s="1173" t="s">
        <v>13118</v>
      </c>
      <c r="CH12" s="1168" t="s">
        <v>13119</v>
      </c>
      <c r="CI12" s="1173" t="s">
        <v>13120</v>
      </c>
      <c r="CJ12" s="1173" t="s">
        <v>13121</v>
      </c>
      <c r="CK12" s="1173" t="s">
        <v>13122</v>
      </c>
      <c r="CL12" s="1173" t="s">
        <v>13123</v>
      </c>
      <c r="CM12" s="1173" t="s">
        <v>13124</v>
      </c>
      <c r="CN12" s="1182" t="s">
        <v>13125</v>
      </c>
    </row>
    <row r="13" spans="1:93" ht="15.75" customHeight="1">
      <c r="A13" s="214"/>
      <c r="B13" s="417" t="s">
        <v>13126</v>
      </c>
      <c r="C13" s="248" t="s">
        <v>13045</v>
      </c>
      <c r="D13" s="248">
        <v>0</v>
      </c>
      <c r="E13" s="1484"/>
      <c r="F13" s="1484"/>
      <c r="G13" s="1484"/>
      <c r="H13" s="1484"/>
      <c r="I13" s="1484"/>
      <c r="J13" s="1484"/>
      <c r="K13" s="1484"/>
      <c r="L13" s="1495">
        <f t="shared" si="22"/>
        <v>0</v>
      </c>
      <c r="M13" s="1502"/>
      <c r="N13" s="1501"/>
      <c r="O13" s="1484"/>
      <c r="P13" s="1484"/>
      <c r="Q13" s="1484"/>
      <c r="R13" s="1485">
        <f t="shared" si="23"/>
        <v>0</v>
      </c>
      <c r="S13" s="1484"/>
      <c r="T13" s="1484"/>
      <c r="U13" s="1484"/>
      <c r="V13" s="1484"/>
      <c r="W13" s="1484"/>
      <c r="X13" s="1485">
        <f t="shared" si="24"/>
        <v>0</v>
      </c>
      <c r="Y13" s="1484"/>
      <c r="Z13" s="1484"/>
      <c r="AA13" s="1484"/>
      <c r="AB13" s="1484"/>
      <c r="AC13" s="1484"/>
      <c r="AD13" s="1495">
        <f t="shared" si="0"/>
        <v>0</v>
      </c>
      <c r="AE13" s="214"/>
      <c r="AF13" s="252" t="s">
        <v>13127</v>
      </c>
      <c r="AG13" s="214"/>
      <c r="AH13" s="1093"/>
      <c r="AI13" s="214"/>
      <c r="AJ13" s="210"/>
      <c r="AK13" s="1092" t="str">
        <f t="shared" si="1"/>
        <v>Please complete all cells in row</v>
      </c>
      <c r="AL13" s="210"/>
      <c r="AM13" s="247">
        <f t="shared" si="25"/>
        <v>1</v>
      </c>
      <c r="AN13" s="247">
        <f t="shared" si="26"/>
        <v>1</v>
      </c>
      <c r="AO13" s="247">
        <f t="shared" si="27"/>
        <v>1</v>
      </c>
      <c r="AP13" s="247">
        <f t="shared" si="28"/>
        <v>1</v>
      </c>
      <c r="AQ13" s="247">
        <f t="shared" si="29"/>
        <v>1</v>
      </c>
      <c r="AR13" s="247">
        <f t="shared" si="30"/>
        <v>1</v>
      </c>
      <c r="AS13" s="247">
        <f t="shared" si="31"/>
        <v>1</v>
      </c>
      <c r="AV13" s="247">
        <f t="shared" si="32"/>
        <v>1</v>
      </c>
      <c r="AW13" s="247">
        <f t="shared" si="33"/>
        <v>1</v>
      </c>
      <c r="AX13" s="247">
        <f t="shared" si="34"/>
        <v>1</v>
      </c>
      <c r="AY13" s="247">
        <f t="shared" si="35"/>
        <v>1</v>
      </c>
      <c r="BA13" s="247">
        <f t="shared" si="36"/>
        <v>1</v>
      </c>
      <c r="BB13" s="247">
        <f t="shared" si="37"/>
        <v>1</v>
      </c>
      <c r="BC13" s="247">
        <f t="shared" si="38"/>
        <v>1</v>
      </c>
      <c r="BD13" s="247">
        <f t="shared" si="39"/>
        <v>1</v>
      </c>
      <c r="BE13" s="247">
        <f t="shared" si="40"/>
        <v>1</v>
      </c>
      <c r="BG13" s="247">
        <f t="shared" si="41"/>
        <v>1</v>
      </c>
      <c r="BH13" s="247">
        <f t="shared" si="42"/>
        <v>1</v>
      </c>
      <c r="BI13" s="247">
        <f t="shared" si="43"/>
        <v>1</v>
      </c>
      <c r="BJ13" s="247">
        <f t="shared" si="44"/>
        <v>1</v>
      </c>
      <c r="BK13" s="247">
        <f t="shared" si="45"/>
        <v>1</v>
      </c>
      <c r="BL13" s="210"/>
      <c r="BN13" s="417" t="s">
        <v>13126</v>
      </c>
      <c r="BO13" s="1173" t="s">
        <v>13128</v>
      </c>
      <c r="BP13" s="1173" t="s">
        <v>13129</v>
      </c>
      <c r="BQ13" s="1173" t="s">
        <v>13130</v>
      </c>
      <c r="BR13" s="1173" t="s">
        <v>13131</v>
      </c>
      <c r="BS13" s="1173" t="s">
        <v>13132</v>
      </c>
      <c r="BT13" s="1173" t="s">
        <v>13133</v>
      </c>
      <c r="BU13" s="1173" t="s">
        <v>13134</v>
      </c>
      <c r="BV13" s="1182" t="s">
        <v>13135</v>
      </c>
      <c r="BW13" s="389"/>
      <c r="BX13" s="1194" t="s">
        <v>13136</v>
      </c>
      <c r="BY13" s="1173" t="s">
        <v>13137</v>
      </c>
      <c r="BZ13" s="1173" t="s">
        <v>13138</v>
      </c>
      <c r="CA13" s="1173" t="s">
        <v>13139</v>
      </c>
      <c r="CB13" s="1168" t="s">
        <v>13140</v>
      </c>
      <c r="CC13" s="1173" t="s">
        <v>13141</v>
      </c>
      <c r="CD13" s="1173" t="s">
        <v>13142</v>
      </c>
      <c r="CE13" s="1173" t="s">
        <v>13143</v>
      </c>
      <c r="CF13" s="1173" t="s">
        <v>13144</v>
      </c>
      <c r="CG13" s="1173" t="s">
        <v>13145</v>
      </c>
      <c r="CH13" s="1168" t="s">
        <v>13146</v>
      </c>
      <c r="CI13" s="1173" t="s">
        <v>13147</v>
      </c>
      <c r="CJ13" s="1173" t="s">
        <v>13148</v>
      </c>
      <c r="CK13" s="1173" t="s">
        <v>13149</v>
      </c>
      <c r="CL13" s="1173" t="s">
        <v>13150</v>
      </c>
      <c r="CM13" s="1173" t="s">
        <v>13151</v>
      </c>
      <c r="CN13" s="1182" t="s">
        <v>13152</v>
      </c>
    </row>
    <row r="14" spans="1:93" ht="15.75" customHeight="1">
      <c r="A14" s="214"/>
      <c r="B14" s="417" t="s">
        <v>13153</v>
      </c>
      <c r="C14" s="248" t="s">
        <v>13045</v>
      </c>
      <c r="D14" s="248">
        <v>0</v>
      </c>
      <c r="E14" s="1484"/>
      <c r="F14" s="1484"/>
      <c r="G14" s="1484"/>
      <c r="H14" s="1484"/>
      <c r="I14" s="1484"/>
      <c r="J14" s="1484"/>
      <c r="K14" s="1484"/>
      <c r="L14" s="1495">
        <f t="shared" si="22"/>
        <v>0</v>
      </c>
      <c r="M14" s="1498"/>
      <c r="N14" s="1501"/>
      <c r="O14" s="1484"/>
      <c r="P14" s="1484"/>
      <c r="Q14" s="1484"/>
      <c r="R14" s="1485">
        <f t="shared" si="23"/>
        <v>0</v>
      </c>
      <c r="S14" s="1484"/>
      <c r="T14" s="1484"/>
      <c r="U14" s="1484"/>
      <c r="V14" s="1484"/>
      <c r="W14" s="1484"/>
      <c r="X14" s="1485">
        <f t="shared" si="24"/>
        <v>0</v>
      </c>
      <c r="Y14" s="1484"/>
      <c r="Z14" s="1484"/>
      <c r="AA14" s="1484"/>
      <c r="AB14" s="1484"/>
      <c r="AC14" s="1484"/>
      <c r="AD14" s="1495">
        <f t="shared" si="0"/>
        <v>0</v>
      </c>
      <c r="AE14" s="214"/>
      <c r="AF14" s="252" t="s">
        <v>13154</v>
      </c>
      <c r="AG14" s="214"/>
      <c r="AH14" s="1093"/>
      <c r="AI14" s="214"/>
      <c r="AJ14" s="210"/>
      <c r="AK14" s="1092" t="str">
        <f t="shared" si="1"/>
        <v>Please complete all cells in row</v>
      </c>
      <c r="AL14" s="210"/>
      <c r="AM14" s="247">
        <f t="shared" si="25"/>
        <v>1</v>
      </c>
      <c r="AN14" s="247">
        <f t="shared" si="26"/>
        <v>1</v>
      </c>
      <c r="AO14" s="247">
        <f t="shared" si="27"/>
        <v>1</v>
      </c>
      <c r="AP14" s="247">
        <f t="shared" si="28"/>
        <v>1</v>
      </c>
      <c r="AQ14" s="247">
        <f t="shared" si="29"/>
        <v>1</v>
      </c>
      <c r="AR14" s="247">
        <f t="shared" si="30"/>
        <v>1</v>
      </c>
      <c r="AS14" s="247">
        <f t="shared" si="31"/>
        <v>1</v>
      </c>
      <c r="AV14" s="247">
        <f t="shared" si="32"/>
        <v>1</v>
      </c>
      <c r="AW14" s="247">
        <f t="shared" si="33"/>
        <v>1</v>
      </c>
      <c r="AX14" s="247">
        <f t="shared" si="34"/>
        <v>1</v>
      </c>
      <c r="AY14" s="247">
        <f t="shared" si="35"/>
        <v>1</v>
      </c>
      <c r="BA14" s="247">
        <f t="shared" si="36"/>
        <v>1</v>
      </c>
      <c r="BB14" s="247">
        <f t="shared" si="37"/>
        <v>1</v>
      </c>
      <c r="BC14" s="247">
        <f t="shared" si="38"/>
        <v>1</v>
      </c>
      <c r="BD14" s="247">
        <f t="shared" si="39"/>
        <v>1</v>
      </c>
      <c r="BE14" s="247">
        <f t="shared" si="40"/>
        <v>1</v>
      </c>
      <c r="BG14" s="247">
        <f t="shared" si="41"/>
        <v>1</v>
      </c>
      <c r="BH14" s="247">
        <f t="shared" si="42"/>
        <v>1</v>
      </c>
      <c r="BI14" s="247">
        <f t="shared" si="43"/>
        <v>1</v>
      </c>
      <c r="BJ14" s="247">
        <f t="shared" si="44"/>
        <v>1</v>
      </c>
      <c r="BK14" s="247">
        <f t="shared" si="45"/>
        <v>1</v>
      </c>
      <c r="BL14" s="210"/>
      <c r="BN14" s="417" t="s">
        <v>13153</v>
      </c>
      <c r="BO14" s="1173" t="s">
        <v>13155</v>
      </c>
      <c r="BP14" s="1173" t="s">
        <v>13156</v>
      </c>
      <c r="BQ14" s="1173" t="s">
        <v>13157</v>
      </c>
      <c r="BR14" s="1173" t="s">
        <v>13158</v>
      </c>
      <c r="BS14" s="1173" t="s">
        <v>13159</v>
      </c>
      <c r="BT14" s="1173" t="s">
        <v>13160</v>
      </c>
      <c r="BU14" s="1173" t="s">
        <v>13161</v>
      </c>
      <c r="BV14" s="1182" t="s">
        <v>13162</v>
      </c>
      <c r="BW14" s="89"/>
      <c r="BX14" s="1194" t="s">
        <v>13163</v>
      </c>
      <c r="BY14" s="1173" t="s">
        <v>13164</v>
      </c>
      <c r="BZ14" s="1173" t="s">
        <v>13165</v>
      </c>
      <c r="CA14" s="1173" t="s">
        <v>13166</v>
      </c>
      <c r="CB14" s="1168" t="s">
        <v>13167</v>
      </c>
      <c r="CC14" s="1173" t="s">
        <v>13168</v>
      </c>
      <c r="CD14" s="1173" t="s">
        <v>13169</v>
      </c>
      <c r="CE14" s="1173" t="s">
        <v>13170</v>
      </c>
      <c r="CF14" s="1173" t="s">
        <v>13171</v>
      </c>
      <c r="CG14" s="1173" t="s">
        <v>13172</v>
      </c>
      <c r="CH14" s="1168" t="s">
        <v>13173</v>
      </c>
      <c r="CI14" s="1173" t="s">
        <v>13174</v>
      </c>
      <c r="CJ14" s="1173" t="s">
        <v>13175</v>
      </c>
      <c r="CK14" s="1173" t="s">
        <v>13176</v>
      </c>
      <c r="CL14" s="1173" t="s">
        <v>13177</v>
      </c>
      <c r="CM14" s="1173" t="s">
        <v>13178</v>
      </c>
      <c r="CN14" s="1182" t="s">
        <v>13179</v>
      </c>
    </row>
    <row r="15" spans="1:93" ht="15.75" customHeight="1">
      <c r="A15" s="214"/>
      <c r="B15" s="417" t="s">
        <v>13180</v>
      </c>
      <c r="C15" s="248" t="s">
        <v>13045</v>
      </c>
      <c r="D15" s="248">
        <v>0</v>
      </c>
      <c r="E15" s="1484"/>
      <c r="F15" s="1484"/>
      <c r="G15" s="1484"/>
      <c r="H15" s="1484"/>
      <c r="I15" s="1484"/>
      <c r="J15" s="1484"/>
      <c r="K15" s="1484"/>
      <c r="L15" s="1495">
        <f t="shared" si="22"/>
        <v>0</v>
      </c>
      <c r="M15" s="1498"/>
      <c r="N15" s="1501"/>
      <c r="O15" s="1484"/>
      <c r="P15" s="1484"/>
      <c r="Q15" s="1484"/>
      <c r="R15" s="1485">
        <f t="shared" si="23"/>
        <v>0</v>
      </c>
      <c r="S15" s="1484"/>
      <c r="T15" s="1484"/>
      <c r="U15" s="1484"/>
      <c r="V15" s="1484"/>
      <c r="W15" s="1484"/>
      <c r="X15" s="1485">
        <f>IFERROR(SUM(S15:W15),0)</f>
        <v>0</v>
      </c>
      <c r="Y15" s="1484"/>
      <c r="Z15" s="1484"/>
      <c r="AA15" s="1484"/>
      <c r="AB15" s="1484"/>
      <c r="AC15" s="1484"/>
      <c r="AD15" s="1495">
        <f t="shared" si="0"/>
        <v>0</v>
      </c>
      <c r="AE15" s="214"/>
      <c r="AF15" s="252" t="s">
        <v>13181</v>
      </c>
      <c r="AG15" s="214"/>
      <c r="AH15" s="1093"/>
      <c r="AI15" s="214"/>
      <c r="AJ15" s="210"/>
      <c r="AK15" s="1092" t="str">
        <f t="shared" si="1"/>
        <v>Please complete all cells in row</v>
      </c>
      <c r="AL15" s="210"/>
      <c r="AM15" s="247">
        <f t="shared" si="25"/>
        <v>1</v>
      </c>
      <c r="AN15" s="247">
        <f t="shared" si="26"/>
        <v>1</v>
      </c>
      <c r="AO15" s="247">
        <f t="shared" si="27"/>
        <v>1</v>
      </c>
      <c r="AP15" s="247">
        <f t="shared" si="28"/>
        <v>1</v>
      </c>
      <c r="AQ15" s="247">
        <f t="shared" si="29"/>
        <v>1</v>
      </c>
      <c r="AR15" s="247">
        <f t="shared" si="30"/>
        <v>1</v>
      </c>
      <c r="AS15" s="247">
        <f t="shared" si="31"/>
        <v>1</v>
      </c>
      <c r="AV15" s="247">
        <f t="shared" si="32"/>
        <v>1</v>
      </c>
      <c r="AW15" s="247">
        <f t="shared" si="33"/>
        <v>1</v>
      </c>
      <c r="AX15" s="247">
        <f t="shared" si="34"/>
        <v>1</v>
      </c>
      <c r="AY15" s="247">
        <f t="shared" si="35"/>
        <v>1</v>
      </c>
      <c r="BA15" s="247">
        <f t="shared" si="36"/>
        <v>1</v>
      </c>
      <c r="BB15" s="247">
        <f t="shared" si="37"/>
        <v>1</v>
      </c>
      <c r="BC15" s="247">
        <f t="shared" si="38"/>
        <v>1</v>
      </c>
      <c r="BD15" s="247">
        <f t="shared" si="39"/>
        <v>1</v>
      </c>
      <c r="BE15" s="247">
        <f t="shared" si="40"/>
        <v>1</v>
      </c>
      <c r="BG15" s="247">
        <f t="shared" si="41"/>
        <v>1</v>
      </c>
      <c r="BH15" s="247">
        <f t="shared" si="42"/>
        <v>1</v>
      </c>
      <c r="BI15" s="247">
        <f t="shared" si="43"/>
        <v>1</v>
      </c>
      <c r="BJ15" s="247">
        <f t="shared" si="44"/>
        <v>1</v>
      </c>
      <c r="BK15" s="247">
        <f t="shared" si="45"/>
        <v>1</v>
      </c>
      <c r="BL15" s="210"/>
      <c r="BN15" s="417" t="s">
        <v>13180</v>
      </c>
      <c r="BO15" s="1173" t="s">
        <v>13182</v>
      </c>
      <c r="BP15" s="1173" t="s">
        <v>13183</v>
      </c>
      <c r="BQ15" s="1173" t="s">
        <v>13184</v>
      </c>
      <c r="BR15" s="1173" t="s">
        <v>13185</v>
      </c>
      <c r="BS15" s="1173" t="s">
        <v>13186</v>
      </c>
      <c r="BT15" s="1173" t="s">
        <v>13187</v>
      </c>
      <c r="BU15" s="1173" t="s">
        <v>13188</v>
      </c>
      <c r="BV15" s="1182" t="s">
        <v>13189</v>
      </c>
      <c r="BW15" s="89"/>
      <c r="BX15" s="1194" t="s">
        <v>13190</v>
      </c>
      <c r="BY15" s="1173" t="s">
        <v>13191</v>
      </c>
      <c r="BZ15" s="1173" t="s">
        <v>13192</v>
      </c>
      <c r="CA15" s="1173" t="s">
        <v>13193</v>
      </c>
      <c r="CB15" s="1168" t="s">
        <v>13194</v>
      </c>
      <c r="CC15" s="1173" t="s">
        <v>13195</v>
      </c>
      <c r="CD15" s="1173" t="s">
        <v>13196</v>
      </c>
      <c r="CE15" s="1173" t="s">
        <v>13197</v>
      </c>
      <c r="CF15" s="1173" t="s">
        <v>13198</v>
      </c>
      <c r="CG15" s="1173" t="s">
        <v>13199</v>
      </c>
      <c r="CH15" s="1168" t="s">
        <v>13200</v>
      </c>
      <c r="CI15" s="1173" t="s">
        <v>13201</v>
      </c>
      <c r="CJ15" s="1173" t="s">
        <v>13202</v>
      </c>
      <c r="CK15" s="1173" t="s">
        <v>13203</v>
      </c>
      <c r="CL15" s="1173" t="s">
        <v>13204</v>
      </c>
      <c r="CM15" s="1173" t="s">
        <v>13205</v>
      </c>
      <c r="CN15" s="1182" t="s">
        <v>13206</v>
      </c>
    </row>
    <row r="16" spans="1:93" ht="15.75" customHeight="1">
      <c r="A16" s="214"/>
      <c r="B16" s="417" t="s">
        <v>13207</v>
      </c>
      <c r="C16" s="248" t="s">
        <v>13045</v>
      </c>
      <c r="D16" s="248">
        <v>0</v>
      </c>
      <c r="E16" s="1485">
        <f>IFERROR(SUM(E10:E15),0)</f>
        <v>0</v>
      </c>
      <c r="F16" s="1485">
        <f t="shared" ref="F16:K16" si="46">IFERROR(SUM(F10:F15),0)</f>
        <v>0</v>
      </c>
      <c r="G16" s="1485">
        <f t="shared" si="46"/>
        <v>0</v>
      </c>
      <c r="H16" s="1485">
        <f t="shared" si="46"/>
        <v>0</v>
      </c>
      <c r="I16" s="1485">
        <f t="shared" si="46"/>
        <v>0</v>
      </c>
      <c r="J16" s="1485">
        <f t="shared" si="46"/>
        <v>0</v>
      </c>
      <c r="K16" s="1485">
        <f t="shared" si="46"/>
        <v>0</v>
      </c>
      <c r="L16" s="1495">
        <f t="shared" si="22"/>
        <v>0</v>
      </c>
      <c r="M16" s="1503"/>
      <c r="N16" s="1504">
        <f t="shared" ref="N16:P16" si="47">IFERROR(SUM(N10:N15),0)</f>
        <v>0</v>
      </c>
      <c r="O16" s="1485">
        <f t="shared" si="47"/>
        <v>0</v>
      </c>
      <c r="P16" s="1485">
        <f t="shared" si="47"/>
        <v>0</v>
      </c>
      <c r="Q16" s="1485">
        <f>IFERROR(SUM(Q10:Q15),0)</f>
        <v>0</v>
      </c>
      <c r="R16" s="1485">
        <f>IFERROR(SUM(N16:Q16),0)</f>
        <v>0</v>
      </c>
      <c r="S16" s="1485">
        <f t="shared" ref="S16:W16" si="48">IFERROR(SUM(S10:S15),0)</f>
        <v>0</v>
      </c>
      <c r="T16" s="1485">
        <f t="shared" si="48"/>
        <v>0</v>
      </c>
      <c r="U16" s="1485">
        <f t="shared" si="48"/>
        <v>0</v>
      </c>
      <c r="V16" s="1485">
        <f t="shared" si="48"/>
        <v>0</v>
      </c>
      <c r="W16" s="1485">
        <f t="shared" si="48"/>
        <v>0</v>
      </c>
      <c r="X16" s="1485">
        <f t="shared" si="24"/>
        <v>0</v>
      </c>
      <c r="Y16" s="1485">
        <f>IFERROR(SUM(Y10:Y15),0)</f>
        <v>0</v>
      </c>
      <c r="Z16" s="1485">
        <f t="shared" ref="Z16:AC16" si="49">IFERROR(SUM(Z10:Z15),0)</f>
        <v>0</v>
      </c>
      <c r="AA16" s="1485">
        <f t="shared" si="49"/>
        <v>0</v>
      </c>
      <c r="AB16" s="1485">
        <f t="shared" si="49"/>
        <v>0</v>
      </c>
      <c r="AC16" s="1485">
        <f t="shared" si="49"/>
        <v>0</v>
      </c>
      <c r="AD16" s="1495">
        <f>IFERROR(SUM(Y16:AC16),0)</f>
        <v>0</v>
      </c>
      <c r="AE16" s="214"/>
      <c r="AF16" s="252" t="s">
        <v>13208</v>
      </c>
      <c r="AG16" s="214"/>
      <c r="AH16" s="1093"/>
      <c r="AI16" s="214"/>
      <c r="AJ16" s="210"/>
      <c r="AL16" s="210"/>
      <c r="BL16" s="210"/>
      <c r="BN16" s="417" t="s">
        <v>13207</v>
      </c>
      <c r="BO16" s="1168" t="s">
        <v>13209</v>
      </c>
      <c r="BP16" s="1168" t="s">
        <v>13210</v>
      </c>
      <c r="BQ16" s="1168" t="s">
        <v>13211</v>
      </c>
      <c r="BR16" s="1168" t="s">
        <v>13212</v>
      </c>
      <c r="BS16" s="1168" t="s">
        <v>13213</v>
      </c>
      <c r="BT16" s="1168" t="s">
        <v>13214</v>
      </c>
      <c r="BU16" s="1168" t="s">
        <v>13215</v>
      </c>
      <c r="BV16" s="1182" t="s">
        <v>13216</v>
      </c>
      <c r="BW16" s="59"/>
      <c r="BX16" s="1195" t="s">
        <v>13217</v>
      </c>
      <c r="BY16" s="1168" t="s">
        <v>13218</v>
      </c>
      <c r="BZ16" s="1168" t="s">
        <v>13219</v>
      </c>
      <c r="CA16" s="1168" t="s">
        <v>13220</v>
      </c>
      <c r="CB16" s="1168" t="s">
        <v>13221</v>
      </c>
      <c r="CC16" s="1168" t="s">
        <v>13222</v>
      </c>
      <c r="CD16" s="1168" t="s">
        <v>13223</v>
      </c>
      <c r="CE16" s="1168" t="s">
        <v>13224</v>
      </c>
      <c r="CF16" s="1168" t="s">
        <v>13225</v>
      </c>
      <c r="CG16" s="1168" t="s">
        <v>13226</v>
      </c>
      <c r="CH16" s="1168" t="s">
        <v>13227</v>
      </c>
      <c r="CI16" s="1168" t="s">
        <v>13228</v>
      </c>
      <c r="CJ16" s="1168" t="s">
        <v>13229</v>
      </c>
      <c r="CK16" s="1168" t="s">
        <v>13230</v>
      </c>
      <c r="CL16" s="1168" t="s">
        <v>13231</v>
      </c>
      <c r="CM16" s="1168" t="s">
        <v>13232</v>
      </c>
      <c r="CN16" s="1182" t="s">
        <v>13233</v>
      </c>
    </row>
    <row r="17" spans="1:92" ht="15.75" customHeight="1" thickBot="1">
      <c r="A17" s="2575" t="s">
        <v>773</v>
      </c>
      <c r="B17" s="420" t="s">
        <v>13234</v>
      </c>
      <c r="C17" s="314" t="s">
        <v>13045</v>
      </c>
      <c r="D17" s="314">
        <v>0</v>
      </c>
      <c r="E17" s="1505"/>
      <c r="F17" s="1505"/>
      <c r="G17" s="1505"/>
      <c r="H17" s="1505"/>
      <c r="I17" s="1505"/>
      <c r="J17" s="1505"/>
      <c r="K17" s="1505"/>
      <c r="L17" s="1496"/>
      <c r="M17" s="1506"/>
      <c r="N17" s="2535"/>
      <c r="O17" s="1505"/>
      <c r="P17" s="1505"/>
      <c r="Q17" s="1505"/>
      <c r="R17" s="1505"/>
      <c r="S17" s="1505"/>
      <c r="T17" s="1505"/>
      <c r="U17" s="1505"/>
      <c r="V17" s="1505"/>
      <c r="W17" s="1505"/>
      <c r="X17" s="1505"/>
      <c r="Y17" s="1505"/>
      <c r="Z17" s="1505"/>
      <c r="AA17" s="2536"/>
      <c r="AB17" s="2536"/>
      <c r="AC17" s="2536"/>
      <c r="AD17" s="2537"/>
      <c r="AE17" s="214"/>
      <c r="AF17" s="315" t="s">
        <v>13235</v>
      </c>
      <c r="AG17" s="214"/>
      <c r="AH17" s="1097"/>
      <c r="AI17" s="214"/>
      <c r="AJ17" s="210"/>
      <c r="AK17" s="1092" t="str">
        <f t="shared" si="1"/>
        <v>Please complete all cells in row</v>
      </c>
      <c r="AL17" s="210"/>
      <c r="AT17" s="247">
        <f t="shared" si="31"/>
        <v>1</v>
      </c>
      <c r="BL17" s="210"/>
      <c r="BN17" s="420" t="s">
        <v>13234</v>
      </c>
      <c r="BO17" s="1196"/>
      <c r="BP17" s="1196"/>
      <c r="BQ17" s="1196"/>
      <c r="BR17" s="1196"/>
      <c r="BS17" s="1196"/>
      <c r="BT17" s="1196"/>
      <c r="BU17" s="1196"/>
      <c r="BV17" s="1183" t="s">
        <v>13236</v>
      </c>
      <c r="BW17" s="86"/>
      <c r="BX17" s="2557"/>
      <c r="BY17" s="1196"/>
      <c r="BZ17" s="1196"/>
      <c r="CA17" s="1196"/>
      <c r="CB17" s="1196"/>
      <c r="CC17" s="1196"/>
      <c r="CD17" s="1196"/>
      <c r="CE17" s="1196"/>
      <c r="CF17" s="1196"/>
      <c r="CG17" s="1196"/>
      <c r="CH17" s="1196"/>
      <c r="CI17" s="1196"/>
      <c r="CJ17" s="1196"/>
      <c r="CK17" s="2558"/>
      <c r="CL17" s="2558"/>
      <c r="CM17" s="2558"/>
      <c r="CN17" s="2559"/>
    </row>
    <row r="18" spans="1:92" ht="15.75" customHeight="1" thickTop="1" thickBot="1">
      <c r="A18" s="214"/>
      <c r="B18" s="877"/>
      <c r="C18" s="89"/>
      <c r="D18" s="89"/>
      <c r="E18" s="1506"/>
      <c r="F18" s="1506"/>
      <c r="G18" s="1506"/>
      <c r="H18" s="1506"/>
      <c r="I18" s="1506"/>
      <c r="J18" s="1506"/>
      <c r="K18" s="1506"/>
      <c r="L18" s="1503"/>
      <c r="M18" s="1506"/>
      <c r="N18" s="1507"/>
      <c r="O18" s="1507"/>
      <c r="P18" s="1507"/>
      <c r="Q18" s="1507"/>
      <c r="R18" s="1507"/>
      <c r="S18" s="1507"/>
      <c r="T18" s="1507"/>
      <c r="U18" s="1507"/>
      <c r="V18" s="1507"/>
      <c r="W18" s="1507"/>
      <c r="X18" s="1507"/>
      <c r="Y18" s="1507"/>
      <c r="Z18" s="1507"/>
      <c r="AA18" s="1508"/>
      <c r="AB18" s="1508"/>
      <c r="AC18" s="1508"/>
      <c r="AD18" s="1508"/>
      <c r="AE18" s="214"/>
      <c r="AF18" s="214"/>
      <c r="AG18" s="214"/>
      <c r="AH18" s="214"/>
      <c r="AI18" s="214"/>
      <c r="AJ18" s="210"/>
      <c r="AL18" s="210"/>
      <c r="BL18" s="210"/>
      <c r="BN18" s="877"/>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214"/>
      <c r="CL18" s="214"/>
      <c r="CM18" s="214"/>
      <c r="CN18" s="214"/>
    </row>
    <row r="19" spans="1:92" ht="15.75" customHeight="1" thickTop="1" thickBot="1">
      <c r="A19" s="214"/>
      <c r="B19" s="352" t="s">
        <v>13237</v>
      </c>
      <c r="C19" s="437"/>
      <c r="D19" s="437"/>
      <c r="E19" s="1498"/>
      <c r="F19" s="1498"/>
      <c r="G19" s="1498"/>
      <c r="H19" s="1498"/>
      <c r="I19" s="1498"/>
      <c r="J19" s="1498"/>
      <c r="K19" s="1498"/>
      <c r="L19" s="1498"/>
      <c r="M19" s="1498"/>
      <c r="N19" s="1498"/>
      <c r="O19" s="1498"/>
      <c r="P19" s="1498"/>
      <c r="Q19" s="1498"/>
      <c r="R19" s="1498"/>
      <c r="S19" s="1498"/>
      <c r="T19" s="1498"/>
      <c r="U19" s="1498"/>
      <c r="V19" s="1498"/>
      <c r="W19" s="1498"/>
      <c r="X19" s="1498"/>
      <c r="Y19" s="1498"/>
      <c r="Z19" s="1498"/>
      <c r="AA19" s="1508"/>
      <c r="AB19" s="1508"/>
      <c r="AC19" s="1508"/>
      <c r="AD19" s="1508"/>
      <c r="AE19" s="214"/>
      <c r="AF19" s="214"/>
      <c r="AG19" s="214"/>
      <c r="AH19" s="214"/>
      <c r="AI19" s="214"/>
      <c r="AJ19" s="210"/>
      <c r="AL19" s="210"/>
      <c r="BL19" s="210"/>
      <c r="BN19" s="352" t="s">
        <v>13237</v>
      </c>
      <c r="BO19" s="89"/>
      <c r="BP19" s="89"/>
      <c r="BQ19" s="89"/>
      <c r="BR19" s="89"/>
      <c r="BS19" s="89"/>
      <c r="BT19" s="89"/>
      <c r="BU19" s="89"/>
      <c r="BV19" s="89"/>
      <c r="BW19" s="89"/>
      <c r="BX19" s="89"/>
      <c r="BY19" s="89"/>
      <c r="BZ19" s="89"/>
      <c r="CA19" s="89"/>
      <c r="CB19" s="89"/>
      <c r="CC19" s="89"/>
      <c r="CD19" s="89"/>
      <c r="CE19" s="89"/>
      <c r="CF19" s="89"/>
      <c r="CG19" s="89"/>
      <c r="CH19" s="89"/>
      <c r="CI19" s="89"/>
      <c r="CJ19" s="89"/>
      <c r="CK19" s="214"/>
      <c r="CL19" s="214"/>
      <c r="CM19" s="214"/>
      <c r="CN19" s="214"/>
    </row>
    <row r="20" spans="1:92" ht="15.75" customHeight="1" thickTop="1">
      <c r="A20" s="2575" t="s">
        <v>675</v>
      </c>
      <c r="B20" s="408" t="s">
        <v>13238</v>
      </c>
      <c r="C20" s="239" t="s">
        <v>1319</v>
      </c>
      <c r="D20" s="239">
        <v>0</v>
      </c>
      <c r="E20" s="1491"/>
      <c r="F20" s="1491"/>
      <c r="G20" s="1491"/>
      <c r="H20" s="1491"/>
      <c r="I20" s="1491"/>
      <c r="J20" s="1491"/>
      <c r="K20" s="1491"/>
      <c r="L20" s="1497">
        <f t="shared" ref="L20:L25" si="50">IFERROR(SUM(E20:K20),0)</f>
        <v>0</v>
      </c>
      <c r="M20" s="1498"/>
      <c r="N20" s="1499"/>
      <c r="O20" s="1491"/>
      <c r="P20" s="1491"/>
      <c r="Q20" s="1491"/>
      <c r="R20" s="1500">
        <f t="shared" ref="R20:R25" si="51">IFERROR(SUM(N20:Q20),0)</f>
        <v>0</v>
      </c>
      <c r="S20" s="1491"/>
      <c r="T20" s="1491"/>
      <c r="U20" s="1491"/>
      <c r="V20" s="1491"/>
      <c r="W20" s="1491"/>
      <c r="X20" s="1500">
        <f t="shared" ref="X20:X26" si="52">IFERROR(SUM(S20:W20),0)</f>
        <v>0</v>
      </c>
      <c r="Y20" s="1491"/>
      <c r="Z20" s="1491"/>
      <c r="AA20" s="1491"/>
      <c r="AB20" s="1491"/>
      <c r="AC20" s="1491"/>
      <c r="AD20" s="1497">
        <f t="shared" ref="AD20:AD26" si="53">IFERROR(SUM(Y20:AC20),0)</f>
        <v>0</v>
      </c>
      <c r="AE20" s="214"/>
      <c r="AF20" s="243" t="s">
        <v>13239</v>
      </c>
      <c r="AG20" s="214"/>
      <c r="AH20" s="1091"/>
      <c r="AI20" s="214"/>
      <c r="AJ20" s="210"/>
      <c r="AK20" s="1092" t="str">
        <f t="shared" ref="AK20:AK25" si="54">IF( SUM( AM20:BK20 ) = 0, 0, $AM$5 )</f>
        <v>Please complete all cells in row</v>
      </c>
      <c r="AL20" s="210"/>
      <c r="AM20" s="247">
        <f t="shared" ref="AM20:AM25" si="55" xml:space="preserve"> IF( ISNUMBER(E20 ), 0, 1 )</f>
        <v>1</v>
      </c>
      <c r="AN20" s="247">
        <f t="shared" ref="AN20:AN25" si="56" xml:space="preserve"> IF( ISNUMBER(F20 ), 0, 1 )</f>
        <v>1</v>
      </c>
      <c r="AO20" s="247">
        <f t="shared" ref="AO20:AO25" si="57" xml:space="preserve"> IF( ISNUMBER(G20 ), 0, 1 )</f>
        <v>1</v>
      </c>
      <c r="AP20" s="247">
        <f t="shared" ref="AP20:AP25" si="58" xml:space="preserve"> IF( ISNUMBER(H20 ), 0, 1 )</f>
        <v>1</v>
      </c>
      <c r="AQ20" s="247">
        <f t="shared" ref="AQ20:AQ25" si="59" xml:space="preserve"> IF( ISNUMBER(I20 ), 0, 1 )</f>
        <v>1</v>
      </c>
      <c r="AR20" s="247">
        <f t="shared" ref="AR20:AR25" si="60" xml:space="preserve"> IF( ISNUMBER(J20 ), 0, 1 )</f>
        <v>1</v>
      </c>
      <c r="AS20" s="247">
        <f t="shared" ref="AS20:AS25" si="61" xml:space="preserve"> IF( ISNUMBER(K20 ), 0, 1 )</f>
        <v>1</v>
      </c>
      <c r="AV20" s="247">
        <f t="shared" ref="AV20:AV25" si="62" xml:space="preserve"> IF( ISNUMBER(N20 ), 0, 1 )</f>
        <v>1</v>
      </c>
      <c r="AW20" s="247">
        <f t="shared" ref="AW20:AW25" si="63" xml:space="preserve"> IF( ISNUMBER(O20 ), 0, 1 )</f>
        <v>1</v>
      </c>
      <c r="AX20" s="247">
        <f t="shared" ref="AX20:AX25" si="64" xml:space="preserve"> IF( ISNUMBER(P20 ), 0, 1 )</f>
        <v>1</v>
      </c>
      <c r="AY20" s="247">
        <f t="shared" ref="AY20:AY25" si="65" xml:space="preserve"> IF( ISNUMBER(Q20 ), 0, 1 )</f>
        <v>1</v>
      </c>
      <c r="BA20" s="247">
        <f t="shared" ref="BA20:BA25" si="66" xml:space="preserve"> IF( ISNUMBER(S20 ), 0, 1 )</f>
        <v>1</v>
      </c>
      <c r="BB20" s="247">
        <f t="shared" ref="BB20:BB25" si="67" xml:space="preserve"> IF( ISNUMBER(T20 ), 0, 1 )</f>
        <v>1</v>
      </c>
      <c r="BC20" s="247">
        <f t="shared" ref="BC20:BC25" si="68" xml:space="preserve"> IF( ISNUMBER(U20 ), 0, 1 )</f>
        <v>1</v>
      </c>
      <c r="BD20" s="247">
        <f t="shared" ref="BD20:BD25" si="69" xml:space="preserve"> IF( ISNUMBER(V20 ), 0, 1 )</f>
        <v>1</v>
      </c>
      <c r="BE20" s="247">
        <f t="shared" ref="BE20:BE25" si="70" xml:space="preserve"> IF( ISNUMBER(W20 ), 0, 1 )</f>
        <v>1</v>
      </c>
      <c r="BG20" s="247">
        <f t="shared" ref="BG20:BG25" si="71" xml:space="preserve"> IF( ISNUMBER(Y20 ), 0, 1 )</f>
        <v>1</v>
      </c>
      <c r="BH20" s="247">
        <f t="shared" ref="BH20:BH25" si="72" xml:space="preserve"> IF( ISNUMBER(Z20 ), 0, 1 )</f>
        <v>1</v>
      </c>
      <c r="BI20" s="247">
        <f t="shared" ref="BI20:BI25" si="73" xml:space="preserve"> IF( ISNUMBER(AA20 ), 0, 1 )</f>
        <v>1</v>
      </c>
      <c r="BJ20" s="247">
        <f t="shared" ref="BJ20:BJ25" si="74" xml:space="preserve"> IF( ISNUMBER(AB20 ), 0, 1 )</f>
        <v>1</v>
      </c>
      <c r="BK20" s="247">
        <f t="shared" ref="BK20:BK25" si="75" xml:space="preserve"> IF( ISNUMBER(AC20 ), 0, 1 )</f>
        <v>1</v>
      </c>
      <c r="BL20" s="210"/>
      <c r="BN20" s="408" t="s">
        <v>13238</v>
      </c>
      <c r="BO20" s="796" t="s">
        <v>13240</v>
      </c>
      <c r="BP20" s="796" t="s">
        <v>13241</v>
      </c>
      <c r="BQ20" s="796" t="s">
        <v>13242</v>
      </c>
      <c r="BR20" s="796" t="s">
        <v>13243</v>
      </c>
      <c r="BS20" s="796" t="s">
        <v>13244</v>
      </c>
      <c r="BT20" s="796" t="s">
        <v>13245</v>
      </c>
      <c r="BU20" s="796" t="s">
        <v>13246</v>
      </c>
      <c r="BV20" s="1191" t="s">
        <v>13247</v>
      </c>
      <c r="BW20" s="89"/>
      <c r="BX20" s="1197" t="s">
        <v>13248</v>
      </c>
      <c r="BY20" s="796" t="s">
        <v>13249</v>
      </c>
      <c r="BZ20" s="796" t="s">
        <v>13250</v>
      </c>
      <c r="CA20" s="796" t="s">
        <v>13251</v>
      </c>
      <c r="CB20" s="1193" t="s">
        <v>13252</v>
      </c>
      <c r="CC20" s="796" t="s">
        <v>13253</v>
      </c>
      <c r="CD20" s="796" t="s">
        <v>13254</v>
      </c>
      <c r="CE20" s="796" t="s">
        <v>13255</v>
      </c>
      <c r="CF20" s="796" t="s">
        <v>13256</v>
      </c>
      <c r="CG20" s="796" t="s">
        <v>13257</v>
      </c>
      <c r="CH20" s="1193" t="s">
        <v>13258</v>
      </c>
      <c r="CI20" s="796" t="s">
        <v>13259</v>
      </c>
      <c r="CJ20" s="796" t="s">
        <v>13260</v>
      </c>
      <c r="CK20" s="796" t="s">
        <v>13261</v>
      </c>
      <c r="CL20" s="796" t="s">
        <v>13262</v>
      </c>
      <c r="CM20" s="796" t="s">
        <v>13263</v>
      </c>
      <c r="CN20" s="1191" t="s">
        <v>13264</v>
      </c>
    </row>
    <row r="21" spans="1:92" ht="15.75" customHeight="1">
      <c r="A21" s="214"/>
      <c r="B21" s="417" t="s">
        <v>13265</v>
      </c>
      <c r="C21" s="248" t="s">
        <v>1319</v>
      </c>
      <c r="D21" s="248">
        <v>0</v>
      </c>
      <c r="E21" s="1484"/>
      <c r="F21" s="1484"/>
      <c r="G21" s="1484"/>
      <c r="H21" s="1484"/>
      <c r="I21" s="1484"/>
      <c r="J21" s="1484"/>
      <c r="K21" s="1484"/>
      <c r="L21" s="1495">
        <f t="shared" si="50"/>
        <v>0</v>
      </c>
      <c r="M21" s="1498"/>
      <c r="N21" s="1501"/>
      <c r="O21" s="1484"/>
      <c r="P21" s="1484"/>
      <c r="Q21" s="1484"/>
      <c r="R21" s="1485">
        <f t="shared" si="51"/>
        <v>0</v>
      </c>
      <c r="S21" s="1484"/>
      <c r="T21" s="1484"/>
      <c r="U21" s="1484"/>
      <c r="V21" s="1484"/>
      <c r="W21" s="1484"/>
      <c r="X21" s="1485">
        <f t="shared" si="52"/>
        <v>0</v>
      </c>
      <c r="Y21" s="1484"/>
      <c r="Z21" s="1484"/>
      <c r="AA21" s="1484"/>
      <c r="AB21" s="1484"/>
      <c r="AC21" s="1484"/>
      <c r="AD21" s="1495">
        <f t="shared" si="53"/>
        <v>0</v>
      </c>
      <c r="AE21" s="214"/>
      <c r="AF21" s="252" t="s">
        <v>13266</v>
      </c>
      <c r="AG21" s="214"/>
      <c r="AH21" s="1093"/>
      <c r="AI21" s="214"/>
      <c r="AJ21" s="210"/>
      <c r="AK21" s="1092" t="str">
        <f t="shared" si="54"/>
        <v>Please complete all cells in row</v>
      </c>
      <c r="AL21" s="210"/>
      <c r="AM21" s="247">
        <f t="shared" si="55"/>
        <v>1</v>
      </c>
      <c r="AN21" s="247">
        <f t="shared" si="56"/>
        <v>1</v>
      </c>
      <c r="AO21" s="247">
        <f t="shared" si="57"/>
        <v>1</v>
      </c>
      <c r="AP21" s="247">
        <f t="shared" si="58"/>
        <v>1</v>
      </c>
      <c r="AQ21" s="247">
        <f t="shared" si="59"/>
        <v>1</v>
      </c>
      <c r="AR21" s="247">
        <f t="shared" si="60"/>
        <v>1</v>
      </c>
      <c r="AS21" s="247">
        <f t="shared" si="61"/>
        <v>1</v>
      </c>
      <c r="AV21" s="247">
        <f t="shared" si="62"/>
        <v>1</v>
      </c>
      <c r="AW21" s="247">
        <f t="shared" si="63"/>
        <v>1</v>
      </c>
      <c r="AX21" s="247">
        <f t="shared" si="64"/>
        <v>1</v>
      </c>
      <c r="AY21" s="247">
        <f t="shared" si="65"/>
        <v>1</v>
      </c>
      <c r="BA21" s="247">
        <f t="shared" si="66"/>
        <v>1</v>
      </c>
      <c r="BB21" s="247">
        <f t="shared" si="67"/>
        <v>1</v>
      </c>
      <c r="BC21" s="247">
        <f t="shared" si="68"/>
        <v>1</v>
      </c>
      <c r="BD21" s="247">
        <f t="shared" si="69"/>
        <v>1</v>
      </c>
      <c r="BE21" s="247">
        <f t="shared" si="70"/>
        <v>1</v>
      </c>
      <c r="BG21" s="247">
        <f t="shared" si="71"/>
        <v>1</v>
      </c>
      <c r="BH21" s="247">
        <f t="shared" si="72"/>
        <v>1</v>
      </c>
      <c r="BI21" s="247">
        <f t="shared" si="73"/>
        <v>1</v>
      </c>
      <c r="BJ21" s="247">
        <f t="shared" si="74"/>
        <v>1</v>
      </c>
      <c r="BK21" s="247">
        <f t="shared" si="75"/>
        <v>1</v>
      </c>
      <c r="BL21" s="210"/>
      <c r="BN21" s="417" t="s">
        <v>13265</v>
      </c>
      <c r="BO21" s="797" t="s">
        <v>13267</v>
      </c>
      <c r="BP21" s="797" t="s">
        <v>13268</v>
      </c>
      <c r="BQ21" s="797" t="s">
        <v>13269</v>
      </c>
      <c r="BR21" s="797" t="s">
        <v>13270</v>
      </c>
      <c r="BS21" s="797" t="s">
        <v>13271</v>
      </c>
      <c r="BT21" s="797" t="s">
        <v>13272</v>
      </c>
      <c r="BU21" s="797" t="s">
        <v>13273</v>
      </c>
      <c r="BV21" s="1182" t="s">
        <v>13274</v>
      </c>
      <c r="BW21" s="89"/>
      <c r="BX21" s="1198" t="s">
        <v>13275</v>
      </c>
      <c r="BY21" s="797" t="s">
        <v>13276</v>
      </c>
      <c r="BZ21" s="797" t="s">
        <v>13277</v>
      </c>
      <c r="CA21" s="797" t="s">
        <v>13278</v>
      </c>
      <c r="CB21" s="1168" t="s">
        <v>13279</v>
      </c>
      <c r="CC21" s="797" t="s">
        <v>13280</v>
      </c>
      <c r="CD21" s="797" t="s">
        <v>13281</v>
      </c>
      <c r="CE21" s="797" t="s">
        <v>13282</v>
      </c>
      <c r="CF21" s="797" t="s">
        <v>13283</v>
      </c>
      <c r="CG21" s="797" t="s">
        <v>13284</v>
      </c>
      <c r="CH21" s="1168" t="s">
        <v>13285</v>
      </c>
      <c r="CI21" s="797" t="s">
        <v>13286</v>
      </c>
      <c r="CJ21" s="797" t="s">
        <v>13287</v>
      </c>
      <c r="CK21" s="797" t="s">
        <v>13288</v>
      </c>
      <c r="CL21" s="797" t="s">
        <v>13289</v>
      </c>
      <c r="CM21" s="797" t="s">
        <v>13290</v>
      </c>
      <c r="CN21" s="1182" t="s">
        <v>13291</v>
      </c>
    </row>
    <row r="22" spans="1:92" ht="15.75" customHeight="1">
      <c r="A22" s="214"/>
      <c r="B22" s="417" t="s">
        <v>13292</v>
      </c>
      <c r="C22" s="248" t="s">
        <v>1319</v>
      </c>
      <c r="D22" s="248">
        <v>0</v>
      </c>
      <c r="E22" s="1484"/>
      <c r="F22" s="1484"/>
      <c r="G22" s="1484"/>
      <c r="H22" s="1484"/>
      <c r="I22" s="1484"/>
      <c r="J22" s="1484"/>
      <c r="K22" s="1484"/>
      <c r="L22" s="1495">
        <f t="shared" si="50"/>
        <v>0</v>
      </c>
      <c r="M22" s="1498"/>
      <c r="N22" s="1501"/>
      <c r="O22" s="1484"/>
      <c r="P22" s="1484"/>
      <c r="Q22" s="1484"/>
      <c r="R22" s="1485">
        <f t="shared" si="51"/>
        <v>0</v>
      </c>
      <c r="S22" s="1484"/>
      <c r="T22" s="1484"/>
      <c r="U22" s="1484"/>
      <c r="V22" s="1484"/>
      <c r="W22" s="1484"/>
      <c r="X22" s="1485">
        <f t="shared" si="52"/>
        <v>0</v>
      </c>
      <c r="Y22" s="1484"/>
      <c r="Z22" s="1484"/>
      <c r="AA22" s="1484"/>
      <c r="AB22" s="1484"/>
      <c r="AC22" s="1484"/>
      <c r="AD22" s="1495">
        <f t="shared" si="53"/>
        <v>0</v>
      </c>
      <c r="AE22" s="214"/>
      <c r="AF22" s="252" t="s">
        <v>13293</v>
      </c>
      <c r="AG22" s="214"/>
      <c r="AH22" s="1093"/>
      <c r="AI22" s="214"/>
      <c r="AJ22" s="210"/>
      <c r="AK22" s="1092" t="str">
        <f t="shared" si="54"/>
        <v>Please complete all cells in row</v>
      </c>
      <c r="AL22" s="210"/>
      <c r="AM22" s="247">
        <f t="shared" si="55"/>
        <v>1</v>
      </c>
      <c r="AN22" s="247">
        <f t="shared" si="56"/>
        <v>1</v>
      </c>
      <c r="AO22" s="247">
        <f t="shared" si="57"/>
        <v>1</v>
      </c>
      <c r="AP22" s="247">
        <f t="shared" si="58"/>
        <v>1</v>
      </c>
      <c r="AQ22" s="247">
        <f t="shared" si="59"/>
        <v>1</v>
      </c>
      <c r="AR22" s="247">
        <f t="shared" si="60"/>
        <v>1</v>
      </c>
      <c r="AS22" s="247">
        <f t="shared" si="61"/>
        <v>1</v>
      </c>
      <c r="AV22" s="247">
        <f t="shared" si="62"/>
        <v>1</v>
      </c>
      <c r="AW22" s="247">
        <f t="shared" si="63"/>
        <v>1</v>
      </c>
      <c r="AX22" s="247">
        <f t="shared" si="64"/>
        <v>1</v>
      </c>
      <c r="AY22" s="247">
        <f t="shared" si="65"/>
        <v>1</v>
      </c>
      <c r="BA22" s="247">
        <f t="shared" si="66"/>
        <v>1</v>
      </c>
      <c r="BB22" s="247">
        <f t="shared" si="67"/>
        <v>1</v>
      </c>
      <c r="BC22" s="247">
        <f t="shared" si="68"/>
        <v>1</v>
      </c>
      <c r="BD22" s="247">
        <f t="shared" si="69"/>
        <v>1</v>
      </c>
      <c r="BE22" s="247">
        <f t="shared" si="70"/>
        <v>1</v>
      </c>
      <c r="BG22" s="247">
        <f t="shared" si="71"/>
        <v>1</v>
      </c>
      <c r="BH22" s="247">
        <f t="shared" si="72"/>
        <v>1</v>
      </c>
      <c r="BI22" s="247">
        <f t="shared" si="73"/>
        <v>1</v>
      </c>
      <c r="BJ22" s="247">
        <f t="shared" si="74"/>
        <v>1</v>
      </c>
      <c r="BK22" s="247">
        <f t="shared" si="75"/>
        <v>1</v>
      </c>
      <c r="BL22" s="210"/>
      <c r="BN22" s="417" t="s">
        <v>13292</v>
      </c>
      <c r="BO22" s="797" t="s">
        <v>13294</v>
      </c>
      <c r="BP22" s="797" t="s">
        <v>13295</v>
      </c>
      <c r="BQ22" s="797" t="s">
        <v>13296</v>
      </c>
      <c r="BR22" s="797" t="s">
        <v>13297</v>
      </c>
      <c r="BS22" s="797" t="s">
        <v>13298</v>
      </c>
      <c r="BT22" s="797" t="s">
        <v>13299</v>
      </c>
      <c r="BU22" s="797" t="s">
        <v>13300</v>
      </c>
      <c r="BV22" s="1182" t="s">
        <v>13301</v>
      </c>
      <c r="BW22" s="89"/>
      <c r="BX22" s="1198" t="s">
        <v>13302</v>
      </c>
      <c r="BY22" s="797" t="s">
        <v>13303</v>
      </c>
      <c r="BZ22" s="797" t="s">
        <v>13304</v>
      </c>
      <c r="CA22" s="797" t="s">
        <v>13305</v>
      </c>
      <c r="CB22" s="1168" t="s">
        <v>13306</v>
      </c>
      <c r="CC22" s="797" t="s">
        <v>13307</v>
      </c>
      <c r="CD22" s="797" t="s">
        <v>13308</v>
      </c>
      <c r="CE22" s="797" t="s">
        <v>13309</v>
      </c>
      <c r="CF22" s="797" t="s">
        <v>13310</v>
      </c>
      <c r="CG22" s="797" t="s">
        <v>13311</v>
      </c>
      <c r="CH22" s="1168" t="s">
        <v>13312</v>
      </c>
      <c r="CI22" s="797" t="s">
        <v>13313</v>
      </c>
      <c r="CJ22" s="797" t="s">
        <v>13314</v>
      </c>
      <c r="CK22" s="797" t="s">
        <v>13315</v>
      </c>
      <c r="CL22" s="797" t="s">
        <v>13316</v>
      </c>
      <c r="CM22" s="797" t="s">
        <v>13317</v>
      </c>
      <c r="CN22" s="1182" t="s">
        <v>13318</v>
      </c>
    </row>
    <row r="23" spans="1:92" ht="15.75" customHeight="1">
      <c r="A23" s="214"/>
      <c r="B23" s="417" t="s">
        <v>13319</v>
      </c>
      <c r="C23" s="248" t="s">
        <v>1319</v>
      </c>
      <c r="D23" s="248">
        <v>0</v>
      </c>
      <c r="E23" s="1484"/>
      <c r="F23" s="1484"/>
      <c r="G23" s="1484"/>
      <c r="H23" s="1484"/>
      <c r="I23" s="1484"/>
      <c r="J23" s="1484"/>
      <c r="K23" s="1484"/>
      <c r="L23" s="1495">
        <f t="shared" si="50"/>
        <v>0</v>
      </c>
      <c r="M23" s="1502"/>
      <c r="N23" s="1501"/>
      <c r="O23" s="1484"/>
      <c r="P23" s="1484"/>
      <c r="Q23" s="1484"/>
      <c r="R23" s="1485">
        <f t="shared" si="51"/>
        <v>0</v>
      </c>
      <c r="S23" s="1484"/>
      <c r="T23" s="1484"/>
      <c r="U23" s="1484"/>
      <c r="V23" s="1484"/>
      <c r="W23" s="1484"/>
      <c r="X23" s="1485">
        <f>IFERROR(SUM(S23:W23),0)</f>
        <v>0</v>
      </c>
      <c r="Y23" s="1484"/>
      <c r="Z23" s="1484"/>
      <c r="AA23" s="1484"/>
      <c r="AB23" s="1484"/>
      <c r="AC23" s="1484"/>
      <c r="AD23" s="1495">
        <f t="shared" si="53"/>
        <v>0</v>
      </c>
      <c r="AE23" s="214"/>
      <c r="AF23" s="252" t="s">
        <v>13320</v>
      </c>
      <c r="AG23" s="214"/>
      <c r="AH23" s="1093"/>
      <c r="AI23" s="214"/>
      <c r="AJ23" s="210"/>
      <c r="AK23" s="1092" t="str">
        <f t="shared" si="54"/>
        <v>Please complete all cells in row</v>
      </c>
      <c r="AL23" s="210"/>
      <c r="AM23" s="247">
        <f t="shared" si="55"/>
        <v>1</v>
      </c>
      <c r="AN23" s="247">
        <f t="shared" si="56"/>
        <v>1</v>
      </c>
      <c r="AO23" s="247">
        <f t="shared" si="57"/>
        <v>1</v>
      </c>
      <c r="AP23" s="247">
        <f t="shared" si="58"/>
        <v>1</v>
      </c>
      <c r="AQ23" s="247">
        <f t="shared" si="59"/>
        <v>1</v>
      </c>
      <c r="AR23" s="247">
        <f t="shared" si="60"/>
        <v>1</v>
      </c>
      <c r="AS23" s="247">
        <f t="shared" si="61"/>
        <v>1</v>
      </c>
      <c r="AV23" s="247">
        <f t="shared" si="62"/>
        <v>1</v>
      </c>
      <c r="AW23" s="247">
        <f t="shared" si="63"/>
        <v>1</v>
      </c>
      <c r="AX23" s="247">
        <f t="shared" si="64"/>
        <v>1</v>
      </c>
      <c r="AY23" s="247">
        <f t="shared" si="65"/>
        <v>1</v>
      </c>
      <c r="BA23" s="247">
        <f t="shared" si="66"/>
        <v>1</v>
      </c>
      <c r="BB23" s="247">
        <f t="shared" si="67"/>
        <v>1</v>
      </c>
      <c r="BC23" s="247">
        <f t="shared" si="68"/>
        <v>1</v>
      </c>
      <c r="BD23" s="247">
        <f t="shared" si="69"/>
        <v>1</v>
      </c>
      <c r="BE23" s="247">
        <f t="shared" si="70"/>
        <v>1</v>
      </c>
      <c r="BG23" s="247">
        <f t="shared" si="71"/>
        <v>1</v>
      </c>
      <c r="BH23" s="247">
        <f t="shared" si="72"/>
        <v>1</v>
      </c>
      <c r="BI23" s="247">
        <f t="shared" si="73"/>
        <v>1</v>
      </c>
      <c r="BJ23" s="247">
        <f t="shared" si="74"/>
        <v>1</v>
      </c>
      <c r="BK23" s="247">
        <f t="shared" si="75"/>
        <v>1</v>
      </c>
      <c r="BL23" s="210"/>
      <c r="BN23" s="417" t="s">
        <v>13319</v>
      </c>
      <c r="BO23" s="797" t="s">
        <v>13321</v>
      </c>
      <c r="BP23" s="797" t="s">
        <v>13322</v>
      </c>
      <c r="BQ23" s="797" t="s">
        <v>13323</v>
      </c>
      <c r="BR23" s="797" t="s">
        <v>13324</v>
      </c>
      <c r="BS23" s="797" t="s">
        <v>13325</v>
      </c>
      <c r="BT23" s="797" t="s">
        <v>13326</v>
      </c>
      <c r="BU23" s="797" t="s">
        <v>13327</v>
      </c>
      <c r="BV23" s="1182" t="s">
        <v>13328</v>
      </c>
      <c r="BW23" s="389"/>
      <c r="BX23" s="1198" t="s">
        <v>13329</v>
      </c>
      <c r="BY23" s="797" t="s">
        <v>13330</v>
      </c>
      <c r="BZ23" s="797" t="s">
        <v>13331</v>
      </c>
      <c r="CA23" s="797" t="s">
        <v>13332</v>
      </c>
      <c r="CB23" s="1168" t="s">
        <v>13333</v>
      </c>
      <c r="CC23" s="797" t="s">
        <v>13334</v>
      </c>
      <c r="CD23" s="797" t="s">
        <v>13335</v>
      </c>
      <c r="CE23" s="797" t="s">
        <v>13336</v>
      </c>
      <c r="CF23" s="797" t="s">
        <v>13337</v>
      </c>
      <c r="CG23" s="797" t="s">
        <v>13338</v>
      </c>
      <c r="CH23" s="1168" t="s">
        <v>13339</v>
      </c>
      <c r="CI23" s="797" t="s">
        <v>13340</v>
      </c>
      <c r="CJ23" s="797" t="s">
        <v>13341</v>
      </c>
      <c r="CK23" s="797" t="s">
        <v>13342</v>
      </c>
      <c r="CL23" s="797" t="s">
        <v>13343</v>
      </c>
      <c r="CM23" s="797" t="s">
        <v>13344</v>
      </c>
      <c r="CN23" s="1182" t="s">
        <v>13345</v>
      </c>
    </row>
    <row r="24" spans="1:92" ht="15.75" customHeight="1">
      <c r="A24" s="214"/>
      <c r="B24" s="417" t="s">
        <v>13346</v>
      </c>
      <c r="C24" s="248" t="s">
        <v>1319</v>
      </c>
      <c r="D24" s="248">
        <v>0</v>
      </c>
      <c r="E24" s="1484"/>
      <c r="F24" s="1484"/>
      <c r="G24" s="1484"/>
      <c r="H24" s="1484"/>
      <c r="I24" s="1484"/>
      <c r="J24" s="1484"/>
      <c r="K24" s="1484"/>
      <c r="L24" s="1495">
        <f t="shared" si="50"/>
        <v>0</v>
      </c>
      <c r="M24" s="1498"/>
      <c r="N24" s="1501"/>
      <c r="O24" s="1484"/>
      <c r="P24" s="1484"/>
      <c r="Q24" s="1484"/>
      <c r="R24" s="1485">
        <f t="shared" si="51"/>
        <v>0</v>
      </c>
      <c r="S24" s="1484"/>
      <c r="T24" s="1484"/>
      <c r="U24" s="1484"/>
      <c r="V24" s="1484"/>
      <c r="W24" s="1484"/>
      <c r="X24" s="1485">
        <f t="shared" si="52"/>
        <v>0</v>
      </c>
      <c r="Y24" s="1484"/>
      <c r="Z24" s="1484"/>
      <c r="AA24" s="1484"/>
      <c r="AB24" s="1484"/>
      <c r="AC24" s="1484"/>
      <c r="AD24" s="1495">
        <f t="shared" si="53"/>
        <v>0</v>
      </c>
      <c r="AE24" s="214"/>
      <c r="AF24" s="252" t="s">
        <v>13347</v>
      </c>
      <c r="AG24" s="214"/>
      <c r="AH24" s="1093"/>
      <c r="AI24" s="214"/>
      <c r="AJ24" s="210"/>
      <c r="AK24" s="1092" t="str">
        <f t="shared" si="54"/>
        <v>Please complete all cells in row</v>
      </c>
      <c r="AL24" s="210"/>
      <c r="AM24" s="247">
        <f t="shared" si="55"/>
        <v>1</v>
      </c>
      <c r="AN24" s="247">
        <f t="shared" si="56"/>
        <v>1</v>
      </c>
      <c r="AO24" s="247">
        <f t="shared" si="57"/>
        <v>1</v>
      </c>
      <c r="AP24" s="247">
        <f t="shared" si="58"/>
        <v>1</v>
      </c>
      <c r="AQ24" s="247">
        <f t="shared" si="59"/>
        <v>1</v>
      </c>
      <c r="AR24" s="247">
        <f t="shared" si="60"/>
        <v>1</v>
      </c>
      <c r="AS24" s="247">
        <f t="shared" si="61"/>
        <v>1</v>
      </c>
      <c r="AV24" s="247">
        <f t="shared" si="62"/>
        <v>1</v>
      </c>
      <c r="AW24" s="247">
        <f t="shared" si="63"/>
        <v>1</v>
      </c>
      <c r="AX24" s="247">
        <f t="shared" si="64"/>
        <v>1</v>
      </c>
      <c r="AY24" s="247">
        <f t="shared" si="65"/>
        <v>1</v>
      </c>
      <c r="BA24" s="247">
        <f t="shared" si="66"/>
        <v>1</v>
      </c>
      <c r="BB24" s="247">
        <f t="shared" si="67"/>
        <v>1</v>
      </c>
      <c r="BC24" s="247">
        <f t="shared" si="68"/>
        <v>1</v>
      </c>
      <c r="BD24" s="247">
        <f t="shared" si="69"/>
        <v>1</v>
      </c>
      <c r="BE24" s="247">
        <f t="shared" si="70"/>
        <v>1</v>
      </c>
      <c r="BG24" s="247">
        <f t="shared" si="71"/>
        <v>1</v>
      </c>
      <c r="BH24" s="247">
        <f t="shared" si="72"/>
        <v>1</v>
      </c>
      <c r="BI24" s="247">
        <f t="shared" si="73"/>
        <v>1</v>
      </c>
      <c r="BJ24" s="247">
        <f t="shared" si="74"/>
        <v>1</v>
      </c>
      <c r="BK24" s="247">
        <f t="shared" si="75"/>
        <v>1</v>
      </c>
      <c r="BL24" s="210"/>
      <c r="BN24" s="417" t="s">
        <v>13346</v>
      </c>
      <c r="BO24" s="797" t="s">
        <v>13348</v>
      </c>
      <c r="BP24" s="797" t="s">
        <v>13349</v>
      </c>
      <c r="BQ24" s="797" t="s">
        <v>13350</v>
      </c>
      <c r="BR24" s="797" t="s">
        <v>13351</v>
      </c>
      <c r="BS24" s="797" t="s">
        <v>13352</v>
      </c>
      <c r="BT24" s="797" t="s">
        <v>13353</v>
      </c>
      <c r="BU24" s="797" t="s">
        <v>13354</v>
      </c>
      <c r="BV24" s="1182" t="s">
        <v>13355</v>
      </c>
      <c r="BW24" s="89"/>
      <c r="BX24" s="1198" t="s">
        <v>13356</v>
      </c>
      <c r="BY24" s="797" t="s">
        <v>13357</v>
      </c>
      <c r="BZ24" s="797" t="s">
        <v>13358</v>
      </c>
      <c r="CA24" s="797" t="s">
        <v>13359</v>
      </c>
      <c r="CB24" s="1168" t="s">
        <v>13360</v>
      </c>
      <c r="CC24" s="797" t="s">
        <v>13361</v>
      </c>
      <c r="CD24" s="797" t="s">
        <v>13362</v>
      </c>
      <c r="CE24" s="797" t="s">
        <v>13363</v>
      </c>
      <c r="CF24" s="797" t="s">
        <v>13364</v>
      </c>
      <c r="CG24" s="797" t="s">
        <v>13365</v>
      </c>
      <c r="CH24" s="1168" t="s">
        <v>13366</v>
      </c>
      <c r="CI24" s="797" t="s">
        <v>13367</v>
      </c>
      <c r="CJ24" s="797" t="s">
        <v>13368</v>
      </c>
      <c r="CK24" s="797" t="s">
        <v>13369</v>
      </c>
      <c r="CL24" s="797" t="s">
        <v>13370</v>
      </c>
      <c r="CM24" s="797" t="s">
        <v>13371</v>
      </c>
      <c r="CN24" s="1182" t="s">
        <v>13372</v>
      </c>
    </row>
    <row r="25" spans="1:92" ht="15.75" customHeight="1">
      <c r="A25" s="214"/>
      <c r="B25" s="417" t="s">
        <v>13373</v>
      </c>
      <c r="C25" s="248" t="s">
        <v>1319</v>
      </c>
      <c r="D25" s="248">
        <v>0</v>
      </c>
      <c r="E25" s="1484"/>
      <c r="F25" s="1484"/>
      <c r="G25" s="1484"/>
      <c r="H25" s="1484"/>
      <c r="I25" s="1484"/>
      <c r="J25" s="1484"/>
      <c r="K25" s="1484"/>
      <c r="L25" s="1495">
        <f t="shared" si="50"/>
        <v>0</v>
      </c>
      <c r="M25" s="1498"/>
      <c r="N25" s="1501"/>
      <c r="O25" s="1484"/>
      <c r="P25" s="1484"/>
      <c r="Q25" s="1484"/>
      <c r="R25" s="1485">
        <f t="shared" si="51"/>
        <v>0</v>
      </c>
      <c r="S25" s="1484"/>
      <c r="T25" s="1484"/>
      <c r="U25" s="1484"/>
      <c r="V25" s="1484"/>
      <c r="W25" s="1484"/>
      <c r="X25" s="1485">
        <f t="shared" si="52"/>
        <v>0</v>
      </c>
      <c r="Y25" s="1484"/>
      <c r="Z25" s="1484"/>
      <c r="AA25" s="1484"/>
      <c r="AB25" s="1484"/>
      <c r="AC25" s="1484"/>
      <c r="AD25" s="1495">
        <f t="shared" si="53"/>
        <v>0</v>
      </c>
      <c r="AE25" s="214"/>
      <c r="AF25" s="252" t="s">
        <v>13374</v>
      </c>
      <c r="AG25" s="214"/>
      <c r="AH25" s="1093"/>
      <c r="AI25" s="214"/>
      <c r="AJ25" s="210"/>
      <c r="AK25" s="1092" t="str">
        <f t="shared" si="54"/>
        <v>Please complete all cells in row</v>
      </c>
      <c r="AL25" s="210"/>
      <c r="AM25" s="247">
        <f t="shared" si="55"/>
        <v>1</v>
      </c>
      <c r="AN25" s="247">
        <f t="shared" si="56"/>
        <v>1</v>
      </c>
      <c r="AO25" s="247">
        <f t="shared" si="57"/>
        <v>1</v>
      </c>
      <c r="AP25" s="247">
        <f t="shared" si="58"/>
        <v>1</v>
      </c>
      <c r="AQ25" s="247">
        <f t="shared" si="59"/>
        <v>1</v>
      </c>
      <c r="AR25" s="247">
        <f t="shared" si="60"/>
        <v>1</v>
      </c>
      <c r="AS25" s="247">
        <f t="shared" si="61"/>
        <v>1</v>
      </c>
      <c r="AV25" s="247">
        <f t="shared" si="62"/>
        <v>1</v>
      </c>
      <c r="AW25" s="247">
        <f t="shared" si="63"/>
        <v>1</v>
      </c>
      <c r="AX25" s="247">
        <f t="shared" si="64"/>
        <v>1</v>
      </c>
      <c r="AY25" s="247">
        <f t="shared" si="65"/>
        <v>1</v>
      </c>
      <c r="BA25" s="247">
        <f t="shared" si="66"/>
        <v>1</v>
      </c>
      <c r="BB25" s="247">
        <f t="shared" si="67"/>
        <v>1</v>
      </c>
      <c r="BC25" s="247">
        <f t="shared" si="68"/>
        <v>1</v>
      </c>
      <c r="BD25" s="247">
        <f t="shared" si="69"/>
        <v>1</v>
      </c>
      <c r="BE25" s="247">
        <f t="shared" si="70"/>
        <v>1</v>
      </c>
      <c r="BG25" s="247">
        <f t="shared" si="71"/>
        <v>1</v>
      </c>
      <c r="BH25" s="247">
        <f t="shared" si="72"/>
        <v>1</v>
      </c>
      <c r="BI25" s="247">
        <f t="shared" si="73"/>
        <v>1</v>
      </c>
      <c r="BJ25" s="247">
        <f t="shared" si="74"/>
        <v>1</v>
      </c>
      <c r="BK25" s="247">
        <f t="shared" si="75"/>
        <v>1</v>
      </c>
      <c r="BL25" s="210"/>
      <c r="BN25" s="417" t="s">
        <v>13373</v>
      </c>
      <c r="BO25" s="797" t="s">
        <v>13375</v>
      </c>
      <c r="BP25" s="797" t="s">
        <v>13376</v>
      </c>
      <c r="BQ25" s="797" t="s">
        <v>13377</v>
      </c>
      <c r="BR25" s="797" t="s">
        <v>13378</v>
      </c>
      <c r="BS25" s="797" t="s">
        <v>13379</v>
      </c>
      <c r="BT25" s="797" t="s">
        <v>13380</v>
      </c>
      <c r="BU25" s="797" t="s">
        <v>13381</v>
      </c>
      <c r="BV25" s="1182" t="s">
        <v>13382</v>
      </c>
      <c r="BW25" s="89"/>
      <c r="BX25" s="1198" t="s">
        <v>13383</v>
      </c>
      <c r="BY25" s="797" t="s">
        <v>13384</v>
      </c>
      <c r="BZ25" s="797" t="s">
        <v>13385</v>
      </c>
      <c r="CA25" s="797" t="s">
        <v>13386</v>
      </c>
      <c r="CB25" s="1168" t="s">
        <v>13387</v>
      </c>
      <c r="CC25" s="797" t="s">
        <v>13388</v>
      </c>
      <c r="CD25" s="797" t="s">
        <v>13389</v>
      </c>
      <c r="CE25" s="797" t="s">
        <v>13390</v>
      </c>
      <c r="CF25" s="797" t="s">
        <v>13391</v>
      </c>
      <c r="CG25" s="797" t="s">
        <v>13392</v>
      </c>
      <c r="CH25" s="1168" t="s">
        <v>13393</v>
      </c>
      <c r="CI25" s="797" t="s">
        <v>13394</v>
      </c>
      <c r="CJ25" s="797" t="s">
        <v>13395</v>
      </c>
      <c r="CK25" s="797" t="s">
        <v>13396</v>
      </c>
      <c r="CL25" s="797" t="s">
        <v>13397</v>
      </c>
      <c r="CM25" s="797" t="s">
        <v>13398</v>
      </c>
      <c r="CN25" s="1182" t="s">
        <v>13399</v>
      </c>
    </row>
    <row r="26" spans="1:92" ht="15.75" customHeight="1" thickBot="1">
      <c r="A26" s="2575" t="s">
        <v>773</v>
      </c>
      <c r="B26" s="420" t="s">
        <v>13400</v>
      </c>
      <c r="C26" s="314" t="s">
        <v>1319</v>
      </c>
      <c r="D26" s="314">
        <v>0</v>
      </c>
      <c r="E26" s="1492">
        <f t="shared" ref="E26:J26" si="76">IFERROR(SUM(E20:E25),0)</f>
        <v>0</v>
      </c>
      <c r="F26" s="1492">
        <f t="shared" si="76"/>
        <v>0</v>
      </c>
      <c r="G26" s="1492">
        <f t="shared" si="76"/>
        <v>0</v>
      </c>
      <c r="H26" s="1492">
        <f t="shared" si="76"/>
        <v>0</v>
      </c>
      <c r="I26" s="1492">
        <f t="shared" si="76"/>
        <v>0</v>
      </c>
      <c r="J26" s="1492">
        <f t="shared" si="76"/>
        <v>0</v>
      </c>
      <c r="K26" s="1492">
        <f>IFERROR(SUM(K20:K25),0)</f>
        <v>0</v>
      </c>
      <c r="L26" s="1509">
        <f>IFERROR(SUM(E26:K26),0)</f>
        <v>0</v>
      </c>
      <c r="M26" s="1503"/>
      <c r="N26" s="1510">
        <f t="shared" ref="N26:P26" si="77">IFERROR(SUM(N20:N25),0)</f>
        <v>0</v>
      </c>
      <c r="O26" s="1492">
        <f t="shared" si="77"/>
        <v>0</v>
      </c>
      <c r="P26" s="1492">
        <f t="shared" si="77"/>
        <v>0</v>
      </c>
      <c r="Q26" s="1492">
        <f>IFERROR(SUM(Q20:Q25),0)</f>
        <v>0</v>
      </c>
      <c r="R26" s="1492">
        <f>IFERROR(SUM(N26:Q26),0)</f>
        <v>0</v>
      </c>
      <c r="S26" s="1492">
        <f t="shared" ref="S26:W26" si="78">IFERROR(SUM(S20:S25),0)</f>
        <v>0</v>
      </c>
      <c r="T26" s="1492">
        <f t="shared" si="78"/>
        <v>0</v>
      </c>
      <c r="U26" s="1492">
        <f t="shared" si="78"/>
        <v>0</v>
      </c>
      <c r="V26" s="1492">
        <f t="shared" si="78"/>
        <v>0</v>
      </c>
      <c r="W26" s="1492">
        <f t="shared" si="78"/>
        <v>0</v>
      </c>
      <c r="X26" s="1492">
        <f t="shared" si="52"/>
        <v>0</v>
      </c>
      <c r="Y26" s="1492">
        <f t="shared" ref="Y26:AB26" si="79">IFERROR(SUM(Y20:Y25),0)</f>
        <v>0</v>
      </c>
      <c r="Z26" s="1492">
        <f t="shared" si="79"/>
        <v>0</v>
      </c>
      <c r="AA26" s="1492">
        <f t="shared" si="79"/>
        <v>0</v>
      </c>
      <c r="AB26" s="1492">
        <f t="shared" si="79"/>
        <v>0</v>
      </c>
      <c r="AC26" s="1492">
        <f>IFERROR(SUM(AC20:AC25),0)</f>
        <v>0</v>
      </c>
      <c r="AD26" s="1509">
        <f t="shared" si="53"/>
        <v>0</v>
      </c>
      <c r="AE26" s="214"/>
      <c r="AF26" s="315" t="s">
        <v>13401</v>
      </c>
      <c r="AG26" s="214"/>
      <c r="AH26" s="1097"/>
      <c r="AI26" s="214"/>
      <c r="AJ26" s="210"/>
      <c r="AL26" s="210"/>
      <c r="BL26" s="210"/>
      <c r="BN26" s="420" t="s">
        <v>13400</v>
      </c>
      <c r="BO26" s="1174" t="s">
        <v>13402</v>
      </c>
      <c r="BP26" s="1174" t="s">
        <v>13403</v>
      </c>
      <c r="BQ26" s="1174" t="s">
        <v>13404</v>
      </c>
      <c r="BR26" s="1174" t="s">
        <v>13405</v>
      </c>
      <c r="BS26" s="1174" t="s">
        <v>13406</v>
      </c>
      <c r="BT26" s="1174" t="s">
        <v>13407</v>
      </c>
      <c r="BU26" s="1174" t="s">
        <v>13408</v>
      </c>
      <c r="BV26" s="1199" t="s">
        <v>13409</v>
      </c>
      <c r="BW26" s="59"/>
      <c r="BX26" s="1200" t="s">
        <v>13410</v>
      </c>
      <c r="BY26" s="1174" t="s">
        <v>13411</v>
      </c>
      <c r="BZ26" s="1174" t="s">
        <v>13412</v>
      </c>
      <c r="CA26" s="1174" t="s">
        <v>13413</v>
      </c>
      <c r="CB26" s="1174" t="s">
        <v>13414</v>
      </c>
      <c r="CC26" s="1174" t="s">
        <v>13415</v>
      </c>
      <c r="CD26" s="1174" t="s">
        <v>13416</v>
      </c>
      <c r="CE26" s="1174" t="s">
        <v>13417</v>
      </c>
      <c r="CF26" s="1174" t="s">
        <v>13418</v>
      </c>
      <c r="CG26" s="1174" t="s">
        <v>13419</v>
      </c>
      <c r="CH26" s="1174" t="s">
        <v>13420</v>
      </c>
      <c r="CI26" s="1174" t="s">
        <v>13421</v>
      </c>
      <c r="CJ26" s="1174" t="s">
        <v>13422</v>
      </c>
      <c r="CK26" s="1174" t="s">
        <v>13423</v>
      </c>
      <c r="CL26" s="1174" t="s">
        <v>13424</v>
      </c>
      <c r="CM26" s="1174" t="s">
        <v>13425</v>
      </c>
      <c r="CN26" s="1199" t="s">
        <v>13426</v>
      </c>
    </row>
    <row r="27" spans="1:92" ht="15.75" customHeight="1" thickTop="1" thickBot="1">
      <c r="A27" s="214"/>
      <c r="B27" s="877"/>
      <c r="C27" s="89"/>
      <c r="D27" s="89"/>
      <c r="E27" s="86"/>
      <c r="F27" s="86"/>
      <c r="G27" s="86"/>
      <c r="H27" s="86"/>
      <c r="I27" s="86"/>
      <c r="J27" s="86"/>
      <c r="K27" s="86"/>
      <c r="L27" s="86"/>
      <c r="M27" s="86"/>
      <c r="N27" s="86"/>
      <c r="O27" s="86"/>
      <c r="P27" s="86"/>
      <c r="Q27" s="86"/>
      <c r="R27" s="86"/>
      <c r="S27" s="86"/>
      <c r="T27" s="86"/>
      <c r="U27" s="86"/>
      <c r="V27" s="86"/>
      <c r="W27" s="86"/>
      <c r="X27" s="86"/>
      <c r="Y27" s="86"/>
      <c r="Z27" s="86"/>
      <c r="AA27" s="214"/>
      <c r="AB27" s="214"/>
      <c r="AC27" s="214"/>
      <c r="AD27" s="214"/>
      <c r="AE27" s="214"/>
      <c r="AF27" s="214"/>
      <c r="AG27" s="214"/>
      <c r="AH27" s="214"/>
      <c r="AI27" s="214"/>
      <c r="AJ27" s="210"/>
      <c r="AL27" s="210"/>
      <c r="BL27" s="210"/>
      <c r="BN27" s="877"/>
      <c r="BO27" s="86"/>
      <c r="BP27" s="86"/>
      <c r="BQ27" s="86"/>
      <c r="BR27" s="86"/>
      <c r="BS27" s="86"/>
      <c r="BT27" s="86"/>
      <c r="BU27" s="86"/>
      <c r="BV27" s="86"/>
      <c r="BW27" s="86"/>
      <c r="BX27" s="86"/>
      <c r="BY27" s="86"/>
      <c r="BZ27" s="86"/>
      <c r="CA27" s="86"/>
      <c r="CB27" s="86"/>
      <c r="CC27" s="86"/>
      <c r="CD27" s="86"/>
      <c r="CE27" s="86"/>
      <c r="CF27" s="86"/>
      <c r="CG27" s="86"/>
      <c r="CH27" s="86"/>
      <c r="CI27" s="86"/>
      <c r="CJ27" s="86"/>
      <c r="CK27" s="214"/>
      <c r="CL27" s="214"/>
      <c r="CM27" s="214"/>
      <c r="CN27" s="214"/>
    </row>
    <row r="28" spans="1:92" ht="15.75" customHeight="1" thickTop="1" thickBot="1">
      <c r="A28" s="214"/>
      <c r="B28" s="352" t="s">
        <v>13427</v>
      </c>
      <c r="C28" s="437"/>
      <c r="D28" s="437"/>
      <c r="E28" s="89"/>
      <c r="F28" s="89"/>
      <c r="G28" s="89"/>
      <c r="H28" s="89"/>
      <c r="I28" s="89"/>
      <c r="J28" s="89"/>
      <c r="K28" s="89"/>
      <c r="L28" s="89"/>
      <c r="M28" s="89"/>
      <c r="N28" s="89"/>
      <c r="O28" s="89"/>
      <c r="P28" s="89"/>
      <c r="Q28" s="89"/>
      <c r="R28" s="89"/>
      <c r="S28" s="89"/>
      <c r="T28" s="89"/>
      <c r="U28" s="89"/>
      <c r="V28" s="89"/>
      <c r="W28" s="89"/>
      <c r="X28" s="89"/>
      <c r="Y28" s="89"/>
      <c r="Z28" s="89"/>
      <c r="AA28" s="214"/>
      <c r="AB28" s="214"/>
      <c r="AC28" s="214"/>
      <c r="AD28" s="214"/>
      <c r="AE28" s="214"/>
      <c r="AF28" s="214"/>
      <c r="AG28" s="214"/>
      <c r="AH28" s="214"/>
      <c r="AI28" s="214"/>
      <c r="AJ28" s="210"/>
      <c r="AL28" s="210"/>
      <c r="BL28" s="210"/>
      <c r="BN28" s="352" t="s">
        <v>13427</v>
      </c>
      <c r="BO28" s="89"/>
      <c r="BP28" s="89"/>
      <c r="BQ28" s="89"/>
      <c r="BR28" s="89"/>
      <c r="BS28" s="89"/>
      <c r="BT28" s="89"/>
      <c r="BU28" s="89"/>
      <c r="BV28" s="89"/>
      <c r="BW28" s="89"/>
      <c r="BX28" s="89"/>
      <c r="BY28" s="89"/>
      <c r="BZ28" s="89"/>
      <c r="CA28" s="89"/>
      <c r="CB28" s="89"/>
      <c r="CC28" s="89"/>
      <c r="CD28" s="89"/>
      <c r="CE28" s="89"/>
      <c r="CF28" s="89"/>
      <c r="CG28" s="89"/>
      <c r="CH28" s="89"/>
      <c r="CI28" s="89"/>
      <c r="CJ28" s="89"/>
      <c r="CK28" s="214"/>
      <c r="CL28" s="214"/>
      <c r="CM28" s="214"/>
      <c r="CN28" s="214"/>
    </row>
    <row r="29" spans="1:92" ht="15.75" customHeight="1" thickTop="1">
      <c r="A29" s="2575" t="s">
        <v>675</v>
      </c>
      <c r="B29" s="408" t="s">
        <v>13428</v>
      </c>
      <c r="C29" s="239" t="s">
        <v>2375</v>
      </c>
      <c r="D29" s="239">
        <v>3</v>
      </c>
      <c r="E29" s="621"/>
      <c r="F29" s="1996"/>
      <c r="G29" s="1996"/>
      <c r="H29" s="1996"/>
      <c r="I29" s="1996"/>
      <c r="J29" s="1996"/>
      <c r="K29" s="1996"/>
      <c r="L29" s="1997"/>
      <c r="M29" s="89"/>
      <c r="N29" s="1995"/>
      <c r="O29" s="1996"/>
      <c r="P29" s="1996"/>
      <c r="Q29" s="1996"/>
      <c r="R29" s="1996"/>
      <c r="S29" s="1996"/>
      <c r="T29" s="1996"/>
      <c r="U29" s="1996"/>
      <c r="V29" s="1996"/>
      <c r="W29" s="1996"/>
      <c r="X29" s="1996"/>
      <c r="Y29" s="1996"/>
      <c r="Z29" s="1996"/>
      <c r="AA29" s="2004"/>
      <c r="AB29" s="2004"/>
      <c r="AC29" s="2004"/>
      <c r="AD29" s="2005"/>
      <c r="AE29" s="214"/>
      <c r="AF29" s="243" t="s">
        <v>13429</v>
      </c>
      <c r="AG29" s="214"/>
      <c r="AH29" s="1091"/>
      <c r="AI29" s="214"/>
      <c r="AJ29" s="210"/>
      <c r="AK29" s="1092" t="str">
        <f t="shared" ref="AK29:AK35" si="80">IF( SUM( AM29:BK29 ) = 0, 0, $AM$5 )</f>
        <v>Please complete all cells in row</v>
      </c>
      <c r="AL29" s="210"/>
      <c r="AM29" s="247">
        <f t="shared" ref="AM29:AM35" si="81" xml:space="preserve"> IF( ISNUMBER(E29 ), 0, 1 )</f>
        <v>1</v>
      </c>
      <c r="BL29" s="210"/>
      <c r="BN29" s="408" t="s">
        <v>13428</v>
      </c>
      <c r="BO29" s="621" t="s">
        <v>13430</v>
      </c>
      <c r="BP29" s="1996"/>
      <c r="BQ29" s="1996"/>
      <c r="BR29" s="1996"/>
      <c r="BS29" s="1996"/>
      <c r="BT29" s="1996"/>
      <c r="BU29" s="1996"/>
      <c r="BV29" s="1997"/>
      <c r="BW29" s="89"/>
      <c r="BX29" s="1995"/>
      <c r="BY29" s="1996"/>
      <c r="BZ29" s="1996"/>
      <c r="CA29" s="1996"/>
      <c r="CB29" s="1996"/>
      <c r="CC29" s="1996"/>
      <c r="CD29" s="1996"/>
      <c r="CE29" s="1996"/>
      <c r="CF29" s="1996"/>
      <c r="CG29" s="1996"/>
      <c r="CH29" s="1996"/>
      <c r="CI29" s="1996"/>
      <c r="CJ29" s="1996"/>
      <c r="CK29" s="2004"/>
      <c r="CL29" s="2004"/>
      <c r="CM29" s="2004"/>
      <c r="CN29" s="2005"/>
    </row>
    <row r="30" spans="1:92" ht="15.75" customHeight="1">
      <c r="A30" s="214"/>
      <c r="B30" s="417" t="s">
        <v>13431</v>
      </c>
      <c r="C30" s="248" t="s">
        <v>2375</v>
      </c>
      <c r="D30" s="248">
        <v>3</v>
      </c>
      <c r="E30" s="624"/>
      <c r="F30" s="1999"/>
      <c r="G30" s="1999"/>
      <c r="H30" s="1999"/>
      <c r="I30" s="1999"/>
      <c r="J30" s="1999"/>
      <c r="K30" s="1999"/>
      <c r="L30" s="2000"/>
      <c r="M30" s="89"/>
      <c r="N30" s="1998"/>
      <c r="O30" s="1999"/>
      <c r="P30" s="1999"/>
      <c r="Q30" s="1999"/>
      <c r="R30" s="1999"/>
      <c r="S30" s="1999"/>
      <c r="T30" s="1999"/>
      <c r="U30" s="1999"/>
      <c r="V30" s="1999"/>
      <c r="W30" s="1999"/>
      <c r="X30" s="1999"/>
      <c r="Y30" s="1999"/>
      <c r="Z30" s="1999"/>
      <c r="AA30" s="2006"/>
      <c r="AB30" s="2006"/>
      <c r="AC30" s="2006"/>
      <c r="AD30" s="2007"/>
      <c r="AE30" s="214"/>
      <c r="AF30" s="252" t="s">
        <v>13432</v>
      </c>
      <c r="AG30" s="214"/>
      <c r="AH30" s="1093"/>
      <c r="AI30" s="214"/>
      <c r="AJ30" s="210"/>
      <c r="AK30" s="1092" t="str">
        <f t="shared" si="80"/>
        <v>Please complete all cells in row</v>
      </c>
      <c r="AL30" s="210"/>
      <c r="AM30" s="247">
        <f t="shared" si="81"/>
        <v>1</v>
      </c>
      <c r="BL30" s="210"/>
      <c r="BN30" s="417" t="s">
        <v>13433</v>
      </c>
      <c r="BO30" s="624" t="s">
        <v>13434</v>
      </c>
      <c r="BP30" s="1999"/>
      <c r="BQ30" s="1999"/>
      <c r="BR30" s="1999"/>
      <c r="BS30" s="1999"/>
      <c r="BT30" s="1999"/>
      <c r="BU30" s="1999"/>
      <c r="BV30" s="2000"/>
      <c r="BW30" s="89"/>
      <c r="BX30" s="1998"/>
      <c r="BY30" s="1999"/>
      <c r="BZ30" s="1999"/>
      <c r="CA30" s="1999"/>
      <c r="CB30" s="1999"/>
      <c r="CC30" s="1999"/>
      <c r="CD30" s="1999"/>
      <c r="CE30" s="1999"/>
      <c r="CF30" s="1999"/>
      <c r="CG30" s="1999"/>
      <c r="CH30" s="1999"/>
      <c r="CI30" s="1999"/>
      <c r="CJ30" s="1999"/>
      <c r="CK30" s="2006"/>
      <c r="CL30" s="2006"/>
      <c r="CM30" s="2006"/>
      <c r="CN30" s="2007"/>
    </row>
    <row r="31" spans="1:92" ht="15.75" customHeight="1">
      <c r="A31" s="214"/>
      <c r="B31" s="417" t="s">
        <v>13435</v>
      </c>
      <c r="C31" s="248" t="s">
        <v>2375</v>
      </c>
      <c r="D31" s="248">
        <v>3</v>
      </c>
      <c r="E31" s="624"/>
      <c r="F31" s="1999"/>
      <c r="G31" s="1999"/>
      <c r="H31" s="1999"/>
      <c r="I31" s="1999"/>
      <c r="J31" s="1999"/>
      <c r="K31" s="1999"/>
      <c r="L31" s="2000"/>
      <c r="M31" s="89"/>
      <c r="N31" s="1998"/>
      <c r="O31" s="1999"/>
      <c r="P31" s="1999"/>
      <c r="Q31" s="1999"/>
      <c r="R31" s="1999"/>
      <c r="S31" s="1999"/>
      <c r="T31" s="1999"/>
      <c r="U31" s="1999"/>
      <c r="V31" s="1999"/>
      <c r="W31" s="1999"/>
      <c r="X31" s="1999"/>
      <c r="Y31" s="1999"/>
      <c r="Z31" s="1999"/>
      <c r="AA31" s="2006"/>
      <c r="AB31" s="2006"/>
      <c r="AC31" s="2006"/>
      <c r="AD31" s="2007"/>
      <c r="AE31" s="214"/>
      <c r="AF31" s="252" t="s">
        <v>13436</v>
      </c>
      <c r="AG31" s="214"/>
      <c r="AH31" s="1093"/>
      <c r="AI31" s="214"/>
      <c r="AJ31" s="210"/>
      <c r="AK31" s="1092" t="str">
        <f t="shared" si="80"/>
        <v>Please complete all cells in row</v>
      </c>
      <c r="AL31" s="210"/>
      <c r="AM31" s="247">
        <f t="shared" si="81"/>
        <v>1</v>
      </c>
      <c r="BL31" s="210"/>
      <c r="BN31" s="417" t="s">
        <v>13435</v>
      </c>
      <c r="BO31" s="624" t="s">
        <v>13437</v>
      </c>
      <c r="BP31" s="1999"/>
      <c r="BQ31" s="1999"/>
      <c r="BR31" s="1999"/>
      <c r="BS31" s="1999"/>
      <c r="BT31" s="1999"/>
      <c r="BU31" s="1999"/>
      <c r="BV31" s="2000"/>
      <c r="BW31" s="89"/>
      <c r="BX31" s="1998"/>
      <c r="BY31" s="1999"/>
      <c r="BZ31" s="1999"/>
      <c r="CA31" s="1999"/>
      <c r="CB31" s="1999"/>
      <c r="CC31" s="1999"/>
      <c r="CD31" s="1999"/>
      <c r="CE31" s="1999"/>
      <c r="CF31" s="1999"/>
      <c r="CG31" s="1999"/>
      <c r="CH31" s="1999"/>
      <c r="CI31" s="1999"/>
      <c r="CJ31" s="1999"/>
      <c r="CK31" s="2006"/>
      <c r="CL31" s="2006"/>
      <c r="CM31" s="2006"/>
      <c r="CN31" s="2007"/>
    </row>
    <row r="32" spans="1:92" ht="15.75" customHeight="1">
      <c r="A32" s="214"/>
      <c r="B32" s="417" t="s">
        <v>13438</v>
      </c>
      <c r="C32" s="248" t="s">
        <v>2375</v>
      </c>
      <c r="D32" s="248">
        <v>3</v>
      </c>
      <c r="E32" s="624"/>
      <c r="F32" s="1999"/>
      <c r="G32" s="1999"/>
      <c r="H32" s="1999"/>
      <c r="I32" s="1999"/>
      <c r="J32" s="1999"/>
      <c r="K32" s="1999"/>
      <c r="L32" s="2000"/>
      <c r="M32" s="89"/>
      <c r="N32" s="1998"/>
      <c r="O32" s="1999"/>
      <c r="P32" s="1999"/>
      <c r="Q32" s="1999"/>
      <c r="R32" s="1999"/>
      <c r="S32" s="1999"/>
      <c r="T32" s="1999"/>
      <c r="U32" s="1999"/>
      <c r="V32" s="1999"/>
      <c r="W32" s="1999"/>
      <c r="X32" s="1999"/>
      <c r="Y32" s="1999"/>
      <c r="Z32" s="1999"/>
      <c r="AA32" s="2006"/>
      <c r="AB32" s="2006"/>
      <c r="AC32" s="2006"/>
      <c r="AD32" s="2007"/>
      <c r="AE32" s="214"/>
      <c r="AF32" s="252" t="s">
        <v>13439</v>
      </c>
      <c r="AG32" s="214"/>
      <c r="AH32" s="1093"/>
      <c r="AI32" s="214"/>
      <c r="AJ32" s="210"/>
      <c r="AK32" s="1092" t="str">
        <f t="shared" si="80"/>
        <v>Please complete all cells in row</v>
      </c>
      <c r="AL32" s="210"/>
      <c r="AM32" s="247">
        <f xml:space="preserve"> IF( ISNUMBER(E32 ), 0, 1 )</f>
        <v>1</v>
      </c>
      <c r="BL32" s="210"/>
      <c r="BN32" s="417" t="s">
        <v>13438</v>
      </c>
      <c r="BO32" s="624" t="s">
        <v>13440</v>
      </c>
      <c r="BP32" s="1999"/>
      <c r="BQ32" s="1999"/>
      <c r="BR32" s="1999"/>
      <c r="BS32" s="1999"/>
      <c r="BT32" s="1999"/>
      <c r="BU32" s="1999"/>
      <c r="BV32" s="2000"/>
      <c r="BW32" s="89"/>
      <c r="BX32" s="1998"/>
      <c r="BY32" s="1999"/>
      <c r="BZ32" s="1999"/>
      <c r="CA32" s="1999"/>
      <c r="CB32" s="1999"/>
      <c r="CC32" s="1999"/>
      <c r="CD32" s="1999"/>
      <c r="CE32" s="1999"/>
      <c r="CF32" s="1999"/>
      <c r="CG32" s="1999"/>
      <c r="CH32" s="1999"/>
      <c r="CI32" s="1999"/>
      <c r="CJ32" s="1999"/>
      <c r="CK32" s="2006"/>
      <c r="CL32" s="2006"/>
      <c r="CM32" s="2006"/>
      <c r="CN32" s="2007"/>
    </row>
    <row r="33" spans="1:92" ht="33" customHeight="1">
      <c r="A33" s="214"/>
      <c r="B33" s="698" t="s">
        <v>13441</v>
      </c>
      <c r="C33" s="248" t="s">
        <v>2375</v>
      </c>
      <c r="D33" s="248">
        <v>3</v>
      </c>
      <c r="E33" s="624"/>
      <c r="F33" s="1999"/>
      <c r="G33" s="1999"/>
      <c r="H33" s="1999"/>
      <c r="I33" s="1999"/>
      <c r="J33" s="1999"/>
      <c r="K33" s="1999"/>
      <c r="L33" s="2000"/>
      <c r="M33" s="89"/>
      <c r="N33" s="1998"/>
      <c r="O33" s="1999"/>
      <c r="P33" s="1999"/>
      <c r="Q33" s="1999"/>
      <c r="R33" s="1999"/>
      <c r="S33" s="1999"/>
      <c r="T33" s="1999"/>
      <c r="U33" s="1999"/>
      <c r="V33" s="1999"/>
      <c r="W33" s="1999"/>
      <c r="X33" s="1999"/>
      <c r="Y33" s="1999"/>
      <c r="Z33" s="1999"/>
      <c r="AA33" s="2006"/>
      <c r="AB33" s="2006"/>
      <c r="AC33" s="2006"/>
      <c r="AD33" s="2007"/>
      <c r="AE33" s="214"/>
      <c r="AF33" s="252" t="s">
        <v>13442</v>
      </c>
      <c r="AG33" s="214"/>
      <c r="AH33" s="1093"/>
      <c r="AI33" s="214"/>
      <c r="AJ33" s="210"/>
      <c r="AK33" s="1092" t="str">
        <f t="shared" si="80"/>
        <v>Please complete all cells in row</v>
      </c>
      <c r="AL33" s="210"/>
      <c r="AM33" s="247">
        <f t="shared" si="81"/>
        <v>1</v>
      </c>
      <c r="BL33" s="210"/>
      <c r="BN33" s="417" t="s">
        <v>13443</v>
      </c>
      <c r="BO33" s="624" t="s">
        <v>13444</v>
      </c>
      <c r="BP33" s="1999"/>
      <c r="BQ33" s="1999"/>
      <c r="BR33" s="1999"/>
      <c r="BS33" s="1999"/>
      <c r="BT33" s="1999"/>
      <c r="BU33" s="1999"/>
      <c r="BV33" s="2000"/>
      <c r="BW33" s="89"/>
      <c r="BX33" s="1998"/>
      <c r="BY33" s="1999"/>
      <c r="BZ33" s="1999"/>
      <c r="CA33" s="1999"/>
      <c r="CB33" s="1999"/>
      <c r="CC33" s="1999"/>
      <c r="CD33" s="1999"/>
      <c r="CE33" s="1999"/>
      <c r="CF33" s="1999"/>
      <c r="CG33" s="1999"/>
      <c r="CH33" s="1999"/>
      <c r="CI33" s="1999"/>
      <c r="CJ33" s="1999"/>
      <c r="CK33" s="2006"/>
      <c r="CL33" s="2006"/>
      <c r="CM33" s="2006"/>
      <c r="CN33" s="2007"/>
    </row>
    <row r="34" spans="1:92" ht="15.75" customHeight="1">
      <c r="A34" s="214"/>
      <c r="B34" s="698" t="s">
        <v>13445</v>
      </c>
      <c r="C34" s="248" t="s">
        <v>2375</v>
      </c>
      <c r="D34" s="248">
        <v>3</v>
      </c>
      <c r="E34" s="624"/>
      <c r="F34" s="1999"/>
      <c r="G34" s="1999"/>
      <c r="H34" s="1999"/>
      <c r="I34" s="1999"/>
      <c r="J34" s="1999"/>
      <c r="K34" s="1999"/>
      <c r="L34" s="2000"/>
      <c r="M34" s="89"/>
      <c r="N34" s="1998"/>
      <c r="O34" s="1999"/>
      <c r="P34" s="1999"/>
      <c r="Q34" s="1999"/>
      <c r="R34" s="1999"/>
      <c r="S34" s="1999"/>
      <c r="T34" s="1999"/>
      <c r="U34" s="1999"/>
      <c r="V34" s="1999"/>
      <c r="W34" s="1999"/>
      <c r="X34" s="1999"/>
      <c r="Y34" s="1999"/>
      <c r="Z34" s="1999"/>
      <c r="AA34" s="2006"/>
      <c r="AB34" s="2006"/>
      <c r="AC34" s="2006"/>
      <c r="AD34" s="2007"/>
      <c r="AE34" s="214"/>
      <c r="AF34" s="252" t="s">
        <v>13446</v>
      </c>
      <c r="AG34" s="214"/>
      <c r="AH34" s="1093"/>
      <c r="AI34" s="214"/>
      <c r="AJ34" s="210"/>
      <c r="AK34" s="1092" t="str">
        <f t="shared" si="80"/>
        <v>Please complete all cells in row</v>
      </c>
      <c r="AL34" s="210"/>
      <c r="AM34" s="247">
        <f t="shared" si="81"/>
        <v>1</v>
      </c>
      <c r="BL34" s="210"/>
      <c r="BN34" s="417" t="s">
        <v>13445</v>
      </c>
      <c r="BO34" s="624" t="s">
        <v>13447</v>
      </c>
      <c r="BP34" s="1999"/>
      <c r="BQ34" s="1999"/>
      <c r="BR34" s="1999"/>
      <c r="BS34" s="1999"/>
      <c r="BT34" s="1999"/>
      <c r="BU34" s="1999"/>
      <c r="BV34" s="2000"/>
      <c r="BW34" s="89"/>
      <c r="BX34" s="1998"/>
      <c r="BY34" s="1999"/>
      <c r="BZ34" s="1999"/>
      <c r="CA34" s="1999"/>
      <c r="CB34" s="1999"/>
      <c r="CC34" s="1999"/>
      <c r="CD34" s="1999"/>
      <c r="CE34" s="1999"/>
      <c r="CF34" s="1999"/>
      <c r="CG34" s="1999"/>
      <c r="CH34" s="1999"/>
      <c r="CI34" s="1999"/>
      <c r="CJ34" s="1999"/>
      <c r="CK34" s="2006"/>
      <c r="CL34" s="2006"/>
      <c r="CM34" s="2006"/>
      <c r="CN34" s="2007"/>
    </row>
    <row r="35" spans="1:92" ht="35.25" customHeight="1" thickBot="1">
      <c r="A35" s="2575" t="s">
        <v>773</v>
      </c>
      <c r="B35" s="410" t="s">
        <v>13448</v>
      </c>
      <c r="C35" s="314" t="s">
        <v>2375</v>
      </c>
      <c r="D35" s="314">
        <v>3</v>
      </c>
      <c r="E35" s="1413"/>
      <c r="F35" s="2002"/>
      <c r="G35" s="2002"/>
      <c r="H35" s="2002"/>
      <c r="I35" s="2002"/>
      <c r="J35" s="2002"/>
      <c r="K35" s="2002"/>
      <c r="L35" s="2003"/>
      <c r="M35" s="89"/>
      <c r="N35" s="2001"/>
      <c r="O35" s="2002"/>
      <c r="P35" s="2002"/>
      <c r="Q35" s="2002"/>
      <c r="R35" s="2002"/>
      <c r="S35" s="2002"/>
      <c r="T35" s="2002"/>
      <c r="U35" s="2002"/>
      <c r="V35" s="2002"/>
      <c r="W35" s="2002"/>
      <c r="X35" s="2002"/>
      <c r="Y35" s="2002"/>
      <c r="Z35" s="2002"/>
      <c r="AA35" s="2008"/>
      <c r="AB35" s="2008"/>
      <c r="AC35" s="2008"/>
      <c r="AD35" s="2009"/>
      <c r="AE35" s="214"/>
      <c r="AF35" s="315" t="s">
        <v>13449</v>
      </c>
      <c r="AG35" s="214"/>
      <c r="AH35" s="1097"/>
      <c r="AI35" s="214"/>
      <c r="AJ35" s="210"/>
      <c r="AK35" s="1092" t="str">
        <f t="shared" si="80"/>
        <v>Please complete all cells in row</v>
      </c>
      <c r="AL35" s="210"/>
      <c r="AM35" s="247">
        <f t="shared" si="81"/>
        <v>1</v>
      </c>
      <c r="BL35" s="210"/>
      <c r="BN35" s="420" t="s">
        <v>13450</v>
      </c>
      <c r="BO35" s="1413" t="s">
        <v>13451</v>
      </c>
      <c r="BP35" s="2002"/>
      <c r="BQ35" s="2002"/>
      <c r="BR35" s="2002"/>
      <c r="BS35" s="2002"/>
      <c r="BT35" s="2002"/>
      <c r="BU35" s="2002"/>
      <c r="BV35" s="2003"/>
      <c r="BW35" s="89"/>
      <c r="BX35" s="2001"/>
      <c r="BY35" s="2002"/>
      <c r="BZ35" s="2002"/>
      <c r="CA35" s="2002"/>
      <c r="CB35" s="2002"/>
      <c r="CC35" s="2002"/>
      <c r="CD35" s="2002"/>
      <c r="CE35" s="2002"/>
      <c r="CF35" s="2002"/>
      <c r="CG35" s="2002"/>
      <c r="CH35" s="2002"/>
      <c r="CI35" s="2002"/>
      <c r="CJ35" s="2002"/>
      <c r="CK35" s="2008"/>
      <c r="CL35" s="2008"/>
      <c r="CM35" s="2008"/>
      <c r="CN35" s="2009"/>
    </row>
    <row r="36" spans="1:92" ht="9" customHeight="1" thickTop="1">
      <c r="A36" s="214"/>
      <c r="B36" s="666"/>
      <c r="C36" s="764"/>
      <c r="D36" s="764"/>
      <c r="E36" s="764"/>
      <c r="F36" s="214"/>
      <c r="G36" s="214"/>
      <c r="H36" s="214"/>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575" t="s">
        <v>815</v>
      </c>
      <c r="CN36" s="2859" t="s">
        <v>816</v>
      </c>
    </row>
    <row r="37" spans="1:92" ht="15">
      <c r="A37" s="214"/>
      <c r="B37" s="180"/>
      <c r="C37" s="89"/>
      <c r="D37" s="89"/>
      <c r="E37" s="89"/>
      <c r="F37" s="214"/>
      <c r="G37" s="214"/>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c r="AI37" s="214"/>
    </row>
    <row r="38" spans="1:92" ht="1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row>
    <row r="39" spans="1:92" ht="1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row>
    <row r="40" spans="1:92" ht="1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row>
    <row r="41" spans="1:92" ht="1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row>
    <row r="42" spans="1:92" ht="1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72" priority="6" operator="equal">
      <formula>0</formula>
    </cfRule>
  </conditionalFormatting>
  <conditionalFormatting sqref="AK17">
    <cfRule type="cellIs" dxfId="71" priority="1" operator="equal">
      <formula>0</formula>
    </cfRule>
  </conditionalFormatting>
  <conditionalFormatting sqref="AK20:AK25">
    <cfRule type="cellIs" dxfId="70" priority="3" operator="equal">
      <formula>0</formula>
    </cfRule>
  </conditionalFormatting>
  <conditionalFormatting sqref="AK29:AK35">
    <cfRule type="cellIs" dxfId="69"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1" zoomScaleNormal="100" zoomScaleSheetLayoutView="100" workbookViewId="0"/>
  </sheetViews>
  <sheetFormatPr defaultColWidth="9" defaultRowHeight="14.25"/>
  <cols>
    <col min="1" max="1" width="11.125" style="191" hidden="1" customWidth="1"/>
    <col min="2" max="2" width="63.5" style="191" bestFit="1" customWidth="1"/>
    <col min="3" max="3" width="7" style="191" customWidth="1"/>
    <col min="4" max="4" width="5.125" style="191" customWidth="1"/>
    <col min="5" max="5" width="9.5" style="191" customWidth="1"/>
    <col min="6" max="6" width="2.125" style="191" customWidth="1"/>
    <col min="7" max="7" width="12.125" style="191" customWidth="1"/>
    <col min="8" max="8" width="1.625" style="191" customWidth="1"/>
    <col min="9" max="9" width="33.625" style="191" customWidth="1"/>
    <col min="10" max="10" width="1.625" style="191" hidden="1" customWidth="1"/>
    <col min="11" max="11" width="1.625" style="191" customWidth="1"/>
    <col min="12" max="12" width="25.125" style="191" customWidth="1"/>
    <col min="13" max="13" width="1.625" style="191" customWidth="1"/>
    <col min="14" max="14" width="25.125" style="191" hidden="1" customWidth="1"/>
    <col min="15" max="15" width="1.625" style="191" hidden="1" customWidth="1"/>
    <col min="16" max="16" width="1.625" style="191" customWidth="1"/>
    <col min="17" max="17" width="55" style="191" customWidth="1"/>
    <col min="18" max="18" width="17.5" style="191" customWidth="1"/>
    <col min="19" max="19" width="1.625" style="191" customWidth="1"/>
    <col min="20" max="16384" width="9" style="191"/>
  </cols>
  <sheetData>
    <row r="1" spans="1:18" ht="30" customHeight="1">
      <c r="B1" s="1089" t="s">
        <v>13452</v>
      </c>
      <c r="C1" s="1089"/>
      <c r="D1" s="1089"/>
      <c r="E1" s="1089"/>
      <c r="F1" s="1201"/>
      <c r="G1" s="223"/>
      <c r="K1" s="210"/>
      <c r="M1" s="210"/>
      <c r="O1" s="210"/>
      <c r="Q1" s="1089" t="s">
        <v>656</v>
      </c>
      <c r="R1" s="1089"/>
    </row>
    <row r="2" spans="1:18" ht="30" customHeight="1">
      <c r="B2" s="1089" t="str">
        <f>SelectCompany!B4</f>
        <v>South West Water (whole area)</v>
      </c>
      <c r="C2" s="470"/>
      <c r="D2" s="470"/>
      <c r="E2" s="470"/>
      <c r="F2" s="469"/>
      <c r="G2" s="223"/>
      <c r="K2" s="210"/>
      <c r="M2" s="210"/>
      <c r="O2" s="210"/>
      <c r="Q2" s="1089"/>
      <c r="R2" s="470"/>
    </row>
    <row r="3" spans="1:18" ht="44.25" customHeight="1">
      <c r="B3" s="3386" t="s">
        <v>13453</v>
      </c>
      <c r="C3" s="3386"/>
      <c r="D3" s="3386"/>
      <c r="E3" s="3386"/>
      <c r="F3" s="3386"/>
      <c r="G3" s="3386"/>
      <c r="H3" s="3386"/>
      <c r="I3" s="3386"/>
      <c r="K3" s="210"/>
      <c r="L3" s="1100" t="s">
        <v>658</v>
      </c>
      <c r="M3" s="210"/>
      <c r="O3" s="210"/>
      <c r="Q3" s="3386" t="s">
        <v>13454</v>
      </c>
      <c r="R3" s="3386"/>
    </row>
    <row r="4" spans="1:18" ht="14.25" customHeight="1" thickBot="1">
      <c r="B4" s="617"/>
      <c r="C4" s="617"/>
      <c r="D4" s="617"/>
      <c r="E4" s="617"/>
      <c r="F4" s="725"/>
      <c r="G4" s="223"/>
      <c r="K4" s="210"/>
      <c r="M4" s="210"/>
      <c r="N4" s="212" t="s">
        <v>659</v>
      </c>
      <c r="O4" s="210"/>
      <c r="Q4" s="617"/>
      <c r="R4" s="617"/>
    </row>
    <row r="5" spans="1:18" ht="56.25" customHeight="1" thickTop="1" thickBot="1">
      <c r="A5" s="2441" t="s">
        <v>669</v>
      </c>
      <c r="B5" s="402" t="s">
        <v>660</v>
      </c>
      <c r="C5" s="403" t="s">
        <v>661</v>
      </c>
      <c r="D5" s="403" t="s">
        <v>662</v>
      </c>
      <c r="E5" s="404" t="s">
        <v>11850</v>
      </c>
      <c r="F5" s="656"/>
      <c r="G5" s="406" t="s">
        <v>666</v>
      </c>
      <c r="H5" s="214"/>
      <c r="I5" s="406" t="s">
        <v>667</v>
      </c>
      <c r="J5" s="214"/>
      <c r="K5" s="210"/>
      <c r="M5" s="210"/>
      <c r="N5" s="231" t="s">
        <v>668</v>
      </c>
      <c r="O5" s="210"/>
      <c r="Q5" s="402" t="s">
        <v>660</v>
      </c>
      <c r="R5" s="404" t="s">
        <v>11850</v>
      </c>
    </row>
    <row r="6" spans="1:18" ht="15.75" customHeight="1" thickTop="1" thickBot="1">
      <c r="A6" s="2575" t="s">
        <v>673</v>
      </c>
      <c r="C6" s="59"/>
      <c r="D6" s="59"/>
      <c r="E6" s="764"/>
      <c r="F6" s="171"/>
      <c r="G6" s="223"/>
      <c r="H6" s="214"/>
      <c r="I6" s="214"/>
      <c r="J6" s="214"/>
      <c r="K6" s="210"/>
      <c r="M6" s="210"/>
      <c r="O6" s="210"/>
      <c r="Q6" s="317"/>
      <c r="R6" s="2859" t="s">
        <v>820</v>
      </c>
    </row>
    <row r="7" spans="1:18" ht="15.75" customHeight="1" thickTop="1" thickBot="1">
      <c r="A7" s="214"/>
      <c r="B7" s="352" t="s">
        <v>1189</v>
      </c>
      <c r="C7" s="437"/>
      <c r="D7" s="437"/>
      <c r="E7" s="437"/>
      <c r="F7" s="1102"/>
      <c r="G7" s="502"/>
      <c r="H7" s="214"/>
      <c r="I7" s="214"/>
      <c r="J7" s="214"/>
      <c r="K7" s="210"/>
      <c r="M7" s="210"/>
      <c r="O7" s="210"/>
      <c r="Q7" s="352" t="s">
        <v>1189</v>
      </c>
      <c r="R7" s="437"/>
    </row>
    <row r="8" spans="1:18" ht="15.75" customHeight="1" thickTop="1">
      <c r="A8" s="2575" t="s">
        <v>675</v>
      </c>
      <c r="B8" s="408" t="s">
        <v>13455</v>
      </c>
      <c r="C8" s="239" t="s">
        <v>13456</v>
      </c>
      <c r="D8" s="239">
        <v>0</v>
      </c>
      <c r="E8" s="1494"/>
      <c r="F8" s="1102"/>
      <c r="G8" s="2227" t="s">
        <v>13457</v>
      </c>
      <c r="H8" s="214"/>
      <c r="I8" s="1091"/>
      <c r="J8" s="214"/>
      <c r="K8" s="210"/>
      <c r="L8" s="1092" t="str">
        <f>IF( SUM( N8:N8 ) = 0, 0, $N$5 )</f>
        <v>Please complete all cells in row</v>
      </c>
      <c r="M8" s="210"/>
      <c r="N8" s="247">
        <f xml:space="preserve"> IF( ISNUMBER(E8 ), 0, 1 )</f>
        <v>1</v>
      </c>
      <c r="O8" s="210"/>
      <c r="Q8" s="408" t="s">
        <v>13455</v>
      </c>
      <c r="R8" s="849" t="s">
        <v>13458</v>
      </c>
    </row>
    <row r="9" spans="1:18" ht="15.75" customHeight="1">
      <c r="A9" s="214"/>
      <c r="B9" s="698" t="s">
        <v>13459</v>
      </c>
      <c r="C9" s="248" t="s">
        <v>1319</v>
      </c>
      <c r="D9" s="248">
        <v>0</v>
      </c>
      <c r="E9" s="1178"/>
      <c r="F9" s="1102"/>
      <c r="G9" s="2228" t="s">
        <v>13460</v>
      </c>
      <c r="H9" s="214"/>
      <c r="I9" s="1093"/>
      <c r="J9" s="214"/>
      <c r="K9" s="210"/>
      <c r="L9" s="1092" t="str">
        <f t="shared" ref="L9:L12" si="0">IF( SUM( N9:N9 ) = 0, 0, $N$5 )</f>
        <v>Please complete all cells in row</v>
      </c>
      <c r="M9" s="210"/>
      <c r="N9" s="247">
        <f t="shared" ref="N9:N12" si="1" xml:space="preserve"> IF( ISNUMBER(E9 ), 0, 1 )</f>
        <v>1</v>
      </c>
      <c r="O9" s="210"/>
      <c r="Q9" s="417" t="s">
        <v>13461</v>
      </c>
      <c r="R9" s="853" t="s">
        <v>13462</v>
      </c>
    </row>
    <row r="10" spans="1:18" ht="28.5" customHeight="1">
      <c r="A10" s="214"/>
      <c r="B10" s="698" t="s">
        <v>13463</v>
      </c>
      <c r="C10" s="248" t="s">
        <v>1319</v>
      </c>
      <c r="D10" s="248">
        <v>0</v>
      </c>
      <c r="E10" s="1178"/>
      <c r="F10" s="1102"/>
      <c r="G10" s="2228" t="s">
        <v>13464</v>
      </c>
      <c r="H10" s="214"/>
      <c r="I10" s="1093"/>
      <c r="J10" s="214"/>
      <c r="K10" s="210"/>
      <c r="L10" s="1092" t="str">
        <f t="shared" si="0"/>
        <v>Please complete all cells in row</v>
      </c>
      <c r="M10" s="210"/>
      <c r="N10" s="247">
        <f t="shared" si="1"/>
        <v>1</v>
      </c>
      <c r="O10" s="210"/>
      <c r="Q10" s="417" t="s">
        <v>13465</v>
      </c>
      <c r="R10" s="853" t="s">
        <v>13466</v>
      </c>
    </row>
    <row r="11" spans="1:18" ht="15.75" customHeight="1">
      <c r="A11" s="214"/>
      <c r="B11" s="698" t="s">
        <v>13467</v>
      </c>
      <c r="C11" s="248" t="s">
        <v>1319</v>
      </c>
      <c r="D11" s="248">
        <v>0</v>
      </c>
      <c r="E11" s="1178"/>
      <c r="F11" s="1102"/>
      <c r="G11" s="2228" t="s">
        <v>13468</v>
      </c>
      <c r="H11" s="214"/>
      <c r="I11" s="1093"/>
      <c r="J11" s="214"/>
      <c r="K11" s="210"/>
      <c r="L11" s="1092" t="str">
        <f t="shared" si="0"/>
        <v>Please complete all cells in row</v>
      </c>
      <c r="M11" s="210"/>
      <c r="N11" s="247">
        <f t="shared" si="1"/>
        <v>1</v>
      </c>
      <c r="O11" s="210"/>
      <c r="Q11" s="417" t="s">
        <v>13467</v>
      </c>
      <c r="R11" s="853" t="s">
        <v>13469</v>
      </c>
    </row>
    <row r="12" spans="1:18" ht="15.75" customHeight="1" thickBot="1">
      <c r="A12" s="2575" t="s">
        <v>773</v>
      </c>
      <c r="B12" s="410" t="s">
        <v>13470</v>
      </c>
      <c r="C12" s="314" t="s">
        <v>1319</v>
      </c>
      <c r="D12" s="314">
        <v>0</v>
      </c>
      <c r="E12" s="1496"/>
      <c r="F12" s="1102"/>
      <c r="G12" s="2226" t="s">
        <v>13471</v>
      </c>
      <c r="H12" s="214"/>
      <c r="I12" s="1097"/>
      <c r="J12" s="214"/>
      <c r="K12" s="210"/>
      <c r="L12" s="1092" t="str">
        <f t="shared" si="0"/>
        <v>Please complete all cells in row</v>
      </c>
      <c r="M12" s="210"/>
      <c r="N12" s="247">
        <f t="shared" si="1"/>
        <v>1</v>
      </c>
      <c r="O12" s="210"/>
      <c r="Q12" s="420" t="s">
        <v>13470</v>
      </c>
      <c r="R12" s="1118" t="s">
        <v>13472</v>
      </c>
    </row>
    <row r="13" spans="1:18" ht="15.75" customHeight="1" thickTop="1" thickBot="1">
      <c r="A13" s="214"/>
      <c r="B13" s="317"/>
      <c r="C13" s="59"/>
      <c r="D13" s="59"/>
      <c r="E13" s="764"/>
      <c r="F13" s="1102"/>
      <c r="G13" s="764"/>
      <c r="H13" s="214"/>
      <c r="I13" s="214"/>
      <c r="J13" s="214"/>
      <c r="K13" s="210"/>
      <c r="M13" s="210"/>
      <c r="O13" s="210"/>
      <c r="Q13" s="317"/>
      <c r="R13" s="764"/>
    </row>
    <row r="14" spans="1:18" ht="15.75" customHeight="1" thickTop="1" thickBot="1">
      <c r="A14" s="214"/>
      <c r="B14" s="352" t="s">
        <v>13473</v>
      </c>
      <c r="C14" s="437"/>
      <c r="D14" s="437"/>
      <c r="E14" s="437"/>
      <c r="F14" s="1102"/>
      <c r="G14" s="437"/>
      <c r="H14" s="214"/>
      <c r="I14" s="214"/>
      <c r="J14" s="214"/>
      <c r="K14" s="210"/>
      <c r="M14" s="210"/>
      <c r="O14" s="210"/>
      <c r="Q14" s="352" t="s">
        <v>13473</v>
      </c>
      <c r="R14" s="437"/>
    </row>
    <row r="15" spans="1:18" ht="15.75" customHeight="1" thickTop="1">
      <c r="A15" s="2575" t="s">
        <v>675</v>
      </c>
      <c r="B15" s="716" t="s">
        <v>13474</v>
      </c>
      <c r="C15" s="280" t="s">
        <v>11927</v>
      </c>
      <c r="D15" s="280">
        <v>3</v>
      </c>
      <c r="E15" s="1511"/>
      <c r="F15" s="1102"/>
      <c r="G15" s="2227" t="s">
        <v>13475</v>
      </c>
      <c r="H15" s="214"/>
      <c r="I15" s="1091"/>
      <c r="J15" s="214"/>
      <c r="K15" s="210"/>
      <c r="L15" s="1092" t="str">
        <f t="shared" ref="L15:L16" si="2">IF( SUM( N15:N15 ) = 0, 0, $N$5 )</f>
        <v>Please complete all cells in row</v>
      </c>
      <c r="M15" s="210"/>
      <c r="N15" s="247">
        <f t="shared" ref="N15:N16" si="3" xml:space="preserve"> IF( ISNUMBER(E15 ), 0, 1 )</f>
        <v>1</v>
      </c>
      <c r="O15" s="210"/>
      <c r="Q15" s="716" t="s">
        <v>13474</v>
      </c>
      <c r="R15" s="1049" t="s">
        <v>13476</v>
      </c>
    </row>
    <row r="16" spans="1:18" ht="15.75" customHeight="1">
      <c r="A16" s="214"/>
      <c r="B16" s="698" t="s">
        <v>13477</v>
      </c>
      <c r="C16" s="286" t="s">
        <v>11927</v>
      </c>
      <c r="D16" s="286">
        <v>3</v>
      </c>
      <c r="E16" s="700"/>
      <c r="F16" s="1102"/>
      <c r="G16" s="2228" t="s">
        <v>13478</v>
      </c>
      <c r="H16" s="214"/>
      <c r="I16" s="1093"/>
      <c r="J16" s="214"/>
      <c r="K16" s="210"/>
      <c r="L16" s="1092" t="str">
        <f t="shared" si="2"/>
        <v>Please complete all cells in row</v>
      </c>
      <c r="M16" s="210"/>
      <c r="N16" s="247">
        <f t="shared" si="3"/>
        <v>1</v>
      </c>
      <c r="O16" s="210"/>
      <c r="Q16" s="698" t="s">
        <v>13477</v>
      </c>
      <c r="R16" s="1202" t="s">
        <v>13479</v>
      </c>
    </row>
    <row r="17" spans="1:18" ht="15.75" customHeight="1" thickBot="1">
      <c r="A17" s="2575" t="s">
        <v>773</v>
      </c>
      <c r="B17" s="410" t="s">
        <v>13480</v>
      </c>
      <c r="C17" s="292" t="s">
        <v>11927</v>
      </c>
      <c r="D17" s="292">
        <v>3</v>
      </c>
      <c r="E17" s="1438">
        <f>IFERROR(SUM(E15:E16),0)</f>
        <v>0</v>
      </c>
      <c r="F17" s="1102"/>
      <c r="G17" s="315" t="s">
        <v>13481</v>
      </c>
      <c r="H17" s="214"/>
      <c r="I17" s="1097"/>
      <c r="J17" s="214"/>
      <c r="K17" s="210"/>
      <c r="M17" s="210"/>
      <c r="O17" s="210"/>
      <c r="Q17" s="410" t="s">
        <v>13480</v>
      </c>
      <c r="R17" s="711" t="s">
        <v>13482</v>
      </c>
    </row>
    <row r="18" spans="1:18" ht="16.5" thickTop="1" thickBot="1">
      <c r="A18" s="214"/>
      <c r="B18" s="214"/>
      <c r="C18" s="214"/>
      <c r="D18" s="214"/>
      <c r="E18" s="214"/>
      <c r="F18" s="214"/>
      <c r="G18" s="214"/>
      <c r="H18" s="214"/>
      <c r="I18" s="214"/>
      <c r="J18" s="214"/>
    </row>
    <row r="19" spans="1:18" ht="17.25" thickTop="1" thickBot="1">
      <c r="A19" s="214"/>
      <c r="B19" s="352" t="s">
        <v>13483</v>
      </c>
      <c r="C19" s="437"/>
      <c r="D19" s="437"/>
      <c r="E19" s="437"/>
      <c r="F19" s="1102"/>
      <c r="G19" s="437"/>
      <c r="H19" s="214"/>
      <c r="I19" s="214"/>
      <c r="J19" s="214"/>
      <c r="Q19" s="352" t="s">
        <v>13483</v>
      </c>
    </row>
    <row r="20" spans="1:18" ht="30.75" thickTop="1">
      <c r="A20" s="2575" t="s">
        <v>675</v>
      </c>
      <c r="B20" s="716" t="s">
        <v>13484</v>
      </c>
      <c r="C20" s="280" t="s">
        <v>13485</v>
      </c>
      <c r="D20" s="280">
        <v>3</v>
      </c>
      <c r="E20" s="1511"/>
      <c r="F20" s="1102"/>
      <c r="G20" s="2229" t="s">
        <v>13486</v>
      </c>
      <c r="H20" s="214"/>
      <c r="I20" s="1091"/>
      <c r="J20" s="214"/>
      <c r="L20" s="1092" t="str">
        <f t="shared" ref="L20" si="4">IF( SUM( N20:N20 ) = 0, 0, $N$5 )</f>
        <v>Please complete all cells in row</v>
      </c>
      <c r="M20" s="210"/>
      <c r="N20" s="247">
        <f t="shared" ref="N20" si="5" xml:space="preserve"> IF( ISNUMBER(E20 ), 0, 1 )</f>
        <v>1</v>
      </c>
      <c r="Q20" s="716" t="s">
        <v>13484</v>
      </c>
      <c r="R20" s="1049" t="s">
        <v>13487</v>
      </c>
    </row>
    <row r="21" spans="1:18" ht="30">
      <c r="A21" s="214"/>
      <c r="B21" s="698" t="s">
        <v>13488</v>
      </c>
      <c r="C21" s="286" t="s">
        <v>1319</v>
      </c>
      <c r="D21" s="286">
        <v>0</v>
      </c>
      <c r="E21" s="700"/>
      <c r="F21" s="1102"/>
      <c r="G21" s="2230" t="s">
        <v>13489</v>
      </c>
      <c r="H21" s="214"/>
      <c r="I21" s="1897"/>
      <c r="J21" s="214"/>
      <c r="L21" s="1092" t="str">
        <f>IF( SUM( N21:N21 ) = 0, 0, $N$5 )</f>
        <v>Please complete all cells in row</v>
      </c>
      <c r="M21" s="210"/>
      <c r="N21" s="247">
        <f xml:space="preserve"> IF( ISNUMBER(E21 ), 0, 1 )</f>
        <v>1</v>
      </c>
      <c r="Q21" s="698" t="s">
        <v>13488</v>
      </c>
      <c r="R21" s="1202" t="s">
        <v>13490</v>
      </c>
    </row>
    <row r="22" spans="1:18" ht="30">
      <c r="A22" s="214"/>
      <c r="B22" s="2092" t="s">
        <v>13491</v>
      </c>
      <c r="C22" s="286" t="s">
        <v>12689</v>
      </c>
      <c r="D22" s="286">
        <v>3</v>
      </c>
      <c r="E22" s="700"/>
      <c r="F22" s="1102"/>
      <c r="G22" s="2231" t="s">
        <v>13492</v>
      </c>
      <c r="H22" s="214"/>
      <c r="I22" s="1093"/>
      <c r="J22" s="214"/>
      <c r="L22" s="1092" t="str">
        <f t="shared" ref="L22" si="6">IF( SUM( N22:N22 ) = 0, 0, $N$5 )</f>
        <v>Please complete all cells in row</v>
      </c>
      <c r="M22" s="210"/>
      <c r="N22" s="247">
        <f t="shared" ref="N22" si="7" xml:space="preserve"> IF( ISNUMBER(E22 ), 0, 1 )</f>
        <v>1</v>
      </c>
      <c r="Q22" s="698" t="s">
        <v>13493</v>
      </c>
      <c r="R22" s="1202" t="s">
        <v>13494</v>
      </c>
    </row>
    <row r="23" spans="1:18" ht="30">
      <c r="A23" s="214"/>
      <c r="B23" s="2092" t="s">
        <v>13495</v>
      </c>
      <c r="C23" s="286" t="s">
        <v>12689</v>
      </c>
      <c r="D23" s="286">
        <v>3</v>
      </c>
      <c r="E23" s="700"/>
      <c r="F23" s="1102"/>
      <c r="G23" s="2232" t="s">
        <v>13496</v>
      </c>
      <c r="H23" s="214"/>
      <c r="I23" s="1896"/>
      <c r="J23" s="214"/>
      <c r="L23" s="1092" t="str">
        <f t="shared" ref="L23:L31" si="8">IF( SUM( N23:N23 ) = 0, 0, $N$5 )</f>
        <v>Please complete all cells in row</v>
      </c>
      <c r="M23" s="210"/>
      <c r="N23" s="247">
        <f t="shared" ref="N23:N31" si="9" xml:space="preserve"> IF( ISNUMBER(E23 ), 0, 1 )</f>
        <v>1</v>
      </c>
      <c r="Q23" s="698" t="s">
        <v>13497</v>
      </c>
      <c r="R23" s="1202" t="s">
        <v>13498</v>
      </c>
    </row>
    <row r="24" spans="1:18" ht="30">
      <c r="A24" s="214"/>
      <c r="B24" s="2092" t="s">
        <v>13499</v>
      </c>
      <c r="C24" s="286" t="s">
        <v>12689</v>
      </c>
      <c r="D24" s="286">
        <v>3</v>
      </c>
      <c r="E24" s="700"/>
      <c r="F24" s="1102"/>
      <c r="G24" s="2232" t="s">
        <v>13500</v>
      </c>
      <c r="H24" s="214"/>
      <c r="I24" s="1896"/>
      <c r="J24" s="214"/>
      <c r="L24" s="1092" t="str">
        <f t="shared" si="8"/>
        <v>Please complete all cells in row</v>
      </c>
      <c r="M24" s="210"/>
      <c r="N24" s="247">
        <f t="shared" si="9"/>
        <v>1</v>
      </c>
      <c r="Q24" s="698" t="s">
        <v>13499</v>
      </c>
      <c r="R24" s="1202" t="s">
        <v>13501</v>
      </c>
    </row>
    <row r="25" spans="1:18" ht="30">
      <c r="A25" s="214"/>
      <c r="B25" s="698" t="s">
        <v>13502</v>
      </c>
      <c r="C25" s="286" t="s">
        <v>12689</v>
      </c>
      <c r="D25" s="286">
        <v>3</v>
      </c>
      <c r="E25" s="700"/>
      <c r="F25" s="1102"/>
      <c r="G25" s="2232" t="s">
        <v>13503</v>
      </c>
      <c r="H25" s="214"/>
      <c r="I25" s="1896"/>
      <c r="J25" s="214"/>
      <c r="L25" s="1092" t="str">
        <f t="shared" si="8"/>
        <v>Please complete all cells in row</v>
      </c>
      <c r="M25" s="210"/>
      <c r="N25" s="247">
        <f t="shared" si="9"/>
        <v>1</v>
      </c>
      <c r="Q25" s="698" t="s">
        <v>13502</v>
      </c>
      <c r="R25" s="1202" t="s">
        <v>13504</v>
      </c>
    </row>
    <row r="26" spans="1:18" ht="30">
      <c r="A26" s="214"/>
      <c r="B26" s="698" t="s">
        <v>13505</v>
      </c>
      <c r="C26" s="286" t="s">
        <v>1319</v>
      </c>
      <c r="D26" s="286">
        <v>0</v>
      </c>
      <c r="E26" s="700"/>
      <c r="F26" s="1102"/>
      <c r="G26" s="2232" t="s">
        <v>13506</v>
      </c>
      <c r="H26" s="214"/>
      <c r="I26" s="1896"/>
      <c r="J26" s="214"/>
      <c r="L26" s="1092" t="str">
        <f t="shared" si="8"/>
        <v>Please complete all cells in row</v>
      </c>
      <c r="M26" s="210"/>
      <c r="N26" s="247">
        <f t="shared" si="9"/>
        <v>1</v>
      </c>
      <c r="Q26" s="698" t="s">
        <v>13505</v>
      </c>
      <c r="R26" s="1202" t="s">
        <v>13507</v>
      </c>
    </row>
    <row r="27" spans="1:18" ht="45">
      <c r="A27" s="214"/>
      <c r="B27" s="698" t="s">
        <v>13508</v>
      </c>
      <c r="C27" s="286" t="s">
        <v>1319</v>
      </c>
      <c r="D27" s="286">
        <v>0</v>
      </c>
      <c r="E27" s="700"/>
      <c r="F27" s="1102"/>
      <c r="G27" s="2232" t="s">
        <v>13509</v>
      </c>
      <c r="H27" s="214"/>
      <c r="I27" s="1896"/>
      <c r="J27" s="214"/>
      <c r="L27" s="1092" t="str">
        <f t="shared" si="8"/>
        <v>Please complete all cells in row</v>
      </c>
      <c r="M27" s="210"/>
      <c r="N27" s="247">
        <f t="shared" si="9"/>
        <v>1</v>
      </c>
      <c r="Q27" s="698" t="s">
        <v>13508</v>
      </c>
      <c r="R27" s="1202" t="s">
        <v>13510</v>
      </c>
    </row>
    <row r="28" spans="1:18" ht="30">
      <c r="A28" s="214"/>
      <c r="B28" s="698" t="s">
        <v>13511</v>
      </c>
      <c r="C28" s="286" t="s">
        <v>1319</v>
      </c>
      <c r="D28" s="286">
        <v>0</v>
      </c>
      <c r="E28" s="700"/>
      <c r="F28" s="1102"/>
      <c r="G28" s="2232" t="s">
        <v>13512</v>
      </c>
      <c r="H28" s="214"/>
      <c r="I28" s="1896"/>
      <c r="J28" s="214"/>
      <c r="L28" s="1092" t="str">
        <f t="shared" si="8"/>
        <v>Please complete all cells in row</v>
      </c>
      <c r="M28" s="210"/>
      <c r="N28" s="247">
        <f t="shared" si="9"/>
        <v>1</v>
      </c>
      <c r="Q28" s="698" t="s">
        <v>13511</v>
      </c>
      <c r="R28" s="1202" t="s">
        <v>13513</v>
      </c>
    </row>
    <row r="29" spans="1:18" ht="30">
      <c r="A29" s="214"/>
      <c r="B29" s="698" t="s">
        <v>13514</v>
      </c>
      <c r="C29" s="286" t="s">
        <v>1319</v>
      </c>
      <c r="D29" s="286">
        <v>0</v>
      </c>
      <c r="E29" s="700"/>
      <c r="F29" s="1102"/>
      <c r="G29" s="2232" t="s">
        <v>13515</v>
      </c>
      <c r="H29" s="214"/>
      <c r="I29" s="1896"/>
      <c r="J29" s="214"/>
      <c r="L29" s="1092" t="str">
        <f>IF( SUM( N29:N29 ) = 0, 0, $N$5 )</f>
        <v>Please complete all cells in row</v>
      </c>
      <c r="M29" s="210"/>
      <c r="N29" s="247">
        <f xml:space="preserve"> IF( ISNUMBER(E29 ), 0, 1 )</f>
        <v>1</v>
      </c>
      <c r="Q29" s="698" t="s">
        <v>13514</v>
      </c>
      <c r="R29" s="1202" t="s">
        <v>13516</v>
      </c>
    </row>
    <row r="30" spans="1:18" ht="45.75" customHeight="1">
      <c r="A30" s="214"/>
      <c r="B30" s="698" t="s">
        <v>13517</v>
      </c>
      <c r="C30" s="286" t="s">
        <v>1319</v>
      </c>
      <c r="D30" s="286">
        <v>0</v>
      </c>
      <c r="E30" s="700"/>
      <c r="F30" s="1102"/>
      <c r="G30" s="2232" t="s">
        <v>13518</v>
      </c>
      <c r="H30" s="214"/>
      <c r="I30" s="1896"/>
      <c r="J30" s="214"/>
      <c r="L30" s="1092" t="str">
        <f t="shared" si="8"/>
        <v>Please complete all cells in row</v>
      </c>
      <c r="M30" s="210"/>
      <c r="N30" s="247">
        <f t="shared" si="9"/>
        <v>1</v>
      </c>
      <c r="Q30" s="698" t="s">
        <v>13517</v>
      </c>
      <c r="R30" s="1202" t="s">
        <v>13519</v>
      </c>
    </row>
    <row r="31" spans="1:18" ht="30">
      <c r="A31" s="214"/>
      <c r="B31" s="698" t="s">
        <v>13520</v>
      </c>
      <c r="C31" s="286" t="s">
        <v>1319</v>
      </c>
      <c r="D31" s="286">
        <v>0</v>
      </c>
      <c r="E31" s="700"/>
      <c r="F31" s="1102"/>
      <c r="G31" s="2232" t="s">
        <v>13521</v>
      </c>
      <c r="H31" s="214"/>
      <c r="I31" s="1896"/>
      <c r="J31" s="214"/>
      <c r="L31" s="1092" t="str">
        <f t="shared" si="8"/>
        <v>Please complete all cells in row</v>
      </c>
      <c r="M31" s="210"/>
      <c r="N31" s="247">
        <f t="shared" si="9"/>
        <v>1</v>
      </c>
      <c r="Q31" s="698" t="s">
        <v>13520</v>
      </c>
      <c r="R31" s="1202" t="s">
        <v>13522</v>
      </c>
    </row>
    <row r="32" spans="1:18" ht="15.75">
      <c r="A32" s="214"/>
      <c r="B32" s="698" t="s">
        <v>13523</v>
      </c>
      <c r="C32" s="286" t="s">
        <v>13524</v>
      </c>
      <c r="D32" s="286">
        <v>0</v>
      </c>
      <c r="E32" s="700"/>
      <c r="F32" s="1102"/>
      <c r="G32" s="2232" t="s">
        <v>13525</v>
      </c>
      <c r="H32" s="214"/>
      <c r="I32" s="1896"/>
      <c r="J32" s="214"/>
      <c r="L32" s="1900" t="str">
        <f>IF( SUM( N32:N32 ) = 0, 0, $N$5 )</f>
        <v>Please complete all cells in row</v>
      </c>
      <c r="M32" s="210"/>
      <c r="N32" s="247">
        <f xml:space="preserve"> IF( ISNUMBER(E32 ), 0, 1 )</f>
        <v>1</v>
      </c>
      <c r="Q32" s="698" t="s">
        <v>13523</v>
      </c>
      <c r="R32" s="1202" t="s">
        <v>13526</v>
      </c>
    </row>
    <row r="33" spans="1:18" ht="30">
      <c r="A33" s="214"/>
      <c r="B33" s="698" t="s">
        <v>13527</v>
      </c>
      <c r="C33" s="286" t="s">
        <v>1319</v>
      </c>
      <c r="D33" s="286">
        <v>0</v>
      </c>
      <c r="E33" s="700"/>
      <c r="F33" s="1102"/>
      <c r="G33" s="2232" t="s">
        <v>13528</v>
      </c>
      <c r="H33" s="214"/>
      <c r="I33" s="1896"/>
      <c r="J33" s="214"/>
      <c r="L33" s="1092" t="str">
        <f>IF( SUM( N33:N33 ) = 0, 0, $N$5 )</f>
        <v>Please complete all cells in row</v>
      </c>
      <c r="M33" s="210"/>
      <c r="N33" s="247">
        <f xml:space="preserve"> IF( ISNUMBER(E33 ), 0, 1 )</f>
        <v>1</v>
      </c>
      <c r="Q33" s="698" t="s">
        <v>13527</v>
      </c>
      <c r="R33" s="1202" t="s">
        <v>13529</v>
      </c>
    </row>
    <row r="34" spans="1:18" ht="30">
      <c r="A34" s="214"/>
      <c r="B34" s="698" t="s">
        <v>13530</v>
      </c>
      <c r="C34" s="286" t="s">
        <v>1319</v>
      </c>
      <c r="D34" s="286">
        <v>0</v>
      </c>
      <c r="E34" s="700"/>
      <c r="F34" s="1102"/>
      <c r="G34" s="2232" t="s">
        <v>13531</v>
      </c>
      <c r="H34" s="214"/>
      <c r="I34" s="1896"/>
      <c r="J34" s="214"/>
      <c r="L34" s="1092" t="str">
        <f>IF( SUM( N34:N34 ) = 0, 0, $N$5 )</f>
        <v>Please complete all cells in row</v>
      </c>
      <c r="M34" s="210"/>
      <c r="N34" s="247">
        <f xml:space="preserve"> IF( ISNUMBER(E34 ), 0, 1 )</f>
        <v>1</v>
      </c>
      <c r="Q34" s="698" t="s">
        <v>13530</v>
      </c>
      <c r="R34" s="1202" t="s">
        <v>13532</v>
      </c>
    </row>
    <row r="35" spans="1:18" ht="30">
      <c r="A35" s="214"/>
      <c r="B35" s="698" t="s">
        <v>13533</v>
      </c>
      <c r="C35" s="286" t="s">
        <v>1319</v>
      </c>
      <c r="D35" s="286">
        <v>0</v>
      </c>
      <c r="E35" s="700"/>
      <c r="F35" s="1102"/>
      <c r="G35" s="2232" t="s">
        <v>13534</v>
      </c>
      <c r="H35" s="214"/>
      <c r="I35" s="1896"/>
      <c r="J35" s="214"/>
      <c r="L35" s="1092" t="str">
        <f>IF( SUM( N35:N35 ) = 0, 0, $N$5 )</f>
        <v>Please complete all cells in row</v>
      </c>
      <c r="M35" s="210"/>
      <c r="N35" s="247">
        <f xml:space="preserve"> IF( ISNUMBER(E35 ), 0, 1 )</f>
        <v>1</v>
      </c>
      <c r="Q35" s="698" t="s">
        <v>13533</v>
      </c>
      <c r="R35" s="1202" t="s">
        <v>13535</v>
      </c>
    </row>
    <row r="36" spans="1:18" ht="30.75" thickBot="1">
      <c r="A36" s="2575" t="s">
        <v>773</v>
      </c>
      <c r="B36" s="410" t="s">
        <v>13536</v>
      </c>
      <c r="C36" s="292" t="s">
        <v>1319</v>
      </c>
      <c r="D36" s="292">
        <v>0</v>
      </c>
      <c r="E36" s="2010"/>
      <c r="F36" s="1102"/>
      <c r="G36" s="2233" t="s">
        <v>13537</v>
      </c>
      <c r="H36" s="214"/>
      <c r="I36" s="1097"/>
      <c r="J36" s="214"/>
      <c r="L36" s="1092" t="str">
        <f>IF( SUM( N36:N36 ) = 0, 0, $N$5 )</f>
        <v>Please complete all cells in row</v>
      </c>
      <c r="M36" s="210"/>
      <c r="N36" s="247">
        <f xml:space="preserve"> IF( ISNUMBER(E36 ), 0, 1 )</f>
        <v>1</v>
      </c>
      <c r="Q36" s="410" t="s">
        <v>13536</v>
      </c>
      <c r="R36" s="1118" t="s">
        <v>13538</v>
      </c>
    </row>
    <row r="37" spans="1:18" ht="15" thickTop="1">
      <c r="J37" s="2575" t="s">
        <v>815</v>
      </c>
      <c r="R37" s="2859" t="s">
        <v>816</v>
      </c>
    </row>
  </sheetData>
  <sheetProtection formatColumns="0" formatRows="0"/>
  <mergeCells count="2">
    <mergeCell ref="B3:I3"/>
    <mergeCell ref="Q3:R3"/>
  </mergeCells>
  <phoneticPr fontId="36" type="noConversion"/>
  <conditionalFormatting sqref="L8:L12">
    <cfRule type="cellIs" dxfId="68" priority="7" operator="equal">
      <formula>0</formula>
    </cfRule>
  </conditionalFormatting>
  <conditionalFormatting sqref="L15:L16">
    <cfRule type="cellIs" dxfId="67" priority="5" operator="equal">
      <formula>0</formula>
    </cfRule>
  </conditionalFormatting>
  <conditionalFormatting sqref="L20:L36">
    <cfRule type="cellIs" dxfId="66"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 zoomScaleNormal="100" zoomScaleSheetLayoutView="55" workbookViewId="0">
      <selection activeCell="B1" sqref="B1:G1"/>
    </sheetView>
  </sheetViews>
  <sheetFormatPr defaultColWidth="9" defaultRowHeight="14.25"/>
  <cols>
    <col min="1" max="1" width="11.125" style="191" hidden="1" customWidth="1"/>
    <col min="2" max="2" width="22.75" style="191" bestFit="1" customWidth="1"/>
    <col min="3" max="4" width="22.75" style="191" customWidth="1"/>
    <col min="5" max="6" width="9.25" style="191" customWidth="1"/>
    <col min="7" max="13" width="10.25" style="191" customWidth="1"/>
    <col min="14" max="14" width="1.625" style="191" customWidth="1"/>
    <col min="15" max="21" width="10.25" style="191" customWidth="1"/>
    <col min="22" max="22" width="1.75" customWidth="1"/>
    <col min="23" max="29" width="10.25" style="191" customWidth="1"/>
    <col min="30" max="30" width="1.625" style="2095" customWidth="1"/>
    <col min="31" max="31" width="12.75" style="191" customWidth="1"/>
    <col min="32" max="32" width="12.875" style="191" customWidth="1"/>
    <col min="33" max="38" width="15.75" style="191" customWidth="1"/>
    <col min="39" max="39" width="13.125" style="191" customWidth="1"/>
    <col min="40" max="40" width="1.125" style="191" customWidth="1"/>
    <col min="41" max="41" width="9.5" style="191" bestFit="1" customWidth="1"/>
    <col min="42" max="42" width="1.625" style="191" hidden="1" customWidth="1"/>
    <col min="43" max="43" width="1.625" style="191" customWidth="1"/>
    <col min="44" max="44" width="25" style="191" customWidth="1"/>
    <col min="45" max="45" width="1.625" style="191" customWidth="1"/>
    <col min="46" max="67" width="10.25" style="191" hidden="1" customWidth="1"/>
    <col min="68" max="73" width="7.625" style="191" customWidth="1"/>
    <col min="74" max="16384" width="9" style="191"/>
  </cols>
  <sheetData>
    <row r="1" spans="1:73" ht="23.25">
      <c r="B1" s="1089" t="s">
        <v>13539</v>
      </c>
      <c r="C1" s="1089"/>
      <c r="D1" s="1089"/>
      <c r="E1" s="1089"/>
      <c r="F1" s="1089"/>
      <c r="G1" s="1089"/>
      <c r="H1" s="1089"/>
      <c r="I1" s="1201"/>
      <c r="J1" s="223"/>
      <c r="M1" s="1089"/>
      <c r="N1" s="1089"/>
      <c r="O1" s="1089"/>
      <c r="P1" s="1089"/>
      <c r="Q1" s="1201"/>
      <c r="R1" s="223"/>
      <c r="U1" s="1089"/>
      <c r="W1" s="1089"/>
      <c r="X1" s="1089"/>
      <c r="Y1" s="1089"/>
      <c r="Z1" s="1089"/>
      <c r="AA1" s="1089"/>
      <c r="AB1" s="1089"/>
      <c r="AC1" s="1089"/>
      <c r="AD1" s="498"/>
      <c r="AE1" s="1089"/>
      <c r="AF1" s="1201"/>
      <c r="AG1" s="223"/>
      <c r="AH1" s="223"/>
      <c r="AI1" s="223"/>
      <c r="AJ1" s="223"/>
      <c r="AK1" s="223"/>
      <c r="AL1" s="223"/>
      <c r="AN1" s="3565"/>
      <c r="AO1" s="3565"/>
      <c r="AQ1" s="210"/>
      <c r="AS1" s="210"/>
      <c r="AY1" s="1203"/>
      <c r="AZ1" s="1203"/>
      <c r="BA1" s="1203"/>
      <c r="BB1" s="1203"/>
      <c r="BC1" s="1203"/>
      <c r="BD1" s="1203"/>
      <c r="BE1" s="1203"/>
      <c r="BF1" s="1203"/>
      <c r="BG1" s="1203"/>
      <c r="BH1" s="1203"/>
      <c r="BI1" s="1203"/>
      <c r="BJ1" s="1203"/>
      <c r="BK1" s="1203"/>
      <c r="BL1" s="1203"/>
      <c r="BM1" s="1203"/>
      <c r="BN1" s="1203"/>
      <c r="BO1" s="210"/>
      <c r="BP1" s="1203"/>
      <c r="BQ1" s="1203"/>
      <c r="BR1" s="1203"/>
      <c r="BS1" s="1203"/>
      <c r="BT1" s="1203"/>
      <c r="BU1" s="1203"/>
    </row>
    <row r="2" spans="1:73" ht="31.5" customHeight="1">
      <c r="B2" s="1089" t="str">
        <f>SelectCompany!B4</f>
        <v>South West Water (whole area)</v>
      </c>
      <c r="C2" s="1089"/>
      <c r="D2" s="1089"/>
      <c r="E2" s="470"/>
      <c r="F2" s="470"/>
      <c r="G2" s="470"/>
      <c r="H2" s="470"/>
      <c r="I2" s="469"/>
      <c r="J2" s="223"/>
      <c r="M2" s="1089"/>
      <c r="N2" s="470"/>
      <c r="O2" s="470"/>
      <c r="P2" s="470"/>
      <c r="Q2" s="469"/>
      <c r="R2" s="223"/>
      <c r="U2" s="1089"/>
      <c r="W2" s="1089"/>
      <c r="X2" s="1089"/>
      <c r="Y2" s="1089"/>
      <c r="Z2" s="1089"/>
      <c r="AA2" s="1089"/>
      <c r="AB2" s="1089"/>
      <c r="AC2" s="1089"/>
      <c r="AD2" s="470"/>
      <c r="AE2" s="470"/>
      <c r="AF2" s="469"/>
      <c r="AG2" s="223"/>
      <c r="AH2" s="223"/>
      <c r="AI2" s="223"/>
      <c r="AJ2" s="223"/>
      <c r="AK2" s="223"/>
      <c r="AL2" s="223"/>
      <c r="AN2" s="3565"/>
      <c r="AO2" s="3565"/>
      <c r="AQ2" s="210"/>
      <c r="AS2" s="210"/>
      <c r="AY2" s="1203"/>
      <c r="AZ2" s="1203"/>
      <c r="BA2" s="1203"/>
      <c r="BB2" s="1203"/>
      <c r="BC2" s="1203"/>
      <c r="BD2" s="1203"/>
      <c r="BE2" s="1203"/>
      <c r="BF2" s="1203"/>
      <c r="BG2" s="1203"/>
      <c r="BH2" s="1203"/>
      <c r="BI2" s="1203"/>
      <c r="BJ2" s="1203"/>
      <c r="BK2" s="1203"/>
      <c r="BL2" s="1203"/>
      <c r="BM2" s="1203"/>
      <c r="BN2" s="1203"/>
      <c r="BO2" s="210"/>
      <c r="BP2" s="1203"/>
      <c r="BQ2" s="1203"/>
      <c r="BR2" s="1203"/>
      <c r="BS2" s="1203"/>
      <c r="BT2" s="1203"/>
      <c r="BU2" s="1203"/>
    </row>
    <row r="3" spans="1:73" ht="18.75" customHeight="1">
      <c r="B3" s="3562" t="s">
        <v>13540</v>
      </c>
      <c r="C3" s="3562"/>
      <c r="D3" s="3562"/>
      <c r="E3" s="3562"/>
      <c r="F3" s="3562"/>
      <c r="G3" s="3562"/>
      <c r="H3" s="3562"/>
      <c r="I3" s="3562"/>
      <c r="J3" s="3562"/>
      <c r="K3" s="3562"/>
      <c r="L3" s="3562"/>
      <c r="M3" s="3562"/>
      <c r="N3" s="3562"/>
      <c r="O3" s="3562"/>
      <c r="P3" s="3562"/>
      <c r="Q3" s="3562"/>
      <c r="R3" s="3562"/>
      <c r="S3" s="3562"/>
      <c r="T3" s="3562"/>
      <c r="U3" s="3562"/>
      <c r="V3" s="3562"/>
      <c r="W3" s="3562"/>
      <c r="X3" s="3562"/>
      <c r="Y3" s="3562"/>
      <c r="Z3" s="3562"/>
      <c r="AA3" s="3562"/>
      <c r="AB3" s="3562"/>
      <c r="AC3" s="3562"/>
      <c r="AD3" s="3562"/>
      <c r="AE3" s="3562"/>
      <c r="AF3" s="3562"/>
      <c r="AG3" s="3562"/>
      <c r="AH3" s="3562"/>
      <c r="AI3" s="3562"/>
      <c r="AJ3" s="3562"/>
      <c r="AK3" s="3562"/>
      <c r="AL3" s="3562"/>
      <c r="AM3" s="3562"/>
      <c r="AN3" s="3562"/>
      <c r="AO3" s="3562"/>
      <c r="AP3" s="223"/>
      <c r="AQ3" s="210"/>
      <c r="AR3" s="1100" t="s">
        <v>658</v>
      </c>
      <c r="AS3" s="210"/>
      <c r="AY3" s="1203"/>
      <c r="AZ3" s="1203"/>
      <c r="BA3" s="1203"/>
      <c r="BB3" s="1203"/>
      <c r="BC3" s="1203"/>
      <c r="BD3" s="1203"/>
      <c r="BE3" s="1203"/>
      <c r="BF3" s="1203"/>
      <c r="BG3" s="1203"/>
      <c r="BH3" s="1203"/>
      <c r="BI3" s="1203"/>
      <c r="BJ3" s="1203"/>
      <c r="BK3" s="1203"/>
      <c r="BL3" s="1203"/>
      <c r="BM3" s="1203"/>
      <c r="BN3" s="1203"/>
      <c r="BO3" s="210"/>
      <c r="BP3" s="1203"/>
      <c r="BQ3" s="1203"/>
      <c r="BR3" s="1203"/>
      <c r="BS3" s="1203"/>
      <c r="BT3" s="1203"/>
      <c r="BU3" s="1203"/>
    </row>
    <row r="4" spans="1:73" ht="16.5" thickBot="1">
      <c r="B4" s="1204"/>
      <c r="C4" s="1204"/>
      <c r="D4" s="1204"/>
      <c r="E4" s="1204"/>
      <c r="F4" s="1204"/>
      <c r="G4" s="1204"/>
      <c r="H4" s="1204"/>
      <c r="I4" s="1204"/>
      <c r="J4" s="1204"/>
      <c r="K4" s="1204"/>
      <c r="L4" s="1204"/>
      <c r="M4" s="1204"/>
      <c r="N4" s="1204"/>
      <c r="O4" s="1203"/>
      <c r="P4" s="1203"/>
      <c r="Q4" s="1203"/>
      <c r="R4" s="1203"/>
      <c r="S4" s="1203"/>
      <c r="T4" s="1203"/>
      <c r="U4" s="1203"/>
      <c r="W4" s="1203"/>
      <c r="X4" s="1203"/>
      <c r="Y4" s="1203"/>
      <c r="Z4" s="1203"/>
      <c r="AA4" s="1203"/>
      <c r="AB4" s="1203"/>
      <c r="AC4" s="1203"/>
      <c r="AD4" s="1203"/>
      <c r="AE4" s="1203"/>
      <c r="AF4" s="1203"/>
      <c r="AG4" s="1203"/>
      <c r="AH4" s="1203"/>
      <c r="AI4" s="1203"/>
      <c r="AJ4" s="1203"/>
      <c r="AK4" s="1203"/>
      <c r="AL4" s="1203"/>
      <c r="AM4" s="1203"/>
      <c r="AN4" s="3565"/>
      <c r="AO4" s="3565"/>
      <c r="AP4" s="214"/>
      <c r="AQ4" s="210"/>
      <c r="AS4" s="210"/>
      <c r="AT4" s="3548" t="s">
        <v>659</v>
      </c>
      <c r="AU4" s="3548"/>
      <c r="AV4" s="3548"/>
      <c r="AW4" s="3548"/>
      <c r="AX4" s="3548"/>
      <c r="AY4" s="3548"/>
      <c r="AZ4" s="3548"/>
      <c r="BA4" s="3548"/>
      <c r="BB4" s="3548"/>
      <c r="BC4" s="3548"/>
      <c r="BD4" s="3548"/>
      <c r="BE4" s="3548"/>
      <c r="BF4" s="3548"/>
      <c r="BG4" s="3548"/>
      <c r="BH4" s="3548"/>
      <c r="BI4" s="3548"/>
      <c r="BJ4" s="3548"/>
      <c r="BK4" s="3548"/>
      <c r="BL4" s="3548"/>
      <c r="BM4" s="3548"/>
      <c r="BN4" s="3548"/>
      <c r="BO4" s="210"/>
      <c r="BP4" s="1203"/>
      <c r="BQ4" s="1203"/>
      <c r="BR4" s="1203"/>
      <c r="BS4" s="1203"/>
      <c r="BT4" s="1203"/>
      <c r="BU4" s="1203"/>
    </row>
    <row r="5" spans="1:73" ht="17.25" thickTop="1" thickBot="1">
      <c r="B5" s="62"/>
      <c r="C5" s="62"/>
      <c r="D5" s="62"/>
      <c r="E5" s="62"/>
      <c r="F5" s="62"/>
      <c r="G5" s="3566" t="s">
        <v>1168</v>
      </c>
      <c r="H5" s="3566"/>
      <c r="I5" s="3566"/>
      <c r="J5" s="3566"/>
      <c r="K5" s="3566"/>
      <c r="L5" s="3566"/>
      <c r="M5" s="3566"/>
      <c r="N5" s="62"/>
      <c r="O5" s="3566" t="s">
        <v>1875</v>
      </c>
      <c r="P5" s="3566"/>
      <c r="Q5" s="3566"/>
      <c r="R5" s="3566"/>
      <c r="S5" s="3566"/>
      <c r="T5" s="3566"/>
      <c r="U5" s="3566"/>
      <c r="W5" s="3566" t="s">
        <v>13541</v>
      </c>
      <c r="X5" s="3566"/>
      <c r="Y5" s="3566"/>
      <c r="Z5" s="3566"/>
      <c r="AA5" s="3566"/>
      <c r="AB5" s="3566"/>
      <c r="AC5" s="3566"/>
      <c r="AD5" s="63"/>
      <c r="AE5" s="1975" t="s">
        <v>13542</v>
      </c>
      <c r="AF5" s="1976" t="s">
        <v>13543</v>
      </c>
      <c r="AG5" s="1976" t="s">
        <v>13544</v>
      </c>
      <c r="AH5" s="1976" t="s">
        <v>13545</v>
      </c>
      <c r="AI5" s="1976" t="s">
        <v>13546</v>
      </c>
      <c r="AJ5" s="1976" t="s">
        <v>13547</v>
      </c>
      <c r="AK5" s="1976" t="s">
        <v>13548</v>
      </c>
      <c r="AL5" s="1976" t="s">
        <v>13549</v>
      </c>
      <c r="AM5" s="1977" t="s">
        <v>13550</v>
      </c>
      <c r="AN5" s="63"/>
      <c r="AO5" s="3567" t="s">
        <v>666</v>
      </c>
      <c r="AP5" s="223"/>
      <c r="AQ5" s="210"/>
      <c r="AS5" s="210"/>
      <c r="AT5" s="231" t="s">
        <v>668</v>
      </c>
      <c r="AU5" s="231"/>
      <c r="AY5" s="759"/>
      <c r="AZ5" s="759"/>
      <c r="BA5" s="759"/>
      <c r="BB5" s="759"/>
      <c r="BC5" s="759"/>
      <c r="BD5" s="759"/>
      <c r="BE5" s="759"/>
      <c r="BF5" s="759"/>
      <c r="BG5" s="759"/>
      <c r="BH5" s="759"/>
      <c r="BI5" s="759"/>
      <c r="BJ5" s="759"/>
      <c r="BK5" s="759"/>
      <c r="BL5" s="759"/>
      <c r="BM5" s="759"/>
      <c r="BN5" s="759"/>
      <c r="BO5" s="210"/>
      <c r="BP5" s="759"/>
      <c r="BQ5" s="759"/>
      <c r="BR5" s="759"/>
      <c r="BS5" s="759"/>
      <c r="BT5" s="759"/>
      <c r="BU5" s="759"/>
    </row>
    <row r="6" spans="1:73" ht="94.9" customHeight="1" thickTop="1" thickBot="1">
      <c r="A6" s="2433" t="s">
        <v>669</v>
      </c>
      <c r="B6" s="2011" t="s">
        <v>10809</v>
      </c>
      <c r="C6" s="2180" t="s">
        <v>13551</v>
      </c>
      <c r="D6" s="2180" t="s">
        <v>13552</v>
      </c>
      <c r="E6" s="1793" t="s">
        <v>661</v>
      </c>
      <c r="F6" s="1793" t="s">
        <v>662</v>
      </c>
      <c r="G6" s="2016" t="s">
        <v>13553</v>
      </c>
      <c r="H6" s="2016" t="s">
        <v>12676</v>
      </c>
      <c r="I6" s="2016" t="s">
        <v>12677</v>
      </c>
      <c r="J6" s="2016" t="s">
        <v>12678</v>
      </c>
      <c r="K6" s="2016" t="s">
        <v>12679</v>
      </c>
      <c r="L6" s="2016" t="s">
        <v>12680</v>
      </c>
      <c r="M6" s="2017" t="s">
        <v>12681</v>
      </c>
      <c r="N6" s="58"/>
      <c r="O6" s="64" t="s">
        <v>13553</v>
      </c>
      <c r="P6" s="65" t="s">
        <v>12676</v>
      </c>
      <c r="Q6" s="65" t="s">
        <v>12677</v>
      </c>
      <c r="R6" s="65" t="s">
        <v>12678</v>
      </c>
      <c r="S6" s="65" t="s">
        <v>12679</v>
      </c>
      <c r="T6" s="65" t="s">
        <v>12680</v>
      </c>
      <c r="U6" s="66" t="s">
        <v>12681</v>
      </c>
      <c r="W6" s="64" t="s">
        <v>13553</v>
      </c>
      <c r="X6" s="65" t="s">
        <v>12676</v>
      </c>
      <c r="Y6" s="65" t="s">
        <v>12677</v>
      </c>
      <c r="Z6" s="65" t="s">
        <v>12678</v>
      </c>
      <c r="AA6" s="65" t="s">
        <v>12679</v>
      </c>
      <c r="AB6" s="65" t="s">
        <v>12680</v>
      </c>
      <c r="AC6" s="66" t="s">
        <v>12681</v>
      </c>
      <c r="AD6" s="63"/>
      <c r="AE6" s="2392" t="s">
        <v>13554</v>
      </c>
      <c r="AF6" s="2393" t="s">
        <v>13555</v>
      </c>
      <c r="AG6" s="2393" t="s">
        <v>13556</v>
      </c>
      <c r="AH6" s="2393" t="s">
        <v>13557</v>
      </c>
      <c r="AI6" s="2393" t="s">
        <v>13558</v>
      </c>
      <c r="AJ6" s="2393" t="s">
        <v>13559</v>
      </c>
      <c r="AK6" s="2393" t="s">
        <v>13560</v>
      </c>
      <c r="AL6" s="2393" t="s">
        <v>13561</v>
      </c>
      <c r="AM6" s="2394" t="s">
        <v>13561</v>
      </c>
      <c r="AN6" s="63"/>
      <c r="AO6" s="3568"/>
      <c r="AP6" s="223"/>
      <c r="AQ6" s="210"/>
      <c r="AS6" s="210"/>
      <c r="AY6" s="759"/>
      <c r="AZ6" s="759"/>
      <c r="BA6" s="759"/>
      <c r="BB6" s="759"/>
      <c r="BC6" s="759"/>
      <c r="BD6" s="759"/>
      <c r="BE6" s="759"/>
      <c r="BF6" s="759"/>
      <c r="BG6" s="759"/>
      <c r="BH6" s="759"/>
      <c r="BI6" s="759"/>
      <c r="BJ6" s="759"/>
      <c r="BK6" s="759"/>
      <c r="BL6" s="759"/>
      <c r="BM6" s="759"/>
      <c r="BN6" s="759"/>
      <c r="BO6" s="210"/>
      <c r="BP6" s="759"/>
      <c r="BQ6" s="759"/>
      <c r="BR6" s="759"/>
      <c r="BS6" s="759"/>
      <c r="BT6" s="759"/>
      <c r="BU6" s="759"/>
    </row>
    <row r="7" spans="1:73" s="2095" customFormat="1" ht="15.75" customHeight="1" thickTop="1">
      <c r="A7" s="191"/>
      <c r="B7" s="191"/>
      <c r="C7" s="191"/>
      <c r="D7" s="191"/>
      <c r="E7" s="191"/>
      <c r="F7" s="191"/>
      <c r="G7" s="191"/>
      <c r="H7" s="191"/>
      <c r="I7" s="191"/>
      <c r="J7" s="191"/>
      <c r="K7" s="191"/>
      <c r="L7" s="191"/>
      <c r="M7" s="191"/>
      <c r="N7" s="191"/>
      <c r="O7" s="191"/>
      <c r="P7" s="191"/>
      <c r="Q7" s="191"/>
      <c r="R7" s="191"/>
      <c r="S7" s="191"/>
      <c r="T7" s="191"/>
      <c r="U7" s="191"/>
      <c r="V7"/>
      <c r="W7" s="191"/>
      <c r="X7" s="191"/>
      <c r="Y7" s="191"/>
      <c r="Z7" s="191"/>
      <c r="AA7" s="191"/>
      <c r="AB7" s="191"/>
      <c r="AC7" s="191"/>
      <c r="AD7" s="191"/>
      <c r="AE7" s="191"/>
      <c r="AF7" s="191"/>
      <c r="AG7" s="191"/>
      <c r="AH7" s="191"/>
      <c r="AI7" s="191"/>
      <c r="AJ7" s="191"/>
      <c r="AK7" s="191"/>
      <c r="AL7" s="191"/>
      <c r="AM7" s="191"/>
      <c r="AN7" s="191"/>
      <c r="AO7" s="191"/>
      <c r="AP7" s="191"/>
      <c r="AQ7" s="210"/>
      <c r="AR7" s="191"/>
      <c r="AS7" s="210"/>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row>
    <row r="8" spans="1:73" s="2095" customFormat="1" ht="15.75" customHeight="1" thickBot="1">
      <c r="A8" s="2575" t="s">
        <v>673</v>
      </c>
      <c r="B8" s="191"/>
      <c r="C8" s="191"/>
      <c r="D8" s="191"/>
      <c r="E8" s="191"/>
      <c r="F8" s="191"/>
      <c r="G8" s="191"/>
      <c r="H8" s="191"/>
      <c r="I8" s="191"/>
      <c r="J8" s="191"/>
      <c r="K8" s="191"/>
      <c r="L8" s="191"/>
      <c r="M8" s="191"/>
      <c r="N8" s="191"/>
      <c r="O8" s="191"/>
      <c r="P8" s="191"/>
      <c r="Q8" s="191"/>
      <c r="R8" s="191"/>
      <c r="S8" s="191"/>
      <c r="T8" s="191"/>
      <c r="U8" s="191"/>
      <c r="V8"/>
      <c r="W8" s="191"/>
      <c r="X8" s="191"/>
      <c r="Y8" s="191"/>
      <c r="Z8" s="191"/>
      <c r="AA8" s="191"/>
      <c r="AB8" s="191"/>
      <c r="AC8" s="191"/>
      <c r="AD8" s="191"/>
      <c r="AE8" s="191"/>
      <c r="AF8" s="191"/>
      <c r="AG8" s="191"/>
      <c r="AH8" s="191"/>
      <c r="AI8" s="191"/>
      <c r="AJ8" s="191"/>
      <c r="AK8" s="191"/>
      <c r="AL8" s="191"/>
      <c r="AM8" s="191"/>
      <c r="AN8" s="191"/>
      <c r="AO8" s="191"/>
      <c r="AP8" s="191"/>
      <c r="AQ8" s="210"/>
      <c r="AR8" s="191"/>
      <c r="AS8" s="210"/>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row>
    <row r="9" spans="1:73" ht="15.75" customHeight="1" thickTop="1">
      <c r="A9" s="2575" t="s">
        <v>675</v>
      </c>
      <c r="B9" s="68" t="s">
        <v>13562</v>
      </c>
      <c r="C9" s="2177" t="s">
        <v>13563</v>
      </c>
      <c r="D9" s="2177"/>
      <c r="E9" s="69" t="s">
        <v>677</v>
      </c>
      <c r="F9" s="69">
        <v>3</v>
      </c>
      <c r="G9" s="1397"/>
      <c r="H9" s="1397"/>
      <c r="I9" s="1397"/>
      <c r="J9" s="1397"/>
      <c r="K9" s="1397"/>
      <c r="L9" s="1397"/>
      <c r="M9" s="1799"/>
      <c r="N9" s="1752"/>
      <c r="O9" s="1801"/>
      <c r="P9" s="1397"/>
      <c r="Q9" s="1397"/>
      <c r="R9" s="1397"/>
      <c r="S9" s="1397"/>
      <c r="T9" s="1397"/>
      <c r="U9" s="1799"/>
      <c r="W9" s="1801"/>
      <c r="X9" s="1397"/>
      <c r="Y9" s="1397"/>
      <c r="Z9" s="1397"/>
      <c r="AA9" s="1397"/>
      <c r="AB9" s="1397"/>
      <c r="AC9" s="1799"/>
      <c r="AD9" s="2395"/>
      <c r="AE9" s="1801"/>
      <c r="AF9" s="1397"/>
      <c r="AG9" s="1397"/>
      <c r="AH9" s="1908"/>
      <c r="AI9" s="2012"/>
      <c r="AJ9" s="2012"/>
      <c r="AK9" s="2012"/>
      <c r="AL9" s="2012"/>
      <c r="AM9" s="2013"/>
      <c r="AN9" s="63"/>
      <c r="AO9" s="70" t="s">
        <v>13564</v>
      </c>
      <c r="AP9" s="223"/>
      <c r="AQ9" s="210"/>
      <c r="AR9" s="1092">
        <f>IF( SUM( AT9:BN9 ) = 0, 0, $AT$5 )</f>
        <v>0</v>
      </c>
      <c r="AS9" s="210"/>
      <c r="AT9" s="247">
        <f t="shared" ref="AT9:AT40" si="0" xml:space="preserve"> IF(SUM($G9:$M9,$O9:$U9,$AE9:$AM9)&gt;0,IF( ISNUMBER(G9 ), 0, 1 ),0)</f>
        <v>0</v>
      </c>
      <c r="AU9" s="247">
        <f t="shared" ref="AU9:AU40" si="1" xml:space="preserve"> IF(SUM($G9:$M9,$O9:$U9,$AE9:$AM9)&gt;0,IF( ISNUMBER(H9 ), 0, 1 ),0)</f>
        <v>0</v>
      </c>
      <c r="AV9" s="247">
        <f t="shared" ref="AV9:AV40" si="2" xml:space="preserve"> IF(SUM($G9:$M9,$O9:$U9,$AE9:$AM9)&gt;0,IF( ISNUMBER(I9 ), 0, 1 ),0)</f>
        <v>0</v>
      </c>
      <c r="AW9" s="247">
        <f t="shared" ref="AW9:AW40" si="3" xml:space="preserve"> IF(SUM($G9:$M9,$O9:$U9,$AE9:$AM9)&gt;0,IF( ISNUMBER(J9 ), 0, 1 ),0)</f>
        <v>0</v>
      </c>
      <c r="AX9" s="247">
        <f t="shared" ref="AX9:AX40" si="4" xml:space="preserve"> IF(SUM($G9:$M9,$O9:$U9,$AE9:$AM9)&gt;0,IF( ISNUMBER(K9 ), 0, 1 ),0)</f>
        <v>0</v>
      </c>
      <c r="AY9" s="247">
        <f t="shared" ref="AY9:AY40" si="5" xml:space="preserve"> IF(SUM($G9:$M9,$O9:$U9,$AE9:$AM9)&gt;0,IF( ISNUMBER(L9 ), 0, 1 ),0)</f>
        <v>0</v>
      </c>
      <c r="AZ9" s="247">
        <f t="shared" ref="AZ9:AZ40" si="6" xml:space="preserve"> IF(SUM($G9:$M9,$O9:$U9,$AE9:$AM9)&gt;0,IF( ISNUMBER(M9 ), 0, 1 ),0)</f>
        <v>0</v>
      </c>
      <c r="BB9" s="247">
        <f t="shared" ref="BB9:BB40" si="7" xml:space="preserve"> IF(SUM($G9:$M9,$O9:$U9,$AE9:$AM9)&gt;0,IF( ISNUMBER(O9 ), 0, 1 ),0)</f>
        <v>0</v>
      </c>
      <c r="BC9" s="247">
        <f t="shared" ref="BC9:BC40" si="8" xml:space="preserve"> IF(SUM($G9:$M9,$O9:$U9,$AE9:$AM9)&gt;0,IF( ISNUMBER(P9 ), 0, 1 ),0)</f>
        <v>0</v>
      </c>
      <c r="BD9" s="247">
        <f t="shared" ref="BD9:BD40" si="9" xml:space="preserve"> IF(SUM($G9:$M9,$O9:$U9,$AE9:$AM9)&gt;0,IF( ISNUMBER(Q9 ), 0, 1 ),0)</f>
        <v>0</v>
      </c>
      <c r="BE9" s="247">
        <f t="shared" ref="BE9:BE40" si="10" xml:space="preserve"> IF(SUM($G9:$M9,$O9:$U9,$AE9:$AM9)&gt;0,IF( ISNUMBER(R9 ), 0, 1 ),0)</f>
        <v>0</v>
      </c>
      <c r="BF9" s="247">
        <f t="shared" ref="BF9:BF40" si="11" xml:space="preserve"> IF(SUM($G9:$M9,$O9:$U9,$AE9:$AM9)&gt;0,IF( ISNUMBER(S9 ), 0, 1 ),0)</f>
        <v>0</v>
      </c>
      <c r="BG9" s="247">
        <f t="shared" ref="BG9:BG40" si="12" xml:space="preserve"> IF(SUM($G9:$M9,$O9:$U9,$AE9:$AM9)&gt;0,IF( ISNUMBER(T9 ), 0, 1 ),0)</f>
        <v>0</v>
      </c>
      <c r="BH9" s="247">
        <f t="shared" ref="BH9:BH40" si="13" xml:space="preserve"> IF(SUM($G9:$M9,$O9:$U9,$AE9:$AM9)&gt;0,IF( ISNUMBER(U9 ), 0, 1 ),0)</f>
        <v>0</v>
      </c>
      <c r="BK9" s="247">
        <f t="shared" ref="BK9:BK40" si="14" xml:space="preserve"> IF(SUM($G9:$M9,$O9:$U9,$AE9:$AM9)&gt;0,IF( ISNUMBER(AE9 ), 0, 1 ),0)</f>
        <v>0</v>
      </c>
      <c r="BL9" s="247">
        <f t="shared" ref="BL9:BL40" si="15" xml:space="preserve"> IF(SUM($G9:$M9,$O9:$U9,$AE9:$AM9)&gt;0,IF( ISNUMBER(AF9 ), 0, 1 ),0)</f>
        <v>0</v>
      </c>
      <c r="BM9" s="247">
        <f t="shared" ref="BM9:BM40" si="16" xml:space="preserve"> IF(SUM($G9:$M9,$O9:$U9,$AE9:$AM9)&gt;0,IF( ISNUMBER(AG9 ), 0, 1 ),0)</f>
        <v>0</v>
      </c>
      <c r="BN9" s="247">
        <f t="shared" ref="BN9:BN40" si="17" xml:space="preserve"> IF(SUM($G9:$M9,$O9:$U9,$AE9:$AM9)&gt;0,IF( ISNUMBER(AM9 ), 0, 1 ),0)</f>
        <v>0</v>
      </c>
      <c r="BO9" s="210"/>
      <c r="BP9" s="1205"/>
      <c r="BQ9" s="1205"/>
      <c r="BR9" s="1205"/>
      <c r="BS9" s="1205"/>
      <c r="BT9" s="1205"/>
      <c r="BU9" s="1205"/>
    </row>
    <row r="10" spans="1:73" ht="15.75" customHeight="1">
      <c r="B10" s="71" t="s">
        <v>13565</v>
      </c>
      <c r="C10" s="2178" t="s">
        <v>13563</v>
      </c>
      <c r="D10" s="2178"/>
      <c r="E10" s="72" t="s">
        <v>677</v>
      </c>
      <c r="F10" s="72">
        <v>3</v>
      </c>
      <c r="G10" s="1399"/>
      <c r="H10" s="1399"/>
      <c r="I10" s="1399"/>
      <c r="J10" s="1399"/>
      <c r="K10" s="1399"/>
      <c r="L10" s="1399"/>
      <c r="M10" s="1800"/>
      <c r="N10" s="1752"/>
      <c r="O10" s="1802"/>
      <c r="P10" s="1399"/>
      <c r="Q10" s="1399"/>
      <c r="R10" s="1399"/>
      <c r="S10" s="1399"/>
      <c r="T10" s="1399"/>
      <c r="U10" s="1800"/>
      <c r="W10" s="1802"/>
      <c r="X10" s="1399"/>
      <c r="Y10" s="1399"/>
      <c r="Z10" s="1399"/>
      <c r="AA10" s="1399"/>
      <c r="AB10" s="1399"/>
      <c r="AC10" s="1800"/>
      <c r="AD10" s="2395"/>
      <c r="AE10" s="1802"/>
      <c r="AF10" s="1399"/>
      <c r="AG10" s="1399"/>
      <c r="AH10" s="1909"/>
      <c r="AI10" s="2014"/>
      <c r="AJ10" s="2014"/>
      <c r="AK10" s="2014"/>
      <c r="AL10" s="2014"/>
      <c r="AM10" s="2015"/>
      <c r="AN10" s="63"/>
      <c r="AO10" s="73" t="s">
        <v>13566</v>
      </c>
      <c r="AP10" s="223"/>
      <c r="AQ10" s="210"/>
      <c r="AR10" s="1092">
        <f t="shared" ref="AR10:AR73" si="18">IF( SUM( AT10:BN10 ) = 0, 0, $AT$5 )</f>
        <v>0</v>
      </c>
      <c r="AS10" s="210"/>
      <c r="AT10" s="247">
        <f t="shared" si="0"/>
        <v>0</v>
      </c>
      <c r="AU10" s="247">
        <f t="shared" si="1"/>
        <v>0</v>
      </c>
      <c r="AV10" s="247">
        <f t="shared" si="2"/>
        <v>0</v>
      </c>
      <c r="AW10" s="247">
        <f t="shared" si="3"/>
        <v>0</v>
      </c>
      <c r="AX10" s="247">
        <f t="shared" si="4"/>
        <v>0</v>
      </c>
      <c r="AY10" s="247">
        <f t="shared" si="5"/>
        <v>0</v>
      </c>
      <c r="AZ10" s="247">
        <f t="shared" si="6"/>
        <v>0</v>
      </c>
      <c r="BB10" s="247">
        <f t="shared" si="7"/>
        <v>0</v>
      </c>
      <c r="BC10" s="247">
        <f t="shared" si="8"/>
        <v>0</v>
      </c>
      <c r="BD10" s="247">
        <f t="shared" si="9"/>
        <v>0</v>
      </c>
      <c r="BE10" s="247">
        <f t="shared" si="10"/>
        <v>0</v>
      </c>
      <c r="BF10" s="247">
        <f t="shared" si="11"/>
        <v>0</v>
      </c>
      <c r="BG10" s="247">
        <f t="shared" si="12"/>
        <v>0</v>
      </c>
      <c r="BH10" s="247">
        <f t="shared" si="13"/>
        <v>0</v>
      </c>
      <c r="BK10" s="247">
        <f t="shared" si="14"/>
        <v>0</v>
      </c>
      <c r="BL10" s="247">
        <f t="shared" si="15"/>
        <v>0</v>
      </c>
      <c r="BM10" s="247">
        <f t="shared" si="16"/>
        <v>0</v>
      </c>
      <c r="BN10" s="247">
        <f t="shared" si="17"/>
        <v>0</v>
      </c>
      <c r="BO10" s="210"/>
      <c r="BP10" s="1205"/>
      <c r="BQ10" s="1205"/>
      <c r="BR10" s="1205"/>
      <c r="BS10" s="1205"/>
      <c r="BT10" s="1205"/>
      <c r="BU10" s="1205"/>
    </row>
    <row r="11" spans="1:73" ht="15.75" customHeight="1">
      <c r="B11" s="71" t="s">
        <v>13567</v>
      </c>
      <c r="C11" s="2178" t="s">
        <v>13563</v>
      </c>
      <c r="D11" s="2178"/>
      <c r="E11" s="72" t="s">
        <v>677</v>
      </c>
      <c r="F11" s="72">
        <v>3</v>
      </c>
      <c r="G11" s="1399"/>
      <c r="H11" s="1399"/>
      <c r="I11" s="1399"/>
      <c r="J11" s="1399"/>
      <c r="K11" s="1399"/>
      <c r="L11" s="1399"/>
      <c r="M11" s="1800"/>
      <c r="N11" s="1752"/>
      <c r="O11" s="1802"/>
      <c r="P11" s="1399"/>
      <c r="Q11" s="1399"/>
      <c r="R11" s="1399"/>
      <c r="S11" s="1399"/>
      <c r="T11" s="1399"/>
      <c r="U11" s="1800"/>
      <c r="W11" s="1802"/>
      <c r="X11" s="1399"/>
      <c r="Y11" s="1399"/>
      <c r="Z11" s="1399"/>
      <c r="AA11" s="1399"/>
      <c r="AB11" s="1399"/>
      <c r="AC11" s="1800"/>
      <c r="AD11" s="2395"/>
      <c r="AE11" s="1802"/>
      <c r="AF11" s="1399"/>
      <c r="AG11" s="1399"/>
      <c r="AH11" s="1909"/>
      <c r="AI11" s="2014"/>
      <c r="AJ11" s="2014"/>
      <c r="AK11" s="2014"/>
      <c r="AL11" s="2014"/>
      <c r="AM11" s="2015"/>
      <c r="AN11" s="63"/>
      <c r="AO11" s="73" t="s">
        <v>13568</v>
      </c>
      <c r="AP11" s="223"/>
      <c r="AQ11" s="210"/>
      <c r="AR11" s="1092">
        <f t="shared" si="18"/>
        <v>0</v>
      </c>
      <c r="AS11" s="210"/>
      <c r="AT11" s="247">
        <f t="shared" si="0"/>
        <v>0</v>
      </c>
      <c r="AU11" s="247">
        <f t="shared" si="1"/>
        <v>0</v>
      </c>
      <c r="AV11" s="247">
        <f t="shared" si="2"/>
        <v>0</v>
      </c>
      <c r="AW11" s="247">
        <f t="shared" si="3"/>
        <v>0</v>
      </c>
      <c r="AX11" s="247">
        <f t="shared" si="4"/>
        <v>0</v>
      </c>
      <c r="AY11" s="247">
        <f t="shared" si="5"/>
        <v>0</v>
      </c>
      <c r="AZ11" s="247">
        <f t="shared" si="6"/>
        <v>0</v>
      </c>
      <c r="BB11" s="247">
        <f t="shared" si="7"/>
        <v>0</v>
      </c>
      <c r="BC11" s="247">
        <f t="shared" si="8"/>
        <v>0</v>
      </c>
      <c r="BD11" s="247">
        <f t="shared" si="9"/>
        <v>0</v>
      </c>
      <c r="BE11" s="247">
        <f t="shared" si="10"/>
        <v>0</v>
      </c>
      <c r="BF11" s="247">
        <f t="shared" si="11"/>
        <v>0</v>
      </c>
      <c r="BG11" s="247">
        <f t="shared" si="12"/>
        <v>0</v>
      </c>
      <c r="BH11" s="247">
        <f t="shared" si="13"/>
        <v>0</v>
      </c>
      <c r="BK11" s="247">
        <f t="shared" si="14"/>
        <v>0</v>
      </c>
      <c r="BL11" s="247">
        <f t="shared" si="15"/>
        <v>0</v>
      </c>
      <c r="BM11" s="247">
        <f t="shared" si="16"/>
        <v>0</v>
      </c>
      <c r="BN11" s="247">
        <f t="shared" si="17"/>
        <v>0</v>
      </c>
      <c r="BO11" s="210"/>
      <c r="BP11" s="1205"/>
      <c r="BQ11" s="1205"/>
      <c r="BR11" s="1205"/>
      <c r="BS11" s="1205"/>
      <c r="BT11" s="1205"/>
      <c r="BU11" s="1205"/>
    </row>
    <row r="12" spans="1:73" ht="15.75" customHeight="1">
      <c r="B12" s="71" t="s">
        <v>13569</v>
      </c>
      <c r="C12" s="2178" t="s">
        <v>13563</v>
      </c>
      <c r="D12" s="2178"/>
      <c r="E12" s="72" t="s">
        <v>677</v>
      </c>
      <c r="F12" s="72">
        <v>3</v>
      </c>
      <c r="G12" s="1399"/>
      <c r="H12" s="1399"/>
      <c r="I12" s="1399"/>
      <c r="J12" s="1399"/>
      <c r="K12" s="1399"/>
      <c r="L12" s="1399"/>
      <c r="M12" s="1800"/>
      <c r="N12" s="1753"/>
      <c r="O12" s="1802"/>
      <c r="P12" s="1399"/>
      <c r="Q12" s="1399"/>
      <c r="R12" s="1399"/>
      <c r="S12" s="1399"/>
      <c r="T12" s="1399"/>
      <c r="U12" s="1800"/>
      <c r="W12" s="1802"/>
      <c r="X12" s="1399"/>
      <c r="Y12" s="1399"/>
      <c r="Z12" s="1399"/>
      <c r="AA12" s="1399"/>
      <c r="AB12" s="1399"/>
      <c r="AC12" s="1800"/>
      <c r="AD12" s="2395"/>
      <c r="AE12" s="1802"/>
      <c r="AF12" s="1399"/>
      <c r="AG12" s="1399"/>
      <c r="AH12" s="1909"/>
      <c r="AI12" s="2014"/>
      <c r="AJ12" s="2014"/>
      <c r="AK12" s="2014"/>
      <c r="AL12" s="2014"/>
      <c r="AM12" s="2015"/>
      <c r="AN12" s="63"/>
      <c r="AO12" s="73" t="s">
        <v>13570</v>
      </c>
      <c r="AP12" s="223"/>
      <c r="AQ12" s="210"/>
      <c r="AR12" s="1092">
        <f t="shared" si="18"/>
        <v>0</v>
      </c>
      <c r="AS12" s="210"/>
      <c r="AT12" s="247">
        <f t="shared" si="0"/>
        <v>0</v>
      </c>
      <c r="AU12" s="247">
        <f t="shared" si="1"/>
        <v>0</v>
      </c>
      <c r="AV12" s="247">
        <f t="shared" si="2"/>
        <v>0</v>
      </c>
      <c r="AW12" s="247">
        <f t="shared" si="3"/>
        <v>0</v>
      </c>
      <c r="AX12" s="247">
        <f t="shared" si="4"/>
        <v>0</v>
      </c>
      <c r="AY12" s="247">
        <f t="shared" si="5"/>
        <v>0</v>
      </c>
      <c r="AZ12" s="247">
        <f t="shared" si="6"/>
        <v>0</v>
      </c>
      <c r="BB12" s="247">
        <f t="shared" si="7"/>
        <v>0</v>
      </c>
      <c r="BC12" s="247">
        <f t="shared" si="8"/>
        <v>0</v>
      </c>
      <c r="BD12" s="247">
        <f t="shared" si="9"/>
        <v>0</v>
      </c>
      <c r="BE12" s="247">
        <f t="shared" si="10"/>
        <v>0</v>
      </c>
      <c r="BF12" s="247">
        <f t="shared" si="11"/>
        <v>0</v>
      </c>
      <c r="BG12" s="247">
        <f t="shared" si="12"/>
        <v>0</v>
      </c>
      <c r="BH12" s="247">
        <f t="shared" si="13"/>
        <v>0</v>
      </c>
      <c r="BK12" s="247">
        <f t="shared" si="14"/>
        <v>0</v>
      </c>
      <c r="BL12" s="247">
        <f t="shared" si="15"/>
        <v>0</v>
      </c>
      <c r="BM12" s="247">
        <f t="shared" si="16"/>
        <v>0</v>
      </c>
      <c r="BN12" s="247">
        <f t="shared" si="17"/>
        <v>0</v>
      </c>
      <c r="BO12" s="210"/>
      <c r="BP12" s="1205"/>
      <c r="BQ12" s="1205"/>
      <c r="BR12" s="1205"/>
      <c r="BS12" s="1205"/>
      <c r="BT12" s="1205"/>
      <c r="BU12" s="1205"/>
    </row>
    <row r="13" spans="1:73" ht="15.75" customHeight="1">
      <c r="B13" s="71" t="s">
        <v>13571</v>
      </c>
      <c r="C13" s="2178" t="s">
        <v>13563</v>
      </c>
      <c r="D13" s="2178"/>
      <c r="E13" s="72" t="s">
        <v>677</v>
      </c>
      <c r="F13" s="72">
        <v>3</v>
      </c>
      <c r="G13" s="1399"/>
      <c r="H13" s="1399"/>
      <c r="I13" s="1399"/>
      <c r="J13" s="1399"/>
      <c r="K13" s="1399"/>
      <c r="L13" s="1399"/>
      <c r="M13" s="1800"/>
      <c r="N13" s="1753"/>
      <c r="O13" s="1802"/>
      <c r="P13" s="1399"/>
      <c r="Q13" s="1399"/>
      <c r="R13" s="1399"/>
      <c r="S13" s="1399"/>
      <c r="T13" s="1399"/>
      <c r="U13" s="1800"/>
      <c r="W13" s="1802"/>
      <c r="X13" s="1399"/>
      <c r="Y13" s="1399"/>
      <c r="Z13" s="1399"/>
      <c r="AA13" s="1399"/>
      <c r="AB13" s="1399"/>
      <c r="AC13" s="1800"/>
      <c r="AD13" s="2395"/>
      <c r="AE13" s="1802"/>
      <c r="AF13" s="1399"/>
      <c r="AG13" s="1399"/>
      <c r="AH13" s="1909"/>
      <c r="AI13" s="2014"/>
      <c r="AJ13" s="2014"/>
      <c r="AK13" s="2014"/>
      <c r="AL13" s="2014"/>
      <c r="AM13" s="2015"/>
      <c r="AN13" s="63"/>
      <c r="AO13" s="73" t="s">
        <v>13572</v>
      </c>
      <c r="AP13" s="223"/>
      <c r="AQ13" s="210"/>
      <c r="AR13" s="1092">
        <f t="shared" si="18"/>
        <v>0</v>
      </c>
      <c r="AS13" s="210"/>
      <c r="AT13" s="247">
        <f t="shared" si="0"/>
        <v>0</v>
      </c>
      <c r="AU13" s="247">
        <f t="shared" si="1"/>
        <v>0</v>
      </c>
      <c r="AV13" s="247">
        <f t="shared" si="2"/>
        <v>0</v>
      </c>
      <c r="AW13" s="247">
        <f t="shared" si="3"/>
        <v>0</v>
      </c>
      <c r="AX13" s="247">
        <f t="shared" si="4"/>
        <v>0</v>
      </c>
      <c r="AY13" s="247">
        <f t="shared" si="5"/>
        <v>0</v>
      </c>
      <c r="AZ13" s="247">
        <f t="shared" si="6"/>
        <v>0</v>
      </c>
      <c r="BB13" s="247">
        <f t="shared" si="7"/>
        <v>0</v>
      </c>
      <c r="BC13" s="247">
        <f t="shared" si="8"/>
        <v>0</v>
      </c>
      <c r="BD13" s="247">
        <f t="shared" si="9"/>
        <v>0</v>
      </c>
      <c r="BE13" s="247">
        <f t="shared" si="10"/>
        <v>0</v>
      </c>
      <c r="BF13" s="247">
        <f t="shared" si="11"/>
        <v>0</v>
      </c>
      <c r="BG13" s="247">
        <f t="shared" si="12"/>
        <v>0</v>
      </c>
      <c r="BH13" s="247">
        <f t="shared" si="13"/>
        <v>0</v>
      </c>
      <c r="BK13" s="247">
        <f t="shared" si="14"/>
        <v>0</v>
      </c>
      <c r="BL13" s="247">
        <f t="shared" si="15"/>
        <v>0</v>
      </c>
      <c r="BM13" s="247">
        <f t="shared" si="16"/>
        <v>0</v>
      </c>
      <c r="BN13" s="247">
        <f t="shared" si="17"/>
        <v>0</v>
      </c>
      <c r="BO13" s="210"/>
      <c r="BP13" s="1205"/>
      <c r="BQ13" s="1205"/>
      <c r="BR13" s="1205"/>
      <c r="BS13" s="1205"/>
      <c r="BT13" s="1205"/>
      <c r="BU13" s="1205"/>
    </row>
    <row r="14" spans="1:73" ht="15.75" customHeight="1">
      <c r="B14" s="71" t="s">
        <v>13573</v>
      </c>
      <c r="C14" s="2178" t="s">
        <v>13563</v>
      </c>
      <c r="D14" s="2178"/>
      <c r="E14" s="72" t="s">
        <v>677</v>
      </c>
      <c r="F14" s="72">
        <v>3</v>
      </c>
      <c r="G14" s="1399"/>
      <c r="H14" s="1399"/>
      <c r="I14" s="1399"/>
      <c r="J14" s="1399"/>
      <c r="K14" s="1399"/>
      <c r="L14" s="1399"/>
      <c r="M14" s="1800"/>
      <c r="N14" s="1753"/>
      <c r="O14" s="1802"/>
      <c r="P14" s="1399"/>
      <c r="Q14" s="1399"/>
      <c r="R14" s="1399"/>
      <c r="S14" s="1399"/>
      <c r="T14" s="1399"/>
      <c r="U14" s="1800"/>
      <c r="W14" s="1802"/>
      <c r="X14" s="1399"/>
      <c r="Y14" s="1399"/>
      <c r="Z14" s="1399"/>
      <c r="AA14" s="1399"/>
      <c r="AB14" s="1399"/>
      <c r="AC14" s="1800"/>
      <c r="AD14" s="2395"/>
      <c r="AE14" s="1802"/>
      <c r="AF14" s="1399"/>
      <c r="AG14" s="1399"/>
      <c r="AH14" s="1909"/>
      <c r="AI14" s="2014"/>
      <c r="AJ14" s="2014"/>
      <c r="AK14" s="2014"/>
      <c r="AL14" s="2014"/>
      <c r="AM14" s="2015"/>
      <c r="AN14" s="63"/>
      <c r="AO14" s="73" t="s">
        <v>13574</v>
      </c>
      <c r="AP14" s="214"/>
      <c r="AQ14" s="210"/>
      <c r="AR14" s="1092">
        <f t="shared" si="18"/>
        <v>0</v>
      </c>
      <c r="AS14" s="210"/>
      <c r="AT14" s="247">
        <f t="shared" si="0"/>
        <v>0</v>
      </c>
      <c r="AU14" s="247">
        <f t="shared" si="1"/>
        <v>0</v>
      </c>
      <c r="AV14" s="247">
        <f t="shared" si="2"/>
        <v>0</v>
      </c>
      <c r="AW14" s="247">
        <f t="shared" si="3"/>
        <v>0</v>
      </c>
      <c r="AX14" s="247">
        <f t="shared" si="4"/>
        <v>0</v>
      </c>
      <c r="AY14" s="247">
        <f t="shared" si="5"/>
        <v>0</v>
      </c>
      <c r="AZ14" s="247">
        <f t="shared" si="6"/>
        <v>0</v>
      </c>
      <c r="BB14" s="247">
        <f t="shared" si="7"/>
        <v>0</v>
      </c>
      <c r="BC14" s="247">
        <f t="shared" si="8"/>
        <v>0</v>
      </c>
      <c r="BD14" s="247">
        <f t="shared" si="9"/>
        <v>0</v>
      </c>
      <c r="BE14" s="247">
        <f t="shared" si="10"/>
        <v>0</v>
      </c>
      <c r="BF14" s="247">
        <f t="shared" si="11"/>
        <v>0</v>
      </c>
      <c r="BG14" s="247">
        <f t="shared" si="12"/>
        <v>0</v>
      </c>
      <c r="BH14" s="247">
        <f t="shared" si="13"/>
        <v>0</v>
      </c>
      <c r="BK14" s="247">
        <f t="shared" si="14"/>
        <v>0</v>
      </c>
      <c r="BL14" s="247">
        <f t="shared" si="15"/>
        <v>0</v>
      </c>
      <c r="BM14" s="247">
        <f t="shared" si="16"/>
        <v>0</v>
      </c>
      <c r="BN14" s="247">
        <f t="shared" si="17"/>
        <v>0</v>
      </c>
      <c r="BO14" s="210"/>
      <c r="BP14" s="1205"/>
      <c r="BQ14" s="1205"/>
      <c r="BR14" s="1205"/>
      <c r="BS14" s="1205"/>
      <c r="BT14" s="1205"/>
      <c r="BU14" s="1205"/>
    </row>
    <row r="15" spans="1:73" ht="15.75" customHeight="1">
      <c r="B15" s="71" t="s">
        <v>13575</v>
      </c>
      <c r="C15" s="2178" t="s">
        <v>13563</v>
      </c>
      <c r="D15" s="2178"/>
      <c r="E15" s="72" t="s">
        <v>677</v>
      </c>
      <c r="F15" s="72">
        <v>3</v>
      </c>
      <c r="G15" s="1399"/>
      <c r="H15" s="1399"/>
      <c r="I15" s="1399"/>
      <c r="J15" s="1399"/>
      <c r="K15" s="1399"/>
      <c r="L15" s="1399"/>
      <c r="M15" s="1800"/>
      <c r="N15" s="1753"/>
      <c r="O15" s="1802"/>
      <c r="P15" s="1399"/>
      <c r="Q15" s="1399"/>
      <c r="R15" s="1399"/>
      <c r="S15" s="1399"/>
      <c r="T15" s="1399"/>
      <c r="U15" s="1800"/>
      <c r="W15" s="1802"/>
      <c r="X15" s="1399"/>
      <c r="Y15" s="1399"/>
      <c r="Z15" s="1399"/>
      <c r="AA15" s="1399"/>
      <c r="AB15" s="1399"/>
      <c r="AC15" s="1800"/>
      <c r="AD15" s="2395"/>
      <c r="AE15" s="1802"/>
      <c r="AF15" s="1399"/>
      <c r="AG15" s="1399"/>
      <c r="AH15" s="1909"/>
      <c r="AI15" s="2014"/>
      <c r="AJ15" s="2014"/>
      <c r="AK15" s="2014"/>
      <c r="AL15" s="2014"/>
      <c r="AM15" s="2015"/>
      <c r="AN15" s="63"/>
      <c r="AO15" s="73" t="s">
        <v>13576</v>
      </c>
      <c r="AP15" s="1132"/>
      <c r="AQ15" s="210"/>
      <c r="AR15" s="1092">
        <f t="shared" si="18"/>
        <v>0</v>
      </c>
      <c r="AS15" s="210"/>
      <c r="AT15" s="247">
        <f t="shared" si="0"/>
        <v>0</v>
      </c>
      <c r="AU15" s="247">
        <f t="shared" si="1"/>
        <v>0</v>
      </c>
      <c r="AV15" s="247">
        <f t="shared" si="2"/>
        <v>0</v>
      </c>
      <c r="AW15" s="247">
        <f t="shared" si="3"/>
        <v>0</v>
      </c>
      <c r="AX15" s="247">
        <f t="shared" si="4"/>
        <v>0</v>
      </c>
      <c r="AY15" s="247">
        <f t="shared" si="5"/>
        <v>0</v>
      </c>
      <c r="AZ15" s="247">
        <f t="shared" si="6"/>
        <v>0</v>
      </c>
      <c r="BB15" s="247">
        <f t="shared" si="7"/>
        <v>0</v>
      </c>
      <c r="BC15" s="247">
        <f t="shared" si="8"/>
        <v>0</v>
      </c>
      <c r="BD15" s="247">
        <f t="shared" si="9"/>
        <v>0</v>
      </c>
      <c r="BE15" s="247">
        <f t="shared" si="10"/>
        <v>0</v>
      </c>
      <c r="BF15" s="247">
        <f t="shared" si="11"/>
        <v>0</v>
      </c>
      <c r="BG15" s="247">
        <f t="shared" si="12"/>
        <v>0</v>
      </c>
      <c r="BH15" s="247">
        <f t="shared" si="13"/>
        <v>0</v>
      </c>
      <c r="BK15" s="247">
        <f t="shared" si="14"/>
        <v>0</v>
      </c>
      <c r="BL15" s="247">
        <f t="shared" si="15"/>
        <v>0</v>
      </c>
      <c r="BM15" s="247">
        <f t="shared" si="16"/>
        <v>0</v>
      </c>
      <c r="BN15" s="247">
        <f t="shared" si="17"/>
        <v>0</v>
      </c>
      <c r="BO15" s="210"/>
      <c r="BP15" s="1205"/>
      <c r="BQ15" s="1205"/>
      <c r="BR15" s="1205"/>
      <c r="BS15" s="1205"/>
      <c r="BT15" s="1205"/>
      <c r="BU15" s="1205"/>
    </row>
    <row r="16" spans="1:73" ht="15.75" customHeight="1">
      <c r="B16" s="71" t="s">
        <v>13577</v>
      </c>
      <c r="C16" s="2178" t="s">
        <v>13563</v>
      </c>
      <c r="D16" s="2178"/>
      <c r="E16" s="72" t="s">
        <v>677</v>
      </c>
      <c r="F16" s="72">
        <v>3</v>
      </c>
      <c r="G16" s="1399"/>
      <c r="H16" s="1399"/>
      <c r="I16" s="1399"/>
      <c r="J16" s="1399"/>
      <c r="K16" s="1399"/>
      <c r="L16" s="1399"/>
      <c r="M16" s="1800"/>
      <c r="N16" s="1753"/>
      <c r="O16" s="1802"/>
      <c r="P16" s="1399"/>
      <c r="Q16" s="1399"/>
      <c r="R16" s="1399"/>
      <c r="S16" s="1399"/>
      <c r="T16" s="1399"/>
      <c r="U16" s="1800"/>
      <c r="W16" s="1802"/>
      <c r="X16" s="1399"/>
      <c r="Y16" s="1399"/>
      <c r="Z16" s="1399"/>
      <c r="AA16" s="1399"/>
      <c r="AB16" s="1399"/>
      <c r="AC16" s="1800"/>
      <c r="AD16" s="2395"/>
      <c r="AE16" s="1802"/>
      <c r="AF16" s="1399"/>
      <c r="AG16" s="1399"/>
      <c r="AH16" s="1909"/>
      <c r="AI16" s="2014"/>
      <c r="AJ16" s="2014"/>
      <c r="AK16" s="2014"/>
      <c r="AL16" s="2014"/>
      <c r="AM16" s="2015"/>
      <c r="AN16" s="63"/>
      <c r="AO16" s="73" t="s">
        <v>13578</v>
      </c>
      <c r="AP16" s="1132"/>
      <c r="AQ16" s="210"/>
      <c r="AR16" s="1092">
        <f t="shared" si="18"/>
        <v>0</v>
      </c>
      <c r="AS16" s="210"/>
      <c r="AT16" s="247">
        <f t="shared" si="0"/>
        <v>0</v>
      </c>
      <c r="AU16" s="247">
        <f t="shared" si="1"/>
        <v>0</v>
      </c>
      <c r="AV16" s="247">
        <f t="shared" si="2"/>
        <v>0</v>
      </c>
      <c r="AW16" s="247">
        <f t="shared" si="3"/>
        <v>0</v>
      </c>
      <c r="AX16" s="247">
        <f t="shared" si="4"/>
        <v>0</v>
      </c>
      <c r="AY16" s="247">
        <f t="shared" si="5"/>
        <v>0</v>
      </c>
      <c r="AZ16" s="247">
        <f t="shared" si="6"/>
        <v>0</v>
      </c>
      <c r="BB16" s="247">
        <f t="shared" si="7"/>
        <v>0</v>
      </c>
      <c r="BC16" s="247">
        <f t="shared" si="8"/>
        <v>0</v>
      </c>
      <c r="BD16" s="247">
        <f t="shared" si="9"/>
        <v>0</v>
      </c>
      <c r="BE16" s="247">
        <f t="shared" si="10"/>
        <v>0</v>
      </c>
      <c r="BF16" s="247">
        <f t="shared" si="11"/>
        <v>0</v>
      </c>
      <c r="BG16" s="247">
        <f t="shared" si="12"/>
        <v>0</v>
      </c>
      <c r="BH16" s="247">
        <f t="shared" si="13"/>
        <v>0</v>
      </c>
      <c r="BK16" s="247">
        <f t="shared" si="14"/>
        <v>0</v>
      </c>
      <c r="BL16" s="247">
        <f t="shared" si="15"/>
        <v>0</v>
      </c>
      <c r="BM16" s="247">
        <f t="shared" si="16"/>
        <v>0</v>
      </c>
      <c r="BN16" s="247">
        <f t="shared" si="17"/>
        <v>0</v>
      </c>
      <c r="BO16" s="210"/>
      <c r="BP16" s="1205"/>
      <c r="BQ16" s="1205"/>
      <c r="BR16" s="1205"/>
      <c r="BS16" s="1205"/>
      <c r="BT16" s="1205"/>
      <c r="BU16" s="1205"/>
    </row>
    <row r="17" spans="2:73" ht="15.75" customHeight="1">
      <c r="B17" s="71" t="s">
        <v>13579</v>
      </c>
      <c r="C17" s="2178" t="s">
        <v>13563</v>
      </c>
      <c r="D17" s="2178"/>
      <c r="E17" s="72" t="s">
        <v>677</v>
      </c>
      <c r="F17" s="72">
        <v>3</v>
      </c>
      <c r="G17" s="1399"/>
      <c r="H17" s="1399"/>
      <c r="I17" s="1399"/>
      <c r="J17" s="1399"/>
      <c r="K17" s="1399"/>
      <c r="L17" s="1399"/>
      <c r="M17" s="1800"/>
      <c r="N17" s="1753"/>
      <c r="O17" s="1802"/>
      <c r="P17" s="1399"/>
      <c r="Q17" s="1399"/>
      <c r="R17" s="1399"/>
      <c r="S17" s="1399"/>
      <c r="T17" s="1399"/>
      <c r="U17" s="1800"/>
      <c r="W17" s="1802"/>
      <c r="X17" s="1399"/>
      <c r="Y17" s="1399"/>
      <c r="Z17" s="1399"/>
      <c r="AA17" s="1399"/>
      <c r="AB17" s="1399"/>
      <c r="AC17" s="1800"/>
      <c r="AD17" s="2395"/>
      <c r="AE17" s="1802"/>
      <c r="AF17" s="1399"/>
      <c r="AG17" s="1399"/>
      <c r="AH17" s="1909"/>
      <c r="AI17" s="2014"/>
      <c r="AJ17" s="2014"/>
      <c r="AK17" s="2014"/>
      <c r="AL17" s="2014"/>
      <c r="AM17" s="2015"/>
      <c r="AN17" s="63"/>
      <c r="AO17" s="73" t="s">
        <v>13580</v>
      </c>
      <c r="AP17" s="1132"/>
      <c r="AQ17" s="210"/>
      <c r="AR17" s="1092">
        <f t="shared" si="18"/>
        <v>0</v>
      </c>
      <c r="AS17" s="210"/>
      <c r="AT17" s="247">
        <f t="shared" si="0"/>
        <v>0</v>
      </c>
      <c r="AU17" s="247">
        <f t="shared" si="1"/>
        <v>0</v>
      </c>
      <c r="AV17" s="247">
        <f t="shared" si="2"/>
        <v>0</v>
      </c>
      <c r="AW17" s="247">
        <f t="shared" si="3"/>
        <v>0</v>
      </c>
      <c r="AX17" s="247">
        <f t="shared" si="4"/>
        <v>0</v>
      </c>
      <c r="AY17" s="247">
        <f t="shared" si="5"/>
        <v>0</v>
      </c>
      <c r="AZ17" s="247">
        <f t="shared" si="6"/>
        <v>0</v>
      </c>
      <c r="BB17" s="247">
        <f t="shared" si="7"/>
        <v>0</v>
      </c>
      <c r="BC17" s="247">
        <f t="shared" si="8"/>
        <v>0</v>
      </c>
      <c r="BD17" s="247">
        <f t="shared" si="9"/>
        <v>0</v>
      </c>
      <c r="BE17" s="247">
        <f t="shared" si="10"/>
        <v>0</v>
      </c>
      <c r="BF17" s="247">
        <f t="shared" si="11"/>
        <v>0</v>
      </c>
      <c r="BG17" s="247">
        <f t="shared" si="12"/>
        <v>0</v>
      </c>
      <c r="BH17" s="247">
        <f t="shared" si="13"/>
        <v>0</v>
      </c>
      <c r="BK17" s="247">
        <f t="shared" si="14"/>
        <v>0</v>
      </c>
      <c r="BL17" s="247">
        <f t="shared" si="15"/>
        <v>0</v>
      </c>
      <c r="BM17" s="247">
        <f t="shared" si="16"/>
        <v>0</v>
      </c>
      <c r="BN17" s="247">
        <f t="shared" si="17"/>
        <v>0</v>
      </c>
      <c r="BO17" s="210"/>
      <c r="BP17" s="1205"/>
      <c r="BQ17" s="1205"/>
      <c r="BR17" s="1205"/>
      <c r="BS17" s="1205"/>
      <c r="BT17" s="1205"/>
      <c r="BU17" s="1205"/>
    </row>
    <row r="18" spans="2:73" ht="15.75" customHeight="1">
      <c r="B18" s="71" t="s">
        <v>13581</v>
      </c>
      <c r="C18" s="2178" t="s">
        <v>13563</v>
      </c>
      <c r="D18" s="2178"/>
      <c r="E18" s="72" t="s">
        <v>677</v>
      </c>
      <c r="F18" s="72">
        <v>3</v>
      </c>
      <c r="G18" s="1399"/>
      <c r="H18" s="1399"/>
      <c r="I18" s="1399"/>
      <c r="J18" s="1399"/>
      <c r="K18" s="1399"/>
      <c r="L18" s="1399"/>
      <c r="M18" s="1800"/>
      <c r="N18" s="1753"/>
      <c r="O18" s="1802"/>
      <c r="P18" s="1399"/>
      <c r="Q18" s="1399"/>
      <c r="R18" s="1399"/>
      <c r="S18" s="1399"/>
      <c r="T18" s="1399"/>
      <c r="U18" s="1800"/>
      <c r="W18" s="1802"/>
      <c r="X18" s="1399"/>
      <c r="Y18" s="1399"/>
      <c r="Z18" s="1399"/>
      <c r="AA18" s="1399"/>
      <c r="AB18" s="1399"/>
      <c r="AC18" s="1800"/>
      <c r="AD18" s="2395"/>
      <c r="AE18" s="1802"/>
      <c r="AF18" s="1399"/>
      <c r="AG18" s="1399"/>
      <c r="AH18" s="1909"/>
      <c r="AI18" s="2014"/>
      <c r="AJ18" s="2014"/>
      <c r="AK18" s="2014"/>
      <c r="AL18" s="2014"/>
      <c r="AM18" s="2015"/>
      <c r="AN18" s="63"/>
      <c r="AO18" s="73" t="s">
        <v>13582</v>
      </c>
      <c r="AP18" s="1132"/>
      <c r="AQ18" s="210"/>
      <c r="AR18" s="1092">
        <f t="shared" si="18"/>
        <v>0</v>
      </c>
      <c r="AS18" s="210"/>
      <c r="AT18" s="247">
        <f t="shared" si="0"/>
        <v>0</v>
      </c>
      <c r="AU18" s="247">
        <f t="shared" si="1"/>
        <v>0</v>
      </c>
      <c r="AV18" s="247">
        <f t="shared" si="2"/>
        <v>0</v>
      </c>
      <c r="AW18" s="247">
        <f t="shared" si="3"/>
        <v>0</v>
      </c>
      <c r="AX18" s="247">
        <f t="shared" si="4"/>
        <v>0</v>
      </c>
      <c r="AY18" s="247">
        <f t="shared" si="5"/>
        <v>0</v>
      </c>
      <c r="AZ18" s="247">
        <f t="shared" si="6"/>
        <v>0</v>
      </c>
      <c r="BB18" s="247">
        <f t="shared" si="7"/>
        <v>0</v>
      </c>
      <c r="BC18" s="247">
        <f t="shared" si="8"/>
        <v>0</v>
      </c>
      <c r="BD18" s="247">
        <f t="shared" si="9"/>
        <v>0</v>
      </c>
      <c r="BE18" s="247">
        <f t="shared" si="10"/>
        <v>0</v>
      </c>
      <c r="BF18" s="247">
        <f t="shared" si="11"/>
        <v>0</v>
      </c>
      <c r="BG18" s="247">
        <f t="shared" si="12"/>
        <v>0</v>
      </c>
      <c r="BH18" s="247">
        <f t="shared" si="13"/>
        <v>0</v>
      </c>
      <c r="BK18" s="247">
        <f t="shared" si="14"/>
        <v>0</v>
      </c>
      <c r="BL18" s="247">
        <f t="shared" si="15"/>
        <v>0</v>
      </c>
      <c r="BM18" s="247">
        <f t="shared" si="16"/>
        <v>0</v>
      </c>
      <c r="BN18" s="247">
        <f t="shared" si="17"/>
        <v>0</v>
      </c>
      <c r="BO18" s="210"/>
      <c r="BP18" s="1205"/>
      <c r="BQ18" s="1205"/>
      <c r="BR18" s="1205"/>
      <c r="BS18" s="1205"/>
      <c r="BT18" s="1205"/>
      <c r="BU18" s="1205"/>
    </row>
    <row r="19" spans="2:73" ht="15.75" customHeight="1">
      <c r="B19" s="71" t="s">
        <v>13583</v>
      </c>
      <c r="C19" s="2178" t="s">
        <v>13563</v>
      </c>
      <c r="D19" s="2178"/>
      <c r="E19" s="72" t="s">
        <v>677</v>
      </c>
      <c r="F19" s="72">
        <v>3</v>
      </c>
      <c r="G19" s="1399"/>
      <c r="H19" s="1399"/>
      <c r="I19" s="1399"/>
      <c r="J19" s="1399"/>
      <c r="K19" s="1399"/>
      <c r="L19" s="1399"/>
      <c r="M19" s="1800"/>
      <c r="N19" s="1753"/>
      <c r="O19" s="1802"/>
      <c r="P19" s="1399"/>
      <c r="Q19" s="1399"/>
      <c r="R19" s="1399"/>
      <c r="S19" s="1399"/>
      <c r="T19" s="1399"/>
      <c r="U19" s="1800"/>
      <c r="W19" s="1802"/>
      <c r="X19" s="1399"/>
      <c r="Y19" s="1399"/>
      <c r="Z19" s="1399"/>
      <c r="AA19" s="1399"/>
      <c r="AB19" s="1399"/>
      <c r="AC19" s="1800"/>
      <c r="AD19" s="2395"/>
      <c r="AE19" s="1802"/>
      <c r="AF19" s="1399"/>
      <c r="AG19" s="1399"/>
      <c r="AH19" s="1909"/>
      <c r="AI19" s="2014"/>
      <c r="AJ19" s="2014"/>
      <c r="AK19" s="2014"/>
      <c r="AL19" s="2014"/>
      <c r="AM19" s="2015"/>
      <c r="AN19" s="63"/>
      <c r="AO19" s="73" t="s">
        <v>13584</v>
      </c>
      <c r="AP19" s="1132"/>
      <c r="AQ19" s="210"/>
      <c r="AR19" s="1092">
        <f t="shared" si="18"/>
        <v>0</v>
      </c>
      <c r="AS19" s="210"/>
      <c r="AT19" s="247">
        <f t="shared" si="0"/>
        <v>0</v>
      </c>
      <c r="AU19" s="247">
        <f t="shared" si="1"/>
        <v>0</v>
      </c>
      <c r="AV19" s="247">
        <f t="shared" si="2"/>
        <v>0</v>
      </c>
      <c r="AW19" s="247">
        <f t="shared" si="3"/>
        <v>0</v>
      </c>
      <c r="AX19" s="247">
        <f t="shared" si="4"/>
        <v>0</v>
      </c>
      <c r="AY19" s="247">
        <f t="shared" si="5"/>
        <v>0</v>
      </c>
      <c r="AZ19" s="247">
        <f t="shared" si="6"/>
        <v>0</v>
      </c>
      <c r="BB19" s="247">
        <f t="shared" si="7"/>
        <v>0</v>
      </c>
      <c r="BC19" s="247">
        <f t="shared" si="8"/>
        <v>0</v>
      </c>
      <c r="BD19" s="247">
        <f t="shared" si="9"/>
        <v>0</v>
      </c>
      <c r="BE19" s="247">
        <f t="shared" si="10"/>
        <v>0</v>
      </c>
      <c r="BF19" s="247">
        <f t="shared" si="11"/>
        <v>0</v>
      </c>
      <c r="BG19" s="247">
        <f t="shared" si="12"/>
        <v>0</v>
      </c>
      <c r="BH19" s="247">
        <f t="shared" si="13"/>
        <v>0</v>
      </c>
      <c r="BK19" s="247">
        <f t="shared" si="14"/>
        <v>0</v>
      </c>
      <c r="BL19" s="247">
        <f t="shared" si="15"/>
        <v>0</v>
      </c>
      <c r="BM19" s="247">
        <f t="shared" si="16"/>
        <v>0</v>
      </c>
      <c r="BN19" s="247">
        <f t="shared" si="17"/>
        <v>0</v>
      </c>
      <c r="BO19" s="210"/>
      <c r="BP19" s="1205"/>
      <c r="BQ19" s="1205"/>
      <c r="BR19" s="1205"/>
      <c r="BS19" s="1205"/>
      <c r="BT19" s="1205"/>
      <c r="BU19" s="1205"/>
    </row>
    <row r="20" spans="2:73" ht="15.75" customHeight="1">
      <c r="B20" s="71" t="s">
        <v>13585</v>
      </c>
      <c r="C20" s="2178" t="s">
        <v>13563</v>
      </c>
      <c r="D20" s="2178"/>
      <c r="E20" s="72" t="s">
        <v>677</v>
      </c>
      <c r="F20" s="72">
        <v>3</v>
      </c>
      <c r="G20" s="1399"/>
      <c r="H20" s="1399"/>
      <c r="I20" s="1399"/>
      <c r="J20" s="1399"/>
      <c r="K20" s="1399"/>
      <c r="L20" s="1399"/>
      <c r="M20" s="1800"/>
      <c r="N20" s="1753"/>
      <c r="O20" s="1802"/>
      <c r="P20" s="1399"/>
      <c r="Q20" s="1399"/>
      <c r="R20" s="1399"/>
      <c r="S20" s="1399"/>
      <c r="T20" s="1399"/>
      <c r="U20" s="1800"/>
      <c r="W20" s="1802"/>
      <c r="X20" s="1399"/>
      <c r="Y20" s="1399"/>
      <c r="Z20" s="1399"/>
      <c r="AA20" s="1399"/>
      <c r="AB20" s="1399"/>
      <c r="AC20" s="1800"/>
      <c r="AD20" s="2395"/>
      <c r="AE20" s="1802"/>
      <c r="AF20" s="1399"/>
      <c r="AG20" s="1399"/>
      <c r="AH20" s="1909"/>
      <c r="AI20" s="2014"/>
      <c r="AJ20" s="2014"/>
      <c r="AK20" s="2014"/>
      <c r="AL20" s="2014"/>
      <c r="AM20" s="2015"/>
      <c r="AN20" s="63"/>
      <c r="AO20" s="73" t="s">
        <v>13586</v>
      </c>
      <c r="AP20" s="1132"/>
      <c r="AQ20" s="210"/>
      <c r="AR20" s="1092">
        <f t="shared" si="18"/>
        <v>0</v>
      </c>
      <c r="AS20" s="210"/>
      <c r="AT20" s="247">
        <f t="shared" si="0"/>
        <v>0</v>
      </c>
      <c r="AU20" s="247">
        <f t="shared" si="1"/>
        <v>0</v>
      </c>
      <c r="AV20" s="247">
        <f t="shared" si="2"/>
        <v>0</v>
      </c>
      <c r="AW20" s="247">
        <f t="shared" si="3"/>
        <v>0</v>
      </c>
      <c r="AX20" s="247">
        <f t="shared" si="4"/>
        <v>0</v>
      </c>
      <c r="AY20" s="247">
        <f t="shared" si="5"/>
        <v>0</v>
      </c>
      <c r="AZ20" s="247">
        <f t="shared" si="6"/>
        <v>0</v>
      </c>
      <c r="BB20" s="247">
        <f t="shared" si="7"/>
        <v>0</v>
      </c>
      <c r="BC20" s="247">
        <f t="shared" si="8"/>
        <v>0</v>
      </c>
      <c r="BD20" s="247">
        <f t="shared" si="9"/>
        <v>0</v>
      </c>
      <c r="BE20" s="247">
        <f t="shared" si="10"/>
        <v>0</v>
      </c>
      <c r="BF20" s="247">
        <f t="shared" si="11"/>
        <v>0</v>
      </c>
      <c r="BG20" s="247">
        <f t="shared" si="12"/>
        <v>0</v>
      </c>
      <c r="BH20" s="247">
        <f t="shared" si="13"/>
        <v>0</v>
      </c>
      <c r="BK20" s="247">
        <f t="shared" si="14"/>
        <v>0</v>
      </c>
      <c r="BL20" s="247">
        <f t="shared" si="15"/>
        <v>0</v>
      </c>
      <c r="BM20" s="247">
        <f t="shared" si="16"/>
        <v>0</v>
      </c>
      <c r="BN20" s="247">
        <f t="shared" si="17"/>
        <v>0</v>
      </c>
      <c r="BO20" s="210"/>
      <c r="BP20" s="1205"/>
      <c r="BQ20" s="1205"/>
      <c r="BR20" s="1205"/>
      <c r="BS20" s="1205"/>
      <c r="BT20" s="1205"/>
      <c r="BU20" s="1205"/>
    </row>
    <row r="21" spans="2:73" ht="15.75" customHeight="1">
      <c r="B21" s="71" t="s">
        <v>13587</v>
      </c>
      <c r="C21" s="2178" t="s">
        <v>13563</v>
      </c>
      <c r="D21" s="2178"/>
      <c r="E21" s="72" t="s">
        <v>677</v>
      </c>
      <c r="F21" s="72">
        <v>3</v>
      </c>
      <c r="G21" s="1399"/>
      <c r="H21" s="1399"/>
      <c r="I21" s="1399"/>
      <c r="J21" s="1399"/>
      <c r="K21" s="1399"/>
      <c r="L21" s="1399"/>
      <c r="M21" s="1800"/>
      <c r="N21" s="1753"/>
      <c r="O21" s="1802"/>
      <c r="P21" s="1399"/>
      <c r="Q21" s="1399"/>
      <c r="R21" s="1399"/>
      <c r="S21" s="1399"/>
      <c r="T21" s="1399"/>
      <c r="U21" s="1800"/>
      <c r="W21" s="1802"/>
      <c r="X21" s="1399"/>
      <c r="Y21" s="1399"/>
      <c r="Z21" s="1399"/>
      <c r="AA21" s="1399"/>
      <c r="AB21" s="1399"/>
      <c r="AC21" s="1800"/>
      <c r="AD21" s="2395"/>
      <c r="AE21" s="1802"/>
      <c r="AF21" s="1399"/>
      <c r="AG21" s="1399"/>
      <c r="AH21" s="1909"/>
      <c r="AI21" s="2014"/>
      <c r="AJ21" s="2014"/>
      <c r="AK21" s="2014"/>
      <c r="AL21" s="2014"/>
      <c r="AM21" s="2015"/>
      <c r="AN21" s="63"/>
      <c r="AO21" s="73" t="s">
        <v>13588</v>
      </c>
      <c r="AP21" s="1132"/>
      <c r="AQ21" s="210"/>
      <c r="AR21" s="1092">
        <f t="shared" si="18"/>
        <v>0</v>
      </c>
      <c r="AS21" s="210"/>
      <c r="AT21" s="247">
        <f t="shared" si="0"/>
        <v>0</v>
      </c>
      <c r="AU21" s="247">
        <f t="shared" si="1"/>
        <v>0</v>
      </c>
      <c r="AV21" s="247">
        <f t="shared" si="2"/>
        <v>0</v>
      </c>
      <c r="AW21" s="247">
        <f t="shared" si="3"/>
        <v>0</v>
      </c>
      <c r="AX21" s="247">
        <f t="shared" si="4"/>
        <v>0</v>
      </c>
      <c r="AY21" s="247">
        <f t="shared" si="5"/>
        <v>0</v>
      </c>
      <c r="AZ21" s="247">
        <f t="shared" si="6"/>
        <v>0</v>
      </c>
      <c r="BB21" s="247">
        <f t="shared" si="7"/>
        <v>0</v>
      </c>
      <c r="BC21" s="247">
        <f t="shared" si="8"/>
        <v>0</v>
      </c>
      <c r="BD21" s="247">
        <f t="shared" si="9"/>
        <v>0</v>
      </c>
      <c r="BE21" s="247">
        <f t="shared" si="10"/>
        <v>0</v>
      </c>
      <c r="BF21" s="247">
        <f t="shared" si="11"/>
        <v>0</v>
      </c>
      <c r="BG21" s="247">
        <f t="shared" si="12"/>
        <v>0</v>
      </c>
      <c r="BH21" s="247">
        <f t="shared" si="13"/>
        <v>0</v>
      </c>
      <c r="BK21" s="247">
        <f t="shared" si="14"/>
        <v>0</v>
      </c>
      <c r="BL21" s="247">
        <f t="shared" si="15"/>
        <v>0</v>
      </c>
      <c r="BM21" s="247">
        <f t="shared" si="16"/>
        <v>0</v>
      </c>
      <c r="BN21" s="247">
        <f t="shared" si="17"/>
        <v>0</v>
      </c>
      <c r="BO21" s="210"/>
      <c r="BP21" s="1205"/>
      <c r="BQ21" s="1205"/>
      <c r="BR21" s="1205"/>
      <c r="BS21" s="1205"/>
      <c r="BT21" s="1205"/>
      <c r="BU21" s="1205"/>
    </row>
    <row r="22" spans="2:73" ht="15.75" customHeight="1">
      <c r="B22" s="71" t="s">
        <v>13589</v>
      </c>
      <c r="C22" s="2178" t="s">
        <v>13563</v>
      </c>
      <c r="D22" s="2178"/>
      <c r="E22" s="72" t="s">
        <v>677</v>
      </c>
      <c r="F22" s="72">
        <v>3</v>
      </c>
      <c r="G22" s="1399"/>
      <c r="H22" s="1399"/>
      <c r="I22" s="1399"/>
      <c r="J22" s="1399"/>
      <c r="K22" s="1399"/>
      <c r="L22" s="1399"/>
      <c r="M22" s="1800"/>
      <c r="N22" s="1753"/>
      <c r="O22" s="1802"/>
      <c r="P22" s="1399"/>
      <c r="Q22" s="1399"/>
      <c r="R22" s="1399"/>
      <c r="S22" s="1399"/>
      <c r="T22" s="1399"/>
      <c r="U22" s="1800"/>
      <c r="W22" s="1802"/>
      <c r="X22" s="1399"/>
      <c r="Y22" s="1399"/>
      <c r="Z22" s="1399"/>
      <c r="AA22" s="1399"/>
      <c r="AB22" s="1399"/>
      <c r="AC22" s="1800"/>
      <c r="AD22" s="2395"/>
      <c r="AE22" s="1802"/>
      <c r="AF22" s="1399"/>
      <c r="AG22" s="1399"/>
      <c r="AH22" s="1909"/>
      <c r="AI22" s="2014"/>
      <c r="AJ22" s="2014"/>
      <c r="AK22" s="2014"/>
      <c r="AL22" s="2014"/>
      <c r="AM22" s="2015"/>
      <c r="AN22" s="63"/>
      <c r="AO22" s="73" t="s">
        <v>13590</v>
      </c>
      <c r="AP22" s="1132"/>
      <c r="AQ22" s="210"/>
      <c r="AR22" s="1092">
        <f t="shared" si="18"/>
        <v>0</v>
      </c>
      <c r="AS22" s="210"/>
      <c r="AT22" s="247">
        <f t="shared" si="0"/>
        <v>0</v>
      </c>
      <c r="AU22" s="247">
        <f t="shared" si="1"/>
        <v>0</v>
      </c>
      <c r="AV22" s="247">
        <f t="shared" si="2"/>
        <v>0</v>
      </c>
      <c r="AW22" s="247">
        <f t="shared" si="3"/>
        <v>0</v>
      </c>
      <c r="AX22" s="247">
        <f t="shared" si="4"/>
        <v>0</v>
      </c>
      <c r="AY22" s="247">
        <f t="shared" si="5"/>
        <v>0</v>
      </c>
      <c r="AZ22" s="247">
        <f t="shared" si="6"/>
        <v>0</v>
      </c>
      <c r="BB22" s="247">
        <f t="shared" si="7"/>
        <v>0</v>
      </c>
      <c r="BC22" s="247">
        <f t="shared" si="8"/>
        <v>0</v>
      </c>
      <c r="BD22" s="247">
        <f t="shared" si="9"/>
        <v>0</v>
      </c>
      <c r="BE22" s="247">
        <f t="shared" si="10"/>
        <v>0</v>
      </c>
      <c r="BF22" s="247">
        <f t="shared" si="11"/>
        <v>0</v>
      </c>
      <c r="BG22" s="247">
        <f t="shared" si="12"/>
        <v>0</v>
      </c>
      <c r="BH22" s="247">
        <f t="shared" si="13"/>
        <v>0</v>
      </c>
      <c r="BK22" s="247">
        <f t="shared" si="14"/>
        <v>0</v>
      </c>
      <c r="BL22" s="247">
        <f t="shared" si="15"/>
        <v>0</v>
      </c>
      <c r="BM22" s="247">
        <f t="shared" si="16"/>
        <v>0</v>
      </c>
      <c r="BN22" s="247">
        <f t="shared" si="17"/>
        <v>0</v>
      </c>
      <c r="BO22" s="210"/>
      <c r="BP22" s="1205"/>
      <c r="BQ22" s="1205"/>
      <c r="BR22" s="1205"/>
      <c r="BS22" s="1205"/>
      <c r="BT22" s="1205"/>
      <c r="BU22" s="1205"/>
    </row>
    <row r="23" spans="2:73" ht="15.75" customHeight="1">
      <c r="B23" s="71" t="s">
        <v>13591</v>
      </c>
      <c r="C23" s="2178" t="s">
        <v>13563</v>
      </c>
      <c r="D23" s="2178"/>
      <c r="E23" s="72" t="s">
        <v>677</v>
      </c>
      <c r="F23" s="72">
        <v>3</v>
      </c>
      <c r="G23" s="1399"/>
      <c r="H23" s="1399"/>
      <c r="I23" s="1399"/>
      <c r="J23" s="1399"/>
      <c r="K23" s="1399"/>
      <c r="L23" s="1399"/>
      <c r="M23" s="1800"/>
      <c r="N23" s="1753"/>
      <c r="O23" s="1802"/>
      <c r="P23" s="1399"/>
      <c r="Q23" s="1399"/>
      <c r="R23" s="1399"/>
      <c r="S23" s="1399"/>
      <c r="T23" s="1399"/>
      <c r="U23" s="1800"/>
      <c r="W23" s="1802"/>
      <c r="X23" s="1399"/>
      <c r="Y23" s="1399"/>
      <c r="Z23" s="1399"/>
      <c r="AA23" s="1399"/>
      <c r="AB23" s="1399"/>
      <c r="AC23" s="1800"/>
      <c r="AD23" s="2395"/>
      <c r="AE23" s="1802"/>
      <c r="AF23" s="1399"/>
      <c r="AG23" s="1399"/>
      <c r="AH23" s="1909"/>
      <c r="AI23" s="2014"/>
      <c r="AJ23" s="2014"/>
      <c r="AK23" s="2014"/>
      <c r="AL23" s="2014"/>
      <c r="AM23" s="2015"/>
      <c r="AN23" s="63"/>
      <c r="AO23" s="73" t="s">
        <v>13592</v>
      </c>
      <c r="AP23" s="1132"/>
      <c r="AQ23" s="210"/>
      <c r="AR23" s="1092">
        <f t="shared" si="18"/>
        <v>0</v>
      </c>
      <c r="AS23" s="210"/>
      <c r="AT23" s="247">
        <f t="shared" si="0"/>
        <v>0</v>
      </c>
      <c r="AU23" s="247">
        <f t="shared" si="1"/>
        <v>0</v>
      </c>
      <c r="AV23" s="247">
        <f t="shared" si="2"/>
        <v>0</v>
      </c>
      <c r="AW23" s="247">
        <f t="shared" si="3"/>
        <v>0</v>
      </c>
      <c r="AX23" s="247">
        <f t="shared" si="4"/>
        <v>0</v>
      </c>
      <c r="AY23" s="247">
        <f t="shared" si="5"/>
        <v>0</v>
      </c>
      <c r="AZ23" s="247">
        <f t="shared" si="6"/>
        <v>0</v>
      </c>
      <c r="BB23" s="247">
        <f t="shared" si="7"/>
        <v>0</v>
      </c>
      <c r="BC23" s="247">
        <f t="shared" si="8"/>
        <v>0</v>
      </c>
      <c r="BD23" s="247">
        <f t="shared" si="9"/>
        <v>0</v>
      </c>
      <c r="BE23" s="247">
        <f t="shared" si="10"/>
        <v>0</v>
      </c>
      <c r="BF23" s="247">
        <f t="shared" si="11"/>
        <v>0</v>
      </c>
      <c r="BG23" s="247">
        <f t="shared" si="12"/>
        <v>0</v>
      </c>
      <c r="BH23" s="247">
        <f t="shared" si="13"/>
        <v>0</v>
      </c>
      <c r="BK23" s="247">
        <f t="shared" si="14"/>
        <v>0</v>
      </c>
      <c r="BL23" s="247">
        <f t="shared" si="15"/>
        <v>0</v>
      </c>
      <c r="BM23" s="247">
        <f t="shared" si="16"/>
        <v>0</v>
      </c>
      <c r="BN23" s="247">
        <f t="shared" si="17"/>
        <v>0</v>
      </c>
      <c r="BO23" s="210"/>
      <c r="BP23" s="1205"/>
      <c r="BQ23" s="1205"/>
      <c r="BR23" s="1205"/>
      <c r="BS23" s="1205"/>
      <c r="BT23" s="1205"/>
      <c r="BU23" s="1205"/>
    </row>
    <row r="24" spans="2:73" ht="15.75" customHeight="1">
      <c r="B24" s="71" t="s">
        <v>13593</v>
      </c>
      <c r="C24" s="2178" t="s">
        <v>13563</v>
      </c>
      <c r="D24" s="2178"/>
      <c r="E24" s="72" t="s">
        <v>677</v>
      </c>
      <c r="F24" s="72">
        <v>3</v>
      </c>
      <c r="G24" s="1399"/>
      <c r="H24" s="1399"/>
      <c r="I24" s="1399"/>
      <c r="J24" s="1399"/>
      <c r="K24" s="1399"/>
      <c r="L24" s="1399"/>
      <c r="M24" s="1800"/>
      <c r="N24" s="1753"/>
      <c r="O24" s="1802"/>
      <c r="P24" s="1399"/>
      <c r="Q24" s="1399"/>
      <c r="R24" s="1399"/>
      <c r="S24" s="1399"/>
      <c r="T24" s="1399"/>
      <c r="U24" s="1800"/>
      <c r="W24" s="1802"/>
      <c r="X24" s="1399"/>
      <c r="Y24" s="1399"/>
      <c r="Z24" s="1399"/>
      <c r="AA24" s="1399"/>
      <c r="AB24" s="1399"/>
      <c r="AC24" s="1800"/>
      <c r="AD24" s="2395"/>
      <c r="AE24" s="1802"/>
      <c r="AF24" s="1399"/>
      <c r="AG24" s="1399"/>
      <c r="AH24" s="1909"/>
      <c r="AI24" s="2014"/>
      <c r="AJ24" s="2014"/>
      <c r="AK24" s="2014"/>
      <c r="AL24" s="2014"/>
      <c r="AM24" s="2015"/>
      <c r="AN24" s="63"/>
      <c r="AO24" s="73" t="s">
        <v>13594</v>
      </c>
      <c r="AP24" s="1132"/>
      <c r="AQ24" s="210"/>
      <c r="AR24" s="1092">
        <f t="shared" si="18"/>
        <v>0</v>
      </c>
      <c r="AS24" s="210"/>
      <c r="AT24" s="247">
        <f t="shared" si="0"/>
        <v>0</v>
      </c>
      <c r="AU24" s="247">
        <f t="shared" si="1"/>
        <v>0</v>
      </c>
      <c r="AV24" s="247">
        <f t="shared" si="2"/>
        <v>0</v>
      </c>
      <c r="AW24" s="247">
        <f t="shared" si="3"/>
        <v>0</v>
      </c>
      <c r="AX24" s="247">
        <f t="shared" si="4"/>
        <v>0</v>
      </c>
      <c r="AY24" s="247">
        <f t="shared" si="5"/>
        <v>0</v>
      </c>
      <c r="AZ24" s="247">
        <f t="shared" si="6"/>
        <v>0</v>
      </c>
      <c r="BB24" s="247">
        <f t="shared" si="7"/>
        <v>0</v>
      </c>
      <c r="BC24" s="247">
        <f t="shared" si="8"/>
        <v>0</v>
      </c>
      <c r="BD24" s="247">
        <f t="shared" si="9"/>
        <v>0</v>
      </c>
      <c r="BE24" s="247">
        <f t="shared" si="10"/>
        <v>0</v>
      </c>
      <c r="BF24" s="247">
        <f t="shared" si="11"/>
        <v>0</v>
      </c>
      <c r="BG24" s="247">
        <f t="shared" si="12"/>
        <v>0</v>
      </c>
      <c r="BH24" s="247">
        <f t="shared" si="13"/>
        <v>0</v>
      </c>
      <c r="BK24" s="247">
        <f t="shared" si="14"/>
        <v>0</v>
      </c>
      <c r="BL24" s="247">
        <f t="shared" si="15"/>
        <v>0</v>
      </c>
      <c r="BM24" s="247">
        <f t="shared" si="16"/>
        <v>0</v>
      </c>
      <c r="BN24" s="247">
        <f t="shared" si="17"/>
        <v>0</v>
      </c>
      <c r="BO24" s="210"/>
      <c r="BP24" s="1205"/>
      <c r="BQ24" s="1205"/>
      <c r="BR24" s="1205"/>
      <c r="BS24" s="1205"/>
      <c r="BT24" s="1205"/>
      <c r="BU24" s="1205"/>
    </row>
    <row r="25" spans="2:73" ht="15.75" customHeight="1">
      <c r="B25" s="71" t="s">
        <v>13595</v>
      </c>
      <c r="C25" s="2178" t="s">
        <v>13563</v>
      </c>
      <c r="D25" s="2178"/>
      <c r="E25" s="72" t="s">
        <v>677</v>
      </c>
      <c r="F25" s="72">
        <v>3</v>
      </c>
      <c r="G25" s="1399"/>
      <c r="H25" s="1399"/>
      <c r="I25" s="1399"/>
      <c r="J25" s="1399"/>
      <c r="K25" s="1399"/>
      <c r="L25" s="1399"/>
      <c r="M25" s="1800"/>
      <c r="N25" s="1753"/>
      <c r="O25" s="1802"/>
      <c r="P25" s="1399"/>
      <c r="Q25" s="1399"/>
      <c r="R25" s="1399"/>
      <c r="S25" s="1399"/>
      <c r="T25" s="1399"/>
      <c r="U25" s="1800"/>
      <c r="W25" s="1802"/>
      <c r="X25" s="1399"/>
      <c r="Y25" s="1399"/>
      <c r="Z25" s="1399"/>
      <c r="AA25" s="1399"/>
      <c r="AB25" s="1399"/>
      <c r="AC25" s="1800"/>
      <c r="AD25" s="2395"/>
      <c r="AE25" s="1802"/>
      <c r="AF25" s="1399"/>
      <c r="AG25" s="1399"/>
      <c r="AH25" s="1909"/>
      <c r="AI25" s="2014"/>
      <c r="AJ25" s="2014"/>
      <c r="AK25" s="2014"/>
      <c r="AL25" s="2014"/>
      <c r="AM25" s="2015"/>
      <c r="AN25" s="63"/>
      <c r="AO25" s="73" t="s">
        <v>13596</v>
      </c>
      <c r="AP25" s="1132"/>
      <c r="AQ25" s="210"/>
      <c r="AR25" s="1092">
        <f t="shared" si="18"/>
        <v>0</v>
      </c>
      <c r="AS25" s="210"/>
      <c r="AT25" s="247">
        <f t="shared" si="0"/>
        <v>0</v>
      </c>
      <c r="AU25" s="247">
        <f t="shared" si="1"/>
        <v>0</v>
      </c>
      <c r="AV25" s="247">
        <f t="shared" si="2"/>
        <v>0</v>
      </c>
      <c r="AW25" s="247">
        <f t="shared" si="3"/>
        <v>0</v>
      </c>
      <c r="AX25" s="247">
        <f t="shared" si="4"/>
        <v>0</v>
      </c>
      <c r="AY25" s="247">
        <f t="shared" si="5"/>
        <v>0</v>
      </c>
      <c r="AZ25" s="247">
        <f t="shared" si="6"/>
        <v>0</v>
      </c>
      <c r="BB25" s="247">
        <f t="shared" si="7"/>
        <v>0</v>
      </c>
      <c r="BC25" s="247">
        <f t="shared" si="8"/>
        <v>0</v>
      </c>
      <c r="BD25" s="247">
        <f t="shared" si="9"/>
        <v>0</v>
      </c>
      <c r="BE25" s="247">
        <f t="shared" si="10"/>
        <v>0</v>
      </c>
      <c r="BF25" s="247">
        <f t="shared" si="11"/>
        <v>0</v>
      </c>
      <c r="BG25" s="247">
        <f t="shared" si="12"/>
        <v>0</v>
      </c>
      <c r="BH25" s="247">
        <f t="shared" si="13"/>
        <v>0</v>
      </c>
      <c r="BK25" s="247">
        <f t="shared" si="14"/>
        <v>0</v>
      </c>
      <c r="BL25" s="247">
        <f t="shared" si="15"/>
        <v>0</v>
      </c>
      <c r="BM25" s="247">
        <f t="shared" si="16"/>
        <v>0</v>
      </c>
      <c r="BN25" s="247">
        <f t="shared" si="17"/>
        <v>0</v>
      </c>
      <c r="BO25" s="210"/>
      <c r="BP25" s="1205"/>
      <c r="BQ25" s="1205"/>
      <c r="BR25" s="1205"/>
      <c r="BS25" s="1205"/>
      <c r="BT25" s="1205"/>
      <c r="BU25" s="1205"/>
    </row>
    <row r="26" spans="2:73" ht="15.75" customHeight="1">
      <c r="B26" s="71" t="s">
        <v>13597</v>
      </c>
      <c r="C26" s="2178" t="s">
        <v>13563</v>
      </c>
      <c r="D26" s="2178"/>
      <c r="E26" s="72" t="s">
        <v>677</v>
      </c>
      <c r="F26" s="72">
        <v>3</v>
      </c>
      <c r="G26" s="1399"/>
      <c r="H26" s="1399"/>
      <c r="I26" s="1399"/>
      <c r="J26" s="1399"/>
      <c r="K26" s="1399"/>
      <c r="L26" s="1399"/>
      <c r="M26" s="1800"/>
      <c r="N26" s="1753"/>
      <c r="O26" s="1802"/>
      <c r="P26" s="1399"/>
      <c r="Q26" s="1399"/>
      <c r="R26" s="1399"/>
      <c r="S26" s="1399"/>
      <c r="T26" s="1399"/>
      <c r="U26" s="1800"/>
      <c r="W26" s="1802"/>
      <c r="X26" s="1399"/>
      <c r="Y26" s="1399"/>
      <c r="Z26" s="1399"/>
      <c r="AA26" s="1399"/>
      <c r="AB26" s="1399"/>
      <c r="AC26" s="1800"/>
      <c r="AD26" s="2395"/>
      <c r="AE26" s="1802"/>
      <c r="AF26" s="1399"/>
      <c r="AG26" s="1399"/>
      <c r="AH26" s="1909"/>
      <c r="AI26" s="2014"/>
      <c r="AJ26" s="2014"/>
      <c r="AK26" s="2014"/>
      <c r="AL26" s="2014"/>
      <c r="AM26" s="2015"/>
      <c r="AN26" s="63"/>
      <c r="AO26" s="73" t="s">
        <v>13598</v>
      </c>
      <c r="AQ26" s="210"/>
      <c r="AR26" s="1092">
        <f t="shared" si="18"/>
        <v>0</v>
      </c>
      <c r="AS26" s="210"/>
      <c r="AT26" s="247">
        <f t="shared" si="0"/>
        <v>0</v>
      </c>
      <c r="AU26" s="247">
        <f t="shared" si="1"/>
        <v>0</v>
      </c>
      <c r="AV26" s="247">
        <f t="shared" si="2"/>
        <v>0</v>
      </c>
      <c r="AW26" s="247">
        <f t="shared" si="3"/>
        <v>0</v>
      </c>
      <c r="AX26" s="247">
        <f t="shared" si="4"/>
        <v>0</v>
      </c>
      <c r="AY26" s="247">
        <f t="shared" si="5"/>
        <v>0</v>
      </c>
      <c r="AZ26" s="247">
        <f t="shared" si="6"/>
        <v>0</v>
      </c>
      <c r="BB26" s="247">
        <f t="shared" si="7"/>
        <v>0</v>
      </c>
      <c r="BC26" s="247">
        <f t="shared" si="8"/>
        <v>0</v>
      </c>
      <c r="BD26" s="247">
        <f t="shared" si="9"/>
        <v>0</v>
      </c>
      <c r="BE26" s="247">
        <f t="shared" si="10"/>
        <v>0</v>
      </c>
      <c r="BF26" s="247">
        <f t="shared" si="11"/>
        <v>0</v>
      </c>
      <c r="BG26" s="247">
        <f t="shared" si="12"/>
        <v>0</v>
      </c>
      <c r="BH26" s="247">
        <f t="shared" si="13"/>
        <v>0</v>
      </c>
      <c r="BK26" s="247">
        <f t="shared" si="14"/>
        <v>0</v>
      </c>
      <c r="BL26" s="247">
        <f t="shared" si="15"/>
        <v>0</v>
      </c>
      <c r="BM26" s="247">
        <f t="shared" si="16"/>
        <v>0</v>
      </c>
      <c r="BN26" s="247">
        <f t="shared" si="17"/>
        <v>0</v>
      </c>
      <c r="BO26" s="210"/>
      <c r="BP26" s="1205"/>
      <c r="BQ26" s="1205"/>
      <c r="BR26" s="1205"/>
      <c r="BS26" s="1205"/>
      <c r="BT26" s="1205"/>
      <c r="BU26" s="1205"/>
    </row>
    <row r="27" spans="2:73" ht="15.75" customHeight="1">
      <c r="B27" s="71" t="s">
        <v>13599</v>
      </c>
      <c r="C27" s="2178" t="s">
        <v>13563</v>
      </c>
      <c r="D27" s="2178"/>
      <c r="E27" s="72" t="s">
        <v>677</v>
      </c>
      <c r="F27" s="72">
        <v>3</v>
      </c>
      <c r="G27" s="1399"/>
      <c r="H27" s="1399"/>
      <c r="I27" s="1399"/>
      <c r="J27" s="1399"/>
      <c r="K27" s="1399"/>
      <c r="L27" s="1399"/>
      <c r="M27" s="1800"/>
      <c r="N27" s="1753"/>
      <c r="O27" s="1802"/>
      <c r="P27" s="1399"/>
      <c r="Q27" s="1399"/>
      <c r="R27" s="1399"/>
      <c r="S27" s="1399"/>
      <c r="T27" s="1399"/>
      <c r="U27" s="1800"/>
      <c r="W27" s="1802"/>
      <c r="X27" s="1399"/>
      <c r="Y27" s="1399"/>
      <c r="Z27" s="1399"/>
      <c r="AA27" s="1399"/>
      <c r="AB27" s="1399"/>
      <c r="AC27" s="1800"/>
      <c r="AD27" s="2395"/>
      <c r="AE27" s="1802"/>
      <c r="AF27" s="1399"/>
      <c r="AG27" s="1399"/>
      <c r="AH27" s="1909"/>
      <c r="AI27" s="2014"/>
      <c r="AJ27" s="2014"/>
      <c r="AK27" s="2014"/>
      <c r="AL27" s="2014"/>
      <c r="AM27" s="2015"/>
      <c r="AN27" s="63"/>
      <c r="AO27" s="73" t="s">
        <v>13600</v>
      </c>
      <c r="AQ27" s="210"/>
      <c r="AR27" s="1092">
        <f t="shared" si="18"/>
        <v>0</v>
      </c>
      <c r="AS27" s="210"/>
      <c r="AT27" s="247">
        <f t="shared" si="0"/>
        <v>0</v>
      </c>
      <c r="AU27" s="247">
        <f t="shared" si="1"/>
        <v>0</v>
      </c>
      <c r="AV27" s="247">
        <f t="shared" si="2"/>
        <v>0</v>
      </c>
      <c r="AW27" s="247">
        <f t="shared" si="3"/>
        <v>0</v>
      </c>
      <c r="AX27" s="247">
        <f t="shared" si="4"/>
        <v>0</v>
      </c>
      <c r="AY27" s="247">
        <f t="shared" si="5"/>
        <v>0</v>
      </c>
      <c r="AZ27" s="247">
        <f t="shared" si="6"/>
        <v>0</v>
      </c>
      <c r="BB27" s="247">
        <f t="shared" si="7"/>
        <v>0</v>
      </c>
      <c r="BC27" s="247">
        <f t="shared" si="8"/>
        <v>0</v>
      </c>
      <c r="BD27" s="247">
        <f t="shared" si="9"/>
        <v>0</v>
      </c>
      <c r="BE27" s="247">
        <f t="shared" si="10"/>
        <v>0</v>
      </c>
      <c r="BF27" s="247">
        <f t="shared" si="11"/>
        <v>0</v>
      </c>
      <c r="BG27" s="247">
        <f t="shared" si="12"/>
        <v>0</v>
      </c>
      <c r="BH27" s="247">
        <f t="shared" si="13"/>
        <v>0</v>
      </c>
      <c r="BK27" s="247">
        <f t="shared" si="14"/>
        <v>0</v>
      </c>
      <c r="BL27" s="247">
        <f t="shared" si="15"/>
        <v>0</v>
      </c>
      <c r="BM27" s="247">
        <f t="shared" si="16"/>
        <v>0</v>
      </c>
      <c r="BN27" s="247">
        <f t="shared" si="17"/>
        <v>0</v>
      </c>
      <c r="BO27" s="210"/>
      <c r="BP27" s="1205"/>
      <c r="BQ27" s="1205"/>
      <c r="BR27" s="1205"/>
      <c r="BS27" s="1205"/>
      <c r="BT27" s="1205"/>
      <c r="BU27" s="1205"/>
    </row>
    <row r="28" spans="2:73" ht="15.75" customHeight="1">
      <c r="B28" s="71" t="s">
        <v>13601</v>
      </c>
      <c r="C28" s="2178" t="s">
        <v>13563</v>
      </c>
      <c r="D28" s="2178"/>
      <c r="E28" s="72" t="s">
        <v>677</v>
      </c>
      <c r="F28" s="72">
        <v>3</v>
      </c>
      <c r="G28" s="1399"/>
      <c r="H28" s="1399"/>
      <c r="I28" s="1399"/>
      <c r="J28" s="1399"/>
      <c r="K28" s="1399"/>
      <c r="L28" s="1399"/>
      <c r="M28" s="1800"/>
      <c r="N28" s="1753"/>
      <c r="O28" s="1802"/>
      <c r="P28" s="1399"/>
      <c r="Q28" s="1399"/>
      <c r="R28" s="1399"/>
      <c r="S28" s="1399"/>
      <c r="T28" s="1399"/>
      <c r="U28" s="1800"/>
      <c r="W28" s="1802"/>
      <c r="X28" s="1399"/>
      <c r="Y28" s="1399"/>
      <c r="Z28" s="1399"/>
      <c r="AA28" s="1399"/>
      <c r="AB28" s="1399"/>
      <c r="AC28" s="1800"/>
      <c r="AD28" s="2395"/>
      <c r="AE28" s="1802"/>
      <c r="AF28" s="1399"/>
      <c r="AG28" s="1399"/>
      <c r="AH28" s="1909"/>
      <c r="AI28" s="2014"/>
      <c r="AJ28" s="2014"/>
      <c r="AK28" s="2014"/>
      <c r="AL28" s="2014"/>
      <c r="AM28" s="2015"/>
      <c r="AN28" s="63"/>
      <c r="AO28" s="73" t="s">
        <v>13602</v>
      </c>
      <c r="AQ28" s="210"/>
      <c r="AR28" s="1092">
        <f t="shared" si="18"/>
        <v>0</v>
      </c>
      <c r="AS28" s="210"/>
      <c r="AT28" s="247">
        <f t="shared" si="0"/>
        <v>0</v>
      </c>
      <c r="AU28" s="247">
        <f t="shared" si="1"/>
        <v>0</v>
      </c>
      <c r="AV28" s="247">
        <f t="shared" si="2"/>
        <v>0</v>
      </c>
      <c r="AW28" s="247">
        <f t="shared" si="3"/>
        <v>0</v>
      </c>
      <c r="AX28" s="247">
        <f t="shared" si="4"/>
        <v>0</v>
      </c>
      <c r="AY28" s="247">
        <f t="shared" si="5"/>
        <v>0</v>
      </c>
      <c r="AZ28" s="247">
        <f t="shared" si="6"/>
        <v>0</v>
      </c>
      <c r="BB28" s="247">
        <f t="shared" si="7"/>
        <v>0</v>
      </c>
      <c r="BC28" s="247">
        <f t="shared" si="8"/>
        <v>0</v>
      </c>
      <c r="BD28" s="247">
        <f t="shared" si="9"/>
        <v>0</v>
      </c>
      <c r="BE28" s="247">
        <f t="shared" si="10"/>
        <v>0</v>
      </c>
      <c r="BF28" s="247">
        <f t="shared" si="11"/>
        <v>0</v>
      </c>
      <c r="BG28" s="247">
        <f t="shared" si="12"/>
        <v>0</v>
      </c>
      <c r="BH28" s="247">
        <f t="shared" si="13"/>
        <v>0</v>
      </c>
      <c r="BK28" s="247">
        <f t="shared" si="14"/>
        <v>0</v>
      </c>
      <c r="BL28" s="247">
        <f t="shared" si="15"/>
        <v>0</v>
      </c>
      <c r="BM28" s="247">
        <f t="shared" si="16"/>
        <v>0</v>
      </c>
      <c r="BN28" s="247">
        <f t="shared" si="17"/>
        <v>0</v>
      </c>
      <c r="BO28" s="210"/>
      <c r="BP28" s="1205"/>
      <c r="BQ28" s="1205"/>
      <c r="BR28" s="1205"/>
      <c r="BS28" s="1205"/>
      <c r="BT28" s="1205"/>
      <c r="BU28" s="1205"/>
    </row>
    <row r="29" spans="2:73" ht="15.75" customHeight="1">
      <c r="B29" s="71" t="s">
        <v>13603</v>
      </c>
      <c r="C29" s="2178" t="s">
        <v>13563</v>
      </c>
      <c r="D29" s="2178"/>
      <c r="E29" s="72" t="s">
        <v>677</v>
      </c>
      <c r="F29" s="72">
        <v>3</v>
      </c>
      <c r="G29" s="1399"/>
      <c r="H29" s="1399"/>
      <c r="I29" s="1399"/>
      <c r="J29" s="1399"/>
      <c r="K29" s="1399"/>
      <c r="L29" s="1399"/>
      <c r="M29" s="1800"/>
      <c r="N29" s="1753"/>
      <c r="O29" s="1802"/>
      <c r="P29" s="1399"/>
      <c r="Q29" s="1399"/>
      <c r="R29" s="1399"/>
      <c r="S29" s="1399"/>
      <c r="T29" s="1399"/>
      <c r="U29" s="1800"/>
      <c r="W29" s="1802"/>
      <c r="X29" s="1399"/>
      <c r="Y29" s="1399"/>
      <c r="Z29" s="1399"/>
      <c r="AA29" s="1399"/>
      <c r="AB29" s="1399"/>
      <c r="AC29" s="1800"/>
      <c r="AD29" s="2395"/>
      <c r="AE29" s="1802"/>
      <c r="AF29" s="1399"/>
      <c r="AG29" s="1399"/>
      <c r="AH29" s="1909"/>
      <c r="AI29" s="2014"/>
      <c r="AJ29" s="2014"/>
      <c r="AK29" s="2014"/>
      <c r="AL29" s="2014"/>
      <c r="AM29" s="2015"/>
      <c r="AN29" s="63"/>
      <c r="AO29" s="73" t="s">
        <v>13604</v>
      </c>
      <c r="AQ29" s="210"/>
      <c r="AR29" s="1092">
        <f t="shared" si="18"/>
        <v>0</v>
      </c>
      <c r="AS29" s="210"/>
      <c r="AT29" s="247">
        <f t="shared" si="0"/>
        <v>0</v>
      </c>
      <c r="AU29" s="247">
        <f t="shared" si="1"/>
        <v>0</v>
      </c>
      <c r="AV29" s="247">
        <f t="shared" si="2"/>
        <v>0</v>
      </c>
      <c r="AW29" s="247">
        <f t="shared" si="3"/>
        <v>0</v>
      </c>
      <c r="AX29" s="247">
        <f t="shared" si="4"/>
        <v>0</v>
      </c>
      <c r="AY29" s="247">
        <f t="shared" si="5"/>
        <v>0</v>
      </c>
      <c r="AZ29" s="247">
        <f t="shared" si="6"/>
        <v>0</v>
      </c>
      <c r="BB29" s="247">
        <f t="shared" si="7"/>
        <v>0</v>
      </c>
      <c r="BC29" s="247">
        <f t="shared" si="8"/>
        <v>0</v>
      </c>
      <c r="BD29" s="247">
        <f t="shared" si="9"/>
        <v>0</v>
      </c>
      <c r="BE29" s="247">
        <f t="shared" si="10"/>
        <v>0</v>
      </c>
      <c r="BF29" s="247">
        <f t="shared" si="11"/>
        <v>0</v>
      </c>
      <c r="BG29" s="247">
        <f t="shared" si="12"/>
        <v>0</v>
      </c>
      <c r="BH29" s="247">
        <f t="shared" si="13"/>
        <v>0</v>
      </c>
      <c r="BK29" s="247">
        <f t="shared" si="14"/>
        <v>0</v>
      </c>
      <c r="BL29" s="247">
        <f t="shared" si="15"/>
        <v>0</v>
      </c>
      <c r="BM29" s="247">
        <f t="shared" si="16"/>
        <v>0</v>
      </c>
      <c r="BN29" s="247">
        <f t="shared" si="17"/>
        <v>0</v>
      </c>
      <c r="BO29" s="210"/>
      <c r="BP29" s="1205"/>
      <c r="BQ29" s="1205"/>
      <c r="BR29" s="1205"/>
      <c r="BS29" s="1205"/>
      <c r="BT29" s="1205"/>
      <c r="BU29" s="1205"/>
    </row>
    <row r="30" spans="2:73" ht="15.75" customHeight="1">
      <c r="B30" s="71" t="s">
        <v>13605</v>
      </c>
      <c r="C30" s="2178" t="s">
        <v>13563</v>
      </c>
      <c r="D30" s="2178"/>
      <c r="E30" s="72" t="s">
        <v>677</v>
      </c>
      <c r="F30" s="72">
        <v>3</v>
      </c>
      <c r="G30" s="1399"/>
      <c r="H30" s="1399"/>
      <c r="I30" s="1399"/>
      <c r="J30" s="1399"/>
      <c r="K30" s="1399"/>
      <c r="L30" s="1399"/>
      <c r="M30" s="1800"/>
      <c r="N30" s="1753"/>
      <c r="O30" s="1802"/>
      <c r="P30" s="1399"/>
      <c r="Q30" s="1399"/>
      <c r="R30" s="1399"/>
      <c r="S30" s="1399"/>
      <c r="T30" s="1399"/>
      <c r="U30" s="1800"/>
      <c r="W30" s="1802"/>
      <c r="X30" s="1399"/>
      <c r="Y30" s="1399"/>
      <c r="Z30" s="1399"/>
      <c r="AA30" s="1399"/>
      <c r="AB30" s="1399"/>
      <c r="AC30" s="1800"/>
      <c r="AD30" s="2395"/>
      <c r="AE30" s="1802"/>
      <c r="AF30" s="1399"/>
      <c r="AG30" s="1399"/>
      <c r="AH30" s="1909"/>
      <c r="AI30" s="2014"/>
      <c r="AJ30" s="2014"/>
      <c r="AK30" s="2014"/>
      <c r="AL30" s="2014"/>
      <c r="AM30" s="2015"/>
      <c r="AN30" s="63"/>
      <c r="AO30" s="73" t="s">
        <v>13606</v>
      </c>
      <c r="AQ30" s="210"/>
      <c r="AR30" s="1092">
        <f t="shared" si="18"/>
        <v>0</v>
      </c>
      <c r="AS30" s="210"/>
      <c r="AT30" s="247">
        <f t="shared" si="0"/>
        <v>0</v>
      </c>
      <c r="AU30" s="247">
        <f t="shared" si="1"/>
        <v>0</v>
      </c>
      <c r="AV30" s="247">
        <f t="shared" si="2"/>
        <v>0</v>
      </c>
      <c r="AW30" s="247">
        <f t="shared" si="3"/>
        <v>0</v>
      </c>
      <c r="AX30" s="247">
        <f t="shared" si="4"/>
        <v>0</v>
      </c>
      <c r="AY30" s="247">
        <f t="shared" si="5"/>
        <v>0</v>
      </c>
      <c r="AZ30" s="247">
        <f t="shared" si="6"/>
        <v>0</v>
      </c>
      <c r="BB30" s="247">
        <f t="shared" si="7"/>
        <v>0</v>
      </c>
      <c r="BC30" s="247">
        <f t="shared" si="8"/>
        <v>0</v>
      </c>
      <c r="BD30" s="247">
        <f t="shared" si="9"/>
        <v>0</v>
      </c>
      <c r="BE30" s="247">
        <f t="shared" si="10"/>
        <v>0</v>
      </c>
      <c r="BF30" s="247">
        <f t="shared" si="11"/>
        <v>0</v>
      </c>
      <c r="BG30" s="247">
        <f t="shared" si="12"/>
        <v>0</v>
      </c>
      <c r="BH30" s="247">
        <f t="shared" si="13"/>
        <v>0</v>
      </c>
      <c r="BK30" s="247">
        <f t="shared" si="14"/>
        <v>0</v>
      </c>
      <c r="BL30" s="247">
        <f t="shared" si="15"/>
        <v>0</v>
      </c>
      <c r="BM30" s="247">
        <f t="shared" si="16"/>
        <v>0</v>
      </c>
      <c r="BN30" s="247">
        <f t="shared" si="17"/>
        <v>0</v>
      </c>
      <c r="BO30" s="210"/>
      <c r="BP30" s="1205"/>
      <c r="BQ30" s="1205"/>
      <c r="BR30" s="1205"/>
      <c r="BS30" s="1205"/>
      <c r="BT30" s="1205"/>
      <c r="BU30" s="1205"/>
    </row>
    <row r="31" spans="2:73" ht="15.75" customHeight="1">
      <c r="B31" s="71" t="s">
        <v>13607</v>
      </c>
      <c r="C31" s="2178" t="s">
        <v>13563</v>
      </c>
      <c r="D31" s="2178"/>
      <c r="E31" s="72" t="s">
        <v>677</v>
      </c>
      <c r="F31" s="72">
        <v>3</v>
      </c>
      <c r="G31" s="1399"/>
      <c r="H31" s="1399"/>
      <c r="I31" s="1399"/>
      <c r="J31" s="1399"/>
      <c r="K31" s="1399"/>
      <c r="L31" s="1399"/>
      <c r="M31" s="1800"/>
      <c r="N31" s="1753"/>
      <c r="O31" s="1802"/>
      <c r="P31" s="1399"/>
      <c r="Q31" s="1399"/>
      <c r="R31" s="1399"/>
      <c r="S31" s="1399"/>
      <c r="T31" s="1399"/>
      <c r="U31" s="1800"/>
      <c r="W31" s="1802"/>
      <c r="X31" s="1399"/>
      <c r="Y31" s="1399"/>
      <c r="Z31" s="1399"/>
      <c r="AA31" s="1399"/>
      <c r="AB31" s="1399"/>
      <c r="AC31" s="1800"/>
      <c r="AD31" s="2395"/>
      <c r="AE31" s="1802"/>
      <c r="AF31" s="1399"/>
      <c r="AG31" s="1399"/>
      <c r="AH31" s="1909"/>
      <c r="AI31" s="2014"/>
      <c r="AJ31" s="2014"/>
      <c r="AK31" s="2014"/>
      <c r="AL31" s="2014"/>
      <c r="AM31" s="2015"/>
      <c r="AN31" s="63"/>
      <c r="AO31" s="73" t="s">
        <v>13608</v>
      </c>
      <c r="AQ31" s="210"/>
      <c r="AR31" s="1092">
        <f t="shared" si="18"/>
        <v>0</v>
      </c>
      <c r="AS31" s="210"/>
      <c r="AT31" s="247">
        <f t="shared" si="0"/>
        <v>0</v>
      </c>
      <c r="AU31" s="247">
        <f t="shared" si="1"/>
        <v>0</v>
      </c>
      <c r="AV31" s="247">
        <f t="shared" si="2"/>
        <v>0</v>
      </c>
      <c r="AW31" s="247">
        <f t="shared" si="3"/>
        <v>0</v>
      </c>
      <c r="AX31" s="247">
        <f t="shared" si="4"/>
        <v>0</v>
      </c>
      <c r="AY31" s="247">
        <f t="shared" si="5"/>
        <v>0</v>
      </c>
      <c r="AZ31" s="247">
        <f t="shared" si="6"/>
        <v>0</v>
      </c>
      <c r="BB31" s="247">
        <f t="shared" si="7"/>
        <v>0</v>
      </c>
      <c r="BC31" s="247">
        <f t="shared" si="8"/>
        <v>0</v>
      </c>
      <c r="BD31" s="247">
        <f t="shared" si="9"/>
        <v>0</v>
      </c>
      <c r="BE31" s="247">
        <f t="shared" si="10"/>
        <v>0</v>
      </c>
      <c r="BF31" s="247">
        <f t="shared" si="11"/>
        <v>0</v>
      </c>
      <c r="BG31" s="247">
        <f t="shared" si="12"/>
        <v>0</v>
      </c>
      <c r="BH31" s="247">
        <f t="shared" si="13"/>
        <v>0</v>
      </c>
      <c r="BK31" s="247">
        <f t="shared" si="14"/>
        <v>0</v>
      </c>
      <c r="BL31" s="247">
        <f t="shared" si="15"/>
        <v>0</v>
      </c>
      <c r="BM31" s="247">
        <f t="shared" si="16"/>
        <v>0</v>
      </c>
      <c r="BN31" s="247">
        <f t="shared" si="17"/>
        <v>0</v>
      </c>
      <c r="BO31" s="210"/>
      <c r="BP31" s="1205"/>
      <c r="BQ31" s="1205"/>
      <c r="BR31" s="1205"/>
      <c r="BS31" s="1205"/>
      <c r="BT31" s="1205"/>
      <c r="BU31" s="1205"/>
    </row>
    <row r="32" spans="2:73" ht="15.75" customHeight="1">
      <c r="B32" s="71" t="s">
        <v>13609</v>
      </c>
      <c r="C32" s="2178" t="s">
        <v>13563</v>
      </c>
      <c r="D32" s="2178"/>
      <c r="E32" s="72" t="s">
        <v>677</v>
      </c>
      <c r="F32" s="72">
        <v>3</v>
      </c>
      <c r="G32" s="1399"/>
      <c r="H32" s="1399"/>
      <c r="I32" s="1399"/>
      <c r="J32" s="1399"/>
      <c r="K32" s="1399"/>
      <c r="L32" s="1399"/>
      <c r="M32" s="1800"/>
      <c r="N32" s="1753"/>
      <c r="O32" s="1802"/>
      <c r="P32" s="1399"/>
      <c r="Q32" s="1399"/>
      <c r="R32" s="1399"/>
      <c r="S32" s="1399"/>
      <c r="T32" s="1399"/>
      <c r="U32" s="1800"/>
      <c r="W32" s="1802"/>
      <c r="X32" s="1399"/>
      <c r="Y32" s="1399"/>
      <c r="Z32" s="1399"/>
      <c r="AA32" s="1399"/>
      <c r="AB32" s="1399"/>
      <c r="AC32" s="1800"/>
      <c r="AD32" s="2395"/>
      <c r="AE32" s="1802"/>
      <c r="AF32" s="1399"/>
      <c r="AG32" s="1399"/>
      <c r="AH32" s="1909"/>
      <c r="AI32" s="2014"/>
      <c r="AJ32" s="2014"/>
      <c r="AK32" s="2014"/>
      <c r="AL32" s="2014"/>
      <c r="AM32" s="2015"/>
      <c r="AN32" s="63"/>
      <c r="AO32" s="73" t="s">
        <v>13610</v>
      </c>
      <c r="AQ32" s="210"/>
      <c r="AR32" s="1092">
        <f t="shared" si="18"/>
        <v>0</v>
      </c>
      <c r="AS32" s="210"/>
      <c r="AT32" s="247">
        <f t="shared" si="0"/>
        <v>0</v>
      </c>
      <c r="AU32" s="247">
        <f t="shared" si="1"/>
        <v>0</v>
      </c>
      <c r="AV32" s="247">
        <f t="shared" si="2"/>
        <v>0</v>
      </c>
      <c r="AW32" s="247">
        <f t="shared" si="3"/>
        <v>0</v>
      </c>
      <c r="AX32" s="247">
        <f t="shared" si="4"/>
        <v>0</v>
      </c>
      <c r="AY32" s="247">
        <f t="shared" si="5"/>
        <v>0</v>
      </c>
      <c r="AZ32" s="247">
        <f t="shared" si="6"/>
        <v>0</v>
      </c>
      <c r="BB32" s="247">
        <f t="shared" si="7"/>
        <v>0</v>
      </c>
      <c r="BC32" s="247">
        <f t="shared" si="8"/>
        <v>0</v>
      </c>
      <c r="BD32" s="247">
        <f t="shared" si="9"/>
        <v>0</v>
      </c>
      <c r="BE32" s="247">
        <f t="shared" si="10"/>
        <v>0</v>
      </c>
      <c r="BF32" s="247">
        <f t="shared" si="11"/>
        <v>0</v>
      </c>
      <c r="BG32" s="247">
        <f t="shared" si="12"/>
        <v>0</v>
      </c>
      <c r="BH32" s="247">
        <f t="shared" si="13"/>
        <v>0</v>
      </c>
      <c r="BK32" s="247">
        <f t="shared" si="14"/>
        <v>0</v>
      </c>
      <c r="BL32" s="247">
        <f t="shared" si="15"/>
        <v>0</v>
      </c>
      <c r="BM32" s="247">
        <f t="shared" si="16"/>
        <v>0</v>
      </c>
      <c r="BN32" s="247">
        <f t="shared" si="17"/>
        <v>0</v>
      </c>
      <c r="BO32" s="210"/>
      <c r="BP32" s="1205"/>
      <c r="BQ32" s="1205"/>
      <c r="BR32" s="1205"/>
      <c r="BS32" s="1205"/>
      <c r="BT32" s="1205"/>
      <c r="BU32" s="1205"/>
    </row>
    <row r="33" spans="2:73" ht="15.75" customHeight="1">
      <c r="B33" s="71" t="s">
        <v>13611</v>
      </c>
      <c r="C33" s="2178" t="s">
        <v>13563</v>
      </c>
      <c r="D33" s="2178"/>
      <c r="E33" s="72" t="s">
        <v>677</v>
      </c>
      <c r="F33" s="72">
        <v>3</v>
      </c>
      <c r="G33" s="1399"/>
      <c r="H33" s="1399"/>
      <c r="I33" s="1399"/>
      <c r="J33" s="1399"/>
      <c r="K33" s="1399"/>
      <c r="L33" s="1399"/>
      <c r="M33" s="1800"/>
      <c r="N33" s="1753"/>
      <c r="O33" s="1802"/>
      <c r="P33" s="1399"/>
      <c r="Q33" s="1399"/>
      <c r="R33" s="1399"/>
      <c r="S33" s="1399"/>
      <c r="T33" s="1399"/>
      <c r="U33" s="1800"/>
      <c r="W33" s="1802"/>
      <c r="X33" s="1399"/>
      <c r="Y33" s="1399"/>
      <c r="Z33" s="1399"/>
      <c r="AA33" s="1399"/>
      <c r="AB33" s="1399"/>
      <c r="AC33" s="1800"/>
      <c r="AD33" s="2395"/>
      <c r="AE33" s="1802"/>
      <c r="AF33" s="1399"/>
      <c r="AG33" s="1399"/>
      <c r="AH33" s="1909"/>
      <c r="AI33" s="2014"/>
      <c r="AJ33" s="2014"/>
      <c r="AK33" s="2014"/>
      <c r="AL33" s="2014"/>
      <c r="AM33" s="2015"/>
      <c r="AN33" s="63"/>
      <c r="AO33" s="73" t="s">
        <v>13612</v>
      </c>
      <c r="AQ33" s="210"/>
      <c r="AR33" s="1092">
        <f t="shared" si="18"/>
        <v>0</v>
      </c>
      <c r="AS33" s="210"/>
      <c r="AT33" s="247">
        <f t="shared" si="0"/>
        <v>0</v>
      </c>
      <c r="AU33" s="247">
        <f t="shared" si="1"/>
        <v>0</v>
      </c>
      <c r="AV33" s="247">
        <f t="shared" si="2"/>
        <v>0</v>
      </c>
      <c r="AW33" s="247">
        <f t="shared" si="3"/>
        <v>0</v>
      </c>
      <c r="AX33" s="247">
        <f t="shared" si="4"/>
        <v>0</v>
      </c>
      <c r="AY33" s="247">
        <f t="shared" si="5"/>
        <v>0</v>
      </c>
      <c r="AZ33" s="247">
        <f t="shared" si="6"/>
        <v>0</v>
      </c>
      <c r="BB33" s="247">
        <f t="shared" si="7"/>
        <v>0</v>
      </c>
      <c r="BC33" s="247">
        <f t="shared" si="8"/>
        <v>0</v>
      </c>
      <c r="BD33" s="247">
        <f t="shared" si="9"/>
        <v>0</v>
      </c>
      <c r="BE33" s="247">
        <f t="shared" si="10"/>
        <v>0</v>
      </c>
      <c r="BF33" s="247">
        <f t="shared" si="11"/>
        <v>0</v>
      </c>
      <c r="BG33" s="247">
        <f t="shared" si="12"/>
        <v>0</v>
      </c>
      <c r="BH33" s="247">
        <f t="shared" si="13"/>
        <v>0</v>
      </c>
      <c r="BK33" s="247">
        <f t="shared" si="14"/>
        <v>0</v>
      </c>
      <c r="BL33" s="247">
        <f t="shared" si="15"/>
        <v>0</v>
      </c>
      <c r="BM33" s="247">
        <f t="shared" si="16"/>
        <v>0</v>
      </c>
      <c r="BN33" s="247">
        <f t="shared" si="17"/>
        <v>0</v>
      </c>
      <c r="BO33" s="210"/>
      <c r="BP33" s="1205"/>
      <c r="BQ33" s="1205"/>
      <c r="BR33" s="1205"/>
      <c r="BS33" s="1205"/>
      <c r="BT33" s="1205"/>
      <c r="BU33" s="1205"/>
    </row>
    <row r="34" spans="2:73" ht="15.75" customHeight="1">
      <c r="B34" s="71" t="s">
        <v>13613</v>
      </c>
      <c r="C34" s="2178" t="s">
        <v>13563</v>
      </c>
      <c r="D34" s="2178"/>
      <c r="E34" s="72" t="s">
        <v>677</v>
      </c>
      <c r="F34" s="72">
        <v>3</v>
      </c>
      <c r="G34" s="1399"/>
      <c r="H34" s="1399"/>
      <c r="I34" s="1399"/>
      <c r="J34" s="1399"/>
      <c r="K34" s="1399"/>
      <c r="L34" s="1399"/>
      <c r="M34" s="1800"/>
      <c r="N34" s="1753"/>
      <c r="O34" s="1802"/>
      <c r="P34" s="1399"/>
      <c r="Q34" s="1399"/>
      <c r="R34" s="1399"/>
      <c r="S34" s="1399"/>
      <c r="T34" s="1399"/>
      <c r="U34" s="1800"/>
      <c r="W34" s="1802"/>
      <c r="X34" s="1399"/>
      <c r="Y34" s="1399"/>
      <c r="Z34" s="1399"/>
      <c r="AA34" s="1399"/>
      <c r="AB34" s="1399"/>
      <c r="AC34" s="1800"/>
      <c r="AD34" s="2395"/>
      <c r="AE34" s="1802"/>
      <c r="AF34" s="1399"/>
      <c r="AG34" s="1399"/>
      <c r="AH34" s="1909"/>
      <c r="AI34" s="2014"/>
      <c r="AJ34" s="2014"/>
      <c r="AK34" s="2014"/>
      <c r="AL34" s="2014"/>
      <c r="AM34" s="2015"/>
      <c r="AN34" s="63"/>
      <c r="AO34" s="73" t="s">
        <v>13614</v>
      </c>
      <c r="AQ34" s="210"/>
      <c r="AR34" s="1092">
        <f t="shared" si="18"/>
        <v>0</v>
      </c>
      <c r="AS34" s="210"/>
      <c r="AT34" s="247">
        <f t="shared" si="0"/>
        <v>0</v>
      </c>
      <c r="AU34" s="247">
        <f t="shared" si="1"/>
        <v>0</v>
      </c>
      <c r="AV34" s="247">
        <f t="shared" si="2"/>
        <v>0</v>
      </c>
      <c r="AW34" s="247">
        <f t="shared" si="3"/>
        <v>0</v>
      </c>
      <c r="AX34" s="247">
        <f t="shared" si="4"/>
        <v>0</v>
      </c>
      <c r="AY34" s="247">
        <f t="shared" si="5"/>
        <v>0</v>
      </c>
      <c r="AZ34" s="247">
        <f t="shared" si="6"/>
        <v>0</v>
      </c>
      <c r="BB34" s="247">
        <f t="shared" si="7"/>
        <v>0</v>
      </c>
      <c r="BC34" s="247">
        <f t="shared" si="8"/>
        <v>0</v>
      </c>
      <c r="BD34" s="247">
        <f t="shared" si="9"/>
        <v>0</v>
      </c>
      <c r="BE34" s="247">
        <f t="shared" si="10"/>
        <v>0</v>
      </c>
      <c r="BF34" s="247">
        <f t="shared" si="11"/>
        <v>0</v>
      </c>
      <c r="BG34" s="247">
        <f t="shared" si="12"/>
        <v>0</v>
      </c>
      <c r="BH34" s="247">
        <f t="shared" si="13"/>
        <v>0</v>
      </c>
      <c r="BK34" s="247">
        <f t="shared" si="14"/>
        <v>0</v>
      </c>
      <c r="BL34" s="247">
        <f t="shared" si="15"/>
        <v>0</v>
      </c>
      <c r="BM34" s="247">
        <f t="shared" si="16"/>
        <v>0</v>
      </c>
      <c r="BN34" s="247">
        <f t="shared" si="17"/>
        <v>0</v>
      </c>
      <c r="BO34" s="210"/>
      <c r="BP34" s="1205"/>
      <c r="BQ34" s="1205"/>
      <c r="BR34" s="1205"/>
      <c r="BS34" s="1205"/>
      <c r="BT34" s="1205"/>
      <c r="BU34" s="1205"/>
    </row>
    <row r="35" spans="2:73" ht="15.75" customHeight="1">
      <c r="B35" s="71" t="s">
        <v>13615</v>
      </c>
      <c r="C35" s="2178" t="s">
        <v>13563</v>
      </c>
      <c r="D35" s="2178"/>
      <c r="E35" s="72" t="s">
        <v>677</v>
      </c>
      <c r="F35" s="72">
        <v>3</v>
      </c>
      <c r="G35" s="1399"/>
      <c r="H35" s="1399"/>
      <c r="I35" s="1399"/>
      <c r="J35" s="1399"/>
      <c r="K35" s="1399"/>
      <c r="L35" s="1399"/>
      <c r="M35" s="1800"/>
      <c r="N35" s="1753"/>
      <c r="O35" s="1802"/>
      <c r="P35" s="1399"/>
      <c r="Q35" s="1399"/>
      <c r="R35" s="1399"/>
      <c r="S35" s="1399"/>
      <c r="T35" s="1399"/>
      <c r="U35" s="1800"/>
      <c r="W35" s="1802"/>
      <c r="X35" s="1399"/>
      <c r="Y35" s="1399"/>
      <c r="Z35" s="1399"/>
      <c r="AA35" s="1399"/>
      <c r="AB35" s="1399"/>
      <c r="AC35" s="1800"/>
      <c r="AD35" s="2395"/>
      <c r="AE35" s="1802"/>
      <c r="AF35" s="1399"/>
      <c r="AG35" s="1399"/>
      <c r="AH35" s="1909"/>
      <c r="AI35" s="2014"/>
      <c r="AJ35" s="2014"/>
      <c r="AK35" s="2014"/>
      <c r="AL35" s="2014"/>
      <c r="AM35" s="2015"/>
      <c r="AN35" s="63"/>
      <c r="AO35" s="73" t="s">
        <v>13616</v>
      </c>
      <c r="AQ35" s="210"/>
      <c r="AR35" s="1092">
        <f t="shared" si="18"/>
        <v>0</v>
      </c>
      <c r="AS35" s="210"/>
      <c r="AT35" s="247">
        <f t="shared" si="0"/>
        <v>0</v>
      </c>
      <c r="AU35" s="247">
        <f t="shared" si="1"/>
        <v>0</v>
      </c>
      <c r="AV35" s="247">
        <f t="shared" si="2"/>
        <v>0</v>
      </c>
      <c r="AW35" s="247">
        <f t="shared" si="3"/>
        <v>0</v>
      </c>
      <c r="AX35" s="247">
        <f t="shared" si="4"/>
        <v>0</v>
      </c>
      <c r="AY35" s="247">
        <f t="shared" si="5"/>
        <v>0</v>
      </c>
      <c r="AZ35" s="247">
        <f t="shared" si="6"/>
        <v>0</v>
      </c>
      <c r="BB35" s="247">
        <f t="shared" si="7"/>
        <v>0</v>
      </c>
      <c r="BC35" s="247">
        <f t="shared" si="8"/>
        <v>0</v>
      </c>
      <c r="BD35" s="247">
        <f t="shared" si="9"/>
        <v>0</v>
      </c>
      <c r="BE35" s="247">
        <f t="shared" si="10"/>
        <v>0</v>
      </c>
      <c r="BF35" s="247">
        <f t="shared" si="11"/>
        <v>0</v>
      </c>
      <c r="BG35" s="247">
        <f t="shared" si="12"/>
        <v>0</v>
      </c>
      <c r="BH35" s="247">
        <f t="shared" si="13"/>
        <v>0</v>
      </c>
      <c r="BK35" s="247">
        <f t="shared" si="14"/>
        <v>0</v>
      </c>
      <c r="BL35" s="247">
        <f t="shared" si="15"/>
        <v>0</v>
      </c>
      <c r="BM35" s="247">
        <f t="shared" si="16"/>
        <v>0</v>
      </c>
      <c r="BN35" s="247">
        <f t="shared" si="17"/>
        <v>0</v>
      </c>
      <c r="BO35" s="210"/>
      <c r="BP35" s="1205"/>
      <c r="BQ35" s="1205"/>
      <c r="BR35" s="1205"/>
      <c r="BS35" s="1205"/>
      <c r="BT35" s="1205"/>
      <c r="BU35" s="1205"/>
    </row>
    <row r="36" spans="2:73" ht="15.75" customHeight="1">
      <c r="B36" s="71" t="s">
        <v>13617</v>
      </c>
      <c r="C36" s="2178" t="s">
        <v>13563</v>
      </c>
      <c r="D36" s="2178"/>
      <c r="E36" s="72" t="s">
        <v>677</v>
      </c>
      <c r="F36" s="72">
        <v>3</v>
      </c>
      <c r="G36" s="1399"/>
      <c r="H36" s="1399"/>
      <c r="I36" s="1399"/>
      <c r="J36" s="1399"/>
      <c r="K36" s="1399"/>
      <c r="L36" s="1399"/>
      <c r="M36" s="1800"/>
      <c r="N36" s="1753"/>
      <c r="O36" s="1802"/>
      <c r="P36" s="1399"/>
      <c r="Q36" s="1399"/>
      <c r="R36" s="1399"/>
      <c r="S36" s="1399"/>
      <c r="T36" s="1399"/>
      <c r="U36" s="1800"/>
      <c r="W36" s="1802"/>
      <c r="X36" s="1399"/>
      <c r="Y36" s="1399"/>
      <c r="Z36" s="1399"/>
      <c r="AA36" s="1399"/>
      <c r="AB36" s="1399"/>
      <c r="AC36" s="1800"/>
      <c r="AD36" s="2395"/>
      <c r="AE36" s="1802"/>
      <c r="AF36" s="1399"/>
      <c r="AG36" s="1399"/>
      <c r="AH36" s="1909"/>
      <c r="AI36" s="2014"/>
      <c r="AJ36" s="2014"/>
      <c r="AK36" s="2014"/>
      <c r="AL36" s="2014"/>
      <c r="AM36" s="2015"/>
      <c r="AN36" s="63"/>
      <c r="AO36" s="73" t="s">
        <v>13618</v>
      </c>
      <c r="AQ36" s="210"/>
      <c r="AR36" s="1092">
        <f t="shared" si="18"/>
        <v>0</v>
      </c>
      <c r="AS36" s="210"/>
      <c r="AT36" s="247">
        <f t="shared" si="0"/>
        <v>0</v>
      </c>
      <c r="AU36" s="247">
        <f t="shared" si="1"/>
        <v>0</v>
      </c>
      <c r="AV36" s="247">
        <f t="shared" si="2"/>
        <v>0</v>
      </c>
      <c r="AW36" s="247">
        <f t="shared" si="3"/>
        <v>0</v>
      </c>
      <c r="AX36" s="247">
        <f t="shared" si="4"/>
        <v>0</v>
      </c>
      <c r="AY36" s="247">
        <f t="shared" si="5"/>
        <v>0</v>
      </c>
      <c r="AZ36" s="247">
        <f t="shared" si="6"/>
        <v>0</v>
      </c>
      <c r="BB36" s="247">
        <f t="shared" si="7"/>
        <v>0</v>
      </c>
      <c r="BC36" s="247">
        <f t="shared" si="8"/>
        <v>0</v>
      </c>
      <c r="BD36" s="247">
        <f t="shared" si="9"/>
        <v>0</v>
      </c>
      <c r="BE36" s="247">
        <f t="shared" si="10"/>
        <v>0</v>
      </c>
      <c r="BF36" s="247">
        <f t="shared" si="11"/>
        <v>0</v>
      </c>
      <c r="BG36" s="247">
        <f t="shared" si="12"/>
        <v>0</v>
      </c>
      <c r="BH36" s="247">
        <f t="shared" si="13"/>
        <v>0</v>
      </c>
      <c r="BK36" s="247">
        <f t="shared" si="14"/>
        <v>0</v>
      </c>
      <c r="BL36" s="247">
        <f t="shared" si="15"/>
        <v>0</v>
      </c>
      <c r="BM36" s="247">
        <f t="shared" si="16"/>
        <v>0</v>
      </c>
      <c r="BN36" s="247">
        <f t="shared" si="17"/>
        <v>0</v>
      </c>
      <c r="BO36" s="210"/>
      <c r="BP36" s="1205"/>
      <c r="BQ36" s="1205"/>
      <c r="BR36" s="1205"/>
      <c r="BS36" s="1205"/>
      <c r="BT36" s="1205"/>
      <c r="BU36" s="1205"/>
    </row>
    <row r="37" spans="2:73" ht="15.75" customHeight="1">
      <c r="B37" s="71" t="s">
        <v>13619</v>
      </c>
      <c r="C37" s="2178" t="s">
        <v>13563</v>
      </c>
      <c r="D37" s="2178"/>
      <c r="E37" s="72" t="s">
        <v>677</v>
      </c>
      <c r="F37" s="72">
        <v>3</v>
      </c>
      <c r="G37" s="1399"/>
      <c r="H37" s="1399"/>
      <c r="I37" s="1399"/>
      <c r="J37" s="1399"/>
      <c r="K37" s="1399"/>
      <c r="L37" s="1399"/>
      <c r="M37" s="1800"/>
      <c r="N37" s="1753"/>
      <c r="O37" s="1802"/>
      <c r="P37" s="1399"/>
      <c r="Q37" s="1399"/>
      <c r="R37" s="1399"/>
      <c r="S37" s="1399"/>
      <c r="T37" s="1399"/>
      <c r="U37" s="1800"/>
      <c r="W37" s="1802"/>
      <c r="X37" s="1399"/>
      <c r="Y37" s="1399"/>
      <c r="Z37" s="1399"/>
      <c r="AA37" s="1399"/>
      <c r="AB37" s="1399"/>
      <c r="AC37" s="1800"/>
      <c r="AD37" s="2395"/>
      <c r="AE37" s="1802"/>
      <c r="AF37" s="1399"/>
      <c r="AG37" s="1399"/>
      <c r="AH37" s="1909"/>
      <c r="AI37" s="2014"/>
      <c r="AJ37" s="2014"/>
      <c r="AK37" s="2014"/>
      <c r="AL37" s="2014"/>
      <c r="AM37" s="2015"/>
      <c r="AN37" s="63"/>
      <c r="AO37" s="73" t="s">
        <v>13620</v>
      </c>
      <c r="AQ37" s="210"/>
      <c r="AR37" s="1092">
        <f t="shared" si="18"/>
        <v>0</v>
      </c>
      <c r="AS37" s="210"/>
      <c r="AT37" s="247">
        <f t="shared" si="0"/>
        <v>0</v>
      </c>
      <c r="AU37" s="247">
        <f t="shared" si="1"/>
        <v>0</v>
      </c>
      <c r="AV37" s="247">
        <f t="shared" si="2"/>
        <v>0</v>
      </c>
      <c r="AW37" s="247">
        <f t="shared" si="3"/>
        <v>0</v>
      </c>
      <c r="AX37" s="247">
        <f t="shared" si="4"/>
        <v>0</v>
      </c>
      <c r="AY37" s="247">
        <f t="shared" si="5"/>
        <v>0</v>
      </c>
      <c r="AZ37" s="247">
        <f t="shared" si="6"/>
        <v>0</v>
      </c>
      <c r="BB37" s="247">
        <f t="shared" si="7"/>
        <v>0</v>
      </c>
      <c r="BC37" s="247">
        <f t="shared" si="8"/>
        <v>0</v>
      </c>
      <c r="BD37" s="247">
        <f t="shared" si="9"/>
        <v>0</v>
      </c>
      <c r="BE37" s="247">
        <f t="shared" si="10"/>
        <v>0</v>
      </c>
      <c r="BF37" s="247">
        <f t="shared" si="11"/>
        <v>0</v>
      </c>
      <c r="BG37" s="247">
        <f t="shared" si="12"/>
        <v>0</v>
      </c>
      <c r="BH37" s="247">
        <f t="shared" si="13"/>
        <v>0</v>
      </c>
      <c r="BK37" s="247">
        <f t="shared" si="14"/>
        <v>0</v>
      </c>
      <c r="BL37" s="247">
        <f t="shared" si="15"/>
        <v>0</v>
      </c>
      <c r="BM37" s="247">
        <f t="shared" si="16"/>
        <v>0</v>
      </c>
      <c r="BN37" s="247">
        <f t="shared" si="17"/>
        <v>0</v>
      </c>
      <c r="BO37" s="210"/>
      <c r="BP37" s="1205"/>
      <c r="BQ37" s="1205"/>
      <c r="BR37" s="1205"/>
      <c r="BS37" s="1205"/>
      <c r="BT37" s="1205"/>
      <c r="BU37" s="1205"/>
    </row>
    <row r="38" spans="2:73" ht="15.75" customHeight="1">
      <c r="B38" s="71" t="s">
        <v>13621</v>
      </c>
      <c r="C38" s="2178" t="s">
        <v>13563</v>
      </c>
      <c r="D38" s="2178"/>
      <c r="E38" s="72" t="s">
        <v>677</v>
      </c>
      <c r="F38" s="72">
        <v>3</v>
      </c>
      <c r="G38" s="1399"/>
      <c r="H38" s="1399"/>
      <c r="I38" s="1399"/>
      <c r="J38" s="1399"/>
      <c r="K38" s="1399"/>
      <c r="L38" s="1399"/>
      <c r="M38" s="1800"/>
      <c r="N38" s="1753"/>
      <c r="O38" s="1802"/>
      <c r="P38" s="1399"/>
      <c r="Q38" s="1399"/>
      <c r="R38" s="1399"/>
      <c r="S38" s="1399"/>
      <c r="T38" s="1399"/>
      <c r="U38" s="1800"/>
      <c r="W38" s="1802"/>
      <c r="X38" s="1399"/>
      <c r="Y38" s="1399"/>
      <c r="Z38" s="1399"/>
      <c r="AA38" s="1399"/>
      <c r="AB38" s="1399"/>
      <c r="AC38" s="1800"/>
      <c r="AD38" s="2395"/>
      <c r="AE38" s="1802"/>
      <c r="AF38" s="1399"/>
      <c r="AG38" s="1399"/>
      <c r="AH38" s="1909"/>
      <c r="AI38" s="2014"/>
      <c r="AJ38" s="2014"/>
      <c r="AK38" s="2014"/>
      <c r="AL38" s="2014"/>
      <c r="AM38" s="2015"/>
      <c r="AN38" s="63"/>
      <c r="AO38" s="73" t="s">
        <v>13622</v>
      </c>
      <c r="AQ38" s="210"/>
      <c r="AR38" s="1092">
        <f t="shared" si="18"/>
        <v>0</v>
      </c>
      <c r="AS38" s="210"/>
      <c r="AT38" s="247">
        <f t="shared" si="0"/>
        <v>0</v>
      </c>
      <c r="AU38" s="247">
        <f t="shared" si="1"/>
        <v>0</v>
      </c>
      <c r="AV38" s="247">
        <f t="shared" si="2"/>
        <v>0</v>
      </c>
      <c r="AW38" s="247">
        <f t="shared" si="3"/>
        <v>0</v>
      </c>
      <c r="AX38" s="247">
        <f t="shared" si="4"/>
        <v>0</v>
      </c>
      <c r="AY38" s="247">
        <f t="shared" si="5"/>
        <v>0</v>
      </c>
      <c r="AZ38" s="247">
        <f t="shared" si="6"/>
        <v>0</v>
      </c>
      <c r="BB38" s="247">
        <f t="shared" si="7"/>
        <v>0</v>
      </c>
      <c r="BC38" s="247">
        <f t="shared" si="8"/>
        <v>0</v>
      </c>
      <c r="BD38" s="247">
        <f t="shared" si="9"/>
        <v>0</v>
      </c>
      <c r="BE38" s="247">
        <f t="shared" si="10"/>
        <v>0</v>
      </c>
      <c r="BF38" s="247">
        <f t="shared" si="11"/>
        <v>0</v>
      </c>
      <c r="BG38" s="247">
        <f t="shared" si="12"/>
        <v>0</v>
      </c>
      <c r="BH38" s="247">
        <f t="shared" si="13"/>
        <v>0</v>
      </c>
      <c r="BK38" s="247">
        <f t="shared" si="14"/>
        <v>0</v>
      </c>
      <c r="BL38" s="247">
        <f t="shared" si="15"/>
        <v>0</v>
      </c>
      <c r="BM38" s="247">
        <f t="shared" si="16"/>
        <v>0</v>
      </c>
      <c r="BN38" s="247">
        <f t="shared" si="17"/>
        <v>0</v>
      </c>
      <c r="BO38" s="210"/>
      <c r="BP38" s="1205"/>
      <c r="BQ38" s="1205"/>
      <c r="BR38" s="1205"/>
      <c r="BS38" s="1205"/>
      <c r="BT38" s="1205"/>
      <c r="BU38" s="1205"/>
    </row>
    <row r="39" spans="2:73" ht="15.75" customHeight="1">
      <c r="B39" s="71" t="s">
        <v>13623</v>
      </c>
      <c r="C39" s="2178" t="s">
        <v>13563</v>
      </c>
      <c r="D39" s="2178"/>
      <c r="E39" s="72" t="s">
        <v>677</v>
      </c>
      <c r="F39" s="72">
        <v>3</v>
      </c>
      <c r="G39" s="1399"/>
      <c r="H39" s="1399"/>
      <c r="I39" s="1399"/>
      <c r="J39" s="1399"/>
      <c r="K39" s="1399"/>
      <c r="L39" s="1399"/>
      <c r="M39" s="1800"/>
      <c r="N39" s="1753"/>
      <c r="O39" s="1802"/>
      <c r="P39" s="1399"/>
      <c r="Q39" s="1399"/>
      <c r="R39" s="1399"/>
      <c r="S39" s="1399"/>
      <c r="T39" s="1399"/>
      <c r="U39" s="1800"/>
      <c r="W39" s="1802"/>
      <c r="X39" s="1399"/>
      <c r="Y39" s="1399"/>
      <c r="Z39" s="1399"/>
      <c r="AA39" s="1399"/>
      <c r="AB39" s="1399"/>
      <c r="AC39" s="1800"/>
      <c r="AD39" s="2395"/>
      <c r="AE39" s="1802"/>
      <c r="AF39" s="1399"/>
      <c r="AG39" s="1399"/>
      <c r="AH39" s="1909"/>
      <c r="AI39" s="2014"/>
      <c r="AJ39" s="2014"/>
      <c r="AK39" s="2014"/>
      <c r="AL39" s="2014"/>
      <c r="AM39" s="2015"/>
      <c r="AN39" s="63"/>
      <c r="AO39" s="73" t="s">
        <v>13624</v>
      </c>
      <c r="AQ39" s="210"/>
      <c r="AR39" s="1092">
        <f t="shared" si="18"/>
        <v>0</v>
      </c>
      <c r="AS39" s="210"/>
      <c r="AT39" s="247">
        <f t="shared" si="0"/>
        <v>0</v>
      </c>
      <c r="AU39" s="247">
        <f t="shared" si="1"/>
        <v>0</v>
      </c>
      <c r="AV39" s="247">
        <f t="shared" si="2"/>
        <v>0</v>
      </c>
      <c r="AW39" s="247">
        <f t="shared" si="3"/>
        <v>0</v>
      </c>
      <c r="AX39" s="247">
        <f t="shared" si="4"/>
        <v>0</v>
      </c>
      <c r="AY39" s="247">
        <f t="shared" si="5"/>
        <v>0</v>
      </c>
      <c r="AZ39" s="247">
        <f t="shared" si="6"/>
        <v>0</v>
      </c>
      <c r="BB39" s="247">
        <f t="shared" si="7"/>
        <v>0</v>
      </c>
      <c r="BC39" s="247">
        <f t="shared" si="8"/>
        <v>0</v>
      </c>
      <c r="BD39" s="247">
        <f t="shared" si="9"/>
        <v>0</v>
      </c>
      <c r="BE39" s="247">
        <f t="shared" si="10"/>
        <v>0</v>
      </c>
      <c r="BF39" s="247">
        <f t="shared" si="11"/>
        <v>0</v>
      </c>
      <c r="BG39" s="247">
        <f t="shared" si="12"/>
        <v>0</v>
      </c>
      <c r="BH39" s="247">
        <f t="shared" si="13"/>
        <v>0</v>
      </c>
      <c r="BK39" s="247">
        <f t="shared" si="14"/>
        <v>0</v>
      </c>
      <c r="BL39" s="247">
        <f t="shared" si="15"/>
        <v>0</v>
      </c>
      <c r="BM39" s="247">
        <f t="shared" si="16"/>
        <v>0</v>
      </c>
      <c r="BN39" s="247">
        <f t="shared" si="17"/>
        <v>0</v>
      </c>
      <c r="BO39" s="210"/>
      <c r="BP39" s="1205"/>
      <c r="BQ39" s="1205"/>
      <c r="BR39" s="1205"/>
      <c r="BS39" s="1205"/>
      <c r="BT39" s="1205"/>
      <c r="BU39" s="1205"/>
    </row>
    <row r="40" spans="2:73" ht="15.75" customHeight="1">
      <c r="B40" s="71" t="s">
        <v>13625</v>
      </c>
      <c r="C40" s="2178" t="s">
        <v>13563</v>
      </c>
      <c r="D40" s="2178"/>
      <c r="E40" s="72" t="s">
        <v>677</v>
      </c>
      <c r="F40" s="72">
        <v>3</v>
      </c>
      <c r="G40" s="1399"/>
      <c r="H40" s="1399"/>
      <c r="I40" s="1399"/>
      <c r="J40" s="1399"/>
      <c r="K40" s="1399"/>
      <c r="L40" s="1399"/>
      <c r="M40" s="1800"/>
      <c r="N40" s="1753"/>
      <c r="O40" s="1802"/>
      <c r="P40" s="1399"/>
      <c r="Q40" s="1399"/>
      <c r="R40" s="1399"/>
      <c r="S40" s="1399"/>
      <c r="T40" s="1399"/>
      <c r="U40" s="1800"/>
      <c r="W40" s="1802"/>
      <c r="X40" s="1399"/>
      <c r="Y40" s="1399"/>
      <c r="Z40" s="1399"/>
      <c r="AA40" s="1399"/>
      <c r="AB40" s="1399"/>
      <c r="AC40" s="1800"/>
      <c r="AD40" s="2395"/>
      <c r="AE40" s="1802"/>
      <c r="AF40" s="1399"/>
      <c r="AG40" s="1399"/>
      <c r="AH40" s="1909"/>
      <c r="AI40" s="2014"/>
      <c r="AJ40" s="2014"/>
      <c r="AK40" s="2014"/>
      <c r="AL40" s="2014"/>
      <c r="AM40" s="2015"/>
      <c r="AN40" s="63"/>
      <c r="AO40" s="73" t="s">
        <v>13626</v>
      </c>
      <c r="AQ40" s="210"/>
      <c r="AR40" s="1092">
        <f t="shared" si="18"/>
        <v>0</v>
      </c>
      <c r="AS40" s="210"/>
      <c r="AT40" s="247">
        <f t="shared" si="0"/>
        <v>0</v>
      </c>
      <c r="AU40" s="247">
        <f t="shared" si="1"/>
        <v>0</v>
      </c>
      <c r="AV40" s="247">
        <f t="shared" si="2"/>
        <v>0</v>
      </c>
      <c r="AW40" s="247">
        <f t="shared" si="3"/>
        <v>0</v>
      </c>
      <c r="AX40" s="247">
        <f t="shared" si="4"/>
        <v>0</v>
      </c>
      <c r="AY40" s="247">
        <f t="shared" si="5"/>
        <v>0</v>
      </c>
      <c r="AZ40" s="247">
        <f t="shared" si="6"/>
        <v>0</v>
      </c>
      <c r="BB40" s="247">
        <f t="shared" si="7"/>
        <v>0</v>
      </c>
      <c r="BC40" s="247">
        <f t="shared" si="8"/>
        <v>0</v>
      </c>
      <c r="BD40" s="247">
        <f t="shared" si="9"/>
        <v>0</v>
      </c>
      <c r="BE40" s="247">
        <f t="shared" si="10"/>
        <v>0</v>
      </c>
      <c r="BF40" s="247">
        <f t="shared" si="11"/>
        <v>0</v>
      </c>
      <c r="BG40" s="247">
        <f t="shared" si="12"/>
        <v>0</v>
      </c>
      <c r="BH40" s="247">
        <f t="shared" si="13"/>
        <v>0</v>
      </c>
      <c r="BK40" s="247">
        <f t="shared" si="14"/>
        <v>0</v>
      </c>
      <c r="BL40" s="247">
        <f t="shared" si="15"/>
        <v>0</v>
      </c>
      <c r="BM40" s="247">
        <f t="shared" si="16"/>
        <v>0</v>
      </c>
      <c r="BN40" s="247">
        <f t="shared" si="17"/>
        <v>0</v>
      </c>
      <c r="BO40" s="210"/>
      <c r="BP40" s="1205"/>
      <c r="BQ40" s="1205"/>
      <c r="BR40" s="1205"/>
      <c r="BS40" s="1205"/>
      <c r="BT40" s="1205"/>
      <c r="BU40" s="1205"/>
    </row>
    <row r="41" spans="2:73" ht="15.75" customHeight="1">
      <c r="B41" s="71" t="s">
        <v>13627</v>
      </c>
      <c r="C41" s="2178" t="s">
        <v>13563</v>
      </c>
      <c r="D41" s="2178"/>
      <c r="E41" s="72" t="s">
        <v>677</v>
      </c>
      <c r="F41" s="72">
        <v>3</v>
      </c>
      <c r="G41" s="1399"/>
      <c r="H41" s="1399"/>
      <c r="I41" s="1399"/>
      <c r="J41" s="1399"/>
      <c r="K41" s="1399"/>
      <c r="L41" s="1399"/>
      <c r="M41" s="1800"/>
      <c r="N41" s="1753"/>
      <c r="O41" s="1802"/>
      <c r="P41" s="1399"/>
      <c r="Q41" s="1399"/>
      <c r="R41" s="1399"/>
      <c r="S41" s="1399"/>
      <c r="T41" s="1399"/>
      <c r="U41" s="1800"/>
      <c r="W41" s="1802"/>
      <c r="X41" s="1399"/>
      <c r="Y41" s="1399"/>
      <c r="Z41" s="1399"/>
      <c r="AA41" s="1399"/>
      <c r="AB41" s="1399"/>
      <c r="AC41" s="1800"/>
      <c r="AD41" s="2395"/>
      <c r="AE41" s="1802"/>
      <c r="AF41" s="1399"/>
      <c r="AG41" s="1399"/>
      <c r="AH41" s="1909"/>
      <c r="AI41" s="2014"/>
      <c r="AJ41" s="2014"/>
      <c r="AK41" s="2014"/>
      <c r="AL41" s="2014"/>
      <c r="AM41" s="2015"/>
      <c r="AN41" s="63"/>
      <c r="AO41" s="73" t="s">
        <v>13628</v>
      </c>
      <c r="AQ41" s="210"/>
      <c r="AR41" s="1092">
        <f t="shared" si="18"/>
        <v>0</v>
      </c>
      <c r="AS41" s="210"/>
      <c r="AT41" s="247">
        <f t="shared" ref="AT41:AT72" si="19" xml:space="preserve"> IF(SUM($G41:$M41,$O41:$U41,$AE41:$AM41)&gt;0,IF( ISNUMBER(G41 ), 0, 1 ),0)</f>
        <v>0</v>
      </c>
      <c r="AU41" s="247">
        <f t="shared" ref="AU41:AU72" si="20" xml:space="preserve"> IF(SUM($G41:$M41,$O41:$U41,$AE41:$AM41)&gt;0,IF( ISNUMBER(H41 ), 0, 1 ),0)</f>
        <v>0</v>
      </c>
      <c r="AV41" s="247">
        <f t="shared" ref="AV41:AV72" si="21" xml:space="preserve"> IF(SUM($G41:$M41,$O41:$U41,$AE41:$AM41)&gt;0,IF( ISNUMBER(I41 ), 0, 1 ),0)</f>
        <v>0</v>
      </c>
      <c r="AW41" s="247">
        <f t="shared" ref="AW41:AW72" si="22" xml:space="preserve"> IF(SUM($G41:$M41,$O41:$U41,$AE41:$AM41)&gt;0,IF( ISNUMBER(J41 ), 0, 1 ),0)</f>
        <v>0</v>
      </c>
      <c r="AX41" s="247">
        <f t="shared" ref="AX41:AX72" si="23" xml:space="preserve"> IF(SUM($G41:$M41,$O41:$U41,$AE41:$AM41)&gt;0,IF( ISNUMBER(K41 ), 0, 1 ),0)</f>
        <v>0</v>
      </c>
      <c r="AY41" s="247">
        <f t="shared" ref="AY41:AY72" si="24" xml:space="preserve"> IF(SUM($G41:$M41,$O41:$U41,$AE41:$AM41)&gt;0,IF( ISNUMBER(L41 ), 0, 1 ),0)</f>
        <v>0</v>
      </c>
      <c r="AZ41" s="247">
        <f t="shared" ref="AZ41:AZ72" si="25" xml:space="preserve"> IF(SUM($G41:$M41,$O41:$U41,$AE41:$AM41)&gt;0,IF( ISNUMBER(M41 ), 0, 1 ),0)</f>
        <v>0</v>
      </c>
      <c r="BB41" s="247">
        <f t="shared" ref="BB41:BB72" si="26" xml:space="preserve"> IF(SUM($G41:$M41,$O41:$U41,$AE41:$AM41)&gt;0,IF( ISNUMBER(O41 ), 0, 1 ),0)</f>
        <v>0</v>
      </c>
      <c r="BC41" s="247">
        <f t="shared" ref="BC41:BC72" si="27" xml:space="preserve"> IF(SUM($G41:$M41,$O41:$U41,$AE41:$AM41)&gt;0,IF( ISNUMBER(P41 ), 0, 1 ),0)</f>
        <v>0</v>
      </c>
      <c r="BD41" s="247">
        <f t="shared" ref="BD41:BD72" si="28" xml:space="preserve"> IF(SUM($G41:$M41,$O41:$U41,$AE41:$AM41)&gt;0,IF( ISNUMBER(Q41 ), 0, 1 ),0)</f>
        <v>0</v>
      </c>
      <c r="BE41" s="247">
        <f t="shared" ref="BE41:BE72" si="29" xml:space="preserve"> IF(SUM($G41:$M41,$O41:$U41,$AE41:$AM41)&gt;0,IF( ISNUMBER(R41 ), 0, 1 ),0)</f>
        <v>0</v>
      </c>
      <c r="BF41" s="247">
        <f t="shared" ref="BF41:BF72" si="30" xml:space="preserve"> IF(SUM($G41:$M41,$O41:$U41,$AE41:$AM41)&gt;0,IF( ISNUMBER(S41 ), 0, 1 ),0)</f>
        <v>0</v>
      </c>
      <c r="BG41" s="247">
        <f t="shared" ref="BG41:BG72" si="31" xml:space="preserve"> IF(SUM($G41:$M41,$O41:$U41,$AE41:$AM41)&gt;0,IF( ISNUMBER(T41 ), 0, 1 ),0)</f>
        <v>0</v>
      </c>
      <c r="BH41" s="247">
        <f t="shared" ref="BH41:BH72" si="32" xml:space="preserve"> IF(SUM($G41:$M41,$O41:$U41,$AE41:$AM41)&gt;0,IF( ISNUMBER(U41 ), 0, 1 ),0)</f>
        <v>0</v>
      </c>
      <c r="BK41" s="247">
        <f t="shared" ref="BK41:BK72" si="33" xml:space="preserve"> IF(SUM($G41:$M41,$O41:$U41,$AE41:$AM41)&gt;0,IF( ISNUMBER(AE41 ), 0, 1 ),0)</f>
        <v>0</v>
      </c>
      <c r="BL41" s="247">
        <f t="shared" ref="BL41:BL72" si="34" xml:space="preserve"> IF(SUM($G41:$M41,$O41:$U41,$AE41:$AM41)&gt;0,IF( ISNUMBER(AF41 ), 0, 1 ),0)</f>
        <v>0</v>
      </c>
      <c r="BM41" s="247">
        <f t="shared" ref="BM41:BM72" si="35" xml:space="preserve"> IF(SUM($G41:$M41,$O41:$U41,$AE41:$AM41)&gt;0,IF( ISNUMBER(AG41 ), 0, 1 ),0)</f>
        <v>0</v>
      </c>
      <c r="BN41" s="247">
        <f t="shared" ref="BN41:BN72" si="36" xml:space="preserve"> IF(SUM($G41:$M41,$O41:$U41,$AE41:$AM41)&gt;0,IF( ISNUMBER(AM41 ), 0, 1 ),0)</f>
        <v>0</v>
      </c>
      <c r="BO41" s="210"/>
      <c r="BP41" s="1205"/>
      <c r="BQ41" s="1205"/>
      <c r="BR41" s="1205"/>
      <c r="BS41" s="1205"/>
      <c r="BT41" s="1205"/>
      <c r="BU41" s="1205"/>
    </row>
    <row r="42" spans="2:73" ht="15.75" customHeight="1">
      <c r="B42" s="71" t="s">
        <v>13629</v>
      </c>
      <c r="C42" s="2178" t="s">
        <v>13563</v>
      </c>
      <c r="D42" s="2178"/>
      <c r="E42" s="72" t="s">
        <v>677</v>
      </c>
      <c r="F42" s="72">
        <v>3</v>
      </c>
      <c r="G42" s="1399"/>
      <c r="H42" s="1399"/>
      <c r="I42" s="1399"/>
      <c r="J42" s="1399"/>
      <c r="K42" s="1399"/>
      <c r="L42" s="1399"/>
      <c r="M42" s="1800"/>
      <c r="N42" s="1753"/>
      <c r="O42" s="1802"/>
      <c r="P42" s="1399"/>
      <c r="Q42" s="1399"/>
      <c r="R42" s="1399"/>
      <c r="S42" s="1399"/>
      <c r="T42" s="1399"/>
      <c r="U42" s="1800"/>
      <c r="W42" s="1802"/>
      <c r="X42" s="1399"/>
      <c r="Y42" s="1399"/>
      <c r="Z42" s="1399"/>
      <c r="AA42" s="1399"/>
      <c r="AB42" s="1399"/>
      <c r="AC42" s="1800"/>
      <c r="AD42" s="2395"/>
      <c r="AE42" s="1802"/>
      <c r="AF42" s="1399"/>
      <c r="AG42" s="1399"/>
      <c r="AH42" s="1909"/>
      <c r="AI42" s="2014"/>
      <c r="AJ42" s="2014"/>
      <c r="AK42" s="2014"/>
      <c r="AL42" s="2014"/>
      <c r="AM42" s="2015"/>
      <c r="AN42" s="63"/>
      <c r="AO42" s="73" t="s">
        <v>13630</v>
      </c>
      <c r="AQ42" s="210"/>
      <c r="AR42" s="1092">
        <f t="shared" si="18"/>
        <v>0</v>
      </c>
      <c r="AS42" s="210"/>
      <c r="AT42" s="247">
        <f t="shared" si="19"/>
        <v>0</v>
      </c>
      <c r="AU42" s="247">
        <f t="shared" si="20"/>
        <v>0</v>
      </c>
      <c r="AV42" s="247">
        <f t="shared" si="21"/>
        <v>0</v>
      </c>
      <c r="AW42" s="247">
        <f t="shared" si="22"/>
        <v>0</v>
      </c>
      <c r="AX42" s="247">
        <f t="shared" si="23"/>
        <v>0</v>
      </c>
      <c r="AY42" s="247">
        <f t="shared" si="24"/>
        <v>0</v>
      </c>
      <c r="AZ42" s="247">
        <f t="shared" si="25"/>
        <v>0</v>
      </c>
      <c r="BB42" s="247">
        <f t="shared" si="26"/>
        <v>0</v>
      </c>
      <c r="BC42" s="247">
        <f t="shared" si="27"/>
        <v>0</v>
      </c>
      <c r="BD42" s="247">
        <f t="shared" si="28"/>
        <v>0</v>
      </c>
      <c r="BE42" s="247">
        <f t="shared" si="29"/>
        <v>0</v>
      </c>
      <c r="BF42" s="247">
        <f t="shared" si="30"/>
        <v>0</v>
      </c>
      <c r="BG42" s="247">
        <f t="shared" si="31"/>
        <v>0</v>
      </c>
      <c r="BH42" s="247">
        <f t="shared" si="32"/>
        <v>0</v>
      </c>
      <c r="BK42" s="247">
        <f t="shared" si="33"/>
        <v>0</v>
      </c>
      <c r="BL42" s="247">
        <f t="shared" si="34"/>
        <v>0</v>
      </c>
      <c r="BM42" s="247">
        <f t="shared" si="35"/>
        <v>0</v>
      </c>
      <c r="BN42" s="247">
        <f t="shared" si="36"/>
        <v>0</v>
      </c>
      <c r="BO42" s="210"/>
      <c r="BP42" s="1205"/>
      <c r="BQ42" s="1205"/>
      <c r="BR42" s="1205"/>
      <c r="BS42" s="1205"/>
      <c r="BT42" s="1205"/>
      <c r="BU42" s="1205"/>
    </row>
    <row r="43" spans="2:73" ht="15.75" customHeight="1">
      <c r="B43" s="71" t="s">
        <v>13631</v>
      </c>
      <c r="C43" s="2178" t="s">
        <v>13563</v>
      </c>
      <c r="D43" s="2178"/>
      <c r="E43" s="72" t="s">
        <v>677</v>
      </c>
      <c r="F43" s="72">
        <v>3</v>
      </c>
      <c r="G43" s="1399"/>
      <c r="H43" s="1399"/>
      <c r="I43" s="1399"/>
      <c r="J43" s="1399"/>
      <c r="K43" s="1399"/>
      <c r="L43" s="1399"/>
      <c r="M43" s="1800"/>
      <c r="N43" s="1753"/>
      <c r="O43" s="1802"/>
      <c r="P43" s="1399"/>
      <c r="Q43" s="1399"/>
      <c r="R43" s="1399"/>
      <c r="S43" s="1399"/>
      <c r="T43" s="1399"/>
      <c r="U43" s="1800"/>
      <c r="W43" s="1802"/>
      <c r="X43" s="1399"/>
      <c r="Y43" s="1399"/>
      <c r="Z43" s="1399"/>
      <c r="AA43" s="1399"/>
      <c r="AB43" s="1399"/>
      <c r="AC43" s="1800"/>
      <c r="AD43" s="2395"/>
      <c r="AE43" s="1802"/>
      <c r="AF43" s="1399"/>
      <c r="AG43" s="1399"/>
      <c r="AH43" s="1909"/>
      <c r="AI43" s="2014"/>
      <c r="AJ43" s="2014"/>
      <c r="AK43" s="2014"/>
      <c r="AL43" s="2014"/>
      <c r="AM43" s="2015"/>
      <c r="AN43" s="63"/>
      <c r="AO43" s="73" t="s">
        <v>13632</v>
      </c>
      <c r="AQ43" s="210"/>
      <c r="AR43" s="1092">
        <f t="shared" si="18"/>
        <v>0</v>
      </c>
      <c r="AS43" s="210"/>
      <c r="AT43" s="247">
        <f t="shared" si="19"/>
        <v>0</v>
      </c>
      <c r="AU43" s="247">
        <f t="shared" si="20"/>
        <v>0</v>
      </c>
      <c r="AV43" s="247">
        <f t="shared" si="21"/>
        <v>0</v>
      </c>
      <c r="AW43" s="247">
        <f t="shared" si="22"/>
        <v>0</v>
      </c>
      <c r="AX43" s="247">
        <f t="shared" si="23"/>
        <v>0</v>
      </c>
      <c r="AY43" s="247">
        <f t="shared" si="24"/>
        <v>0</v>
      </c>
      <c r="AZ43" s="247">
        <f t="shared" si="25"/>
        <v>0</v>
      </c>
      <c r="BB43" s="247">
        <f t="shared" si="26"/>
        <v>0</v>
      </c>
      <c r="BC43" s="247">
        <f t="shared" si="27"/>
        <v>0</v>
      </c>
      <c r="BD43" s="247">
        <f t="shared" si="28"/>
        <v>0</v>
      </c>
      <c r="BE43" s="247">
        <f t="shared" si="29"/>
        <v>0</v>
      </c>
      <c r="BF43" s="247">
        <f t="shared" si="30"/>
        <v>0</v>
      </c>
      <c r="BG43" s="247">
        <f t="shared" si="31"/>
        <v>0</v>
      </c>
      <c r="BH43" s="247">
        <f t="shared" si="32"/>
        <v>0</v>
      </c>
      <c r="BK43" s="247">
        <f t="shared" si="33"/>
        <v>0</v>
      </c>
      <c r="BL43" s="247">
        <f t="shared" si="34"/>
        <v>0</v>
      </c>
      <c r="BM43" s="247">
        <f t="shared" si="35"/>
        <v>0</v>
      </c>
      <c r="BN43" s="247">
        <f t="shared" si="36"/>
        <v>0</v>
      </c>
      <c r="BO43" s="210"/>
      <c r="BP43" s="1205"/>
      <c r="BQ43" s="1205"/>
      <c r="BR43" s="1205"/>
      <c r="BS43" s="1205"/>
      <c r="BT43" s="1205"/>
      <c r="BU43" s="1205"/>
    </row>
    <row r="44" spans="2:73" ht="15.75" customHeight="1">
      <c r="B44" s="71" t="s">
        <v>13633</v>
      </c>
      <c r="C44" s="2178" t="s">
        <v>13563</v>
      </c>
      <c r="D44" s="2178"/>
      <c r="E44" s="72" t="s">
        <v>677</v>
      </c>
      <c r="F44" s="72">
        <v>3</v>
      </c>
      <c r="G44" s="1399"/>
      <c r="H44" s="1399"/>
      <c r="I44" s="1399"/>
      <c r="J44" s="1399"/>
      <c r="K44" s="1399"/>
      <c r="L44" s="1399"/>
      <c r="M44" s="1800"/>
      <c r="N44" s="1753"/>
      <c r="O44" s="1802"/>
      <c r="P44" s="1399"/>
      <c r="Q44" s="1399"/>
      <c r="R44" s="1399"/>
      <c r="S44" s="1399"/>
      <c r="T44" s="1399"/>
      <c r="U44" s="1800"/>
      <c r="W44" s="1802"/>
      <c r="X44" s="1399"/>
      <c r="Y44" s="1399"/>
      <c r="Z44" s="1399"/>
      <c r="AA44" s="1399"/>
      <c r="AB44" s="1399"/>
      <c r="AC44" s="1800"/>
      <c r="AD44" s="2395"/>
      <c r="AE44" s="1802"/>
      <c r="AF44" s="1399"/>
      <c r="AG44" s="1399"/>
      <c r="AH44" s="1909"/>
      <c r="AI44" s="2014"/>
      <c r="AJ44" s="2014"/>
      <c r="AK44" s="2014"/>
      <c r="AL44" s="2014"/>
      <c r="AM44" s="2015"/>
      <c r="AN44" s="63"/>
      <c r="AO44" s="73" t="s">
        <v>13634</v>
      </c>
      <c r="AQ44" s="210"/>
      <c r="AR44" s="1092">
        <f t="shared" si="18"/>
        <v>0</v>
      </c>
      <c r="AS44" s="210"/>
      <c r="AT44" s="247">
        <f t="shared" si="19"/>
        <v>0</v>
      </c>
      <c r="AU44" s="247">
        <f t="shared" si="20"/>
        <v>0</v>
      </c>
      <c r="AV44" s="247">
        <f t="shared" si="21"/>
        <v>0</v>
      </c>
      <c r="AW44" s="247">
        <f t="shared" si="22"/>
        <v>0</v>
      </c>
      <c r="AX44" s="247">
        <f t="shared" si="23"/>
        <v>0</v>
      </c>
      <c r="AY44" s="247">
        <f t="shared" si="24"/>
        <v>0</v>
      </c>
      <c r="AZ44" s="247">
        <f t="shared" si="25"/>
        <v>0</v>
      </c>
      <c r="BB44" s="247">
        <f t="shared" si="26"/>
        <v>0</v>
      </c>
      <c r="BC44" s="247">
        <f t="shared" si="27"/>
        <v>0</v>
      </c>
      <c r="BD44" s="247">
        <f t="shared" si="28"/>
        <v>0</v>
      </c>
      <c r="BE44" s="247">
        <f t="shared" si="29"/>
        <v>0</v>
      </c>
      <c r="BF44" s="247">
        <f t="shared" si="30"/>
        <v>0</v>
      </c>
      <c r="BG44" s="247">
        <f t="shared" si="31"/>
        <v>0</v>
      </c>
      <c r="BH44" s="247">
        <f t="shared" si="32"/>
        <v>0</v>
      </c>
      <c r="BK44" s="247">
        <f t="shared" si="33"/>
        <v>0</v>
      </c>
      <c r="BL44" s="247">
        <f t="shared" si="34"/>
        <v>0</v>
      </c>
      <c r="BM44" s="247">
        <f t="shared" si="35"/>
        <v>0</v>
      </c>
      <c r="BN44" s="247">
        <f t="shared" si="36"/>
        <v>0</v>
      </c>
      <c r="BO44" s="210"/>
      <c r="BP44" s="1205"/>
      <c r="BQ44" s="1205"/>
      <c r="BR44" s="1205"/>
      <c r="BS44" s="1205"/>
      <c r="BT44" s="1205"/>
      <c r="BU44" s="1205"/>
    </row>
    <row r="45" spans="2:73" ht="15.75" customHeight="1">
      <c r="B45" s="71" t="s">
        <v>13635</v>
      </c>
      <c r="C45" s="2178" t="s">
        <v>13563</v>
      </c>
      <c r="D45" s="2178"/>
      <c r="E45" s="72" t="s">
        <v>677</v>
      </c>
      <c r="F45" s="72">
        <v>3</v>
      </c>
      <c r="G45" s="1399"/>
      <c r="H45" s="1399"/>
      <c r="I45" s="1399"/>
      <c r="J45" s="1399"/>
      <c r="K45" s="1399"/>
      <c r="L45" s="1399"/>
      <c r="M45" s="1800"/>
      <c r="N45" s="1753"/>
      <c r="O45" s="1802"/>
      <c r="P45" s="1399"/>
      <c r="Q45" s="1399"/>
      <c r="R45" s="1399"/>
      <c r="S45" s="1399"/>
      <c r="T45" s="1399"/>
      <c r="U45" s="1800"/>
      <c r="W45" s="1802"/>
      <c r="X45" s="1399"/>
      <c r="Y45" s="1399"/>
      <c r="Z45" s="1399"/>
      <c r="AA45" s="1399"/>
      <c r="AB45" s="1399"/>
      <c r="AC45" s="1800"/>
      <c r="AD45" s="2395"/>
      <c r="AE45" s="1802"/>
      <c r="AF45" s="1399"/>
      <c r="AG45" s="1399"/>
      <c r="AH45" s="1909"/>
      <c r="AI45" s="2014"/>
      <c r="AJ45" s="2014"/>
      <c r="AK45" s="2014"/>
      <c r="AL45" s="2014"/>
      <c r="AM45" s="2015"/>
      <c r="AN45" s="63"/>
      <c r="AO45" s="73" t="s">
        <v>13636</v>
      </c>
      <c r="AQ45" s="210"/>
      <c r="AR45" s="1092">
        <f t="shared" si="18"/>
        <v>0</v>
      </c>
      <c r="AS45" s="210"/>
      <c r="AT45" s="247">
        <f t="shared" si="19"/>
        <v>0</v>
      </c>
      <c r="AU45" s="247">
        <f t="shared" si="20"/>
        <v>0</v>
      </c>
      <c r="AV45" s="247">
        <f t="shared" si="21"/>
        <v>0</v>
      </c>
      <c r="AW45" s="247">
        <f t="shared" si="22"/>
        <v>0</v>
      </c>
      <c r="AX45" s="247">
        <f t="shared" si="23"/>
        <v>0</v>
      </c>
      <c r="AY45" s="247">
        <f t="shared" si="24"/>
        <v>0</v>
      </c>
      <c r="AZ45" s="247">
        <f t="shared" si="25"/>
        <v>0</v>
      </c>
      <c r="BB45" s="247">
        <f t="shared" si="26"/>
        <v>0</v>
      </c>
      <c r="BC45" s="247">
        <f t="shared" si="27"/>
        <v>0</v>
      </c>
      <c r="BD45" s="247">
        <f t="shared" si="28"/>
        <v>0</v>
      </c>
      <c r="BE45" s="247">
        <f t="shared" si="29"/>
        <v>0</v>
      </c>
      <c r="BF45" s="247">
        <f t="shared" si="30"/>
        <v>0</v>
      </c>
      <c r="BG45" s="247">
        <f t="shared" si="31"/>
        <v>0</v>
      </c>
      <c r="BH45" s="247">
        <f t="shared" si="32"/>
        <v>0</v>
      </c>
      <c r="BK45" s="247">
        <f t="shared" si="33"/>
        <v>0</v>
      </c>
      <c r="BL45" s="247">
        <f t="shared" si="34"/>
        <v>0</v>
      </c>
      <c r="BM45" s="247">
        <f t="shared" si="35"/>
        <v>0</v>
      </c>
      <c r="BN45" s="247">
        <f t="shared" si="36"/>
        <v>0</v>
      </c>
      <c r="BO45" s="210"/>
      <c r="BP45" s="1205"/>
      <c r="BQ45" s="1205"/>
      <c r="BR45" s="1205"/>
      <c r="BS45" s="1205"/>
      <c r="BT45" s="1205"/>
      <c r="BU45" s="1205"/>
    </row>
    <row r="46" spans="2:73" ht="15.75" customHeight="1">
      <c r="B46" s="71" t="s">
        <v>13637</v>
      </c>
      <c r="C46" s="2178" t="s">
        <v>13563</v>
      </c>
      <c r="D46" s="2178"/>
      <c r="E46" s="72" t="s">
        <v>677</v>
      </c>
      <c r="F46" s="72">
        <v>3</v>
      </c>
      <c r="G46" s="1399"/>
      <c r="H46" s="1399"/>
      <c r="I46" s="1399"/>
      <c r="J46" s="1399"/>
      <c r="K46" s="1399"/>
      <c r="L46" s="1399"/>
      <c r="M46" s="1800"/>
      <c r="N46" s="1753"/>
      <c r="O46" s="1802"/>
      <c r="P46" s="1399"/>
      <c r="Q46" s="1399"/>
      <c r="R46" s="1399"/>
      <c r="S46" s="1399"/>
      <c r="T46" s="1399"/>
      <c r="U46" s="1800"/>
      <c r="W46" s="1802"/>
      <c r="X46" s="1399"/>
      <c r="Y46" s="1399"/>
      <c r="Z46" s="1399"/>
      <c r="AA46" s="1399"/>
      <c r="AB46" s="1399"/>
      <c r="AC46" s="1800"/>
      <c r="AD46" s="2395"/>
      <c r="AE46" s="1802"/>
      <c r="AF46" s="1399"/>
      <c r="AG46" s="1399"/>
      <c r="AH46" s="1909"/>
      <c r="AI46" s="2014"/>
      <c r="AJ46" s="2014"/>
      <c r="AK46" s="2014"/>
      <c r="AL46" s="2014"/>
      <c r="AM46" s="2015"/>
      <c r="AN46" s="63"/>
      <c r="AO46" s="73" t="s">
        <v>13638</v>
      </c>
      <c r="AQ46" s="210"/>
      <c r="AR46" s="1092">
        <f t="shared" si="18"/>
        <v>0</v>
      </c>
      <c r="AS46" s="210"/>
      <c r="AT46" s="247">
        <f t="shared" si="19"/>
        <v>0</v>
      </c>
      <c r="AU46" s="247">
        <f t="shared" si="20"/>
        <v>0</v>
      </c>
      <c r="AV46" s="247">
        <f t="shared" si="21"/>
        <v>0</v>
      </c>
      <c r="AW46" s="247">
        <f t="shared" si="22"/>
        <v>0</v>
      </c>
      <c r="AX46" s="247">
        <f t="shared" si="23"/>
        <v>0</v>
      </c>
      <c r="AY46" s="247">
        <f t="shared" si="24"/>
        <v>0</v>
      </c>
      <c r="AZ46" s="247">
        <f t="shared" si="25"/>
        <v>0</v>
      </c>
      <c r="BB46" s="247">
        <f t="shared" si="26"/>
        <v>0</v>
      </c>
      <c r="BC46" s="247">
        <f t="shared" si="27"/>
        <v>0</v>
      </c>
      <c r="BD46" s="247">
        <f t="shared" si="28"/>
        <v>0</v>
      </c>
      <c r="BE46" s="247">
        <f t="shared" si="29"/>
        <v>0</v>
      </c>
      <c r="BF46" s="247">
        <f t="shared" si="30"/>
        <v>0</v>
      </c>
      <c r="BG46" s="247">
        <f t="shared" si="31"/>
        <v>0</v>
      </c>
      <c r="BH46" s="247">
        <f t="shared" si="32"/>
        <v>0</v>
      </c>
      <c r="BK46" s="247">
        <f t="shared" si="33"/>
        <v>0</v>
      </c>
      <c r="BL46" s="247">
        <f t="shared" si="34"/>
        <v>0</v>
      </c>
      <c r="BM46" s="247">
        <f t="shared" si="35"/>
        <v>0</v>
      </c>
      <c r="BN46" s="247">
        <f t="shared" si="36"/>
        <v>0</v>
      </c>
      <c r="BO46" s="210"/>
      <c r="BP46" s="1205"/>
      <c r="BQ46" s="1205"/>
      <c r="BR46" s="1205"/>
      <c r="BS46" s="1205"/>
      <c r="BT46" s="1205"/>
      <c r="BU46" s="1205"/>
    </row>
    <row r="47" spans="2:73" ht="15.75" customHeight="1">
      <c r="B47" s="71" t="s">
        <v>13639</v>
      </c>
      <c r="C47" s="2178" t="s">
        <v>13563</v>
      </c>
      <c r="D47" s="2178"/>
      <c r="E47" s="72" t="s">
        <v>677</v>
      </c>
      <c r="F47" s="72">
        <v>3</v>
      </c>
      <c r="G47" s="1399"/>
      <c r="H47" s="1399"/>
      <c r="I47" s="1399"/>
      <c r="J47" s="1399"/>
      <c r="K47" s="1399"/>
      <c r="L47" s="1399"/>
      <c r="M47" s="1800"/>
      <c r="N47" s="1753"/>
      <c r="O47" s="1802"/>
      <c r="P47" s="1399"/>
      <c r="Q47" s="1399"/>
      <c r="R47" s="1399"/>
      <c r="S47" s="1399"/>
      <c r="T47" s="1399"/>
      <c r="U47" s="1800"/>
      <c r="W47" s="1802"/>
      <c r="X47" s="1399"/>
      <c r="Y47" s="1399"/>
      <c r="Z47" s="1399"/>
      <c r="AA47" s="1399"/>
      <c r="AB47" s="1399"/>
      <c r="AC47" s="1800"/>
      <c r="AD47" s="2395"/>
      <c r="AE47" s="1802"/>
      <c r="AF47" s="1399"/>
      <c r="AG47" s="1399"/>
      <c r="AH47" s="1909"/>
      <c r="AI47" s="2014"/>
      <c r="AJ47" s="2014"/>
      <c r="AK47" s="2014"/>
      <c r="AL47" s="2014"/>
      <c r="AM47" s="2015"/>
      <c r="AN47" s="63"/>
      <c r="AO47" s="73" t="s">
        <v>13640</v>
      </c>
      <c r="AQ47" s="210"/>
      <c r="AR47" s="1092">
        <f t="shared" si="18"/>
        <v>0</v>
      </c>
      <c r="AS47" s="210"/>
      <c r="AT47" s="247">
        <f t="shared" si="19"/>
        <v>0</v>
      </c>
      <c r="AU47" s="247">
        <f t="shared" si="20"/>
        <v>0</v>
      </c>
      <c r="AV47" s="247">
        <f t="shared" si="21"/>
        <v>0</v>
      </c>
      <c r="AW47" s="247">
        <f t="shared" si="22"/>
        <v>0</v>
      </c>
      <c r="AX47" s="247">
        <f t="shared" si="23"/>
        <v>0</v>
      </c>
      <c r="AY47" s="247">
        <f t="shared" si="24"/>
        <v>0</v>
      </c>
      <c r="AZ47" s="247">
        <f t="shared" si="25"/>
        <v>0</v>
      </c>
      <c r="BB47" s="247">
        <f t="shared" si="26"/>
        <v>0</v>
      </c>
      <c r="BC47" s="247">
        <f t="shared" si="27"/>
        <v>0</v>
      </c>
      <c r="BD47" s="247">
        <f t="shared" si="28"/>
        <v>0</v>
      </c>
      <c r="BE47" s="247">
        <f t="shared" si="29"/>
        <v>0</v>
      </c>
      <c r="BF47" s="247">
        <f t="shared" si="30"/>
        <v>0</v>
      </c>
      <c r="BG47" s="247">
        <f t="shared" si="31"/>
        <v>0</v>
      </c>
      <c r="BH47" s="247">
        <f t="shared" si="32"/>
        <v>0</v>
      </c>
      <c r="BK47" s="247">
        <f t="shared" si="33"/>
        <v>0</v>
      </c>
      <c r="BL47" s="247">
        <f t="shared" si="34"/>
        <v>0</v>
      </c>
      <c r="BM47" s="247">
        <f t="shared" si="35"/>
        <v>0</v>
      </c>
      <c r="BN47" s="247">
        <f t="shared" si="36"/>
        <v>0</v>
      </c>
      <c r="BO47" s="210"/>
      <c r="BP47" s="1205"/>
      <c r="BQ47" s="1205"/>
      <c r="BR47" s="1205"/>
      <c r="BS47" s="1205"/>
      <c r="BT47" s="1205"/>
      <c r="BU47" s="1205"/>
    </row>
    <row r="48" spans="2:73" ht="15.75" customHeight="1">
      <c r="B48" s="71" t="s">
        <v>13641</v>
      </c>
      <c r="C48" s="2178" t="s">
        <v>13563</v>
      </c>
      <c r="D48" s="2178"/>
      <c r="E48" s="72" t="s">
        <v>677</v>
      </c>
      <c r="F48" s="72">
        <v>3</v>
      </c>
      <c r="G48" s="1399"/>
      <c r="H48" s="1399"/>
      <c r="I48" s="1399"/>
      <c r="J48" s="1399"/>
      <c r="K48" s="1399"/>
      <c r="L48" s="1399"/>
      <c r="M48" s="1800"/>
      <c r="N48" s="1753"/>
      <c r="O48" s="1802"/>
      <c r="P48" s="1399"/>
      <c r="Q48" s="1399"/>
      <c r="R48" s="1399"/>
      <c r="S48" s="1399"/>
      <c r="T48" s="1399"/>
      <c r="U48" s="1800"/>
      <c r="W48" s="1802"/>
      <c r="X48" s="1399"/>
      <c r="Y48" s="1399"/>
      <c r="Z48" s="1399"/>
      <c r="AA48" s="1399"/>
      <c r="AB48" s="1399"/>
      <c r="AC48" s="1800"/>
      <c r="AD48" s="2395"/>
      <c r="AE48" s="1802"/>
      <c r="AF48" s="1399"/>
      <c r="AG48" s="1399"/>
      <c r="AH48" s="1909"/>
      <c r="AI48" s="2014"/>
      <c r="AJ48" s="2014"/>
      <c r="AK48" s="2014"/>
      <c r="AL48" s="2014"/>
      <c r="AM48" s="2015"/>
      <c r="AN48" s="63"/>
      <c r="AO48" s="73" t="s">
        <v>13642</v>
      </c>
      <c r="AQ48" s="210"/>
      <c r="AR48" s="1092">
        <f t="shared" si="18"/>
        <v>0</v>
      </c>
      <c r="AS48" s="210"/>
      <c r="AT48" s="247">
        <f t="shared" si="19"/>
        <v>0</v>
      </c>
      <c r="AU48" s="247">
        <f t="shared" si="20"/>
        <v>0</v>
      </c>
      <c r="AV48" s="247">
        <f t="shared" si="21"/>
        <v>0</v>
      </c>
      <c r="AW48" s="247">
        <f t="shared" si="22"/>
        <v>0</v>
      </c>
      <c r="AX48" s="247">
        <f t="shared" si="23"/>
        <v>0</v>
      </c>
      <c r="AY48" s="247">
        <f t="shared" si="24"/>
        <v>0</v>
      </c>
      <c r="AZ48" s="247">
        <f t="shared" si="25"/>
        <v>0</v>
      </c>
      <c r="BB48" s="247">
        <f t="shared" si="26"/>
        <v>0</v>
      </c>
      <c r="BC48" s="247">
        <f t="shared" si="27"/>
        <v>0</v>
      </c>
      <c r="BD48" s="247">
        <f t="shared" si="28"/>
        <v>0</v>
      </c>
      <c r="BE48" s="247">
        <f t="shared" si="29"/>
        <v>0</v>
      </c>
      <c r="BF48" s="247">
        <f t="shared" si="30"/>
        <v>0</v>
      </c>
      <c r="BG48" s="247">
        <f t="shared" si="31"/>
        <v>0</v>
      </c>
      <c r="BH48" s="247">
        <f t="shared" si="32"/>
        <v>0</v>
      </c>
      <c r="BK48" s="247">
        <f t="shared" si="33"/>
        <v>0</v>
      </c>
      <c r="BL48" s="247">
        <f t="shared" si="34"/>
        <v>0</v>
      </c>
      <c r="BM48" s="247">
        <f t="shared" si="35"/>
        <v>0</v>
      </c>
      <c r="BN48" s="247">
        <f t="shared" si="36"/>
        <v>0</v>
      </c>
      <c r="BO48" s="210"/>
      <c r="BP48" s="1205"/>
      <c r="BQ48" s="1205"/>
      <c r="BR48" s="1205"/>
      <c r="BS48" s="1205"/>
      <c r="BT48" s="1205"/>
      <c r="BU48" s="1205"/>
    </row>
    <row r="49" spans="2:73" ht="15.75" customHeight="1">
      <c r="B49" s="71" t="s">
        <v>13643</v>
      </c>
      <c r="C49" s="2178" t="s">
        <v>13563</v>
      </c>
      <c r="D49" s="2178"/>
      <c r="E49" s="72" t="s">
        <v>677</v>
      </c>
      <c r="F49" s="72">
        <v>3</v>
      </c>
      <c r="G49" s="1399"/>
      <c r="H49" s="1399"/>
      <c r="I49" s="1399"/>
      <c r="J49" s="1399"/>
      <c r="K49" s="1399"/>
      <c r="L49" s="1399"/>
      <c r="M49" s="1800"/>
      <c r="N49" s="1753"/>
      <c r="O49" s="1802"/>
      <c r="P49" s="1399"/>
      <c r="Q49" s="1399"/>
      <c r="R49" s="1399"/>
      <c r="S49" s="1399"/>
      <c r="T49" s="1399"/>
      <c r="U49" s="1800"/>
      <c r="W49" s="1802"/>
      <c r="X49" s="1399"/>
      <c r="Y49" s="1399"/>
      <c r="Z49" s="1399"/>
      <c r="AA49" s="1399"/>
      <c r="AB49" s="1399"/>
      <c r="AC49" s="1800"/>
      <c r="AD49" s="2395"/>
      <c r="AE49" s="1802"/>
      <c r="AF49" s="1399"/>
      <c r="AG49" s="1399"/>
      <c r="AH49" s="1909"/>
      <c r="AI49" s="2014"/>
      <c r="AJ49" s="2014"/>
      <c r="AK49" s="2014"/>
      <c r="AL49" s="2014"/>
      <c r="AM49" s="2015"/>
      <c r="AN49" s="63"/>
      <c r="AO49" s="73" t="s">
        <v>13644</v>
      </c>
      <c r="AQ49" s="210"/>
      <c r="AR49" s="1092">
        <f t="shared" si="18"/>
        <v>0</v>
      </c>
      <c r="AS49" s="210"/>
      <c r="AT49" s="247">
        <f t="shared" si="19"/>
        <v>0</v>
      </c>
      <c r="AU49" s="247">
        <f t="shared" si="20"/>
        <v>0</v>
      </c>
      <c r="AV49" s="247">
        <f t="shared" si="21"/>
        <v>0</v>
      </c>
      <c r="AW49" s="247">
        <f t="shared" si="22"/>
        <v>0</v>
      </c>
      <c r="AX49" s="247">
        <f t="shared" si="23"/>
        <v>0</v>
      </c>
      <c r="AY49" s="247">
        <f t="shared" si="24"/>
        <v>0</v>
      </c>
      <c r="AZ49" s="247">
        <f t="shared" si="25"/>
        <v>0</v>
      </c>
      <c r="BB49" s="247">
        <f t="shared" si="26"/>
        <v>0</v>
      </c>
      <c r="BC49" s="247">
        <f t="shared" si="27"/>
        <v>0</v>
      </c>
      <c r="BD49" s="247">
        <f t="shared" si="28"/>
        <v>0</v>
      </c>
      <c r="BE49" s="247">
        <f t="shared" si="29"/>
        <v>0</v>
      </c>
      <c r="BF49" s="247">
        <f t="shared" si="30"/>
        <v>0</v>
      </c>
      <c r="BG49" s="247">
        <f t="shared" si="31"/>
        <v>0</v>
      </c>
      <c r="BH49" s="247">
        <f t="shared" si="32"/>
        <v>0</v>
      </c>
      <c r="BK49" s="247">
        <f t="shared" si="33"/>
        <v>0</v>
      </c>
      <c r="BL49" s="247">
        <f t="shared" si="34"/>
        <v>0</v>
      </c>
      <c r="BM49" s="247">
        <f t="shared" si="35"/>
        <v>0</v>
      </c>
      <c r="BN49" s="247">
        <f t="shared" si="36"/>
        <v>0</v>
      </c>
      <c r="BO49" s="210"/>
      <c r="BP49" s="1205"/>
      <c r="BQ49" s="1205"/>
      <c r="BR49" s="1205"/>
      <c r="BS49" s="1205"/>
      <c r="BT49" s="1205"/>
      <c r="BU49" s="1205"/>
    </row>
    <row r="50" spans="2:73" ht="15.75" customHeight="1">
      <c r="B50" s="71" t="s">
        <v>13645</v>
      </c>
      <c r="C50" s="2178" t="s">
        <v>13563</v>
      </c>
      <c r="D50" s="2178"/>
      <c r="E50" s="72" t="s">
        <v>677</v>
      </c>
      <c r="F50" s="72">
        <v>3</v>
      </c>
      <c r="G50" s="1399"/>
      <c r="H50" s="1399"/>
      <c r="I50" s="1399"/>
      <c r="J50" s="1399"/>
      <c r="K50" s="1399"/>
      <c r="L50" s="1399"/>
      <c r="M50" s="1800"/>
      <c r="N50" s="1753"/>
      <c r="O50" s="1802"/>
      <c r="P50" s="1399"/>
      <c r="Q50" s="1399"/>
      <c r="R50" s="1399"/>
      <c r="S50" s="1399"/>
      <c r="T50" s="1399"/>
      <c r="U50" s="1800"/>
      <c r="W50" s="1802"/>
      <c r="X50" s="1399"/>
      <c r="Y50" s="1399"/>
      <c r="Z50" s="1399"/>
      <c r="AA50" s="1399"/>
      <c r="AB50" s="1399"/>
      <c r="AC50" s="1800"/>
      <c r="AD50" s="2395"/>
      <c r="AE50" s="1802"/>
      <c r="AF50" s="1399"/>
      <c r="AG50" s="1399"/>
      <c r="AH50" s="1909"/>
      <c r="AI50" s="2014"/>
      <c r="AJ50" s="2014"/>
      <c r="AK50" s="2014"/>
      <c r="AL50" s="2014"/>
      <c r="AM50" s="2015"/>
      <c r="AN50" s="63"/>
      <c r="AO50" s="73" t="s">
        <v>13646</v>
      </c>
      <c r="AQ50" s="210"/>
      <c r="AR50" s="1092">
        <f t="shared" si="18"/>
        <v>0</v>
      </c>
      <c r="AS50" s="210"/>
      <c r="AT50" s="247">
        <f t="shared" si="19"/>
        <v>0</v>
      </c>
      <c r="AU50" s="247">
        <f t="shared" si="20"/>
        <v>0</v>
      </c>
      <c r="AV50" s="247">
        <f t="shared" si="21"/>
        <v>0</v>
      </c>
      <c r="AW50" s="247">
        <f t="shared" si="22"/>
        <v>0</v>
      </c>
      <c r="AX50" s="247">
        <f t="shared" si="23"/>
        <v>0</v>
      </c>
      <c r="AY50" s="247">
        <f t="shared" si="24"/>
        <v>0</v>
      </c>
      <c r="AZ50" s="247">
        <f t="shared" si="25"/>
        <v>0</v>
      </c>
      <c r="BB50" s="247">
        <f t="shared" si="26"/>
        <v>0</v>
      </c>
      <c r="BC50" s="247">
        <f t="shared" si="27"/>
        <v>0</v>
      </c>
      <c r="BD50" s="247">
        <f t="shared" si="28"/>
        <v>0</v>
      </c>
      <c r="BE50" s="247">
        <f t="shared" si="29"/>
        <v>0</v>
      </c>
      <c r="BF50" s="247">
        <f t="shared" si="30"/>
        <v>0</v>
      </c>
      <c r="BG50" s="247">
        <f t="shared" si="31"/>
        <v>0</v>
      </c>
      <c r="BH50" s="247">
        <f t="shared" si="32"/>
        <v>0</v>
      </c>
      <c r="BK50" s="247">
        <f t="shared" si="33"/>
        <v>0</v>
      </c>
      <c r="BL50" s="247">
        <f t="shared" si="34"/>
        <v>0</v>
      </c>
      <c r="BM50" s="247">
        <f t="shared" si="35"/>
        <v>0</v>
      </c>
      <c r="BN50" s="247">
        <f t="shared" si="36"/>
        <v>0</v>
      </c>
      <c r="BO50" s="210"/>
      <c r="BP50" s="1205"/>
      <c r="BQ50" s="1205"/>
      <c r="BR50" s="1205"/>
      <c r="BS50" s="1205"/>
      <c r="BT50" s="1205"/>
      <c r="BU50" s="1205"/>
    </row>
    <row r="51" spans="2:73" ht="15.75" customHeight="1">
      <c r="B51" s="71" t="s">
        <v>13647</v>
      </c>
      <c r="C51" s="2178" t="s">
        <v>13563</v>
      </c>
      <c r="D51" s="2178"/>
      <c r="E51" s="72" t="s">
        <v>677</v>
      </c>
      <c r="F51" s="72">
        <v>3</v>
      </c>
      <c r="G51" s="1399"/>
      <c r="H51" s="1399"/>
      <c r="I51" s="1399"/>
      <c r="J51" s="1399"/>
      <c r="K51" s="1399"/>
      <c r="L51" s="1399"/>
      <c r="M51" s="1800"/>
      <c r="N51" s="1753"/>
      <c r="O51" s="1802"/>
      <c r="P51" s="1399"/>
      <c r="Q51" s="1399"/>
      <c r="R51" s="1399"/>
      <c r="S51" s="1399"/>
      <c r="T51" s="1399"/>
      <c r="U51" s="1800"/>
      <c r="W51" s="1802"/>
      <c r="X51" s="1399"/>
      <c r="Y51" s="1399"/>
      <c r="Z51" s="1399"/>
      <c r="AA51" s="1399"/>
      <c r="AB51" s="1399"/>
      <c r="AC51" s="1800"/>
      <c r="AD51" s="2395"/>
      <c r="AE51" s="1802"/>
      <c r="AF51" s="1399"/>
      <c r="AG51" s="1399"/>
      <c r="AH51" s="1909"/>
      <c r="AI51" s="2014"/>
      <c r="AJ51" s="2014"/>
      <c r="AK51" s="2014"/>
      <c r="AL51" s="2014"/>
      <c r="AM51" s="2015"/>
      <c r="AN51" s="63"/>
      <c r="AO51" s="73" t="s">
        <v>13648</v>
      </c>
      <c r="AQ51" s="210"/>
      <c r="AR51" s="1092">
        <f t="shared" si="18"/>
        <v>0</v>
      </c>
      <c r="AS51" s="210"/>
      <c r="AT51" s="247">
        <f t="shared" si="19"/>
        <v>0</v>
      </c>
      <c r="AU51" s="247">
        <f t="shared" si="20"/>
        <v>0</v>
      </c>
      <c r="AV51" s="247">
        <f t="shared" si="21"/>
        <v>0</v>
      </c>
      <c r="AW51" s="247">
        <f t="shared" si="22"/>
        <v>0</v>
      </c>
      <c r="AX51" s="247">
        <f t="shared" si="23"/>
        <v>0</v>
      </c>
      <c r="AY51" s="247">
        <f t="shared" si="24"/>
        <v>0</v>
      </c>
      <c r="AZ51" s="247">
        <f t="shared" si="25"/>
        <v>0</v>
      </c>
      <c r="BB51" s="247">
        <f t="shared" si="26"/>
        <v>0</v>
      </c>
      <c r="BC51" s="247">
        <f t="shared" si="27"/>
        <v>0</v>
      </c>
      <c r="BD51" s="247">
        <f t="shared" si="28"/>
        <v>0</v>
      </c>
      <c r="BE51" s="247">
        <f t="shared" si="29"/>
        <v>0</v>
      </c>
      <c r="BF51" s="247">
        <f t="shared" si="30"/>
        <v>0</v>
      </c>
      <c r="BG51" s="247">
        <f t="shared" si="31"/>
        <v>0</v>
      </c>
      <c r="BH51" s="247">
        <f t="shared" si="32"/>
        <v>0</v>
      </c>
      <c r="BK51" s="247">
        <f t="shared" si="33"/>
        <v>0</v>
      </c>
      <c r="BL51" s="247">
        <f t="shared" si="34"/>
        <v>0</v>
      </c>
      <c r="BM51" s="247">
        <f t="shared" si="35"/>
        <v>0</v>
      </c>
      <c r="BN51" s="247">
        <f t="shared" si="36"/>
        <v>0</v>
      </c>
      <c r="BO51" s="210"/>
      <c r="BP51" s="1205"/>
      <c r="BQ51" s="1205"/>
      <c r="BR51" s="1205"/>
      <c r="BS51" s="1205"/>
      <c r="BT51" s="1205"/>
      <c r="BU51" s="1205"/>
    </row>
    <row r="52" spans="2:73" ht="15.75" customHeight="1">
      <c r="B52" s="71" t="s">
        <v>13649</v>
      </c>
      <c r="C52" s="2178" t="s">
        <v>13563</v>
      </c>
      <c r="D52" s="2178"/>
      <c r="E52" s="72" t="s">
        <v>677</v>
      </c>
      <c r="F52" s="72">
        <v>3</v>
      </c>
      <c r="G52" s="1399"/>
      <c r="H52" s="1399"/>
      <c r="I52" s="1399"/>
      <c r="J52" s="1399"/>
      <c r="K52" s="1399"/>
      <c r="L52" s="1399"/>
      <c r="M52" s="1800"/>
      <c r="N52" s="1753"/>
      <c r="O52" s="1802"/>
      <c r="P52" s="1399"/>
      <c r="Q52" s="1399"/>
      <c r="R52" s="1399"/>
      <c r="S52" s="1399"/>
      <c r="T52" s="1399"/>
      <c r="U52" s="1800"/>
      <c r="W52" s="1802"/>
      <c r="X52" s="1399"/>
      <c r="Y52" s="1399"/>
      <c r="Z52" s="1399"/>
      <c r="AA52" s="1399"/>
      <c r="AB52" s="1399"/>
      <c r="AC52" s="1800"/>
      <c r="AD52" s="2395"/>
      <c r="AE52" s="1802"/>
      <c r="AF52" s="1399"/>
      <c r="AG52" s="1399"/>
      <c r="AH52" s="1909"/>
      <c r="AI52" s="2014"/>
      <c r="AJ52" s="2014"/>
      <c r="AK52" s="2014"/>
      <c r="AL52" s="2014"/>
      <c r="AM52" s="2015"/>
      <c r="AN52" s="63"/>
      <c r="AO52" s="73" t="s">
        <v>13650</v>
      </c>
      <c r="AQ52" s="210"/>
      <c r="AR52" s="1092">
        <f t="shared" si="18"/>
        <v>0</v>
      </c>
      <c r="AS52" s="210"/>
      <c r="AT52" s="247">
        <f t="shared" si="19"/>
        <v>0</v>
      </c>
      <c r="AU52" s="247">
        <f t="shared" si="20"/>
        <v>0</v>
      </c>
      <c r="AV52" s="247">
        <f t="shared" si="21"/>
        <v>0</v>
      </c>
      <c r="AW52" s="247">
        <f t="shared" si="22"/>
        <v>0</v>
      </c>
      <c r="AX52" s="247">
        <f t="shared" si="23"/>
        <v>0</v>
      </c>
      <c r="AY52" s="247">
        <f t="shared" si="24"/>
        <v>0</v>
      </c>
      <c r="AZ52" s="247">
        <f t="shared" si="25"/>
        <v>0</v>
      </c>
      <c r="BB52" s="247">
        <f t="shared" si="26"/>
        <v>0</v>
      </c>
      <c r="BC52" s="247">
        <f t="shared" si="27"/>
        <v>0</v>
      </c>
      <c r="BD52" s="247">
        <f t="shared" si="28"/>
        <v>0</v>
      </c>
      <c r="BE52" s="247">
        <f t="shared" si="29"/>
        <v>0</v>
      </c>
      <c r="BF52" s="247">
        <f t="shared" si="30"/>
        <v>0</v>
      </c>
      <c r="BG52" s="247">
        <f t="shared" si="31"/>
        <v>0</v>
      </c>
      <c r="BH52" s="247">
        <f t="shared" si="32"/>
        <v>0</v>
      </c>
      <c r="BK52" s="247">
        <f t="shared" si="33"/>
        <v>0</v>
      </c>
      <c r="BL52" s="247">
        <f t="shared" si="34"/>
        <v>0</v>
      </c>
      <c r="BM52" s="247">
        <f t="shared" si="35"/>
        <v>0</v>
      </c>
      <c r="BN52" s="247">
        <f t="shared" si="36"/>
        <v>0</v>
      </c>
      <c r="BO52" s="210"/>
      <c r="BP52" s="1205"/>
      <c r="BQ52" s="1205"/>
      <c r="BR52" s="1205"/>
      <c r="BS52" s="1205"/>
      <c r="BT52" s="1205"/>
      <c r="BU52" s="1205"/>
    </row>
    <row r="53" spans="2:73" ht="15.75" customHeight="1">
      <c r="B53" s="71" t="s">
        <v>13651</v>
      </c>
      <c r="C53" s="2178" t="s">
        <v>13563</v>
      </c>
      <c r="D53" s="2178"/>
      <c r="E53" s="72" t="s">
        <v>677</v>
      </c>
      <c r="F53" s="72">
        <v>3</v>
      </c>
      <c r="G53" s="1399"/>
      <c r="H53" s="1399"/>
      <c r="I53" s="1399"/>
      <c r="J53" s="1399"/>
      <c r="K53" s="1399"/>
      <c r="L53" s="1399"/>
      <c r="M53" s="1800"/>
      <c r="N53" s="1753"/>
      <c r="O53" s="1802"/>
      <c r="P53" s="1399"/>
      <c r="Q53" s="1399"/>
      <c r="R53" s="1399"/>
      <c r="S53" s="1399"/>
      <c r="T53" s="1399"/>
      <c r="U53" s="1800"/>
      <c r="W53" s="1802"/>
      <c r="X53" s="1399"/>
      <c r="Y53" s="1399"/>
      <c r="Z53" s="1399"/>
      <c r="AA53" s="1399"/>
      <c r="AB53" s="1399"/>
      <c r="AC53" s="1800"/>
      <c r="AD53" s="2395"/>
      <c r="AE53" s="1802"/>
      <c r="AF53" s="1399"/>
      <c r="AG53" s="1399"/>
      <c r="AH53" s="1909"/>
      <c r="AI53" s="2014"/>
      <c r="AJ53" s="2014"/>
      <c r="AK53" s="2014"/>
      <c r="AL53" s="2014"/>
      <c r="AM53" s="2015"/>
      <c r="AN53" s="63"/>
      <c r="AO53" s="73" t="s">
        <v>13652</v>
      </c>
      <c r="AQ53" s="210"/>
      <c r="AR53" s="1092">
        <f t="shared" si="18"/>
        <v>0</v>
      </c>
      <c r="AS53" s="210"/>
      <c r="AT53" s="247">
        <f t="shared" si="19"/>
        <v>0</v>
      </c>
      <c r="AU53" s="247">
        <f t="shared" si="20"/>
        <v>0</v>
      </c>
      <c r="AV53" s="247">
        <f t="shared" si="21"/>
        <v>0</v>
      </c>
      <c r="AW53" s="247">
        <f t="shared" si="22"/>
        <v>0</v>
      </c>
      <c r="AX53" s="247">
        <f t="shared" si="23"/>
        <v>0</v>
      </c>
      <c r="AY53" s="247">
        <f t="shared" si="24"/>
        <v>0</v>
      </c>
      <c r="AZ53" s="247">
        <f t="shared" si="25"/>
        <v>0</v>
      </c>
      <c r="BB53" s="247">
        <f t="shared" si="26"/>
        <v>0</v>
      </c>
      <c r="BC53" s="247">
        <f t="shared" si="27"/>
        <v>0</v>
      </c>
      <c r="BD53" s="247">
        <f t="shared" si="28"/>
        <v>0</v>
      </c>
      <c r="BE53" s="247">
        <f t="shared" si="29"/>
        <v>0</v>
      </c>
      <c r="BF53" s="247">
        <f t="shared" si="30"/>
        <v>0</v>
      </c>
      <c r="BG53" s="247">
        <f t="shared" si="31"/>
        <v>0</v>
      </c>
      <c r="BH53" s="247">
        <f t="shared" si="32"/>
        <v>0</v>
      </c>
      <c r="BK53" s="247">
        <f t="shared" si="33"/>
        <v>0</v>
      </c>
      <c r="BL53" s="247">
        <f t="shared" si="34"/>
        <v>0</v>
      </c>
      <c r="BM53" s="247">
        <f t="shared" si="35"/>
        <v>0</v>
      </c>
      <c r="BN53" s="247">
        <f t="shared" si="36"/>
        <v>0</v>
      </c>
      <c r="BO53" s="210"/>
      <c r="BP53" s="1205"/>
      <c r="BQ53" s="1205"/>
      <c r="BR53" s="1205"/>
      <c r="BS53" s="1205"/>
      <c r="BT53" s="1205"/>
      <c r="BU53" s="1205"/>
    </row>
    <row r="54" spans="2:73" ht="15.75" customHeight="1">
      <c r="B54" s="71" t="s">
        <v>13653</v>
      </c>
      <c r="C54" s="2178" t="s">
        <v>13563</v>
      </c>
      <c r="D54" s="2178"/>
      <c r="E54" s="72" t="s">
        <v>677</v>
      </c>
      <c r="F54" s="72">
        <v>3</v>
      </c>
      <c r="G54" s="1399"/>
      <c r="H54" s="1399"/>
      <c r="I54" s="1399"/>
      <c r="J54" s="1399"/>
      <c r="K54" s="1399"/>
      <c r="L54" s="1399"/>
      <c r="M54" s="1800"/>
      <c r="N54" s="1753"/>
      <c r="O54" s="1802"/>
      <c r="P54" s="1399"/>
      <c r="Q54" s="1399"/>
      <c r="R54" s="1399"/>
      <c r="S54" s="1399"/>
      <c r="T54" s="1399"/>
      <c r="U54" s="1800"/>
      <c r="W54" s="1802"/>
      <c r="X54" s="1399"/>
      <c r="Y54" s="1399"/>
      <c r="Z54" s="1399"/>
      <c r="AA54" s="1399"/>
      <c r="AB54" s="1399"/>
      <c r="AC54" s="1800"/>
      <c r="AD54" s="2395"/>
      <c r="AE54" s="1802"/>
      <c r="AF54" s="1399"/>
      <c r="AG54" s="1399"/>
      <c r="AH54" s="1909"/>
      <c r="AI54" s="2014"/>
      <c r="AJ54" s="2014"/>
      <c r="AK54" s="2014"/>
      <c r="AL54" s="2014"/>
      <c r="AM54" s="2015"/>
      <c r="AN54" s="63"/>
      <c r="AO54" s="73" t="s">
        <v>13654</v>
      </c>
      <c r="AQ54" s="210"/>
      <c r="AR54" s="1092">
        <f t="shared" si="18"/>
        <v>0</v>
      </c>
      <c r="AS54" s="210"/>
      <c r="AT54" s="247">
        <f t="shared" si="19"/>
        <v>0</v>
      </c>
      <c r="AU54" s="247">
        <f t="shared" si="20"/>
        <v>0</v>
      </c>
      <c r="AV54" s="247">
        <f t="shared" si="21"/>
        <v>0</v>
      </c>
      <c r="AW54" s="247">
        <f t="shared" si="22"/>
        <v>0</v>
      </c>
      <c r="AX54" s="247">
        <f t="shared" si="23"/>
        <v>0</v>
      </c>
      <c r="AY54" s="247">
        <f t="shared" si="24"/>
        <v>0</v>
      </c>
      <c r="AZ54" s="247">
        <f t="shared" si="25"/>
        <v>0</v>
      </c>
      <c r="BB54" s="247">
        <f t="shared" si="26"/>
        <v>0</v>
      </c>
      <c r="BC54" s="247">
        <f t="shared" si="27"/>
        <v>0</v>
      </c>
      <c r="BD54" s="247">
        <f t="shared" si="28"/>
        <v>0</v>
      </c>
      <c r="BE54" s="247">
        <f t="shared" si="29"/>
        <v>0</v>
      </c>
      <c r="BF54" s="247">
        <f t="shared" si="30"/>
        <v>0</v>
      </c>
      <c r="BG54" s="247">
        <f t="shared" si="31"/>
        <v>0</v>
      </c>
      <c r="BH54" s="247">
        <f t="shared" si="32"/>
        <v>0</v>
      </c>
      <c r="BK54" s="247">
        <f t="shared" si="33"/>
        <v>0</v>
      </c>
      <c r="BL54" s="247">
        <f t="shared" si="34"/>
        <v>0</v>
      </c>
      <c r="BM54" s="247">
        <f t="shared" si="35"/>
        <v>0</v>
      </c>
      <c r="BN54" s="247">
        <f t="shared" si="36"/>
        <v>0</v>
      </c>
      <c r="BO54" s="210"/>
      <c r="BP54" s="1205"/>
      <c r="BQ54" s="1205"/>
      <c r="BR54" s="1205"/>
      <c r="BS54" s="1205"/>
      <c r="BT54" s="1205"/>
      <c r="BU54" s="1205"/>
    </row>
    <row r="55" spans="2:73" ht="15.75" customHeight="1">
      <c r="B55" s="71" t="s">
        <v>13655</v>
      </c>
      <c r="C55" s="2178" t="s">
        <v>13563</v>
      </c>
      <c r="D55" s="2178"/>
      <c r="E55" s="72" t="s">
        <v>677</v>
      </c>
      <c r="F55" s="72">
        <v>3</v>
      </c>
      <c r="G55" s="1399"/>
      <c r="H55" s="1399"/>
      <c r="I55" s="1399"/>
      <c r="J55" s="1399"/>
      <c r="K55" s="1399"/>
      <c r="L55" s="1399"/>
      <c r="M55" s="1800"/>
      <c r="N55" s="1753"/>
      <c r="O55" s="1802"/>
      <c r="P55" s="1399"/>
      <c r="Q55" s="1399"/>
      <c r="R55" s="1399"/>
      <c r="S55" s="1399"/>
      <c r="T55" s="1399"/>
      <c r="U55" s="1800"/>
      <c r="W55" s="1802"/>
      <c r="X55" s="1399"/>
      <c r="Y55" s="1399"/>
      <c r="Z55" s="1399"/>
      <c r="AA55" s="1399"/>
      <c r="AB55" s="1399"/>
      <c r="AC55" s="1800"/>
      <c r="AD55" s="2395"/>
      <c r="AE55" s="1802"/>
      <c r="AF55" s="1399"/>
      <c r="AG55" s="1399"/>
      <c r="AH55" s="1909"/>
      <c r="AI55" s="2014"/>
      <c r="AJ55" s="2014"/>
      <c r="AK55" s="2014"/>
      <c r="AL55" s="2014"/>
      <c r="AM55" s="2015"/>
      <c r="AN55" s="63"/>
      <c r="AO55" s="73" t="s">
        <v>13656</v>
      </c>
      <c r="AQ55" s="210"/>
      <c r="AR55" s="1092">
        <f t="shared" si="18"/>
        <v>0</v>
      </c>
      <c r="AS55" s="210"/>
      <c r="AT55" s="247">
        <f t="shared" si="19"/>
        <v>0</v>
      </c>
      <c r="AU55" s="247">
        <f t="shared" si="20"/>
        <v>0</v>
      </c>
      <c r="AV55" s="247">
        <f t="shared" si="21"/>
        <v>0</v>
      </c>
      <c r="AW55" s="247">
        <f t="shared" si="22"/>
        <v>0</v>
      </c>
      <c r="AX55" s="247">
        <f t="shared" si="23"/>
        <v>0</v>
      </c>
      <c r="AY55" s="247">
        <f t="shared" si="24"/>
        <v>0</v>
      </c>
      <c r="AZ55" s="247">
        <f t="shared" si="25"/>
        <v>0</v>
      </c>
      <c r="BB55" s="247">
        <f t="shared" si="26"/>
        <v>0</v>
      </c>
      <c r="BC55" s="247">
        <f t="shared" si="27"/>
        <v>0</v>
      </c>
      <c r="BD55" s="247">
        <f t="shared" si="28"/>
        <v>0</v>
      </c>
      <c r="BE55" s="247">
        <f t="shared" si="29"/>
        <v>0</v>
      </c>
      <c r="BF55" s="247">
        <f t="shared" si="30"/>
        <v>0</v>
      </c>
      <c r="BG55" s="247">
        <f t="shared" si="31"/>
        <v>0</v>
      </c>
      <c r="BH55" s="247">
        <f t="shared" si="32"/>
        <v>0</v>
      </c>
      <c r="BK55" s="247">
        <f t="shared" si="33"/>
        <v>0</v>
      </c>
      <c r="BL55" s="247">
        <f t="shared" si="34"/>
        <v>0</v>
      </c>
      <c r="BM55" s="247">
        <f t="shared" si="35"/>
        <v>0</v>
      </c>
      <c r="BN55" s="247">
        <f t="shared" si="36"/>
        <v>0</v>
      </c>
      <c r="BO55" s="210"/>
      <c r="BP55" s="1205"/>
      <c r="BQ55" s="1205"/>
      <c r="BR55" s="1205"/>
      <c r="BS55" s="1205"/>
      <c r="BT55" s="1205"/>
      <c r="BU55" s="1205"/>
    </row>
    <row r="56" spans="2:73" ht="15.75" customHeight="1">
      <c r="B56" s="71" t="s">
        <v>13657</v>
      </c>
      <c r="C56" s="2178" t="s">
        <v>13563</v>
      </c>
      <c r="D56" s="2178"/>
      <c r="E56" s="72" t="s">
        <v>677</v>
      </c>
      <c r="F56" s="72">
        <v>3</v>
      </c>
      <c r="G56" s="1399"/>
      <c r="H56" s="1399"/>
      <c r="I56" s="1399"/>
      <c r="J56" s="1399"/>
      <c r="K56" s="1399"/>
      <c r="L56" s="1399"/>
      <c r="M56" s="1800"/>
      <c r="N56" s="1753"/>
      <c r="O56" s="1802"/>
      <c r="P56" s="1399"/>
      <c r="Q56" s="1399"/>
      <c r="R56" s="1399"/>
      <c r="S56" s="1399"/>
      <c r="T56" s="1399"/>
      <c r="U56" s="1800"/>
      <c r="W56" s="1802"/>
      <c r="X56" s="1399"/>
      <c r="Y56" s="1399"/>
      <c r="Z56" s="1399"/>
      <c r="AA56" s="1399"/>
      <c r="AB56" s="1399"/>
      <c r="AC56" s="1800"/>
      <c r="AD56" s="2395"/>
      <c r="AE56" s="1802"/>
      <c r="AF56" s="1399"/>
      <c r="AG56" s="1399"/>
      <c r="AH56" s="1909"/>
      <c r="AI56" s="2014"/>
      <c r="AJ56" s="2014"/>
      <c r="AK56" s="2014"/>
      <c r="AL56" s="2014"/>
      <c r="AM56" s="2015"/>
      <c r="AN56" s="63"/>
      <c r="AO56" s="73" t="s">
        <v>13658</v>
      </c>
      <c r="AQ56" s="210"/>
      <c r="AR56" s="1092">
        <f t="shared" si="18"/>
        <v>0</v>
      </c>
      <c r="AS56" s="210"/>
      <c r="AT56" s="247">
        <f t="shared" si="19"/>
        <v>0</v>
      </c>
      <c r="AU56" s="247">
        <f t="shared" si="20"/>
        <v>0</v>
      </c>
      <c r="AV56" s="247">
        <f t="shared" si="21"/>
        <v>0</v>
      </c>
      <c r="AW56" s="247">
        <f t="shared" si="22"/>
        <v>0</v>
      </c>
      <c r="AX56" s="247">
        <f t="shared" si="23"/>
        <v>0</v>
      </c>
      <c r="AY56" s="247">
        <f t="shared" si="24"/>
        <v>0</v>
      </c>
      <c r="AZ56" s="247">
        <f t="shared" si="25"/>
        <v>0</v>
      </c>
      <c r="BB56" s="247">
        <f t="shared" si="26"/>
        <v>0</v>
      </c>
      <c r="BC56" s="247">
        <f t="shared" si="27"/>
        <v>0</v>
      </c>
      <c r="BD56" s="247">
        <f t="shared" si="28"/>
        <v>0</v>
      </c>
      <c r="BE56" s="247">
        <f t="shared" si="29"/>
        <v>0</v>
      </c>
      <c r="BF56" s="247">
        <f t="shared" si="30"/>
        <v>0</v>
      </c>
      <c r="BG56" s="247">
        <f t="shared" si="31"/>
        <v>0</v>
      </c>
      <c r="BH56" s="247">
        <f t="shared" si="32"/>
        <v>0</v>
      </c>
      <c r="BK56" s="247">
        <f t="shared" si="33"/>
        <v>0</v>
      </c>
      <c r="BL56" s="247">
        <f t="shared" si="34"/>
        <v>0</v>
      </c>
      <c r="BM56" s="247">
        <f t="shared" si="35"/>
        <v>0</v>
      </c>
      <c r="BN56" s="247">
        <f t="shared" si="36"/>
        <v>0</v>
      </c>
      <c r="BO56" s="210"/>
      <c r="BP56" s="1205"/>
      <c r="BQ56" s="1205"/>
      <c r="BR56" s="1205"/>
      <c r="BS56" s="1205"/>
      <c r="BT56" s="1205"/>
      <c r="BU56" s="1205"/>
    </row>
    <row r="57" spans="2:73" ht="15.75" customHeight="1">
      <c r="B57" s="71" t="s">
        <v>13659</v>
      </c>
      <c r="C57" s="2178" t="s">
        <v>13563</v>
      </c>
      <c r="D57" s="2178"/>
      <c r="E57" s="72" t="s">
        <v>677</v>
      </c>
      <c r="F57" s="72">
        <v>3</v>
      </c>
      <c r="G57" s="1399"/>
      <c r="H57" s="1399"/>
      <c r="I57" s="1399"/>
      <c r="J57" s="1399"/>
      <c r="K57" s="1399"/>
      <c r="L57" s="1399"/>
      <c r="M57" s="1800"/>
      <c r="N57" s="1753"/>
      <c r="O57" s="1802"/>
      <c r="P57" s="1399"/>
      <c r="Q57" s="1399"/>
      <c r="R57" s="1399"/>
      <c r="S57" s="1399"/>
      <c r="T57" s="1399"/>
      <c r="U57" s="1800"/>
      <c r="W57" s="1802"/>
      <c r="X57" s="1399"/>
      <c r="Y57" s="1399"/>
      <c r="Z57" s="1399"/>
      <c r="AA57" s="1399"/>
      <c r="AB57" s="1399"/>
      <c r="AC57" s="1800"/>
      <c r="AD57" s="2395"/>
      <c r="AE57" s="1802"/>
      <c r="AF57" s="1399"/>
      <c r="AG57" s="1399"/>
      <c r="AH57" s="1909"/>
      <c r="AI57" s="2014"/>
      <c r="AJ57" s="2014"/>
      <c r="AK57" s="2014"/>
      <c r="AL57" s="2014"/>
      <c r="AM57" s="2015"/>
      <c r="AN57" s="63"/>
      <c r="AO57" s="73" t="s">
        <v>13660</v>
      </c>
      <c r="AQ57" s="210"/>
      <c r="AR57" s="1092">
        <f t="shared" si="18"/>
        <v>0</v>
      </c>
      <c r="AS57" s="210"/>
      <c r="AT57" s="247">
        <f t="shared" si="19"/>
        <v>0</v>
      </c>
      <c r="AU57" s="247">
        <f t="shared" si="20"/>
        <v>0</v>
      </c>
      <c r="AV57" s="247">
        <f t="shared" si="21"/>
        <v>0</v>
      </c>
      <c r="AW57" s="247">
        <f t="shared" si="22"/>
        <v>0</v>
      </c>
      <c r="AX57" s="247">
        <f t="shared" si="23"/>
        <v>0</v>
      </c>
      <c r="AY57" s="247">
        <f t="shared" si="24"/>
        <v>0</v>
      </c>
      <c r="AZ57" s="247">
        <f t="shared" si="25"/>
        <v>0</v>
      </c>
      <c r="BB57" s="247">
        <f t="shared" si="26"/>
        <v>0</v>
      </c>
      <c r="BC57" s="247">
        <f t="shared" si="27"/>
        <v>0</v>
      </c>
      <c r="BD57" s="247">
        <f t="shared" si="28"/>
        <v>0</v>
      </c>
      <c r="BE57" s="247">
        <f t="shared" si="29"/>
        <v>0</v>
      </c>
      <c r="BF57" s="247">
        <f t="shared" si="30"/>
        <v>0</v>
      </c>
      <c r="BG57" s="247">
        <f t="shared" si="31"/>
        <v>0</v>
      </c>
      <c r="BH57" s="247">
        <f t="shared" si="32"/>
        <v>0</v>
      </c>
      <c r="BK57" s="247">
        <f t="shared" si="33"/>
        <v>0</v>
      </c>
      <c r="BL57" s="247">
        <f t="shared" si="34"/>
        <v>0</v>
      </c>
      <c r="BM57" s="247">
        <f t="shared" si="35"/>
        <v>0</v>
      </c>
      <c r="BN57" s="247">
        <f t="shared" si="36"/>
        <v>0</v>
      </c>
      <c r="BO57" s="210"/>
      <c r="BP57" s="1205"/>
      <c r="BQ57" s="1205"/>
      <c r="BR57" s="1205"/>
      <c r="BS57" s="1205"/>
      <c r="BT57" s="1205"/>
      <c r="BU57" s="1205"/>
    </row>
    <row r="58" spans="2:73" ht="15.75" customHeight="1">
      <c r="B58" s="71" t="s">
        <v>13661</v>
      </c>
      <c r="C58" s="2178" t="s">
        <v>13563</v>
      </c>
      <c r="D58" s="2178"/>
      <c r="E58" s="72" t="s">
        <v>677</v>
      </c>
      <c r="F58" s="72">
        <v>3</v>
      </c>
      <c r="G58" s="1399"/>
      <c r="H58" s="1399"/>
      <c r="I58" s="1399"/>
      <c r="J58" s="1399"/>
      <c r="K58" s="1399"/>
      <c r="L58" s="1399"/>
      <c r="M58" s="1800"/>
      <c r="N58" s="1753"/>
      <c r="O58" s="1802"/>
      <c r="P58" s="1399"/>
      <c r="Q58" s="1399"/>
      <c r="R58" s="1399"/>
      <c r="S58" s="1399"/>
      <c r="T58" s="1399"/>
      <c r="U58" s="1800"/>
      <c r="W58" s="1802"/>
      <c r="X58" s="1399"/>
      <c r="Y58" s="1399"/>
      <c r="Z58" s="1399"/>
      <c r="AA58" s="1399"/>
      <c r="AB58" s="1399"/>
      <c r="AC58" s="1800"/>
      <c r="AD58" s="2395"/>
      <c r="AE58" s="1802"/>
      <c r="AF58" s="1399"/>
      <c r="AG58" s="1399"/>
      <c r="AH58" s="1909"/>
      <c r="AI58" s="2014"/>
      <c r="AJ58" s="2014"/>
      <c r="AK58" s="2014"/>
      <c r="AL58" s="2014"/>
      <c r="AM58" s="2015"/>
      <c r="AN58" s="63"/>
      <c r="AO58" s="73" t="s">
        <v>13662</v>
      </c>
      <c r="AQ58" s="210"/>
      <c r="AR58" s="1092">
        <f t="shared" si="18"/>
        <v>0</v>
      </c>
      <c r="AS58" s="210"/>
      <c r="AT58" s="247">
        <f t="shared" si="19"/>
        <v>0</v>
      </c>
      <c r="AU58" s="247">
        <f t="shared" si="20"/>
        <v>0</v>
      </c>
      <c r="AV58" s="247">
        <f t="shared" si="21"/>
        <v>0</v>
      </c>
      <c r="AW58" s="247">
        <f t="shared" si="22"/>
        <v>0</v>
      </c>
      <c r="AX58" s="247">
        <f t="shared" si="23"/>
        <v>0</v>
      </c>
      <c r="AY58" s="247">
        <f t="shared" si="24"/>
        <v>0</v>
      </c>
      <c r="AZ58" s="247">
        <f t="shared" si="25"/>
        <v>0</v>
      </c>
      <c r="BB58" s="247">
        <f t="shared" si="26"/>
        <v>0</v>
      </c>
      <c r="BC58" s="247">
        <f t="shared" si="27"/>
        <v>0</v>
      </c>
      <c r="BD58" s="247">
        <f t="shared" si="28"/>
        <v>0</v>
      </c>
      <c r="BE58" s="247">
        <f t="shared" si="29"/>
        <v>0</v>
      </c>
      <c r="BF58" s="247">
        <f t="shared" si="30"/>
        <v>0</v>
      </c>
      <c r="BG58" s="247">
        <f t="shared" si="31"/>
        <v>0</v>
      </c>
      <c r="BH58" s="247">
        <f t="shared" si="32"/>
        <v>0</v>
      </c>
      <c r="BK58" s="247">
        <f t="shared" si="33"/>
        <v>0</v>
      </c>
      <c r="BL58" s="247">
        <f t="shared" si="34"/>
        <v>0</v>
      </c>
      <c r="BM58" s="247">
        <f t="shared" si="35"/>
        <v>0</v>
      </c>
      <c r="BN58" s="247">
        <f t="shared" si="36"/>
        <v>0</v>
      </c>
      <c r="BO58" s="210"/>
      <c r="BP58" s="1205"/>
      <c r="BQ58" s="1205"/>
      <c r="BR58" s="1205"/>
      <c r="BS58" s="1205"/>
      <c r="BT58" s="1205"/>
      <c r="BU58" s="1205"/>
    </row>
    <row r="59" spans="2:73" ht="15.75" customHeight="1">
      <c r="B59" s="71" t="s">
        <v>13663</v>
      </c>
      <c r="C59" s="2178" t="s">
        <v>13563</v>
      </c>
      <c r="D59" s="2178"/>
      <c r="E59" s="72" t="s">
        <v>677</v>
      </c>
      <c r="F59" s="72">
        <v>3</v>
      </c>
      <c r="G59" s="1399"/>
      <c r="H59" s="1399"/>
      <c r="I59" s="1399"/>
      <c r="J59" s="1399"/>
      <c r="K59" s="1399"/>
      <c r="L59" s="1399"/>
      <c r="M59" s="1800"/>
      <c r="N59" s="1753"/>
      <c r="O59" s="1802"/>
      <c r="P59" s="1399"/>
      <c r="Q59" s="1399"/>
      <c r="R59" s="1399"/>
      <c r="S59" s="1399"/>
      <c r="T59" s="1399"/>
      <c r="U59" s="1800"/>
      <c r="W59" s="1802"/>
      <c r="X59" s="1399"/>
      <c r="Y59" s="1399"/>
      <c r="Z59" s="1399"/>
      <c r="AA59" s="1399"/>
      <c r="AB59" s="1399"/>
      <c r="AC59" s="1800"/>
      <c r="AD59" s="2395"/>
      <c r="AE59" s="1802"/>
      <c r="AF59" s="1399"/>
      <c r="AG59" s="1399"/>
      <c r="AH59" s="1909"/>
      <c r="AI59" s="2014"/>
      <c r="AJ59" s="2014"/>
      <c r="AK59" s="2014"/>
      <c r="AL59" s="2014"/>
      <c r="AM59" s="2015"/>
      <c r="AN59" s="63"/>
      <c r="AO59" s="73" t="s">
        <v>13664</v>
      </c>
      <c r="AQ59" s="210"/>
      <c r="AR59" s="1092">
        <f t="shared" si="18"/>
        <v>0</v>
      </c>
      <c r="AS59" s="210"/>
      <c r="AT59" s="247">
        <f t="shared" si="19"/>
        <v>0</v>
      </c>
      <c r="AU59" s="247">
        <f t="shared" si="20"/>
        <v>0</v>
      </c>
      <c r="AV59" s="247">
        <f t="shared" si="21"/>
        <v>0</v>
      </c>
      <c r="AW59" s="247">
        <f t="shared" si="22"/>
        <v>0</v>
      </c>
      <c r="AX59" s="247">
        <f t="shared" si="23"/>
        <v>0</v>
      </c>
      <c r="AY59" s="247">
        <f t="shared" si="24"/>
        <v>0</v>
      </c>
      <c r="AZ59" s="247">
        <f t="shared" si="25"/>
        <v>0</v>
      </c>
      <c r="BB59" s="247">
        <f t="shared" si="26"/>
        <v>0</v>
      </c>
      <c r="BC59" s="247">
        <f t="shared" si="27"/>
        <v>0</v>
      </c>
      <c r="BD59" s="247">
        <f t="shared" si="28"/>
        <v>0</v>
      </c>
      <c r="BE59" s="247">
        <f t="shared" si="29"/>
        <v>0</v>
      </c>
      <c r="BF59" s="247">
        <f t="shared" si="30"/>
        <v>0</v>
      </c>
      <c r="BG59" s="247">
        <f t="shared" si="31"/>
        <v>0</v>
      </c>
      <c r="BH59" s="247">
        <f t="shared" si="32"/>
        <v>0</v>
      </c>
      <c r="BK59" s="247">
        <f t="shared" si="33"/>
        <v>0</v>
      </c>
      <c r="BL59" s="247">
        <f t="shared" si="34"/>
        <v>0</v>
      </c>
      <c r="BM59" s="247">
        <f t="shared" si="35"/>
        <v>0</v>
      </c>
      <c r="BN59" s="247">
        <f t="shared" si="36"/>
        <v>0</v>
      </c>
      <c r="BO59" s="210"/>
      <c r="BP59" s="1205"/>
      <c r="BQ59" s="1205"/>
      <c r="BR59" s="1205"/>
      <c r="BS59" s="1205"/>
      <c r="BT59" s="1205"/>
      <c r="BU59" s="1205"/>
    </row>
    <row r="60" spans="2:73" ht="15.75" customHeight="1">
      <c r="B60" s="71" t="s">
        <v>13665</v>
      </c>
      <c r="C60" s="2178" t="s">
        <v>13563</v>
      </c>
      <c r="D60" s="2178"/>
      <c r="E60" s="72" t="s">
        <v>677</v>
      </c>
      <c r="F60" s="72">
        <v>3</v>
      </c>
      <c r="G60" s="1399"/>
      <c r="H60" s="1399"/>
      <c r="I60" s="1399"/>
      <c r="J60" s="1399"/>
      <c r="K60" s="1399"/>
      <c r="L60" s="1399"/>
      <c r="M60" s="1800"/>
      <c r="N60" s="1753"/>
      <c r="O60" s="1802"/>
      <c r="P60" s="1399"/>
      <c r="Q60" s="1399"/>
      <c r="R60" s="1399"/>
      <c r="S60" s="1399"/>
      <c r="T60" s="1399"/>
      <c r="U60" s="1800"/>
      <c r="W60" s="1802"/>
      <c r="X60" s="1399"/>
      <c r="Y60" s="1399"/>
      <c r="Z60" s="1399"/>
      <c r="AA60" s="1399"/>
      <c r="AB60" s="1399"/>
      <c r="AC60" s="1800"/>
      <c r="AD60" s="2395"/>
      <c r="AE60" s="1802"/>
      <c r="AF60" s="1399"/>
      <c r="AG60" s="1399"/>
      <c r="AH60" s="1909"/>
      <c r="AI60" s="2014"/>
      <c r="AJ60" s="2014"/>
      <c r="AK60" s="2014"/>
      <c r="AL60" s="2014"/>
      <c r="AM60" s="2015"/>
      <c r="AN60" s="63"/>
      <c r="AO60" s="73" t="s">
        <v>13666</v>
      </c>
      <c r="AQ60" s="210"/>
      <c r="AR60" s="1092">
        <f t="shared" si="18"/>
        <v>0</v>
      </c>
      <c r="AS60" s="210"/>
      <c r="AT60" s="247">
        <f t="shared" si="19"/>
        <v>0</v>
      </c>
      <c r="AU60" s="247">
        <f t="shared" si="20"/>
        <v>0</v>
      </c>
      <c r="AV60" s="247">
        <f t="shared" si="21"/>
        <v>0</v>
      </c>
      <c r="AW60" s="247">
        <f t="shared" si="22"/>
        <v>0</v>
      </c>
      <c r="AX60" s="247">
        <f t="shared" si="23"/>
        <v>0</v>
      </c>
      <c r="AY60" s="247">
        <f t="shared" si="24"/>
        <v>0</v>
      </c>
      <c r="AZ60" s="247">
        <f t="shared" si="25"/>
        <v>0</v>
      </c>
      <c r="BB60" s="247">
        <f t="shared" si="26"/>
        <v>0</v>
      </c>
      <c r="BC60" s="247">
        <f t="shared" si="27"/>
        <v>0</v>
      </c>
      <c r="BD60" s="247">
        <f t="shared" si="28"/>
        <v>0</v>
      </c>
      <c r="BE60" s="247">
        <f t="shared" si="29"/>
        <v>0</v>
      </c>
      <c r="BF60" s="247">
        <f t="shared" si="30"/>
        <v>0</v>
      </c>
      <c r="BG60" s="247">
        <f t="shared" si="31"/>
        <v>0</v>
      </c>
      <c r="BH60" s="247">
        <f t="shared" si="32"/>
        <v>0</v>
      </c>
      <c r="BK60" s="247">
        <f t="shared" si="33"/>
        <v>0</v>
      </c>
      <c r="BL60" s="247">
        <f t="shared" si="34"/>
        <v>0</v>
      </c>
      <c r="BM60" s="247">
        <f t="shared" si="35"/>
        <v>0</v>
      </c>
      <c r="BN60" s="247">
        <f t="shared" si="36"/>
        <v>0</v>
      </c>
      <c r="BO60" s="210"/>
      <c r="BP60" s="1205"/>
      <c r="BQ60" s="1205"/>
      <c r="BR60" s="1205"/>
      <c r="BS60" s="1205"/>
      <c r="BT60" s="1205"/>
      <c r="BU60" s="1205"/>
    </row>
    <row r="61" spans="2:73" ht="15.75" customHeight="1">
      <c r="B61" s="71" t="s">
        <v>13667</v>
      </c>
      <c r="C61" s="2178" t="s">
        <v>13563</v>
      </c>
      <c r="D61" s="2178"/>
      <c r="E61" s="72" t="s">
        <v>677</v>
      </c>
      <c r="F61" s="72">
        <v>3</v>
      </c>
      <c r="G61" s="1399"/>
      <c r="H61" s="1399"/>
      <c r="I61" s="1399"/>
      <c r="J61" s="1399"/>
      <c r="K61" s="1399"/>
      <c r="L61" s="1399"/>
      <c r="M61" s="1800"/>
      <c r="N61" s="1753"/>
      <c r="O61" s="1802"/>
      <c r="P61" s="1399"/>
      <c r="Q61" s="1399"/>
      <c r="R61" s="1399"/>
      <c r="S61" s="1399"/>
      <c r="T61" s="1399"/>
      <c r="U61" s="1800"/>
      <c r="W61" s="1802"/>
      <c r="X61" s="1399"/>
      <c r="Y61" s="1399"/>
      <c r="Z61" s="1399"/>
      <c r="AA61" s="1399"/>
      <c r="AB61" s="1399"/>
      <c r="AC61" s="1800"/>
      <c r="AD61" s="2395"/>
      <c r="AE61" s="1802"/>
      <c r="AF61" s="1399"/>
      <c r="AG61" s="1399"/>
      <c r="AH61" s="1909"/>
      <c r="AI61" s="2014"/>
      <c r="AJ61" s="2014"/>
      <c r="AK61" s="2014"/>
      <c r="AL61" s="2014"/>
      <c r="AM61" s="2015"/>
      <c r="AN61" s="63"/>
      <c r="AO61" s="73" t="s">
        <v>13668</v>
      </c>
      <c r="AQ61" s="210"/>
      <c r="AR61" s="1092">
        <f t="shared" si="18"/>
        <v>0</v>
      </c>
      <c r="AS61" s="210"/>
      <c r="AT61" s="247">
        <f t="shared" si="19"/>
        <v>0</v>
      </c>
      <c r="AU61" s="247">
        <f t="shared" si="20"/>
        <v>0</v>
      </c>
      <c r="AV61" s="247">
        <f t="shared" si="21"/>
        <v>0</v>
      </c>
      <c r="AW61" s="247">
        <f t="shared" si="22"/>
        <v>0</v>
      </c>
      <c r="AX61" s="247">
        <f t="shared" si="23"/>
        <v>0</v>
      </c>
      <c r="AY61" s="247">
        <f t="shared" si="24"/>
        <v>0</v>
      </c>
      <c r="AZ61" s="247">
        <f t="shared" si="25"/>
        <v>0</v>
      </c>
      <c r="BB61" s="247">
        <f t="shared" si="26"/>
        <v>0</v>
      </c>
      <c r="BC61" s="247">
        <f t="shared" si="27"/>
        <v>0</v>
      </c>
      <c r="BD61" s="247">
        <f t="shared" si="28"/>
        <v>0</v>
      </c>
      <c r="BE61" s="247">
        <f t="shared" si="29"/>
        <v>0</v>
      </c>
      <c r="BF61" s="247">
        <f t="shared" si="30"/>
        <v>0</v>
      </c>
      <c r="BG61" s="247">
        <f t="shared" si="31"/>
        <v>0</v>
      </c>
      <c r="BH61" s="247">
        <f t="shared" si="32"/>
        <v>0</v>
      </c>
      <c r="BK61" s="247">
        <f t="shared" si="33"/>
        <v>0</v>
      </c>
      <c r="BL61" s="247">
        <f t="shared" si="34"/>
        <v>0</v>
      </c>
      <c r="BM61" s="247">
        <f t="shared" si="35"/>
        <v>0</v>
      </c>
      <c r="BN61" s="247">
        <f t="shared" si="36"/>
        <v>0</v>
      </c>
      <c r="BO61" s="210"/>
      <c r="BP61" s="1205"/>
      <c r="BQ61" s="1205"/>
      <c r="BR61" s="1205"/>
      <c r="BS61" s="1205"/>
      <c r="BT61" s="1205"/>
      <c r="BU61" s="1205"/>
    </row>
    <row r="62" spans="2:73" ht="15.75" customHeight="1">
      <c r="B62" s="71" t="s">
        <v>13669</v>
      </c>
      <c r="C62" s="2178" t="s">
        <v>13563</v>
      </c>
      <c r="D62" s="2178"/>
      <c r="E62" s="72" t="s">
        <v>677</v>
      </c>
      <c r="F62" s="72">
        <v>3</v>
      </c>
      <c r="G62" s="1399"/>
      <c r="H62" s="1399"/>
      <c r="I62" s="1399"/>
      <c r="J62" s="1399"/>
      <c r="K62" s="1399"/>
      <c r="L62" s="1399"/>
      <c r="M62" s="1800"/>
      <c r="N62" s="1753"/>
      <c r="O62" s="1802"/>
      <c r="P62" s="1399"/>
      <c r="Q62" s="1399"/>
      <c r="R62" s="1399"/>
      <c r="S62" s="1399"/>
      <c r="T62" s="1399"/>
      <c r="U62" s="1800"/>
      <c r="W62" s="1802"/>
      <c r="X62" s="1399"/>
      <c r="Y62" s="1399"/>
      <c r="Z62" s="1399"/>
      <c r="AA62" s="1399"/>
      <c r="AB62" s="1399"/>
      <c r="AC62" s="1800"/>
      <c r="AD62" s="2395"/>
      <c r="AE62" s="1802"/>
      <c r="AF62" s="1399"/>
      <c r="AG62" s="1399"/>
      <c r="AH62" s="1909"/>
      <c r="AI62" s="2014"/>
      <c r="AJ62" s="2014"/>
      <c r="AK62" s="2014"/>
      <c r="AL62" s="2014"/>
      <c r="AM62" s="2015"/>
      <c r="AN62" s="63"/>
      <c r="AO62" s="73" t="s">
        <v>13670</v>
      </c>
      <c r="AQ62" s="210"/>
      <c r="AR62" s="1092">
        <f t="shared" si="18"/>
        <v>0</v>
      </c>
      <c r="AS62" s="210"/>
      <c r="AT62" s="247">
        <f t="shared" si="19"/>
        <v>0</v>
      </c>
      <c r="AU62" s="247">
        <f t="shared" si="20"/>
        <v>0</v>
      </c>
      <c r="AV62" s="247">
        <f t="shared" si="21"/>
        <v>0</v>
      </c>
      <c r="AW62" s="247">
        <f t="shared" si="22"/>
        <v>0</v>
      </c>
      <c r="AX62" s="247">
        <f t="shared" si="23"/>
        <v>0</v>
      </c>
      <c r="AY62" s="247">
        <f t="shared" si="24"/>
        <v>0</v>
      </c>
      <c r="AZ62" s="247">
        <f t="shared" si="25"/>
        <v>0</v>
      </c>
      <c r="BB62" s="247">
        <f t="shared" si="26"/>
        <v>0</v>
      </c>
      <c r="BC62" s="247">
        <f t="shared" si="27"/>
        <v>0</v>
      </c>
      <c r="BD62" s="247">
        <f t="shared" si="28"/>
        <v>0</v>
      </c>
      <c r="BE62" s="247">
        <f t="shared" si="29"/>
        <v>0</v>
      </c>
      <c r="BF62" s="247">
        <f t="shared" si="30"/>
        <v>0</v>
      </c>
      <c r="BG62" s="247">
        <f t="shared" si="31"/>
        <v>0</v>
      </c>
      <c r="BH62" s="247">
        <f t="shared" si="32"/>
        <v>0</v>
      </c>
      <c r="BK62" s="247">
        <f t="shared" si="33"/>
        <v>0</v>
      </c>
      <c r="BL62" s="247">
        <f t="shared" si="34"/>
        <v>0</v>
      </c>
      <c r="BM62" s="247">
        <f t="shared" si="35"/>
        <v>0</v>
      </c>
      <c r="BN62" s="247">
        <f t="shared" si="36"/>
        <v>0</v>
      </c>
      <c r="BO62" s="210"/>
      <c r="BP62" s="1205"/>
      <c r="BQ62" s="1205"/>
      <c r="BR62" s="1205"/>
      <c r="BS62" s="1205"/>
      <c r="BT62" s="1205"/>
      <c r="BU62" s="1205"/>
    </row>
    <row r="63" spans="2:73" ht="15.75" customHeight="1">
      <c r="B63" s="71" t="s">
        <v>13671</v>
      </c>
      <c r="C63" s="2178" t="s">
        <v>13563</v>
      </c>
      <c r="D63" s="2178"/>
      <c r="E63" s="72" t="s">
        <v>677</v>
      </c>
      <c r="F63" s="72">
        <v>3</v>
      </c>
      <c r="G63" s="1399"/>
      <c r="H63" s="1399"/>
      <c r="I63" s="1399"/>
      <c r="J63" s="1399"/>
      <c r="K63" s="1399"/>
      <c r="L63" s="1399"/>
      <c r="M63" s="1800"/>
      <c r="N63" s="1753"/>
      <c r="O63" s="1802"/>
      <c r="P63" s="1399"/>
      <c r="Q63" s="1399"/>
      <c r="R63" s="1399"/>
      <c r="S63" s="1399"/>
      <c r="T63" s="1399"/>
      <c r="U63" s="1800"/>
      <c r="W63" s="1802"/>
      <c r="X63" s="1399"/>
      <c r="Y63" s="1399"/>
      <c r="Z63" s="1399"/>
      <c r="AA63" s="1399"/>
      <c r="AB63" s="1399"/>
      <c r="AC63" s="1800"/>
      <c r="AD63" s="2395"/>
      <c r="AE63" s="1802"/>
      <c r="AF63" s="1399"/>
      <c r="AG63" s="1399"/>
      <c r="AH63" s="1909"/>
      <c r="AI63" s="2014"/>
      <c r="AJ63" s="2014"/>
      <c r="AK63" s="2014"/>
      <c r="AL63" s="2014"/>
      <c r="AM63" s="2015"/>
      <c r="AN63" s="63"/>
      <c r="AO63" s="73" t="s">
        <v>13672</v>
      </c>
      <c r="AQ63" s="210"/>
      <c r="AR63" s="1092">
        <f t="shared" si="18"/>
        <v>0</v>
      </c>
      <c r="AS63" s="210"/>
      <c r="AT63" s="247">
        <f t="shared" si="19"/>
        <v>0</v>
      </c>
      <c r="AU63" s="247">
        <f t="shared" si="20"/>
        <v>0</v>
      </c>
      <c r="AV63" s="247">
        <f t="shared" si="21"/>
        <v>0</v>
      </c>
      <c r="AW63" s="247">
        <f t="shared" si="22"/>
        <v>0</v>
      </c>
      <c r="AX63" s="247">
        <f t="shared" si="23"/>
        <v>0</v>
      </c>
      <c r="AY63" s="247">
        <f t="shared" si="24"/>
        <v>0</v>
      </c>
      <c r="AZ63" s="247">
        <f t="shared" si="25"/>
        <v>0</v>
      </c>
      <c r="BB63" s="247">
        <f t="shared" si="26"/>
        <v>0</v>
      </c>
      <c r="BC63" s="247">
        <f t="shared" si="27"/>
        <v>0</v>
      </c>
      <c r="BD63" s="247">
        <f t="shared" si="28"/>
        <v>0</v>
      </c>
      <c r="BE63" s="247">
        <f t="shared" si="29"/>
        <v>0</v>
      </c>
      <c r="BF63" s="247">
        <f t="shared" si="30"/>
        <v>0</v>
      </c>
      <c r="BG63" s="247">
        <f t="shared" si="31"/>
        <v>0</v>
      </c>
      <c r="BH63" s="247">
        <f t="shared" si="32"/>
        <v>0</v>
      </c>
      <c r="BK63" s="247">
        <f t="shared" si="33"/>
        <v>0</v>
      </c>
      <c r="BL63" s="247">
        <f t="shared" si="34"/>
        <v>0</v>
      </c>
      <c r="BM63" s="247">
        <f t="shared" si="35"/>
        <v>0</v>
      </c>
      <c r="BN63" s="247">
        <f t="shared" si="36"/>
        <v>0</v>
      </c>
      <c r="BO63" s="210"/>
      <c r="BP63" s="1205"/>
      <c r="BQ63" s="1205"/>
      <c r="BR63" s="1205"/>
      <c r="BS63" s="1205"/>
      <c r="BT63" s="1205"/>
      <c r="BU63" s="1205"/>
    </row>
    <row r="64" spans="2:73" ht="15.75" customHeight="1">
      <c r="B64" s="71" t="s">
        <v>13673</v>
      </c>
      <c r="C64" s="2178" t="s">
        <v>13563</v>
      </c>
      <c r="D64" s="2178"/>
      <c r="E64" s="72" t="s">
        <v>677</v>
      </c>
      <c r="F64" s="72">
        <v>3</v>
      </c>
      <c r="G64" s="1399"/>
      <c r="H64" s="1399"/>
      <c r="I64" s="1399"/>
      <c r="J64" s="1399"/>
      <c r="K64" s="1399"/>
      <c r="L64" s="1399"/>
      <c r="M64" s="1800"/>
      <c r="N64" s="1753"/>
      <c r="O64" s="1802"/>
      <c r="P64" s="1399"/>
      <c r="Q64" s="1399"/>
      <c r="R64" s="1399"/>
      <c r="S64" s="1399"/>
      <c r="T64" s="1399"/>
      <c r="U64" s="1800"/>
      <c r="W64" s="1802"/>
      <c r="X64" s="1399"/>
      <c r="Y64" s="1399"/>
      <c r="Z64" s="1399"/>
      <c r="AA64" s="1399"/>
      <c r="AB64" s="1399"/>
      <c r="AC64" s="1800"/>
      <c r="AD64" s="2395"/>
      <c r="AE64" s="1802"/>
      <c r="AF64" s="1399"/>
      <c r="AG64" s="1399"/>
      <c r="AH64" s="1909"/>
      <c r="AI64" s="2014"/>
      <c r="AJ64" s="2014"/>
      <c r="AK64" s="2014"/>
      <c r="AL64" s="2014"/>
      <c r="AM64" s="2015"/>
      <c r="AN64" s="63"/>
      <c r="AO64" s="73" t="s">
        <v>13674</v>
      </c>
      <c r="AQ64" s="210"/>
      <c r="AR64" s="1092">
        <f t="shared" si="18"/>
        <v>0</v>
      </c>
      <c r="AS64" s="210"/>
      <c r="AT64" s="247">
        <f t="shared" si="19"/>
        <v>0</v>
      </c>
      <c r="AU64" s="247">
        <f t="shared" si="20"/>
        <v>0</v>
      </c>
      <c r="AV64" s="247">
        <f t="shared" si="21"/>
        <v>0</v>
      </c>
      <c r="AW64" s="247">
        <f t="shared" si="22"/>
        <v>0</v>
      </c>
      <c r="AX64" s="247">
        <f t="shared" si="23"/>
        <v>0</v>
      </c>
      <c r="AY64" s="247">
        <f t="shared" si="24"/>
        <v>0</v>
      </c>
      <c r="AZ64" s="247">
        <f t="shared" si="25"/>
        <v>0</v>
      </c>
      <c r="BB64" s="247">
        <f t="shared" si="26"/>
        <v>0</v>
      </c>
      <c r="BC64" s="247">
        <f t="shared" si="27"/>
        <v>0</v>
      </c>
      <c r="BD64" s="247">
        <f t="shared" si="28"/>
        <v>0</v>
      </c>
      <c r="BE64" s="247">
        <f t="shared" si="29"/>
        <v>0</v>
      </c>
      <c r="BF64" s="247">
        <f t="shared" si="30"/>
        <v>0</v>
      </c>
      <c r="BG64" s="247">
        <f t="shared" si="31"/>
        <v>0</v>
      </c>
      <c r="BH64" s="247">
        <f t="shared" si="32"/>
        <v>0</v>
      </c>
      <c r="BK64" s="247">
        <f t="shared" si="33"/>
        <v>0</v>
      </c>
      <c r="BL64" s="247">
        <f t="shared" si="34"/>
        <v>0</v>
      </c>
      <c r="BM64" s="247">
        <f t="shared" si="35"/>
        <v>0</v>
      </c>
      <c r="BN64" s="247">
        <f t="shared" si="36"/>
        <v>0</v>
      </c>
      <c r="BO64" s="210"/>
      <c r="BP64" s="1205"/>
      <c r="BQ64" s="1205"/>
      <c r="BR64" s="1205"/>
      <c r="BS64" s="1205"/>
      <c r="BT64" s="1205"/>
      <c r="BU64" s="1205"/>
    </row>
    <row r="65" spans="2:73" ht="15.75" customHeight="1">
      <c r="B65" s="71" t="s">
        <v>13675</v>
      </c>
      <c r="C65" s="2178" t="s">
        <v>13563</v>
      </c>
      <c r="D65" s="2178"/>
      <c r="E65" s="72" t="s">
        <v>677</v>
      </c>
      <c r="F65" s="72">
        <v>3</v>
      </c>
      <c r="G65" s="1399"/>
      <c r="H65" s="1399"/>
      <c r="I65" s="1399"/>
      <c r="J65" s="1399"/>
      <c r="K65" s="1399"/>
      <c r="L65" s="1399"/>
      <c r="M65" s="1800"/>
      <c r="N65" s="1753"/>
      <c r="O65" s="1802"/>
      <c r="P65" s="1399"/>
      <c r="Q65" s="1399"/>
      <c r="R65" s="1399"/>
      <c r="S65" s="1399"/>
      <c r="T65" s="1399"/>
      <c r="U65" s="1800"/>
      <c r="W65" s="1802"/>
      <c r="X65" s="1399"/>
      <c r="Y65" s="1399"/>
      <c r="Z65" s="1399"/>
      <c r="AA65" s="1399"/>
      <c r="AB65" s="1399"/>
      <c r="AC65" s="1800"/>
      <c r="AD65" s="2395"/>
      <c r="AE65" s="1802"/>
      <c r="AF65" s="1399"/>
      <c r="AG65" s="1399"/>
      <c r="AH65" s="1909"/>
      <c r="AI65" s="2014"/>
      <c r="AJ65" s="2014"/>
      <c r="AK65" s="2014"/>
      <c r="AL65" s="2014"/>
      <c r="AM65" s="2015"/>
      <c r="AN65" s="63"/>
      <c r="AO65" s="73" t="s">
        <v>13676</v>
      </c>
      <c r="AQ65" s="210"/>
      <c r="AR65" s="1092">
        <f t="shared" si="18"/>
        <v>0</v>
      </c>
      <c r="AS65" s="210"/>
      <c r="AT65" s="247">
        <f t="shared" si="19"/>
        <v>0</v>
      </c>
      <c r="AU65" s="247">
        <f t="shared" si="20"/>
        <v>0</v>
      </c>
      <c r="AV65" s="247">
        <f t="shared" si="21"/>
        <v>0</v>
      </c>
      <c r="AW65" s="247">
        <f t="shared" si="22"/>
        <v>0</v>
      </c>
      <c r="AX65" s="247">
        <f t="shared" si="23"/>
        <v>0</v>
      </c>
      <c r="AY65" s="247">
        <f t="shared" si="24"/>
        <v>0</v>
      </c>
      <c r="AZ65" s="247">
        <f t="shared" si="25"/>
        <v>0</v>
      </c>
      <c r="BB65" s="247">
        <f t="shared" si="26"/>
        <v>0</v>
      </c>
      <c r="BC65" s="247">
        <f t="shared" si="27"/>
        <v>0</v>
      </c>
      <c r="BD65" s="247">
        <f t="shared" si="28"/>
        <v>0</v>
      </c>
      <c r="BE65" s="247">
        <f t="shared" si="29"/>
        <v>0</v>
      </c>
      <c r="BF65" s="247">
        <f t="shared" si="30"/>
        <v>0</v>
      </c>
      <c r="BG65" s="247">
        <f t="shared" si="31"/>
        <v>0</v>
      </c>
      <c r="BH65" s="247">
        <f t="shared" si="32"/>
        <v>0</v>
      </c>
      <c r="BK65" s="247">
        <f t="shared" si="33"/>
        <v>0</v>
      </c>
      <c r="BL65" s="247">
        <f t="shared" si="34"/>
        <v>0</v>
      </c>
      <c r="BM65" s="247">
        <f t="shared" si="35"/>
        <v>0</v>
      </c>
      <c r="BN65" s="247">
        <f t="shared" si="36"/>
        <v>0</v>
      </c>
      <c r="BO65" s="210"/>
      <c r="BP65" s="1205"/>
      <c r="BQ65" s="1205"/>
      <c r="BR65" s="1205"/>
      <c r="BS65" s="1205"/>
      <c r="BT65" s="1205"/>
      <c r="BU65" s="1205"/>
    </row>
    <row r="66" spans="2:73" ht="15.75" customHeight="1">
      <c r="B66" s="71" t="s">
        <v>13677</v>
      </c>
      <c r="C66" s="2178" t="s">
        <v>13563</v>
      </c>
      <c r="D66" s="2178"/>
      <c r="E66" s="72" t="s">
        <v>677</v>
      </c>
      <c r="F66" s="72">
        <v>3</v>
      </c>
      <c r="G66" s="1399"/>
      <c r="H66" s="1399"/>
      <c r="I66" s="1399"/>
      <c r="J66" s="1399"/>
      <c r="K66" s="1399"/>
      <c r="L66" s="1399"/>
      <c r="M66" s="1800"/>
      <c r="N66" s="1753"/>
      <c r="O66" s="1802"/>
      <c r="P66" s="1399"/>
      <c r="Q66" s="1399"/>
      <c r="R66" s="1399"/>
      <c r="S66" s="1399"/>
      <c r="T66" s="1399"/>
      <c r="U66" s="1800"/>
      <c r="W66" s="1802"/>
      <c r="X66" s="1399"/>
      <c r="Y66" s="1399"/>
      <c r="Z66" s="1399"/>
      <c r="AA66" s="1399"/>
      <c r="AB66" s="1399"/>
      <c r="AC66" s="1800"/>
      <c r="AD66" s="2395"/>
      <c r="AE66" s="1802"/>
      <c r="AF66" s="1399"/>
      <c r="AG66" s="1399"/>
      <c r="AH66" s="1909"/>
      <c r="AI66" s="2014"/>
      <c r="AJ66" s="2014"/>
      <c r="AK66" s="2014"/>
      <c r="AL66" s="2014"/>
      <c r="AM66" s="2015"/>
      <c r="AN66" s="63"/>
      <c r="AO66" s="73" t="s">
        <v>13678</v>
      </c>
      <c r="AQ66" s="210"/>
      <c r="AR66" s="1092">
        <f t="shared" si="18"/>
        <v>0</v>
      </c>
      <c r="AS66" s="210"/>
      <c r="AT66" s="247">
        <f t="shared" si="19"/>
        <v>0</v>
      </c>
      <c r="AU66" s="247">
        <f t="shared" si="20"/>
        <v>0</v>
      </c>
      <c r="AV66" s="247">
        <f t="shared" si="21"/>
        <v>0</v>
      </c>
      <c r="AW66" s="247">
        <f t="shared" si="22"/>
        <v>0</v>
      </c>
      <c r="AX66" s="247">
        <f t="shared" si="23"/>
        <v>0</v>
      </c>
      <c r="AY66" s="247">
        <f t="shared" si="24"/>
        <v>0</v>
      </c>
      <c r="AZ66" s="247">
        <f t="shared" si="25"/>
        <v>0</v>
      </c>
      <c r="BB66" s="247">
        <f t="shared" si="26"/>
        <v>0</v>
      </c>
      <c r="BC66" s="247">
        <f t="shared" si="27"/>
        <v>0</v>
      </c>
      <c r="BD66" s="247">
        <f t="shared" si="28"/>
        <v>0</v>
      </c>
      <c r="BE66" s="247">
        <f t="shared" si="29"/>
        <v>0</v>
      </c>
      <c r="BF66" s="247">
        <f t="shared" si="30"/>
        <v>0</v>
      </c>
      <c r="BG66" s="247">
        <f t="shared" si="31"/>
        <v>0</v>
      </c>
      <c r="BH66" s="247">
        <f t="shared" si="32"/>
        <v>0</v>
      </c>
      <c r="BK66" s="247">
        <f t="shared" si="33"/>
        <v>0</v>
      </c>
      <c r="BL66" s="247">
        <f t="shared" si="34"/>
        <v>0</v>
      </c>
      <c r="BM66" s="247">
        <f t="shared" si="35"/>
        <v>0</v>
      </c>
      <c r="BN66" s="247">
        <f t="shared" si="36"/>
        <v>0</v>
      </c>
      <c r="BO66" s="210"/>
      <c r="BP66" s="1205"/>
      <c r="BQ66" s="1205"/>
      <c r="BR66" s="1205"/>
      <c r="BS66" s="1205"/>
      <c r="BT66" s="1205"/>
      <c r="BU66" s="1205"/>
    </row>
    <row r="67" spans="2:73" ht="15.75" customHeight="1">
      <c r="B67" s="71" t="s">
        <v>13679</v>
      </c>
      <c r="C67" s="2178" t="s">
        <v>13563</v>
      </c>
      <c r="D67" s="2178"/>
      <c r="E67" s="72" t="s">
        <v>677</v>
      </c>
      <c r="F67" s="72">
        <v>3</v>
      </c>
      <c r="G67" s="1399"/>
      <c r="H67" s="1399"/>
      <c r="I67" s="1399"/>
      <c r="J67" s="1399"/>
      <c r="K67" s="1399"/>
      <c r="L67" s="1399"/>
      <c r="M67" s="1800"/>
      <c r="N67" s="1753"/>
      <c r="O67" s="1802"/>
      <c r="P67" s="1399"/>
      <c r="Q67" s="1399"/>
      <c r="R67" s="1399"/>
      <c r="S67" s="1399"/>
      <c r="T67" s="1399"/>
      <c r="U67" s="1800"/>
      <c r="W67" s="1802"/>
      <c r="X67" s="1399"/>
      <c r="Y67" s="1399"/>
      <c r="Z67" s="1399"/>
      <c r="AA67" s="1399"/>
      <c r="AB67" s="1399"/>
      <c r="AC67" s="1800"/>
      <c r="AD67" s="2395"/>
      <c r="AE67" s="1802"/>
      <c r="AF67" s="1399"/>
      <c r="AG67" s="1399"/>
      <c r="AH67" s="1909"/>
      <c r="AI67" s="2014"/>
      <c r="AJ67" s="2014"/>
      <c r="AK67" s="2014"/>
      <c r="AL67" s="2014"/>
      <c r="AM67" s="2015"/>
      <c r="AN67" s="63"/>
      <c r="AO67" s="73" t="s">
        <v>13680</v>
      </c>
      <c r="AQ67" s="210"/>
      <c r="AR67" s="1092">
        <f t="shared" si="18"/>
        <v>0</v>
      </c>
      <c r="AS67" s="210"/>
      <c r="AT67" s="247">
        <f t="shared" si="19"/>
        <v>0</v>
      </c>
      <c r="AU67" s="247">
        <f t="shared" si="20"/>
        <v>0</v>
      </c>
      <c r="AV67" s="247">
        <f t="shared" si="21"/>
        <v>0</v>
      </c>
      <c r="AW67" s="247">
        <f t="shared" si="22"/>
        <v>0</v>
      </c>
      <c r="AX67" s="247">
        <f t="shared" si="23"/>
        <v>0</v>
      </c>
      <c r="AY67" s="247">
        <f t="shared" si="24"/>
        <v>0</v>
      </c>
      <c r="AZ67" s="247">
        <f t="shared" si="25"/>
        <v>0</v>
      </c>
      <c r="BB67" s="247">
        <f t="shared" si="26"/>
        <v>0</v>
      </c>
      <c r="BC67" s="247">
        <f t="shared" si="27"/>
        <v>0</v>
      </c>
      <c r="BD67" s="247">
        <f t="shared" si="28"/>
        <v>0</v>
      </c>
      <c r="BE67" s="247">
        <f t="shared" si="29"/>
        <v>0</v>
      </c>
      <c r="BF67" s="247">
        <f t="shared" si="30"/>
        <v>0</v>
      </c>
      <c r="BG67" s="247">
        <f t="shared" si="31"/>
        <v>0</v>
      </c>
      <c r="BH67" s="247">
        <f t="shared" si="32"/>
        <v>0</v>
      </c>
      <c r="BK67" s="247">
        <f t="shared" si="33"/>
        <v>0</v>
      </c>
      <c r="BL67" s="247">
        <f t="shared" si="34"/>
        <v>0</v>
      </c>
      <c r="BM67" s="247">
        <f t="shared" si="35"/>
        <v>0</v>
      </c>
      <c r="BN67" s="247">
        <f t="shared" si="36"/>
        <v>0</v>
      </c>
      <c r="BO67" s="210"/>
      <c r="BP67" s="1205"/>
      <c r="BQ67" s="1205"/>
      <c r="BR67" s="1205"/>
      <c r="BS67" s="1205"/>
      <c r="BT67" s="1205"/>
      <c r="BU67" s="1205"/>
    </row>
    <row r="68" spans="2:73" ht="15.75" customHeight="1">
      <c r="B68" s="71" t="s">
        <v>13681</v>
      </c>
      <c r="C68" s="2178" t="s">
        <v>13563</v>
      </c>
      <c r="D68" s="2178"/>
      <c r="E68" s="72" t="s">
        <v>677</v>
      </c>
      <c r="F68" s="72">
        <v>3</v>
      </c>
      <c r="G68" s="1399"/>
      <c r="H68" s="1399"/>
      <c r="I68" s="1399"/>
      <c r="J68" s="1399"/>
      <c r="K68" s="1399"/>
      <c r="L68" s="1399"/>
      <c r="M68" s="1800"/>
      <c r="N68" s="1753"/>
      <c r="O68" s="1802"/>
      <c r="P68" s="1399"/>
      <c r="Q68" s="1399"/>
      <c r="R68" s="1399"/>
      <c r="S68" s="1399"/>
      <c r="T68" s="1399"/>
      <c r="U68" s="1800"/>
      <c r="W68" s="1802"/>
      <c r="X68" s="1399"/>
      <c r="Y68" s="1399"/>
      <c r="Z68" s="1399"/>
      <c r="AA68" s="1399"/>
      <c r="AB68" s="1399"/>
      <c r="AC68" s="1800"/>
      <c r="AD68" s="2395"/>
      <c r="AE68" s="1802"/>
      <c r="AF68" s="1399"/>
      <c r="AG68" s="1399"/>
      <c r="AH68" s="1909"/>
      <c r="AI68" s="2014"/>
      <c r="AJ68" s="2014"/>
      <c r="AK68" s="2014"/>
      <c r="AL68" s="2014"/>
      <c r="AM68" s="2015"/>
      <c r="AN68" s="63"/>
      <c r="AO68" s="73" t="s">
        <v>13682</v>
      </c>
      <c r="AQ68" s="210"/>
      <c r="AR68" s="1092">
        <f t="shared" si="18"/>
        <v>0</v>
      </c>
      <c r="AS68" s="210"/>
      <c r="AT68" s="247">
        <f t="shared" si="19"/>
        <v>0</v>
      </c>
      <c r="AU68" s="247">
        <f t="shared" si="20"/>
        <v>0</v>
      </c>
      <c r="AV68" s="247">
        <f t="shared" si="21"/>
        <v>0</v>
      </c>
      <c r="AW68" s="247">
        <f t="shared" si="22"/>
        <v>0</v>
      </c>
      <c r="AX68" s="247">
        <f t="shared" si="23"/>
        <v>0</v>
      </c>
      <c r="AY68" s="247">
        <f t="shared" si="24"/>
        <v>0</v>
      </c>
      <c r="AZ68" s="247">
        <f t="shared" si="25"/>
        <v>0</v>
      </c>
      <c r="BB68" s="247">
        <f t="shared" si="26"/>
        <v>0</v>
      </c>
      <c r="BC68" s="247">
        <f t="shared" si="27"/>
        <v>0</v>
      </c>
      <c r="BD68" s="247">
        <f t="shared" si="28"/>
        <v>0</v>
      </c>
      <c r="BE68" s="247">
        <f t="shared" si="29"/>
        <v>0</v>
      </c>
      <c r="BF68" s="247">
        <f t="shared" si="30"/>
        <v>0</v>
      </c>
      <c r="BG68" s="247">
        <f t="shared" si="31"/>
        <v>0</v>
      </c>
      <c r="BH68" s="247">
        <f t="shared" si="32"/>
        <v>0</v>
      </c>
      <c r="BK68" s="247">
        <f t="shared" si="33"/>
        <v>0</v>
      </c>
      <c r="BL68" s="247">
        <f t="shared" si="34"/>
        <v>0</v>
      </c>
      <c r="BM68" s="247">
        <f t="shared" si="35"/>
        <v>0</v>
      </c>
      <c r="BN68" s="247">
        <f t="shared" si="36"/>
        <v>0</v>
      </c>
      <c r="BO68" s="210"/>
      <c r="BP68" s="1205"/>
      <c r="BQ68" s="1205"/>
      <c r="BR68" s="1205"/>
      <c r="BS68" s="1205"/>
      <c r="BT68" s="1205"/>
      <c r="BU68" s="1205"/>
    </row>
    <row r="69" spans="2:73" ht="15.75" customHeight="1">
      <c r="B69" s="71" t="s">
        <v>13683</v>
      </c>
      <c r="C69" s="2178" t="s">
        <v>13563</v>
      </c>
      <c r="D69" s="2178"/>
      <c r="E69" s="72" t="s">
        <v>677</v>
      </c>
      <c r="F69" s="72">
        <v>3</v>
      </c>
      <c r="G69" s="1399"/>
      <c r="H69" s="1399"/>
      <c r="I69" s="1399"/>
      <c r="J69" s="1399"/>
      <c r="K69" s="1399"/>
      <c r="L69" s="1399"/>
      <c r="M69" s="1800"/>
      <c r="N69" s="1753"/>
      <c r="O69" s="1802"/>
      <c r="P69" s="1399"/>
      <c r="Q69" s="1399"/>
      <c r="R69" s="1399"/>
      <c r="S69" s="1399"/>
      <c r="T69" s="1399"/>
      <c r="U69" s="1800"/>
      <c r="W69" s="1802"/>
      <c r="X69" s="1399"/>
      <c r="Y69" s="1399"/>
      <c r="Z69" s="1399"/>
      <c r="AA69" s="1399"/>
      <c r="AB69" s="1399"/>
      <c r="AC69" s="1800"/>
      <c r="AD69" s="2395"/>
      <c r="AE69" s="1802"/>
      <c r="AF69" s="1399"/>
      <c r="AG69" s="1399"/>
      <c r="AH69" s="1909"/>
      <c r="AI69" s="2014"/>
      <c r="AJ69" s="2014"/>
      <c r="AK69" s="2014"/>
      <c r="AL69" s="2014"/>
      <c r="AM69" s="2015"/>
      <c r="AN69" s="63"/>
      <c r="AO69" s="73" t="s">
        <v>13684</v>
      </c>
      <c r="AQ69" s="210"/>
      <c r="AR69" s="1092">
        <f t="shared" si="18"/>
        <v>0</v>
      </c>
      <c r="AS69" s="210"/>
      <c r="AT69" s="247">
        <f t="shared" si="19"/>
        <v>0</v>
      </c>
      <c r="AU69" s="247">
        <f t="shared" si="20"/>
        <v>0</v>
      </c>
      <c r="AV69" s="247">
        <f t="shared" si="21"/>
        <v>0</v>
      </c>
      <c r="AW69" s="247">
        <f t="shared" si="22"/>
        <v>0</v>
      </c>
      <c r="AX69" s="247">
        <f t="shared" si="23"/>
        <v>0</v>
      </c>
      <c r="AY69" s="247">
        <f t="shared" si="24"/>
        <v>0</v>
      </c>
      <c r="AZ69" s="247">
        <f t="shared" si="25"/>
        <v>0</v>
      </c>
      <c r="BB69" s="247">
        <f t="shared" si="26"/>
        <v>0</v>
      </c>
      <c r="BC69" s="247">
        <f t="shared" si="27"/>
        <v>0</v>
      </c>
      <c r="BD69" s="247">
        <f t="shared" si="28"/>
        <v>0</v>
      </c>
      <c r="BE69" s="247">
        <f t="shared" si="29"/>
        <v>0</v>
      </c>
      <c r="BF69" s="247">
        <f t="shared" si="30"/>
        <v>0</v>
      </c>
      <c r="BG69" s="247">
        <f t="shared" si="31"/>
        <v>0</v>
      </c>
      <c r="BH69" s="247">
        <f t="shared" si="32"/>
        <v>0</v>
      </c>
      <c r="BK69" s="247">
        <f t="shared" si="33"/>
        <v>0</v>
      </c>
      <c r="BL69" s="247">
        <f t="shared" si="34"/>
        <v>0</v>
      </c>
      <c r="BM69" s="247">
        <f t="shared" si="35"/>
        <v>0</v>
      </c>
      <c r="BN69" s="247">
        <f t="shared" si="36"/>
        <v>0</v>
      </c>
      <c r="BO69" s="210"/>
      <c r="BP69" s="1205"/>
      <c r="BQ69" s="1205"/>
      <c r="BR69" s="1205"/>
      <c r="BS69" s="1205"/>
      <c r="BT69" s="1205"/>
      <c r="BU69" s="1205"/>
    </row>
    <row r="70" spans="2:73" ht="15.75" customHeight="1">
      <c r="B70" s="71" t="s">
        <v>13685</v>
      </c>
      <c r="C70" s="2178" t="s">
        <v>13563</v>
      </c>
      <c r="D70" s="2178"/>
      <c r="E70" s="72" t="s">
        <v>677</v>
      </c>
      <c r="F70" s="72">
        <v>3</v>
      </c>
      <c r="G70" s="1399"/>
      <c r="H70" s="1399"/>
      <c r="I70" s="1399"/>
      <c r="J70" s="1399"/>
      <c r="K70" s="1399"/>
      <c r="L70" s="1399"/>
      <c r="M70" s="1800"/>
      <c r="N70" s="1753"/>
      <c r="O70" s="1802"/>
      <c r="P70" s="1399"/>
      <c r="Q70" s="1399"/>
      <c r="R70" s="1399"/>
      <c r="S70" s="1399"/>
      <c r="T70" s="1399"/>
      <c r="U70" s="1800"/>
      <c r="W70" s="1802"/>
      <c r="X70" s="1399"/>
      <c r="Y70" s="1399"/>
      <c r="Z70" s="1399"/>
      <c r="AA70" s="1399"/>
      <c r="AB70" s="1399"/>
      <c r="AC70" s="1800"/>
      <c r="AD70" s="2395"/>
      <c r="AE70" s="1802"/>
      <c r="AF70" s="1399"/>
      <c r="AG70" s="1399"/>
      <c r="AH70" s="1909"/>
      <c r="AI70" s="2014"/>
      <c r="AJ70" s="2014"/>
      <c r="AK70" s="2014"/>
      <c r="AL70" s="2014"/>
      <c r="AM70" s="2015"/>
      <c r="AN70" s="63"/>
      <c r="AO70" s="73" t="s">
        <v>13686</v>
      </c>
      <c r="AQ70" s="210"/>
      <c r="AR70" s="1092">
        <f t="shared" si="18"/>
        <v>0</v>
      </c>
      <c r="AS70" s="210"/>
      <c r="AT70" s="247">
        <f t="shared" si="19"/>
        <v>0</v>
      </c>
      <c r="AU70" s="247">
        <f t="shared" si="20"/>
        <v>0</v>
      </c>
      <c r="AV70" s="247">
        <f t="shared" si="21"/>
        <v>0</v>
      </c>
      <c r="AW70" s="247">
        <f t="shared" si="22"/>
        <v>0</v>
      </c>
      <c r="AX70" s="247">
        <f t="shared" si="23"/>
        <v>0</v>
      </c>
      <c r="AY70" s="247">
        <f t="shared" si="24"/>
        <v>0</v>
      </c>
      <c r="AZ70" s="247">
        <f t="shared" si="25"/>
        <v>0</v>
      </c>
      <c r="BB70" s="247">
        <f t="shared" si="26"/>
        <v>0</v>
      </c>
      <c r="BC70" s="247">
        <f t="shared" si="27"/>
        <v>0</v>
      </c>
      <c r="BD70" s="247">
        <f t="shared" si="28"/>
        <v>0</v>
      </c>
      <c r="BE70" s="247">
        <f t="shared" si="29"/>
        <v>0</v>
      </c>
      <c r="BF70" s="247">
        <f t="shared" si="30"/>
        <v>0</v>
      </c>
      <c r="BG70" s="247">
        <f t="shared" si="31"/>
        <v>0</v>
      </c>
      <c r="BH70" s="247">
        <f t="shared" si="32"/>
        <v>0</v>
      </c>
      <c r="BK70" s="247">
        <f t="shared" si="33"/>
        <v>0</v>
      </c>
      <c r="BL70" s="247">
        <f t="shared" si="34"/>
        <v>0</v>
      </c>
      <c r="BM70" s="247">
        <f t="shared" si="35"/>
        <v>0</v>
      </c>
      <c r="BN70" s="247">
        <f t="shared" si="36"/>
        <v>0</v>
      </c>
      <c r="BO70" s="210"/>
      <c r="BP70" s="1205"/>
      <c r="BQ70" s="1205"/>
      <c r="BR70" s="1205"/>
      <c r="BS70" s="1205"/>
      <c r="BT70" s="1205"/>
      <c r="BU70" s="1205"/>
    </row>
    <row r="71" spans="2:73" ht="15.75" customHeight="1">
      <c r="B71" s="71" t="s">
        <v>13687</v>
      </c>
      <c r="C71" s="2178" t="s">
        <v>13563</v>
      </c>
      <c r="D71" s="2178"/>
      <c r="E71" s="72" t="s">
        <v>677</v>
      </c>
      <c r="F71" s="72">
        <v>3</v>
      </c>
      <c r="G71" s="1399"/>
      <c r="H71" s="1399"/>
      <c r="I71" s="1399"/>
      <c r="J71" s="1399"/>
      <c r="K71" s="1399"/>
      <c r="L71" s="1399"/>
      <c r="M71" s="1800"/>
      <c r="N71" s="1753"/>
      <c r="O71" s="1802"/>
      <c r="P71" s="1399"/>
      <c r="Q71" s="1399"/>
      <c r="R71" s="1399"/>
      <c r="S71" s="1399"/>
      <c r="T71" s="1399"/>
      <c r="U71" s="1800"/>
      <c r="W71" s="1802"/>
      <c r="X71" s="1399"/>
      <c r="Y71" s="1399"/>
      <c r="Z71" s="1399"/>
      <c r="AA71" s="1399"/>
      <c r="AB71" s="1399"/>
      <c r="AC71" s="1800"/>
      <c r="AD71" s="2395"/>
      <c r="AE71" s="1802"/>
      <c r="AF71" s="1399"/>
      <c r="AG71" s="1399"/>
      <c r="AH71" s="1909"/>
      <c r="AI71" s="2014"/>
      <c r="AJ71" s="2014"/>
      <c r="AK71" s="2014"/>
      <c r="AL71" s="2014"/>
      <c r="AM71" s="2015"/>
      <c r="AN71" s="63"/>
      <c r="AO71" s="73" t="s">
        <v>13688</v>
      </c>
      <c r="AQ71" s="210"/>
      <c r="AR71" s="1092">
        <f t="shared" si="18"/>
        <v>0</v>
      </c>
      <c r="AS71" s="210"/>
      <c r="AT71" s="247">
        <f t="shared" si="19"/>
        <v>0</v>
      </c>
      <c r="AU71" s="247">
        <f t="shared" si="20"/>
        <v>0</v>
      </c>
      <c r="AV71" s="247">
        <f t="shared" si="21"/>
        <v>0</v>
      </c>
      <c r="AW71" s="247">
        <f t="shared" si="22"/>
        <v>0</v>
      </c>
      <c r="AX71" s="247">
        <f t="shared" si="23"/>
        <v>0</v>
      </c>
      <c r="AY71" s="247">
        <f t="shared" si="24"/>
        <v>0</v>
      </c>
      <c r="AZ71" s="247">
        <f t="shared" si="25"/>
        <v>0</v>
      </c>
      <c r="BB71" s="247">
        <f t="shared" si="26"/>
        <v>0</v>
      </c>
      <c r="BC71" s="247">
        <f t="shared" si="27"/>
        <v>0</v>
      </c>
      <c r="BD71" s="247">
        <f t="shared" si="28"/>
        <v>0</v>
      </c>
      <c r="BE71" s="247">
        <f t="shared" si="29"/>
        <v>0</v>
      </c>
      <c r="BF71" s="247">
        <f t="shared" si="30"/>
        <v>0</v>
      </c>
      <c r="BG71" s="247">
        <f t="shared" si="31"/>
        <v>0</v>
      </c>
      <c r="BH71" s="247">
        <f t="shared" si="32"/>
        <v>0</v>
      </c>
      <c r="BK71" s="247">
        <f t="shared" si="33"/>
        <v>0</v>
      </c>
      <c r="BL71" s="247">
        <f t="shared" si="34"/>
        <v>0</v>
      </c>
      <c r="BM71" s="247">
        <f t="shared" si="35"/>
        <v>0</v>
      </c>
      <c r="BN71" s="247">
        <f t="shared" si="36"/>
        <v>0</v>
      </c>
      <c r="BO71" s="210"/>
      <c r="BP71" s="1205"/>
      <c r="BQ71" s="1205"/>
      <c r="BR71" s="1205"/>
      <c r="BS71" s="1205"/>
      <c r="BT71" s="1205"/>
      <c r="BU71" s="1205"/>
    </row>
    <row r="72" spans="2:73" ht="15.75" customHeight="1">
      <c r="B72" s="71" t="s">
        <v>13689</v>
      </c>
      <c r="C72" s="2178" t="s">
        <v>13563</v>
      </c>
      <c r="D72" s="2178"/>
      <c r="E72" s="72" t="s">
        <v>677</v>
      </c>
      <c r="F72" s="72">
        <v>3</v>
      </c>
      <c r="G72" s="1399"/>
      <c r="H72" s="1399"/>
      <c r="I72" s="1399"/>
      <c r="J72" s="1399"/>
      <c r="K72" s="1399"/>
      <c r="L72" s="1399"/>
      <c r="M72" s="1800"/>
      <c r="N72" s="1753"/>
      <c r="O72" s="1802"/>
      <c r="P72" s="1399"/>
      <c r="Q72" s="1399"/>
      <c r="R72" s="1399"/>
      <c r="S72" s="1399"/>
      <c r="T72" s="1399"/>
      <c r="U72" s="1800"/>
      <c r="W72" s="1802"/>
      <c r="X72" s="1399"/>
      <c r="Y72" s="1399"/>
      <c r="Z72" s="1399"/>
      <c r="AA72" s="1399"/>
      <c r="AB72" s="1399"/>
      <c r="AC72" s="1800"/>
      <c r="AD72" s="2395"/>
      <c r="AE72" s="1802"/>
      <c r="AF72" s="1399"/>
      <c r="AG72" s="1399"/>
      <c r="AH72" s="1909"/>
      <c r="AI72" s="2014"/>
      <c r="AJ72" s="2014"/>
      <c r="AK72" s="2014"/>
      <c r="AL72" s="2014"/>
      <c r="AM72" s="2015"/>
      <c r="AN72" s="63"/>
      <c r="AO72" s="73" t="s">
        <v>13690</v>
      </c>
      <c r="AQ72" s="210"/>
      <c r="AR72" s="1092">
        <f t="shared" si="18"/>
        <v>0</v>
      </c>
      <c r="AS72" s="210"/>
      <c r="AT72" s="247">
        <f t="shared" si="19"/>
        <v>0</v>
      </c>
      <c r="AU72" s="247">
        <f t="shared" si="20"/>
        <v>0</v>
      </c>
      <c r="AV72" s="247">
        <f t="shared" si="21"/>
        <v>0</v>
      </c>
      <c r="AW72" s="247">
        <f t="shared" si="22"/>
        <v>0</v>
      </c>
      <c r="AX72" s="247">
        <f t="shared" si="23"/>
        <v>0</v>
      </c>
      <c r="AY72" s="247">
        <f t="shared" si="24"/>
        <v>0</v>
      </c>
      <c r="AZ72" s="247">
        <f t="shared" si="25"/>
        <v>0</v>
      </c>
      <c r="BB72" s="247">
        <f t="shared" si="26"/>
        <v>0</v>
      </c>
      <c r="BC72" s="247">
        <f t="shared" si="27"/>
        <v>0</v>
      </c>
      <c r="BD72" s="247">
        <f t="shared" si="28"/>
        <v>0</v>
      </c>
      <c r="BE72" s="247">
        <f t="shared" si="29"/>
        <v>0</v>
      </c>
      <c r="BF72" s="247">
        <f t="shared" si="30"/>
        <v>0</v>
      </c>
      <c r="BG72" s="247">
        <f t="shared" si="31"/>
        <v>0</v>
      </c>
      <c r="BH72" s="247">
        <f t="shared" si="32"/>
        <v>0</v>
      </c>
      <c r="BK72" s="247">
        <f t="shared" si="33"/>
        <v>0</v>
      </c>
      <c r="BL72" s="247">
        <f t="shared" si="34"/>
        <v>0</v>
      </c>
      <c r="BM72" s="247">
        <f t="shared" si="35"/>
        <v>0</v>
      </c>
      <c r="BN72" s="247">
        <f t="shared" si="36"/>
        <v>0</v>
      </c>
      <c r="BO72" s="210"/>
      <c r="BP72" s="1205"/>
      <c r="BQ72" s="1205"/>
      <c r="BR72" s="1205"/>
      <c r="BS72" s="1205"/>
      <c r="BT72" s="1205"/>
      <c r="BU72" s="1205"/>
    </row>
    <row r="73" spans="2:73" ht="15.75" customHeight="1">
      <c r="B73" s="71" t="s">
        <v>13691</v>
      </c>
      <c r="C73" s="2178" t="s">
        <v>13563</v>
      </c>
      <c r="D73" s="2178"/>
      <c r="E73" s="72" t="s">
        <v>677</v>
      </c>
      <c r="F73" s="72">
        <v>3</v>
      </c>
      <c r="G73" s="1399"/>
      <c r="H73" s="1399"/>
      <c r="I73" s="1399"/>
      <c r="J73" s="1399"/>
      <c r="K73" s="1399"/>
      <c r="L73" s="1399"/>
      <c r="M73" s="1800"/>
      <c r="N73" s="1753"/>
      <c r="O73" s="1802"/>
      <c r="P73" s="1399"/>
      <c r="Q73" s="1399"/>
      <c r="R73" s="1399"/>
      <c r="S73" s="1399"/>
      <c r="T73" s="1399"/>
      <c r="U73" s="1800"/>
      <c r="W73" s="1802"/>
      <c r="X73" s="1399"/>
      <c r="Y73" s="1399"/>
      <c r="Z73" s="1399"/>
      <c r="AA73" s="1399"/>
      <c r="AB73" s="1399"/>
      <c r="AC73" s="1800"/>
      <c r="AD73" s="2395"/>
      <c r="AE73" s="1802"/>
      <c r="AF73" s="1399"/>
      <c r="AG73" s="1399"/>
      <c r="AH73" s="1909"/>
      <c r="AI73" s="2014"/>
      <c r="AJ73" s="2014"/>
      <c r="AK73" s="2014"/>
      <c r="AL73" s="2014"/>
      <c r="AM73" s="2015"/>
      <c r="AN73" s="63"/>
      <c r="AO73" s="73" t="s">
        <v>13692</v>
      </c>
      <c r="AQ73" s="210"/>
      <c r="AR73" s="1092">
        <f t="shared" si="18"/>
        <v>0</v>
      </c>
      <c r="AS73" s="210"/>
      <c r="AT73" s="247">
        <f t="shared" ref="AT73:AT104" si="37" xml:space="preserve"> IF(SUM($G73:$M73,$O73:$U73,$AE73:$AM73)&gt;0,IF( ISNUMBER(G73 ), 0, 1 ),0)</f>
        <v>0</v>
      </c>
      <c r="AU73" s="247">
        <f t="shared" ref="AU73:AU104" si="38" xml:space="preserve"> IF(SUM($G73:$M73,$O73:$U73,$AE73:$AM73)&gt;0,IF( ISNUMBER(H73 ), 0, 1 ),0)</f>
        <v>0</v>
      </c>
      <c r="AV73" s="247">
        <f t="shared" ref="AV73:AV104" si="39" xml:space="preserve"> IF(SUM($G73:$M73,$O73:$U73,$AE73:$AM73)&gt;0,IF( ISNUMBER(I73 ), 0, 1 ),0)</f>
        <v>0</v>
      </c>
      <c r="AW73" s="247">
        <f t="shared" ref="AW73:AW104" si="40" xml:space="preserve"> IF(SUM($G73:$M73,$O73:$U73,$AE73:$AM73)&gt;0,IF( ISNUMBER(J73 ), 0, 1 ),0)</f>
        <v>0</v>
      </c>
      <c r="AX73" s="247">
        <f t="shared" ref="AX73:AX104" si="41" xml:space="preserve"> IF(SUM($G73:$M73,$O73:$U73,$AE73:$AM73)&gt;0,IF( ISNUMBER(K73 ), 0, 1 ),0)</f>
        <v>0</v>
      </c>
      <c r="AY73" s="247">
        <f t="shared" ref="AY73:AY104" si="42" xml:space="preserve"> IF(SUM($G73:$M73,$O73:$U73,$AE73:$AM73)&gt;0,IF( ISNUMBER(L73 ), 0, 1 ),0)</f>
        <v>0</v>
      </c>
      <c r="AZ73" s="247">
        <f t="shared" ref="AZ73:AZ104" si="43" xml:space="preserve"> IF(SUM($G73:$M73,$O73:$U73,$AE73:$AM73)&gt;0,IF( ISNUMBER(M73 ), 0, 1 ),0)</f>
        <v>0</v>
      </c>
      <c r="BB73" s="247">
        <f t="shared" ref="BB73:BB104" si="44" xml:space="preserve"> IF(SUM($G73:$M73,$O73:$U73,$AE73:$AM73)&gt;0,IF( ISNUMBER(O73 ), 0, 1 ),0)</f>
        <v>0</v>
      </c>
      <c r="BC73" s="247">
        <f t="shared" ref="BC73:BC104" si="45" xml:space="preserve"> IF(SUM($G73:$M73,$O73:$U73,$AE73:$AM73)&gt;0,IF( ISNUMBER(P73 ), 0, 1 ),0)</f>
        <v>0</v>
      </c>
      <c r="BD73" s="247">
        <f t="shared" ref="BD73:BD104" si="46" xml:space="preserve"> IF(SUM($G73:$M73,$O73:$U73,$AE73:$AM73)&gt;0,IF( ISNUMBER(Q73 ), 0, 1 ),0)</f>
        <v>0</v>
      </c>
      <c r="BE73" s="247">
        <f t="shared" ref="BE73:BE104" si="47" xml:space="preserve"> IF(SUM($G73:$M73,$O73:$U73,$AE73:$AM73)&gt;0,IF( ISNUMBER(R73 ), 0, 1 ),0)</f>
        <v>0</v>
      </c>
      <c r="BF73" s="247">
        <f t="shared" ref="BF73:BF104" si="48" xml:space="preserve"> IF(SUM($G73:$M73,$O73:$U73,$AE73:$AM73)&gt;0,IF( ISNUMBER(S73 ), 0, 1 ),0)</f>
        <v>0</v>
      </c>
      <c r="BG73" s="247">
        <f t="shared" ref="BG73:BG104" si="49" xml:space="preserve"> IF(SUM($G73:$M73,$O73:$U73,$AE73:$AM73)&gt;0,IF( ISNUMBER(T73 ), 0, 1 ),0)</f>
        <v>0</v>
      </c>
      <c r="BH73" s="247">
        <f t="shared" ref="BH73:BH104" si="50" xml:space="preserve"> IF(SUM($G73:$M73,$O73:$U73,$AE73:$AM73)&gt;0,IF( ISNUMBER(U73 ), 0, 1 ),0)</f>
        <v>0</v>
      </c>
      <c r="BK73" s="247">
        <f t="shared" ref="BK73:BK104" si="51" xml:space="preserve"> IF(SUM($G73:$M73,$O73:$U73,$AE73:$AM73)&gt;0,IF( ISNUMBER(AE73 ), 0, 1 ),0)</f>
        <v>0</v>
      </c>
      <c r="BL73" s="247">
        <f t="shared" ref="BL73:BL104" si="52" xml:space="preserve"> IF(SUM($G73:$M73,$O73:$U73,$AE73:$AM73)&gt;0,IF( ISNUMBER(AF73 ), 0, 1 ),0)</f>
        <v>0</v>
      </c>
      <c r="BM73" s="247">
        <f t="shared" ref="BM73:BM104" si="53" xml:space="preserve"> IF(SUM($G73:$M73,$O73:$U73,$AE73:$AM73)&gt;0,IF( ISNUMBER(AG73 ), 0, 1 ),0)</f>
        <v>0</v>
      </c>
      <c r="BN73" s="247">
        <f t="shared" ref="BN73:BN104" si="54" xml:space="preserve"> IF(SUM($G73:$M73,$O73:$U73,$AE73:$AM73)&gt;0,IF( ISNUMBER(AM73 ), 0, 1 ),0)</f>
        <v>0</v>
      </c>
      <c r="BO73" s="210"/>
      <c r="BP73" s="1205"/>
      <c r="BQ73" s="1205"/>
      <c r="BR73" s="1205"/>
      <c r="BS73" s="1205"/>
      <c r="BT73" s="1205"/>
      <c r="BU73" s="1205"/>
    </row>
    <row r="74" spans="2:73" ht="15.75" customHeight="1">
      <c r="B74" s="71" t="s">
        <v>13693</v>
      </c>
      <c r="C74" s="2178" t="s">
        <v>13563</v>
      </c>
      <c r="D74" s="2178"/>
      <c r="E74" s="72" t="s">
        <v>677</v>
      </c>
      <c r="F74" s="72">
        <v>3</v>
      </c>
      <c r="G74" s="1399"/>
      <c r="H74" s="1399"/>
      <c r="I74" s="1399"/>
      <c r="J74" s="1399"/>
      <c r="K74" s="1399"/>
      <c r="L74" s="1399"/>
      <c r="M74" s="1800"/>
      <c r="N74" s="1753"/>
      <c r="O74" s="1802"/>
      <c r="P74" s="1399"/>
      <c r="Q74" s="1399"/>
      <c r="R74" s="1399"/>
      <c r="S74" s="1399"/>
      <c r="T74" s="1399"/>
      <c r="U74" s="1800"/>
      <c r="W74" s="1802"/>
      <c r="X74" s="1399"/>
      <c r="Y74" s="1399"/>
      <c r="Z74" s="1399"/>
      <c r="AA74" s="1399"/>
      <c r="AB74" s="1399"/>
      <c r="AC74" s="1800"/>
      <c r="AD74" s="2395"/>
      <c r="AE74" s="1802"/>
      <c r="AF74" s="1399"/>
      <c r="AG74" s="1399"/>
      <c r="AH74" s="1909"/>
      <c r="AI74" s="2014"/>
      <c r="AJ74" s="2014"/>
      <c r="AK74" s="2014"/>
      <c r="AL74" s="2014"/>
      <c r="AM74" s="2015"/>
      <c r="AN74" s="63"/>
      <c r="AO74" s="73" t="s">
        <v>13694</v>
      </c>
      <c r="AQ74" s="210"/>
      <c r="AR74" s="1092">
        <f t="shared" ref="AR74:AR137" si="55">IF( SUM( AT74:BN74 ) = 0, 0, $AT$5 )</f>
        <v>0</v>
      </c>
      <c r="AS74" s="210"/>
      <c r="AT74" s="247">
        <f t="shared" si="37"/>
        <v>0</v>
      </c>
      <c r="AU74" s="247">
        <f t="shared" si="38"/>
        <v>0</v>
      </c>
      <c r="AV74" s="247">
        <f t="shared" si="39"/>
        <v>0</v>
      </c>
      <c r="AW74" s="247">
        <f t="shared" si="40"/>
        <v>0</v>
      </c>
      <c r="AX74" s="247">
        <f t="shared" si="41"/>
        <v>0</v>
      </c>
      <c r="AY74" s="247">
        <f t="shared" si="42"/>
        <v>0</v>
      </c>
      <c r="AZ74" s="247">
        <f t="shared" si="43"/>
        <v>0</v>
      </c>
      <c r="BB74" s="247">
        <f t="shared" si="44"/>
        <v>0</v>
      </c>
      <c r="BC74" s="247">
        <f t="shared" si="45"/>
        <v>0</v>
      </c>
      <c r="BD74" s="247">
        <f t="shared" si="46"/>
        <v>0</v>
      </c>
      <c r="BE74" s="247">
        <f t="shared" si="47"/>
        <v>0</v>
      </c>
      <c r="BF74" s="247">
        <f t="shared" si="48"/>
        <v>0</v>
      </c>
      <c r="BG74" s="247">
        <f t="shared" si="49"/>
        <v>0</v>
      </c>
      <c r="BH74" s="247">
        <f t="shared" si="50"/>
        <v>0</v>
      </c>
      <c r="BK74" s="247">
        <f t="shared" si="51"/>
        <v>0</v>
      </c>
      <c r="BL74" s="247">
        <f t="shared" si="52"/>
        <v>0</v>
      </c>
      <c r="BM74" s="247">
        <f t="shared" si="53"/>
        <v>0</v>
      </c>
      <c r="BN74" s="247">
        <f t="shared" si="54"/>
        <v>0</v>
      </c>
      <c r="BO74" s="210"/>
      <c r="BP74" s="1205"/>
      <c r="BQ74" s="1205"/>
      <c r="BR74" s="1205"/>
      <c r="BS74" s="1205"/>
      <c r="BT74" s="1205"/>
      <c r="BU74" s="1205"/>
    </row>
    <row r="75" spans="2:73" ht="15.75" customHeight="1">
      <c r="B75" s="71" t="s">
        <v>13695</v>
      </c>
      <c r="C75" s="2178" t="s">
        <v>13563</v>
      </c>
      <c r="D75" s="2178"/>
      <c r="E75" s="72" t="s">
        <v>677</v>
      </c>
      <c r="F75" s="72">
        <v>3</v>
      </c>
      <c r="G75" s="1399"/>
      <c r="H75" s="1399"/>
      <c r="I75" s="1399"/>
      <c r="J75" s="1399"/>
      <c r="K75" s="1399"/>
      <c r="L75" s="1399"/>
      <c r="M75" s="1800"/>
      <c r="N75" s="1753"/>
      <c r="O75" s="1802"/>
      <c r="P75" s="1399"/>
      <c r="Q75" s="1399"/>
      <c r="R75" s="1399"/>
      <c r="S75" s="1399"/>
      <c r="T75" s="1399"/>
      <c r="U75" s="1800"/>
      <c r="W75" s="1802"/>
      <c r="X75" s="1399"/>
      <c r="Y75" s="1399"/>
      <c r="Z75" s="1399"/>
      <c r="AA75" s="1399"/>
      <c r="AB75" s="1399"/>
      <c r="AC75" s="1800"/>
      <c r="AD75" s="2395"/>
      <c r="AE75" s="1802"/>
      <c r="AF75" s="1399"/>
      <c r="AG75" s="1399"/>
      <c r="AH75" s="1909"/>
      <c r="AI75" s="2014"/>
      <c r="AJ75" s="2014"/>
      <c r="AK75" s="2014"/>
      <c r="AL75" s="2014"/>
      <c r="AM75" s="2015"/>
      <c r="AN75" s="63"/>
      <c r="AO75" s="73" t="s">
        <v>13696</v>
      </c>
      <c r="AQ75" s="210"/>
      <c r="AR75" s="1092">
        <f t="shared" si="55"/>
        <v>0</v>
      </c>
      <c r="AS75" s="210"/>
      <c r="AT75" s="247">
        <f t="shared" si="37"/>
        <v>0</v>
      </c>
      <c r="AU75" s="247">
        <f t="shared" si="38"/>
        <v>0</v>
      </c>
      <c r="AV75" s="247">
        <f t="shared" si="39"/>
        <v>0</v>
      </c>
      <c r="AW75" s="247">
        <f t="shared" si="40"/>
        <v>0</v>
      </c>
      <c r="AX75" s="247">
        <f t="shared" si="41"/>
        <v>0</v>
      </c>
      <c r="AY75" s="247">
        <f t="shared" si="42"/>
        <v>0</v>
      </c>
      <c r="AZ75" s="247">
        <f t="shared" si="43"/>
        <v>0</v>
      </c>
      <c r="BB75" s="247">
        <f t="shared" si="44"/>
        <v>0</v>
      </c>
      <c r="BC75" s="247">
        <f t="shared" si="45"/>
        <v>0</v>
      </c>
      <c r="BD75" s="247">
        <f t="shared" si="46"/>
        <v>0</v>
      </c>
      <c r="BE75" s="247">
        <f t="shared" si="47"/>
        <v>0</v>
      </c>
      <c r="BF75" s="247">
        <f t="shared" si="48"/>
        <v>0</v>
      </c>
      <c r="BG75" s="247">
        <f t="shared" si="49"/>
        <v>0</v>
      </c>
      <c r="BH75" s="247">
        <f t="shared" si="50"/>
        <v>0</v>
      </c>
      <c r="BK75" s="247">
        <f t="shared" si="51"/>
        <v>0</v>
      </c>
      <c r="BL75" s="247">
        <f t="shared" si="52"/>
        <v>0</v>
      </c>
      <c r="BM75" s="247">
        <f t="shared" si="53"/>
        <v>0</v>
      </c>
      <c r="BN75" s="247">
        <f t="shared" si="54"/>
        <v>0</v>
      </c>
      <c r="BO75" s="210"/>
      <c r="BP75" s="1205"/>
      <c r="BQ75" s="1205"/>
      <c r="BR75" s="1205"/>
      <c r="BS75" s="1205"/>
      <c r="BT75" s="1205"/>
      <c r="BU75" s="1205"/>
    </row>
    <row r="76" spans="2:73" ht="15.75" customHeight="1">
      <c r="B76" s="71" t="s">
        <v>13697</v>
      </c>
      <c r="C76" s="2178" t="s">
        <v>13563</v>
      </c>
      <c r="D76" s="2178"/>
      <c r="E76" s="72" t="s">
        <v>677</v>
      </c>
      <c r="F76" s="72">
        <v>3</v>
      </c>
      <c r="G76" s="1399"/>
      <c r="H76" s="1399"/>
      <c r="I76" s="1399"/>
      <c r="J76" s="1399"/>
      <c r="K76" s="1399"/>
      <c r="L76" s="1399"/>
      <c r="M76" s="1800"/>
      <c r="N76" s="1753"/>
      <c r="O76" s="1802"/>
      <c r="P76" s="1399"/>
      <c r="Q76" s="1399"/>
      <c r="R76" s="1399"/>
      <c r="S76" s="1399"/>
      <c r="T76" s="1399"/>
      <c r="U76" s="1800"/>
      <c r="W76" s="1802"/>
      <c r="X76" s="1399"/>
      <c r="Y76" s="1399"/>
      <c r="Z76" s="1399"/>
      <c r="AA76" s="1399"/>
      <c r="AB76" s="1399"/>
      <c r="AC76" s="1800"/>
      <c r="AD76" s="2395"/>
      <c r="AE76" s="1802"/>
      <c r="AF76" s="1399"/>
      <c r="AG76" s="1399"/>
      <c r="AH76" s="1909"/>
      <c r="AI76" s="2014"/>
      <c r="AJ76" s="2014"/>
      <c r="AK76" s="2014"/>
      <c r="AL76" s="2014"/>
      <c r="AM76" s="2015"/>
      <c r="AN76" s="63"/>
      <c r="AO76" s="73" t="s">
        <v>13698</v>
      </c>
      <c r="AQ76" s="210"/>
      <c r="AR76" s="1092">
        <f t="shared" si="55"/>
        <v>0</v>
      </c>
      <c r="AS76" s="210"/>
      <c r="AT76" s="247">
        <f t="shared" si="37"/>
        <v>0</v>
      </c>
      <c r="AU76" s="247">
        <f t="shared" si="38"/>
        <v>0</v>
      </c>
      <c r="AV76" s="247">
        <f t="shared" si="39"/>
        <v>0</v>
      </c>
      <c r="AW76" s="247">
        <f t="shared" si="40"/>
        <v>0</v>
      </c>
      <c r="AX76" s="247">
        <f t="shared" si="41"/>
        <v>0</v>
      </c>
      <c r="AY76" s="247">
        <f t="shared" si="42"/>
        <v>0</v>
      </c>
      <c r="AZ76" s="247">
        <f t="shared" si="43"/>
        <v>0</v>
      </c>
      <c r="BB76" s="247">
        <f t="shared" si="44"/>
        <v>0</v>
      </c>
      <c r="BC76" s="247">
        <f t="shared" si="45"/>
        <v>0</v>
      </c>
      <c r="BD76" s="247">
        <f t="shared" si="46"/>
        <v>0</v>
      </c>
      <c r="BE76" s="247">
        <f t="shared" si="47"/>
        <v>0</v>
      </c>
      <c r="BF76" s="247">
        <f t="shared" si="48"/>
        <v>0</v>
      </c>
      <c r="BG76" s="247">
        <f t="shared" si="49"/>
        <v>0</v>
      </c>
      <c r="BH76" s="247">
        <f t="shared" si="50"/>
        <v>0</v>
      </c>
      <c r="BK76" s="247">
        <f t="shared" si="51"/>
        <v>0</v>
      </c>
      <c r="BL76" s="247">
        <f t="shared" si="52"/>
        <v>0</v>
      </c>
      <c r="BM76" s="247">
        <f t="shared" si="53"/>
        <v>0</v>
      </c>
      <c r="BN76" s="247">
        <f t="shared" si="54"/>
        <v>0</v>
      </c>
      <c r="BO76" s="210"/>
      <c r="BP76" s="1205"/>
      <c r="BQ76" s="1205"/>
      <c r="BR76" s="1205"/>
      <c r="BS76" s="1205"/>
      <c r="BT76" s="1205"/>
      <c r="BU76" s="1205"/>
    </row>
    <row r="77" spans="2:73" ht="15.75" customHeight="1">
      <c r="B77" s="71" t="s">
        <v>13699</v>
      </c>
      <c r="C77" s="2178" t="s">
        <v>13563</v>
      </c>
      <c r="D77" s="2178"/>
      <c r="E77" s="72" t="s">
        <v>677</v>
      </c>
      <c r="F77" s="72">
        <v>3</v>
      </c>
      <c r="G77" s="1399"/>
      <c r="H77" s="1399"/>
      <c r="I77" s="1399"/>
      <c r="J77" s="1399"/>
      <c r="K77" s="1399"/>
      <c r="L77" s="1399"/>
      <c r="M77" s="1800"/>
      <c r="N77" s="1753"/>
      <c r="O77" s="1802"/>
      <c r="P77" s="1399"/>
      <c r="Q77" s="1399"/>
      <c r="R77" s="1399"/>
      <c r="S77" s="1399"/>
      <c r="T77" s="1399"/>
      <c r="U77" s="1800"/>
      <c r="W77" s="1802"/>
      <c r="X77" s="1399"/>
      <c r="Y77" s="1399"/>
      <c r="Z77" s="1399"/>
      <c r="AA77" s="1399"/>
      <c r="AB77" s="1399"/>
      <c r="AC77" s="1800"/>
      <c r="AD77" s="2395"/>
      <c r="AE77" s="1802"/>
      <c r="AF77" s="1399"/>
      <c r="AG77" s="1399"/>
      <c r="AH77" s="1909"/>
      <c r="AI77" s="2014"/>
      <c r="AJ77" s="2014"/>
      <c r="AK77" s="2014"/>
      <c r="AL77" s="2014"/>
      <c r="AM77" s="2015"/>
      <c r="AN77" s="63"/>
      <c r="AO77" s="73" t="s">
        <v>13700</v>
      </c>
      <c r="AQ77" s="210"/>
      <c r="AR77" s="1092">
        <f t="shared" si="55"/>
        <v>0</v>
      </c>
      <c r="AS77" s="210"/>
      <c r="AT77" s="247">
        <f t="shared" si="37"/>
        <v>0</v>
      </c>
      <c r="AU77" s="247">
        <f t="shared" si="38"/>
        <v>0</v>
      </c>
      <c r="AV77" s="247">
        <f t="shared" si="39"/>
        <v>0</v>
      </c>
      <c r="AW77" s="247">
        <f t="shared" si="40"/>
        <v>0</v>
      </c>
      <c r="AX77" s="247">
        <f t="shared" si="41"/>
        <v>0</v>
      </c>
      <c r="AY77" s="247">
        <f t="shared" si="42"/>
        <v>0</v>
      </c>
      <c r="AZ77" s="247">
        <f t="shared" si="43"/>
        <v>0</v>
      </c>
      <c r="BB77" s="247">
        <f t="shared" si="44"/>
        <v>0</v>
      </c>
      <c r="BC77" s="247">
        <f t="shared" si="45"/>
        <v>0</v>
      </c>
      <c r="BD77" s="247">
        <f t="shared" si="46"/>
        <v>0</v>
      </c>
      <c r="BE77" s="247">
        <f t="shared" si="47"/>
        <v>0</v>
      </c>
      <c r="BF77" s="247">
        <f t="shared" si="48"/>
        <v>0</v>
      </c>
      <c r="BG77" s="247">
        <f t="shared" si="49"/>
        <v>0</v>
      </c>
      <c r="BH77" s="247">
        <f t="shared" si="50"/>
        <v>0</v>
      </c>
      <c r="BK77" s="247">
        <f t="shared" si="51"/>
        <v>0</v>
      </c>
      <c r="BL77" s="247">
        <f t="shared" si="52"/>
        <v>0</v>
      </c>
      <c r="BM77" s="247">
        <f t="shared" si="53"/>
        <v>0</v>
      </c>
      <c r="BN77" s="247">
        <f t="shared" si="54"/>
        <v>0</v>
      </c>
      <c r="BO77" s="210"/>
      <c r="BP77" s="1205"/>
      <c r="BQ77" s="1205"/>
      <c r="BR77" s="1205"/>
      <c r="BS77" s="1205"/>
      <c r="BT77" s="1205"/>
      <c r="BU77" s="1205"/>
    </row>
    <row r="78" spans="2:73" ht="15.75" customHeight="1">
      <c r="B78" s="71" t="s">
        <v>13701</v>
      </c>
      <c r="C78" s="2178" t="s">
        <v>13563</v>
      </c>
      <c r="D78" s="2178"/>
      <c r="E78" s="72" t="s">
        <v>677</v>
      </c>
      <c r="F78" s="72">
        <v>3</v>
      </c>
      <c r="G78" s="1399"/>
      <c r="H78" s="1399"/>
      <c r="I78" s="1399"/>
      <c r="J78" s="1399"/>
      <c r="K78" s="1399"/>
      <c r="L78" s="1399"/>
      <c r="M78" s="1800"/>
      <c r="N78" s="1753"/>
      <c r="O78" s="1802"/>
      <c r="P78" s="1399"/>
      <c r="Q78" s="1399"/>
      <c r="R78" s="1399"/>
      <c r="S78" s="1399"/>
      <c r="T78" s="1399"/>
      <c r="U78" s="1800"/>
      <c r="W78" s="1802"/>
      <c r="X78" s="1399"/>
      <c r="Y78" s="1399"/>
      <c r="Z78" s="1399"/>
      <c r="AA78" s="1399"/>
      <c r="AB78" s="1399"/>
      <c r="AC78" s="1800"/>
      <c r="AD78" s="2395"/>
      <c r="AE78" s="1802"/>
      <c r="AF78" s="1399"/>
      <c r="AG78" s="1399"/>
      <c r="AH78" s="1909"/>
      <c r="AI78" s="2014"/>
      <c r="AJ78" s="2014"/>
      <c r="AK78" s="2014"/>
      <c r="AL78" s="2014"/>
      <c r="AM78" s="2015"/>
      <c r="AN78" s="63"/>
      <c r="AO78" s="73" t="s">
        <v>13702</v>
      </c>
      <c r="AQ78" s="210"/>
      <c r="AR78" s="1092">
        <f t="shared" si="55"/>
        <v>0</v>
      </c>
      <c r="AS78" s="210"/>
      <c r="AT78" s="247">
        <f t="shared" si="37"/>
        <v>0</v>
      </c>
      <c r="AU78" s="247">
        <f t="shared" si="38"/>
        <v>0</v>
      </c>
      <c r="AV78" s="247">
        <f t="shared" si="39"/>
        <v>0</v>
      </c>
      <c r="AW78" s="247">
        <f t="shared" si="40"/>
        <v>0</v>
      </c>
      <c r="AX78" s="247">
        <f t="shared" si="41"/>
        <v>0</v>
      </c>
      <c r="AY78" s="247">
        <f t="shared" si="42"/>
        <v>0</v>
      </c>
      <c r="AZ78" s="247">
        <f t="shared" si="43"/>
        <v>0</v>
      </c>
      <c r="BB78" s="247">
        <f t="shared" si="44"/>
        <v>0</v>
      </c>
      <c r="BC78" s="247">
        <f t="shared" si="45"/>
        <v>0</v>
      </c>
      <c r="BD78" s="247">
        <f t="shared" si="46"/>
        <v>0</v>
      </c>
      <c r="BE78" s="247">
        <f t="shared" si="47"/>
        <v>0</v>
      </c>
      <c r="BF78" s="247">
        <f t="shared" si="48"/>
        <v>0</v>
      </c>
      <c r="BG78" s="247">
        <f t="shared" si="49"/>
        <v>0</v>
      </c>
      <c r="BH78" s="247">
        <f t="shared" si="50"/>
        <v>0</v>
      </c>
      <c r="BK78" s="247">
        <f t="shared" si="51"/>
        <v>0</v>
      </c>
      <c r="BL78" s="247">
        <f t="shared" si="52"/>
        <v>0</v>
      </c>
      <c r="BM78" s="247">
        <f t="shared" si="53"/>
        <v>0</v>
      </c>
      <c r="BN78" s="247">
        <f t="shared" si="54"/>
        <v>0</v>
      </c>
      <c r="BO78" s="210"/>
      <c r="BP78" s="1205"/>
      <c r="BQ78" s="1205"/>
      <c r="BR78" s="1205"/>
      <c r="BS78" s="1205"/>
      <c r="BT78" s="1205"/>
      <c r="BU78" s="1205"/>
    </row>
    <row r="79" spans="2:73" ht="15.75" customHeight="1">
      <c r="B79" s="71" t="s">
        <v>13703</v>
      </c>
      <c r="C79" s="2178" t="s">
        <v>13563</v>
      </c>
      <c r="D79" s="2178"/>
      <c r="E79" s="72" t="s">
        <v>677</v>
      </c>
      <c r="F79" s="72">
        <v>3</v>
      </c>
      <c r="G79" s="1399"/>
      <c r="H79" s="1399"/>
      <c r="I79" s="1399"/>
      <c r="J79" s="1399"/>
      <c r="K79" s="1399"/>
      <c r="L79" s="1399"/>
      <c r="M79" s="1800"/>
      <c r="N79" s="1753"/>
      <c r="O79" s="1802"/>
      <c r="P79" s="1399"/>
      <c r="Q79" s="1399"/>
      <c r="R79" s="1399"/>
      <c r="S79" s="1399"/>
      <c r="T79" s="1399"/>
      <c r="U79" s="1800"/>
      <c r="W79" s="1802"/>
      <c r="X79" s="1399"/>
      <c r="Y79" s="1399"/>
      <c r="Z79" s="1399"/>
      <c r="AA79" s="1399"/>
      <c r="AB79" s="1399"/>
      <c r="AC79" s="1800"/>
      <c r="AD79" s="2395"/>
      <c r="AE79" s="1802"/>
      <c r="AF79" s="1399"/>
      <c r="AG79" s="1399"/>
      <c r="AH79" s="1909"/>
      <c r="AI79" s="2014"/>
      <c r="AJ79" s="2014"/>
      <c r="AK79" s="2014"/>
      <c r="AL79" s="2014"/>
      <c r="AM79" s="2015"/>
      <c r="AN79" s="63"/>
      <c r="AO79" s="73" t="s">
        <v>13704</v>
      </c>
      <c r="AQ79" s="210"/>
      <c r="AR79" s="1092">
        <f t="shared" si="55"/>
        <v>0</v>
      </c>
      <c r="AS79" s="210"/>
      <c r="AT79" s="247">
        <f t="shared" si="37"/>
        <v>0</v>
      </c>
      <c r="AU79" s="247">
        <f t="shared" si="38"/>
        <v>0</v>
      </c>
      <c r="AV79" s="247">
        <f t="shared" si="39"/>
        <v>0</v>
      </c>
      <c r="AW79" s="247">
        <f t="shared" si="40"/>
        <v>0</v>
      </c>
      <c r="AX79" s="247">
        <f t="shared" si="41"/>
        <v>0</v>
      </c>
      <c r="AY79" s="247">
        <f t="shared" si="42"/>
        <v>0</v>
      </c>
      <c r="AZ79" s="247">
        <f t="shared" si="43"/>
        <v>0</v>
      </c>
      <c r="BB79" s="247">
        <f t="shared" si="44"/>
        <v>0</v>
      </c>
      <c r="BC79" s="247">
        <f t="shared" si="45"/>
        <v>0</v>
      </c>
      <c r="BD79" s="247">
        <f t="shared" si="46"/>
        <v>0</v>
      </c>
      <c r="BE79" s="247">
        <f t="shared" si="47"/>
        <v>0</v>
      </c>
      <c r="BF79" s="247">
        <f t="shared" si="48"/>
        <v>0</v>
      </c>
      <c r="BG79" s="247">
        <f t="shared" si="49"/>
        <v>0</v>
      </c>
      <c r="BH79" s="247">
        <f t="shared" si="50"/>
        <v>0</v>
      </c>
      <c r="BK79" s="247">
        <f t="shared" si="51"/>
        <v>0</v>
      </c>
      <c r="BL79" s="247">
        <f t="shared" si="52"/>
        <v>0</v>
      </c>
      <c r="BM79" s="247">
        <f t="shared" si="53"/>
        <v>0</v>
      </c>
      <c r="BN79" s="247">
        <f t="shared" si="54"/>
        <v>0</v>
      </c>
      <c r="BO79" s="210"/>
      <c r="BP79" s="1205"/>
      <c r="BQ79" s="1205"/>
      <c r="BR79" s="1205"/>
      <c r="BS79" s="1205"/>
      <c r="BT79" s="1205"/>
      <c r="BU79" s="1205"/>
    </row>
    <row r="80" spans="2:73" ht="15.75" customHeight="1">
      <c r="B80" s="71" t="s">
        <v>13705</v>
      </c>
      <c r="C80" s="2178" t="s">
        <v>13563</v>
      </c>
      <c r="D80" s="2178"/>
      <c r="E80" s="72" t="s">
        <v>677</v>
      </c>
      <c r="F80" s="72">
        <v>3</v>
      </c>
      <c r="G80" s="1399"/>
      <c r="H80" s="1399"/>
      <c r="I80" s="1399"/>
      <c r="J80" s="1399"/>
      <c r="K80" s="1399"/>
      <c r="L80" s="1399"/>
      <c r="M80" s="1800"/>
      <c r="N80" s="1753"/>
      <c r="O80" s="1802"/>
      <c r="P80" s="1399"/>
      <c r="Q80" s="1399"/>
      <c r="R80" s="1399"/>
      <c r="S80" s="1399"/>
      <c r="T80" s="1399"/>
      <c r="U80" s="1800"/>
      <c r="W80" s="1802"/>
      <c r="X80" s="1399"/>
      <c r="Y80" s="1399"/>
      <c r="Z80" s="1399"/>
      <c r="AA80" s="1399"/>
      <c r="AB80" s="1399"/>
      <c r="AC80" s="1800"/>
      <c r="AD80" s="2395"/>
      <c r="AE80" s="1802"/>
      <c r="AF80" s="1399"/>
      <c r="AG80" s="1399"/>
      <c r="AH80" s="1909"/>
      <c r="AI80" s="2014"/>
      <c r="AJ80" s="2014"/>
      <c r="AK80" s="2014"/>
      <c r="AL80" s="2014"/>
      <c r="AM80" s="2015"/>
      <c r="AN80" s="63"/>
      <c r="AO80" s="73" t="s">
        <v>13706</v>
      </c>
      <c r="AQ80" s="210"/>
      <c r="AR80" s="1092">
        <f t="shared" si="55"/>
        <v>0</v>
      </c>
      <c r="AS80" s="210"/>
      <c r="AT80" s="247">
        <f t="shared" si="37"/>
        <v>0</v>
      </c>
      <c r="AU80" s="247">
        <f t="shared" si="38"/>
        <v>0</v>
      </c>
      <c r="AV80" s="247">
        <f t="shared" si="39"/>
        <v>0</v>
      </c>
      <c r="AW80" s="247">
        <f t="shared" si="40"/>
        <v>0</v>
      </c>
      <c r="AX80" s="247">
        <f t="shared" si="41"/>
        <v>0</v>
      </c>
      <c r="AY80" s="247">
        <f t="shared" si="42"/>
        <v>0</v>
      </c>
      <c r="AZ80" s="247">
        <f t="shared" si="43"/>
        <v>0</v>
      </c>
      <c r="BB80" s="247">
        <f t="shared" si="44"/>
        <v>0</v>
      </c>
      <c r="BC80" s="247">
        <f t="shared" si="45"/>
        <v>0</v>
      </c>
      <c r="BD80" s="247">
        <f t="shared" si="46"/>
        <v>0</v>
      </c>
      <c r="BE80" s="247">
        <f t="shared" si="47"/>
        <v>0</v>
      </c>
      <c r="BF80" s="247">
        <f t="shared" si="48"/>
        <v>0</v>
      </c>
      <c r="BG80" s="247">
        <f t="shared" si="49"/>
        <v>0</v>
      </c>
      <c r="BH80" s="247">
        <f t="shared" si="50"/>
        <v>0</v>
      </c>
      <c r="BK80" s="247">
        <f t="shared" si="51"/>
        <v>0</v>
      </c>
      <c r="BL80" s="247">
        <f t="shared" si="52"/>
        <v>0</v>
      </c>
      <c r="BM80" s="247">
        <f t="shared" si="53"/>
        <v>0</v>
      </c>
      <c r="BN80" s="247">
        <f t="shared" si="54"/>
        <v>0</v>
      </c>
      <c r="BO80" s="210"/>
      <c r="BP80" s="1205"/>
      <c r="BQ80" s="1205"/>
      <c r="BR80" s="1205"/>
      <c r="BS80" s="1205"/>
      <c r="BT80" s="1205"/>
      <c r="BU80" s="1205"/>
    </row>
    <row r="81" spans="2:73" ht="15.75" customHeight="1">
      <c r="B81" s="71" t="s">
        <v>13707</v>
      </c>
      <c r="C81" s="2178" t="s">
        <v>13563</v>
      </c>
      <c r="D81" s="2178"/>
      <c r="E81" s="72" t="s">
        <v>677</v>
      </c>
      <c r="F81" s="72">
        <v>3</v>
      </c>
      <c r="G81" s="1399"/>
      <c r="H81" s="1399"/>
      <c r="I81" s="1399"/>
      <c r="J81" s="1399"/>
      <c r="K81" s="1399"/>
      <c r="L81" s="1399"/>
      <c r="M81" s="1800"/>
      <c r="N81" s="1753"/>
      <c r="O81" s="1802"/>
      <c r="P81" s="1399"/>
      <c r="Q81" s="1399"/>
      <c r="R81" s="1399"/>
      <c r="S81" s="1399"/>
      <c r="T81" s="1399"/>
      <c r="U81" s="1800"/>
      <c r="W81" s="1802"/>
      <c r="X81" s="1399"/>
      <c r="Y81" s="1399"/>
      <c r="Z81" s="1399"/>
      <c r="AA81" s="1399"/>
      <c r="AB81" s="1399"/>
      <c r="AC81" s="1800"/>
      <c r="AD81" s="2395"/>
      <c r="AE81" s="1802"/>
      <c r="AF81" s="1399"/>
      <c r="AG81" s="1399"/>
      <c r="AH81" s="1909"/>
      <c r="AI81" s="2014"/>
      <c r="AJ81" s="2014"/>
      <c r="AK81" s="2014"/>
      <c r="AL81" s="2014"/>
      <c r="AM81" s="2015"/>
      <c r="AN81" s="63"/>
      <c r="AO81" s="73" t="s">
        <v>13708</v>
      </c>
      <c r="AQ81" s="210"/>
      <c r="AR81" s="1092">
        <f t="shared" si="55"/>
        <v>0</v>
      </c>
      <c r="AS81" s="210"/>
      <c r="AT81" s="247">
        <f t="shared" si="37"/>
        <v>0</v>
      </c>
      <c r="AU81" s="247">
        <f t="shared" si="38"/>
        <v>0</v>
      </c>
      <c r="AV81" s="247">
        <f t="shared" si="39"/>
        <v>0</v>
      </c>
      <c r="AW81" s="247">
        <f t="shared" si="40"/>
        <v>0</v>
      </c>
      <c r="AX81" s="247">
        <f t="shared" si="41"/>
        <v>0</v>
      </c>
      <c r="AY81" s="247">
        <f t="shared" si="42"/>
        <v>0</v>
      </c>
      <c r="AZ81" s="247">
        <f t="shared" si="43"/>
        <v>0</v>
      </c>
      <c r="BB81" s="247">
        <f t="shared" si="44"/>
        <v>0</v>
      </c>
      <c r="BC81" s="247">
        <f t="shared" si="45"/>
        <v>0</v>
      </c>
      <c r="BD81" s="247">
        <f t="shared" si="46"/>
        <v>0</v>
      </c>
      <c r="BE81" s="247">
        <f t="shared" si="47"/>
        <v>0</v>
      </c>
      <c r="BF81" s="247">
        <f t="shared" si="48"/>
        <v>0</v>
      </c>
      <c r="BG81" s="247">
        <f t="shared" si="49"/>
        <v>0</v>
      </c>
      <c r="BH81" s="247">
        <f t="shared" si="50"/>
        <v>0</v>
      </c>
      <c r="BK81" s="247">
        <f t="shared" si="51"/>
        <v>0</v>
      </c>
      <c r="BL81" s="247">
        <f t="shared" si="52"/>
        <v>0</v>
      </c>
      <c r="BM81" s="247">
        <f t="shared" si="53"/>
        <v>0</v>
      </c>
      <c r="BN81" s="247">
        <f t="shared" si="54"/>
        <v>0</v>
      </c>
      <c r="BO81" s="210"/>
      <c r="BP81" s="1205"/>
      <c r="BQ81" s="1205"/>
      <c r="BR81" s="1205"/>
      <c r="BS81" s="1205"/>
      <c r="BT81" s="1205"/>
      <c r="BU81" s="1205"/>
    </row>
    <row r="82" spans="2:73" ht="15.75" customHeight="1">
      <c r="B82" s="71" t="s">
        <v>13709</v>
      </c>
      <c r="C82" s="2178" t="s">
        <v>13563</v>
      </c>
      <c r="D82" s="2178"/>
      <c r="E82" s="72" t="s">
        <v>677</v>
      </c>
      <c r="F82" s="72">
        <v>3</v>
      </c>
      <c r="G82" s="1399"/>
      <c r="H82" s="1399"/>
      <c r="I82" s="1399"/>
      <c r="J82" s="1399"/>
      <c r="K82" s="1399"/>
      <c r="L82" s="1399"/>
      <c r="M82" s="1800"/>
      <c r="N82" s="1753"/>
      <c r="O82" s="1802"/>
      <c r="P82" s="1399"/>
      <c r="Q82" s="1399"/>
      <c r="R82" s="1399"/>
      <c r="S82" s="1399"/>
      <c r="T82" s="1399"/>
      <c r="U82" s="1800"/>
      <c r="W82" s="1802"/>
      <c r="X82" s="1399"/>
      <c r="Y82" s="1399"/>
      <c r="Z82" s="1399"/>
      <c r="AA82" s="1399"/>
      <c r="AB82" s="1399"/>
      <c r="AC82" s="1800"/>
      <c r="AD82" s="2395"/>
      <c r="AE82" s="1802"/>
      <c r="AF82" s="1399"/>
      <c r="AG82" s="1399"/>
      <c r="AH82" s="1909"/>
      <c r="AI82" s="2014"/>
      <c r="AJ82" s="2014"/>
      <c r="AK82" s="2014"/>
      <c r="AL82" s="2014"/>
      <c r="AM82" s="2015"/>
      <c r="AN82" s="63"/>
      <c r="AO82" s="73" t="s">
        <v>13710</v>
      </c>
      <c r="AQ82" s="210"/>
      <c r="AR82" s="1092">
        <f t="shared" si="55"/>
        <v>0</v>
      </c>
      <c r="AS82" s="210"/>
      <c r="AT82" s="247">
        <f t="shared" si="37"/>
        <v>0</v>
      </c>
      <c r="AU82" s="247">
        <f t="shared" si="38"/>
        <v>0</v>
      </c>
      <c r="AV82" s="247">
        <f t="shared" si="39"/>
        <v>0</v>
      </c>
      <c r="AW82" s="247">
        <f t="shared" si="40"/>
        <v>0</v>
      </c>
      <c r="AX82" s="247">
        <f t="shared" si="41"/>
        <v>0</v>
      </c>
      <c r="AY82" s="247">
        <f t="shared" si="42"/>
        <v>0</v>
      </c>
      <c r="AZ82" s="247">
        <f t="shared" si="43"/>
        <v>0</v>
      </c>
      <c r="BB82" s="247">
        <f t="shared" si="44"/>
        <v>0</v>
      </c>
      <c r="BC82" s="247">
        <f t="shared" si="45"/>
        <v>0</v>
      </c>
      <c r="BD82" s="247">
        <f t="shared" si="46"/>
        <v>0</v>
      </c>
      <c r="BE82" s="247">
        <f t="shared" si="47"/>
        <v>0</v>
      </c>
      <c r="BF82" s="247">
        <f t="shared" si="48"/>
        <v>0</v>
      </c>
      <c r="BG82" s="247">
        <f t="shared" si="49"/>
        <v>0</v>
      </c>
      <c r="BH82" s="247">
        <f t="shared" si="50"/>
        <v>0</v>
      </c>
      <c r="BK82" s="247">
        <f t="shared" si="51"/>
        <v>0</v>
      </c>
      <c r="BL82" s="247">
        <f t="shared" si="52"/>
        <v>0</v>
      </c>
      <c r="BM82" s="247">
        <f t="shared" si="53"/>
        <v>0</v>
      </c>
      <c r="BN82" s="247">
        <f t="shared" si="54"/>
        <v>0</v>
      </c>
      <c r="BO82" s="210"/>
      <c r="BP82" s="1205"/>
      <c r="BQ82" s="1205"/>
      <c r="BR82" s="1205"/>
      <c r="BS82" s="1205"/>
      <c r="BT82" s="1205"/>
      <c r="BU82" s="1205"/>
    </row>
    <row r="83" spans="2:73" ht="15.75" customHeight="1">
      <c r="B83" s="71" t="s">
        <v>13711</v>
      </c>
      <c r="C83" s="2178" t="s">
        <v>13563</v>
      </c>
      <c r="D83" s="2178"/>
      <c r="E83" s="72" t="s">
        <v>677</v>
      </c>
      <c r="F83" s="72">
        <v>3</v>
      </c>
      <c r="G83" s="1399"/>
      <c r="H83" s="1399"/>
      <c r="I83" s="1399"/>
      <c r="J83" s="1399"/>
      <c r="K83" s="1399"/>
      <c r="L83" s="1399"/>
      <c r="M83" s="1800"/>
      <c r="N83" s="1753"/>
      <c r="O83" s="1802"/>
      <c r="P83" s="1399"/>
      <c r="Q83" s="1399"/>
      <c r="R83" s="1399"/>
      <c r="S83" s="1399"/>
      <c r="T83" s="1399"/>
      <c r="U83" s="1800"/>
      <c r="W83" s="1802"/>
      <c r="X83" s="1399"/>
      <c r="Y83" s="1399"/>
      <c r="Z83" s="1399"/>
      <c r="AA83" s="1399"/>
      <c r="AB83" s="1399"/>
      <c r="AC83" s="1800"/>
      <c r="AD83" s="2395"/>
      <c r="AE83" s="1802"/>
      <c r="AF83" s="1399"/>
      <c r="AG83" s="1399"/>
      <c r="AH83" s="1909"/>
      <c r="AI83" s="2014"/>
      <c r="AJ83" s="2014"/>
      <c r="AK83" s="2014"/>
      <c r="AL83" s="2014"/>
      <c r="AM83" s="2015"/>
      <c r="AN83" s="63"/>
      <c r="AO83" s="73" t="s">
        <v>13712</v>
      </c>
      <c r="AQ83" s="210"/>
      <c r="AR83" s="1092">
        <f t="shared" si="55"/>
        <v>0</v>
      </c>
      <c r="AS83" s="210"/>
      <c r="AT83" s="247">
        <f t="shared" si="37"/>
        <v>0</v>
      </c>
      <c r="AU83" s="247">
        <f t="shared" si="38"/>
        <v>0</v>
      </c>
      <c r="AV83" s="247">
        <f t="shared" si="39"/>
        <v>0</v>
      </c>
      <c r="AW83" s="247">
        <f t="shared" si="40"/>
        <v>0</v>
      </c>
      <c r="AX83" s="247">
        <f t="shared" si="41"/>
        <v>0</v>
      </c>
      <c r="AY83" s="247">
        <f t="shared" si="42"/>
        <v>0</v>
      </c>
      <c r="AZ83" s="247">
        <f t="shared" si="43"/>
        <v>0</v>
      </c>
      <c r="BB83" s="247">
        <f t="shared" si="44"/>
        <v>0</v>
      </c>
      <c r="BC83" s="247">
        <f t="shared" si="45"/>
        <v>0</v>
      </c>
      <c r="BD83" s="247">
        <f t="shared" si="46"/>
        <v>0</v>
      </c>
      <c r="BE83" s="247">
        <f t="shared" si="47"/>
        <v>0</v>
      </c>
      <c r="BF83" s="247">
        <f t="shared" si="48"/>
        <v>0</v>
      </c>
      <c r="BG83" s="247">
        <f t="shared" si="49"/>
        <v>0</v>
      </c>
      <c r="BH83" s="247">
        <f t="shared" si="50"/>
        <v>0</v>
      </c>
      <c r="BK83" s="247">
        <f t="shared" si="51"/>
        <v>0</v>
      </c>
      <c r="BL83" s="247">
        <f t="shared" si="52"/>
        <v>0</v>
      </c>
      <c r="BM83" s="247">
        <f t="shared" si="53"/>
        <v>0</v>
      </c>
      <c r="BN83" s="247">
        <f t="shared" si="54"/>
        <v>0</v>
      </c>
      <c r="BO83" s="210"/>
      <c r="BP83" s="1205"/>
      <c r="BQ83" s="1205"/>
      <c r="BR83" s="1205"/>
      <c r="BS83" s="1205"/>
      <c r="BT83" s="1205"/>
      <c r="BU83" s="1205"/>
    </row>
    <row r="84" spans="2:73" ht="15.75" customHeight="1">
      <c r="B84" s="71" t="s">
        <v>13713</v>
      </c>
      <c r="C84" s="2178" t="s">
        <v>13563</v>
      </c>
      <c r="D84" s="2178"/>
      <c r="E84" s="72" t="s">
        <v>677</v>
      </c>
      <c r="F84" s="72">
        <v>3</v>
      </c>
      <c r="G84" s="1399"/>
      <c r="H84" s="1399"/>
      <c r="I84" s="1399"/>
      <c r="J84" s="1399"/>
      <c r="K84" s="1399"/>
      <c r="L84" s="1399"/>
      <c r="M84" s="1800"/>
      <c r="N84" s="1753"/>
      <c r="O84" s="1802"/>
      <c r="P84" s="1399"/>
      <c r="Q84" s="1399"/>
      <c r="R84" s="1399"/>
      <c r="S84" s="1399"/>
      <c r="T84" s="1399"/>
      <c r="U84" s="1800"/>
      <c r="W84" s="1802"/>
      <c r="X84" s="1399"/>
      <c r="Y84" s="1399"/>
      <c r="Z84" s="1399"/>
      <c r="AA84" s="1399"/>
      <c r="AB84" s="1399"/>
      <c r="AC84" s="1800"/>
      <c r="AD84" s="2395"/>
      <c r="AE84" s="1802"/>
      <c r="AF84" s="1399"/>
      <c r="AG84" s="1399"/>
      <c r="AH84" s="1909"/>
      <c r="AI84" s="2014"/>
      <c r="AJ84" s="2014"/>
      <c r="AK84" s="2014"/>
      <c r="AL84" s="2014"/>
      <c r="AM84" s="2015"/>
      <c r="AN84" s="63"/>
      <c r="AO84" s="73" t="s">
        <v>13714</v>
      </c>
      <c r="AQ84" s="210"/>
      <c r="AR84" s="1092">
        <f t="shared" si="55"/>
        <v>0</v>
      </c>
      <c r="AS84" s="210"/>
      <c r="AT84" s="247">
        <f t="shared" si="37"/>
        <v>0</v>
      </c>
      <c r="AU84" s="247">
        <f t="shared" si="38"/>
        <v>0</v>
      </c>
      <c r="AV84" s="247">
        <f t="shared" si="39"/>
        <v>0</v>
      </c>
      <c r="AW84" s="247">
        <f t="shared" si="40"/>
        <v>0</v>
      </c>
      <c r="AX84" s="247">
        <f t="shared" si="41"/>
        <v>0</v>
      </c>
      <c r="AY84" s="247">
        <f t="shared" si="42"/>
        <v>0</v>
      </c>
      <c r="AZ84" s="247">
        <f t="shared" si="43"/>
        <v>0</v>
      </c>
      <c r="BB84" s="247">
        <f t="shared" si="44"/>
        <v>0</v>
      </c>
      <c r="BC84" s="247">
        <f t="shared" si="45"/>
        <v>0</v>
      </c>
      <c r="BD84" s="247">
        <f t="shared" si="46"/>
        <v>0</v>
      </c>
      <c r="BE84" s="247">
        <f t="shared" si="47"/>
        <v>0</v>
      </c>
      <c r="BF84" s="247">
        <f t="shared" si="48"/>
        <v>0</v>
      </c>
      <c r="BG84" s="247">
        <f t="shared" si="49"/>
        <v>0</v>
      </c>
      <c r="BH84" s="247">
        <f t="shared" si="50"/>
        <v>0</v>
      </c>
      <c r="BK84" s="247">
        <f t="shared" si="51"/>
        <v>0</v>
      </c>
      <c r="BL84" s="247">
        <f t="shared" si="52"/>
        <v>0</v>
      </c>
      <c r="BM84" s="247">
        <f t="shared" si="53"/>
        <v>0</v>
      </c>
      <c r="BN84" s="247">
        <f t="shared" si="54"/>
        <v>0</v>
      </c>
      <c r="BO84" s="210"/>
      <c r="BP84" s="1205"/>
      <c r="BQ84" s="1205"/>
      <c r="BR84" s="1205"/>
      <c r="BS84" s="1205"/>
      <c r="BT84" s="1205"/>
      <c r="BU84" s="1205"/>
    </row>
    <row r="85" spans="2:73" ht="15.75" customHeight="1">
      <c r="B85" s="71" t="s">
        <v>13715</v>
      </c>
      <c r="C85" s="2178" t="s">
        <v>13563</v>
      </c>
      <c r="D85" s="2178"/>
      <c r="E85" s="72" t="s">
        <v>677</v>
      </c>
      <c r="F85" s="72">
        <v>3</v>
      </c>
      <c r="G85" s="1399"/>
      <c r="H85" s="1399"/>
      <c r="I85" s="1399"/>
      <c r="J85" s="1399"/>
      <c r="K85" s="1399"/>
      <c r="L85" s="1399"/>
      <c r="M85" s="1800"/>
      <c r="N85" s="1753"/>
      <c r="O85" s="1802"/>
      <c r="P85" s="1399"/>
      <c r="Q85" s="1399"/>
      <c r="R85" s="1399"/>
      <c r="S85" s="1399"/>
      <c r="T85" s="1399"/>
      <c r="U85" s="1800"/>
      <c r="W85" s="1802"/>
      <c r="X85" s="1399"/>
      <c r="Y85" s="1399"/>
      <c r="Z85" s="1399"/>
      <c r="AA85" s="1399"/>
      <c r="AB85" s="1399"/>
      <c r="AC85" s="1800"/>
      <c r="AD85" s="2395"/>
      <c r="AE85" s="1802"/>
      <c r="AF85" s="1399"/>
      <c r="AG85" s="1399"/>
      <c r="AH85" s="1909"/>
      <c r="AI85" s="2014"/>
      <c r="AJ85" s="2014"/>
      <c r="AK85" s="2014"/>
      <c r="AL85" s="2014"/>
      <c r="AM85" s="2015"/>
      <c r="AN85" s="63"/>
      <c r="AO85" s="73" t="s">
        <v>13716</v>
      </c>
      <c r="AQ85" s="210"/>
      <c r="AR85" s="1092">
        <f t="shared" si="55"/>
        <v>0</v>
      </c>
      <c r="AS85" s="210"/>
      <c r="AT85" s="247">
        <f t="shared" si="37"/>
        <v>0</v>
      </c>
      <c r="AU85" s="247">
        <f t="shared" si="38"/>
        <v>0</v>
      </c>
      <c r="AV85" s="247">
        <f t="shared" si="39"/>
        <v>0</v>
      </c>
      <c r="AW85" s="247">
        <f t="shared" si="40"/>
        <v>0</v>
      </c>
      <c r="AX85" s="247">
        <f t="shared" si="41"/>
        <v>0</v>
      </c>
      <c r="AY85" s="247">
        <f t="shared" si="42"/>
        <v>0</v>
      </c>
      <c r="AZ85" s="247">
        <f t="shared" si="43"/>
        <v>0</v>
      </c>
      <c r="BB85" s="247">
        <f t="shared" si="44"/>
        <v>0</v>
      </c>
      <c r="BC85" s="247">
        <f t="shared" si="45"/>
        <v>0</v>
      </c>
      <c r="BD85" s="247">
        <f t="shared" si="46"/>
        <v>0</v>
      </c>
      <c r="BE85" s="247">
        <f t="shared" si="47"/>
        <v>0</v>
      </c>
      <c r="BF85" s="247">
        <f t="shared" si="48"/>
        <v>0</v>
      </c>
      <c r="BG85" s="247">
        <f t="shared" si="49"/>
        <v>0</v>
      </c>
      <c r="BH85" s="247">
        <f t="shared" si="50"/>
        <v>0</v>
      </c>
      <c r="BK85" s="247">
        <f t="shared" si="51"/>
        <v>0</v>
      </c>
      <c r="BL85" s="247">
        <f t="shared" si="52"/>
        <v>0</v>
      </c>
      <c r="BM85" s="247">
        <f t="shared" si="53"/>
        <v>0</v>
      </c>
      <c r="BN85" s="247">
        <f t="shared" si="54"/>
        <v>0</v>
      </c>
      <c r="BO85" s="210"/>
      <c r="BP85" s="1205"/>
      <c r="BQ85" s="1205"/>
      <c r="BR85" s="1205"/>
      <c r="BS85" s="1205"/>
      <c r="BT85" s="1205"/>
      <c r="BU85" s="1205"/>
    </row>
    <row r="86" spans="2:73" ht="15.75" customHeight="1">
      <c r="B86" s="71" t="s">
        <v>13717</v>
      </c>
      <c r="C86" s="2178" t="s">
        <v>13563</v>
      </c>
      <c r="D86" s="2178"/>
      <c r="E86" s="72" t="s">
        <v>677</v>
      </c>
      <c r="F86" s="72">
        <v>3</v>
      </c>
      <c r="G86" s="1399"/>
      <c r="H86" s="1399"/>
      <c r="I86" s="1399"/>
      <c r="J86" s="1399"/>
      <c r="K86" s="1399"/>
      <c r="L86" s="1399"/>
      <c r="M86" s="1800"/>
      <c r="N86" s="1753"/>
      <c r="O86" s="1802"/>
      <c r="P86" s="1399"/>
      <c r="Q86" s="1399"/>
      <c r="R86" s="1399"/>
      <c r="S86" s="1399"/>
      <c r="T86" s="1399"/>
      <c r="U86" s="1800"/>
      <c r="W86" s="1802"/>
      <c r="X86" s="1399"/>
      <c r="Y86" s="1399"/>
      <c r="Z86" s="1399"/>
      <c r="AA86" s="1399"/>
      <c r="AB86" s="1399"/>
      <c r="AC86" s="1800"/>
      <c r="AD86" s="2395"/>
      <c r="AE86" s="1802"/>
      <c r="AF86" s="1399"/>
      <c r="AG86" s="1399"/>
      <c r="AH86" s="1909"/>
      <c r="AI86" s="2014"/>
      <c r="AJ86" s="2014"/>
      <c r="AK86" s="2014"/>
      <c r="AL86" s="2014"/>
      <c r="AM86" s="2015"/>
      <c r="AN86" s="63"/>
      <c r="AO86" s="73" t="s">
        <v>13718</v>
      </c>
      <c r="AQ86" s="210"/>
      <c r="AR86" s="1092">
        <f t="shared" si="55"/>
        <v>0</v>
      </c>
      <c r="AS86" s="210"/>
      <c r="AT86" s="247">
        <f t="shared" si="37"/>
        <v>0</v>
      </c>
      <c r="AU86" s="247">
        <f t="shared" si="38"/>
        <v>0</v>
      </c>
      <c r="AV86" s="247">
        <f t="shared" si="39"/>
        <v>0</v>
      </c>
      <c r="AW86" s="247">
        <f t="shared" si="40"/>
        <v>0</v>
      </c>
      <c r="AX86" s="247">
        <f t="shared" si="41"/>
        <v>0</v>
      </c>
      <c r="AY86" s="247">
        <f t="shared" si="42"/>
        <v>0</v>
      </c>
      <c r="AZ86" s="247">
        <f t="shared" si="43"/>
        <v>0</v>
      </c>
      <c r="BB86" s="247">
        <f t="shared" si="44"/>
        <v>0</v>
      </c>
      <c r="BC86" s="247">
        <f t="shared" si="45"/>
        <v>0</v>
      </c>
      <c r="BD86" s="247">
        <f t="shared" si="46"/>
        <v>0</v>
      </c>
      <c r="BE86" s="247">
        <f t="shared" si="47"/>
        <v>0</v>
      </c>
      <c r="BF86" s="247">
        <f t="shared" si="48"/>
        <v>0</v>
      </c>
      <c r="BG86" s="247">
        <f t="shared" si="49"/>
        <v>0</v>
      </c>
      <c r="BH86" s="247">
        <f t="shared" si="50"/>
        <v>0</v>
      </c>
      <c r="BK86" s="247">
        <f t="shared" si="51"/>
        <v>0</v>
      </c>
      <c r="BL86" s="247">
        <f t="shared" si="52"/>
        <v>0</v>
      </c>
      <c r="BM86" s="247">
        <f t="shared" si="53"/>
        <v>0</v>
      </c>
      <c r="BN86" s="247">
        <f t="shared" si="54"/>
        <v>0</v>
      </c>
      <c r="BO86" s="210"/>
      <c r="BP86" s="1205"/>
      <c r="BQ86" s="1205"/>
      <c r="BR86" s="1205"/>
      <c r="BS86" s="1205"/>
      <c r="BT86" s="1205"/>
      <c r="BU86" s="1205"/>
    </row>
    <row r="87" spans="2:73" ht="15.75" customHeight="1">
      <c r="B87" s="71" t="s">
        <v>13719</v>
      </c>
      <c r="C87" s="2178" t="s">
        <v>13563</v>
      </c>
      <c r="D87" s="2178"/>
      <c r="E87" s="72" t="s">
        <v>677</v>
      </c>
      <c r="F87" s="72">
        <v>3</v>
      </c>
      <c r="G87" s="1399"/>
      <c r="H87" s="1399"/>
      <c r="I87" s="1399"/>
      <c r="J87" s="1399"/>
      <c r="K87" s="1399"/>
      <c r="L87" s="1399"/>
      <c r="M87" s="1800"/>
      <c r="N87" s="1753"/>
      <c r="O87" s="1802"/>
      <c r="P87" s="1399"/>
      <c r="Q87" s="1399"/>
      <c r="R87" s="1399"/>
      <c r="S87" s="1399"/>
      <c r="T87" s="1399"/>
      <c r="U87" s="1800"/>
      <c r="W87" s="1802"/>
      <c r="X87" s="1399"/>
      <c r="Y87" s="1399"/>
      <c r="Z87" s="1399"/>
      <c r="AA87" s="1399"/>
      <c r="AB87" s="1399"/>
      <c r="AC87" s="1800"/>
      <c r="AD87" s="2395"/>
      <c r="AE87" s="1802"/>
      <c r="AF87" s="1399"/>
      <c r="AG87" s="1399"/>
      <c r="AH87" s="1909"/>
      <c r="AI87" s="2014"/>
      <c r="AJ87" s="2014"/>
      <c r="AK87" s="2014"/>
      <c r="AL87" s="2014"/>
      <c r="AM87" s="2015"/>
      <c r="AN87" s="63"/>
      <c r="AO87" s="73" t="s">
        <v>13720</v>
      </c>
      <c r="AQ87" s="210"/>
      <c r="AR87" s="1092">
        <f t="shared" si="55"/>
        <v>0</v>
      </c>
      <c r="AS87" s="210"/>
      <c r="AT87" s="247">
        <f t="shared" si="37"/>
        <v>0</v>
      </c>
      <c r="AU87" s="247">
        <f t="shared" si="38"/>
        <v>0</v>
      </c>
      <c r="AV87" s="247">
        <f t="shared" si="39"/>
        <v>0</v>
      </c>
      <c r="AW87" s="247">
        <f t="shared" si="40"/>
        <v>0</v>
      </c>
      <c r="AX87" s="247">
        <f t="shared" si="41"/>
        <v>0</v>
      </c>
      <c r="AY87" s="247">
        <f t="shared" si="42"/>
        <v>0</v>
      </c>
      <c r="AZ87" s="247">
        <f t="shared" si="43"/>
        <v>0</v>
      </c>
      <c r="BB87" s="247">
        <f t="shared" si="44"/>
        <v>0</v>
      </c>
      <c r="BC87" s="247">
        <f t="shared" si="45"/>
        <v>0</v>
      </c>
      <c r="BD87" s="247">
        <f t="shared" si="46"/>
        <v>0</v>
      </c>
      <c r="BE87" s="247">
        <f t="shared" si="47"/>
        <v>0</v>
      </c>
      <c r="BF87" s="247">
        <f t="shared" si="48"/>
        <v>0</v>
      </c>
      <c r="BG87" s="247">
        <f t="shared" si="49"/>
        <v>0</v>
      </c>
      <c r="BH87" s="247">
        <f t="shared" si="50"/>
        <v>0</v>
      </c>
      <c r="BK87" s="247">
        <f t="shared" si="51"/>
        <v>0</v>
      </c>
      <c r="BL87" s="247">
        <f t="shared" si="52"/>
        <v>0</v>
      </c>
      <c r="BM87" s="247">
        <f t="shared" si="53"/>
        <v>0</v>
      </c>
      <c r="BN87" s="247">
        <f t="shared" si="54"/>
        <v>0</v>
      </c>
      <c r="BO87" s="210"/>
      <c r="BP87" s="1205"/>
      <c r="BQ87" s="1205"/>
      <c r="BR87" s="1205"/>
      <c r="BS87" s="1205"/>
      <c r="BT87" s="1205"/>
      <c r="BU87" s="1205"/>
    </row>
    <row r="88" spans="2:73" ht="15.75" customHeight="1">
      <c r="B88" s="71" t="s">
        <v>13721</v>
      </c>
      <c r="C88" s="2178" t="s">
        <v>13563</v>
      </c>
      <c r="D88" s="2178"/>
      <c r="E88" s="72" t="s">
        <v>677</v>
      </c>
      <c r="F88" s="72">
        <v>3</v>
      </c>
      <c r="G88" s="1399"/>
      <c r="H88" s="1399"/>
      <c r="I88" s="1399"/>
      <c r="J88" s="1399"/>
      <c r="K88" s="1399"/>
      <c r="L88" s="1399"/>
      <c r="M88" s="1800"/>
      <c r="N88" s="1753"/>
      <c r="O88" s="1802"/>
      <c r="P88" s="1399"/>
      <c r="Q88" s="1399"/>
      <c r="R88" s="1399"/>
      <c r="S88" s="1399"/>
      <c r="T88" s="1399"/>
      <c r="U88" s="1800"/>
      <c r="W88" s="1802"/>
      <c r="X88" s="1399"/>
      <c r="Y88" s="1399"/>
      <c r="Z88" s="1399"/>
      <c r="AA88" s="1399"/>
      <c r="AB88" s="1399"/>
      <c r="AC88" s="1800"/>
      <c r="AD88" s="2395"/>
      <c r="AE88" s="1802"/>
      <c r="AF88" s="1399"/>
      <c r="AG88" s="1399"/>
      <c r="AH88" s="1909"/>
      <c r="AI88" s="2014"/>
      <c r="AJ88" s="2014"/>
      <c r="AK88" s="2014"/>
      <c r="AL88" s="2014"/>
      <c r="AM88" s="2015"/>
      <c r="AN88" s="63"/>
      <c r="AO88" s="73" t="s">
        <v>13722</v>
      </c>
      <c r="AQ88" s="210"/>
      <c r="AR88" s="1092">
        <f t="shared" si="55"/>
        <v>0</v>
      </c>
      <c r="AS88" s="210"/>
      <c r="AT88" s="247">
        <f t="shared" si="37"/>
        <v>0</v>
      </c>
      <c r="AU88" s="247">
        <f t="shared" si="38"/>
        <v>0</v>
      </c>
      <c r="AV88" s="247">
        <f t="shared" si="39"/>
        <v>0</v>
      </c>
      <c r="AW88" s="247">
        <f t="shared" si="40"/>
        <v>0</v>
      </c>
      <c r="AX88" s="247">
        <f t="shared" si="41"/>
        <v>0</v>
      </c>
      <c r="AY88" s="247">
        <f t="shared" si="42"/>
        <v>0</v>
      </c>
      <c r="AZ88" s="247">
        <f t="shared" si="43"/>
        <v>0</v>
      </c>
      <c r="BB88" s="247">
        <f t="shared" si="44"/>
        <v>0</v>
      </c>
      <c r="BC88" s="247">
        <f t="shared" si="45"/>
        <v>0</v>
      </c>
      <c r="BD88" s="247">
        <f t="shared" si="46"/>
        <v>0</v>
      </c>
      <c r="BE88" s="247">
        <f t="shared" si="47"/>
        <v>0</v>
      </c>
      <c r="BF88" s="247">
        <f t="shared" si="48"/>
        <v>0</v>
      </c>
      <c r="BG88" s="247">
        <f t="shared" si="49"/>
        <v>0</v>
      </c>
      <c r="BH88" s="247">
        <f t="shared" si="50"/>
        <v>0</v>
      </c>
      <c r="BK88" s="247">
        <f t="shared" si="51"/>
        <v>0</v>
      </c>
      <c r="BL88" s="247">
        <f t="shared" si="52"/>
        <v>0</v>
      </c>
      <c r="BM88" s="247">
        <f t="shared" si="53"/>
        <v>0</v>
      </c>
      <c r="BN88" s="247">
        <f t="shared" si="54"/>
        <v>0</v>
      </c>
      <c r="BO88" s="210"/>
      <c r="BP88" s="1205"/>
      <c r="BQ88" s="1205"/>
      <c r="BR88" s="1205"/>
      <c r="BS88" s="1205"/>
      <c r="BT88" s="1205"/>
      <c r="BU88" s="1205"/>
    </row>
    <row r="89" spans="2:73" ht="15.75" customHeight="1">
      <c r="B89" s="71" t="s">
        <v>13723</v>
      </c>
      <c r="C89" s="2178" t="s">
        <v>13563</v>
      </c>
      <c r="D89" s="2178"/>
      <c r="E89" s="72" t="s">
        <v>677</v>
      </c>
      <c r="F89" s="72">
        <v>3</v>
      </c>
      <c r="G89" s="1399"/>
      <c r="H89" s="1399"/>
      <c r="I89" s="1399"/>
      <c r="J89" s="1399"/>
      <c r="K89" s="1399"/>
      <c r="L89" s="1399"/>
      <c r="M89" s="1800"/>
      <c r="N89" s="1753"/>
      <c r="O89" s="1802"/>
      <c r="P89" s="1399"/>
      <c r="Q89" s="1399"/>
      <c r="R89" s="1399"/>
      <c r="S89" s="1399"/>
      <c r="T89" s="1399"/>
      <c r="U89" s="1800"/>
      <c r="W89" s="1802"/>
      <c r="X89" s="1399"/>
      <c r="Y89" s="1399"/>
      <c r="Z89" s="1399"/>
      <c r="AA89" s="1399"/>
      <c r="AB89" s="1399"/>
      <c r="AC89" s="1800"/>
      <c r="AD89" s="2395"/>
      <c r="AE89" s="1802"/>
      <c r="AF89" s="1399"/>
      <c r="AG89" s="1399"/>
      <c r="AH89" s="1909"/>
      <c r="AI89" s="2014"/>
      <c r="AJ89" s="2014"/>
      <c r="AK89" s="2014"/>
      <c r="AL89" s="2014"/>
      <c r="AM89" s="2015"/>
      <c r="AN89" s="63"/>
      <c r="AO89" s="73" t="s">
        <v>13724</v>
      </c>
      <c r="AQ89" s="210"/>
      <c r="AR89" s="1092">
        <f t="shared" si="55"/>
        <v>0</v>
      </c>
      <c r="AS89" s="210"/>
      <c r="AT89" s="247">
        <f t="shared" si="37"/>
        <v>0</v>
      </c>
      <c r="AU89" s="247">
        <f t="shared" si="38"/>
        <v>0</v>
      </c>
      <c r="AV89" s="247">
        <f t="shared" si="39"/>
        <v>0</v>
      </c>
      <c r="AW89" s="247">
        <f t="shared" si="40"/>
        <v>0</v>
      </c>
      <c r="AX89" s="247">
        <f t="shared" si="41"/>
        <v>0</v>
      </c>
      <c r="AY89" s="247">
        <f t="shared" si="42"/>
        <v>0</v>
      </c>
      <c r="AZ89" s="247">
        <f t="shared" si="43"/>
        <v>0</v>
      </c>
      <c r="BB89" s="247">
        <f t="shared" si="44"/>
        <v>0</v>
      </c>
      <c r="BC89" s="247">
        <f t="shared" si="45"/>
        <v>0</v>
      </c>
      <c r="BD89" s="247">
        <f t="shared" si="46"/>
        <v>0</v>
      </c>
      <c r="BE89" s="247">
        <f t="shared" si="47"/>
        <v>0</v>
      </c>
      <c r="BF89" s="247">
        <f t="shared" si="48"/>
        <v>0</v>
      </c>
      <c r="BG89" s="247">
        <f t="shared" si="49"/>
        <v>0</v>
      </c>
      <c r="BH89" s="247">
        <f t="shared" si="50"/>
        <v>0</v>
      </c>
      <c r="BK89" s="247">
        <f t="shared" si="51"/>
        <v>0</v>
      </c>
      <c r="BL89" s="247">
        <f t="shared" si="52"/>
        <v>0</v>
      </c>
      <c r="BM89" s="247">
        <f t="shared" si="53"/>
        <v>0</v>
      </c>
      <c r="BN89" s="247">
        <f t="shared" si="54"/>
        <v>0</v>
      </c>
      <c r="BO89" s="210"/>
      <c r="BP89" s="1205"/>
      <c r="BQ89" s="1205"/>
      <c r="BR89" s="1205"/>
      <c r="BS89" s="1205"/>
      <c r="BT89" s="1205"/>
      <c r="BU89" s="1205"/>
    </row>
    <row r="90" spans="2:73" ht="15.75" customHeight="1">
      <c r="B90" s="71" t="s">
        <v>13725</v>
      </c>
      <c r="C90" s="2178" t="s">
        <v>13563</v>
      </c>
      <c r="D90" s="2178"/>
      <c r="E90" s="72" t="s">
        <v>677</v>
      </c>
      <c r="F90" s="72">
        <v>3</v>
      </c>
      <c r="G90" s="1399"/>
      <c r="H90" s="1399"/>
      <c r="I90" s="1399"/>
      <c r="J90" s="1399"/>
      <c r="K90" s="1399"/>
      <c r="L90" s="1399"/>
      <c r="M90" s="1800"/>
      <c r="N90" s="1753"/>
      <c r="O90" s="1802"/>
      <c r="P90" s="1399"/>
      <c r="Q90" s="1399"/>
      <c r="R90" s="1399"/>
      <c r="S90" s="1399"/>
      <c r="T90" s="1399"/>
      <c r="U90" s="1800"/>
      <c r="W90" s="1802"/>
      <c r="X90" s="1399"/>
      <c r="Y90" s="1399"/>
      <c r="Z90" s="1399"/>
      <c r="AA90" s="1399"/>
      <c r="AB90" s="1399"/>
      <c r="AC90" s="1800"/>
      <c r="AD90" s="2395"/>
      <c r="AE90" s="1802"/>
      <c r="AF90" s="1399"/>
      <c r="AG90" s="1399"/>
      <c r="AH90" s="1909"/>
      <c r="AI90" s="2014"/>
      <c r="AJ90" s="2014"/>
      <c r="AK90" s="2014"/>
      <c r="AL90" s="2014"/>
      <c r="AM90" s="2015"/>
      <c r="AN90" s="63"/>
      <c r="AO90" s="73" t="s">
        <v>13726</v>
      </c>
      <c r="AQ90" s="210"/>
      <c r="AR90" s="1092">
        <f t="shared" si="55"/>
        <v>0</v>
      </c>
      <c r="AS90" s="210"/>
      <c r="AT90" s="247">
        <f t="shared" si="37"/>
        <v>0</v>
      </c>
      <c r="AU90" s="247">
        <f t="shared" si="38"/>
        <v>0</v>
      </c>
      <c r="AV90" s="247">
        <f t="shared" si="39"/>
        <v>0</v>
      </c>
      <c r="AW90" s="247">
        <f t="shared" si="40"/>
        <v>0</v>
      </c>
      <c r="AX90" s="247">
        <f t="shared" si="41"/>
        <v>0</v>
      </c>
      <c r="AY90" s="247">
        <f t="shared" si="42"/>
        <v>0</v>
      </c>
      <c r="AZ90" s="247">
        <f t="shared" si="43"/>
        <v>0</v>
      </c>
      <c r="BB90" s="247">
        <f t="shared" si="44"/>
        <v>0</v>
      </c>
      <c r="BC90" s="247">
        <f t="shared" si="45"/>
        <v>0</v>
      </c>
      <c r="BD90" s="247">
        <f t="shared" si="46"/>
        <v>0</v>
      </c>
      <c r="BE90" s="247">
        <f t="shared" si="47"/>
        <v>0</v>
      </c>
      <c r="BF90" s="247">
        <f t="shared" si="48"/>
        <v>0</v>
      </c>
      <c r="BG90" s="247">
        <f t="shared" si="49"/>
        <v>0</v>
      </c>
      <c r="BH90" s="247">
        <f t="shared" si="50"/>
        <v>0</v>
      </c>
      <c r="BK90" s="247">
        <f t="shared" si="51"/>
        <v>0</v>
      </c>
      <c r="BL90" s="247">
        <f t="shared" si="52"/>
        <v>0</v>
      </c>
      <c r="BM90" s="247">
        <f t="shared" si="53"/>
        <v>0</v>
      </c>
      <c r="BN90" s="247">
        <f t="shared" si="54"/>
        <v>0</v>
      </c>
      <c r="BO90" s="210"/>
      <c r="BP90" s="1205"/>
      <c r="BQ90" s="1205"/>
      <c r="BR90" s="1205"/>
      <c r="BS90" s="1205"/>
      <c r="BT90" s="1205"/>
      <c r="BU90" s="1205"/>
    </row>
    <row r="91" spans="2:73" ht="15.75" customHeight="1">
      <c r="B91" s="71" t="s">
        <v>13727</v>
      </c>
      <c r="C91" s="2178" t="s">
        <v>13563</v>
      </c>
      <c r="D91" s="2178"/>
      <c r="E91" s="72" t="s">
        <v>677</v>
      </c>
      <c r="F91" s="72">
        <v>3</v>
      </c>
      <c r="G91" s="1399"/>
      <c r="H91" s="1399"/>
      <c r="I91" s="1399"/>
      <c r="J91" s="1399"/>
      <c r="K91" s="1399"/>
      <c r="L91" s="1399"/>
      <c r="M91" s="1800"/>
      <c r="N91" s="1753"/>
      <c r="O91" s="1802"/>
      <c r="P91" s="1399"/>
      <c r="Q91" s="1399"/>
      <c r="R91" s="1399"/>
      <c r="S91" s="1399"/>
      <c r="T91" s="1399"/>
      <c r="U91" s="1800"/>
      <c r="W91" s="1802"/>
      <c r="X91" s="1399"/>
      <c r="Y91" s="1399"/>
      <c r="Z91" s="1399"/>
      <c r="AA91" s="1399"/>
      <c r="AB91" s="1399"/>
      <c r="AC91" s="1800"/>
      <c r="AD91" s="2395"/>
      <c r="AE91" s="1802"/>
      <c r="AF91" s="1399"/>
      <c r="AG91" s="1399"/>
      <c r="AH91" s="1909"/>
      <c r="AI91" s="2014"/>
      <c r="AJ91" s="2014"/>
      <c r="AK91" s="2014"/>
      <c r="AL91" s="2014"/>
      <c r="AM91" s="2015"/>
      <c r="AN91" s="63"/>
      <c r="AO91" s="73" t="s">
        <v>13728</v>
      </c>
      <c r="AQ91" s="210"/>
      <c r="AR91" s="1092">
        <f t="shared" si="55"/>
        <v>0</v>
      </c>
      <c r="AS91" s="210"/>
      <c r="AT91" s="247">
        <f t="shared" si="37"/>
        <v>0</v>
      </c>
      <c r="AU91" s="247">
        <f t="shared" si="38"/>
        <v>0</v>
      </c>
      <c r="AV91" s="247">
        <f t="shared" si="39"/>
        <v>0</v>
      </c>
      <c r="AW91" s="247">
        <f t="shared" si="40"/>
        <v>0</v>
      </c>
      <c r="AX91" s="247">
        <f t="shared" si="41"/>
        <v>0</v>
      </c>
      <c r="AY91" s="247">
        <f t="shared" si="42"/>
        <v>0</v>
      </c>
      <c r="AZ91" s="247">
        <f t="shared" si="43"/>
        <v>0</v>
      </c>
      <c r="BB91" s="247">
        <f t="shared" si="44"/>
        <v>0</v>
      </c>
      <c r="BC91" s="247">
        <f t="shared" si="45"/>
        <v>0</v>
      </c>
      <c r="BD91" s="247">
        <f t="shared" si="46"/>
        <v>0</v>
      </c>
      <c r="BE91" s="247">
        <f t="shared" si="47"/>
        <v>0</v>
      </c>
      <c r="BF91" s="247">
        <f t="shared" si="48"/>
        <v>0</v>
      </c>
      <c r="BG91" s="247">
        <f t="shared" si="49"/>
        <v>0</v>
      </c>
      <c r="BH91" s="247">
        <f t="shared" si="50"/>
        <v>0</v>
      </c>
      <c r="BK91" s="247">
        <f t="shared" si="51"/>
        <v>0</v>
      </c>
      <c r="BL91" s="247">
        <f t="shared" si="52"/>
        <v>0</v>
      </c>
      <c r="BM91" s="247">
        <f t="shared" si="53"/>
        <v>0</v>
      </c>
      <c r="BN91" s="247">
        <f t="shared" si="54"/>
        <v>0</v>
      </c>
      <c r="BO91" s="210"/>
      <c r="BP91" s="1205"/>
      <c r="BQ91" s="1205"/>
      <c r="BR91" s="1205"/>
      <c r="BS91" s="1205"/>
      <c r="BT91" s="1205"/>
      <c r="BU91" s="1205"/>
    </row>
    <row r="92" spans="2:73" ht="15.75" customHeight="1">
      <c r="B92" s="71" t="s">
        <v>13729</v>
      </c>
      <c r="C92" s="2178" t="s">
        <v>13563</v>
      </c>
      <c r="D92" s="2178"/>
      <c r="E92" s="72" t="s">
        <v>677</v>
      </c>
      <c r="F92" s="72">
        <v>3</v>
      </c>
      <c r="G92" s="1399"/>
      <c r="H92" s="1399"/>
      <c r="I92" s="1399"/>
      <c r="J92" s="1399"/>
      <c r="K92" s="1399"/>
      <c r="L92" s="1399"/>
      <c r="M92" s="1800"/>
      <c r="N92" s="1753"/>
      <c r="O92" s="1802"/>
      <c r="P92" s="1399"/>
      <c r="Q92" s="1399"/>
      <c r="R92" s="1399"/>
      <c r="S92" s="1399"/>
      <c r="T92" s="1399"/>
      <c r="U92" s="1800"/>
      <c r="W92" s="1802"/>
      <c r="X92" s="1399"/>
      <c r="Y92" s="1399"/>
      <c r="Z92" s="1399"/>
      <c r="AA92" s="1399"/>
      <c r="AB92" s="1399"/>
      <c r="AC92" s="1800"/>
      <c r="AD92" s="2395"/>
      <c r="AE92" s="1802"/>
      <c r="AF92" s="1399"/>
      <c r="AG92" s="1399"/>
      <c r="AH92" s="1909"/>
      <c r="AI92" s="2014"/>
      <c r="AJ92" s="2014"/>
      <c r="AK92" s="2014"/>
      <c r="AL92" s="2014"/>
      <c r="AM92" s="2015"/>
      <c r="AN92" s="63"/>
      <c r="AO92" s="73" t="s">
        <v>13730</v>
      </c>
      <c r="AQ92" s="210"/>
      <c r="AR92" s="1092">
        <f t="shared" si="55"/>
        <v>0</v>
      </c>
      <c r="AS92" s="210"/>
      <c r="AT92" s="247">
        <f t="shared" si="37"/>
        <v>0</v>
      </c>
      <c r="AU92" s="247">
        <f t="shared" si="38"/>
        <v>0</v>
      </c>
      <c r="AV92" s="247">
        <f t="shared" si="39"/>
        <v>0</v>
      </c>
      <c r="AW92" s="247">
        <f t="shared" si="40"/>
        <v>0</v>
      </c>
      <c r="AX92" s="247">
        <f t="shared" si="41"/>
        <v>0</v>
      </c>
      <c r="AY92" s="247">
        <f t="shared" si="42"/>
        <v>0</v>
      </c>
      <c r="AZ92" s="247">
        <f t="shared" si="43"/>
        <v>0</v>
      </c>
      <c r="BB92" s="247">
        <f t="shared" si="44"/>
        <v>0</v>
      </c>
      <c r="BC92" s="247">
        <f t="shared" si="45"/>
        <v>0</v>
      </c>
      <c r="BD92" s="247">
        <f t="shared" si="46"/>
        <v>0</v>
      </c>
      <c r="BE92" s="247">
        <f t="shared" si="47"/>
        <v>0</v>
      </c>
      <c r="BF92" s="247">
        <f t="shared" si="48"/>
        <v>0</v>
      </c>
      <c r="BG92" s="247">
        <f t="shared" si="49"/>
        <v>0</v>
      </c>
      <c r="BH92" s="247">
        <f t="shared" si="50"/>
        <v>0</v>
      </c>
      <c r="BK92" s="247">
        <f t="shared" si="51"/>
        <v>0</v>
      </c>
      <c r="BL92" s="247">
        <f t="shared" si="52"/>
        <v>0</v>
      </c>
      <c r="BM92" s="247">
        <f t="shared" si="53"/>
        <v>0</v>
      </c>
      <c r="BN92" s="247">
        <f t="shared" si="54"/>
        <v>0</v>
      </c>
      <c r="BO92" s="210"/>
      <c r="BP92" s="1205"/>
      <c r="BQ92" s="1205"/>
      <c r="BR92" s="1205"/>
      <c r="BS92" s="1205"/>
      <c r="BT92" s="1205"/>
      <c r="BU92" s="1205"/>
    </row>
    <row r="93" spans="2:73" ht="15.75" customHeight="1">
      <c r="B93" s="71" t="s">
        <v>13731</v>
      </c>
      <c r="C93" s="2178" t="s">
        <v>13563</v>
      </c>
      <c r="D93" s="2178"/>
      <c r="E93" s="72" t="s">
        <v>677</v>
      </c>
      <c r="F93" s="72">
        <v>3</v>
      </c>
      <c r="G93" s="1399"/>
      <c r="H93" s="1399"/>
      <c r="I93" s="1399"/>
      <c r="J93" s="1399"/>
      <c r="K93" s="1399"/>
      <c r="L93" s="1399"/>
      <c r="M93" s="1800"/>
      <c r="N93" s="1753"/>
      <c r="O93" s="1802"/>
      <c r="P93" s="1399"/>
      <c r="Q93" s="1399"/>
      <c r="R93" s="1399"/>
      <c r="S93" s="1399"/>
      <c r="T93" s="1399"/>
      <c r="U93" s="1800"/>
      <c r="W93" s="1802"/>
      <c r="X93" s="1399"/>
      <c r="Y93" s="1399"/>
      <c r="Z93" s="1399"/>
      <c r="AA93" s="1399"/>
      <c r="AB93" s="1399"/>
      <c r="AC93" s="1800"/>
      <c r="AD93" s="2395"/>
      <c r="AE93" s="1802"/>
      <c r="AF93" s="1399"/>
      <c r="AG93" s="1399"/>
      <c r="AH93" s="1909"/>
      <c r="AI93" s="2014"/>
      <c r="AJ93" s="2014"/>
      <c r="AK93" s="2014"/>
      <c r="AL93" s="2014"/>
      <c r="AM93" s="2015"/>
      <c r="AN93" s="63"/>
      <c r="AO93" s="73" t="s">
        <v>13732</v>
      </c>
      <c r="AQ93" s="210"/>
      <c r="AR93" s="1092">
        <f t="shared" si="55"/>
        <v>0</v>
      </c>
      <c r="AS93" s="210"/>
      <c r="AT93" s="247">
        <f t="shared" si="37"/>
        <v>0</v>
      </c>
      <c r="AU93" s="247">
        <f t="shared" si="38"/>
        <v>0</v>
      </c>
      <c r="AV93" s="247">
        <f t="shared" si="39"/>
        <v>0</v>
      </c>
      <c r="AW93" s="247">
        <f t="shared" si="40"/>
        <v>0</v>
      </c>
      <c r="AX93" s="247">
        <f t="shared" si="41"/>
        <v>0</v>
      </c>
      <c r="AY93" s="247">
        <f t="shared" si="42"/>
        <v>0</v>
      </c>
      <c r="AZ93" s="247">
        <f t="shared" si="43"/>
        <v>0</v>
      </c>
      <c r="BB93" s="247">
        <f t="shared" si="44"/>
        <v>0</v>
      </c>
      <c r="BC93" s="247">
        <f t="shared" si="45"/>
        <v>0</v>
      </c>
      <c r="BD93" s="247">
        <f t="shared" si="46"/>
        <v>0</v>
      </c>
      <c r="BE93" s="247">
        <f t="shared" si="47"/>
        <v>0</v>
      </c>
      <c r="BF93" s="247">
        <f t="shared" si="48"/>
        <v>0</v>
      </c>
      <c r="BG93" s="247">
        <f t="shared" si="49"/>
        <v>0</v>
      </c>
      <c r="BH93" s="247">
        <f t="shared" si="50"/>
        <v>0</v>
      </c>
      <c r="BK93" s="247">
        <f t="shared" si="51"/>
        <v>0</v>
      </c>
      <c r="BL93" s="247">
        <f t="shared" si="52"/>
        <v>0</v>
      </c>
      <c r="BM93" s="247">
        <f t="shared" si="53"/>
        <v>0</v>
      </c>
      <c r="BN93" s="247">
        <f t="shared" si="54"/>
        <v>0</v>
      </c>
      <c r="BO93" s="210"/>
      <c r="BP93" s="1205"/>
      <c r="BQ93" s="1205"/>
      <c r="BR93" s="1205"/>
      <c r="BS93" s="1205"/>
      <c r="BT93" s="1205"/>
      <c r="BU93" s="1205"/>
    </row>
    <row r="94" spans="2:73" ht="15.75" customHeight="1">
      <c r="B94" s="71" t="s">
        <v>13733</v>
      </c>
      <c r="C94" s="2178" t="s">
        <v>13563</v>
      </c>
      <c r="D94" s="2178"/>
      <c r="E94" s="72" t="s">
        <v>677</v>
      </c>
      <c r="F94" s="72">
        <v>3</v>
      </c>
      <c r="G94" s="1399"/>
      <c r="H94" s="1399"/>
      <c r="I94" s="1399"/>
      <c r="J94" s="1399"/>
      <c r="K94" s="1399"/>
      <c r="L94" s="1399"/>
      <c r="M94" s="1800"/>
      <c r="N94" s="1753"/>
      <c r="O94" s="1802"/>
      <c r="P94" s="1399"/>
      <c r="Q94" s="1399"/>
      <c r="R94" s="1399"/>
      <c r="S94" s="1399"/>
      <c r="T94" s="1399"/>
      <c r="U94" s="1800"/>
      <c r="W94" s="1802"/>
      <c r="X94" s="1399"/>
      <c r="Y94" s="1399"/>
      <c r="Z94" s="1399"/>
      <c r="AA94" s="1399"/>
      <c r="AB94" s="1399"/>
      <c r="AC94" s="1800"/>
      <c r="AD94" s="2395"/>
      <c r="AE94" s="1802"/>
      <c r="AF94" s="1399"/>
      <c r="AG94" s="1399"/>
      <c r="AH94" s="1909"/>
      <c r="AI94" s="2014"/>
      <c r="AJ94" s="2014"/>
      <c r="AK94" s="2014"/>
      <c r="AL94" s="2014"/>
      <c r="AM94" s="2015"/>
      <c r="AN94" s="63"/>
      <c r="AO94" s="73" t="s">
        <v>13734</v>
      </c>
      <c r="AQ94" s="210"/>
      <c r="AR94" s="1092">
        <f t="shared" si="55"/>
        <v>0</v>
      </c>
      <c r="AS94" s="210"/>
      <c r="AT94" s="247">
        <f t="shared" si="37"/>
        <v>0</v>
      </c>
      <c r="AU94" s="247">
        <f t="shared" si="38"/>
        <v>0</v>
      </c>
      <c r="AV94" s="247">
        <f t="shared" si="39"/>
        <v>0</v>
      </c>
      <c r="AW94" s="247">
        <f t="shared" si="40"/>
        <v>0</v>
      </c>
      <c r="AX94" s="247">
        <f t="shared" si="41"/>
        <v>0</v>
      </c>
      <c r="AY94" s="247">
        <f t="shared" si="42"/>
        <v>0</v>
      </c>
      <c r="AZ94" s="247">
        <f t="shared" si="43"/>
        <v>0</v>
      </c>
      <c r="BB94" s="247">
        <f t="shared" si="44"/>
        <v>0</v>
      </c>
      <c r="BC94" s="247">
        <f t="shared" si="45"/>
        <v>0</v>
      </c>
      <c r="BD94" s="247">
        <f t="shared" si="46"/>
        <v>0</v>
      </c>
      <c r="BE94" s="247">
        <f t="shared" si="47"/>
        <v>0</v>
      </c>
      <c r="BF94" s="247">
        <f t="shared" si="48"/>
        <v>0</v>
      </c>
      <c r="BG94" s="247">
        <f t="shared" si="49"/>
        <v>0</v>
      </c>
      <c r="BH94" s="247">
        <f t="shared" si="50"/>
        <v>0</v>
      </c>
      <c r="BK94" s="247">
        <f t="shared" si="51"/>
        <v>0</v>
      </c>
      <c r="BL94" s="247">
        <f t="shared" si="52"/>
        <v>0</v>
      </c>
      <c r="BM94" s="247">
        <f t="shared" si="53"/>
        <v>0</v>
      </c>
      <c r="BN94" s="247">
        <f t="shared" si="54"/>
        <v>0</v>
      </c>
      <c r="BO94" s="210"/>
      <c r="BP94" s="1205"/>
      <c r="BQ94" s="1205"/>
      <c r="BR94" s="1205"/>
      <c r="BS94" s="1205"/>
      <c r="BT94" s="1205"/>
      <c r="BU94" s="1205"/>
    </row>
    <row r="95" spans="2:73" ht="15.75" customHeight="1">
      <c r="B95" s="71" t="s">
        <v>13735</v>
      </c>
      <c r="C95" s="2178" t="s">
        <v>13563</v>
      </c>
      <c r="D95" s="2178"/>
      <c r="E95" s="72" t="s">
        <v>677</v>
      </c>
      <c r="F95" s="72">
        <v>3</v>
      </c>
      <c r="G95" s="1399"/>
      <c r="H95" s="1399"/>
      <c r="I95" s="1399"/>
      <c r="J95" s="1399"/>
      <c r="K95" s="1399"/>
      <c r="L95" s="1399"/>
      <c r="M95" s="1800"/>
      <c r="N95" s="1753"/>
      <c r="O95" s="1802"/>
      <c r="P95" s="1399"/>
      <c r="Q95" s="1399"/>
      <c r="R95" s="1399"/>
      <c r="S95" s="1399"/>
      <c r="T95" s="1399"/>
      <c r="U95" s="1800"/>
      <c r="W95" s="1802"/>
      <c r="X95" s="1399"/>
      <c r="Y95" s="1399"/>
      <c r="Z95" s="1399"/>
      <c r="AA95" s="1399"/>
      <c r="AB95" s="1399"/>
      <c r="AC95" s="1800"/>
      <c r="AD95" s="2395"/>
      <c r="AE95" s="1802"/>
      <c r="AF95" s="1399"/>
      <c r="AG95" s="1399"/>
      <c r="AH95" s="1909"/>
      <c r="AI95" s="2014"/>
      <c r="AJ95" s="2014"/>
      <c r="AK95" s="2014"/>
      <c r="AL95" s="2014"/>
      <c r="AM95" s="2015"/>
      <c r="AN95" s="63"/>
      <c r="AO95" s="73" t="s">
        <v>13736</v>
      </c>
      <c r="AQ95" s="210"/>
      <c r="AR95" s="1092">
        <f t="shared" si="55"/>
        <v>0</v>
      </c>
      <c r="AS95" s="210"/>
      <c r="AT95" s="247">
        <f t="shared" si="37"/>
        <v>0</v>
      </c>
      <c r="AU95" s="247">
        <f t="shared" si="38"/>
        <v>0</v>
      </c>
      <c r="AV95" s="247">
        <f t="shared" si="39"/>
        <v>0</v>
      </c>
      <c r="AW95" s="247">
        <f t="shared" si="40"/>
        <v>0</v>
      </c>
      <c r="AX95" s="247">
        <f t="shared" si="41"/>
        <v>0</v>
      </c>
      <c r="AY95" s="247">
        <f t="shared" si="42"/>
        <v>0</v>
      </c>
      <c r="AZ95" s="247">
        <f t="shared" si="43"/>
        <v>0</v>
      </c>
      <c r="BB95" s="247">
        <f t="shared" si="44"/>
        <v>0</v>
      </c>
      <c r="BC95" s="247">
        <f t="shared" si="45"/>
        <v>0</v>
      </c>
      <c r="BD95" s="247">
        <f t="shared" si="46"/>
        <v>0</v>
      </c>
      <c r="BE95" s="247">
        <f t="shared" si="47"/>
        <v>0</v>
      </c>
      <c r="BF95" s="247">
        <f t="shared" si="48"/>
        <v>0</v>
      </c>
      <c r="BG95" s="247">
        <f t="shared" si="49"/>
        <v>0</v>
      </c>
      <c r="BH95" s="247">
        <f t="shared" si="50"/>
        <v>0</v>
      </c>
      <c r="BK95" s="247">
        <f t="shared" si="51"/>
        <v>0</v>
      </c>
      <c r="BL95" s="247">
        <f t="shared" si="52"/>
        <v>0</v>
      </c>
      <c r="BM95" s="247">
        <f t="shared" si="53"/>
        <v>0</v>
      </c>
      <c r="BN95" s="247">
        <f t="shared" si="54"/>
        <v>0</v>
      </c>
      <c r="BO95" s="210"/>
      <c r="BP95" s="1205"/>
      <c r="BQ95" s="1205"/>
      <c r="BR95" s="1205"/>
      <c r="BS95" s="1205"/>
      <c r="BT95" s="1205"/>
      <c r="BU95" s="1205"/>
    </row>
    <row r="96" spans="2:73" ht="15.75" customHeight="1">
      <c r="B96" s="71" t="s">
        <v>13737</v>
      </c>
      <c r="C96" s="2178" t="s">
        <v>13563</v>
      </c>
      <c r="D96" s="2178"/>
      <c r="E96" s="72" t="s">
        <v>677</v>
      </c>
      <c r="F96" s="72">
        <v>3</v>
      </c>
      <c r="G96" s="1399"/>
      <c r="H96" s="1399"/>
      <c r="I96" s="1399"/>
      <c r="J96" s="1399"/>
      <c r="K96" s="1399"/>
      <c r="L96" s="1399"/>
      <c r="M96" s="1800"/>
      <c r="N96" s="1753"/>
      <c r="O96" s="1802"/>
      <c r="P96" s="1399"/>
      <c r="Q96" s="1399"/>
      <c r="R96" s="1399"/>
      <c r="S96" s="1399"/>
      <c r="T96" s="1399"/>
      <c r="U96" s="1800"/>
      <c r="W96" s="1802"/>
      <c r="X96" s="1399"/>
      <c r="Y96" s="1399"/>
      <c r="Z96" s="1399"/>
      <c r="AA96" s="1399"/>
      <c r="AB96" s="1399"/>
      <c r="AC96" s="1800"/>
      <c r="AD96" s="2395"/>
      <c r="AE96" s="1802"/>
      <c r="AF96" s="1399"/>
      <c r="AG96" s="1399"/>
      <c r="AH96" s="1909"/>
      <c r="AI96" s="2014"/>
      <c r="AJ96" s="2014"/>
      <c r="AK96" s="2014"/>
      <c r="AL96" s="2014"/>
      <c r="AM96" s="2015"/>
      <c r="AN96" s="63"/>
      <c r="AO96" s="73" t="s">
        <v>13738</v>
      </c>
      <c r="AQ96" s="210"/>
      <c r="AR96" s="1092">
        <f t="shared" si="55"/>
        <v>0</v>
      </c>
      <c r="AS96" s="210"/>
      <c r="AT96" s="247">
        <f t="shared" si="37"/>
        <v>0</v>
      </c>
      <c r="AU96" s="247">
        <f t="shared" si="38"/>
        <v>0</v>
      </c>
      <c r="AV96" s="247">
        <f t="shared" si="39"/>
        <v>0</v>
      </c>
      <c r="AW96" s="247">
        <f t="shared" si="40"/>
        <v>0</v>
      </c>
      <c r="AX96" s="247">
        <f t="shared" si="41"/>
        <v>0</v>
      </c>
      <c r="AY96" s="247">
        <f t="shared" si="42"/>
        <v>0</v>
      </c>
      <c r="AZ96" s="247">
        <f t="shared" si="43"/>
        <v>0</v>
      </c>
      <c r="BB96" s="247">
        <f t="shared" si="44"/>
        <v>0</v>
      </c>
      <c r="BC96" s="247">
        <f t="shared" si="45"/>
        <v>0</v>
      </c>
      <c r="BD96" s="247">
        <f t="shared" si="46"/>
        <v>0</v>
      </c>
      <c r="BE96" s="247">
        <f t="shared" si="47"/>
        <v>0</v>
      </c>
      <c r="BF96" s="247">
        <f t="shared" si="48"/>
        <v>0</v>
      </c>
      <c r="BG96" s="247">
        <f t="shared" si="49"/>
        <v>0</v>
      </c>
      <c r="BH96" s="247">
        <f t="shared" si="50"/>
        <v>0</v>
      </c>
      <c r="BK96" s="247">
        <f t="shared" si="51"/>
        <v>0</v>
      </c>
      <c r="BL96" s="247">
        <f t="shared" si="52"/>
        <v>0</v>
      </c>
      <c r="BM96" s="247">
        <f t="shared" si="53"/>
        <v>0</v>
      </c>
      <c r="BN96" s="247">
        <f t="shared" si="54"/>
        <v>0</v>
      </c>
      <c r="BO96" s="210"/>
      <c r="BP96" s="1205"/>
      <c r="BQ96" s="1205"/>
      <c r="BR96" s="1205"/>
      <c r="BS96" s="1205"/>
      <c r="BT96" s="1205"/>
      <c r="BU96" s="1205"/>
    </row>
    <row r="97" spans="2:73" ht="15.75" customHeight="1">
      <c r="B97" s="71" t="s">
        <v>13739</v>
      </c>
      <c r="C97" s="2178" t="s">
        <v>13563</v>
      </c>
      <c r="D97" s="2178"/>
      <c r="E97" s="72" t="s">
        <v>677</v>
      </c>
      <c r="F97" s="72">
        <v>3</v>
      </c>
      <c r="G97" s="1399"/>
      <c r="H97" s="1399"/>
      <c r="I97" s="1399"/>
      <c r="J97" s="1399"/>
      <c r="K97" s="1399"/>
      <c r="L97" s="1399"/>
      <c r="M97" s="1800"/>
      <c r="N97" s="1753"/>
      <c r="O97" s="1802"/>
      <c r="P97" s="1399"/>
      <c r="Q97" s="1399"/>
      <c r="R97" s="1399"/>
      <c r="S97" s="1399"/>
      <c r="T97" s="1399"/>
      <c r="U97" s="1800"/>
      <c r="W97" s="1802"/>
      <c r="X97" s="1399"/>
      <c r="Y97" s="1399"/>
      <c r="Z97" s="1399"/>
      <c r="AA97" s="1399"/>
      <c r="AB97" s="1399"/>
      <c r="AC97" s="1800"/>
      <c r="AD97" s="2395"/>
      <c r="AE97" s="1802"/>
      <c r="AF97" s="1399"/>
      <c r="AG97" s="1399"/>
      <c r="AH97" s="1909"/>
      <c r="AI97" s="2014"/>
      <c r="AJ97" s="2014"/>
      <c r="AK97" s="2014"/>
      <c r="AL97" s="2014"/>
      <c r="AM97" s="2015"/>
      <c r="AN97" s="63"/>
      <c r="AO97" s="73" t="s">
        <v>13740</v>
      </c>
      <c r="AQ97" s="210"/>
      <c r="AR97" s="1092">
        <f t="shared" si="55"/>
        <v>0</v>
      </c>
      <c r="AS97" s="210"/>
      <c r="AT97" s="247">
        <f t="shared" si="37"/>
        <v>0</v>
      </c>
      <c r="AU97" s="247">
        <f t="shared" si="38"/>
        <v>0</v>
      </c>
      <c r="AV97" s="247">
        <f t="shared" si="39"/>
        <v>0</v>
      </c>
      <c r="AW97" s="247">
        <f t="shared" si="40"/>
        <v>0</v>
      </c>
      <c r="AX97" s="247">
        <f t="shared" si="41"/>
        <v>0</v>
      </c>
      <c r="AY97" s="247">
        <f t="shared" si="42"/>
        <v>0</v>
      </c>
      <c r="AZ97" s="247">
        <f t="shared" si="43"/>
        <v>0</v>
      </c>
      <c r="BB97" s="247">
        <f t="shared" si="44"/>
        <v>0</v>
      </c>
      <c r="BC97" s="247">
        <f t="shared" si="45"/>
        <v>0</v>
      </c>
      <c r="BD97" s="247">
        <f t="shared" si="46"/>
        <v>0</v>
      </c>
      <c r="BE97" s="247">
        <f t="shared" si="47"/>
        <v>0</v>
      </c>
      <c r="BF97" s="247">
        <f t="shared" si="48"/>
        <v>0</v>
      </c>
      <c r="BG97" s="247">
        <f t="shared" si="49"/>
        <v>0</v>
      </c>
      <c r="BH97" s="247">
        <f t="shared" si="50"/>
        <v>0</v>
      </c>
      <c r="BK97" s="247">
        <f t="shared" si="51"/>
        <v>0</v>
      </c>
      <c r="BL97" s="247">
        <f t="shared" si="52"/>
        <v>0</v>
      </c>
      <c r="BM97" s="247">
        <f t="shared" si="53"/>
        <v>0</v>
      </c>
      <c r="BN97" s="247">
        <f t="shared" si="54"/>
        <v>0</v>
      </c>
      <c r="BO97" s="210"/>
      <c r="BP97" s="1205"/>
      <c r="BQ97" s="1205"/>
      <c r="BR97" s="1205"/>
      <c r="BS97" s="1205"/>
      <c r="BT97" s="1205"/>
      <c r="BU97" s="1205"/>
    </row>
    <row r="98" spans="2:73" ht="15.75" customHeight="1">
      <c r="B98" s="71" t="s">
        <v>13741</v>
      </c>
      <c r="C98" s="2178" t="s">
        <v>13563</v>
      </c>
      <c r="D98" s="2178"/>
      <c r="E98" s="72" t="s">
        <v>677</v>
      </c>
      <c r="F98" s="72">
        <v>3</v>
      </c>
      <c r="G98" s="1399"/>
      <c r="H98" s="1399"/>
      <c r="I98" s="1399"/>
      <c r="J98" s="1399"/>
      <c r="K98" s="1399"/>
      <c r="L98" s="1399"/>
      <c r="M98" s="1800"/>
      <c r="N98" s="1753"/>
      <c r="O98" s="1802"/>
      <c r="P98" s="1399"/>
      <c r="Q98" s="1399"/>
      <c r="R98" s="1399"/>
      <c r="S98" s="1399"/>
      <c r="T98" s="1399"/>
      <c r="U98" s="1800"/>
      <c r="W98" s="1802"/>
      <c r="X98" s="1399"/>
      <c r="Y98" s="1399"/>
      <c r="Z98" s="1399"/>
      <c r="AA98" s="1399"/>
      <c r="AB98" s="1399"/>
      <c r="AC98" s="1800"/>
      <c r="AD98" s="2395"/>
      <c r="AE98" s="1802"/>
      <c r="AF98" s="1399"/>
      <c r="AG98" s="1399"/>
      <c r="AH98" s="1909"/>
      <c r="AI98" s="2014"/>
      <c r="AJ98" s="2014"/>
      <c r="AK98" s="2014"/>
      <c r="AL98" s="2014"/>
      <c r="AM98" s="2015"/>
      <c r="AN98" s="63"/>
      <c r="AO98" s="73" t="s">
        <v>13742</v>
      </c>
      <c r="AQ98" s="210"/>
      <c r="AR98" s="1092">
        <f t="shared" si="55"/>
        <v>0</v>
      </c>
      <c r="AS98" s="210"/>
      <c r="AT98" s="247">
        <f t="shared" si="37"/>
        <v>0</v>
      </c>
      <c r="AU98" s="247">
        <f t="shared" si="38"/>
        <v>0</v>
      </c>
      <c r="AV98" s="247">
        <f t="shared" si="39"/>
        <v>0</v>
      </c>
      <c r="AW98" s="247">
        <f t="shared" si="40"/>
        <v>0</v>
      </c>
      <c r="AX98" s="247">
        <f t="shared" si="41"/>
        <v>0</v>
      </c>
      <c r="AY98" s="247">
        <f t="shared" si="42"/>
        <v>0</v>
      </c>
      <c r="AZ98" s="247">
        <f t="shared" si="43"/>
        <v>0</v>
      </c>
      <c r="BB98" s="247">
        <f t="shared" si="44"/>
        <v>0</v>
      </c>
      <c r="BC98" s="247">
        <f t="shared" si="45"/>
        <v>0</v>
      </c>
      <c r="BD98" s="247">
        <f t="shared" si="46"/>
        <v>0</v>
      </c>
      <c r="BE98" s="247">
        <f t="shared" si="47"/>
        <v>0</v>
      </c>
      <c r="BF98" s="247">
        <f t="shared" si="48"/>
        <v>0</v>
      </c>
      <c r="BG98" s="247">
        <f t="shared" si="49"/>
        <v>0</v>
      </c>
      <c r="BH98" s="247">
        <f t="shared" si="50"/>
        <v>0</v>
      </c>
      <c r="BK98" s="247">
        <f t="shared" si="51"/>
        <v>0</v>
      </c>
      <c r="BL98" s="247">
        <f t="shared" si="52"/>
        <v>0</v>
      </c>
      <c r="BM98" s="247">
        <f t="shared" si="53"/>
        <v>0</v>
      </c>
      <c r="BN98" s="247">
        <f t="shared" si="54"/>
        <v>0</v>
      </c>
      <c r="BO98" s="210"/>
      <c r="BP98" s="1205"/>
      <c r="BQ98" s="1205"/>
      <c r="BR98" s="1205"/>
      <c r="BS98" s="1205"/>
      <c r="BT98" s="1205"/>
      <c r="BU98" s="1205"/>
    </row>
    <row r="99" spans="2:73" ht="15.75" customHeight="1">
      <c r="B99" s="71" t="s">
        <v>13743</v>
      </c>
      <c r="C99" s="2178" t="s">
        <v>13563</v>
      </c>
      <c r="D99" s="2178"/>
      <c r="E99" s="72" t="s">
        <v>677</v>
      </c>
      <c r="F99" s="72">
        <v>3</v>
      </c>
      <c r="G99" s="1399"/>
      <c r="H99" s="1399"/>
      <c r="I99" s="1399"/>
      <c r="J99" s="1399"/>
      <c r="K99" s="1399"/>
      <c r="L99" s="1399"/>
      <c r="M99" s="1800"/>
      <c r="N99" s="1753"/>
      <c r="O99" s="1802"/>
      <c r="P99" s="1399"/>
      <c r="Q99" s="1399"/>
      <c r="R99" s="1399"/>
      <c r="S99" s="1399"/>
      <c r="T99" s="1399"/>
      <c r="U99" s="1800"/>
      <c r="W99" s="1802"/>
      <c r="X99" s="1399"/>
      <c r="Y99" s="1399"/>
      <c r="Z99" s="1399"/>
      <c r="AA99" s="1399"/>
      <c r="AB99" s="1399"/>
      <c r="AC99" s="1800"/>
      <c r="AD99" s="2395"/>
      <c r="AE99" s="1802"/>
      <c r="AF99" s="1399"/>
      <c r="AG99" s="1399"/>
      <c r="AH99" s="1909"/>
      <c r="AI99" s="2014"/>
      <c r="AJ99" s="2014"/>
      <c r="AK99" s="2014"/>
      <c r="AL99" s="2014"/>
      <c r="AM99" s="2015"/>
      <c r="AN99" s="63"/>
      <c r="AO99" s="73" t="s">
        <v>13744</v>
      </c>
      <c r="AQ99" s="210"/>
      <c r="AR99" s="1092">
        <f t="shared" si="55"/>
        <v>0</v>
      </c>
      <c r="AS99" s="210"/>
      <c r="AT99" s="247">
        <f t="shared" si="37"/>
        <v>0</v>
      </c>
      <c r="AU99" s="247">
        <f t="shared" si="38"/>
        <v>0</v>
      </c>
      <c r="AV99" s="247">
        <f t="shared" si="39"/>
        <v>0</v>
      </c>
      <c r="AW99" s="247">
        <f t="shared" si="40"/>
        <v>0</v>
      </c>
      <c r="AX99" s="247">
        <f t="shared" si="41"/>
        <v>0</v>
      </c>
      <c r="AY99" s="247">
        <f t="shared" si="42"/>
        <v>0</v>
      </c>
      <c r="AZ99" s="247">
        <f t="shared" si="43"/>
        <v>0</v>
      </c>
      <c r="BB99" s="247">
        <f t="shared" si="44"/>
        <v>0</v>
      </c>
      <c r="BC99" s="247">
        <f t="shared" si="45"/>
        <v>0</v>
      </c>
      <c r="BD99" s="247">
        <f t="shared" si="46"/>
        <v>0</v>
      </c>
      <c r="BE99" s="247">
        <f t="shared" si="47"/>
        <v>0</v>
      </c>
      <c r="BF99" s="247">
        <f t="shared" si="48"/>
        <v>0</v>
      </c>
      <c r="BG99" s="247">
        <f t="shared" si="49"/>
        <v>0</v>
      </c>
      <c r="BH99" s="247">
        <f t="shared" si="50"/>
        <v>0</v>
      </c>
      <c r="BK99" s="247">
        <f t="shared" si="51"/>
        <v>0</v>
      </c>
      <c r="BL99" s="247">
        <f t="shared" si="52"/>
        <v>0</v>
      </c>
      <c r="BM99" s="247">
        <f t="shared" si="53"/>
        <v>0</v>
      </c>
      <c r="BN99" s="247">
        <f t="shared" si="54"/>
        <v>0</v>
      </c>
      <c r="BO99" s="210"/>
      <c r="BP99" s="1205"/>
      <c r="BQ99" s="1205"/>
      <c r="BR99" s="1205"/>
      <c r="BS99" s="1205"/>
      <c r="BT99" s="1205"/>
      <c r="BU99" s="1205"/>
    </row>
    <row r="100" spans="2:73" ht="15.75" customHeight="1">
      <c r="B100" s="71" t="s">
        <v>13745</v>
      </c>
      <c r="C100" s="2178" t="s">
        <v>13563</v>
      </c>
      <c r="D100" s="2178"/>
      <c r="E100" s="72" t="s">
        <v>677</v>
      </c>
      <c r="F100" s="72">
        <v>3</v>
      </c>
      <c r="G100" s="1399"/>
      <c r="H100" s="1399"/>
      <c r="I100" s="1399"/>
      <c r="J100" s="1399"/>
      <c r="K100" s="1399"/>
      <c r="L100" s="1399"/>
      <c r="M100" s="1800"/>
      <c r="N100" s="1753"/>
      <c r="O100" s="1802"/>
      <c r="P100" s="1399"/>
      <c r="Q100" s="1399"/>
      <c r="R100" s="1399"/>
      <c r="S100" s="1399"/>
      <c r="T100" s="1399"/>
      <c r="U100" s="1800"/>
      <c r="W100" s="1802"/>
      <c r="X100" s="1399"/>
      <c r="Y100" s="1399"/>
      <c r="Z100" s="1399"/>
      <c r="AA100" s="1399"/>
      <c r="AB100" s="1399"/>
      <c r="AC100" s="1800"/>
      <c r="AD100" s="2395"/>
      <c r="AE100" s="1802"/>
      <c r="AF100" s="1399"/>
      <c r="AG100" s="1399"/>
      <c r="AH100" s="1909"/>
      <c r="AI100" s="2014"/>
      <c r="AJ100" s="2014"/>
      <c r="AK100" s="2014"/>
      <c r="AL100" s="2014"/>
      <c r="AM100" s="2015"/>
      <c r="AN100" s="63"/>
      <c r="AO100" s="73" t="s">
        <v>13746</v>
      </c>
      <c r="AQ100" s="210"/>
      <c r="AR100" s="1092">
        <f t="shared" si="55"/>
        <v>0</v>
      </c>
      <c r="AS100" s="210"/>
      <c r="AT100" s="247">
        <f t="shared" si="37"/>
        <v>0</v>
      </c>
      <c r="AU100" s="247">
        <f t="shared" si="38"/>
        <v>0</v>
      </c>
      <c r="AV100" s="247">
        <f t="shared" si="39"/>
        <v>0</v>
      </c>
      <c r="AW100" s="247">
        <f t="shared" si="40"/>
        <v>0</v>
      </c>
      <c r="AX100" s="247">
        <f t="shared" si="41"/>
        <v>0</v>
      </c>
      <c r="AY100" s="247">
        <f t="shared" si="42"/>
        <v>0</v>
      </c>
      <c r="AZ100" s="247">
        <f t="shared" si="43"/>
        <v>0</v>
      </c>
      <c r="BB100" s="247">
        <f t="shared" si="44"/>
        <v>0</v>
      </c>
      <c r="BC100" s="247">
        <f t="shared" si="45"/>
        <v>0</v>
      </c>
      <c r="BD100" s="247">
        <f t="shared" si="46"/>
        <v>0</v>
      </c>
      <c r="BE100" s="247">
        <f t="shared" si="47"/>
        <v>0</v>
      </c>
      <c r="BF100" s="247">
        <f t="shared" si="48"/>
        <v>0</v>
      </c>
      <c r="BG100" s="247">
        <f t="shared" si="49"/>
        <v>0</v>
      </c>
      <c r="BH100" s="247">
        <f t="shared" si="50"/>
        <v>0</v>
      </c>
      <c r="BK100" s="247">
        <f t="shared" si="51"/>
        <v>0</v>
      </c>
      <c r="BL100" s="247">
        <f t="shared" si="52"/>
        <v>0</v>
      </c>
      <c r="BM100" s="247">
        <f t="shared" si="53"/>
        <v>0</v>
      </c>
      <c r="BN100" s="247">
        <f t="shared" si="54"/>
        <v>0</v>
      </c>
      <c r="BO100" s="210"/>
      <c r="BP100" s="1205"/>
      <c r="BQ100" s="1205"/>
      <c r="BR100" s="1205"/>
      <c r="BS100" s="1205"/>
      <c r="BT100" s="1205"/>
      <c r="BU100" s="1205"/>
    </row>
    <row r="101" spans="2:73" ht="15.75" customHeight="1">
      <c r="B101" s="71" t="s">
        <v>13747</v>
      </c>
      <c r="C101" s="2178" t="s">
        <v>13563</v>
      </c>
      <c r="D101" s="2178"/>
      <c r="E101" s="72" t="s">
        <v>677</v>
      </c>
      <c r="F101" s="72">
        <v>3</v>
      </c>
      <c r="G101" s="1399"/>
      <c r="H101" s="1399"/>
      <c r="I101" s="1399"/>
      <c r="J101" s="1399"/>
      <c r="K101" s="1399"/>
      <c r="L101" s="1399"/>
      <c r="M101" s="1800"/>
      <c r="N101" s="1753"/>
      <c r="O101" s="1802"/>
      <c r="P101" s="1399"/>
      <c r="Q101" s="1399"/>
      <c r="R101" s="1399"/>
      <c r="S101" s="1399"/>
      <c r="T101" s="1399"/>
      <c r="U101" s="1800"/>
      <c r="W101" s="1802"/>
      <c r="X101" s="1399"/>
      <c r="Y101" s="1399"/>
      <c r="Z101" s="1399"/>
      <c r="AA101" s="1399"/>
      <c r="AB101" s="1399"/>
      <c r="AC101" s="1800"/>
      <c r="AD101" s="2395"/>
      <c r="AE101" s="1802"/>
      <c r="AF101" s="1399"/>
      <c r="AG101" s="1399"/>
      <c r="AH101" s="1909"/>
      <c r="AI101" s="2014"/>
      <c r="AJ101" s="2014"/>
      <c r="AK101" s="2014"/>
      <c r="AL101" s="2014"/>
      <c r="AM101" s="2015"/>
      <c r="AN101" s="63"/>
      <c r="AO101" s="73" t="s">
        <v>13748</v>
      </c>
      <c r="AQ101" s="210"/>
      <c r="AR101" s="1092">
        <f t="shared" si="55"/>
        <v>0</v>
      </c>
      <c r="AS101" s="210"/>
      <c r="AT101" s="247">
        <f t="shared" si="37"/>
        <v>0</v>
      </c>
      <c r="AU101" s="247">
        <f t="shared" si="38"/>
        <v>0</v>
      </c>
      <c r="AV101" s="247">
        <f t="shared" si="39"/>
        <v>0</v>
      </c>
      <c r="AW101" s="247">
        <f t="shared" si="40"/>
        <v>0</v>
      </c>
      <c r="AX101" s="247">
        <f t="shared" si="41"/>
        <v>0</v>
      </c>
      <c r="AY101" s="247">
        <f t="shared" si="42"/>
        <v>0</v>
      </c>
      <c r="AZ101" s="247">
        <f t="shared" si="43"/>
        <v>0</v>
      </c>
      <c r="BB101" s="247">
        <f t="shared" si="44"/>
        <v>0</v>
      </c>
      <c r="BC101" s="247">
        <f t="shared" si="45"/>
        <v>0</v>
      </c>
      <c r="BD101" s="247">
        <f t="shared" si="46"/>
        <v>0</v>
      </c>
      <c r="BE101" s="247">
        <f t="shared" si="47"/>
        <v>0</v>
      </c>
      <c r="BF101" s="247">
        <f t="shared" si="48"/>
        <v>0</v>
      </c>
      <c r="BG101" s="247">
        <f t="shared" si="49"/>
        <v>0</v>
      </c>
      <c r="BH101" s="247">
        <f t="shared" si="50"/>
        <v>0</v>
      </c>
      <c r="BK101" s="247">
        <f t="shared" si="51"/>
        <v>0</v>
      </c>
      <c r="BL101" s="247">
        <f t="shared" si="52"/>
        <v>0</v>
      </c>
      <c r="BM101" s="247">
        <f t="shared" si="53"/>
        <v>0</v>
      </c>
      <c r="BN101" s="247">
        <f t="shared" si="54"/>
        <v>0</v>
      </c>
      <c r="BO101" s="210"/>
      <c r="BP101" s="1205"/>
      <c r="BQ101" s="1205"/>
      <c r="BR101" s="1205"/>
      <c r="BS101" s="1205"/>
      <c r="BT101" s="1205"/>
      <c r="BU101" s="1205"/>
    </row>
    <row r="102" spans="2:73" ht="15.75" customHeight="1">
      <c r="B102" s="71" t="s">
        <v>13749</v>
      </c>
      <c r="C102" s="2178" t="s">
        <v>13563</v>
      </c>
      <c r="D102" s="2178"/>
      <c r="E102" s="72" t="s">
        <v>677</v>
      </c>
      <c r="F102" s="72">
        <v>3</v>
      </c>
      <c r="G102" s="1399"/>
      <c r="H102" s="1399"/>
      <c r="I102" s="1399"/>
      <c r="J102" s="1399"/>
      <c r="K102" s="1399"/>
      <c r="L102" s="1399"/>
      <c r="M102" s="1800"/>
      <c r="N102" s="1753"/>
      <c r="O102" s="1802"/>
      <c r="P102" s="1399"/>
      <c r="Q102" s="1399"/>
      <c r="R102" s="1399"/>
      <c r="S102" s="1399"/>
      <c r="T102" s="1399"/>
      <c r="U102" s="1800"/>
      <c r="W102" s="1802"/>
      <c r="X102" s="1399"/>
      <c r="Y102" s="1399"/>
      <c r="Z102" s="1399"/>
      <c r="AA102" s="1399"/>
      <c r="AB102" s="1399"/>
      <c r="AC102" s="1800"/>
      <c r="AD102" s="2395"/>
      <c r="AE102" s="1802"/>
      <c r="AF102" s="1399"/>
      <c r="AG102" s="1399"/>
      <c r="AH102" s="1909"/>
      <c r="AI102" s="2014"/>
      <c r="AJ102" s="2014"/>
      <c r="AK102" s="2014"/>
      <c r="AL102" s="2014"/>
      <c r="AM102" s="2015"/>
      <c r="AN102" s="63"/>
      <c r="AO102" s="73" t="s">
        <v>13750</v>
      </c>
      <c r="AQ102" s="210"/>
      <c r="AR102" s="1092">
        <f t="shared" si="55"/>
        <v>0</v>
      </c>
      <c r="AS102" s="210"/>
      <c r="AT102" s="247">
        <f t="shared" si="37"/>
        <v>0</v>
      </c>
      <c r="AU102" s="247">
        <f t="shared" si="38"/>
        <v>0</v>
      </c>
      <c r="AV102" s="247">
        <f t="shared" si="39"/>
        <v>0</v>
      </c>
      <c r="AW102" s="247">
        <f t="shared" si="40"/>
        <v>0</v>
      </c>
      <c r="AX102" s="247">
        <f t="shared" si="41"/>
        <v>0</v>
      </c>
      <c r="AY102" s="247">
        <f t="shared" si="42"/>
        <v>0</v>
      </c>
      <c r="AZ102" s="247">
        <f t="shared" si="43"/>
        <v>0</v>
      </c>
      <c r="BB102" s="247">
        <f t="shared" si="44"/>
        <v>0</v>
      </c>
      <c r="BC102" s="247">
        <f t="shared" si="45"/>
        <v>0</v>
      </c>
      <c r="BD102" s="247">
        <f t="shared" si="46"/>
        <v>0</v>
      </c>
      <c r="BE102" s="247">
        <f t="shared" si="47"/>
        <v>0</v>
      </c>
      <c r="BF102" s="247">
        <f t="shared" si="48"/>
        <v>0</v>
      </c>
      <c r="BG102" s="247">
        <f t="shared" si="49"/>
        <v>0</v>
      </c>
      <c r="BH102" s="247">
        <f t="shared" si="50"/>
        <v>0</v>
      </c>
      <c r="BK102" s="247">
        <f t="shared" si="51"/>
        <v>0</v>
      </c>
      <c r="BL102" s="247">
        <f t="shared" si="52"/>
        <v>0</v>
      </c>
      <c r="BM102" s="247">
        <f t="shared" si="53"/>
        <v>0</v>
      </c>
      <c r="BN102" s="247">
        <f t="shared" si="54"/>
        <v>0</v>
      </c>
      <c r="BO102" s="210"/>
      <c r="BP102" s="1205"/>
      <c r="BQ102" s="1205"/>
      <c r="BR102" s="1205"/>
      <c r="BS102" s="1205"/>
      <c r="BT102" s="1205"/>
      <c r="BU102" s="1205"/>
    </row>
    <row r="103" spans="2:73" ht="15.75" customHeight="1">
      <c r="B103" s="71" t="s">
        <v>13751</v>
      </c>
      <c r="C103" s="2178" t="s">
        <v>13563</v>
      </c>
      <c r="D103" s="2178"/>
      <c r="E103" s="72" t="s">
        <v>677</v>
      </c>
      <c r="F103" s="72">
        <v>3</v>
      </c>
      <c r="G103" s="1399"/>
      <c r="H103" s="1399"/>
      <c r="I103" s="1399"/>
      <c r="J103" s="1399"/>
      <c r="K103" s="1399"/>
      <c r="L103" s="1399"/>
      <c r="M103" s="1800"/>
      <c r="N103" s="1753"/>
      <c r="O103" s="1802"/>
      <c r="P103" s="1399"/>
      <c r="Q103" s="1399"/>
      <c r="R103" s="1399"/>
      <c r="S103" s="1399"/>
      <c r="T103" s="1399"/>
      <c r="U103" s="1800"/>
      <c r="W103" s="1802"/>
      <c r="X103" s="1399"/>
      <c r="Y103" s="1399"/>
      <c r="Z103" s="1399"/>
      <c r="AA103" s="1399"/>
      <c r="AB103" s="1399"/>
      <c r="AC103" s="1800"/>
      <c r="AD103" s="2395"/>
      <c r="AE103" s="1802"/>
      <c r="AF103" s="1399"/>
      <c r="AG103" s="1399"/>
      <c r="AH103" s="1909"/>
      <c r="AI103" s="2014"/>
      <c r="AJ103" s="2014"/>
      <c r="AK103" s="2014"/>
      <c r="AL103" s="2014"/>
      <c r="AM103" s="2015"/>
      <c r="AN103" s="63"/>
      <c r="AO103" s="73" t="s">
        <v>13752</v>
      </c>
      <c r="AQ103" s="210"/>
      <c r="AR103" s="1092">
        <f t="shared" si="55"/>
        <v>0</v>
      </c>
      <c r="AS103" s="210"/>
      <c r="AT103" s="247">
        <f t="shared" si="37"/>
        <v>0</v>
      </c>
      <c r="AU103" s="247">
        <f t="shared" si="38"/>
        <v>0</v>
      </c>
      <c r="AV103" s="247">
        <f t="shared" si="39"/>
        <v>0</v>
      </c>
      <c r="AW103" s="247">
        <f t="shared" si="40"/>
        <v>0</v>
      </c>
      <c r="AX103" s="247">
        <f t="shared" si="41"/>
        <v>0</v>
      </c>
      <c r="AY103" s="247">
        <f t="shared" si="42"/>
        <v>0</v>
      </c>
      <c r="AZ103" s="247">
        <f t="shared" si="43"/>
        <v>0</v>
      </c>
      <c r="BB103" s="247">
        <f t="shared" si="44"/>
        <v>0</v>
      </c>
      <c r="BC103" s="247">
        <f t="shared" si="45"/>
        <v>0</v>
      </c>
      <c r="BD103" s="247">
        <f t="shared" si="46"/>
        <v>0</v>
      </c>
      <c r="BE103" s="247">
        <f t="shared" si="47"/>
        <v>0</v>
      </c>
      <c r="BF103" s="247">
        <f t="shared" si="48"/>
        <v>0</v>
      </c>
      <c r="BG103" s="247">
        <f t="shared" si="49"/>
        <v>0</v>
      </c>
      <c r="BH103" s="247">
        <f t="shared" si="50"/>
        <v>0</v>
      </c>
      <c r="BK103" s="247">
        <f t="shared" si="51"/>
        <v>0</v>
      </c>
      <c r="BL103" s="247">
        <f t="shared" si="52"/>
        <v>0</v>
      </c>
      <c r="BM103" s="247">
        <f t="shared" si="53"/>
        <v>0</v>
      </c>
      <c r="BN103" s="247">
        <f t="shared" si="54"/>
        <v>0</v>
      </c>
      <c r="BO103" s="210"/>
      <c r="BP103" s="1205"/>
      <c r="BQ103" s="1205"/>
      <c r="BR103" s="1205"/>
      <c r="BS103" s="1205"/>
      <c r="BT103" s="1205"/>
      <c r="BU103" s="1205"/>
    </row>
    <row r="104" spans="2:73" ht="15.75" customHeight="1">
      <c r="B104" s="71" t="s">
        <v>13753</v>
      </c>
      <c r="C104" s="2178" t="s">
        <v>13563</v>
      </c>
      <c r="D104" s="2178"/>
      <c r="E104" s="72" t="s">
        <v>677</v>
      </c>
      <c r="F104" s="72">
        <v>3</v>
      </c>
      <c r="G104" s="1399"/>
      <c r="H104" s="1399"/>
      <c r="I104" s="1399"/>
      <c r="J104" s="1399"/>
      <c r="K104" s="1399"/>
      <c r="L104" s="1399"/>
      <c r="M104" s="1800"/>
      <c r="N104" s="1753"/>
      <c r="O104" s="1802"/>
      <c r="P104" s="1399"/>
      <c r="Q104" s="1399"/>
      <c r="R104" s="1399"/>
      <c r="S104" s="1399"/>
      <c r="T104" s="1399"/>
      <c r="U104" s="1800"/>
      <c r="W104" s="1802"/>
      <c r="X104" s="1399"/>
      <c r="Y104" s="1399"/>
      <c r="Z104" s="1399"/>
      <c r="AA104" s="1399"/>
      <c r="AB104" s="1399"/>
      <c r="AC104" s="1800"/>
      <c r="AD104" s="2395"/>
      <c r="AE104" s="1802"/>
      <c r="AF104" s="1399"/>
      <c r="AG104" s="1399"/>
      <c r="AH104" s="1909"/>
      <c r="AI104" s="2014"/>
      <c r="AJ104" s="2014"/>
      <c r="AK104" s="2014"/>
      <c r="AL104" s="2014"/>
      <c r="AM104" s="2015"/>
      <c r="AN104" s="63"/>
      <c r="AO104" s="73" t="s">
        <v>13754</v>
      </c>
      <c r="AQ104" s="210"/>
      <c r="AR104" s="1092">
        <f t="shared" si="55"/>
        <v>0</v>
      </c>
      <c r="AS104" s="210"/>
      <c r="AT104" s="247">
        <f t="shared" si="37"/>
        <v>0</v>
      </c>
      <c r="AU104" s="247">
        <f t="shared" si="38"/>
        <v>0</v>
      </c>
      <c r="AV104" s="247">
        <f t="shared" si="39"/>
        <v>0</v>
      </c>
      <c r="AW104" s="247">
        <f t="shared" si="40"/>
        <v>0</v>
      </c>
      <c r="AX104" s="247">
        <f t="shared" si="41"/>
        <v>0</v>
      </c>
      <c r="AY104" s="247">
        <f t="shared" si="42"/>
        <v>0</v>
      </c>
      <c r="AZ104" s="247">
        <f t="shared" si="43"/>
        <v>0</v>
      </c>
      <c r="BB104" s="247">
        <f t="shared" si="44"/>
        <v>0</v>
      </c>
      <c r="BC104" s="247">
        <f t="shared" si="45"/>
        <v>0</v>
      </c>
      <c r="BD104" s="247">
        <f t="shared" si="46"/>
        <v>0</v>
      </c>
      <c r="BE104" s="247">
        <f t="shared" si="47"/>
        <v>0</v>
      </c>
      <c r="BF104" s="247">
        <f t="shared" si="48"/>
        <v>0</v>
      </c>
      <c r="BG104" s="247">
        <f t="shared" si="49"/>
        <v>0</v>
      </c>
      <c r="BH104" s="247">
        <f t="shared" si="50"/>
        <v>0</v>
      </c>
      <c r="BK104" s="247">
        <f t="shared" si="51"/>
        <v>0</v>
      </c>
      <c r="BL104" s="247">
        <f t="shared" si="52"/>
        <v>0</v>
      </c>
      <c r="BM104" s="247">
        <f t="shared" si="53"/>
        <v>0</v>
      </c>
      <c r="BN104" s="247">
        <f t="shared" si="54"/>
        <v>0</v>
      </c>
      <c r="BO104" s="210"/>
      <c r="BP104" s="1205"/>
      <c r="BQ104" s="1205"/>
      <c r="BR104" s="1205"/>
      <c r="BS104" s="1205"/>
      <c r="BT104" s="1205"/>
      <c r="BU104" s="1205"/>
    </row>
    <row r="105" spans="2:73" ht="15.75" customHeight="1">
      <c r="B105" s="71" t="s">
        <v>13755</v>
      </c>
      <c r="C105" s="2178" t="s">
        <v>13563</v>
      </c>
      <c r="D105" s="2178"/>
      <c r="E105" s="72" t="s">
        <v>677</v>
      </c>
      <c r="F105" s="72">
        <v>3</v>
      </c>
      <c r="G105" s="1399"/>
      <c r="H105" s="1399"/>
      <c r="I105" s="1399"/>
      <c r="J105" s="1399"/>
      <c r="K105" s="1399"/>
      <c r="L105" s="1399"/>
      <c r="M105" s="1800"/>
      <c r="N105" s="1753"/>
      <c r="O105" s="1802"/>
      <c r="P105" s="1399"/>
      <c r="Q105" s="1399"/>
      <c r="R105" s="1399"/>
      <c r="S105" s="1399"/>
      <c r="T105" s="1399"/>
      <c r="U105" s="1800"/>
      <c r="W105" s="1802"/>
      <c r="X105" s="1399"/>
      <c r="Y105" s="1399"/>
      <c r="Z105" s="1399"/>
      <c r="AA105" s="1399"/>
      <c r="AB105" s="1399"/>
      <c r="AC105" s="1800"/>
      <c r="AD105" s="2395"/>
      <c r="AE105" s="1802"/>
      <c r="AF105" s="1399"/>
      <c r="AG105" s="1399"/>
      <c r="AH105" s="1909"/>
      <c r="AI105" s="2014"/>
      <c r="AJ105" s="2014"/>
      <c r="AK105" s="2014"/>
      <c r="AL105" s="2014"/>
      <c r="AM105" s="2015"/>
      <c r="AN105" s="63"/>
      <c r="AO105" s="73" t="s">
        <v>13756</v>
      </c>
      <c r="AQ105" s="210"/>
      <c r="AR105" s="1092">
        <f t="shared" si="55"/>
        <v>0</v>
      </c>
      <c r="AS105" s="210"/>
      <c r="AT105" s="247">
        <f t="shared" ref="AT105:AT136" si="56" xml:space="preserve"> IF(SUM($G105:$M105,$O105:$U105,$AE105:$AM105)&gt;0,IF( ISNUMBER(G105 ), 0, 1 ),0)</f>
        <v>0</v>
      </c>
      <c r="AU105" s="247">
        <f t="shared" ref="AU105:AU136" si="57" xml:space="preserve"> IF(SUM($G105:$M105,$O105:$U105,$AE105:$AM105)&gt;0,IF( ISNUMBER(H105 ), 0, 1 ),0)</f>
        <v>0</v>
      </c>
      <c r="AV105" s="247">
        <f t="shared" ref="AV105:AV136" si="58" xml:space="preserve"> IF(SUM($G105:$M105,$O105:$U105,$AE105:$AM105)&gt;0,IF( ISNUMBER(I105 ), 0, 1 ),0)</f>
        <v>0</v>
      </c>
      <c r="AW105" s="247">
        <f t="shared" ref="AW105:AW136" si="59" xml:space="preserve"> IF(SUM($G105:$M105,$O105:$U105,$AE105:$AM105)&gt;0,IF( ISNUMBER(J105 ), 0, 1 ),0)</f>
        <v>0</v>
      </c>
      <c r="AX105" s="247">
        <f t="shared" ref="AX105:AX136" si="60" xml:space="preserve"> IF(SUM($G105:$M105,$O105:$U105,$AE105:$AM105)&gt;0,IF( ISNUMBER(K105 ), 0, 1 ),0)</f>
        <v>0</v>
      </c>
      <c r="AY105" s="247">
        <f t="shared" ref="AY105:AY136" si="61" xml:space="preserve"> IF(SUM($G105:$M105,$O105:$U105,$AE105:$AM105)&gt;0,IF( ISNUMBER(L105 ), 0, 1 ),0)</f>
        <v>0</v>
      </c>
      <c r="AZ105" s="247">
        <f t="shared" ref="AZ105:AZ136" si="62" xml:space="preserve"> IF(SUM($G105:$M105,$O105:$U105,$AE105:$AM105)&gt;0,IF( ISNUMBER(M105 ), 0, 1 ),0)</f>
        <v>0</v>
      </c>
      <c r="BB105" s="247">
        <f t="shared" ref="BB105:BB136" si="63" xml:space="preserve"> IF(SUM($G105:$M105,$O105:$U105,$AE105:$AM105)&gt;0,IF( ISNUMBER(O105 ), 0, 1 ),0)</f>
        <v>0</v>
      </c>
      <c r="BC105" s="247">
        <f t="shared" ref="BC105:BC136" si="64" xml:space="preserve"> IF(SUM($G105:$M105,$O105:$U105,$AE105:$AM105)&gt;0,IF( ISNUMBER(P105 ), 0, 1 ),0)</f>
        <v>0</v>
      </c>
      <c r="BD105" s="247">
        <f t="shared" ref="BD105:BD136" si="65" xml:space="preserve"> IF(SUM($G105:$M105,$O105:$U105,$AE105:$AM105)&gt;0,IF( ISNUMBER(Q105 ), 0, 1 ),0)</f>
        <v>0</v>
      </c>
      <c r="BE105" s="247">
        <f t="shared" ref="BE105:BE136" si="66" xml:space="preserve"> IF(SUM($G105:$M105,$O105:$U105,$AE105:$AM105)&gt;0,IF( ISNUMBER(R105 ), 0, 1 ),0)</f>
        <v>0</v>
      </c>
      <c r="BF105" s="247">
        <f t="shared" ref="BF105:BF136" si="67" xml:space="preserve"> IF(SUM($G105:$M105,$O105:$U105,$AE105:$AM105)&gt;0,IF( ISNUMBER(S105 ), 0, 1 ),0)</f>
        <v>0</v>
      </c>
      <c r="BG105" s="247">
        <f t="shared" ref="BG105:BG136" si="68" xml:space="preserve"> IF(SUM($G105:$M105,$O105:$U105,$AE105:$AM105)&gt;0,IF( ISNUMBER(T105 ), 0, 1 ),0)</f>
        <v>0</v>
      </c>
      <c r="BH105" s="247">
        <f t="shared" ref="BH105:BH136" si="69" xml:space="preserve"> IF(SUM($G105:$M105,$O105:$U105,$AE105:$AM105)&gt;0,IF( ISNUMBER(U105 ), 0, 1 ),0)</f>
        <v>0</v>
      </c>
      <c r="BK105" s="247">
        <f t="shared" ref="BK105:BK136" si="70" xml:space="preserve"> IF(SUM($G105:$M105,$O105:$U105,$AE105:$AM105)&gt;0,IF( ISNUMBER(AE105 ), 0, 1 ),0)</f>
        <v>0</v>
      </c>
      <c r="BL105" s="247">
        <f t="shared" ref="BL105:BL136" si="71" xml:space="preserve"> IF(SUM($G105:$M105,$O105:$U105,$AE105:$AM105)&gt;0,IF( ISNUMBER(AF105 ), 0, 1 ),0)</f>
        <v>0</v>
      </c>
      <c r="BM105" s="247">
        <f t="shared" ref="BM105:BM136" si="72" xml:space="preserve"> IF(SUM($G105:$M105,$O105:$U105,$AE105:$AM105)&gt;0,IF( ISNUMBER(AG105 ), 0, 1 ),0)</f>
        <v>0</v>
      </c>
      <c r="BN105" s="247">
        <f t="shared" ref="BN105:BN136" si="73" xml:space="preserve"> IF(SUM($G105:$M105,$O105:$U105,$AE105:$AM105)&gt;0,IF( ISNUMBER(AM105 ), 0, 1 ),0)</f>
        <v>0</v>
      </c>
      <c r="BO105" s="210"/>
      <c r="BP105" s="1205"/>
      <c r="BQ105" s="1205"/>
      <c r="BR105" s="1205"/>
      <c r="BS105" s="1205"/>
      <c r="BT105" s="1205"/>
      <c r="BU105" s="1205"/>
    </row>
    <row r="106" spans="2:73" ht="15.75" customHeight="1">
      <c r="B106" s="71" t="s">
        <v>13757</v>
      </c>
      <c r="C106" s="2178" t="s">
        <v>13563</v>
      </c>
      <c r="D106" s="2178"/>
      <c r="E106" s="72" t="s">
        <v>677</v>
      </c>
      <c r="F106" s="72">
        <v>3</v>
      </c>
      <c r="G106" s="1399"/>
      <c r="H106" s="1399"/>
      <c r="I106" s="1399"/>
      <c r="J106" s="1399"/>
      <c r="K106" s="1399"/>
      <c r="L106" s="1399"/>
      <c r="M106" s="1800"/>
      <c r="N106" s="1753"/>
      <c r="O106" s="1802"/>
      <c r="P106" s="1399"/>
      <c r="Q106" s="1399"/>
      <c r="R106" s="1399"/>
      <c r="S106" s="1399"/>
      <c r="T106" s="1399"/>
      <c r="U106" s="1800"/>
      <c r="W106" s="1802"/>
      <c r="X106" s="1399"/>
      <c r="Y106" s="1399"/>
      <c r="Z106" s="1399"/>
      <c r="AA106" s="1399"/>
      <c r="AB106" s="1399"/>
      <c r="AC106" s="1800"/>
      <c r="AD106" s="2395"/>
      <c r="AE106" s="1802"/>
      <c r="AF106" s="1399"/>
      <c r="AG106" s="1399"/>
      <c r="AH106" s="1909"/>
      <c r="AI106" s="2014"/>
      <c r="AJ106" s="2014"/>
      <c r="AK106" s="2014"/>
      <c r="AL106" s="2014"/>
      <c r="AM106" s="2015"/>
      <c r="AN106" s="63"/>
      <c r="AO106" s="73" t="s">
        <v>13758</v>
      </c>
      <c r="AQ106" s="210"/>
      <c r="AR106" s="1092">
        <f t="shared" si="55"/>
        <v>0</v>
      </c>
      <c r="AS106" s="210"/>
      <c r="AT106" s="247">
        <f t="shared" si="56"/>
        <v>0</v>
      </c>
      <c r="AU106" s="247">
        <f t="shared" si="57"/>
        <v>0</v>
      </c>
      <c r="AV106" s="247">
        <f t="shared" si="58"/>
        <v>0</v>
      </c>
      <c r="AW106" s="247">
        <f t="shared" si="59"/>
        <v>0</v>
      </c>
      <c r="AX106" s="247">
        <f t="shared" si="60"/>
        <v>0</v>
      </c>
      <c r="AY106" s="247">
        <f t="shared" si="61"/>
        <v>0</v>
      </c>
      <c r="AZ106" s="247">
        <f t="shared" si="62"/>
        <v>0</v>
      </c>
      <c r="BB106" s="247">
        <f t="shared" si="63"/>
        <v>0</v>
      </c>
      <c r="BC106" s="247">
        <f t="shared" si="64"/>
        <v>0</v>
      </c>
      <c r="BD106" s="247">
        <f t="shared" si="65"/>
        <v>0</v>
      </c>
      <c r="BE106" s="247">
        <f t="shared" si="66"/>
        <v>0</v>
      </c>
      <c r="BF106" s="247">
        <f t="shared" si="67"/>
        <v>0</v>
      </c>
      <c r="BG106" s="247">
        <f t="shared" si="68"/>
        <v>0</v>
      </c>
      <c r="BH106" s="247">
        <f t="shared" si="69"/>
        <v>0</v>
      </c>
      <c r="BK106" s="247">
        <f t="shared" si="70"/>
        <v>0</v>
      </c>
      <c r="BL106" s="247">
        <f t="shared" si="71"/>
        <v>0</v>
      </c>
      <c r="BM106" s="247">
        <f t="shared" si="72"/>
        <v>0</v>
      </c>
      <c r="BN106" s="247">
        <f t="shared" si="73"/>
        <v>0</v>
      </c>
      <c r="BO106" s="210"/>
      <c r="BP106" s="1205"/>
      <c r="BQ106" s="1205"/>
      <c r="BR106" s="1205"/>
      <c r="BS106" s="1205"/>
      <c r="BT106" s="1205"/>
      <c r="BU106" s="1205"/>
    </row>
    <row r="107" spans="2:73" ht="15.75" customHeight="1">
      <c r="B107" s="71" t="s">
        <v>13759</v>
      </c>
      <c r="C107" s="2178" t="s">
        <v>13563</v>
      </c>
      <c r="D107" s="2178"/>
      <c r="E107" s="72" t="s">
        <v>677</v>
      </c>
      <c r="F107" s="72">
        <v>3</v>
      </c>
      <c r="G107" s="1399"/>
      <c r="H107" s="1399"/>
      <c r="I107" s="1399"/>
      <c r="J107" s="1399"/>
      <c r="K107" s="1399"/>
      <c r="L107" s="1399"/>
      <c r="M107" s="1800"/>
      <c r="N107" s="1753"/>
      <c r="O107" s="1802"/>
      <c r="P107" s="1399"/>
      <c r="Q107" s="1399"/>
      <c r="R107" s="1399"/>
      <c r="S107" s="1399"/>
      <c r="T107" s="1399"/>
      <c r="U107" s="1800"/>
      <c r="W107" s="1802"/>
      <c r="X107" s="1399"/>
      <c r="Y107" s="1399"/>
      <c r="Z107" s="1399"/>
      <c r="AA107" s="1399"/>
      <c r="AB107" s="1399"/>
      <c r="AC107" s="1800"/>
      <c r="AD107" s="2395"/>
      <c r="AE107" s="1802"/>
      <c r="AF107" s="1399"/>
      <c r="AG107" s="1399"/>
      <c r="AH107" s="1909"/>
      <c r="AI107" s="2014"/>
      <c r="AJ107" s="2014"/>
      <c r="AK107" s="2014"/>
      <c r="AL107" s="2014"/>
      <c r="AM107" s="2015"/>
      <c r="AN107" s="63"/>
      <c r="AO107" s="73" t="s">
        <v>13760</v>
      </c>
      <c r="AQ107" s="210"/>
      <c r="AR107" s="1092">
        <f t="shared" si="55"/>
        <v>0</v>
      </c>
      <c r="AS107" s="210"/>
      <c r="AT107" s="247">
        <f t="shared" si="56"/>
        <v>0</v>
      </c>
      <c r="AU107" s="247">
        <f t="shared" si="57"/>
        <v>0</v>
      </c>
      <c r="AV107" s="247">
        <f t="shared" si="58"/>
        <v>0</v>
      </c>
      <c r="AW107" s="247">
        <f t="shared" si="59"/>
        <v>0</v>
      </c>
      <c r="AX107" s="247">
        <f t="shared" si="60"/>
        <v>0</v>
      </c>
      <c r="AY107" s="247">
        <f t="shared" si="61"/>
        <v>0</v>
      </c>
      <c r="AZ107" s="247">
        <f t="shared" si="62"/>
        <v>0</v>
      </c>
      <c r="BB107" s="247">
        <f t="shared" si="63"/>
        <v>0</v>
      </c>
      <c r="BC107" s="247">
        <f t="shared" si="64"/>
        <v>0</v>
      </c>
      <c r="BD107" s="247">
        <f t="shared" si="65"/>
        <v>0</v>
      </c>
      <c r="BE107" s="247">
        <f t="shared" si="66"/>
        <v>0</v>
      </c>
      <c r="BF107" s="247">
        <f t="shared" si="67"/>
        <v>0</v>
      </c>
      <c r="BG107" s="247">
        <f t="shared" si="68"/>
        <v>0</v>
      </c>
      <c r="BH107" s="247">
        <f t="shared" si="69"/>
        <v>0</v>
      </c>
      <c r="BK107" s="247">
        <f t="shared" si="70"/>
        <v>0</v>
      </c>
      <c r="BL107" s="247">
        <f t="shared" si="71"/>
        <v>0</v>
      </c>
      <c r="BM107" s="247">
        <f t="shared" si="72"/>
        <v>0</v>
      </c>
      <c r="BN107" s="247">
        <f t="shared" si="73"/>
        <v>0</v>
      </c>
      <c r="BO107" s="210"/>
      <c r="BP107" s="1205"/>
      <c r="BQ107" s="1205"/>
      <c r="BR107" s="1205"/>
      <c r="BS107" s="1205"/>
      <c r="BT107" s="1205"/>
      <c r="BU107" s="1205"/>
    </row>
    <row r="108" spans="2:73" ht="15.75" customHeight="1">
      <c r="B108" s="71" t="s">
        <v>13761</v>
      </c>
      <c r="C108" s="2178" t="s">
        <v>13563</v>
      </c>
      <c r="D108" s="2178"/>
      <c r="E108" s="72" t="s">
        <v>677</v>
      </c>
      <c r="F108" s="72">
        <v>3</v>
      </c>
      <c r="G108" s="1399"/>
      <c r="H108" s="1399"/>
      <c r="I108" s="1399"/>
      <c r="J108" s="1399"/>
      <c r="K108" s="1399"/>
      <c r="L108" s="1399"/>
      <c r="M108" s="1800"/>
      <c r="N108" s="1753"/>
      <c r="O108" s="1802"/>
      <c r="P108" s="1399"/>
      <c r="Q108" s="1399"/>
      <c r="R108" s="1399"/>
      <c r="S108" s="1399"/>
      <c r="T108" s="1399"/>
      <c r="U108" s="1800"/>
      <c r="W108" s="1802"/>
      <c r="X108" s="1399"/>
      <c r="Y108" s="1399"/>
      <c r="Z108" s="1399"/>
      <c r="AA108" s="1399"/>
      <c r="AB108" s="1399"/>
      <c r="AC108" s="1800"/>
      <c r="AD108" s="2395"/>
      <c r="AE108" s="1802"/>
      <c r="AF108" s="1399"/>
      <c r="AG108" s="1399"/>
      <c r="AH108" s="1909"/>
      <c r="AI108" s="2014"/>
      <c r="AJ108" s="2014"/>
      <c r="AK108" s="2014"/>
      <c r="AL108" s="2014"/>
      <c r="AM108" s="2015"/>
      <c r="AN108" s="63"/>
      <c r="AO108" s="73" t="s">
        <v>13762</v>
      </c>
      <c r="AQ108" s="210"/>
      <c r="AR108" s="1092">
        <f t="shared" si="55"/>
        <v>0</v>
      </c>
      <c r="AS108" s="210"/>
      <c r="AT108" s="247">
        <f t="shared" si="56"/>
        <v>0</v>
      </c>
      <c r="AU108" s="247">
        <f t="shared" si="57"/>
        <v>0</v>
      </c>
      <c r="AV108" s="247">
        <f t="shared" si="58"/>
        <v>0</v>
      </c>
      <c r="AW108" s="247">
        <f t="shared" si="59"/>
        <v>0</v>
      </c>
      <c r="AX108" s="247">
        <f t="shared" si="60"/>
        <v>0</v>
      </c>
      <c r="AY108" s="247">
        <f t="shared" si="61"/>
        <v>0</v>
      </c>
      <c r="AZ108" s="247">
        <f t="shared" si="62"/>
        <v>0</v>
      </c>
      <c r="BB108" s="247">
        <f t="shared" si="63"/>
        <v>0</v>
      </c>
      <c r="BC108" s="247">
        <f t="shared" si="64"/>
        <v>0</v>
      </c>
      <c r="BD108" s="247">
        <f t="shared" si="65"/>
        <v>0</v>
      </c>
      <c r="BE108" s="247">
        <f t="shared" si="66"/>
        <v>0</v>
      </c>
      <c r="BF108" s="247">
        <f t="shared" si="67"/>
        <v>0</v>
      </c>
      <c r="BG108" s="247">
        <f t="shared" si="68"/>
        <v>0</v>
      </c>
      <c r="BH108" s="247">
        <f t="shared" si="69"/>
        <v>0</v>
      </c>
      <c r="BK108" s="247">
        <f t="shared" si="70"/>
        <v>0</v>
      </c>
      <c r="BL108" s="247">
        <f t="shared" si="71"/>
        <v>0</v>
      </c>
      <c r="BM108" s="247">
        <f t="shared" si="72"/>
        <v>0</v>
      </c>
      <c r="BN108" s="247">
        <f t="shared" si="73"/>
        <v>0</v>
      </c>
      <c r="BO108" s="210"/>
      <c r="BP108" s="1205"/>
      <c r="BQ108" s="1205"/>
      <c r="BR108" s="1205"/>
      <c r="BS108" s="1205"/>
      <c r="BT108" s="1205"/>
      <c r="BU108" s="1205"/>
    </row>
    <row r="109" spans="2:73" ht="15.75" customHeight="1">
      <c r="B109" s="71" t="s">
        <v>13763</v>
      </c>
      <c r="C109" s="2178" t="s">
        <v>13563</v>
      </c>
      <c r="D109" s="2178"/>
      <c r="E109" s="72" t="s">
        <v>677</v>
      </c>
      <c r="F109" s="72">
        <v>3</v>
      </c>
      <c r="G109" s="1399"/>
      <c r="H109" s="1399"/>
      <c r="I109" s="1399"/>
      <c r="J109" s="1399"/>
      <c r="K109" s="1399"/>
      <c r="L109" s="1399"/>
      <c r="M109" s="1800"/>
      <c r="N109" s="1753"/>
      <c r="O109" s="1802"/>
      <c r="P109" s="1399"/>
      <c r="Q109" s="1399"/>
      <c r="R109" s="1399"/>
      <c r="S109" s="1399"/>
      <c r="T109" s="1399"/>
      <c r="U109" s="1800"/>
      <c r="W109" s="1802"/>
      <c r="X109" s="1399"/>
      <c r="Y109" s="1399"/>
      <c r="Z109" s="1399"/>
      <c r="AA109" s="1399"/>
      <c r="AB109" s="1399"/>
      <c r="AC109" s="1800"/>
      <c r="AD109" s="2395"/>
      <c r="AE109" s="1802"/>
      <c r="AF109" s="1399"/>
      <c r="AG109" s="1399"/>
      <c r="AH109" s="1909"/>
      <c r="AI109" s="2014"/>
      <c r="AJ109" s="2014"/>
      <c r="AK109" s="2014"/>
      <c r="AL109" s="2014"/>
      <c r="AM109" s="2015"/>
      <c r="AN109" s="63"/>
      <c r="AO109" s="73" t="s">
        <v>13764</v>
      </c>
      <c r="AQ109" s="210"/>
      <c r="AR109" s="1092">
        <f t="shared" si="55"/>
        <v>0</v>
      </c>
      <c r="AS109" s="210"/>
      <c r="AT109" s="247">
        <f t="shared" si="56"/>
        <v>0</v>
      </c>
      <c r="AU109" s="247">
        <f t="shared" si="57"/>
        <v>0</v>
      </c>
      <c r="AV109" s="247">
        <f t="shared" si="58"/>
        <v>0</v>
      </c>
      <c r="AW109" s="247">
        <f t="shared" si="59"/>
        <v>0</v>
      </c>
      <c r="AX109" s="247">
        <f t="shared" si="60"/>
        <v>0</v>
      </c>
      <c r="AY109" s="247">
        <f t="shared" si="61"/>
        <v>0</v>
      </c>
      <c r="AZ109" s="247">
        <f t="shared" si="62"/>
        <v>0</v>
      </c>
      <c r="BB109" s="247">
        <f t="shared" si="63"/>
        <v>0</v>
      </c>
      <c r="BC109" s="247">
        <f t="shared" si="64"/>
        <v>0</v>
      </c>
      <c r="BD109" s="247">
        <f t="shared" si="65"/>
        <v>0</v>
      </c>
      <c r="BE109" s="247">
        <f t="shared" si="66"/>
        <v>0</v>
      </c>
      <c r="BF109" s="247">
        <f t="shared" si="67"/>
        <v>0</v>
      </c>
      <c r="BG109" s="247">
        <f t="shared" si="68"/>
        <v>0</v>
      </c>
      <c r="BH109" s="247">
        <f t="shared" si="69"/>
        <v>0</v>
      </c>
      <c r="BK109" s="247">
        <f t="shared" si="70"/>
        <v>0</v>
      </c>
      <c r="BL109" s="247">
        <f t="shared" si="71"/>
        <v>0</v>
      </c>
      <c r="BM109" s="247">
        <f t="shared" si="72"/>
        <v>0</v>
      </c>
      <c r="BN109" s="247">
        <f t="shared" si="73"/>
        <v>0</v>
      </c>
      <c r="BO109" s="210"/>
      <c r="BP109" s="1205"/>
      <c r="BQ109" s="1205"/>
      <c r="BR109" s="1205"/>
      <c r="BS109" s="1205"/>
      <c r="BT109" s="1205"/>
      <c r="BU109" s="1205"/>
    </row>
    <row r="110" spans="2:73" ht="15.75" customHeight="1">
      <c r="B110" s="71" t="s">
        <v>13765</v>
      </c>
      <c r="C110" s="2178" t="s">
        <v>13563</v>
      </c>
      <c r="D110" s="2178"/>
      <c r="E110" s="72" t="s">
        <v>677</v>
      </c>
      <c r="F110" s="72">
        <v>3</v>
      </c>
      <c r="G110" s="1399"/>
      <c r="H110" s="1399"/>
      <c r="I110" s="1399"/>
      <c r="J110" s="1399"/>
      <c r="K110" s="1399"/>
      <c r="L110" s="1399"/>
      <c r="M110" s="1800"/>
      <c r="N110" s="1753"/>
      <c r="O110" s="1802"/>
      <c r="P110" s="1399"/>
      <c r="Q110" s="1399"/>
      <c r="R110" s="1399"/>
      <c r="S110" s="1399"/>
      <c r="T110" s="1399"/>
      <c r="U110" s="1800"/>
      <c r="W110" s="1802"/>
      <c r="X110" s="1399"/>
      <c r="Y110" s="1399"/>
      <c r="Z110" s="1399"/>
      <c r="AA110" s="1399"/>
      <c r="AB110" s="1399"/>
      <c r="AC110" s="1800"/>
      <c r="AD110" s="2395"/>
      <c r="AE110" s="1802"/>
      <c r="AF110" s="1399"/>
      <c r="AG110" s="1399"/>
      <c r="AH110" s="1909"/>
      <c r="AI110" s="2014"/>
      <c r="AJ110" s="2014"/>
      <c r="AK110" s="2014"/>
      <c r="AL110" s="2014"/>
      <c r="AM110" s="2015"/>
      <c r="AN110" s="63"/>
      <c r="AO110" s="73" t="s">
        <v>13766</v>
      </c>
      <c r="AQ110" s="210"/>
      <c r="AR110" s="1092">
        <f t="shared" si="55"/>
        <v>0</v>
      </c>
      <c r="AS110" s="210"/>
      <c r="AT110" s="247">
        <f t="shared" si="56"/>
        <v>0</v>
      </c>
      <c r="AU110" s="247">
        <f t="shared" si="57"/>
        <v>0</v>
      </c>
      <c r="AV110" s="247">
        <f t="shared" si="58"/>
        <v>0</v>
      </c>
      <c r="AW110" s="247">
        <f t="shared" si="59"/>
        <v>0</v>
      </c>
      <c r="AX110" s="247">
        <f t="shared" si="60"/>
        <v>0</v>
      </c>
      <c r="AY110" s="247">
        <f t="shared" si="61"/>
        <v>0</v>
      </c>
      <c r="AZ110" s="247">
        <f t="shared" si="62"/>
        <v>0</v>
      </c>
      <c r="BB110" s="247">
        <f t="shared" si="63"/>
        <v>0</v>
      </c>
      <c r="BC110" s="247">
        <f t="shared" si="64"/>
        <v>0</v>
      </c>
      <c r="BD110" s="247">
        <f t="shared" si="65"/>
        <v>0</v>
      </c>
      <c r="BE110" s="247">
        <f t="shared" si="66"/>
        <v>0</v>
      </c>
      <c r="BF110" s="247">
        <f t="shared" si="67"/>
        <v>0</v>
      </c>
      <c r="BG110" s="247">
        <f t="shared" si="68"/>
        <v>0</v>
      </c>
      <c r="BH110" s="247">
        <f t="shared" si="69"/>
        <v>0</v>
      </c>
      <c r="BK110" s="247">
        <f t="shared" si="70"/>
        <v>0</v>
      </c>
      <c r="BL110" s="247">
        <f t="shared" si="71"/>
        <v>0</v>
      </c>
      <c r="BM110" s="247">
        <f t="shared" si="72"/>
        <v>0</v>
      </c>
      <c r="BN110" s="247">
        <f t="shared" si="73"/>
        <v>0</v>
      </c>
      <c r="BO110" s="210"/>
      <c r="BP110" s="1205"/>
      <c r="BQ110" s="1205"/>
      <c r="BR110" s="1205"/>
      <c r="BS110" s="1205"/>
      <c r="BT110" s="1205"/>
      <c r="BU110" s="1205"/>
    </row>
    <row r="111" spans="2:73" ht="15.75" customHeight="1">
      <c r="B111" s="71" t="s">
        <v>13767</v>
      </c>
      <c r="C111" s="2178" t="s">
        <v>13563</v>
      </c>
      <c r="D111" s="2178"/>
      <c r="E111" s="72" t="s">
        <v>677</v>
      </c>
      <c r="F111" s="72">
        <v>3</v>
      </c>
      <c r="G111" s="1399"/>
      <c r="H111" s="1399"/>
      <c r="I111" s="1399"/>
      <c r="J111" s="1399"/>
      <c r="K111" s="1399"/>
      <c r="L111" s="1399"/>
      <c r="M111" s="1800"/>
      <c r="N111" s="1753"/>
      <c r="O111" s="1802"/>
      <c r="P111" s="1399"/>
      <c r="Q111" s="1399"/>
      <c r="R111" s="1399"/>
      <c r="S111" s="1399"/>
      <c r="T111" s="1399"/>
      <c r="U111" s="1800"/>
      <c r="W111" s="1802"/>
      <c r="X111" s="1399"/>
      <c r="Y111" s="1399"/>
      <c r="Z111" s="1399"/>
      <c r="AA111" s="1399"/>
      <c r="AB111" s="1399"/>
      <c r="AC111" s="1800"/>
      <c r="AD111" s="2395"/>
      <c r="AE111" s="1802"/>
      <c r="AF111" s="1399"/>
      <c r="AG111" s="1399"/>
      <c r="AH111" s="1909"/>
      <c r="AI111" s="2014"/>
      <c r="AJ111" s="2014"/>
      <c r="AK111" s="2014"/>
      <c r="AL111" s="2014"/>
      <c r="AM111" s="2015"/>
      <c r="AN111" s="63"/>
      <c r="AO111" s="73" t="s">
        <v>13768</v>
      </c>
      <c r="AQ111" s="210"/>
      <c r="AR111" s="1092">
        <f t="shared" si="55"/>
        <v>0</v>
      </c>
      <c r="AS111" s="210"/>
      <c r="AT111" s="247">
        <f t="shared" si="56"/>
        <v>0</v>
      </c>
      <c r="AU111" s="247">
        <f t="shared" si="57"/>
        <v>0</v>
      </c>
      <c r="AV111" s="247">
        <f t="shared" si="58"/>
        <v>0</v>
      </c>
      <c r="AW111" s="247">
        <f t="shared" si="59"/>
        <v>0</v>
      </c>
      <c r="AX111" s="247">
        <f t="shared" si="60"/>
        <v>0</v>
      </c>
      <c r="AY111" s="247">
        <f t="shared" si="61"/>
        <v>0</v>
      </c>
      <c r="AZ111" s="247">
        <f t="shared" si="62"/>
        <v>0</v>
      </c>
      <c r="BB111" s="247">
        <f t="shared" si="63"/>
        <v>0</v>
      </c>
      <c r="BC111" s="247">
        <f t="shared" si="64"/>
        <v>0</v>
      </c>
      <c r="BD111" s="247">
        <f t="shared" si="65"/>
        <v>0</v>
      </c>
      <c r="BE111" s="247">
        <f t="shared" si="66"/>
        <v>0</v>
      </c>
      <c r="BF111" s="247">
        <f t="shared" si="67"/>
        <v>0</v>
      </c>
      <c r="BG111" s="247">
        <f t="shared" si="68"/>
        <v>0</v>
      </c>
      <c r="BH111" s="247">
        <f t="shared" si="69"/>
        <v>0</v>
      </c>
      <c r="BK111" s="247">
        <f t="shared" si="70"/>
        <v>0</v>
      </c>
      <c r="BL111" s="247">
        <f t="shared" si="71"/>
        <v>0</v>
      </c>
      <c r="BM111" s="247">
        <f t="shared" si="72"/>
        <v>0</v>
      </c>
      <c r="BN111" s="247">
        <f t="shared" si="73"/>
        <v>0</v>
      </c>
      <c r="BO111" s="210"/>
      <c r="BP111" s="1205"/>
      <c r="BQ111" s="1205"/>
      <c r="BR111" s="1205"/>
      <c r="BS111" s="1205"/>
      <c r="BT111" s="1205"/>
      <c r="BU111" s="1205"/>
    </row>
    <row r="112" spans="2:73" ht="15.75" customHeight="1">
      <c r="B112" s="71" t="s">
        <v>13769</v>
      </c>
      <c r="C112" s="2178" t="s">
        <v>13563</v>
      </c>
      <c r="D112" s="2178"/>
      <c r="E112" s="72" t="s">
        <v>677</v>
      </c>
      <c r="F112" s="72">
        <v>3</v>
      </c>
      <c r="G112" s="1399"/>
      <c r="H112" s="1399"/>
      <c r="I112" s="1399"/>
      <c r="J112" s="1399"/>
      <c r="K112" s="1399"/>
      <c r="L112" s="1399"/>
      <c r="M112" s="1800"/>
      <c r="N112" s="1753"/>
      <c r="O112" s="1802"/>
      <c r="P112" s="1399"/>
      <c r="Q112" s="1399"/>
      <c r="R112" s="1399"/>
      <c r="S112" s="1399"/>
      <c r="T112" s="1399"/>
      <c r="U112" s="1800"/>
      <c r="W112" s="1802"/>
      <c r="X112" s="1399"/>
      <c r="Y112" s="1399"/>
      <c r="Z112" s="1399"/>
      <c r="AA112" s="1399"/>
      <c r="AB112" s="1399"/>
      <c r="AC112" s="1800"/>
      <c r="AD112" s="2395"/>
      <c r="AE112" s="1802"/>
      <c r="AF112" s="1399"/>
      <c r="AG112" s="1399"/>
      <c r="AH112" s="1909"/>
      <c r="AI112" s="2014"/>
      <c r="AJ112" s="2014"/>
      <c r="AK112" s="2014"/>
      <c r="AL112" s="2014"/>
      <c r="AM112" s="2015"/>
      <c r="AN112" s="63"/>
      <c r="AO112" s="73" t="s">
        <v>13770</v>
      </c>
      <c r="AQ112" s="210"/>
      <c r="AR112" s="1092">
        <f t="shared" si="55"/>
        <v>0</v>
      </c>
      <c r="AS112" s="210"/>
      <c r="AT112" s="247">
        <f t="shared" si="56"/>
        <v>0</v>
      </c>
      <c r="AU112" s="247">
        <f t="shared" si="57"/>
        <v>0</v>
      </c>
      <c r="AV112" s="247">
        <f t="shared" si="58"/>
        <v>0</v>
      </c>
      <c r="AW112" s="247">
        <f t="shared" si="59"/>
        <v>0</v>
      </c>
      <c r="AX112" s="247">
        <f t="shared" si="60"/>
        <v>0</v>
      </c>
      <c r="AY112" s="247">
        <f t="shared" si="61"/>
        <v>0</v>
      </c>
      <c r="AZ112" s="247">
        <f t="shared" si="62"/>
        <v>0</v>
      </c>
      <c r="BB112" s="247">
        <f t="shared" si="63"/>
        <v>0</v>
      </c>
      <c r="BC112" s="247">
        <f t="shared" si="64"/>
        <v>0</v>
      </c>
      <c r="BD112" s="247">
        <f t="shared" si="65"/>
        <v>0</v>
      </c>
      <c r="BE112" s="247">
        <f t="shared" si="66"/>
        <v>0</v>
      </c>
      <c r="BF112" s="247">
        <f t="shared" si="67"/>
        <v>0</v>
      </c>
      <c r="BG112" s="247">
        <f t="shared" si="68"/>
        <v>0</v>
      </c>
      <c r="BH112" s="247">
        <f t="shared" si="69"/>
        <v>0</v>
      </c>
      <c r="BK112" s="247">
        <f t="shared" si="70"/>
        <v>0</v>
      </c>
      <c r="BL112" s="247">
        <f t="shared" si="71"/>
        <v>0</v>
      </c>
      <c r="BM112" s="247">
        <f t="shared" si="72"/>
        <v>0</v>
      </c>
      <c r="BN112" s="247">
        <f t="shared" si="73"/>
        <v>0</v>
      </c>
      <c r="BO112" s="210"/>
      <c r="BP112" s="1205"/>
      <c r="BQ112" s="1205"/>
      <c r="BR112" s="1205"/>
      <c r="BS112" s="1205"/>
      <c r="BT112" s="1205"/>
      <c r="BU112" s="1205"/>
    </row>
    <row r="113" spans="2:73" ht="15.75" customHeight="1">
      <c r="B113" s="71" t="s">
        <v>13771</v>
      </c>
      <c r="C113" s="2178" t="s">
        <v>13563</v>
      </c>
      <c r="D113" s="2178"/>
      <c r="E113" s="72" t="s">
        <v>677</v>
      </c>
      <c r="F113" s="72">
        <v>3</v>
      </c>
      <c r="G113" s="1399"/>
      <c r="H113" s="1399"/>
      <c r="I113" s="1399"/>
      <c r="J113" s="1399"/>
      <c r="K113" s="1399"/>
      <c r="L113" s="1399"/>
      <c r="M113" s="1800"/>
      <c r="N113" s="1753"/>
      <c r="O113" s="1802"/>
      <c r="P113" s="1399"/>
      <c r="Q113" s="1399"/>
      <c r="R113" s="1399"/>
      <c r="S113" s="1399"/>
      <c r="T113" s="1399"/>
      <c r="U113" s="1800"/>
      <c r="W113" s="1802"/>
      <c r="X113" s="1399"/>
      <c r="Y113" s="1399"/>
      <c r="Z113" s="1399"/>
      <c r="AA113" s="1399"/>
      <c r="AB113" s="1399"/>
      <c r="AC113" s="1800"/>
      <c r="AD113" s="2395"/>
      <c r="AE113" s="1802"/>
      <c r="AF113" s="1399"/>
      <c r="AG113" s="1399"/>
      <c r="AH113" s="1909"/>
      <c r="AI113" s="2014"/>
      <c r="AJ113" s="2014"/>
      <c r="AK113" s="2014"/>
      <c r="AL113" s="2014"/>
      <c r="AM113" s="2015"/>
      <c r="AN113" s="63"/>
      <c r="AO113" s="73" t="s">
        <v>13772</v>
      </c>
      <c r="AQ113" s="210"/>
      <c r="AR113" s="1092">
        <f t="shared" si="55"/>
        <v>0</v>
      </c>
      <c r="AS113" s="210"/>
      <c r="AT113" s="247">
        <f t="shared" si="56"/>
        <v>0</v>
      </c>
      <c r="AU113" s="247">
        <f t="shared" si="57"/>
        <v>0</v>
      </c>
      <c r="AV113" s="247">
        <f t="shared" si="58"/>
        <v>0</v>
      </c>
      <c r="AW113" s="247">
        <f t="shared" si="59"/>
        <v>0</v>
      </c>
      <c r="AX113" s="247">
        <f t="shared" si="60"/>
        <v>0</v>
      </c>
      <c r="AY113" s="247">
        <f t="shared" si="61"/>
        <v>0</v>
      </c>
      <c r="AZ113" s="247">
        <f t="shared" si="62"/>
        <v>0</v>
      </c>
      <c r="BB113" s="247">
        <f t="shared" si="63"/>
        <v>0</v>
      </c>
      <c r="BC113" s="247">
        <f t="shared" si="64"/>
        <v>0</v>
      </c>
      <c r="BD113" s="247">
        <f t="shared" si="65"/>
        <v>0</v>
      </c>
      <c r="BE113" s="247">
        <f t="shared" si="66"/>
        <v>0</v>
      </c>
      <c r="BF113" s="247">
        <f t="shared" si="67"/>
        <v>0</v>
      </c>
      <c r="BG113" s="247">
        <f t="shared" si="68"/>
        <v>0</v>
      </c>
      <c r="BH113" s="247">
        <f t="shared" si="69"/>
        <v>0</v>
      </c>
      <c r="BK113" s="247">
        <f t="shared" si="70"/>
        <v>0</v>
      </c>
      <c r="BL113" s="247">
        <f t="shared" si="71"/>
        <v>0</v>
      </c>
      <c r="BM113" s="247">
        <f t="shared" si="72"/>
        <v>0</v>
      </c>
      <c r="BN113" s="247">
        <f t="shared" si="73"/>
        <v>0</v>
      </c>
      <c r="BO113" s="210"/>
      <c r="BP113" s="1205"/>
      <c r="BQ113" s="1205"/>
      <c r="BR113" s="1205"/>
      <c r="BS113" s="1205"/>
      <c r="BT113" s="1205"/>
      <c r="BU113" s="1205"/>
    </row>
    <row r="114" spans="2:73" ht="15.75" customHeight="1">
      <c r="B114" s="71" t="s">
        <v>13773</v>
      </c>
      <c r="C114" s="2178" t="s">
        <v>13563</v>
      </c>
      <c r="D114" s="2178"/>
      <c r="E114" s="72" t="s">
        <v>677</v>
      </c>
      <c r="F114" s="72">
        <v>3</v>
      </c>
      <c r="G114" s="1399"/>
      <c r="H114" s="1399"/>
      <c r="I114" s="1399"/>
      <c r="J114" s="1399"/>
      <c r="K114" s="1399"/>
      <c r="L114" s="1399"/>
      <c r="M114" s="1800"/>
      <c r="N114" s="1753"/>
      <c r="O114" s="1802"/>
      <c r="P114" s="1399"/>
      <c r="Q114" s="1399"/>
      <c r="R114" s="1399"/>
      <c r="S114" s="1399"/>
      <c r="T114" s="1399"/>
      <c r="U114" s="1800"/>
      <c r="W114" s="1802"/>
      <c r="X114" s="1399"/>
      <c r="Y114" s="1399"/>
      <c r="Z114" s="1399"/>
      <c r="AA114" s="1399"/>
      <c r="AB114" s="1399"/>
      <c r="AC114" s="1800"/>
      <c r="AD114" s="2395"/>
      <c r="AE114" s="1802"/>
      <c r="AF114" s="1399"/>
      <c r="AG114" s="1399"/>
      <c r="AH114" s="1909"/>
      <c r="AI114" s="2014"/>
      <c r="AJ114" s="2014"/>
      <c r="AK114" s="2014"/>
      <c r="AL114" s="2014"/>
      <c r="AM114" s="2015"/>
      <c r="AN114" s="63"/>
      <c r="AO114" s="73" t="s">
        <v>13774</v>
      </c>
      <c r="AQ114" s="210"/>
      <c r="AR114" s="1092">
        <f t="shared" si="55"/>
        <v>0</v>
      </c>
      <c r="AS114" s="210"/>
      <c r="AT114" s="247">
        <f t="shared" si="56"/>
        <v>0</v>
      </c>
      <c r="AU114" s="247">
        <f t="shared" si="57"/>
        <v>0</v>
      </c>
      <c r="AV114" s="247">
        <f t="shared" si="58"/>
        <v>0</v>
      </c>
      <c r="AW114" s="247">
        <f t="shared" si="59"/>
        <v>0</v>
      </c>
      <c r="AX114" s="247">
        <f t="shared" si="60"/>
        <v>0</v>
      </c>
      <c r="AY114" s="247">
        <f t="shared" si="61"/>
        <v>0</v>
      </c>
      <c r="AZ114" s="247">
        <f t="shared" si="62"/>
        <v>0</v>
      </c>
      <c r="BB114" s="247">
        <f t="shared" si="63"/>
        <v>0</v>
      </c>
      <c r="BC114" s="247">
        <f t="shared" si="64"/>
        <v>0</v>
      </c>
      <c r="BD114" s="247">
        <f t="shared" si="65"/>
        <v>0</v>
      </c>
      <c r="BE114" s="247">
        <f t="shared" si="66"/>
        <v>0</v>
      </c>
      <c r="BF114" s="247">
        <f t="shared" si="67"/>
        <v>0</v>
      </c>
      <c r="BG114" s="247">
        <f t="shared" si="68"/>
        <v>0</v>
      </c>
      <c r="BH114" s="247">
        <f t="shared" si="69"/>
        <v>0</v>
      </c>
      <c r="BK114" s="247">
        <f t="shared" si="70"/>
        <v>0</v>
      </c>
      <c r="BL114" s="247">
        <f t="shared" si="71"/>
        <v>0</v>
      </c>
      <c r="BM114" s="247">
        <f t="shared" si="72"/>
        <v>0</v>
      </c>
      <c r="BN114" s="247">
        <f t="shared" si="73"/>
        <v>0</v>
      </c>
      <c r="BO114" s="210"/>
      <c r="BP114" s="1205"/>
      <c r="BQ114" s="1205"/>
      <c r="BR114" s="1205"/>
      <c r="BS114" s="1205"/>
      <c r="BT114" s="1205"/>
      <c r="BU114" s="1205"/>
    </row>
    <row r="115" spans="2:73" ht="15.75" customHeight="1">
      <c r="B115" s="71" t="s">
        <v>13775</v>
      </c>
      <c r="C115" s="2178" t="s">
        <v>13563</v>
      </c>
      <c r="D115" s="2178"/>
      <c r="E115" s="72" t="s">
        <v>677</v>
      </c>
      <c r="F115" s="72">
        <v>3</v>
      </c>
      <c r="G115" s="1399"/>
      <c r="H115" s="1399"/>
      <c r="I115" s="1399"/>
      <c r="J115" s="1399"/>
      <c r="K115" s="1399"/>
      <c r="L115" s="1399"/>
      <c r="M115" s="1800"/>
      <c r="N115" s="1753"/>
      <c r="O115" s="1802"/>
      <c r="P115" s="1399"/>
      <c r="Q115" s="1399"/>
      <c r="R115" s="1399"/>
      <c r="S115" s="1399"/>
      <c r="T115" s="1399"/>
      <c r="U115" s="1800"/>
      <c r="W115" s="1802"/>
      <c r="X115" s="1399"/>
      <c r="Y115" s="1399"/>
      <c r="Z115" s="1399"/>
      <c r="AA115" s="1399"/>
      <c r="AB115" s="1399"/>
      <c r="AC115" s="1800"/>
      <c r="AD115" s="2395"/>
      <c r="AE115" s="1802"/>
      <c r="AF115" s="1399"/>
      <c r="AG115" s="1399"/>
      <c r="AH115" s="1909"/>
      <c r="AI115" s="2014"/>
      <c r="AJ115" s="2014"/>
      <c r="AK115" s="2014"/>
      <c r="AL115" s="2014"/>
      <c r="AM115" s="2015"/>
      <c r="AN115" s="63"/>
      <c r="AO115" s="73" t="s">
        <v>13776</v>
      </c>
      <c r="AQ115" s="210"/>
      <c r="AR115" s="1092">
        <f t="shared" si="55"/>
        <v>0</v>
      </c>
      <c r="AS115" s="210"/>
      <c r="AT115" s="247">
        <f t="shared" si="56"/>
        <v>0</v>
      </c>
      <c r="AU115" s="247">
        <f t="shared" si="57"/>
        <v>0</v>
      </c>
      <c r="AV115" s="247">
        <f t="shared" si="58"/>
        <v>0</v>
      </c>
      <c r="AW115" s="247">
        <f t="shared" si="59"/>
        <v>0</v>
      </c>
      <c r="AX115" s="247">
        <f t="shared" si="60"/>
        <v>0</v>
      </c>
      <c r="AY115" s="247">
        <f t="shared" si="61"/>
        <v>0</v>
      </c>
      <c r="AZ115" s="247">
        <f t="shared" si="62"/>
        <v>0</v>
      </c>
      <c r="BB115" s="247">
        <f t="shared" si="63"/>
        <v>0</v>
      </c>
      <c r="BC115" s="247">
        <f t="shared" si="64"/>
        <v>0</v>
      </c>
      <c r="BD115" s="247">
        <f t="shared" si="65"/>
        <v>0</v>
      </c>
      <c r="BE115" s="247">
        <f t="shared" si="66"/>
        <v>0</v>
      </c>
      <c r="BF115" s="247">
        <f t="shared" si="67"/>
        <v>0</v>
      </c>
      <c r="BG115" s="247">
        <f t="shared" si="68"/>
        <v>0</v>
      </c>
      <c r="BH115" s="247">
        <f t="shared" si="69"/>
        <v>0</v>
      </c>
      <c r="BK115" s="247">
        <f t="shared" si="70"/>
        <v>0</v>
      </c>
      <c r="BL115" s="247">
        <f t="shared" si="71"/>
        <v>0</v>
      </c>
      <c r="BM115" s="247">
        <f t="shared" si="72"/>
        <v>0</v>
      </c>
      <c r="BN115" s="247">
        <f t="shared" si="73"/>
        <v>0</v>
      </c>
      <c r="BO115" s="210"/>
      <c r="BP115" s="1205"/>
      <c r="BQ115" s="1205"/>
      <c r="BR115" s="1205"/>
      <c r="BS115" s="1205"/>
      <c r="BT115" s="1205"/>
      <c r="BU115" s="1205"/>
    </row>
    <row r="116" spans="2:73" ht="15.75" customHeight="1">
      <c r="B116" s="71" t="s">
        <v>13777</v>
      </c>
      <c r="C116" s="2178" t="s">
        <v>13563</v>
      </c>
      <c r="D116" s="2178"/>
      <c r="E116" s="72" t="s">
        <v>677</v>
      </c>
      <c r="F116" s="72">
        <v>3</v>
      </c>
      <c r="G116" s="1399"/>
      <c r="H116" s="1399"/>
      <c r="I116" s="1399"/>
      <c r="J116" s="1399"/>
      <c r="K116" s="1399"/>
      <c r="L116" s="1399"/>
      <c r="M116" s="1800"/>
      <c r="N116" s="1753"/>
      <c r="O116" s="1802"/>
      <c r="P116" s="1399"/>
      <c r="Q116" s="1399"/>
      <c r="R116" s="1399"/>
      <c r="S116" s="1399"/>
      <c r="T116" s="1399"/>
      <c r="U116" s="1800"/>
      <c r="W116" s="1802"/>
      <c r="X116" s="1399"/>
      <c r="Y116" s="1399"/>
      <c r="Z116" s="1399"/>
      <c r="AA116" s="1399"/>
      <c r="AB116" s="1399"/>
      <c r="AC116" s="1800"/>
      <c r="AD116" s="2395"/>
      <c r="AE116" s="1802"/>
      <c r="AF116" s="1399"/>
      <c r="AG116" s="1399"/>
      <c r="AH116" s="1909"/>
      <c r="AI116" s="2014"/>
      <c r="AJ116" s="2014"/>
      <c r="AK116" s="2014"/>
      <c r="AL116" s="2014"/>
      <c r="AM116" s="2015"/>
      <c r="AN116" s="63"/>
      <c r="AO116" s="73" t="s">
        <v>13778</v>
      </c>
      <c r="AQ116" s="210"/>
      <c r="AR116" s="1092">
        <f t="shared" si="55"/>
        <v>0</v>
      </c>
      <c r="AS116" s="210"/>
      <c r="AT116" s="247">
        <f t="shared" si="56"/>
        <v>0</v>
      </c>
      <c r="AU116" s="247">
        <f t="shared" si="57"/>
        <v>0</v>
      </c>
      <c r="AV116" s="247">
        <f t="shared" si="58"/>
        <v>0</v>
      </c>
      <c r="AW116" s="247">
        <f t="shared" si="59"/>
        <v>0</v>
      </c>
      <c r="AX116" s="247">
        <f t="shared" si="60"/>
        <v>0</v>
      </c>
      <c r="AY116" s="247">
        <f t="shared" si="61"/>
        <v>0</v>
      </c>
      <c r="AZ116" s="247">
        <f t="shared" si="62"/>
        <v>0</v>
      </c>
      <c r="BB116" s="247">
        <f t="shared" si="63"/>
        <v>0</v>
      </c>
      <c r="BC116" s="247">
        <f t="shared" si="64"/>
        <v>0</v>
      </c>
      <c r="BD116" s="247">
        <f t="shared" si="65"/>
        <v>0</v>
      </c>
      <c r="BE116" s="247">
        <f t="shared" si="66"/>
        <v>0</v>
      </c>
      <c r="BF116" s="247">
        <f t="shared" si="67"/>
        <v>0</v>
      </c>
      <c r="BG116" s="247">
        <f t="shared" si="68"/>
        <v>0</v>
      </c>
      <c r="BH116" s="247">
        <f t="shared" si="69"/>
        <v>0</v>
      </c>
      <c r="BK116" s="247">
        <f t="shared" si="70"/>
        <v>0</v>
      </c>
      <c r="BL116" s="247">
        <f t="shared" si="71"/>
        <v>0</v>
      </c>
      <c r="BM116" s="247">
        <f t="shared" si="72"/>
        <v>0</v>
      </c>
      <c r="BN116" s="247">
        <f t="shared" si="73"/>
        <v>0</v>
      </c>
      <c r="BO116" s="210"/>
      <c r="BP116" s="1205"/>
      <c r="BQ116" s="1205"/>
      <c r="BR116" s="1205"/>
      <c r="BS116" s="1205"/>
      <c r="BT116" s="1205"/>
      <c r="BU116" s="1205"/>
    </row>
    <row r="117" spans="2:73" ht="15.75" customHeight="1">
      <c r="B117" s="71" t="s">
        <v>13779</v>
      </c>
      <c r="C117" s="2178" t="s">
        <v>13563</v>
      </c>
      <c r="D117" s="2178"/>
      <c r="E117" s="72" t="s">
        <v>677</v>
      </c>
      <c r="F117" s="72">
        <v>3</v>
      </c>
      <c r="G117" s="1399"/>
      <c r="H117" s="1399"/>
      <c r="I117" s="1399"/>
      <c r="J117" s="1399"/>
      <c r="K117" s="1399"/>
      <c r="L117" s="1399"/>
      <c r="M117" s="1800"/>
      <c r="N117" s="1753"/>
      <c r="O117" s="1802"/>
      <c r="P117" s="1399"/>
      <c r="Q117" s="1399"/>
      <c r="R117" s="1399"/>
      <c r="S117" s="1399"/>
      <c r="T117" s="1399"/>
      <c r="U117" s="1800"/>
      <c r="W117" s="1802"/>
      <c r="X117" s="1399"/>
      <c r="Y117" s="1399"/>
      <c r="Z117" s="1399"/>
      <c r="AA117" s="1399"/>
      <c r="AB117" s="1399"/>
      <c r="AC117" s="1800"/>
      <c r="AD117" s="2395"/>
      <c r="AE117" s="1802"/>
      <c r="AF117" s="1399"/>
      <c r="AG117" s="1399"/>
      <c r="AH117" s="1909"/>
      <c r="AI117" s="2014"/>
      <c r="AJ117" s="2014"/>
      <c r="AK117" s="2014"/>
      <c r="AL117" s="2014"/>
      <c r="AM117" s="2015"/>
      <c r="AN117" s="63"/>
      <c r="AO117" s="73" t="s">
        <v>13780</v>
      </c>
      <c r="AQ117" s="210"/>
      <c r="AR117" s="1092">
        <f t="shared" si="55"/>
        <v>0</v>
      </c>
      <c r="AS117" s="210"/>
      <c r="AT117" s="247">
        <f t="shared" si="56"/>
        <v>0</v>
      </c>
      <c r="AU117" s="247">
        <f t="shared" si="57"/>
        <v>0</v>
      </c>
      <c r="AV117" s="247">
        <f t="shared" si="58"/>
        <v>0</v>
      </c>
      <c r="AW117" s="247">
        <f t="shared" si="59"/>
        <v>0</v>
      </c>
      <c r="AX117" s="247">
        <f t="shared" si="60"/>
        <v>0</v>
      </c>
      <c r="AY117" s="247">
        <f t="shared" si="61"/>
        <v>0</v>
      </c>
      <c r="AZ117" s="247">
        <f t="shared" si="62"/>
        <v>0</v>
      </c>
      <c r="BB117" s="247">
        <f t="shared" si="63"/>
        <v>0</v>
      </c>
      <c r="BC117" s="247">
        <f t="shared" si="64"/>
        <v>0</v>
      </c>
      <c r="BD117" s="247">
        <f t="shared" si="65"/>
        <v>0</v>
      </c>
      <c r="BE117" s="247">
        <f t="shared" si="66"/>
        <v>0</v>
      </c>
      <c r="BF117" s="247">
        <f t="shared" si="67"/>
        <v>0</v>
      </c>
      <c r="BG117" s="247">
        <f t="shared" si="68"/>
        <v>0</v>
      </c>
      <c r="BH117" s="247">
        <f t="shared" si="69"/>
        <v>0</v>
      </c>
      <c r="BK117" s="247">
        <f t="shared" si="70"/>
        <v>0</v>
      </c>
      <c r="BL117" s="247">
        <f t="shared" si="71"/>
        <v>0</v>
      </c>
      <c r="BM117" s="247">
        <f t="shared" si="72"/>
        <v>0</v>
      </c>
      <c r="BN117" s="247">
        <f t="shared" si="73"/>
        <v>0</v>
      </c>
      <c r="BO117" s="210"/>
      <c r="BP117" s="1205"/>
      <c r="BQ117" s="1205"/>
      <c r="BR117" s="1205"/>
      <c r="BS117" s="1205"/>
      <c r="BT117" s="1205"/>
      <c r="BU117" s="1205"/>
    </row>
    <row r="118" spans="2:73" ht="15.75" customHeight="1">
      <c r="B118" s="71" t="s">
        <v>13781</v>
      </c>
      <c r="C118" s="2178" t="s">
        <v>13563</v>
      </c>
      <c r="D118" s="2178"/>
      <c r="E118" s="72" t="s">
        <v>677</v>
      </c>
      <c r="F118" s="72">
        <v>3</v>
      </c>
      <c r="G118" s="1399"/>
      <c r="H118" s="1399"/>
      <c r="I118" s="1399"/>
      <c r="J118" s="1399"/>
      <c r="K118" s="1399"/>
      <c r="L118" s="1399"/>
      <c r="M118" s="1800"/>
      <c r="N118" s="1753"/>
      <c r="O118" s="1802"/>
      <c r="P118" s="1399"/>
      <c r="Q118" s="1399"/>
      <c r="R118" s="1399"/>
      <c r="S118" s="1399"/>
      <c r="T118" s="1399"/>
      <c r="U118" s="1800"/>
      <c r="W118" s="1802"/>
      <c r="X118" s="1399"/>
      <c r="Y118" s="1399"/>
      <c r="Z118" s="1399"/>
      <c r="AA118" s="1399"/>
      <c r="AB118" s="1399"/>
      <c r="AC118" s="1800"/>
      <c r="AD118" s="2395"/>
      <c r="AE118" s="1802"/>
      <c r="AF118" s="1399"/>
      <c r="AG118" s="1399"/>
      <c r="AH118" s="1909"/>
      <c r="AI118" s="2014"/>
      <c r="AJ118" s="2014"/>
      <c r="AK118" s="2014"/>
      <c r="AL118" s="2014"/>
      <c r="AM118" s="2015"/>
      <c r="AN118" s="63"/>
      <c r="AO118" s="73" t="s">
        <v>13782</v>
      </c>
      <c r="AQ118" s="210"/>
      <c r="AR118" s="1092">
        <f t="shared" si="55"/>
        <v>0</v>
      </c>
      <c r="AS118" s="210"/>
      <c r="AT118" s="247">
        <f t="shared" si="56"/>
        <v>0</v>
      </c>
      <c r="AU118" s="247">
        <f t="shared" si="57"/>
        <v>0</v>
      </c>
      <c r="AV118" s="247">
        <f t="shared" si="58"/>
        <v>0</v>
      </c>
      <c r="AW118" s="247">
        <f t="shared" si="59"/>
        <v>0</v>
      </c>
      <c r="AX118" s="247">
        <f t="shared" si="60"/>
        <v>0</v>
      </c>
      <c r="AY118" s="247">
        <f t="shared" si="61"/>
        <v>0</v>
      </c>
      <c r="AZ118" s="247">
        <f t="shared" si="62"/>
        <v>0</v>
      </c>
      <c r="BB118" s="247">
        <f t="shared" si="63"/>
        <v>0</v>
      </c>
      <c r="BC118" s="247">
        <f t="shared" si="64"/>
        <v>0</v>
      </c>
      <c r="BD118" s="247">
        <f t="shared" si="65"/>
        <v>0</v>
      </c>
      <c r="BE118" s="247">
        <f t="shared" si="66"/>
        <v>0</v>
      </c>
      <c r="BF118" s="247">
        <f t="shared" si="67"/>
        <v>0</v>
      </c>
      <c r="BG118" s="247">
        <f t="shared" si="68"/>
        <v>0</v>
      </c>
      <c r="BH118" s="247">
        <f t="shared" si="69"/>
        <v>0</v>
      </c>
      <c r="BK118" s="247">
        <f t="shared" si="70"/>
        <v>0</v>
      </c>
      <c r="BL118" s="247">
        <f t="shared" si="71"/>
        <v>0</v>
      </c>
      <c r="BM118" s="247">
        <f t="shared" si="72"/>
        <v>0</v>
      </c>
      <c r="BN118" s="247">
        <f t="shared" si="73"/>
        <v>0</v>
      </c>
      <c r="BO118" s="210"/>
      <c r="BP118" s="1205"/>
      <c r="BQ118" s="1205"/>
      <c r="BR118" s="1205"/>
      <c r="BS118" s="1205"/>
      <c r="BT118" s="1205"/>
      <c r="BU118" s="1205"/>
    </row>
    <row r="119" spans="2:73" ht="15.75" customHeight="1">
      <c r="B119" s="71" t="s">
        <v>13783</v>
      </c>
      <c r="C119" s="2178" t="s">
        <v>13563</v>
      </c>
      <c r="D119" s="2178"/>
      <c r="E119" s="72" t="s">
        <v>677</v>
      </c>
      <c r="F119" s="72">
        <v>3</v>
      </c>
      <c r="G119" s="1399"/>
      <c r="H119" s="1399"/>
      <c r="I119" s="1399"/>
      <c r="J119" s="1399"/>
      <c r="K119" s="1399"/>
      <c r="L119" s="1399"/>
      <c r="M119" s="1800"/>
      <c r="N119" s="1753"/>
      <c r="O119" s="1802"/>
      <c r="P119" s="1399"/>
      <c r="Q119" s="1399"/>
      <c r="R119" s="1399"/>
      <c r="S119" s="1399"/>
      <c r="T119" s="1399"/>
      <c r="U119" s="1800"/>
      <c r="W119" s="1802"/>
      <c r="X119" s="1399"/>
      <c r="Y119" s="1399"/>
      <c r="Z119" s="1399"/>
      <c r="AA119" s="1399"/>
      <c r="AB119" s="1399"/>
      <c r="AC119" s="1800"/>
      <c r="AD119" s="2395"/>
      <c r="AE119" s="1802"/>
      <c r="AF119" s="1399"/>
      <c r="AG119" s="1399"/>
      <c r="AH119" s="1909"/>
      <c r="AI119" s="2014"/>
      <c r="AJ119" s="2014"/>
      <c r="AK119" s="2014"/>
      <c r="AL119" s="2014"/>
      <c r="AM119" s="2015"/>
      <c r="AN119" s="63"/>
      <c r="AO119" s="73" t="s">
        <v>13784</v>
      </c>
      <c r="AQ119" s="210"/>
      <c r="AR119" s="1092">
        <f t="shared" si="55"/>
        <v>0</v>
      </c>
      <c r="AS119" s="210"/>
      <c r="AT119" s="247">
        <f t="shared" si="56"/>
        <v>0</v>
      </c>
      <c r="AU119" s="247">
        <f t="shared" si="57"/>
        <v>0</v>
      </c>
      <c r="AV119" s="247">
        <f t="shared" si="58"/>
        <v>0</v>
      </c>
      <c r="AW119" s="247">
        <f t="shared" si="59"/>
        <v>0</v>
      </c>
      <c r="AX119" s="247">
        <f t="shared" si="60"/>
        <v>0</v>
      </c>
      <c r="AY119" s="247">
        <f t="shared" si="61"/>
        <v>0</v>
      </c>
      <c r="AZ119" s="247">
        <f t="shared" si="62"/>
        <v>0</v>
      </c>
      <c r="BB119" s="247">
        <f t="shared" si="63"/>
        <v>0</v>
      </c>
      <c r="BC119" s="247">
        <f t="shared" si="64"/>
        <v>0</v>
      </c>
      <c r="BD119" s="247">
        <f t="shared" si="65"/>
        <v>0</v>
      </c>
      <c r="BE119" s="247">
        <f t="shared" si="66"/>
        <v>0</v>
      </c>
      <c r="BF119" s="247">
        <f t="shared" si="67"/>
        <v>0</v>
      </c>
      <c r="BG119" s="247">
        <f t="shared" si="68"/>
        <v>0</v>
      </c>
      <c r="BH119" s="247">
        <f t="shared" si="69"/>
        <v>0</v>
      </c>
      <c r="BK119" s="247">
        <f t="shared" si="70"/>
        <v>0</v>
      </c>
      <c r="BL119" s="247">
        <f t="shared" si="71"/>
        <v>0</v>
      </c>
      <c r="BM119" s="247">
        <f t="shared" si="72"/>
        <v>0</v>
      </c>
      <c r="BN119" s="247">
        <f t="shared" si="73"/>
        <v>0</v>
      </c>
      <c r="BO119" s="210"/>
      <c r="BP119" s="1205"/>
      <c r="BQ119" s="1205"/>
      <c r="BR119" s="1205"/>
      <c r="BS119" s="1205"/>
      <c r="BT119" s="1205"/>
      <c r="BU119" s="1205"/>
    </row>
    <row r="120" spans="2:73" ht="15.75" customHeight="1">
      <c r="B120" s="71" t="s">
        <v>13785</v>
      </c>
      <c r="C120" s="2178" t="s">
        <v>13563</v>
      </c>
      <c r="D120" s="2178"/>
      <c r="E120" s="72" t="s">
        <v>677</v>
      </c>
      <c r="F120" s="72">
        <v>3</v>
      </c>
      <c r="G120" s="1399"/>
      <c r="H120" s="1399"/>
      <c r="I120" s="1399"/>
      <c r="J120" s="1399"/>
      <c r="K120" s="1399"/>
      <c r="L120" s="1399"/>
      <c r="M120" s="1800"/>
      <c r="N120" s="1753"/>
      <c r="O120" s="1802"/>
      <c r="P120" s="1399"/>
      <c r="Q120" s="1399"/>
      <c r="R120" s="1399"/>
      <c r="S120" s="1399"/>
      <c r="T120" s="1399"/>
      <c r="U120" s="1800"/>
      <c r="W120" s="1802"/>
      <c r="X120" s="1399"/>
      <c r="Y120" s="1399"/>
      <c r="Z120" s="1399"/>
      <c r="AA120" s="1399"/>
      <c r="AB120" s="1399"/>
      <c r="AC120" s="1800"/>
      <c r="AD120" s="2395"/>
      <c r="AE120" s="1802"/>
      <c r="AF120" s="1399"/>
      <c r="AG120" s="1399"/>
      <c r="AH120" s="1909"/>
      <c r="AI120" s="2014"/>
      <c r="AJ120" s="2014"/>
      <c r="AK120" s="2014"/>
      <c r="AL120" s="2014"/>
      <c r="AM120" s="2015"/>
      <c r="AN120" s="63"/>
      <c r="AO120" s="73" t="s">
        <v>13786</v>
      </c>
      <c r="AQ120" s="210"/>
      <c r="AR120" s="1092">
        <f t="shared" si="55"/>
        <v>0</v>
      </c>
      <c r="AS120" s="210"/>
      <c r="AT120" s="247">
        <f t="shared" si="56"/>
        <v>0</v>
      </c>
      <c r="AU120" s="247">
        <f t="shared" si="57"/>
        <v>0</v>
      </c>
      <c r="AV120" s="247">
        <f t="shared" si="58"/>
        <v>0</v>
      </c>
      <c r="AW120" s="247">
        <f t="shared" si="59"/>
        <v>0</v>
      </c>
      <c r="AX120" s="247">
        <f t="shared" si="60"/>
        <v>0</v>
      </c>
      <c r="AY120" s="247">
        <f t="shared" si="61"/>
        <v>0</v>
      </c>
      <c r="AZ120" s="247">
        <f t="shared" si="62"/>
        <v>0</v>
      </c>
      <c r="BB120" s="247">
        <f t="shared" si="63"/>
        <v>0</v>
      </c>
      <c r="BC120" s="247">
        <f t="shared" si="64"/>
        <v>0</v>
      </c>
      <c r="BD120" s="247">
        <f t="shared" si="65"/>
        <v>0</v>
      </c>
      <c r="BE120" s="247">
        <f t="shared" si="66"/>
        <v>0</v>
      </c>
      <c r="BF120" s="247">
        <f t="shared" si="67"/>
        <v>0</v>
      </c>
      <c r="BG120" s="247">
        <f t="shared" si="68"/>
        <v>0</v>
      </c>
      <c r="BH120" s="247">
        <f t="shared" si="69"/>
        <v>0</v>
      </c>
      <c r="BK120" s="247">
        <f t="shared" si="70"/>
        <v>0</v>
      </c>
      <c r="BL120" s="247">
        <f t="shared" si="71"/>
        <v>0</v>
      </c>
      <c r="BM120" s="247">
        <f t="shared" si="72"/>
        <v>0</v>
      </c>
      <c r="BN120" s="247">
        <f t="shared" si="73"/>
        <v>0</v>
      </c>
      <c r="BO120" s="210"/>
      <c r="BP120" s="1205"/>
      <c r="BQ120" s="1205"/>
      <c r="BR120" s="1205"/>
      <c r="BS120" s="1205"/>
      <c r="BT120" s="1205"/>
      <c r="BU120" s="1205"/>
    </row>
    <row r="121" spans="2:73" ht="15.75" customHeight="1">
      <c r="B121" s="71" t="s">
        <v>13787</v>
      </c>
      <c r="C121" s="2178" t="s">
        <v>13563</v>
      </c>
      <c r="D121" s="2178"/>
      <c r="E121" s="72" t="s">
        <v>677</v>
      </c>
      <c r="F121" s="72">
        <v>3</v>
      </c>
      <c r="G121" s="1399"/>
      <c r="H121" s="1399"/>
      <c r="I121" s="1399"/>
      <c r="J121" s="1399"/>
      <c r="K121" s="1399"/>
      <c r="L121" s="1399"/>
      <c r="M121" s="1800"/>
      <c r="N121" s="1753"/>
      <c r="O121" s="1802"/>
      <c r="P121" s="1399"/>
      <c r="Q121" s="1399"/>
      <c r="R121" s="1399"/>
      <c r="S121" s="1399"/>
      <c r="T121" s="1399"/>
      <c r="U121" s="1800"/>
      <c r="W121" s="1802"/>
      <c r="X121" s="1399"/>
      <c r="Y121" s="1399"/>
      <c r="Z121" s="1399"/>
      <c r="AA121" s="1399"/>
      <c r="AB121" s="1399"/>
      <c r="AC121" s="1800"/>
      <c r="AD121" s="2395"/>
      <c r="AE121" s="1802"/>
      <c r="AF121" s="1399"/>
      <c r="AG121" s="1399"/>
      <c r="AH121" s="1909"/>
      <c r="AI121" s="2014"/>
      <c r="AJ121" s="2014"/>
      <c r="AK121" s="2014"/>
      <c r="AL121" s="2014"/>
      <c r="AM121" s="2015"/>
      <c r="AN121" s="63"/>
      <c r="AO121" s="73" t="s">
        <v>13788</v>
      </c>
      <c r="AQ121" s="210"/>
      <c r="AR121" s="1092">
        <f t="shared" si="55"/>
        <v>0</v>
      </c>
      <c r="AS121" s="210"/>
      <c r="AT121" s="247">
        <f t="shared" si="56"/>
        <v>0</v>
      </c>
      <c r="AU121" s="247">
        <f t="shared" si="57"/>
        <v>0</v>
      </c>
      <c r="AV121" s="247">
        <f t="shared" si="58"/>
        <v>0</v>
      </c>
      <c r="AW121" s="247">
        <f t="shared" si="59"/>
        <v>0</v>
      </c>
      <c r="AX121" s="247">
        <f t="shared" si="60"/>
        <v>0</v>
      </c>
      <c r="AY121" s="247">
        <f t="shared" si="61"/>
        <v>0</v>
      </c>
      <c r="AZ121" s="247">
        <f t="shared" si="62"/>
        <v>0</v>
      </c>
      <c r="BB121" s="247">
        <f t="shared" si="63"/>
        <v>0</v>
      </c>
      <c r="BC121" s="247">
        <f t="shared" si="64"/>
        <v>0</v>
      </c>
      <c r="BD121" s="247">
        <f t="shared" si="65"/>
        <v>0</v>
      </c>
      <c r="BE121" s="247">
        <f t="shared" si="66"/>
        <v>0</v>
      </c>
      <c r="BF121" s="247">
        <f t="shared" si="67"/>
        <v>0</v>
      </c>
      <c r="BG121" s="247">
        <f t="shared" si="68"/>
        <v>0</v>
      </c>
      <c r="BH121" s="247">
        <f t="shared" si="69"/>
        <v>0</v>
      </c>
      <c r="BK121" s="247">
        <f t="shared" si="70"/>
        <v>0</v>
      </c>
      <c r="BL121" s="247">
        <f t="shared" si="71"/>
        <v>0</v>
      </c>
      <c r="BM121" s="247">
        <f t="shared" si="72"/>
        <v>0</v>
      </c>
      <c r="BN121" s="247">
        <f t="shared" si="73"/>
        <v>0</v>
      </c>
      <c r="BO121" s="210"/>
      <c r="BP121" s="1205"/>
      <c r="BQ121" s="1205"/>
      <c r="BR121" s="1205"/>
      <c r="BS121" s="1205"/>
      <c r="BT121" s="1205"/>
      <c r="BU121" s="1205"/>
    </row>
    <row r="122" spans="2:73" ht="15.75" customHeight="1">
      <c r="B122" s="71" t="s">
        <v>13789</v>
      </c>
      <c r="C122" s="2178" t="s">
        <v>13563</v>
      </c>
      <c r="D122" s="2178"/>
      <c r="E122" s="72" t="s">
        <v>677</v>
      </c>
      <c r="F122" s="72">
        <v>3</v>
      </c>
      <c r="G122" s="1399"/>
      <c r="H122" s="1399"/>
      <c r="I122" s="1399"/>
      <c r="J122" s="1399"/>
      <c r="K122" s="1399"/>
      <c r="L122" s="1399"/>
      <c r="M122" s="1800"/>
      <c r="N122" s="1753"/>
      <c r="O122" s="1802"/>
      <c r="P122" s="1399"/>
      <c r="Q122" s="1399"/>
      <c r="R122" s="1399"/>
      <c r="S122" s="1399"/>
      <c r="T122" s="1399"/>
      <c r="U122" s="1800"/>
      <c r="W122" s="1802"/>
      <c r="X122" s="1399"/>
      <c r="Y122" s="1399"/>
      <c r="Z122" s="1399"/>
      <c r="AA122" s="1399"/>
      <c r="AB122" s="1399"/>
      <c r="AC122" s="1800"/>
      <c r="AD122" s="2395"/>
      <c r="AE122" s="1802"/>
      <c r="AF122" s="1399"/>
      <c r="AG122" s="1399"/>
      <c r="AH122" s="1909"/>
      <c r="AI122" s="2014"/>
      <c r="AJ122" s="2014"/>
      <c r="AK122" s="2014"/>
      <c r="AL122" s="2014"/>
      <c r="AM122" s="2015"/>
      <c r="AN122" s="63"/>
      <c r="AO122" s="73" t="s">
        <v>13790</v>
      </c>
      <c r="AQ122" s="210"/>
      <c r="AR122" s="1092">
        <f t="shared" si="55"/>
        <v>0</v>
      </c>
      <c r="AS122" s="210"/>
      <c r="AT122" s="247">
        <f t="shared" si="56"/>
        <v>0</v>
      </c>
      <c r="AU122" s="247">
        <f t="shared" si="57"/>
        <v>0</v>
      </c>
      <c r="AV122" s="247">
        <f t="shared" si="58"/>
        <v>0</v>
      </c>
      <c r="AW122" s="247">
        <f t="shared" si="59"/>
        <v>0</v>
      </c>
      <c r="AX122" s="247">
        <f t="shared" si="60"/>
        <v>0</v>
      </c>
      <c r="AY122" s="247">
        <f t="shared" si="61"/>
        <v>0</v>
      </c>
      <c r="AZ122" s="247">
        <f t="shared" si="62"/>
        <v>0</v>
      </c>
      <c r="BB122" s="247">
        <f t="shared" si="63"/>
        <v>0</v>
      </c>
      <c r="BC122" s="247">
        <f t="shared" si="64"/>
        <v>0</v>
      </c>
      <c r="BD122" s="247">
        <f t="shared" si="65"/>
        <v>0</v>
      </c>
      <c r="BE122" s="247">
        <f t="shared" si="66"/>
        <v>0</v>
      </c>
      <c r="BF122" s="247">
        <f t="shared" si="67"/>
        <v>0</v>
      </c>
      <c r="BG122" s="247">
        <f t="shared" si="68"/>
        <v>0</v>
      </c>
      <c r="BH122" s="247">
        <f t="shared" si="69"/>
        <v>0</v>
      </c>
      <c r="BK122" s="247">
        <f t="shared" si="70"/>
        <v>0</v>
      </c>
      <c r="BL122" s="247">
        <f t="shared" si="71"/>
        <v>0</v>
      </c>
      <c r="BM122" s="247">
        <f t="shared" si="72"/>
        <v>0</v>
      </c>
      <c r="BN122" s="247">
        <f t="shared" si="73"/>
        <v>0</v>
      </c>
      <c r="BO122" s="210"/>
      <c r="BP122" s="1205"/>
      <c r="BQ122" s="1205"/>
      <c r="BR122" s="1205"/>
      <c r="BS122" s="1205"/>
      <c r="BT122" s="1205"/>
      <c r="BU122" s="1205"/>
    </row>
    <row r="123" spans="2:73" ht="15.75" customHeight="1">
      <c r="B123" s="71" t="s">
        <v>13791</v>
      </c>
      <c r="C123" s="2178" t="s">
        <v>13563</v>
      </c>
      <c r="D123" s="2178"/>
      <c r="E123" s="72" t="s">
        <v>677</v>
      </c>
      <c r="F123" s="72">
        <v>3</v>
      </c>
      <c r="G123" s="1399"/>
      <c r="H123" s="1399"/>
      <c r="I123" s="1399"/>
      <c r="J123" s="1399"/>
      <c r="K123" s="1399"/>
      <c r="L123" s="1399"/>
      <c r="M123" s="1800"/>
      <c r="N123" s="1753"/>
      <c r="O123" s="1802"/>
      <c r="P123" s="1399"/>
      <c r="Q123" s="1399"/>
      <c r="R123" s="1399"/>
      <c r="S123" s="1399"/>
      <c r="T123" s="1399"/>
      <c r="U123" s="1800"/>
      <c r="W123" s="1802"/>
      <c r="X123" s="1399"/>
      <c r="Y123" s="1399"/>
      <c r="Z123" s="1399"/>
      <c r="AA123" s="1399"/>
      <c r="AB123" s="1399"/>
      <c r="AC123" s="1800"/>
      <c r="AD123" s="2395"/>
      <c r="AE123" s="1802"/>
      <c r="AF123" s="1399"/>
      <c r="AG123" s="1399"/>
      <c r="AH123" s="1909"/>
      <c r="AI123" s="2014"/>
      <c r="AJ123" s="2014"/>
      <c r="AK123" s="2014"/>
      <c r="AL123" s="2014"/>
      <c r="AM123" s="2015"/>
      <c r="AN123" s="63"/>
      <c r="AO123" s="73" t="s">
        <v>13792</v>
      </c>
      <c r="AQ123" s="210"/>
      <c r="AR123" s="1092">
        <f t="shared" si="55"/>
        <v>0</v>
      </c>
      <c r="AS123" s="210"/>
      <c r="AT123" s="247">
        <f t="shared" si="56"/>
        <v>0</v>
      </c>
      <c r="AU123" s="247">
        <f t="shared" si="57"/>
        <v>0</v>
      </c>
      <c r="AV123" s="247">
        <f t="shared" si="58"/>
        <v>0</v>
      </c>
      <c r="AW123" s="247">
        <f t="shared" si="59"/>
        <v>0</v>
      </c>
      <c r="AX123" s="247">
        <f t="shared" si="60"/>
        <v>0</v>
      </c>
      <c r="AY123" s="247">
        <f t="shared" si="61"/>
        <v>0</v>
      </c>
      <c r="AZ123" s="247">
        <f t="shared" si="62"/>
        <v>0</v>
      </c>
      <c r="BB123" s="247">
        <f t="shared" si="63"/>
        <v>0</v>
      </c>
      <c r="BC123" s="247">
        <f t="shared" si="64"/>
        <v>0</v>
      </c>
      <c r="BD123" s="247">
        <f t="shared" si="65"/>
        <v>0</v>
      </c>
      <c r="BE123" s="247">
        <f t="shared" si="66"/>
        <v>0</v>
      </c>
      <c r="BF123" s="247">
        <f t="shared" si="67"/>
        <v>0</v>
      </c>
      <c r="BG123" s="247">
        <f t="shared" si="68"/>
        <v>0</v>
      </c>
      <c r="BH123" s="247">
        <f t="shared" si="69"/>
        <v>0</v>
      </c>
      <c r="BK123" s="247">
        <f t="shared" si="70"/>
        <v>0</v>
      </c>
      <c r="BL123" s="247">
        <f t="shared" si="71"/>
        <v>0</v>
      </c>
      <c r="BM123" s="247">
        <f t="shared" si="72"/>
        <v>0</v>
      </c>
      <c r="BN123" s="247">
        <f t="shared" si="73"/>
        <v>0</v>
      </c>
      <c r="BO123" s="210"/>
      <c r="BP123" s="1205"/>
      <c r="BQ123" s="1205"/>
      <c r="BR123" s="1205"/>
      <c r="BS123" s="1205"/>
      <c r="BT123" s="1205"/>
      <c r="BU123" s="1205"/>
    </row>
    <row r="124" spans="2:73" ht="15.75" customHeight="1">
      <c r="B124" s="71" t="s">
        <v>13793</v>
      </c>
      <c r="C124" s="2178" t="s">
        <v>13563</v>
      </c>
      <c r="D124" s="2178"/>
      <c r="E124" s="72" t="s">
        <v>677</v>
      </c>
      <c r="F124" s="72">
        <v>3</v>
      </c>
      <c r="G124" s="1399"/>
      <c r="H124" s="1399"/>
      <c r="I124" s="1399"/>
      <c r="J124" s="1399"/>
      <c r="K124" s="1399"/>
      <c r="L124" s="1399"/>
      <c r="M124" s="1800"/>
      <c r="N124" s="1753"/>
      <c r="O124" s="1802"/>
      <c r="P124" s="1399"/>
      <c r="Q124" s="1399"/>
      <c r="R124" s="1399"/>
      <c r="S124" s="1399"/>
      <c r="T124" s="1399"/>
      <c r="U124" s="1800"/>
      <c r="W124" s="1802"/>
      <c r="X124" s="1399"/>
      <c r="Y124" s="1399"/>
      <c r="Z124" s="1399"/>
      <c r="AA124" s="1399"/>
      <c r="AB124" s="1399"/>
      <c r="AC124" s="1800"/>
      <c r="AD124" s="2395"/>
      <c r="AE124" s="1802"/>
      <c r="AF124" s="1399"/>
      <c r="AG124" s="1399"/>
      <c r="AH124" s="1909"/>
      <c r="AI124" s="2014"/>
      <c r="AJ124" s="2014"/>
      <c r="AK124" s="2014"/>
      <c r="AL124" s="2014"/>
      <c r="AM124" s="2015"/>
      <c r="AN124" s="63"/>
      <c r="AO124" s="73" t="s">
        <v>13794</v>
      </c>
      <c r="AQ124" s="210"/>
      <c r="AR124" s="1092">
        <f t="shared" si="55"/>
        <v>0</v>
      </c>
      <c r="AS124" s="210"/>
      <c r="AT124" s="247">
        <f t="shared" si="56"/>
        <v>0</v>
      </c>
      <c r="AU124" s="247">
        <f t="shared" si="57"/>
        <v>0</v>
      </c>
      <c r="AV124" s="247">
        <f t="shared" si="58"/>
        <v>0</v>
      </c>
      <c r="AW124" s="247">
        <f t="shared" si="59"/>
        <v>0</v>
      </c>
      <c r="AX124" s="247">
        <f t="shared" si="60"/>
        <v>0</v>
      </c>
      <c r="AY124" s="247">
        <f t="shared" si="61"/>
        <v>0</v>
      </c>
      <c r="AZ124" s="247">
        <f t="shared" si="62"/>
        <v>0</v>
      </c>
      <c r="BB124" s="247">
        <f t="shared" si="63"/>
        <v>0</v>
      </c>
      <c r="BC124" s="247">
        <f t="shared" si="64"/>
        <v>0</v>
      </c>
      <c r="BD124" s="247">
        <f t="shared" si="65"/>
        <v>0</v>
      </c>
      <c r="BE124" s="247">
        <f t="shared" si="66"/>
        <v>0</v>
      </c>
      <c r="BF124" s="247">
        <f t="shared" si="67"/>
        <v>0</v>
      </c>
      <c r="BG124" s="247">
        <f t="shared" si="68"/>
        <v>0</v>
      </c>
      <c r="BH124" s="247">
        <f t="shared" si="69"/>
        <v>0</v>
      </c>
      <c r="BK124" s="247">
        <f t="shared" si="70"/>
        <v>0</v>
      </c>
      <c r="BL124" s="247">
        <f t="shared" si="71"/>
        <v>0</v>
      </c>
      <c r="BM124" s="247">
        <f t="shared" si="72"/>
        <v>0</v>
      </c>
      <c r="BN124" s="247">
        <f t="shared" si="73"/>
        <v>0</v>
      </c>
      <c r="BO124" s="210"/>
      <c r="BP124" s="1205"/>
      <c r="BQ124" s="1205"/>
      <c r="BR124" s="1205"/>
      <c r="BS124" s="1205"/>
      <c r="BT124" s="1205"/>
      <c r="BU124" s="1205"/>
    </row>
    <row r="125" spans="2:73" ht="15.75" customHeight="1">
      <c r="B125" s="71" t="s">
        <v>13795</v>
      </c>
      <c r="C125" s="2178" t="s">
        <v>13563</v>
      </c>
      <c r="D125" s="2178"/>
      <c r="E125" s="72" t="s">
        <v>677</v>
      </c>
      <c r="F125" s="72">
        <v>3</v>
      </c>
      <c r="G125" s="1399"/>
      <c r="H125" s="1399"/>
      <c r="I125" s="1399"/>
      <c r="J125" s="1399"/>
      <c r="K125" s="1399"/>
      <c r="L125" s="1399"/>
      <c r="M125" s="1800"/>
      <c r="N125" s="1753"/>
      <c r="O125" s="1802"/>
      <c r="P125" s="1399"/>
      <c r="Q125" s="1399"/>
      <c r="R125" s="1399"/>
      <c r="S125" s="1399"/>
      <c r="T125" s="1399"/>
      <c r="U125" s="1800"/>
      <c r="W125" s="1802"/>
      <c r="X125" s="1399"/>
      <c r="Y125" s="1399"/>
      <c r="Z125" s="1399"/>
      <c r="AA125" s="1399"/>
      <c r="AB125" s="1399"/>
      <c r="AC125" s="1800"/>
      <c r="AD125" s="2395"/>
      <c r="AE125" s="1802"/>
      <c r="AF125" s="1399"/>
      <c r="AG125" s="1399"/>
      <c r="AH125" s="1909"/>
      <c r="AI125" s="2014"/>
      <c r="AJ125" s="2014"/>
      <c r="AK125" s="2014"/>
      <c r="AL125" s="2014"/>
      <c r="AM125" s="2015"/>
      <c r="AN125" s="63"/>
      <c r="AO125" s="73" t="s">
        <v>13796</v>
      </c>
      <c r="AQ125" s="210"/>
      <c r="AR125" s="1092">
        <f t="shared" si="55"/>
        <v>0</v>
      </c>
      <c r="AS125" s="210"/>
      <c r="AT125" s="247">
        <f t="shared" si="56"/>
        <v>0</v>
      </c>
      <c r="AU125" s="247">
        <f t="shared" si="57"/>
        <v>0</v>
      </c>
      <c r="AV125" s="247">
        <f t="shared" si="58"/>
        <v>0</v>
      </c>
      <c r="AW125" s="247">
        <f t="shared" si="59"/>
        <v>0</v>
      </c>
      <c r="AX125" s="247">
        <f t="shared" si="60"/>
        <v>0</v>
      </c>
      <c r="AY125" s="247">
        <f t="shared" si="61"/>
        <v>0</v>
      </c>
      <c r="AZ125" s="247">
        <f t="shared" si="62"/>
        <v>0</v>
      </c>
      <c r="BB125" s="247">
        <f t="shared" si="63"/>
        <v>0</v>
      </c>
      <c r="BC125" s="247">
        <f t="shared" si="64"/>
        <v>0</v>
      </c>
      <c r="BD125" s="247">
        <f t="shared" si="65"/>
        <v>0</v>
      </c>
      <c r="BE125" s="247">
        <f t="shared" si="66"/>
        <v>0</v>
      </c>
      <c r="BF125" s="247">
        <f t="shared" si="67"/>
        <v>0</v>
      </c>
      <c r="BG125" s="247">
        <f t="shared" si="68"/>
        <v>0</v>
      </c>
      <c r="BH125" s="247">
        <f t="shared" si="69"/>
        <v>0</v>
      </c>
      <c r="BK125" s="247">
        <f t="shared" si="70"/>
        <v>0</v>
      </c>
      <c r="BL125" s="247">
        <f t="shared" si="71"/>
        <v>0</v>
      </c>
      <c r="BM125" s="247">
        <f t="shared" si="72"/>
        <v>0</v>
      </c>
      <c r="BN125" s="247">
        <f t="shared" si="73"/>
        <v>0</v>
      </c>
      <c r="BO125" s="210"/>
      <c r="BP125" s="1205"/>
      <c r="BQ125" s="1205"/>
      <c r="BR125" s="1205"/>
      <c r="BS125" s="1205"/>
      <c r="BT125" s="1205"/>
      <c r="BU125" s="1205"/>
    </row>
    <row r="126" spans="2:73" ht="15.75" customHeight="1">
      <c r="B126" s="71" t="s">
        <v>13797</v>
      </c>
      <c r="C126" s="2178" t="s">
        <v>13563</v>
      </c>
      <c r="D126" s="2178"/>
      <c r="E126" s="72" t="s">
        <v>677</v>
      </c>
      <c r="F126" s="72">
        <v>3</v>
      </c>
      <c r="G126" s="1399"/>
      <c r="H126" s="1399"/>
      <c r="I126" s="1399"/>
      <c r="J126" s="1399"/>
      <c r="K126" s="1399"/>
      <c r="L126" s="1399"/>
      <c r="M126" s="1800"/>
      <c r="N126" s="1753"/>
      <c r="O126" s="1802"/>
      <c r="P126" s="1399"/>
      <c r="Q126" s="1399"/>
      <c r="R126" s="1399"/>
      <c r="S126" s="1399"/>
      <c r="T126" s="1399"/>
      <c r="U126" s="1800"/>
      <c r="W126" s="1802"/>
      <c r="X126" s="1399"/>
      <c r="Y126" s="1399"/>
      <c r="Z126" s="1399"/>
      <c r="AA126" s="1399"/>
      <c r="AB126" s="1399"/>
      <c r="AC126" s="1800"/>
      <c r="AD126" s="2395"/>
      <c r="AE126" s="1802"/>
      <c r="AF126" s="1399"/>
      <c r="AG126" s="1399"/>
      <c r="AH126" s="1909"/>
      <c r="AI126" s="2014"/>
      <c r="AJ126" s="2014"/>
      <c r="AK126" s="2014"/>
      <c r="AL126" s="2014"/>
      <c r="AM126" s="2015"/>
      <c r="AN126" s="63"/>
      <c r="AO126" s="73" t="s">
        <v>13798</v>
      </c>
      <c r="AQ126" s="210"/>
      <c r="AR126" s="1092">
        <f t="shared" si="55"/>
        <v>0</v>
      </c>
      <c r="AS126" s="210"/>
      <c r="AT126" s="247">
        <f t="shared" si="56"/>
        <v>0</v>
      </c>
      <c r="AU126" s="247">
        <f t="shared" si="57"/>
        <v>0</v>
      </c>
      <c r="AV126" s="247">
        <f t="shared" si="58"/>
        <v>0</v>
      </c>
      <c r="AW126" s="247">
        <f t="shared" si="59"/>
        <v>0</v>
      </c>
      <c r="AX126" s="247">
        <f t="shared" si="60"/>
        <v>0</v>
      </c>
      <c r="AY126" s="247">
        <f t="shared" si="61"/>
        <v>0</v>
      </c>
      <c r="AZ126" s="247">
        <f t="shared" si="62"/>
        <v>0</v>
      </c>
      <c r="BB126" s="247">
        <f t="shared" si="63"/>
        <v>0</v>
      </c>
      <c r="BC126" s="247">
        <f t="shared" si="64"/>
        <v>0</v>
      </c>
      <c r="BD126" s="247">
        <f t="shared" si="65"/>
        <v>0</v>
      </c>
      <c r="BE126" s="247">
        <f t="shared" si="66"/>
        <v>0</v>
      </c>
      <c r="BF126" s="247">
        <f t="shared" si="67"/>
        <v>0</v>
      </c>
      <c r="BG126" s="247">
        <f t="shared" si="68"/>
        <v>0</v>
      </c>
      <c r="BH126" s="247">
        <f t="shared" si="69"/>
        <v>0</v>
      </c>
      <c r="BK126" s="247">
        <f t="shared" si="70"/>
        <v>0</v>
      </c>
      <c r="BL126" s="247">
        <f t="shared" si="71"/>
        <v>0</v>
      </c>
      <c r="BM126" s="247">
        <f t="shared" si="72"/>
        <v>0</v>
      </c>
      <c r="BN126" s="247">
        <f t="shared" si="73"/>
        <v>0</v>
      </c>
      <c r="BO126" s="210"/>
      <c r="BP126" s="1205"/>
      <c r="BQ126" s="1205"/>
      <c r="BR126" s="1205"/>
      <c r="BS126" s="1205"/>
      <c r="BT126" s="1205"/>
      <c r="BU126" s="1205"/>
    </row>
    <row r="127" spans="2:73" ht="15.75" customHeight="1">
      <c r="B127" s="71" t="s">
        <v>13799</v>
      </c>
      <c r="C127" s="2178" t="s">
        <v>13563</v>
      </c>
      <c r="D127" s="2178"/>
      <c r="E127" s="72" t="s">
        <v>677</v>
      </c>
      <c r="F127" s="72">
        <v>3</v>
      </c>
      <c r="G127" s="1399"/>
      <c r="H127" s="1399"/>
      <c r="I127" s="1399"/>
      <c r="J127" s="1399"/>
      <c r="K127" s="1399"/>
      <c r="L127" s="1399"/>
      <c r="M127" s="1800"/>
      <c r="N127" s="1753"/>
      <c r="O127" s="1802"/>
      <c r="P127" s="1399"/>
      <c r="Q127" s="1399"/>
      <c r="R127" s="1399"/>
      <c r="S127" s="1399"/>
      <c r="T127" s="1399"/>
      <c r="U127" s="1800"/>
      <c r="W127" s="1802"/>
      <c r="X127" s="1399"/>
      <c r="Y127" s="1399"/>
      <c r="Z127" s="1399"/>
      <c r="AA127" s="1399"/>
      <c r="AB127" s="1399"/>
      <c r="AC127" s="1800"/>
      <c r="AD127" s="2395"/>
      <c r="AE127" s="1802"/>
      <c r="AF127" s="1399"/>
      <c r="AG127" s="1399"/>
      <c r="AH127" s="1909"/>
      <c r="AI127" s="2014"/>
      <c r="AJ127" s="2014"/>
      <c r="AK127" s="2014"/>
      <c r="AL127" s="2014"/>
      <c r="AM127" s="2015"/>
      <c r="AN127" s="63"/>
      <c r="AO127" s="73" t="s">
        <v>13800</v>
      </c>
      <c r="AQ127" s="210"/>
      <c r="AR127" s="1092">
        <f t="shared" si="55"/>
        <v>0</v>
      </c>
      <c r="AS127" s="210"/>
      <c r="AT127" s="247">
        <f t="shared" si="56"/>
        <v>0</v>
      </c>
      <c r="AU127" s="247">
        <f t="shared" si="57"/>
        <v>0</v>
      </c>
      <c r="AV127" s="247">
        <f t="shared" si="58"/>
        <v>0</v>
      </c>
      <c r="AW127" s="247">
        <f t="shared" si="59"/>
        <v>0</v>
      </c>
      <c r="AX127" s="247">
        <f t="shared" si="60"/>
        <v>0</v>
      </c>
      <c r="AY127" s="247">
        <f t="shared" si="61"/>
        <v>0</v>
      </c>
      <c r="AZ127" s="247">
        <f t="shared" si="62"/>
        <v>0</v>
      </c>
      <c r="BB127" s="247">
        <f t="shared" si="63"/>
        <v>0</v>
      </c>
      <c r="BC127" s="247">
        <f t="shared" si="64"/>
        <v>0</v>
      </c>
      <c r="BD127" s="247">
        <f t="shared" si="65"/>
        <v>0</v>
      </c>
      <c r="BE127" s="247">
        <f t="shared" si="66"/>
        <v>0</v>
      </c>
      <c r="BF127" s="247">
        <f t="shared" si="67"/>
        <v>0</v>
      </c>
      <c r="BG127" s="247">
        <f t="shared" si="68"/>
        <v>0</v>
      </c>
      <c r="BH127" s="247">
        <f t="shared" si="69"/>
        <v>0</v>
      </c>
      <c r="BK127" s="247">
        <f t="shared" si="70"/>
        <v>0</v>
      </c>
      <c r="BL127" s="247">
        <f t="shared" si="71"/>
        <v>0</v>
      </c>
      <c r="BM127" s="247">
        <f t="shared" si="72"/>
        <v>0</v>
      </c>
      <c r="BN127" s="247">
        <f t="shared" si="73"/>
        <v>0</v>
      </c>
      <c r="BO127" s="210"/>
      <c r="BP127" s="1205"/>
      <c r="BQ127" s="1205"/>
      <c r="BR127" s="1205"/>
      <c r="BS127" s="1205"/>
      <c r="BT127" s="1205"/>
      <c r="BU127" s="1205"/>
    </row>
    <row r="128" spans="2:73" ht="15.75" customHeight="1">
      <c r="B128" s="71" t="s">
        <v>13801</v>
      </c>
      <c r="C128" s="2178" t="s">
        <v>13563</v>
      </c>
      <c r="D128" s="2178"/>
      <c r="E128" s="72" t="s">
        <v>677</v>
      </c>
      <c r="F128" s="72">
        <v>3</v>
      </c>
      <c r="G128" s="1399"/>
      <c r="H128" s="1399"/>
      <c r="I128" s="1399"/>
      <c r="J128" s="1399"/>
      <c r="K128" s="1399"/>
      <c r="L128" s="1399"/>
      <c r="M128" s="1800"/>
      <c r="N128" s="1753"/>
      <c r="O128" s="1802"/>
      <c r="P128" s="1399"/>
      <c r="Q128" s="1399"/>
      <c r="R128" s="1399"/>
      <c r="S128" s="1399"/>
      <c r="T128" s="1399"/>
      <c r="U128" s="1800"/>
      <c r="W128" s="1802"/>
      <c r="X128" s="1399"/>
      <c r="Y128" s="1399"/>
      <c r="Z128" s="1399"/>
      <c r="AA128" s="1399"/>
      <c r="AB128" s="1399"/>
      <c r="AC128" s="1800"/>
      <c r="AD128" s="2395"/>
      <c r="AE128" s="1802"/>
      <c r="AF128" s="1399"/>
      <c r="AG128" s="1399"/>
      <c r="AH128" s="1909"/>
      <c r="AI128" s="2014"/>
      <c r="AJ128" s="2014"/>
      <c r="AK128" s="2014"/>
      <c r="AL128" s="2014"/>
      <c r="AM128" s="2015"/>
      <c r="AN128" s="63"/>
      <c r="AO128" s="73" t="s">
        <v>13802</v>
      </c>
      <c r="AQ128" s="210"/>
      <c r="AR128" s="1092">
        <f t="shared" si="55"/>
        <v>0</v>
      </c>
      <c r="AS128" s="210"/>
      <c r="AT128" s="247">
        <f t="shared" si="56"/>
        <v>0</v>
      </c>
      <c r="AU128" s="247">
        <f t="shared" si="57"/>
        <v>0</v>
      </c>
      <c r="AV128" s="247">
        <f t="shared" si="58"/>
        <v>0</v>
      </c>
      <c r="AW128" s="247">
        <f t="shared" si="59"/>
        <v>0</v>
      </c>
      <c r="AX128" s="247">
        <f t="shared" si="60"/>
        <v>0</v>
      </c>
      <c r="AY128" s="247">
        <f t="shared" si="61"/>
        <v>0</v>
      </c>
      <c r="AZ128" s="247">
        <f t="shared" si="62"/>
        <v>0</v>
      </c>
      <c r="BB128" s="247">
        <f t="shared" si="63"/>
        <v>0</v>
      </c>
      <c r="BC128" s="247">
        <f t="shared" si="64"/>
        <v>0</v>
      </c>
      <c r="BD128" s="247">
        <f t="shared" si="65"/>
        <v>0</v>
      </c>
      <c r="BE128" s="247">
        <f t="shared" si="66"/>
        <v>0</v>
      </c>
      <c r="BF128" s="247">
        <f t="shared" si="67"/>
        <v>0</v>
      </c>
      <c r="BG128" s="247">
        <f t="shared" si="68"/>
        <v>0</v>
      </c>
      <c r="BH128" s="247">
        <f t="shared" si="69"/>
        <v>0</v>
      </c>
      <c r="BK128" s="247">
        <f t="shared" si="70"/>
        <v>0</v>
      </c>
      <c r="BL128" s="247">
        <f t="shared" si="71"/>
        <v>0</v>
      </c>
      <c r="BM128" s="247">
        <f t="shared" si="72"/>
        <v>0</v>
      </c>
      <c r="BN128" s="247">
        <f t="shared" si="73"/>
        <v>0</v>
      </c>
      <c r="BO128" s="210"/>
      <c r="BP128" s="1205"/>
      <c r="BQ128" s="1205"/>
      <c r="BR128" s="1205"/>
      <c r="BS128" s="1205"/>
      <c r="BT128" s="1205"/>
      <c r="BU128" s="1205"/>
    </row>
    <row r="129" spans="2:73" ht="15.75" customHeight="1">
      <c r="B129" s="71" t="s">
        <v>13803</v>
      </c>
      <c r="C129" s="2178" t="s">
        <v>13563</v>
      </c>
      <c r="D129" s="2178"/>
      <c r="E129" s="72" t="s">
        <v>677</v>
      </c>
      <c r="F129" s="72">
        <v>3</v>
      </c>
      <c r="G129" s="1399"/>
      <c r="H129" s="1399"/>
      <c r="I129" s="1399"/>
      <c r="J129" s="1399"/>
      <c r="K129" s="1399"/>
      <c r="L129" s="1399"/>
      <c r="M129" s="1800"/>
      <c r="N129" s="1753"/>
      <c r="O129" s="1802"/>
      <c r="P129" s="1399"/>
      <c r="Q129" s="1399"/>
      <c r="R129" s="1399"/>
      <c r="S129" s="1399"/>
      <c r="T129" s="1399"/>
      <c r="U129" s="1800"/>
      <c r="W129" s="1802"/>
      <c r="X129" s="1399"/>
      <c r="Y129" s="1399"/>
      <c r="Z129" s="1399"/>
      <c r="AA129" s="1399"/>
      <c r="AB129" s="1399"/>
      <c r="AC129" s="1800"/>
      <c r="AD129" s="2395"/>
      <c r="AE129" s="1802"/>
      <c r="AF129" s="1399"/>
      <c r="AG129" s="1399"/>
      <c r="AH129" s="1909"/>
      <c r="AI129" s="2014"/>
      <c r="AJ129" s="2014"/>
      <c r="AK129" s="2014"/>
      <c r="AL129" s="2014"/>
      <c r="AM129" s="2015"/>
      <c r="AN129" s="63"/>
      <c r="AO129" s="73" t="s">
        <v>13804</v>
      </c>
      <c r="AQ129" s="210"/>
      <c r="AR129" s="1092">
        <f t="shared" si="55"/>
        <v>0</v>
      </c>
      <c r="AS129" s="210"/>
      <c r="AT129" s="247">
        <f t="shared" si="56"/>
        <v>0</v>
      </c>
      <c r="AU129" s="247">
        <f t="shared" si="57"/>
        <v>0</v>
      </c>
      <c r="AV129" s="247">
        <f t="shared" si="58"/>
        <v>0</v>
      </c>
      <c r="AW129" s="247">
        <f t="shared" si="59"/>
        <v>0</v>
      </c>
      <c r="AX129" s="247">
        <f t="shared" si="60"/>
        <v>0</v>
      </c>
      <c r="AY129" s="247">
        <f t="shared" si="61"/>
        <v>0</v>
      </c>
      <c r="AZ129" s="247">
        <f t="shared" si="62"/>
        <v>0</v>
      </c>
      <c r="BB129" s="247">
        <f t="shared" si="63"/>
        <v>0</v>
      </c>
      <c r="BC129" s="247">
        <f t="shared" si="64"/>
        <v>0</v>
      </c>
      <c r="BD129" s="247">
        <f t="shared" si="65"/>
        <v>0</v>
      </c>
      <c r="BE129" s="247">
        <f t="shared" si="66"/>
        <v>0</v>
      </c>
      <c r="BF129" s="247">
        <f t="shared" si="67"/>
        <v>0</v>
      </c>
      <c r="BG129" s="247">
        <f t="shared" si="68"/>
        <v>0</v>
      </c>
      <c r="BH129" s="247">
        <f t="shared" si="69"/>
        <v>0</v>
      </c>
      <c r="BK129" s="247">
        <f t="shared" si="70"/>
        <v>0</v>
      </c>
      <c r="BL129" s="247">
        <f t="shared" si="71"/>
        <v>0</v>
      </c>
      <c r="BM129" s="247">
        <f t="shared" si="72"/>
        <v>0</v>
      </c>
      <c r="BN129" s="247">
        <f t="shared" si="73"/>
        <v>0</v>
      </c>
      <c r="BO129" s="210"/>
      <c r="BP129" s="1205"/>
      <c r="BQ129" s="1205"/>
      <c r="BR129" s="1205"/>
      <c r="BS129" s="1205"/>
      <c r="BT129" s="1205"/>
      <c r="BU129" s="1205"/>
    </row>
    <row r="130" spans="2:73" ht="15.75" customHeight="1">
      <c r="B130" s="71" t="s">
        <v>13805</v>
      </c>
      <c r="C130" s="2178" t="s">
        <v>13563</v>
      </c>
      <c r="D130" s="2178"/>
      <c r="E130" s="72" t="s">
        <v>677</v>
      </c>
      <c r="F130" s="72">
        <v>3</v>
      </c>
      <c r="G130" s="1399"/>
      <c r="H130" s="1399"/>
      <c r="I130" s="1399"/>
      <c r="J130" s="1399"/>
      <c r="K130" s="1399"/>
      <c r="L130" s="1399"/>
      <c r="M130" s="1800"/>
      <c r="N130" s="1753"/>
      <c r="O130" s="1802"/>
      <c r="P130" s="1399"/>
      <c r="Q130" s="1399"/>
      <c r="R130" s="1399"/>
      <c r="S130" s="1399"/>
      <c r="T130" s="1399"/>
      <c r="U130" s="1800"/>
      <c r="W130" s="1802"/>
      <c r="X130" s="1399"/>
      <c r="Y130" s="1399"/>
      <c r="Z130" s="1399"/>
      <c r="AA130" s="1399"/>
      <c r="AB130" s="1399"/>
      <c r="AC130" s="1800"/>
      <c r="AD130" s="2395"/>
      <c r="AE130" s="1802"/>
      <c r="AF130" s="1399"/>
      <c r="AG130" s="1399"/>
      <c r="AH130" s="1909"/>
      <c r="AI130" s="2014"/>
      <c r="AJ130" s="2014"/>
      <c r="AK130" s="2014"/>
      <c r="AL130" s="2014"/>
      <c r="AM130" s="2015"/>
      <c r="AN130" s="63"/>
      <c r="AO130" s="73" t="s">
        <v>13806</v>
      </c>
      <c r="AQ130" s="210"/>
      <c r="AR130" s="1092">
        <f t="shared" si="55"/>
        <v>0</v>
      </c>
      <c r="AS130" s="210"/>
      <c r="AT130" s="247">
        <f t="shared" si="56"/>
        <v>0</v>
      </c>
      <c r="AU130" s="247">
        <f t="shared" si="57"/>
        <v>0</v>
      </c>
      <c r="AV130" s="247">
        <f t="shared" si="58"/>
        <v>0</v>
      </c>
      <c r="AW130" s="247">
        <f t="shared" si="59"/>
        <v>0</v>
      </c>
      <c r="AX130" s="247">
        <f t="shared" si="60"/>
        <v>0</v>
      </c>
      <c r="AY130" s="247">
        <f t="shared" si="61"/>
        <v>0</v>
      </c>
      <c r="AZ130" s="247">
        <f t="shared" si="62"/>
        <v>0</v>
      </c>
      <c r="BB130" s="247">
        <f t="shared" si="63"/>
        <v>0</v>
      </c>
      <c r="BC130" s="247">
        <f t="shared" si="64"/>
        <v>0</v>
      </c>
      <c r="BD130" s="247">
        <f t="shared" si="65"/>
        <v>0</v>
      </c>
      <c r="BE130" s="247">
        <f t="shared" si="66"/>
        <v>0</v>
      </c>
      <c r="BF130" s="247">
        <f t="shared" si="67"/>
        <v>0</v>
      </c>
      <c r="BG130" s="247">
        <f t="shared" si="68"/>
        <v>0</v>
      </c>
      <c r="BH130" s="247">
        <f t="shared" si="69"/>
        <v>0</v>
      </c>
      <c r="BK130" s="247">
        <f t="shared" si="70"/>
        <v>0</v>
      </c>
      <c r="BL130" s="247">
        <f t="shared" si="71"/>
        <v>0</v>
      </c>
      <c r="BM130" s="247">
        <f t="shared" si="72"/>
        <v>0</v>
      </c>
      <c r="BN130" s="247">
        <f t="shared" si="73"/>
        <v>0</v>
      </c>
      <c r="BO130" s="210"/>
      <c r="BP130" s="1205"/>
      <c r="BQ130" s="1205"/>
      <c r="BR130" s="1205"/>
      <c r="BS130" s="1205"/>
      <c r="BT130" s="1205"/>
      <c r="BU130" s="1205"/>
    </row>
    <row r="131" spans="2:73" ht="15.75" customHeight="1">
      <c r="B131" s="71" t="s">
        <v>13807</v>
      </c>
      <c r="C131" s="2178" t="s">
        <v>13563</v>
      </c>
      <c r="D131" s="2178"/>
      <c r="E131" s="72" t="s">
        <v>677</v>
      </c>
      <c r="F131" s="72">
        <v>3</v>
      </c>
      <c r="G131" s="1399"/>
      <c r="H131" s="1399"/>
      <c r="I131" s="1399"/>
      <c r="J131" s="1399"/>
      <c r="K131" s="1399"/>
      <c r="L131" s="1399"/>
      <c r="M131" s="1800"/>
      <c r="N131" s="1753"/>
      <c r="O131" s="1802"/>
      <c r="P131" s="1399"/>
      <c r="Q131" s="1399"/>
      <c r="R131" s="1399"/>
      <c r="S131" s="1399"/>
      <c r="T131" s="1399"/>
      <c r="U131" s="1800"/>
      <c r="W131" s="1802"/>
      <c r="X131" s="1399"/>
      <c r="Y131" s="1399"/>
      <c r="Z131" s="1399"/>
      <c r="AA131" s="1399"/>
      <c r="AB131" s="1399"/>
      <c r="AC131" s="1800"/>
      <c r="AD131" s="2395"/>
      <c r="AE131" s="1802"/>
      <c r="AF131" s="1399"/>
      <c r="AG131" s="1399"/>
      <c r="AH131" s="1909"/>
      <c r="AI131" s="2014"/>
      <c r="AJ131" s="2014"/>
      <c r="AK131" s="2014"/>
      <c r="AL131" s="2014"/>
      <c r="AM131" s="2015"/>
      <c r="AN131" s="63"/>
      <c r="AO131" s="73" t="s">
        <v>13808</v>
      </c>
      <c r="AQ131" s="210"/>
      <c r="AR131" s="1092">
        <f t="shared" si="55"/>
        <v>0</v>
      </c>
      <c r="AS131" s="210"/>
      <c r="AT131" s="247">
        <f t="shared" si="56"/>
        <v>0</v>
      </c>
      <c r="AU131" s="247">
        <f t="shared" si="57"/>
        <v>0</v>
      </c>
      <c r="AV131" s="247">
        <f t="shared" si="58"/>
        <v>0</v>
      </c>
      <c r="AW131" s="247">
        <f t="shared" si="59"/>
        <v>0</v>
      </c>
      <c r="AX131" s="247">
        <f t="shared" si="60"/>
        <v>0</v>
      </c>
      <c r="AY131" s="247">
        <f t="shared" si="61"/>
        <v>0</v>
      </c>
      <c r="AZ131" s="247">
        <f t="shared" si="62"/>
        <v>0</v>
      </c>
      <c r="BB131" s="247">
        <f t="shared" si="63"/>
        <v>0</v>
      </c>
      <c r="BC131" s="247">
        <f t="shared" si="64"/>
        <v>0</v>
      </c>
      <c r="BD131" s="247">
        <f t="shared" si="65"/>
        <v>0</v>
      </c>
      <c r="BE131" s="247">
        <f t="shared" si="66"/>
        <v>0</v>
      </c>
      <c r="BF131" s="247">
        <f t="shared" si="67"/>
        <v>0</v>
      </c>
      <c r="BG131" s="247">
        <f t="shared" si="68"/>
        <v>0</v>
      </c>
      <c r="BH131" s="247">
        <f t="shared" si="69"/>
        <v>0</v>
      </c>
      <c r="BK131" s="247">
        <f t="shared" si="70"/>
        <v>0</v>
      </c>
      <c r="BL131" s="247">
        <f t="shared" si="71"/>
        <v>0</v>
      </c>
      <c r="BM131" s="247">
        <f t="shared" si="72"/>
        <v>0</v>
      </c>
      <c r="BN131" s="247">
        <f t="shared" si="73"/>
        <v>0</v>
      </c>
      <c r="BO131" s="210"/>
      <c r="BP131" s="1205"/>
      <c r="BQ131" s="1205"/>
      <c r="BR131" s="1205"/>
      <c r="BS131" s="1205"/>
      <c r="BT131" s="1205"/>
      <c r="BU131" s="1205"/>
    </row>
    <row r="132" spans="2:73" ht="15.75" customHeight="1">
      <c r="B132" s="71" t="s">
        <v>13809</v>
      </c>
      <c r="C132" s="2178" t="s">
        <v>13563</v>
      </c>
      <c r="D132" s="2178"/>
      <c r="E132" s="72" t="s">
        <v>677</v>
      </c>
      <c r="F132" s="72">
        <v>3</v>
      </c>
      <c r="G132" s="1399"/>
      <c r="H132" s="1399"/>
      <c r="I132" s="1399"/>
      <c r="J132" s="1399"/>
      <c r="K132" s="1399"/>
      <c r="L132" s="1399"/>
      <c r="M132" s="1800"/>
      <c r="N132" s="1753"/>
      <c r="O132" s="1802"/>
      <c r="P132" s="1399"/>
      <c r="Q132" s="1399"/>
      <c r="R132" s="1399"/>
      <c r="S132" s="1399"/>
      <c r="T132" s="1399"/>
      <c r="U132" s="1800"/>
      <c r="W132" s="1802"/>
      <c r="X132" s="1399"/>
      <c r="Y132" s="1399"/>
      <c r="Z132" s="1399"/>
      <c r="AA132" s="1399"/>
      <c r="AB132" s="1399"/>
      <c r="AC132" s="1800"/>
      <c r="AD132" s="2395"/>
      <c r="AE132" s="1802"/>
      <c r="AF132" s="1399"/>
      <c r="AG132" s="1399"/>
      <c r="AH132" s="1909"/>
      <c r="AI132" s="2014"/>
      <c r="AJ132" s="2014"/>
      <c r="AK132" s="2014"/>
      <c r="AL132" s="2014"/>
      <c r="AM132" s="2015"/>
      <c r="AN132" s="63"/>
      <c r="AO132" s="73" t="s">
        <v>13810</v>
      </c>
      <c r="AQ132" s="210"/>
      <c r="AR132" s="1092">
        <f t="shared" si="55"/>
        <v>0</v>
      </c>
      <c r="AS132" s="210"/>
      <c r="AT132" s="247">
        <f t="shared" si="56"/>
        <v>0</v>
      </c>
      <c r="AU132" s="247">
        <f t="shared" si="57"/>
        <v>0</v>
      </c>
      <c r="AV132" s="247">
        <f t="shared" si="58"/>
        <v>0</v>
      </c>
      <c r="AW132" s="247">
        <f t="shared" si="59"/>
        <v>0</v>
      </c>
      <c r="AX132" s="247">
        <f t="shared" si="60"/>
        <v>0</v>
      </c>
      <c r="AY132" s="247">
        <f t="shared" si="61"/>
        <v>0</v>
      </c>
      <c r="AZ132" s="247">
        <f t="shared" si="62"/>
        <v>0</v>
      </c>
      <c r="BB132" s="247">
        <f t="shared" si="63"/>
        <v>0</v>
      </c>
      <c r="BC132" s="247">
        <f t="shared" si="64"/>
        <v>0</v>
      </c>
      <c r="BD132" s="247">
        <f t="shared" si="65"/>
        <v>0</v>
      </c>
      <c r="BE132" s="247">
        <f t="shared" si="66"/>
        <v>0</v>
      </c>
      <c r="BF132" s="247">
        <f t="shared" si="67"/>
        <v>0</v>
      </c>
      <c r="BG132" s="247">
        <f t="shared" si="68"/>
        <v>0</v>
      </c>
      <c r="BH132" s="247">
        <f t="shared" si="69"/>
        <v>0</v>
      </c>
      <c r="BK132" s="247">
        <f t="shared" si="70"/>
        <v>0</v>
      </c>
      <c r="BL132" s="247">
        <f t="shared" si="71"/>
        <v>0</v>
      </c>
      <c r="BM132" s="247">
        <f t="shared" si="72"/>
        <v>0</v>
      </c>
      <c r="BN132" s="247">
        <f t="shared" si="73"/>
        <v>0</v>
      </c>
      <c r="BO132" s="210"/>
      <c r="BP132" s="1205"/>
      <c r="BQ132" s="1205"/>
      <c r="BR132" s="1205"/>
      <c r="BS132" s="1205"/>
      <c r="BT132" s="1205"/>
      <c r="BU132" s="1205"/>
    </row>
    <row r="133" spans="2:73" ht="15.75" customHeight="1">
      <c r="B133" s="71" t="s">
        <v>13811</v>
      </c>
      <c r="C133" s="2178" t="s">
        <v>13563</v>
      </c>
      <c r="D133" s="2178"/>
      <c r="E133" s="72" t="s">
        <v>677</v>
      </c>
      <c r="F133" s="72">
        <v>3</v>
      </c>
      <c r="G133" s="1399"/>
      <c r="H133" s="1399"/>
      <c r="I133" s="1399"/>
      <c r="J133" s="1399"/>
      <c r="K133" s="1399"/>
      <c r="L133" s="1399"/>
      <c r="M133" s="1800"/>
      <c r="N133" s="1753"/>
      <c r="O133" s="1802"/>
      <c r="P133" s="1399"/>
      <c r="Q133" s="1399"/>
      <c r="R133" s="1399"/>
      <c r="S133" s="1399"/>
      <c r="T133" s="1399"/>
      <c r="U133" s="1800"/>
      <c r="W133" s="1802"/>
      <c r="X133" s="1399"/>
      <c r="Y133" s="1399"/>
      <c r="Z133" s="1399"/>
      <c r="AA133" s="1399"/>
      <c r="AB133" s="1399"/>
      <c r="AC133" s="1800"/>
      <c r="AD133" s="2395"/>
      <c r="AE133" s="1802"/>
      <c r="AF133" s="1399"/>
      <c r="AG133" s="1399"/>
      <c r="AH133" s="1909"/>
      <c r="AI133" s="2014"/>
      <c r="AJ133" s="2014"/>
      <c r="AK133" s="2014"/>
      <c r="AL133" s="2014"/>
      <c r="AM133" s="2015"/>
      <c r="AN133" s="63"/>
      <c r="AO133" s="73" t="s">
        <v>13812</v>
      </c>
      <c r="AQ133" s="210"/>
      <c r="AR133" s="1092">
        <f t="shared" si="55"/>
        <v>0</v>
      </c>
      <c r="AS133" s="210"/>
      <c r="AT133" s="247">
        <f t="shared" si="56"/>
        <v>0</v>
      </c>
      <c r="AU133" s="247">
        <f t="shared" si="57"/>
        <v>0</v>
      </c>
      <c r="AV133" s="247">
        <f t="shared" si="58"/>
        <v>0</v>
      </c>
      <c r="AW133" s="247">
        <f t="shared" si="59"/>
        <v>0</v>
      </c>
      <c r="AX133" s="247">
        <f t="shared" si="60"/>
        <v>0</v>
      </c>
      <c r="AY133" s="247">
        <f t="shared" si="61"/>
        <v>0</v>
      </c>
      <c r="AZ133" s="247">
        <f t="shared" si="62"/>
        <v>0</v>
      </c>
      <c r="BB133" s="247">
        <f t="shared" si="63"/>
        <v>0</v>
      </c>
      <c r="BC133" s="247">
        <f t="shared" si="64"/>
        <v>0</v>
      </c>
      <c r="BD133" s="247">
        <f t="shared" si="65"/>
        <v>0</v>
      </c>
      <c r="BE133" s="247">
        <f t="shared" si="66"/>
        <v>0</v>
      </c>
      <c r="BF133" s="247">
        <f t="shared" si="67"/>
        <v>0</v>
      </c>
      <c r="BG133" s="247">
        <f t="shared" si="68"/>
        <v>0</v>
      </c>
      <c r="BH133" s="247">
        <f t="shared" si="69"/>
        <v>0</v>
      </c>
      <c r="BK133" s="247">
        <f t="shared" si="70"/>
        <v>0</v>
      </c>
      <c r="BL133" s="247">
        <f t="shared" si="71"/>
        <v>0</v>
      </c>
      <c r="BM133" s="247">
        <f t="shared" si="72"/>
        <v>0</v>
      </c>
      <c r="BN133" s="247">
        <f t="shared" si="73"/>
        <v>0</v>
      </c>
      <c r="BO133" s="210"/>
      <c r="BP133" s="1205"/>
      <c r="BQ133" s="1205"/>
      <c r="BR133" s="1205"/>
      <c r="BS133" s="1205"/>
      <c r="BT133" s="1205"/>
      <c r="BU133" s="1205"/>
    </row>
    <row r="134" spans="2:73" ht="15.75" customHeight="1">
      <c r="B134" s="71" t="s">
        <v>13813</v>
      </c>
      <c r="C134" s="2178" t="s">
        <v>13563</v>
      </c>
      <c r="D134" s="2178"/>
      <c r="E134" s="72" t="s">
        <v>677</v>
      </c>
      <c r="F134" s="72">
        <v>3</v>
      </c>
      <c r="G134" s="1399"/>
      <c r="H134" s="1399"/>
      <c r="I134" s="1399"/>
      <c r="J134" s="1399"/>
      <c r="K134" s="1399"/>
      <c r="L134" s="1399"/>
      <c r="M134" s="1800"/>
      <c r="N134" s="1753"/>
      <c r="O134" s="1802"/>
      <c r="P134" s="1399"/>
      <c r="Q134" s="1399"/>
      <c r="R134" s="1399"/>
      <c r="S134" s="1399"/>
      <c r="T134" s="1399"/>
      <c r="U134" s="1800"/>
      <c r="W134" s="1802"/>
      <c r="X134" s="1399"/>
      <c r="Y134" s="1399"/>
      <c r="Z134" s="1399"/>
      <c r="AA134" s="1399"/>
      <c r="AB134" s="1399"/>
      <c r="AC134" s="1800"/>
      <c r="AD134" s="2395"/>
      <c r="AE134" s="1802"/>
      <c r="AF134" s="1399"/>
      <c r="AG134" s="1399"/>
      <c r="AH134" s="1909"/>
      <c r="AI134" s="2014"/>
      <c r="AJ134" s="2014"/>
      <c r="AK134" s="2014"/>
      <c r="AL134" s="2014"/>
      <c r="AM134" s="2015"/>
      <c r="AN134" s="63"/>
      <c r="AO134" s="73" t="s">
        <v>13814</v>
      </c>
      <c r="AQ134" s="210"/>
      <c r="AR134" s="1092">
        <f t="shared" si="55"/>
        <v>0</v>
      </c>
      <c r="AS134" s="210"/>
      <c r="AT134" s="247">
        <f t="shared" si="56"/>
        <v>0</v>
      </c>
      <c r="AU134" s="247">
        <f t="shared" si="57"/>
        <v>0</v>
      </c>
      <c r="AV134" s="247">
        <f t="shared" si="58"/>
        <v>0</v>
      </c>
      <c r="AW134" s="247">
        <f t="shared" si="59"/>
        <v>0</v>
      </c>
      <c r="AX134" s="247">
        <f t="shared" si="60"/>
        <v>0</v>
      </c>
      <c r="AY134" s="247">
        <f t="shared" si="61"/>
        <v>0</v>
      </c>
      <c r="AZ134" s="247">
        <f t="shared" si="62"/>
        <v>0</v>
      </c>
      <c r="BB134" s="247">
        <f t="shared" si="63"/>
        <v>0</v>
      </c>
      <c r="BC134" s="247">
        <f t="shared" si="64"/>
        <v>0</v>
      </c>
      <c r="BD134" s="247">
        <f t="shared" si="65"/>
        <v>0</v>
      </c>
      <c r="BE134" s="247">
        <f t="shared" si="66"/>
        <v>0</v>
      </c>
      <c r="BF134" s="247">
        <f t="shared" si="67"/>
        <v>0</v>
      </c>
      <c r="BG134" s="247">
        <f t="shared" si="68"/>
        <v>0</v>
      </c>
      <c r="BH134" s="247">
        <f t="shared" si="69"/>
        <v>0</v>
      </c>
      <c r="BK134" s="247">
        <f t="shared" si="70"/>
        <v>0</v>
      </c>
      <c r="BL134" s="247">
        <f t="shared" si="71"/>
        <v>0</v>
      </c>
      <c r="BM134" s="247">
        <f t="shared" si="72"/>
        <v>0</v>
      </c>
      <c r="BN134" s="247">
        <f t="shared" si="73"/>
        <v>0</v>
      </c>
      <c r="BO134" s="210"/>
      <c r="BP134" s="1205"/>
      <c r="BQ134" s="1205"/>
      <c r="BR134" s="1205"/>
      <c r="BS134" s="1205"/>
      <c r="BT134" s="1205"/>
      <c r="BU134" s="1205"/>
    </row>
    <row r="135" spans="2:73" ht="15.75" customHeight="1">
      <c r="B135" s="71" t="s">
        <v>13815</v>
      </c>
      <c r="C135" s="2178" t="s">
        <v>13563</v>
      </c>
      <c r="D135" s="2178"/>
      <c r="E135" s="72" t="s">
        <v>677</v>
      </c>
      <c r="F135" s="72">
        <v>3</v>
      </c>
      <c r="G135" s="1399"/>
      <c r="H135" s="1399"/>
      <c r="I135" s="1399"/>
      <c r="J135" s="1399"/>
      <c r="K135" s="1399"/>
      <c r="L135" s="1399"/>
      <c r="M135" s="1800"/>
      <c r="N135" s="1753"/>
      <c r="O135" s="1802"/>
      <c r="P135" s="1399"/>
      <c r="Q135" s="1399"/>
      <c r="R135" s="1399"/>
      <c r="S135" s="1399"/>
      <c r="T135" s="1399"/>
      <c r="U135" s="1800"/>
      <c r="W135" s="1802"/>
      <c r="X135" s="1399"/>
      <c r="Y135" s="1399"/>
      <c r="Z135" s="1399"/>
      <c r="AA135" s="1399"/>
      <c r="AB135" s="1399"/>
      <c r="AC135" s="1800"/>
      <c r="AD135" s="2395"/>
      <c r="AE135" s="1802"/>
      <c r="AF135" s="1399"/>
      <c r="AG135" s="1399"/>
      <c r="AH135" s="1909"/>
      <c r="AI135" s="2014"/>
      <c r="AJ135" s="2014"/>
      <c r="AK135" s="2014"/>
      <c r="AL135" s="2014"/>
      <c r="AM135" s="2015"/>
      <c r="AN135" s="63"/>
      <c r="AO135" s="73" t="s">
        <v>13816</v>
      </c>
      <c r="AQ135" s="210"/>
      <c r="AR135" s="1092">
        <f t="shared" si="55"/>
        <v>0</v>
      </c>
      <c r="AS135" s="210"/>
      <c r="AT135" s="247">
        <f t="shared" si="56"/>
        <v>0</v>
      </c>
      <c r="AU135" s="247">
        <f t="shared" si="57"/>
        <v>0</v>
      </c>
      <c r="AV135" s="247">
        <f t="shared" si="58"/>
        <v>0</v>
      </c>
      <c r="AW135" s="247">
        <f t="shared" si="59"/>
        <v>0</v>
      </c>
      <c r="AX135" s="247">
        <f t="shared" si="60"/>
        <v>0</v>
      </c>
      <c r="AY135" s="247">
        <f t="shared" si="61"/>
        <v>0</v>
      </c>
      <c r="AZ135" s="247">
        <f t="shared" si="62"/>
        <v>0</v>
      </c>
      <c r="BB135" s="247">
        <f t="shared" si="63"/>
        <v>0</v>
      </c>
      <c r="BC135" s="247">
        <f t="shared" si="64"/>
        <v>0</v>
      </c>
      <c r="BD135" s="247">
        <f t="shared" si="65"/>
        <v>0</v>
      </c>
      <c r="BE135" s="247">
        <f t="shared" si="66"/>
        <v>0</v>
      </c>
      <c r="BF135" s="247">
        <f t="shared" si="67"/>
        <v>0</v>
      </c>
      <c r="BG135" s="247">
        <f t="shared" si="68"/>
        <v>0</v>
      </c>
      <c r="BH135" s="247">
        <f t="shared" si="69"/>
        <v>0</v>
      </c>
      <c r="BK135" s="247">
        <f t="shared" si="70"/>
        <v>0</v>
      </c>
      <c r="BL135" s="247">
        <f t="shared" si="71"/>
        <v>0</v>
      </c>
      <c r="BM135" s="247">
        <f t="shared" si="72"/>
        <v>0</v>
      </c>
      <c r="BN135" s="247">
        <f t="shared" si="73"/>
        <v>0</v>
      </c>
      <c r="BO135" s="210"/>
      <c r="BP135" s="1205"/>
      <c r="BQ135" s="1205"/>
      <c r="BR135" s="1205"/>
      <c r="BS135" s="1205"/>
      <c r="BT135" s="1205"/>
      <c r="BU135" s="1205"/>
    </row>
    <row r="136" spans="2:73" ht="15.75" customHeight="1">
      <c r="B136" s="71" t="s">
        <v>13817</v>
      </c>
      <c r="C136" s="2178" t="s">
        <v>13563</v>
      </c>
      <c r="D136" s="2178"/>
      <c r="E136" s="72" t="s">
        <v>677</v>
      </c>
      <c r="F136" s="72">
        <v>3</v>
      </c>
      <c r="G136" s="1399"/>
      <c r="H136" s="1399"/>
      <c r="I136" s="1399"/>
      <c r="J136" s="1399"/>
      <c r="K136" s="1399"/>
      <c r="L136" s="1399"/>
      <c r="M136" s="1800"/>
      <c r="N136" s="1753"/>
      <c r="O136" s="1802"/>
      <c r="P136" s="1399"/>
      <c r="Q136" s="1399"/>
      <c r="R136" s="1399"/>
      <c r="S136" s="1399"/>
      <c r="T136" s="1399"/>
      <c r="U136" s="1800"/>
      <c r="W136" s="1802"/>
      <c r="X136" s="1399"/>
      <c r="Y136" s="1399"/>
      <c r="Z136" s="1399"/>
      <c r="AA136" s="1399"/>
      <c r="AB136" s="1399"/>
      <c r="AC136" s="1800"/>
      <c r="AD136" s="2395"/>
      <c r="AE136" s="1802"/>
      <c r="AF136" s="1399"/>
      <c r="AG136" s="1399"/>
      <c r="AH136" s="1909"/>
      <c r="AI136" s="2014"/>
      <c r="AJ136" s="2014"/>
      <c r="AK136" s="2014"/>
      <c r="AL136" s="2014"/>
      <c r="AM136" s="2015"/>
      <c r="AN136" s="63"/>
      <c r="AO136" s="73" t="s">
        <v>13818</v>
      </c>
      <c r="AQ136" s="210"/>
      <c r="AR136" s="1092">
        <f t="shared" si="55"/>
        <v>0</v>
      </c>
      <c r="AS136" s="210"/>
      <c r="AT136" s="247">
        <f t="shared" si="56"/>
        <v>0</v>
      </c>
      <c r="AU136" s="247">
        <f t="shared" si="57"/>
        <v>0</v>
      </c>
      <c r="AV136" s="247">
        <f t="shared" si="58"/>
        <v>0</v>
      </c>
      <c r="AW136" s="247">
        <f t="shared" si="59"/>
        <v>0</v>
      </c>
      <c r="AX136" s="247">
        <f t="shared" si="60"/>
        <v>0</v>
      </c>
      <c r="AY136" s="247">
        <f t="shared" si="61"/>
        <v>0</v>
      </c>
      <c r="AZ136" s="247">
        <f t="shared" si="62"/>
        <v>0</v>
      </c>
      <c r="BB136" s="247">
        <f t="shared" si="63"/>
        <v>0</v>
      </c>
      <c r="BC136" s="247">
        <f t="shared" si="64"/>
        <v>0</v>
      </c>
      <c r="BD136" s="247">
        <f t="shared" si="65"/>
        <v>0</v>
      </c>
      <c r="BE136" s="247">
        <f t="shared" si="66"/>
        <v>0</v>
      </c>
      <c r="BF136" s="247">
        <f t="shared" si="67"/>
        <v>0</v>
      </c>
      <c r="BG136" s="247">
        <f t="shared" si="68"/>
        <v>0</v>
      </c>
      <c r="BH136" s="247">
        <f t="shared" si="69"/>
        <v>0</v>
      </c>
      <c r="BK136" s="247">
        <f t="shared" si="70"/>
        <v>0</v>
      </c>
      <c r="BL136" s="247">
        <f t="shared" si="71"/>
        <v>0</v>
      </c>
      <c r="BM136" s="247">
        <f t="shared" si="72"/>
        <v>0</v>
      </c>
      <c r="BN136" s="247">
        <f t="shared" si="73"/>
        <v>0</v>
      </c>
      <c r="BO136" s="210"/>
      <c r="BP136" s="1205"/>
      <c r="BQ136" s="1205"/>
      <c r="BR136" s="1205"/>
      <c r="BS136" s="1205"/>
      <c r="BT136" s="1205"/>
      <c r="BU136" s="1205"/>
    </row>
    <row r="137" spans="2:73" ht="15.75" customHeight="1">
      <c r="B137" s="71" t="s">
        <v>13819</v>
      </c>
      <c r="C137" s="2178" t="s">
        <v>13563</v>
      </c>
      <c r="D137" s="2178"/>
      <c r="E137" s="72" t="s">
        <v>677</v>
      </c>
      <c r="F137" s="72">
        <v>3</v>
      </c>
      <c r="G137" s="1399"/>
      <c r="H137" s="1399"/>
      <c r="I137" s="1399"/>
      <c r="J137" s="1399"/>
      <c r="K137" s="1399"/>
      <c r="L137" s="1399"/>
      <c r="M137" s="1800"/>
      <c r="N137" s="1753"/>
      <c r="O137" s="1802"/>
      <c r="P137" s="1399"/>
      <c r="Q137" s="1399"/>
      <c r="R137" s="1399"/>
      <c r="S137" s="1399"/>
      <c r="T137" s="1399"/>
      <c r="U137" s="1800"/>
      <c r="W137" s="1802"/>
      <c r="X137" s="1399"/>
      <c r="Y137" s="1399"/>
      <c r="Z137" s="1399"/>
      <c r="AA137" s="1399"/>
      <c r="AB137" s="1399"/>
      <c r="AC137" s="1800"/>
      <c r="AD137" s="2395"/>
      <c r="AE137" s="1802"/>
      <c r="AF137" s="1399"/>
      <c r="AG137" s="1399"/>
      <c r="AH137" s="1909"/>
      <c r="AI137" s="2014"/>
      <c r="AJ137" s="2014"/>
      <c r="AK137" s="2014"/>
      <c r="AL137" s="2014"/>
      <c r="AM137" s="2015"/>
      <c r="AN137" s="63"/>
      <c r="AO137" s="73" t="s">
        <v>13820</v>
      </c>
      <c r="AQ137" s="210"/>
      <c r="AR137" s="1092">
        <f t="shared" si="55"/>
        <v>0</v>
      </c>
      <c r="AS137" s="210"/>
      <c r="AT137" s="247">
        <f t="shared" ref="AT137:AT168" si="74" xml:space="preserve"> IF(SUM($G137:$M137,$O137:$U137,$AE137:$AM137)&gt;0,IF( ISNUMBER(G137 ), 0, 1 ),0)</f>
        <v>0</v>
      </c>
      <c r="AU137" s="247">
        <f t="shared" ref="AU137:AU168" si="75" xml:space="preserve"> IF(SUM($G137:$M137,$O137:$U137,$AE137:$AM137)&gt;0,IF( ISNUMBER(H137 ), 0, 1 ),0)</f>
        <v>0</v>
      </c>
      <c r="AV137" s="247">
        <f t="shared" ref="AV137:AV168" si="76" xml:space="preserve"> IF(SUM($G137:$M137,$O137:$U137,$AE137:$AM137)&gt;0,IF( ISNUMBER(I137 ), 0, 1 ),0)</f>
        <v>0</v>
      </c>
      <c r="AW137" s="247">
        <f t="shared" ref="AW137:AW168" si="77" xml:space="preserve"> IF(SUM($G137:$M137,$O137:$U137,$AE137:$AM137)&gt;0,IF( ISNUMBER(J137 ), 0, 1 ),0)</f>
        <v>0</v>
      </c>
      <c r="AX137" s="247">
        <f t="shared" ref="AX137:AX168" si="78" xml:space="preserve"> IF(SUM($G137:$M137,$O137:$U137,$AE137:$AM137)&gt;0,IF( ISNUMBER(K137 ), 0, 1 ),0)</f>
        <v>0</v>
      </c>
      <c r="AY137" s="247">
        <f t="shared" ref="AY137:AY168" si="79" xml:space="preserve"> IF(SUM($G137:$M137,$O137:$U137,$AE137:$AM137)&gt;0,IF( ISNUMBER(L137 ), 0, 1 ),0)</f>
        <v>0</v>
      </c>
      <c r="AZ137" s="247">
        <f t="shared" ref="AZ137:AZ168" si="80" xml:space="preserve"> IF(SUM($G137:$M137,$O137:$U137,$AE137:$AM137)&gt;0,IF( ISNUMBER(M137 ), 0, 1 ),0)</f>
        <v>0</v>
      </c>
      <c r="BB137" s="247">
        <f t="shared" ref="BB137:BB168" si="81" xml:space="preserve"> IF(SUM($G137:$M137,$O137:$U137,$AE137:$AM137)&gt;0,IF( ISNUMBER(O137 ), 0, 1 ),0)</f>
        <v>0</v>
      </c>
      <c r="BC137" s="247">
        <f t="shared" ref="BC137:BC168" si="82" xml:space="preserve"> IF(SUM($G137:$M137,$O137:$U137,$AE137:$AM137)&gt;0,IF( ISNUMBER(P137 ), 0, 1 ),0)</f>
        <v>0</v>
      </c>
      <c r="BD137" s="247">
        <f t="shared" ref="BD137:BD168" si="83" xml:space="preserve"> IF(SUM($G137:$M137,$O137:$U137,$AE137:$AM137)&gt;0,IF( ISNUMBER(Q137 ), 0, 1 ),0)</f>
        <v>0</v>
      </c>
      <c r="BE137" s="247">
        <f t="shared" ref="BE137:BE168" si="84" xml:space="preserve"> IF(SUM($G137:$M137,$O137:$U137,$AE137:$AM137)&gt;0,IF( ISNUMBER(R137 ), 0, 1 ),0)</f>
        <v>0</v>
      </c>
      <c r="BF137" s="247">
        <f t="shared" ref="BF137:BF168" si="85" xml:space="preserve"> IF(SUM($G137:$M137,$O137:$U137,$AE137:$AM137)&gt;0,IF( ISNUMBER(S137 ), 0, 1 ),0)</f>
        <v>0</v>
      </c>
      <c r="BG137" s="247">
        <f t="shared" ref="BG137:BG168" si="86" xml:space="preserve"> IF(SUM($G137:$M137,$O137:$U137,$AE137:$AM137)&gt;0,IF( ISNUMBER(T137 ), 0, 1 ),0)</f>
        <v>0</v>
      </c>
      <c r="BH137" s="247">
        <f t="shared" ref="BH137:BH168" si="87" xml:space="preserve"> IF(SUM($G137:$M137,$O137:$U137,$AE137:$AM137)&gt;0,IF( ISNUMBER(U137 ), 0, 1 ),0)</f>
        <v>0</v>
      </c>
      <c r="BK137" s="247">
        <f t="shared" ref="BK137:BK168" si="88" xml:space="preserve"> IF(SUM($G137:$M137,$O137:$U137,$AE137:$AM137)&gt;0,IF( ISNUMBER(AE137 ), 0, 1 ),0)</f>
        <v>0</v>
      </c>
      <c r="BL137" s="247">
        <f t="shared" ref="BL137:BL168" si="89" xml:space="preserve"> IF(SUM($G137:$M137,$O137:$U137,$AE137:$AM137)&gt;0,IF( ISNUMBER(AF137 ), 0, 1 ),0)</f>
        <v>0</v>
      </c>
      <c r="BM137" s="247">
        <f t="shared" ref="BM137:BM168" si="90" xml:space="preserve"> IF(SUM($G137:$M137,$O137:$U137,$AE137:$AM137)&gt;0,IF( ISNUMBER(AG137 ), 0, 1 ),0)</f>
        <v>0</v>
      </c>
      <c r="BN137" s="247">
        <f t="shared" ref="BN137:BN168" si="91" xml:space="preserve"> IF(SUM($G137:$M137,$O137:$U137,$AE137:$AM137)&gt;0,IF( ISNUMBER(AM137 ), 0, 1 ),0)</f>
        <v>0</v>
      </c>
      <c r="BO137" s="210"/>
      <c r="BP137" s="1205"/>
      <c r="BQ137" s="1205"/>
      <c r="BR137" s="1205"/>
      <c r="BS137" s="1205"/>
      <c r="BT137" s="1205"/>
      <c r="BU137" s="1205"/>
    </row>
    <row r="138" spans="2:73" ht="15.75" customHeight="1">
      <c r="B138" s="71" t="s">
        <v>13821</v>
      </c>
      <c r="C138" s="2178" t="s">
        <v>13563</v>
      </c>
      <c r="D138" s="2178"/>
      <c r="E138" s="72" t="s">
        <v>677</v>
      </c>
      <c r="F138" s="72">
        <v>3</v>
      </c>
      <c r="G138" s="1399"/>
      <c r="H138" s="1399"/>
      <c r="I138" s="1399"/>
      <c r="J138" s="1399"/>
      <c r="K138" s="1399"/>
      <c r="L138" s="1399"/>
      <c r="M138" s="1800"/>
      <c r="N138" s="1753"/>
      <c r="O138" s="1802"/>
      <c r="P138" s="1399"/>
      <c r="Q138" s="1399"/>
      <c r="R138" s="1399"/>
      <c r="S138" s="1399"/>
      <c r="T138" s="1399"/>
      <c r="U138" s="1800"/>
      <c r="W138" s="1802"/>
      <c r="X138" s="1399"/>
      <c r="Y138" s="1399"/>
      <c r="Z138" s="1399"/>
      <c r="AA138" s="1399"/>
      <c r="AB138" s="1399"/>
      <c r="AC138" s="1800"/>
      <c r="AD138" s="2395"/>
      <c r="AE138" s="1802"/>
      <c r="AF138" s="1399"/>
      <c r="AG138" s="1399"/>
      <c r="AH138" s="1909"/>
      <c r="AI138" s="2014"/>
      <c r="AJ138" s="2014"/>
      <c r="AK138" s="2014"/>
      <c r="AL138" s="2014"/>
      <c r="AM138" s="2015"/>
      <c r="AN138" s="63"/>
      <c r="AO138" s="73" t="s">
        <v>13822</v>
      </c>
      <c r="AQ138" s="210"/>
      <c r="AR138" s="1092">
        <f t="shared" ref="AR138:AR201" si="92">IF( SUM( AT138:BN138 ) = 0, 0, $AT$5 )</f>
        <v>0</v>
      </c>
      <c r="AS138" s="210"/>
      <c r="AT138" s="247">
        <f t="shared" si="74"/>
        <v>0</v>
      </c>
      <c r="AU138" s="247">
        <f t="shared" si="75"/>
        <v>0</v>
      </c>
      <c r="AV138" s="247">
        <f t="shared" si="76"/>
        <v>0</v>
      </c>
      <c r="AW138" s="247">
        <f t="shared" si="77"/>
        <v>0</v>
      </c>
      <c r="AX138" s="247">
        <f t="shared" si="78"/>
        <v>0</v>
      </c>
      <c r="AY138" s="247">
        <f t="shared" si="79"/>
        <v>0</v>
      </c>
      <c r="AZ138" s="247">
        <f t="shared" si="80"/>
        <v>0</v>
      </c>
      <c r="BB138" s="247">
        <f t="shared" si="81"/>
        <v>0</v>
      </c>
      <c r="BC138" s="247">
        <f t="shared" si="82"/>
        <v>0</v>
      </c>
      <c r="BD138" s="247">
        <f t="shared" si="83"/>
        <v>0</v>
      </c>
      <c r="BE138" s="247">
        <f t="shared" si="84"/>
        <v>0</v>
      </c>
      <c r="BF138" s="247">
        <f t="shared" si="85"/>
        <v>0</v>
      </c>
      <c r="BG138" s="247">
        <f t="shared" si="86"/>
        <v>0</v>
      </c>
      <c r="BH138" s="247">
        <f t="shared" si="87"/>
        <v>0</v>
      </c>
      <c r="BK138" s="247">
        <f t="shared" si="88"/>
        <v>0</v>
      </c>
      <c r="BL138" s="247">
        <f t="shared" si="89"/>
        <v>0</v>
      </c>
      <c r="BM138" s="247">
        <f t="shared" si="90"/>
        <v>0</v>
      </c>
      <c r="BN138" s="247">
        <f t="shared" si="91"/>
        <v>0</v>
      </c>
      <c r="BO138" s="210"/>
      <c r="BP138" s="1205"/>
      <c r="BQ138" s="1205"/>
      <c r="BR138" s="1205"/>
      <c r="BS138" s="1205"/>
      <c r="BT138" s="1205"/>
      <c r="BU138" s="1205"/>
    </row>
    <row r="139" spans="2:73" ht="15.75" customHeight="1">
      <c r="B139" s="71" t="s">
        <v>13823</v>
      </c>
      <c r="C139" s="2178" t="s">
        <v>13563</v>
      </c>
      <c r="D139" s="2178"/>
      <c r="E139" s="72" t="s">
        <v>677</v>
      </c>
      <c r="F139" s="72">
        <v>3</v>
      </c>
      <c r="G139" s="1399"/>
      <c r="H139" s="1399"/>
      <c r="I139" s="1399"/>
      <c r="J139" s="1399"/>
      <c r="K139" s="1399"/>
      <c r="L139" s="1399"/>
      <c r="M139" s="1800"/>
      <c r="N139" s="1753"/>
      <c r="O139" s="1802"/>
      <c r="P139" s="1399"/>
      <c r="Q139" s="1399"/>
      <c r="R139" s="1399"/>
      <c r="S139" s="1399"/>
      <c r="T139" s="1399"/>
      <c r="U139" s="1800"/>
      <c r="W139" s="1802"/>
      <c r="X139" s="1399"/>
      <c r="Y139" s="1399"/>
      <c r="Z139" s="1399"/>
      <c r="AA139" s="1399"/>
      <c r="AB139" s="1399"/>
      <c r="AC139" s="1800"/>
      <c r="AD139" s="2395"/>
      <c r="AE139" s="1802"/>
      <c r="AF139" s="1399"/>
      <c r="AG139" s="1399"/>
      <c r="AH139" s="1909"/>
      <c r="AI139" s="2014"/>
      <c r="AJ139" s="2014"/>
      <c r="AK139" s="2014"/>
      <c r="AL139" s="2014"/>
      <c r="AM139" s="2015"/>
      <c r="AN139" s="63"/>
      <c r="AO139" s="73" t="s">
        <v>13824</v>
      </c>
      <c r="AQ139" s="210"/>
      <c r="AR139" s="1092">
        <f t="shared" si="92"/>
        <v>0</v>
      </c>
      <c r="AS139" s="210"/>
      <c r="AT139" s="247">
        <f t="shared" si="74"/>
        <v>0</v>
      </c>
      <c r="AU139" s="247">
        <f t="shared" si="75"/>
        <v>0</v>
      </c>
      <c r="AV139" s="247">
        <f t="shared" si="76"/>
        <v>0</v>
      </c>
      <c r="AW139" s="247">
        <f t="shared" si="77"/>
        <v>0</v>
      </c>
      <c r="AX139" s="247">
        <f t="shared" si="78"/>
        <v>0</v>
      </c>
      <c r="AY139" s="247">
        <f t="shared" si="79"/>
        <v>0</v>
      </c>
      <c r="AZ139" s="247">
        <f t="shared" si="80"/>
        <v>0</v>
      </c>
      <c r="BB139" s="247">
        <f t="shared" si="81"/>
        <v>0</v>
      </c>
      <c r="BC139" s="247">
        <f t="shared" si="82"/>
        <v>0</v>
      </c>
      <c r="BD139" s="247">
        <f t="shared" si="83"/>
        <v>0</v>
      </c>
      <c r="BE139" s="247">
        <f t="shared" si="84"/>
        <v>0</v>
      </c>
      <c r="BF139" s="247">
        <f t="shared" si="85"/>
        <v>0</v>
      </c>
      <c r="BG139" s="247">
        <f t="shared" si="86"/>
        <v>0</v>
      </c>
      <c r="BH139" s="247">
        <f t="shared" si="87"/>
        <v>0</v>
      </c>
      <c r="BK139" s="247">
        <f t="shared" si="88"/>
        <v>0</v>
      </c>
      <c r="BL139" s="247">
        <f t="shared" si="89"/>
        <v>0</v>
      </c>
      <c r="BM139" s="247">
        <f t="shared" si="90"/>
        <v>0</v>
      </c>
      <c r="BN139" s="247">
        <f t="shared" si="91"/>
        <v>0</v>
      </c>
      <c r="BO139" s="210"/>
      <c r="BP139" s="1205"/>
      <c r="BQ139" s="1205"/>
      <c r="BR139" s="1205"/>
      <c r="BS139" s="1205"/>
      <c r="BT139" s="1205"/>
      <c r="BU139" s="1205"/>
    </row>
    <row r="140" spans="2:73" ht="15.75" customHeight="1">
      <c r="B140" s="71" t="s">
        <v>13825</v>
      </c>
      <c r="C140" s="2178" t="s">
        <v>13563</v>
      </c>
      <c r="D140" s="2178"/>
      <c r="E140" s="72" t="s">
        <v>677</v>
      </c>
      <c r="F140" s="72">
        <v>3</v>
      </c>
      <c r="G140" s="1399"/>
      <c r="H140" s="1399"/>
      <c r="I140" s="1399"/>
      <c r="J140" s="1399"/>
      <c r="K140" s="1399"/>
      <c r="L140" s="1399"/>
      <c r="M140" s="1800"/>
      <c r="N140" s="1753"/>
      <c r="O140" s="1802"/>
      <c r="P140" s="1399"/>
      <c r="Q140" s="1399"/>
      <c r="R140" s="1399"/>
      <c r="S140" s="1399"/>
      <c r="T140" s="1399"/>
      <c r="U140" s="1800"/>
      <c r="W140" s="1802"/>
      <c r="X140" s="1399"/>
      <c r="Y140" s="1399"/>
      <c r="Z140" s="1399"/>
      <c r="AA140" s="1399"/>
      <c r="AB140" s="1399"/>
      <c r="AC140" s="1800"/>
      <c r="AD140" s="2395"/>
      <c r="AE140" s="1802"/>
      <c r="AF140" s="1399"/>
      <c r="AG140" s="1399"/>
      <c r="AH140" s="1909"/>
      <c r="AI140" s="2014"/>
      <c r="AJ140" s="2014"/>
      <c r="AK140" s="2014"/>
      <c r="AL140" s="2014"/>
      <c r="AM140" s="2015"/>
      <c r="AN140" s="63"/>
      <c r="AO140" s="73" t="s">
        <v>13826</v>
      </c>
      <c r="AQ140" s="210"/>
      <c r="AR140" s="1092">
        <f t="shared" si="92"/>
        <v>0</v>
      </c>
      <c r="AS140" s="210"/>
      <c r="AT140" s="247">
        <f t="shared" si="74"/>
        <v>0</v>
      </c>
      <c r="AU140" s="247">
        <f t="shared" si="75"/>
        <v>0</v>
      </c>
      <c r="AV140" s="247">
        <f t="shared" si="76"/>
        <v>0</v>
      </c>
      <c r="AW140" s="247">
        <f t="shared" si="77"/>
        <v>0</v>
      </c>
      <c r="AX140" s="247">
        <f t="shared" si="78"/>
        <v>0</v>
      </c>
      <c r="AY140" s="247">
        <f t="shared" si="79"/>
        <v>0</v>
      </c>
      <c r="AZ140" s="247">
        <f t="shared" si="80"/>
        <v>0</v>
      </c>
      <c r="BB140" s="247">
        <f t="shared" si="81"/>
        <v>0</v>
      </c>
      <c r="BC140" s="247">
        <f t="shared" si="82"/>
        <v>0</v>
      </c>
      <c r="BD140" s="247">
        <f t="shared" si="83"/>
        <v>0</v>
      </c>
      <c r="BE140" s="247">
        <f t="shared" si="84"/>
        <v>0</v>
      </c>
      <c r="BF140" s="247">
        <f t="shared" si="85"/>
        <v>0</v>
      </c>
      <c r="BG140" s="247">
        <f t="shared" si="86"/>
        <v>0</v>
      </c>
      <c r="BH140" s="247">
        <f t="shared" si="87"/>
        <v>0</v>
      </c>
      <c r="BK140" s="247">
        <f t="shared" si="88"/>
        <v>0</v>
      </c>
      <c r="BL140" s="247">
        <f t="shared" si="89"/>
        <v>0</v>
      </c>
      <c r="BM140" s="247">
        <f t="shared" si="90"/>
        <v>0</v>
      </c>
      <c r="BN140" s="247">
        <f t="shared" si="91"/>
        <v>0</v>
      </c>
      <c r="BO140" s="210"/>
      <c r="BP140" s="1205"/>
      <c r="BQ140" s="1205"/>
      <c r="BR140" s="1205"/>
      <c r="BS140" s="1205"/>
      <c r="BT140" s="1205"/>
      <c r="BU140" s="1205"/>
    </row>
    <row r="141" spans="2:73" ht="15.75" customHeight="1">
      <c r="B141" s="71" t="s">
        <v>13827</v>
      </c>
      <c r="C141" s="2178" t="s">
        <v>13563</v>
      </c>
      <c r="D141" s="2178"/>
      <c r="E141" s="72" t="s">
        <v>677</v>
      </c>
      <c r="F141" s="72">
        <v>3</v>
      </c>
      <c r="G141" s="1399"/>
      <c r="H141" s="1399"/>
      <c r="I141" s="1399"/>
      <c r="J141" s="1399"/>
      <c r="K141" s="1399"/>
      <c r="L141" s="1399"/>
      <c r="M141" s="1800"/>
      <c r="N141" s="1753"/>
      <c r="O141" s="1802"/>
      <c r="P141" s="1399"/>
      <c r="Q141" s="1399"/>
      <c r="R141" s="1399"/>
      <c r="S141" s="1399"/>
      <c r="T141" s="1399"/>
      <c r="U141" s="1800"/>
      <c r="W141" s="1802"/>
      <c r="X141" s="1399"/>
      <c r="Y141" s="1399"/>
      <c r="Z141" s="1399"/>
      <c r="AA141" s="1399"/>
      <c r="AB141" s="1399"/>
      <c r="AC141" s="1800"/>
      <c r="AD141" s="2395"/>
      <c r="AE141" s="1802"/>
      <c r="AF141" s="1399"/>
      <c r="AG141" s="1399"/>
      <c r="AH141" s="1909"/>
      <c r="AI141" s="2014"/>
      <c r="AJ141" s="2014"/>
      <c r="AK141" s="2014"/>
      <c r="AL141" s="2014"/>
      <c r="AM141" s="2015"/>
      <c r="AN141" s="63"/>
      <c r="AO141" s="73" t="s">
        <v>13828</v>
      </c>
      <c r="AQ141" s="210"/>
      <c r="AR141" s="1092">
        <f t="shared" si="92"/>
        <v>0</v>
      </c>
      <c r="AS141" s="210"/>
      <c r="AT141" s="247">
        <f t="shared" si="74"/>
        <v>0</v>
      </c>
      <c r="AU141" s="247">
        <f t="shared" si="75"/>
        <v>0</v>
      </c>
      <c r="AV141" s="247">
        <f t="shared" si="76"/>
        <v>0</v>
      </c>
      <c r="AW141" s="247">
        <f t="shared" si="77"/>
        <v>0</v>
      </c>
      <c r="AX141" s="247">
        <f t="shared" si="78"/>
        <v>0</v>
      </c>
      <c r="AY141" s="247">
        <f t="shared" si="79"/>
        <v>0</v>
      </c>
      <c r="AZ141" s="247">
        <f t="shared" si="80"/>
        <v>0</v>
      </c>
      <c r="BB141" s="247">
        <f t="shared" si="81"/>
        <v>0</v>
      </c>
      <c r="BC141" s="247">
        <f t="shared" si="82"/>
        <v>0</v>
      </c>
      <c r="BD141" s="247">
        <f t="shared" si="83"/>
        <v>0</v>
      </c>
      <c r="BE141" s="247">
        <f t="shared" si="84"/>
        <v>0</v>
      </c>
      <c r="BF141" s="247">
        <f t="shared" si="85"/>
        <v>0</v>
      </c>
      <c r="BG141" s="247">
        <f t="shared" si="86"/>
        <v>0</v>
      </c>
      <c r="BH141" s="247">
        <f t="shared" si="87"/>
        <v>0</v>
      </c>
      <c r="BK141" s="247">
        <f t="shared" si="88"/>
        <v>0</v>
      </c>
      <c r="BL141" s="247">
        <f t="shared" si="89"/>
        <v>0</v>
      </c>
      <c r="BM141" s="247">
        <f t="shared" si="90"/>
        <v>0</v>
      </c>
      <c r="BN141" s="247">
        <f t="shared" si="91"/>
        <v>0</v>
      </c>
      <c r="BO141" s="210"/>
      <c r="BP141" s="1205"/>
      <c r="BQ141" s="1205"/>
      <c r="BR141" s="1205"/>
      <c r="BS141" s="1205"/>
      <c r="BT141" s="1205"/>
      <c r="BU141" s="1205"/>
    </row>
    <row r="142" spans="2:73" ht="15.75" customHeight="1">
      <c r="B142" s="71" t="s">
        <v>13829</v>
      </c>
      <c r="C142" s="2178" t="s">
        <v>13563</v>
      </c>
      <c r="D142" s="2178"/>
      <c r="E142" s="72" t="s">
        <v>677</v>
      </c>
      <c r="F142" s="72">
        <v>3</v>
      </c>
      <c r="G142" s="1399"/>
      <c r="H142" s="1399"/>
      <c r="I142" s="1399"/>
      <c r="J142" s="1399"/>
      <c r="K142" s="1399"/>
      <c r="L142" s="1399"/>
      <c r="M142" s="1800"/>
      <c r="N142" s="1753"/>
      <c r="O142" s="1802"/>
      <c r="P142" s="1399"/>
      <c r="Q142" s="1399"/>
      <c r="R142" s="1399"/>
      <c r="S142" s="1399"/>
      <c r="T142" s="1399"/>
      <c r="U142" s="1800"/>
      <c r="W142" s="1802"/>
      <c r="X142" s="1399"/>
      <c r="Y142" s="1399"/>
      <c r="Z142" s="1399"/>
      <c r="AA142" s="1399"/>
      <c r="AB142" s="1399"/>
      <c r="AC142" s="1800"/>
      <c r="AD142" s="2395"/>
      <c r="AE142" s="1802"/>
      <c r="AF142" s="1399"/>
      <c r="AG142" s="1399"/>
      <c r="AH142" s="1909"/>
      <c r="AI142" s="2014"/>
      <c r="AJ142" s="2014"/>
      <c r="AK142" s="2014"/>
      <c r="AL142" s="2014"/>
      <c r="AM142" s="2015"/>
      <c r="AN142" s="63"/>
      <c r="AO142" s="73" t="s">
        <v>13830</v>
      </c>
      <c r="AQ142" s="210"/>
      <c r="AR142" s="1092">
        <f t="shared" si="92"/>
        <v>0</v>
      </c>
      <c r="AS142" s="210"/>
      <c r="AT142" s="247">
        <f t="shared" si="74"/>
        <v>0</v>
      </c>
      <c r="AU142" s="247">
        <f t="shared" si="75"/>
        <v>0</v>
      </c>
      <c r="AV142" s="247">
        <f t="shared" si="76"/>
        <v>0</v>
      </c>
      <c r="AW142" s="247">
        <f t="shared" si="77"/>
        <v>0</v>
      </c>
      <c r="AX142" s="247">
        <f t="shared" si="78"/>
        <v>0</v>
      </c>
      <c r="AY142" s="247">
        <f t="shared" si="79"/>
        <v>0</v>
      </c>
      <c r="AZ142" s="247">
        <f t="shared" si="80"/>
        <v>0</v>
      </c>
      <c r="BB142" s="247">
        <f t="shared" si="81"/>
        <v>0</v>
      </c>
      <c r="BC142" s="247">
        <f t="shared" si="82"/>
        <v>0</v>
      </c>
      <c r="BD142" s="247">
        <f t="shared" si="83"/>
        <v>0</v>
      </c>
      <c r="BE142" s="247">
        <f t="shared" si="84"/>
        <v>0</v>
      </c>
      <c r="BF142" s="247">
        <f t="shared" si="85"/>
        <v>0</v>
      </c>
      <c r="BG142" s="247">
        <f t="shared" si="86"/>
        <v>0</v>
      </c>
      <c r="BH142" s="247">
        <f t="shared" si="87"/>
        <v>0</v>
      </c>
      <c r="BK142" s="247">
        <f t="shared" si="88"/>
        <v>0</v>
      </c>
      <c r="BL142" s="247">
        <f t="shared" si="89"/>
        <v>0</v>
      </c>
      <c r="BM142" s="247">
        <f t="shared" si="90"/>
        <v>0</v>
      </c>
      <c r="BN142" s="247">
        <f t="shared" si="91"/>
        <v>0</v>
      </c>
      <c r="BO142" s="210"/>
      <c r="BP142" s="1205"/>
      <c r="BQ142" s="1205"/>
      <c r="BR142" s="1205"/>
      <c r="BS142" s="1205"/>
      <c r="BT142" s="1205"/>
      <c r="BU142" s="1205"/>
    </row>
    <row r="143" spans="2:73" ht="15.75" customHeight="1">
      <c r="B143" s="71" t="s">
        <v>13831</v>
      </c>
      <c r="C143" s="2178" t="s">
        <v>13563</v>
      </c>
      <c r="D143" s="2178"/>
      <c r="E143" s="72" t="s">
        <v>677</v>
      </c>
      <c r="F143" s="72">
        <v>3</v>
      </c>
      <c r="G143" s="1399"/>
      <c r="H143" s="1399"/>
      <c r="I143" s="1399"/>
      <c r="J143" s="1399"/>
      <c r="K143" s="1399"/>
      <c r="L143" s="1399"/>
      <c r="M143" s="1800"/>
      <c r="N143" s="1753"/>
      <c r="O143" s="1802"/>
      <c r="P143" s="1399"/>
      <c r="Q143" s="1399"/>
      <c r="R143" s="1399"/>
      <c r="S143" s="1399"/>
      <c r="T143" s="1399"/>
      <c r="U143" s="1800"/>
      <c r="W143" s="1802"/>
      <c r="X143" s="1399"/>
      <c r="Y143" s="1399"/>
      <c r="Z143" s="1399"/>
      <c r="AA143" s="1399"/>
      <c r="AB143" s="1399"/>
      <c r="AC143" s="1800"/>
      <c r="AD143" s="2395"/>
      <c r="AE143" s="1802"/>
      <c r="AF143" s="1399"/>
      <c r="AG143" s="1399"/>
      <c r="AH143" s="1909"/>
      <c r="AI143" s="2014"/>
      <c r="AJ143" s="2014"/>
      <c r="AK143" s="2014"/>
      <c r="AL143" s="2014"/>
      <c r="AM143" s="2015"/>
      <c r="AN143" s="63"/>
      <c r="AO143" s="73" t="s">
        <v>13832</v>
      </c>
      <c r="AQ143" s="210"/>
      <c r="AR143" s="1092">
        <f t="shared" si="92"/>
        <v>0</v>
      </c>
      <c r="AS143" s="210"/>
      <c r="AT143" s="247">
        <f t="shared" si="74"/>
        <v>0</v>
      </c>
      <c r="AU143" s="247">
        <f t="shared" si="75"/>
        <v>0</v>
      </c>
      <c r="AV143" s="247">
        <f t="shared" si="76"/>
        <v>0</v>
      </c>
      <c r="AW143" s="247">
        <f t="shared" si="77"/>
        <v>0</v>
      </c>
      <c r="AX143" s="247">
        <f t="shared" si="78"/>
        <v>0</v>
      </c>
      <c r="AY143" s="247">
        <f t="shared" si="79"/>
        <v>0</v>
      </c>
      <c r="AZ143" s="247">
        <f t="shared" si="80"/>
        <v>0</v>
      </c>
      <c r="BB143" s="247">
        <f t="shared" si="81"/>
        <v>0</v>
      </c>
      <c r="BC143" s="247">
        <f t="shared" si="82"/>
        <v>0</v>
      </c>
      <c r="BD143" s="247">
        <f t="shared" si="83"/>
        <v>0</v>
      </c>
      <c r="BE143" s="247">
        <f t="shared" si="84"/>
        <v>0</v>
      </c>
      <c r="BF143" s="247">
        <f t="shared" si="85"/>
        <v>0</v>
      </c>
      <c r="BG143" s="247">
        <f t="shared" si="86"/>
        <v>0</v>
      </c>
      <c r="BH143" s="247">
        <f t="shared" si="87"/>
        <v>0</v>
      </c>
      <c r="BK143" s="247">
        <f t="shared" si="88"/>
        <v>0</v>
      </c>
      <c r="BL143" s="247">
        <f t="shared" si="89"/>
        <v>0</v>
      </c>
      <c r="BM143" s="247">
        <f t="shared" si="90"/>
        <v>0</v>
      </c>
      <c r="BN143" s="247">
        <f t="shared" si="91"/>
        <v>0</v>
      </c>
      <c r="BO143" s="210"/>
      <c r="BP143" s="1205"/>
      <c r="BQ143" s="1205"/>
      <c r="BR143" s="1205"/>
      <c r="BS143" s="1205"/>
      <c r="BT143" s="1205"/>
      <c r="BU143" s="1205"/>
    </row>
    <row r="144" spans="2:73" ht="15.75" customHeight="1">
      <c r="B144" s="71" t="s">
        <v>13833</v>
      </c>
      <c r="C144" s="2178" t="s">
        <v>13563</v>
      </c>
      <c r="D144" s="2178"/>
      <c r="E144" s="72" t="s">
        <v>677</v>
      </c>
      <c r="F144" s="72">
        <v>3</v>
      </c>
      <c r="G144" s="1399"/>
      <c r="H144" s="1399"/>
      <c r="I144" s="1399"/>
      <c r="J144" s="1399"/>
      <c r="K144" s="1399"/>
      <c r="L144" s="1399"/>
      <c r="M144" s="1800"/>
      <c r="N144" s="1753"/>
      <c r="O144" s="1802"/>
      <c r="P144" s="1399"/>
      <c r="Q144" s="1399"/>
      <c r="R144" s="1399"/>
      <c r="S144" s="1399"/>
      <c r="T144" s="1399"/>
      <c r="U144" s="1800"/>
      <c r="W144" s="1802"/>
      <c r="X144" s="1399"/>
      <c r="Y144" s="1399"/>
      <c r="Z144" s="1399"/>
      <c r="AA144" s="1399"/>
      <c r="AB144" s="1399"/>
      <c r="AC144" s="1800"/>
      <c r="AD144" s="2395"/>
      <c r="AE144" s="1802"/>
      <c r="AF144" s="1399"/>
      <c r="AG144" s="1399"/>
      <c r="AH144" s="1909"/>
      <c r="AI144" s="2014"/>
      <c r="AJ144" s="2014"/>
      <c r="AK144" s="2014"/>
      <c r="AL144" s="2014"/>
      <c r="AM144" s="2015"/>
      <c r="AN144" s="63"/>
      <c r="AO144" s="73" t="s">
        <v>13834</v>
      </c>
      <c r="AQ144" s="210"/>
      <c r="AR144" s="1092">
        <f t="shared" si="92"/>
        <v>0</v>
      </c>
      <c r="AS144" s="210"/>
      <c r="AT144" s="247">
        <f t="shared" si="74"/>
        <v>0</v>
      </c>
      <c r="AU144" s="247">
        <f t="shared" si="75"/>
        <v>0</v>
      </c>
      <c r="AV144" s="247">
        <f t="shared" si="76"/>
        <v>0</v>
      </c>
      <c r="AW144" s="247">
        <f t="shared" si="77"/>
        <v>0</v>
      </c>
      <c r="AX144" s="247">
        <f t="shared" si="78"/>
        <v>0</v>
      </c>
      <c r="AY144" s="247">
        <f t="shared" si="79"/>
        <v>0</v>
      </c>
      <c r="AZ144" s="247">
        <f t="shared" si="80"/>
        <v>0</v>
      </c>
      <c r="BB144" s="247">
        <f t="shared" si="81"/>
        <v>0</v>
      </c>
      <c r="BC144" s="247">
        <f t="shared" si="82"/>
        <v>0</v>
      </c>
      <c r="BD144" s="247">
        <f t="shared" si="83"/>
        <v>0</v>
      </c>
      <c r="BE144" s="247">
        <f t="shared" si="84"/>
        <v>0</v>
      </c>
      <c r="BF144" s="247">
        <f t="shared" si="85"/>
        <v>0</v>
      </c>
      <c r="BG144" s="247">
        <f t="shared" si="86"/>
        <v>0</v>
      </c>
      <c r="BH144" s="247">
        <f t="shared" si="87"/>
        <v>0</v>
      </c>
      <c r="BK144" s="247">
        <f t="shared" si="88"/>
        <v>0</v>
      </c>
      <c r="BL144" s="247">
        <f t="shared" si="89"/>
        <v>0</v>
      </c>
      <c r="BM144" s="247">
        <f t="shared" si="90"/>
        <v>0</v>
      </c>
      <c r="BN144" s="247">
        <f t="shared" si="91"/>
        <v>0</v>
      </c>
      <c r="BO144" s="210"/>
      <c r="BP144" s="1205"/>
      <c r="BQ144" s="1205"/>
      <c r="BR144" s="1205"/>
      <c r="BS144" s="1205"/>
      <c r="BT144" s="1205"/>
      <c r="BU144" s="1205"/>
    </row>
    <row r="145" spans="2:73" ht="15.75" customHeight="1">
      <c r="B145" s="71" t="s">
        <v>13835</v>
      </c>
      <c r="C145" s="2178" t="s">
        <v>13563</v>
      </c>
      <c r="D145" s="2178"/>
      <c r="E145" s="72" t="s">
        <v>677</v>
      </c>
      <c r="F145" s="72">
        <v>3</v>
      </c>
      <c r="G145" s="1399"/>
      <c r="H145" s="1399"/>
      <c r="I145" s="1399"/>
      <c r="J145" s="1399"/>
      <c r="K145" s="1399"/>
      <c r="L145" s="1399"/>
      <c r="M145" s="1800"/>
      <c r="N145" s="1753"/>
      <c r="O145" s="1802"/>
      <c r="P145" s="1399"/>
      <c r="Q145" s="1399"/>
      <c r="R145" s="1399"/>
      <c r="S145" s="1399"/>
      <c r="T145" s="1399"/>
      <c r="U145" s="1800"/>
      <c r="W145" s="1802"/>
      <c r="X145" s="1399"/>
      <c r="Y145" s="1399"/>
      <c r="Z145" s="1399"/>
      <c r="AA145" s="1399"/>
      <c r="AB145" s="1399"/>
      <c r="AC145" s="1800"/>
      <c r="AD145" s="2395"/>
      <c r="AE145" s="1802"/>
      <c r="AF145" s="1399"/>
      <c r="AG145" s="1399"/>
      <c r="AH145" s="1909"/>
      <c r="AI145" s="2014"/>
      <c r="AJ145" s="2014"/>
      <c r="AK145" s="2014"/>
      <c r="AL145" s="2014"/>
      <c r="AM145" s="2015"/>
      <c r="AN145" s="63"/>
      <c r="AO145" s="73" t="s">
        <v>13836</v>
      </c>
      <c r="AQ145" s="210"/>
      <c r="AR145" s="1092">
        <f t="shared" si="92"/>
        <v>0</v>
      </c>
      <c r="AS145" s="210"/>
      <c r="AT145" s="247">
        <f t="shared" si="74"/>
        <v>0</v>
      </c>
      <c r="AU145" s="247">
        <f t="shared" si="75"/>
        <v>0</v>
      </c>
      <c r="AV145" s="247">
        <f t="shared" si="76"/>
        <v>0</v>
      </c>
      <c r="AW145" s="247">
        <f t="shared" si="77"/>
        <v>0</v>
      </c>
      <c r="AX145" s="247">
        <f t="shared" si="78"/>
        <v>0</v>
      </c>
      <c r="AY145" s="247">
        <f t="shared" si="79"/>
        <v>0</v>
      </c>
      <c r="AZ145" s="247">
        <f t="shared" si="80"/>
        <v>0</v>
      </c>
      <c r="BB145" s="247">
        <f t="shared" si="81"/>
        <v>0</v>
      </c>
      <c r="BC145" s="247">
        <f t="shared" si="82"/>
        <v>0</v>
      </c>
      <c r="BD145" s="247">
        <f t="shared" si="83"/>
        <v>0</v>
      </c>
      <c r="BE145" s="247">
        <f t="shared" si="84"/>
        <v>0</v>
      </c>
      <c r="BF145" s="247">
        <f t="shared" si="85"/>
        <v>0</v>
      </c>
      <c r="BG145" s="247">
        <f t="shared" si="86"/>
        <v>0</v>
      </c>
      <c r="BH145" s="247">
        <f t="shared" si="87"/>
        <v>0</v>
      </c>
      <c r="BK145" s="247">
        <f t="shared" si="88"/>
        <v>0</v>
      </c>
      <c r="BL145" s="247">
        <f t="shared" si="89"/>
        <v>0</v>
      </c>
      <c r="BM145" s="247">
        <f t="shared" si="90"/>
        <v>0</v>
      </c>
      <c r="BN145" s="247">
        <f t="shared" si="91"/>
        <v>0</v>
      </c>
      <c r="BO145" s="210"/>
      <c r="BP145" s="1205"/>
      <c r="BQ145" s="1205"/>
      <c r="BR145" s="1205"/>
      <c r="BS145" s="1205"/>
      <c r="BT145" s="1205"/>
      <c r="BU145" s="1205"/>
    </row>
    <row r="146" spans="2:73" ht="15.75" customHeight="1">
      <c r="B146" s="71" t="s">
        <v>13837</v>
      </c>
      <c r="C146" s="2178" t="s">
        <v>13563</v>
      </c>
      <c r="D146" s="2178"/>
      <c r="E146" s="72" t="s">
        <v>677</v>
      </c>
      <c r="F146" s="72">
        <v>3</v>
      </c>
      <c r="G146" s="1399"/>
      <c r="H146" s="1399"/>
      <c r="I146" s="1399"/>
      <c r="J146" s="1399"/>
      <c r="K146" s="1399"/>
      <c r="L146" s="1399"/>
      <c r="M146" s="1800"/>
      <c r="N146" s="1753"/>
      <c r="O146" s="1802"/>
      <c r="P146" s="1399"/>
      <c r="Q146" s="1399"/>
      <c r="R146" s="1399"/>
      <c r="S146" s="1399"/>
      <c r="T146" s="1399"/>
      <c r="U146" s="1800"/>
      <c r="W146" s="1802"/>
      <c r="X146" s="1399"/>
      <c r="Y146" s="1399"/>
      <c r="Z146" s="1399"/>
      <c r="AA146" s="1399"/>
      <c r="AB146" s="1399"/>
      <c r="AC146" s="1800"/>
      <c r="AD146" s="2395"/>
      <c r="AE146" s="1802"/>
      <c r="AF146" s="1399"/>
      <c r="AG146" s="1399"/>
      <c r="AH146" s="1909"/>
      <c r="AI146" s="2014"/>
      <c r="AJ146" s="2014"/>
      <c r="AK146" s="2014"/>
      <c r="AL146" s="2014"/>
      <c r="AM146" s="2015"/>
      <c r="AN146" s="63"/>
      <c r="AO146" s="73" t="s">
        <v>13838</v>
      </c>
      <c r="AQ146" s="210"/>
      <c r="AR146" s="1092">
        <f t="shared" si="92"/>
        <v>0</v>
      </c>
      <c r="AS146" s="210"/>
      <c r="AT146" s="247">
        <f t="shared" si="74"/>
        <v>0</v>
      </c>
      <c r="AU146" s="247">
        <f t="shared" si="75"/>
        <v>0</v>
      </c>
      <c r="AV146" s="247">
        <f t="shared" si="76"/>
        <v>0</v>
      </c>
      <c r="AW146" s="247">
        <f t="shared" si="77"/>
        <v>0</v>
      </c>
      <c r="AX146" s="247">
        <f t="shared" si="78"/>
        <v>0</v>
      </c>
      <c r="AY146" s="247">
        <f t="shared" si="79"/>
        <v>0</v>
      </c>
      <c r="AZ146" s="247">
        <f t="shared" si="80"/>
        <v>0</v>
      </c>
      <c r="BB146" s="247">
        <f t="shared" si="81"/>
        <v>0</v>
      </c>
      <c r="BC146" s="247">
        <f t="shared" si="82"/>
        <v>0</v>
      </c>
      <c r="BD146" s="247">
        <f t="shared" si="83"/>
        <v>0</v>
      </c>
      <c r="BE146" s="247">
        <f t="shared" si="84"/>
        <v>0</v>
      </c>
      <c r="BF146" s="247">
        <f t="shared" si="85"/>
        <v>0</v>
      </c>
      <c r="BG146" s="247">
        <f t="shared" si="86"/>
        <v>0</v>
      </c>
      <c r="BH146" s="247">
        <f t="shared" si="87"/>
        <v>0</v>
      </c>
      <c r="BK146" s="247">
        <f t="shared" si="88"/>
        <v>0</v>
      </c>
      <c r="BL146" s="247">
        <f t="shared" si="89"/>
        <v>0</v>
      </c>
      <c r="BM146" s="247">
        <f t="shared" si="90"/>
        <v>0</v>
      </c>
      <c r="BN146" s="247">
        <f t="shared" si="91"/>
        <v>0</v>
      </c>
      <c r="BO146" s="210"/>
      <c r="BP146" s="1205"/>
      <c r="BQ146" s="1205"/>
      <c r="BR146" s="1205"/>
      <c r="BS146" s="1205"/>
      <c r="BT146" s="1205"/>
      <c r="BU146" s="1205"/>
    </row>
    <row r="147" spans="2:73" ht="15.75" customHeight="1">
      <c r="B147" s="71" t="s">
        <v>13839</v>
      </c>
      <c r="C147" s="2178" t="s">
        <v>13563</v>
      </c>
      <c r="D147" s="2178"/>
      <c r="E147" s="72" t="s">
        <v>677</v>
      </c>
      <c r="F147" s="72">
        <v>3</v>
      </c>
      <c r="G147" s="1399"/>
      <c r="H147" s="1399"/>
      <c r="I147" s="1399"/>
      <c r="J147" s="1399"/>
      <c r="K147" s="1399"/>
      <c r="L147" s="1399"/>
      <c r="M147" s="1800"/>
      <c r="N147" s="1753"/>
      <c r="O147" s="1802"/>
      <c r="P147" s="1399"/>
      <c r="Q147" s="1399"/>
      <c r="R147" s="1399"/>
      <c r="S147" s="1399"/>
      <c r="T147" s="1399"/>
      <c r="U147" s="1800"/>
      <c r="W147" s="1802"/>
      <c r="X147" s="1399"/>
      <c r="Y147" s="1399"/>
      <c r="Z147" s="1399"/>
      <c r="AA147" s="1399"/>
      <c r="AB147" s="1399"/>
      <c r="AC147" s="1800"/>
      <c r="AD147" s="2395"/>
      <c r="AE147" s="1802"/>
      <c r="AF147" s="1399"/>
      <c r="AG147" s="1399"/>
      <c r="AH147" s="1909"/>
      <c r="AI147" s="2014"/>
      <c r="AJ147" s="2014"/>
      <c r="AK147" s="2014"/>
      <c r="AL147" s="2014"/>
      <c r="AM147" s="2015"/>
      <c r="AN147" s="63"/>
      <c r="AO147" s="73" t="s">
        <v>13840</v>
      </c>
      <c r="AQ147" s="210"/>
      <c r="AR147" s="1092">
        <f t="shared" si="92"/>
        <v>0</v>
      </c>
      <c r="AS147" s="210"/>
      <c r="AT147" s="247">
        <f t="shared" si="74"/>
        <v>0</v>
      </c>
      <c r="AU147" s="247">
        <f t="shared" si="75"/>
        <v>0</v>
      </c>
      <c r="AV147" s="247">
        <f t="shared" si="76"/>
        <v>0</v>
      </c>
      <c r="AW147" s="247">
        <f t="shared" si="77"/>
        <v>0</v>
      </c>
      <c r="AX147" s="247">
        <f t="shared" si="78"/>
        <v>0</v>
      </c>
      <c r="AY147" s="247">
        <f t="shared" si="79"/>
        <v>0</v>
      </c>
      <c r="AZ147" s="247">
        <f t="shared" si="80"/>
        <v>0</v>
      </c>
      <c r="BB147" s="247">
        <f t="shared" si="81"/>
        <v>0</v>
      </c>
      <c r="BC147" s="247">
        <f t="shared" si="82"/>
        <v>0</v>
      </c>
      <c r="BD147" s="247">
        <f t="shared" si="83"/>
        <v>0</v>
      </c>
      <c r="BE147" s="247">
        <f t="shared" si="84"/>
        <v>0</v>
      </c>
      <c r="BF147" s="247">
        <f t="shared" si="85"/>
        <v>0</v>
      </c>
      <c r="BG147" s="247">
        <f t="shared" si="86"/>
        <v>0</v>
      </c>
      <c r="BH147" s="247">
        <f t="shared" si="87"/>
        <v>0</v>
      </c>
      <c r="BK147" s="247">
        <f t="shared" si="88"/>
        <v>0</v>
      </c>
      <c r="BL147" s="247">
        <f t="shared" si="89"/>
        <v>0</v>
      </c>
      <c r="BM147" s="247">
        <f t="shared" si="90"/>
        <v>0</v>
      </c>
      <c r="BN147" s="247">
        <f t="shared" si="91"/>
        <v>0</v>
      </c>
      <c r="BO147" s="210"/>
      <c r="BP147" s="1205"/>
      <c r="BQ147" s="1205"/>
      <c r="BR147" s="1205"/>
      <c r="BS147" s="1205"/>
      <c r="BT147" s="1205"/>
      <c r="BU147" s="1205"/>
    </row>
    <row r="148" spans="2:73" ht="15.75" customHeight="1">
      <c r="B148" s="71" t="s">
        <v>13841</v>
      </c>
      <c r="C148" s="2178" t="s">
        <v>13563</v>
      </c>
      <c r="D148" s="2178"/>
      <c r="E148" s="72" t="s">
        <v>677</v>
      </c>
      <c r="F148" s="72">
        <v>3</v>
      </c>
      <c r="G148" s="1399"/>
      <c r="H148" s="1399"/>
      <c r="I148" s="1399"/>
      <c r="J148" s="1399"/>
      <c r="K148" s="1399"/>
      <c r="L148" s="1399"/>
      <c r="M148" s="1800"/>
      <c r="N148" s="1753"/>
      <c r="O148" s="1802"/>
      <c r="P148" s="1399"/>
      <c r="Q148" s="1399"/>
      <c r="R148" s="1399"/>
      <c r="S148" s="1399"/>
      <c r="T148" s="1399"/>
      <c r="U148" s="1800"/>
      <c r="W148" s="1802"/>
      <c r="X148" s="1399"/>
      <c r="Y148" s="1399"/>
      <c r="Z148" s="1399"/>
      <c r="AA148" s="1399"/>
      <c r="AB148" s="1399"/>
      <c r="AC148" s="1800"/>
      <c r="AD148" s="2395"/>
      <c r="AE148" s="1802"/>
      <c r="AF148" s="1399"/>
      <c r="AG148" s="1399"/>
      <c r="AH148" s="1909"/>
      <c r="AI148" s="2014"/>
      <c r="AJ148" s="2014"/>
      <c r="AK148" s="2014"/>
      <c r="AL148" s="2014"/>
      <c r="AM148" s="2015"/>
      <c r="AN148" s="63"/>
      <c r="AO148" s="73" t="s">
        <v>13842</v>
      </c>
      <c r="AQ148" s="210"/>
      <c r="AR148" s="1092">
        <f t="shared" si="92"/>
        <v>0</v>
      </c>
      <c r="AS148" s="210"/>
      <c r="AT148" s="247">
        <f t="shared" si="74"/>
        <v>0</v>
      </c>
      <c r="AU148" s="247">
        <f t="shared" si="75"/>
        <v>0</v>
      </c>
      <c r="AV148" s="247">
        <f t="shared" si="76"/>
        <v>0</v>
      </c>
      <c r="AW148" s="247">
        <f t="shared" si="77"/>
        <v>0</v>
      </c>
      <c r="AX148" s="247">
        <f t="shared" si="78"/>
        <v>0</v>
      </c>
      <c r="AY148" s="247">
        <f t="shared" si="79"/>
        <v>0</v>
      </c>
      <c r="AZ148" s="247">
        <f t="shared" si="80"/>
        <v>0</v>
      </c>
      <c r="BB148" s="247">
        <f t="shared" si="81"/>
        <v>0</v>
      </c>
      <c r="BC148" s="247">
        <f t="shared" si="82"/>
        <v>0</v>
      </c>
      <c r="BD148" s="247">
        <f t="shared" si="83"/>
        <v>0</v>
      </c>
      <c r="BE148" s="247">
        <f t="shared" si="84"/>
        <v>0</v>
      </c>
      <c r="BF148" s="247">
        <f t="shared" si="85"/>
        <v>0</v>
      </c>
      <c r="BG148" s="247">
        <f t="shared" si="86"/>
        <v>0</v>
      </c>
      <c r="BH148" s="247">
        <f t="shared" si="87"/>
        <v>0</v>
      </c>
      <c r="BK148" s="247">
        <f t="shared" si="88"/>
        <v>0</v>
      </c>
      <c r="BL148" s="247">
        <f t="shared" si="89"/>
        <v>0</v>
      </c>
      <c r="BM148" s="247">
        <f t="shared" si="90"/>
        <v>0</v>
      </c>
      <c r="BN148" s="247">
        <f t="shared" si="91"/>
        <v>0</v>
      </c>
      <c r="BO148" s="210"/>
      <c r="BP148" s="1205"/>
      <c r="BQ148" s="1205"/>
      <c r="BR148" s="1205"/>
      <c r="BS148" s="1205"/>
      <c r="BT148" s="1205"/>
      <c r="BU148" s="1205"/>
    </row>
    <row r="149" spans="2:73" ht="15.75" customHeight="1">
      <c r="B149" s="71" t="s">
        <v>13843</v>
      </c>
      <c r="C149" s="2178" t="s">
        <v>13563</v>
      </c>
      <c r="D149" s="2178"/>
      <c r="E149" s="72" t="s">
        <v>677</v>
      </c>
      <c r="F149" s="72">
        <v>3</v>
      </c>
      <c r="G149" s="1399"/>
      <c r="H149" s="1399"/>
      <c r="I149" s="1399"/>
      <c r="J149" s="1399"/>
      <c r="K149" s="1399"/>
      <c r="L149" s="1399"/>
      <c r="M149" s="1800"/>
      <c r="N149" s="1753"/>
      <c r="O149" s="1802"/>
      <c r="P149" s="1399"/>
      <c r="Q149" s="1399"/>
      <c r="R149" s="1399"/>
      <c r="S149" s="1399"/>
      <c r="T149" s="1399"/>
      <c r="U149" s="1800"/>
      <c r="W149" s="1802"/>
      <c r="X149" s="1399"/>
      <c r="Y149" s="1399"/>
      <c r="Z149" s="1399"/>
      <c r="AA149" s="1399"/>
      <c r="AB149" s="1399"/>
      <c r="AC149" s="1800"/>
      <c r="AD149" s="2395"/>
      <c r="AE149" s="1802"/>
      <c r="AF149" s="1399"/>
      <c r="AG149" s="1399"/>
      <c r="AH149" s="1909"/>
      <c r="AI149" s="2014"/>
      <c r="AJ149" s="2014"/>
      <c r="AK149" s="2014"/>
      <c r="AL149" s="2014"/>
      <c r="AM149" s="2015"/>
      <c r="AN149" s="63"/>
      <c r="AO149" s="73" t="s">
        <v>13844</v>
      </c>
      <c r="AQ149" s="210"/>
      <c r="AR149" s="1092">
        <f t="shared" si="92"/>
        <v>0</v>
      </c>
      <c r="AS149" s="210"/>
      <c r="AT149" s="247">
        <f t="shared" si="74"/>
        <v>0</v>
      </c>
      <c r="AU149" s="247">
        <f t="shared" si="75"/>
        <v>0</v>
      </c>
      <c r="AV149" s="247">
        <f t="shared" si="76"/>
        <v>0</v>
      </c>
      <c r="AW149" s="247">
        <f t="shared" si="77"/>
        <v>0</v>
      </c>
      <c r="AX149" s="247">
        <f t="shared" si="78"/>
        <v>0</v>
      </c>
      <c r="AY149" s="247">
        <f t="shared" si="79"/>
        <v>0</v>
      </c>
      <c r="AZ149" s="247">
        <f t="shared" si="80"/>
        <v>0</v>
      </c>
      <c r="BB149" s="247">
        <f t="shared" si="81"/>
        <v>0</v>
      </c>
      <c r="BC149" s="247">
        <f t="shared" si="82"/>
        <v>0</v>
      </c>
      <c r="BD149" s="247">
        <f t="shared" si="83"/>
        <v>0</v>
      </c>
      <c r="BE149" s="247">
        <f t="shared" si="84"/>
        <v>0</v>
      </c>
      <c r="BF149" s="247">
        <f t="shared" si="85"/>
        <v>0</v>
      </c>
      <c r="BG149" s="247">
        <f t="shared" si="86"/>
        <v>0</v>
      </c>
      <c r="BH149" s="247">
        <f t="shared" si="87"/>
        <v>0</v>
      </c>
      <c r="BK149" s="247">
        <f t="shared" si="88"/>
        <v>0</v>
      </c>
      <c r="BL149" s="247">
        <f t="shared" si="89"/>
        <v>0</v>
      </c>
      <c r="BM149" s="247">
        <f t="shared" si="90"/>
        <v>0</v>
      </c>
      <c r="BN149" s="247">
        <f t="shared" si="91"/>
        <v>0</v>
      </c>
      <c r="BO149" s="210"/>
      <c r="BP149" s="1205"/>
      <c r="BQ149" s="1205"/>
      <c r="BR149" s="1205"/>
      <c r="BS149" s="1205"/>
      <c r="BT149" s="1205"/>
      <c r="BU149" s="1205"/>
    </row>
    <row r="150" spans="2:73" ht="15.75" customHeight="1">
      <c r="B150" s="71" t="s">
        <v>13845</v>
      </c>
      <c r="C150" s="2178" t="s">
        <v>13563</v>
      </c>
      <c r="D150" s="2178"/>
      <c r="E150" s="72" t="s">
        <v>677</v>
      </c>
      <c r="F150" s="72">
        <v>3</v>
      </c>
      <c r="G150" s="1399"/>
      <c r="H150" s="1399"/>
      <c r="I150" s="1399"/>
      <c r="J150" s="1399"/>
      <c r="K150" s="1399"/>
      <c r="L150" s="1399"/>
      <c r="M150" s="1800"/>
      <c r="N150" s="1753"/>
      <c r="O150" s="1802"/>
      <c r="P150" s="1399"/>
      <c r="Q150" s="1399"/>
      <c r="R150" s="1399"/>
      <c r="S150" s="1399"/>
      <c r="T150" s="1399"/>
      <c r="U150" s="1800"/>
      <c r="W150" s="1802"/>
      <c r="X150" s="1399"/>
      <c r="Y150" s="1399"/>
      <c r="Z150" s="1399"/>
      <c r="AA150" s="1399"/>
      <c r="AB150" s="1399"/>
      <c r="AC150" s="1800"/>
      <c r="AD150" s="2395"/>
      <c r="AE150" s="1802"/>
      <c r="AF150" s="1399"/>
      <c r="AG150" s="1399"/>
      <c r="AH150" s="1909"/>
      <c r="AI150" s="2014"/>
      <c r="AJ150" s="2014"/>
      <c r="AK150" s="2014"/>
      <c r="AL150" s="2014"/>
      <c r="AM150" s="2015"/>
      <c r="AN150" s="63"/>
      <c r="AO150" s="73" t="s">
        <v>13846</v>
      </c>
      <c r="AQ150" s="210"/>
      <c r="AR150" s="1092">
        <f t="shared" si="92"/>
        <v>0</v>
      </c>
      <c r="AS150" s="210"/>
      <c r="AT150" s="247">
        <f t="shared" si="74"/>
        <v>0</v>
      </c>
      <c r="AU150" s="247">
        <f t="shared" si="75"/>
        <v>0</v>
      </c>
      <c r="AV150" s="247">
        <f t="shared" si="76"/>
        <v>0</v>
      </c>
      <c r="AW150" s="247">
        <f t="shared" si="77"/>
        <v>0</v>
      </c>
      <c r="AX150" s="247">
        <f t="shared" si="78"/>
        <v>0</v>
      </c>
      <c r="AY150" s="247">
        <f t="shared" si="79"/>
        <v>0</v>
      </c>
      <c r="AZ150" s="247">
        <f t="shared" si="80"/>
        <v>0</v>
      </c>
      <c r="BB150" s="247">
        <f t="shared" si="81"/>
        <v>0</v>
      </c>
      <c r="BC150" s="247">
        <f t="shared" si="82"/>
        <v>0</v>
      </c>
      <c r="BD150" s="247">
        <f t="shared" si="83"/>
        <v>0</v>
      </c>
      <c r="BE150" s="247">
        <f t="shared" si="84"/>
        <v>0</v>
      </c>
      <c r="BF150" s="247">
        <f t="shared" si="85"/>
        <v>0</v>
      </c>
      <c r="BG150" s="247">
        <f t="shared" si="86"/>
        <v>0</v>
      </c>
      <c r="BH150" s="247">
        <f t="shared" si="87"/>
        <v>0</v>
      </c>
      <c r="BK150" s="247">
        <f t="shared" si="88"/>
        <v>0</v>
      </c>
      <c r="BL150" s="247">
        <f t="shared" si="89"/>
        <v>0</v>
      </c>
      <c r="BM150" s="247">
        <f t="shared" si="90"/>
        <v>0</v>
      </c>
      <c r="BN150" s="247">
        <f t="shared" si="91"/>
        <v>0</v>
      </c>
      <c r="BO150" s="210"/>
      <c r="BP150" s="1205"/>
      <c r="BQ150" s="1205"/>
      <c r="BR150" s="1205"/>
      <c r="BS150" s="1205"/>
      <c r="BT150" s="1205"/>
      <c r="BU150" s="1205"/>
    </row>
    <row r="151" spans="2:73" ht="15.75" customHeight="1">
      <c r="B151" s="71" t="s">
        <v>13847</v>
      </c>
      <c r="C151" s="2178" t="s">
        <v>13563</v>
      </c>
      <c r="D151" s="2178"/>
      <c r="E151" s="72" t="s">
        <v>677</v>
      </c>
      <c r="F151" s="72">
        <v>3</v>
      </c>
      <c r="G151" s="1399"/>
      <c r="H151" s="1399"/>
      <c r="I151" s="1399"/>
      <c r="J151" s="1399"/>
      <c r="K151" s="1399"/>
      <c r="L151" s="1399"/>
      <c r="M151" s="1800"/>
      <c r="N151" s="1753"/>
      <c r="O151" s="1802"/>
      <c r="P151" s="1399"/>
      <c r="Q151" s="1399"/>
      <c r="R151" s="1399"/>
      <c r="S151" s="1399"/>
      <c r="T151" s="1399"/>
      <c r="U151" s="1800"/>
      <c r="W151" s="1802"/>
      <c r="X151" s="1399"/>
      <c r="Y151" s="1399"/>
      <c r="Z151" s="1399"/>
      <c r="AA151" s="1399"/>
      <c r="AB151" s="1399"/>
      <c r="AC151" s="1800"/>
      <c r="AD151" s="2395"/>
      <c r="AE151" s="1802"/>
      <c r="AF151" s="1399"/>
      <c r="AG151" s="1399"/>
      <c r="AH151" s="1909"/>
      <c r="AI151" s="2014"/>
      <c r="AJ151" s="2014"/>
      <c r="AK151" s="2014"/>
      <c r="AL151" s="2014"/>
      <c r="AM151" s="2015"/>
      <c r="AN151" s="63"/>
      <c r="AO151" s="73" t="s">
        <v>13848</v>
      </c>
      <c r="AQ151" s="210"/>
      <c r="AR151" s="1092">
        <f t="shared" si="92"/>
        <v>0</v>
      </c>
      <c r="AS151" s="210"/>
      <c r="AT151" s="247">
        <f t="shared" si="74"/>
        <v>0</v>
      </c>
      <c r="AU151" s="247">
        <f t="shared" si="75"/>
        <v>0</v>
      </c>
      <c r="AV151" s="247">
        <f t="shared" si="76"/>
        <v>0</v>
      </c>
      <c r="AW151" s="247">
        <f t="shared" si="77"/>
        <v>0</v>
      </c>
      <c r="AX151" s="247">
        <f t="shared" si="78"/>
        <v>0</v>
      </c>
      <c r="AY151" s="247">
        <f t="shared" si="79"/>
        <v>0</v>
      </c>
      <c r="AZ151" s="247">
        <f t="shared" si="80"/>
        <v>0</v>
      </c>
      <c r="BB151" s="247">
        <f t="shared" si="81"/>
        <v>0</v>
      </c>
      <c r="BC151" s="247">
        <f t="shared" si="82"/>
        <v>0</v>
      </c>
      <c r="BD151" s="247">
        <f t="shared" si="83"/>
        <v>0</v>
      </c>
      <c r="BE151" s="247">
        <f t="shared" si="84"/>
        <v>0</v>
      </c>
      <c r="BF151" s="247">
        <f t="shared" si="85"/>
        <v>0</v>
      </c>
      <c r="BG151" s="247">
        <f t="shared" si="86"/>
        <v>0</v>
      </c>
      <c r="BH151" s="247">
        <f t="shared" si="87"/>
        <v>0</v>
      </c>
      <c r="BK151" s="247">
        <f t="shared" si="88"/>
        <v>0</v>
      </c>
      <c r="BL151" s="247">
        <f t="shared" si="89"/>
        <v>0</v>
      </c>
      <c r="BM151" s="247">
        <f t="shared" si="90"/>
        <v>0</v>
      </c>
      <c r="BN151" s="247">
        <f t="shared" si="91"/>
        <v>0</v>
      </c>
      <c r="BO151" s="210"/>
      <c r="BP151" s="1205"/>
      <c r="BQ151" s="1205"/>
      <c r="BR151" s="1205"/>
      <c r="BS151" s="1205"/>
      <c r="BT151" s="1205"/>
      <c r="BU151" s="1205"/>
    </row>
    <row r="152" spans="2:73" ht="15.75" customHeight="1">
      <c r="B152" s="71" t="s">
        <v>13849</v>
      </c>
      <c r="C152" s="2178" t="s">
        <v>13563</v>
      </c>
      <c r="D152" s="2178"/>
      <c r="E152" s="72" t="s">
        <v>677</v>
      </c>
      <c r="F152" s="72">
        <v>3</v>
      </c>
      <c r="G152" s="1399"/>
      <c r="H152" s="1399"/>
      <c r="I152" s="1399"/>
      <c r="J152" s="1399"/>
      <c r="K152" s="1399"/>
      <c r="L152" s="1399"/>
      <c r="M152" s="1800"/>
      <c r="N152" s="1753"/>
      <c r="O152" s="1802"/>
      <c r="P152" s="1399"/>
      <c r="Q152" s="1399"/>
      <c r="R152" s="1399"/>
      <c r="S152" s="1399"/>
      <c r="T152" s="1399"/>
      <c r="U152" s="1800"/>
      <c r="W152" s="1802"/>
      <c r="X152" s="1399"/>
      <c r="Y152" s="1399"/>
      <c r="Z152" s="1399"/>
      <c r="AA152" s="1399"/>
      <c r="AB152" s="1399"/>
      <c r="AC152" s="1800"/>
      <c r="AD152" s="2395"/>
      <c r="AE152" s="1802"/>
      <c r="AF152" s="1399"/>
      <c r="AG152" s="1399"/>
      <c r="AH152" s="1909"/>
      <c r="AI152" s="2014"/>
      <c r="AJ152" s="2014"/>
      <c r="AK152" s="2014"/>
      <c r="AL152" s="2014"/>
      <c r="AM152" s="2015"/>
      <c r="AN152" s="63"/>
      <c r="AO152" s="73" t="s">
        <v>13850</v>
      </c>
      <c r="AQ152" s="210"/>
      <c r="AR152" s="1092">
        <f t="shared" si="92"/>
        <v>0</v>
      </c>
      <c r="AS152" s="210"/>
      <c r="AT152" s="247">
        <f t="shared" si="74"/>
        <v>0</v>
      </c>
      <c r="AU152" s="247">
        <f t="shared" si="75"/>
        <v>0</v>
      </c>
      <c r="AV152" s="247">
        <f t="shared" si="76"/>
        <v>0</v>
      </c>
      <c r="AW152" s="247">
        <f t="shared" si="77"/>
        <v>0</v>
      </c>
      <c r="AX152" s="247">
        <f t="shared" si="78"/>
        <v>0</v>
      </c>
      <c r="AY152" s="247">
        <f t="shared" si="79"/>
        <v>0</v>
      </c>
      <c r="AZ152" s="247">
        <f t="shared" si="80"/>
        <v>0</v>
      </c>
      <c r="BB152" s="247">
        <f t="shared" si="81"/>
        <v>0</v>
      </c>
      <c r="BC152" s="247">
        <f t="shared" si="82"/>
        <v>0</v>
      </c>
      <c r="BD152" s="247">
        <f t="shared" si="83"/>
        <v>0</v>
      </c>
      <c r="BE152" s="247">
        <f t="shared" si="84"/>
        <v>0</v>
      </c>
      <c r="BF152" s="247">
        <f t="shared" si="85"/>
        <v>0</v>
      </c>
      <c r="BG152" s="247">
        <f t="shared" si="86"/>
        <v>0</v>
      </c>
      <c r="BH152" s="247">
        <f t="shared" si="87"/>
        <v>0</v>
      </c>
      <c r="BK152" s="247">
        <f t="shared" si="88"/>
        <v>0</v>
      </c>
      <c r="BL152" s="247">
        <f t="shared" si="89"/>
        <v>0</v>
      </c>
      <c r="BM152" s="247">
        <f t="shared" si="90"/>
        <v>0</v>
      </c>
      <c r="BN152" s="247">
        <f t="shared" si="91"/>
        <v>0</v>
      </c>
      <c r="BO152" s="210"/>
      <c r="BP152" s="1205"/>
      <c r="BQ152" s="1205"/>
      <c r="BR152" s="1205"/>
      <c r="BS152" s="1205"/>
      <c r="BT152" s="1205"/>
      <c r="BU152" s="1205"/>
    </row>
    <row r="153" spans="2:73" ht="15.75" customHeight="1">
      <c r="B153" s="71" t="s">
        <v>13851</v>
      </c>
      <c r="C153" s="2178" t="s">
        <v>13563</v>
      </c>
      <c r="D153" s="2178"/>
      <c r="E153" s="72" t="s">
        <v>677</v>
      </c>
      <c r="F153" s="72">
        <v>3</v>
      </c>
      <c r="G153" s="1399"/>
      <c r="H153" s="1399"/>
      <c r="I153" s="1399"/>
      <c r="J153" s="1399"/>
      <c r="K153" s="1399"/>
      <c r="L153" s="1399"/>
      <c r="M153" s="1800"/>
      <c r="N153" s="1753"/>
      <c r="O153" s="1802"/>
      <c r="P153" s="1399"/>
      <c r="Q153" s="1399"/>
      <c r="R153" s="1399"/>
      <c r="S153" s="1399"/>
      <c r="T153" s="1399"/>
      <c r="U153" s="1800"/>
      <c r="W153" s="1802"/>
      <c r="X153" s="1399"/>
      <c r="Y153" s="1399"/>
      <c r="Z153" s="1399"/>
      <c r="AA153" s="1399"/>
      <c r="AB153" s="1399"/>
      <c r="AC153" s="1800"/>
      <c r="AD153" s="2395"/>
      <c r="AE153" s="1802"/>
      <c r="AF153" s="1399"/>
      <c r="AG153" s="1399"/>
      <c r="AH153" s="1909"/>
      <c r="AI153" s="2014"/>
      <c r="AJ153" s="2014"/>
      <c r="AK153" s="2014"/>
      <c r="AL153" s="2014"/>
      <c r="AM153" s="2015"/>
      <c r="AN153" s="63"/>
      <c r="AO153" s="73" t="s">
        <v>13852</v>
      </c>
      <c r="AQ153" s="210"/>
      <c r="AR153" s="1092">
        <f t="shared" si="92"/>
        <v>0</v>
      </c>
      <c r="AS153" s="210"/>
      <c r="AT153" s="247">
        <f t="shared" si="74"/>
        <v>0</v>
      </c>
      <c r="AU153" s="247">
        <f t="shared" si="75"/>
        <v>0</v>
      </c>
      <c r="AV153" s="247">
        <f t="shared" si="76"/>
        <v>0</v>
      </c>
      <c r="AW153" s="247">
        <f t="shared" si="77"/>
        <v>0</v>
      </c>
      <c r="AX153" s="247">
        <f t="shared" si="78"/>
        <v>0</v>
      </c>
      <c r="AY153" s="247">
        <f t="shared" si="79"/>
        <v>0</v>
      </c>
      <c r="AZ153" s="247">
        <f t="shared" si="80"/>
        <v>0</v>
      </c>
      <c r="BB153" s="247">
        <f t="shared" si="81"/>
        <v>0</v>
      </c>
      <c r="BC153" s="247">
        <f t="shared" si="82"/>
        <v>0</v>
      </c>
      <c r="BD153" s="247">
        <f t="shared" si="83"/>
        <v>0</v>
      </c>
      <c r="BE153" s="247">
        <f t="shared" si="84"/>
        <v>0</v>
      </c>
      <c r="BF153" s="247">
        <f t="shared" si="85"/>
        <v>0</v>
      </c>
      <c r="BG153" s="247">
        <f t="shared" si="86"/>
        <v>0</v>
      </c>
      <c r="BH153" s="247">
        <f t="shared" si="87"/>
        <v>0</v>
      </c>
      <c r="BK153" s="247">
        <f t="shared" si="88"/>
        <v>0</v>
      </c>
      <c r="BL153" s="247">
        <f t="shared" si="89"/>
        <v>0</v>
      </c>
      <c r="BM153" s="247">
        <f t="shared" si="90"/>
        <v>0</v>
      </c>
      <c r="BN153" s="247">
        <f t="shared" si="91"/>
        <v>0</v>
      </c>
      <c r="BO153" s="210"/>
      <c r="BP153" s="1205"/>
      <c r="BQ153" s="1205"/>
      <c r="BR153" s="1205"/>
      <c r="BS153" s="1205"/>
      <c r="BT153" s="1205"/>
      <c r="BU153" s="1205"/>
    </row>
    <row r="154" spans="2:73" ht="15.75" customHeight="1">
      <c r="B154" s="71" t="s">
        <v>13853</v>
      </c>
      <c r="C154" s="2178" t="s">
        <v>13563</v>
      </c>
      <c r="D154" s="2178"/>
      <c r="E154" s="72" t="s">
        <v>677</v>
      </c>
      <c r="F154" s="72">
        <v>3</v>
      </c>
      <c r="G154" s="1399"/>
      <c r="H154" s="1399"/>
      <c r="I154" s="1399"/>
      <c r="J154" s="1399"/>
      <c r="K154" s="1399"/>
      <c r="L154" s="1399"/>
      <c r="M154" s="1800"/>
      <c r="N154" s="1753"/>
      <c r="O154" s="1802"/>
      <c r="P154" s="1399"/>
      <c r="Q154" s="1399"/>
      <c r="R154" s="1399"/>
      <c r="S154" s="1399"/>
      <c r="T154" s="1399"/>
      <c r="U154" s="1800"/>
      <c r="W154" s="1802"/>
      <c r="X154" s="1399"/>
      <c r="Y154" s="1399"/>
      <c r="Z154" s="1399"/>
      <c r="AA154" s="1399"/>
      <c r="AB154" s="1399"/>
      <c r="AC154" s="1800"/>
      <c r="AD154" s="2395"/>
      <c r="AE154" s="1802"/>
      <c r="AF154" s="1399"/>
      <c r="AG154" s="1399"/>
      <c r="AH154" s="1909"/>
      <c r="AI154" s="2014"/>
      <c r="AJ154" s="2014"/>
      <c r="AK154" s="2014"/>
      <c r="AL154" s="2014"/>
      <c r="AM154" s="2015"/>
      <c r="AN154" s="63"/>
      <c r="AO154" s="73" t="s">
        <v>13854</v>
      </c>
      <c r="AQ154" s="210"/>
      <c r="AR154" s="1092">
        <f t="shared" si="92"/>
        <v>0</v>
      </c>
      <c r="AS154" s="210"/>
      <c r="AT154" s="247">
        <f t="shared" si="74"/>
        <v>0</v>
      </c>
      <c r="AU154" s="247">
        <f t="shared" si="75"/>
        <v>0</v>
      </c>
      <c r="AV154" s="247">
        <f t="shared" si="76"/>
        <v>0</v>
      </c>
      <c r="AW154" s="247">
        <f t="shared" si="77"/>
        <v>0</v>
      </c>
      <c r="AX154" s="247">
        <f t="shared" si="78"/>
        <v>0</v>
      </c>
      <c r="AY154" s="247">
        <f t="shared" si="79"/>
        <v>0</v>
      </c>
      <c r="AZ154" s="247">
        <f t="shared" si="80"/>
        <v>0</v>
      </c>
      <c r="BB154" s="247">
        <f t="shared" si="81"/>
        <v>0</v>
      </c>
      <c r="BC154" s="247">
        <f t="shared" si="82"/>
        <v>0</v>
      </c>
      <c r="BD154" s="247">
        <f t="shared" si="83"/>
        <v>0</v>
      </c>
      <c r="BE154" s="247">
        <f t="shared" si="84"/>
        <v>0</v>
      </c>
      <c r="BF154" s="247">
        <f t="shared" si="85"/>
        <v>0</v>
      </c>
      <c r="BG154" s="247">
        <f t="shared" si="86"/>
        <v>0</v>
      </c>
      <c r="BH154" s="247">
        <f t="shared" si="87"/>
        <v>0</v>
      </c>
      <c r="BK154" s="247">
        <f t="shared" si="88"/>
        <v>0</v>
      </c>
      <c r="BL154" s="247">
        <f t="shared" si="89"/>
        <v>0</v>
      </c>
      <c r="BM154" s="247">
        <f t="shared" si="90"/>
        <v>0</v>
      </c>
      <c r="BN154" s="247">
        <f t="shared" si="91"/>
        <v>0</v>
      </c>
      <c r="BO154" s="210"/>
      <c r="BP154" s="1205"/>
      <c r="BQ154" s="1205"/>
      <c r="BR154" s="1205"/>
      <c r="BS154" s="1205"/>
      <c r="BT154" s="1205"/>
      <c r="BU154" s="1205"/>
    </row>
    <row r="155" spans="2:73" ht="15.75" customHeight="1">
      <c r="B155" s="71" t="s">
        <v>13855</v>
      </c>
      <c r="C155" s="2178" t="s">
        <v>13563</v>
      </c>
      <c r="D155" s="2178"/>
      <c r="E155" s="72" t="s">
        <v>677</v>
      </c>
      <c r="F155" s="72">
        <v>3</v>
      </c>
      <c r="G155" s="1399"/>
      <c r="H155" s="1399"/>
      <c r="I155" s="1399"/>
      <c r="J155" s="1399"/>
      <c r="K155" s="1399"/>
      <c r="L155" s="1399"/>
      <c r="M155" s="1800"/>
      <c r="N155" s="1753"/>
      <c r="O155" s="1802"/>
      <c r="P155" s="1399"/>
      <c r="Q155" s="1399"/>
      <c r="R155" s="1399"/>
      <c r="S155" s="1399"/>
      <c r="T155" s="1399"/>
      <c r="U155" s="1800"/>
      <c r="W155" s="1802"/>
      <c r="X155" s="1399"/>
      <c r="Y155" s="1399"/>
      <c r="Z155" s="1399"/>
      <c r="AA155" s="1399"/>
      <c r="AB155" s="1399"/>
      <c r="AC155" s="1800"/>
      <c r="AD155" s="2395"/>
      <c r="AE155" s="1802"/>
      <c r="AF155" s="1399"/>
      <c r="AG155" s="1399"/>
      <c r="AH155" s="1909"/>
      <c r="AI155" s="2014"/>
      <c r="AJ155" s="2014"/>
      <c r="AK155" s="2014"/>
      <c r="AL155" s="2014"/>
      <c r="AM155" s="2015"/>
      <c r="AN155" s="63"/>
      <c r="AO155" s="73" t="s">
        <v>13856</v>
      </c>
      <c r="AQ155" s="210"/>
      <c r="AR155" s="1092">
        <f t="shared" si="92"/>
        <v>0</v>
      </c>
      <c r="AS155" s="210"/>
      <c r="AT155" s="247">
        <f t="shared" si="74"/>
        <v>0</v>
      </c>
      <c r="AU155" s="247">
        <f t="shared" si="75"/>
        <v>0</v>
      </c>
      <c r="AV155" s="247">
        <f t="shared" si="76"/>
        <v>0</v>
      </c>
      <c r="AW155" s="247">
        <f t="shared" si="77"/>
        <v>0</v>
      </c>
      <c r="AX155" s="247">
        <f t="shared" si="78"/>
        <v>0</v>
      </c>
      <c r="AY155" s="247">
        <f t="shared" si="79"/>
        <v>0</v>
      </c>
      <c r="AZ155" s="247">
        <f t="shared" si="80"/>
        <v>0</v>
      </c>
      <c r="BB155" s="247">
        <f t="shared" si="81"/>
        <v>0</v>
      </c>
      <c r="BC155" s="247">
        <f t="shared" si="82"/>
        <v>0</v>
      </c>
      <c r="BD155" s="247">
        <f t="shared" si="83"/>
        <v>0</v>
      </c>
      <c r="BE155" s="247">
        <f t="shared" si="84"/>
        <v>0</v>
      </c>
      <c r="BF155" s="247">
        <f t="shared" si="85"/>
        <v>0</v>
      </c>
      <c r="BG155" s="247">
        <f t="shared" si="86"/>
        <v>0</v>
      </c>
      <c r="BH155" s="247">
        <f t="shared" si="87"/>
        <v>0</v>
      </c>
      <c r="BK155" s="247">
        <f t="shared" si="88"/>
        <v>0</v>
      </c>
      <c r="BL155" s="247">
        <f t="shared" si="89"/>
        <v>0</v>
      </c>
      <c r="BM155" s="247">
        <f t="shared" si="90"/>
        <v>0</v>
      </c>
      <c r="BN155" s="247">
        <f t="shared" si="91"/>
        <v>0</v>
      </c>
      <c r="BO155" s="210"/>
      <c r="BP155" s="1205"/>
      <c r="BQ155" s="1205"/>
      <c r="BR155" s="1205"/>
      <c r="BS155" s="1205"/>
      <c r="BT155" s="1205"/>
      <c r="BU155" s="1205"/>
    </row>
    <row r="156" spans="2:73" ht="15.75" customHeight="1">
      <c r="B156" s="71" t="s">
        <v>13857</v>
      </c>
      <c r="C156" s="2178" t="s">
        <v>13563</v>
      </c>
      <c r="D156" s="2178"/>
      <c r="E156" s="72" t="s">
        <v>677</v>
      </c>
      <c r="F156" s="72">
        <v>3</v>
      </c>
      <c r="G156" s="1399"/>
      <c r="H156" s="1399"/>
      <c r="I156" s="1399"/>
      <c r="J156" s="1399"/>
      <c r="K156" s="1399"/>
      <c r="L156" s="1399"/>
      <c r="M156" s="1800"/>
      <c r="N156" s="1753"/>
      <c r="O156" s="1802"/>
      <c r="P156" s="1399"/>
      <c r="Q156" s="1399"/>
      <c r="R156" s="1399"/>
      <c r="S156" s="1399"/>
      <c r="T156" s="1399"/>
      <c r="U156" s="1800"/>
      <c r="W156" s="1802"/>
      <c r="X156" s="1399"/>
      <c r="Y156" s="1399"/>
      <c r="Z156" s="1399"/>
      <c r="AA156" s="1399"/>
      <c r="AB156" s="1399"/>
      <c r="AC156" s="1800"/>
      <c r="AD156" s="2395"/>
      <c r="AE156" s="1802"/>
      <c r="AF156" s="1399"/>
      <c r="AG156" s="1399"/>
      <c r="AH156" s="1909"/>
      <c r="AI156" s="2014"/>
      <c r="AJ156" s="2014"/>
      <c r="AK156" s="2014"/>
      <c r="AL156" s="2014"/>
      <c r="AM156" s="2015"/>
      <c r="AN156" s="63"/>
      <c r="AO156" s="73" t="s">
        <v>13858</v>
      </c>
      <c r="AQ156" s="210"/>
      <c r="AR156" s="1092">
        <f t="shared" si="92"/>
        <v>0</v>
      </c>
      <c r="AS156" s="210"/>
      <c r="AT156" s="247">
        <f t="shared" si="74"/>
        <v>0</v>
      </c>
      <c r="AU156" s="247">
        <f t="shared" si="75"/>
        <v>0</v>
      </c>
      <c r="AV156" s="247">
        <f t="shared" si="76"/>
        <v>0</v>
      </c>
      <c r="AW156" s="247">
        <f t="shared" si="77"/>
        <v>0</v>
      </c>
      <c r="AX156" s="247">
        <f t="shared" si="78"/>
        <v>0</v>
      </c>
      <c r="AY156" s="247">
        <f t="shared" si="79"/>
        <v>0</v>
      </c>
      <c r="AZ156" s="247">
        <f t="shared" si="80"/>
        <v>0</v>
      </c>
      <c r="BB156" s="247">
        <f t="shared" si="81"/>
        <v>0</v>
      </c>
      <c r="BC156" s="247">
        <f t="shared" si="82"/>
        <v>0</v>
      </c>
      <c r="BD156" s="247">
        <f t="shared" si="83"/>
        <v>0</v>
      </c>
      <c r="BE156" s="247">
        <f t="shared" si="84"/>
        <v>0</v>
      </c>
      <c r="BF156" s="247">
        <f t="shared" si="85"/>
        <v>0</v>
      </c>
      <c r="BG156" s="247">
        <f t="shared" si="86"/>
        <v>0</v>
      </c>
      <c r="BH156" s="247">
        <f t="shared" si="87"/>
        <v>0</v>
      </c>
      <c r="BK156" s="247">
        <f t="shared" si="88"/>
        <v>0</v>
      </c>
      <c r="BL156" s="247">
        <f t="shared" si="89"/>
        <v>0</v>
      </c>
      <c r="BM156" s="247">
        <f t="shared" si="90"/>
        <v>0</v>
      </c>
      <c r="BN156" s="247">
        <f t="shared" si="91"/>
        <v>0</v>
      </c>
      <c r="BO156" s="210"/>
      <c r="BP156" s="1205"/>
      <c r="BQ156" s="1205"/>
      <c r="BR156" s="1205"/>
      <c r="BS156" s="1205"/>
      <c r="BT156" s="1205"/>
      <c r="BU156" s="1205"/>
    </row>
    <row r="157" spans="2:73" ht="15.75" customHeight="1">
      <c r="B157" s="71" t="s">
        <v>13859</v>
      </c>
      <c r="C157" s="2178" t="s">
        <v>13563</v>
      </c>
      <c r="D157" s="2178"/>
      <c r="E157" s="72" t="s">
        <v>677</v>
      </c>
      <c r="F157" s="72">
        <v>3</v>
      </c>
      <c r="G157" s="1399"/>
      <c r="H157" s="1399"/>
      <c r="I157" s="1399"/>
      <c r="J157" s="1399"/>
      <c r="K157" s="1399"/>
      <c r="L157" s="1399"/>
      <c r="M157" s="1800"/>
      <c r="N157" s="1753"/>
      <c r="O157" s="1802"/>
      <c r="P157" s="1399"/>
      <c r="Q157" s="1399"/>
      <c r="R157" s="1399"/>
      <c r="S157" s="1399"/>
      <c r="T157" s="1399"/>
      <c r="U157" s="1800"/>
      <c r="W157" s="1802"/>
      <c r="X157" s="1399"/>
      <c r="Y157" s="1399"/>
      <c r="Z157" s="1399"/>
      <c r="AA157" s="1399"/>
      <c r="AB157" s="1399"/>
      <c r="AC157" s="1800"/>
      <c r="AD157" s="2395"/>
      <c r="AE157" s="1802"/>
      <c r="AF157" s="1399"/>
      <c r="AG157" s="1399"/>
      <c r="AH157" s="1909"/>
      <c r="AI157" s="2014"/>
      <c r="AJ157" s="2014"/>
      <c r="AK157" s="2014"/>
      <c r="AL157" s="2014"/>
      <c r="AM157" s="2015"/>
      <c r="AN157" s="63"/>
      <c r="AO157" s="73" t="s">
        <v>13860</v>
      </c>
      <c r="AQ157" s="210"/>
      <c r="AR157" s="1092">
        <f t="shared" si="92"/>
        <v>0</v>
      </c>
      <c r="AS157" s="210"/>
      <c r="AT157" s="247">
        <f t="shared" si="74"/>
        <v>0</v>
      </c>
      <c r="AU157" s="247">
        <f t="shared" si="75"/>
        <v>0</v>
      </c>
      <c r="AV157" s="247">
        <f t="shared" si="76"/>
        <v>0</v>
      </c>
      <c r="AW157" s="247">
        <f t="shared" si="77"/>
        <v>0</v>
      </c>
      <c r="AX157" s="247">
        <f t="shared" si="78"/>
        <v>0</v>
      </c>
      <c r="AY157" s="247">
        <f t="shared" si="79"/>
        <v>0</v>
      </c>
      <c r="AZ157" s="247">
        <f t="shared" si="80"/>
        <v>0</v>
      </c>
      <c r="BB157" s="247">
        <f t="shared" si="81"/>
        <v>0</v>
      </c>
      <c r="BC157" s="247">
        <f t="shared" si="82"/>
        <v>0</v>
      </c>
      <c r="BD157" s="247">
        <f t="shared" si="83"/>
        <v>0</v>
      </c>
      <c r="BE157" s="247">
        <f t="shared" si="84"/>
        <v>0</v>
      </c>
      <c r="BF157" s="247">
        <f t="shared" si="85"/>
        <v>0</v>
      </c>
      <c r="BG157" s="247">
        <f t="shared" si="86"/>
        <v>0</v>
      </c>
      <c r="BH157" s="247">
        <f t="shared" si="87"/>
        <v>0</v>
      </c>
      <c r="BK157" s="247">
        <f t="shared" si="88"/>
        <v>0</v>
      </c>
      <c r="BL157" s="247">
        <f t="shared" si="89"/>
        <v>0</v>
      </c>
      <c r="BM157" s="247">
        <f t="shared" si="90"/>
        <v>0</v>
      </c>
      <c r="BN157" s="247">
        <f t="shared" si="91"/>
        <v>0</v>
      </c>
      <c r="BO157" s="210"/>
      <c r="BP157" s="1205"/>
      <c r="BQ157" s="1205"/>
      <c r="BR157" s="1205"/>
      <c r="BS157" s="1205"/>
      <c r="BT157" s="1205"/>
      <c r="BU157" s="1205"/>
    </row>
    <row r="158" spans="2:73" ht="15.75" customHeight="1">
      <c r="B158" s="71" t="s">
        <v>13861</v>
      </c>
      <c r="C158" s="2178" t="s">
        <v>13563</v>
      </c>
      <c r="D158" s="2178"/>
      <c r="E158" s="72" t="s">
        <v>677</v>
      </c>
      <c r="F158" s="72">
        <v>3</v>
      </c>
      <c r="G158" s="1399"/>
      <c r="H158" s="1399"/>
      <c r="I158" s="1399"/>
      <c r="J158" s="1399"/>
      <c r="K158" s="1399"/>
      <c r="L158" s="1399"/>
      <c r="M158" s="1800"/>
      <c r="N158" s="1753"/>
      <c r="O158" s="1802"/>
      <c r="P158" s="1399"/>
      <c r="Q158" s="1399"/>
      <c r="R158" s="1399"/>
      <c r="S158" s="1399"/>
      <c r="T158" s="1399"/>
      <c r="U158" s="1800"/>
      <c r="W158" s="1802"/>
      <c r="X158" s="1399"/>
      <c r="Y158" s="1399"/>
      <c r="Z158" s="1399"/>
      <c r="AA158" s="1399"/>
      <c r="AB158" s="1399"/>
      <c r="AC158" s="1800"/>
      <c r="AD158" s="2395"/>
      <c r="AE158" s="1802"/>
      <c r="AF158" s="1399"/>
      <c r="AG158" s="1399"/>
      <c r="AH158" s="1909"/>
      <c r="AI158" s="2014"/>
      <c r="AJ158" s="2014"/>
      <c r="AK158" s="2014"/>
      <c r="AL158" s="2014"/>
      <c r="AM158" s="2015"/>
      <c r="AN158" s="63"/>
      <c r="AO158" s="73" t="s">
        <v>13862</v>
      </c>
      <c r="AQ158" s="210"/>
      <c r="AR158" s="1092">
        <f t="shared" si="92"/>
        <v>0</v>
      </c>
      <c r="AS158" s="210"/>
      <c r="AT158" s="247">
        <f t="shared" si="74"/>
        <v>0</v>
      </c>
      <c r="AU158" s="247">
        <f t="shared" si="75"/>
        <v>0</v>
      </c>
      <c r="AV158" s="247">
        <f t="shared" si="76"/>
        <v>0</v>
      </c>
      <c r="AW158" s="247">
        <f t="shared" si="77"/>
        <v>0</v>
      </c>
      <c r="AX158" s="247">
        <f t="shared" si="78"/>
        <v>0</v>
      </c>
      <c r="AY158" s="247">
        <f t="shared" si="79"/>
        <v>0</v>
      </c>
      <c r="AZ158" s="247">
        <f t="shared" si="80"/>
        <v>0</v>
      </c>
      <c r="BB158" s="247">
        <f t="shared" si="81"/>
        <v>0</v>
      </c>
      <c r="BC158" s="247">
        <f t="shared" si="82"/>
        <v>0</v>
      </c>
      <c r="BD158" s="247">
        <f t="shared" si="83"/>
        <v>0</v>
      </c>
      <c r="BE158" s="247">
        <f t="shared" si="84"/>
        <v>0</v>
      </c>
      <c r="BF158" s="247">
        <f t="shared" si="85"/>
        <v>0</v>
      </c>
      <c r="BG158" s="247">
        <f t="shared" si="86"/>
        <v>0</v>
      </c>
      <c r="BH158" s="247">
        <f t="shared" si="87"/>
        <v>0</v>
      </c>
      <c r="BK158" s="247">
        <f t="shared" si="88"/>
        <v>0</v>
      </c>
      <c r="BL158" s="247">
        <f t="shared" si="89"/>
        <v>0</v>
      </c>
      <c r="BM158" s="247">
        <f t="shared" si="90"/>
        <v>0</v>
      </c>
      <c r="BN158" s="247">
        <f t="shared" si="91"/>
        <v>0</v>
      </c>
      <c r="BO158" s="210"/>
      <c r="BP158" s="1205"/>
      <c r="BQ158" s="1205"/>
      <c r="BR158" s="1205"/>
      <c r="BS158" s="1205"/>
      <c r="BT158" s="1205"/>
      <c r="BU158" s="1205"/>
    </row>
    <row r="159" spans="2:73" ht="15.75" customHeight="1">
      <c r="B159" s="71" t="s">
        <v>13863</v>
      </c>
      <c r="C159" s="2178" t="s">
        <v>13563</v>
      </c>
      <c r="D159" s="2178"/>
      <c r="E159" s="72" t="s">
        <v>677</v>
      </c>
      <c r="F159" s="72">
        <v>3</v>
      </c>
      <c r="G159" s="1399"/>
      <c r="H159" s="1399"/>
      <c r="I159" s="1399"/>
      <c r="J159" s="1399"/>
      <c r="K159" s="1399"/>
      <c r="L159" s="1399"/>
      <c r="M159" s="1800"/>
      <c r="N159" s="1753"/>
      <c r="O159" s="1802"/>
      <c r="P159" s="1399"/>
      <c r="Q159" s="1399"/>
      <c r="R159" s="1399"/>
      <c r="S159" s="1399"/>
      <c r="T159" s="1399"/>
      <c r="U159" s="1800"/>
      <c r="W159" s="1802"/>
      <c r="X159" s="1399"/>
      <c r="Y159" s="1399"/>
      <c r="Z159" s="1399"/>
      <c r="AA159" s="1399"/>
      <c r="AB159" s="1399"/>
      <c r="AC159" s="1800"/>
      <c r="AD159" s="2395"/>
      <c r="AE159" s="1802"/>
      <c r="AF159" s="1399"/>
      <c r="AG159" s="1399"/>
      <c r="AH159" s="1909"/>
      <c r="AI159" s="2014"/>
      <c r="AJ159" s="2014"/>
      <c r="AK159" s="2014"/>
      <c r="AL159" s="2014"/>
      <c r="AM159" s="2015"/>
      <c r="AN159" s="63"/>
      <c r="AO159" s="73" t="s">
        <v>13864</v>
      </c>
      <c r="AQ159" s="210"/>
      <c r="AR159" s="1092">
        <f t="shared" si="92"/>
        <v>0</v>
      </c>
      <c r="AS159" s="210"/>
      <c r="AT159" s="247">
        <f t="shared" si="74"/>
        <v>0</v>
      </c>
      <c r="AU159" s="247">
        <f t="shared" si="75"/>
        <v>0</v>
      </c>
      <c r="AV159" s="247">
        <f t="shared" si="76"/>
        <v>0</v>
      </c>
      <c r="AW159" s="247">
        <f t="shared" si="77"/>
        <v>0</v>
      </c>
      <c r="AX159" s="247">
        <f t="shared" si="78"/>
        <v>0</v>
      </c>
      <c r="AY159" s="247">
        <f t="shared" si="79"/>
        <v>0</v>
      </c>
      <c r="AZ159" s="247">
        <f t="shared" si="80"/>
        <v>0</v>
      </c>
      <c r="BB159" s="247">
        <f t="shared" si="81"/>
        <v>0</v>
      </c>
      <c r="BC159" s="247">
        <f t="shared" si="82"/>
        <v>0</v>
      </c>
      <c r="BD159" s="247">
        <f t="shared" si="83"/>
        <v>0</v>
      </c>
      <c r="BE159" s="247">
        <f t="shared" si="84"/>
        <v>0</v>
      </c>
      <c r="BF159" s="247">
        <f t="shared" si="85"/>
        <v>0</v>
      </c>
      <c r="BG159" s="247">
        <f t="shared" si="86"/>
        <v>0</v>
      </c>
      <c r="BH159" s="247">
        <f t="shared" si="87"/>
        <v>0</v>
      </c>
      <c r="BK159" s="247">
        <f t="shared" si="88"/>
        <v>0</v>
      </c>
      <c r="BL159" s="247">
        <f t="shared" si="89"/>
        <v>0</v>
      </c>
      <c r="BM159" s="247">
        <f t="shared" si="90"/>
        <v>0</v>
      </c>
      <c r="BN159" s="247">
        <f t="shared" si="91"/>
        <v>0</v>
      </c>
      <c r="BO159" s="210"/>
      <c r="BP159" s="1205"/>
      <c r="BQ159" s="1205"/>
      <c r="BR159" s="1205"/>
      <c r="BS159" s="1205"/>
      <c r="BT159" s="1205"/>
      <c r="BU159" s="1205"/>
    </row>
    <row r="160" spans="2:73" ht="15.75" customHeight="1">
      <c r="B160" s="71" t="s">
        <v>13865</v>
      </c>
      <c r="C160" s="2178" t="s">
        <v>13563</v>
      </c>
      <c r="D160" s="2178"/>
      <c r="E160" s="72" t="s">
        <v>677</v>
      </c>
      <c r="F160" s="72">
        <v>3</v>
      </c>
      <c r="G160" s="1399"/>
      <c r="H160" s="1399"/>
      <c r="I160" s="1399"/>
      <c r="J160" s="1399"/>
      <c r="K160" s="1399"/>
      <c r="L160" s="1399"/>
      <c r="M160" s="1800"/>
      <c r="N160" s="1753"/>
      <c r="O160" s="1802"/>
      <c r="P160" s="1399"/>
      <c r="Q160" s="1399"/>
      <c r="R160" s="1399"/>
      <c r="S160" s="1399"/>
      <c r="T160" s="1399"/>
      <c r="U160" s="1800"/>
      <c r="W160" s="1802"/>
      <c r="X160" s="1399"/>
      <c r="Y160" s="1399"/>
      <c r="Z160" s="1399"/>
      <c r="AA160" s="1399"/>
      <c r="AB160" s="1399"/>
      <c r="AC160" s="1800"/>
      <c r="AD160" s="2395"/>
      <c r="AE160" s="1802"/>
      <c r="AF160" s="1399"/>
      <c r="AG160" s="1399"/>
      <c r="AH160" s="1909"/>
      <c r="AI160" s="2014"/>
      <c r="AJ160" s="2014"/>
      <c r="AK160" s="2014"/>
      <c r="AL160" s="2014"/>
      <c r="AM160" s="2015"/>
      <c r="AN160" s="63"/>
      <c r="AO160" s="73" t="s">
        <v>13866</v>
      </c>
      <c r="AQ160" s="210"/>
      <c r="AR160" s="1092">
        <f t="shared" si="92"/>
        <v>0</v>
      </c>
      <c r="AS160" s="210"/>
      <c r="AT160" s="247">
        <f t="shared" si="74"/>
        <v>0</v>
      </c>
      <c r="AU160" s="247">
        <f t="shared" si="75"/>
        <v>0</v>
      </c>
      <c r="AV160" s="247">
        <f t="shared" si="76"/>
        <v>0</v>
      </c>
      <c r="AW160" s="247">
        <f t="shared" si="77"/>
        <v>0</v>
      </c>
      <c r="AX160" s="247">
        <f t="shared" si="78"/>
        <v>0</v>
      </c>
      <c r="AY160" s="247">
        <f t="shared" si="79"/>
        <v>0</v>
      </c>
      <c r="AZ160" s="247">
        <f t="shared" si="80"/>
        <v>0</v>
      </c>
      <c r="BB160" s="247">
        <f t="shared" si="81"/>
        <v>0</v>
      </c>
      <c r="BC160" s="247">
        <f t="shared" si="82"/>
        <v>0</v>
      </c>
      <c r="BD160" s="247">
        <f t="shared" si="83"/>
        <v>0</v>
      </c>
      <c r="BE160" s="247">
        <f t="shared" si="84"/>
        <v>0</v>
      </c>
      <c r="BF160" s="247">
        <f t="shared" si="85"/>
        <v>0</v>
      </c>
      <c r="BG160" s="247">
        <f t="shared" si="86"/>
        <v>0</v>
      </c>
      <c r="BH160" s="247">
        <f t="shared" si="87"/>
        <v>0</v>
      </c>
      <c r="BK160" s="247">
        <f t="shared" si="88"/>
        <v>0</v>
      </c>
      <c r="BL160" s="247">
        <f t="shared" si="89"/>
        <v>0</v>
      </c>
      <c r="BM160" s="247">
        <f t="shared" si="90"/>
        <v>0</v>
      </c>
      <c r="BN160" s="247">
        <f t="shared" si="91"/>
        <v>0</v>
      </c>
      <c r="BO160" s="210"/>
      <c r="BP160" s="1205"/>
      <c r="BQ160" s="1205"/>
      <c r="BR160" s="1205"/>
      <c r="BS160" s="1205"/>
      <c r="BT160" s="1205"/>
      <c r="BU160" s="1205"/>
    </row>
    <row r="161" spans="2:73" ht="15.75" customHeight="1">
      <c r="B161" s="71" t="s">
        <v>13867</v>
      </c>
      <c r="C161" s="2178" t="s">
        <v>13563</v>
      </c>
      <c r="D161" s="2178"/>
      <c r="E161" s="72" t="s">
        <v>677</v>
      </c>
      <c r="F161" s="72">
        <v>3</v>
      </c>
      <c r="G161" s="1399"/>
      <c r="H161" s="1399"/>
      <c r="I161" s="1399"/>
      <c r="J161" s="1399"/>
      <c r="K161" s="1399"/>
      <c r="L161" s="1399"/>
      <c r="M161" s="1800"/>
      <c r="N161" s="1753"/>
      <c r="O161" s="1802"/>
      <c r="P161" s="1399"/>
      <c r="Q161" s="1399"/>
      <c r="R161" s="1399"/>
      <c r="S161" s="1399"/>
      <c r="T161" s="1399"/>
      <c r="U161" s="1800"/>
      <c r="W161" s="1802"/>
      <c r="X161" s="1399"/>
      <c r="Y161" s="1399"/>
      <c r="Z161" s="1399"/>
      <c r="AA161" s="1399"/>
      <c r="AB161" s="1399"/>
      <c r="AC161" s="1800"/>
      <c r="AD161" s="2395"/>
      <c r="AE161" s="1802"/>
      <c r="AF161" s="1399"/>
      <c r="AG161" s="1399"/>
      <c r="AH161" s="1909"/>
      <c r="AI161" s="2014"/>
      <c r="AJ161" s="2014"/>
      <c r="AK161" s="2014"/>
      <c r="AL161" s="2014"/>
      <c r="AM161" s="2015"/>
      <c r="AN161" s="63"/>
      <c r="AO161" s="73" t="s">
        <v>13868</v>
      </c>
      <c r="AQ161" s="210"/>
      <c r="AR161" s="1092">
        <f t="shared" si="92"/>
        <v>0</v>
      </c>
      <c r="AS161" s="210"/>
      <c r="AT161" s="247">
        <f t="shared" si="74"/>
        <v>0</v>
      </c>
      <c r="AU161" s="247">
        <f t="shared" si="75"/>
        <v>0</v>
      </c>
      <c r="AV161" s="247">
        <f t="shared" si="76"/>
        <v>0</v>
      </c>
      <c r="AW161" s="247">
        <f t="shared" si="77"/>
        <v>0</v>
      </c>
      <c r="AX161" s="247">
        <f t="shared" si="78"/>
        <v>0</v>
      </c>
      <c r="AY161" s="247">
        <f t="shared" si="79"/>
        <v>0</v>
      </c>
      <c r="AZ161" s="247">
        <f t="shared" si="80"/>
        <v>0</v>
      </c>
      <c r="BB161" s="247">
        <f t="shared" si="81"/>
        <v>0</v>
      </c>
      <c r="BC161" s="247">
        <f t="shared" si="82"/>
        <v>0</v>
      </c>
      <c r="BD161" s="247">
        <f t="shared" si="83"/>
        <v>0</v>
      </c>
      <c r="BE161" s="247">
        <f t="shared" si="84"/>
        <v>0</v>
      </c>
      <c r="BF161" s="247">
        <f t="shared" si="85"/>
        <v>0</v>
      </c>
      <c r="BG161" s="247">
        <f t="shared" si="86"/>
        <v>0</v>
      </c>
      <c r="BH161" s="247">
        <f t="shared" si="87"/>
        <v>0</v>
      </c>
      <c r="BK161" s="247">
        <f t="shared" si="88"/>
        <v>0</v>
      </c>
      <c r="BL161" s="247">
        <f t="shared" si="89"/>
        <v>0</v>
      </c>
      <c r="BM161" s="247">
        <f t="shared" si="90"/>
        <v>0</v>
      </c>
      <c r="BN161" s="247">
        <f t="shared" si="91"/>
        <v>0</v>
      </c>
      <c r="BO161" s="210"/>
      <c r="BP161" s="1205"/>
      <c r="BQ161" s="1205"/>
      <c r="BR161" s="1205"/>
      <c r="BS161" s="1205"/>
      <c r="BT161" s="1205"/>
      <c r="BU161" s="1205"/>
    </row>
    <row r="162" spans="2:73" ht="15.75" customHeight="1">
      <c r="B162" s="71" t="s">
        <v>13869</v>
      </c>
      <c r="C162" s="2178" t="s">
        <v>13563</v>
      </c>
      <c r="D162" s="2178"/>
      <c r="E162" s="72" t="s">
        <v>677</v>
      </c>
      <c r="F162" s="72">
        <v>3</v>
      </c>
      <c r="G162" s="1399"/>
      <c r="H162" s="1399"/>
      <c r="I162" s="1399"/>
      <c r="J162" s="1399"/>
      <c r="K162" s="1399"/>
      <c r="L162" s="1399"/>
      <c r="M162" s="1800"/>
      <c r="N162" s="1753"/>
      <c r="O162" s="1802"/>
      <c r="P162" s="1399"/>
      <c r="Q162" s="1399"/>
      <c r="R162" s="1399"/>
      <c r="S162" s="1399"/>
      <c r="T162" s="1399"/>
      <c r="U162" s="1800"/>
      <c r="W162" s="1802"/>
      <c r="X162" s="1399"/>
      <c r="Y162" s="1399"/>
      <c r="Z162" s="1399"/>
      <c r="AA162" s="1399"/>
      <c r="AB162" s="1399"/>
      <c r="AC162" s="1800"/>
      <c r="AD162" s="2395"/>
      <c r="AE162" s="1802"/>
      <c r="AF162" s="1399"/>
      <c r="AG162" s="1399"/>
      <c r="AH162" s="1909"/>
      <c r="AI162" s="2014"/>
      <c r="AJ162" s="2014"/>
      <c r="AK162" s="2014"/>
      <c r="AL162" s="2014"/>
      <c r="AM162" s="2015"/>
      <c r="AN162" s="63"/>
      <c r="AO162" s="73" t="s">
        <v>13870</v>
      </c>
      <c r="AQ162" s="210"/>
      <c r="AR162" s="1092">
        <f t="shared" si="92"/>
        <v>0</v>
      </c>
      <c r="AS162" s="210"/>
      <c r="AT162" s="247">
        <f t="shared" si="74"/>
        <v>0</v>
      </c>
      <c r="AU162" s="247">
        <f t="shared" si="75"/>
        <v>0</v>
      </c>
      <c r="AV162" s="247">
        <f t="shared" si="76"/>
        <v>0</v>
      </c>
      <c r="AW162" s="247">
        <f t="shared" si="77"/>
        <v>0</v>
      </c>
      <c r="AX162" s="247">
        <f t="shared" si="78"/>
        <v>0</v>
      </c>
      <c r="AY162" s="247">
        <f t="shared" si="79"/>
        <v>0</v>
      </c>
      <c r="AZ162" s="247">
        <f t="shared" si="80"/>
        <v>0</v>
      </c>
      <c r="BB162" s="247">
        <f t="shared" si="81"/>
        <v>0</v>
      </c>
      <c r="BC162" s="247">
        <f t="shared" si="82"/>
        <v>0</v>
      </c>
      <c r="BD162" s="247">
        <f t="shared" si="83"/>
        <v>0</v>
      </c>
      <c r="BE162" s="247">
        <f t="shared" si="84"/>
        <v>0</v>
      </c>
      <c r="BF162" s="247">
        <f t="shared" si="85"/>
        <v>0</v>
      </c>
      <c r="BG162" s="247">
        <f t="shared" si="86"/>
        <v>0</v>
      </c>
      <c r="BH162" s="247">
        <f t="shared" si="87"/>
        <v>0</v>
      </c>
      <c r="BK162" s="247">
        <f t="shared" si="88"/>
        <v>0</v>
      </c>
      <c r="BL162" s="247">
        <f t="shared" si="89"/>
        <v>0</v>
      </c>
      <c r="BM162" s="247">
        <f t="shared" si="90"/>
        <v>0</v>
      </c>
      <c r="BN162" s="247">
        <f t="shared" si="91"/>
        <v>0</v>
      </c>
      <c r="BO162" s="210"/>
      <c r="BP162" s="1205"/>
      <c r="BQ162" s="1205"/>
      <c r="BR162" s="1205"/>
      <c r="BS162" s="1205"/>
      <c r="BT162" s="1205"/>
      <c r="BU162" s="1205"/>
    </row>
    <row r="163" spans="2:73" ht="15.75" customHeight="1">
      <c r="B163" s="71" t="s">
        <v>13871</v>
      </c>
      <c r="C163" s="2178" t="s">
        <v>13563</v>
      </c>
      <c r="D163" s="2178"/>
      <c r="E163" s="72" t="s">
        <v>677</v>
      </c>
      <c r="F163" s="72">
        <v>3</v>
      </c>
      <c r="G163" s="1399"/>
      <c r="H163" s="1399"/>
      <c r="I163" s="1399"/>
      <c r="J163" s="1399"/>
      <c r="K163" s="1399"/>
      <c r="L163" s="1399"/>
      <c r="M163" s="1800"/>
      <c r="N163" s="1753"/>
      <c r="O163" s="1802"/>
      <c r="P163" s="1399"/>
      <c r="Q163" s="1399"/>
      <c r="R163" s="1399"/>
      <c r="S163" s="1399"/>
      <c r="T163" s="1399"/>
      <c r="U163" s="1800"/>
      <c r="W163" s="1802"/>
      <c r="X163" s="1399"/>
      <c r="Y163" s="1399"/>
      <c r="Z163" s="1399"/>
      <c r="AA163" s="1399"/>
      <c r="AB163" s="1399"/>
      <c r="AC163" s="1800"/>
      <c r="AD163" s="2395"/>
      <c r="AE163" s="1802"/>
      <c r="AF163" s="1399"/>
      <c r="AG163" s="1399"/>
      <c r="AH163" s="1909"/>
      <c r="AI163" s="2014"/>
      <c r="AJ163" s="2014"/>
      <c r="AK163" s="2014"/>
      <c r="AL163" s="2014"/>
      <c r="AM163" s="2015"/>
      <c r="AN163" s="63"/>
      <c r="AO163" s="73" t="s">
        <v>13872</v>
      </c>
      <c r="AQ163" s="210"/>
      <c r="AR163" s="1092">
        <f t="shared" si="92"/>
        <v>0</v>
      </c>
      <c r="AS163" s="210"/>
      <c r="AT163" s="247">
        <f t="shared" si="74"/>
        <v>0</v>
      </c>
      <c r="AU163" s="247">
        <f t="shared" si="75"/>
        <v>0</v>
      </c>
      <c r="AV163" s="247">
        <f t="shared" si="76"/>
        <v>0</v>
      </c>
      <c r="AW163" s="247">
        <f t="shared" si="77"/>
        <v>0</v>
      </c>
      <c r="AX163" s="247">
        <f t="shared" si="78"/>
        <v>0</v>
      </c>
      <c r="AY163" s="247">
        <f t="shared" si="79"/>
        <v>0</v>
      </c>
      <c r="AZ163" s="247">
        <f t="shared" si="80"/>
        <v>0</v>
      </c>
      <c r="BB163" s="247">
        <f t="shared" si="81"/>
        <v>0</v>
      </c>
      <c r="BC163" s="247">
        <f t="shared" si="82"/>
        <v>0</v>
      </c>
      <c r="BD163" s="247">
        <f t="shared" si="83"/>
        <v>0</v>
      </c>
      <c r="BE163" s="247">
        <f t="shared" si="84"/>
        <v>0</v>
      </c>
      <c r="BF163" s="247">
        <f t="shared" si="85"/>
        <v>0</v>
      </c>
      <c r="BG163" s="247">
        <f t="shared" si="86"/>
        <v>0</v>
      </c>
      <c r="BH163" s="247">
        <f t="shared" si="87"/>
        <v>0</v>
      </c>
      <c r="BK163" s="247">
        <f t="shared" si="88"/>
        <v>0</v>
      </c>
      <c r="BL163" s="247">
        <f t="shared" si="89"/>
        <v>0</v>
      </c>
      <c r="BM163" s="247">
        <f t="shared" si="90"/>
        <v>0</v>
      </c>
      <c r="BN163" s="247">
        <f t="shared" si="91"/>
        <v>0</v>
      </c>
      <c r="BO163" s="210"/>
      <c r="BP163" s="1205"/>
      <c r="BQ163" s="1205"/>
      <c r="BR163" s="1205"/>
      <c r="BS163" s="1205"/>
      <c r="BT163" s="1205"/>
      <c r="BU163" s="1205"/>
    </row>
    <row r="164" spans="2:73" ht="15.75" customHeight="1">
      <c r="B164" s="71" t="s">
        <v>13873</v>
      </c>
      <c r="C164" s="2178" t="s">
        <v>13563</v>
      </c>
      <c r="D164" s="2178"/>
      <c r="E164" s="72" t="s">
        <v>677</v>
      </c>
      <c r="F164" s="72">
        <v>3</v>
      </c>
      <c r="G164" s="1399"/>
      <c r="H164" s="1399"/>
      <c r="I164" s="1399"/>
      <c r="J164" s="1399"/>
      <c r="K164" s="1399"/>
      <c r="L164" s="1399"/>
      <c r="M164" s="1800"/>
      <c r="N164" s="1753"/>
      <c r="O164" s="1802"/>
      <c r="P164" s="1399"/>
      <c r="Q164" s="1399"/>
      <c r="R164" s="1399"/>
      <c r="S164" s="1399"/>
      <c r="T164" s="1399"/>
      <c r="U164" s="1800"/>
      <c r="W164" s="1802"/>
      <c r="X164" s="1399"/>
      <c r="Y164" s="1399"/>
      <c r="Z164" s="1399"/>
      <c r="AA164" s="1399"/>
      <c r="AB164" s="1399"/>
      <c r="AC164" s="1800"/>
      <c r="AD164" s="2395"/>
      <c r="AE164" s="1802"/>
      <c r="AF164" s="1399"/>
      <c r="AG164" s="1399"/>
      <c r="AH164" s="1909"/>
      <c r="AI164" s="2014"/>
      <c r="AJ164" s="2014"/>
      <c r="AK164" s="2014"/>
      <c r="AL164" s="2014"/>
      <c r="AM164" s="2015"/>
      <c r="AN164" s="63"/>
      <c r="AO164" s="73" t="s">
        <v>13874</v>
      </c>
      <c r="AQ164" s="210"/>
      <c r="AR164" s="1092">
        <f t="shared" si="92"/>
        <v>0</v>
      </c>
      <c r="AS164" s="210"/>
      <c r="AT164" s="247">
        <f t="shared" si="74"/>
        <v>0</v>
      </c>
      <c r="AU164" s="247">
        <f t="shared" si="75"/>
        <v>0</v>
      </c>
      <c r="AV164" s="247">
        <f t="shared" si="76"/>
        <v>0</v>
      </c>
      <c r="AW164" s="247">
        <f t="shared" si="77"/>
        <v>0</v>
      </c>
      <c r="AX164" s="247">
        <f t="shared" si="78"/>
        <v>0</v>
      </c>
      <c r="AY164" s="247">
        <f t="shared" si="79"/>
        <v>0</v>
      </c>
      <c r="AZ164" s="247">
        <f t="shared" si="80"/>
        <v>0</v>
      </c>
      <c r="BB164" s="247">
        <f t="shared" si="81"/>
        <v>0</v>
      </c>
      <c r="BC164" s="247">
        <f t="shared" si="82"/>
        <v>0</v>
      </c>
      <c r="BD164" s="247">
        <f t="shared" si="83"/>
        <v>0</v>
      </c>
      <c r="BE164" s="247">
        <f t="shared" si="84"/>
        <v>0</v>
      </c>
      <c r="BF164" s="247">
        <f t="shared" si="85"/>
        <v>0</v>
      </c>
      <c r="BG164" s="247">
        <f t="shared" si="86"/>
        <v>0</v>
      </c>
      <c r="BH164" s="247">
        <f t="shared" si="87"/>
        <v>0</v>
      </c>
      <c r="BK164" s="247">
        <f t="shared" si="88"/>
        <v>0</v>
      </c>
      <c r="BL164" s="247">
        <f t="shared" si="89"/>
        <v>0</v>
      </c>
      <c r="BM164" s="247">
        <f t="shared" si="90"/>
        <v>0</v>
      </c>
      <c r="BN164" s="247">
        <f t="shared" si="91"/>
        <v>0</v>
      </c>
      <c r="BO164" s="210"/>
      <c r="BP164" s="1205"/>
      <c r="BQ164" s="1205"/>
      <c r="BR164" s="1205"/>
      <c r="BS164" s="1205"/>
      <c r="BT164" s="1205"/>
      <c r="BU164" s="1205"/>
    </row>
    <row r="165" spans="2:73" ht="15.75" customHeight="1">
      <c r="B165" s="71" t="s">
        <v>13875</v>
      </c>
      <c r="C165" s="2178" t="s">
        <v>13563</v>
      </c>
      <c r="D165" s="2178"/>
      <c r="E165" s="72" t="s">
        <v>677</v>
      </c>
      <c r="F165" s="72">
        <v>3</v>
      </c>
      <c r="G165" s="1399"/>
      <c r="H165" s="1399"/>
      <c r="I165" s="1399"/>
      <c r="J165" s="1399"/>
      <c r="K165" s="1399"/>
      <c r="L165" s="1399"/>
      <c r="M165" s="1800"/>
      <c r="N165" s="1753"/>
      <c r="O165" s="1802"/>
      <c r="P165" s="1399"/>
      <c r="Q165" s="1399"/>
      <c r="R165" s="1399"/>
      <c r="S165" s="1399"/>
      <c r="T165" s="1399"/>
      <c r="U165" s="1800"/>
      <c r="W165" s="1802"/>
      <c r="X165" s="1399"/>
      <c r="Y165" s="1399"/>
      <c r="Z165" s="1399"/>
      <c r="AA165" s="1399"/>
      <c r="AB165" s="1399"/>
      <c r="AC165" s="1800"/>
      <c r="AD165" s="2395"/>
      <c r="AE165" s="1802"/>
      <c r="AF165" s="1399"/>
      <c r="AG165" s="1399"/>
      <c r="AH165" s="1909"/>
      <c r="AI165" s="2014"/>
      <c r="AJ165" s="2014"/>
      <c r="AK165" s="2014"/>
      <c r="AL165" s="2014"/>
      <c r="AM165" s="2015"/>
      <c r="AN165" s="63"/>
      <c r="AO165" s="73" t="s">
        <v>13876</v>
      </c>
      <c r="AQ165" s="210"/>
      <c r="AR165" s="1092">
        <f t="shared" si="92"/>
        <v>0</v>
      </c>
      <c r="AS165" s="210"/>
      <c r="AT165" s="247">
        <f t="shared" si="74"/>
        <v>0</v>
      </c>
      <c r="AU165" s="247">
        <f t="shared" si="75"/>
        <v>0</v>
      </c>
      <c r="AV165" s="247">
        <f t="shared" si="76"/>
        <v>0</v>
      </c>
      <c r="AW165" s="247">
        <f t="shared" si="77"/>
        <v>0</v>
      </c>
      <c r="AX165" s="247">
        <f t="shared" si="78"/>
        <v>0</v>
      </c>
      <c r="AY165" s="247">
        <f t="shared" si="79"/>
        <v>0</v>
      </c>
      <c r="AZ165" s="247">
        <f t="shared" si="80"/>
        <v>0</v>
      </c>
      <c r="BB165" s="247">
        <f t="shared" si="81"/>
        <v>0</v>
      </c>
      <c r="BC165" s="247">
        <f t="shared" si="82"/>
        <v>0</v>
      </c>
      <c r="BD165" s="247">
        <f t="shared" si="83"/>
        <v>0</v>
      </c>
      <c r="BE165" s="247">
        <f t="shared" si="84"/>
        <v>0</v>
      </c>
      <c r="BF165" s="247">
        <f t="shared" si="85"/>
        <v>0</v>
      </c>
      <c r="BG165" s="247">
        <f t="shared" si="86"/>
        <v>0</v>
      </c>
      <c r="BH165" s="247">
        <f t="shared" si="87"/>
        <v>0</v>
      </c>
      <c r="BK165" s="247">
        <f t="shared" si="88"/>
        <v>0</v>
      </c>
      <c r="BL165" s="247">
        <f t="shared" si="89"/>
        <v>0</v>
      </c>
      <c r="BM165" s="247">
        <f t="shared" si="90"/>
        <v>0</v>
      </c>
      <c r="BN165" s="247">
        <f t="shared" si="91"/>
        <v>0</v>
      </c>
      <c r="BO165" s="210"/>
      <c r="BP165" s="1205"/>
      <c r="BQ165" s="1205"/>
      <c r="BR165" s="1205"/>
      <c r="BS165" s="1205"/>
      <c r="BT165" s="1205"/>
      <c r="BU165" s="1205"/>
    </row>
    <row r="166" spans="2:73" ht="15.75" customHeight="1">
      <c r="B166" s="71" t="s">
        <v>13877</v>
      </c>
      <c r="C166" s="2178" t="s">
        <v>13563</v>
      </c>
      <c r="D166" s="2178"/>
      <c r="E166" s="72" t="s">
        <v>677</v>
      </c>
      <c r="F166" s="72">
        <v>3</v>
      </c>
      <c r="G166" s="1399"/>
      <c r="H166" s="1399"/>
      <c r="I166" s="1399"/>
      <c r="J166" s="1399"/>
      <c r="K166" s="1399"/>
      <c r="L166" s="1399"/>
      <c r="M166" s="1800"/>
      <c r="N166" s="1753"/>
      <c r="O166" s="1802"/>
      <c r="P166" s="1399"/>
      <c r="Q166" s="1399"/>
      <c r="R166" s="1399"/>
      <c r="S166" s="1399"/>
      <c r="T166" s="1399"/>
      <c r="U166" s="1800"/>
      <c r="W166" s="1802"/>
      <c r="X166" s="1399"/>
      <c r="Y166" s="1399"/>
      <c r="Z166" s="1399"/>
      <c r="AA166" s="1399"/>
      <c r="AB166" s="1399"/>
      <c r="AC166" s="1800"/>
      <c r="AD166" s="2395"/>
      <c r="AE166" s="1802"/>
      <c r="AF166" s="1399"/>
      <c r="AG166" s="1399"/>
      <c r="AH166" s="1909"/>
      <c r="AI166" s="2014"/>
      <c r="AJ166" s="2014"/>
      <c r="AK166" s="2014"/>
      <c r="AL166" s="2014"/>
      <c r="AM166" s="2015"/>
      <c r="AN166" s="63"/>
      <c r="AO166" s="73" t="s">
        <v>13878</v>
      </c>
      <c r="AQ166" s="210"/>
      <c r="AR166" s="1092">
        <f t="shared" si="92"/>
        <v>0</v>
      </c>
      <c r="AS166" s="210"/>
      <c r="AT166" s="247">
        <f t="shared" si="74"/>
        <v>0</v>
      </c>
      <c r="AU166" s="247">
        <f t="shared" si="75"/>
        <v>0</v>
      </c>
      <c r="AV166" s="247">
        <f t="shared" si="76"/>
        <v>0</v>
      </c>
      <c r="AW166" s="247">
        <f t="shared" si="77"/>
        <v>0</v>
      </c>
      <c r="AX166" s="247">
        <f t="shared" si="78"/>
        <v>0</v>
      </c>
      <c r="AY166" s="247">
        <f t="shared" si="79"/>
        <v>0</v>
      </c>
      <c r="AZ166" s="247">
        <f t="shared" si="80"/>
        <v>0</v>
      </c>
      <c r="BB166" s="247">
        <f t="shared" si="81"/>
        <v>0</v>
      </c>
      <c r="BC166" s="247">
        <f t="shared" si="82"/>
        <v>0</v>
      </c>
      <c r="BD166" s="247">
        <f t="shared" si="83"/>
        <v>0</v>
      </c>
      <c r="BE166" s="247">
        <f t="shared" si="84"/>
        <v>0</v>
      </c>
      <c r="BF166" s="247">
        <f t="shared" si="85"/>
        <v>0</v>
      </c>
      <c r="BG166" s="247">
        <f t="shared" si="86"/>
        <v>0</v>
      </c>
      <c r="BH166" s="247">
        <f t="shared" si="87"/>
        <v>0</v>
      </c>
      <c r="BK166" s="247">
        <f t="shared" si="88"/>
        <v>0</v>
      </c>
      <c r="BL166" s="247">
        <f t="shared" si="89"/>
        <v>0</v>
      </c>
      <c r="BM166" s="247">
        <f t="shared" si="90"/>
        <v>0</v>
      </c>
      <c r="BN166" s="247">
        <f t="shared" si="91"/>
        <v>0</v>
      </c>
      <c r="BO166" s="210"/>
      <c r="BP166" s="1205"/>
      <c r="BQ166" s="1205"/>
      <c r="BR166" s="1205"/>
      <c r="BS166" s="1205"/>
      <c r="BT166" s="1205"/>
      <c r="BU166" s="1205"/>
    </row>
    <row r="167" spans="2:73" ht="15.75" customHeight="1">
      <c r="B167" s="71" t="s">
        <v>13879</v>
      </c>
      <c r="C167" s="2178" t="s">
        <v>13563</v>
      </c>
      <c r="D167" s="2178"/>
      <c r="E167" s="72" t="s">
        <v>677</v>
      </c>
      <c r="F167" s="72">
        <v>3</v>
      </c>
      <c r="G167" s="1399"/>
      <c r="H167" s="1399"/>
      <c r="I167" s="1399"/>
      <c r="J167" s="1399"/>
      <c r="K167" s="1399"/>
      <c r="L167" s="1399"/>
      <c r="M167" s="1800"/>
      <c r="N167" s="1753"/>
      <c r="O167" s="1802"/>
      <c r="P167" s="1399"/>
      <c r="Q167" s="1399"/>
      <c r="R167" s="1399"/>
      <c r="S167" s="1399"/>
      <c r="T167" s="1399"/>
      <c r="U167" s="1800"/>
      <c r="W167" s="1802"/>
      <c r="X167" s="1399"/>
      <c r="Y167" s="1399"/>
      <c r="Z167" s="1399"/>
      <c r="AA167" s="1399"/>
      <c r="AB167" s="1399"/>
      <c r="AC167" s="1800"/>
      <c r="AD167" s="2395"/>
      <c r="AE167" s="1802"/>
      <c r="AF167" s="1399"/>
      <c r="AG167" s="1399"/>
      <c r="AH167" s="1909"/>
      <c r="AI167" s="2014"/>
      <c r="AJ167" s="2014"/>
      <c r="AK167" s="2014"/>
      <c r="AL167" s="2014"/>
      <c r="AM167" s="2015"/>
      <c r="AN167" s="63"/>
      <c r="AO167" s="73" t="s">
        <v>13880</v>
      </c>
      <c r="AQ167" s="210"/>
      <c r="AR167" s="1092">
        <f t="shared" si="92"/>
        <v>0</v>
      </c>
      <c r="AS167" s="210"/>
      <c r="AT167" s="247">
        <f t="shared" si="74"/>
        <v>0</v>
      </c>
      <c r="AU167" s="247">
        <f t="shared" si="75"/>
        <v>0</v>
      </c>
      <c r="AV167" s="247">
        <f t="shared" si="76"/>
        <v>0</v>
      </c>
      <c r="AW167" s="247">
        <f t="shared" si="77"/>
        <v>0</v>
      </c>
      <c r="AX167" s="247">
        <f t="shared" si="78"/>
        <v>0</v>
      </c>
      <c r="AY167" s="247">
        <f t="shared" si="79"/>
        <v>0</v>
      </c>
      <c r="AZ167" s="247">
        <f t="shared" si="80"/>
        <v>0</v>
      </c>
      <c r="BB167" s="247">
        <f t="shared" si="81"/>
        <v>0</v>
      </c>
      <c r="BC167" s="247">
        <f t="shared" si="82"/>
        <v>0</v>
      </c>
      <c r="BD167" s="247">
        <f t="shared" si="83"/>
        <v>0</v>
      </c>
      <c r="BE167" s="247">
        <f t="shared" si="84"/>
        <v>0</v>
      </c>
      <c r="BF167" s="247">
        <f t="shared" si="85"/>
        <v>0</v>
      </c>
      <c r="BG167" s="247">
        <f t="shared" si="86"/>
        <v>0</v>
      </c>
      <c r="BH167" s="247">
        <f t="shared" si="87"/>
        <v>0</v>
      </c>
      <c r="BK167" s="247">
        <f t="shared" si="88"/>
        <v>0</v>
      </c>
      <c r="BL167" s="247">
        <f t="shared" si="89"/>
        <v>0</v>
      </c>
      <c r="BM167" s="247">
        <f t="shared" si="90"/>
        <v>0</v>
      </c>
      <c r="BN167" s="247">
        <f t="shared" si="91"/>
        <v>0</v>
      </c>
      <c r="BO167" s="210"/>
      <c r="BP167" s="1205"/>
      <c r="BQ167" s="1205"/>
      <c r="BR167" s="1205"/>
      <c r="BS167" s="1205"/>
      <c r="BT167" s="1205"/>
      <c r="BU167" s="1205"/>
    </row>
    <row r="168" spans="2:73" ht="15.75" customHeight="1">
      <c r="B168" s="71" t="s">
        <v>13881</v>
      </c>
      <c r="C168" s="2178" t="s">
        <v>13563</v>
      </c>
      <c r="D168" s="2178"/>
      <c r="E168" s="72" t="s">
        <v>677</v>
      </c>
      <c r="F168" s="72">
        <v>3</v>
      </c>
      <c r="G168" s="1399"/>
      <c r="H168" s="1399"/>
      <c r="I168" s="1399"/>
      <c r="J168" s="1399"/>
      <c r="K168" s="1399"/>
      <c r="L168" s="1399"/>
      <c r="M168" s="1800"/>
      <c r="N168" s="1753"/>
      <c r="O168" s="1802"/>
      <c r="P168" s="1399"/>
      <c r="Q168" s="1399"/>
      <c r="R168" s="1399"/>
      <c r="S168" s="1399"/>
      <c r="T168" s="1399"/>
      <c r="U168" s="1800"/>
      <c r="W168" s="1802"/>
      <c r="X168" s="1399"/>
      <c r="Y168" s="1399"/>
      <c r="Z168" s="1399"/>
      <c r="AA168" s="1399"/>
      <c r="AB168" s="1399"/>
      <c r="AC168" s="1800"/>
      <c r="AD168" s="2395"/>
      <c r="AE168" s="1802"/>
      <c r="AF168" s="1399"/>
      <c r="AG168" s="1399"/>
      <c r="AH168" s="1909"/>
      <c r="AI168" s="2014"/>
      <c r="AJ168" s="2014"/>
      <c r="AK168" s="2014"/>
      <c r="AL168" s="2014"/>
      <c r="AM168" s="2015"/>
      <c r="AN168" s="63"/>
      <c r="AO168" s="73" t="s">
        <v>13882</v>
      </c>
      <c r="AQ168" s="210"/>
      <c r="AR168" s="1092">
        <f t="shared" si="92"/>
        <v>0</v>
      </c>
      <c r="AS168" s="210"/>
      <c r="AT168" s="247">
        <f t="shared" si="74"/>
        <v>0</v>
      </c>
      <c r="AU168" s="247">
        <f t="shared" si="75"/>
        <v>0</v>
      </c>
      <c r="AV168" s="247">
        <f t="shared" si="76"/>
        <v>0</v>
      </c>
      <c r="AW168" s="247">
        <f t="shared" si="77"/>
        <v>0</v>
      </c>
      <c r="AX168" s="247">
        <f t="shared" si="78"/>
        <v>0</v>
      </c>
      <c r="AY168" s="247">
        <f t="shared" si="79"/>
        <v>0</v>
      </c>
      <c r="AZ168" s="247">
        <f t="shared" si="80"/>
        <v>0</v>
      </c>
      <c r="BB168" s="247">
        <f t="shared" si="81"/>
        <v>0</v>
      </c>
      <c r="BC168" s="247">
        <f t="shared" si="82"/>
        <v>0</v>
      </c>
      <c r="BD168" s="247">
        <f t="shared" si="83"/>
        <v>0</v>
      </c>
      <c r="BE168" s="247">
        <f t="shared" si="84"/>
        <v>0</v>
      </c>
      <c r="BF168" s="247">
        <f t="shared" si="85"/>
        <v>0</v>
      </c>
      <c r="BG168" s="247">
        <f t="shared" si="86"/>
        <v>0</v>
      </c>
      <c r="BH168" s="247">
        <f t="shared" si="87"/>
        <v>0</v>
      </c>
      <c r="BK168" s="247">
        <f t="shared" si="88"/>
        <v>0</v>
      </c>
      <c r="BL168" s="247">
        <f t="shared" si="89"/>
        <v>0</v>
      </c>
      <c r="BM168" s="247">
        <f t="shared" si="90"/>
        <v>0</v>
      </c>
      <c r="BN168" s="247">
        <f t="shared" si="91"/>
        <v>0</v>
      </c>
      <c r="BO168" s="210"/>
      <c r="BP168" s="1205"/>
      <c r="BQ168" s="1205"/>
      <c r="BR168" s="1205"/>
      <c r="BS168" s="1205"/>
      <c r="BT168" s="1205"/>
      <c r="BU168" s="1205"/>
    </row>
    <row r="169" spans="2:73" ht="15.75" customHeight="1">
      <c r="B169" s="71" t="s">
        <v>13883</v>
      </c>
      <c r="C169" s="2178" t="s">
        <v>13563</v>
      </c>
      <c r="D169" s="2178"/>
      <c r="E169" s="72" t="s">
        <v>677</v>
      </c>
      <c r="F169" s="72">
        <v>3</v>
      </c>
      <c r="G169" s="1399"/>
      <c r="H169" s="1399"/>
      <c r="I169" s="1399"/>
      <c r="J169" s="1399"/>
      <c r="K169" s="1399"/>
      <c r="L169" s="1399"/>
      <c r="M169" s="1800"/>
      <c r="N169" s="1753"/>
      <c r="O169" s="1802"/>
      <c r="P169" s="1399"/>
      <c r="Q169" s="1399"/>
      <c r="R169" s="1399"/>
      <c r="S169" s="1399"/>
      <c r="T169" s="1399"/>
      <c r="U169" s="1800"/>
      <c r="W169" s="1802"/>
      <c r="X169" s="1399"/>
      <c r="Y169" s="1399"/>
      <c r="Z169" s="1399"/>
      <c r="AA169" s="1399"/>
      <c r="AB169" s="1399"/>
      <c r="AC169" s="1800"/>
      <c r="AD169" s="2395"/>
      <c r="AE169" s="1802"/>
      <c r="AF169" s="1399"/>
      <c r="AG169" s="1399"/>
      <c r="AH169" s="1909"/>
      <c r="AI169" s="2014"/>
      <c r="AJ169" s="2014"/>
      <c r="AK169" s="2014"/>
      <c r="AL169" s="2014"/>
      <c r="AM169" s="2015"/>
      <c r="AN169" s="63"/>
      <c r="AO169" s="73" t="s">
        <v>13884</v>
      </c>
      <c r="AQ169" s="210"/>
      <c r="AR169" s="1092">
        <f t="shared" si="92"/>
        <v>0</v>
      </c>
      <c r="AS169" s="210"/>
      <c r="AT169" s="247">
        <f t="shared" ref="AT169:AT200" si="93" xml:space="preserve"> IF(SUM($G169:$M169,$O169:$U169,$AE169:$AM169)&gt;0,IF( ISNUMBER(G169 ), 0, 1 ),0)</f>
        <v>0</v>
      </c>
      <c r="AU169" s="247">
        <f t="shared" ref="AU169:AU200" si="94" xml:space="preserve"> IF(SUM($G169:$M169,$O169:$U169,$AE169:$AM169)&gt;0,IF( ISNUMBER(H169 ), 0, 1 ),0)</f>
        <v>0</v>
      </c>
      <c r="AV169" s="247">
        <f t="shared" ref="AV169:AV200" si="95" xml:space="preserve"> IF(SUM($G169:$M169,$O169:$U169,$AE169:$AM169)&gt;0,IF( ISNUMBER(I169 ), 0, 1 ),0)</f>
        <v>0</v>
      </c>
      <c r="AW169" s="247">
        <f t="shared" ref="AW169:AW200" si="96" xml:space="preserve"> IF(SUM($G169:$M169,$O169:$U169,$AE169:$AM169)&gt;0,IF( ISNUMBER(J169 ), 0, 1 ),0)</f>
        <v>0</v>
      </c>
      <c r="AX169" s="247">
        <f t="shared" ref="AX169:AX200" si="97" xml:space="preserve"> IF(SUM($G169:$M169,$O169:$U169,$AE169:$AM169)&gt;0,IF( ISNUMBER(K169 ), 0, 1 ),0)</f>
        <v>0</v>
      </c>
      <c r="AY169" s="247">
        <f t="shared" ref="AY169:AY200" si="98" xml:space="preserve"> IF(SUM($G169:$M169,$O169:$U169,$AE169:$AM169)&gt;0,IF( ISNUMBER(L169 ), 0, 1 ),0)</f>
        <v>0</v>
      </c>
      <c r="AZ169" s="247">
        <f t="shared" ref="AZ169:AZ200" si="99" xml:space="preserve"> IF(SUM($G169:$M169,$O169:$U169,$AE169:$AM169)&gt;0,IF( ISNUMBER(M169 ), 0, 1 ),0)</f>
        <v>0</v>
      </c>
      <c r="BB169" s="247">
        <f t="shared" ref="BB169:BB200" si="100" xml:space="preserve"> IF(SUM($G169:$M169,$O169:$U169,$AE169:$AM169)&gt;0,IF( ISNUMBER(O169 ), 0, 1 ),0)</f>
        <v>0</v>
      </c>
      <c r="BC169" s="247">
        <f t="shared" ref="BC169:BC200" si="101" xml:space="preserve"> IF(SUM($G169:$M169,$O169:$U169,$AE169:$AM169)&gt;0,IF( ISNUMBER(P169 ), 0, 1 ),0)</f>
        <v>0</v>
      </c>
      <c r="BD169" s="247">
        <f t="shared" ref="BD169:BD200" si="102" xml:space="preserve"> IF(SUM($G169:$M169,$O169:$U169,$AE169:$AM169)&gt;0,IF( ISNUMBER(Q169 ), 0, 1 ),0)</f>
        <v>0</v>
      </c>
      <c r="BE169" s="247">
        <f t="shared" ref="BE169:BE200" si="103" xml:space="preserve"> IF(SUM($G169:$M169,$O169:$U169,$AE169:$AM169)&gt;0,IF( ISNUMBER(R169 ), 0, 1 ),0)</f>
        <v>0</v>
      </c>
      <c r="BF169" s="247">
        <f t="shared" ref="BF169:BF200" si="104" xml:space="preserve"> IF(SUM($G169:$M169,$O169:$U169,$AE169:$AM169)&gt;0,IF( ISNUMBER(S169 ), 0, 1 ),0)</f>
        <v>0</v>
      </c>
      <c r="BG169" s="247">
        <f t="shared" ref="BG169:BG200" si="105" xml:space="preserve"> IF(SUM($G169:$M169,$O169:$U169,$AE169:$AM169)&gt;0,IF( ISNUMBER(T169 ), 0, 1 ),0)</f>
        <v>0</v>
      </c>
      <c r="BH169" s="247">
        <f t="shared" ref="BH169:BH200" si="106" xml:space="preserve"> IF(SUM($G169:$M169,$O169:$U169,$AE169:$AM169)&gt;0,IF( ISNUMBER(U169 ), 0, 1 ),0)</f>
        <v>0</v>
      </c>
      <c r="BK169" s="247">
        <f t="shared" ref="BK169:BK200" si="107" xml:space="preserve"> IF(SUM($G169:$M169,$O169:$U169,$AE169:$AM169)&gt;0,IF( ISNUMBER(AE169 ), 0, 1 ),0)</f>
        <v>0</v>
      </c>
      <c r="BL169" s="247">
        <f t="shared" ref="BL169:BL200" si="108" xml:space="preserve"> IF(SUM($G169:$M169,$O169:$U169,$AE169:$AM169)&gt;0,IF( ISNUMBER(AF169 ), 0, 1 ),0)</f>
        <v>0</v>
      </c>
      <c r="BM169" s="247">
        <f t="shared" ref="BM169:BM200" si="109" xml:space="preserve"> IF(SUM($G169:$M169,$O169:$U169,$AE169:$AM169)&gt;0,IF( ISNUMBER(AG169 ), 0, 1 ),0)</f>
        <v>0</v>
      </c>
      <c r="BN169" s="247">
        <f t="shared" ref="BN169:BN200" si="110" xml:space="preserve"> IF(SUM($G169:$M169,$O169:$U169,$AE169:$AM169)&gt;0,IF( ISNUMBER(AM169 ), 0, 1 ),0)</f>
        <v>0</v>
      </c>
      <c r="BO169" s="210"/>
      <c r="BP169" s="1205"/>
      <c r="BQ169" s="1205"/>
      <c r="BR169" s="1205"/>
      <c r="BS169" s="1205"/>
      <c r="BT169" s="1205"/>
      <c r="BU169" s="1205"/>
    </row>
    <row r="170" spans="2:73" ht="15.75" customHeight="1">
      <c r="B170" s="71" t="s">
        <v>13885</v>
      </c>
      <c r="C170" s="2178" t="s">
        <v>13563</v>
      </c>
      <c r="D170" s="2178"/>
      <c r="E170" s="72" t="s">
        <v>677</v>
      </c>
      <c r="F170" s="72">
        <v>3</v>
      </c>
      <c r="G170" s="1399"/>
      <c r="H170" s="1399"/>
      <c r="I170" s="1399"/>
      <c r="J170" s="1399"/>
      <c r="K170" s="1399"/>
      <c r="L170" s="1399"/>
      <c r="M170" s="1800"/>
      <c r="N170" s="1753"/>
      <c r="O170" s="1802"/>
      <c r="P170" s="1399"/>
      <c r="Q170" s="1399"/>
      <c r="R170" s="1399"/>
      <c r="S170" s="1399"/>
      <c r="T170" s="1399"/>
      <c r="U170" s="1800"/>
      <c r="W170" s="1802"/>
      <c r="X170" s="1399"/>
      <c r="Y170" s="1399"/>
      <c r="Z170" s="1399"/>
      <c r="AA170" s="1399"/>
      <c r="AB170" s="1399"/>
      <c r="AC170" s="1800"/>
      <c r="AD170" s="2395"/>
      <c r="AE170" s="1802"/>
      <c r="AF170" s="1399"/>
      <c r="AG170" s="1399"/>
      <c r="AH170" s="1909"/>
      <c r="AI170" s="2014"/>
      <c r="AJ170" s="2014"/>
      <c r="AK170" s="2014"/>
      <c r="AL170" s="2014"/>
      <c r="AM170" s="2015"/>
      <c r="AN170" s="63"/>
      <c r="AO170" s="73" t="s">
        <v>13886</v>
      </c>
      <c r="AQ170" s="210"/>
      <c r="AR170" s="1092">
        <f t="shared" si="92"/>
        <v>0</v>
      </c>
      <c r="AS170" s="210"/>
      <c r="AT170" s="247">
        <f t="shared" si="93"/>
        <v>0</v>
      </c>
      <c r="AU170" s="247">
        <f t="shared" si="94"/>
        <v>0</v>
      </c>
      <c r="AV170" s="247">
        <f t="shared" si="95"/>
        <v>0</v>
      </c>
      <c r="AW170" s="247">
        <f t="shared" si="96"/>
        <v>0</v>
      </c>
      <c r="AX170" s="247">
        <f t="shared" si="97"/>
        <v>0</v>
      </c>
      <c r="AY170" s="247">
        <f t="shared" si="98"/>
        <v>0</v>
      </c>
      <c r="AZ170" s="247">
        <f t="shared" si="99"/>
        <v>0</v>
      </c>
      <c r="BB170" s="247">
        <f t="shared" si="100"/>
        <v>0</v>
      </c>
      <c r="BC170" s="247">
        <f t="shared" si="101"/>
        <v>0</v>
      </c>
      <c r="BD170" s="247">
        <f t="shared" si="102"/>
        <v>0</v>
      </c>
      <c r="BE170" s="247">
        <f t="shared" si="103"/>
        <v>0</v>
      </c>
      <c r="BF170" s="247">
        <f t="shared" si="104"/>
        <v>0</v>
      </c>
      <c r="BG170" s="247">
        <f t="shared" si="105"/>
        <v>0</v>
      </c>
      <c r="BH170" s="247">
        <f t="shared" si="106"/>
        <v>0</v>
      </c>
      <c r="BK170" s="247">
        <f t="shared" si="107"/>
        <v>0</v>
      </c>
      <c r="BL170" s="247">
        <f t="shared" si="108"/>
        <v>0</v>
      </c>
      <c r="BM170" s="247">
        <f t="shared" si="109"/>
        <v>0</v>
      </c>
      <c r="BN170" s="247">
        <f t="shared" si="110"/>
        <v>0</v>
      </c>
      <c r="BO170" s="210"/>
      <c r="BP170" s="1205"/>
      <c r="BQ170" s="1205"/>
      <c r="BR170" s="1205"/>
      <c r="BS170" s="1205"/>
      <c r="BT170" s="1205"/>
      <c r="BU170" s="1205"/>
    </row>
    <row r="171" spans="2:73" ht="15.75" customHeight="1">
      <c r="B171" s="71" t="s">
        <v>13887</v>
      </c>
      <c r="C171" s="2178" t="s">
        <v>13563</v>
      </c>
      <c r="D171" s="2178"/>
      <c r="E171" s="72" t="s">
        <v>677</v>
      </c>
      <c r="F171" s="72">
        <v>3</v>
      </c>
      <c r="G171" s="1399"/>
      <c r="H171" s="1399"/>
      <c r="I171" s="1399"/>
      <c r="J171" s="1399"/>
      <c r="K171" s="1399"/>
      <c r="L171" s="1399"/>
      <c r="M171" s="1800"/>
      <c r="N171" s="1753"/>
      <c r="O171" s="1802"/>
      <c r="P171" s="1399"/>
      <c r="Q171" s="1399"/>
      <c r="R171" s="1399"/>
      <c r="S171" s="1399"/>
      <c r="T171" s="1399"/>
      <c r="U171" s="1800"/>
      <c r="W171" s="1802"/>
      <c r="X171" s="1399"/>
      <c r="Y171" s="1399"/>
      <c r="Z171" s="1399"/>
      <c r="AA171" s="1399"/>
      <c r="AB171" s="1399"/>
      <c r="AC171" s="1800"/>
      <c r="AD171" s="2395"/>
      <c r="AE171" s="1802"/>
      <c r="AF171" s="1399"/>
      <c r="AG171" s="1399"/>
      <c r="AH171" s="1909"/>
      <c r="AI171" s="2014"/>
      <c r="AJ171" s="2014"/>
      <c r="AK171" s="2014"/>
      <c r="AL171" s="2014"/>
      <c r="AM171" s="2015"/>
      <c r="AN171" s="63"/>
      <c r="AO171" s="73" t="s">
        <v>13888</v>
      </c>
      <c r="AQ171" s="210"/>
      <c r="AR171" s="1092">
        <f t="shared" si="92"/>
        <v>0</v>
      </c>
      <c r="AS171" s="210"/>
      <c r="AT171" s="247">
        <f t="shared" si="93"/>
        <v>0</v>
      </c>
      <c r="AU171" s="247">
        <f t="shared" si="94"/>
        <v>0</v>
      </c>
      <c r="AV171" s="247">
        <f t="shared" si="95"/>
        <v>0</v>
      </c>
      <c r="AW171" s="247">
        <f t="shared" si="96"/>
        <v>0</v>
      </c>
      <c r="AX171" s="247">
        <f t="shared" si="97"/>
        <v>0</v>
      </c>
      <c r="AY171" s="247">
        <f t="shared" si="98"/>
        <v>0</v>
      </c>
      <c r="AZ171" s="247">
        <f t="shared" si="99"/>
        <v>0</v>
      </c>
      <c r="BB171" s="247">
        <f t="shared" si="100"/>
        <v>0</v>
      </c>
      <c r="BC171" s="247">
        <f t="shared" si="101"/>
        <v>0</v>
      </c>
      <c r="BD171" s="247">
        <f t="shared" si="102"/>
        <v>0</v>
      </c>
      <c r="BE171" s="247">
        <f t="shared" si="103"/>
        <v>0</v>
      </c>
      <c r="BF171" s="247">
        <f t="shared" si="104"/>
        <v>0</v>
      </c>
      <c r="BG171" s="247">
        <f t="shared" si="105"/>
        <v>0</v>
      </c>
      <c r="BH171" s="247">
        <f t="shared" si="106"/>
        <v>0</v>
      </c>
      <c r="BK171" s="247">
        <f t="shared" si="107"/>
        <v>0</v>
      </c>
      <c r="BL171" s="247">
        <f t="shared" si="108"/>
        <v>0</v>
      </c>
      <c r="BM171" s="247">
        <f t="shared" si="109"/>
        <v>0</v>
      </c>
      <c r="BN171" s="247">
        <f t="shared" si="110"/>
        <v>0</v>
      </c>
      <c r="BO171" s="210"/>
      <c r="BP171" s="1205"/>
      <c r="BQ171" s="1205"/>
      <c r="BR171" s="1205"/>
      <c r="BS171" s="1205"/>
      <c r="BT171" s="1205"/>
      <c r="BU171" s="1205"/>
    </row>
    <row r="172" spans="2:73" ht="15.75" customHeight="1">
      <c r="B172" s="71" t="s">
        <v>13889</v>
      </c>
      <c r="C172" s="2178" t="s">
        <v>13563</v>
      </c>
      <c r="D172" s="2178"/>
      <c r="E172" s="72" t="s">
        <v>677</v>
      </c>
      <c r="F172" s="72">
        <v>3</v>
      </c>
      <c r="G172" s="1399"/>
      <c r="H172" s="1399"/>
      <c r="I172" s="1399"/>
      <c r="J172" s="1399"/>
      <c r="K172" s="1399"/>
      <c r="L172" s="1399"/>
      <c r="M172" s="1800"/>
      <c r="N172" s="1753"/>
      <c r="O172" s="1802"/>
      <c r="P172" s="1399"/>
      <c r="Q172" s="1399"/>
      <c r="R172" s="1399"/>
      <c r="S172" s="1399"/>
      <c r="T172" s="1399"/>
      <c r="U172" s="1800"/>
      <c r="W172" s="1802"/>
      <c r="X172" s="1399"/>
      <c r="Y172" s="1399"/>
      <c r="Z172" s="1399"/>
      <c r="AA172" s="1399"/>
      <c r="AB172" s="1399"/>
      <c r="AC172" s="1800"/>
      <c r="AD172" s="2395"/>
      <c r="AE172" s="1802"/>
      <c r="AF172" s="1399"/>
      <c r="AG172" s="1399"/>
      <c r="AH172" s="1909"/>
      <c r="AI172" s="2014"/>
      <c r="AJ172" s="2014"/>
      <c r="AK172" s="2014"/>
      <c r="AL172" s="2014"/>
      <c r="AM172" s="2015"/>
      <c r="AN172" s="63"/>
      <c r="AO172" s="73" t="s">
        <v>13890</v>
      </c>
      <c r="AQ172" s="210"/>
      <c r="AR172" s="1092">
        <f t="shared" si="92"/>
        <v>0</v>
      </c>
      <c r="AS172" s="210"/>
      <c r="AT172" s="247">
        <f t="shared" si="93"/>
        <v>0</v>
      </c>
      <c r="AU172" s="247">
        <f t="shared" si="94"/>
        <v>0</v>
      </c>
      <c r="AV172" s="247">
        <f t="shared" si="95"/>
        <v>0</v>
      </c>
      <c r="AW172" s="247">
        <f t="shared" si="96"/>
        <v>0</v>
      </c>
      <c r="AX172" s="247">
        <f t="shared" si="97"/>
        <v>0</v>
      </c>
      <c r="AY172" s="247">
        <f t="shared" si="98"/>
        <v>0</v>
      </c>
      <c r="AZ172" s="247">
        <f t="shared" si="99"/>
        <v>0</v>
      </c>
      <c r="BB172" s="247">
        <f t="shared" si="100"/>
        <v>0</v>
      </c>
      <c r="BC172" s="247">
        <f t="shared" si="101"/>
        <v>0</v>
      </c>
      <c r="BD172" s="247">
        <f t="shared" si="102"/>
        <v>0</v>
      </c>
      <c r="BE172" s="247">
        <f t="shared" si="103"/>
        <v>0</v>
      </c>
      <c r="BF172" s="247">
        <f t="shared" si="104"/>
        <v>0</v>
      </c>
      <c r="BG172" s="247">
        <f t="shared" si="105"/>
        <v>0</v>
      </c>
      <c r="BH172" s="247">
        <f t="shared" si="106"/>
        <v>0</v>
      </c>
      <c r="BK172" s="247">
        <f t="shared" si="107"/>
        <v>0</v>
      </c>
      <c r="BL172" s="247">
        <f t="shared" si="108"/>
        <v>0</v>
      </c>
      <c r="BM172" s="247">
        <f t="shared" si="109"/>
        <v>0</v>
      </c>
      <c r="BN172" s="247">
        <f t="shared" si="110"/>
        <v>0</v>
      </c>
      <c r="BO172" s="210"/>
      <c r="BP172" s="1205"/>
      <c r="BQ172" s="1205"/>
      <c r="BR172" s="1205"/>
      <c r="BS172" s="1205"/>
      <c r="BT172" s="1205"/>
      <c r="BU172" s="1205"/>
    </row>
    <row r="173" spans="2:73" ht="15.75" customHeight="1">
      <c r="B173" s="71" t="s">
        <v>13891</v>
      </c>
      <c r="C173" s="2178" t="s">
        <v>13563</v>
      </c>
      <c r="D173" s="2178"/>
      <c r="E173" s="72" t="s">
        <v>677</v>
      </c>
      <c r="F173" s="72">
        <v>3</v>
      </c>
      <c r="G173" s="1399"/>
      <c r="H173" s="1399"/>
      <c r="I173" s="1399"/>
      <c r="J173" s="1399"/>
      <c r="K173" s="1399"/>
      <c r="L173" s="1399"/>
      <c r="M173" s="1800"/>
      <c r="N173" s="1753"/>
      <c r="O173" s="1802"/>
      <c r="P173" s="1399"/>
      <c r="Q173" s="1399"/>
      <c r="R173" s="1399"/>
      <c r="S173" s="1399"/>
      <c r="T173" s="1399"/>
      <c r="U173" s="1800"/>
      <c r="W173" s="1802"/>
      <c r="X173" s="1399"/>
      <c r="Y173" s="1399"/>
      <c r="Z173" s="1399"/>
      <c r="AA173" s="1399"/>
      <c r="AB173" s="1399"/>
      <c r="AC173" s="1800"/>
      <c r="AD173" s="2395"/>
      <c r="AE173" s="1802"/>
      <c r="AF173" s="1399"/>
      <c r="AG173" s="1399"/>
      <c r="AH173" s="1909"/>
      <c r="AI173" s="2014"/>
      <c r="AJ173" s="2014"/>
      <c r="AK173" s="2014"/>
      <c r="AL173" s="2014"/>
      <c r="AM173" s="2015"/>
      <c r="AN173" s="63"/>
      <c r="AO173" s="73" t="s">
        <v>13892</v>
      </c>
      <c r="AQ173" s="210"/>
      <c r="AR173" s="1092">
        <f t="shared" si="92"/>
        <v>0</v>
      </c>
      <c r="AS173" s="210"/>
      <c r="AT173" s="247">
        <f t="shared" si="93"/>
        <v>0</v>
      </c>
      <c r="AU173" s="247">
        <f t="shared" si="94"/>
        <v>0</v>
      </c>
      <c r="AV173" s="247">
        <f t="shared" si="95"/>
        <v>0</v>
      </c>
      <c r="AW173" s="247">
        <f t="shared" si="96"/>
        <v>0</v>
      </c>
      <c r="AX173" s="247">
        <f t="shared" si="97"/>
        <v>0</v>
      </c>
      <c r="AY173" s="247">
        <f t="shared" si="98"/>
        <v>0</v>
      </c>
      <c r="AZ173" s="247">
        <f t="shared" si="99"/>
        <v>0</v>
      </c>
      <c r="BB173" s="247">
        <f t="shared" si="100"/>
        <v>0</v>
      </c>
      <c r="BC173" s="247">
        <f t="shared" si="101"/>
        <v>0</v>
      </c>
      <c r="BD173" s="247">
        <f t="shared" si="102"/>
        <v>0</v>
      </c>
      <c r="BE173" s="247">
        <f t="shared" si="103"/>
        <v>0</v>
      </c>
      <c r="BF173" s="247">
        <f t="shared" si="104"/>
        <v>0</v>
      </c>
      <c r="BG173" s="247">
        <f t="shared" si="105"/>
        <v>0</v>
      </c>
      <c r="BH173" s="247">
        <f t="shared" si="106"/>
        <v>0</v>
      </c>
      <c r="BK173" s="247">
        <f t="shared" si="107"/>
        <v>0</v>
      </c>
      <c r="BL173" s="247">
        <f t="shared" si="108"/>
        <v>0</v>
      </c>
      <c r="BM173" s="247">
        <f t="shared" si="109"/>
        <v>0</v>
      </c>
      <c r="BN173" s="247">
        <f t="shared" si="110"/>
        <v>0</v>
      </c>
      <c r="BO173" s="210"/>
      <c r="BP173" s="1205"/>
      <c r="BQ173" s="1205"/>
      <c r="BR173" s="1205"/>
      <c r="BS173" s="1205"/>
      <c r="BT173" s="1205"/>
      <c r="BU173" s="1205"/>
    </row>
    <row r="174" spans="2:73" ht="15.75" customHeight="1">
      <c r="B174" s="71" t="s">
        <v>13893</v>
      </c>
      <c r="C174" s="2178" t="s">
        <v>13563</v>
      </c>
      <c r="D174" s="2178"/>
      <c r="E174" s="72" t="s">
        <v>677</v>
      </c>
      <c r="F174" s="72">
        <v>3</v>
      </c>
      <c r="G174" s="1399"/>
      <c r="H174" s="1399"/>
      <c r="I174" s="1399"/>
      <c r="J174" s="1399"/>
      <c r="K174" s="1399"/>
      <c r="L174" s="1399"/>
      <c r="M174" s="1800"/>
      <c r="N174" s="1753"/>
      <c r="O174" s="1802"/>
      <c r="P174" s="1399"/>
      <c r="Q174" s="1399"/>
      <c r="R174" s="1399"/>
      <c r="S174" s="1399"/>
      <c r="T174" s="1399"/>
      <c r="U174" s="1800"/>
      <c r="W174" s="1802"/>
      <c r="X174" s="1399"/>
      <c r="Y174" s="1399"/>
      <c r="Z174" s="1399"/>
      <c r="AA174" s="1399"/>
      <c r="AB174" s="1399"/>
      <c r="AC174" s="1800"/>
      <c r="AD174" s="2395"/>
      <c r="AE174" s="1802"/>
      <c r="AF174" s="1399"/>
      <c r="AG174" s="1399"/>
      <c r="AH174" s="1909"/>
      <c r="AI174" s="2014"/>
      <c r="AJ174" s="2014"/>
      <c r="AK174" s="2014"/>
      <c r="AL174" s="2014"/>
      <c r="AM174" s="2015"/>
      <c r="AN174" s="63"/>
      <c r="AO174" s="73" t="s">
        <v>13894</v>
      </c>
      <c r="AQ174" s="210"/>
      <c r="AR174" s="1092">
        <f t="shared" si="92"/>
        <v>0</v>
      </c>
      <c r="AS174" s="210"/>
      <c r="AT174" s="247">
        <f t="shared" si="93"/>
        <v>0</v>
      </c>
      <c r="AU174" s="247">
        <f t="shared" si="94"/>
        <v>0</v>
      </c>
      <c r="AV174" s="247">
        <f t="shared" si="95"/>
        <v>0</v>
      </c>
      <c r="AW174" s="247">
        <f t="shared" si="96"/>
        <v>0</v>
      </c>
      <c r="AX174" s="247">
        <f t="shared" si="97"/>
        <v>0</v>
      </c>
      <c r="AY174" s="247">
        <f t="shared" si="98"/>
        <v>0</v>
      </c>
      <c r="AZ174" s="247">
        <f t="shared" si="99"/>
        <v>0</v>
      </c>
      <c r="BB174" s="247">
        <f t="shared" si="100"/>
        <v>0</v>
      </c>
      <c r="BC174" s="247">
        <f t="shared" si="101"/>
        <v>0</v>
      </c>
      <c r="BD174" s="247">
        <f t="shared" si="102"/>
        <v>0</v>
      </c>
      <c r="BE174" s="247">
        <f t="shared" si="103"/>
        <v>0</v>
      </c>
      <c r="BF174" s="247">
        <f t="shared" si="104"/>
        <v>0</v>
      </c>
      <c r="BG174" s="247">
        <f t="shared" si="105"/>
        <v>0</v>
      </c>
      <c r="BH174" s="247">
        <f t="shared" si="106"/>
        <v>0</v>
      </c>
      <c r="BK174" s="247">
        <f t="shared" si="107"/>
        <v>0</v>
      </c>
      <c r="BL174" s="247">
        <f t="shared" si="108"/>
        <v>0</v>
      </c>
      <c r="BM174" s="247">
        <f t="shared" si="109"/>
        <v>0</v>
      </c>
      <c r="BN174" s="247">
        <f t="shared" si="110"/>
        <v>0</v>
      </c>
      <c r="BO174" s="210"/>
      <c r="BP174" s="1205"/>
      <c r="BQ174" s="1205"/>
      <c r="BR174" s="1205"/>
      <c r="BS174" s="1205"/>
      <c r="BT174" s="1205"/>
      <c r="BU174" s="1205"/>
    </row>
    <row r="175" spans="2:73" ht="15.75" customHeight="1">
      <c r="B175" s="71" t="s">
        <v>13895</v>
      </c>
      <c r="C175" s="2178" t="s">
        <v>13563</v>
      </c>
      <c r="D175" s="2178"/>
      <c r="E175" s="72" t="s">
        <v>677</v>
      </c>
      <c r="F175" s="72">
        <v>3</v>
      </c>
      <c r="G175" s="1399"/>
      <c r="H175" s="1399"/>
      <c r="I175" s="1399"/>
      <c r="J175" s="1399"/>
      <c r="K175" s="1399"/>
      <c r="L175" s="1399"/>
      <c r="M175" s="1800"/>
      <c r="N175" s="1753"/>
      <c r="O175" s="1802"/>
      <c r="P175" s="1399"/>
      <c r="Q175" s="1399"/>
      <c r="R175" s="1399"/>
      <c r="S175" s="1399"/>
      <c r="T175" s="1399"/>
      <c r="U175" s="1800"/>
      <c r="W175" s="1802"/>
      <c r="X175" s="1399"/>
      <c r="Y175" s="1399"/>
      <c r="Z175" s="1399"/>
      <c r="AA175" s="1399"/>
      <c r="AB175" s="1399"/>
      <c r="AC175" s="1800"/>
      <c r="AD175" s="2395"/>
      <c r="AE175" s="1802"/>
      <c r="AF175" s="1399"/>
      <c r="AG175" s="1399"/>
      <c r="AH175" s="1909"/>
      <c r="AI175" s="2014"/>
      <c r="AJ175" s="2014"/>
      <c r="AK175" s="2014"/>
      <c r="AL175" s="2014"/>
      <c r="AM175" s="2015"/>
      <c r="AN175" s="63"/>
      <c r="AO175" s="73" t="s">
        <v>13896</v>
      </c>
      <c r="AQ175" s="210"/>
      <c r="AR175" s="1092">
        <f t="shared" si="92"/>
        <v>0</v>
      </c>
      <c r="AS175" s="210"/>
      <c r="AT175" s="247">
        <f t="shared" si="93"/>
        <v>0</v>
      </c>
      <c r="AU175" s="247">
        <f t="shared" si="94"/>
        <v>0</v>
      </c>
      <c r="AV175" s="247">
        <f t="shared" si="95"/>
        <v>0</v>
      </c>
      <c r="AW175" s="247">
        <f t="shared" si="96"/>
        <v>0</v>
      </c>
      <c r="AX175" s="247">
        <f t="shared" si="97"/>
        <v>0</v>
      </c>
      <c r="AY175" s="247">
        <f t="shared" si="98"/>
        <v>0</v>
      </c>
      <c r="AZ175" s="247">
        <f t="shared" si="99"/>
        <v>0</v>
      </c>
      <c r="BB175" s="247">
        <f t="shared" si="100"/>
        <v>0</v>
      </c>
      <c r="BC175" s="247">
        <f t="shared" si="101"/>
        <v>0</v>
      </c>
      <c r="BD175" s="247">
        <f t="shared" si="102"/>
        <v>0</v>
      </c>
      <c r="BE175" s="247">
        <f t="shared" si="103"/>
        <v>0</v>
      </c>
      <c r="BF175" s="247">
        <f t="shared" si="104"/>
        <v>0</v>
      </c>
      <c r="BG175" s="247">
        <f t="shared" si="105"/>
        <v>0</v>
      </c>
      <c r="BH175" s="247">
        <f t="shared" si="106"/>
        <v>0</v>
      </c>
      <c r="BK175" s="247">
        <f t="shared" si="107"/>
        <v>0</v>
      </c>
      <c r="BL175" s="247">
        <f t="shared" si="108"/>
        <v>0</v>
      </c>
      <c r="BM175" s="247">
        <f t="shared" si="109"/>
        <v>0</v>
      </c>
      <c r="BN175" s="247">
        <f t="shared" si="110"/>
        <v>0</v>
      </c>
      <c r="BO175" s="210"/>
      <c r="BP175" s="1205"/>
      <c r="BQ175" s="1205"/>
      <c r="BR175" s="1205"/>
      <c r="BS175" s="1205"/>
      <c r="BT175" s="1205"/>
      <c r="BU175" s="1205"/>
    </row>
    <row r="176" spans="2:73" ht="15.75" customHeight="1">
      <c r="B176" s="71" t="s">
        <v>13897</v>
      </c>
      <c r="C176" s="2178" t="s">
        <v>13563</v>
      </c>
      <c r="D176" s="2178"/>
      <c r="E176" s="72" t="s">
        <v>677</v>
      </c>
      <c r="F176" s="72">
        <v>3</v>
      </c>
      <c r="G176" s="1399"/>
      <c r="H176" s="1399"/>
      <c r="I176" s="1399"/>
      <c r="J176" s="1399"/>
      <c r="K176" s="1399"/>
      <c r="L176" s="1399"/>
      <c r="M176" s="1800"/>
      <c r="N176" s="1753"/>
      <c r="O176" s="1802"/>
      <c r="P176" s="1399"/>
      <c r="Q176" s="1399"/>
      <c r="R176" s="1399"/>
      <c r="S176" s="1399"/>
      <c r="T176" s="1399"/>
      <c r="U176" s="1800"/>
      <c r="W176" s="1802"/>
      <c r="X176" s="1399"/>
      <c r="Y176" s="1399"/>
      <c r="Z176" s="1399"/>
      <c r="AA176" s="1399"/>
      <c r="AB176" s="1399"/>
      <c r="AC176" s="1800"/>
      <c r="AD176" s="2395"/>
      <c r="AE176" s="1802"/>
      <c r="AF176" s="1399"/>
      <c r="AG176" s="1399"/>
      <c r="AH176" s="1909"/>
      <c r="AI176" s="2014"/>
      <c r="AJ176" s="2014"/>
      <c r="AK176" s="2014"/>
      <c r="AL176" s="2014"/>
      <c r="AM176" s="2015"/>
      <c r="AN176" s="63"/>
      <c r="AO176" s="73" t="s">
        <v>13898</v>
      </c>
      <c r="AQ176" s="210"/>
      <c r="AR176" s="1092">
        <f t="shared" si="92"/>
        <v>0</v>
      </c>
      <c r="AS176" s="210"/>
      <c r="AT176" s="247">
        <f t="shared" si="93"/>
        <v>0</v>
      </c>
      <c r="AU176" s="247">
        <f t="shared" si="94"/>
        <v>0</v>
      </c>
      <c r="AV176" s="247">
        <f t="shared" si="95"/>
        <v>0</v>
      </c>
      <c r="AW176" s="247">
        <f t="shared" si="96"/>
        <v>0</v>
      </c>
      <c r="AX176" s="247">
        <f t="shared" si="97"/>
        <v>0</v>
      </c>
      <c r="AY176" s="247">
        <f t="shared" si="98"/>
        <v>0</v>
      </c>
      <c r="AZ176" s="247">
        <f t="shared" si="99"/>
        <v>0</v>
      </c>
      <c r="BB176" s="247">
        <f t="shared" si="100"/>
        <v>0</v>
      </c>
      <c r="BC176" s="247">
        <f t="shared" si="101"/>
        <v>0</v>
      </c>
      <c r="BD176" s="247">
        <f t="shared" si="102"/>
        <v>0</v>
      </c>
      <c r="BE176" s="247">
        <f t="shared" si="103"/>
        <v>0</v>
      </c>
      <c r="BF176" s="247">
        <f t="shared" si="104"/>
        <v>0</v>
      </c>
      <c r="BG176" s="247">
        <f t="shared" si="105"/>
        <v>0</v>
      </c>
      <c r="BH176" s="247">
        <f t="shared" si="106"/>
        <v>0</v>
      </c>
      <c r="BK176" s="247">
        <f t="shared" si="107"/>
        <v>0</v>
      </c>
      <c r="BL176" s="247">
        <f t="shared" si="108"/>
        <v>0</v>
      </c>
      <c r="BM176" s="247">
        <f t="shared" si="109"/>
        <v>0</v>
      </c>
      <c r="BN176" s="247">
        <f t="shared" si="110"/>
        <v>0</v>
      </c>
      <c r="BO176" s="210"/>
      <c r="BP176" s="1205"/>
      <c r="BQ176" s="1205"/>
      <c r="BR176" s="1205"/>
      <c r="BS176" s="1205"/>
      <c r="BT176" s="1205"/>
      <c r="BU176" s="1205"/>
    </row>
    <row r="177" spans="2:73" ht="15.75" customHeight="1">
      <c r="B177" s="71" t="s">
        <v>13899</v>
      </c>
      <c r="C177" s="2178" t="s">
        <v>13563</v>
      </c>
      <c r="D177" s="2178"/>
      <c r="E177" s="72" t="s">
        <v>677</v>
      </c>
      <c r="F177" s="72">
        <v>3</v>
      </c>
      <c r="G177" s="1399"/>
      <c r="H177" s="1399"/>
      <c r="I177" s="1399"/>
      <c r="J177" s="1399"/>
      <c r="K177" s="1399"/>
      <c r="L177" s="1399"/>
      <c r="M177" s="1800"/>
      <c r="N177" s="1753"/>
      <c r="O177" s="1802"/>
      <c r="P177" s="1399"/>
      <c r="Q177" s="1399"/>
      <c r="R177" s="1399"/>
      <c r="S177" s="1399"/>
      <c r="T177" s="1399"/>
      <c r="U177" s="1800"/>
      <c r="W177" s="1802"/>
      <c r="X177" s="1399"/>
      <c r="Y177" s="1399"/>
      <c r="Z177" s="1399"/>
      <c r="AA177" s="1399"/>
      <c r="AB177" s="1399"/>
      <c r="AC177" s="1800"/>
      <c r="AD177" s="2395"/>
      <c r="AE177" s="1802"/>
      <c r="AF177" s="1399"/>
      <c r="AG177" s="1399"/>
      <c r="AH177" s="1909"/>
      <c r="AI177" s="2014"/>
      <c r="AJ177" s="2014"/>
      <c r="AK177" s="2014"/>
      <c r="AL177" s="2014"/>
      <c r="AM177" s="2015"/>
      <c r="AN177" s="63"/>
      <c r="AO177" s="73" t="s">
        <v>13900</v>
      </c>
      <c r="AQ177" s="210"/>
      <c r="AR177" s="1092">
        <f t="shared" si="92"/>
        <v>0</v>
      </c>
      <c r="AS177" s="210"/>
      <c r="AT177" s="247">
        <f t="shared" si="93"/>
        <v>0</v>
      </c>
      <c r="AU177" s="247">
        <f t="shared" si="94"/>
        <v>0</v>
      </c>
      <c r="AV177" s="247">
        <f t="shared" si="95"/>
        <v>0</v>
      </c>
      <c r="AW177" s="247">
        <f t="shared" si="96"/>
        <v>0</v>
      </c>
      <c r="AX177" s="247">
        <f t="shared" si="97"/>
        <v>0</v>
      </c>
      <c r="AY177" s="247">
        <f t="shared" si="98"/>
        <v>0</v>
      </c>
      <c r="AZ177" s="247">
        <f t="shared" si="99"/>
        <v>0</v>
      </c>
      <c r="BB177" s="247">
        <f t="shared" si="100"/>
        <v>0</v>
      </c>
      <c r="BC177" s="247">
        <f t="shared" si="101"/>
        <v>0</v>
      </c>
      <c r="BD177" s="247">
        <f t="shared" si="102"/>
        <v>0</v>
      </c>
      <c r="BE177" s="247">
        <f t="shared" si="103"/>
        <v>0</v>
      </c>
      <c r="BF177" s="247">
        <f t="shared" si="104"/>
        <v>0</v>
      </c>
      <c r="BG177" s="247">
        <f t="shared" si="105"/>
        <v>0</v>
      </c>
      <c r="BH177" s="247">
        <f t="shared" si="106"/>
        <v>0</v>
      </c>
      <c r="BK177" s="247">
        <f t="shared" si="107"/>
        <v>0</v>
      </c>
      <c r="BL177" s="247">
        <f t="shared" si="108"/>
        <v>0</v>
      </c>
      <c r="BM177" s="247">
        <f t="shared" si="109"/>
        <v>0</v>
      </c>
      <c r="BN177" s="247">
        <f t="shared" si="110"/>
        <v>0</v>
      </c>
      <c r="BO177" s="210"/>
      <c r="BP177" s="1205"/>
      <c r="BQ177" s="1205"/>
      <c r="BR177" s="1205"/>
      <c r="BS177" s="1205"/>
      <c r="BT177" s="1205"/>
      <c r="BU177" s="1205"/>
    </row>
    <row r="178" spans="2:73" ht="15.75" customHeight="1">
      <c r="B178" s="71" t="s">
        <v>13901</v>
      </c>
      <c r="C178" s="2178" t="s">
        <v>13563</v>
      </c>
      <c r="D178" s="2178"/>
      <c r="E178" s="72" t="s">
        <v>677</v>
      </c>
      <c r="F178" s="72">
        <v>3</v>
      </c>
      <c r="G178" s="1399"/>
      <c r="H178" s="1399"/>
      <c r="I178" s="1399"/>
      <c r="J178" s="1399"/>
      <c r="K178" s="1399"/>
      <c r="L178" s="1399"/>
      <c r="M178" s="1800"/>
      <c r="N178" s="1753"/>
      <c r="O178" s="1802"/>
      <c r="P178" s="1399"/>
      <c r="Q178" s="1399"/>
      <c r="R178" s="1399"/>
      <c r="S178" s="1399"/>
      <c r="T178" s="1399"/>
      <c r="U178" s="1800"/>
      <c r="W178" s="1802"/>
      <c r="X178" s="1399"/>
      <c r="Y178" s="1399"/>
      <c r="Z178" s="1399"/>
      <c r="AA178" s="1399"/>
      <c r="AB178" s="1399"/>
      <c r="AC178" s="1800"/>
      <c r="AD178" s="2395"/>
      <c r="AE178" s="1802"/>
      <c r="AF178" s="1399"/>
      <c r="AG178" s="1399"/>
      <c r="AH178" s="1909"/>
      <c r="AI178" s="2014"/>
      <c r="AJ178" s="2014"/>
      <c r="AK178" s="2014"/>
      <c r="AL178" s="2014"/>
      <c r="AM178" s="2015"/>
      <c r="AN178" s="63"/>
      <c r="AO178" s="73" t="s">
        <v>13902</v>
      </c>
      <c r="AQ178" s="210"/>
      <c r="AR178" s="1092">
        <f t="shared" si="92"/>
        <v>0</v>
      </c>
      <c r="AS178" s="210"/>
      <c r="AT178" s="247">
        <f t="shared" si="93"/>
        <v>0</v>
      </c>
      <c r="AU178" s="247">
        <f t="shared" si="94"/>
        <v>0</v>
      </c>
      <c r="AV178" s="247">
        <f t="shared" si="95"/>
        <v>0</v>
      </c>
      <c r="AW178" s="247">
        <f t="shared" si="96"/>
        <v>0</v>
      </c>
      <c r="AX178" s="247">
        <f t="shared" si="97"/>
        <v>0</v>
      </c>
      <c r="AY178" s="247">
        <f t="shared" si="98"/>
        <v>0</v>
      </c>
      <c r="AZ178" s="247">
        <f t="shared" si="99"/>
        <v>0</v>
      </c>
      <c r="BB178" s="247">
        <f t="shared" si="100"/>
        <v>0</v>
      </c>
      <c r="BC178" s="247">
        <f t="shared" si="101"/>
        <v>0</v>
      </c>
      <c r="BD178" s="247">
        <f t="shared" si="102"/>
        <v>0</v>
      </c>
      <c r="BE178" s="247">
        <f t="shared" si="103"/>
        <v>0</v>
      </c>
      <c r="BF178" s="247">
        <f t="shared" si="104"/>
        <v>0</v>
      </c>
      <c r="BG178" s="247">
        <f t="shared" si="105"/>
        <v>0</v>
      </c>
      <c r="BH178" s="247">
        <f t="shared" si="106"/>
        <v>0</v>
      </c>
      <c r="BK178" s="247">
        <f t="shared" si="107"/>
        <v>0</v>
      </c>
      <c r="BL178" s="247">
        <f t="shared" si="108"/>
        <v>0</v>
      </c>
      <c r="BM178" s="247">
        <f t="shared" si="109"/>
        <v>0</v>
      </c>
      <c r="BN178" s="247">
        <f t="shared" si="110"/>
        <v>0</v>
      </c>
      <c r="BO178" s="210"/>
      <c r="BP178" s="1205"/>
      <c r="BQ178" s="1205"/>
      <c r="BR178" s="1205"/>
      <c r="BS178" s="1205"/>
      <c r="BT178" s="1205"/>
      <c r="BU178" s="1205"/>
    </row>
    <row r="179" spans="2:73" ht="15.75" customHeight="1">
      <c r="B179" s="71" t="s">
        <v>13903</v>
      </c>
      <c r="C179" s="2178" t="s">
        <v>13563</v>
      </c>
      <c r="D179" s="2178"/>
      <c r="E179" s="72" t="s">
        <v>677</v>
      </c>
      <c r="F179" s="72">
        <v>3</v>
      </c>
      <c r="G179" s="1399"/>
      <c r="H179" s="1399"/>
      <c r="I179" s="1399"/>
      <c r="J179" s="1399"/>
      <c r="K179" s="1399"/>
      <c r="L179" s="1399"/>
      <c r="M179" s="1800"/>
      <c r="N179" s="1753"/>
      <c r="O179" s="1802"/>
      <c r="P179" s="1399"/>
      <c r="Q179" s="1399"/>
      <c r="R179" s="1399"/>
      <c r="S179" s="1399"/>
      <c r="T179" s="1399"/>
      <c r="U179" s="1800"/>
      <c r="W179" s="1802"/>
      <c r="X179" s="1399"/>
      <c r="Y179" s="1399"/>
      <c r="Z179" s="1399"/>
      <c r="AA179" s="1399"/>
      <c r="AB179" s="1399"/>
      <c r="AC179" s="1800"/>
      <c r="AD179" s="2395"/>
      <c r="AE179" s="1802"/>
      <c r="AF179" s="1399"/>
      <c r="AG179" s="1399"/>
      <c r="AH179" s="1909"/>
      <c r="AI179" s="2014"/>
      <c r="AJ179" s="2014"/>
      <c r="AK179" s="2014"/>
      <c r="AL179" s="2014"/>
      <c r="AM179" s="2015"/>
      <c r="AN179" s="63"/>
      <c r="AO179" s="73" t="s">
        <v>13904</v>
      </c>
      <c r="AQ179" s="210"/>
      <c r="AR179" s="1092">
        <f t="shared" si="92"/>
        <v>0</v>
      </c>
      <c r="AS179" s="210"/>
      <c r="AT179" s="247">
        <f t="shared" si="93"/>
        <v>0</v>
      </c>
      <c r="AU179" s="247">
        <f t="shared" si="94"/>
        <v>0</v>
      </c>
      <c r="AV179" s="247">
        <f t="shared" si="95"/>
        <v>0</v>
      </c>
      <c r="AW179" s="247">
        <f t="shared" si="96"/>
        <v>0</v>
      </c>
      <c r="AX179" s="247">
        <f t="shared" si="97"/>
        <v>0</v>
      </c>
      <c r="AY179" s="247">
        <f t="shared" si="98"/>
        <v>0</v>
      </c>
      <c r="AZ179" s="247">
        <f t="shared" si="99"/>
        <v>0</v>
      </c>
      <c r="BB179" s="247">
        <f t="shared" si="100"/>
        <v>0</v>
      </c>
      <c r="BC179" s="247">
        <f t="shared" si="101"/>
        <v>0</v>
      </c>
      <c r="BD179" s="247">
        <f t="shared" si="102"/>
        <v>0</v>
      </c>
      <c r="BE179" s="247">
        <f t="shared" si="103"/>
        <v>0</v>
      </c>
      <c r="BF179" s="247">
        <f t="shared" si="104"/>
        <v>0</v>
      </c>
      <c r="BG179" s="247">
        <f t="shared" si="105"/>
        <v>0</v>
      </c>
      <c r="BH179" s="247">
        <f t="shared" si="106"/>
        <v>0</v>
      </c>
      <c r="BK179" s="247">
        <f t="shared" si="107"/>
        <v>0</v>
      </c>
      <c r="BL179" s="247">
        <f t="shared" si="108"/>
        <v>0</v>
      </c>
      <c r="BM179" s="247">
        <f t="shared" si="109"/>
        <v>0</v>
      </c>
      <c r="BN179" s="247">
        <f t="shared" si="110"/>
        <v>0</v>
      </c>
      <c r="BO179" s="210"/>
      <c r="BP179" s="1205"/>
      <c r="BQ179" s="1205"/>
      <c r="BR179" s="1205"/>
      <c r="BS179" s="1205"/>
      <c r="BT179" s="1205"/>
      <c r="BU179" s="1205"/>
    </row>
    <row r="180" spans="2:73" ht="15.75" customHeight="1">
      <c r="B180" s="71" t="s">
        <v>13905</v>
      </c>
      <c r="C180" s="2178" t="s">
        <v>13563</v>
      </c>
      <c r="D180" s="2178"/>
      <c r="E180" s="72" t="s">
        <v>677</v>
      </c>
      <c r="F180" s="72">
        <v>3</v>
      </c>
      <c r="G180" s="1399"/>
      <c r="H180" s="1399"/>
      <c r="I180" s="1399"/>
      <c r="J180" s="1399"/>
      <c r="K180" s="1399"/>
      <c r="L180" s="1399"/>
      <c r="M180" s="1800"/>
      <c r="N180" s="1753"/>
      <c r="O180" s="1802"/>
      <c r="P180" s="1399"/>
      <c r="Q180" s="1399"/>
      <c r="R180" s="1399"/>
      <c r="S180" s="1399"/>
      <c r="T180" s="1399"/>
      <c r="U180" s="1800"/>
      <c r="W180" s="1802"/>
      <c r="X180" s="1399"/>
      <c r="Y180" s="1399"/>
      <c r="Z180" s="1399"/>
      <c r="AA180" s="1399"/>
      <c r="AB180" s="1399"/>
      <c r="AC180" s="1800"/>
      <c r="AD180" s="2395"/>
      <c r="AE180" s="1802"/>
      <c r="AF180" s="1399"/>
      <c r="AG180" s="1399"/>
      <c r="AH180" s="1909"/>
      <c r="AI180" s="2014"/>
      <c r="AJ180" s="2014"/>
      <c r="AK180" s="2014"/>
      <c r="AL180" s="2014"/>
      <c r="AM180" s="2015"/>
      <c r="AN180" s="63"/>
      <c r="AO180" s="73" t="s">
        <v>13906</v>
      </c>
      <c r="AQ180" s="210"/>
      <c r="AR180" s="1092">
        <f t="shared" si="92"/>
        <v>0</v>
      </c>
      <c r="AS180" s="210"/>
      <c r="AT180" s="247">
        <f t="shared" si="93"/>
        <v>0</v>
      </c>
      <c r="AU180" s="247">
        <f t="shared" si="94"/>
        <v>0</v>
      </c>
      <c r="AV180" s="247">
        <f t="shared" si="95"/>
        <v>0</v>
      </c>
      <c r="AW180" s="247">
        <f t="shared" si="96"/>
        <v>0</v>
      </c>
      <c r="AX180" s="247">
        <f t="shared" si="97"/>
        <v>0</v>
      </c>
      <c r="AY180" s="247">
        <f t="shared" si="98"/>
        <v>0</v>
      </c>
      <c r="AZ180" s="247">
        <f t="shared" si="99"/>
        <v>0</v>
      </c>
      <c r="BB180" s="247">
        <f t="shared" si="100"/>
        <v>0</v>
      </c>
      <c r="BC180" s="247">
        <f t="shared" si="101"/>
        <v>0</v>
      </c>
      <c r="BD180" s="247">
        <f t="shared" si="102"/>
        <v>0</v>
      </c>
      <c r="BE180" s="247">
        <f t="shared" si="103"/>
        <v>0</v>
      </c>
      <c r="BF180" s="247">
        <f t="shared" si="104"/>
        <v>0</v>
      </c>
      <c r="BG180" s="247">
        <f t="shared" si="105"/>
        <v>0</v>
      </c>
      <c r="BH180" s="247">
        <f t="shared" si="106"/>
        <v>0</v>
      </c>
      <c r="BK180" s="247">
        <f t="shared" si="107"/>
        <v>0</v>
      </c>
      <c r="BL180" s="247">
        <f t="shared" si="108"/>
        <v>0</v>
      </c>
      <c r="BM180" s="247">
        <f t="shared" si="109"/>
        <v>0</v>
      </c>
      <c r="BN180" s="247">
        <f t="shared" si="110"/>
        <v>0</v>
      </c>
      <c r="BO180" s="210"/>
      <c r="BP180" s="1205"/>
      <c r="BQ180" s="1205"/>
      <c r="BR180" s="1205"/>
      <c r="BS180" s="1205"/>
      <c r="BT180" s="1205"/>
      <c r="BU180" s="1205"/>
    </row>
    <row r="181" spans="2:73" ht="15.75" customHeight="1">
      <c r="B181" s="71" t="s">
        <v>13907</v>
      </c>
      <c r="C181" s="2178" t="s">
        <v>13563</v>
      </c>
      <c r="D181" s="2178"/>
      <c r="E181" s="72" t="s">
        <v>677</v>
      </c>
      <c r="F181" s="72">
        <v>3</v>
      </c>
      <c r="G181" s="1399"/>
      <c r="H181" s="1399"/>
      <c r="I181" s="1399"/>
      <c r="J181" s="1399"/>
      <c r="K181" s="1399"/>
      <c r="L181" s="1399"/>
      <c r="M181" s="1800"/>
      <c r="N181" s="1753"/>
      <c r="O181" s="1802"/>
      <c r="P181" s="1399"/>
      <c r="Q181" s="1399"/>
      <c r="R181" s="1399"/>
      <c r="S181" s="1399"/>
      <c r="T181" s="1399"/>
      <c r="U181" s="1800"/>
      <c r="W181" s="1802"/>
      <c r="X181" s="1399"/>
      <c r="Y181" s="1399"/>
      <c r="Z181" s="1399"/>
      <c r="AA181" s="1399"/>
      <c r="AB181" s="1399"/>
      <c r="AC181" s="1800"/>
      <c r="AD181" s="2395"/>
      <c r="AE181" s="1802"/>
      <c r="AF181" s="1399"/>
      <c r="AG181" s="1399"/>
      <c r="AH181" s="1909"/>
      <c r="AI181" s="2014"/>
      <c r="AJ181" s="2014"/>
      <c r="AK181" s="2014"/>
      <c r="AL181" s="2014"/>
      <c r="AM181" s="2015"/>
      <c r="AN181" s="63"/>
      <c r="AO181" s="73" t="s">
        <v>13908</v>
      </c>
      <c r="AQ181" s="210"/>
      <c r="AR181" s="1092">
        <f t="shared" si="92"/>
        <v>0</v>
      </c>
      <c r="AS181" s="210"/>
      <c r="AT181" s="247">
        <f t="shared" si="93"/>
        <v>0</v>
      </c>
      <c r="AU181" s="247">
        <f t="shared" si="94"/>
        <v>0</v>
      </c>
      <c r="AV181" s="247">
        <f t="shared" si="95"/>
        <v>0</v>
      </c>
      <c r="AW181" s="247">
        <f t="shared" si="96"/>
        <v>0</v>
      </c>
      <c r="AX181" s="247">
        <f t="shared" si="97"/>
        <v>0</v>
      </c>
      <c r="AY181" s="247">
        <f t="shared" si="98"/>
        <v>0</v>
      </c>
      <c r="AZ181" s="247">
        <f t="shared" si="99"/>
        <v>0</v>
      </c>
      <c r="BB181" s="247">
        <f t="shared" si="100"/>
        <v>0</v>
      </c>
      <c r="BC181" s="247">
        <f t="shared" si="101"/>
        <v>0</v>
      </c>
      <c r="BD181" s="247">
        <f t="shared" si="102"/>
        <v>0</v>
      </c>
      <c r="BE181" s="247">
        <f t="shared" si="103"/>
        <v>0</v>
      </c>
      <c r="BF181" s="247">
        <f t="shared" si="104"/>
        <v>0</v>
      </c>
      <c r="BG181" s="247">
        <f t="shared" si="105"/>
        <v>0</v>
      </c>
      <c r="BH181" s="247">
        <f t="shared" si="106"/>
        <v>0</v>
      </c>
      <c r="BK181" s="247">
        <f t="shared" si="107"/>
        <v>0</v>
      </c>
      <c r="BL181" s="247">
        <f t="shared" si="108"/>
        <v>0</v>
      </c>
      <c r="BM181" s="247">
        <f t="shared" si="109"/>
        <v>0</v>
      </c>
      <c r="BN181" s="247">
        <f t="shared" si="110"/>
        <v>0</v>
      </c>
      <c r="BO181" s="210"/>
      <c r="BP181" s="1205"/>
      <c r="BQ181" s="1205"/>
      <c r="BR181" s="1205"/>
      <c r="BS181" s="1205"/>
      <c r="BT181" s="1205"/>
      <c r="BU181" s="1205"/>
    </row>
    <row r="182" spans="2:73" ht="15.75" customHeight="1">
      <c r="B182" s="71" t="s">
        <v>13909</v>
      </c>
      <c r="C182" s="2178" t="s">
        <v>13563</v>
      </c>
      <c r="D182" s="2178"/>
      <c r="E182" s="72" t="s">
        <v>677</v>
      </c>
      <c r="F182" s="72">
        <v>3</v>
      </c>
      <c r="G182" s="1399"/>
      <c r="H182" s="1399"/>
      <c r="I182" s="1399"/>
      <c r="J182" s="1399"/>
      <c r="K182" s="1399"/>
      <c r="L182" s="1399"/>
      <c r="M182" s="1800"/>
      <c r="N182" s="1753"/>
      <c r="O182" s="1802"/>
      <c r="P182" s="1399"/>
      <c r="Q182" s="1399"/>
      <c r="R182" s="1399"/>
      <c r="S182" s="1399"/>
      <c r="T182" s="1399"/>
      <c r="U182" s="1800"/>
      <c r="W182" s="1802"/>
      <c r="X182" s="1399"/>
      <c r="Y182" s="1399"/>
      <c r="Z182" s="1399"/>
      <c r="AA182" s="1399"/>
      <c r="AB182" s="1399"/>
      <c r="AC182" s="1800"/>
      <c r="AD182" s="2395"/>
      <c r="AE182" s="1802"/>
      <c r="AF182" s="1399"/>
      <c r="AG182" s="1399"/>
      <c r="AH182" s="1909"/>
      <c r="AI182" s="2014"/>
      <c r="AJ182" s="2014"/>
      <c r="AK182" s="2014"/>
      <c r="AL182" s="2014"/>
      <c r="AM182" s="2015"/>
      <c r="AN182" s="63"/>
      <c r="AO182" s="73" t="s">
        <v>13910</v>
      </c>
      <c r="AQ182" s="210"/>
      <c r="AR182" s="1092">
        <f t="shared" si="92"/>
        <v>0</v>
      </c>
      <c r="AS182" s="210"/>
      <c r="AT182" s="247">
        <f t="shared" si="93"/>
        <v>0</v>
      </c>
      <c r="AU182" s="247">
        <f t="shared" si="94"/>
        <v>0</v>
      </c>
      <c r="AV182" s="247">
        <f t="shared" si="95"/>
        <v>0</v>
      </c>
      <c r="AW182" s="247">
        <f t="shared" si="96"/>
        <v>0</v>
      </c>
      <c r="AX182" s="247">
        <f t="shared" si="97"/>
        <v>0</v>
      </c>
      <c r="AY182" s="247">
        <f t="shared" si="98"/>
        <v>0</v>
      </c>
      <c r="AZ182" s="247">
        <f t="shared" si="99"/>
        <v>0</v>
      </c>
      <c r="BB182" s="247">
        <f t="shared" si="100"/>
        <v>0</v>
      </c>
      <c r="BC182" s="247">
        <f t="shared" si="101"/>
        <v>0</v>
      </c>
      <c r="BD182" s="247">
        <f t="shared" si="102"/>
        <v>0</v>
      </c>
      <c r="BE182" s="247">
        <f t="shared" si="103"/>
        <v>0</v>
      </c>
      <c r="BF182" s="247">
        <f t="shared" si="104"/>
        <v>0</v>
      </c>
      <c r="BG182" s="247">
        <f t="shared" si="105"/>
        <v>0</v>
      </c>
      <c r="BH182" s="247">
        <f t="shared" si="106"/>
        <v>0</v>
      </c>
      <c r="BK182" s="247">
        <f t="shared" si="107"/>
        <v>0</v>
      </c>
      <c r="BL182" s="247">
        <f t="shared" si="108"/>
        <v>0</v>
      </c>
      <c r="BM182" s="247">
        <f t="shared" si="109"/>
        <v>0</v>
      </c>
      <c r="BN182" s="247">
        <f t="shared" si="110"/>
        <v>0</v>
      </c>
      <c r="BO182" s="210"/>
      <c r="BP182" s="1205"/>
      <c r="BQ182" s="1205"/>
      <c r="BR182" s="1205"/>
      <c r="BS182" s="1205"/>
      <c r="BT182" s="1205"/>
      <c r="BU182" s="1205"/>
    </row>
    <row r="183" spans="2:73" ht="15.75" customHeight="1">
      <c r="B183" s="71" t="s">
        <v>13911</v>
      </c>
      <c r="C183" s="2178" t="s">
        <v>13563</v>
      </c>
      <c r="D183" s="2178"/>
      <c r="E183" s="72" t="s">
        <v>677</v>
      </c>
      <c r="F183" s="72">
        <v>3</v>
      </c>
      <c r="G183" s="1399"/>
      <c r="H183" s="1399"/>
      <c r="I183" s="1399"/>
      <c r="J183" s="1399"/>
      <c r="K183" s="1399"/>
      <c r="L183" s="1399"/>
      <c r="M183" s="1800"/>
      <c r="N183" s="1753"/>
      <c r="O183" s="1802"/>
      <c r="P183" s="1399"/>
      <c r="Q183" s="1399"/>
      <c r="R183" s="1399"/>
      <c r="S183" s="1399"/>
      <c r="T183" s="1399"/>
      <c r="U183" s="1800"/>
      <c r="W183" s="1802"/>
      <c r="X183" s="1399"/>
      <c r="Y183" s="1399"/>
      <c r="Z183" s="1399"/>
      <c r="AA183" s="1399"/>
      <c r="AB183" s="1399"/>
      <c r="AC183" s="1800"/>
      <c r="AD183" s="2395"/>
      <c r="AE183" s="1802"/>
      <c r="AF183" s="1399"/>
      <c r="AG183" s="1399"/>
      <c r="AH183" s="1909"/>
      <c r="AI183" s="2014"/>
      <c r="AJ183" s="2014"/>
      <c r="AK183" s="2014"/>
      <c r="AL183" s="2014"/>
      <c r="AM183" s="2015"/>
      <c r="AN183" s="63"/>
      <c r="AO183" s="73" t="s">
        <v>13912</v>
      </c>
      <c r="AQ183" s="210"/>
      <c r="AR183" s="1092">
        <f t="shared" si="92"/>
        <v>0</v>
      </c>
      <c r="AS183" s="210"/>
      <c r="AT183" s="247">
        <f t="shared" si="93"/>
        <v>0</v>
      </c>
      <c r="AU183" s="247">
        <f t="shared" si="94"/>
        <v>0</v>
      </c>
      <c r="AV183" s="247">
        <f t="shared" si="95"/>
        <v>0</v>
      </c>
      <c r="AW183" s="247">
        <f t="shared" si="96"/>
        <v>0</v>
      </c>
      <c r="AX183" s="247">
        <f t="shared" si="97"/>
        <v>0</v>
      </c>
      <c r="AY183" s="247">
        <f t="shared" si="98"/>
        <v>0</v>
      </c>
      <c r="AZ183" s="247">
        <f t="shared" si="99"/>
        <v>0</v>
      </c>
      <c r="BB183" s="247">
        <f t="shared" si="100"/>
        <v>0</v>
      </c>
      <c r="BC183" s="247">
        <f t="shared" si="101"/>
        <v>0</v>
      </c>
      <c r="BD183" s="247">
        <f t="shared" si="102"/>
        <v>0</v>
      </c>
      <c r="BE183" s="247">
        <f t="shared" si="103"/>
        <v>0</v>
      </c>
      <c r="BF183" s="247">
        <f t="shared" si="104"/>
        <v>0</v>
      </c>
      <c r="BG183" s="247">
        <f t="shared" si="105"/>
        <v>0</v>
      </c>
      <c r="BH183" s="247">
        <f t="shared" si="106"/>
        <v>0</v>
      </c>
      <c r="BK183" s="247">
        <f t="shared" si="107"/>
        <v>0</v>
      </c>
      <c r="BL183" s="247">
        <f t="shared" si="108"/>
        <v>0</v>
      </c>
      <c r="BM183" s="247">
        <f t="shared" si="109"/>
        <v>0</v>
      </c>
      <c r="BN183" s="247">
        <f t="shared" si="110"/>
        <v>0</v>
      </c>
      <c r="BO183" s="210"/>
      <c r="BP183" s="1205"/>
      <c r="BQ183" s="1205"/>
      <c r="BR183" s="1205"/>
      <c r="BS183" s="1205"/>
      <c r="BT183" s="1205"/>
      <c r="BU183" s="1205"/>
    </row>
    <row r="184" spans="2:73" ht="15.75" customHeight="1">
      <c r="B184" s="71" t="s">
        <v>13913</v>
      </c>
      <c r="C184" s="2178" t="s">
        <v>13563</v>
      </c>
      <c r="D184" s="2178"/>
      <c r="E184" s="72" t="s">
        <v>677</v>
      </c>
      <c r="F184" s="72">
        <v>3</v>
      </c>
      <c r="G184" s="1399"/>
      <c r="H184" s="1399"/>
      <c r="I184" s="1399"/>
      <c r="J184" s="1399"/>
      <c r="K184" s="1399"/>
      <c r="L184" s="1399"/>
      <c r="M184" s="1800"/>
      <c r="N184" s="1753"/>
      <c r="O184" s="1802"/>
      <c r="P184" s="1399"/>
      <c r="Q184" s="1399"/>
      <c r="R184" s="1399"/>
      <c r="S184" s="1399"/>
      <c r="T184" s="1399"/>
      <c r="U184" s="1800"/>
      <c r="W184" s="1802"/>
      <c r="X184" s="1399"/>
      <c r="Y184" s="1399"/>
      <c r="Z184" s="1399"/>
      <c r="AA184" s="1399"/>
      <c r="AB184" s="1399"/>
      <c r="AC184" s="1800"/>
      <c r="AD184" s="2395"/>
      <c r="AE184" s="1802"/>
      <c r="AF184" s="1399"/>
      <c r="AG184" s="1399"/>
      <c r="AH184" s="1909"/>
      <c r="AI184" s="2014"/>
      <c r="AJ184" s="2014"/>
      <c r="AK184" s="2014"/>
      <c r="AL184" s="2014"/>
      <c r="AM184" s="2015"/>
      <c r="AN184" s="63"/>
      <c r="AO184" s="73" t="s">
        <v>13914</v>
      </c>
      <c r="AQ184" s="210"/>
      <c r="AR184" s="1092">
        <f t="shared" si="92"/>
        <v>0</v>
      </c>
      <c r="AS184" s="210"/>
      <c r="AT184" s="247">
        <f t="shared" si="93"/>
        <v>0</v>
      </c>
      <c r="AU184" s="247">
        <f t="shared" si="94"/>
        <v>0</v>
      </c>
      <c r="AV184" s="247">
        <f t="shared" si="95"/>
        <v>0</v>
      </c>
      <c r="AW184" s="247">
        <f t="shared" si="96"/>
        <v>0</v>
      </c>
      <c r="AX184" s="247">
        <f t="shared" si="97"/>
        <v>0</v>
      </c>
      <c r="AY184" s="247">
        <f t="shared" si="98"/>
        <v>0</v>
      </c>
      <c r="AZ184" s="247">
        <f t="shared" si="99"/>
        <v>0</v>
      </c>
      <c r="BB184" s="247">
        <f t="shared" si="100"/>
        <v>0</v>
      </c>
      <c r="BC184" s="247">
        <f t="shared" si="101"/>
        <v>0</v>
      </c>
      <c r="BD184" s="247">
        <f t="shared" si="102"/>
        <v>0</v>
      </c>
      <c r="BE184" s="247">
        <f t="shared" si="103"/>
        <v>0</v>
      </c>
      <c r="BF184" s="247">
        <f t="shared" si="104"/>
        <v>0</v>
      </c>
      <c r="BG184" s="247">
        <f t="shared" si="105"/>
        <v>0</v>
      </c>
      <c r="BH184" s="247">
        <f t="shared" si="106"/>
        <v>0</v>
      </c>
      <c r="BK184" s="247">
        <f t="shared" si="107"/>
        <v>0</v>
      </c>
      <c r="BL184" s="247">
        <f t="shared" si="108"/>
        <v>0</v>
      </c>
      <c r="BM184" s="247">
        <f t="shared" si="109"/>
        <v>0</v>
      </c>
      <c r="BN184" s="247">
        <f t="shared" si="110"/>
        <v>0</v>
      </c>
      <c r="BO184" s="210"/>
      <c r="BP184" s="1205"/>
      <c r="BQ184" s="1205"/>
      <c r="BR184" s="1205"/>
      <c r="BS184" s="1205"/>
      <c r="BT184" s="1205"/>
      <c r="BU184" s="1205"/>
    </row>
    <row r="185" spans="2:73" ht="15.75" customHeight="1">
      <c r="B185" s="71" t="s">
        <v>13915</v>
      </c>
      <c r="C185" s="2178" t="s">
        <v>13563</v>
      </c>
      <c r="D185" s="2178"/>
      <c r="E185" s="72" t="s">
        <v>677</v>
      </c>
      <c r="F185" s="72">
        <v>3</v>
      </c>
      <c r="G185" s="1399"/>
      <c r="H185" s="1399"/>
      <c r="I185" s="1399"/>
      <c r="J185" s="1399"/>
      <c r="K185" s="1399"/>
      <c r="L185" s="1399"/>
      <c r="M185" s="1800"/>
      <c r="N185" s="1753"/>
      <c r="O185" s="1802"/>
      <c r="P185" s="1399"/>
      <c r="Q185" s="1399"/>
      <c r="R185" s="1399"/>
      <c r="S185" s="1399"/>
      <c r="T185" s="1399"/>
      <c r="U185" s="1800"/>
      <c r="W185" s="1802"/>
      <c r="X185" s="1399"/>
      <c r="Y185" s="1399"/>
      <c r="Z185" s="1399"/>
      <c r="AA185" s="1399"/>
      <c r="AB185" s="1399"/>
      <c r="AC185" s="1800"/>
      <c r="AD185" s="2395"/>
      <c r="AE185" s="1802"/>
      <c r="AF185" s="1399"/>
      <c r="AG185" s="1399"/>
      <c r="AH185" s="1909"/>
      <c r="AI185" s="2014"/>
      <c r="AJ185" s="2014"/>
      <c r="AK185" s="2014"/>
      <c r="AL185" s="2014"/>
      <c r="AM185" s="2015"/>
      <c r="AN185" s="63"/>
      <c r="AO185" s="73" t="s">
        <v>13916</v>
      </c>
      <c r="AQ185" s="210"/>
      <c r="AR185" s="1092">
        <f t="shared" si="92"/>
        <v>0</v>
      </c>
      <c r="AS185" s="210"/>
      <c r="AT185" s="247">
        <f t="shared" si="93"/>
        <v>0</v>
      </c>
      <c r="AU185" s="247">
        <f t="shared" si="94"/>
        <v>0</v>
      </c>
      <c r="AV185" s="247">
        <f t="shared" si="95"/>
        <v>0</v>
      </c>
      <c r="AW185" s="247">
        <f t="shared" si="96"/>
        <v>0</v>
      </c>
      <c r="AX185" s="247">
        <f t="shared" si="97"/>
        <v>0</v>
      </c>
      <c r="AY185" s="247">
        <f t="shared" si="98"/>
        <v>0</v>
      </c>
      <c r="AZ185" s="247">
        <f t="shared" si="99"/>
        <v>0</v>
      </c>
      <c r="BB185" s="247">
        <f t="shared" si="100"/>
        <v>0</v>
      </c>
      <c r="BC185" s="247">
        <f t="shared" si="101"/>
        <v>0</v>
      </c>
      <c r="BD185" s="247">
        <f t="shared" si="102"/>
        <v>0</v>
      </c>
      <c r="BE185" s="247">
        <f t="shared" si="103"/>
        <v>0</v>
      </c>
      <c r="BF185" s="247">
        <f t="shared" si="104"/>
        <v>0</v>
      </c>
      <c r="BG185" s="247">
        <f t="shared" si="105"/>
        <v>0</v>
      </c>
      <c r="BH185" s="247">
        <f t="shared" si="106"/>
        <v>0</v>
      </c>
      <c r="BK185" s="247">
        <f t="shared" si="107"/>
        <v>0</v>
      </c>
      <c r="BL185" s="247">
        <f t="shared" si="108"/>
        <v>0</v>
      </c>
      <c r="BM185" s="247">
        <f t="shared" si="109"/>
        <v>0</v>
      </c>
      <c r="BN185" s="247">
        <f t="shared" si="110"/>
        <v>0</v>
      </c>
      <c r="BO185" s="210"/>
      <c r="BP185" s="1205"/>
      <c r="BQ185" s="1205"/>
      <c r="BR185" s="1205"/>
      <c r="BS185" s="1205"/>
      <c r="BT185" s="1205"/>
      <c r="BU185" s="1205"/>
    </row>
    <row r="186" spans="2:73" ht="15.75" customHeight="1">
      <c r="B186" s="71" t="s">
        <v>13917</v>
      </c>
      <c r="C186" s="2178" t="s">
        <v>13563</v>
      </c>
      <c r="D186" s="2178"/>
      <c r="E186" s="72" t="s">
        <v>677</v>
      </c>
      <c r="F186" s="72">
        <v>3</v>
      </c>
      <c r="G186" s="1399"/>
      <c r="H186" s="1399"/>
      <c r="I186" s="1399"/>
      <c r="J186" s="1399"/>
      <c r="K186" s="1399"/>
      <c r="L186" s="1399"/>
      <c r="M186" s="1800"/>
      <c r="N186" s="1753"/>
      <c r="O186" s="1802"/>
      <c r="P186" s="1399"/>
      <c r="Q186" s="1399"/>
      <c r="R186" s="1399"/>
      <c r="S186" s="1399"/>
      <c r="T186" s="1399"/>
      <c r="U186" s="1800"/>
      <c r="W186" s="1802"/>
      <c r="X186" s="1399"/>
      <c r="Y186" s="1399"/>
      <c r="Z186" s="1399"/>
      <c r="AA186" s="1399"/>
      <c r="AB186" s="1399"/>
      <c r="AC186" s="1800"/>
      <c r="AD186" s="2395"/>
      <c r="AE186" s="1802"/>
      <c r="AF186" s="1399"/>
      <c r="AG186" s="1399"/>
      <c r="AH186" s="1909"/>
      <c r="AI186" s="2014"/>
      <c r="AJ186" s="2014"/>
      <c r="AK186" s="2014"/>
      <c r="AL186" s="2014"/>
      <c r="AM186" s="2015"/>
      <c r="AN186" s="63"/>
      <c r="AO186" s="73" t="s">
        <v>13918</v>
      </c>
      <c r="AQ186" s="210"/>
      <c r="AR186" s="1092">
        <f t="shared" si="92"/>
        <v>0</v>
      </c>
      <c r="AS186" s="210"/>
      <c r="AT186" s="247">
        <f t="shared" si="93"/>
        <v>0</v>
      </c>
      <c r="AU186" s="247">
        <f t="shared" si="94"/>
        <v>0</v>
      </c>
      <c r="AV186" s="247">
        <f t="shared" si="95"/>
        <v>0</v>
      </c>
      <c r="AW186" s="247">
        <f t="shared" si="96"/>
        <v>0</v>
      </c>
      <c r="AX186" s="247">
        <f t="shared" si="97"/>
        <v>0</v>
      </c>
      <c r="AY186" s="247">
        <f t="shared" si="98"/>
        <v>0</v>
      </c>
      <c r="AZ186" s="247">
        <f t="shared" si="99"/>
        <v>0</v>
      </c>
      <c r="BB186" s="247">
        <f t="shared" si="100"/>
        <v>0</v>
      </c>
      <c r="BC186" s="247">
        <f t="shared" si="101"/>
        <v>0</v>
      </c>
      <c r="BD186" s="247">
        <f t="shared" si="102"/>
        <v>0</v>
      </c>
      <c r="BE186" s="247">
        <f t="shared" si="103"/>
        <v>0</v>
      </c>
      <c r="BF186" s="247">
        <f t="shared" si="104"/>
        <v>0</v>
      </c>
      <c r="BG186" s="247">
        <f t="shared" si="105"/>
        <v>0</v>
      </c>
      <c r="BH186" s="247">
        <f t="shared" si="106"/>
        <v>0</v>
      </c>
      <c r="BK186" s="247">
        <f t="shared" si="107"/>
        <v>0</v>
      </c>
      <c r="BL186" s="247">
        <f t="shared" si="108"/>
        <v>0</v>
      </c>
      <c r="BM186" s="247">
        <f t="shared" si="109"/>
        <v>0</v>
      </c>
      <c r="BN186" s="247">
        <f t="shared" si="110"/>
        <v>0</v>
      </c>
      <c r="BO186" s="210"/>
      <c r="BP186" s="1205"/>
      <c r="BQ186" s="1205"/>
      <c r="BR186" s="1205"/>
      <c r="BS186" s="1205"/>
      <c r="BT186" s="1205"/>
      <c r="BU186" s="1205"/>
    </row>
    <row r="187" spans="2:73" ht="15.75" customHeight="1">
      <c r="B187" s="71" t="s">
        <v>13919</v>
      </c>
      <c r="C187" s="2178" t="s">
        <v>13563</v>
      </c>
      <c r="D187" s="2178"/>
      <c r="E187" s="72" t="s">
        <v>677</v>
      </c>
      <c r="F187" s="72">
        <v>3</v>
      </c>
      <c r="G187" s="1399"/>
      <c r="H187" s="1399"/>
      <c r="I187" s="1399"/>
      <c r="J187" s="1399"/>
      <c r="K187" s="1399"/>
      <c r="L187" s="1399"/>
      <c r="M187" s="1800"/>
      <c r="N187" s="1753"/>
      <c r="O187" s="1802"/>
      <c r="P187" s="1399"/>
      <c r="Q187" s="1399"/>
      <c r="R187" s="1399"/>
      <c r="S187" s="1399"/>
      <c r="T187" s="1399"/>
      <c r="U187" s="1800"/>
      <c r="W187" s="1802"/>
      <c r="X187" s="1399"/>
      <c r="Y187" s="1399"/>
      <c r="Z187" s="1399"/>
      <c r="AA187" s="1399"/>
      <c r="AB187" s="1399"/>
      <c r="AC187" s="1800"/>
      <c r="AD187" s="2395"/>
      <c r="AE187" s="1802"/>
      <c r="AF187" s="1399"/>
      <c r="AG187" s="1399"/>
      <c r="AH187" s="1909"/>
      <c r="AI187" s="2014"/>
      <c r="AJ187" s="2014"/>
      <c r="AK187" s="2014"/>
      <c r="AL187" s="2014"/>
      <c r="AM187" s="2015"/>
      <c r="AN187" s="63"/>
      <c r="AO187" s="73" t="s">
        <v>13920</v>
      </c>
      <c r="AQ187" s="210"/>
      <c r="AR187" s="1092">
        <f t="shared" si="92"/>
        <v>0</v>
      </c>
      <c r="AS187" s="210"/>
      <c r="AT187" s="247">
        <f t="shared" si="93"/>
        <v>0</v>
      </c>
      <c r="AU187" s="247">
        <f t="shared" si="94"/>
        <v>0</v>
      </c>
      <c r="AV187" s="247">
        <f t="shared" si="95"/>
        <v>0</v>
      </c>
      <c r="AW187" s="247">
        <f t="shared" si="96"/>
        <v>0</v>
      </c>
      <c r="AX187" s="247">
        <f t="shared" si="97"/>
        <v>0</v>
      </c>
      <c r="AY187" s="247">
        <f t="shared" si="98"/>
        <v>0</v>
      </c>
      <c r="AZ187" s="247">
        <f t="shared" si="99"/>
        <v>0</v>
      </c>
      <c r="BB187" s="247">
        <f t="shared" si="100"/>
        <v>0</v>
      </c>
      <c r="BC187" s="247">
        <f t="shared" si="101"/>
        <v>0</v>
      </c>
      <c r="BD187" s="247">
        <f t="shared" si="102"/>
        <v>0</v>
      </c>
      <c r="BE187" s="247">
        <f t="shared" si="103"/>
        <v>0</v>
      </c>
      <c r="BF187" s="247">
        <f t="shared" si="104"/>
        <v>0</v>
      </c>
      <c r="BG187" s="247">
        <f t="shared" si="105"/>
        <v>0</v>
      </c>
      <c r="BH187" s="247">
        <f t="shared" si="106"/>
        <v>0</v>
      </c>
      <c r="BK187" s="247">
        <f t="shared" si="107"/>
        <v>0</v>
      </c>
      <c r="BL187" s="247">
        <f t="shared" si="108"/>
        <v>0</v>
      </c>
      <c r="BM187" s="247">
        <f t="shared" si="109"/>
        <v>0</v>
      </c>
      <c r="BN187" s="247">
        <f t="shared" si="110"/>
        <v>0</v>
      </c>
      <c r="BO187" s="210"/>
      <c r="BP187" s="1205"/>
      <c r="BQ187" s="1205"/>
      <c r="BR187" s="1205"/>
      <c r="BS187" s="1205"/>
      <c r="BT187" s="1205"/>
      <c r="BU187" s="1205"/>
    </row>
    <row r="188" spans="2:73" ht="15.75" customHeight="1">
      <c r="B188" s="71" t="s">
        <v>13921</v>
      </c>
      <c r="C188" s="2178" t="s">
        <v>13563</v>
      </c>
      <c r="D188" s="2178"/>
      <c r="E188" s="72" t="s">
        <v>677</v>
      </c>
      <c r="F188" s="72">
        <v>3</v>
      </c>
      <c r="G188" s="1399"/>
      <c r="H188" s="1399"/>
      <c r="I188" s="1399"/>
      <c r="J188" s="1399"/>
      <c r="K188" s="1399"/>
      <c r="L188" s="1399"/>
      <c r="M188" s="1800"/>
      <c r="N188" s="1753"/>
      <c r="O188" s="1802"/>
      <c r="P188" s="1399"/>
      <c r="Q188" s="1399"/>
      <c r="R188" s="1399"/>
      <c r="S188" s="1399"/>
      <c r="T188" s="1399"/>
      <c r="U188" s="1800"/>
      <c r="W188" s="1802"/>
      <c r="X188" s="1399"/>
      <c r="Y188" s="1399"/>
      <c r="Z188" s="1399"/>
      <c r="AA188" s="1399"/>
      <c r="AB188" s="1399"/>
      <c r="AC188" s="1800"/>
      <c r="AD188" s="2395"/>
      <c r="AE188" s="1802"/>
      <c r="AF188" s="1399"/>
      <c r="AG188" s="1399"/>
      <c r="AH188" s="1909"/>
      <c r="AI188" s="2014"/>
      <c r="AJ188" s="2014"/>
      <c r="AK188" s="2014"/>
      <c r="AL188" s="2014"/>
      <c r="AM188" s="2015"/>
      <c r="AN188" s="63"/>
      <c r="AO188" s="73" t="s">
        <v>13922</v>
      </c>
      <c r="AQ188" s="210"/>
      <c r="AR188" s="1092">
        <f t="shared" si="92"/>
        <v>0</v>
      </c>
      <c r="AS188" s="210"/>
      <c r="AT188" s="247">
        <f t="shared" si="93"/>
        <v>0</v>
      </c>
      <c r="AU188" s="247">
        <f t="shared" si="94"/>
        <v>0</v>
      </c>
      <c r="AV188" s="247">
        <f t="shared" si="95"/>
        <v>0</v>
      </c>
      <c r="AW188" s="247">
        <f t="shared" si="96"/>
        <v>0</v>
      </c>
      <c r="AX188" s="247">
        <f t="shared" si="97"/>
        <v>0</v>
      </c>
      <c r="AY188" s="247">
        <f t="shared" si="98"/>
        <v>0</v>
      </c>
      <c r="AZ188" s="247">
        <f t="shared" si="99"/>
        <v>0</v>
      </c>
      <c r="BB188" s="247">
        <f t="shared" si="100"/>
        <v>0</v>
      </c>
      <c r="BC188" s="247">
        <f t="shared" si="101"/>
        <v>0</v>
      </c>
      <c r="BD188" s="247">
        <f t="shared" si="102"/>
        <v>0</v>
      </c>
      <c r="BE188" s="247">
        <f t="shared" si="103"/>
        <v>0</v>
      </c>
      <c r="BF188" s="247">
        <f t="shared" si="104"/>
        <v>0</v>
      </c>
      <c r="BG188" s="247">
        <f t="shared" si="105"/>
        <v>0</v>
      </c>
      <c r="BH188" s="247">
        <f t="shared" si="106"/>
        <v>0</v>
      </c>
      <c r="BK188" s="247">
        <f t="shared" si="107"/>
        <v>0</v>
      </c>
      <c r="BL188" s="247">
        <f t="shared" si="108"/>
        <v>0</v>
      </c>
      <c r="BM188" s="247">
        <f t="shared" si="109"/>
        <v>0</v>
      </c>
      <c r="BN188" s="247">
        <f t="shared" si="110"/>
        <v>0</v>
      </c>
      <c r="BO188" s="210"/>
      <c r="BP188" s="1205"/>
      <c r="BQ188" s="1205"/>
      <c r="BR188" s="1205"/>
      <c r="BS188" s="1205"/>
      <c r="BT188" s="1205"/>
      <c r="BU188" s="1205"/>
    </row>
    <row r="189" spans="2:73" ht="15.75" customHeight="1">
      <c r="B189" s="71" t="s">
        <v>13923</v>
      </c>
      <c r="C189" s="2178" t="s">
        <v>13563</v>
      </c>
      <c r="D189" s="2178"/>
      <c r="E189" s="72" t="s">
        <v>677</v>
      </c>
      <c r="F189" s="72">
        <v>3</v>
      </c>
      <c r="G189" s="1399"/>
      <c r="H189" s="1399"/>
      <c r="I189" s="1399"/>
      <c r="J189" s="1399"/>
      <c r="K189" s="1399"/>
      <c r="L189" s="1399"/>
      <c r="M189" s="1800"/>
      <c r="N189" s="1753"/>
      <c r="O189" s="1802"/>
      <c r="P189" s="1399"/>
      <c r="Q189" s="1399"/>
      <c r="R189" s="1399"/>
      <c r="S189" s="1399"/>
      <c r="T189" s="1399"/>
      <c r="U189" s="1800"/>
      <c r="W189" s="1802"/>
      <c r="X189" s="1399"/>
      <c r="Y189" s="1399"/>
      <c r="Z189" s="1399"/>
      <c r="AA189" s="1399"/>
      <c r="AB189" s="1399"/>
      <c r="AC189" s="1800"/>
      <c r="AD189" s="2395"/>
      <c r="AE189" s="1802"/>
      <c r="AF189" s="1399"/>
      <c r="AG189" s="1399"/>
      <c r="AH189" s="1909"/>
      <c r="AI189" s="2014"/>
      <c r="AJ189" s="2014"/>
      <c r="AK189" s="2014"/>
      <c r="AL189" s="2014"/>
      <c r="AM189" s="2015"/>
      <c r="AN189" s="63"/>
      <c r="AO189" s="73" t="s">
        <v>13924</v>
      </c>
      <c r="AQ189" s="210"/>
      <c r="AR189" s="1092">
        <f t="shared" si="92"/>
        <v>0</v>
      </c>
      <c r="AS189" s="210"/>
      <c r="AT189" s="247">
        <f t="shared" si="93"/>
        <v>0</v>
      </c>
      <c r="AU189" s="247">
        <f t="shared" si="94"/>
        <v>0</v>
      </c>
      <c r="AV189" s="247">
        <f t="shared" si="95"/>
        <v>0</v>
      </c>
      <c r="AW189" s="247">
        <f t="shared" si="96"/>
        <v>0</v>
      </c>
      <c r="AX189" s="247">
        <f t="shared" si="97"/>
        <v>0</v>
      </c>
      <c r="AY189" s="247">
        <f t="shared" si="98"/>
        <v>0</v>
      </c>
      <c r="AZ189" s="247">
        <f t="shared" si="99"/>
        <v>0</v>
      </c>
      <c r="BB189" s="247">
        <f t="shared" si="100"/>
        <v>0</v>
      </c>
      <c r="BC189" s="247">
        <f t="shared" si="101"/>
        <v>0</v>
      </c>
      <c r="BD189" s="247">
        <f t="shared" si="102"/>
        <v>0</v>
      </c>
      <c r="BE189" s="247">
        <f t="shared" si="103"/>
        <v>0</v>
      </c>
      <c r="BF189" s="247">
        <f t="shared" si="104"/>
        <v>0</v>
      </c>
      <c r="BG189" s="247">
        <f t="shared" si="105"/>
        <v>0</v>
      </c>
      <c r="BH189" s="247">
        <f t="shared" si="106"/>
        <v>0</v>
      </c>
      <c r="BK189" s="247">
        <f t="shared" si="107"/>
        <v>0</v>
      </c>
      <c r="BL189" s="247">
        <f t="shared" si="108"/>
        <v>0</v>
      </c>
      <c r="BM189" s="247">
        <f t="shared" si="109"/>
        <v>0</v>
      </c>
      <c r="BN189" s="247">
        <f t="shared" si="110"/>
        <v>0</v>
      </c>
      <c r="BO189" s="210"/>
      <c r="BP189" s="1205"/>
      <c r="BQ189" s="1205"/>
      <c r="BR189" s="1205"/>
      <c r="BS189" s="1205"/>
      <c r="BT189" s="1205"/>
      <c r="BU189" s="1205"/>
    </row>
    <row r="190" spans="2:73" ht="15.75" customHeight="1">
      <c r="B190" s="71" t="s">
        <v>13925</v>
      </c>
      <c r="C190" s="2178" t="s">
        <v>13563</v>
      </c>
      <c r="D190" s="2178"/>
      <c r="E190" s="72" t="s">
        <v>677</v>
      </c>
      <c r="F190" s="72">
        <v>3</v>
      </c>
      <c r="G190" s="1399"/>
      <c r="H190" s="1399"/>
      <c r="I190" s="1399"/>
      <c r="J190" s="1399"/>
      <c r="K190" s="1399"/>
      <c r="L190" s="1399"/>
      <c r="M190" s="1800"/>
      <c r="N190" s="1753"/>
      <c r="O190" s="1802"/>
      <c r="P190" s="1399"/>
      <c r="Q190" s="1399"/>
      <c r="R190" s="1399"/>
      <c r="S190" s="1399"/>
      <c r="T190" s="1399"/>
      <c r="U190" s="1800"/>
      <c r="W190" s="1802"/>
      <c r="X190" s="1399"/>
      <c r="Y190" s="1399"/>
      <c r="Z190" s="1399"/>
      <c r="AA190" s="1399"/>
      <c r="AB190" s="1399"/>
      <c r="AC190" s="1800"/>
      <c r="AD190" s="2395"/>
      <c r="AE190" s="1802"/>
      <c r="AF190" s="1399"/>
      <c r="AG190" s="1399"/>
      <c r="AH190" s="1909"/>
      <c r="AI190" s="2014"/>
      <c r="AJ190" s="2014"/>
      <c r="AK190" s="2014"/>
      <c r="AL190" s="2014"/>
      <c r="AM190" s="2015"/>
      <c r="AN190" s="63"/>
      <c r="AO190" s="73" t="s">
        <v>13926</v>
      </c>
      <c r="AQ190" s="210"/>
      <c r="AR190" s="1092">
        <f t="shared" si="92"/>
        <v>0</v>
      </c>
      <c r="AS190" s="210"/>
      <c r="AT190" s="247">
        <f t="shared" si="93"/>
        <v>0</v>
      </c>
      <c r="AU190" s="247">
        <f t="shared" si="94"/>
        <v>0</v>
      </c>
      <c r="AV190" s="247">
        <f t="shared" si="95"/>
        <v>0</v>
      </c>
      <c r="AW190" s="247">
        <f t="shared" si="96"/>
        <v>0</v>
      </c>
      <c r="AX190" s="247">
        <f t="shared" si="97"/>
        <v>0</v>
      </c>
      <c r="AY190" s="247">
        <f t="shared" si="98"/>
        <v>0</v>
      </c>
      <c r="AZ190" s="247">
        <f t="shared" si="99"/>
        <v>0</v>
      </c>
      <c r="BB190" s="247">
        <f t="shared" si="100"/>
        <v>0</v>
      </c>
      <c r="BC190" s="247">
        <f t="shared" si="101"/>
        <v>0</v>
      </c>
      <c r="BD190" s="247">
        <f t="shared" si="102"/>
        <v>0</v>
      </c>
      <c r="BE190" s="247">
        <f t="shared" si="103"/>
        <v>0</v>
      </c>
      <c r="BF190" s="247">
        <f t="shared" si="104"/>
        <v>0</v>
      </c>
      <c r="BG190" s="247">
        <f t="shared" si="105"/>
        <v>0</v>
      </c>
      <c r="BH190" s="247">
        <f t="shared" si="106"/>
        <v>0</v>
      </c>
      <c r="BK190" s="247">
        <f t="shared" si="107"/>
        <v>0</v>
      </c>
      <c r="BL190" s="247">
        <f t="shared" si="108"/>
        <v>0</v>
      </c>
      <c r="BM190" s="247">
        <f t="shared" si="109"/>
        <v>0</v>
      </c>
      <c r="BN190" s="247">
        <f t="shared" si="110"/>
        <v>0</v>
      </c>
      <c r="BO190" s="210"/>
      <c r="BP190" s="1205"/>
      <c r="BQ190" s="1205"/>
      <c r="BR190" s="1205"/>
      <c r="BS190" s="1205"/>
      <c r="BT190" s="1205"/>
      <c r="BU190" s="1205"/>
    </row>
    <row r="191" spans="2:73" ht="15.75" customHeight="1">
      <c r="B191" s="71" t="s">
        <v>13927</v>
      </c>
      <c r="C191" s="2178" t="s">
        <v>13563</v>
      </c>
      <c r="D191" s="2178"/>
      <c r="E191" s="72" t="s">
        <v>677</v>
      </c>
      <c r="F191" s="72">
        <v>3</v>
      </c>
      <c r="G191" s="1399"/>
      <c r="H191" s="1399"/>
      <c r="I191" s="1399"/>
      <c r="J191" s="1399"/>
      <c r="K191" s="1399"/>
      <c r="L191" s="1399"/>
      <c r="M191" s="1800"/>
      <c r="N191" s="1753"/>
      <c r="O191" s="1802"/>
      <c r="P191" s="1399"/>
      <c r="Q191" s="1399"/>
      <c r="R191" s="1399"/>
      <c r="S191" s="1399"/>
      <c r="T191" s="1399"/>
      <c r="U191" s="1800"/>
      <c r="W191" s="1802"/>
      <c r="X191" s="1399"/>
      <c r="Y191" s="1399"/>
      <c r="Z191" s="1399"/>
      <c r="AA191" s="1399"/>
      <c r="AB191" s="1399"/>
      <c r="AC191" s="1800"/>
      <c r="AD191" s="2395"/>
      <c r="AE191" s="1802"/>
      <c r="AF191" s="1399"/>
      <c r="AG191" s="1399"/>
      <c r="AH191" s="1909"/>
      <c r="AI191" s="2014"/>
      <c r="AJ191" s="2014"/>
      <c r="AK191" s="2014"/>
      <c r="AL191" s="2014"/>
      <c r="AM191" s="2015"/>
      <c r="AN191" s="63"/>
      <c r="AO191" s="73" t="s">
        <v>13928</v>
      </c>
      <c r="AQ191" s="210"/>
      <c r="AR191" s="1092">
        <f t="shared" si="92"/>
        <v>0</v>
      </c>
      <c r="AS191" s="210"/>
      <c r="AT191" s="247">
        <f t="shared" si="93"/>
        <v>0</v>
      </c>
      <c r="AU191" s="247">
        <f t="shared" si="94"/>
        <v>0</v>
      </c>
      <c r="AV191" s="247">
        <f t="shared" si="95"/>
        <v>0</v>
      </c>
      <c r="AW191" s="247">
        <f t="shared" si="96"/>
        <v>0</v>
      </c>
      <c r="AX191" s="247">
        <f t="shared" si="97"/>
        <v>0</v>
      </c>
      <c r="AY191" s="247">
        <f t="shared" si="98"/>
        <v>0</v>
      </c>
      <c r="AZ191" s="247">
        <f t="shared" si="99"/>
        <v>0</v>
      </c>
      <c r="BB191" s="247">
        <f t="shared" si="100"/>
        <v>0</v>
      </c>
      <c r="BC191" s="247">
        <f t="shared" si="101"/>
        <v>0</v>
      </c>
      <c r="BD191" s="247">
        <f t="shared" si="102"/>
        <v>0</v>
      </c>
      <c r="BE191" s="247">
        <f t="shared" si="103"/>
        <v>0</v>
      </c>
      <c r="BF191" s="247">
        <f t="shared" si="104"/>
        <v>0</v>
      </c>
      <c r="BG191" s="247">
        <f t="shared" si="105"/>
        <v>0</v>
      </c>
      <c r="BH191" s="247">
        <f t="shared" si="106"/>
        <v>0</v>
      </c>
      <c r="BK191" s="247">
        <f t="shared" si="107"/>
        <v>0</v>
      </c>
      <c r="BL191" s="247">
        <f t="shared" si="108"/>
        <v>0</v>
      </c>
      <c r="BM191" s="247">
        <f t="shared" si="109"/>
        <v>0</v>
      </c>
      <c r="BN191" s="247">
        <f t="shared" si="110"/>
        <v>0</v>
      </c>
      <c r="BO191" s="210"/>
      <c r="BP191" s="1205"/>
      <c r="BQ191" s="1205"/>
      <c r="BR191" s="1205"/>
      <c r="BS191" s="1205"/>
      <c r="BT191" s="1205"/>
      <c r="BU191" s="1205"/>
    </row>
    <row r="192" spans="2:73" ht="15.75" customHeight="1">
      <c r="B192" s="71" t="s">
        <v>13929</v>
      </c>
      <c r="C192" s="2178" t="s">
        <v>13563</v>
      </c>
      <c r="D192" s="2178"/>
      <c r="E192" s="72" t="s">
        <v>677</v>
      </c>
      <c r="F192" s="72">
        <v>3</v>
      </c>
      <c r="G192" s="1399"/>
      <c r="H192" s="1399"/>
      <c r="I192" s="1399"/>
      <c r="J192" s="1399"/>
      <c r="K192" s="1399"/>
      <c r="L192" s="1399"/>
      <c r="M192" s="1800"/>
      <c r="N192" s="1753"/>
      <c r="O192" s="1802"/>
      <c r="P192" s="1399"/>
      <c r="Q192" s="1399"/>
      <c r="R192" s="1399"/>
      <c r="S192" s="1399"/>
      <c r="T192" s="1399"/>
      <c r="U192" s="1800"/>
      <c r="W192" s="1802"/>
      <c r="X192" s="1399"/>
      <c r="Y192" s="1399"/>
      <c r="Z192" s="1399"/>
      <c r="AA192" s="1399"/>
      <c r="AB192" s="1399"/>
      <c r="AC192" s="1800"/>
      <c r="AD192" s="2395"/>
      <c r="AE192" s="1802"/>
      <c r="AF192" s="1399"/>
      <c r="AG192" s="1399"/>
      <c r="AH192" s="1909"/>
      <c r="AI192" s="2014"/>
      <c r="AJ192" s="2014"/>
      <c r="AK192" s="2014"/>
      <c r="AL192" s="2014"/>
      <c r="AM192" s="2015"/>
      <c r="AN192" s="63"/>
      <c r="AO192" s="73" t="s">
        <v>13930</v>
      </c>
      <c r="AQ192" s="210"/>
      <c r="AR192" s="1092">
        <f t="shared" si="92"/>
        <v>0</v>
      </c>
      <c r="AS192" s="210"/>
      <c r="AT192" s="247">
        <f t="shared" si="93"/>
        <v>0</v>
      </c>
      <c r="AU192" s="247">
        <f t="shared" si="94"/>
        <v>0</v>
      </c>
      <c r="AV192" s="247">
        <f t="shared" si="95"/>
        <v>0</v>
      </c>
      <c r="AW192" s="247">
        <f t="shared" si="96"/>
        <v>0</v>
      </c>
      <c r="AX192" s="247">
        <f t="shared" si="97"/>
        <v>0</v>
      </c>
      <c r="AY192" s="247">
        <f t="shared" si="98"/>
        <v>0</v>
      </c>
      <c r="AZ192" s="247">
        <f t="shared" si="99"/>
        <v>0</v>
      </c>
      <c r="BB192" s="247">
        <f t="shared" si="100"/>
        <v>0</v>
      </c>
      <c r="BC192" s="247">
        <f t="shared" si="101"/>
        <v>0</v>
      </c>
      <c r="BD192" s="247">
        <f t="shared" si="102"/>
        <v>0</v>
      </c>
      <c r="BE192" s="247">
        <f t="shared" si="103"/>
        <v>0</v>
      </c>
      <c r="BF192" s="247">
        <f t="shared" si="104"/>
        <v>0</v>
      </c>
      <c r="BG192" s="247">
        <f t="shared" si="105"/>
        <v>0</v>
      </c>
      <c r="BH192" s="247">
        <f t="shared" si="106"/>
        <v>0</v>
      </c>
      <c r="BK192" s="247">
        <f t="shared" si="107"/>
        <v>0</v>
      </c>
      <c r="BL192" s="247">
        <f t="shared" si="108"/>
        <v>0</v>
      </c>
      <c r="BM192" s="247">
        <f t="shared" si="109"/>
        <v>0</v>
      </c>
      <c r="BN192" s="247">
        <f t="shared" si="110"/>
        <v>0</v>
      </c>
      <c r="BO192" s="210"/>
      <c r="BP192" s="1205"/>
      <c r="BQ192" s="1205"/>
      <c r="BR192" s="1205"/>
      <c r="BS192" s="1205"/>
      <c r="BT192" s="1205"/>
      <c r="BU192" s="1205"/>
    </row>
    <row r="193" spans="2:73" ht="15.75" customHeight="1">
      <c r="B193" s="71" t="s">
        <v>13931</v>
      </c>
      <c r="C193" s="2178" t="s">
        <v>13563</v>
      </c>
      <c r="D193" s="2178"/>
      <c r="E193" s="72" t="s">
        <v>677</v>
      </c>
      <c r="F193" s="72">
        <v>3</v>
      </c>
      <c r="G193" s="1399"/>
      <c r="H193" s="1399"/>
      <c r="I193" s="1399"/>
      <c r="J193" s="1399"/>
      <c r="K193" s="1399"/>
      <c r="L193" s="1399"/>
      <c r="M193" s="1800"/>
      <c r="N193" s="1753"/>
      <c r="O193" s="1802"/>
      <c r="P193" s="1399"/>
      <c r="Q193" s="1399"/>
      <c r="R193" s="1399"/>
      <c r="S193" s="1399"/>
      <c r="T193" s="1399"/>
      <c r="U193" s="1800"/>
      <c r="W193" s="1802"/>
      <c r="X193" s="1399"/>
      <c r="Y193" s="1399"/>
      <c r="Z193" s="1399"/>
      <c r="AA193" s="1399"/>
      <c r="AB193" s="1399"/>
      <c r="AC193" s="1800"/>
      <c r="AD193" s="2395"/>
      <c r="AE193" s="1802"/>
      <c r="AF193" s="1399"/>
      <c r="AG193" s="1399"/>
      <c r="AH193" s="1909"/>
      <c r="AI193" s="2014"/>
      <c r="AJ193" s="2014"/>
      <c r="AK193" s="2014"/>
      <c r="AL193" s="2014"/>
      <c r="AM193" s="2015"/>
      <c r="AN193" s="63"/>
      <c r="AO193" s="73" t="s">
        <v>13932</v>
      </c>
      <c r="AQ193" s="210"/>
      <c r="AR193" s="1092">
        <f t="shared" si="92"/>
        <v>0</v>
      </c>
      <c r="AS193" s="210"/>
      <c r="AT193" s="247">
        <f t="shared" si="93"/>
        <v>0</v>
      </c>
      <c r="AU193" s="247">
        <f t="shared" si="94"/>
        <v>0</v>
      </c>
      <c r="AV193" s="247">
        <f t="shared" si="95"/>
        <v>0</v>
      </c>
      <c r="AW193" s="247">
        <f t="shared" si="96"/>
        <v>0</v>
      </c>
      <c r="AX193" s="247">
        <f t="shared" si="97"/>
        <v>0</v>
      </c>
      <c r="AY193" s="247">
        <f t="shared" si="98"/>
        <v>0</v>
      </c>
      <c r="AZ193" s="247">
        <f t="shared" si="99"/>
        <v>0</v>
      </c>
      <c r="BB193" s="247">
        <f t="shared" si="100"/>
        <v>0</v>
      </c>
      <c r="BC193" s="247">
        <f t="shared" si="101"/>
        <v>0</v>
      </c>
      <c r="BD193" s="247">
        <f t="shared" si="102"/>
        <v>0</v>
      </c>
      <c r="BE193" s="247">
        <f t="shared" si="103"/>
        <v>0</v>
      </c>
      <c r="BF193" s="247">
        <f t="shared" si="104"/>
        <v>0</v>
      </c>
      <c r="BG193" s="247">
        <f t="shared" si="105"/>
        <v>0</v>
      </c>
      <c r="BH193" s="247">
        <f t="shared" si="106"/>
        <v>0</v>
      </c>
      <c r="BK193" s="247">
        <f t="shared" si="107"/>
        <v>0</v>
      </c>
      <c r="BL193" s="247">
        <f t="shared" si="108"/>
        <v>0</v>
      </c>
      <c r="BM193" s="247">
        <f t="shared" si="109"/>
        <v>0</v>
      </c>
      <c r="BN193" s="247">
        <f t="shared" si="110"/>
        <v>0</v>
      </c>
      <c r="BO193" s="210"/>
      <c r="BP193" s="1205"/>
      <c r="BQ193" s="1205"/>
      <c r="BR193" s="1205"/>
      <c r="BS193" s="1205"/>
      <c r="BT193" s="1205"/>
      <c r="BU193" s="1205"/>
    </row>
    <row r="194" spans="2:73" ht="15.75" customHeight="1">
      <c r="B194" s="71" t="s">
        <v>13933</v>
      </c>
      <c r="C194" s="2178" t="s">
        <v>13563</v>
      </c>
      <c r="D194" s="2178"/>
      <c r="E194" s="72" t="s">
        <v>677</v>
      </c>
      <c r="F194" s="72">
        <v>3</v>
      </c>
      <c r="G194" s="1399"/>
      <c r="H194" s="1399"/>
      <c r="I194" s="1399"/>
      <c r="J194" s="1399"/>
      <c r="K194" s="1399"/>
      <c r="L194" s="1399"/>
      <c r="M194" s="1800"/>
      <c r="N194" s="1753"/>
      <c r="O194" s="1802"/>
      <c r="P194" s="1399"/>
      <c r="Q194" s="1399"/>
      <c r="R194" s="1399"/>
      <c r="S194" s="1399"/>
      <c r="T194" s="1399"/>
      <c r="U194" s="1800"/>
      <c r="W194" s="1802"/>
      <c r="X194" s="1399"/>
      <c r="Y194" s="1399"/>
      <c r="Z194" s="1399"/>
      <c r="AA194" s="1399"/>
      <c r="AB194" s="1399"/>
      <c r="AC194" s="1800"/>
      <c r="AD194" s="2395"/>
      <c r="AE194" s="1802"/>
      <c r="AF194" s="1399"/>
      <c r="AG194" s="1399"/>
      <c r="AH194" s="1909"/>
      <c r="AI194" s="2014"/>
      <c r="AJ194" s="2014"/>
      <c r="AK194" s="2014"/>
      <c r="AL194" s="2014"/>
      <c r="AM194" s="2015"/>
      <c r="AN194" s="63"/>
      <c r="AO194" s="73" t="s">
        <v>13934</v>
      </c>
      <c r="AQ194" s="210"/>
      <c r="AR194" s="1092">
        <f t="shared" si="92"/>
        <v>0</v>
      </c>
      <c r="AS194" s="210"/>
      <c r="AT194" s="247">
        <f t="shared" si="93"/>
        <v>0</v>
      </c>
      <c r="AU194" s="247">
        <f t="shared" si="94"/>
        <v>0</v>
      </c>
      <c r="AV194" s="247">
        <f t="shared" si="95"/>
        <v>0</v>
      </c>
      <c r="AW194" s="247">
        <f t="shared" si="96"/>
        <v>0</v>
      </c>
      <c r="AX194" s="247">
        <f t="shared" si="97"/>
        <v>0</v>
      </c>
      <c r="AY194" s="247">
        <f t="shared" si="98"/>
        <v>0</v>
      </c>
      <c r="AZ194" s="247">
        <f t="shared" si="99"/>
        <v>0</v>
      </c>
      <c r="BB194" s="247">
        <f t="shared" si="100"/>
        <v>0</v>
      </c>
      <c r="BC194" s="247">
        <f t="shared" si="101"/>
        <v>0</v>
      </c>
      <c r="BD194" s="247">
        <f t="shared" si="102"/>
        <v>0</v>
      </c>
      <c r="BE194" s="247">
        <f t="shared" si="103"/>
        <v>0</v>
      </c>
      <c r="BF194" s="247">
        <f t="shared" si="104"/>
        <v>0</v>
      </c>
      <c r="BG194" s="247">
        <f t="shared" si="105"/>
        <v>0</v>
      </c>
      <c r="BH194" s="247">
        <f t="shared" si="106"/>
        <v>0</v>
      </c>
      <c r="BK194" s="247">
        <f t="shared" si="107"/>
        <v>0</v>
      </c>
      <c r="BL194" s="247">
        <f t="shared" si="108"/>
        <v>0</v>
      </c>
      <c r="BM194" s="247">
        <f t="shared" si="109"/>
        <v>0</v>
      </c>
      <c r="BN194" s="247">
        <f t="shared" si="110"/>
        <v>0</v>
      </c>
      <c r="BO194" s="210"/>
      <c r="BP194" s="1205"/>
      <c r="BQ194" s="1205"/>
      <c r="BR194" s="1205"/>
      <c r="BS194" s="1205"/>
      <c r="BT194" s="1205"/>
      <c r="BU194" s="1205"/>
    </row>
    <row r="195" spans="2:73" ht="15.75" customHeight="1">
      <c r="B195" s="71" t="s">
        <v>13935</v>
      </c>
      <c r="C195" s="2178" t="s">
        <v>13563</v>
      </c>
      <c r="D195" s="2178"/>
      <c r="E195" s="72" t="s">
        <v>677</v>
      </c>
      <c r="F195" s="72">
        <v>3</v>
      </c>
      <c r="G195" s="1399"/>
      <c r="H195" s="1399"/>
      <c r="I195" s="1399"/>
      <c r="J195" s="1399"/>
      <c r="K195" s="1399"/>
      <c r="L195" s="1399"/>
      <c r="M195" s="1800"/>
      <c r="N195" s="1753"/>
      <c r="O195" s="1802"/>
      <c r="P195" s="1399"/>
      <c r="Q195" s="1399"/>
      <c r="R195" s="1399"/>
      <c r="S195" s="1399"/>
      <c r="T195" s="1399"/>
      <c r="U195" s="1800"/>
      <c r="W195" s="1802"/>
      <c r="X195" s="1399"/>
      <c r="Y195" s="1399"/>
      <c r="Z195" s="1399"/>
      <c r="AA195" s="1399"/>
      <c r="AB195" s="1399"/>
      <c r="AC195" s="1800"/>
      <c r="AD195" s="2395"/>
      <c r="AE195" s="1802"/>
      <c r="AF195" s="1399"/>
      <c r="AG195" s="1399"/>
      <c r="AH195" s="1909"/>
      <c r="AI195" s="2014"/>
      <c r="AJ195" s="2014"/>
      <c r="AK195" s="2014"/>
      <c r="AL195" s="2014"/>
      <c r="AM195" s="2015"/>
      <c r="AN195" s="63"/>
      <c r="AO195" s="73" t="s">
        <v>13936</v>
      </c>
      <c r="AQ195" s="210"/>
      <c r="AR195" s="1092">
        <f t="shared" si="92"/>
        <v>0</v>
      </c>
      <c r="AS195" s="210"/>
      <c r="AT195" s="247">
        <f t="shared" si="93"/>
        <v>0</v>
      </c>
      <c r="AU195" s="247">
        <f t="shared" si="94"/>
        <v>0</v>
      </c>
      <c r="AV195" s="247">
        <f t="shared" si="95"/>
        <v>0</v>
      </c>
      <c r="AW195" s="247">
        <f t="shared" si="96"/>
        <v>0</v>
      </c>
      <c r="AX195" s="247">
        <f t="shared" si="97"/>
        <v>0</v>
      </c>
      <c r="AY195" s="247">
        <f t="shared" si="98"/>
        <v>0</v>
      </c>
      <c r="AZ195" s="247">
        <f t="shared" si="99"/>
        <v>0</v>
      </c>
      <c r="BB195" s="247">
        <f t="shared" si="100"/>
        <v>0</v>
      </c>
      <c r="BC195" s="247">
        <f t="shared" si="101"/>
        <v>0</v>
      </c>
      <c r="BD195" s="247">
        <f t="shared" si="102"/>
        <v>0</v>
      </c>
      <c r="BE195" s="247">
        <f t="shared" si="103"/>
        <v>0</v>
      </c>
      <c r="BF195" s="247">
        <f t="shared" si="104"/>
        <v>0</v>
      </c>
      <c r="BG195" s="247">
        <f t="shared" si="105"/>
        <v>0</v>
      </c>
      <c r="BH195" s="247">
        <f t="shared" si="106"/>
        <v>0</v>
      </c>
      <c r="BK195" s="247">
        <f t="shared" si="107"/>
        <v>0</v>
      </c>
      <c r="BL195" s="247">
        <f t="shared" si="108"/>
        <v>0</v>
      </c>
      <c r="BM195" s="247">
        <f t="shared" si="109"/>
        <v>0</v>
      </c>
      <c r="BN195" s="247">
        <f t="shared" si="110"/>
        <v>0</v>
      </c>
      <c r="BO195" s="210"/>
      <c r="BP195" s="1205"/>
      <c r="BQ195" s="1205"/>
      <c r="BR195" s="1205"/>
      <c r="BS195" s="1205"/>
      <c r="BT195" s="1205"/>
      <c r="BU195" s="1205"/>
    </row>
    <row r="196" spans="2:73" ht="15.75" customHeight="1">
      <c r="B196" s="71" t="s">
        <v>13937</v>
      </c>
      <c r="C196" s="2178" t="s">
        <v>13563</v>
      </c>
      <c r="D196" s="2178"/>
      <c r="E196" s="72" t="s">
        <v>677</v>
      </c>
      <c r="F196" s="72">
        <v>3</v>
      </c>
      <c r="G196" s="1399"/>
      <c r="H196" s="1399"/>
      <c r="I196" s="1399"/>
      <c r="J196" s="1399"/>
      <c r="K196" s="1399"/>
      <c r="L196" s="1399"/>
      <c r="M196" s="1800"/>
      <c r="N196" s="1753"/>
      <c r="O196" s="1802"/>
      <c r="P196" s="1399"/>
      <c r="Q196" s="1399"/>
      <c r="R196" s="1399"/>
      <c r="S196" s="1399"/>
      <c r="T196" s="1399"/>
      <c r="U196" s="1800"/>
      <c r="W196" s="1802"/>
      <c r="X196" s="1399"/>
      <c r="Y196" s="1399"/>
      <c r="Z196" s="1399"/>
      <c r="AA196" s="1399"/>
      <c r="AB196" s="1399"/>
      <c r="AC196" s="1800"/>
      <c r="AD196" s="2395"/>
      <c r="AE196" s="1802"/>
      <c r="AF196" s="1399"/>
      <c r="AG196" s="1399"/>
      <c r="AH196" s="1909"/>
      <c r="AI196" s="2014"/>
      <c r="AJ196" s="2014"/>
      <c r="AK196" s="2014"/>
      <c r="AL196" s="2014"/>
      <c r="AM196" s="2015"/>
      <c r="AN196" s="63"/>
      <c r="AO196" s="73" t="s">
        <v>13938</v>
      </c>
      <c r="AQ196" s="210"/>
      <c r="AR196" s="1092">
        <f t="shared" si="92"/>
        <v>0</v>
      </c>
      <c r="AS196" s="210"/>
      <c r="AT196" s="247">
        <f t="shared" si="93"/>
        <v>0</v>
      </c>
      <c r="AU196" s="247">
        <f t="shared" si="94"/>
        <v>0</v>
      </c>
      <c r="AV196" s="247">
        <f t="shared" si="95"/>
        <v>0</v>
      </c>
      <c r="AW196" s="247">
        <f t="shared" si="96"/>
        <v>0</v>
      </c>
      <c r="AX196" s="247">
        <f t="shared" si="97"/>
        <v>0</v>
      </c>
      <c r="AY196" s="247">
        <f t="shared" si="98"/>
        <v>0</v>
      </c>
      <c r="AZ196" s="247">
        <f t="shared" si="99"/>
        <v>0</v>
      </c>
      <c r="BB196" s="247">
        <f t="shared" si="100"/>
        <v>0</v>
      </c>
      <c r="BC196" s="247">
        <f t="shared" si="101"/>
        <v>0</v>
      </c>
      <c r="BD196" s="247">
        <f t="shared" si="102"/>
        <v>0</v>
      </c>
      <c r="BE196" s="247">
        <f t="shared" si="103"/>
        <v>0</v>
      </c>
      <c r="BF196" s="247">
        <f t="shared" si="104"/>
        <v>0</v>
      </c>
      <c r="BG196" s="247">
        <f t="shared" si="105"/>
        <v>0</v>
      </c>
      <c r="BH196" s="247">
        <f t="shared" si="106"/>
        <v>0</v>
      </c>
      <c r="BK196" s="247">
        <f t="shared" si="107"/>
        <v>0</v>
      </c>
      <c r="BL196" s="247">
        <f t="shared" si="108"/>
        <v>0</v>
      </c>
      <c r="BM196" s="247">
        <f t="shared" si="109"/>
        <v>0</v>
      </c>
      <c r="BN196" s="247">
        <f t="shared" si="110"/>
        <v>0</v>
      </c>
      <c r="BO196" s="210"/>
      <c r="BP196" s="1205"/>
      <c r="BQ196" s="1205"/>
      <c r="BR196" s="1205"/>
      <c r="BS196" s="1205"/>
      <c r="BT196" s="1205"/>
      <c r="BU196" s="1205"/>
    </row>
    <row r="197" spans="2:73" ht="15.75" customHeight="1">
      <c r="B197" s="71" t="s">
        <v>13939</v>
      </c>
      <c r="C197" s="2178" t="s">
        <v>13563</v>
      </c>
      <c r="D197" s="2178"/>
      <c r="E197" s="72" t="s">
        <v>677</v>
      </c>
      <c r="F197" s="72">
        <v>3</v>
      </c>
      <c r="G197" s="1399"/>
      <c r="H197" s="1399"/>
      <c r="I197" s="1399"/>
      <c r="J197" s="1399"/>
      <c r="K197" s="1399"/>
      <c r="L197" s="1399"/>
      <c r="M197" s="1800"/>
      <c r="N197" s="1753"/>
      <c r="O197" s="1802"/>
      <c r="P197" s="1399"/>
      <c r="Q197" s="1399"/>
      <c r="R197" s="1399"/>
      <c r="S197" s="1399"/>
      <c r="T197" s="1399"/>
      <c r="U197" s="1800"/>
      <c r="W197" s="1802"/>
      <c r="X197" s="1399"/>
      <c r="Y197" s="1399"/>
      <c r="Z197" s="1399"/>
      <c r="AA197" s="1399"/>
      <c r="AB197" s="1399"/>
      <c r="AC197" s="1800"/>
      <c r="AD197" s="2395"/>
      <c r="AE197" s="1802"/>
      <c r="AF197" s="1399"/>
      <c r="AG197" s="1399"/>
      <c r="AH197" s="1909"/>
      <c r="AI197" s="2014"/>
      <c r="AJ197" s="2014"/>
      <c r="AK197" s="2014"/>
      <c r="AL197" s="2014"/>
      <c r="AM197" s="2015"/>
      <c r="AN197" s="63"/>
      <c r="AO197" s="73" t="s">
        <v>13940</v>
      </c>
      <c r="AQ197" s="210"/>
      <c r="AR197" s="1092">
        <f t="shared" si="92"/>
        <v>0</v>
      </c>
      <c r="AS197" s="210"/>
      <c r="AT197" s="247">
        <f t="shared" si="93"/>
        <v>0</v>
      </c>
      <c r="AU197" s="247">
        <f t="shared" si="94"/>
        <v>0</v>
      </c>
      <c r="AV197" s="247">
        <f t="shared" si="95"/>
        <v>0</v>
      </c>
      <c r="AW197" s="247">
        <f t="shared" si="96"/>
        <v>0</v>
      </c>
      <c r="AX197" s="247">
        <f t="shared" si="97"/>
        <v>0</v>
      </c>
      <c r="AY197" s="247">
        <f t="shared" si="98"/>
        <v>0</v>
      </c>
      <c r="AZ197" s="247">
        <f t="shared" si="99"/>
        <v>0</v>
      </c>
      <c r="BB197" s="247">
        <f t="shared" si="100"/>
        <v>0</v>
      </c>
      <c r="BC197" s="247">
        <f t="shared" si="101"/>
        <v>0</v>
      </c>
      <c r="BD197" s="247">
        <f t="shared" si="102"/>
        <v>0</v>
      </c>
      <c r="BE197" s="247">
        <f t="shared" si="103"/>
        <v>0</v>
      </c>
      <c r="BF197" s="247">
        <f t="shared" si="104"/>
        <v>0</v>
      </c>
      <c r="BG197" s="247">
        <f t="shared" si="105"/>
        <v>0</v>
      </c>
      <c r="BH197" s="247">
        <f t="shared" si="106"/>
        <v>0</v>
      </c>
      <c r="BK197" s="247">
        <f t="shared" si="107"/>
        <v>0</v>
      </c>
      <c r="BL197" s="247">
        <f t="shared" si="108"/>
        <v>0</v>
      </c>
      <c r="BM197" s="247">
        <f t="shared" si="109"/>
        <v>0</v>
      </c>
      <c r="BN197" s="247">
        <f t="shared" si="110"/>
        <v>0</v>
      </c>
      <c r="BO197" s="210"/>
      <c r="BP197" s="1205"/>
      <c r="BQ197" s="1205"/>
      <c r="BR197" s="1205"/>
      <c r="BS197" s="1205"/>
      <c r="BT197" s="1205"/>
      <c r="BU197" s="1205"/>
    </row>
    <row r="198" spans="2:73" ht="15.75" customHeight="1">
      <c r="B198" s="71" t="s">
        <v>13941</v>
      </c>
      <c r="C198" s="2178" t="s">
        <v>13563</v>
      </c>
      <c r="D198" s="2178"/>
      <c r="E198" s="72" t="s">
        <v>677</v>
      </c>
      <c r="F198" s="72">
        <v>3</v>
      </c>
      <c r="G198" s="1399"/>
      <c r="H198" s="1399"/>
      <c r="I198" s="1399"/>
      <c r="J198" s="1399"/>
      <c r="K198" s="1399"/>
      <c r="L198" s="1399"/>
      <c r="M198" s="1800"/>
      <c r="N198" s="1753"/>
      <c r="O198" s="1802"/>
      <c r="P198" s="1399"/>
      <c r="Q198" s="1399"/>
      <c r="R198" s="1399"/>
      <c r="S198" s="1399"/>
      <c r="T198" s="1399"/>
      <c r="U198" s="1800"/>
      <c r="W198" s="1802"/>
      <c r="X198" s="1399"/>
      <c r="Y198" s="1399"/>
      <c r="Z198" s="1399"/>
      <c r="AA198" s="1399"/>
      <c r="AB198" s="1399"/>
      <c r="AC198" s="1800"/>
      <c r="AD198" s="2395"/>
      <c r="AE198" s="1802"/>
      <c r="AF198" s="1399"/>
      <c r="AG198" s="1399"/>
      <c r="AH198" s="1909"/>
      <c r="AI198" s="2014"/>
      <c r="AJ198" s="2014"/>
      <c r="AK198" s="2014"/>
      <c r="AL198" s="2014"/>
      <c r="AM198" s="2015"/>
      <c r="AN198" s="63"/>
      <c r="AO198" s="73" t="s">
        <v>13942</v>
      </c>
      <c r="AQ198" s="210"/>
      <c r="AR198" s="1092">
        <f t="shared" si="92"/>
        <v>0</v>
      </c>
      <c r="AS198" s="210"/>
      <c r="AT198" s="247">
        <f t="shared" si="93"/>
        <v>0</v>
      </c>
      <c r="AU198" s="247">
        <f t="shared" si="94"/>
        <v>0</v>
      </c>
      <c r="AV198" s="247">
        <f t="shared" si="95"/>
        <v>0</v>
      </c>
      <c r="AW198" s="247">
        <f t="shared" si="96"/>
        <v>0</v>
      </c>
      <c r="AX198" s="247">
        <f t="shared" si="97"/>
        <v>0</v>
      </c>
      <c r="AY198" s="247">
        <f t="shared" si="98"/>
        <v>0</v>
      </c>
      <c r="AZ198" s="247">
        <f t="shared" si="99"/>
        <v>0</v>
      </c>
      <c r="BB198" s="247">
        <f t="shared" si="100"/>
        <v>0</v>
      </c>
      <c r="BC198" s="247">
        <f t="shared" si="101"/>
        <v>0</v>
      </c>
      <c r="BD198" s="247">
        <f t="shared" si="102"/>
        <v>0</v>
      </c>
      <c r="BE198" s="247">
        <f t="shared" si="103"/>
        <v>0</v>
      </c>
      <c r="BF198" s="247">
        <f t="shared" si="104"/>
        <v>0</v>
      </c>
      <c r="BG198" s="247">
        <f t="shared" si="105"/>
        <v>0</v>
      </c>
      <c r="BH198" s="247">
        <f t="shared" si="106"/>
        <v>0</v>
      </c>
      <c r="BK198" s="247">
        <f t="shared" si="107"/>
        <v>0</v>
      </c>
      <c r="BL198" s="247">
        <f t="shared" si="108"/>
        <v>0</v>
      </c>
      <c r="BM198" s="247">
        <f t="shared" si="109"/>
        <v>0</v>
      </c>
      <c r="BN198" s="247">
        <f t="shared" si="110"/>
        <v>0</v>
      </c>
      <c r="BO198" s="210"/>
      <c r="BP198" s="1205"/>
      <c r="BQ198" s="1205"/>
      <c r="BR198" s="1205"/>
      <c r="BS198" s="1205"/>
      <c r="BT198" s="1205"/>
      <c r="BU198" s="1205"/>
    </row>
    <row r="199" spans="2:73" ht="15.75" customHeight="1">
      <c r="B199" s="71" t="s">
        <v>13943</v>
      </c>
      <c r="C199" s="2178" t="s">
        <v>13563</v>
      </c>
      <c r="D199" s="2178"/>
      <c r="E199" s="72" t="s">
        <v>677</v>
      </c>
      <c r="F199" s="72">
        <v>3</v>
      </c>
      <c r="G199" s="1399"/>
      <c r="H199" s="1399"/>
      <c r="I199" s="1399"/>
      <c r="J199" s="1399"/>
      <c r="K199" s="1399"/>
      <c r="L199" s="1399"/>
      <c r="M199" s="1800"/>
      <c r="N199" s="1753"/>
      <c r="O199" s="1802"/>
      <c r="P199" s="1399"/>
      <c r="Q199" s="1399"/>
      <c r="R199" s="1399"/>
      <c r="S199" s="1399"/>
      <c r="T199" s="1399"/>
      <c r="U199" s="1800"/>
      <c r="W199" s="1802"/>
      <c r="X199" s="1399"/>
      <c r="Y199" s="1399"/>
      <c r="Z199" s="1399"/>
      <c r="AA199" s="1399"/>
      <c r="AB199" s="1399"/>
      <c r="AC199" s="1800"/>
      <c r="AD199" s="2395"/>
      <c r="AE199" s="1802"/>
      <c r="AF199" s="1399"/>
      <c r="AG199" s="1399"/>
      <c r="AH199" s="1909"/>
      <c r="AI199" s="2014"/>
      <c r="AJ199" s="2014"/>
      <c r="AK199" s="2014"/>
      <c r="AL199" s="2014"/>
      <c r="AM199" s="2015"/>
      <c r="AN199" s="63"/>
      <c r="AO199" s="73" t="s">
        <v>13944</v>
      </c>
      <c r="AQ199" s="210"/>
      <c r="AR199" s="1092">
        <f t="shared" si="92"/>
        <v>0</v>
      </c>
      <c r="AS199" s="210"/>
      <c r="AT199" s="247">
        <f t="shared" si="93"/>
        <v>0</v>
      </c>
      <c r="AU199" s="247">
        <f t="shared" si="94"/>
        <v>0</v>
      </c>
      <c r="AV199" s="247">
        <f t="shared" si="95"/>
        <v>0</v>
      </c>
      <c r="AW199" s="247">
        <f t="shared" si="96"/>
        <v>0</v>
      </c>
      <c r="AX199" s="247">
        <f t="shared" si="97"/>
        <v>0</v>
      </c>
      <c r="AY199" s="247">
        <f t="shared" si="98"/>
        <v>0</v>
      </c>
      <c r="AZ199" s="247">
        <f t="shared" si="99"/>
        <v>0</v>
      </c>
      <c r="BB199" s="247">
        <f t="shared" si="100"/>
        <v>0</v>
      </c>
      <c r="BC199" s="247">
        <f t="shared" si="101"/>
        <v>0</v>
      </c>
      <c r="BD199" s="247">
        <f t="shared" si="102"/>
        <v>0</v>
      </c>
      <c r="BE199" s="247">
        <f t="shared" si="103"/>
        <v>0</v>
      </c>
      <c r="BF199" s="247">
        <f t="shared" si="104"/>
        <v>0</v>
      </c>
      <c r="BG199" s="247">
        <f t="shared" si="105"/>
        <v>0</v>
      </c>
      <c r="BH199" s="247">
        <f t="shared" si="106"/>
        <v>0</v>
      </c>
      <c r="BK199" s="247">
        <f t="shared" si="107"/>
        <v>0</v>
      </c>
      <c r="BL199" s="247">
        <f t="shared" si="108"/>
        <v>0</v>
      </c>
      <c r="BM199" s="247">
        <f t="shared" si="109"/>
        <v>0</v>
      </c>
      <c r="BN199" s="247">
        <f t="shared" si="110"/>
        <v>0</v>
      </c>
      <c r="BO199" s="210"/>
      <c r="BP199" s="1205"/>
      <c r="BQ199" s="1205"/>
      <c r="BR199" s="1205"/>
      <c r="BS199" s="1205"/>
      <c r="BT199" s="1205"/>
      <c r="BU199" s="1205"/>
    </row>
    <row r="200" spans="2:73" ht="15.75" customHeight="1">
      <c r="B200" s="71" t="s">
        <v>13945</v>
      </c>
      <c r="C200" s="2178" t="s">
        <v>13563</v>
      </c>
      <c r="D200" s="2178"/>
      <c r="E200" s="72" t="s">
        <v>677</v>
      </c>
      <c r="F200" s="72">
        <v>3</v>
      </c>
      <c r="G200" s="1399"/>
      <c r="H200" s="1399"/>
      <c r="I200" s="1399"/>
      <c r="J200" s="1399"/>
      <c r="K200" s="1399"/>
      <c r="L200" s="1399"/>
      <c r="M200" s="1800"/>
      <c r="N200" s="1753"/>
      <c r="O200" s="1802"/>
      <c r="P200" s="1399"/>
      <c r="Q200" s="1399"/>
      <c r="R200" s="1399"/>
      <c r="S200" s="1399"/>
      <c r="T200" s="1399"/>
      <c r="U200" s="1800"/>
      <c r="W200" s="1802"/>
      <c r="X200" s="1399"/>
      <c r="Y200" s="1399"/>
      <c r="Z200" s="1399"/>
      <c r="AA200" s="1399"/>
      <c r="AB200" s="1399"/>
      <c r="AC200" s="1800"/>
      <c r="AD200" s="2395"/>
      <c r="AE200" s="1802"/>
      <c r="AF200" s="1399"/>
      <c r="AG200" s="1399"/>
      <c r="AH200" s="1909"/>
      <c r="AI200" s="2014"/>
      <c r="AJ200" s="2014"/>
      <c r="AK200" s="2014"/>
      <c r="AL200" s="2014"/>
      <c r="AM200" s="2015"/>
      <c r="AN200" s="63"/>
      <c r="AO200" s="73" t="s">
        <v>13946</v>
      </c>
      <c r="AQ200" s="210"/>
      <c r="AR200" s="1092">
        <f t="shared" si="92"/>
        <v>0</v>
      </c>
      <c r="AS200" s="210"/>
      <c r="AT200" s="247">
        <f t="shared" si="93"/>
        <v>0</v>
      </c>
      <c r="AU200" s="247">
        <f t="shared" si="94"/>
        <v>0</v>
      </c>
      <c r="AV200" s="247">
        <f t="shared" si="95"/>
        <v>0</v>
      </c>
      <c r="AW200" s="247">
        <f t="shared" si="96"/>
        <v>0</v>
      </c>
      <c r="AX200" s="247">
        <f t="shared" si="97"/>
        <v>0</v>
      </c>
      <c r="AY200" s="247">
        <f t="shared" si="98"/>
        <v>0</v>
      </c>
      <c r="AZ200" s="247">
        <f t="shared" si="99"/>
        <v>0</v>
      </c>
      <c r="BB200" s="247">
        <f t="shared" si="100"/>
        <v>0</v>
      </c>
      <c r="BC200" s="247">
        <f t="shared" si="101"/>
        <v>0</v>
      </c>
      <c r="BD200" s="247">
        <f t="shared" si="102"/>
        <v>0</v>
      </c>
      <c r="BE200" s="247">
        <f t="shared" si="103"/>
        <v>0</v>
      </c>
      <c r="BF200" s="247">
        <f t="shared" si="104"/>
        <v>0</v>
      </c>
      <c r="BG200" s="247">
        <f t="shared" si="105"/>
        <v>0</v>
      </c>
      <c r="BH200" s="247">
        <f t="shared" si="106"/>
        <v>0</v>
      </c>
      <c r="BK200" s="247">
        <f t="shared" si="107"/>
        <v>0</v>
      </c>
      <c r="BL200" s="247">
        <f t="shared" si="108"/>
        <v>0</v>
      </c>
      <c r="BM200" s="247">
        <f t="shared" si="109"/>
        <v>0</v>
      </c>
      <c r="BN200" s="247">
        <f t="shared" si="110"/>
        <v>0</v>
      </c>
      <c r="BO200" s="210"/>
      <c r="BP200" s="1205"/>
      <c r="BQ200" s="1205"/>
      <c r="BR200" s="1205"/>
      <c r="BS200" s="1205"/>
      <c r="BT200" s="1205"/>
      <c r="BU200" s="1205"/>
    </row>
    <row r="201" spans="2:73" ht="15.75" customHeight="1">
      <c r="B201" s="71" t="s">
        <v>13947</v>
      </c>
      <c r="C201" s="2178" t="s">
        <v>13563</v>
      </c>
      <c r="D201" s="2178"/>
      <c r="E201" s="72" t="s">
        <v>677</v>
      </c>
      <c r="F201" s="72">
        <v>3</v>
      </c>
      <c r="G201" s="1399"/>
      <c r="H201" s="1399"/>
      <c r="I201" s="1399"/>
      <c r="J201" s="1399"/>
      <c r="K201" s="1399"/>
      <c r="L201" s="1399"/>
      <c r="M201" s="1800"/>
      <c r="N201" s="1753"/>
      <c r="O201" s="1802"/>
      <c r="P201" s="1399"/>
      <c r="Q201" s="1399"/>
      <c r="R201" s="1399"/>
      <c r="S201" s="1399"/>
      <c r="T201" s="1399"/>
      <c r="U201" s="1800"/>
      <c r="W201" s="1802"/>
      <c r="X201" s="1399"/>
      <c r="Y201" s="1399"/>
      <c r="Z201" s="1399"/>
      <c r="AA201" s="1399"/>
      <c r="AB201" s="1399"/>
      <c r="AC201" s="1800"/>
      <c r="AD201" s="2395"/>
      <c r="AE201" s="1802"/>
      <c r="AF201" s="1399"/>
      <c r="AG201" s="1399"/>
      <c r="AH201" s="1909"/>
      <c r="AI201" s="2014"/>
      <c r="AJ201" s="2014"/>
      <c r="AK201" s="2014"/>
      <c r="AL201" s="2014"/>
      <c r="AM201" s="2015"/>
      <c r="AN201" s="63"/>
      <c r="AO201" s="73" t="s">
        <v>13948</v>
      </c>
      <c r="AQ201" s="210"/>
      <c r="AR201" s="1092">
        <f t="shared" si="92"/>
        <v>0</v>
      </c>
      <c r="AS201" s="210"/>
      <c r="AT201" s="247">
        <f t="shared" ref="AT201:AT208" si="111" xml:space="preserve"> IF(SUM($G201:$M201,$O201:$U201,$AE201:$AM201)&gt;0,IF( ISNUMBER(G201 ), 0, 1 ),0)</f>
        <v>0</v>
      </c>
      <c r="AU201" s="247">
        <f t="shared" ref="AU201:AU208" si="112" xml:space="preserve"> IF(SUM($G201:$M201,$O201:$U201,$AE201:$AM201)&gt;0,IF( ISNUMBER(H201 ), 0, 1 ),0)</f>
        <v>0</v>
      </c>
      <c r="AV201" s="247">
        <f t="shared" ref="AV201:AV208" si="113" xml:space="preserve"> IF(SUM($G201:$M201,$O201:$U201,$AE201:$AM201)&gt;0,IF( ISNUMBER(I201 ), 0, 1 ),0)</f>
        <v>0</v>
      </c>
      <c r="AW201" s="247">
        <f t="shared" ref="AW201:AW208" si="114" xml:space="preserve"> IF(SUM($G201:$M201,$O201:$U201,$AE201:$AM201)&gt;0,IF( ISNUMBER(J201 ), 0, 1 ),0)</f>
        <v>0</v>
      </c>
      <c r="AX201" s="247">
        <f t="shared" ref="AX201:AX208" si="115" xml:space="preserve"> IF(SUM($G201:$M201,$O201:$U201,$AE201:$AM201)&gt;0,IF( ISNUMBER(K201 ), 0, 1 ),0)</f>
        <v>0</v>
      </c>
      <c r="AY201" s="247">
        <f t="shared" ref="AY201:AY208" si="116" xml:space="preserve"> IF(SUM($G201:$M201,$O201:$U201,$AE201:$AM201)&gt;0,IF( ISNUMBER(L201 ), 0, 1 ),0)</f>
        <v>0</v>
      </c>
      <c r="AZ201" s="247">
        <f t="shared" ref="AZ201:AZ208" si="117" xml:space="preserve"> IF(SUM($G201:$M201,$O201:$U201,$AE201:$AM201)&gt;0,IF( ISNUMBER(M201 ), 0, 1 ),0)</f>
        <v>0</v>
      </c>
      <c r="BB201" s="247">
        <f t="shared" ref="BB201:BB208" si="118" xml:space="preserve"> IF(SUM($G201:$M201,$O201:$U201,$AE201:$AM201)&gt;0,IF( ISNUMBER(O201 ), 0, 1 ),0)</f>
        <v>0</v>
      </c>
      <c r="BC201" s="247">
        <f t="shared" ref="BC201:BC208" si="119" xml:space="preserve"> IF(SUM($G201:$M201,$O201:$U201,$AE201:$AM201)&gt;0,IF( ISNUMBER(P201 ), 0, 1 ),0)</f>
        <v>0</v>
      </c>
      <c r="BD201" s="247">
        <f t="shared" ref="BD201:BD208" si="120" xml:space="preserve"> IF(SUM($G201:$M201,$O201:$U201,$AE201:$AM201)&gt;0,IF( ISNUMBER(Q201 ), 0, 1 ),0)</f>
        <v>0</v>
      </c>
      <c r="BE201" s="247">
        <f t="shared" ref="BE201:BE208" si="121" xml:space="preserve"> IF(SUM($G201:$M201,$O201:$U201,$AE201:$AM201)&gt;0,IF( ISNUMBER(R201 ), 0, 1 ),0)</f>
        <v>0</v>
      </c>
      <c r="BF201" s="247">
        <f t="shared" ref="BF201:BF208" si="122" xml:space="preserve"> IF(SUM($G201:$M201,$O201:$U201,$AE201:$AM201)&gt;0,IF( ISNUMBER(S201 ), 0, 1 ),0)</f>
        <v>0</v>
      </c>
      <c r="BG201" s="247">
        <f t="shared" ref="BG201:BG208" si="123" xml:space="preserve"> IF(SUM($G201:$M201,$O201:$U201,$AE201:$AM201)&gt;0,IF( ISNUMBER(T201 ), 0, 1 ),0)</f>
        <v>0</v>
      </c>
      <c r="BH201" s="247">
        <f t="shared" ref="BH201:BH208" si="124" xml:space="preserve"> IF(SUM($G201:$M201,$O201:$U201,$AE201:$AM201)&gt;0,IF( ISNUMBER(U201 ), 0, 1 ),0)</f>
        <v>0</v>
      </c>
      <c r="BK201" s="247">
        <f t="shared" ref="BK201:BK208" si="125" xml:space="preserve"> IF(SUM($G201:$M201,$O201:$U201,$AE201:$AM201)&gt;0,IF( ISNUMBER(AE201 ), 0, 1 ),0)</f>
        <v>0</v>
      </c>
      <c r="BL201" s="247">
        <f t="shared" ref="BL201:BL208" si="126" xml:space="preserve"> IF(SUM($G201:$M201,$O201:$U201,$AE201:$AM201)&gt;0,IF( ISNUMBER(AF201 ), 0, 1 ),0)</f>
        <v>0</v>
      </c>
      <c r="BM201" s="247">
        <f t="shared" ref="BM201:BM208" si="127" xml:space="preserve"> IF(SUM($G201:$M201,$O201:$U201,$AE201:$AM201)&gt;0,IF( ISNUMBER(AG201 ), 0, 1 ),0)</f>
        <v>0</v>
      </c>
      <c r="BN201" s="247">
        <f t="shared" ref="BN201:BN208" si="128" xml:space="preserve"> IF(SUM($G201:$M201,$O201:$U201,$AE201:$AM201)&gt;0,IF( ISNUMBER(AM201 ), 0, 1 ),0)</f>
        <v>0</v>
      </c>
      <c r="BO201" s="210"/>
      <c r="BP201" s="1205"/>
      <c r="BQ201" s="1205"/>
      <c r="BR201" s="1205"/>
      <c r="BS201" s="1205"/>
      <c r="BT201" s="1205"/>
      <c r="BU201" s="1205"/>
    </row>
    <row r="202" spans="2:73" ht="15.75" customHeight="1">
      <c r="B202" s="71" t="s">
        <v>13949</v>
      </c>
      <c r="C202" s="2178" t="s">
        <v>13563</v>
      </c>
      <c r="D202" s="2178"/>
      <c r="E202" s="72" t="s">
        <v>677</v>
      </c>
      <c r="F202" s="72">
        <v>3</v>
      </c>
      <c r="G202" s="1399"/>
      <c r="H202" s="1399"/>
      <c r="I202" s="1399"/>
      <c r="J202" s="1399"/>
      <c r="K202" s="1399"/>
      <c r="L202" s="1399"/>
      <c r="M202" s="1800"/>
      <c r="N202" s="1753"/>
      <c r="O202" s="1802"/>
      <c r="P202" s="1399"/>
      <c r="Q202" s="1399"/>
      <c r="R202" s="1399"/>
      <c r="S202" s="1399"/>
      <c r="T202" s="1399"/>
      <c r="U202" s="1800"/>
      <c r="W202" s="1802"/>
      <c r="X202" s="1399"/>
      <c r="Y202" s="1399"/>
      <c r="Z202" s="1399"/>
      <c r="AA202" s="1399"/>
      <c r="AB202" s="1399"/>
      <c r="AC202" s="1800"/>
      <c r="AD202" s="2395"/>
      <c r="AE202" s="1802"/>
      <c r="AF202" s="1399"/>
      <c r="AG202" s="1399"/>
      <c r="AH202" s="1909"/>
      <c r="AI202" s="2014"/>
      <c r="AJ202" s="2014"/>
      <c r="AK202" s="2014"/>
      <c r="AL202" s="2014"/>
      <c r="AM202" s="2015"/>
      <c r="AN202" s="63"/>
      <c r="AO202" s="73" t="s">
        <v>13950</v>
      </c>
      <c r="AQ202" s="210"/>
      <c r="AR202" s="1092">
        <f t="shared" ref="AR202:AR208" si="129">IF( SUM( AT202:BN202 ) = 0, 0, $AT$5 )</f>
        <v>0</v>
      </c>
      <c r="AS202" s="210"/>
      <c r="AT202" s="247">
        <f t="shared" si="111"/>
        <v>0</v>
      </c>
      <c r="AU202" s="247">
        <f t="shared" si="112"/>
        <v>0</v>
      </c>
      <c r="AV202" s="247">
        <f t="shared" si="113"/>
        <v>0</v>
      </c>
      <c r="AW202" s="247">
        <f t="shared" si="114"/>
        <v>0</v>
      </c>
      <c r="AX202" s="247">
        <f t="shared" si="115"/>
        <v>0</v>
      </c>
      <c r="AY202" s="247">
        <f t="shared" si="116"/>
        <v>0</v>
      </c>
      <c r="AZ202" s="247">
        <f t="shared" si="117"/>
        <v>0</v>
      </c>
      <c r="BB202" s="247">
        <f t="shared" si="118"/>
        <v>0</v>
      </c>
      <c r="BC202" s="247">
        <f t="shared" si="119"/>
        <v>0</v>
      </c>
      <c r="BD202" s="247">
        <f t="shared" si="120"/>
        <v>0</v>
      </c>
      <c r="BE202" s="247">
        <f t="shared" si="121"/>
        <v>0</v>
      </c>
      <c r="BF202" s="247">
        <f t="shared" si="122"/>
        <v>0</v>
      </c>
      <c r="BG202" s="247">
        <f t="shared" si="123"/>
        <v>0</v>
      </c>
      <c r="BH202" s="247">
        <f t="shared" si="124"/>
        <v>0</v>
      </c>
      <c r="BK202" s="247">
        <f t="shared" si="125"/>
        <v>0</v>
      </c>
      <c r="BL202" s="247">
        <f t="shared" si="126"/>
        <v>0</v>
      </c>
      <c r="BM202" s="247">
        <f t="shared" si="127"/>
        <v>0</v>
      </c>
      <c r="BN202" s="247">
        <f t="shared" si="128"/>
        <v>0</v>
      </c>
      <c r="BO202" s="210"/>
      <c r="BP202" s="1205"/>
      <c r="BQ202" s="1205"/>
      <c r="BR202" s="1205"/>
      <c r="BS202" s="1205"/>
      <c r="BT202" s="1205"/>
      <c r="BU202" s="1205"/>
    </row>
    <row r="203" spans="2:73" ht="15.75" customHeight="1">
      <c r="B203" s="71" t="s">
        <v>13951</v>
      </c>
      <c r="C203" s="2178" t="s">
        <v>13563</v>
      </c>
      <c r="D203" s="2178"/>
      <c r="E203" s="72" t="s">
        <v>677</v>
      </c>
      <c r="F203" s="72">
        <v>3</v>
      </c>
      <c r="G203" s="1399"/>
      <c r="H203" s="1399"/>
      <c r="I203" s="1399"/>
      <c r="J203" s="1399"/>
      <c r="K203" s="1399"/>
      <c r="L203" s="1399"/>
      <c r="M203" s="1800"/>
      <c r="N203" s="1753"/>
      <c r="O203" s="1802"/>
      <c r="P203" s="1399"/>
      <c r="Q203" s="1399"/>
      <c r="R203" s="1399"/>
      <c r="S203" s="1399"/>
      <c r="T203" s="1399"/>
      <c r="U203" s="1800"/>
      <c r="W203" s="1802"/>
      <c r="X203" s="1399"/>
      <c r="Y203" s="1399"/>
      <c r="Z203" s="1399"/>
      <c r="AA203" s="1399"/>
      <c r="AB203" s="1399"/>
      <c r="AC203" s="1800"/>
      <c r="AD203" s="2395"/>
      <c r="AE203" s="1802"/>
      <c r="AF203" s="1399"/>
      <c r="AG203" s="1399"/>
      <c r="AH203" s="1909"/>
      <c r="AI203" s="2014"/>
      <c r="AJ203" s="2014"/>
      <c r="AK203" s="2014"/>
      <c r="AL203" s="2014"/>
      <c r="AM203" s="2015"/>
      <c r="AN203" s="63"/>
      <c r="AO203" s="73" t="s">
        <v>13952</v>
      </c>
      <c r="AQ203" s="210"/>
      <c r="AR203" s="1092">
        <f t="shared" si="129"/>
        <v>0</v>
      </c>
      <c r="AS203" s="210"/>
      <c r="AT203" s="247">
        <f t="shared" si="111"/>
        <v>0</v>
      </c>
      <c r="AU203" s="247">
        <f t="shared" si="112"/>
        <v>0</v>
      </c>
      <c r="AV203" s="247">
        <f t="shared" si="113"/>
        <v>0</v>
      </c>
      <c r="AW203" s="247">
        <f t="shared" si="114"/>
        <v>0</v>
      </c>
      <c r="AX203" s="247">
        <f t="shared" si="115"/>
        <v>0</v>
      </c>
      <c r="AY203" s="247">
        <f t="shared" si="116"/>
        <v>0</v>
      </c>
      <c r="AZ203" s="247">
        <f t="shared" si="117"/>
        <v>0</v>
      </c>
      <c r="BB203" s="247">
        <f t="shared" si="118"/>
        <v>0</v>
      </c>
      <c r="BC203" s="247">
        <f t="shared" si="119"/>
        <v>0</v>
      </c>
      <c r="BD203" s="247">
        <f t="shared" si="120"/>
        <v>0</v>
      </c>
      <c r="BE203" s="247">
        <f t="shared" si="121"/>
        <v>0</v>
      </c>
      <c r="BF203" s="247">
        <f t="shared" si="122"/>
        <v>0</v>
      </c>
      <c r="BG203" s="247">
        <f t="shared" si="123"/>
        <v>0</v>
      </c>
      <c r="BH203" s="247">
        <f t="shared" si="124"/>
        <v>0</v>
      </c>
      <c r="BK203" s="247">
        <f t="shared" si="125"/>
        <v>0</v>
      </c>
      <c r="BL203" s="247">
        <f t="shared" si="126"/>
        <v>0</v>
      </c>
      <c r="BM203" s="247">
        <f t="shared" si="127"/>
        <v>0</v>
      </c>
      <c r="BN203" s="247">
        <f t="shared" si="128"/>
        <v>0</v>
      </c>
      <c r="BO203" s="210"/>
      <c r="BP203" s="1205"/>
      <c r="BQ203" s="1205"/>
      <c r="BR203" s="1205"/>
      <c r="BS203" s="1205"/>
      <c r="BT203" s="1205"/>
      <c r="BU203" s="1205"/>
    </row>
    <row r="204" spans="2:73" ht="15.75" customHeight="1">
      <c r="B204" s="71" t="s">
        <v>13953</v>
      </c>
      <c r="C204" s="2178" t="s">
        <v>13563</v>
      </c>
      <c r="D204" s="2178"/>
      <c r="E204" s="72" t="s">
        <v>677</v>
      </c>
      <c r="F204" s="72">
        <v>3</v>
      </c>
      <c r="G204" s="1399"/>
      <c r="H204" s="1399"/>
      <c r="I204" s="1399"/>
      <c r="J204" s="1399"/>
      <c r="K204" s="1399"/>
      <c r="L204" s="1399"/>
      <c r="M204" s="1800"/>
      <c r="N204" s="1753"/>
      <c r="O204" s="1802"/>
      <c r="P204" s="1399"/>
      <c r="Q204" s="1399"/>
      <c r="R204" s="1399"/>
      <c r="S204" s="1399"/>
      <c r="T204" s="1399"/>
      <c r="U204" s="1800"/>
      <c r="W204" s="1802"/>
      <c r="X204" s="1399"/>
      <c r="Y204" s="1399"/>
      <c r="Z204" s="1399"/>
      <c r="AA204" s="1399"/>
      <c r="AB204" s="1399"/>
      <c r="AC204" s="1800"/>
      <c r="AD204" s="2395"/>
      <c r="AE204" s="1802"/>
      <c r="AF204" s="1399"/>
      <c r="AG204" s="1399"/>
      <c r="AH204" s="1909"/>
      <c r="AI204" s="2014"/>
      <c r="AJ204" s="2014"/>
      <c r="AK204" s="2014"/>
      <c r="AL204" s="2014"/>
      <c r="AM204" s="2015"/>
      <c r="AN204" s="63"/>
      <c r="AO204" s="73" t="s">
        <v>13954</v>
      </c>
      <c r="AQ204" s="210"/>
      <c r="AR204" s="1092">
        <f t="shared" si="129"/>
        <v>0</v>
      </c>
      <c r="AS204" s="210"/>
      <c r="AT204" s="247">
        <f t="shared" si="111"/>
        <v>0</v>
      </c>
      <c r="AU204" s="247">
        <f t="shared" si="112"/>
        <v>0</v>
      </c>
      <c r="AV204" s="247">
        <f t="shared" si="113"/>
        <v>0</v>
      </c>
      <c r="AW204" s="247">
        <f t="shared" si="114"/>
        <v>0</v>
      </c>
      <c r="AX204" s="247">
        <f t="shared" si="115"/>
        <v>0</v>
      </c>
      <c r="AY204" s="247">
        <f t="shared" si="116"/>
        <v>0</v>
      </c>
      <c r="AZ204" s="247">
        <f t="shared" si="117"/>
        <v>0</v>
      </c>
      <c r="BB204" s="247">
        <f t="shared" si="118"/>
        <v>0</v>
      </c>
      <c r="BC204" s="247">
        <f t="shared" si="119"/>
        <v>0</v>
      </c>
      <c r="BD204" s="247">
        <f t="shared" si="120"/>
        <v>0</v>
      </c>
      <c r="BE204" s="247">
        <f t="shared" si="121"/>
        <v>0</v>
      </c>
      <c r="BF204" s="247">
        <f t="shared" si="122"/>
        <v>0</v>
      </c>
      <c r="BG204" s="247">
        <f t="shared" si="123"/>
        <v>0</v>
      </c>
      <c r="BH204" s="247">
        <f t="shared" si="124"/>
        <v>0</v>
      </c>
      <c r="BK204" s="247">
        <f t="shared" si="125"/>
        <v>0</v>
      </c>
      <c r="BL204" s="247">
        <f t="shared" si="126"/>
        <v>0</v>
      </c>
      <c r="BM204" s="247">
        <f t="shared" si="127"/>
        <v>0</v>
      </c>
      <c r="BN204" s="247">
        <f t="shared" si="128"/>
        <v>0</v>
      </c>
      <c r="BO204" s="210"/>
      <c r="BP204" s="1205"/>
      <c r="BQ204" s="1205"/>
      <c r="BR204" s="1205"/>
      <c r="BS204" s="1205"/>
      <c r="BT204" s="1205"/>
      <c r="BU204" s="1205"/>
    </row>
    <row r="205" spans="2:73" ht="15.75" customHeight="1">
      <c r="B205" s="71" t="s">
        <v>13955</v>
      </c>
      <c r="C205" s="2178" t="s">
        <v>13563</v>
      </c>
      <c r="D205" s="2178"/>
      <c r="E205" s="72" t="s">
        <v>677</v>
      </c>
      <c r="F205" s="72">
        <v>3</v>
      </c>
      <c r="G205" s="1399"/>
      <c r="H205" s="1399"/>
      <c r="I205" s="1399"/>
      <c r="J205" s="1399"/>
      <c r="K205" s="1399"/>
      <c r="L205" s="1399"/>
      <c r="M205" s="1800"/>
      <c r="N205" s="1753"/>
      <c r="O205" s="1802"/>
      <c r="P205" s="1399"/>
      <c r="Q205" s="1399"/>
      <c r="R205" s="1399"/>
      <c r="S205" s="1399"/>
      <c r="T205" s="1399"/>
      <c r="U205" s="1800"/>
      <c r="W205" s="1802"/>
      <c r="X205" s="1399"/>
      <c r="Y205" s="1399"/>
      <c r="Z205" s="1399"/>
      <c r="AA205" s="1399"/>
      <c r="AB205" s="1399"/>
      <c r="AC205" s="1800"/>
      <c r="AD205" s="2395"/>
      <c r="AE205" s="1802"/>
      <c r="AF205" s="1399"/>
      <c r="AG205" s="1399"/>
      <c r="AH205" s="1909"/>
      <c r="AI205" s="2014"/>
      <c r="AJ205" s="2014"/>
      <c r="AK205" s="2014"/>
      <c r="AL205" s="2014"/>
      <c r="AM205" s="2015"/>
      <c r="AN205" s="63"/>
      <c r="AO205" s="73" t="s">
        <v>13956</v>
      </c>
      <c r="AQ205" s="210"/>
      <c r="AR205" s="1092">
        <f t="shared" si="129"/>
        <v>0</v>
      </c>
      <c r="AS205" s="210"/>
      <c r="AT205" s="247">
        <f t="shared" si="111"/>
        <v>0</v>
      </c>
      <c r="AU205" s="247">
        <f t="shared" si="112"/>
        <v>0</v>
      </c>
      <c r="AV205" s="247">
        <f t="shared" si="113"/>
        <v>0</v>
      </c>
      <c r="AW205" s="247">
        <f t="shared" si="114"/>
        <v>0</v>
      </c>
      <c r="AX205" s="247">
        <f t="shared" si="115"/>
        <v>0</v>
      </c>
      <c r="AY205" s="247">
        <f t="shared" si="116"/>
        <v>0</v>
      </c>
      <c r="AZ205" s="247">
        <f t="shared" si="117"/>
        <v>0</v>
      </c>
      <c r="BB205" s="247">
        <f t="shared" si="118"/>
        <v>0</v>
      </c>
      <c r="BC205" s="247">
        <f t="shared" si="119"/>
        <v>0</v>
      </c>
      <c r="BD205" s="247">
        <f t="shared" si="120"/>
        <v>0</v>
      </c>
      <c r="BE205" s="247">
        <f t="shared" si="121"/>
        <v>0</v>
      </c>
      <c r="BF205" s="247">
        <f t="shared" si="122"/>
        <v>0</v>
      </c>
      <c r="BG205" s="247">
        <f t="shared" si="123"/>
        <v>0</v>
      </c>
      <c r="BH205" s="247">
        <f t="shared" si="124"/>
        <v>0</v>
      </c>
      <c r="BK205" s="247">
        <f t="shared" si="125"/>
        <v>0</v>
      </c>
      <c r="BL205" s="247">
        <f t="shared" si="126"/>
        <v>0</v>
      </c>
      <c r="BM205" s="247">
        <f t="shared" si="127"/>
        <v>0</v>
      </c>
      <c r="BN205" s="247">
        <f t="shared" si="128"/>
        <v>0</v>
      </c>
      <c r="BO205" s="210"/>
      <c r="BP205" s="1205"/>
      <c r="BQ205" s="1205"/>
      <c r="BR205" s="1205"/>
      <c r="BS205" s="1205"/>
      <c r="BT205" s="1205"/>
      <c r="BU205" s="1205"/>
    </row>
    <row r="206" spans="2:73" ht="15.75" customHeight="1">
      <c r="B206" s="71" t="s">
        <v>13957</v>
      </c>
      <c r="C206" s="2178" t="s">
        <v>13563</v>
      </c>
      <c r="D206" s="2178"/>
      <c r="E206" s="72" t="s">
        <v>677</v>
      </c>
      <c r="F206" s="72">
        <v>3</v>
      </c>
      <c r="G206" s="1399"/>
      <c r="H206" s="1399"/>
      <c r="I206" s="1399"/>
      <c r="J206" s="1399"/>
      <c r="K206" s="1399"/>
      <c r="L206" s="1399"/>
      <c r="M206" s="1800"/>
      <c r="N206" s="1753"/>
      <c r="O206" s="1802"/>
      <c r="P206" s="1399"/>
      <c r="Q206" s="1399"/>
      <c r="R206" s="1399"/>
      <c r="S206" s="1399"/>
      <c r="T206" s="1399"/>
      <c r="U206" s="1800"/>
      <c r="W206" s="1802"/>
      <c r="X206" s="1399"/>
      <c r="Y206" s="1399"/>
      <c r="Z206" s="1399"/>
      <c r="AA206" s="1399"/>
      <c r="AB206" s="1399"/>
      <c r="AC206" s="1800"/>
      <c r="AD206" s="2395"/>
      <c r="AE206" s="1802"/>
      <c r="AF206" s="1399"/>
      <c r="AG206" s="1399"/>
      <c r="AH206" s="1909"/>
      <c r="AI206" s="2014"/>
      <c r="AJ206" s="2014"/>
      <c r="AK206" s="2014"/>
      <c r="AL206" s="2014"/>
      <c r="AM206" s="2015"/>
      <c r="AN206" s="63"/>
      <c r="AO206" s="73" t="s">
        <v>13958</v>
      </c>
      <c r="AQ206" s="210"/>
      <c r="AR206" s="1092">
        <f t="shared" si="129"/>
        <v>0</v>
      </c>
      <c r="AS206" s="210"/>
      <c r="AT206" s="247">
        <f t="shared" si="111"/>
        <v>0</v>
      </c>
      <c r="AU206" s="247">
        <f t="shared" si="112"/>
        <v>0</v>
      </c>
      <c r="AV206" s="247">
        <f t="shared" si="113"/>
        <v>0</v>
      </c>
      <c r="AW206" s="247">
        <f t="shared" si="114"/>
        <v>0</v>
      </c>
      <c r="AX206" s="247">
        <f t="shared" si="115"/>
        <v>0</v>
      </c>
      <c r="AY206" s="247">
        <f t="shared" si="116"/>
        <v>0</v>
      </c>
      <c r="AZ206" s="247">
        <f t="shared" si="117"/>
        <v>0</v>
      </c>
      <c r="BB206" s="247">
        <f t="shared" si="118"/>
        <v>0</v>
      </c>
      <c r="BC206" s="247">
        <f t="shared" si="119"/>
        <v>0</v>
      </c>
      <c r="BD206" s="247">
        <f t="shared" si="120"/>
        <v>0</v>
      </c>
      <c r="BE206" s="247">
        <f t="shared" si="121"/>
        <v>0</v>
      </c>
      <c r="BF206" s="247">
        <f t="shared" si="122"/>
        <v>0</v>
      </c>
      <c r="BG206" s="247">
        <f t="shared" si="123"/>
        <v>0</v>
      </c>
      <c r="BH206" s="247">
        <f t="shared" si="124"/>
        <v>0</v>
      </c>
      <c r="BK206" s="247">
        <f t="shared" si="125"/>
        <v>0</v>
      </c>
      <c r="BL206" s="247">
        <f t="shared" si="126"/>
        <v>0</v>
      </c>
      <c r="BM206" s="247">
        <f t="shared" si="127"/>
        <v>0</v>
      </c>
      <c r="BN206" s="247">
        <f t="shared" si="128"/>
        <v>0</v>
      </c>
      <c r="BO206" s="210"/>
      <c r="BP206" s="1205"/>
      <c r="BQ206" s="1205"/>
      <c r="BR206" s="1205"/>
      <c r="BS206" s="1205"/>
      <c r="BT206" s="1205"/>
      <c r="BU206" s="1205"/>
    </row>
    <row r="207" spans="2:73" ht="15.75" customHeight="1">
      <c r="B207" s="71" t="s">
        <v>13959</v>
      </c>
      <c r="C207" s="2178" t="s">
        <v>13563</v>
      </c>
      <c r="D207" s="2178"/>
      <c r="E207" s="72" t="s">
        <v>677</v>
      </c>
      <c r="F207" s="72">
        <v>3</v>
      </c>
      <c r="G207" s="1399"/>
      <c r="H207" s="1399"/>
      <c r="I207" s="1399"/>
      <c r="J207" s="1399"/>
      <c r="K207" s="1399"/>
      <c r="L207" s="1399"/>
      <c r="M207" s="1800"/>
      <c r="N207" s="1753"/>
      <c r="O207" s="1802"/>
      <c r="P207" s="1399"/>
      <c r="Q207" s="1399"/>
      <c r="R207" s="1399"/>
      <c r="S207" s="1399"/>
      <c r="T207" s="1399"/>
      <c r="U207" s="1800"/>
      <c r="W207" s="1802"/>
      <c r="X207" s="1399"/>
      <c r="Y207" s="1399"/>
      <c r="Z207" s="1399"/>
      <c r="AA207" s="1399"/>
      <c r="AB207" s="1399"/>
      <c r="AC207" s="1800"/>
      <c r="AD207" s="2395"/>
      <c r="AE207" s="1802"/>
      <c r="AF207" s="1399"/>
      <c r="AG207" s="1399"/>
      <c r="AH207" s="1909"/>
      <c r="AI207" s="2014"/>
      <c r="AJ207" s="2014"/>
      <c r="AK207" s="2014"/>
      <c r="AL207" s="2014"/>
      <c r="AM207" s="2015"/>
      <c r="AN207" s="63"/>
      <c r="AO207" s="73" t="s">
        <v>13960</v>
      </c>
      <c r="AQ207" s="210"/>
      <c r="AR207" s="1092">
        <f t="shared" si="129"/>
        <v>0</v>
      </c>
      <c r="AS207" s="210"/>
      <c r="AT207" s="247">
        <f t="shared" si="111"/>
        <v>0</v>
      </c>
      <c r="AU207" s="247">
        <f t="shared" si="112"/>
        <v>0</v>
      </c>
      <c r="AV207" s="247">
        <f t="shared" si="113"/>
        <v>0</v>
      </c>
      <c r="AW207" s="247">
        <f t="shared" si="114"/>
        <v>0</v>
      </c>
      <c r="AX207" s="247">
        <f t="shared" si="115"/>
        <v>0</v>
      </c>
      <c r="AY207" s="247">
        <f t="shared" si="116"/>
        <v>0</v>
      </c>
      <c r="AZ207" s="247">
        <f t="shared" si="117"/>
        <v>0</v>
      </c>
      <c r="BB207" s="247">
        <f t="shared" si="118"/>
        <v>0</v>
      </c>
      <c r="BC207" s="247">
        <f t="shared" si="119"/>
        <v>0</v>
      </c>
      <c r="BD207" s="247">
        <f t="shared" si="120"/>
        <v>0</v>
      </c>
      <c r="BE207" s="247">
        <f t="shared" si="121"/>
        <v>0</v>
      </c>
      <c r="BF207" s="247">
        <f t="shared" si="122"/>
        <v>0</v>
      </c>
      <c r="BG207" s="247">
        <f t="shared" si="123"/>
        <v>0</v>
      </c>
      <c r="BH207" s="247">
        <f t="shared" si="124"/>
        <v>0</v>
      </c>
      <c r="BK207" s="247">
        <f t="shared" si="125"/>
        <v>0</v>
      </c>
      <c r="BL207" s="247">
        <f t="shared" si="126"/>
        <v>0</v>
      </c>
      <c r="BM207" s="247">
        <f t="shared" si="127"/>
        <v>0</v>
      </c>
      <c r="BN207" s="247">
        <f t="shared" si="128"/>
        <v>0</v>
      </c>
      <c r="BO207" s="210"/>
      <c r="BP207" s="1205"/>
      <c r="BQ207" s="1205"/>
      <c r="BR207" s="1205"/>
      <c r="BS207" s="1205"/>
      <c r="BT207" s="1205"/>
      <c r="BU207" s="1205"/>
    </row>
    <row r="208" spans="2:73" ht="15.75" customHeight="1">
      <c r="B208" s="71" t="s">
        <v>13961</v>
      </c>
      <c r="C208" s="2178" t="s">
        <v>13563</v>
      </c>
      <c r="D208" s="2178"/>
      <c r="E208" s="72" t="s">
        <v>677</v>
      </c>
      <c r="F208" s="72">
        <v>3</v>
      </c>
      <c r="G208" s="1399"/>
      <c r="H208" s="1399"/>
      <c r="I208" s="1399"/>
      <c r="J208" s="1399"/>
      <c r="K208" s="1399"/>
      <c r="L208" s="1399"/>
      <c r="M208" s="1800"/>
      <c r="N208" s="1753"/>
      <c r="O208" s="1802"/>
      <c r="P208" s="1399"/>
      <c r="Q208" s="1399"/>
      <c r="R208" s="1399"/>
      <c r="S208" s="1399"/>
      <c r="T208" s="1399"/>
      <c r="U208" s="1800"/>
      <c r="W208" s="1802"/>
      <c r="X208" s="1399"/>
      <c r="Y208" s="1399"/>
      <c r="Z208" s="1399"/>
      <c r="AA208" s="1399"/>
      <c r="AB208" s="1399"/>
      <c r="AC208" s="1800"/>
      <c r="AD208" s="2395"/>
      <c r="AE208" s="1802"/>
      <c r="AF208" s="1399"/>
      <c r="AG208" s="1399"/>
      <c r="AH208" s="1909"/>
      <c r="AI208" s="2014"/>
      <c r="AJ208" s="2014"/>
      <c r="AK208" s="2014"/>
      <c r="AL208" s="2014"/>
      <c r="AM208" s="2015"/>
      <c r="AN208" s="63"/>
      <c r="AO208" s="73" t="s">
        <v>13962</v>
      </c>
      <c r="AQ208" s="210"/>
      <c r="AR208" s="1092">
        <f t="shared" si="129"/>
        <v>0</v>
      </c>
      <c r="AS208" s="210"/>
      <c r="AT208" s="247">
        <f t="shared" si="111"/>
        <v>0</v>
      </c>
      <c r="AU208" s="247">
        <f t="shared" si="112"/>
        <v>0</v>
      </c>
      <c r="AV208" s="247">
        <f t="shared" si="113"/>
        <v>0</v>
      </c>
      <c r="AW208" s="247">
        <f t="shared" si="114"/>
        <v>0</v>
      </c>
      <c r="AX208" s="247">
        <f t="shared" si="115"/>
        <v>0</v>
      </c>
      <c r="AY208" s="247">
        <f t="shared" si="116"/>
        <v>0</v>
      </c>
      <c r="AZ208" s="247">
        <f t="shared" si="117"/>
        <v>0</v>
      </c>
      <c r="BB208" s="247">
        <f t="shared" si="118"/>
        <v>0</v>
      </c>
      <c r="BC208" s="247">
        <f t="shared" si="119"/>
        <v>0</v>
      </c>
      <c r="BD208" s="247">
        <f t="shared" si="120"/>
        <v>0</v>
      </c>
      <c r="BE208" s="247">
        <f t="shared" si="121"/>
        <v>0</v>
      </c>
      <c r="BF208" s="247">
        <f t="shared" si="122"/>
        <v>0</v>
      </c>
      <c r="BG208" s="247">
        <f t="shared" si="123"/>
        <v>0</v>
      </c>
      <c r="BH208" s="247">
        <f t="shared" si="124"/>
        <v>0</v>
      </c>
      <c r="BK208" s="247">
        <f t="shared" si="125"/>
        <v>0</v>
      </c>
      <c r="BL208" s="247">
        <f t="shared" si="126"/>
        <v>0</v>
      </c>
      <c r="BM208" s="247">
        <f t="shared" si="127"/>
        <v>0</v>
      </c>
      <c r="BN208" s="247">
        <f t="shared" si="128"/>
        <v>0</v>
      </c>
      <c r="BO208" s="210"/>
      <c r="BP208" s="1205"/>
      <c r="BQ208" s="1205"/>
      <c r="BR208" s="1205"/>
      <c r="BS208" s="1205"/>
      <c r="BT208" s="1205"/>
      <c r="BU208" s="1205"/>
    </row>
    <row r="209" spans="1:73" ht="15.75" customHeight="1" thickBot="1">
      <c r="A209" s="2575" t="s">
        <v>773</v>
      </c>
      <c r="B209" s="75" t="s">
        <v>891</v>
      </c>
      <c r="C209" s="2179"/>
      <c r="D209" s="2179"/>
      <c r="E209" s="76" t="s">
        <v>677</v>
      </c>
      <c r="F209" s="76">
        <v>3</v>
      </c>
      <c r="G209" s="1410">
        <f>IFERROR(SUM(G9:G208),0)</f>
        <v>0</v>
      </c>
      <c r="H209" s="1410">
        <f t="shared" ref="H209:M209" si="130">IFERROR(SUM(H9:H208),0)</f>
        <v>0</v>
      </c>
      <c r="I209" s="1410">
        <f t="shared" si="130"/>
        <v>0</v>
      </c>
      <c r="J209" s="1410">
        <f t="shared" si="130"/>
        <v>0</v>
      </c>
      <c r="K209" s="1410">
        <f t="shared" si="130"/>
        <v>0</v>
      </c>
      <c r="L209" s="1410">
        <f t="shared" si="130"/>
        <v>0</v>
      </c>
      <c r="M209" s="1402">
        <f t="shared" si="130"/>
        <v>0</v>
      </c>
      <c r="N209" s="60"/>
      <c r="O209" s="1803">
        <f t="shared" ref="O209:U209" si="131">IFERROR(SUM(O9:O208),0)</f>
        <v>0</v>
      </c>
      <c r="P209" s="1410">
        <f t="shared" si="131"/>
        <v>0</v>
      </c>
      <c r="Q209" s="1410">
        <f t="shared" si="131"/>
        <v>0</v>
      </c>
      <c r="R209" s="1410">
        <f t="shared" si="131"/>
        <v>0</v>
      </c>
      <c r="S209" s="1410">
        <f t="shared" si="131"/>
        <v>0</v>
      </c>
      <c r="T209" s="1410">
        <f t="shared" si="131"/>
        <v>0</v>
      </c>
      <c r="U209" s="1402">
        <f t="shared" si="131"/>
        <v>0</v>
      </c>
      <c r="W209" s="1803">
        <f t="shared" ref="W209:AC209" si="132">IFERROR(SUM(W9:W208),0)</f>
        <v>0</v>
      </c>
      <c r="X209" s="1410">
        <f t="shared" si="132"/>
        <v>0</v>
      </c>
      <c r="Y209" s="1410">
        <f t="shared" si="132"/>
        <v>0</v>
      </c>
      <c r="Z209" s="1410">
        <f t="shared" si="132"/>
        <v>0</v>
      </c>
      <c r="AA209" s="1410">
        <f t="shared" si="132"/>
        <v>0</v>
      </c>
      <c r="AB209" s="1410">
        <f t="shared" si="132"/>
        <v>0</v>
      </c>
      <c r="AC209" s="1402">
        <f t="shared" si="132"/>
        <v>0</v>
      </c>
      <c r="AD209" s="63"/>
      <c r="AE209" s="2538"/>
      <c r="AF209" s="2539"/>
      <c r="AG209" s="2539"/>
      <c r="AH209" s="2540"/>
      <c r="AI209" s="2540"/>
      <c r="AJ209" s="2540"/>
      <c r="AK209" s="2540"/>
      <c r="AL209" s="2540"/>
      <c r="AM209" s="2541"/>
      <c r="AN209" s="63"/>
      <c r="AO209" s="77" t="s">
        <v>13963</v>
      </c>
      <c r="AQ209" s="210"/>
      <c r="AS209" s="210"/>
      <c r="BO209" s="210"/>
      <c r="BP209" s="1205"/>
      <c r="BQ209" s="1205"/>
      <c r="BR209" s="1205"/>
      <c r="BS209" s="1205"/>
      <c r="BT209" s="1205"/>
      <c r="BU209" s="1205"/>
    </row>
    <row r="210" spans="1:73" ht="15.75" thickTop="1">
      <c r="B210" s="317"/>
      <c r="C210" s="317"/>
      <c r="D210" s="317"/>
      <c r="E210" s="60"/>
      <c r="F210" s="60"/>
      <c r="G210" s="61"/>
      <c r="H210" s="61"/>
      <c r="I210" s="61"/>
      <c r="J210" s="61"/>
      <c r="K210" s="61"/>
      <c r="L210" s="61"/>
      <c r="M210" s="59"/>
      <c r="N210" s="61"/>
      <c r="O210" s="1203"/>
      <c r="P210" s="1203"/>
      <c r="Q210" s="1203"/>
      <c r="R210" s="1203"/>
      <c r="S210" s="1203"/>
      <c r="T210" s="1203"/>
      <c r="U210" s="1203"/>
      <c r="W210" s="1203"/>
      <c r="X210" s="1203"/>
      <c r="Y210" s="1203"/>
      <c r="Z210" s="1203"/>
      <c r="AA210" s="1203"/>
      <c r="AB210" s="1203"/>
      <c r="AC210" s="1203"/>
      <c r="AD210" s="1203"/>
      <c r="AE210" s="1203"/>
      <c r="AF210" s="1203"/>
      <c r="AG210" s="1203"/>
      <c r="AH210" s="1203"/>
      <c r="AI210" s="1203"/>
      <c r="AJ210" s="1203"/>
      <c r="AK210" s="1203"/>
      <c r="AL210" s="1203"/>
      <c r="AM210" s="1203"/>
      <c r="AN210" s="2597"/>
      <c r="AO210" s="2597"/>
      <c r="AP210" s="3563" t="s">
        <v>815</v>
      </c>
      <c r="AQ210" s="3564"/>
      <c r="BP210" s="1203"/>
      <c r="BQ210" s="1203"/>
      <c r="BR210" s="1203"/>
      <c r="BS210" s="1203"/>
      <c r="BT210" s="1203"/>
      <c r="BU210" s="1203"/>
    </row>
    <row r="211" spans="1:73" ht="15">
      <c r="B211" s="317"/>
      <c r="C211" s="317"/>
      <c r="D211" s="317"/>
      <c r="AD211" s="191"/>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6" type="noConversion"/>
  <conditionalFormatting sqref="AR9:AR208">
    <cfRule type="cellIs" dxfId="65"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Normal="100" zoomScaleSheetLayoutView="100" workbookViewId="0">
      <pane ySplit="6" topLeftCell="A34" activePane="bottomLeft" state="frozen"/>
      <selection pane="bottomLeft" activeCell="F36" sqref="F36:J52"/>
    </sheetView>
  </sheetViews>
  <sheetFormatPr defaultColWidth="9.125" defaultRowHeight="14.25"/>
  <cols>
    <col min="1" max="1" width="4.375" style="196" hidden="1" customWidth="1"/>
    <col min="2" max="2" width="14.125" style="196" customWidth="1"/>
    <col min="3" max="3" width="22.125" style="196" customWidth="1"/>
    <col min="4" max="4" width="5.5" style="196" bestFit="1" customWidth="1"/>
    <col min="5" max="5" width="4.75" style="196" bestFit="1" customWidth="1"/>
    <col min="6" max="6" width="18.25" style="196" customWidth="1"/>
    <col min="7" max="7" width="19.75" style="196" customWidth="1"/>
    <col min="8" max="8" width="9.75" style="196" bestFit="1" customWidth="1"/>
    <col min="9" max="9" width="11.75" style="196" bestFit="1" customWidth="1"/>
    <col min="10" max="10" width="23.125" style="319" bestFit="1" customWidth="1"/>
    <col min="11" max="11" width="1.625" style="196" customWidth="1"/>
    <col min="12" max="12" width="15.75" style="196" bestFit="1" customWidth="1"/>
    <col min="13" max="13" width="1.625" style="196" customWidth="1"/>
    <col min="14" max="14" width="29.5" style="196" bestFit="1" customWidth="1"/>
    <col min="15" max="15" width="10" style="196" hidden="1" customWidth="1"/>
    <col min="16" max="16" width="1.625" style="196" customWidth="1"/>
    <col min="17" max="17" width="25.125" style="196" customWidth="1"/>
    <col min="18" max="18" width="1.625" style="225" customWidth="1"/>
    <col min="19" max="21" width="8.125" style="225" hidden="1" customWidth="1"/>
    <col min="22" max="22" width="1.625" style="225" hidden="1" customWidth="1"/>
    <col min="23" max="23" width="1.625" style="196" customWidth="1"/>
    <col min="24" max="24" width="40.625" style="196" bestFit="1" customWidth="1"/>
    <col min="25" max="25" width="9.75" style="196" customWidth="1"/>
    <col min="26" max="26" width="16.125" style="196" bestFit="1" customWidth="1"/>
    <col min="27" max="27" width="19.25" style="196" bestFit="1" customWidth="1"/>
    <col min="28" max="28" width="14.25" style="196" bestFit="1" customWidth="1"/>
    <col min="29" max="29" width="17.125" style="196" bestFit="1" customWidth="1"/>
    <col min="30" max="30" width="23.125" style="196" bestFit="1" customWidth="1"/>
    <col min="31" max="31" width="26.125" style="196" customWidth="1"/>
    <col min="32" max="16384" width="9.125" style="196"/>
  </cols>
  <sheetData>
    <row r="1" spans="1:30" s="221" customFormat="1" ht="23.25">
      <c r="B1" s="3225" t="s">
        <v>843</v>
      </c>
      <c r="C1" s="3225"/>
      <c r="D1" s="3225"/>
      <c r="E1" s="3225"/>
      <c r="F1" s="3225"/>
      <c r="G1" s="3225"/>
      <c r="H1" s="3225"/>
      <c r="I1" s="3225"/>
      <c r="J1" s="298"/>
      <c r="P1" s="299"/>
      <c r="R1" s="320"/>
      <c r="S1" s="225"/>
      <c r="T1" s="225"/>
      <c r="U1" s="225"/>
      <c r="V1" s="320"/>
      <c r="X1" s="3225" t="s">
        <v>656</v>
      </c>
      <c r="Y1" s="3225"/>
      <c r="Z1" s="3225"/>
      <c r="AA1" s="3225"/>
      <c r="AB1" s="3225"/>
      <c r="AC1" s="3225"/>
      <c r="AD1" s="298"/>
    </row>
    <row r="2" spans="1:30" s="221" customFormat="1" ht="23.25">
      <c r="B2" s="3225" t="str">
        <f>SelectCompany!B4</f>
        <v>South West Water (whole area)</v>
      </c>
      <c r="C2" s="3225"/>
      <c r="D2" s="3225"/>
      <c r="E2" s="3225"/>
      <c r="F2" s="3225"/>
      <c r="G2" s="3225"/>
      <c r="H2" s="3225"/>
      <c r="I2" s="3225"/>
      <c r="J2" s="298"/>
      <c r="P2" s="299"/>
      <c r="R2" s="320"/>
      <c r="S2" s="225"/>
      <c r="T2" s="225"/>
      <c r="U2" s="225"/>
      <c r="V2" s="320"/>
      <c r="X2" s="3225"/>
      <c r="Y2" s="3225"/>
      <c r="Z2" s="3225"/>
      <c r="AA2" s="3225"/>
      <c r="AB2" s="3225"/>
      <c r="AC2" s="3225"/>
      <c r="AD2" s="298"/>
    </row>
    <row r="3" spans="1:30" s="226" customFormat="1" ht="19.5">
      <c r="B3" s="3226" t="s">
        <v>844</v>
      </c>
      <c r="C3" s="3227"/>
      <c r="D3" s="3227"/>
      <c r="E3" s="3227"/>
      <c r="F3" s="3227"/>
      <c r="G3" s="3227"/>
      <c r="H3" s="3227"/>
      <c r="I3" s="3227"/>
      <c r="J3" s="3227"/>
      <c r="K3" s="3227"/>
      <c r="L3" s="3227"/>
      <c r="M3" s="3227"/>
      <c r="N3" s="3227"/>
      <c r="P3" s="301"/>
      <c r="Q3" s="227" t="s">
        <v>658</v>
      </c>
      <c r="R3" s="320"/>
      <c r="S3" s="225"/>
      <c r="T3" s="225"/>
      <c r="U3" s="225"/>
      <c r="V3" s="320"/>
      <c r="X3" s="3228" t="s">
        <v>844</v>
      </c>
      <c r="Y3" s="3229"/>
      <c r="Z3" s="3229"/>
      <c r="AA3" s="3229"/>
      <c r="AB3" s="3229"/>
      <c r="AC3" s="3229"/>
      <c r="AD3" s="3230"/>
    </row>
    <row r="4" spans="1:30" ht="16.5" thickBot="1">
      <c r="B4" s="228"/>
      <c r="C4" s="228"/>
      <c r="D4" s="228"/>
      <c r="E4" s="228"/>
      <c r="F4" s="3281"/>
      <c r="G4" s="3281"/>
      <c r="H4" s="3281"/>
      <c r="I4" s="3281"/>
      <c r="J4" s="303"/>
      <c r="P4" s="304"/>
      <c r="R4" s="320"/>
      <c r="S4" s="3232" t="s">
        <v>659</v>
      </c>
      <c r="T4" s="3232"/>
      <c r="U4" s="3232"/>
      <c r="V4" s="320"/>
      <c r="X4" s="228"/>
      <c r="Y4" s="228"/>
      <c r="Z4" s="3281"/>
      <c r="AA4" s="3281"/>
      <c r="AB4" s="3281"/>
      <c r="AC4" s="3281"/>
      <c r="AD4" s="303"/>
    </row>
    <row r="5" spans="1:30" ht="15.75" thickTop="1">
      <c r="A5" s="171"/>
      <c r="B5" s="3282" t="s">
        <v>660</v>
      </c>
      <c r="C5" s="3238"/>
      <c r="D5" s="3235" t="s">
        <v>661</v>
      </c>
      <c r="E5" s="3235" t="s">
        <v>662</v>
      </c>
      <c r="F5" s="3238" t="s">
        <v>663</v>
      </c>
      <c r="G5" s="3238" t="s">
        <v>664</v>
      </c>
      <c r="H5" s="3238"/>
      <c r="I5" s="3238"/>
      <c r="J5" s="3240" t="s">
        <v>665</v>
      </c>
      <c r="K5" s="171"/>
      <c r="L5" s="3242" t="s">
        <v>666</v>
      </c>
      <c r="M5" s="171"/>
      <c r="N5" s="3242" t="s">
        <v>667</v>
      </c>
      <c r="O5" s="171"/>
      <c r="P5" s="304"/>
      <c r="R5" s="320"/>
      <c r="S5" s="231" t="s">
        <v>668</v>
      </c>
      <c r="T5" s="232"/>
      <c r="U5" s="232"/>
      <c r="V5" s="320"/>
      <c r="X5" s="3282" t="s">
        <v>660</v>
      </c>
      <c r="Y5" s="3238"/>
      <c r="Z5" s="3238" t="s">
        <v>663</v>
      </c>
      <c r="AA5" s="3238" t="s">
        <v>664</v>
      </c>
      <c r="AB5" s="3238"/>
      <c r="AC5" s="3238"/>
      <c r="AD5" s="3240" t="s">
        <v>665</v>
      </c>
    </row>
    <row r="6" spans="1:30" ht="45.75" thickBot="1">
      <c r="A6" s="2423" t="s">
        <v>669</v>
      </c>
      <c r="B6" s="3283"/>
      <c r="C6" s="3239"/>
      <c r="D6" s="3237"/>
      <c r="E6" s="3237"/>
      <c r="F6" s="3239"/>
      <c r="G6" s="233" t="s">
        <v>670</v>
      </c>
      <c r="H6" s="233" t="s">
        <v>671</v>
      </c>
      <c r="I6" s="233" t="s">
        <v>672</v>
      </c>
      <c r="J6" s="3241"/>
      <c r="K6" s="171"/>
      <c r="L6" s="3243"/>
      <c r="M6" s="171"/>
      <c r="N6" s="3243"/>
      <c r="O6" s="171"/>
      <c r="P6" s="304"/>
      <c r="R6" s="320"/>
      <c r="S6" s="196"/>
      <c r="T6" s="196"/>
      <c r="U6" s="196"/>
      <c r="V6" s="320"/>
      <c r="X6" s="3283"/>
      <c r="Y6" s="3239"/>
      <c r="Z6" s="3239"/>
      <c r="AA6" s="233" t="s">
        <v>670</v>
      </c>
      <c r="AB6" s="233" t="s">
        <v>671</v>
      </c>
      <c r="AC6" s="233" t="s">
        <v>672</v>
      </c>
      <c r="AD6" s="3241"/>
    </row>
    <row r="7" spans="1:30" ht="61.5" thickTop="1" thickBot="1">
      <c r="A7" s="2570" t="s">
        <v>673</v>
      </c>
      <c r="C7" s="307"/>
      <c r="D7" s="307"/>
      <c r="E7" s="307"/>
      <c r="F7" s="59"/>
      <c r="G7" s="59"/>
      <c r="H7" s="59"/>
      <c r="I7" s="59"/>
      <c r="J7" s="308"/>
      <c r="K7" s="171"/>
      <c r="L7" s="171"/>
      <c r="M7" s="171"/>
      <c r="N7" s="171"/>
      <c r="O7" s="171"/>
      <c r="P7" s="304"/>
      <c r="R7" s="320"/>
      <c r="S7" s="229"/>
      <c r="T7" s="229"/>
      <c r="U7" s="229"/>
      <c r="V7" s="320"/>
      <c r="X7" s="306"/>
      <c r="Y7" s="307"/>
      <c r="Z7" s="2854" t="s">
        <v>820</v>
      </c>
      <c r="AA7" s="59"/>
      <c r="AB7" s="59"/>
      <c r="AC7" s="59"/>
      <c r="AD7" s="308"/>
    </row>
    <row r="8" spans="1:30" ht="16.5" thickTop="1" thickBot="1">
      <c r="A8" s="171" t="s">
        <v>845</v>
      </c>
      <c r="B8" s="3258" t="s">
        <v>846</v>
      </c>
      <c r="C8" s="3259"/>
      <c r="D8" s="321"/>
      <c r="E8" s="321"/>
      <c r="F8" s="59"/>
      <c r="G8" s="59"/>
      <c r="H8" s="59"/>
      <c r="I8" s="59"/>
      <c r="J8" s="308"/>
      <c r="K8" s="171"/>
      <c r="L8" s="152"/>
      <c r="M8" s="171"/>
      <c r="N8" s="171"/>
      <c r="O8" s="171"/>
      <c r="P8" s="304"/>
      <c r="R8" s="320"/>
      <c r="S8" s="196"/>
      <c r="T8" s="196"/>
      <c r="U8" s="196"/>
      <c r="V8" s="320"/>
      <c r="X8" s="3258" t="s">
        <v>846</v>
      </c>
      <c r="Y8" s="3259"/>
      <c r="Z8" s="59"/>
      <c r="AA8" s="59"/>
      <c r="AB8" s="59"/>
      <c r="AC8" s="59"/>
      <c r="AD8" s="308"/>
    </row>
    <row r="9" spans="1:30" ht="15.75" thickTop="1">
      <c r="A9" s="2655" t="s">
        <v>675</v>
      </c>
      <c r="B9" s="3286" t="s">
        <v>847</v>
      </c>
      <c r="C9" s="3287"/>
      <c r="D9" s="239" t="s">
        <v>677</v>
      </c>
      <c r="E9" s="2659">
        <v>3</v>
      </c>
      <c r="F9" s="3136">
        <v>5004.9650000000001</v>
      </c>
      <c r="G9" s="3136">
        <v>-66.721999999999994</v>
      </c>
      <c r="H9" s="3136">
        <v>4.4580000000000002</v>
      </c>
      <c r="I9" s="3137">
        <f>IFERROR(G9-H9,0)</f>
        <v>-71.179999999999993</v>
      </c>
      <c r="J9" s="3155">
        <f>IFERROR(F9+I9,0)</f>
        <v>4933.7849999999999</v>
      </c>
      <c r="K9" s="171"/>
      <c r="L9" s="243" t="s">
        <v>848</v>
      </c>
      <c r="M9" s="171"/>
      <c r="N9" s="245"/>
      <c r="O9" s="171"/>
      <c r="P9" s="322"/>
      <c r="Q9" s="246">
        <f>IF( SUM( S9:U9 ) = 0, 0, $S$5 )</f>
        <v>0</v>
      </c>
      <c r="R9" s="320"/>
      <c r="S9" s="247">
        <f xml:space="preserve"> IF( ISNUMBER( F9 ), 0, 1 )</f>
        <v>0</v>
      </c>
      <c r="T9" s="247">
        <f t="shared" ref="T9:T14" si="0" xml:space="preserve"> IF( ISNUMBER( G9 ), 0, 1 )</f>
        <v>0</v>
      </c>
      <c r="U9" s="247">
        <f t="shared" ref="U9:U14" si="1" xml:space="preserve"> IF( ISNUMBER( H9 ), 0, 1 )</f>
        <v>0</v>
      </c>
      <c r="V9" s="320"/>
      <c r="X9" s="3286" t="s">
        <v>847</v>
      </c>
      <c r="Y9" s="3287"/>
      <c r="Z9" s="240" t="s">
        <v>849</v>
      </c>
      <c r="AA9" s="240" t="s">
        <v>850</v>
      </c>
      <c r="AB9" s="240" t="s">
        <v>851</v>
      </c>
      <c r="AC9" s="241" t="s">
        <v>852</v>
      </c>
      <c r="AD9" s="310" t="s">
        <v>853</v>
      </c>
    </row>
    <row r="10" spans="1:30" ht="15">
      <c r="A10" s="171"/>
      <c r="B10" s="3274" t="s">
        <v>854</v>
      </c>
      <c r="C10" s="3275"/>
      <c r="D10" s="286" t="s">
        <v>677</v>
      </c>
      <c r="E10" s="2742">
        <v>3</v>
      </c>
      <c r="F10" s="3138">
        <v>313.548</v>
      </c>
      <c r="G10" s="3138">
        <v>0</v>
      </c>
      <c r="H10" s="3138">
        <v>0</v>
      </c>
      <c r="I10" s="3139">
        <f>IFERROR(G10-H10,0)</f>
        <v>0</v>
      </c>
      <c r="J10" s="3143">
        <f t="shared" ref="J10:J15" si="2">IFERROR(F10+I10,0)</f>
        <v>313.548</v>
      </c>
      <c r="K10" s="171"/>
      <c r="L10" s="252" t="s">
        <v>855</v>
      </c>
      <c r="M10" s="171"/>
      <c r="N10" s="253"/>
      <c r="O10" s="171"/>
      <c r="P10" s="322"/>
      <c r="Q10" s="246">
        <f t="shared" ref="Q10:Q14" si="3">IF( SUM( S10:U10 ) = 0, 0, $S$5 )</f>
        <v>0</v>
      </c>
      <c r="R10" s="320"/>
      <c r="S10" s="247">
        <f t="shared" ref="S10:S14" si="4" xml:space="preserve"> IF( ISNUMBER( F10 ), 0, 1 )</f>
        <v>0</v>
      </c>
      <c r="T10" s="247">
        <f t="shared" si="0"/>
        <v>0</v>
      </c>
      <c r="U10" s="247">
        <f t="shared" si="1"/>
        <v>0</v>
      </c>
      <c r="V10" s="320"/>
      <c r="X10" s="3274" t="s">
        <v>854</v>
      </c>
      <c r="Y10" s="3275"/>
      <c r="Z10" s="249" t="s">
        <v>856</v>
      </c>
      <c r="AA10" s="249" t="s">
        <v>857</v>
      </c>
      <c r="AB10" s="249" t="s">
        <v>858</v>
      </c>
      <c r="AC10" s="250" t="s">
        <v>859</v>
      </c>
      <c r="AD10" s="275" t="s">
        <v>860</v>
      </c>
    </row>
    <row r="11" spans="1:30" ht="15">
      <c r="A11" s="171"/>
      <c r="B11" s="3288" t="s">
        <v>861</v>
      </c>
      <c r="C11" s="3289"/>
      <c r="D11" s="248" t="s">
        <v>677</v>
      </c>
      <c r="E11" s="2660">
        <v>3</v>
      </c>
      <c r="F11" s="3138">
        <v>0</v>
      </c>
      <c r="G11" s="3138">
        <v>0</v>
      </c>
      <c r="H11" s="3138">
        <v>0</v>
      </c>
      <c r="I11" s="3139">
        <f t="shared" ref="I11:I15" si="5">IFERROR(G11-H11,0)</f>
        <v>0</v>
      </c>
      <c r="J11" s="3143">
        <f t="shared" si="2"/>
        <v>0</v>
      </c>
      <c r="K11" s="171"/>
      <c r="L11" s="252" t="s">
        <v>862</v>
      </c>
      <c r="M11" s="171"/>
      <c r="N11" s="253"/>
      <c r="O11" s="171"/>
      <c r="P11" s="322"/>
      <c r="Q11" s="246">
        <f t="shared" si="3"/>
        <v>0</v>
      </c>
      <c r="R11" s="320"/>
      <c r="S11" s="247">
        <f t="shared" si="4"/>
        <v>0</v>
      </c>
      <c r="T11" s="247">
        <f t="shared" si="0"/>
        <v>0</v>
      </c>
      <c r="U11" s="247">
        <f t="shared" si="1"/>
        <v>0</v>
      </c>
      <c r="V11" s="320"/>
      <c r="X11" s="3288" t="s">
        <v>861</v>
      </c>
      <c r="Y11" s="3289"/>
      <c r="Z11" s="249" t="s">
        <v>863</v>
      </c>
      <c r="AA11" s="249" t="s">
        <v>864</v>
      </c>
      <c r="AB11" s="249" t="s">
        <v>865</v>
      </c>
      <c r="AC11" s="250" t="s">
        <v>866</v>
      </c>
      <c r="AD11" s="275" t="s">
        <v>867</v>
      </c>
    </row>
    <row r="12" spans="1:30" ht="15">
      <c r="A12" s="171"/>
      <c r="B12" s="3244" t="s">
        <v>868</v>
      </c>
      <c r="C12" s="3245"/>
      <c r="D12" s="248" t="s">
        <v>677</v>
      </c>
      <c r="E12" s="2660">
        <v>3</v>
      </c>
      <c r="F12" s="3138">
        <v>21.707999999999998</v>
      </c>
      <c r="G12" s="3138">
        <v>0</v>
      </c>
      <c r="H12" s="3138">
        <v>0</v>
      </c>
      <c r="I12" s="3139">
        <f t="shared" si="5"/>
        <v>0</v>
      </c>
      <c r="J12" s="3143">
        <f t="shared" si="2"/>
        <v>21.707999999999998</v>
      </c>
      <c r="K12" s="171"/>
      <c r="L12" s="252" t="s">
        <v>869</v>
      </c>
      <c r="M12" s="171"/>
      <c r="N12" s="253"/>
      <c r="O12" s="171"/>
      <c r="P12" s="322"/>
      <c r="Q12" s="246">
        <f t="shared" si="3"/>
        <v>0</v>
      </c>
      <c r="R12" s="320"/>
      <c r="S12" s="247">
        <f t="shared" si="4"/>
        <v>0</v>
      </c>
      <c r="T12" s="247">
        <f t="shared" si="0"/>
        <v>0</v>
      </c>
      <c r="U12" s="247">
        <f t="shared" si="1"/>
        <v>0</v>
      </c>
      <c r="V12" s="320"/>
      <c r="X12" s="3244" t="s">
        <v>868</v>
      </c>
      <c r="Y12" s="3245"/>
      <c r="Z12" s="249" t="s">
        <v>870</v>
      </c>
      <c r="AA12" s="249" t="s">
        <v>871</v>
      </c>
      <c r="AB12" s="249" t="s">
        <v>872</v>
      </c>
      <c r="AC12" s="250" t="s">
        <v>873</v>
      </c>
      <c r="AD12" s="275" t="s">
        <v>874</v>
      </c>
    </row>
    <row r="13" spans="1:30" ht="15">
      <c r="A13" s="171"/>
      <c r="B13" s="3290" t="s">
        <v>875</v>
      </c>
      <c r="C13" s="3291"/>
      <c r="D13" s="248" t="s">
        <v>677</v>
      </c>
      <c r="E13" s="2660">
        <v>3</v>
      </c>
      <c r="F13" s="3138">
        <v>22.251999999999999</v>
      </c>
      <c r="G13" s="3138">
        <v>0</v>
      </c>
      <c r="H13" s="3138">
        <v>0</v>
      </c>
      <c r="I13" s="3139">
        <f t="shared" si="5"/>
        <v>0</v>
      </c>
      <c r="J13" s="3143">
        <f t="shared" si="2"/>
        <v>22.251999999999999</v>
      </c>
      <c r="K13" s="171"/>
      <c r="L13" s="252" t="s">
        <v>876</v>
      </c>
      <c r="M13" s="171"/>
      <c r="N13" s="253"/>
      <c r="O13" s="171"/>
      <c r="P13" s="322"/>
      <c r="Q13" s="246">
        <f t="shared" si="3"/>
        <v>0</v>
      </c>
      <c r="R13" s="320"/>
      <c r="S13" s="247">
        <f t="shared" si="4"/>
        <v>0</v>
      </c>
      <c r="T13" s="247">
        <f t="shared" si="0"/>
        <v>0</v>
      </c>
      <c r="U13" s="247">
        <f t="shared" si="1"/>
        <v>0</v>
      </c>
      <c r="V13" s="320"/>
      <c r="X13" s="3290" t="s">
        <v>875</v>
      </c>
      <c r="Y13" s="3291"/>
      <c r="Z13" s="249" t="s">
        <v>877</v>
      </c>
      <c r="AA13" s="249" t="s">
        <v>878</v>
      </c>
      <c r="AB13" s="249" t="s">
        <v>879</v>
      </c>
      <c r="AC13" s="250" t="s">
        <v>880</v>
      </c>
      <c r="AD13" s="275" t="s">
        <v>881</v>
      </c>
    </row>
    <row r="14" spans="1:30" ht="15">
      <c r="A14" s="171"/>
      <c r="B14" s="3274" t="s">
        <v>882</v>
      </c>
      <c r="C14" s="3275"/>
      <c r="D14" s="286" t="s">
        <v>677</v>
      </c>
      <c r="E14" s="2742">
        <v>3</v>
      </c>
      <c r="F14" s="3138">
        <v>14.715999999999999</v>
      </c>
      <c r="G14" s="3138">
        <v>0</v>
      </c>
      <c r="H14" s="3138">
        <v>0.51300000000000001</v>
      </c>
      <c r="I14" s="3139">
        <f t="shared" si="5"/>
        <v>-0.51300000000000001</v>
      </c>
      <c r="J14" s="3143">
        <f t="shared" si="2"/>
        <v>14.202999999999999</v>
      </c>
      <c r="K14" s="171"/>
      <c r="L14" s="252" t="s">
        <v>883</v>
      </c>
      <c r="M14" s="171"/>
      <c r="N14" s="253"/>
      <c r="O14" s="171"/>
      <c r="P14" s="322"/>
      <c r="Q14" s="246">
        <f t="shared" si="3"/>
        <v>0</v>
      </c>
      <c r="R14" s="320"/>
      <c r="S14" s="247">
        <f t="shared" si="4"/>
        <v>0</v>
      </c>
      <c r="T14" s="247">
        <f t="shared" si="0"/>
        <v>0</v>
      </c>
      <c r="U14" s="247">
        <f t="shared" si="1"/>
        <v>0</v>
      </c>
      <c r="V14" s="320"/>
      <c r="X14" s="3274" t="s">
        <v>882</v>
      </c>
      <c r="Y14" s="3275"/>
      <c r="Z14" s="249" t="s">
        <v>884</v>
      </c>
      <c r="AA14" s="249" t="s">
        <v>885</v>
      </c>
      <c r="AB14" s="249" t="s">
        <v>886</v>
      </c>
      <c r="AC14" s="250" t="s">
        <v>887</v>
      </c>
      <c r="AD14" s="275" t="s">
        <v>888</v>
      </c>
    </row>
    <row r="15" spans="1:30" ht="15.75" thickBot="1">
      <c r="A15" s="2655" t="s">
        <v>773</v>
      </c>
      <c r="B15" s="3292" t="s">
        <v>889</v>
      </c>
      <c r="C15" s="3293"/>
      <c r="D15" s="323" t="s">
        <v>677</v>
      </c>
      <c r="E15" s="323">
        <v>3</v>
      </c>
      <c r="F15" s="3156">
        <f>IFERROR(SUM(F9:F14),0)</f>
        <v>5377.1890000000003</v>
      </c>
      <c r="G15" s="3156">
        <f>IFERROR(SUM(G9:G14),0)</f>
        <v>-66.721999999999994</v>
      </c>
      <c r="H15" s="3156">
        <f>IFERROR(SUM(H9:H14),0)</f>
        <v>4.9710000000000001</v>
      </c>
      <c r="I15" s="3140">
        <f t="shared" si="5"/>
        <v>-71.692999999999998</v>
      </c>
      <c r="J15" s="3144">
        <f t="shared" si="2"/>
        <v>5305.4960000000001</v>
      </c>
      <c r="K15" s="171"/>
      <c r="L15" s="315" t="s">
        <v>890</v>
      </c>
      <c r="M15" s="171"/>
      <c r="N15" s="264"/>
      <c r="O15" s="171"/>
      <c r="P15" s="322"/>
      <c r="R15" s="320"/>
      <c r="V15" s="320"/>
      <c r="X15" s="3292" t="s">
        <v>891</v>
      </c>
      <c r="Y15" s="3293"/>
      <c r="Z15" s="260" t="s">
        <v>892</v>
      </c>
      <c r="AA15" s="260" t="s">
        <v>893</v>
      </c>
      <c r="AB15" s="260" t="s">
        <v>894</v>
      </c>
      <c r="AC15" s="260" t="s">
        <v>895</v>
      </c>
      <c r="AD15" s="277" t="s">
        <v>896</v>
      </c>
    </row>
    <row r="16" spans="1:30" ht="17.25" thickTop="1" thickBot="1">
      <c r="A16" s="171"/>
      <c r="B16" s="324"/>
      <c r="C16" s="324"/>
      <c r="D16" s="324"/>
      <c r="E16" s="324"/>
      <c r="F16" s="3157"/>
      <c r="G16" s="3157"/>
      <c r="H16" s="3157"/>
      <c r="I16" s="3157"/>
      <c r="J16" s="3158"/>
      <c r="K16" s="171"/>
      <c r="L16" s="327"/>
      <c r="M16" s="171"/>
      <c r="N16" s="171"/>
      <c r="O16" s="171"/>
      <c r="P16" s="322"/>
      <c r="R16" s="320"/>
      <c r="V16" s="320"/>
      <c r="X16" s="324"/>
      <c r="Y16" s="324"/>
      <c r="Z16" s="325"/>
      <c r="AA16" s="325"/>
      <c r="AB16" s="325"/>
      <c r="AC16" s="325"/>
      <c r="AD16" s="326"/>
    </row>
    <row r="17" spans="1:30" ht="16.5" thickTop="1" thickBot="1">
      <c r="A17" s="171"/>
      <c r="B17" s="3258" t="s">
        <v>897</v>
      </c>
      <c r="C17" s="3259"/>
      <c r="D17" s="321"/>
      <c r="E17" s="321"/>
      <c r="F17" s="3157"/>
      <c r="G17" s="3157"/>
      <c r="H17" s="3157"/>
      <c r="I17" s="3157"/>
      <c r="J17" s="3158"/>
      <c r="K17" s="171"/>
      <c r="L17" s="152"/>
      <c r="M17" s="171"/>
      <c r="N17" s="171"/>
      <c r="O17" s="171"/>
      <c r="P17" s="322"/>
      <c r="R17" s="320"/>
      <c r="V17" s="320"/>
      <c r="X17" s="3258" t="s">
        <v>897</v>
      </c>
      <c r="Y17" s="3259"/>
      <c r="Z17" s="325"/>
      <c r="AA17" s="325"/>
      <c r="AB17" s="325"/>
      <c r="AC17" s="325"/>
      <c r="AD17" s="326"/>
    </row>
    <row r="18" spans="1:30" ht="15.75" thickTop="1">
      <c r="A18" s="2655" t="s">
        <v>675</v>
      </c>
      <c r="B18" s="3286" t="s">
        <v>898</v>
      </c>
      <c r="C18" s="3287"/>
      <c r="D18" s="239" t="s">
        <v>677</v>
      </c>
      <c r="E18" s="2659">
        <v>3</v>
      </c>
      <c r="F18" s="3136">
        <v>10.731</v>
      </c>
      <c r="G18" s="3136">
        <v>0</v>
      </c>
      <c r="H18" s="3136">
        <v>2.7E-2</v>
      </c>
      <c r="I18" s="3137">
        <f t="shared" ref="I18:I22" si="6">IFERROR(G18-H18,0)</f>
        <v>-2.7E-2</v>
      </c>
      <c r="J18" s="3155">
        <f t="shared" ref="J18:J22" si="7">IFERROR(F18+I18,0)</f>
        <v>10.704000000000001</v>
      </c>
      <c r="K18" s="171"/>
      <c r="L18" s="243" t="s">
        <v>899</v>
      </c>
      <c r="M18" s="171"/>
      <c r="N18" s="245"/>
      <c r="O18" s="171"/>
      <c r="P18" s="322"/>
      <c r="Q18" s="246">
        <f t="shared" ref="Q18:Q24" si="8">IF( SUM( S18:U18 ) = 0, 0, $S$5 )</f>
        <v>0</v>
      </c>
      <c r="R18" s="320"/>
      <c r="S18" s="247">
        <f t="shared" ref="S18:S21" si="9" xml:space="preserve"> IF( ISNUMBER( F18 ), 0, 1 )</f>
        <v>0</v>
      </c>
      <c r="T18" s="247">
        <f t="shared" ref="T18:T21" si="10" xml:space="preserve"> IF( ISNUMBER( G18 ), 0, 1 )</f>
        <v>0</v>
      </c>
      <c r="U18" s="247">
        <f t="shared" ref="U18:U21" si="11" xml:space="preserve"> IF( ISNUMBER( H18 ), 0, 1 )</f>
        <v>0</v>
      </c>
      <c r="V18" s="320"/>
      <c r="X18" s="3286" t="s">
        <v>898</v>
      </c>
      <c r="Y18" s="3287"/>
      <c r="Z18" s="240" t="s">
        <v>900</v>
      </c>
      <c r="AA18" s="240" t="s">
        <v>901</v>
      </c>
      <c r="AB18" s="240" t="s">
        <v>902</v>
      </c>
      <c r="AC18" s="241" t="s">
        <v>903</v>
      </c>
      <c r="AD18" s="310" t="s">
        <v>904</v>
      </c>
    </row>
    <row r="19" spans="1:30" ht="15">
      <c r="A19" s="171"/>
      <c r="B19" s="3274" t="s">
        <v>905</v>
      </c>
      <c r="C19" s="3275"/>
      <c r="D19" s="286" t="s">
        <v>677</v>
      </c>
      <c r="E19" s="2742">
        <v>3</v>
      </c>
      <c r="F19" s="3138">
        <v>270.98500000000001</v>
      </c>
      <c r="G19" s="3138">
        <v>0.20100000000000001</v>
      </c>
      <c r="H19" s="3138">
        <v>1.486</v>
      </c>
      <c r="I19" s="3139">
        <f t="shared" si="6"/>
        <v>-1.2849999999999999</v>
      </c>
      <c r="J19" s="3143">
        <f t="shared" si="7"/>
        <v>269.7</v>
      </c>
      <c r="K19" s="171"/>
      <c r="L19" s="252" t="s">
        <v>906</v>
      </c>
      <c r="M19" s="171"/>
      <c r="N19" s="253"/>
      <c r="O19" s="171"/>
      <c r="P19" s="322"/>
      <c r="Q19" s="246">
        <f t="shared" si="8"/>
        <v>0</v>
      </c>
      <c r="R19" s="320"/>
      <c r="S19" s="247">
        <f t="shared" si="9"/>
        <v>0</v>
      </c>
      <c r="T19" s="247">
        <f t="shared" si="10"/>
        <v>0</v>
      </c>
      <c r="U19" s="247">
        <f t="shared" si="11"/>
        <v>0</v>
      </c>
      <c r="V19" s="320"/>
      <c r="X19" s="3274" t="s">
        <v>905</v>
      </c>
      <c r="Y19" s="3275"/>
      <c r="Z19" s="249" t="s">
        <v>907</v>
      </c>
      <c r="AA19" s="249" t="s">
        <v>908</v>
      </c>
      <c r="AB19" s="249" t="s">
        <v>909</v>
      </c>
      <c r="AC19" s="250" t="s">
        <v>910</v>
      </c>
      <c r="AD19" s="275" t="s">
        <v>911</v>
      </c>
    </row>
    <row r="20" spans="1:30" ht="15">
      <c r="A20" s="171"/>
      <c r="B20" s="3248" t="s">
        <v>875</v>
      </c>
      <c r="C20" s="3249"/>
      <c r="D20" s="254" t="s">
        <v>677</v>
      </c>
      <c r="E20" s="2743">
        <v>3</v>
      </c>
      <c r="F20" s="3138">
        <v>9.2609999999999992</v>
      </c>
      <c r="G20" s="3138">
        <v>0</v>
      </c>
      <c r="H20" s="3138">
        <v>0</v>
      </c>
      <c r="I20" s="3139">
        <f t="shared" si="6"/>
        <v>0</v>
      </c>
      <c r="J20" s="3143">
        <f t="shared" si="7"/>
        <v>9.2609999999999992</v>
      </c>
      <c r="K20" s="171"/>
      <c r="L20" s="252" t="s">
        <v>912</v>
      </c>
      <c r="M20" s="171"/>
      <c r="N20" s="253"/>
      <c r="O20" s="171"/>
      <c r="P20" s="322"/>
      <c r="Q20" s="246">
        <f t="shared" si="8"/>
        <v>0</v>
      </c>
      <c r="R20" s="320"/>
      <c r="S20" s="247">
        <f t="shared" si="9"/>
        <v>0</v>
      </c>
      <c r="T20" s="247">
        <f t="shared" si="10"/>
        <v>0</v>
      </c>
      <c r="U20" s="247">
        <f t="shared" si="11"/>
        <v>0</v>
      </c>
      <c r="V20" s="320"/>
      <c r="X20" s="3248" t="s">
        <v>875</v>
      </c>
      <c r="Y20" s="3249"/>
      <c r="Z20" s="249" t="s">
        <v>913</v>
      </c>
      <c r="AA20" s="249" t="s">
        <v>914</v>
      </c>
      <c r="AB20" s="249" t="s">
        <v>915</v>
      </c>
      <c r="AC20" s="250" t="s">
        <v>916</v>
      </c>
      <c r="AD20" s="275" t="s">
        <v>917</v>
      </c>
    </row>
    <row r="21" spans="1:30" ht="15">
      <c r="A21" s="171"/>
      <c r="B21" s="3244" t="s">
        <v>918</v>
      </c>
      <c r="C21" s="3245"/>
      <c r="D21" s="248" t="s">
        <v>677</v>
      </c>
      <c r="E21" s="2660">
        <v>3</v>
      </c>
      <c r="F21" s="3138">
        <v>326.71300000000002</v>
      </c>
      <c r="G21" s="3138">
        <v>0</v>
      </c>
      <c r="H21" s="3138">
        <v>3.3290000000000002</v>
      </c>
      <c r="I21" s="3139">
        <f t="shared" si="6"/>
        <v>-3.3290000000000002</v>
      </c>
      <c r="J21" s="3143">
        <f t="shared" si="7"/>
        <v>323.38400000000001</v>
      </c>
      <c r="K21" s="171"/>
      <c r="L21" s="252" t="s">
        <v>919</v>
      </c>
      <c r="M21" s="171"/>
      <c r="N21" s="253"/>
      <c r="O21" s="171"/>
      <c r="P21" s="322"/>
      <c r="Q21" s="246">
        <f t="shared" si="8"/>
        <v>0</v>
      </c>
      <c r="R21" s="320"/>
      <c r="S21" s="247">
        <f t="shared" si="9"/>
        <v>0</v>
      </c>
      <c r="T21" s="247">
        <f t="shared" si="10"/>
        <v>0</v>
      </c>
      <c r="U21" s="247">
        <f t="shared" si="11"/>
        <v>0</v>
      </c>
      <c r="V21" s="320"/>
      <c r="X21" s="3244" t="s">
        <v>918</v>
      </c>
      <c r="Y21" s="3245"/>
      <c r="Z21" s="249" t="s">
        <v>920</v>
      </c>
      <c r="AA21" s="249" t="s">
        <v>921</v>
      </c>
      <c r="AB21" s="249" t="s">
        <v>922</v>
      </c>
      <c r="AC21" s="250" t="s">
        <v>923</v>
      </c>
      <c r="AD21" s="275" t="s">
        <v>924</v>
      </c>
    </row>
    <row r="22" spans="1:30" ht="15.75" thickBot="1">
      <c r="A22" s="2655" t="s">
        <v>773</v>
      </c>
      <c r="B22" s="3294" t="s">
        <v>925</v>
      </c>
      <c r="C22" s="3295"/>
      <c r="D22" s="314" t="s">
        <v>677</v>
      </c>
      <c r="E22" s="2744">
        <v>3</v>
      </c>
      <c r="F22" s="3159">
        <v>617.69000000000005</v>
      </c>
      <c r="G22" s="3159">
        <v>0.20100000000000001</v>
      </c>
      <c r="H22" s="3159">
        <v>4.8419999999999996</v>
      </c>
      <c r="I22" s="3160">
        <f t="shared" si="6"/>
        <v>-4.641</v>
      </c>
      <c r="J22" s="3144">
        <f t="shared" si="7"/>
        <v>613.04900000000009</v>
      </c>
      <c r="K22" s="171"/>
      <c r="L22" s="315" t="s">
        <v>926</v>
      </c>
      <c r="M22" s="171"/>
      <c r="N22" s="264"/>
      <c r="O22" s="171"/>
      <c r="P22" s="322"/>
      <c r="Q22" s="246">
        <f t="shared" si="8"/>
        <v>0</v>
      </c>
      <c r="R22" s="320"/>
      <c r="V22" s="320"/>
      <c r="X22" s="3294" t="s">
        <v>927</v>
      </c>
      <c r="Y22" s="3295"/>
      <c r="Z22" s="260" t="s">
        <v>928</v>
      </c>
      <c r="AA22" s="260" t="s">
        <v>929</v>
      </c>
      <c r="AB22" s="260" t="s">
        <v>930</v>
      </c>
      <c r="AC22" s="260" t="s">
        <v>931</v>
      </c>
      <c r="AD22" s="277" t="s">
        <v>932</v>
      </c>
    </row>
    <row r="23" spans="1:30" ht="17.25" thickTop="1" thickBot="1">
      <c r="A23" s="171"/>
      <c r="B23" s="328"/>
      <c r="C23" s="328"/>
      <c r="D23" s="328"/>
      <c r="E23" s="328"/>
      <c r="F23" s="3157"/>
      <c r="G23" s="3157"/>
      <c r="H23" s="3157"/>
      <c r="I23" s="3157"/>
      <c r="J23" s="3158"/>
      <c r="K23" s="171"/>
      <c r="L23" s="327"/>
      <c r="M23" s="171"/>
      <c r="N23" s="171"/>
      <c r="O23" s="171"/>
      <c r="P23" s="322"/>
      <c r="Q23" s="246">
        <f t="shared" si="8"/>
        <v>0</v>
      </c>
      <c r="R23" s="329"/>
      <c r="V23" s="329"/>
      <c r="X23" s="328"/>
      <c r="Y23" s="328"/>
      <c r="Z23" s="325"/>
      <c r="AA23" s="325"/>
      <c r="AB23" s="325"/>
      <c r="AC23" s="325"/>
      <c r="AD23" s="326"/>
    </row>
    <row r="24" spans="1:30" ht="16.5" thickTop="1" thickBot="1">
      <c r="A24" s="171"/>
      <c r="B24" s="3258" t="s">
        <v>933</v>
      </c>
      <c r="C24" s="3259"/>
      <c r="D24" s="321"/>
      <c r="E24" s="321"/>
      <c r="F24" s="3157"/>
      <c r="G24" s="3157"/>
      <c r="H24" s="3157"/>
      <c r="I24" s="3157"/>
      <c r="J24" s="3158"/>
      <c r="K24" s="171"/>
      <c r="L24" s="152"/>
      <c r="M24" s="171"/>
      <c r="N24" s="171"/>
      <c r="O24" s="171"/>
      <c r="P24" s="322"/>
      <c r="Q24" s="246">
        <f t="shared" si="8"/>
        <v>0</v>
      </c>
      <c r="R24" s="329"/>
      <c r="V24" s="329"/>
      <c r="X24" s="3258" t="s">
        <v>933</v>
      </c>
      <c r="Y24" s="3259"/>
      <c r="Z24" s="325"/>
      <c r="AA24" s="325"/>
      <c r="AB24" s="325"/>
      <c r="AC24" s="325"/>
      <c r="AD24" s="326"/>
    </row>
    <row r="25" spans="1:30" ht="15.75" thickTop="1">
      <c r="A25" s="2655" t="s">
        <v>675</v>
      </c>
      <c r="B25" s="3286" t="s">
        <v>934</v>
      </c>
      <c r="C25" s="3287"/>
      <c r="D25" s="239" t="s">
        <v>677</v>
      </c>
      <c r="E25" s="2659">
        <v>3</v>
      </c>
      <c r="F25" s="3136">
        <v>-179.17699999999999</v>
      </c>
      <c r="G25" s="3136">
        <v>0.216</v>
      </c>
      <c r="H25" s="3136">
        <v>-8.0210000000000008</v>
      </c>
      <c r="I25" s="3137">
        <f t="shared" ref="I25:I31" si="12">IFERROR(G25-H25,0)</f>
        <v>8.2370000000000001</v>
      </c>
      <c r="J25" s="3155">
        <f t="shared" ref="J25:J31" si="13">IFERROR(F25+I25,0)</f>
        <v>-170.94</v>
      </c>
      <c r="K25" s="171"/>
      <c r="L25" s="243" t="s">
        <v>935</v>
      </c>
      <c r="M25" s="171"/>
      <c r="N25" s="245"/>
      <c r="O25" s="171"/>
      <c r="P25" s="322"/>
      <c r="Q25" s="246">
        <f t="shared" ref="Q25:Q30" si="14">IF( SUM( S25:U25 ) = 0, 0, $S$5 )</f>
        <v>0</v>
      </c>
      <c r="R25" s="329"/>
      <c r="S25" s="247">
        <f t="shared" ref="S25:S30" si="15" xml:space="preserve"> IF( ISNUMBER( F25 ), 0, 1 )</f>
        <v>0</v>
      </c>
      <c r="T25" s="247">
        <f t="shared" ref="T25:T30" si="16" xml:space="preserve"> IF( ISNUMBER( G25 ), 0, 1 )</f>
        <v>0</v>
      </c>
      <c r="U25" s="247">
        <f t="shared" ref="U25:U30" si="17" xml:space="preserve"> IF( ISNUMBER( H25 ), 0, 1 )</f>
        <v>0</v>
      </c>
      <c r="V25" s="329"/>
      <c r="X25" s="3286" t="s">
        <v>934</v>
      </c>
      <c r="Y25" s="3287"/>
      <c r="Z25" s="240" t="s">
        <v>936</v>
      </c>
      <c r="AA25" s="240" t="s">
        <v>937</v>
      </c>
      <c r="AB25" s="240" t="s">
        <v>938</v>
      </c>
      <c r="AC25" s="241" t="s">
        <v>939</v>
      </c>
      <c r="AD25" s="310" t="s">
        <v>940</v>
      </c>
    </row>
    <row r="26" spans="1:30" ht="15">
      <c r="A26" s="171"/>
      <c r="B26" s="3274" t="s">
        <v>941</v>
      </c>
      <c r="C26" s="3275"/>
      <c r="D26" s="286" t="s">
        <v>677</v>
      </c>
      <c r="E26" s="2742">
        <v>3</v>
      </c>
      <c r="F26" s="3138">
        <v>-72.033000000000001</v>
      </c>
      <c r="G26" s="3138">
        <v>0</v>
      </c>
      <c r="H26" s="3138">
        <v>0</v>
      </c>
      <c r="I26" s="3139">
        <f t="shared" si="12"/>
        <v>0</v>
      </c>
      <c r="J26" s="3143">
        <f t="shared" si="13"/>
        <v>-72.033000000000001</v>
      </c>
      <c r="K26" s="171"/>
      <c r="L26" s="252" t="s">
        <v>942</v>
      </c>
      <c r="M26" s="171"/>
      <c r="N26" s="253"/>
      <c r="O26" s="171"/>
      <c r="P26" s="322"/>
      <c r="Q26" s="246">
        <f t="shared" si="14"/>
        <v>0</v>
      </c>
      <c r="R26" s="320"/>
      <c r="S26" s="247">
        <f t="shared" si="15"/>
        <v>0</v>
      </c>
      <c r="T26" s="247">
        <f t="shared" si="16"/>
        <v>0</v>
      </c>
      <c r="U26" s="247">
        <f t="shared" si="17"/>
        <v>0</v>
      </c>
      <c r="V26" s="320"/>
      <c r="X26" s="3274" t="s">
        <v>941</v>
      </c>
      <c r="Y26" s="3275"/>
      <c r="Z26" s="249" t="s">
        <v>943</v>
      </c>
      <c r="AA26" s="249" t="s">
        <v>944</v>
      </c>
      <c r="AB26" s="249" t="s">
        <v>945</v>
      </c>
      <c r="AC26" s="250" t="s">
        <v>946</v>
      </c>
      <c r="AD26" s="275" t="s">
        <v>947</v>
      </c>
    </row>
    <row r="27" spans="1:30" ht="15">
      <c r="A27" s="171"/>
      <c r="B27" s="3248" t="s">
        <v>948</v>
      </c>
      <c r="C27" s="3249"/>
      <c r="D27" s="254" t="s">
        <v>677</v>
      </c>
      <c r="E27" s="2743">
        <v>3</v>
      </c>
      <c r="F27" s="3138">
        <v>-137.23500000000001</v>
      </c>
      <c r="G27" s="3138">
        <v>0</v>
      </c>
      <c r="H27" s="3138">
        <v>0</v>
      </c>
      <c r="I27" s="3139">
        <f t="shared" si="12"/>
        <v>0</v>
      </c>
      <c r="J27" s="3143">
        <f t="shared" si="13"/>
        <v>-137.23500000000001</v>
      </c>
      <c r="K27" s="171"/>
      <c r="L27" s="252" t="s">
        <v>949</v>
      </c>
      <c r="M27" s="171"/>
      <c r="N27" s="253"/>
      <c r="O27" s="171"/>
      <c r="P27" s="322"/>
      <c r="Q27" s="246">
        <f t="shared" si="14"/>
        <v>0</v>
      </c>
      <c r="R27" s="320"/>
      <c r="S27" s="247">
        <f t="shared" si="15"/>
        <v>0</v>
      </c>
      <c r="T27" s="247">
        <f t="shared" si="16"/>
        <v>0</v>
      </c>
      <c r="U27" s="247">
        <f t="shared" si="17"/>
        <v>0</v>
      </c>
      <c r="V27" s="320"/>
      <c r="X27" s="3248" t="s">
        <v>948</v>
      </c>
      <c r="Y27" s="3249"/>
      <c r="Z27" s="249" t="s">
        <v>950</v>
      </c>
      <c r="AA27" s="249" t="s">
        <v>951</v>
      </c>
      <c r="AB27" s="249" t="s">
        <v>952</v>
      </c>
      <c r="AC27" s="250" t="s">
        <v>953</v>
      </c>
      <c r="AD27" s="275" t="s">
        <v>954</v>
      </c>
    </row>
    <row r="28" spans="1:30" ht="15">
      <c r="A28" s="171"/>
      <c r="B28" s="3244" t="s">
        <v>875</v>
      </c>
      <c r="C28" s="3245"/>
      <c r="D28" s="248" t="s">
        <v>677</v>
      </c>
      <c r="E28" s="2660">
        <v>3</v>
      </c>
      <c r="F28" s="3138">
        <v>-0.372</v>
      </c>
      <c r="G28" s="3138">
        <v>0</v>
      </c>
      <c r="H28" s="3138">
        <v>0</v>
      </c>
      <c r="I28" s="3139">
        <f t="shared" si="12"/>
        <v>0</v>
      </c>
      <c r="J28" s="3143">
        <f t="shared" si="13"/>
        <v>-0.372</v>
      </c>
      <c r="K28" s="171"/>
      <c r="L28" s="252" t="s">
        <v>955</v>
      </c>
      <c r="M28" s="171"/>
      <c r="N28" s="253"/>
      <c r="O28" s="171"/>
      <c r="P28" s="322"/>
      <c r="Q28" s="246">
        <f t="shared" si="14"/>
        <v>0</v>
      </c>
      <c r="R28" s="320"/>
      <c r="S28" s="247">
        <f t="shared" si="15"/>
        <v>0</v>
      </c>
      <c r="T28" s="247">
        <f t="shared" si="16"/>
        <v>0</v>
      </c>
      <c r="U28" s="247">
        <f t="shared" si="17"/>
        <v>0</v>
      </c>
      <c r="V28" s="320"/>
      <c r="X28" s="3244" t="s">
        <v>875</v>
      </c>
      <c r="Y28" s="3245"/>
      <c r="Z28" s="249" t="s">
        <v>956</v>
      </c>
      <c r="AA28" s="249" t="s">
        <v>957</v>
      </c>
      <c r="AB28" s="249" t="s">
        <v>958</v>
      </c>
      <c r="AC28" s="250" t="s">
        <v>959</v>
      </c>
      <c r="AD28" s="275" t="s">
        <v>960</v>
      </c>
    </row>
    <row r="29" spans="1:30" ht="15">
      <c r="A29" s="171"/>
      <c r="B29" s="3290" t="s">
        <v>961</v>
      </c>
      <c r="C29" s="3291"/>
      <c r="D29" s="248" t="s">
        <v>677</v>
      </c>
      <c r="E29" s="2660">
        <v>3</v>
      </c>
      <c r="F29" s="3138">
        <v>0</v>
      </c>
      <c r="G29" s="3138">
        <v>0</v>
      </c>
      <c r="H29" s="3138">
        <v>0</v>
      </c>
      <c r="I29" s="3139">
        <f t="shared" si="12"/>
        <v>0</v>
      </c>
      <c r="J29" s="3143">
        <f t="shared" si="13"/>
        <v>0</v>
      </c>
      <c r="K29" s="171"/>
      <c r="L29" s="252" t="s">
        <v>962</v>
      </c>
      <c r="M29" s="171"/>
      <c r="N29" s="253"/>
      <c r="O29" s="171"/>
      <c r="P29" s="322"/>
      <c r="Q29" s="246">
        <f t="shared" si="14"/>
        <v>0</v>
      </c>
      <c r="R29" s="320"/>
      <c r="S29" s="247">
        <f t="shared" si="15"/>
        <v>0</v>
      </c>
      <c r="T29" s="247">
        <f t="shared" si="16"/>
        <v>0</v>
      </c>
      <c r="U29" s="247">
        <f t="shared" si="17"/>
        <v>0</v>
      </c>
      <c r="V29" s="320"/>
      <c r="X29" s="3290" t="s">
        <v>961</v>
      </c>
      <c r="Y29" s="3291"/>
      <c r="Z29" s="249" t="s">
        <v>963</v>
      </c>
      <c r="AA29" s="249" t="s">
        <v>964</v>
      </c>
      <c r="AB29" s="249" t="s">
        <v>965</v>
      </c>
      <c r="AC29" s="250" t="s">
        <v>966</v>
      </c>
      <c r="AD29" s="275" t="s">
        <v>967</v>
      </c>
    </row>
    <row r="30" spans="1:30" ht="15">
      <c r="A30" s="171"/>
      <c r="B30" s="3290" t="s">
        <v>968</v>
      </c>
      <c r="C30" s="3291"/>
      <c r="D30" s="248" t="s">
        <v>677</v>
      </c>
      <c r="E30" s="2660">
        <v>3</v>
      </c>
      <c r="F30" s="3138">
        <v>-18.989999999999998</v>
      </c>
      <c r="G30" s="3138">
        <v>0</v>
      </c>
      <c r="H30" s="3138">
        <v>0</v>
      </c>
      <c r="I30" s="3139">
        <f t="shared" si="12"/>
        <v>0</v>
      </c>
      <c r="J30" s="3143">
        <f t="shared" si="13"/>
        <v>-18.989999999999998</v>
      </c>
      <c r="K30" s="171"/>
      <c r="L30" s="252" t="s">
        <v>969</v>
      </c>
      <c r="M30" s="171"/>
      <c r="N30" s="253"/>
      <c r="O30" s="171"/>
      <c r="P30" s="322"/>
      <c r="Q30" s="246">
        <f t="shared" si="14"/>
        <v>0</v>
      </c>
      <c r="R30" s="329"/>
      <c r="S30" s="247">
        <f t="shared" si="15"/>
        <v>0</v>
      </c>
      <c r="T30" s="247">
        <f t="shared" si="16"/>
        <v>0</v>
      </c>
      <c r="U30" s="247">
        <f t="shared" si="17"/>
        <v>0</v>
      </c>
      <c r="V30" s="329"/>
      <c r="X30" s="3290" t="s">
        <v>968</v>
      </c>
      <c r="Y30" s="3291"/>
      <c r="Z30" s="249" t="s">
        <v>970</v>
      </c>
      <c r="AA30" s="249" t="s">
        <v>971</v>
      </c>
      <c r="AB30" s="249" t="s">
        <v>972</v>
      </c>
      <c r="AC30" s="250" t="s">
        <v>973</v>
      </c>
      <c r="AD30" s="275" t="s">
        <v>974</v>
      </c>
    </row>
    <row r="31" spans="1:30" ht="15.75" thickBot="1">
      <c r="A31" s="2655" t="s">
        <v>773</v>
      </c>
      <c r="B31" s="3266" t="s">
        <v>975</v>
      </c>
      <c r="C31" s="3267"/>
      <c r="D31" s="292" t="s">
        <v>677</v>
      </c>
      <c r="E31" s="2745">
        <v>3</v>
      </c>
      <c r="F31" s="3161">
        <f>IFERROR(SUM(F25:F30),0)</f>
        <v>-407.80700000000002</v>
      </c>
      <c r="G31" s="3161">
        <f>IFERROR(SUM(G25:G30),0)</f>
        <v>0.216</v>
      </c>
      <c r="H31" s="3161">
        <f>IFERROR(SUM(H25:H30),0)</f>
        <v>-8.0210000000000008</v>
      </c>
      <c r="I31" s="3160">
        <f t="shared" si="12"/>
        <v>8.2370000000000001</v>
      </c>
      <c r="J31" s="3144">
        <f t="shared" si="13"/>
        <v>-399.57</v>
      </c>
      <c r="K31" s="171"/>
      <c r="L31" s="315" t="s">
        <v>976</v>
      </c>
      <c r="M31" s="171"/>
      <c r="N31" s="264"/>
      <c r="O31" s="171"/>
      <c r="P31" s="322"/>
      <c r="R31" s="329"/>
      <c r="V31" s="329"/>
      <c r="X31" s="3266" t="s">
        <v>891</v>
      </c>
      <c r="Y31" s="3267"/>
      <c r="Z31" s="260" t="s">
        <v>977</v>
      </c>
      <c r="AA31" s="260" t="s">
        <v>978</v>
      </c>
      <c r="AB31" s="260" t="s">
        <v>979</v>
      </c>
      <c r="AC31" s="260" t="s">
        <v>980</v>
      </c>
      <c r="AD31" s="277" t="s">
        <v>981</v>
      </c>
    </row>
    <row r="32" spans="1:30" ht="17.25" thickTop="1" thickBot="1">
      <c r="A32" s="171"/>
      <c r="B32" s="328"/>
      <c r="C32" s="328"/>
      <c r="D32" s="328"/>
      <c r="E32" s="328"/>
      <c r="F32" s="3157"/>
      <c r="G32" s="3157"/>
      <c r="H32" s="3157"/>
      <c r="I32" s="3157"/>
      <c r="J32" s="3158"/>
      <c r="K32" s="171"/>
      <c r="L32" s="327"/>
      <c r="M32" s="171"/>
      <c r="N32" s="171"/>
      <c r="O32" s="171"/>
      <c r="P32" s="322"/>
      <c r="R32" s="320"/>
      <c r="V32" s="320"/>
      <c r="X32" s="328"/>
      <c r="Y32" s="328"/>
      <c r="Z32" s="325"/>
      <c r="AA32" s="325"/>
      <c r="AB32" s="325"/>
      <c r="AC32" s="325"/>
      <c r="AD32" s="326"/>
    </row>
    <row r="33" spans="1:30" ht="16.5" thickTop="1" thickBot="1">
      <c r="A33" s="171"/>
      <c r="B33" s="3296" t="s">
        <v>982</v>
      </c>
      <c r="C33" s="3297"/>
      <c r="D33" s="330" t="s">
        <v>677</v>
      </c>
      <c r="E33" s="330">
        <v>3</v>
      </c>
      <c r="F33" s="3162">
        <f xml:space="preserve"> IFERROR(F22 + F31,0)</f>
        <v>209.88300000000004</v>
      </c>
      <c r="G33" s="3162">
        <f xml:space="preserve"> IFERROR(G22 + G31,0)</f>
        <v>0.41700000000000004</v>
      </c>
      <c r="H33" s="3162">
        <f xml:space="preserve"> IFERROR(H22 + H31,0)</f>
        <v>-3.1790000000000012</v>
      </c>
      <c r="I33" s="3162">
        <f>IFERROR(G33-H33,0)</f>
        <v>3.596000000000001</v>
      </c>
      <c r="J33" s="3163">
        <f>IFERROR(F33+I33,0)</f>
        <v>213.47900000000004</v>
      </c>
      <c r="K33" s="171"/>
      <c r="L33" s="333" t="s">
        <v>983</v>
      </c>
      <c r="M33" s="171"/>
      <c r="N33" s="334"/>
      <c r="O33" s="171"/>
      <c r="P33" s="322"/>
      <c r="R33" s="320"/>
      <c r="V33" s="320"/>
      <c r="X33" s="3296" t="s">
        <v>982</v>
      </c>
      <c r="Y33" s="3297"/>
      <c r="Z33" s="331" t="s">
        <v>984</v>
      </c>
      <c r="AA33" s="331" t="s">
        <v>985</v>
      </c>
      <c r="AB33" s="331" t="s">
        <v>986</v>
      </c>
      <c r="AC33" s="331" t="s">
        <v>987</v>
      </c>
      <c r="AD33" s="332" t="s">
        <v>988</v>
      </c>
    </row>
    <row r="34" spans="1:30" ht="17.25" thickTop="1" thickBot="1">
      <c r="A34" s="171"/>
      <c r="B34" s="335"/>
      <c r="C34" s="228"/>
      <c r="D34" s="228"/>
      <c r="E34" s="228"/>
      <c r="F34" s="3157"/>
      <c r="G34" s="3157"/>
      <c r="H34" s="3157"/>
      <c r="I34" s="3157"/>
      <c r="J34" s="3158"/>
      <c r="K34" s="171"/>
      <c r="L34" s="327"/>
      <c r="M34" s="171"/>
      <c r="N34" s="171"/>
      <c r="O34" s="171"/>
      <c r="P34" s="322"/>
      <c r="R34" s="320"/>
      <c r="V34" s="320"/>
      <c r="X34" s="335"/>
      <c r="Y34" s="228"/>
      <c r="Z34" s="325"/>
      <c r="AA34" s="325"/>
      <c r="AB34" s="325"/>
      <c r="AC34" s="325"/>
      <c r="AD34" s="326"/>
    </row>
    <row r="35" spans="1:30" ht="16.5" thickTop="1" thickBot="1">
      <c r="A35" s="171"/>
      <c r="B35" s="3258" t="s">
        <v>989</v>
      </c>
      <c r="C35" s="3259"/>
      <c r="D35" s="321"/>
      <c r="E35" s="321"/>
      <c r="F35" s="3157"/>
      <c r="G35" s="3157"/>
      <c r="H35" s="3157"/>
      <c r="I35" s="3157"/>
      <c r="J35" s="3158"/>
      <c r="K35" s="171"/>
      <c r="L35" s="152"/>
      <c r="M35" s="171"/>
      <c r="N35" s="171"/>
      <c r="O35" s="171"/>
      <c r="P35" s="322"/>
      <c r="R35" s="320"/>
      <c r="V35" s="320"/>
      <c r="X35" s="3258" t="s">
        <v>989</v>
      </c>
      <c r="Y35" s="3259"/>
      <c r="Z35" s="325"/>
      <c r="AA35" s="325"/>
      <c r="AB35" s="325"/>
      <c r="AC35" s="325"/>
      <c r="AD35" s="326"/>
    </row>
    <row r="36" spans="1:30" ht="15.75" thickTop="1">
      <c r="A36" s="2655" t="s">
        <v>675</v>
      </c>
      <c r="B36" s="3286" t="s">
        <v>934</v>
      </c>
      <c r="C36" s="3287"/>
      <c r="D36" s="239" t="s">
        <v>677</v>
      </c>
      <c r="E36" s="2659">
        <v>3</v>
      </c>
      <c r="F36" s="3165">
        <v>-0.66800000000000004</v>
      </c>
      <c r="G36" s="3165">
        <v>0</v>
      </c>
      <c r="H36" s="3165">
        <v>0</v>
      </c>
      <c r="I36" s="3166">
        <f t="shared" ref="I36:I45" si="18">IFERROR(G36-H36,0)</f>
        <v>0</v>
      </c>
      <c r="J36" s="3188">
        <f t="shared" ref="J36:J45" si="19">IFERROR(F36+I36,0)</f>
        <v>-0.66800000000000004</v>
      </c>
      <c r="K36" s="171"/>
      <c r="L36" s="243" t="s">
        <v>990</v>
      </c>
      <c r="M36" s="171"/>
      <c r="N36" s="245"/>
      <c r="O36" s="171"/>
      <c r="P36" s="322"/>
      <c r="Q36" s="246">
        <f t="shared" ref="Q36:Q44" si="20">IF( SUM( S36:U36 ) = 0, 0, $S$5 )</f>
        <v>0</v>
      </c>
      <c r="R36" s="320"/>
      <c r="S36" s="247">
        <f t="shared" ref="S36:S44" si="21" xml:space="preserve"> IF( ISNUMBER( F36 ), 0, 1 )</f>
        <v>0</v>
      </c>
      <c r="T36" s="247">
        <f t="shared" ref="T36:T44" si="22" xml:space="preserve"> IF( ISNUMBER( G36 ), 0, 1 )</f>
        <v>0</v>
      </c>
      <c r="U36" s="247">
        <f t="shared" ref="U36:U44" si="23" xml:space="preserve"> IF( ISNUMBER( H36 ), 0, 1 )</f>
        <v>0</v>
      </c>
      <c r="V36" s="320"/>
      <c r="X36" s="3286" t="s">
        <v>934</v>
      </c>
      <c r="Y36" s="3287"/>
      <c r="Z36" s="240" t="s">
        <v>991</v>
      </c>
      <c r="AA36" s="240" t="s">
        <v>992</v>
      </c>
      <c r="AB36" s="240" t="s">
        <v>993</v>
      </c>
      <c r="AC36" s="241" t="s">
        <v>994</v>
      </c>
      <c r="AD36" s="310" t="s">
        <v>995</v>
      </c>
    </row>
    <row r="37" spans="1:30" ht="15">
      <c r="A37" s="171"/>
      <c r="B37" s="3274" t="s">
        <v>948</v>
      </c>
      <c r="C37" s="3275"/>
      <c r="D37" s="286" t="s">
        <v>677</v>
      </c>
      <c r="E37" s="2742">
        <v>3</v>
      </c>
      <c r="F37" s="3168">
        <v>-3747.1179999999999</v>
      </c>
      <c r="G37" s="3168">
        <v>0</v>
      </c>
      <c r="H37" s="3168">
        <v>0</v>
      </c>
      <c r="I37" s="3169">
        <f t="shared" si="18"/>
        <v>0</v>
      </c>
      <c r="J37" s="3181">
        <f t="shared" si="19"/>
        <v>-3747.1179999999999</v>
      </c>
      <c r="K37" s="171"/>
      <c r="L37" s="252" t="s">
        <v>996</v>
      </c>
      <c r="M37" s="171"/>
      <c r="N37" s="253"/>
      <c r="O37" s="171"/>
      <c r="P37" s="322"/>
      <c r="Q37" s="246">
        <f t="shared" si="20"/>
        <v>0</v>
      </c>
      <c r="R37" s="336"/>
      <c r="S37" s="247">
        <f t="shared" si="21"/>
        <v>0</v>
      </c>
      <c r="T37" s="247">
        <f t="shared" si="22"/>
        <v>0</v>
      </c>
      <c r="U37" s="247">
        <f t="shared" si="23"/>
        <v>0</v>
      </c>
      <c r="V37" s="336"/>
      <c r="X37" s="3274" t="s">
        <v>948</v>
      </c>
      <c r="Y37" s="3275"/>
      <c r="Z37" s="249" t="s">
        <v>997</v>
      </c>
      <c r="AA37" s="249" t="s">
        <v>998</v>
      </c>
      <c r="AB37" s="249" t="s">
        <v>999</v>
      </c>
      <c r="AC37" s="250" t="s">
        <v>1000</v>
      </c>
      <c r="AD37" s="275" t="s">
        <v>1001</v>
      </c>
    </row>
    <row r="38" spans="1:30" ht="15">
      <c r="A38" s="171"/>
      <c r="B38" s="3248" t="s">
        <v>875</v>
      </c>
      <c r="C38" s="3249"/>
      <c r="D38" s="254" t="s">
        <v>677</v>
      </c>
      <c r="E38" s="2743">
        <v>3</v>
      </c>
      <c r="F38" s="3168">
        <v>-1.6060000000000001</v>
      </c>
      <c r="G38" s="3168">
        <v>0</v>
      </c>
      <c r="H38" s="3168">
        <v>0</v>
      </c>
      <c r="I38" s="3169">
        <f t="shared" si="18"/>
        <v>0</v>
      </c>
      <c r="J38" s="3181">
        <f t="shared" si="19"/>
        <v>-1.6060000000000001</v>
      </c>
      <c r="K38" s="171"/>
      <c r="L38" s="252" t="s">
        <v>1002</v>
      </c>
      <c r="M38" s="171"/>
      <c r="N38" s="253"/>
      <c r="O38" s="171"/>
      <c r="P38" s="322"/>
      <c r="Q38" s="246">
        <f t="shared" si="20"/>
        <v>0</v>
      </c>
      <c r="R38" s="320"/>
      <c r="S38" s="247">
        <f t="shared" si="21"/>
        <v>0</v>
      </c>
      <c r="T38" s="247">
        <f t="shared" si="22"/>
        <v>0</v>
      </c>
      <c r="U38" s="247">
        <f t="shared" si="23"/>
        <v>0</v>
      </c>
      <c r="V38" s="320"/>
      <c r="X38" s="3248" t="s">
        <v>875</v>
      </c>
      <c r="Y38" s="3249"/>
      <c r="Z38" s="249" t="s">
        <v>1003</v>
      </c>
      <c r="AA38" s="249" t="s">
        <v>1004</v>
      </c>
      <c r="AB38" s="249" t="s">
        <v>1005</v>
      </c>
      <c r="AC38" s="250" t="s">
        <v>1006</v>
      </c>
      <c r="AD38" s="275" t="s">
        <v>1007</v>
      </c>
    </row>
    <row r="39" spans="1:30" ht="15">
      <c r="A39" s="171"/>
      <c r="B39" s="3244" t="s">
        <v>1008</v>
      </c>
      <c r="C39" s="3245"/>
      <c r="D39" s="248" t="s">
        <v>677</v>
      </c>
      <c r="E39" s="2660">
        <v>3</v>
      </c>
      <c r="F39" s="3168">
        <v>0</v>
      </c>
      <c r="G39" s="3168">
        <v>0</v>
      </c>
      <c r="H39" s="3168">
        <v>0</v>
      </c>
      <c r="I39" s="3169">
        <f t="shared" si="18"/>
        <v>0</v>
      </c>
      <c r="J39" s="3181">
        <f t="shared" si="19"/>
        <v>0</v>
      </c>
      <c r="K39" s="171"/>
      <c r="L39" s="252" t="s">
        <v>1009</v>
      </c>
      <c r="M39" s="171"/>
      <c r="N39" s="253"/>
      <c r="O39" s="171"/>
      <c r="P39" s="322"/>
      <c r="Q39" s="246">
        <f t="shared" si="20"/>
        <v>0</v>
      </c>
      <c r="R39" s="320"/>
      <c r="S39" s="247">
        <f t="shared" si="21"/>
        <v>0</v>
      </c>
      <c r="T39" s="247">
        <f t="shared" si="22"/>
        <v>0</v>
      </c>
      <c r="U39" s="247">
        <f t="shared" si="23"/>
        <v>0</v>
      </c>
      <c r="V39" s="320"/>
      <c r="X39" s="3244" t="s">
        <v>1008</v>
      </c>
      <c r="Y39" s="3245"/>
      <c r="Z39" s="249" t="s">
        <v>1010</v>
      </c>
      <c r="AA39" s="249" t="s">
        <v>1011</v>
      </c>
      <c r="AB39" s="249" t="s">
        <v>1012</v>
      </c>
      <c r="AC39" s="250" t="s">
        <v>1013</v>
      </c>
      <c r="AD39" s="275" t="s">
        <v>1014</v>
      </c>
    </row>
    <row r="40" spans="1:30" ht="15">
      <c r="A40" s="171"/>
      <c r="B40" s="3290" t="s">
        <v>968</v>
      </c>
      <c r="C40" s="3291"/>
      <c r="D40" s="248" t="s">
        <v>677</v>
      </c>
      <c r="E40" s="2660">
        <v>3</v>
      </c>
      <c r="F40" s="3168">
        <v>0</v>
      </c>
      <c r="G40" s="3168">
        <v>0</v>
      </c>
      <c r="H40" s="3168">
        <v>0</v>
      </c>
      <c r="I40" s="3169">
        <f t="shared" si="18"/>
        <v>0</v>
      </c>
      <c r="J40" s="3181">
        <f t="shared" si="19"/>
        <v>0</v>
      </c>
      <c r="K40" s="171"/>
      <c r="L40" s="252" t="s">
        <v>1015</v>
      </c>
      <c r="M40" s="171"/>
      <c r="N40" s="253"/>
      <c r="O40" s="171"/>
      <c r="P40" s="322"/>
      <c r="Q40" s="246">
        <f t="shared" si="20"/>
        <v>0</v>
      </c>
      <c r="R40" s="320"/>
      <c r="S40" s="247">
        <f t="shared" si="21"/>
        <v>0</v>
      </c>
      <c r="T40" s="247">
        <f t="shared" si="22"/>
        <v>0</v>
      </c>
      <c r="U40" s="247">
        <f t="shared" si="23"/>
        <v>0</v>
      </c>
      <c r="V40" s="320"/>
      <c r="X40" s="3290" t="s">
        <v>968</v>
      </c>
      <c r="Y40" s="3291"/>
      <c r="Z40" s="249" t="s">
        <v>1016</v>
      </c>
      <c r="AA40" s="249" t="s">
        <v>1017</v>
      </c>
      <c r="AB40" s="249" t="s">
        <v>1018</v>
      </c>
      <c r="AC40" s="250" t="s">
        <v>1019</v>
      </c>
      <c r="AD40" s="275" t="s">
        <v>1020</v>
      </c>
    </row>
    <row r="41" spans="1:30" ht="30">
      <c r="A41" s="171"/>
      <c r="B41" s="3290" t="s">
        <v>1021</v>
      </c>
      <c r="C41" s="3291"/>
      <c r="D41" s="248" t="s">
        <v>677</v>
      </c>
      <c r="E41" s="2660">
        <v>3</v>
      </c>
      <c r="F41" s="3168">
        <v>-17.405999999999999</v>
      </c>
      <c r="G41" s="3168">
        <v>-0.379</v>
      </c>
      <c r="H41" s="3168">
        <v>0</v>
      </c>
      <c r="I41" s="3169">
        <f t="shared" si="18"/>
        <v>-0.379</v>
      </c>
      <c r="J41" s="3181">
        <f t="shared" si="19"/>
        <v>-17.785</v>
      </c>
      <c r="K41" s="171"/>
      <c r="L41" s="252" t="s">
        <v>1022</v>
      </c>
      <c r="M41" s="171"/>
      <c r="N41" s="253"/>
      <c r="O41" s="171"/>
      <c r="P41" s="322"/>
      <c r="Q41" s="246">
        <f t="shared" si="20"/>
        <v>0</v>
      </c>
      <c r="R41" s="320"/>
      <c r="S41" s="247">
        <f t="shared" si="21"/>
        <v>0</v>
      </c>
      <c r="T41" s="247">
        <f t="shared" si="22"/>
        <v>0</v>
      </c>
      <c r="U41" s="247">
        <f t="shared" si="23"/>
        <v>0</v>
      </c>
      <c r="V41" s="320"/>
      <c r="X41" s="3290" t="s">
        <v>1023</v>
      </c>
      <c r="Y41" s="3291"/>
      <c r="Z41" s="249" t="s">
        <v>1024</v>
      </c>
      <c r="AA41" s="249" t="s">
        <v>1025</v>
      </c>
      <c r="AB41" s="249" t="s">
        <v>1026</v>
      </c>
      <c r="AC41" s="250" t="s">
        <v>1027</v>
      </c>
      <c r="AD41" s="275" t="s">
        <v>1028</v>
      </c>
    </row>
    <row r="42" spans="1:30" ht="30">
      <c r="A42" s="171"/>
      <c r="B42" s="3274" t="s">
        <v>1029</v>
      </c>
      <c r="C42" s="3275"/>
      <c r="D42" s="286" t="s">
        <v>677</v>
      </c>
      <c r="E42" s="2742">
        <v>3</v>
      </c>
      <c r="F42" s="3168">
        <v>-173.589</v>
      </c>
      <c r="G42" s="3168">
        <v>0</v>
      </c>
      <c r="H42" s="3168">
        <v>0</v>
      </c>
      <c r="I42" s="3169">
        <f t="shared" si="18"/>
        <v>0</v>
      </c>
      <c r="J42" s="3181">
        <f t="shared" si="19"/>
        <v>-173.589</v>
      </c>
      <c r="K42" s="171"/>
      <c r="L42" s="252" t="s">
        <v>1030</v>
      </c>
      <c r="M42" s="171"/>
      <c r="N42" s="253"/>
      <c r="O42" s="171"/>
      <c r="P42" s="322"/>
      <c r="Q42" s="246">
        <f t="shared" si="20"/>
        <v>0</v>
      </c>
      <c r="R42" s="320"/>
      <c r="S42" s="247">
        <f t="shared" si="21"/>
        <v>0</v>
      </c>
      <c r="T42" s="247">
        <f t="shared" si="22"/>
        <v>0</v>
      </c>
      <c r="U42" s="247">
        <f t="shared" si="23"/>
        <v>0</v>
      </c>
      <c r="V42" s="320"/>
      <c r="X42" s="3274" t="s">
        <v>1029</v>
      </c>
      <c r="Y42" s="3275"/>
      <c r="Z42" s="249" t="s">
        <v>1031</v>
      </c>
      <c r="AA42" s="249" t="s">
        <v>1032</v>
      </c>
      <c r="AB42" s="249" t="s">
        <v>1033</v>
      </c>
      <c r="AC42" s="250" t="s">
        <v>1034</v>
      </c>
      <c r="AD42" s="275" t="s">
        <v>1035</v>
      </c>
    </row>
    <row r="43" spans="1:30" ht="30">
      <c r="A43" s="171"/>
      <c r="B43" s="3248" t="s">
        <v>1036</v>
      </c>
      <c r="C43" s="3249"/>
      <c r="D43" s="254" t="s">
        <v>677</v>
      </c>
      <c r="E43" s="2743">
        <v>3</v>
      </c>
      <c r="F43" s="3168">
        <v>0</v>
      </c>
      <c r="G43" s="3168">
        <v>0</v>
      </c>
      <c r="H43" s="3168">
        <v>0</v>
      </c>
      <c r="I43" s="3169">
        <f t="shared" si="18"/>
        <v>0</v>
      </c>
      <c r="J43" s="3181">
        <f t="shared" si="19"/>
        <v>0</v>
      </c>
      <c r="K43" s="171"/>
      <c r="L43" s="252" t="s">
        <v>1037</v>
      </c>
      <c r="M43" s="171"/>
      <c r="N43" s="253"/>
      <c r="O43" s="171"/>
      <c r="P43" s="322"/>
      <c r="Q43" s="246">
        <f t="shared" si="20"/>
        <v>0</v>
      </c>
      <c r="R43" s="320"/>
      <c r="S43" s="247">
        <f t="shared" si="21"/>
        <v>0</v>
      </c>
      <c r="T43" s="247">
        <f t="shared" si="22"/>
        <v>0</v>
      </c>
      <c r="U43" s="247">
        <f t="shared" si="23"/>
        <v>0</v>
      </c>
      <c r="V43" s="320"/>
      <c r="X43" s="3248" t="s">
        <v>1036</v>
      </c>
      <c r="Y43" s="3249"/>
      <c r="Z43" s="249" t="s">
        <v>1038</v>
      </c>
      <c r="AA43" s="249" t="s">
        <v>1039</v>
      </c>
      <c r="AB43" s="249" t="s">
        <v>1040</v>
      </c>
      <c r="AC43" s="250" t="s">
        <v>1041</v>
      </c>
      <c r="AD43" s="275" t="s">
        <v>1042</v>
      </c>
    </row>
    <row r="44" spans="1:30" ht="15">
      <c r="A44" s="171"/>
      <c r="B44" s="3244" t="s">
        <v>759</v>
      </c>
      <c r="C44" s="3245"/>
      <c r="D44" s="248" t="s">
        <v>677</v>
      </c>
      <c r="E44" s="2660">
        <v>3</v>
      </c>
      <c r="F44" s="3168">
        <v>-453.31099999999998</v>
      </c>
      <c r="G44" s="3168">
        <v>21.030999999999999</v>
      </c>
      <c r="H44" s="3168">
        <v>-1.792</v>
      </c>
      <c r="I44" s="3169">
        <f t="shared" si="18"/>
        <v>22.823</v>
      </c>
      <c r="J44" s="3181">
        <f t="shared" si="19"/>
        <v>-430.488</v>
      </c>
      <c r="K44" s="171"/>
      <c r="L44" s="252" t="s">
        <v>1043</v>
      </c>
      <c r="M44" s="171"/>
      <c r="N44" s="253"/>
      <c r="O44" s="171"/>
      <c r="P44" s="322"/>
      <c r="Q44" s="246">
        <f t="shared" si="20"/>
        <v>0</v>
      </c>
      <c r="R44" s="320"/>
      <c r="S44" s="247">
        <f t="shared" si="21"/>
        <v>0</v>
      </c>
      <c r="T44" s="247">
        <f t="shared" si="22"/>
        <v>0</v>
      </c>
      <c r="U44" s="247">
        <f t="shared" si="23"/>
        <v>0</v>
      </c>
      <c r="V44" s="320"/>
      <c r="X44" s="3244" t="s">
        <v>759</v>
      </c>
      <c r="Y44" s="3245"/>
      <c r="Z44" s="249" t="s">
        <v>1044</v>
      </c>
      <c r="AA44" s="249" t="s">
        <v>1045</v>
      </c>
      <c r="AB44" s="249" t="s">
        <v>1046</v>
      </c>
      <c r="AC44" s="250" t="s">
        <v>1047</v>
      </c>
      <c r="AD44" s="275" t="s">
        <v>1048</v>
      </c>
    </row>
    <row r="45" spans="1:30" ht="15.75" thickBot="1">
      <c r="A45" s="2655" t="s">
        <v>773</v>
      </c>
      <c r="B45" s="3294" t="s">
        <v>1049</v>
      </c>
      <c r="C45" s="3295"/>
      <c r="D45" s="314" t="s">
        <v>677</v>
      </c>
      <c r="E45" s="2744">
        <v>3</v>
      </c>
      <c r="F45" s="3189">
        <f>IFERROR(SUM(F36:F44),0)</f>
        <v>-4393.6980000000003</v>
      </c>
      <c r="G45" s="3189">
        <f>IFERROR(SUM(G36:G44),0)</f>
        <v>20.651999999999997</v>
      </c>
      <c r="H45" s="3189">
        <f>IFERROR(SUM(H36:H44),0)</f>
        <v>-1.792</v>
      </c>
      <c r="I45" s="3190">
        <f t="shared" si="18"/>
        <v>22.443999999999999</v>
      </c>
      <c r="J45" s="3183">
        <f t="shared" si="19"/>
        <v>-4371.2539999999999</v>
      </c>
      <c r="K45" s="171"/>
      <c r="L45" s="315" t="s">
        <v>1050</v>
      </c>
      <c r="M45" s="171"/>
      <c r="N45" s="264"/>
      <c r="O45" s="171"/>
      <c r="P45" s="322"/>
      <c r="R45" s="320"/>
      <c r="V45" s="320"/>
      <c r="X45" s="3294" t="s">
        <v>891</v>
      </c>
      <c r="Y45" s="3295"/>
      <c r="Z45" s="260" t="s">
        <v>1051</v>
      </c>
      <c r="AA45" s="260" t="s">
        <v>1052</v>
      </c>
      <c r="AB45" s="260" t="s">
        <v>1053</v>
      </c>
      <c r="AC45" s="260" t="s">
        <v>1054</v>
      </c>
      <c r="AD45" s="277" t="s">
        <v>1055</v>
      </c>
    </row>
    <row r="46" spans="1:30" ht="17.25" thickTop="1" thickBot="1">
      <c r="A46" s="171"/>
      <c r="B46" s="335"/>
      <c r="C46" s="337"/>
      <c r="D46" s="337"/>
      <c r="E46" s="337"/>
      <c r="F46" s="3191"/>
      <c r="G46" s="3191"/>
      <c r="H46" s="3191"/>
      <c r="I46" s="3191"/>
      <c r="J46" s="3191"/>
      <c r="K46" s="81"/>
      <c r="L46" s="338"/>
      <c r="M46" s="171"/>
      <c r="N46" s="171"/>
      <c r="O46" s="171"/>
      <c r="P46" s="322"/>
      <c r="R46" s="320"/>
      <c r="V46" s="320"/>
      <c r="X46" s="335"/>
      <c r="Y46" s="337"/>
      <c r="Z46" s="326"/>
      <c r="AA46" s="326"/>
      <c r="AB46" s="326"/>
      <c r="AC46" s="326"/>
      <c r="AD46" s="326"/>
    </row>
    <row r="47" spans="1:30" ht="16.5" thickTop="1" thickBot="1">
      <c r="A47" s="171"/>
      <c r="B47" s="3296" t="s">
        <v>1056</v>
      </c>
      <c r="C47" s="3297"/>
      <c r="D47" s="330" t="s">
        <v>677</v>
      </c>
      <c r="E47" s="330">
        <v>3</v>
      </c>
      <c r="F47" s="331">
        <f>IFERROR(F15 + F33 + F45,0)</f>
        <v>1193.3739999999998</v>
      </c>
      <c r="G47" s="331">
        <f>IFERROR(G15 + G33 + G45,0)</f>
        <v>-45.652999999999992</v>
      </c>
      <c r="H47" s="331">
        <f>IFERROR(H15 + H33 + H45,0)</f>
        <v>-1.1102230246251565E-15</v>
      </c>
      <c r="I47" s="331">
        <f t="shared" ref="I47" si="24">IFERROR(G47-H47,0)</f>
        <v>-45.652999999999992</v>
      </c>
      <c r="J47" s="332">
        <f t="shared" ref="J47" si="25">IFERROR(F47+I47,0)</f>
        <v>1147.7209999999998</v>
      </c>
      <c r="K47" s="171"/>
      <c r="L47" s="333" t="s">
        <v>1057</v>
      </c>
      <c r="M47" s="171"/>
      <c r="N47" s="334"/>
      <c r="O47" s="171"/>
      <c r="P47" s="322"/>
      <c r="R47" s="320"/>
      <c r="V47" s="320"/>
      <c r="X47" s="3296" t="s">
        <v>1056</v>
      </c>
      <c r="Y47" s="3297"/>
      <c r="Z47" s="331" t="s">
        <v>1058</v>
      </c>
      <c r="AA47" s="331" t="s">
        <v>1059</v>
      </c>
      <c r="AB47" s="331" t="s">
        <v>1060</v>
      </c>
      <c r="AC47" s="331" t="s">
        <v>1061</v>
      </c>
      <c r="AD47" s="332" t="s">
        <v>1062</v>
      </c>
    </row>
    <row r="48" spans="1:30" ht="17.25" thickTop="1" thickBot="1">
      <c r="A48" s="171"/>
      <c r="B48" s="339"/>
      <c r="C48" s="339"/>
      <c r="D48" s="339"/>
      <c r="E48" s="339"/>
      <c r="F48" s="3191"/>
      <c r="G48" s="3191"/>
      <c r="H48" s="3191"/>
      <c r="I48" s="3191"/>
      <c r="J48" s="3191"/>
      <c r="K48" s="81"/>
      <c r="L48" s="338"/>
      <c r="M48" s="171"/>
      <c r="N48" s="171"/>
      <c r="O48" s="171"/>
      <c r="P48" s="322"/>
      <c r="R48" s="320"/>
      <c r="V48" s="320"/>
      <c r="X48" s="339"/>
      <c r="Y48" s="339"/>
      <c r="Z48" s="326"/>
      <c r="AA48" s="326"/>
      <c r="AB48" s="326"/>
      <c r="AC48" s="326"/>
      <c r="AD48" s="326"/>
    </row>
    <row r="49" spans="1:30" ht="16.5" thickTop="1" thickBot="1">
      <c r="A49" s="171"/>
      <c r="B49" s="3258" t="s">
        <v>1063</v>
      </c>
      <c r="C49" s="3259"/>
      <c r="D49" s="321"/>
      <c r="E49" s="321"/>
      <c r="F49" s="3191"/>
      <c r="G49" s="3191"/>
      <c r="H49" s="3191"/>
      <c r="I49" s="3191"/>
      <c r="J49" s="3191"/>
      <c r="K49" s="81"/>
      <c r="L49" s="267"/>
      <c r="M49" s="171"/>
      <c r="N49" s="171"/>
      <c r="O49" s="171"/>
      <c r="P49" s="322"/>
      <c r="R49" s="320"/>
      <c r="V49" s="320"/>
      <c r="X49" s="3258" t="s">
        <v>1063</v>
      </c>
      <c r="Y49" s="3259"/>
      <c r="Z49" s="326"/>
      <c r="AA49" s="326"/>
      <c r="AB49" s="326"/>
      <c r="AC49" s="326"/>
      <c r="AD49" s="326"/>
    </row>
    <row r="50" spans="1:30" ht="15.75" thickTop="1">
      <c r="A50" s="2655" t="s">
        <v>675</v>
      </c>
      <c r="B50" s="3286" t="s">
        <v>1064</v>
      </c>
      <c r="C50" s="3287"/>
      <c r="D50" s="239" t="s">
        <v>677</v>
      </c>
      <c r="E50" s="2659">
        <v>3</v>
      </c>
      <c r="F50" s="3165">
        <v>625.923</v>
      </c>
      <c r="G50" s="3165">
        <v>0</v>
      </c>
      <c r="H50" s="3165">
        <v>0</v>
      </c>
      <c r="I50" s="3166">
        <f t="shared" ref="I50:I52" si="26">IFERROR(G50-H50,0)</f>
        <v>0</v>
      </c>
      <c r="J50" s="3188">
        <f t="shared" ref="J50:J52" si="27">IFERROR(F50+I50,0)</f>
        <v>625.923</v>
      </c>
      <c r="K50" s="171"/>
      <c r="L50" s="243" t="s">
        <v>1065</v>
      </c>
      <c r="M50" s="171"/>
      <c r="N50" s="245"/>
      <c r="O50" s="171"/>
      <c r="P50" s="322"/>
      <c r="Q50" s="246">
        <f t="shared" ref="Q50:Q51" si="28">IF( SUM( S50:U50 ) = 0, 0, $S$5 )</f>
        <v>0</v>
      </c>
      <c r="R50" s="320"/>
      <c r="S50" s="247">
        <f t="shared" ref="S50:S51" si="29" xml:space="preserve"> IF( ISNUMBER( F50 ), 0, 1 )</f>
        <v>0</v>
      </c>
      <c r="T50" s="247">
        <f t="shared" ref="T50:T51" si="30" xml:space="preserve"> IF( ISNUMBER( G50 ), 0, 1 )</f>
        <v>0</v>
      </c>
      <c r="U50" s="247">
        <f t="shared" ref="U50:U51" si="31" xml:space="preserve"> IF( ISNUMBER( H50 ), 0, 1 )</f>
        <v>0</v>
      </c>
      <c r="V50" s="320"/>
      <c r="X50" s="3286" t="s">
        <v>1064</v>
      </c>
      <c r="Y50" s="3287"/>
      <c r="Z50" s="240" t="s">
        <v>1066</v>
      </c>
      <c r="AA50" s="240" t="s">
        <v>1067</v>
      </c>
      <c r="AB50" s="240" t="s">
        <v>1068</v>
      </c>
      <c r="AC50" s="241" t="s">
        <v>1069</v>
      </c>
      <c r="AD50" s="310" t="s">
        <v>1070</v>
      </c>
    </row>
    <row r="51" spans="1:30" ht="15">
      <c r="A51" s="171"/>
      <c r="B51" s="3274" t="s">
        <v>1071</v>
      </c>
      <c r="C51" s="3275"/>
      <c r="D51" s="286" t="s">
        <v>677</v>
      </c>
      <c r="E51" s="2742">
        <v>3</v>
      </c>
      <c r="F51" s="3168">
        <v>567.45100000000002</v>
      </c>
      <c r="G51" s="3168">
        <v>-45.652999999999999</v>
      </c>
      <c r="H51" s="3168">
        <v>0</v>
      </c>
      <c r="I51" s="3169">
        <f t="shared" si="26"/>
        <v>-45.652999999999999</v>
      </c>
      <c r="J51" s="3181">
        <f t="shared" si="27"/>
        <v>521.798</v>
      </c>
      <c r="K51" s="171"/>
      <c r="L51" s="252" t="s">
        <v>1072</v>
      </c>
      <c r="M51" s="171"/>
      <c r="N51" s="253"/>
      <c r="O51" s="171"/>
      <c r="P51" s="322"/>
      <c r="Q51" s="246">
        <f t="shared" si="28"/>
        <v>0</v>
      </c>
      <c r="R51" s="320"/>
      <c r="S51" s="247">
        <f t="shared" si="29"/>
        <v>0</v>
      </c>
      <c r="T51" s="247">
        <f t="shared" si="30"/>
        <v>0</v>
      </c>
      <c r="U51" s="247">
        <f t="shared" si="31"/>
        <v>0</v>
      </c>
      <c r="V51" s="320"/>
      <c r="X51" s="3274" t="s">
        <v>1071</v>
      </c>
      <c r="Y51" s="3275"/>
      <c r="Z51" s="249" t="s">
        <v>1073</v>
      </c>
      <c r="AA51" s="249" t="s">
        <v>1074</v>
      </c>
      <c r="AB51" s="249" t="s">
        <v>1075</v>
      </c>
      <c r="AC51" s="250" t="s">
        <v>1076</v>
      </c>
      <c r="AD51" s="275" t="s">
        <v>1077</v>
      </c>
    </row>
    <row r="52" spans="1:30" ht="15.75" thickBot="1">
      <c r="A52" s="2655" t="s">
        <v>773</v>
      </c>
      <c r="B52" s="3292" t="s">
        <v>1078</v>
      </c>
      <c r="C52" s="3293"/>
      <c r="D52" s="323" t="s">
        <v>677</v>
      </c>
      <c r="E52" s="2746">
        <v>3</v>
      </c>
      <c r="F52" s="3189">
        <f>IFERROR(SUM(F50:F51),0)</f>
        <v>1193.374</v>
      </c>
      <c r="G52" s="3189">
        <f>IFERROR(SUM(G50:G51),0)</f>
        <v>-45.652999999999999</v>
      </c>
      <c r="H52" s="3189">
        <f>IFERROR(SUM(H50:H51),0)</f>
        <v>0</v>
      </c>
      <c r="I52" s="3190">
        <f t="shared" si="26"/>
        <v>-45.652999999999999</v>
      </c>
      <c r="J52" s="3183">
        <f t="shared" si="27"/>
        <v>1147.721</v>
      </c>
      <c r="K52" s="171"/>
      <c r="L52" s="315" t="s">
        <v>1079</v>
      </c>
      <c r="M52" s="171"/>
      <c r="N52" s="264"/>
      <c r="O52" s="171"/>
      <c r="P52" s="322"/>
      <c r="R52" s="320"/>
      <c r="V52" s="320"/>
      <c r="X52" s="3292" t="s">
        <v>1078</v>
      </c>
      <c r="Y52" s="3293"/>
      <c r="Z52" s="260" t="s">
        <v>1080</v>
      </c>
      <c r="AA52" s="260" t="s">
        <v>1081</v>
      </c>
      <c r="AB52" s="260" t="s">
        <v>1082</v>
      </c>
      <c r="AC52" s="260" t="s">
        <v>1083</v>
      </c>
      <c r="AD52" s="277" t="s">
        <v>1084</v>
      </c>
    </row>
    <row r="53" spans="1:30" ht="15.75" thickTop="1">
      <c r="A53" s="171"/>
      <c r="B53" s="171"/>
      <c r="C53" s="171"/>
      <c r="D53" s="171"/>
      <c r="E53" s="171"/>
      <c r="F53" s="171"/>
      <c r="G53" s="171"/>
      <c r="H53" s="171"/>
      <c r="I53" s="171"/>
      <c r="J53" s="81"/>
      <c r="K53" s="171"/>
      <c r="L53" s="152"/>
      <c r="M53" s="171"/>
      <c r="O53" s="2568" t="s">
        <v>815</v>
      </c>
      <c r="AD53" s="2853" t="s">
        <v>816</v>
      </c>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238" priority="15" operator="equal">
      <formula>0</formula>
    </cfRule>
  </conditionalFormatting>
  <conditionalFormatting sqref="Q18:Q30">
    <cfRule type="cellIs" dxfId="237" priority="3" operator="equal">
      <formula>0</formula>
    </cfRule>
  </conditionalFormatting>
  <conditionalFormatting sqref="Q36:Q44">
    <cfRule type="cellIs" dxfId="236" priority="2" operator="equal">
      <formula>0</formula>
    </cfRule>
  </conditionalFormatting>
  <conditionalFormatting sqref="Q50:Q51">
    <cfRule type="cellIs" dxfId="235" priority="1" operator="equal">
      <formula>0</formula>
    </cfRule>
  </conditionalFormatting>
  <dataValidations count="1">
    <dataValidation type="custom" allowBlank="1" showErrorMessage="1" errorTitle="Input Error" error="Please input a numeric value, in units of £m's." sqref="F25:H30 F36:H44 F9:H14 F18:H22 F50:H51" xr:uid="{451BAD6A-9F02-4C22-BB2D-5360D849EE13}">
      <formula1>ISNUMBER(F9)</formula1>
    </dataValidation>
  </dataValidations>
  <pageMargins left="0.7" right="0.7" top="0.75" bottom="0.75" header="0.3" footer="0.3"/>
  <pageSetup paperSize="8" scale="68"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election activeCell="B1" sqref="B1:G1"/>
    </sheetView>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1" zoomScaleNormal="100" zoomScaleSheetLayoutView="100" workbookViewId="0">
      <selection activeCell="B1" sqref="B1:G1"/>
    </sheetView>
  </sheetViews>
  <sheetFormatPr defaultColWidth="9" defaultRowHeight="14.25"/>
  <cols>
    <col min="1" max="1" width="11.125" style="191" hidden="1" customWidth="1"/>
    <col min="2" max="2" width="85.625" style="191" bestFit="1" customWidth="1"/>
    <col min="3" max="3" width="12.125" style="191" bestFit="1" customWidth="1"/>
    <col min="4" max="4" width="4.75" style="191" bestFit="1" customWidth="1"/>
    <col min="5" max="5" width="5.25" style="191" bestFit="1" customWidth="1"/>
    <col min="6" max="6" width="1.625" style="191" customWidth="1"/>
    <col min="7" max="7" width="11.75" style="191" customWidth="1"/>
    <col min="8" max="8" width="1.625" style="191" customWidth="1"/>
    <col min="9" max="9" width="29.5" style="191" customWidth="1"/>
    <col min="10" max="10" width="1.625" style="191" hidden="1" customWidth="1"/>
    <col min="11" max="11" width="1.625" style="191" customWidth="1"/>
    <col min="12" max="12" width="25" style="191" customWidth="1"/>
    <col min="13" max="13" width="1.625" style="191" customWidth="1"/>
    <col min="14" max="14" width="25" style="191" hidden="1" customWidth="1"/>
    <col min="15" max="15" width="1.625" style="191" hidden="1" customWidth="1"/>
    <col min="16" max="16" width="1.625" style="191" customWidth="1"/>
    <col min="17" max="17" width="90.25" style="191" bestFit="1" customWidth="1"/>
    <col min="18" max="18" width="12.5" style="191" customWidth="1"/>
    <col min="19" max="19" width="1.625" style="191" customWidth="1"/>
    <col min="20" max="16384" width="9" style="191"/>
  </cols>
  <sheetData>
    <row r="1" spans="1:18" ht="30" customHeight="1">
      <c r="B1" s="1089" t="s">
        <v>13964</v>
      </c>
      <c r="C1" s="1089"/>
      <c r="D1" s="1089"/>
      <c r="E1" s="1089"/>
      <c r="F1" s="1201"/>
      <c r="G1" s="223"/>
      <c r="K1" s="210"/>
      <c r="M1" s="210"/>
      <c r="O1" s="210"/>
      <c r="Q1" s="1089" t="s">
        <v>656</v>
      </c>
      <c r="R1" s="1089"/>
    </row>
    <row r="2" spans="1:18" ht="30" customHeight="1">
      <c r="B2" s="1089" t="str">
        <f>SelectCompany!B4</f>
        <v>South West Water (whole area)</v>
      </c>
      <c r="C2" s="470"/>
      <c r="D2" s="470"/>
      <c r="E2" s="470"/>
      <c r="F2" s="469"/>
      <c r="G2" s="223"/>
      <c r="K2" s="210"/>
      <c r="M2" s="210"/>
      <c r="O2" s="210"/>
      <c r="Q2" s="1089"/>
      <c r="R2" s="470"/>
    </row>
    <row r="3" spans="1:18" ht="45.75" customHeight="1">
      <c r="B3" s="3386" t="s">
        <v>13965</v>
      </c>
      <c r="C3" s="3386"/>
      <c r="D3" s="3386"/>
      <c r="E3" s="3386"/>
      <c r="F3" s="3386"/>
      <c r="G3" s="3386"/>
      <c r="H3" s="3386"/>
      <c r="I3" s="3386"/>
      <c r="K3" s="210"/>
      <c r="L3" s="1100" t="s">
        <v>658</v>
      </c>
      <c r="M3" s="210"/>
      <c r="O3" s="210"/>
      <c r="Q3" s="3386" t="s">
        <v>13965</v>
      </c>
      <c r="R3" s="3386"/>
    </row>
    <row r="4" spans="1:18" ht="15" customHeight="1" thickBot="1">
      <c r="B4" s="617"/>
      <c r="C4" s="617"/>
      <c r="D4" s="617"/>
      <c r="E4" s="617"/>
      <c r="F4" s="725"/>
      <c r="G4" s="223"/>
      <c r="K4" s="210"/>
      <c r="M4" s="210"/>
      <c r="N4" s="212" t="s">
        <v>659</v>
      </c>
      <c r="O4" s="210"/>
      <c r="Q4" s="617"/>
      <c r="R4" s="617"/>
    </row>
    <row r="5" spans="1:18" ht="46.5" thickTop="1" thickBot="1">
      <c r="A5" s="2441" t="s">
        <v>669</v>
      </c>
      <c r="B5" s="402" t="s">
        <v>660</v>
      </c>
      <c r="C5" s="403" t="s">
        <v>661</v>
      </c>
      <c r="D5" s="403" t="s">
        <v>662</v>
      </c>
      <c r="E5" s="404" t="s">
        <v>891</v>
      </c>
      <c r="F5" s="171"/>
      <c r="G5" s="406" t="s">
        <v>666</v>
      </c>
      <c r="H5" s="214"/>
      <c r="I5" s="406" t="s">
        <v>667</v>
      </c>
      <c r="J5" s="214"/>
      <c r="K5" s="210"/>
      <c r="M5" s="210"/>
      <c r="N5" s="231" t="s">
        <v>668</v>
      </c>
      <c r="O5" s="210"/>
      <c r="Q5" s="402" t="s">
        <v>660</v>
      </c>
      <c r="R5" s="404" t="s">
        <v>891</v>
      </c>
    </row>
    <row r="6" spans="1:18" ht="15.75" customHeight="1" thickTop="1" thickBot="1">
      <c r="A6" s="2575" t="s">
        <v>673</v>
      </c>
      <c r="C6" s="59"/>
      <c r="D6" s="59"/>
      <c r="E6" s="764"/>
      <c r="F6" s="171"/>
      <c r="G6" s="223"/>
      <c r="H6" s="214"/>
      <c r="I6" s="214"/>
      <c r="J6" s="214"/>
      <c r="K6" s="210"/>
      <c r="M6" s="210"/>
      <c r="O6" s="210"/>
      <c r="Q6" s="317"/>
      <c r="R6" s="2898" t="s">
        <v>820</v>
      </c>
    </row>
    <row r="7" spans="1:18" ht="15.75" thickTop="1">
      <c r="A7" s="2575" t="s">
        <v>675</v>
      </c>
      <c r="B7" s="408" t="s">
        <v>13966</v>
      </c>
      <c r="C7" s="239" t="s">
        <v>13967</v>
      </c>
      <c r="D7" s="239">
        <v>1</v>
      </c>
      <c r="E7" s="1512"/>
      <c r="F7" s="81"/>
      <c r="G7" s="243" t="s">
        <v>13968</v>
      </c>
      <c r="H7" s="214"/>
      <c r="I7" s="1091"/>
      <c r="J7" s="214"/>
      <c r="K7" s="210"/>
      <c r="L7" s="1092" t="str">
        <f>IF( SUM( N7:N7 ) = 0, 0, $N$5 )</f>
        <v>Please complete all cells in row</v>
      </c>
      <c r="M7" s="210"/>
      <c r="N7" s="247">
        <f xml:space="preserve"> IF( ISNUMBER(E7 ), 0, 1 )</f>
        <v>1</v>
      </c>
      <c r="O7" s="210"/>
      <c r="Q7" s="408" t="s">
        <v>13966</v>
      </c>
      <c r="R7" s="849" t="s">
        <v>13969</v>
      </c>
    </row>
    <row r="8" spans="1:18" ht="18">
      <c r="A8" s="214"/>
      <c r="B8" s="417" t="s">
        <v>13970</v>
      </c>
      <c r="C8" s="248" t="s">
        <v>13967</v>
      </c>
      <c r="D8" s="248">
        <v>1</v>
      </c>
      <c r="E8" s="1513"/>
      <c r="F8" s="81"/>
      <c r="G8" s="252" t="s">
        <v>13971</v>
      </c>
      <c r="H8" s="214"/>
      <c r="I8" s="1093"/>
      <c r="J8" s="214"/>
      <c r="K8" s="210"/>
      <c r="L8" s="1092" t="str">
        <f t="shared" ref="L8" si="0">IF( SUM( N8:N8 ) = 0, 0, $N$5 )</f>
        <v>Please complete all cells in row</v>
      </c>
      <c r="M8" s="210"/>
      <c r="N8" s="247">
        <f t="shared" ref="N8" si="1" xml:space="preserve"> IF( ISNUMBER(E8 ), 0, 1 )</f>
        <v>1</v>
      </c>
      <c r="O8" s="210"/>
      <c r="Q8" s="417" t="s">
        <v>13970</v>
      </c>
      <c r="R8" s="853" t="s">
        <v>13972</v>
      </c>
    </row>
    <row r="9" spans="1:18" ht="15">
      <c r="A9" s="214"/>
      <c r="B9" s="417" t="s">
        <v>13973</v>
      </c>
      <c r="C9" s="248" t="s">
        <v>13967</v>
      </c>
      <c r="D9" s="248">
        <v>1</v>
      </c>
      <c r="E9" s="1514">
        <f>IFERROR(E7 + E8, 0)</f>
        <v>0</v>
      </c>
      <c r="F9" s="81"/>
      <c r="G9" s="252" t="s">
        <v>13974</v>
      </c>
      <c r="H9" s="214"/>
      <c r="I9" s="1093"/>
      <c r="J9" s="214"/>
      <c r="K9" s="210"/>
      <c r="M9" s="210"/>
      <c r="O9" s="210"/>
      <c r="Q9" s="417" t="s">
        <v>13973</v>
      </c>
      <c r="R9" s="1206" t="s">
        <v>13975</v>
      </c>
    </row>
    <row r="10" spans="1:18" ht="15.75" customHeight="1" thickBot="1">
      <c r="A10" s="214"/>
      <c r="B10" s="420" t="s">
        <v>13976</v>
      </c>
      <c r="C10" s="314" t="s">
        <v>13967</v>
      </c>
      <c r="D10" s="314">
        <v>1</v>
      </c>
      <c r="E10" s="1515"/>
      <c r="F10" s="81"/>
      <c r="G10" s="315" t="s">
        <v>13977</v>
      </c>
      <c r="H10" s="214"/>
      <c r="I10" s="1097"/>
      <c r="J10" s="214"/>
      <c r="K10" s="210"/>
      <c r="L10" s="1092" t="str">
        <f>IF( SUM( N10:N10 ) = 0, 0, $N$5 )</f>
        <v>Please complete all cells in row</v>
      </c>
      <c r="M10" s="210"/>
      <c r="N10" s="247">
        <f xml:space="preserve"> IF( ISNUMBER(E10 ), 0, 1 )</f>
        <v>1</v>
      </c>
      <c r="O10" s="210"/>
      <c r="Q10" s="420" t="s">
        <v>13976</v>
      </c>
      <c r="R10" s="1118" t="s">
        <v>13978</v>
      </c>
    </row>
    <row r="11" spans="1:18" ht="15.75" customHeight="1" thickTop="1" thickBot="1">
      <c r="A11" s="214"/>
      <c r="B11" s="372"/>
      <c r="C11" s="61"/>
      <c r="D11" s="61"/>
      <c r="E11" s="308"/>
      <c r="F11" s="81"/>
      <c r="G11" s="223"/>
      <c r="H11" s="214"/>
      <c r="I11" s="214"/>
      <c r="J11" s="214"/>
      <c r="K11" s="210"/>
      <c r="M11" s="210"/>
      <c r="O11" s="210"/>
      <c r="Q11" s="372"/>
      <c r="R11" s="308"/>
    </row>
    <row r="12" spans="1:18" ht="15.75" customHeight="1" thickTop="1" thickBot="1">
      <c r="A12" s="214"/>
      <c r="B12" s="426" t="s">
        <v>13979</v>
      </c>
      <c r="C12" s="330" t="s">
        <v>1281</v>
      </c>
      <c r="D12" s="330">
        <v>2</v>
      </c>
      <c r="E12" s="1517"/>
      <c r="F12" s="81"/>
      <c r="G12" s="333" t="s">
        <v>13980</v>
      </c>
      <c r="H12" s="214"/>
      <c r="I12" s="1208"/>
      <c r="J12" s="214"/>
      <c r="K12" s="210"/>
      <c r="L12" s="1092" t="str">
        <f>IF( SUM( N12:N12 ) = 0, 0, $N$5 )</f>
        <v>Please complete all cells in row</v>
      </c>
      <c r="M12" s="210"/>
      <c r="N12" s="247">
        <f xml:space="preserve"> IF( ISNUMBER(E12 ), 0, 1 )</f>
        <v>1</v>
      </c>
      <c r="O12" s="210"/>
      <c r="Q12" s="426" t="s">
        <v>13979</v>
      </c>
      <c r="R12" s="1207" t="s">
        <v>13981</v>
      </c>
    </row>
    <row r="13" spans="1:18" ht="15.75" customHeight="1" thickTop="1" thickBot="1">
      <c r="A13" s="214"/>
      <c r="B13" s="412"/>
      <c r="C13" s="308"/>
      <c r="D13" s="308"/>
      <c r="E13" s="308"/>
      <c r="F13" s="81"/>
      <c r="G13" s="223"/>
      <c r="H13" s="214"/>
      <c r="I13" s="214"/>
      <c r="J13" s="214"/>
      <c r="K13" s="210"/>
      <c r="M13" s="210"/>
      <c r="O13" s="210"/>
      <c r="Q13" s="412"/>
      <c r="R13" s="308"/>
    </row>
    <row r="14" spans="1:18" ht="15.75" customHeight="1" thickTop="1">
      <c r="A14" s="214"/>
      <c r="B14" s="408" t="s">
        <v>13982</v>
      </c>
      <c r="C14" s="239" t="s">
        <v>13967</v>
      </c>
      <c r="D14" s="239">
        <v>1</v>
      </c>
      <c r="E14" s="1512"/>
      <c r="F14" s="81"/>
      <c r="G14" s="243" t="s">
        <v>13983</v>
      </c>
      <c r="H14" s="214"/>
      <c r="I14" s="1091"/>
      <c r="J14" s="214"/>
      <c r="K14" s="210"/>
      <c r="L14" s="1092" t="str">
        <f>IF( SUM( N14:N14 ) = 0, 0, $N$5 )</f>
        <v>Please complete all cells in row</v>
      </c>
      <c r="M14" s="210"/>
      <c r="N14" s="247">
        <f t="shared" ref="N14:N15" si="2" xml:space="preserve"> IF( ISNUMBER(E14 ), 0, 1 )</f>
        <v>1</v>
      </c>
      <c r="O14" s="210"/>
      <c r="Q14" s="408" t="s">
        <v>13982</v>
      </c>
      <c r="R14" s="849" t="s">
        <v>13984</v>
      </c>
    </row>
    <row r="15" spans="1:18" ht="15.75" customHeight="1">
      <c r="A15" s="214"/>
      <c r="B15" s="417" t="s">
        <v>13985</v>
      </c>
      <c r="C15" s="248" t="s">
        <v>13967</v>
      </c>
      <c r="D15" s="248">
        <v>1</v>
      </c>
      <c r="E15" s="1513"/>
      <c r="F15" s="81"/>
      <c r="G15" s="252" t="s">
        <v>13986</v>
      </c>
      <c r="H15" s="214"/>
      <c r="I15" s="1093"/>
      <c r="J15" s="214"/>
      <c r="K15" s="210"/>
      <c r="L15" s="1092" t="str">
        <f>IF( SUM( N15:N15 ) = 0, 0, $N$5 )</f>
        <v>Please complete all cells in row</v>
      </c>
      <c r="M15" s="210"/>
      <c r="N15" s="247">
        <f t="shared" si="2"/>
        <v>1</v>
      </c>
      <c r="O15" s="210"/>
      <c r="Q15" s="417" t="s">
        <v>13985</v>
      </c>
      <c r="R15" s="853" t="s">
        <v>13987</v>
      </c>
    </row>
    <row r="16" spans="1:18" ht="15.75" customHeight="1" thickBot="1">
      <c r="A16" s="214"/>
      <c r="B16" s="420" t="s">
        <v>13988</v>
      </c>
      <c r="C16" s="314" t="s">
        <v>13967</v>
      </c>
      <c r="D16" s="314">
        <v>1</v>
      </c>
      <c r="E16" s="1516">
        <f>IFERROR(E14 + E15, 0)</f>
        <v>0</v>
      </c>
      <c r="F16" s="81"/>
      <c r="G16" s="315" t="s">
        <v>13989</v>
      </c>
      <c r="H16" s="214"/>
      <c r="I16" s="1097"/>
      <c r="J16" s="214"/>
      <c r="K16" s="210"/>
      <c r="M16" s="210"/>
      <c r="O16" s="210"/>
      <c r="Q16" s="420" t="s">
        <v>13988</v>
      </c>
      <c r="R16" s="1209" t="s">
        <v>13990</v>
      </c>
    </row>
    <row r="17" spans="1:18" ht="15.75" customHeight="1" thickTop="1" thickBot="1">
      <c r="A17" s="214"/>
      <c r="B17" s="412"/>
      <c r="C17" s="412"/>
      <c r="D17" s="412"/>
      <c r="E17" s="308"/>
      <c r="F17" s="81"/>
      <c r="G17" s="223"/>
      <c r="H17" s="214"/>
      <c r="I17" s="214"/>
      <c r="J17" s="214"/>
      <c r="K17" s="210"/>
      <c r="M17" s="210"/>
      <c r="O17" s="210"/>
      <c r="Q17" s="412"/>
      <c r="R17" s="308"/>
    </row>
    <row r="18" spans="1:18" ht="15.75" customHeight="1" thickTop="1">
      <c r="A18" s="214"/>
      <c r="B18" s="408" t="s">
        <v>13991</v>
      </c>
      <c r="C18" s="239" t="s">
        <v>13992</v>
      </c>
      <c r="D18" s="239">
        <v>0</v>
      </c>
      <c r="E18" s="1494"/>
      <c r="F18" s="81"/>
      <c r="G18" s="243" t="s">
        <v>13993</v>
      </c>
      <c r="H18" s="214"/>
      <c r="I18" s="1091"/>
      <c r="J18" s="214"/>
      <c r="K18" s="210"/>
      <c r="L18" s="1092" t="str">
        <f>IF( SUM( N18:N18 ) = 0, 0, $N$5 )</f>
        <v>Please complete all cells in row</v>
      </c>
      <c r="M18" s="210"/>
      <c r="N18" s="247">
        <f xml:space="preserve"> IF( ISNUMBER(E18 ), 0, 1 )</f>
        <v>1</v>
      </c>
      <c r="O18" s="210"/>
      <c r="Q18" s="408" t="s">
        <v>13991</v>
      </c>
      <c r="R18" s="849" t="s">
        <v>13994</v>
      </c>
    </row>
    <row r="19" spans="1:18" ht="15.75" customHeight="1">
      <c r="A19" s="214"/>
      <c r="B19" s="417" t="s">
        <v>13995</v>
      </c>
      <c r="C19" s="248" t="s">
        <v>13992</v>
      </c>
      <c r="D19" s="248">
        <v>0</v>
      </c>
      <c r="E19" s="1178"/>
      <c r="F19" s="81"/>
      <c r="G19" s="252" t="s">
        <v>13996</v>
      </c>
      <c r="H19" s="214"/>
      <c r="I19" s="1093"/>
      <c r="J19" s="214"/>
      <c r="K19" s="210"/>
      <c r="L19" s="1092" t="str">
        <f>IF( SUM( N19:N19 ) = 0, 0, $N$5 )</f>
        <v>Please complete all cells in row</v>
      </c>
      <c r="M19" s="210"/>
      <c r="N19" s="247">
        <f t="shared" ref="N19:N20" si="3" xml:space="preserve"> IF( ISNUMBER(E19 ), 0, 1 )</f>
        <v>1</v>
      </c>
      <c r="O19" s="210"/>
      <c r="Q19" s="417" t="s">
        <v>13995</v>
      </c>
      <c r="R19" s="853" t="s">
        <v>13997</v>
      </c>
    </row>
    <row r="20" spans="1:18" ht="15.75" customHeight="1">
      <c r="A20" s="214"/>
      <c r="B20" s="417" t="s">
        <v>13998</v>
      </c>
      <c r="C20" s="248" t="s">
        <v>13992</v>
      </c>
      <c r="D20" s="248">
        <v>0</v>
      </c>
      <c r="E20" s="1178"/>
      <c r="F20" s="81"/>
      <c r="G20" s="252" t="s">
        <v>13999</v>
      </c>
      <c r="H20" s="214"/>
      <c r="I20" s="1093"/>
      <c r="J20" s="214"/>
      <c r="K20" s="210"/>
      <c r="L20" s="1092" t="str">
        <f>IF( SUM( N20:N20 ) = 0, 0, $N$5 )</f>
        <v>Please complete all cells in row</v>
      </c>
      <c r="M20" s="210"/>
      <c r="N20" s="247">
        <f t="shared" si="3"/>
        <v>1</v>
      </c>
      <c r="O20" s="210"/>
      <c r="Q20" s="417" t="s">
        <v>13998</v>
      </c>
      <c r="R20" s="853" t="s">
        <v>14000</v>
      </c>
    </row>
    <row r="21" spans="1:18" ht="15.75" customHeight="1" thickBot="1">
      <c r="A21" s="214"/>
      <c r="B21" s="420" t="s">
        <v>14001</v>
      </c>
      <c r="C21" s="314" t="s">
        <v>13992</v>
      </c>
      <c r="D21" s="314">
        <v>0</v>
      </c>
      <c r="E21" s="1509">
        <f>IFERROR(E18 + E19 + E20, 0)</f>
        <v>0</v>
      </c>
      <c r="F21" s="81"/>
      <c r="G21" s="315" t="s">
        <v>14002</v>
      </c>
      <c r="H21" s="214"/>
      <c r="I21" s="1097"/>
      <c r="J21" s="214"/>
      <c r="K21" s="210"/>
      <c r="M21" s="210"/>
      <c r="O21" s="210"/>
      <c r="Q21" s="420" t="s">
        <v>14001</v>
      </c>
      <c r="R21" s="1199" t="s">
        <v>14003</v>
      </c>
    </row>
    <row r="22" spans="1:18" ht="15.75" customHeight="1" thickTop="1" thickBot="1">
      <c r="A22" s="214"/>
      <c r="B22" s="372"/>
      <c r="C22" s="61"/>
      <c r="D22" s="61"/>
      <c r="E22" s="1488"/>
      <c r="F22" s="81"/>
      <c r="G22" s="223"/>
      <c r="H22" s="214"/>
      <c r="I22" s="214"/>
      <c r="J22" s="214"/>
      <c r="K22" s="210"/>
      <c r="M22" s="210"/>
      <c r="O22" s="210"/>
      <c r="Q22" s="372"/>
      <c r="R22" s="308"/>
    </row>
    <row r="23" spans="1:18" ht="15.75" customHeight="1" thickTop="1" thickBot="1">
      <c r="A23" s="214"/>
      <c r="B23" s="426" t="s">
        <v>14004</v>
      </c>
      <c r="C23" s="330" t="s">
        <v>14005</v>
      </c>
      <c r="D23" s="330">
        <v>0</v>
      </c>
      <c r="E23" s="1210"/>
      <c r="F23" s="81"/>
      <c r="G23" s="333" t="s">
        <v>14006</v>
      </c>
      <c r="H23" s="214"/>
      <c r="I23" s="1208"/>
      <c r="J23" s="214"/>
      <c r="K23" s="210"/>
      <c r="L23" s="1092" t="str">
        <f>IF( SUM( N23:N23 ) = 0, 0, $N$5 )</f>
        <v>Please complete all cells in row</v>
      </c>
      <c r="M23" s="210"/>
      <c r="N23" s="247">
        <f xml:space="preserve"> IF( ISNUMBER(E23 ), 0, 1 )</f>
        <v>1</v>
      </c>
      <c r="O23" s="210"/>
      <c r="Q23" s="426" t="s">
        <v>14007</v>
      </c>
      <c r="R23" s="1210" t="s">
        <v>14008</v>
      </c>
    </row>
    <row r="24" spans="1:18" ht="15.75" customHeight="1" thickTop="1" thickBot="1">
      <c r="A24" s="214"/>
      <c r="B24" s="372"/>
      <c r="C24" s="61"/>
      <c r="D24" s="61"/>
      <c r="E24" s="308"/>
      <c r="F24" s="81"/>
      <c r="G24" s="223"/>
      <c r="H24" s="214"/>
      <c r="I24" s="214"/>
      <c r="J24" s="214"/>
      <c r="K24" s="210"/>
      <c r="M24" s="210"/>
      <c r="O24" s="210"/>
      <c r="Q24" s="372"/>
      <c r="R24" s="308"/>
    </row>
    <row r="25" spans="1:18" ht="15.75" customHeight="1" thickTop="1">
      <c r="A25" s="214"/>
      <c r="B25" s="408" t="s">
        <v>14009</v>
      </c>
      <c r="C25" s="239" t="s">
        <v>13992</v>
      </c>
      <c r="D25" s="239">
        <v>0</v>
      </c>
      <c r="E25" s="1494"/>
      <c r="F25" s="81"/>
      <c r="G25" s="243" t="s">
        <v>14010</v>
      </c>
      <c r="H25" s="214"/>
      <c r="I25" s="1091"/>
      <c r="J25" s="214"/>
      <c r="K25" s="210"/>
      <c r="L25" s="1092" t="str">
        <f t="shared" ref="L25:L27" si="4">IF( SUM( N25:N25 ) = 0, 0, $N$5 )</f>
        <v>Please complete all cells in row</v>
      </c>
      <c r="M25" s="210"/>
      <c r="N25" s="247">
        <f t="shared" ref="N25:N27" si="5" xml:space="preserve"> IF( ISNUMBER(E25 ), 0, 1 )</f>
        <v>1</v>
      </c>
      <c r="O25" s="210"/>
      <c r="Q25" s="408" t="s">
        <v>14009</v>
      </c>
      <c r="R25" s="849" t="s">
        <v>14011</v>
      </c>
    </row>
    <row r="26" spans="1:18" ht="15.75" customHeight="1">
      <c r="A26" s="214"/>
      <c r="B26" s="417" t="s">
        <v>14012</v>
      </c>
      <c r="C26" s="248" t="s">
        <v>13992</v>
      </c>
      <c r="D26" s="248">
        <v>0</v>
      </c>
      <c r="E26" s="1178"/>
      <c r="F26" s="81"/>
      <c r="G26" s="252" t="s">
        <v>14013</v>
      </c>
      <c r="H26" s="214"/>
      <c r="I26" s="1093"/>
      <c r="J26" s="214"/>
      <c r="K26" s="210"/>
      <c r="L26" s="1092" t="str">
        <f t="shared" si="4"/>
        <v>Please complete all cells in row</v>
      </c>
      <c r="M26" s="210"/>
      <c r="N26" s="247">
        <f t="shared" si="5"/>
        <v>1</v>
      </c>
      <c r="O26" s="210"/>
      <c r="Q26" s="417" t="s">
        <v>14012</v>
      </c>
      <c r="R26" s="853" t="s">
        <v>14014</v>
      </c>
    </row>
    <row r="27" spans="1:18" ht="15.75" customHeight="1">
      <c r="A27" s="214"/>
      <c r="B27" s="417" t="s">
        <v>14015</v>
      </c>
      <c r="C27" s="248" t="s">
        <v>13992</v>
      </c>
      <c r="D27" s="248">
        <v>0</v>
      </c>
      <c r="E27" s="1178"/>
      <c r="F27" s="81"/>
      <c r="G27" s="252" t="s">
        <v>14016</v>
      </c>
      <c r="H27" s="214"/>
      <c r="I27" s="1093"/>
      <c r="J27" s="214"/>
      <c r="K27" s="210"/>
      <c r="L27" s="1092" t="str">
        <f t="shared" si="4"/>
        <v>Please complete all cells in row</v>
      </c>
      <c r="M27" s="210"/>
      <c r="N27" s="247">
        <f t="shared" si="5"/>
        <v>1</v>
      </c>
      <c r="O27" s="210"/>
      <c r="Q27" s="417" t="s">
        <v>14015</v>
      </c>
      <c r="R27" s="853" t="s">
        <v>14017</v>
      </c>
    </row>
    <row r="28" spans="1:18" ht="15.75" customHeight="1" thickBot="1">
      <c r="A28" s="214"/>
      <c r="B28" s="420" t="s">
        <v>14018</v>
      </c>
      <c r="C28" s="314" t="s">
        <v>13992</v>
      </c>
      <c r="D28" s="314">
        <v>0</v>
      </c>
      <c r="E28" s="1509">
        <f>IFERROR(E25 + E26 + E27, 0)</f>
        <v>0</v>
      </c>
      <c r="F28" s="81"/>
      <c r="G28" s="315" t="s">
        <v>14019</v>
      </c>
      <c r="H28" s="214"/>
      <c r="I28" s="1097"/>
      <c r="J28" s="214"/>
      <c r="K28" s="210"/>
      <c r="M28" s="210"/>
      <c r="O28" s="210"/>
      <c r="Q28" s="420" t="s">
        <v>14018</v>
      </c>
      <c r="R28" s="1013" t="s">
        <v>14020</v>
      </c>
    </row>
    <row r="29" spans="1:18" ht="15.75" customHeight="1" thickTop="1" thickBot="1">
      <c r="A29" s="214"/>
      <c r="B29" s="372"/>
      <c r="C29" s="61"/>
      <c r="D29" s="61"/>
      <c r="E29" s="308"/>
      <c r="F29" s="81"/>
      <c r="G29" s="223"/>
      <c r="H29" s="214"/>
      <c r="I29" s="214"/>
      <c r="J29" s="214"/>
      <c r="K29" s="210"/>
      <c r="M29" s="210"/>
      <c r="O29" s="210"/>
      <c r="Q29" s="372"/>
      <c r="R29" s="308"/>
    </row>
    <row r="30" spans="1:18" ht="36" customHeight="1" thickTop="1">
      <c r="A30" s="214"/>
      <c r="B30" s="408" t="s">
        <v>14021</v>
      </c>
      <c r="C30" s="239" t="s">
        <v>14005</v>
      </c>
      <c r="D30" s="239">
        <v>0</v>
      </c>
      <c r="E30" s="1494"/>
      <c r="F30" s="81"/>
      <c r="G30" s="243" t="s">
        <v>14022</v>
      </c>
      <c r="H30" s="214"/>
      <c r="I30" s="1091"/>
      <c r="J30" s="214"/>
      <c r="K30" s="210"/>
      <c r="L30" s="1092" t="str">
        <f t="shared" ref="L30:L31" si="6">IF( SUM( N30:N30 ) = 0, 0, $N$5 )</f>
        <v>Please complete all cells in row</v>
      </c>
      <c r="M30" s="210"/>
      <c r="N30" s="247">
        <f t="shared" ref="N30:N31" si="7" xml:space="preserve"> IF( ISNUMBER(E30 ), 0, 1 )</f>
        <v>1</v>
      </c>
      <c r="O30" s="210"/>
      <c r="Q30" s="408" t="s">
        <v>14021</v>
      </c>
      <c r="R30" s="849" t="s">
        <v>14023</v>
      </c>
    </row>
    <row r="31" spans="1:18" ht="15.75" customHeight="1" thickBot="1">
      <c r="A31" s="2575" t="s">
        <v>773</v>
      </c>
      <c r="B31" s="420" t="s">
        <v>14024</v>
      </c>
      <c r="C31" s="314" t="s">
        <v>1281</v>
      </c>
      <c r="D31" s="314">
        <v>2</v>
      </c>
      <c r="E31" s="1518"/>
      <c r="F31" s="81"/>
      <c r="G31" s="315" t="s">
        <v>14025</v>
      </c>
      <c r="H31" s="214"/>
      <c r="I31" s="1097"/>
      <c r="J31" s="214"/>
      <c r="K31" s="210"/>
      <c r="L31" s="1092" t="str">
        <f t="shared" si="6"/>
        <v>Please complete all cells in row</v>
      </c>
      <c r="M31" s="210"/>
      <c r="N31" s="247">
        <f t="shared" si="7"/>
        <v>1</v>
      </c>
      <c r="O31" s="210"/>
      <c r="Q31" s="420" t="s">
        <v>14024</v>
      </c>
      <c r="R31" s="1096" t="s">
        <v>14026</v>
      </c>
    </row>
    <row r="32" spans="1:18" ht="15.75" thickTop="1">
      <c r="A32" s="214"/>
      <c r="B32" s="214"/>
      <c r="C32" s="214"/>
      <c r="D32" s="214"/>
      <c r="E32" s="214"/>
      <c r="F32" s="214"/>
      <c r="G32" s="214"/>
      <c r="H32" s="214"/>
      <c r="J32" s="2575" t="s">
        <v>815</v>
      </c>
      <c r="R32" s="2859" t="s">
        <v>816</v>
      </c>
    </row>
    <row r="33" spans="1:10" ht="15">
      <c r="A33" s="214"/>
      <c r="B33" s="214"/>
      <c r="C33" s="214"/>
      <c r="D33" s="214"/>
      <c r="E33" s="214"/>
      <c r="F33" s="214"/>
      <c r="G33" s="214"/>
      <c r="H33" s="214"/>
      <c r="I33" s="214"/>
      <c r="J33" s="214"/>
    </row>
    <row r="34" spans="1:10" ht="15">
      <c r="A34" s="214"/>
      <c r="B34" s="214"/>
      <c r="C34" s="214"/>
      <c r="D34" s="214"/>
      <c r="E34" s="214"/>
      <c r="F34" s="214"/>
      <c r="G34" s="214"/>
      <c r="H34" s="214"/>
      <c r="I34" s="214"/>
      <c r="J34" s="214"/>
    </row>
    <row r="35" spans="1:10" ht="15">
      <c r="A35" s="214"/>
      <c r="B35" s="214"/>
      <c r="C35" s="214"/>
      <c r="D35" s="214"/>
      <c r="E35" s="214"/>
      <c r="F35" s="214"/>
      <c r="G35" s="214"/>
      <c r="H35" s="214"/>
      <c r="I35" s="214"/>
      <c r="J35" s="214"/>
    </row>
    <row r="36" spans="1:10" ht="15">
      <c r="A36" s="214"/>
      <c r="B36" s="214"/>
      <c r="C36" s="214"/>
      <c r="D36" s="214"/>
      <c r="E36" s="214"/>
      <c r="F36" s="214"/>
      <c r="G36" s="214"/>
      <c r="H36" s="214"/>
      <c r="I36" s="214"/>
      <c r="J36" s="214"/>
    </row>
    <row r="37" spans="1:10" ht="15">
      <c r="A37" s="214"/>
      <c r="B37" s="214"/>
      <c r="C37" s="214"/>
      <c r="D37" s="214"/>
      <c r="E37" s="214"/>
      <c r="F37" s="214"/>
      <c r="G37" s="214"/>
      <c r="H37" s="214"/>
      <c r="I37" s="214"/>
      <c r="J37" s="214"/>
    </row>
    <row r="38" spans="1:10" ht="15">
      <c r="A38" s="214"/>
      <c r="B38" s="214"/>
      <c r="C38" s="214"/>
      <c r="D38" s="214"/>
      <c r="E38" s="214"/>
      <c r="F38" s="214"/>
      <c r="G38" s="214"/>
      <c r="H38" s="214"/>
      <c r="I38" s="214"/>
      <c r="J38" s="214"/>
    </row>
    <row r="39" spans="1:10" ht="15">
      <c r="A39" s="214"/>
      <c r="B39" s="214"/>
      <c r="C39" s="214"/>
      <c r="D39" s="214"/>
      <c r="E39" s="214"/>
      <c r="F39" s="214"/>
      <c r="G39" s="214"/>
      <c r="H39" s="214"/>
      <c r="I39" s="214"/>
      <c r="J39" s="214"/>
    </row>
    <row r="40" spans="1:10" ht="15">
      <c r="A40" s="214"/>
      <c r="B40" s="214"/>
      <c r="C40" s="214"/>
      <c r="D40" s="214"/>
      <c r="E40" s="214"/>
      <c r="F40" s="214"/>
      <c r="G40" s="214"/>
      <c r="H40" s="214"/>
      <c r="I40" s="214"/>
      <c r="J40" s="214"/>
    </row>
  </sheetData>
  <sheetProtection formatColumns="0" formatRows="0"/>
  <mergeCells count="2">
    <mergeCell ref="B3:I3"/>
    <mergeCell ref="Q3:R3"/>
  </mergeCells>
  <conditionalFormatting sqref="L7:L8">
    <cfRule type="cellIs" dxfId="64" priority="16" operator="equal">
      <formula>0</formula>
    </cfRule>
  </conditionalFormatting>
  <conditionalFormatting sqref="L10">
    <cfRule type="cellIs" dxfId="63" priority="10" operator="equal">
      <formula>0</formula>
    </cfRule>
  </conditionalFormatting>
  <conditionalFormatting sqref="L12">
    <cfRule type="cellIs" dxfId="62" priority="9" operator="equal">
      <formula>0</formula>
    </cfRule>
  </conditionalFormatting>
  <conditionalFormatting sqref="L14:L15">
    <cfRule type="cellIs" dxfId="61" priority="7" operator="equal">
      <formula>0</formula>
    </cfRule>
  </conditionalFormatting>
  <conditionalFormatting sqref="L18:L20">
    <cfRule type="cellIs" dxfId="60" priority="4" operator="equal">
      <formula>0</formula>
    </cfRule>
  </conditionalFormatting>
  <conditionalFormatting sqref="L23">
    <cfRule type="cellIs" dxfId="59" priority="3" operator="equal">
      <formula>0</formula>
    </cfRule>
  </conditionalFormatting>
  <conditionalFormatting sqref="L25:L27">
    <cfRule type="cellIs" dxfId="58" priority="2" operator="equal">
      <formula>0</formula>
    </cfRule>
  </conditionalFormatting>
  <conditionalFormatting sqref="L30:L31">
    <cfRule type="cellIs" dxfId="57"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1" zoomScaleNormal="100" zoomScaleSheetLayoutView="100" workbookViewId="0">
      <selection activeCell="B1" sqref="B1:G1"/>
    </sheetView>
  </sheetViews>
  <sheetFormatPr defaultColWidth="9" defaultRowHeight="15.75"/>
  <cols>
    <col min="1" max="1" width="11.125" style="196" hidden="1" customWidth="1"/>
    <col min="2" max="2" width="45.125" style="196" bestFit="1" customWidth="1"/>
    <col min="3" max="3" width="7" style="196" customWidth="1"/>
    <col min="4" max="4" width="5.5" style="196" customWidth="1"/>
    <col min="5" max="5" width="11.125" style="196" bestFit="1" customWidth="1"/>
    <col min="6" max="6" width="12.25" style="196" bestFit="1" customWidth="1"/>
    <col min="7" max="7" width="12.125" style="196" bestFit="1" customWidth="1"/>
    <col min="8" max="8" width="11.25" style="196" customWidth="1"/>
    <col min="9" max="9" width="12.25" style="196" bestFit="1" customWidth="1"/>
    <col min="10" max="10" width="10" style="196" bestFit="1" customWidth="1"/>
    <col min="11" max="11" width="10.625" style="630" customWidth="1"/>
    <col min="12" max="12" width="10.75" style="196" customWidth="1"/>
    <col min="13" max="13" width="12.5" style="196" customWidth="1"/>
    <col min="14" max="14" width="1.625" style="196" customWidth="1"/>
    <col min="15" max="15" width="12.5" style="220" customWidth="1"/>
    <col min="16" max="16" width="1.625" style="80" customWidth="1"/>
    <col min="17" max="17" width="27.625" style="80" customWidth="1"/>
    <col min="18" max="18" width="1.625" style="80" hidden="1" customWidth="1"/>
    <col min="19" max="19" width="1.625" style="191" customWidth="1"/>
    <col min="20" max="20" width="25.125" style="630" customWidth="1"/>
    <col min="21" max="21" width="1.625" style="191" customWidth="1"/>
    <col min="22" max="29" width="6.125" style="196" hidden="1" customWidth="1"/>
    <col min="30" max="30" width="1.625" style="191" hidden="1" customWidth="1"/>
    <col min="31" max="31" width="1.625" style="191" customWidth="1"/>
    <col min="32" max="32" width="52.5" style="191" bestFit="1" customWidth="1"/>
    <col min="33" max="33" width="19.5" style="191" customWidth="1"/>
    <col min="34" max="34" width="19.25" style="191" bestFit="1" customWidth="1"/>
    <col min="35" max="36" width="15" style="191" customWidth="1"/>
    <col min="37" max="41" width="15" style="196" customWidth="1"/>
    <col min="42" max="42" width="1.625" style="196" customWidth="1"/>
    <col min="43" max="16384" width="9" style="196"/>
  </cols>
  <sheetData>
    <row r="1" spans="1:41" s="348" customFormat="1" ht="30" customHeight="1">
      <c r="B1" s="1089" t="s">
        <v>14027</v>
      </c>
      <c r="C1" s="1089"/>
      <c r="D1" s="1089"/>
      <c r="E1" s="1089"/>
      <c r="F1" s="1089"/>
      <c r="G1" s="1201"/>
      <c r="H1" s="223"/>
      <c r="I1" s="1089"/>
      <c r="J1" s="1089"/>
      <c r="K1" s="1089"/>
      <c r="L1" s="1201"/>
      <c r="M1" s="223"/>
      <c r="N1" s="1089"/>
      <c r="O1" s="1089"/>
      <c r="P1" s="1098"/>
      <c r="Q1" s="1098"/>
      <c r="R1" s="1098"/>
      <c r="S1" s="210"/>
      <c r="T1" s="1211"/>
      <c r="U1" s="210"/>
      <c r="AC1" s="191"/>
      <c r="AD1" s="210"/>
      <c r="AE1" s="1212"/>
      <c r="AF1" s="1089" t="s">
        <v>656</v>
      </c>
      <c r="AG1" s="1089"/>
      <c r="AH1" s="1089"/>
      <c r="AI1" s="1201"/>
      <c r="AJ1" s="223"/>
      <c r="AK1" s="1089"/>
      <c r="AL1" s="1089"/>
      <c r="AM1" s="1089"/>
      <c r="AN1" s="1201"/>
      <c r="AO1" s="223"/>
    </row>
    <row r="2" spans="1:41" s="348" customFormat="1" ht="30" customHeight="1">
      <c r="B2" s="1089" t="str">
        <f>SelectCompany!B4</f>
        <v>South West Water (whole area)</v>
      </c>
      <c r="C2" s="470"/>
      <c r="D2" s="470"/>
      <c r="E2" s="470"/>
      <c r="F2" s="470"/>
      <c r="G2" s="469"/>
      <c r="H2" s="223"/>
      <c r="I2" s="470"/>
      <c r="J2" s="470"/>
      <c r="K2" s="470"/>
      <c r="L2" s="469"/>
      <c r="M2" s="223"/>
      <c r="N2" s="1213"/>
      <c r="O2" s="1099"/>
      <c r="P2" s="1098"/>
      <c r="Q2" s="1098"/>
      <c r="R2" s="1098"/>
      <c r="S2" s="210"/>
      <c r="T2" s="1211"/>
      <c r="U2" s="210"/>
      <c r="AC2" s="191"/>
      <c r="AD2" s="210"/>
      <c r="AE2" s="1214"/>
      <c r="AF2" s="1089"/>
      <c r="AG2" s="470"/>
      <c r="AH2" s="470"/>
      <c r="AI2" s="469"/>
      <c r="AJ2" s="223"/>
      <c r="AK2" s="470"/>
      <c r="AL2" s="470"/>
      <c r="AM2" s="470"/>
      <c r="AN2" s="469"/>
      <c r="AO2" s="223"/>
    </row>
    <row r="3" spans="1:41" ht="45" customHeight="1">
      <c r="B3" s="3386" t="s">
        <v>14028</v>
      </c>
      <c r="C3" s="3386"/>
      <c r="D3" s="3386"/>
      <c r="E3" s="3386"/>
      <c r="F3" s="3386"/>
      <c r="G3" s="3386"/>
      <c r="H3" s="3386"/>
      <c r="I3" s="3386"/>
      <c r="J3" s="3386"/>
      <c r="K3" s="3386"/>
      <c r="L3" s="3386"/>
      <c r="M3" s="3386"/>
      <c r="N3" s="3386"/>
      <c r="O3" s="3386"/>
      <c r="P3" s="3386"/>
      <c r="Q3" s="3386"/>
      <c r="R3" s="229"/>
      <c r="S3" s="210"/>
      <c r="T3" s="1100" t="s">
        <v>658</v>
      </c>
      <c r="U3" s="210"/>
      <c r="AC3" s="191"/>
      <c r="AD3" s="210"/>
      <c r="AE3" s="215"/>
      <c r="AF3" s="3386" t="s">
        <v>14028</v>
      </c>
      <c r="AG3" s="3386"/>
      <c r="AH3" s="3386"/>
      <c r="AI3" s="3386"/>
      <c r="AJ3" s="3386"/>
      <c r="AK3" s="3386"/>
      <c r="AL3" s="3386"/>
      <c r="AM3" s="3386"/>
      <c r="AN3" s="3386"/>
      <c r="AO3" s="3386"/>
    </row>
    <row r="4" spans="1:41" ht="15" customHeight="1" thickBot="1">
      <c r="B4" s="617"/>
      <c r="C4" s="617"/>
      <c r="D4" s="617"/>
      <c r="E4" s="617"/>
      <c r="F4" s="617"/>
      <c r="G4" s="725"/>
      <c r="H4" s="223"/>
      <c r="I4" s="617"/>
      <c r="J4" s="617"/>
      <c r="K4" s="617"/>
      <c r="L4" s="725"/>
      <c r="M4" s="223"/>
      <c r="N4" s="763"/>
      <c r="O4" s="880"/>
      <c r="P4" s="196"/>
      <c r="Q4" s="196"/>
      <c r="R4" s="196"/>
      <c r="S4" s="210"/>
      <c r="U4" s="210"/>
      <c r="V4" s="3569" t="s">
        <v>659</v>
      </c>
      <c r="W4" s="3569"/>
      <c r="X4" s="3569"/>
      <c r="Y4" s="3569"/>
      <c r="Z4" s="3569"/>
      <c r="AA4" s="3569"/>
      <c r="AB4" s="3569"/>
      <c r="AC4" s="3569"/>
      <c r="AD4" s="210"/>
      <c r="AF4" s="617"/>
      <c r="AG4" s="617"/>
      <c r="AH4" s="617"/>
      <c r="AI4" s="725"/>
      <c r="AJ4" s="223"/>
      <c r="AK4" s="617"/>
      <c r="AL4" s="617"/>
      <c r="AM4" s="617"/>
      <c r="AN4" s="725"/>
      <c r="AO4" s="223"/>
    </row>
    <row r="5" spans="1:41" ht="46.5" thickTop="1" thickBot="1">
      <c r="A5" s="2442" t="s">
        <v>669</v>
      </c>
      <c r="B5" s="402" t="s">
        <v>660</v>
      </c>
      <c r="C5" s="403" t="s">
        <v>661</v>
      </c>
      <c r="D5" s="403" t="s">
        <v>662</v>
      </c>
      <c r="E5" s="403" t="s">
        <v>14029</v>
      </c>
      <c r="F5" s="403" t="s">
        <v>14030</v>
      </c>
      <c r="G5" s="403" t="s">
        <v>14031</v>
      </c>
      <c r="H5" s="404" t="s">
        <v>891</v>
      </c>
      <c r="I5" s="81"/>
      <c r="J5" s="81"/>
      <c r="K5" s="81"/>
      <c r="L5" s="81"/>
      <c r="M5" s="171"/>
      <c r="N5" s="81"/>
      <c r="O5" s="406" t="s">
        <v>666</v>
      </c>
      <c r="P5" s="171"/>
      <c r="Q5" s="406" t="s">
        <v>667</v>
      </c>
      <c r="R5" s="171"/>
      <c r="S5" s="210"/>
      <c r="U5" s="210"/>
      <c r="V5" s="231" t="s">
        <v>668</v>
      </c>
      <c r="AC5" s="191"/>
      <c r="AD5" s="210"/>
      <c r="AF5" s="402" t="s">
        <v>660</v>
      </c>
      <c r="AG5" s="403" t="s">
        <v>14029</v>
      </c>
      <c r="AH5" s="403" t="s">
        <v>14030</v>
      </c>
      <c r="AI5" s="403" t="s">
        <v>14031</v>
      </c>
      <c r="AJ5" s="404" t="s">
        <v>891</v>
      </c>
      <c r="AK5" s="81"/>
      <c r="AL5" s="81"/>
      <c r="AM5" s="81"/>
      <c r="AN5" s="81"/>
      <c r="AO5" s="81"/>
    </row>
    <row r="6" spans="1:41" ht="15.75" customHeight="1" thickTop="1" thickBot="1">
      <c r="A6" s="2575" t="s">
        <v>673</v>
      </c>
      <c r="C6" s="437"/>
      <c r="D6" s="437"/>
      <c r="E6" s="437"/>
      <c r="F6" s="437"/>
      <c r="G6" s="437"/>
      <c r="H6" s="437"/>
      <c r="I6" s="81"/>
      <c r="J6" s="81"/>
      <c r="K6" s="81"/>
      <c r="L6" s="81"/>
      <c r="M6" s="171"/>
      <c r="N6" s="81"/>
      <c r="O6" s="61"/>
      <c r="P6" s="171"/>
      <c r="Q6" s="171"/>
      <c r="R6" s="171"/>
      <c r="S6" s="210"/>
      <c r="U6" s="210"/>
      <c r="AC6" s="191"/>
      <c r="AD6" s="210"/>
      <c r="AF6" s="437"/>
      <c r="AG6" s="2860" t="s">
        <v>820</v>
      </c>
      <c r="AH6" s="437"/>
      <c r="AI6" s="437"/>
      <c r="AJ6" s="437"/>
      <c r="AK6" s="81"/>
      <c r="AL6" s="81"/>
      <c r="AM6" s="81"/>
      <c r="AN6" s="81"/>
      <c r="AO6" s="81"/>
    </row>
    <row r="7" spans="1:41" ht="15.75" customHeight="1" thickTop="1" thickBot="1">
      <c r="A7" s="171"/>
      <c r="B7" s="1215" t="s">
        <v>14032</v>
      </c>
      <c r="C7" s="214"/>
      <c r="D7" s="214"/>
      <c r="E7" s="437"/>
      <c r="F7" s="437"/>
      <c r="G7" s="437"/>
      <c r="H7" s="437"/>
      <c r="I7" s="81"/>
      <c r="J7" s="81"/>
      <c r="K7" s="81"/>
      <c r="L7" s="81"/>
      <c r="M7" s="171"/>
      <c r="N7" s="81"/>
      <c r="O7" s="61"/>
      <c r="P7" s="171"/>
      <c r="Q7" s="171"/>
      <c r="R7" s="171"/>
      <c r="S7" s="210"/>
      <c r="U7" s="210"/>
      <c r="AC7" s="225"/>
      <c r="AD7" s="210"/>
      <c r="AF7" s="1215" t="s">
        <v>14032</v>
      </c>
      <c r="AG7" s="437"/>
      <c r="AH7" s="437"/>
      <c r="AI7" s="437"/>
      <c r="AJ7" s="437"/>
      <c r="AK7" s="81"/>
      <c r="AL7" s="81"/>
      <c r="AM7" s="81"/>
      <c r="AN7" s="81"/>
      <c r="AO7" s="81"/>
    </row>
    <row r="8" spans="1:41" ht="15.75" customHeight="1" thickTop="1">
      <c r="A8" s="2442" t="s">
        <v>675</v>
      </c>
      <c r="B8" s="408" t="s">
        <v>1674</v>
      </c>
      <c r="C8" s="239" t="s">
        <v>677</v>
      </c>
      <c r="D8" s="239">
        <v>3</v>
      </c>
      <c r="E8" s="621"/>
      <c r="F8" s="621"/>
      <c r="G8" s="621"/>
      <c r="H8" s="1369">
        <f>IFERROR(SUM(E8:G8), 0)</f>
        <v>0</v>
      </c>
      <c r="I8" s="61"/>
      <c r="J8" s="81"/>
      <c r="K8" s="81"/>
      <c r="L8" s="81"/>
      <c r="M8" s="171"/>
      <c r="N8" s="81"/>
      <c r="O8" s="243" t="s">
        <v>14033</v>
      </c>
      <c r="P8" s="171"/>
      <c r="Q8" s="245"/>
      <c r="R8" s="171"/>
      <c r="S8" s="210"/>
      <c r="T8" s="1092" t="str">
        <f>IF( SUM( V8:AC8 ) = 0, 0, $V$5 )</f>
        <v>Please complete all cells in row</v>
      </c>
      <c r="U8" s="210"/>
      <c r="V8" s="247">
        <f xml:space="preserve"> IF( ISNUMBER(E8 ), 0, 1 )</f>
        <v>1</v>
      </c>
      <c r="W8" s="247">
        <f t="shared" ref="W8:W11" si="0" xml:space="preserve"> IF( ISNUMBER(F8 ), 0, 1 )</f>
        <v>1</v>
      </c>
      <c r="X8" s="247">
        <f t="shared" ref="X8:X11" si="1" xml:space="preserve"> IF( ISNUMBER(G8 ), 0, 1 )</f>
        <v>1</v>
      </c>
      <c r="AD8" s="210"/>
      <c r="AF8" s="408" t="s">
        <v>1674</v>
      </c>
      <c r="AG8" s="796" t="s">
        <v>14034</v>
      </c>
      <c r="AH8" s="796" t="s">
        <v>14035</v>
      </c>
      <c r="AI8" s="796" t="s">
        <v>14036</v>
      </c>
      <c r="AJ8" s="373" t="s">
        <v>14037</v>
      </c>
      <c r="AK8" s="61"/>
      <c r="AL8" s="81"/>
      <c r="AM8" s="81"/>
      <c r="AN8" s="81"/>
      <c r="AO8" s="81"/>
    </row>
    <row r="9" spans="1:41" ht="15.75" customHeight="1">
      <c r="A9" s="171"/>
      <c r="B9" s="417" t="s">
        <v>1681</v>
      </c>
      <c r="C9" s="248" t="s">
        <v>677</v>
      </c>
      <c r="D9" s="248">
        <v>3</v>
      </c>
      <c r="E9" s="624"/>
      <c r="F9" s="624"/>
      <c r="G9" s="624"/>
      <c r="H9" s="1371">
        <f>IFERROR(SUM(E9:G9), 0)</f>
        <v>0</v>
      </c>
      <c r="I9" s="61"/>
      <c r="J9" s="81"/>
      <c r="K9" s="81"/>
      <c r="L9" s="81"/>
      <c r="M9" s="171"/>
      <c r="N9" s="81"/>
      <c r="O9" s="252" t="s">
        <v>14038</v>
      </c>
      <c r="P9" s="171"/>
      <c r="Q9" s="253"/>
      <c r="R9" s="171"/>
      <c r="S9" s="210"/>
      <c r="T9" s="1092" t="str">
        <f t="shared" ref="T9:T11" si="2">IF( SUM( V9:AC9 ) = 0, 0, $V$5 )</f>
        <v>Please complete all cells in row</v>
      </c>
      <c r="U9" s="210"/>
      <c r="V9" s="247">
        <f t="shared" ref="V9:V11" si="3" xml:space="preserve"> IF( ISNUMBER(E9 ), 0, 1 )</f>
        <v>1</v>
      </c>
      <c r="W9" s="247">
        <f t="shared" si="0"/>
        <v>1</v>
      </c>
      <c r="X9" s="247">
        <f t="shared" si="1"/>
        <v>1</v>
      </c>
      <c r="AD9" s="210"/>
      <c r="AF9" s="417" t="s">
        <v>1681</v>
      </c>
      <c r="AG9" s="797" t="s">
        <v>14039</v>
      </c>
      <c r="AH9" s="797" t="s">
        <v>14040</v>
      </c>
      <c r="AI9" s="797" t="s">
        <v>14041</v>
      </c>
      <c r="AJ9" s="785" t="s">
        <v>14042</v>
      </c>
      <c r="AK9" s="61"/>
      <c r="AL9" s="81"/>
      <c r="AM9" s="81"/>
      <c r="AN9" s="81"/>
      <c r="AO9" s="81"/>
    </row>
    <row r="10" spans="1:41" ht="15.75" customHeight="1">
      <c r="A10" s="171"/>
      <c r="B10" s="417" t="s">
        <v>14043</v>
      </c>
      <c r="C10" s="248" t="s">
        <v>677</v>
      </c>
      <c r="D10" s="248">
        <v>3</v>
      </c>
      <c r="E10" s="624"/>
      <c r="F10" s="624"/>
      <c r="G10" s="624"/>
      <c r="H10" s="1371">
        <f>IFERROR(SUM(E10:G10), 0)</f>
        <v>0</v>
      </c>
      <c r="I10" s="61"/>
      <c r="J10" s="81"/>
      <c r="K10" s="81"/>
      <c r="L10" s="81"/>
      <c r="M10" s="171"/>
      <c r="N10" s="81"/>
      <c r="O10" s="252" t="s">
        <v>14044</v>
      </c>
      <c r="P10" s="171"/>
      <c r="Q10" s="253"/>
      <c r="R10" s="171"/>
      <c r="S10" s="210"/>
      <c r="T10" s="1092" t="str">
        <f t="shared" si="2"/>
        <v>Please complete all cells in row</v>
      </c>
      <c r="U10" s="210"/>
      <c r="V10" s="247">
        <f t="shared" si="3"/>
        <v>1</v>
      </c>
      <c r="W10" s="247">
        <f t="shared" si="0"/>
        <v>1</v>
      </c>
      <c r="X10" s="247">
        <f t="shared" si="1"/>
        <v>1</v>
      </c>
      <c r="AD10" s="210"/>
      <c r="AF10" s="417" t="s">
        <v>14043</v>
      </c>
      <c r="AG10" s="797" t="s">
        <v>14045</v>
      </c>
      <c r="AH10" s="797" t="s">
        <v>14046</v>
      </c>
      <c r="AI10" s="797" t="s">
        <v>14047</v>
      </c>
      <c r="AJ10" s="785" t="s">
        <v>14048</v>
      </c>
      <c r="AK10" s="61"/>
      <c r="AL10" s="81"/>
      <c r="AM10" s="81"/>
      <c r="AN10" s="81"/>
      <c r="AO10" s="81"/>
    </row>
    <row r="11" spans="1:41" ht="15.75" customHeight="1" thickBot="1">
      <c r="A11" s="2442" t="s">
        <v>773</v>
      </c>
      <c r="B11" s="420" t="s">
        <v>5929</v>
      </c>
      <c r="C11" s="314" t="s">
        <v>677</v>
      </c>
      <c r="D11" s="314">
        <v>3</v>
      </c>
      <c r="E11" s="1413"/>
      <c r="F11" s="1413"/>
      <c r="G11" s="1413"/>
      <c r="H11" s="1372">
        <f t="shared" ref="H11" si="4">IFERROR(SUM(E11:G11), 0)</f>
        <v>0</v>
      </c>
      <c r="I11" s="61"/>
      <c r="J11" s="81"/>
      <c r="K11" s="81"/>
      <c r="L11" s="81"/>
      <c r="M11" s="171"/>
      <c r="N11" s="81"/>
      <c r="O11" s="315" t="s">
        <v>14049</v>
      </c>
      <c r="P11" s="171"/>
      <c r="Q11" s="264"/>
      <c r="R11" s="171"/>
      <c r="S11" s="210"/>
      <c r="T11" s="1092" t="str">
        <f t="shared" si="2"/>
        <v>Please complete all cells in row</v>
      </c>
      <c r="U11" s="210"/>
      <c r="V11" s="247">
        <f t="shared" si="3"/>
        <v>1</v>
      </c>
      <c r="W11" s="247">
        <f t="shared" si="0"/>
        <v>1</v>
      </c>
      <c r="X11" s="247">
        <f t="shared" si="1"/>
        <v>1</v>
      </c>
      <c r="AD11" s="210"/>
      <c r="AF11" s="420" t="s">
        <v>5929</v>
      </c>
      <c r="AG11" s="927" t="s">
        <v>14050</v>
      </c>
      <c r="AH11" s="927" t="s">
        <v>14051</v>
      </c>
      <c r="AI11" s="927" t="s">
        <v>14052</v>
      </c>
      <c r="AJ11" s="374" t="s">
        <v>14053</v>
      </c>
      <c r="AK11" s="61"/>
      <c r="AL11" s="81"/>
      <c r="AM11" s="81"/>
      <c r="AN11" s="81"/>
      <c r="AO11" s="81"/>
    </row>
    <row r="12" spans="1:41" ht="15.75" customHeight="1" thickTop="1" thickBot="1">
      <c r="A12" s="171"/>
      <c r="B12" s="324"/>
      <c r="C12" s="324"/>
      <c r="D12" s="324"/>
      <c r="E12" s="1407"/>
      <c r="F12" s="1407"/>
      <c r="G12" s="1407"/>
      <c r="H12" s="1407"/>
      <c r="I12" s="61"/>
      <c r="J12" s="81"/>
      <c r="K12" s="81"/>
      <c r="L12" s="81"/>
      <c r="M12" s="171"/>
      <c r="N12" s="81"/>
      <c r="O12" s="901"/>
      <c r="P12" s="171"/>
      <c r="Q12" s="171"/>
      <c r="R12" s="171"/>
      <c r="S12" s="210"/>
      <c r="T12" s="1092"/>
      <c r="U12" s="210"/>
      <c r="AD12" s="210"/>
      <c r="AF12" s="324"/>
      <c r="AG12" s="59"/>
      <c r="AH12" s="59"/>
      <c r="AI12" s="59"/>
      <c r="AJ12" s="59"/>
      <c r="AK12" s="61"/>
      <c r="AL12" s="81"/>
      <c r="AM12" s="81"/>
      <c r="AN12" s="81"/>
      <c r="AO12" s="81"/>
    </row>
    <row r="13" spans="1:41" ht="15.75" customHeight="1" thickTop="1" thickBot="1">
      <c r="A13" s="171"/>
      <c r="B13" s="352" t="s">
        <v>1720</v>
      </c>
      <c r="C13" s="214"/>
      <c r="D13" s="214"/>
      <c r="E13" s="1404"/>
      <c r="F13" s="1404"/>
      <c r="G13" s="1404"/>
      <c r="H13" s="1404"/>
      <c r="I13" s="61"/>
      <c r="J13" s="61"/>
      <c r="K13" s="61"/>
      <c r="L13" s="61"/>
      <c r="M13" s="171"/>
      <c r="N13" s="81"/>
      <c r="O13" s="901"/>
      <c r="P13" s="171"/>
      <c r="Q13" s="171"/>
      <c r="R13" s="171"/>
      <c r="S13" s="210"/>
      <c r="T13" s="1092"/>
      <c r="U13" s="210"/>
      <c r="AD13" s="210"/>
      <c r="AF13" s="352" t="s">
        <v>1720</v>
      </c>
      <c r="AG13" s="437"/>
      <c r="AH13" s="437"/>
      <c r="AI13" s="437"/>
      <c r="AJ13" s="437"/>
      <c r="AK13" s="61"/>
      <c r="AL13" s="61"/>
      <c r="AM13" s="61"/>
      <c r="AN13" s="61"/>
      <c r="AO13" s="61"/>
    </row>
    <row r="14" spans="1:41" ht="15.75" customHeight="1" thickTop="1">
      <c r="A14" s="2442" t="s">
        <v>675</v>
      </c>
      <c r="B14" s="408" t="s">
        <v>1704</v>
      </c>
      <c r="C14" s="239" t="s">
        <v>677</v>
      </c>
      <c r="D14" s="239">
        <v>3</v>
      </c>
      <c r="E14" s="621"/>
      <c r="F14" s="621"/>
      <c r="G14" s="621"/>
      <c r="H14" s="1369">
        <f>IFERROR(SUM(E14:G14), 0)</f>
        <v>0</v>
      </c>
      <c r="I14" s="61"/>
      <c r="J14" s="61"/>
      <c r="K14" s="61"/>
      <c r="L14" s="61"/>
      <c r="M14" s="171"/>
      <c r="N14" s="81"/>
      <c r="O14" s="243" t="s">
        <v>14054</v>
      </c>
      <c r="P14" s="171"/>
      <c r="Q14" s="245"/>
      <c r="R14" s="171"/>
      <c r="S14" s="210"/>
      <c r="T14" s="1092" t="str">
        <f t="shared" ref="T14:T16" si="5">IF( SUM( V14:AC14 ) = 0, 0, $V$5 )</f>
        <v>Please complete all cells in row</v>
      </c>
      <c r="U14" s="210"/>
      <c r="V14" s="247">
        <f t="shared" ref="V14:V16" si="6" xml:space="preserve"> IF( ISNUMBER(E14 ), 0, 1 )</f>
        <v>1</v>
      </c>
      <c r="W14" s="247">
        <f t="shared" ref="W14:W16" si="7" xml:space="preserve"> IF( ISNUMBER(F14 ), 0, 1 )</f>
        <v>1</v>
      </c>
      <c r="X14" s="247">
        <f t="shared" ref="X14:X16" si="8" xml:space="preserve"> IF( ISNUMBER(G14 ), 0, 1 )</f>
        <v>1</v>
      </c>
      <c r="AD14" s="210"/>
      <c r="AF14" s="408" t="s">
        <v>1704</v>
      </c>
      <c r="AG14" s="796" t="s">
        <v>14055</v>
      </c>
      <c r="AH14" s="796" t="s">
        <v>14056</v>
      </c>
      <c r="AI14" s="796" t="s">
        <v>14057</v>
      </c>
      <c r="AJ14" s="373" t="s">
        <v>14058</v>
      </c>
      <c r="AK14" s="61"/>
      <c r="AL14" s="61"/>
      <c r="AM14" s="61"/>
      <c r="AN14" s="61"/>
      <c r="AO14" s="61"/>
    </row>
    <row r="15" spans="1:41" ht="15.75" customHeight="1">
      <c r="A15" s="171"/>
      <c r="B15" s="417" t="s">
        <v>1711</v>
      </c>
      <c r="C15" s="248" t="s">
        <v>677</v>
      </c>
      <c r="D15" s="248">
        <v>3</v>
      </c>
      <c r="E15" s="624"/>
      <c r="F15" s="624"/>
      <c r="G15" s="624"/>
      <c r="H15" s="1371">
        <f t="shared" ref="H15:H18" si="9">IFERROR(SUM(E15:G15), 0)</f>
        <v>0</v>
      </c>
      <c r="I15" s="61"/>
      <c r="J15" s="61"/>
      <c r="K15" s="61"/>
      <c r="L15" s="61"/>
      <c r="M15" s="171"/>
      <c r="N15" s="81"/>
      <c r="O15" s="252" t="s">
        <v>14059</v>
      </c>
      <c r="P15" s="171"/>
      <c r="Q15" s="253"/>
      <c r="R15" s="171"/>
      <c r="S15" s="210"/>
      <c r="T15" s="1092" t="str">
        <f t="shared" si="5"/>
        <v>Please complete all cells in row</v>
      </c>
      <c r="U15" s="210"/>
      <c r="V15" s="247">
        <f t="shared" si="6"/>
        <v>1</v>
      </c>
      <c r="W15" s="247">
        <f t="shared" si="7"/>
        <v>1</v>
      </c>
      <c r="X15" s="247">
        <f t="shared" si="8"/>
        <v>1</v>
      </c>
      <c r="AD15" s="210"/>
      <c r="AF15" s="417" t="s">
        <v>1711</v>
      </c>
      <c r="AG15" s="797" t="s">
        <v>14060</v>
      </c>
      <c r="AH15" s="797" t="s">
        <v>14061</v>
      </c>
      <c r="AI15" s="797" t="s">
        <v>14062</v>
      </c>
      <c r="AJ15" s="785" t="s">
        <v>14063</v>
      </c>
      <c r="AK15" s="61"/>
      <c r="AL15" s="61"/>
      <c r="AM15" s="61"/>
      <c r="AN15" s="61"/>
      <c r="AO15" s="61"/>
    </row>
    <row r="16" spans="1:41" ht="15.75" customHeight="1">
      <c r="A16" s="171"/>
      <c r="B16" s="417" t="s">
        <v>12013</v>
      </c>
      <c r="C16" s="248" t="s">
        <v>677</v>
      </c>
      <c r="D16" s="248">
        <v>3</v>
      </c>
      <c r="E16" s="624"/>
      <c r="F16" s="624"/>
      <c r="G16" s="624"/>
      <c r="H16" s="1371">
        <f t="shared" si="9"/>
        <v>0</v>
      </c>
      <c r="I16" s="61"/>
      <c r="J16" s="61"/>
      <c r="K16" s="61"/>
      <c r="L16" s="61"/>
      <c r="M16" s="171"/>
      <c r="N16" s="81"/>
      <c r="O16" s="252" t="s">
        <v>14064</v>
      </c>
      <c r="P16" s="171"/>
      <c r="Q16" s="253"/>
      <c r="R16" s="171"/>
      <c r="S16" s="210"/>
      <c r="T16" s="1092" t="str">
        <f t="shared" si="5"/>
        <v>Please complete all cells in row</v>
      </c>
      <c r="U16" s="210"/>
      <c r="V16" s="247">
        <f t="shared" si="6"/>
        <v>1</v>
      </c>
      <c r="W16" s="247">
        <f t="shared" si="7"/>
        <v>1</v>
      </c>
      <c r="X16" s="247">
        <f t="shared" si="8"/>
        <v>1</v>
      </c>
      <c r="AD16" s="210"/>
      <c r="AF16" s="417" t="s">
        <v>14065</v>
      </c>
      <c r="AG16" s="797" t="s">
        <v>14066</v>
      </c>
      <c r="AH16" s="797" t="s">
        <v>14067</v>
      </c>
      <c r="AI16" s="797" t="s">
        <v>14068</v>
      </c>
      <c r="AJ16" s="785" t="s">
        <v>14069</v>
      </c>
      <c r="AK16" s="61"/>
      <c r="AL16" s="61"/>
      <c r="AM16" s="61"/>
      <c r="AN16" s="61"/>
      <c r="AO16" s="61"/>
    </row>
    <row r="17" spans="1:41" ht="15.75" customHeight="1">
      <c r="A17" s="171"/>
      <c r="B17" s="417" t="s">
        <v>14070</v>
      </c>
      <c r="C17" s="248" t="s">
        <v>677</v>
      </c>
      <c r="D17" s="248">
        <v>3</v>
      </c>
      <c r="E17" s="1370">
        <f>IFERROR(SUM(E8:E11,E14:E16), 0)</f>
        <v>0</v>
      </c>
      <c r="F17" s="1370">
        <f>IFERROR(SUM(F8:F11,F14:F16), 0)</f>
        <v>0</v>
      </c>
      <c r="G17" s="1370">
        <f>IFERROR(SUM(G8:G11,G14:G16), 0)</f>
        <v>0</v>
      </c>
      <c r="H17" s="1371">
        <f t="shared" si="9"/>
        <v>0</v>
      </c>
      <c r="I17" s="61"/>
      <c r="J17" s="61"/>
      <c r="K17" s="61"/>
      <c r="L17" s="61"/>
      <c r="M17" s="171"/>
      <c r="N17" s="81"/>
      <c r="O17" s="252" t="s">
        <v>14071</v>
      </c>
      <c r="P17" s="171"/>
      <c r="Q17" s="253"/>
      <c r="R17" s="171"/>
      <c r="S17" s="210"/>
      <c r="T17" s="1092"/>
      <c r="U17" s="210"/>
      <c r="AD17" s="210"/>
      <c r="AE17" s="232"/>
      <c r="AF17" s="417" t="s">
        <v>14070</v>
      </c>
      <c r="AG17" s="607" t="s">
        <v>14072</v>
      </c>
      <c r="AH17" s="607" t="s">
        <v>14073</v>
      </c>
      <c r="AI17" s="607" t="s">
        <v>14074</v>
      </c>
      <c r="AJ17" s="785" t="s">
        <v>14075</v>
      </c>
      <c r="AK17" s="61"/>
      <c r="AL17" s="61"/>
      <c r="AM17" s="61"/>
      <c r="AN17" s="61"/>
      <c r="AO17" s="61"/>
    </row>
    <row r="18" spans="1:41" s="171" customFormat="1" ht="15.75" customHeight="1">
      <c r="B18" s="417" t="s">
        <v>1727</v>
      </c>
      <c r="C18" s="248" t="s">
        <v>677</v>
      </c>
      <c r="D18" s="248">
        <v>3</v>
      </c>
      <c r="E18" s="624"/>
      <c r="F18" s="624"/>
      <c r="G18" s="624"/>
      <c r="H18" s="1371">
        <f t="shared" si="9"/>
        <v>0</v>
      </c>
      <c r="I18" s="61"/>
      <c r="J18" s="61"/>
      <c r="K18" s="61"/>
      <c r="L18" s="61"/>
      <c r="N18" s="81"/>
      <c r="O18" s="252" t="s">
        <v>14076</v>
      </c>
      <c r="P18" s="81"/>
      <c r="Q18" s="253"/>
      <c r="R18" s="81"/>
      <c r="S18" s="210"/>
      <c r="T18" s="1092" t="str">
        <f>IF( SUM( V18:AC18 ) = 0, 0, $V$5 )</f>
        <v>Please complete all cells in row</v>
      </c>
      <c r="U18" s="210"/>
      <c r="V18" s="247">
        <f t="shared" ref="V18" si="10" xml:space="preserve"> IF( ISNUMBER(E18 ), 0, 1 )</f>
        <v>1</v>
      </c>
      <c r="W18" s="247">
        <f t="shared" ref="W18" si="11" xml:space="preserve"> IF( ISNUMBER(F18 ), 0, 1 )</f>
        <v>1</v>
      </c>
      <c r="X18" s="247">
        <f t="shared" ref="X18" si="12" xml:space="preserve"> IF( ISNUMBER(G18 ), 0, 1 )</f>
        <v>1</v>
      </c>
      <c r="Y18" s="196"/>
      <c r="Z18" s="196"/>
      <c r="AA18" s="196"/>
      <c r="AB18" s="196"/>
      <c r="AC18" s="196"/>
      <c r="AD18" s="210"/>
      <c r="AE18" s="191"/>
      <c r="AF18" s="417" t="s">
        <v>1727</v>
      </c>
      <c r="AG18" s="797" t="s">
        <v>14077</v>
      </c>
      <c r="AH18" s="797" t="s">
        <v>14078</v>
      </c>
      <c r="AI18" s="797" t="s">
        <v>14079</v>
      </c>
      <c r="AJ18" s="785" t="s">
        <v>14080</v>
      </c>
      <c r="AK18" s="61"/>
      <c r="AL18" s="61"/>
      <c r="AM18" s="61"/>
      <c r="AN18" s="61"/>
      <c r="AO18" s="61"/>
    </row>
    <row r="19" spans="1:41" s="171" customFormat="1" ht="15.75" customHeight="1" thickBot="1">
      <c r="A19" s="2442" t="s">
        <v>773</v>
      </c>
      <c r="B19" s="420" t="s">
        <v>12033</v>
      </c>
      <c r="C19" s="314" t="s">
        <v>677</v>
      </c>
      <c r="D19" s="314">
        <v>3</v>
      </c>
      <c r="E19" s="1362">
        <f>IFERROR(E17 + E18, 0)</f>
        <v>0</v>
      </c>
      <c r="F19" s="1362">
        <f>IFERROR(F17 + F18, 0)</f>
        <v>0</v>
      </c>
      <c r="G19" s="1362">
        <f>IFERROR(G17 + G18, 0)</f>
        <v>0</v>
      </c>
      <c r="H19" s="1372">
        <f>IFERROR(SUM(E19:G19), 0)</f>
        <v>0</v>
      </c>
      <c r="I19" s="61"/>
      <c r="J19" s="61"/>
      <c r="K19" s="61"/>
      <c r="L19" s="61"/>
      <c r="N19" s="81"/>
      <c r="O19" s="315" t="s">
        <v>14081</v>
      </c>
      <c r="P19" s="81"/>
      <c r="Q19" s="264"/>
      <c r="R19" s="81"/>
      <c r="S19" s="210"/>
      <c r="T19" s="1092"/>
      <c r="U19" s="210"/>
      <c r="V19" s="196"/>
      <c r="W19" s="196"/>
      <c r="X19" s="196"/>
      <c r="Y19" s="196"/>
      <c r="Z19" s="196"/>
      <c r="AA19" s="196"/>
      <c r="AB19" s="196"/>
      <c r="AC19" s="196"/>
      <c r="AD19" s="210"/>
      <c r="AE19" s="191"/>
      <c r="AF19" s="420" t="s">
        <v>12033</v>
      </c>
      <c r="AG19" s="609" t="s">
        <v>14082</v>
      </c>
      <c r="AH19" s="609" t="s">
        <v>14083</v>
      </c>
      <c r="AI19" s="609" t="s">
        <v>14084</v>
      </c>
      <c r="AJ19" s="374" t="s">
        <v>14085</v>
      </c>
      <c r="AK19" s="61"/>
      <c r="AL19" s="61"/>
      <c r="AM19" s="61"/>
      <c r="AN19" s="61"/>
      <c r="AO19" s="61"/>
    </row>
    <row r="20" spans="1:41" ht="15.75" customHeight="1" thickTop="1" thickBot="1">
      <c r="A20" s="171"/>
      <c r="B20" s="81"/>
      <c r="C20" s="81"/>
      <c r="D20" s="81"/>
      <c r="E20" s="308"/>
      <c r="F20" s="308"/>
      <c r="G20" s="308"/>
      <c r="H20" s="308"/>
      <c r="I20" s="308"/>
      <c r="J20" s="308"/>
      <c r="K20" s="308"/>
      <c r="L20" s="308"/>
      <c r="M20" s="171"/>
      <c r="N20" s="308"/>
      <c r="O20" s="901"/>
      <c r="P20" s="909"/>
      <c r="Q20" s="909"/>
      <c r="R20" s="909"/>
      <c r="S20" s="210"/>
      <c r="T20" s="1092"/>
      <c r="U20" s="210"/>
      <c r="AD20" s="210"/>
      <c r="AF20" s="81"/>
      <c r="AG20" s="308"/>
      <c r="AH20" s="308"/>
      <c r="AI20" s="308"/>
      <c r="AJ20" s="308"/>
      <c r="AK20" s="308"/>
      <c r="AL20" s="308"/>
      <c r="AM20" s="308"/>
      <c r="AN20" s="308"/>
      <c r="AO20" s="745"/>
    </row>
    <row r="21" spans="1:41" ht="56.25" customHeight="1" thickTop="1" thickBot="1">
      <c r="A21" s="2442" t="s">
        <v>669</v>
      </c>
      <c r="B21" s="402" t="s">
        <v>660</v>
      </c>
      <c r="C21" s="403" t="s">
        <v>661</v>
      </c>
      <c r="D21" s="403" t="s">
        <v>662</v>
      </c>
      <c r="E21" s="403" t="s">
        <v>14086</v>
      </c>
      <c r="F21" s="403" t="s">
        <v>14087</v>
      </c>
      <c r="G21" s="403" t="s">
        <v>14088</v>
      </c>
      <c r="H21" s="403" t="s">
        <v>14089</v>
      </c>
      <c r="I21" s="403" t="s">
        <v>14090</v>
      </c>
      <c r="J21" s="403" t="s">
        <v>14091</v>
      </c>
      <c r="K21" s="403" t="s">
        <v>1189</v>
      </c>
      <c r="L21" s="404" t="s">
        <v>891</v>
      </c>
      <c r="M21" s="171"/>
      <c r="N21" s="308"/>
      <c r="O21" s="901"/>
      <c r="P21" s="909"/>
      <c r="Q21" s="909"/>
      <c r="R21" s="909"/>
      <c r="S21" s="210"/>
      <c r="T21" s="1092"/>
      <c r="U21" s="210"/>
      <c r="AD21" s="210"/>
      <c r="AF21" s="402" t="s">
        <v>660</v>
      </c>
      <c r="AG21" s="403" t="s">
        <v>14086</v>
      </c>
      <c r="AH21" s="403" t="s">
        <v>14087</v>
      </c>
      <c r="AI21" s="403" t="s">
        <v>14088</v>
      </c>
      <c r="AJ21" s="403" t="s">
        <v>14089</v>
      </c>
      <c r="AK21" s="403" t="s">
        <v>14090</v>
      </c>
      <c r="AL21" s="403" t="s">
        <v>14091</v>
      </c>
      <c r="AM21" s="403" t="s">
        <v>1189</v>
      </c>
      <c r="AN21" s="404" t="s">
        <v>891</v>
      </c>
    </row>
    <row r="22" spans="1:41" ht="15.75" customHeight="1" thickTop="1" thickBot="1">
      <c r="A22" s="171"/>
      <c r="B22" s="437"/>
      <c r="C22" s="437"/>
      <c r="D22" s="437"/>
      <c r="E22" s="437"/>
      <c r="F22" s="437"/>
      <c r="G22" s="437"/>
      <c r="H22" s="437"/>
      <c r="I22" s="437"/>
      <c r="J22" s="437"/>
      <c r="K22" s="437"/>
      <c r="L22" s="437"/>
      <c r="M22" s="171"/>
      <c r="N22" s="308"/>
      <c r="O22" s="901"/>
      <c r="P22" s="909"/>
      <c r="Q22" s="909"/>
      <c r="R22" s="909"/>
      <c r="S22" s="210"/>
      <c r="T22" s="1092"/>
      <c r="U22" s="210"/>
      <c r="AD22" s="210"/>
      <c r="AF22" s="437"/>
      <c r="AG22" s="437"/>
      <c r="AH22" s="437"/>
      <c r="AI22" s="437"/>
      <c r="AJ22" s="437"/>
      <c r="AK22" s="437"/>
      <c r="AL22" s="437"/>
      <c r="AM22" s="437"/>
      <c r="AN22" s="437"/>
    </row>
    <row r="23" spans="1:41" ht="15.75" customHeight="1" thickTop="1" thickBot="1">
      <c r="A23" s="171"/>
      <c r="B23" s="1215" t="s">
        <v>14092</v>
      </c>
      <c r="C23" s="214"/>
      <c r="D23" s="214"/>
      <c r="E23" s="437"/>
      <c r="F23" s="437"/>
      <c r="G23" s="437"/>
      <c r="H23" s="437"/>
      <c r="I23" s="81"/>
      <c r="J23" s="81"/>
      <c r="K23" s="81"/>
      <c r="L23" s="81"/>
      <c r="M23" s="171"/>
      <c r="N23" s="81"/>
      <c r="O23" s="61"/>
      <c r="P23" s="909"/>
      <c r="Q23" s="909"/>
      <c r="R23" s="909"/>
      <c r="S23" s="210"/>
      <c r="T23" s="1092"/>
      <c r="U23" s="210"/>
      <c r="AD23" s="210"/>
      <c r="AF23" s="1215" t="s">
        <v>14092</v>
      </c>
      <c r="AG23" s="437"/>
      <c r="AH23" s="437"/>
      <c r="AI23" s="437"/>
      <c r="AJ23" s="437"/>
      <c r="AK23" s="81"/>
      <c r="AL23" s="81"/>
      <c r="AM23" s="81"/>
      <c r="AN23" s="81"/>
    </row>
    <row r="24" spans="1:41" ht="15.75" customHeight="1" thickTop="1">
      <c r="A24" s="2442" t="s">
        <v>675</v>
      </c>
      <c r="B24" s="408" t="s">
        <v>1674</v>
      </c>
      <c r="C24" s="239" t="s">
        <v>677</v>
      </c>
      <c r="D24" s="239">
        <v>3</v>
      </c>
      <c r="E24" s="621"/>
      <c r="F24" s="621"/>
      <c r="G24" s="621"/>
      <c r="H24" s="621"/>
      <c r="I24" s="621"/>
      <c r="J24" s="621"/>
      <c r="K24" s="621"/>
      <c r="L24" s="1369">
        <f>IFERROR(SUM(E24:K24), 0)</f>
        <v>0</v>
      </c>
      <c r="M24" s="171"/>
      <c r="N24" s="81"/>
      <c r="O24" s="243" t="s">
        <v>14093</v>
      </c>
      <c r="P24" s="909"/>
      <c r="Q24" s="245"/>
      <c r="R24" s="909"/>
      <c r="S24" s="210"/>
      <c r="T24" s="1092" t="str">
        <f t="shared" ref="T24:T27" si="13">IF( SUM( V24:AC24 ) = 0, 0, $V$5 )</f>
        <v>Please complete all cells in row</v>
      </c>
      <c r="U24" s="210"/>
      <c r="V24" s="247">
        <f t="shared" ref="V24:V27" si="14" xml:space="preserve"> IF( ISNUMBER(E24 ), 0, 1 )</f>
        <v>1</v>
      </c>
      <c r="W24" s="247">
        <f t="shared" ref="W24:W27" si="15" xml:space="preserve"> IF( ISNUMBER(F24 ), 0, 1 )</f>
        <v>1</v>
      </c>
      <c r="X24" s="247">
        <f t="shared" ref="X24:X27" si="16" xml:space="preserve"> IF( ISNUMBER(G24 ), 0, 1 )</f>
        <v>1</v>
      </c>
      <c r="Y24" s="247">
        <f t="shared" ref="Y24:Y27" si="17" xml:space="preserve"> IF( ISNUMBER(H24 ), 0, 1 )</f>
        <v>1</v>
      </c>
      <c r="Z24" s="247">
        <f t="shared" ref="Z24:Z27" si="18" xml:space="preserve"> IF( ISNUMBER(I24 ), 0, 1 )</f>
        <v>1</v>
      </c>
      <c r="AA24" s="247">
        <f t="shared" ref="AA24:AA27" si="19" xml:space="preserve"> IF( ISNUMBER(J24 ), 0, 1 )</f>
        <v>1</v>
      </c>
      <c r="AB24" s="247">
        <f t="shared" ref="AB24:AB27" si="20" xml:space="preserve"> IF( ISNUMBER(K24 ), 0, 1 )</f>
        <v>1</v>
      </c>
      <c r="AD24" s="210"/>
      <c r="AF24" s="408" t="s">
        <v>1674</v>
      </c>
      <c r="AG24" s="796" t="s">
        <v>14094</v>
      </c>
      <c r="AH24" s="796" t="s">
        <v>14095</v>
      </c>
      <c r="AI24" s="796" t="s">
        <v>14096</v>
      </c>
      <c r="AJ24" s="796" t="s">
        <v>14097</v>
      </c>
      <c r="AK24" s="796" t="s">
        <v>14098</v>
      </c>
      <c r="AL24" s="796" t="s">
        <v>14099</v>
      </c>
      <c r="AM24" s="796" t="s">
        <v>14100</v>
      </c>
      <c r="AN24" s="373" t="s">
        <v>14101</v>
      </c>
    </row>
    <row r="25" spans="1:41" ht="15.75" customHeight="1">
      <c r="A25" s="171"/>
      <c r="B25" s="417" t="s">
        <v>1681</v>
      </c>
      <c r="C25" s="248" t="s">
        <v>677</v>
      </c>
      <c r="D25" s="248">
        <v>3</v>
      </c>
      <c r="E25" s="624"/>
      <c r="F25" s="624"/>
      <c r="G25" s="624"/>
      <c r="H25" s="624"/>
      <c r="I25" s="624"/>
      <c r="J25" s="624"/>
      <c r="K25" s="624"/>
      <c r="L25" s="1371">
        <f>IFERROR(SUM(E25:K25), 0)</f>
        <v>0</v>
      </c>
      <c r="M25" s="171"/>
      <c r="N25" s="81"/>
      <c r="O25" s="252" t="s">
        <v>14102</v>
      </c>
      <c r="P25" s="909"/>
      <c r="Q25" s="253"/>
      <c r="R25" s="909"/>
      <c r="S25" s="210"/>
      <c r="T25" s="1092" t="str">
        <f t="shared" si="13"/>
        <v>Please complete all cells in row</v>
      </c>
      <c r="U25" s="210"/>
      <c r="V25" s="247">
        <f t="shared" si="14"/>
        <v>1</v>
      </c>
      <c r="W25" s="247">
        <f t="shared" si="15"/>
        <v>1</v>
      </c>
      <c r="X25" s="247">
        <f t="shared" si="16"/>
        <v>1</v>
      </c>
      <c r="Y25" s="247">
        <f t="shared" si="17"/>
        <v>1</v>
      </c>
      <c r="Z25" s="247">
        <f t="shared" si="18"/>
        <v>1</v>
      </c>
      <c r="AA25" s="247">
        <f t="shared" si="19"/>
        <v>1</v>
      </c>
      <c r="AB25" s="247">
        <f t="shared" si="20"/>
        <v>1</v>
      </c>
      <c r="AD25" s="210"/>
      <c r="AF25" s="417" t="s">
        <v>1681</v>
      </c>
      <c r="AG25" s="797" t="s">
        <v>14103</v>
      </c>
      <c r="AH25" s="797" t="s">
        <v>14104</v>
      </c>
      <c r="AI25" s="797" t="s">
        <v>14105</v>
      </c>
      <c r="AJ25" s="797" t="s">
        <v>14106</v>
      </c>
      <c r="AK25" s="797" t="s">
        <v>14107</v>
      </c>
      <c r="AL25" s="797" t="s">
        <v>14108</v>
      </c>
      <c r="AM25" s="797" t="s">
        <v>14109</v>
      </c>
      <c r="AN25" s="785" t="s">
        <v>14110</v>
      </c>
    </row>
    <row r="26" spans="1:41" ht="15.75" customHeight="1">
      <c r="A26" s="171"/>
      <c r="B26" s="417" t="s">
        <v>14043</v>
      </c>
      <c r="C26" s="248" t="s">
        <v>677</v>
      </c>
      <c r="D26" s="248">
        <v>3</v>
      </c>
      <c r="E26" s="624"/>
      <c r="F26" s="624"/>
      <c r="G26" s="624"/>
      <c r="H26" s="624"/>
      <c r="I26" s="624"/>
      <c r="J26" s="624"/>
      <c r="K26" s="624"/>
      <c r="L26" s="1371">
        <f>IFERROR(SUM(E26:K26), 0)</f>
        <v>0</v>
      </c>
      <c r="M26" s="171"/>
      <c r="N26" s="81"/>
      <c r="O26" s="252" t="s">
        <v>14111</v>
      </c>
      <c r="P26" s="909"/>
      <c r="Q26" s="253"/>
      <c r="R26" s="909"/>
      <c r="S26" s="210"/>
      <c r="T26" s="1092" t="str">
        <f t="shared" si="13"/>
        <v>Please complete all cells in row</v>
      </c>
      <c r="U26" s="210"/>
      <c r="V26" s="247">
        <f t="shared" si="14"/>
        <v>1</v>
      </c>
      <c r="W26" s="247">
        <f t="shared" si="15"/>
        <v>1</v>
      </c>
      <c r="X26" s="247">
        <f t="shared" si="16"/>
        <v>1</v>
      </c>
      <c r="Y26" s="247">
        <f t="shared" si="17"/>
        <v>1</v>
      </c>
      <c r="Z26" s="247">
        <f t="shared" si="18"/>
        <v>1</v>
      </c>
      <c r="AA26" s="247">
        <f t="shared" si="19"/>
        <v>1</v>
      </c>
      <c r="AB26" s="247">
        <f t="shared" si="20"/>
        <v>1</v>
      </c>
      <c r="AD26" s="210"/>
      <c r="AF26" s="417" t="s">
        <v>14043</v>
      </c>
      <c r="AG26" s="797" t="s">
        <v>14112</v>
      </c>
      <c r="AH26" s="797" t="s">
        <v>14113</v>
      </c>
      <c r="AI26" s="797" t="s">
        <v>14114</v>
      </c>
      <c r="AJ26" s="797" t="s">
        <v>14115</v>
      </c>
      <c r="AK26" s="797" t="s">
        <v>14116</v>
      </c>
      <c r="AL26" s="797" t="s">
        <v>14117</v>
      </c>
      <c r="AM26" s="797" t="s">
        <v>14118</v>
      </c>
      <c r="AN26" s="785" t="s">
        <v>14119</v>
      </c>
    </row>
    <row r="27" spans="1:41" ht="15.75" customHeight="1" thickBot="1">
      <c r="A27" s="2442" t="s">
        <v>773</v>
      </c>
      <c r="B27" s="420" t="s">
        <v>5929</v>
      </c>
      <c r="C27" s="314" t="s">
        <v>677</v>
      </c>
      <c r="D27" s="314">
        <v>3</v>
      </c>
      <c r="E27" s="1413"/>
      <c r="F27" s="1413"/>
      <c r="G27" s="1413"/>
      <c r="H27" s="1413"/>
      <c r="I27" s="1413"/>
      <c r="J27" s="1413"/>
      <c r="K27" s="1413"/>
      <c r="L27" s="1372">
        <f>IFERROR(SUM(E27:K27), 0)</f>
        <v>0</v>
      </c>
      <c r="M27" s="171"/>
      <c r="N27" s="81"/>
      <c r="O27" s="315" t="s">
        <v>14120</v>
      </c>
      <c r="P27" s="909"/>
      <c r="Q27" s="264"/>
      <c r="R27" s="909"/>
      <c r="S27" s="210"/>
      <c r="T27" s="1092" t="str">
        <f t="shared" si="13"/>
        <v>Please complete all cells in row</v>
      </c>
      <c r="U27" s="210"/>
      <c r="V27" s="247">
        <f t="shared" si="14"/>
        <v>1</v>
      </c>
      <c r="W27" s="247">
        <f t="shared" si="15"/>
        <v>1</v>
      </c>
      <c r="X27" s="247">
        <f t="shared" si="16"/>
        <v>1</v>
      </c>
      <c r="Y27" s="247">
        <f t="shared" si="17"/>
        <v>1</v>
      </c>
      <c r="Z27" s="247">
        <f t="shared" si="18"/>
        <v>1</v>
      </c>
      <c r="AA27" s="247">
        <f t="shared" si="19"/>
        <v>1</v>
      </c>
      <c r="AB27" s="247">
        <f t="shared" si="20"/>
        <v>1</v>
      </c>
      <c r="AD27" s="210"/>
      <c r="AF27" s="420" t="s">
        <v>5929</v>
      </c>
      <c r="AG27" s="927" t="s">
        <v>14121</v>
      </c>
      <c r="AH27" s="927" t="s">
        <v>14122</v>
      </c>
      <c r="AI27" s="927" t="s">
        <v>14123</v>
      </c>
      <c r="AJ27" s="927" t="s">
        <v>14124</v>
      </c>
      <c r="AK27" s="927" t="s">
        <v>14125</v>
      </c>
      <c r="AL27" s="927" t="s">
        <v>14126</v>
      </c>
      <c r="AM27" s="927" t="s">
        <v>14127</v>
      </c>
      <c r="AN27" s="374" t="s">
        <v>14128</v>
      </c>
    </row>
    <row r="28" spans="1:41" ht="15.75" customHeight="1" thickTop="1" thickBot="1">
      <c r="A28" s="171"/>
      <c r="B28" s="324"/>
      <c r="C28" s="324"/>
      <c r="D28" s="324"/>
      <c r="E28" s="1407"/>
      <c r="F28" s="1407"/>
      <c r="G28" s="1407"/>
      <c r="H28" s="1407"/>
      <c r="I28" s="1366"/>
      <c r="J28" s="1366"/>
      <c r="K28" s="1366"/>
      <c r="L28" s="1366"/>
      <c r="M28" s="171"/>
      <c r="N28" s="81"/>
      <c r="O28" s="901"/>
      <c r="P28" s="909"/>
      <c r="Q28" s="909"/>
      <c r="R28" s="909"/>
      <c r="S28" s="210"/>
      <c r="T28" s="1092"/>
      <c r="U28" s="210"/>
      <c r="AD28" s="210"/>
      <c r="AF28" s="324"/>
      <c r="AG28" s="59"/>
      <c r="AH28" s="59"/>
      <c r="AI28" s="59"/>
      <c r="AJ28" s="59"/>
      <c r="AK28" s="81"/>
      <c r="AL28" s="81"/>
      <c r="AM28" s="81"/>
      <c r="AN28" s="81"/>
    </row>
    <row r="29" spans="1:41" ht="15.75" customHeight="1" thickTop="1" thickBot="1">
      <c r="A29" s="171"/>
      <c r="B29" s="352" t="s">
        <v>1720</v>
      </c>
      <c r="C29" s="214"/>
      <c r="D29" s="214"/>
      <c r="E29" s="1404"/>
      <c r="F29" s="1404"/>
      <c r="G29" s="1404"/>
      <c r="H29" s="1404"/>
      <c r="I29" s="1519"/>
      <c r="J29" s="1519"/>
      <c r="K29" s="1519"/>
      <c r="L29" s="1519"/>
      <c r="M29" s="171"/>
      <c r="N29" s="81"/>
      <c r="O29" s="901"/>
      <c r="P29" s="909"/>
      <c r="Q29" s="909"/>
      <c r="R29" s="909"/>
      <c r="S29" s="210"/>
      <c r="T29" s="1092"/>
      <c r="U29" s="210"/>
      <c r="AD29" s="210"/>
      <c r="AF29" s="352" t="s">
        <v>1720</v>
      </c>
      <c r="AG29" s="437"/>
      <c r="AH29" s="437"/>
      <c r="AI29" s="437"/>
      <c r="AJ29" s="437"/>
      <c r="AK29" s="61"/>
      <c r="AL29" s="61"/>
      <c r="AM29" s="61"/>
      <c r="AN29" s="61"/>
    </row>
    <row r="30" spans="1:41" ht="15.75" customHeight="1" thickTop="1">
      <c r="A30" s="2442" t="s">
        <v>675</v>
      </c>
      <c r="B30" s="408" t="s">
        <v>1704</v>
      </c>
      <c r="C30" s="239" t="s">
        <v>677</v>
      </c>
      <c r="D30" s="239">
        <v>3</v>
      </c>
      <c r="E30" s="621"/>
      <c r="F30" s="621"/>
      <c r="G30" s="621"/>
      <c r="H30" s="621"/>
      <c r="I30" s="621"/>
      <c r="J30" s="621"/>
      <c r="K30" s="621"/>
      <c r="L30" s="1369">
        <f t="shared" ref="L30:L35" si="21">IFERROR(SUM(E30:K30), 0)</f>
        <v>0</v>
      </c>
      <c r="M30" s="171"/>
      <c r="N30" s="81"/>
      <c r="O30" s="243" t="s">
        <v>14129</v>
      </c>
      <c r="P30" s="909"/>
      <c r="Q30" s="245"/>
      <c r="R30" s="909"/>
      <c r="S30" s="210"/>
      <c r="T30" s="1092" t="str">
        <f t="shared" ref="T30:T34" si="22">IF( SUM( V30:AC30 ) = 0, 0, $V$5 )</f>
        <v>Please complete all cells in row</v>
      </c>
      <c r="U30" s="210"/>
      <c r="V30" s="247">
        <f t="shared" ref="V30:V34" si="23" xml:space="preserve"> IF( ISNUMBER(E30 ), 0, 1 )</f>
        <v>1</v>
      </c>
      <c r="W30" s="247">
        <f t="shared" ref="W30:W34" si="24" xml:space="preserve"> IF( ISNUMBER(F30 ), 0, 1 )</f>
        <v>1</v>
      </c>
      <c r="X30" s="247">
        <f t="shared" ref="X30:X34" si="25" xml:space="preserve"> IF( ISNUMBER(G30 ), 0, 1 )</f>
        <v>1</v>
      </c>
      <c r="Y30" s="247">
        <f t="shared" ref="Y30:Y34" si="26" xml:space="preserve"> IF( ISNUMBER(H30 ), 0, 1 )</f>
        <v>1</v>
      </c>
      <c r="Z30" s="247">
        <f t="shared" ref="Z30:Z34" si="27" xml:space="preserve"> IF( ISNUMBER(I30 ), 0, 1 )</f>
        <v>1</v>
      </c>
      <c r="AA30" s="247">
        <f t="shared" ref="AA30:AA34" si="28" xml:space="preserve"> IF( ISNUMBER(J30 ), 0, 1 )</f>
        <v>1</v>
      </c>
      <c r="AB30" s="247">
        <f t="shared" ref="AB30:AB34" si="29" xml:space="preserve"> IF( ISNUMBER(K30 ), 0, 1 )</f>
        <v>1</v>
      </c>
      <c r="AD30" s="210"/>
      <c r="AF30" s="408" t="s">
        <v>1704</v>
      </c>
      <c r="AG30" s="796" t="s">
        <v>14130</v>
      </c>
      <c r="AH30" s="796" t="s">
        <v>14131</v>
      </c>
      <c r="AI30" s="796" t="s">
        <v>14132</v>
      </c>
      <c r="AJ30" s="796" t="s">
        <v>14133</v>
      </c>
      <c r="AK30" s="796" t="s">
        <v>14134</v>
      </c>
      <c r="AL30" s="796" t="s">
        <v>14135</v>
      </c>
      <c r="AM30" s="796" t="s">
        <v>14136</v>
      </c>
      <c r="AN30" s="373" t="s">
        <v>14137</v>
      </c>
    </row>
    <row r="31" spans="1:41" ht="15.75" customHeight="1">
      <c r="A31" s="171"/>
      <c r="B31" s="417" t="s">
        <v>1711</v>
      </c>
      <c r="C31" s="248" t="s">
        <v>677</v>
      </c>
      <c r="D31" s="248">
        <v>3</v>
      </c>
      <c r="E31" s="624"/>
      <c r="F31" s="624"/>
      <c r="G31" s="624"/>
      <c r="H31" s="624"/>
      <c r="I31" s="624"/>
      <c r="J31" s="624"/>
      <c r="K31" s="624"/>
      <c r="L31" s="1371">
        <f t="shared" si="21"/>
        <v>0</v>
      </c>
      <c r="M31" s="171"/>
      <c r="N31" s="81"/>
      <c r="O31" s="252" t="s">
        <v>14138</v>
      </c>
      <c r="P31" s="909"/>
      <c r="Q31" s="253"/>
      <c r="R31" s="909"/>
      <c r="S31" s="210"/>
      <c r="T31" s="1092" t="str">
        <f t="shared" si="22"/>
        <v>Please complete all cells in row</v>
      </c>
      <c r="U31" s="210"/>
      <c r="V31" s="247">
        <f t="shared" si="23"/>
        <v>1</v>
      </c>
      <c r="W31" s="247">
        <f t="shared" si="24"/>
        <v>1</v>
      </c>
      <c r="X31" s="247">
        <f t="shared" si="25"/>
        <v>1</v>
      </c>
      <c r="Y31" s="247">
        <f t="shared" si="26"/>
        <v>1</v>
      </c>
      <c r="Z31" s="247">
        <f t="shared" si="27"/>
        <v>1</v>
      </c>
      <c r="AA31" s="247">
        <f t="shared" si="28"/>
        <v>1</v>
      </c>
      <c r="AB31" s="247">
        <f t="shared" si="29"/>
        <v>1</v>
      </c>
      <c r="AD31" s="210"/>
      <c r="AF31" s="417" t="s">
        <v>1711</v>
      </c>
      <c r="AG31" s="797" t="s">
        <v>14139</v>
      </c>
      <c r="AH31" s="797" t="s">
        <v>14140</v>
      </c>
      <c r="AI31" s="797" t="s">
        <v>14141</v>
      </c>
      <c r="AJ31" s="797" t="s">
        <v>14142</v>
      </c>
      <c r="AK31" s="797" t="s">
        <v>14143</v>
      </c>
      <c r="AL31" s="797" t="s">
        <v>14144</v>
      </c>
      <c r="AM31" s="797" t="s">
        <v>14145</v>
      </c>
      <c r="AN31" s="785" t="s">
        <v>14146</v>
      </c>
    </row>
    <row r="32" spans="1:41" ht="15.75" customHeight="1">
      <c r="A32" s="171"/>
      <c r="B32" s="417" t="s">
        <v>12013</v>
      </c>
      <c r="C32" s="248" t="s">
        <v>677</v>
      </c>
      <c r="D32" s="248">
        <v>3</v>
      </c>
      <c r="E32" s="624"/>
      <c r="F32" s="624"/>
      <c r="G32" s="624"/>
      <c r="H32" s="624"/>
      <c r="I32" s="624"/>
      <c r="J32" s="624"/>
      <c r="K32" s="624"/>
      <c r="L32" s="1371">
        <f t="shared" si="21"/>
        <v>0</v>
      </c>
      <c r="M32" s="171"/>
      <c r="N32" s="81"/>
      <c r="O32" s="252" t="s">
        <v>14147</v>
      </c>
      <c r="P32" s="909"/>
      <c r="Q32" s="253"/>
      <c r="R32" s="909"/>
      <c r="S32" s="210"/>
      <c r="T32" s="1092" t="str">
        <f t="shared" si="22"/>
        <v>Please complete all cells in row</v>
      </c>
      <c r="U32" s="210"/>
      <c r="V32" s="247">
        <f t="shared" si="23"/>
        <v>1</v>
      </c>
      <c r="W32" s="247">
        <f t="shared" si="24"/>
        <v>1</v>
      </c>
      <c r="X32" s="247">
        <f t="shared" si="25"/>
        <v>1</v>
      </c>
      <c r="Y32" s="247">
        <f t="shared" si="26"/>
        <v>1</v>
      </c>
      <c r="Z32" s="247">
        <f t="shared" si="27"/>
        <v>1</v>
      </c>
      <c r="AA32" s="247">
        <f t="shared" si="28"/>
        <v>1</v>
      </c>
      <c r="AB32" s="247">
        <f t="shared" si="29"/>
        <v>1</v>
      </c>
      <c r="AD32" s="210"/>
      <c r="AF32" s="417" t="s">
        <v>14065</v>
      </c>
      <c r="AG32" s="797" t="s">
        <v>14148</v>
      </c>
      <c r="AH32" s="797" t="s">
        <v>14149</v>
      </c>
      <c r="AI32" s="797" t="s">
        <v>14150</v>
      </c>
      <c r="AJ32" s="797" t="s">
        <v>14151</v>
      </c>
      <c r="AK32" s="797" t="s">
        <v>14152</v>
      </c>
      <c r="AL32" s="797" t="s">
        <v>14153</v>
      </c>
      <c r="AM32" s="797" t="s">
        <v>14154</v>
      </c>
      <c r="AN32" s="785" t="s">
        <v>14155</v>
      </c>
    </row>
    <row r="33" spans="1:42" s="171" customFormat="1" ht="15.75" customHeight="1">
      <c r="B33" s="417" t="s">
        <v>14070</v>
      </c>
      <c r="C33" s="248" t="s">
        <v>677</v>
      </c>
      <c r="D33" s="248">
        <v>3</v>
      </c>
      <c r="E33" s="1370">
        <f>IFERROR(SUM(E24:E27,E30:E32), 0)</f>
        <v>0</v>
      </c>
      <c r="F33" s="1370">
        <f t="shared" ref="F33:K33" si="30">IFERROR(SUM(F24:F27,F30:F32), 0)</f>
        <v>0</v>
      </c>
      <c r="G33" s="1370">
        <f t="shared" si="30"/>
        <v>0</v>
      </c>
      <c r="H33" s="1370">
        <f t="shared" si="30"/>
        <v>0</v>
      </c>
      <c r="I33" s="1370">
        <f t="shared" si="30"/>
        <v>0</v>
      </c>
      <c r="J33" s="1370">
        <f t="shared" si="30"/>
        <v>0</v>
      </c>
      <c r="K33" s="1370">
        <f t="shared" si="30"/>
        <v>0</v>
      </c>
      <c r="L33" s="1371">
        <f t="shared" si="21"/>
        <v>0</v>
      </c>
      <c r="N33" s="81"/>
      <c r="O33" s="252" t="s">
        <v>14156</v>
      </c>
      <c r="P33" s="909"/>
      <c r="Q33" s="253"/>
      <c r="R33" s="909"/>
      <c r="S33" s="210"/>
      <c r="T33" s="1092">
        <f t="shared" si="22"/>
        <v>0</v>
      </c>
      <c r="U33" s="210"/>
      <c r="V33" s="247">
        <f t="shared" si="23"/>
        <v>0</v>
      </c>
      <c r="W33" s="247">
        <f t="shared" si="24"/>
        <v>0</v>
      </c>
      <c r="X33" s="247">
        <f t="shared" si="25"/>
        <v>0</v>
      </c>
      <c r="Y33" s="247">
        <f t="shared" si="26"/>
        <v>0</v>
      </c>
      <c r="Z33" s="247">
        <f t="shared" si="27"/>
        <v>0</v>
      </c>
      <c r="AA33" s="247">
        <f t="shared" si="28"/>
        <v>0</v>
      </c>
      <c r="AB33" s="247">
        <f t="shared" si="29"/>
        <v>0</v>
      </c>
      <c r="AC33" s="196"/>
      <c r="AD33" s="210"/>
      <c r="AE33" s="232"/>
      <c r="AF33" s="417" t="s">
        <v>12015</v>
      </c>
      <c r="AG33" s="607" t="s">
        <v>14157</v>
      </c>
      <c r="AH33" s="607" t="s">
        <v>14158</v>
      </c>
      <c r="AI33" s="607" t="s">
        <v>14159</v>
      </c>
      <c r="AJ33" s="607" t="s">
        <v>14160</v>
      </c>
      <c r="AK33" s="607" t="s">
        <v>14161</v>
      </c>
      <c r="AL33" s="607" t="s">
        <v>14162</v>
      </c>
      <c r="AM33" s="607" t="s">
        <v>14163</v>
      </c>
      <c r="AN33" s="785" t="s">
        <v>14164</v>
      </c>
    </row>
    <row r="34" spans="1:42" s="171" customFormat="1" ht="15.75" customHeight="1">
      <c r="B34" s="417" t="s">
        <v>1727</v>
      </c>
      <c r="C34" s="248" t="s">
        <v>677</v>
      </c>
      <c r="D34" s="248">
        <v>3</v>
      </c>
      <c r="E34" s="624"/>
      <c r="F34" s="624"/>
      <c r="G34" s="624"/>
      <c r="H34" s="624"/>
      <c r="I34" s="624"/>
      <c r="J34" s="624"/>
      <c r="K34" s="624"/>
      <c r="L34" s="1371">
        <f t="shared" si="21"/>
        <v>0</v>
      </c>
      <c r="N34" s="81"/>
      <c r="O34" s="252" t="s">
        <v>14165</v>
      </c>
      <c r="P34" s="909"/>
      <c r="Q34" s="253"/>
      <c r="R34" s="909"/>
      <c r="S34" s="210"/>
      <c r="T34" s="1092" t="str">
        <f t="shared" si="22"/>
        <v>Please complete all cells in row</v>
      </c>
      <c r="U34" s="210"/>
      <c r="V34" s="247">
        <f t="shared" si="23"/>
        <v>1</v>
      </c>
      <c r="W34" s="247">
        <f t="shared" si="24"/>
        <v>1</v>
      </c>
      <c r="X34" s="247">
        <f t="shared" si="25"/>
        <v>1</v>
      </c>
      <c r="Y34" s="247">
        <f t="shared" si="26"/>
        <v>1</v>
      </c>
      <c r="Z34" s="247">
        <f t="shared" si="27"/>
        <v>1</v>
      </c>
      <c r="AA34" s="247">
        <f t="shared" si="28"/>
        <v>1</v>
      </c>
      <c r="AB34" s="247">
        <f t="shared" si="29"/>
        <v>1</v>
      </c>
      <c r="AC34" s="196"/>
      <c r="AD34" s="210"/>
      <c r="AE34" s="191"/>
      <c r="AF34" s="417" t="s">
        <v>1727</v>
      </c>
      <c r="AG34" s="797" t="s">
        <v>14166</v>
      </c>
      <c r="AH34" s="797" t="s">
        <v>14167</v>
      </c>
      <c r="AI34" s="797" t="s">
        <v>14168</v>
      </c>
      <c r="AJ34" s="797" t="s">
        <v>14169</v>
      </c>
      <c r="AK34" s="797" t="s">
        <v>14170</v>
      </c>
      <c r="AL34" s="797" t="s">
        <v>14171</v>
      </c>
      <c r="AM34" s="797" t="s">
        <v>14172</v>
      </c>
      <c r="AN34" s="785" t="s">
        <v>14173</v>
      </c>
    </row>
    <row r="35" spans="1:42" s="171" customFormat="1" ht="15.75" customHeight="1" thickBot="1">
      <c r="A35" s="2442" t="s">
        <v>773</v>
      </c>
      <c r="B35" s="420" t="s">
        <v>12033</v>
      </c>
      <c r="C35" s="314" t="s">
        <v>677</v>
      </c>
      <c r="D35" s="314">
        <v>3</v>
      </c>
      <c r="E35" s="1362">
        <f>IFERROR(E33 + E34, 0)</f>
        <v>0</v>
      </c>
      <c r="F35" s="1362">
        <f t="shared" ref="F35:K35" si="31">IFERROR(F33 + F34, 0)</f>
        <v>0</v>
      </c>
      <c r="G35" s="1362">
        <f t="shared" si="31"/>
        <v>0</v>
      </c>
      <c r="H35" s="1362">
        <f t="shared" si="31"/>
        <v>0</v>
      </c>
      <c r="I35" s="1362">
        <f t="shared" si="31"/>
        <v>0</v>
      </c>
      <c r="J35" s="1362">
        <f t="shared" si="31"/>
        <v>0</v>
      </c>
      <c r="K35" s="1362">
        <f t="shared" si="31"/>
        <v>0</v>
      </c>
      <c r="L35" s="1372">
        <f t="shared" si="21"/>
        <v>0</v>
      </c>
      <c r="N35" s="81"/>
      <c r="O35" s="315" t="s">
        <v>14174</v>
      </c>
      <c r="P35" s="909"/>
      <c r="Q35" s="264"/>
      <c r="R35" s="909"/>
      <c r="S35" s="210"/>
      <c r="T35" s="1092"/>
      <c r="U35" s="210"/>
      <c r="V35" s="196"/>
      <c r="W35" s="196"/>
      <c r="X35" s="196"/>
      <c r="Y35" s="196"/>
      <c r="Z35" s="196"/>
      <c r="AA35" s="196"/>
      <c r="AB35" s="196"/>
      <c r="AC35" s="196"/>
      <c r="AD35" s="210"/>
      <c r="AE35" s="191"/>
      <c r="AF35" s="420" t="s">
        <v>12033</v>
      </c>
      <c r="AG35" s="609" t="s">
        <v>14175</v>
      </c>
      <c r="AH35" s="609" t="s">
        <v>14176</v>
      </c>
      <c r="AI35" s="609" t="s">
        <v>14177</v>
      </c>
      <c r="AJ35" s="609" t="s">
        <v>14178</v>
      </c>
      <c r="AK35" s="609" t="s">
        <v>14179</v>
      </c>
      <c r="AL35" s="609" t="s">
        <v>14180</v>
      </c>
      <c r="AM35" s="609" t="s">
        <v>14181</v>
      </c>
      <c r="AN35" s="374" t="s">
        <v>14182</v>
      </c>
    </row>
    <row r="36" spans="1:42" s="171" customFormat="1" ht="15.75" customHeight="1" thickTop="1" thickBot="1">
      <c r="B36" s="81"/>
      <c r="C36" s="81"/>
      <c r="D36" s="81"/>
      <c r="E36" s="308"/>
      <c r="F36" s="308"/>
      <c r="G36" s="308"/>
      <c r="H36" s="308"/>
      <c r="I36" s="308"/>
      <c r="J36" s="308"/>
      <c r="K36" s="308"/>
      <c r="L36" s="308"/>
      <c r="N36" s="308"/>
      <c r="O36" s="901"/>
      <c r="P36" s="909"/>
      <c r="Q36" s="909"/>
      <c r="R36" s="909"/>
      <c r="S36" s="210"/>
      <c r="T36" s="1092"/>
      <c r="U36" s="210"/>
      <c r="V36" s="196"/>
      <c r="W36" s="196"/>
      <c r="X36" s="196"/>
      <c r="Y36" s="196"/>
      <c r="Z36" s="196"/>
      <c r="AA36" s="196"/>
      <c r="AB36" s="196"/>
      <c r="AC36" s="196"/>
      <c r="AD36" s="210"/>
      <c r="AE36" s="191"/>
      <c r="AF36" s="81"/>
      <c r="AG36" s="308"/>
      <c r="AH36" s="308"/>
      <c r="AI36" s="308"/>
      <c r="AJ36" s="308"/>
      <c r="AK36" s="308"/>
      <c r="AL36" s="308"/>
      <c r="AM36" s="308"/>
      <c r="AN36" s="308"/>
      <c r="AO36" s="308"/>
    </row>
    <row r="37" spans="1:42" s="171" customFormat="1" ht="56.25" customHeight="1" thickTop="1" thickBot="1">
      <c r="A37" s="2442" t="s">
        <v>669</v>
      </c>
      <c r="B37" s="402" t="s">
        <v>660</v>
      </c>
      <c r="C37" s="403" t="s">
        <v>661</v>
      </c>
      <c r="D37" s="403" t="s">
        <v>662</v>
      </c>
      <c r="E37" s="403" t="s">
        <v>14183</v>
      </c>
      <c r="F37" s="403" t="s">
        <v>14184</v>
      </c>
      <c r="G37" s="403" t="s">
        <v>14185</v>
      </c>
      <c r="H37" s="403" t="s">
        <v>14186</v>
      </c>
      <c r="I37" s="403" t="s">
        <v>14187</v>
      </c>
      <c r="J37" s="403" t="s">
        <v>1189</v>
      </c>
      <c r="K37" s="404" t="s">
        <v>891</v>
      </c>
      <c r="L37" s="308"/>
      <c r="M37" s="308"/>
      <c r="O37" s="308"/>
      <c r="P37" s="901"/>
      <c r="Q37" s="909"/>
      <c r="R37" s="909"/>
      <c r="S37" s="210"/>
      <c r="T37" s="1092"/>
      <c r="U37" s="210"/>
      <c r="V37" s="196"/>
      <c r="W37" s="196"/>
      <c r="X37" s="196"/>
      <c r="Y37" s="196"/>
      <c r="Z37" s="196"/>
      <c r="AA37" s="196"/>
      <c r="AB37" s="196"/>
      <c r="AC37" s="196"/>
      <c r="AD37" s="210"/>
      <c r="AE37" s="191"/>
      <c r="AF37" s="402" t="s">
        <v>660</v>
      </c>
      <c r="AG37" s="403" t="s">
        <v>14188</v>
      </c>
      <c r="AH37" s="403" t="s">
        <v>14189</v>
      </c>
      <c r="AI37" s="403" t="s">
        <v>14190</v>
      </c>
      <c r="AJ37" s="403" t="s">
        <v>14191</v>
      </c>
      <c r="AK37" s="403" t="s">
        <v>14187</v>
      </c>
      <c r="AL37" s="403" t="s">
        <v>1189</v>
      </c>
      <c r="AM37" s="404" t="s">
        <v>891</v>
      </c>
      <c r="AN37" s="308"/>
      <c r="AO37" s="308"/>
      <c r="AP37" s="308"/>
    </row>
    <row r="38" spans="1:42" s="171" customFormat="1" ht="15.75" customHeight="1" thickTop="1" thickBot="1">
      <c r="B38" s="752"/>
      <c r="C38" s="752"/>
      <c r="D38" s="752"/>
      <c r="E38" s="308"/>
      <c r="F38" s="308"/>
      <c r="G38" s="308"/>
      <c r="H38" s="308"/>
      <c r="J38" s="308"/>
      <c r="K38" s="308"/>
      <c r="L38" s="308"/>
      <c r="M38" s="308"/>
      <c r="O38" s="308"/>
      <c r="P38" s="901"/>
      <c r="Q38" s="909"/>
      <c r="R38" s="909"/>
      <c r="S38" s="210"/>
      <c r="T38" s="1092"/>
      <c r="U38" s="210"/>
      <c r="V38" s="196"/>
      <c r="W38" s="196"/>
      <c r="X38" s="196"/>
      <c r="Y38" s="196"/>
      <c r="Z38" s="196"/>
      <c r="AA38" s="196"/>
      <c r="AB38" s="196"/>
      <c r="AC38" s="196"/>
      <c r="AD38" s="210"/>
      <c r="AE38" s="191"/>
      <c r="AF38" s="752"/>
      <c r="AG38" s="308"/>
      <c r="AH38" s="308"/>
      <c r="AI38" s="308"/>
      <c r="AJ38" s="308"/>
      <c r="AL38" s="308"/>
      <c r="AM38" s="308"/>
      <c r="AN38" s="308"/>
      <c r="AO38" s="308"/>
      <c r="AP38" s="308"/>
    </row>
    <row r="39" spans="1:42" s="171" customFormat="1" ht="15.75" customHeight="1" thickTop="1" thickBot="1">
      <c r="B39" s="1215" t="s">
        <v>14192</v>
      </c>
      <c r="C39" s="214"/>
      <c r="D39" s="214"/>
      <c r="E39" s="437"/>
      <c r="F39" s="437"/>
      <c r="G39" s="437"/>
      <c r="H39" s="437"/>
      <c r="J39" s="81"/>
      <c r="K39" s="81"/>
      <c r="L39" s="81"/>
      <c r="M39" s="81"/>
      <c r="O39" s="81"/>
      <c r="P39" s="61"/>
      <c r="Q39" s="909"/>
      <c r="R39" s="909"/>
      <c r="S39" s="210"/>
      <c r="T39" s="1092"/>
      <c r="U39" s="210"/>
      <c r="V39" s="196"/>
      <c r="W39" s="196"/>
      <c r="X39" s="196"/>
      <c r="Y39" s="196"/>
      <c r="Z39" s="196"/>
      <c r="AA39" s="196"/>
      <c r="AB39" s="196"/>
      <c r="AC39" s="196"/>
      <c r="AD39" s="210"/>
      <c r="AE39" s="191"/>
      <c r="AF39" s="1215" t="s">
        <v>14192</v>
      </c>
      <c r="AG39" s="437"/>
      <c r="AH39" s="437"/>
      <c r="AI39" s="437"/>
      <c r="AJ39" s="437"/>
      <c r="AL39" s="81"/>
      <c r="AM39" s="81"/>
      <c r="AN39" s="81"/>
      <c r="AO39" s="81"/>
      <c r="AP39" s="81"/>
    </row>
    <row r="40" spans="1:42" s="171" customFormat="1" ht="15.75" customHeight="1" thickTop="1">
      <c r="A40" s="2442" t="s">
        <v>675</v>
      </c>
      <c r="B40" s="408" t="s">
        <v>1674</v>
      </c>
      <c r="C40" s="239" t="s">
        <v>677</v>
      </c>
      <c r="D40" s="239">
        <v>3</v>
      </c>
      <c r="E40" s="621"/>
      <c r="F40" s="621"/>
      <c r="G40" s="621"/>
      <c r="H40" s="621"/>
      <c r="I40" s="621"/>
      <c r="J40" s="621"/>
      <c r="K40" s="1369">
        <f>IFERROR(SUM(E40:J40), 0)</f>
        <v>0</v>
      </c>
      <c r="L40" s="81"/>
      <c r="M40" s="81"/>
      <c r="O40" s="243" t="s">
        <v>14193</v>
      </c>
      <c r="P40" s="909"/>
      <c r="Q40" s="245"/>
      <c r="S40" s="210"/>
      <c r="T40" s="1092" t="str">
        <f t="shared" ref="T40:T43" si="32">IF( SUM( V40:AC40 ) = 0, 0, $V$5 )</f>
        <v>Please complete all cells in row</v>
      </c>
      <c r="U40" s="210"/>
      <c r="V40" s="247">
        <f t="shared" ref="V40:V43" si="33" xml:space="preserve"> IF( ISNUMBER(E40 ), 0, 1 )</f>
        <v>1</v>
      </c>
      <c r="W40" s="247">
        <f t="shared" ref="W40:W43" si="34" xml:space="preserve"> IF( ISNUMBER(F40 ), 0, 1 )</f>
        <v>1</v>
      </c>
      <c r="X40" s="247">
        <f t="shared" ref="X40:X43" si="35" xml:space="preserve"> IF( ISNUMBER(G40 ), 0, 1 )</f>
        <v>1</v>
      </c>
      <c r="Y40" s="247">
        <f t="shared" ref="Y40:Y43" si="36" xml:space="preserve"> IF( ISNUMBER(H40 ), 0, 1 )</f>
        <v>1</v>
      </c>
      <c r="Z40" s="247">
        <f t="shared" ref="Z40:Z43" si="37" xml:space="preserve"> IF( ISNUMBER(I40 ), 0, 1 )</f>
        <v>1</v>
      </c>
      <c r="AA40" s="247">
        <f t="shared" ref="AA40:AA43" si="38" xml:space="preserve"> IF( ISNUMBER(J40 ), 0, 1 )</f>
        <v>1</v>
      </c>
      <c r="AB40" s="196"/>
      <c r="AC40" s="196"/>
      <c r="AD40" s="210"/>
      <c r="AE40" s="191"/>
      <c r="AF40" s="408" t="s">
        <v>1674</v>
      </c>
      <c r="AG40" s="796" t="s">
        <v>14194</v>
      </c>
      <c r="AH40" s="796" t="s">
        <v>14195</v>
      </c>
      <c r="AI40" s="796" t="s">
        <v>14196</v>
      </c>
      <c r="AJ40" s="796" t="s">
        <v>14197</v>
      </c>
      <c r="AK40" s="796" t="s">
        <v>14198</v>
      </c>
      <c r="AL40" s="796" t="s">
        <v>14199</v>
      </c>
      <c r="AM40" s="373" t="s">
        <v>14200</v>
      </c>
      <c r="AN40" s="81"/>
      <c r="AO40" s="81"/>
    </row>
    <row r="41" spans="1:42" s="171" customFormat="1" ht="15.75" customHeight="1">
      <c r="B41" s="417" t="s">
        <v>1681</v>
      </c>
      <c r="C41" s="248" t="s">
        <v>677</v>
      </c>
      <c r="D41" s="248">
        <v>3</v>
      </c>
      <c r="E41" s="624"/>
      <c r="F41" s="624"/>
      <c r="G41" s="624"/>
      <c r="H41" s="624"/>
      <c r="I41" s="624"/>
      <c r="J41" s="624"/>
      <c r="K41" s="1371">
        <f>IFERROR(SUM(E41:J41), 0)</f>
        <v>0</v>
      </c>
      <c r="L41" s="81"/>
      <c r="M41" s="81"/>
      <c r="O41" s="252" t="s">
        <v>14201</v>
      </c>
      <c r="P41" s="909"/>
      <c r="Q41" s="253"/>
      <c r="S41" s="210"/>
      <c r="T41" s="1092" t="str">
        <f t="shared" si="32"/>
        <v>Please complete all cells in row</v>
      </c>
      <c r="U41" s="210"/>
      <c r="V41" s="247">
        <f t="shared" si="33"/>
        <v>1</v>
      </c>
      <c r="W41" s="247">
        <f t="shared" si="34"/>
        <v>1</v>
      </c>
      <c r="X41" s="247">
        <f t="shared" si="35"/>
        <v>1</v>
      </c>
      <c r="Y41" s="247">
        <f t="shared" si="36"/>
        <v>1</v>
      </c>
      <c r="Z41" s="247">
        <f t="shared" si="37"/>
        <v>1</v>
      </c>
      <c r="AA41" s="247">
        <f t="shared" si="38"/>
        <v>1</v>
      </c>
      <c r="AB41" s="196"/>
      <c r="AC41" s="196"/>
      <c r="AD41" s="210"/>
      <c r="AE41" s="191"/>
      <c r="AF41" s="417" t="s">
        <v>1681</v>
      </c>
      <c r="AG41" s="797" t="s">
        <v>14202</v>
      </c>
      <c r="AH41" s="797" t="s">
        <v>14203</v>
      </c>
      <c r="AI41" s="797" t="s">
        <v>14204</v>
      </c>
      <c r="AJ41" s="797" t="s">
        <v>14205</v>
      </c>
      <c r="AK41" s="797" t="s">
        <v>14206</v>
      </c>
      <c r="AL41" s="797" t="s">
        <v>14207</v>
      </c>
      <c r="AM41" s="785" t="s">
        <v>14208</v>
      </c>
      <c r="AN41" s="81"/>
      <c r="AO41" s="81"/>
    </row>
    <row r="42" spans="1:42" s="171" customFormat="1" ht="15.75" customHeight="1">
      <c r="B42" s="417" t="s">
        <v>14043</v>
      </c>
      <c r="C42" s="248" t="s">
        <v>677</v>
      </c>
      <c r="D42" s="248">
        <v>3</v>
      </c>
      <c r="E42" s="624"/>
      <c r="F42" s="624"/>
      <c r="G42" s="624"/>
      <c r="H42" s="624"/>
      <c r="I42" s="624"/>
      <c r="J42" s="624"/>
      <c r="K42" s="1371">
        <f>IFERROR(SUM(E42:J42), 0)</f>
        <v>0</v>
      </c>
      <c r="L42" s="81"/>
      <c r="M42" s="81"/>
      <c r="O42" s="252" t="s">
        <v>14209</v>
      </c>
      <c r="P42" s="1217"/>
      <c r="Q42" s="253"/>
      <c r="S42" s="210"/>
      <c r="T42" s="1092" t="str">
        <f t="shared" si="32"/>
        <v>Please complete all cells in row</v>
      </c>
      <c r="U42" s="210"/>
      <c r="V42" s="247">
        <f t="shared" si="33"/>
        <v>1</v>
      </c>
      <c r="W42" s="247">
        <f t="shared" si="34"/>
        <v>1</v>
      </c>
      <c r="X42" s="247">
        <f t="shared" si="35"/>
        <v>1</v>
      </c>
      <c r="Y42" s="247">
        <f t="shared" si="36"/>
        <v>1</v>
      </c>
      <c r="Z42" s="247">
        <f t="shared" si="37"/>
        <v>1</v>
      </c>
      <c r="AA42" s="247">
        <f t="shared" si="38"/>
        <v>1</v>
      </c>
      <c r="AB42" s="196"/>
      <c r="AC42" s="196"/>
      <c r="AD42" s="210"/>
      <c r="AE42" s="191"/>
      <c r="AF42" s="417" t="s">
        <v>14043</v>
      </c>
      <c r="AG42" s="797" t="s">
        <v>14210</v>
      </c>
      <c r="AH42" s="797" t="s">
        <v>14211</v>
      </c>
      <c r="AI42" s="797" t="s">
        <v>14212</v>
      </c>
      <c r="AJ42" s="797" t="s">
        <v>14213</v>
      </c>
      <c r="AK42" s="797" t="s">
        <v>14214</v>
      </c>
      <c r="AL42" s="797" t="s">
        <v>14215</v>
      </c>
      <c r="AM42" s="785" t="s">
        <v>14216</v>
      </c>
      <c r="AN42" s="81"/>
      <c r="AO42" s="81"/>
    </row>
    <row r="43" spans="1:42" s="171" customFormat="1" ht="15.75" customHeight="1" thickBot="1">
      <c r="A43" s="2442" t="s">
        <v>773</v>
      </c>
      <c r="B43" s="420" t="s">
        <v>5929</v>
      </c>
      <c r="C43" s="314" t="s">
        <v>677</v>
      </c>
      <c r="D43" s="314">
        <v>3</v>
      </c>
      <c r="E43" s="1413"/>
      <c r="F43" s="1413"/>
      <c r="G43" s="1413"/>
      <c r="H43" s="1413"/>
      <c r="I43" s="1413"/>
      <c r="J43" s="1413"/>
      <c r="K43" s="1372">
        <f>IFERROR(SUM(E43:J43), 0)</f>
        <v>0</v>
      </c>
      <c r="L43" s="81"/>
      <c r="M43" s="81"/>
      <c r="O43" s="315" t="s">
        <v>14217</v>
      </c>
      <c r="P43" s="909"/>
      <c r="Q43" s="264"/>
      <c r="S43" s="210"/>
      <c r="T43" s="1092" t="str">
        <f t="shared" si="32"/>
        <v>Please complete all cells in row</v>
      </c>
      <c r="U43" s="210"/>
      <c r="V43" s="247">
        <f t="shared" si="33"/>
        <v>1</v>
      </c>
      <c r="W43" s="247">
        <f t="shared" si="34"/>
        <v>1</v>
      </c>
      <c r="X43" s="247">
        <f t="shared" si="35"/>
        <v>1</v>
      </c>
      <c r="Y43" s="247">
        <f t="shared" si="36"/>
        <v>1</v>
      </c>
      <c r="Z43" s="247">
        <f t="shared" si="37"/>
        <v>1</v>
      </c>
      <c r="AA43" s="247">
        <f t="shared" si="38"/>
        <v>1</v>
      </c>
      <c r="AB43" s="196"/>
      <c r="AC43" s="196"/>
      <c r="AD43" s="210"/>
      <c r="AE43" s="191"/>
      <c r="AF43" s="420" t="s">
        <v>5929</v>
      </c>
      <c r="AG43" s="927" t="s">
        <v>14218</v>
      </c>
      <c r="AH43" s="927" t="s">
        <v>14219</v>
      </c>
      <c r="AI43" s="927" t="s">
        <v>14220</v>
      </c>
      <c r="AJ43" s="927" t="s">
        <v>14221</v>
      </c>
      <c r="AK43" s="927" t="s">
        <v>14222</v>
      </c>
      <c r="AL43" s="927" t="s">
        <v>14223</v>
      </c>
      <c r="AM43" s="374" t="s">
        <v>14224</v>
      </c>
      <c r="AN43" s="81"/>
      <c r="AO43" s="81"/>
    </row>
    <row r="44" spans="1:42" s="171" customFormat="1" ht="15.75" customHeight="1" thickTop="1" thickBot="1">
      <c r="B44" s="372"/>
      <c r="C44" s="372"/>
      <c r="D44" s="308"/>
      <c r="E44" s="1365"/>
      <c r="F44" s="1365"/>
      <c r="G44" s="1365"/>
      <c r="H44" s="1365"/>
      <c r="I44" s="433"/>
      <c r="J44" s="1365"/>
      <c r="K44" s="1519"/>
      <c r="L44" s="308"/>
      <c r="M44" s="308"/>
      <c r="O44" s="901"/>
      <c r="P44" s="909"/>
      <c r="Q44" s="909"/>
      <c r="S44" s="210"/>
      <c r="T44" s="1092"/>
      <c r="U44" s="210"/>
      <c r="V44" s="196"/>
      <c r="W44" s="196"/>
      <c r="X44" s="196"/>
      <c r="Y44" s="196"/>
      <c r="Z44" s="196"/>
      <c r="AA44" s="196"/>
      <c r="AB44" s="196"/>
      <c r="AC44" s="196"/>
      <c r="AD44" s="210"/>
      <c r="AE44" s="191"/>
      <c r="AF44" s="372"/>
      <c r="AG44" s="308"/>
      <c r="AH44" s="308"/>
      <c r="AI44" s="308"/>
      <c r="AJ44" s="308"/>
      <c r="AL44" s="308"/>
      <c r="AM44" s="61"/>
      <c r="AN44" s="308"/>
      <c r="AO44" s="308"/>
      <c r="AP44" s="308"/>
    </row>
    <row r="45" spans="1:42" s="171" customFormat="1" ht="15.75" customHeight="1" thickTop="1" thickBot="1">
      <c r="B45" s="352" t="s">
        <v>1720</v>
      </c>
      <c r="C45" s="214"/>
      <c r="D45" s="1159"/>
      <c r="E45" s="1404"/>
      <c r="F45" s="1404"/>
      <c r="G45" s="1404"/>
      <c r="H45" s="1404"/>
      <c r="I45" s="433"/>
      <c r="J45" s="1519"/>
      <c r="K45" s="1519"/>
      <c r="L45" s="308"/>
      <c r="M45" s="308"/>
      <c r="O45" s="901"/>
      <c r="P45" s="909"/>
      <c r="Q45" s="909"/>
      <c r="S45" s="210"/>
      <c r="T45" s="1092"/>
      <c r="U45" s="210"/>
      <c r="V45" s="196"/>
      <c r="W45" s="196"/>
      <c r="X45" s="196"/>
      <c r="Y45" s="196"/>
      <c r="Z45" s="196"/>
      <c r="AA45" s="196"/>
      <c r="AB45" s="196"/>
      <c r="AC45" s="196"/>
      <c r="AD45" s="210"/>
      <c r="AE45" s="191"/>
      <c r="AF45" s="352" t="s">
        <v>1720</v>
      </c>
      <c r="AG45" s="437"/>
      <c r="AH45" s="437"/>
      <c r="AI45" s="437"/>
      <c r="AJ45" s="437"/>
      <c r="AL45" s="61"/>
      <c r="AM45" s="61"/>
      <c r="AN45" s="308"/>
      <c r="AO45" s="308"/>
      <c r="AP45" s="308"/>
    </row>
    <row r="46" spans="1:42" s="171" customFormat="1" ht="15.75" customHeight="1" thickTop="1">
      <c r="A46" s="2442" t="s">
        <v>675</v>
      </c>
      <c r="B46" s="408" t="s">
        <v>1704</v>
      </c>
      <c r="C46" s="239" t="s">
        <v>677</v>
      </c>
      <c r="D46" s="239">
        <v>3</v>
      </c>
      <c r="E46" s="621"/>
      <c r="F46" s="621"/>
      <c r="G46" s="621"/>
      <c r="H46" s="621"/>
      <c r="I46" s="621"/>
      <c r="J46" s="621"/>
      <c r="K46" s="1369">
        <f t="shared" ref="K46:K51" si="39">IFERROR(SUM(E46:J46), 0)</f>
        <v>0</v>
      </c>
      <c r="L46" s="308"/>
      <c r="M46" s="308"/>
      <c r="O46" s="243" t="s">
        <v>14225</v>
      </c>
      <c r="P46" s="909"/>
      <c r="Q46" s="245"/>
      <c r="S46" s="210"/>
      <c r="T46" s="1092" t="str">
        <f t="shared" ref="T46:T48" si="40">IF( SUM( V46:AC46 ) = 0, 0, $V$5 )</f>
        <v>Please complete all cells in row</v>
      </c>
      <c r="U46" s="210"/>
      <c r="V46" s="247">
        <f t="shared" ref="V46:V48" si="41" xml:space="preserve"> IF( ISNUMBER(E46 ), 0, 1 )</f>
        <v>1</v>
      </c>
      <c r="W46" s="247">
        <f t="shared" ref="W46:W48" si="42" xml:space="preserve"> IF( ISNUMBER(F46 ), 0, 1 )</f>
        <v>1</v>
      </c>
      <c r="X46" s="247">
        <f t="shared" ref="X46:X48" si="43" xml:space="preserve"> IF( ISNUMBER(G46 ), 0, 1 )</f>
        <v>1</v>
      </c>
      <c r="Y46" s="247">
        <f t="shared" ref="Y46:Y48" si="44" xml:space="preserve"> IF( ISNUMBER(H46 ), 0, 1 )</f>
        <v>1</v>
      </c>
      <c r="Z46" s="247">
        <f t="shared" ref="Z46:Z48" si="45" xml:space="preserve"> IF( ISNUMBER(I46 ), 0, 1 )</f>
        <v>1</v>
      </c>
      <c r="AA46" s="247">
        <f t="shared" ref="AA46:AA48" si="46" xml:space="preserve"> IF( ISNUMBER(J46 ), 0, 1 )</f>
        <v>1</v>
      </c>
      <c r="AB46" s="196"/>
      <c r="AC46" s="196"/>
      <c r="AD46" s="210"/>
      <c r="AE46" s="191"/>
      <c r="AF46" s="408" t="s">
        <v>1704</v>
      </c>
      <c r="AG46" s="796" t="s">
        <v>14226</v>
      </c>
      <c r="AH46" s="796" t="s">
        <v>14227</v>
      </c>
      <c r="AI46" s="796" t="s">
        <v>14228</v>
      </c>
      <c r="AJ46" s="796" t="s">
        <v>14229</v>
      </c>
      <c r="AK46" s="796" t="s">
        <v>14230</v>
      </c>
      <c r="AL46" s="796" t="s">
        <v>14231</v>
      </c>
      <c r="AM46" s="373" t="s">
        <v>14232</v>
      </c>
      <c r="AN46" s="308"/>
      <c r="AO46" s="308"/>
      <c r="AP46" s="308"/>
    </row>
    <row r="47" spans="1:42" s="171" customFormat="1" ht="15.75" customHeight="1">
      <c r="B47" s="417" t="s">
        <v>1711</v>
      </c>
      <c r="C47" s="248" t="s">
        <v>677</v>
      </c>
      <c r="D47" s="248">
        <v>3</v>
      </c>
      <c r="E47" s="624"/>
      <c r="F47" s="624"/>
      <c r="G47" s="624"/>
      <c r="H47" s="624"/>
      <c r="I47" s="624"/>
      <c r="J47" s="624"/>
      <c r="K47" s="1371">
        <f t="shared" si="39"/>
        <v>0</v>
      </c>
      <c r="L47" s="308"/>
      <c r="M47" s="308"/>
      <c r="O47" s="252" t="s">
        <v>14233</v>
      </c>
      <c r="P47" s="909"/>
      <c r="Q47" s="253"/>
      <c r="S47" s="210"/>
      <c r="T47" s="1092" t="str">
        <f t="shared" si="40"/>
        <v>Please complete all cells in row</v>
      </c>
      <c r="U47" s="210"/>
      <c r="V47" s="247">
        <f t="shared" si="41"/>
        <v>1</v>
      </c>
      <c r="W47" s="247">
        <f t="shared" si="42"/>
        <v>1</v>
      </c>
      <c r="X47" s="247">
        <f t="shared" si="43"/>
        <v>1</v>
      </c>
      <c r="Y47" s="247">
        <f t="shared" si="44"/>
        <v>1</v>
      </c>
      <c r="Z47" s="247">
        <f t="shared" si="45"/>
        <v>1</v>
      </c>
      <c r="AA47" s="247">
        <f t="shared" si="46"/>
        <v>1</v>
      </c>
      <c r="AB47" s="196"/>
      <c r="AC47" s="196"/>
      <c r="AD47" s="210"/>
      <c r="AE47" s="191"/>
      <c r="AF47" s="417" t="s">
        <v>1711</v>
      </c>
      <c r="AG47" s="797" t="s">
        <v>14234</v>
      </c>
      <c r="AH47" s="797" t="s">
        <v>14235</v>
      </c>
      <c r="AI47" s="797" t="s">
        <v>14236</v>
      </c>
      <c r="AJ47" s="797" t="s">
        <v>14237</v>
      </c>
      <c r="AK47" s="797" t="s">
        <v>14238</v>
      </c>
      <c r="AL47" s="797" t="s">
        <v>14239</v>
      </c>
      <c r="AM47" s="785" t="s">
        <v>14240</v>
      </c>
      <c r="AN47" s="308"/>
      <c r="AO47" s="308"/>
      <c r="AP47" s="308"/>
    </row>
    <row r="48" spans="1:42" s="171" customFormat="1" ht="15.75" customHeight="1">
      <c r="B48" s="417" t="s">
        <v>12013</v>
      </c>
      <c r="C48" s="248" t="s">
        <v>677</v>
      </c>
      <c r="D48" s="248">
        <v>3</v>
      </c>
      <c r="E48" s="624"/>
      <c r="F48" s="624"/>
      <c r="G48" s="624"/>
      <c r="H48" s="624"/>
      <c r="I48" s="624"/>
      <c r="J48" s="624"/>
      <c r="K48" s="1371">
        <f t="shared" si="39"/>
        <v>0</v>
      </c>
      <c r="L48" s="308"/>
      <c r="M48" s="308"/>
      <c r="O48" s="252" t="s">
        <v>14241</v>
      </c>
      <c r="P48" s="909"/>
      <c r="Q48" s="253"/>
      <c r="S48" s="210"/>
      <c r="T48" s="1092" t="str">
        <f t="shared" si="40"/>
        <v>Please complete all cells in row</v>
      </c>
      <c r="U48" s="210"/>
      <c r="V48" s="247">
        <f t="shared" si="41"/>
        <v>1</v>
      </c>
      <c r="W48" s="247">
        <f t="shared" si="42"/>
        <v>1</v>
      </c>
      <c r="X48" s="247">
        <f t="shared" si="43"/>
        <v>1</v>
      </c>
      <c r="Y48" s="247">
        <f t="shared" si="44"/>
        <v>1</v>
      </c>
      <c r="Z48" s="247">
        <f t="shared" si="45"/>
        <v>1</v>
      </c>
      <c r="AA48" s="247">
        <f t="shared" si="46"/>
        <v>1</v>
      </c>
      <c r="AB48" s="196"/>
      <c r="AC48" s="196"/>
      <c r="AD48" s="210"/>
      <c r="AE48" s="191"/>
      <c r="AF48" s="417" t="s">
        <v>14065</v>
      </c>
      <c r="AG48" s="797" t="s">
        <v>14242</v>
      </c>
      <c r="AH48" s="797" t="s">
        <v>14243</v>
      </c>
      <c r="AI48" s="797" t="s">
        <v>14244</v>
      </c>
      <c r="AJ48" s="797" t="s">
        <v>14245</v>
      </c>
      <c r="AK48" s="797" t="s">
        <v>14246</v>
      </c>
      <c r="AL48" s="797" t="s">
        <v>14247</v>
      </c>
      <c r="AM48" s="785" t="s">
        <v>14248</v>
      </c>
      <c r="AN48" s="308"/>
      <c r="AO48" s="308"/>
      <c r="AP48" s="308"/>
    </row>
    <row r="49" spans="1:42" s="171" customFormat="1" ht="15.75" customHeight="1">
      <c r="B49" s="417" t="s">
        <v>14070</v>
      </c>
      <c r="C49" s="248" t="s">
        <v>677</v>
      </c>
      <c r="D49" s="248">
        <v>3</v>
      </c>
      <c r="E49" s="1370">
        <f>IFERROR(SUM(E40:E43,E46:E48), 0)</f>
        <v>0</v>
      </c>
      <c r="F49" s="1370">
        <f>IFERROR(SUM(F40:F43,F46:F48), 0)</f>
        <v>0</v>
      </c>
      <c r="G49" s="1370">
        <f>IFERROR(SUM(G40:G43,G46:G48), 0)</f>
        <v>0</v>
      </c>
      <c r="H49" s="1370">
        <f>IFERROR(SUM(H40:H43,H46:H48), 0)</f>
        <v>0</v>
      </c>
      <c r="I49" s="1370">
        <f t="shared" ref="I49" si="47">IFERROR(SUM(I40:I43,I46:I48), 0)</f>
        <v>0</v>
      </c>
      <c r="J49" s="1370">
        <f>IFERROR(SUM(J40:J43,J46:J48), 0)</f>
        <v>0</v>
      </c>
      <c r="K49" s="1371">
        <f t="shared" si="39"/>
        <v>0</v>
      </c>
      <c r="L49" s="308"/>
      <c r="M49" s="308"/>
      <c r="O49" s="252" t="s">
        <v>14249</v>
      </c>
      <c r="P49" s="909"/>
      <c r="Q49" s="253"/>
      <c r="S49" s="210"/>
      <c r="T49" s="1092"/>
      <c r="U49" s="210"/>
      <c r="V49" s="196"/>
      <c r="W49" s="196"/>
      <c r="X49" s="196"/>
      <c r="Y49" s="196"/>
      <c r="Z49" s="196"/>
      <c r="AA49" s="196"/>
      <c r="AB49" s="196"/>
      <c r="AC49" s="196"/>
      <c r="AD49" s="210"/>
      <c r="AE49" s="191"/>
      <c r="AF49" s="417" t="s">
        <v>14070</v>
      </c>
      <c r="AG49" s="607" t="s">
        <v>14250</v>
      </c>
      <c r="AH49" s="607" t="s">
        <v>14251</v>
      </c>
      <c r="AI49" s="607" t="s">
        <v>14252</v>
      </c>
      <c r="AJ49" s="607" t="s">
        <v>14253</v>
      </c>
      <c r="AK49" s="607" t="s">
        <v>14254</v>
      </c>
      <c r="AL49" s="607" t="s">
        <v>14255</v>
      </c>
      <c r="AM49" s="785" t="s">
        <v>14256</v>
      </c>
      <c r="AN49" s="308"/>
      <c r="AO49" s="308"/>
      <c r="AP49" s="308"/>
    </row>
    <row r="50" spans="1:42" s="171" customFormat="1" ht="15.75" customHeight="1">
      <c r="B50" s="417" t="s">
        <v>1727</v>
      </c>
      <c r="C50" s="248" t="s">
        <v>677</v>
      </c>
      <c r="D50" s="248">
        <v>3</v>
      </c>
      <c r="E50" s="624"/>
      <c r="F50" s="624"/>
      <c r="G50" s="624"/>
      <c r="H50" s="624"/>
      <c r="I50" s="624"/>
      <c r="J50" s="624"/>
      <c r="K50" s="1371">
        <f t="shared" si="39"/>
        <v>0</v>
      </c>
      <c r="L50" s="308"/>
      <c r="M50" s="308"/>
      <c r="O50" s="252" t="s">
        <v>14257</v>
      </c>
      <c r="P50" s="909"/>
      <c r="Q50" s="253"/>
      <c r="S50" s="210"/>
      <c r="T50" s="1092" t="str">
        <f>IF( SUM( V50:AC50 ) = 0, 0, $V$5 )</f>
        <v>Please complete all cells in row</v>
      </c>
      <c r="U50" s="210"/>
      <c r="V50" s="247">
        <f t="shared" ref="V50" si="48" xml:space="preserve"> IF( ISNUMBER(E50 ), 0, 1 )</f>
        <v>1</v>
      </c>
      <c r="W50" s="247">
        <f t="shared" ref="W50" si="49" xml:space="preserve"> IF( ISNUMBER(F50 ), 0, 1 )</f>
        <v>1</v>
      </c>
      <c r="X50" s="247">
        <f t="shared" ref="X50" si="50" xml:space="preserve"> IF( ISNUMBER(G50 ), 0, 1 )</f>
        <v>1</v>
      </c>
      <c r="Y50" s="247">
        <f t="shared" ref="Y50" si="51" xml:space="preserve"> IF( ISNUMBER(H50 ), 0, 1 )</f>
        <v>1</v>
      </c>
      <c r="Z50" s="247">
        <f t="shared" ref="Z50" si="52" xml:space="preserve"> IF( ISNUMBER(I50 ), 0, 1 )</f>
        <v>1</v>
      </c>
      <c r="AA50" s="247">
        <f t="shared" ref="AA50" si="53" xml:space="preserve"> IF( ISNUMBER(J50 ), 0, 1 )</f>
        <v>1</v>
      </c>
      <c r="AB50" s="196"/>
      <c r="AC50" s="196"/>
      <c r="AD50" s="210"/>
      <c r="AE50" s="191"/>
      <c r="AF50" s="417" t="s">
        <v>1727</v>
      </c>
      <c r="AG50" s="797" t="s">
        <v>14258</v>
      </c>
      <c r="AH50" s="797" t="s">
        <v>14259</v>
      </c>
      <c r="AI50" s="797" t="s">
        <v>14260</v>
      </c>
      <c r="AJ50" s="797" t="s">
        <v>14261</v>
      </c>
      <c r="AK50" s="797" t="s">
        <v>14262</v>
      </c>
      <c r="AL50" s="797" t="s">
        <v>14263</v>
      </c>
      <c r="AM50" s="785" t="s">
        <v>14264</v>
      </c>
      <c r="AN50" s="308"/>
      <c r="AO50" s="308"/>
      <c r="AP50" s="308"/>
    </row>
    <row r="51" spans="1:42" s="171" customFormat="1" ht="15.75" customHeight="1" thickBot="1">
      <c r="A51" s="2442" t="s">
        <v>773</v>
      </c>
      <c r="B51" s="420" t="s">
        <v>12033</v>
      </c>
      <c r="C51" s="314" t="s">
        <v>677</v>
      </c>
      <c r="D51" s="314">
        <v>3</v>
      </c>
      <c r="E51" s="1362">
        <f>IFERROR(E49 + E50, 0)</f>
        <v>0</v>
      </c>
      <c r="F51" s="1362">
        <f t="shared" ref="F51:I51" si="54">IFERROR(F49 + F50, 0)</f>
        <v>0</v>
      </c>
      <c r="G51" s="1362">
        <f t="shared" si="54"/>
        <v>0</v>
      </c>
      <c r="H51" s="1362">
        <f t="shared" si="54"/>
        <v>0</v>
      </c>
      <c r="I51" s="1362">
        <f t="shared" si="54"/>
        <v>0</v>
      </c>
      <c r="J51" s="1362">
        <f>IFERROR(J49 + J50, 0)</f>
        <v>0</v>
      </c>
      <c r="K51" s="1372">
        <f t="shared" si="39"/>
        <v>0</v>
      </c>
      <c r="L51" s="308"/>
      <c r="M51" s="308"/>
      <c r="O51" s="315" t="s">
        <v>14265</v>
      </c>
      <c r="P51" s="909"/>
      <c r="Q51" s="264"/>
      <c r="S51" s="210"/>
      <c r="T51" s="1092"/>
      <c r="U51" s="210"/>
      <c r="V51" s="196"/>
      <c r="W51" s="196"/>
      <c r="X51" s="196"/>
      <c r="Y51" s="196"/>
      <c r="Z51" s="196"/>
      <c r="AA51" s="196"/>
      <c r="AB51" s="196"/>
      <c r="AC51" s="196"/>
      <c r="AD51" s="210"/>
      <c r="AE51" s="191"/>
      <c r="AF51" s="420" t="s">
        <v>12033</v>
      </c>
      <c r="AG51" s="609" t="s">
        <v>14266</v>
      </c>
      <c r="AH51" s="609" t="s">
        <v>14267</v>
      </c>
      <c r="AI51" s="609" t="s">
        <v>14268</v>
      </c>
      <c r="AJ51" s="609" t="s">
        <v>14269</v>
      </c>
      <c r="AK51" s="609" t="s">
        <v>14270</v>
      </c>
      <c r="AL51" s="609" t="s">
        <v>14271</v>
      </c>
      <c r="AM51" s="374" t="s">
        <v>14272</v>
      </c>
      <c r="AN51" s="308"/>
      <c r="AO51" s="308"/>
      <c r="AP51" s="308"/>
    </row>
    <row r="52" spans="1:42" ht="15.75" customHeight="1" thickTop="1">
      <c r="A52" s="171"/>
      <c r="B52" s="81"/>
      <c r="C52" s="81"/>
      <c r="D52" s="81"/>
      <c r="E52" s="308"/>
      <c r="F52" s="308"/>
      <c r="G52" s="308"/>
      <c r="H52" s="308"/>
      <c r="I52" s="308"/>
      <c r="J52" s="308"/>
      <c r="K52" s="308"/>
      <c r="L52" s="308"/>
      <c r="M52" s="308"/>
      <c r="N52" s="171"/>
      <c r="O52" s="308"/>
      <c r="P52" s="919"/>
      <c r="R52" s="2575" t="s">
        <v>815</v>
      </c>
      <c r="S52" s="909"/>
      <c r="T52" s="196"/>
      <c r="AD52" s="196"/>
      <c r="AN52" s="2860" t="s">
        <v>816</v>
      </c>
    </row>
    <row r="53" spans="1:42" ht="15.75" customHeight="1">
      <c r="A53" s="171"/>
      <c r="B53" s="81"/>
      <c r="C53" s="81"/>
      <c r="D53" s="81"/>
      <c r="E53" s="81"/>
      <c r="F53" s="81"/>
      <c r="G53" s="81"/>
      <c r="H53" s="81"/>
      <c r="I53" s="81"/>
      <c r="J53" s="81"/>
      <c r="K53" s="174"/>
      <c r="L53" s="81"/>
      <c r="M53" s="171"/>
      <c r="N53" s="81"/>
      <c r="O53" s="61"/>
      <c r="P53" s="909"/>
      <c r="Q53" s="909"/>
      <c r="R53" s="909"/>
      <c r="S53" s="630"/>
      <c r="T53" s="196"/>
      <c r="U53" s="196"/>
    </row>
    <row r="54" spans="1:42">
      <c r="A54" s="171"/>
      <c r="B54" s="171"/>
      <c r="C54" s="171"/>
      <c r="D54" s="171"/>
      <c r="E54" s="171"/>
      <c r="F54" s="171"/>
      <c r="G54" s="171"/>
      <c r="H54" s="171"/>
      <c r="I54" s="171"/>
      <c r="J54" s="171"/>
      <c r="K54" s="174"/>
      <c r="L54" s="171"/>
      <c r="M54" s="171"/>
      <c r="N54" s="171"/>
      <c r="O54" s="152"/>
      <c r="S54" s="630"/>
      <c r="T54" s="196"/>
      <c r="U54" s="196"/>
    </row>
    <row r="55" spans="1:42">
      <c r="A55" s="171"/>
      <c r="B55" s="171"/>
      <c r="C55" s="171"/>
      <c r="D55" s="171"/>
      <c r="E55" s="171"/>
      <c r="F55" s="171"/>
      <c r="G55" s="171"/>
      <c r="H55" s="171"/>
      <c r="I55" s="171"/>
      <c r="J55" s="171"/>
      <c r="K55" s="174"/>
      <c r="L55" s="171"/>
      <c r="M55" s="171"/>
      <c r="N55" s="171"/>
      <c r="O55" s="152"/>
      <c r="S55" s="630"/>
      <c r="T55" s="196"/>
      <c r="U55" s="196"/>
    </row>
  </sheetData>
  <sheetProtection formatColumns="0" formatRows="0"/>
  <dataConsolidate/>
  <mergeCells count="3">
    <mergeCell ref="B3:Q3"/>
    <mergeCell ref="AF3:AO3"/>
    <mergeCell ref="V4:AC4"/>
  </mergeCells>
  <conditionalFormatting sqref="T8:T51">
    <cfRule type="cellIs" dxfId="56"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1" zoomScale="70" zoomScaleNormal="70" zoomScaleSheetLayoutView="100" workbookViewId="0">
      <selection activeCell="B1" sqref="B1:G1"/>
    </sheetView>
  </sheetViews>
  <sheetFormatPr defaultColWidth="9" defaultRowHeight="15.75"/>
  <cols>
    <col min="1" max="1" width="11.125" style="630" hidden="1" customWidth="1"/>
    <col min="2" max="2" width="63.75" style="630" customWidth="1"/>
    <col min="3" max="4" width="19.75" style="1162" bestFit="1" customWidth="1"/>
    <col min="5" max="12" width="12.5" style="630" customWidth="1"/>
    <col min="13" max="13" width="1.625" style="1250" customWidth="1"/>
    <col min="14" max="14" width="12.5" style="1250" customWidth="1"/>
    <col min="15" max="15" width="1.625" style="1245" customWidth="1"/>
    <col min="16" max="16" width="33.625" style="1245" customWidth="1"/>
    <col min="17" max="17" width="1.625" style="1245" hidden="1" customWidth="1"/>
    <col min="18" max="18" width="1.625" style="191" customWidth="1"/>
    <col min="19" max="19" width="21.125" style="630" customWidth="1"/>
    <col min="20" max="20" width="1.625" style="191" customWidth="1"/>
    <col min="21" max="28" width="9" style="630" hidden="1" customWidth="1"/>
    <col min="29" max="29" width="1.625" style="191" hidden="1" customWidth="1"/>
    <col min="30" max="30" width="1.625" style="191" customWidth="1"/>
    <col min="31" max="31" width="45" style="191" customWidth="1"/>
    <col min="32" max="34" width="25" style="191" customWidth="1"/>
    <col min="35" max="35" width="16.625" style="191" customWidth="1"/>
    <col min="36" max="38" width="24.125" style="191" customWidth="1"/>
    <col min="39" max="39" width="16.625" style="630" customWidth="1"/>
    <col min="40" max="40" width="1.625" style="630" customWidth="1"/>
    <col min="41" max="16383" width="9" style="630"/>
    <col min="16384" max="16384" width="9" style="630" bestFit="1"/>
  </cols>
  <sheetData>
    <row r="1" spans="1:39" s="1211" customFormat="1" ht="30" customHeight="1">
      <c r="B1" s="1089" t="s">
        <v>14273</v>
      </c>
      <c r="C1" s="1089"/>
      <c r="D1" s="1089"/>
      <c r="E1" s="1089"/>
      <c r="F1" s="1089"/>
      <c r="G1" s="1089"/>
      <c r="H1" s="1089"/>
      <c r="I1" s="1089"/>
      <c r="J1" s="1089"/>
      <c r="K1" s="1089"/>
      <c r="L1" s="1218"/>
      <c r="M1" s="1218"/>
      <c r="N1" s="1218"/>
      <c r="O1" s="1219"/>
      <c r="P1" s="1219"/>
      <c r="Q1" s="1219"/>
      <c r="R1" s="210"/>
      <c r="T1" s="210"/>
      <c r="AC1" s="210"/>
      <c r="AD1" s="1220"/>
      <c r="AE1" s="1089" t="s">
        <v>656</v>
      </c>
      <c r="AF1" s="1089"/>
      <c r="AG1" s="1089"/>
      <c r="AH1" s="1089"/>
      <c r="AI1" s="1089"/>
      <c r="AJ1" s="1089"/>
      <c r="AK1" s="1089"/>
      <c r="AL1" s="1089"/>
      <c r="AM1" s="1089"/>
    </row>
    <row r="2" spans="1:39" s="1211" customFormat="1" ht="30" customHeight="1">
      <c r="B2" s="1089" t="str">
        <f>SelectCompany!B4</f>
        <v>South West Water (whole area)</v>
      </c>
      <c r="C2" s="470"/>
      <c r="D2" s="470"/>
      <c r="E2" s="470"/>
      <c r="F2" s="470"/>
      <c r="G2" s="470"/>
      <c r="H2" s="470"/>
      <c r="I2" s="470"/>
      <c r="J2" s="470"/>
      <c r="K2" s="470"/>
      <c r="L2" s="1221"/>
      <c r="M2" s="1222"/>
      <c r="N2" s="1222"/>
      <c r="O2" s="1219"/>
      <c r="P2" s="1219"/>
      <c r="Q2" s="1219"/>
      <c r="R2" s="210"/>
      <c r="T2" s="210"/>
      <c r="AC2" s="210"/>
      <c r="AD2" s="1223"/>
      <c r="AE2" s="1089"/>
      <c r="AF2" s="470"/>
      <c r="AG2" s="470"/>
      <c r="AH2" s="470"/>
      <c r="AI2" s="470"/>
      <c r="AJ2" s="470"/>
      <c r="AK2" s="470"/>
      <c r="AL2" s="470"/>
      <c r="AM2" s="470"/>
    </row>
    <row r="3" spans="1:39" ht="45" customHeight="1">
      <c r="B3" s="3386" t="s">
        <v>14274</v>
      </c>
      <c r="C3" s="3386"/>
      <c r="D3" s="3386"/>
      <c r="E3" s="3386"/>
      <c r="F3" s="3386"/>
      <c r="G3" s="3386"/>
      <c r="H3" s="3386"/>
      <c r="I3" s="3386"/>
      <c r="J3" s="3386"/>
      <c r="K3" s="3386"/>
      <c r="L3" s="3386"/>
      <c r="M3" s="3386"/>
      <c r="N3" s="3386"/>
      <c r="O3" s="3386"/>
      <c r="P3" s="3386"/>
      <c r="Q3" s="1224"/>
      <c r="R3" s="210"/>
      <c r="S3" s="1100" t="s">
        <v>658</v>
      </c>
      <c r="T3" s="210"/>
      <c r="AC3" s="210"/>
      <c r="AD3" s="232"/>
      <c r="AE3" s="3386" t="s">
        <v>14274</v>
      </c>
      <c r="AF3" s="3386"/>
      <c r="AG3" s="3386"/>
      <c r="AH3" s="3386"/>
      <c r="AI3" s="3386"/>
      <c r="AJ3" s="3386"/>
      <c r="AK3" s="3386"/>
      <c r="AL3" s="3386"/>
      <c r="AM3" s="3386"/>
    </row>
    <row r="4" spans="1:39" ht="15" customHeight="1" thickBot="1">
      <c r="B4" s="617"/>
      <c r="C4" s="617"/>
      <c r="D4" s="617"/>
      <c r="E4" s="617"/>
      <c r="F4" s="617"/>
      <c r="G4" s="617"/>
      <c r="H4" s="617"/>
      <c r="I4" s="617"/>
      <c r="J4" s="617"/>
      <c r="K4" s="617"/>
      <c r="L4" s="1225"/>
      <c r="M4" s="1226"/>
      <c r="N4" s="1226"/>
      <c r="O4" s="1224"/>
      <c r="P4" s="1224"/>
      <c r="Q4" s="1224"/>
      <c r="R4" s="210"/>
      <c r="T4" s="210"/>
      <c r="U4" s="3570" t="s">
        <v>659</v>
      </c>
      <c r="V4" s="3570"/>
      <c r="W4" s="3570"/>
      <c r="X4" s="3570"/>
      <c r="Y4" s="3570"/>
      <c r="Z4" s="3570"/>
      <c r="AA4" s="3570"/>
      <c r="AB4" s="3570"/>
      <c r="AC4" s="210"/>
      <c r="AE4" s="617"/>
      <c r="AF4" s="617"/>
      <c r="AG4" s="617"/>
      <c r="AH4" s="617"/>
      <c r="AI4" s="617"/>
      <c r="AJ4" s="617"/>
      <c r="AK4" s="617"/>
      <c r="AL4" s="617"/>
      <c r="AM4" s="617"/>
    </row>
    <row r="5" spans="1:39" ht="30" customHeight="1" thickTop="1">
      <c r="A5" s="174"/>
      <c r="B5" s="3282" t="s">
        <v>660</v>
      </c>
      <c r="C5" s="3238" t="s">
        <v>661</v>
      </c>
      <c r="D5" s="3238" t="s">
        <v>662</v>
      </c>
      <c r="E5" s="600" t="s">
        <v>14275</v>
      </c>
      <c r="F5" s="600" t="s">
        <v>14276</v>
      </c>
      <c r="G5" s="600" t="s">
        <v>14277</v>
      </c>
      <c r="H5" s="600" t="s">
        <v>891</v>
      </c>
      <c r="I5" s="600" t="s">
        <v>14275</v>
      </c>
      <c r="J5" s="600" t="s">
        <v>14276</v>
      </c>
      <c r="K5" s="600" t="s">
        <v>14277</v>
      </c>
      <c r="L5" s="601" t="s">
        <v>891</v>
      </c>
      <c r="M5" s="174"/>
      <c r="N5" s="3363" t="s">
        <v>666</v>
      </c>
      <c r="O5" s="757"/>
      <c r="P5" s="3363" t="s">
        <v>667</v>
      </c>
      <c r="Q5" s="757"/>
      <c r="R5" s="210"/>
      <c r="T5" s="210"/>
      <c r="U5" s="231" t="s">
        <v>668</v>
      </c>
      <c r="AC5" s="210"/>
      <c r="AE5" s="3282" t="s">
        <v>660</v>
      </c>
      <c r="AF5" s="600" t="s">
        <v>14275</v>
      </c>
      <c r="AG5" s="600" t="s">
        <v>14276</v>
      </c>
      <c r="AH5" s="600" t="s">
        <v>14277</v>
      </c>
      <c r="AI5" s="600" t="s">
        <v>891</v>
      </c>
      <c r="AJ5" s="600" t="s">
        <v>14275</v>
      </c>
      <c r="AK5" s="600" t="s">
        <v>14276</v>
      </c>
      <c r="AL5" s="600" t="s">
        <v>14277</v>
      </c>
      <c r="AM5" s="601" t="s">
        <v>891</v>
      </c>
    </row>
    <row r="6" spans="1:39" ht="30" customHeight="1" thickBot="1">
      <c r="A6" s="2423" t="s">
        <v>669</v>
      </c>
      <c r="B6" s="3283"/>
      <c r="C6" s="3239"/>
      <c r="D6" s="3239"/>
      <c r="E6" s="233" t="s">
        <v>14278</v>
      </c>
      <c r="F6" s="233" t="s">
        <v>14278</v>
      </c>
      <c r="G6" s="233" t="s">
        <v>14278</v>
      </c>
      <c r="H6" s="233" t="s">
        <v>14278</v>
      </c>
      <c r="I6" s="233" t="s">
        <v>14279</v>
      </c>
      <c r="J6" s="233" t="s">
        <v>14279</v>
      </c>
      <c r="K6" s="233" t="s">
        <v>14279</v>
      </c>
      <c r="L6" s="602" t="s">
        <v>14279</v>
      </c>
      <c r="M6" s="174"/>
      <c r="N6" s="3365"/>
      <c r="O6" s="757"/>
      <c r="P6" s="3365"/>
      <c r="Q6" s="757"/>
      <c r="R6" s="210"/>
      <c r="T6" s="210"/>
      <c r="AC6" s="210"/>
      <c r="AE6" s="3283"/>
      <c r="AF6" s="233" t="s">
        <v>14278</v>
      </c>
      <c r="AG6" s="233" t="s">
        <v>14278</v>
      </c>
      <c r="AH6" s="233" t="s">
        <v>14278</v>
      </c>
      <c r="AI6" s="233" t="s">
        <v>14278</v>
      </c>
      <c r="AJ6" s="233" t="s">
        <v>14279</v>
      </c>
      <c r="AK6" s="233" t="s">
        <v>14279</v>
      </c>
      <c r="AL6" s="233" t="s">
        <v>14279</v>
      </c>
      <c r="AM6" s="602" t="s">
        <v>14279</v>
      </c>
    </row>
    <row r="7" spans="1:39" ht="15.75" customHeight="1" thickTop="1" thickBot="1">
      <c r="A7" s="2575" t="s">
        <v>673</v>
      </c>
      <c r="C7" s="214"/>
      <c r="D7" s="214"/>
      <c r="E7" s="470"/>
      <c r="F7" s="470"/>
      <c r="G7" s="470"/>
      <c r="H7" s="470"/>
      <c r="I7" s="470"/>
      <c r="J7" s="470"/>
      <c r="K7" s="470"/>
      <c r="L7" s="470"/>
      <c r="M7" s="174"/>
      <c r="N7" s="684"/>
      <c r="O7" s="757"/>
      <c r="P7" s="757"/>
      <c r="Q7" s="757"/>
      <c r="R7" s="210"/>
      <c r="T7" s="210"/>
      <c r="AC7" s="210"/>
      <c r="AE7" s="470"/>
      <c r="AF7" s="2860" t="s">
        <v>820</v>
      </c>
      <c r="AG7" s="470"/>
      <c r="AH7" s="470"/>
      <c r="AI7" s="470"/>
      <c r="AJ7" s="470"/>
      <c r="AK7" s="470"/>
      <c r="AL7" s="470"/>
      <c r="AM7" s="470"/>
    </row>
    <row r="8" spans="1:39" ht="15.75" customHeight="1" thickTop="1" thickBot="1">
      <c r="A8" s="174"/>
      <c r="B8" s="352" t="s">
        <v>14280</v>
      </c>
      <c r="C8" s="214"/>
      <c r="D8" s="214"/>
      <c r="E8" s="437"/>
      <c r="F8" s="437"/>
      <c r="G8" s="437"/>
      <c r="H8" s="437"/>
      <c r="I8" s="437"/>
      <c r="J8" s="1024"/>
      <c r="K8" s="1024"/>
      <c r="L8" s="1024"/>
      <c r="M8" s="1227"/>
      <c r="N8" s="1228"/>
      <c r="O8" s="757"/>
      <c r="P8" s="757"/>
      <c r="Q8" s="757"/>
      <c r="R8" s="210"/>
      <c r="T8" s="210"/>
      <c r="AC8" s="210"/>
      <c r="AE8" s="352" t="s">
        <v>14280</v>
      </c>
      <c r="AF8" s="437"/>
      <c r="AG8" s="437"/>
      <c r="AH8" s="437"/>
      <c r="AI8" s="437"/>
      <c r="AJ8" s="437"/>
      <c r="AK8" s="1024"/>
      <c r="AL8" s="1024"/>
      <c r="AM8" s="1024"/>
    </row>
    <row r="9" spans="1:39" ht="15.75" customHeight="1" thickTop="1">
      <c r="A9" s="2575" t="s">
        <v>675</v>
      </c>
      <c r="B9" s="408" t="s">
        <v>14281</v>
      </c>
      <c r="C9" s="239" t="s">
        <v>14282</v>
      </c>
      <c r="D9" s="239" t="s">
        <v>14282</v>
      </c>
      <c r="E9" s="2213"/>
      <c r="F9" s="2213"/>
      <c r="G9" s="2213"/>
      <c r="H9" s="2261"/>
      <c r="I9" s="240"/>
      <c r="J9" s="240"/>
      <c r="K9" s="240"/>
      <c r="L9" s="2214">
        <f>IFERROR(SUM(I9:K9), 0)</f>
        <v>0</v>
      </c>
      <c r="M9" s="1227"/>
      <c r="N9" s="243" t="s">
        <v>14283</v>
      </c>
      <c r="O9" s="757"/>
      <c r="P9" s="245"/>
      <c r="Q9" s="757"/>
      <c r="R9" s="210"/>
      <c r="S9" s="1092">
        <f>IF( SUM( U9:AB9 ) = 0, 0, $U$5 )</f>
        <v>0</v>
      </c>
      <c r="T9" s="210"/>
      <c r="AB9" s="247">
        <f xml:space="preserve"> IF( ISNUMBER(L9 ), 0, 1 )</f>
        <v>0</v>
      </c>
      <c r="AC9" s="210"/>
      <c r="AE9" s="2598" t="s">
        <v>14281</v>
      </c>
      <c r="AF9" s="2563" t="s">
        <v>14284</v>
      </c>
      <c r="AG9" s="2563" t="s">
        <v>14285</v>
      </c>
      <c r="AH9" s="2563" t="s">
        <v>14286</v>
      </c>
      <c r="AI9" s="2563" t="s">
        <v>14287</v>
      </c>
      <c r="AJ9" s="2608" t="s">
        <v>14288</v>
      </c>
      <c r="AK9" s="2608" t="s">
        <v>14289</v>
      </c>
      <c r="AL9" s="2608" t="s">
        <v>14290</v>
      </c>
      <c r="AM9" s="2605" t="s">
        <v>14291</v>
      </c>
    </row>
    <row r="10" spans="1:39" ht="15.75" customHeight="1">
      <c r="A10" s="174"/>
      <c r="B10" s="417" t="s">
        <v>14292</v>
      </c>
      <c r="C10" s="248" t="s">
        <v>14282</v>
      </c>
      <c r="D10" s="248" t="s">
        <v>14282</v>
      </c>
      <c r="E10" s="1520"/>
      <c r="F10" s="1520"/>
      <c r="G10" s="1520"/>
      <c r="H10" s="1521">
        <f t="shared" ref="H10:H14" si="0">IFERROR(SUM(E10:G10), 0)</f>
        <v>0</v>
      </c>
      <c r="I10" s="249"/>
      <c r="J10" s="249"/>
      <c r="K10" s="249"/>
      <c r="L10" s="1371">
        <f>IFERROR(SUM(I10:K10), 0)</f>
        <v>0</v>
      </c>
      <c r="M10" s="1227"/>
      <c r="N10" s="252" t="s">
        <v>14293</v>
      </c>
      <c r="O10" s="757"/>
      <c r="P10" s="253"/>
      <c r="Q10" s="757"/>
      <c r="R10" s="210"/>
      <c r="S10" s="1092" t="str">
        <f t="shared" ref="S10:S14" si="1">IF( SUM( U10:AB10 ) = 0, 0, $U$5 )</f>
        <v>Please complete all cells in row</v>
      </c>
      <c r="T10" s="210"/>
      <c r="U10" s="247">
        <f t="shared" ref="U10" si="2" xml:space="preserve"> IF( ISNUMBER(E10 ), 0, 1 )</f>
        <v>1</v>
      </c>
      <c r="V10" s="247">
        <f t="shared" ref="V10" si="3" xml:space="preserve"> IF( ISNUMBER(F10 ), 0, 1 )</f>
        <v>1</v>
      </c>
      <c r="W10" s="247">
        <f t="shared" ref="W10" si="4" xml:space="preserve"> IF( ISNUMBER(G10 ), 0, 1 )</f>
        <v>1</v>
      </c>
      <c r="Y10" s="247">
        <f t="shared" ref="Y10:AA10" si="5" xml:space="preserve"> IF( ISNUMBER(I10 ), 0, 1 )</f>
        <v>1</v>
      </c>
      <c r="Z10" s="247">
        <f t="shared" si="5"/>
        <v>1</v>
      </c>
      <c r="AA10" s="247">
        <f t="shared" si="5"/>
        <v>1</v>
      </c>
      <c r="AC10" s="210"/>
      <c r="AE10" s="2599" t="s">
        <v>14292</v>
      </c>
      <c r="AF10" s="2602" t="s">
        <v>14294</v>
      </c>
      <c r="AG10" s="2603" t="s">
        <v>14295</v>
      </c>
      <c r="AH10" s="2604" t="s">
        <v>14296</v>
      </c>
      <c r="AI10" s="2600" t="s">
        <v>14297</v>
      </c>
      <c r="AJ10" s="2255" t="s">
        <v>14298</v>
      </c>
      <c r="AK10" s="2255" t="s">
        <v>14299</v>
      </c>
      <c r="AL10" s="2255" t="s">
        <v>14300</v>
      </c>
      <c r="AM10" s="785" t="s">
        <v>14301</v>
      </c>
    </row>
    <row r="11" spans="1:39" ht="15.75" customHeight="1">
      <c r="A11" s="174"/>
      <c r="B11" s="417" t="s">
        <v>14302</v>
      </c>
      <c r="C11" s="248" t="s">
        <v>14282</v>
      </c>
      <c r="D11" s="248" t="s">
        <v>14282</v>
      </c>
      <c r="E11" s="1520"/>
      <c r="F11" s="1520"/>
      <c r="G11" s="1520"/>
      <c r="H11" s="1521">
        <f t="shared" si="0"/>
        <v>0</v>
      </c>
      <c r="I11" s="249"/>
      <c r="J11" s="249"/>
      <c r="K11" s="249"/>
      <c r="L11" s="1371">
        <f>IFERROR(SUM(I11:K11), 0)</f>
        <v>0</v>
      </c>
      <c r="M11" s="1227"/>
      <c r="N11" s="252" t="s">
        <v>14303</v>
      </c>
      <c r="O11" s="757"/>
      <c r="P11" s="253"/>
      <c r="Q11" s="757"/>
      <c r="R11" s="210"/>
      <c r="S11" s="1092" t="str">
        <f t="shared" si="1"/>
        <v>Please complete all cells in row</v>
      </c>
      <c r="T11" s="210"/>
      <c r="U11" s="247">
        <f t="shared" ref="U11:U13" si="6" xml:space="preserve"> IF( ISNUMBER(E11 ), 0, 1 )</f>
        <v>1</v>
      </c>
      <c r="V11" s="247">
        <f t="shared" ref="V11:V13" si="7" xml:space="preserve"> IF( ISNUMBER(F11 ), 0, 1 )</f>
        <v>1</v>
      </c>
      <c r="W11" s="247">
        <f t="shared" ref="W11:W13" si="8" xml:space="preserve"> IF( ISNUMBER(G11 ), 0, 1 )</f>
        <v>1</v>
      </c>
      <c r="Y11" s="247">
        <f t="shared" ref="Y11:Y12" si="9" xml:space="preserve"> IF( ISNUMBER(I11 ), 0, 1 )</f>
        <v>1</v>
      </c>
      <c r="Z11" s="247">
        <f t="shared" ref="Z11:Z12" si="10" xml:space="preserve"> IF( ISNUMBER(J11 ), 0, 1 )</f>
        <v>1</v>
      </c>
      <c r="AA11" s="247">
        <f t="shared" ref="AA11:AA12" si="11" xml:space="preserve"> IF( ISNUMBER(K11 ), 0, 1 )</f>
        <v>1</v>
      </c>
      <c r="AC11" s="210"/>
      <c r="AE11" s="417" t="s">
        <v>14302</v>
      </c>
      <c r="AF11" s="2601" t="s">
        <v>14304</v>
      </c>
      <c r="AG11" s="2601" t="s">
        <v>14305</v>
      </c>
      <c r="AH11" s="2601" t="s">
        <v>14306</v>
      </c>
      <c r="AI11" s="1230" t="s">
        <v>14307</v>
      </c>
      <c r="AJ11" s="249" t="s">
        <v>14308</v>
      </c>
      <c r="AK11" s="249" t="s">
        <v>14309</v>
      </c>
      <c r="AL11" s="249" t="s">
        <v>14310</v>
      </c>
      <c r="AM11" s="785" t="s">
        <v>14311</v>
      </c>
    </row>
    <row r="12" spans="1:39" ht="15.75" customHeight="1">
      <c r="A12" s="174"/>
      <c r="B12" s="417" t="s">
        <v>14312</v>
      </c>
      <c r="C12" s="248" t="s">
        <v>14282</v>
      </c>
      <c r="D12" s="248" t="s">
        <v>14282</v>
      </c>
      <c r="E12" s="1520"/>
      <c r="F12" s="1520"/>
      <c r="G12" s="1520"/>
      <c r="H12" s="1521">
        <f t="shared" si="0"/>
        <v>0</v>
      </c>
      <c r="I12" s="249"/>
      <c r="J12" s="249"/>
      <c r="K12" s="249"/>
      <c r="L12" s="1371">
        <f>IFERROR(SUM(I12:K12), 0)</f>
        <v>0</v>
      </c>
      <c r="M12" s="1227"/>
      <c r="N12" s="252" t="s">
        <v>14313</v>
      </c>
      <c r="O12" s="757"/>
      <c r="P12" s="253"/>
      <c r="Q12" s="757"/>
      <c r="R12" s="210"/>
      <c r="S12" s="1092" t="str">
        <f t="shared" si="1"/>
        <v>Please complete all cells in row</v>
      </c>
      <c r="T12" s="210"/>
      <c r="U12" s="247">
        <f t="shared" si="6"/>
        <v>1</v>
      </c>
      <c r="V12" s="247">
        <f t="shared" si="7"/>
        <v>1</v>
      </c>
      <c r="W12" s="247">
        <f t="shared" si="8"/>
        <v>1</v>
      </c>
      <c r="Y12" s="247">
        <f t="shared" si="9"/>
        <v>1</v>
      </c>
      <c r="Z12" s="247">
        <f t="shared" si="10"/>
        <v>1</v>
      </c>
      <c r="AA12" s="247">
        <f t="shared" si="11"/>
        <v>1</v>
      </c>
      <c r="AC12" s="210"/>
      <c r="AE12" s="417" t="s">
        <v>14312</v>
      </c>
      <c r="AF12" s="1229" t="s">
        <v>14314</v>
      </c>
      <c r="AG12" s="1229" t="s">
        <v>14315</v>
      </c>
      <c r="AH12" s="1229" t="s">
        <v>14316</v>
      </c>
      <c r="AI12" s="1230" t="s">
        <v>14317</v>
      </c>
      <c r="AJ12" s="249" t="s">
        <v>14318</v>
      </c>
      <c r="AK12" s="249" t="s">
        <v>14319</v>
      </c>
      <c r="AL12" s="249" t="s">
        <v>14320</v>
      </c>
      <c r="AM12" s="785" t="s">
        <v>14321</v>
      </c>
    </row>
    <row r="13" spans="1:39" ht="15.75" customHeight="1">
      <c r="A13" s="174"/>
      <c r="B13" s="417" t="s">
        <v>14322</v>
      </c>
      <c r="C13" s="248" t="s">
        <v>14282</v>
      </c>
      <c r="D13" s="248" t="s">
        <v>14282</v>
      </c>
      <c r="E13" s="1520"/>
      <c r="F13" s="1520"/>
      <c r="G13" s="1520"/>
      <c r="H13" s="1521">
        <f t="shared" si="0"/>
        <v>0</v>
      </c>
      <c r="I13" s="2542"/>
      <c r="J13" s="2543"/>
      <c r="K13" s="2543"/>
      <c r="L13" s="2544"/>
      <c r="M13" s="1227"/>
      <c r="N13" s="252" t="s">
        <v>14323</v>
      </c>
      <c r="O13" s="757"/>
      <c r="P13" s="1231"/>
      <c r="Q13" s="757"/>
      <c r="R13" s="210"/>
      <c r="S13" s="1092" t="str">
        <f t="shared" si="1"/>
        <v>Please complete all cells in row</v>
      </c>
      <c r="T13" s="210"/>
      <c r="U13" s="247">
        <f t="shared" si="6"/>
        <v>1</v>
      </c>
      <c r="V13" s="247">
        <f t="shared" si="7"/>
        <v>1</v>
      </c>
      <c r="W13" s="247">
        <f t="shared" si="8"/>
        <v>1</v>
      </c>
      <c r="AC13" s="210"/>
      <c r="AE13" s="417" t="s">
        <v>14322</v>
      </c>
      <c r="AF13" s="1229" t="s">
        <v>14324</v>
      </c>
      <c r="AG13" s="1229" t="s">
        <v>14325</v>
      </c>
      <c r="AH13" s="1229" t="s">
        <v>14326</v>
      </c>
      <c r="AI13" s="1230" t="s">
        <v>14327</v>
      </c>
      <c r="AJ13" s="2006"/>
      <c r="AK13" s="2561"/>
      <c r="AL13" s="2561"/>
      <c r="AM13" s="2562"/>
    </row>
    <row r="14" spans="1:39" ht="15.75" customHeight="1" thickBot="1">
      <c r="A14" s="2575" t="s">
        <v>773</v>
      </c>
      <c r="B14" s="420" t="s">
        <v>14328</v>
      </c>
      <c r="C14" s="314" t="s">
        <v>14282</v>
      </c>
      <c r="D14" s="314" t="s">
        <v>14282</v>
      </c>
      <c r="E14" s="1522"/>
      <c r="F14" s="1522"/>
      <c r="G14" s="1522"/>
      <c r="H14" s="1523">
        <f t="shared" si="0"/>
        <v>0</v>
      </c>
      <c r="I14" s="259"/>
      <c r="J14" s="259"/>
      <c r="K14" s="259"/>
      <c r="L14" s="1372">
        <f>IFERROR(SUM(I14:K14), 0)</f>
        <v>0</v>
      </c>
      <c r="M14" s="1227"/>
      <c r="N14" s="315" t="s">
        <v>14329</v>
      </c>
      <c r="O14" s="757"/>
      <c r="P14" s="264"/>
      <c r="Q14" s="757"/>
      <c r="R14" s="210"/>
      <c r="S14" s="1092" t="str">
        <f t="shared" si="1"/>
        <v>Please complete all cells in row</v>
      </c>
      <c r="T14" s="210"/>
      <c r="U14" s="247">
        <f t="shared" ref="U14" si="12" xml:space="preserve"> IF( ISNUMBER(E14 ), 0, 1 )</f>
        <v>1</v>
      </c>
      <c r="V14" s="247">
        <f t="shared" ref="V14" si="13" xml:space="preserve"> IF( ISNUMBER(F14 ), 0, 1 )</f>
        <v>1</v>
      </c>
      <c r="W14" s="247">
        <f t="shared" ref="W14" si="14" xml:space="preserve"> IF( ISNUMBER(G14 ), 0, 1 )</f>
        <v>1</v>
      </c>
      <c r="Y14" s="247">
        <f t="shared" ref="Y14" si="15" xml:space="preserve"> IF( ISNUMBER(I14 ), 0, 1 )</f>
        <v>1</v>
      </c>
      <c r="Z14" s="247">
        <f t="shared" ref="Z14" si="16" xml:space="preserve"> IF( ISNUMBER(J14 ), 0, 1 )</f>
        <v>1</v>
      </c>
      <c r="AA14" s="247">
        <f t="shared" ref="AA14" si="17" xml:space="preserve"> IF( ISNUMBER(K14 ), 0, 1 )</f>
        <v>1</v>
      </c>
      <c r="AC14" s="210"/>
      <c r="AE14" s="420" t="s">
        <v>14328</v>
      </c>
      <c r="AF14" s="1232" t="s">
        <v>14330</v>
      </c>
      <c r="AG14" s="1232" t="s">
        <v>14331</v>
      </c>
      <c r="AH14" s="1232" t="s">
        <v>14332</v>
      </c>
      <c r="AI14" s="1233" t="s">
        <v>14333</v>
      </c>
      <c r="AJ14" s="259" t="s">
        <v>14334</v>
      </c>
      <c r="AK14" s="259" t="s">
        <v>14335</v>
      </c>
      <c r="AL14" s="259" t="s">
        <v>14336</v>
      </c>
      <c r="AM14" s="374" t="s">
        <v>14337</v>
      </c>
    </row>
    <row r="15" spans="1:39" ht="15.75" customHeight="1" thickTop="1" thickBot="1">
      <c r="A15" s="174"/>
      <c r="B15" s="324"/>
      <c r="C15" s="59"/>
      <c r="D15" s="59"/>
      <c r="E15" s="59"/>
      <c r="F15" s="59"/>
      <c r="G15" s="59"/>
      <c r="H15" s="59"/>
      <c r="I15" s="59"/>
      <c r="J15" s="59"/>
      <c r="K15" s="59"/>
      <c r="L15" s="1227"/>
      <c r="M15" s="244"/>
      <c r="N15" s="244"/>
      <c r="O15" s="757"/>
      <c r="P15" s="858"/>
      <c r="Q15" s="757"/>
      <c r="R15" s="210"/>
      <c r="T15" s="210"/>
      <c r="AC15" s="210"/>
      <c r="AE15" s="324"/>
      <c r="AF15" s="59"/>
      <c r="AG15" s="59"/>
      <c r="AH15" s="59"/>
      <c r="AI15" s="59"/>
      <c r="AJ15" s="59"/>
      <c r="AK15" s="59"/>
      <c r="AL15" s="59"/>
      <c r="AM15" s="1227"/>
    </row>
    <row r="16" spans="1:39" ht="15.75" customHeight="1" thickTop="1" thickBot="1">
      <c r="A16" s="174"/>
      <c r="B16" s="1052" t="s">
        <v>14338</v>
      </c>
      <c r="C16" s="1053" t="s">
        <v>14339</v>
      </c>
      <c r="D16" s="1053" t="s">
        <v>662</v>
      </c>
      <c r="E16" s="1234" t="s">
        <v>14340</v>
      </c>
      <c r="F16" s="59"/>
      <c r="G16" s="59"/>
      <c r="H16" s="59"/>
      <c r="I16" s="59"/>
      <c r="J16" s="59"/>
      <c r="K16" s="59"/>
      <c r="L16" s="1227"/>
      <c r="M16" s="244"/>
      <c r="N16" s="244"/>
      <c r="O16" s="757"/>
      <c r="P16" s="858"/>
      <c r="Q16" s="757"/>
      <c r="R16" s="210"/>
      <c r="T16" s="210"/>
      <c r="AC16" s="210"/>
      <c r="AE16" s="1052" t="s">
        <v>14338</v>
      </c>
      <c r="AF16" s="1234" t="s">
        <v>14340</v>
      </c>
      <c r="AG16" s="59"/>
      <c r="AH16" s="59"/>
      <c r="AI16" s="59"/>
      <c r="AJ16" s="59"/>
      <c r="AK16" s="59"/>
      <c r="AL16" s="59"/>
      <c r="AM16" s="1227"/>
    </row>
    <row r="17" spans="1:39" ht="15.75" customHeight="1" thickTop="1" thickBot="1">
      <c r="A17" s="2575" t="s">
        <v>675</v>
      </c>
      <c r="B17" s="408" t="s">
        <v>14341</v>
      </c>
      <c r="C17" s="239" t="s">
        <v>677</v>
      </c>
      <c r="D17" s="239">
        <v>3</v>
      </c>
      <c r="E17" s="642"/>
      <c r="F17" s="59"/>
      <c r="G17" s="59"/>
      <c r="H17" s="59"/>
      <c r="I17" s="59"/>
      <c r="J17" s="59"/>
      <c r="K17" s="59"/>
      <c r="L17" s="1227"/>
      <c r="M17" s="244"/>
      <c r="N17" s="243" t="s">
        <v>14342</v>
      </c>
      <c r="O17" s="757"/>
      <c r="P17" s="245"/>
      <c r="Q17" s="757"/>
      <c r="R17" s="210"/>
      <c r="S17" s="1092" t="str">
        <f t="shared" ref="S17:S21" si="18">IF( SUM( U17:AB17 ) = 0, 0, $U$5 )</f>
        <v>Please complete all cells in row</v>
      </c>
      <c r="T17" s="210"/>
      <c r="U17" s="247">
        <f t="shared" ref="U17:U24" si="19" xml:space="preserve"> IF( ISNUMBER(E17 ), 0, 1 )</f>
        <v>1</v>
      </c>
      <c r="AC17" s="210"/>
      <c r="AE17" s="1235" t="s">
        <v>14341</v>
      </c>
      <c r="AF17" s="1236" t="s">
        <v>14343</v>
      </c>
      <c r="AG17" s="59"/>
      <c r="AH17" s="59"/>
      <c r="AI17" s="59"/>
      <c r="AJ17" s="59"/>
      <c r="AK17" s="59"/>
      <c r="AL17" s="59"/>
      <c r="AM17" s="1227"/>
    </row>
    <row r="18" spans="1:39" ht="15.75" customHeight="1" thickTop="1">
      <c r="A18" s="174"/>
      <c r="B18" s="417" t="s">
        <v>14344</v>
      </c>
      <c r="C18" s="248" t="s">
        <v>677</v>
      </c>
      <c r="D18" s="248">
        <v>3</v>
      </c>
      <c r="E18" s="362"/>
      <c r="F18" s="59"/>
      <c r="G18" s="59"/>
      <c r="H18" s="59"/>
      <c r="I18" s="59"/>
      <c r="J18" s="59"/>
      <c r="K18" s="59"/>
      <c r="L18" s="1227"/>
      <c r="M18" s="244"/>
      <c r="N18" s="252" t="s">
        <v>14345</v>
      </c>
      <c r="O18" s="757"/>
      <c r="P18" s="253"/>
      <c r="Q18" s="757"/>
      <c r="R18" s="210"/>
      <c r="S18" s="1092" t="str">
        <f t="shared" si="18"/>
        <v>Please complete all cells in row</v>
      </c>
      <c r="T18" s="210"/>
      <c r="U18" s="247">
        <f t="shared" si="19"/>
        <v>1</v>
      </c>
      <c r="AC18" s="210"/>
      <c r="AE18" s="408" t="s">
        <v>14344</v>
      </c>
      <c r="AF18" s="642" t="s">
        <v>14346</v>
      </c>
      <c r="AG18" s="59"/>
      <c r="AH18" s="59"/>
      <c r="AI18" s="59"/>
      <c r="AJ18" s="59"/>
      <c r="AK18" s="59"/>
      <c r="AL18" s="59"/>
      <c r="AM18" s="1227"/>
    </row>
    <row r="19" spans="1:39" ht="15.75" customHeight="1">
      <c r="A19" s="174"/>
      <c r="B19" s="417" t="s">
        <v>14347</v>
      </c>
      <c r="C19" s="248" t="s">
        <v>677</v>
      </c>
      <c r="D19" s="248">
        <v>3</v>
      </c>
      <c r="E19" s="362"/>
      <c r="F19" s="59"/>
      <c r="G19" s="59"/>
      <c r="H19" s="59"/>
      <c r="I19" s="59"/>
      <c r="J19" s="59"/>
      <c r="K19" s="59"/>
      <c r="L19" s="1227"/>
      <c r="M19" s="244"/>
      <c r="N19" s="252" t="s">
        <v>14348</v>
      </c>
      <c r="O19" s="757"/>
      <c r="P19" s="253"/>
      <c r="Q19" s="757"/>
      <c r="R19" s="210"/>
      <c r="S19" s="1092" t="str">
        <f t="shared" si="18"/>
        <v>Please complete all cells in row</v>
      </c>
      <c r="T19" s="210"/>
      <c r="U19" s="247">
        <f t="shared" si="19"/>
        <v>1</v>
      </c>
      <c r="AC19" s="210"/>
      <c r="AE19" s="417" t="s">
        <v>14347</v>
      </c>
      <c r="AF19" s="362" t="s">
        <v>14349</v>
      </c>
      <c r="AG19" s="59"/>
      <c r="AH19" s="59"/>
      <c r="AI19" s="59"/>
      <c r="AJ19" s="59"/>
      <c r="AK19" s="59"/>
      <c r="AL19" s="59"/>
      <c r="AM19" s="1227"/>
    </row>
    <row r="20" spans="1:39" ht="15.75" customHeight="1">
      <c r="A20" s="174"/>
      <c r="B20" s="417" t="s">
        <v>14350</v>
      </c>
      <c r="C20" s="248" t="s">
        <v>677</v>
      </c>
      <c r="D20" s="248">
        <v>3</v>
      </c>
      <c r="E20" s="362"/>
      <c r="F20" s="59"/>
      <c r="G20" s="59"/>
      <c r="H20" s="59"/>
      <c r="I20" s="59"/>
      <c r="J20" s="59"/>
      <c r="K20" s="59"/>
      <c r="L20" s="1227"/>
      <c r="M20" s="244"/>
      <c r="N20" s="252" t="s">
        <v>14351</v>
      </c>
      <c r="O20" s="757"/>
      <c r="P20" s="253"/>
      <c r="Q20" s="757"/>
      <c r="R20" s="210"/>
      <c r="S20" s="1092" t="str">
        <f t="shared" si="18"/>
        <v>Please complete all cells in row</v>
      </c>
      <c r="T20" s="210"/>
      <c r="U20" s="247">
        <f t="shared" si="19"/>
        <v>1</v>
      </c>
      <c r="AC20" s="210"/>
      <c r="AE20" s="417" t="s">
        <v>14350</v>
      </c>
      <c r="AF20" s="362" t="s">
        <v>14352</v>
      </c>
      <c r="AG20" s="59"/>
      <c r="AH20" s="59"/>
      <c r="AI20" s="59"/>
      <c r="AJ20" s="59"/>
      <c r="AK20" s="59"/>
      <c r="AL20" s="59"/>
      <c r="AM20" s="1227"/>
    </row>
    <row r="21" spans="1:39" ht="15.75" customHeight="1">
      <c r="A21" s="174"/>
      <c r="B21" s="417" t="s">
        <v>14353</v>
      </c>
      <c r="C21" s="248" t="s">
        <v>677</v>
      </c>
      <c r="D21" s="248">
        <v>3</v>
      </c>
      <c r="E21" s="362"/>
      <c r="F21" s="59"/>
      <c r="G21" s="59"/>
      <c r="H21" s="59"/>
      <c r="I21" s="59"/>
      <c r="J21" s="59"/>
      <c r="K21" s="59"/>
      <c r="L21" s="1227"/>
      <c r="M21" s="244"/>
      <c r="N21" s="252" t="s">
        <v>14354</v>
      </c>
      <c r="O21" s="757"/>
      <c r="P21" s="253"/>
      <c r="Q21" s="757"/>
      <c r="R21" s="210"/>
      <c r="S21" s="1092" t="str">
        <f t="shared" si="18"/>
        <v>Please complete all cells in row</v>
      </c>
      <c r="T21" s="210"/>
      <c r="U21" s="247">
        <f t="shared" si="19"/>
        <v>1</v>
      </c>
      <c r="AC21" s="210"/>
      <c r="AD21" s="232"/>
      <c r="AE21" s="417" t="s">
        <v>14353</v>
      </c>
      <c r="AF21" s="362" t="s">
        <v>14355</v>
      </c>
      <c r="AG21" s="59"/>
      <c r="AH21" s="59"/>
      <c r="AI21" s="59"/>
      <c r="AJ21" s="59"/>
      <c r="AK21" s="59"/>
      <c r="AL21" s="59"/>
      <c r="AM21" s="1227"/>
    </row>
    <row r="22" spans="1:39" ht="15.75" customHeight="1">
      <c r="A22" s="174"/>
      <c r="B22" s="417" t="s">
        <v>14356</v>
      </c>
      <c r="C22" s="248" t="s">
        <v>677</v>
      </c>
      <c r="D22" s="248">
        <v>3</v>
      </c>
      <c r="E22" s="1371">
        <f>IFERROR(SUM(E17:E21), 0)</f>
        <v>0</v>
      </c>
      <c r="F22" s="59"/>
      <c r="G22" s="59"/>
      <c r="H22" s="59"/>
      <c r="I22" s="59"/>
      <c r="J22" s="59"/>
      <c r="K22" s="59"/>
      <c r="L22" s="1227"/>
      <c r="M22" s="244"/>
      <c r="N22" s="252" t="s">
        <v>14357</v>
      </c>
      <c r="O22" s="757"/>
      <c r="P22" s="253"/>
      <c r="Q22" s="757"/>
      <c r="R22" s="210"/>
      <c r="T22" s="210"/>
      <c r="AC22" s="210"/>
      <c r="AD22" s="232"/>
      <c r="AE22" s="417" t="s">
        <v>14356</v>
      </c>
      <c r="AF22" s="785" t="s">
        <v>14358</v>
      </c>
      <c r="AG22" s="59"/>
      <c r="AH22" s="59"/>
      <c r="AI22" s="59"/>
      <c r="AJ22" s="59"/>
      <c r="AK22" s="59"/>
      <c r="AL22" s="59"/>
      <c r="AM22" s="1227"/>
    </row>
    <row r="23" spans="1:39" ht="32.25" customHeight="1">
      <c r="A23" s="174"/>
      <c r="B23" s="417" t="s">
        <v>14359</v>
      </c>
      <c r="C23" s="248" t="s">
        <v>1281</v>
      </c>
      <c r="D23" s="248">
        <v>0</v>
      </c>
      <c r="E23" s="1237"/>
      <c r="F23" s="59"/>
      <c r="G23" s="59"/>
      <c r="H23" s="59"/>
      <c r="I23" s="59"/>
      <c r="J23" s="59"/>
      <c r="K23" s="59"/>
      <c r="L23" s="1227"/>
      <c r="M23" s="244"/>
      <c r="N23" s="252" t="s">
        <v>14360</v>
      </c>
      <c r="O23" s="757"/>
      <c r="P23" s="253"/>
      <c r="Q23" s="757"/>
      <c r="R23" s="210"/>
      <c r="S23" s="1092" t="str">
        <f t="shared" ref="S23:S24" si="20">IF( SUM( U23:AB23 ) = 0, 0, $U$5 )</f>
        <v>Please complete all cells in row</v>
      </c>
      <c r="T23" s="210"/>
      <c r="U23" s="247">
        <f t="shared" si="19"/>
        <v>1</v>
      </c>
      <c r="AC23" s="210"/>
      <c r="AD23" s="232"/>
      <c r="AE23" s="417" t="s">
        <v>14359</v>
      </c>
      <c r="AF23" s="1237" t="s">
        <v>14361</v>
      </c>
      <c r="AG23" s="59"/>
      <c r="AH23" s="59"/>
      <c r="AI23" s="59"/>
      <c r="AJ23" s="59"/>
      <c r="AK23" s="59"/>
      <c r="AL23" s="59"/>
      <c r="AM23" s="1227"/>
    </row>
    <row r="24" spans="1:39" ht="32.25" customHeight="1" thickBot="1">
      <c r="A24" s="174"/>
      <c r="B24" s="420" t="s">
        <v>14362</v>
      </c>
      <c r="C24" s="314" t="s">
        <v>677</v>
      </c>
      <c r="D24" s="314">
        <v>3</v>
      </c>
      <c r="E24" s="643"/>
      <c r="F24" s="59"/>
      <c r="G24" s="59"/>
      <c r="H24" s="59"/>
      <c r="I24" s="59"/>
      <c r="J24" s="59"/>
      <c r="K24" s="59"/>
      <c r="L24" s="1227"/>
      <c r="M24" s="244"/>
      <c r="N24" s="315" t="s">
        <v>14363</v>
      </c>
      <c r="O24" s="757"/>
      <c r="P24" s="264"/>
      <c r="Q24" s="757"/>
      <c r="R24" s="210"/>
      <c r="S24" s="1092" t="str">
        <f t="shared" si="20"/>
        <v>Please complete all cells in row</v>
      </c>
      <c r="T24" s="210"/>
      <c r="U24" s="247">
        <f t="shared" si="19"/>
        <v>1</v>
      </c>
      <c r="AC24" s="210"/>
      <c r="AD24" s="232"/>
      <c r="AE24" s="420" t="s">
        <v>14362</v>
      </c>
      <c r="AF24" s="643" t="s">
        <v>14364</v>
      </c>
      <c r="AG24" s="59"/>
      <c r="AH24" s="59"/>
      <c r="AI24" s="59"/>
      <c r="AJ24" s="59"/>
      <c r="AK24" s="59"/>
      <c r="AL24" s="59"/>
      <c r="AM24" s="1227"/>
    </row>
    <row r="25" spans="1:39" ht="15.75" customHeight="1" thickTop="1" thickBot="1">
      <c r="A25" s="174"/>
      <c r="B25" s="1238"/>
      <c r="C25" s="1239"/>
      <c r="D25" s="1239"/>
      <c r="E25" s="1240"/>
      <c r="F25" s="1240"/>
      <c r="G25" s="1240"/>
      <c r="H25" s="1240"/>
      <c r="I25" s="1240"/>
      <c r="J25" s="1240"/>
      <c r="K25" s="1240"/>
      <c r="L25" s="1227"/>
      <c r="M25" s="214"/>
      <c r="N25" s="214"/>
      <c r="O25" s="757"/>
      <c r="P25" s="858"/>
      <c r="Q25" s="757"/>
      <c r="R25" s="210"/>
      <c r="T25" s="210"/>
      <c r="AC25" s="210"/>
      <c r="AD25" s="232"/>
      <c r="AE25" s="1238"/>
      <c r="AF25" s="1240"/>
      <c r="AG25" s="1240"/>
      <c r="AH25" s="1240"/>
      <c r="AI25" s="1240"/>
      <c r="AJ25" s="1240"/>
      <c r="AK25" s="1240"/>
      <c r="AL25" s="1240"/>
      <c r="AM25" s="1227"/>
    </row>
    <row r="26" spans="1:39" ht="32.25" customHeight="1" thickTop="1" thickBot="1">
      <c r="A26" s="2575" t="s">
        <v>773</v>
      </c>
      <c r="B26" s="1241" t="s">
        <v>14365</v>
      </c>
      <c r="C26" s="1239"/>
      <c r="D26" s="1239"/>
      <c r="E26" s="1240"/>
      <c r="F26" s="1240"/>
      <c r="G26" s="1240"/>
      <c r="H26" s="1240"/>
      <c r="I26" s="1240"/>
      <c r="J26" s="1240"/>
      <c r="K26" s="1240"/>
      <c r="L26" s="1227"/>
      <c r="M26" s="214"/>
      <c r="N26" s="214"/>
      <c r="O26" s="757"/>
      <c r="P26" s="858"/>
      <c r="Q26" s="757"/>
      <c r="R26" s="210"/>
      <c r="T26" s="210"/>
      <c r="AC26" s="210"/>
      <c r="AD26" s="232"/>
      <c r="AE26" s="1241" t="s">
        <v>14366</v>
      </c>
      <c r="AF26" s="1240"/>
      <c r="AG26" s="1240"/>
      <c r="AH26" s="1240"/>
      <c r="AI26" s="1240"/>
      <c r="AJ26" s="1240"/>
      <c r="AK26" s="1240"/>
      <c r="AL26" s="1240"/>
      <c r="AM26" s="1227"/>
    </row>
    <row r="27" spans="1:39" ht="15.75" customHeight="1" thickTop="1" thickBot="1">
      <c r="A27" s="174"/>
      <c r="B27" s="1238"/>
      <c r="C27" s="214"/>
      <c r="D27" s="214"/>
      <c r="E27" s="214"/>
      <c r="F27" s="214"/>
      <c r="G27" s="214"/>
      <c r="H27" s="214"/>
      <c r="I27" s="1240"/>
      <c r="J27" s="1240"/>
      <c r="K27" s="1240"/>
      <c r="L27" s="1227"/>
      <c r="M27" s="1242"/>
      <c r="N27" s="1242"/>
      <c r="O27" s="757"/>
      <c r="P27" s="858"/>
      <c r="Q27" s="757"/>
      <c r="R27" s="210"/>
      <c r="T27" s="210"/>
      <c r="AC27" s="210"/>
      <c r="AD27" s="232"/>
      <c r="AE27" s="1238"/>
      <c r="AF27" s="214"/>
      <c r="AG27" s="214"/>
      <c r="AH27" s="214"/>
      <c r="AI27" s="214"/>
      <c r="AJ27" s="1240"/>
      <c r="AK27" s="1240"/>
      <c r="AL27" s="1240"/>
      <c r="AM27" s="1227"/>
    </row>
    <row r="28" spans="1:39" ht="15.75" customHeight="1" thickTop="1" thickBot="1">
      <c r="A28" s="174"/>
      <c r="B28" s="1052" t="s">
        <v>14367</v>
      </c>
      <c r="C28" s="1053" t="s">
        <v>14339</v>
      </c>
      <c r="D28" s="1053" t="s">
        <v>662</v>
      </c>
      <c r="E28" s="1234" t="s">
        <v>14340</v>
      </c>
      <c r="F28" s="437"/>
      <c r="G28" s="1240"/>
      <c r="H28" s="1024"/>
      <c r="I28" s="1024"/>
      <c r="J28" s="1024"/>
      <c r="K28" s="1024"/>
      <c r="L28" s="1227"/>
      <c r="M28" s="1242"/>
      <c r="N28" s="1242"/>
      <c r="O28" s="757"/>
      <c r="P28" s="858"/>
      <c r="Q28" s="757"/>
      <c r="R28" s="210"/>
      <c r="T28" s="210"/>
      <c r="AC28" s="210"/>
      <c r="AE28" s="1052" t="s">
        <v>14368</v>
      </c>
      <c r="AF28" s="1234" t="s">
        <v>14340</v>
      </c>
      <c r="AG28" s="437"/>
      <c r="AH28" s="1240"/>
      <c r="AI28" s="1024"/>
      <c r="AJ28" s="1024"/>
      <c r="AK28" s="1024"/>
      <c r="AL28" s="1024"/>
      <c r="AM28" s="1227"/>
    </row>
    <row r="29" spans="1:39" ht="32.25" customHeight="1" thickTop="1" thickBot="1">
      <c r="A29" s="2575" t="s">
        <v>675</v>
      </c>
      <c r="B29" s="408" t="s">
        <v>14369</v>
      </c>
      <c r="C29" s="239" t="s">
        <v>14370</v>
      </c>
      <c r="D29" s="239">
        <v>0</v>
      </c>
      <c r="E29" s="1524"/>
      <c r="F29" s="59"/>
      <c r="G29" s="1240"/>
      <c r="H29" s="1240"/>
      <c r="I29" s="1240"/>
      <c r="J29" s="1240"/>
      <c r="K29" s="1240"/>
      <c r="L29" s="1227"/>
      <c r="M29" s="149"/>
      <c r="N29" s="925" t="s">
        <v>14371</v>
      </c>
      <c r="O29" s="757"/>
      <c r="P29" s="245"/>
      <c r="Q29" s="757"/>
      <c r="R29" s="210"/>
      <c r="S29" s="1092" t="str">
        <f t="shared" ref="S29:S31" si="21">IF( SUM( U29:AB29 ) = 0, 0, $U$5 )</f>
        <v>Please complete all cells in row</v>
      </c>
      <c r="T29" s="210"/>
      <c r="U29" s="247">
        <f t="shared" ref="U29:U31" si="22" xml:space="preserve"> IF( ISNUMBER(E29 ), 0, 1 )</f>
        <v>1</v>
      </c>
      <c r="AC29" s="210"/>
      <c r="AD29" s="232"/>
      <c r="AE29" s="1235" t="s">
        <v>14369</v>
      </c>
      <c r="AF29" s="1243" t="s">
        <v>14372</v>
      </c>
      <c r="AG29" s="59"/>
      <c r="AH29" s="1240"/>
      <c r="AI29" s="1240"/>
      <c r="AJ29" s="1240"/>
      <c r="AK29" s="1240"/>
      <c r="AL29" s="1240"/>
      <c r="AM29" s="1227"/>
    </row>
    <row r="30" spans="1:39" ht="32.25" customHeight="1" thickTop="1">
      <c r="A30" s="174"/>
      <c r="B30" s="417" t="s">
        <v>14373</v>
      </c>
      <c r="C30" s="248" t="s">
        <v>14374</v>
      </c>
      <c r="D30" s="248">
        <v>0</v>
      </c>
      <c r="E30" s="1525"/>
      <c r="F30" s="59"/>
      <c r="G30" s="1240"/>
      <c r="H30" s="1240"/>
      <c r="I30" s="1240"/>
      <c r="J30" s="1240"/>
      <c r="K30" s="1240"/>
      <c r="L30" s="1227"/>
      <c r="M30" s="149"/>
      <c r="N30" s="926" t="s">
        <v>14375</v>
      </c>
      <c r="O30" s="757"/>
      <c r="P30" s="253"/>
      <c r="Q30" s="757"/>
      <c r="R30" s="210"/>
      <c r="S30" s="1092" t="str">
        <f t="shared" si="21"/>
        <v>Please complete all cells in row</v>
      </c>
      <c r="T30" s="210"/>
      <c r="U30" s="247">
        <f t="shared" si="22"/>
        <v>1</v>
      </c>
      <c r="AC30" s="210"/>
      <c r="AD30" s="232"/>
      <c r="AE30" s="408" t="s">
        <v>14373</v>
      </c>
      <c r="AF30" s="1244" t="s">
        <v>14376</v>
      </c>
      <c r="AG30" s="59"/>
      <c r="AH30" s="1240"/>
      <c r="AI30" s="1240"/>
      <c r="AJ30" s="1240"/>
      <c r="AK30" s="1240"/>
      <c r="AL30" s="1240"/>
      <c r="AM30" s="1227"/>
    </row>
    <row r="31" spans="1:39" ht="32.25" customHeight="1" thickBot="1">
      <c r="A31" s="2575" t="s">
        <v>773</v>
      </c>
      <c r="B31" s="420" t="s">
        <v>14377</v>
      </c>
      <c r="C31" s="314" t="s">
        <v>677</v>
      </c>
      <c r="D31" s="314">
        <v>3</v>
      </c>
      <c r="E31" s="643"/>
      <c r="F31" s="59"/>
      <c r="G31" s="1240"/>
      <c r="H31" s="1240"/>
      <c r="I31" s="1240"/>
      <c r="J31" s="1240"/>
      <c r="K31" s="1240"/>
      <c r="L31" s="1227"/>
      <c r="M31" s="149"/>
      <c r="N31" s="928" t="s">
        <v>14378</v>
      </c>
      <c r="O31" s="757"/>
      <c r="P31" s="264"/>
      <c r="Q31" s="757"/>
      <c r="R31" s="210"/>
      <c r="S31" s="1092" t="str">
        <f t="shared" si="21"/>
        <v>Please complete all cells in row</v>
      </c>
      <c r="T31" s="210"/>
      <c r="U31" s="247">
        <f t="shared" si="22"/>
        <v>1</v>
      </c>
      <c r="AC31" s="210"/>
      <c r="AD31" s="232"/>
      <c r="AE31" s="420" t="s">
        <v>14377</v>
      </c>
      <c r="AF31" s="643" t="s">
        <v>14379</v>
      </c>
      <c r="AG31" s="59"/>
      <c r="AH31" s="1240"/>
      <c r="AI31" s="1240"/>
      <c r="AJ31" s="1240"/>
      <c r="AK31" s="1240"/>
      <c r="AL31" s="1240"/>
      <c r="AM31" s="1227"/>
    </row>
    <row r="32" spans="1:39" ht="15.75" customHeight="1" thickTop="1" thickBot="1">
      <c r="A32" s="174"/>
      <c r="B32" s="174"/>
      <c r="C32" s="620"/>
      <c r="D32" s="620"/>
      <c r="E32" s="174"/>
      <c r="F32" s="174"/>
      <c r="G32" s="174"/>
      <c r="H32" s="174"/>
      <c r="I32" s="174"/>
      <c r="J32" s="174"/>
      <c r="K32" s="174"/>
      <c r="L32" s="174"/>
      <c r="M32" s="684"/>
      <c r="N32" s="684"/>
      <c r="R32" s="210"/>
      <c r="T32" s="210"/>
      <c r="AC32" s="210"/>
      <c r="AD32" s="232"/>
      <c r="AE32" s="174"/>
      <c r="AF32" s="174"/>
      <c r="AG32" s="174"/>
      <c r="AH32" s="174"/>
      <c r="AI32" s="174"/>
      <c r="AJ32" s="174"/>
      <c r="AK32" s="174"/>
      <c r="AL32" s="174"/>
      <c r="AM32" s="174"/>
    </row>
    <row r="33" spans="1:39" ht="30" customHeight="1" thickTop="1">
      <c r="A33" s="174"/>
      <c r="B33" s="3282"/>
      <c r="C33" s="3238" t="s">
        <v>661</v>
      </c>
      <c r="D33" s="3238" t="s">
        <v>662</v>
      </c>
      <c r="E33" s="600" t="s">
        <v>14275</v>
      </c>
      <c r="F33" s="600" t="s">
        <v>14276</v>
      </c>
      <c r="G33" s="600" t="s">
        <v>14277</v>
      </c>
      <c r="H33" s="600" t="s">
        <v>891</v>
      </c>
      <c r="I33" s="600" t="s">
        <v>14275</v>
      </c>
      <c r="J33" s="600" t="s">
        <v>14276</v>
      </c>
      <c r="K33" s="600" t="s">
        <v>14277</v>
      </c>
      <c r="L33" s="601" t="s">
        <v>891</v>
      </c>
      <c r="M33" s="640"/>
      <c r="N33" s="640"/>
      <c r="R33" s="210"/>
      <c r="T33" s="210"/>
      <c r="AC33" s="210"/>
      <c r="AE33" s="3282"/>
      <c r="AF33" s="600" t="s">
        <v>14275</v>
      </c>
      <c r="AG33" s="600" t="s">
        <v>14276</v>
      </c>
      <c r="AH33" s="600" t="s">
        <v>14277</v>
      </c>
      <c r="AI33" s="600" t="s">
        <v>891</v>
      </c>
      <c r="AJ33" s="600" t="s">
        <v>14275</v>
      </c>
      <c r="AK33" s="600" t="s">
        <v>14276</v>
      </c>
      <c r="AL33" s="600" t="s">
        <v>14277</v>
      </c>
      <c r="AM33" s="601" t="s">
        <v>891</v>
      </c>
    </row>
    <row r="34" spans="1:39" ht="30.75" thickBot="1">
      <c r="A34" s="174"/>
      <c r="B34" s="3283"/>
      <c r="C34" s="3239"/>
      <c r="D34" s="3239"/>
      <c r="E34" s="233" t="s">
        <v>14278</v>
      </c>
      <c r="F34" s="233" t="s">
        <v>14278</v>
      </c>
      <c r="G34" s="233" t="s">
        <v>14278</v>
      </c>
      <c r="H34" s="233" t="s">
        <v>14278</v>
      </c>
      <c r="I34" s="233" t="s">
        <v>14279</v>
      </c>
      <c r="J34" s="233" t="s">
        <v>14279</v>
      </c>
      <c r="K34" s="233" t="s">
        <v>14279</v>
      </c>
      <c r="L34" s="602" t="s">
        <v>14279</v>
      </c>
      <c r="M34" s="684"/>
      <c r="N34" s="684"/>
      <c r="R34" s="210"/>
      <c r="T34" s="210"/>
      <c r="AC34" s="210"/>
      <c r="AE34" s="3283"/>
      <c r="AF34" s="233" t="s">
        <v>14278</v>
      </c>
      <c r="AG34" s="233" t="s">
        <v>14278</v>
      </c>
      <c r="AH34" s="233" t="s">
        <v>14278</v>
      </c>
      <c r="AI34" s="233" t="s">
        <v>14278</v>
      </c>
      <c r="AJ34" s="233" t="s">
        <v>14279</v>
      </c>
      <c r="AK34" s="233" t="s">
        <v>14279</v>
      </c>
      <c r="AL34" s="233" t="s">
        <v>14279</v>
      </c>
      <c r="AM34" s="602" t="s">
        <v>14279</v>
      </c>
    </row>
    <row r="35" spans="1:39" ht="15.75" customHeight="1" thickTop="1" thickBot="1">
      <c r="A35" s="174"/>
      <c r="B35" s="1246"/>
      <c r="C35" s="620"/>
      <c r="D35" s="620"/>
      <c r="E35" s="437"/>
      <c r="F35" s="437"/>
      <c r="G35" s="437"/>
      <c r="H35" s="437"/>
      <c r="I35" s="437"/>
      <c r="J35" s="437"/>
      <c r="K35" s="437"/>
      <c r="L35" s="437"/>
      <c r="M35" s="684"/>
      <c r="N35" s="684"/>
      <c r="R35" s="210"/>
      <c r="T35" s="210"/>
      <c r="AC35" s="210"/>
      <c r="AD35" s="232"/>
      <c r="AE35" s="1246"/>
      <c r="AF35" s="437"/>
      <c r="AG35" s="437"/>
      <c r="AH35" s="437"/>
      <c r="AI35" s="437"/>
      <c r="AJ35" s="437"/>
      <c r="AK35" s="437"/>
      <c r="AL35" s="437"/>
      <c r="AM35" s="437"/>
    </row>
    <row r="36" spans="1:39" ht="15.75" customHeight="1" thickTop="1" thickBot="1">
      <c r="A36" s="174"/>
      <c r="B36" s="352" t="s">
        <v>14380</v>
      </c>
      <c r="C36" s="620"/>
      <c r="D36" s="620"/>
      <c r="E36" s="437"/>
      <c r="F36" s="437"/>
      <c r="G36" s="437"/>
      <c r="H36" s="437"/>
      <c r="I36" s="437"/>
      <c r="J36" s="1024"/>
      <c r="K36" s="1024"/>
      <c r="L36" s="1024"/>
      <c r="M36" s="684"/>
      <c r="N36" s="684"/>
      <c r="R36" s="210"/>
      <c r="T36" s="210"/>
      <c r="AC36" s="210"/>
      <c r="AD36" s="232"/>
      <c r="AE36" s="352" t="s">
        <v>14380</v>
      </c>
      <c r="AF36" s="437"/>
      <c r="AG36" s="437"/>
      <c r="AH36" s="437"/>
      <c r="AI36" s="437"/>
      <c r="AJ36" s="437"/>
      <c r="AK36" s="1024"/>
      <c r="AL36" s="1024"/>
      <c r="AM36" s="1024"/>
    </row>
    <row r="37" spans="1:39" ht="15.75" customHeight="1" thickTop="1">
      <c r="A37" s="2575" t="s">
        <v>675</v>
      </c>
      <c r="B37" s="408" t="s">
        <v>14281</v>
      </c>
      <c r="C37" s="239" t="s">
        <v>14282</v>
      </c>
      <c r="D37" s="239" t="s">
        <v>14282</v>
      </c>
      <c r="E37" s="2215"/>
      <c r="F37" s="2215"/>
      <c r="G37" s="2215"/>
      <c r="H37" s="2215"/>
      <c r="I37" s="2216"/>
      <c r="J37" s="2216"/>
      <c r="K37" s="2216"/>
      <c r="L37" s="2214">
        <f>IFERROR(SUM(I37:K37), 0)</f>
        <v>0</v>
      </c>
      <c r="M37" s="684"/>
      <c r="N37" s="243" t="s">
        <v>14381</v>
      </c>
      <c r="P37" s="245"/>
      <c r="R37" s="210"/>
      <c r="S37" s="1092">
        <f t="shared" ref="S37:S42" si="23">IF( SUM( U37:AB37 ) = 0, 0, $U$5 )</f>
        <v>0</v>
      </c>
      <c r="T37" s="210"/>
      <c r="AB37" s="247">
        <f t="shared" ref="AB37" si="24" xml:space="preserve"> IF( ISNUMBER(L37 ), 0, 1 )</f>
        <v>0</v>
      </c>
      <c r="AC37" s="210"/>
      <c r="AD37" s="232"/>
      <c r="AE37" s="408" t="s">
        <v>14281</v>
      </c>
      <c r="AF37" s="2563" t="s">
        <v>14382</v>
      </c>
      <c r="AG37" s="2563" t="s">
        <v>14383</v>
      </c>
      <c r="AH37" s="2563" t="s">
        <v>14384</v>
      </c>
      <c r="AI37" s="2563" t="s">
        <v>14385</v>
      </c>
      <c r="AJ37" s="2563" t="s">
        <v>14386</v>
      </c>
      <c r="AK37" s="2563" t="s">
        <v>14387</v>
      </c>
      <c r="AL37" s="2563" t="s">
        <v>14388</v>
      </c>
      <c r="AM37" s="1010" t="s">
        <v>14389</v>
      </c>
    </row>
    <row r="38" spans="1:39" ht="15.75" customHeight="1">
      <c r="A38" s="174"/>
      <c r="B38" s="417" t="s">
        <v>14292</v>
      </c>
      <c r="C38" s="248" t="s">
        <v>14282</v>
      </c>
      <c r="D38" s="248" t="s">
        <v>14282</v>
      </c>
      <c r="E38" s="1484"/>
      <c r="F38" s="1484"/>
      <c r="G38" s="1484"/>
      <c r="H38" s="1485">
        <f t="shared" ref="H38:H42" si="25">IFERROR(SUM(E38:G38), 0)</f>
        <v>0</v>
      </c>
      <c r="I38" s="624"/>
      <c r="J38" s="624"/>
      <c r="K38" s="624"/>
      <c r="L38" s="1371">
        <f t="shared" ref="L38:L40" si="26">IFERROR(SUM(I38:K38), 0)</f>
        <v>0</v>
      </c>
      <c r="M38" s="684"/>
      <c r="N38" s="252" t="s">
        <v>14390</v>
      </c>
      <c r="P38" s="253"/>
      <c r="R38" s="210"/>
      <c r="S38" s="1092" t="str">
        <f t="shared" si="23"/>
        <v>Please complete all cells in row</v>
      </c>
      <c r="T38" s="210"/>
      <c r="U38" s="247">
        <f t="shared" ref="U38:U40" si="27" xml:space="preserve"> IF( ISNUMBER(E38 ), 0, 1 )</f>
        <v>1</v>
      </c>
      <c r="V38" s="247">
        <f t="shared" ref="V38:V42" si="28" xml:space="preserve"> IF( ISNUMBER(F38 ), 0, 1 )</f>
        <v>1</v>
      </c>
      <c r="W38" s="247">
        <f t="shared" ref="W38:W42" si="29" xml:space="preserve"> IF( ISNUMBER(G38 ), 0, 1 )</f>
        <v>1</v>
      </c>
      <c r="Y38" s="247">
        <f t="shared" ref="Y38:Y40" si="30" xml:space="preserve"> IF( ISNUMBER(I38 ), 0, 1 )</f>
        <v>1</v>
      </c>
      <c r="Z38" s="247">
        <f t="shared" ref="Z38:Z40" si="31" xml:space="preserve"> IF( ISNUMBER(J38 ), 0, 1 )</f>
        <v>1</v>
      </c>
      <c r="AA38" s="247">
        <f t="shared" ref="AA38:AA40" si="32" xml:space="preserve"> IF( ISNUMBER(K38 ), 0, 1 )</f>
        <v>1</v>
      </c>
      <c r="AC38" s="210"/>
      <c r="AD38" s="232"/>
      <c r="AE38" s="417" t="s">
        <v>14292</v>
      </c>
      <c r="AF38" s="957" t="s">
        <v>14391</v>
      </c>
      <c r="AG38" s="957" t="s">
        <v>14392</v>
      </c>
      <c r="AH38" s="957" t="s">
        <v>14393</v>
      </c>
      <c r="AI38" s="1028" t="s">
        <v>14394</v>
      </c>
      <c r="AJ38" s="957" t="s">
        <v>14395</v>
      </c>
      <c r="AK38" s="957" t="s">
        <v>14396</v>
      </c>
      <c r="AL38" s="957" t="s">
        <v>14397</v>
      </c>
      <c r="AM38" s="1010" t="s">
        <v>14398</v>
      </c>
    </row>
    <row r="39" spans="1:39" ht="15.75" customHeight="1">
      <c r="A39" s="174"/>
      <c r="B39" s="417" t="s">
        <v>14302</v>
      </c>
      <c r="C39" s="248" t="s">
        <v>14282</v>
      </c>
      <c r="D39" s="248" t="s">
        <v>14282</v>
      </c>
      <c r="E39" s="1484"/>
      <c r="F39" s="1484"/>
      <c r="G39" s="1484"/>
      <c r="H39" s="1485">
        <f t="shared" si="25"/>
        <v>0</v>
      </c>
      <c r="I39" s="624"/>
      <c r="J39" s="624"/>
      <c r="K39" s="624"/>
      <c r="L39" s="1371">
        <f t="shared" si="26"/>
        <v>0</v>
      </c>
      <c r="M39" s="684"/>
      <c r="N39" s="252" t="s">
        <v>14399</v>
      </c>
      <c r="P39" s="253"/>
      <c r="R39" s="210"/>
      <c r="S39" s="1092" t="str">
        <f t="shared" si="23"/>
        <v>Please complete all cells in row</v>
      </c>
      <c r="T39" s="210"/>
      <c r="U39" s="247">
        <f t="shared" si="27"/>
        <v>1</v>
      </c>
      <c r="V39" s="247">
        <f t="shared" si="28"/>
        <v>1</v>
      </c>
      <c r="W39" s="247">
        <f t="shared" si="29"/>
        <v>1</v>
      </c>
      <c r="Y39" s="247">
        <f t="shared" si="30"/>
        <v>1</v>
      </c>
      <c r="Z39" s="247">
        <f t="shared" si="31"/>
        <v>1</v>
      </c>
      <c r="AA39" s="247">
        <f t="shared" si="32"/>
        <v>1</v>
      </c>
      <c r="AC39" s="210"/>
      <c r="AD39" s="232"/>
      <c r="AE39" s="417" t="s">
        <v>14302</v>
      </c>
      <c r="AF39" s="957" t="s">
        <v>14400</v>
      </c>
      <c r="AG39" s="957" t="s">
        <v>14401</v>
      </c>
      <c r="AH39" s="957" t="s">
        <v>14402</v>
      </c>
      <c r="AI39" s="1028" t="s">
        <v>14403</v>
      </c>
      <c r="AJ39" s="957" t="s">
        <v>14404</v>
      </c>
      <c r="AK39" s="957" t="s">
        <v>14405</v>
      </c>
      <c r="AL39" s="957" t="s">
        <v>14406</v>
      </c>
      <c r="AM39" s="1010" t="s">
        <v>14407</v>
      </c>
    </row>
    <row r="40" spans="1:39" ht="15.75" customHeight="1">
      <c r="A40" s="174"/>
      <c r="B40" s="417" t="s">
        <v>14312</v>
      </c>
      <c r="C40" s="248" t="s">
        <v>14282</v>
      </c>
      <c r="D40" s="248" t="s">
        <v>14282</v>
      </c>
      <c r="E40" s="1484"/>
      <c r="F40" s="1484"/>
      <c r="G40" s="1484"/>
      <c r="H40" s="1485">
        <f t="shared" si="25"/>
        <v>0</v>
      </c>
      <c r="I40" s="624"/>
      <c r="J40" s="624"/>
      <c r="K40" s="624"/>
      <c r="L40" s="1371">
        <f t="shared" si="26"/>
        <v>0</v>
      </c>
      <c r="M40" s="684"/>
      <c r="N40" s="252" t="s">
        <v>14408</v>
      </c>
      <c r="P40" s="253"/>
      <c r="R40" s="210"/>
      <c r="S40" s="1092" t="str">
        <f t="shared" si="23"/>
        <v>Please complete all cells in row</v>
      </c>
      <c r="T40" s="210"/>
      <c r="U40" s="247">
        <f t="shared" si="27"/>
        <v>1</v>
      </c>
      <c r="V40" s="247">
        <f t="shared" si="28"/>
        <v>1</v>
      </c>
      <c r="W40" s="247">
        <f t="shared" si="29"/>
        <v>1</v>
      </c>
      <c r="Y40" s="247">
        <f t="shared" si="30"/>
        <v>1</v>
      </c>
      <c r="Z40" s="247">
        <f t="shared" si="31"/>
        <v>1</v>
      </c>
      <c r="AA40" s="247">
        <f t="shared" si="32"/>
        <v>1</v>
      </c>
      <c r="AC40" s="210"/>
      <c r="AD40" s="232"/>
      <c r="AE40" s="417" t="s">
        <v>14312</v>
      </c>
      <c r="AF40" s="957" t="s">
        <v>14409</v>
      </c>
      <c r="AG40" s="957" t="s">
        <v>14410</v>
      </c>
      <c r="AH40" s="957" t="s">
        <v>14411</v>
      </c>
      <c r="AI40" s="1028" t="s">
        <v>14412</v>
      </c>
      <c r="AJ40" s="957" t="s">
        <v>14413</v>
      </c>
      <c r="AK40" s="957" t="s">
        <v>14414</v>
      </c>
      <c r="AL40" s="957" t="s">
        <v>14415</v>
      </c>
      <c r="AM40" s="1010" t="s">
        <v>14416</v>
      </c>
    </row>
    <row r="41" spans="1:39" ht="15.75" customHeight="1">
      <c r="A41" s="174"/>
      <c r="B41" s="417" t="s">
        <v>14322</v>
      </c>
      <c r="C41" s="248" t="s">
        <v>14282</v>
      </c>
      <c r="D41" s="248" t="s">
        <v>14282</v>
      </c>
      <c r="E41" s="1484"/>
      <c r="F41" s="1484"/>
      <c r="G41" s="1484"/>
      <c r="H41" s="1485">
        <f t="shared" si="25"/>
        <v>0</v>
      </c>
      <c r="I41" s="2545"/>
      <c r="J41" s="2543"/>
      <c r="K41" s="2543"/>
      <c r="L41" s="2544"/>
      <c r="M41" s="684"/>
      <c r="N41" s="252" t="s">
        <v>14417</v>
      </c>
      <c r="P41" s="253"/>
      <c r="R41" s="210"/>
      <c r="S41" s="1092" t="str">
        <f t="shared" si="23"/>
        <v>Please complete all cells in row</v>
      </c>
      <c r="T41" s="210"/>
      <c r="U41" s="247">
        <f t="shared" ref="U41:U42" si="33" xml:space="preserve"> IF( ISNUMBER(E41 ), 0, 1 )</f>
        <v>1</v>
      </c>
      <c r="V41" s="247">
        <f t="shared" si="28"/>
        <v>1</v>
      </c>
      <c r="W41" s="247">
        <f t="shared" si="29"/>
        <v>1</v>
      </c>
      <c r="AC41" s="210"/>
      <c r="AD41" s="232"/>
      <c r="AE41" s="417" t="s">
        <v>14322</v>
      </c>
      <c r="AF41" s="957" t="s">
        <v>14418</v>
      </c>
      <c r="AG41" s="957" t="s">
        <v>14419</v>
      </c>
      <c r="AH41" s="957" t="s">
        <v>14420</v>
      </c>
      <c r="AI41" s="1028" t="s">
        <v>14421</v>
      </c>
      <c r="AJ41" s="2560"/>
      <c r="AK41" s="2561"/>
      <c r="AL41" s="2561"/>
      <c r="AM41" s="2562"/>
    </row>
    <row r="42" spans="1:39" ht="15.75" customHeight="1" thickBot="1">
      <c r="A42" s="2575" t="s">
        <v>773</v>
      </c>
      <c r="B42" s="420" t="s">
        <v>14328</v>
      </c>
      <c r="C42" s="314" t="s">
        <v>14282</v>
      </c>
      <c r="D42" s="314" t="s">
        <v>14282</v>
      </c>
      <c r="E42" s="1486"/>
      <c r="F42" s="1486"/>
      <c r="G42" s="1486"/>
      <c r="H42" s="1492">
        <f t="shared" si="25"/>
        <v>0</v>
      </c>
      <c r="I42" s="1413"/>
      <c r="J42" s="1413"/>
      <c r="K42" s="1413"/>
      <c r="L42" s="1372">
        <f t="shared" ref="L42" si="34">IFERROR(SUM(I42:K42), 0)</f>
        <v>0</v>
      </c>
      <c r="M42" s="684"/>
      <c r="N42" s="315" t="s">
        <v>14422</v>
      </c>
      <c r="P42" s="264"/>
      <c r="R42" s="210"/>
      <c r="S42" s="1092" t="str">
        <f t="shared" si="23"/>
        <v>Please complete all cells in row</v>
      </c>
      <c r="T42" s="210"/>
      <c r="U42" s="247">
        <f t="shared" si="33"/>
        <v>1</v>
      </c>
      <c r="V42" s="247">
        <f t="shared" si="28"/>
        <v>1</v>
      </c>
      <c r="W42" s="247">
        <f t="shared" si="29"/>
        <v>1</v>
      </c>
      <c r="Y42" s="247">
        <f t="shared" ref="Y42" si="35" xml:space="preserve"> IF( ISNUMBER(I42 ), 0, 1 )</f>
        <v>1</v>
      </c>
      <c r="Z42" s="247">
        <f t="shared" ref="Z42" si="36" xml:space="preserve"> IF( ISNUMBER(J42 ), 0, 1 )</f>
        <v>1</v>
      </c>
      <c r="AA42" s="247">
        <f t="shared" ref="AA42" si="37" xml:space="preserve"> IF( ISNUMBER(K42 ), 0, 1 )</f>
        <v>1</v>
      </c>
      <c r="AC42" s="210"/>
      <c r="AD42" s="232"/>
      <c r="AE42" s="420" t="s">
        <v>14328</v>
      </c>
      <c r="AF42" s="1247" t="s">
        <v>14423</v>
      </c>
      <c r="AG42" s="1247" t="s">
        <v>14424</v>
      </c>
      <c r="AH42" s="1247" t="s">
        <v>14425</v>
      </c>
      <c r="AI42" s="1012" t="s">
        <v>14426</v>
      </c>
      <c r="AJ42" s="1247" t="s">
        <v>14427</v>
      </c>
      <c r="AK42" s="1247" t="s">
        <v>14428</v>
      </c>
      <c r="AL42" s="1247" t="s">
        <v>14429</v>
      </c>
      <c r="AM42" s="1013" t="s">
        <v>14430</v>
      </c>
    </row>
    <row r="43" spans="1:39" ht="15.75" customHeight="1" thickTop="1" thickBot="1">
      <c r="A43" s="174"/>
      <c r="B43" s="465"/>
      <c r="C43" s="619"/>
      <c r="D43" s="619"/>
      <c r="E43" s="619"/>
      <c r="F43" s="619"/>
      <c r="G43" s="619"/>
      <c r="H43" s="619"/>
      <c r="I43" s="619"/>
      <c r="J43" s="619"/>
      <c r="K43" s="619"/>
      <c r="L43" s="174"/>
      <c r="M43" s="684"/>
      <c r="N43" s="640"/>
      <c r="R43" s="210"/>
      <c r="T43" s="210"/>
      <c r="AC43" s="210"/>
      <c r="AD43" s="232"/>
      <c r="AE43" s="465"/>
      <c r="AF43" s="619"/>
      <c r="AG43" s="619"/>
      <c r="AH43" s="619"/>
      <c r="AI43" s="619"/>
      <c r="AJ43" s="619"/>
      <c r="AK43" s="619"/>
      <c r="AL43" s="619"/>
      <c r="AM43" s="174"/>
    </row>
    <row r="44" spans="1:39" ht="15.75" customHeight="1" thickTop="1" thickBot="1">
      <c r="A44" s="174"/>
      <c r="B44" s="402"/>
      <c r="C44" s="404" t="s">
        <v>1281</v>
      </c>
      <c r="D44" s="619"/>
      <c r="E44" s="619"/>
      <c r="F44" s="619"/>
      <c r="G44" s="619"/>
      <c r="H44" s="619"/>
      <c r="I44" s="619"/>
      <c r="J44" s="619"/>
      <c r="K44" s="640"/>
      <c r="L44" s="174"/>
      <c r="M44" s="684"/>
      <c r="N44" s="1245"/>
      <c r="R44" s="210"/>
      <c r="T44" s="210"/>
      <c r="AC44" s="210"/>
      <c r="AD44" s="232"/>
      <c r="AE44" s="402"/>
      <c r="AF44" s="404" t="s">
        <v>1281</v>
      </c>
      <c r="AG44" s="619"/>
      <c r="AH44" s="619"/>
      <c r="AI44" s="619"/>
      <c r="AJ44" s="619"/>
      <c r="AK44" s="619"/>
      <c r="AL44" s="640"/>
      <c r="AM44" s="174"/>
    </row>
    <row r="45" spans="1:39" ht="15.75" customHeight="1" thickTop="1" thickBot="1">
      <c r="A45" s="174"/>
      <c r="B45" s="465"/>
      <c r="C45" s="619"/>
      <c r="D45" s="619"/>
      <c r="E45" s="619"/>
      <c r="F45" s="619"/>
      <c r="G45" s="619"/>
      <c r="H45" s="619"/>
      <c r="I45" s="619"/>
      <c r="J45" s="619"/>
      <c r="K45" s="640"/>
      <c r="L45" s="174"/>
      <c r="M45" s="684"/>
      <c r="N45" s="1245"/>
      <c r="R45" s="210"/>
      <c r="T45" s="210"/>
      <c r="AC45" s="210"/>
      <c r="AD45" s="232"/>
      <c r="AE45" s="465"/>
      <c r="AF45" s="619"/>
      <c r="AG45" s="619"/>
      <c r="AH45" s="619"/>
      <c r="AI45" s="619"/>
      <c r="AJ45" s="619"/>
      <c r="AK45" s="619"/>
      <c r="AL45" s="640"/>
      <c r="AM45" s="174"/>
    </row>
    <row r="46" spans="1:39" ht="15.75" customHeight="1" thickTop="1" thickBot="1">
      <c r="A46" s="2575" t="s">
        <v>675</v>
      </c>
      <c r="B46" s="426" t="s">
        <v>14431</v>
      </c>
      <c r="C46" s="2845"/>
      <c r="D46" s="2846"/>
      <c r="E46" s="1754"/>
      <c r="F46" s="619"/>
      <c r="G46" s="619"/>
      <c r="H46" s="619"/>
      <c r="I46" s="619"/>
      <c r="J46" s="619"/>
      <c r="K46" s="619"/>
      <c r="L46" s="174"/>
      <c r="M46" s="684"/>
      <c r="N46" s="333" t="s">
        <v>14432</v>
      </c>
      <c r="P46" s="334"/>
      <c r="R46" s="210"/>
      <c r="S46" s="1092" t="str">
        <f>IF( SUM( U46:AB46 ) = 0, 0, $U$5 )</f>
        <v>Please complete all cells in row</v>
      </c>
      <c r="T46" s="210"/>
      <c r="U46" s="247">
        <f xml:space="preserve"> IF( ISNUMBER(E46 ), 0, 1 )</f>
        <v>1</v>
      </c>
      <c r="AC46" s="210"/>
      <c r="AD46" s="232"/>
      <c r="AE46" s="426" t="s">
        <v>14431</v>
      </c>
      <c r="AF46" s="1248" t="s">
        <v>14433</v>
      </c>
      <c r="AG46" s="619"/>
      <c r="AH46" s="619"/>
      <c r="AI46" s="619"/>
      <c r="AJ46" s="619"/>
      <c r="AK46" s="619"/>
      <c r="AL46" s="619"/>
      <c r="AM46" s="174"/>
    </row>
    <row r="47" spans="1:39" ht="16.5" thickTop="1">
      <c r="A47" s="174"/>
      <c r="B47" s="174"/>
      <c r="C47" s="620"/>
      <c r="D47" s="620"/>
      <c r="E47" s="174"/>
      <c r="F47" s="174"/>
      <c r="G47" s="174"/>
      <c r="H47" s="174"/>
      <c r="I47" s="174"/>
      <c r="J47" s="174"/>
      <c r="K47" s="174"/>
      <c r="L47" s="174"/>
      <c r="M47" s="684"/>
      <c r="N47" s="684"/>
      <c r="Q47" s="2575" t="s">
        <v>815</v>
      </c>
      <c r="AD47" s="232"/>
      <c r="AE47" s="232"/>
      <c r="AF47" s="225"/>
      <c r="AM47" s="2860" t="s">
        <v>816</v>
      </c>
    </row>
    <row r="48" spans="1:39">
      <c r="A48" s="174"/>
      <c r="B48" s="174"/>
      <c r="C48" s="620"/>
      <c r="D48" s="620"/>
      <c r="E48" s="174"/>
      <c r="F48" s="174"/>
      <c r="G48" s="174"/>
      <c r="H48" s="174"/>
      <c r="I48" s="174"/>
      <c r="J48" s="174"/>
      <c r="K48" s="174"/>
      <c r="L48" s="174"/>
      <c r="M48" s="684"/>
      <c r="N48" s="684"/>
      <c r="AD48" s="232"/>
      <c r="AE48" s="232"/>
      <c r="AF48" s="225"/>
      <c r="AL48" s="318"/>
    </row>
    <row r="49" spans="1:32">
      <c r="A49" s="174"/>
      <c r="B49" s="174"/>
      <c r="C49" s="620"/>
      <c r="D49" s="620"/>
      <c r="E49" s="174"/>
      <c r="F49" s="174"/>
      <c r="G49" s="174"/>
      <c r="H49" s="174"/>
      <c r="I49" s="174"/>
      <c r="J49" s="174"/>
      <c r="K49" s="174"/>
      <c r="L49" s="174"/>
      <c r="M49" s="684"/>
      <c r="N49" s="684"/>
    </row>
    <row r="50" spans="1:32">
      <c r="A50" s="174"/>
      <c r="B50" s="174"/>
      <c r="C50" s="620"/>
      <c r="D50" s="620"/>
      <c r="E50" s="174"/>
      <c r="F50" s="174"/>
      <c r="G50" s="174"/>
      <c r="H50" s="174"/>
      <c r="I50" s="174"/>
      <c r="J50" s="174"/>
      <c r="K50" s="174"/>
      <c r="L50" s="174"/>
      <c r="M50" s="684"/>
      <c r="N50" s="684"/>
    </row>
    <row r="51" spans="1:32">
      <c r="A51" s="174"/>
      <c r="B51" s="174"/>
      <c r="C51" s="620"/>
      <c r="D51" s="620"/>
      <c r="E51" s="174"/>
      <c r="F51" s="174"/>
      <c r="G51" s="174"/>
      <c r="H51" s="174"/>
      <c r="I51" s="174"/>
      <c r="J51" s="174"/>
      <c r="K51" s="174"/>
      <c r="L51" s="174"/>
      <c r="M51" s="684"/>
      <c r="N51" s="684"/>
    </row>
    <row r="52" spans="1:32">
      <c r="A52" s="174"/>
      <c r="B52" s="174"/>
      <c r="C52" s="620"/>
      <c r="D52" s="620"/>
      <c r="E52" s="174"/>
      <c r="F52" s="174"/>
      <c r="G52" s="174"/>
      <c r="H52" s="174"/>
      <c r="I52" s="174"/>
      <c r="J52" s="174"/>
      <c r="K52" s="174"/>
      <c r="L52" s="174"/>
      <c r="M52" s="684"/>
      <c r="N52" s="684"/>
    </row>
    <row r="53" spans="1:32">
      <c r="A53" s="174"/>
      <c r="B53" s="174"/>
      <c r="C53" s="620"/>
      <c r="D53" s="620"/>
      <c r="E53" s="174"/>
      <c r="F53" s="174"/>
      <c r="G53" s="174"/>
      <c r="H53" s="174"/>
      <c r="I53" s="174"/>
      <c r="J53" s="174"/>
      <c r="K53" s="174"/>
      <c r="L53" s="174"/>
      <c r="M53" s="684"/>
      <c r="N53" s="684"/>
    </row>
    <row r="54" spans="1:32">
      <c r="A54" s="174"/>
      <c r="B54" s="174"/>
      <c r="C54" s="620"/>
      <c r="D54" s="620"/>
      <c r="E54" s="174"/>
      <c r="F54" s="174"/>
      <c r="G54" s="174"/>
      <c r="H54" s="174"/>
      <c r="I54" s="174"/>
      <c r="J54" s="174"/>
      <c r="K54" s="174"/>
      <c r="L54" s="174"/>
      <c r="M54" s="684"/>
      <c r="N54" s="684"/>
    </row>
    <row r="55" spans="1:32">
      <c r="A55" s="174"/>
      <c r="B55" s="174"/>
      <c r="C55" s="620"/>
      <c r="D55" s="620"/>
      <c r="E55" s="174"/>
      <c r="F55" s="174"/>
      <c r="G55" s="174"/>
      <c r="H55" s="174"/>
      <c r="I55" s="174"/>
      <c r="J55" s="174"/>
      <c r="K55" s="174"/>
      <c r="L55" s="174"/>
      <c r="M55" s="684"/>
      <c r="N55" s="684"/>
      <c r="AD55" s="232"/>
      <c r="AE55" s="232"/>
      <c r="AF55" s="225"/>
    </row>
    <row r="56" spans="1:32">
      <c r="A56" s="174"/>
      <c r="B56" s="174"/>
      <c r="C56" s="620"/>
      <c r="D56" s="620"/>
      <c r="E56" s="174"/>
      <c r="F56" s="174"/>
      <c r="G56" s="174"/>
      <c r="H56" s="174"/>
      <c r="I56" s="174"/>
      <c r="J56" s="174"/>
      <c r="K56" s="174"/>
      <c r="L56" s="174"/>
      <c r="M56" s="684"/>
      <c r="N56" s="684"/>
      <c r="AD56" s="232"/>
      <c r="AE56" s="232"/>
      <c r="AF56" s="225"/>
    </row>
    <row r="57" spans="1:32">
      <c r="A57" s="174"/>
      <c r="B57" s="174"/>
      <c r="C57" s="620"/>
      <c r="D57" s="620"/>
      <c r="E57" s="174"/>
      <c r="F57" s="174"/>
      <c r="G57" s="174"/>
      <c r="H57" s="174"/>
      <c r="I57" s="174"/>
      <c r="J57" s="174"/>
      <c r="K57" s="174"/>
      <c r="L57" s="174"/>
      <c r="M57" s="684"/>
      <c r="N57" s="684"/>
      <c r="AD57" s="232"/>
      <c r="AE57" s="232"/>
      <c r="AF57" s="225"/>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55" priority="9" operator="equal">
      <formula>0</formula>
    </cfRule>
  </conditionalFormatting>
  <conditionalFormatting sqref="S17:S21">
    <cfRule type="cellIs" dxfId="54" priority="5" operator="equal">
      <formula>0</formula>
    </cfRule>
  </conditionalFormatting>
  <conditionalFormatting sqref="S23:S24">
    <cfRule type="cellIs" dxfId="53" priority="4" operator="equal">
      <formula>0</formula>
    </cfRule>
  </conditionalFormatting>
  <conditionalFormatting sqref="S29:S31">
    <cfRule type="cellIs" dxfId="52" priority="3" operator="equal">
      <formula>0</formula>
    </cfRule>
  </conditionalFormatting>
  <conditionalFormatting sqref="S37:S42">
    <cfRule type="cellIs" dxfId="51" priority="2" operator="equal">
      <formula>0</formula>
    </cfRule>
  </conditionalFormatting>
  <conditionalFormatting sqref="S46">
    <cfRule type="cellIs" dxfId="50" priority="1" operator="equal">
      <formula>0</formula>
    </cfRule>
  </conditionalFormatting>
  <dataValidations disablePrompts="1"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70" zoomScaleNormal="70" zoomScaleSheetLayoutView="100" workbookViewId="0">
      <selection activeCell="B1" sqref="B1:G1"/>
    </sheetView>
  </sheetViews>
  <sheetFormatPr defaultColWidth="9" defaultRowHeight="14.25"/>
  <cols>
    <col min="1" max="1" width="11.125" style="191" hidden="1" customWidth="1"/>
    <col min="2" max="2" width="59" style="218" customWidth="1"/>
    <col min="3" max="3" width="5.5" style="191" bestFit="1" customWidth="1"/>
    <col min="4" max="4" width="4.625" style="191" bestFit="1" customWidth="1"/>
    <col min="5" max="5" width="10.25" style="191" bestFit="1" customWidth="1"/>
    <col min="6" max="6" width="19.625" style="191" customWidth="1"/>
    <col min="7" max="7" width="1.625" style="191" customWidth="1"/>
    <col min="8" max="8" width="9.25" style="1256" bestFit="1" customWidth="1"/>
    <col min="9" max="9" width="1.625" style="191" customWidth="1"/>
    <col min="10" max="10" width="29.5" style="191" bestFit="1" customWidth="1"/>
    <col min="11" max="11" width="1.625" style="191" hidden="1" customWidth="1"/>
    <col min="12" max="12" width="1.625" style="191" customWidth="1"/>
    <col min="13" max="13" width="25" style="191" customWidth="1"/>
    <col min="14" max="14" width="1.625" style="191" customWidth="1"/>
    <col min="15" max="16" width="12.5" style="191" hidden="1" customWidth="1"/>
    <col min="17" max="17" width="1.625" style="191" hidden="1" customWidth="1"/>
    <col min="18" max="18" width="1.625" style="191" customWidth="1"/>
    <col min="19" max="19" width="36.125" style="191" customWidth="1"/>
    <col min="20" max="21" width="12.5" style="191" customWidth="1"/>
    <col min="22" max="22" width="1.625" style="191" customWidth="1"/>
    <col min="23" max="23" width="9" style="191"/>
    <col min="24" max="24" width="9.125" style="191" bestFit="1" customWidth="1"/>
    <col min="25" max="25" width="9" style="191" customWidth="1"/>
    <col min="26" max="16384" width="9" style="191"/>
  </cols>
  <sheetData>
    <row r="1" spans="1:21" ht="30" customHeight="1">
      <c r="B1" s="1089" t="s">
        <v>14434</v>
      </c>
      <c r="C1" s="1089"/>
      <c r="D1" s="1089"/>
      <c r="E1" s="1089"/>
      <c r="F1" s="1089"/>
      <c r="G1" s="1089"/>
      <c r="H1" s="1089"/>
      <c r="I1" s="1089"/>
      <c r="J1" s="1089"/>
      <c r="K1" s="1089"/>
      <c r="L1" s="210"/>
      <c r="N1" s="210"/>
      <c r="Q1" s="210"/>
      <c r="S1" s="1089" t="s">
        <v>656</v>
      </c>
      <c r="T1" s="1089"/>
      <c r="U1" s="1089"/>
    </row>
    <row r="2" spans="1:21" ht="30" customHeight="1">
      <c r="B2" s="1089" t="str">
        <f>SelectCompany!B4</f>
        <v>South West Water (whole area)</v>
      </c>
      <c r="C2" s="470"/>
      <c r="D2" s="470"/>
      <c r="E2" s="470"/>
      <c r="F2" s="470"/>
      <c r="G2" s="470"/>
      <c r="H2" s="470"/>
      <c r="I2" s="470"/>
      <c r="J2" s="470"/>
      <c r="K2" s="470"/>
      <c r="L2" s="210"/>
      <c r="N2" s="210"/>
      <c r="Q2" s="210"/>
      <c r="S2" s="1089"/>
      <c r="T2" s="470"/>
      <c r="U2" s="470"/>
    </row>
    <row r="3" spans="1:21" ht="45" customHeight="1">
      <c r="B3" s="3386" t="s">
        <v>14435</v>
      </c>
      <c r="C3" s="3386"/>
      <c r="D3" s="3386"/>
      <c r="E3" s="3386"/>
      <c r="F3" s="3386"/>
      <c r="G3" s="3386"/>
      <c r="H3" s="3386"/>
      <c r="I3" s="3386"/>
      <c r="J3" s="3386"/>
      <c r="K3" s="1251"/>
      <c r="L3" s="210"/>
      <c r="M3" s="1100" t="s">
        <v>658</v>
      </c>
      <c r="N3" s="210"/>
      <c r="Q3" s="210"/>
      <c r="S3" s="3386" t="s">
        <v>14435</v>
      </c>
      <c r="T3" s="3386"/>
      <c r="U3" s="3386"/>
    </row>
    <row r="4" spans="1:21" ht="14.25" customHeight="1" thickBot="1">
      <c r="B4" s="617"/>
      <c r="C4" s="617"/>
      <c r="D4" s="617"/>
      <c r="E4" s="617"/>
      <c r="F4" s="617"/>
      <c r="G4" s="617"/>
      <c r="H4" s="1251"/>
      <c r="L4" s="210"/>
      <c r="N4" s="210"/>
      <c r="O4" s="3548" t="s">
        <v>659</v>
      </c>
      <c r="P4" s="3548"/>
      <c r="Q4" s="210"/>
      <c r="S4" s="617"/>
      <c r="T4" s="617"/>
      <c r="U4" s="617"/>
    </row>
    <row r="5" spans="1:21" ht="55.5" customHeight="1" thickTop="1" thickBot="1">
      <c r="A5" s="2441" t="s">
        <v>669</v>
      </c>
      <c r="B5" s="402" t="s">
        <v>660</v>
      </c>
      <c r="C5" s="403" t="s">
        <v>661</v>
      </c>
      <c r="D5" s="403" t="s">
        <v>662</v>
      </c>
      <c r="E5" s="403" t="s">
        <v>14436</v>
      </c>
      <c r="F5" s="404" t="s">
        <v>14437</v>
      </c>
      <c r="G5" s="1186"/>
      <c r="H5" s="406" t="s">
        <v>666</v>
      </c>
      <c r="I5" s="214"/>
      <c r="J5" s="406" t="s">
        <v>667</v>
      </c>
      <c r="K5" s="214"/>
      <c r="L5" s="210"/>
      <c r="N5" s="210"/>
      <c r="O5" s="231" t="s">
        <v>668</v>
      </c>
      <c r="Q5" s="210"/>
      <c r="S5" s="402" t="s">
        <v>660</v>
      </c>
      <c r="T5" s="403" t="s">
        <v>14436</v>
      </c>
      <c r="U5" s="404" t="s">
        <v>14437</v>
      </c>
    </row>
    <row r="6" spans="1:21" ht="15.75" customHeight="1" thickTop="1" thickBot="1">
      <c r="A6" s="2575" t="s">
        <v>673</v>
      </c>
      <c r="C6" s="764"/>
      <c r="D6" s="764"/>
      <c r="E6" s="764"/>
      <c r="F6" s="764"/>
      <c r="G6" s="1186"/>
      <c r="H6" s="767"/>
      <c r="I6" s="214"/>
      <c r="J6" s="214"/>
      <c r="K6" s="214"/>
      <c r="L6" s="210"/>
      <c r="N6" s="210"/>
      <c r="Q6" s="210"/>
      <c r="S6" s="169"/>
      <c r="T6" s="2859" t="s">
        <v>820</v>
      </c>
      <c r="U6" s="764"/>
    </row>
    <row r="7" spans="1:21" ht="15.75" customHeight="1" thickTop="1" thickBot="1">
      <c r="A7" s="214"/>
      <c r="B7" s="352" t="s">
        <v>14438</v>
      </c>
      <c r="C7" s="437"/>
      <c r="D7" s="437"/>
      <c r="E7" s="437"/>
      <c r="F7" s="89"/>
      <c r="G7" s="89"/>
      <c r="H7" s="767"/>
      <c r="I7" s="214"/>
      <c r="J7" s="214"/>
      <c r="K7" s="214"/>
      <c r="L7" s="210"/>
      <c r="N7" s="210"/>
      <c r="Q7" s="210"/>
      <c r="S7" s="352" t="s">
        <v>14438</v>
      </c>
      <c r="T7" s="437"/>
      <c r="U7" s="89"/>
    </row>
    <row r="8" spans="1:21" ht="15.75" customHeight="1" thickTop="1">
      <c r="A8" s="2575" t="s">
        <v>675</v>
      </c>
      <c r="B8" s="408" t="s">
        <v>14439</v>
      </c>
      <c r="C8" s="239" t="s">
        <v>1281</v>
      </c>
      <c r="D8" s="239">
        <v>1</v>
      </c>
      <c r="E8" s="1526"/>
      <c r="F8" s="1527"/>
      <c r="G8" s="89"/>
      <c r="H8" s="243" t="s">
        <v>14440</v>
      </c>
      <c r="I8" s="214"/>
      <c r="J8" s="1091"/>
      <c r="K8" s="214"/>
      <c r="L8" s="210"/>
      <c r="M8" s="1092" t="str">
        <f t="shared" ref="M8:M13" si="0">IF( SUM( O8:P8 ) = 0, 0, $O$5 )</f>
        <v>Please complete all cells in row</v>
      </c>
      <c r="N8" s="210"/>
      <c r="O8" s="247">
        <f t="shared" ref="O8" si="1" xml:space="preserve"> IF( ISNUMBER(E8 ), 0, 1 )</f>
        <v>1</v>
      </c>
      <c r="P8" s="247">
        <f t="shared" ref="P8:P13" si="2" xml:space="preserve"> IF( ISNUMBER(F8 ), 0, 1 )</f>
        <v>1</v>
      </c>
      <c r="Q8" s="210"/>
      <c r="S8" s="408" t="s">
        <v>14439</v>
      </c>
      <c r="T8" s="1252" t="s">
        <v>14441</v>
      </c>
      <c r="U8" s="1119" t="s">
        <v>14442</v>
      </c>
    </row>
    <row r="9" spans="1:21" ht="15.75" customHeight="1">
      <c r="A9" s="214"/>
      <c r="B9" s="417" t="s">
        <v>14443</v>
      </c>
      <c r="C9" s="248" t="s">
        <v>1281</v>
      </c>
      <c r="D9" s="248">
        <v>1</v>
      </c>
      <c r="E9" s="1528"/>
      <c r="F9" s="1529"/>
      <c r="G9" s="89"/>
      <c r="H9" s="252" t="s">
        <v>14444</v>
      </c>
      <c r="I9" s="214"/>
      <c r="J9" s="1093"/>
      <c r="K9" s="214"/>
      <c r="L9" s="210"/>
      <c r="M9" s="1092" t="str">
        <f t="shared" si="0"/>
        <v>Please complete all cells in row</v>
      </c>
      <c r="N9" s="210"/>
      <c r="O9" s="247">
        <f t="shared" ref="O9:O13" si="3" xml:space="preserve"> IF( ISNUMBER(E9 ), 0, 1 )</f>
        <v>1</v>
      </c>
      <c r="P9" s="247">
        <f t="shared" si="2"/>
        <v>1</v>
      </c>
      <c r="Q9" s="210"/>
      <c r="S9" s="417" t="s">
        <v>14443</v>
      </c>
      <c r="T9" s="1253" t="s">
        <v>14445</v>
      </c>
      <c r="U9" s="1120" t="s">
        <v>14446</v>
      </c>
    </row>
    <row r="10" spans="1:21" ht="15.75" customHeight="1">
      <c r="A10" s="214"/>
      <c r="B10" s="417" t="s">
        <v>14447</v>
      </c>
      <c r="C10" s="248" t="s">
        <v>1281</v>
      </c>
      <c r="D10" s="248">
        <v>1</v>
      </c>
      <c r="E10" s="1528"/>
      <c r="F10" s="1529"/>
      <c r="G10" s="89"/>
      <c r="H10" s="252" t="s">
        <v>14448</v>
      </c>
      <c r="I10" s="214"/>
      <c r="J10" s="1093"/>
      <c r="K10" s="214"/>
      <c r="L10" s="210"/>
      <c r="M10" s="1092" t="str">
        <f t="shared" si="0"/>
        <v>Please complete all cells in row</v>
      </c>
      <c r="N10" s="210"/>
      <c r="O10" s="247">
        <f t="shared" si="3"/>
        <v>1</v>
      </c>
      <c r="P10" s="247">
        <f t="shared" si="2"/>
        <v>1</v>
      </c>
      <c r="Q10" s="210"/>
      <c r="S10" s="417" t="s">
        <v>14447</v>
      </c>
      <c r="T10" s="1135" t="s">
        <v>14449</v>
      </c>
      <c r="U10" s="1120" t="s">
        <v>14450</v>
      </c>
    </row>
    <row r="11" spans="1:21" ht="15.75" customHeight="1">
      <c r="A11" s="214"/>
      <c r="B11" s="417" t="s">
        <v>14451</v>
      </c>
      <c r="C11" s="248" t="s">
        <v>1281</v>
      </c>
      <c r="D11" s="248">
        <v>1</v>
      </c>
      <c r="E11" s="1528"/>
      <c r="F11" s="1529"/>
      <c r="G11" s="389"/>
      <c r="H11" s="252" t="s">
        <v>14452</v>
      </c>
      <c r="I11" s="214"/>
      <c r="J11" s="1093"/>
      <c r="K11" s="214"/>
      <c r="L11" s="210"/>
      <c r="M11" s="1092" t="str">
        <f t="shared" si="0"/>
        <v>Please complete all cells in row</v>
      </c>
      <c r="N11" s="210"/>
      <c r="O11" s="247">
        <f t="shared" si="3"/>
        <v>1</v>
      </c>
      <c r="P11" s="247">
        <f t="shared" si="2"/>
        <v>1</v>
      </c>
      <c r="Q11" s="210"/>
      <c r="S11" s="417" t="s">
        <v>14451</v>
      </c>
      <c r="T11" s="1253" t="s">
        <v>14453</v>
      </c>
      <c r="U11" s="1120" t="s">
        <v>14454</v>
      </c>
    </row>
    <row r="12" spans="1:21" ht="15.75" customHeight="1">
      <c r="A12" s="214"/>
      <c r="B12" s="417" t="s">
        <v>14455</v>
      </c>
      <c r="C12" s="248" t="s">
        <v>1281</v>
      </c>
      <c r="D12" s="248">
        <v>1</v>
      </c>
      <c r="E12" s="1528"/>
      <c r="F12" s="1529"/>
      <c r="G12" s="89"/>
      <c r="H12" s="252" t="s">
        <v>14456</v>
      </c>
      <c r="I12" s="214"/>
      <c r="J12" s="1093"/>
      <c r="K12" s="214"/>
      <c r="L12" s="210"/>
      <c r="M12" s="1092" t="str">
        <f t="shared" si="0"/>
        <v>Please complete all cells in row</v>
      </c>
      <c r="N12" s="210"/>
      <c r="O12" s="247">
        <f t="shared" si="3"/>
        <v>1</v>
      </c>
      <c r="P12" s="247">
        <f t="shared" si="2"/>
        <v>1</v>
      </c>
      <c r="Q12" s="210"/>
      <c r="S12" s="417" t="s">
        <v>14455</v>
      </c>
      <c r="T12" s="1253" t="s">
        <v>14457</v>
      </c>
      <c r="U12" s="1120" t="s">
        <v>14458</v>
      </c>
    </row>
    <row r="13" spans="1:21" ht="15.75" customHeight="1">
      <c r="A13" s="214"/>
      <c r="B13" s="417" t="s">
        <v>14459</v>
      </c>
      <c r="C13" s="248" t="s">
        <v>1281</v>
      </c>
      <c r="D13" s="248">
        <v>1</v>
      </c>
      <c r="E13" s="1528"/>
      <c r="F13" s="1529"/>
      <c r="G13" s="86"/>
      <c r="H13" s="252" t="s">
        <v>14460</v>
      </c>
      <c r="I13" s="214"/>
      <c r="J13" s="1093"/>
      <c r="K13" s="214"/>
      <c r="L13" s="210"/>
      <c r="M13" s="1092" t="str">
        <f t="shared" si="0"/>
        <v>Please complete all cells in row</v>
      </c>
      <c r="N13" s="210"/>
      <c r="O13" s="247">
        <f t="shared" si="3"/>
        <v>1</v>
      </c>
      <c r="P13" s="247">
        <f t="shared" si="2"/>
        <v>1</v>
      </c>
      <c r="Q13" s="210"/>
      <c r="S13" s="417" t="s">
        <v>14459</v>
      </c>
      <c r="T13" s="1253" t="s">
        <v>14461</v>
      </c>
      <c r="U13" s="1120" t="s">
        <v>14462</v>
      </c>
    </row>
    <row r="14" spans="1:21" ht="15.75" customHeight="1" thickBot="1">
      <c r="A14" s="2575" t="s">
        <v>773</v>
      </c>
      <c r="B14" s="420" t="s">
        <v>14463</v>
      </c>
      <c r="C14" s="314" t="s">
        <v>1281</v>
      </c>
      <c r="D14" s="314">
        <v>1</v>
      </c>
      <c r="E14" s="1530">
        <f>IFERROR(SUM(E8:E13), 0)</f>
        <v>0</v>
      </c>
      <c r="F14" s="1531">
        <f>IFERROR(SUM(F8:F13), 0)</f>
        <v>0</v>
      </c>
      <c r="G14" s="86"/>
      <c r="H14" s="315" t="s">
        <v>14464</v>
      </c>
      <c r="I14" s="214"/>
      <c r="J14" s="1097"/>
      <c r="K14" s="214"/>
      <c r="L14" s="210"/>
      <c r="N14" s="210"/>
      <c r="Q14" s="210"/>
      <c r="S14" s="420" t="s">
        <v>14463</v>
      </c>
      <c r="T14" s="1254" t="s">
        <v>14465</v>
      </c>
      <c r="U14" s="1209" t="s">
        <v>14466</v>
      </c>
    </row>
    <row r="15" spans="1:21" ht="15.75" customHeight="1" thickTop="1" thickBot="1">
      <c r="A15" s="214"/>
      <c r="B15" s="1255"/>
      <c r="C15" s="86"/>
      <c r="D15" s="86"/>
      <c r="E15" s="1532"/>
      <c r="F15" s="1532"/>
      <c r="G15" s="89"/>
      <c r="H15" s="1124"/>
      <c r="I15" s="214"/>
      <c r="J15" s="214"/>
      <c r="K15" s="214"/>
      <c r="L15" s="210"/>
      <c r="N15" s="210"/>
      <c r="Q15" s="210"/>
      <c r="S15" s="1255"/>
      <c r="T15" s="89"/>
      <c r="U15" s="89"/>
    </row>
    <row r="16" spans="1:21" ht="15.75" customHeight="1" thickTop="1" thickBot="1">
      <c r="A16" s="214"/>
      <c r="B16" s="352" t="s">
        <v>14467</v>
      </c>
      <c r="C16" s="437"/>
      <c r="D16" s="437"/>
      <c r="E16" s="1533"/>
      <c r="F16" s="1532"/>
      <c r="G16" s="89"/>
      <c r="H16" s="767"/>
      <c r="I16" s="214"/>
      <c r="J16" s="214"/>
      <c r="K16" s="214"/>
      <c r="L16" s="210"/>
      <c r="N16" s="210"/>
      <c r="Q16" s="210"/>
      <c r="S16" s="352" t="s">
        <v>14467</v>
      </c>
      <c r="T16" s="437"/>
      <c r="U16" s="89"/>
    </row>
    <row r="17" spans="1:21" ht="15.75" customHeight="1" thickTop="1">
      <c r="A17" s="2575" t="s">
        <v>675</v>
      </c>
      <c r="B17" s="408" t="s">
        <v>14468</v>
      </c>
      <c r="C17" s="239" t="s">
        <v>1281</v>
      </c>
      <c r="D17" s="239">
        <v>1</v>
      </c>
      <c r="E17" s="1526"/>
      <c r="F17" s="1527"/>
      <c r="G17" s="89"/>
      <c r="H17" s="243" t="s">
        <v>14469</v>
      </c>
      <c r="I17" s="214"/>
      <c r="J17" s="1091"/>
      <c r="K17" s="214"/>
      <c r="L17" s="210"/>
      <c r="M17" s="1092" t="str">
        <f t="shared" ref="M17:M21" si="4">IF( SUM( O17:P17 ) = 0, 0, $O$5 )</f>
        <v>Please complete all cells in row</v>
      </c>
      <c r="N17" s="210"/>
      <c r="O17" s="247">
        <f t="shared" ref="O17:O21" si="5" xml:space="preserve"> IF( ISNUMBER(E17 ), 0, 1 )</f>
        <v>1</v>
      </c>
      <c r="P17" s="247">
        <f t="shared" ref="P17:P21" si="6" xml:space="preserve"> IF( ISNUMBER(F17 ), 0, 1 )</f>
        <v>1</v>
      </c>
      <c r="Q17" s="210"/>
      <c r="S17" s="408" t="s">
        <v>14468</v>
      </c>
      <c r="T17" s="1252" t="s">
        <v>14470</v>
      </c>
      <c r="U17" s="1119" t="s">
        <v>14471</v>
      </c>
    </row>
    <row r="18" spans="1:21" ht="15.75" customHeight="1">
      <c r="A18" s="214"/>
      <c r="B18" s="417" t="s">
        <v>14472</v>
      </c>
      <c r="C18" s="248" t="s">
        <v>1281</v>
      </c>
      <c r="D18" s="248">
        <v>1</v>
      </c>
      <c r="E18" s="1528"/>
      <c r="F18" s="1529"/>
      <c r="G18" s="89"/>
      <c r="H18" s="252" t="s">
        <v>14473</v>
      </c>
      <c r="I18" s="214"/>
      <c r="J18" s="1093"/>
      <c r="K18" s="214"/>
      <c r="L18" s="210"/>
      <c r="M18" s="1092" t="str">
        <f t="shared" si="4"/>
        <v>Please complete all cells in row</v>
      </c>
      <c r="N18" s="210"/>
      <c r="O18" s="247">
        <f t="shared" si="5"/>
        <v>1</v>
      </c>
      <c r="P18" s="247">
        <f t="shared" si="6"/>
        <v>1</v>
      </c>
      <c r="Q18" s="210"/>
      <c r="S18" s="417" t="s">
        <v>14472</v>
      </c>
      <c r="T18" s="1253" t="s">
        <v>14474</v>
      </c>
      <c r="U18" s="1120" t="s">
        <v>14475</v>
      </c>
    </row>
    <row r="19" spans="1:21" ht="15.75" customHeight="1">
      <c r="A19" s="214"/>
      <c r="B19" s="417" t="s">
        <v>14476</v>
      </c>
      <c r="C19" s="248" t="s">
        <v>1281</v>
      </c>
      <c r="D19" s="248">
        <v>1</v>
      </c>
      <c r="E19" s="1528"/>
      <c r="F19" s="1529"/>
      <c r="G19" s="89"/>
      <c r="H19" s="252" t="s">
        <v>14477</v>
      </c>
      <c r="I19" s="214"/>
      <c r="J19" s="1093"/>
      <c r="K19" s="214"/>
      <c r="L19" s="210"/>
      <c r="M19" s="1092" t="str">
        <f t="shared" si="4"/>
        <v>Please complete all cells in row</v>
      </c>
      <c r="N19" s="210"/>
      <c r="O19" s="247">
        <f t="shared" si="5"/>
        <v>1</v>
      </c>
      <c r="P19" s="247">
        <f t="shared" si="6"/>
        <v>1</v>
      </c>
      <c r="Q19" s="210"/>
      <c r="S19" s="417" t="s">
        <v>14476</v>
      </c>
      <c r="T19" s="1253" t="s">
        <v>14478</v>
      </c>
      <c r="U19" s="1120" t="s">
        <v>14479</v>
      </c>
    </row>
    <row r="20" spans="1:21" ht="15.75" customHeight="1">
      <c r="A20" s="214"/>
      <c r="B20" s="417" t="s">
        <v>14480</v>
      </c>
      <c r="C20" s="248" t="s">
        <v>1281</v>
      </c>
      <c r="D20" s="248">
        <v>1</v>
      </c>
      <c r="E20" s="1528"/>
      <c r="F20" s="1529"/>
      <c r="G20" s="389"/>
      <c r="H20" s="252" t="s">
        <v>14481</v>
      </c>
      <c r="I20" s="214"/>
      <c r="J20" s="1093"/>
      <c r="K20" s="214"/>
      <c r="L20" s="210"/>
      <c r="M20" s="1092" t="str">
        <f t="shared" si="4"/>
        <v>Please complete all cells in row</v>
      </c>
      <c r="N20" s="210"/>
      <c r="O20" s="247">
        <f t="shared" si="5"/>
        <v>1</v>
      </c>
      <c r="P20" s="247">
        <f t="shared" si="6"/>
        <v>1</v>
      </c>
      <c r="Q20" s="210"/>
      <c r="S20" s="417" t="s">
        <v>14480</v>
      </c>
      <c r="T20" s="1253" t="s">
        <v>14482</v>
      </c>
      <c r="U20" s="1120" t="s">
        <v>14483</v>
      </c>
    </row>
    <row r="21" spans="1:21" ht="15.75" customHeight="1">
      <c r="A21" s="214"/>
      <c r="B21" s="417" t="s">
        <v>14484</v>
      </c>
      <c r="C21" s="248" t="s">
        <v>1281</v>
      </c>
      <c r="D21" s="248">
        <v>1</v>
      </c>
      <c r="E21" s="1528"/>
      <c r="F21" s="1529"/>
      <c r="G21" s="89"/>
      <c r="H21" s="252" t="s">
        <v>14485</v>
      </c>
      <c r="I21" s="214"/>
      <c r="J21" s="1093"/>
      <c r="K21" s="214"/>
      <c r="L21" s="210"/>
      <c r="M21" s="1092" t="str">
        <f t="shared" si="4"/>
        <v>Please complete all cells in row</v>
      </c>
      <c r="N21" s="210"/>
      <c r="O21" s="247">
        <f t="shared" si="5"/>
        <v>1</v>
      </c>
      <c r="P21" s="247">
        <f t="shared" si="6"/>
        <v>1</v>
      </c>
      <c r="Q21" s="210"/>
      <c r="S21" s="417" t="s">
        <v>14484</v>
      </c>
      <c r="T21" s="1253" t="s">
        <v>14486</v>
      </c>
      <c r="U21" s="1120" t="s">
        <v>14487</v>
      </c>
    </row>
    <row r="22" spans="1:21" ht="15.75" customHeight="1" thickBot="1">
      <c r="A22" s="2575" t="s">
        <v>773</v>
      </c>
      <c r="B22" s="420" t="s">
        <v>14488</v>
      </c>
      <c r="C22" s="314" t="s">
        <v>1281</v>
      </c>
      <c r="D22" s="314">
        <v>1</v>
      </c>
      <c r="E22" s="1530">
        <f>IFERROR(SUM(E17:E21), 0)</f>
        <v>0</v>
      </c>
      <c r="F22" s="1531">
        <f>IFERROR(SUM(F17:F21), 0)</f>
        <v>0</v>
      </c>
      <c r="G22" s="86"/>
      <c r="H22" s="315" t="s">
        <v>14489</v>
      </c>
      <c r="I22" s="214"/>
      <c r="J22" s="1097"/>
      <c r="K22" s="214"/>
      <c r="L22" s="210"/>
      <c r="N22" s="210"/>
      <c r="Q22" s="210"/>
      <c r="S22" s="420" t="s">
        <v>14488</v>
      </c>
      <c r="T22" s="1254" t="s">
        <v>14490</v>
      </c>
      <c r="U22" s="1209" t="s">
        <v>14491</v>
      </c>
    </row>
    <row r="23" spans="1:21" ht="33" customHeight="1" thickTop="1">
      <c r="A23" s="214"/>
      <c r="B23" s="944"/>
      <c r="C23" s="214"/>
      <c r="D23" s="214"/>
      <c r="E23" s="214"/>
      <c r="F23" s="214"/>
      <c r="G23" s="214"/>
      <c r="H23" s="843"/>
      <c r="I23" s="214"/>
      <c r="K23" s="2575" t="s">
        <v>815</v>
      </c>
      <c r="U23" s="2859" t="s">
        <v>816</v>
      </c>
    </row>
    <row r="24" spans="1:21" ht="33" customHeight="1">
      <c r="A24" s="214"/>
      <c r="B24" s="944"/>
      <c r="C24" s="214"/>
      <c r="D24" s="214"/>
      <c r="E24" s="214"/>
      <c r="F24" s="214"/>
      <c r="G24" s="214"/>
      <c r="H24" s="843"/>
      <c r="I24" s="214"/>
      <c r="J24" s="214"/>
      <c r="K24" s="214"/>
    </row>
    <row r="25" spans="1:21" ht="15">
      <c r="A25" s="214"/>
      <c r="B25" s="944"/>
      <c r="C25" s="214"/>
      <c r="D25" s="214"/>
      <c r="E25" s="214"/>
      <c r="F25" s="214"/>
      <c r="G25" s="214"/>
      <c r="H25" s="843"/>
      <c r="I25" s="214"/>
      <c r="J25" s="214"/>
      <c r="K25" s="214"/>
    </row>
    <row r="26" spans="1:21" ht="15">
      <c r="A26" s="214"/>
      <c r="B26" s="944"/>
      <c r="C26" s="214"/>
      <c r="D26" s="214"/>
      <c r="E26" s="214"/>
      <c r="F26" s="214"/>
      <c r="G26" s="214"/>
      <c r="H26" s="843"/>
      <c r="I26" s="214"/>
      <c r="J26" s="214"/>
      <c r="K26" s="214"/>
    </row>
  </sheetData>
  <sheetProtection formatColumns="0" formatRows="0"/>
  <mergeCells count="3">
    <mergeCell ref="B3:J3"/>
    <mergeCell ref="S3:U3"/>
    <mergeCell ref="O4:P4"/>
  </mergeCells>
  <conditionalFormatting sqref="M8:M13">
    <cfRule type="cellIs" dxfId="49" priority="2" operator="equal">
      <formula>0</formula>
    </cfRule>
  </conditionalFormatting>
  <conditionalFormatting sqref="M17:M21">
    <cfRule type="cellIs" dxfId="48"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election activeCell="B1" sqref="B1:G1"/>
    </sheetView>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5"/>
  <sheetViews>
    <sheetView showGridLines="0" topLeftCell="B1" zoomScale="55" zoomScaleNormal="55" zoomScaleSheetLayoutView="100" workbookViewId="0">
      <selection activeCell="B1" sqref="B1:G1"/>
    </sheetView>
  </sheetViews>
  <sheetFormatPr defaultColWidth="9" defaultRowHeight="14.25"/>
  <cols>
    <col min="1" max="1" width="11.125" style="1257" hidden="1" customWidth="1"/>
    <col min="2" max="2" width="80.625" style="1257" customWidth="1"/>
    <col min="3" max="4" width="19.25" style="1269" customWidth="1"/>
    <col min="5" max="5" width="19.5" style="1269" bestFit="1" customWidth="1"/>
    <col min="6" max="6" width="19.25" style="1257" customWidth="1"/>
    <col min="7" max="7" width="14.625" style="1257" bestFit="1" customWidth="1"/>
    <col min="8" max="9" width="21.75" style="1257" bestFit="1" customWidth="1"/>
    <col min="10" max="10" width="14.625" style="1257" bestFit="1" customWidth="1"/>
    <col min="11" max="12" width="14.75" style="1257" bestFit="1" customWidth="1"/>
    <col min="13" max="13" width="14.75" style="1257" customWidth="1"/>
    <col min="14" max="17" width="15.125" style="1257" customWidth="1"/>
    <col min="18" max="18" width="12.5" style="1257" customWidth="1"/>
    <col min="19" max="19" width="1.625" style="1257" customWidth="1"/>
    <col min="20" max="20" width="33.625" style="1257" customWidth="1"/>
    <col min="21" max="21" width="1.625" style="1257" hidden="1" customWidth="1"/>
    <col min="22" max="22" width="1.625" style="191" customWidth="1"/>
    <col min="23" max="23" width="20.625" style="191" customWidth="1"/>
    <col min="24" max="24" width="1.625" style="191" customWidth="1"/>
    <col min="25" max="25" width="6.125" style="191" hidden="1" customWidth="1"/>
    <col min="26" max="26" width="7.5" style="191" hidden="1" customWidth="1"/>
    <col min="27" max="27" width="10.125" style="191" hidden="1" customWidth="1"/>
    <col min="28" max="28" width="7.5" style="191" hidden="1" customWidth="1"/>
    <col min="29" max="29" width="9" style="191" hidden="1" customWidth="1"/>
    <col min="30" max="34" width="9.625" style="191" hidden="1" customWidth="1"/>
    <col min="35" max="35" width="1.625" style="191" hidden="1" customWidth="1"/>
    <col min="36" max="36" width="1.625" style="1257" customWidth="1"/>
    <col min="37" max="37" width="44.25" style="1257" customWidth="1"/>
    <col min="38" max="41" width="18.125" style="191" customWidth="1"/>
    <col min="42" max="42" width="19.375" style="191" bestFit="1" customWidth="1"/>
    <col min="43" max="44" width="18.125" style="191" customWidth="1"/>
    <col min="45" max="45" width="13.5" style="191" bestFit="1" customWidth="1"/>
    <col min="46" max="46" width="15.625" style="191" customWidth="1"/>
    <col min="47" max="49" width="17.125" style="191" customWidth="1"/>
    <col min="50" max="50" width="17.125" style="1257" customWidth="1"/>
    <col min="51" max="51" width="18.625" style="1257" bestFit="1" customWidth="1"/>
    <col min="52" max="52" width="17.125" style="1257" customWidth="1"/>
    <col min="53" max="16384" width="9" style="1257"/>
  </cols>
  <sheetData>
    <row r="1" spans="1:49" ht="30.75" customHeight="1">
      <c r="B1" s="1089" t="s">
        <v>14492</v>
      </c>
      <c r="C1" s="1258"/>
      <c r="D1" s="1258"/>
      <c r="E1" s="1258"/>
      <c r="F1" s="1089"/>
      <c r="G1" s="1089"/>
      <c r="H1" s="1089"/>
      <c r="V1" s="210"/>
      <c r="X1" s="210"/>
      <c r="AI1" s="210"/>
      <c r="AK1" s="1089" t="s">
        <v>656</v>
      </c>
      <c r="AL1" s="1089"/>
      <c r="AM1" s="1089"/>
      <c r="AN1" s="1089"/>
      <c r="AO1" s="1257"/>
      <c r="AP1" s="1257"/>
      <c r="AQ1" s="1257"/>
      <c r="AR1" s="1257"/>
    </row>
    <row r="2" spans="1:49" ht="30.75" customHeight="1">
      <c r="B2" s="1089" t="str">
        <f>SelectCompany!B4</f>
        <v>South West Water (whole area)</v>
      </c>
      <c r="C2" s="1099"/>
      <c r="D2" s="1099"/>
      <c r="E2" s="1099"/>
      <c r="F2" s="470"/>
      <c r="G2" s="470"/>
      <c r="H2" s="470"/>
      <c r="V2" s="210"/>
      <c r="X2" s="210"/>
      <c r="AI2" s="210"/>
      <c r="AK2" s="470"/>
      <c r="AL2" s="470"/>
      <c r="AM2" s="470"/>
      <c r="AN2" s="470"/>
      <c r="AO2" s="1257"/>
      <c r="AP2" s="1257"/>
      <c r="AQ2" s="1257"/>
      <c r="AR2" s="1257"/>
    </row>
    <row r="3" spans="1:49" ht="45" customHeight="1">
      <c r="B3" s="3386" t="s">
        <v>14493</v>
      </c>
      <c r="C3" s="3386"/>
      <c r="D3" s="3386"/>
      <c r="E3" s="3386"/>
      <c r="F3" s="3386"/>
      <c r="G3" s="3386"/>
      <c r="H3" s="3386"/>
      <c r="I3" s="3386"/>
      <c r="J3" s="3386"/>
      <c r="K3" s="3386"/>
      <c r="L3" s="3386"/>
      <c r="M3" s="3386"/>
      <c r="N3" s="3386"/>
      <c r="O3" s="3386"/>
      <c r="P3" s="3386"/>
      <c r="Q3" s="3386"/>
      <c r="R3" s="3386"/>
      <c r="S3" s="3386"/>
      <c r="T3" s="3386"/>
      <c r="V3" s="210"/>
      <c r="W3" s="1100" t="s">
        <v>658</v>
      </c>
      <c r="X3" s="210"/>
      <c r="AI3" s="210"/>
      <c r="AK3" s="3386" t="s">
        <v>14493</v>
      </c>
      <c r="AL3" s="3386"/>
      <c r="AM3" s="3386"/>
      <c r="AN3" s="3386"/>
      <c r="AO3" s="3386"/>
      <c r="AP3" s="3386"/>
      <c r="AQ3" s="3386"/>
      <c r="AR3" s="3386"/>
      <c r="AS3" s="1257"/>
      <c r="AT3" s="1257"/>
      <c r="AU3" s="1257"/>
      <c r="AV3" s="1257"/>
      <c r="AW3" s="1257"/>
    </row>
    <row r="4" spans="1:49" ht="15.75" customHeight="1" thickBot="1">
      <c r="B4" s="617"/>
      <c r="C4" s="617"/>
      <c r="D4" s="617"/>
      <c r="E4" s="617"/>
      <c r="F4" s="617"/>
      <c r="G4" s="617"/>
      <c r="H4" s="617"/>
      <c r="V4" s="210"/>
      <c r="X4" s="210"/>
      <c r="Y4" s="3571" t="s">
        <v>659</v>
      </c>
      <c r="Z4" s="3571"/>
      <c r="AA4" s="3571"/>
      <c r="AB4" s="3571"/>
      <c r="AC4" s="3571"/>
      <c r="AD4" s="3571"/>
      <c r="AE4" s="3571"/>
      <c r="AF4" s="3571"/>
      <c r="AG4" s="3571"/>
      <c r="AH4" s="3571"/>
      <c r="AI4" s="210"/>
      <c r="AK4" s="617"/>
      <c r="AL4" s="617"/>
      <c r="AM4" s="617"/>
      <c r="AN4" s="617"/>
      <c r="AO4" s="1257"/>
      <c r="AP4" s="1257"/>
      <c r="AQ4" s="1257"/>
      <c r="AR4" s="1257"/>
      <c r="AS4" s="1257"/>
      <c r="AT4" s="1257"/>
      <c r="AU4" s="1257"/>
      <c r="AV4" s="1257"/>
      <c r="AW4" s="1257"/>
    </row>
    <row r="5" spans="1:49" ht="51" customHeight="1" thickTop="1" thickBot="1">
      <c r="A5" s="1020"/>
      <c r="B5" s="402" t="s">
        <v>660</v>
      </c>
      <c r="C5" s="403" t="s">
        <v>661</v>
      </c>
      <c r="D5" s="403" t="s">
        <v>662</v>
      </c>
      <c r="E5" s="2069" t="s">
        <v>782</v>
      </c>
      <c r="F5" s="1910"/>
      <c r="G5" s="1020"/>
      <c r="H5" s="1020"/>
      <c r="I5" s="1020"/>
      <c r="J5" s="1020"/>
      <c r="K5" s="1020"/>
      <c r="L5" s="1020"/>
      <c r="M5" s="1020"/>
      <c r="N5" s="1020"/>
      <c r="O5" s="1020"/>
      <c r="P5" s="1020"/>
      <c r="Q5" s="1020"/>
      <c r="R5" s="406" t="s">
        <v>666</v>
      </c>
      <c r="S5" s="1020"/>
      <c r="T5" s="406" t="s">
        <v>667</v>
      </c>
      <c r="U5" s="1020"/>
      <c r="V5" s="210"/>
      <c r="X5" s="210"/>
      <c r="Y5" s="231" t="s">
        <v>668</v>
      </c>
      <c r="Z5" s="231"/>
      <c r="AA5" s="231"/>
      <c r="AB5" s="231"/>
      <c r="AC5" s="231"/>
      <c r="AD5" s="231"/>
      <c r="AE5" s="231"/>
      <c r="AF5" s="231"/>
      <c r="AG5" s="231"/>
      <c r="AH5" s="231"/>
      <c r="AI5" s="210"/>
      <c r="AK5" s="402" t="s">
        <v>660</v>
      </c>
      <c r="AL5" s="2069" t="s">
        <v>14494</v>
      </c>
      <c r="AM5" s="2069" t="s">
        <v>662</v>
      </c>
      <c r="AN5" s="2069" t="s">
        <v>782</v>
      </c>
      <c r="AO5" s="1257"/>
      <c r="AP5" s="1257"/>
      <c r="AQ5" s="1257"/>
      <c r="AR5" s="1257"/>
      <c r="AS5" s="1257"/>
      <c r="AT5" s="1257"/>
      <c r="AU5" s="1257"/>
      <c r="AV5" s="1257"/>
      <c r="AW5" s="1257"/>
    </row>
    <row r="6" spans="1:49" ht="15.75" customHeight="1" thickTop="1" thickBot="1">
      <c r="A6" s="2575" t="s">
        <v>673</v>
      </c>
      <c r="C6" s="1260"/>
      <c r="D6" s="1260"/>
      <c r="E6" s="1259"/>
      <c r="F6" s="1259"/>
      <c r="G6" s="1259"/>
      <c r="H6" s="1259"/>
      <c r="I6" s="1259"/>
      <c r="J6" s="1259"/>
      <c r="K6" s="1259"/>
      <c r="L6" s="1259"/>
      <c r="M6" s="1259"/>
      <c r="N6" s="1259"/>
      <c r="O6" s="1259"/>
      <c r="P6" s="1259"/>
      <c r="Q6" s="1259"/>
      <c r="R6" s="684"/>
      <c r="S6" s="1020"/>
      <c r="T6" s="1020"/>
      <c r="U6" s="1020"/>
      <c r="V6" s="210"/>
      <c r="X6" s="210"/>
      <c r="AI6" s="210"/>
      <c r="AK6" s="1259"/>
      <c r="AL6" s="2859" t="s">
        <v>820</v>
      </c>
      <c r="AM6" s="1259"/>
      <c r="AO6" s="1257"/>
      <c r="AP6" s="1257"/>
      <c r="AQ6" s="1257"/>
      <c r="AR6" s="1257"/>
      <c r="AS6" s="1257"/>
      <c r="AT6" s="1257"/>
      <c r="AU6" s="1257"/>
      <c r="AV6" s="1257"/>
      <c r="AW6" s="1257"/>
    </row>
    <row r="7" spans="1:49" ht="15.75" customHeight="1" thickTop="1" thickBot="1">
      <c r="A7" s="1020"/>
      <c r="B7" s="352" t="s">
        <v>14495</v>
      </c>
      <c r="C7" s="437"/>
      <c r="D7" s="437"/>
      <c r="E7" s="437"/>
      <c r="F7" s="1259"/>
      <c r="G7" s="1259"/>
      <c r="H7" s="1259"/>
      <c r="I7" s="1259"/>
      <c r="J7" s="1259"/>
      <c r="K7" s="1259"/>
      <c r="L7" s="1259"/>
      <c r="M7" s="1259"/>
      <c r="N7" s="1259"/>
      <c r="O7" s="1259"/>
      <c r="P7" s="1259"/>
      <c r="Q7" s="1259"/>
      <c r="R7" s="1020"/>
      <c r="S7" s="1020"/>
      <c r="T7" s="1020"/>
      <c r="U7" s="1020"/>
      <c r="V7" s="210"/>
      <c r="X7" s="210"/>
      <c r="AI7" s="210"/>
      <c r="AK7" s="352" t="s">
        <v>14495</v>
      </c>
      <c r="AL7" s="437"/>
      <c r="AM7" s="1259"/>
      <c r="AN7" s="1257"/>
      <c r="AO7" s="1257"/>
      <c r="AP7" s="1257"/>
      <c r="AQ7" s="1257"/>
      <c r="AR7" s="1257"/>
      <c r="AS7" s="1257"/>
      <c r="AT7" s="1257"/>
      <c r="AU7" s="1257"/>
      <c r="AV7" s="1257"/>
      <c r="AW7" s="1257"/>
    </row>
    <row r="8" spans="1:49" ht="31.5" thickTop="1" thickBot="1">
      <c r="A8" s="2575" t="s">
        <v>675</v>
      </c>
      <c r="B8" s="426" t="s">
        <v>14496</v>
      </c>
      <c r="C8" s="343" t="s">
        <v>677</v>
      </c>
      <c r="D8" s="343">
        <v>3</v>
      </c>
      <c r="E8" s="2070"/>
      <c r="F8" s="1259"/>
      <c r="G8" s="1259"/>
      <c r="H8" s="1259"/>
      <c r="I8" s="1259"/>
      <c r="J8" s="1259"/>
      <c r="K8" s="1259"/>
      <c r="L8" s="1259"/>
      <c r="M8" s="1259"/>
      <c r="N8" s="1259"/>
      <c r="O8" s="1259"/>
      <c r="P8" s="1259"/>
      <c r="Q8" s="1259"/>
      <c r="R8" s="933" t="s">
        <v>14497</v>
      </c>
      <c r="S8" s="1020"/>
      <c r="T8" s="334"/>
      <c r="U8" s="1020"/>
      <c r="V8" s="210"/>
      <c r="W8" s="1092" t="str">
        <f>IF( SUM( Y8:AH8 ) = 0, 0, $Y$5 )</f>
        <v>Please complete all cells in row</v>
      </c>
      <c r="X8" s="210"/>
      <c r="AA8" s="247">
        <f xml:space="preserve"> IF( ISNUMBER(F8 ), 0, 1 )</f>
        <v>1</v>
      </c>
      <c r="AI8" s="210"/>
      <c r="AK8" s="426" t="s">
        <v>14496</v>
      </c>
      <c r="AL8" s="2566" t="s">
        <v>677</v>
      </c>
      <c r="AM8" s="2566">
        <v>3</v>
      </c>
      <c r="AN8" s="2070" t="s">
        <v>14498</v>
      </c>
      <c r="AO8" s="1257"/>
      <c r="AP8" s="1257"/>
      <c r="AQ8" s="1257"/>
      <c r="AR8" s="1257"/>
      <c r="AS8" s="1257"/>
      <c r="AT8" s="1257"/>
      <c r="AU8" s="1257"/>
      <c r="AV8" s="1257"/>
      <c r="AW8" s="1257"/>
    </row>
    <row r="9" spans="1:49" ht="15.75" customHeight="1" thickTop="1" thickBot="1">
      <c r="A9" s="1020"/>
      <c r="B9" s="1238"/>
      <c r="C9" s="1239"/>
      <c r="D9" s="1239"/>
      <c r="E9" s="2071"/>
      <c r="F9" s="1259"/>
      <c r="G9" s="1259"/>
      <c r="H9" s="1259"/>
      <c r="I9" s="1259"/>
      <c r="J9" s="1259"/>
      <c r="K9" s="1259"/>
      <c r="L9" s="1259"/>
      <c r="M9" s="1259"/>
      <c r="N9" s="1259"/>
      <c r="O9" s="1259"/>
      <c r="P9" s="1259"/>
      <c r="Q9" s="1259"/>
      <c r="R9" s="1261"/>
      <c r="S9" s="1020"/>
      <c r="T9" s="1020"/>
      <c r="U9" s="1020"/>
      <c r="V9" s="210"/>
      <c r="X9" s="210"/>
      <c r="AI9" s="210"/>
      <c r="AK9" s="1238"/>
      <c r="AL9" s="2071"/>
      <c r="AM9" s="1259"/>
      <c r="AN9" s="1257"/>
      <c r="AO9" s="1257"/>
      <c r="AP9" s="1257"/>
      <c r="AQ9" s="1257"/>
      <c r="AR9" s="1257"/>
      <c r="AS9" s="1257"/>
      <c r="AT9" s="1257"/>
      <c r="AU9" s="1257"/>
      <c r="AV9" s="1257"/>
      <c r="AW9" s="1257"/>
    </row>
    <row r="10" spans="1:49" ht="35.25" customHeight="1" thickTop="1" thickBot="1">
      <c r="A10" s="1020"/>
      <c r="B10" s="352" t="s">
        <v>14499</v>
      </c>
      <c r="C10" s="437"/>
      <c r="D10" s="89"/>
      <c r="E10" s="2072"/>
      <c r="F10" s="1259"/>
      <c r="G10" s="1259"/>
      <c r="H10" s="1259"/>
      <c r="I10" s="1259"/>
      <c r="J10" s="1259"/>
      <c r="K10" s="1259"/>
      <c r="L10" s="1259"/>
      <c r="M10" s="1259"/>
      <c r="N10" s="1259"/>
      <c r="O10" s="1259"/>
      <c r="P10" s="1259"/>
      <c r="Q10" s="1259"/>
      <c r="R10" s="1020"/>
      <c r="S10" s="1020"/>
      <c r="T10" s="1020"/>
      <c r="U10" s="1020"/>
      <c r="V10" s="210"/>
      <c r="X10" s="210"/>
      <c r="AI10" s="210"/>
      <c r="AK10" s="352" t="s">
        <v>14499</v>
      </c>
      <c r="AL10" s="2072"/>
      <c r="AM10" s="1259"/>
      <c r="AN10" s="1257"/>
      <c r="AO10" s="1257"/>
      <c r="AP10" s="1257"/>
      <c r="AQ10" s="1257"/>
      <c r="AR10" s="1257"/>
      <c r="AS10" s="1257"/>
      <c r="AT10" s="1257"/>
      <c r="AU10" s="1257"/>
      <c r="AV10" s="1257"/>
      <c r="AW10" s="1257"/>
    </row>
    <row r="11" spans="1:49" s="1259" customFormat="1" ht="15.75" customHeight="1" thickTop="1">
      <c r="A11" s="2575" t="s">
        <v>675</v>
      </c>
      <c r="B11" s="716" t="s">
        <v>14500</v>
      </c>
      <c r="C11" s="1262" t="s">
        <v>677</v>
      </c>
      <c r="D11" s="3073">
        <v>3</v>
      </c>
      <c r="E11" s="2051"/>
      <c r="R11" s="243" t="s">
        <v>14501</v>
      </c>
      <c r="S11" s="1020"/>
      <c r="T11" s="245"/>
      <c r="U11" s="1020"/>
      <c r="V11" s="210"/>
      <c r="W11" s="1092" t="str">
        <f t="shared" ref="W11:W16" si="0">IF( SUM( Y11:AH11 ) = 0, 0, $Y$5 )</f>
        <v>Please complete all cells in row</v>
      </c>
      <c r="X11" s="210"/>
      <c r="Y11" s="191"/>
      <c r="Z11" s="191"/>
      <c r="AA11" s="247">
        <f xml:space="preserve"> IF( ISNUMBER(F11 ), 0, 1 )</f>
        <v>1</v>
      </c>
      <c r="AB11" s="191"/>
      <c r="AC11" s="191"/>
      <c r="AD11" s="191"/>
      <c r="AE11" s="191"/>
      <c r="AF11" s="191"/>
      <c r="AG11" s="191"/>
      <c r="AH11" s="191"/>
      <c r="AI11" s="210"/>
      <c r="AJ11" s="1257"/>
      <c r="AK11" s="408" t="s">
        <v>14502</v>
      </c>
      <c r="AL11" s="1262" t="s">
        <v>677</v>
      </c>
      <c r="AM11" s="1262">
        <v>3</v>
      </c>
      <c r="AN11" s="2051" t="s">
        <v>14503</v>
      </c>
    </row>
    <row r="12" spans="1:49" s="1259" customFormat="1" ht="34.15" customHeight="1">
      <c r="A12" s="1020"/>
      <c r="B12" s="698" t="s">
        <v>14504</v>
      </c>
      <c r="C12" s="1263" t="s">
        <v>677</v>
      </c>
      <c r="D12" s="1263">
        <v>3</v>
      </c>
      <c r="E12" s="2054"/>
      <c r="R12" s="252" t="s">
        <v>14505</v>
      </c>
      <c r="S12" s="1020"/>
      <c r="T12" s="253"/>
      <c r="U12" s="1020"/>
      <c r="V12" s="210"/>
      <c r="W12" s="1092" t="str">
        <f t="shared" si="0"/>
        <v>Please complete all cells in row</v>
      </c>
      <c r="X12" s="210"/>
      <c r="Y12" s="191"/>
      <c r="Z12" s="191"/>
      <c r="AA12" s="247">
        <f xml:space="preserve"> IF( ISNUMBER(F12 ), 0, 1 )</f>
        <v>1</v>
      </c>
      <c r="AB12" s="191"/>
      <c r="AC12" s="191"/>
      <c r="AD12" s="191"/>
      <c r="AE12" s="191"/>
      <c r="AF12" s="191"/>
      <c r="AG12" s="191"/>
      <c r="AH12" s="191"/>
      <c r="AI12" s="210"/>
      <c r="AJ12" s="1257"/>
      <c r="AK12" s="417" t="s">
        <v>14506</v>
      </c>
      <c r="AL12" s="1263" t="s">
        <v>677</v>
      </c>
      <c r="AM12" s="1263">
        <v>3</v>
      </c>
      <c r="AN12" s="2054" t="s">
        <v>14507</v>
      </c>
    </row>
    <row r="13" spans="1:49" s="1259" customFormat="1" ht="15.75" customHeight="1">
      <c r="A13" s="1020"/>
      <c r="B13" s="698" t="s">
        <v>14508</v>
      </c>
      <c r="C13" s="1263" t="s">
        <v>677</v>
      </c>
      <c r="D13" s="1263">
        <v>3</v>
      </c>
      <c r="E13" s="2054"/>
      <c r="R13" s="926" t="s">
        <v>14509</v>
      </c>
      <c r="S13" s="1020"/>
      <c r="T13" s="495"/>
      <c r="U13" s="1020"/>
      <c r="V13" s="210"/>
      <c r="W13" s="1895"/>
      <c r="X13" s="210"/>
      <c r="Y13" s="213"/>
      <c r="Z13" s="213"/>
      <c r="AA13" s="247"/>
      <c r="AB13" s="213"/>
      <c r="AC13" s="213"/>
      <c r="AD13" s="213"/>
      <c r="AE13" s="213"/>
      <c r="AF13" s="213"/>
      <c r="AG13" s="213"/>
      <c r="AH13" s="213"/>
      <c r="AI13" s="213"/>
      <c r="AJ13" s="1257"/>
      <c r="AK13" s="417" t="s">
        <v>14508</v>
      </c>
      <c r="AL13" s="1263" t="s">
        <v>677</v>
      </c>
      <c r="AM13" s="1263">
        <v>3</v>
      </c>
      <c r="AN13" s="2054" t="s">
        <v>14510</v>
      </c>
    </row>
    <row r="14" spans="1:49" s="1259" customFormat="1" ht="34.9" customHeight="1">
      <c r="A14" s="1020"/>
      <c r="B14" s="698" t="s">
        <v>14511</v>
      </c>
      <c r="C14" s="1263" t="s">
        <v>677</v>
      </c>
      <c r="D14" s="1263">
        <v>3</v>
      </c>
      <c r="E14" s="2054"/>
      <c r="R14" s="252" t="s">
        <v>14512</v>
      </c>
      <c r="S14" s="1020"/>
      <c r="T14" s="253"/>
      <c r="U14" s="1020"/>
      <c r="V14" s="210"/>
      <c r="W14" s="1092" t="str">
        <f t="shared" si="0"/>
        <v>Please complete all cells in row</v>
      </c>
      <c r="X14" s="210"/>
      <c r="Y14" s="191"/>
      <c r="Z14" s="191"/>
      <c r="AA14" s="247">
        <f xml:space="preserve"> IF( ISNUMBER(F14 ), 0, 1 )</f>
        <v>1</v>
      </c>
      <c r="AB14" s="191"/>
      <c r="AC14" s="191"/>
      <c r="AD14" s="191"/>
      <c r="AE14" s="191"/>
      <c r="AF14" s="191"/>
      <c r="AG14" s="191"/>
      <c r="AH14" s="191"/>
      <c r="AI14" s="210"/>
      <c r="AJ14" s="1257"/>
      <c r="AK14" s="417" t="s">
        <v>14513</v>
      </c>
      <c r="AL14" s="1263" t="s">
        <v>677</v>
      </c>
      <c r="AM14" s="1263">
        <v>3</v>
      </c>
      <c r="AN14" s="2054" t="s">
        <v>14514</v>
      </c>
    </row>
    <row r="15" spans="1:49" s="1259" customFormat="1" ht="27.4" customHeight="1">
      <c r="A15" s="1020"/>
      <c r="B15" s="698" t="s">
        <v>14515</v>
      </c>
      <c r="C15" s="1263" t="s">
        <v>677</v>
      </c>
      <c r="D15" s="1263">
        <v>3</v>
      </c>
      <c r="E15" s="2054"/>
      <c r="R15" s="252" t="s">
        <v>14516</v>
      </c>
      <c r="S15" s="1020"/>
      <c r="T15" s="253"/>
      <c r="U15" s="1020"/>
      <c r="V15" s="210"/>
      <c r="W15" s="1092" t="str">
        <f t="shared" si="0"/>
        <v>Please complete all cells in row</v>
      </c>
      <c r="X15" s="210"/>
      <c r="Y15" s="191"/>
      <c r="Z15" s="191"/>
      <c r="AA15" s="247">
        <f xml:space="preserve"> IF( ISNUMBER(F15 ), 0, 1 )</f>
        <v>1</v>
      </c>
      <c r="AB15" s="191"/>
      <c r="AC15" s="191"/>
      <c r="AD15" s="191"/>
      <c r="AE15" s="191"/>
      <c r="AF15" s="191"/>
      <c r="AG15" s="191"/>
      <c r="AH15" s="191"/>
      <c r="AI15" s="210"/>
      <c r="AJ15" s="1257"/>
      <c r="AK15" s="417" t="s">
        <v>14517</v>
      </c>
      <c r="AL15" s="1263" t="s">
        <v>677</v>
      </c>
      <c r="AM15" s="1263">
        <v>3</v>
      </c>
      <c r="AN15" s="2054" t="s">
        <v>14518</v>
      </c>
    </row>
    <row r="16" spans="1:49" s="1259" customFormat="1" ht="27.4" customHeight="1" thickBot="1">
      <c r="A16" s="2575" t="s">
        <v>773</v>
      </c>
      <c r="B16" s="410" t="s">
        <v>14519</v>
      </c>
      <c r="C16" s="1264" t="s">
        <v>677</v>
      </c>
      <c r="D16" s="1264">
        <v>3</v>
      </c>
      <c r="E16" s="2052"/>
      <c r="R16" s="315" t="s">
        <v>14520</v>
      </c>
      <c r="S16" s="1020"/>
      <c r="T16" s="264"/>
      <c r="U16" s="1020"/>
      <c r="V16" s="210"/>
      <c r="W16" s="1092" t="str">
        <f t="shared" si="0"/>
        <v>Please complete all cells in row</v>
      </c>
      <c r="X16" s="210"/>
      <c r="Y16" s="191"/>
      <c r="Z16" s="191"/>
      <c r="AA16" s="247">
        <f xml:space="preserve"> IF( ISNUMBER(F16 ), 0, 1 )</f>
        <v>1</v>
      </c>
      <c r="AB16" s="191"/>
      <c r="AC16" s="191"/>
      <c r="AD16" s="191"/>
      <c r="AE16" s="191"/>
      <c r="AF16" s="191"/>
      <c r="AG16" s="191"/>
      <c r="AH16" s="191"/>
      <c r="AI16" s="210"/>
      <c r="AJ16" s="1257"/>
      <c r="AK16" s="420" t="s">
        <v>14521</v>
      </c>
      <c r="AL16" s="1264" t="s">
        <v>677</v>
      </c>
      <c r="AM16" s="1264">
        <v>3</v>
      </c>
      <c r="AN16" s="2052" t="s">
        <v>14522</v>
      </c>
    </row>
    <row r="17" spans="1:51" s="1259" customFormat="1" ht="15.75" customHeight="1" thickTop="1" thickBot="1">
      <c r="A17" s="1020"/>
      <c r="B17" s="324"/>
      <c r="C17" s="1268"/>
      <c r="D17" s="1268"/>
      <c r="E17" s="1268"/>
      <c r="R17" s="244"/>
      <c r="S17" s="1020"/>
      <c r="T17" s="682"/>
      <c r="U17" s="1020"/>
      <c r="V17" s="210"/>
      <c r="W17" s="1092"/>
      <c r="X17" s="210"/>
      <c r="Y17" s="191"/>
      <c r="Z17" s="191"/>
      <c r="AA17" s="247"/>
      <c r="AB17" s="191"/>
      <c r="AC17" s="191"/>
      <c r="AD17" s="191"/>
      <c r="AE17" s="191"/>
      <c r="AF17" s="191"/>
      <c r="AG17" s="191"/>
      <c r="AH17" s="191"/>
      <c r="AI17" s="210"/>
      <c r="AJ17" s="1257"/>
      <c r="AK17" s="324"/>
      <c r="AL17" s="1268"/>
    </row>
    <row r="18" spans="1:51" s="1259" customFormat="1" ht="15.75" customHeight="1" thickTop="1" thickBot="1">
      <c r="A18" s="1020"/>
      <c r="B18" s="352" t="s">
        <v>14523</v>
      </c>
      <c r="R18" s="1020"/>
      <c r="S18" s="1020"/>
      <c r="T18" s="1020"/>
      <c r="U18" s="1020"/>
      <c r="V18" s="210"/>
      <c r="W18" s="1092"/>
      <c r="X18" s="210"/>
      <c r="Y18" s="213"/>
      <c r="Z18" s="213"/>
      <c r="AA18" s="213"/>
      <c r="AB18" s="213"/>
      <c r="AC18" s="213"/>
      <c r="AD18" s="213"/>
      <c r="AE18" s="213"/>
      <c r="AF18" s="213"/>
      <c r="AG18" s="213"/>
      <c r="AH18" s="213"/>
      <c r="AI18" s="213"/>
      <c r="AJ18" s="1257"/>
      <c r="AK18" s="352" t="s">
        <v>14523</v>
      </c>
    </row>
    <row r="19" spans="1:51" s="1259" customFormat="1" ht="15.75" customHeight="1" thickTop="1" thickBot="1">
      <c r="A19" s="2575" t="s">
        <v>675</v>
      </c>
      <c r="B19" s="426" t="s">
        <v>14524</v>
      </c>
      <c r="C19" s="2019" t="s">
        <v>677</v>
      </c>
      <c r="D19" s="2019">
        <v>3</v>
      </c>
      <c r="E19" s="2020"/>
      <c r="R19" s="933" t="s">
        <v>14525</v>
      </c>
      <c r="S19" s="1020"/>
      <c r="T19" s="2018"/>
      <c r="U19" s="1020"/>
      <c r="V19" s="210"/>
      <c r="W19" s="1092" t="str">
        <f t="shared" ref="W19" si="1">IF( SUM( Y19:AH19 ) = 0, 0, $Y$5 )</f>
        <v>Please complete all cells in row</v>
      </c>
      <c r="X19" s="210"/>
      <c r="Y19" s="247">
        <f xml:space="preserve"> IF( ISNUMBER(C19 ), 0, 1 )</f>
        <v>1</v>
      </c>
      <c r="Z19" s="213"/>
      <c r="AA19" s="213"/>
      <c r="AB19" s="213"/>
      <c r="AC19" s="213"/>
      <c r="AD19" s="213"/>
      <c r="AE19" s="213"/>
      <c r="AF19" s="213"/>
      <c r="AG19" s="213"/>
      <c r="AH19" s="213"/>
      <c r="AI19" s="213"/>
      <c r="AJ19" s="1257"/>
      <c r="AK19" s="426" t="s">
        <v>14524</v>
      </c>
      <c r="AL19" s="2606"/>
      <c r="AM19" s="2606"/>
      <c r="AN19" s="2020" t="s">
        <v>14526</v>
      </c>
    </row>
    <row r="20" spans="1:51" ht="15.75" customHeight="1" thickTop="1" thickBot="1">
      <c r="A20" s="1020"/>
      <c r="B20" s="1020"/>
      <c r="C20" s="1265">
        <v>1</v>
      </c>
      <c r="D20" s="1265">
        <v>2</v>
      </c>
      <c r="E20" s="1265">
        <v>3</v>
      </c>
      <c r="F20" s="1265">
        <v>4</v>
      </c>
      <c r="G20" s="1265">
        <v>5</v>
      </c>
      <c r="H20" s="1265">
        <v>6</v>
      </c>
      <c r="I20" s="1265">
        <v>7</v>
      </c>
      <c r="J20" s="1265">
        <v>8</v>
      </c>
      <c r="K20" s="1265">
        <v>9</v>
      </c>
      <c r="L20" s="1265">
        <v>10</v>
      </c>
      <c r="M20" s="1265">
        <v>11</v>
      </c>
      <c r="N20" s="1265">
        <v>12</v>
      </c>
      <c r="O20" s="1265">
        <v>13</v>
      </c>
      <c r="P20" s="1265">
        <v>14</v>
      </c>
      <c r="Q20" s="1259"/>
      <c r="R20" s="1020"/>
      <c r="S20" s="1020"/>
      <c r="T20" s="1020"/>
      <c r="U20" s="1020"/>
      <c r="V20" s="210"/>
      <c r="X20" s="210"/>
      <c r="AI20" s="210"/>
      <c r="AK20" s="1020"/>
      <c r="AL20" s="1266">
        <v>1</v>
      </c>
      <c r="AM20" s="1266">
        <v>2</v>
      </c>
      <c r="AN20" s="1266">
        <v>3</v>
      </c>
      <c r="AO20" s="1266">
        <v>4</v>
      </c>
      <c r="AP20" s="1266">
        <v>5</v>
      </c>
      <c r="AQ20" s="1266">
        <v>6</v>
      </c>
      <c r="AR20" s="1266">
        <v>7</v>
      </c>
      <c r="AS20" s="1266">
        <v>8</v>
      </c>
      <c r="AT20" s="1266">
        <v>9</v>
      </c>
      <c r="AU20" s="1266">
        <v>10</v>
      </c>
      <c r="AV20" s="1266">
        <v>11</v>
      </c>
      <c r="AW20" s="1266">
        <v>12</v>
      </c>
      <c r="AX20" s="1266">
        <v>13</v>
      </c>
      <c r="AY20" s="1266">
        <v>14</v>
      </c>
    </row>
    <row r="21" spans="1:51" ht="126" customHeight="1" thickTop="1">
      <c r="A21" s="2575" t="s">
        <v>669</v>
      </c>
      <c r="B21" s="584" t="s">
        <v>660</v>
      </c>
      <c r="C21" s="600" t="s">
        <v>14527</v>
      </c>
      <c r="D21" s="600" t="s">
        <v>14528</v>
      </c>
      <c r="E21" s="600" t="s">
        <v>14529</v>
      </c>
      <c r="F21" s="600" t="s">
        <v>14530</v>
      </c>
      <c r="G21" s="600" t="s">
        <v>14531</v>
      </c>
      <c r="H21" s="600" t="s">
        <v>14532</v>
      </c>
      <c r="I21" s="600" t="s">
        <v>14533</v>
      </c>
      <c r="J21" s="600" t="s">
        <v>14531</v>
      </c>
      <c r="K21" s="600" t="s">
        <v>14534</v>
      </c>
      <c r="L21" s="600" t="s">
        <v>14535</v>
      </c>
      <c r="M21" s="2086" t="s">
        <v>14536</v>
      </c>
      <c r="N21" s="2086" t="s">
        <v>14537</v>
      </c>
      <c r="O21" s="2086" t="s">
        <v>14538</v>
      </c>
      <c r="P21" s="601" t="s">
        <v>14539</v>
      </c>
      <c r="Q21" s="1259"/>
      <c r="R21" s="1020"/>
      <c r="S21" s="1020"/>
      <c r="T21" s="1020"/>
      <c r="U21" s="1020"/>
      <c r="V21" s="210"/>
      <c r="X21" s="210"/>
      <c r="AI21" s="210"/>
      <c r="AK21" s="584" t="s">
        <v>660</v>
      </c>
      <c r="AL21" s="600" t="s">
        <v>14527</v>
      </c>
      <c r="AM21" s="600" t="s">
        <v>14528</v>
      </c>
      <c r="AN21" s="600" t="s">
        <v>14529</v>
      </c>
      <c r="AO21" s="600" t="s">
        <v>14530</v>
      </c>
      <c r="AP21" s="600" t="s">
        <v>14531</v>
      </c>
      <c r="AQ21" s="600" t="s">
        <v>14532</v>
      </c>
      <c r="AR21" s="600" t="s">
        <v>14533</v>
      </c>
      <c r="AS21" s="600" t="s">
        <v>14531</v>
      </c>
      <c r="AT21" s="600" t="s">
        <v>14534</v>
      </c>
      <c r="AU21" s="600" t="s">
        <v>14540</v>
      </c>
      <c r="AV21" s="600" t="s">
        <v>14536</v>
      </c>
      <c r="AW21" s="600" t="s">
        <v>14537</v>
      </c>
      <c r="AX21" s="600" t="s">
        <v>14538</v>
      </c>
      <c r="AY21" s="601" t="s">
        <v>14539</v>
      </c>
    </row>
    <row r="22" spans="1:51" ht="15.75" customHeight="1">
      <c r="A22" s="1020"/>
      <c r="B22" s="386" t="s">
        <v>661</v>
      </c>
      <c r="C22" s="384" t="s">
        <v>677</v>
      </c>
      <c r="D22" s="384" t="s">
        <v>677</v>
      </c>
      <c r="E22" s="384" t="s">
        <v>677</v>
      </c>
      <c r="F22" s="384" t="s">
        <v>677</v>
      </c>
      <c r="G22" s="384" t="s">
        <v>677</v>
      </c>
      <c r="H22" s="384" t="s">
        <v>677</v>
      </c>
      <c r="I22" s="384" t="s">
        <v>677</v>
      </c>
      <c r="J22" s="384" t="s">
        <v>677</v>
      </c>
      <c r="K22" s="384" t="s">
        <v>677</v>
      </c>
      <c r="L22" s="384" t="s">
        <v>677</v>
      </c>
      <c r="M22" s="2087" t="s">
        <v>677</v>
      </c>
      <c r="N22" s="2087" t="s">
        <v>677</v>
      </c>
      <c r="O22" s="2087" t="s">
        <v>677</v>
      </c>
      <c r="P22" s="385" t="s">
        <v>677</v>
      </c>
      <c r="Q22" s="1259"/>
      <c r="R22" s="1020"/>
      <c r="S22" s="1020"/>
      <c r="T22" s="1020"/>
      <c r="U22" s="1020"/>
      <c r="V22" s="210"/>
      <c r="X22" s="210"/>
      <c r="AI22" s="210"/>
      <c r="AK22" s="386" t="s">
        <v>661</v>
      </c>
      <c r="AL22" s="384" t="s">
        <v>677</v>
      </c>
      <c r="AM22" s="384" t="s">
        <v>677</v>
      </c>
      <c r="AN22" s="384" t="s">
        <v>677</v>
      </c>
      <c r="AO22" s="384" t="s">
        <v>677</v>
      </c>
      <c r="AP22" s="384" t="s">
        <v>677</v>
      </c>
      <c r="AQ22" s="384" t="s">
        <v>677</v>
      </c>
      <c r="AR22" s="384" t="s">
        <v>677</v>
      </c>
      <c r="AS22" s="384" t="s">
        <v>677</v>
      </c>
      <c r="AT22" s="384" t="s">
        <v>677</v>
      </c>
      <c r="AU22" s="384" t="s">
        <v>677</v>
      </c>
      <c r="AV22" s="384" t="s">
        <v>677</v>
      </c>
      <c r="AW22" s="384" t="s">
        <v>677</v>
      </c>
      <c r="AX22" s="384" t="s">
        <v>677</v>
      </c>
      <c r="AY22" s="385" t="s">
        <v>677</v>
      </c>
    </row>
    <row r="23" spans="1:51" ht="15.75" customHeight="1" thickBot="1">
      <c r="A23" s="1020"/>
      <c r="B23" s="387" t="s">
        <v>662</v>
      </c>
      <c r="C23" s="233">
        <v>3</v>
      </c>
      <c r="D23" s="233">
        <v>3</v>
      </c>
      <c r="E23" s="233">
        <v>3</v>
      </c>
      <c r="F23" s="233">
        <v>3</v>
      </c>
      <c r="G23" s="233">
        <v>3</v>
      </c>
      <c r="H23" s="233">
        <v>3</v>
      </c>
      <c r="I23" s="233">
        <v>3</v>
      </c>
      <c r="J23" s="233">
        <v>3</v>
      </c>
      <c r="K23" s="233">
        <v>3</v>
      </c>
      <c r="L23" s="233">
        <v>3</v>
      </c>
      <c r="M23" s="2088">
        <v>3</v>
      </c>
      <c r="N23" s="2088">
        <v>3</v>
      </c>
      <c r="O23" s="2088">
        <v>3</v>
      </c>
      <c r="P23" s="602">
        <v>3</v>
      </c>
      <c r="Q23" s="1259"/>
      <c r="R23" s="1020"/>
      <c r="S23" s="1020"/>
      <c r="T23" s="1020"/>
      <c r="U23" s="1020"/>
      <c r="V23" s="210"/>
      <c r="X23" s="210"/>
      <c r="AI23" s="210"/>
      <c r="AK23" s="387" t="s">
        <v>662</v>
      </c>
      <c r="AL23" s="233">
        <v>3</v>
      </c>
      <c r="AM23" s="233">
        <v>3</v>
      </c>
      <c r="AN23" s="233">
        <v>3</v>
      </c>
      <c r="AO23" s="233">
        <v>3</v>
      </c>
      <c r="AP23" s="233">
        <v>3</v>
      </c>
      <c r="AQ23" s="233">
        <v>3</v>
      </c>
      <c r="AR23" s="233">
        <v>3</v>
      </c>
      <c r="AS23" s="233">
        <v>3</v>
      </c>
      <c r="AT23" s="233">
        <v>3</v>
      </c>
      <c r="AU23" s="233">
        <v>3</v>
      </c>
      <c r="AV23" s="233">
        <v>3</v>
      </c>
      <c r="AW23" s="233">
        <v>3</v>
      </c>
      <c r="AX23" s="233">
        <v>3</v>
      </c>
      <c r="AY23" s="602">
        <v>3</v>
      </c>
    </row>
    <row r="24" spans="1:51" ht="15.75" customHeight="1" thickTop="1" thickBot="1">
      <c r="A24" s="1020"/>
      <c r="B24" s="1020"/>
      <c r="C24" s="1020"/>
      <c r="D24" s="1020"/>
      <c r="E24" s="1020"/>
      <c r="F24" s="1020"/>
      <c r="G24" s="1020"/>
      <c r="H24" s="1020"/>
      <c r="I24" s="1020"/>
      <c r="J24" s="1020"/>
      <c r="K24" s="1020"/>
      <c r="L24" s="1020"/>
      <c r="M24" s="1020"/>
      <c r="N24" s="1020"/>
      <c r="O24" s="1020"/>
      <c r="P24" s="1020"/>
      <c r="Q24" s="2089"/>
      <c r="R24" s="1020"/>
      <c r="S24" s="1020"/>
      <c r="T24" s="1020"/>
      <c r="U24" s="1020"/>
      <c r="V24" s="210"/>
      <c r="X24" s="210"/>
      <c r="AI24" s="210"/>
      <c r="AK24" s="1020"/>
      <c r="AL24" s="1020"/>
      <c r="AM24" s="1020"/>
      <c r="AN24" s="1020"/>
      <c r="AO24" s="1020"/>
      <c r="AP24" s="1020"/>
      <c r="AQ24" s="1020"/>
      <c r="AR24" s="1020"/>
      <c r="AS24" s="1020"/>
      <c r="AT24" s="1020"/>
      <c r="AU24" s="1020"/>
      <c r="AV24" s="1020"/>
      <c r="AW24" s="1020"/>
      <c r="AX24" s="1020"/>
      <c r="AY24" s="1020"/>
    </row>
    <row r="25" spans="1:51" ht="15.75" customHeight="1" thickTop="1">
      <c r="A25" s="2575" t="s">
        <v>675</v>
      </c>
      <c r="B25" s="408" t="s">
        <v>14541</v>
      </c>
      <c r="C25" s="621"/>
      <c r="D25" s="621"/>
      <c r="E25" s="621"/>
      <c r="F25" s="621"/>
      <c r="G25" s="1368">
        <f t="shared" ref="G25:G39" si="2">IFERROR(F25-E25,0)</f>
        <v>0</v>
      </c>
      <c r="H25" s="621"/>
      <c r="I25" s="621"/>
      <c r="J25" s="1368">
        <f t="shared" ref="J25:J39" si="3">IFERROR(I25-H25,0)</f>
        <v>0</v>
      </c>
      <c r="K25" s="621"/>
      <c r="L25" s="621"/>
      <c r="M25" s="2090"/>
      <c r="N25" s="2090"/>
      <c r="O25" s="2090"/>
      <c r="P25" s="622"/>
      <c r="Q25" s="1259"/>
      <c r="R25" s="243" t="s">
        <v>14542</v>
      </c>
      <c r="S25" s="1020"/>
      <c r="T25" s="245"/>
      <c r="U25" s="1020"/>
      <c r="V25" s="210"/>
      <c r="W25" s="1092" t="str">
        <f t="shared" ref="W25:W39" si="4">IF( SUM( Y25:AH25 ) = 0, 0, $Y$5 )</f>
        <v>Please complete all cells in row</v>
      </c>
      <c r="X25" s="210"/>
      <c r="Y25" s="247">
        <f t="shared" ref="Y25:Y39" si="5" xml:space="preserve"> IF( ISNUMBER(C25 ), 0, 1 )</f>
        <v>1</v>
      </c>
      <c r="Z25" s="247">
        <f t="shared" ref="Z25:Z39" si="6" xml:space="preserve"> IF( ISNUMBER(E25 ), 0, 1 )</f>
        <v>1</v>
      </c>
      <c r="AA25" s="247">
        <f t="shared" ref="AA25:AA39" si="7" xml:space="preserve"> IF( ISNUMBER(F25 ), 0, 1 )</f>
        <v>1</v>
      </c>
      <c r="AC25" s="247">
        <f t="shared" ref="AC25:AC39" si="8" xml:space="preserve"> IF( ISNUMBER(H25 ), 0, 1 )</f>
        <v>1</v>
      </c>
      <c r="AD25" s="247">
        <f t="shared" ref="AD25:AD39" si="9" xml:space="preserve"> IF( ISNUMBER(I25 ), 0, 1 )</f>
        <v>1</v>
      </c>
      <c r="AF25" s="247">
        <f t="shared" ref="AF25:AF39" si="10" xml:space="preserve"> IF( ISNUMBER(K25 ), 0, 1 )</f>
        <v>1</v>
      </c>
      <c r="AG25" s="247">
        <f t="shared" ref="AG25:AG39" si="11" xml:space="preserve"> IF( ISNUMBER(L25 ), 0, 1 )</f>
        <v>1</v>
      </c>
      <c r="AH25" s="247">
        <f t="shared" ref="AH25" si="12" xml:space="preserve"> IF( ISNUMBER(N25 ), 0, 1 )</f>
        <v>1</v>
      </c>
      <c r="AI25" s="210"/>
      <c r="AK25" s="408" t="s">
        <v>14541</v>
      </c>
      <c r="AL25" s="621" t="s">
        <v>14543</v>
      </c>
      <c r="AM25" s="621" t="s">
        <v>14544</v>
      </c>
      <c r="AN25" s="621" t="s">
        <v>14545</v>
      </c>
      <c r="AO25" s="621" t="s">
        <v>14546</v>
      </c>
      <c r="AP25" s="1368" t="s">
        <v>14547</v>
      </c>
      <c r="AQ25" s="621" t="s">
        <v>14548</v>
      </c>
      <c r="AR25" s="621" t="s">
        <v>14549</v>
      </c>
      <c r="AS25" s="1368" t="s">
        <v>14550</v>
      </c>
      <c r="AT25" s="621" t="s">
        <v>14551</v>
      </c>
      <c r="AU25" s="621" t="s">
        <v>14552</v>
      </c>
      <c r="AV25" s="621" t="s">
        <v>14553</v>
      </c>
      <c r="AW25" s="622" t="s">
        <v>14554</v>
      </c>
      <c r="AX25" s="622" t="s">
        <v>14555</v>
      </c>
      <c r="AY25" s="622" t="s">
        <v>14556</v>
      </c>
    </row>
    <row r="26" spans="1:51" ht="15.75" customHeight="1">
      <c r="A26" s="1020"/>
      <c r="B26" s="417" t="s">
        <v>14557</v>
      </c>
      <c r="C26" s="624"/>
      <c r="D26" s="624"/>
      <c r="E26" s="624"/>
      <c r="F26" s="624"/>
      <c r="G26" s="1370">
        <f t="shared" si="2"/>
        <v>0</v>
      </c>
      <c r="H26" s="624"/>
      <c r="I26" s="624"/>
      <c r="J26" s="1370">
        <f t="shared" si="3"/>
        <v>0</v>
      </c>
      <c r="K26" s="624"/>
      <c r="L26" s="624"/>
      <c r="M26" s="2091"/>
      <c r="N26" s="2091"/>
      <c r="O26" s="2091"/>
      <c r="P26" s="625"/>
      <c r="Q26" s="1259"/>
      <c r="R26" s="252" t="s">
        <v>14558</v>
      </c>
      <c r="S26" s="1020"/>
      <c r="T26" s="253"/>
      <c r="U26" s="1020"/>
      <c r="V26" s="210"/>
      <c r="W26" s="1092" t="str">
        <f t="shared" si="4"/>
        <v>Please complete all cells in row</v>
      </c>
      <c r="X26" s="210"/>
      <c r="Y26" s="247">
        <f t="shared" si="5"/>
        <v>1</v>
      </c>
      <c r="Z26" s="247">
        <f t="shared" si="6"/>
        <v>1</v>
      </c>
      <c r="AA26" s="247">
        <f t="shared" si="7"/>
        <v>1</v>
      </c>
      <c r="AC26" s="247">
        <f t="shared" si="8"/>
        <v>1</v>
      </c>
      <c r="AD26" s="247">
        <f t="shared" si="9"/>
        <v>1</v>
      </c>
      <c r="AF26" s="247">
        <f t="shared" si="10"/>
        <v>1</v>
      </c>
      <c r="AG26" s="247">
        <f t="shared" si="11"/>
        <v>1</v>
      </c>
      <c r="AH26" s="247">
        <f t="shared" ref="AH26:AH39" si="13" xml:space="preserve"> IF( ISNUMBER(N26 ), 0, 1 )</f>
        <v>1</v>
      </c>
      <c r="AI26" s="210"/>
      <c r="AK26" s="417" t="s">
        <v>14557</v>
      </c>
      <c r="AL26" s="624" t="s">
        <v>14559</v>
      </c>
      <c r="AM26" s="624" t="s">
        <v>14560</v>
      </c>
      <c r="AN26" s="624" t="s">
        <v>14561</v>
      </c>
      <c r="AO26" s="624" t="s">
        <v>14562</v>
      </c>
      <c r="AP26" s="1370" t="s">
        <v>14563</v>
      </c>
      <c r="AQ26" s="624" t="s">
        <v>14564</v>
      </c>
      <c r="AR26" s="624" t="s">
        <v>14565</v>
      </c>
      <c r="AS26" s="1370" t="s">
        <v>14566</v>
      </c>
      <c r="AT26" s="624" t="s">
        <v>14567</v>
      </c>
      <c r="AU26" s="624" t="s">
        <v>14568</v>
      </c>
      <c r="AV26" s="624" t="s">
        <v>14569</v>
      </c>
      <c r="AW26" s="625" t="s">
        <v>14570</v>
      </c>
      <c r="AX26" s="625" t="s">
        <v>14571</v>
      </c>
      <c r="AY26" s="625" t="s">
        <v>14572</v>
      </c>
    </row>
    <row r="27" spans="1:51" ht="15.75" customHeight="1">
      <c r="A27" s="1020"/>
      <c r="B27" s="417" t="s">
        <v>14573</v>
      </c>
      <c r="C27" s="624"/>
      <c r="D27" s="624"/>
      <c r="E27" s="624"/>
      <c r="F27" s="624"/>
      <c r="G27" s="1370">
        <f t="shared" si="2"/>
        <v>0</v>
      </c>
      <c r="H27" s="624"/>
      <c r="I27" s="624"/>
      <c r="J27" s="1370">
        <f t="shared" si="3"/>
        <v>0</v>
      </c>
      <c r="K27" s="624"/>
      <c r="L27" s="624"/>
      <c r="M27" s="2091"/>
      <c r="N27" s="2091"/>
      <c r="O27" s="2091"/>
      <c r="P27" s="625"/>
      <c r="Q27" s="1259"/>
      <c r="R27" s="252" t="s">
        <v>14574</v>
      </c>
      <c r="S27" s="1020"/>
      <c r="T27" s="253"/>
      <c r="U27" s="1020"/>
      <c r="V27" s="210"/>
      <c r="W27" s="1092" t="str">
        <f t="shared" si="4"/>
        <v>Please complete all cells in row</v>
      </c>
      <c r="X27" s="210"/>
      <c r="Y27" s="247">
        <f t="shared" si="5"/>
        <v>1</v>
      </c>
      <c r="Z27" s="247">
        <f t="shared" si="6"/>
        <v>1</v>
      </c>
      <c r="AA27" s="247">
        <f t="shared" si="7"/>
        <v>1</v>
      </c>
      <c r="AC27" s="247">
        <f t="shared" si="8"/>
        <v>1</v>
      </c>
      <c r="AD27" s="247">
        <f t="shared" si="9"/>
        <v>1</v>
      </c>
      <c r="AF27" s="247">
        <f t="shared" si="10"/>
        <v>1</v>
      </c>
      <c r="AG27" s="247">
        <f t="shared" si="11"/>
        <v>1</v>
      </c>
      <c r="AH27" s="247">
        <f t="shared" si="13"/>
        <v>1</v>
      </c>
      <c r="AI27" s="210"/>
      <c r="AK27" s="417" t="s">
        <v>14573</v>
      </c>
      <c r="AL27" s="624" t="s">
        <v>14575</v>
      </c>
      <c r="AM27" s="624" t="s">
        <v>14576</v>
      </c>
      <c r="AN27" s="624" t="s">
        <v>14577</v>
      </c>
      <c r="AO27" s="624" t="s">
        <v>14578</v>
      </c>
      <c r="AP27" s="1370" t="s">
        <v>14579</v>
      </c>
      <c r="AQ27" s="624" t="s">
        <v>14580</v>
      </c>
      <c r="AR27" s="624" t="s">
        <v>14581</v>
      </c>
      <c r="AS27" s="1370" t="s">
        <v>14582</v>
      </c>
      <c r="AT27" s="624" t="s">
        <v>14583</v>
      </c>
      <c r="AU27" s="624" t="s">
        <v>14584</v>
      </c>
      <c r="AV27" s="624" t="s">
        <v>14585</v>
      </c>
      <c r="AW27" s="625" t="s">
        <v>14586</v>
      </c>
      <c r="AX27" s="625" t="s">
        <v>14587</v>
      </c>
      <c r="AY27" s="625" t="s">
        <v>14588</v>
      </c>
    </row>
    <row r="28" spans="1:51" ht="15.75" customHeight="1">
      <c r="A28" s="1020"/>
      <c r="B28" s="417" t="s">
        <v>14589</v>
      </c>
      <c r="C28" s="624"/>
      <c r="D28" s="624"/>
      <c r="E28" s="624"/>
      <c r="F28" s="624"/>
      <c r="G28" s="1370">
        <f t="shared" si="2"/>
        <v>0</v>
      </c>
      <c r="H28" s="624"/>
      <c r="I28" s="624"/>
      <c r="J28" s="1370">
        <f t="shared" si="3"/>
        <v>0</v>
      </c>
      <c r="K28" s="624"/>
      <c r="L28" s="624"/>
      <c r="M28" s="2091"/>
      <c r="N28" s="2091"/>
      <c r="O28" s="2091"/>
      <c r="P28" s="625"/>
      <c r="Q28" s="1259"/>
      <c r="R28" s="252" t="s">
        <v>14590</v>
      </c>
      <c r="S28" s="1020"/>
      <c r="T28" s="253"/>
      <c r="U28" s="1020"/>
      <c r="V28" s="210"/>
      <c r="W28" s="1092" t="str">
        <f t="shared" si="4"/>
        <v>Please complete all cells in row</v>
      </c>
      <c r="X28" s="210"/>
      <c r="Y28" s="247">
        <f t="shared" si="5"/>
        <v>1</v>
      </c>
      <c r="Z28" s="247">
        <f t="shared" si="6"/>
        <v>1</v>
      </c>
      <c r="AA28" s="247">
        <f t="shared" si="7"/>
        <v>1</v>
      </c>
      <c r="AC28" s="247">
        <f t="shared" si="8"/>
        <v>1</v>
      </c>
      <c r="AD28" s="247">
        <f t="shared" si="9"/>
        <v>1</v>
      </c>
      <c r="AF28" s="247">
        <f t="shared" si="10"/>
        <v>1</v>
      </c>
      <c r="AG28" s="247">
        <f t="shared" si="11"/>
        <v>1</v>
      </c>
      <c r="AH28" s="247">
        <f t="shared" si="13"/>
        <v>1</v>
      </c>
      <c r="AI28" s="210"/>
      <c r="AK28" s="417" t="s">
        <v>14589</v>
      </c>
      <c r="AL28" s="624" t="s">
        <v>14591</v>
      </c>
      <c r="AM28" s="624" t="s">
        <v>14592</v>
      </c>
      <c r="AN28" s="624" t="s">
        <v>14593</v>
      </c>
      <c r="AO28" s="624" t="s">
        <v>14594</v>
      </c>
      <c r="AP28" s="1370" t="s">
        <v>14595</v>
      </c>
      <c r="AQ28" s="624" t="s">
        <v>14596</v>
      </c>
      <c r="AR28" s="624" t="s">
        <v>14597</v>
      </c>
      <c r="AS28" s="1370" t="s">
        <v>14598</v>
      </c>
      <c r="AT28" s="624" t="s">
        <v>14599</v>
      </c>
      <c r="AU28" s="624" t="s">
        <v>14600</v>
      </c>
      <c r="AV28" s="624" t="s">
        <v>14601</v>
      </c>
      <c r="AW28" s="625" t="s">
        <v>14602</v>
      </c>
      <c r="AX28" s="625" t="s">
        <v>14603</v>
      </c>
      <c r="AY28" s="625" t="s">
        <v>14604</v>
      </c>
    </row>
    <row r="29" spans="1:51" ht="15.75" customHeight="1">
      <c r="A29" s="1020"/>
      <c r="B29" s="417" t="s">
        <v>14605</v>
      </c>
      <c r="C29" s="624"/>
      <c r="D29" s="624"/>
      <c r="E29" s="624"/>
      <c r="F29" s="624"/>
      <c r="G29" s="1370">
        <f t="shared" si="2"/>
        <v>0</v>
      </c>
      <c r="H29" s="624"/>
      <c r="I29" s="624"/>
      <c r="J29" s="1370">
        <f t="shared" si="3"/>
        <v>0</v>
      </c>
      <c r="K29" s="624"/>
      <c r="L29" s="624"/>
      <c r="M29" s="2091"/>
      <c r="N29" s="2091"/>
      <c r="O29" s="2091"/>
      <c r="P29" s="625"/>
      <c r="Q29" s="1259"/>
      <c r="R29" s="252" t="s">
        <v>14606</v>
      </c>
      <c r="S29" s="1020"/>
      <c r="T29" s="253"/>
      <c r="U29" s="1020"/>
      <c r="V29" s="210"/>
      <c r="W29" s="1092" t="str">
        <f t="shared" si="4"/>
        <v>Please complete all cells in row</v>
      </c>
      <c r="X29" s="210"/>
      <c r="Y29" s="247">
        <f t="shared" si="5"/>
        <v>1</v>
      </c>
      <c r="Z29" s="247">
        <f t="shared" si="6"/>
        <v>1</v>
      </c>
      <c r="AA29" s="247">
        <f t="shared" si="7"/>
        <v>1</v>
      </c>
      <c r="AC29" s="247">
        <f t="shared" si="8"/>
        <v>1</v>
      </c>
      <c r="AD29" s="247">
        <f t="shared" si="9"/>
        <v>1</v>
      </c>
      <c r="AF29" s="247">
        <f t="shared" si="10"/>
        <v>1</v>
      </c>
      <c r="AG29" s="247">
        <f t="shared" si="11"/>
        <v>1</v>
      </c>
      <c r="AH29" s="247">
        <f t="shared" si="13"/>
        <v>1</v>
      </c>
      <c r="AI29" s="210"/>
      <c r="AK29" s="417" t="s">
        <v>14605</v>
      </c>
      <c r="AL29" s="624" t="s">
        <v>14607</v>
      </c>
      <c r="AM29" s="624" t="s">
        <v>14608</v>
      </c>
      <c r="AN29" s="624" t="s">
        <v>14609</v>
      </c>
      <c r="AO29" s="624" t="s">
        <v>14610</v>
      </c>
      <c r="AP29" s="1370" t="s">
        <v>14611</v>
      </c>
      <c r="AQ29" s="624" t="s">
        <v>14612</v>
      </c>
      <c r="AR29" s="624" t="s">
        <v>14613</v>
      </c>
      <c r="AS29" s="1370" t="s">
        <v>14614</v>
      </c>
      <c r="AT29" s="624" t="s">
        <v>14615</v>
      </c>
      <c r="AU29" s="624" t="s">
        <v>14616</v>
      </c>
      <c r="AV29" s="624" t="s">
        <v>14617</v>
      </c>
      <c r="AW29" s="625" t="s">
        <v>14618</v>
      </c>
      <c r="AX29" s="625" t="s">
        <v>14619</v>
      </c>
      <c r="AY29" s="625" t="s">
        <v>14620</v>
      </c>
    </row>
    <row r="30" spans="1:51" ht="15.75" customHeight="1">
      <c r="A30" s="1020"/>
      <c r="B30" s="417" t="s">
        <v>14621</v>
      </c>
      <c r="C30" s="624"/>
      <c r="D30" s="624"/>
      <c r="E30" s="624"/>
      <c r="F30" s="624"/>
      <c r="G30" s="1370">
        <f t="shared" si="2"/>
        <v>0</v>
      </c>
      <c r="H30" s="624"/>
      <c r="I30" s="624"/>
      <c r="J30" s="1370">
        <f t="shared" si="3"/>
        <v>0</v>
      </c>
      <c r="K30" s="624"/>
      <c r="L30" s="624"/>
      <c r="M30" s="2091"/>
      <c r="N30" s="2091"/>
      <c r="O30" s="2091"/>
      <c r="P30" s="625"/>
      <c r="Q30" s="1259"/>
      <c r="R30" s="252" t="s">
        <v>14622</v>
      </c>
      <c r="S30" s="1020"/>
      <c r="T30" s="253"/>
      <c r="U30" s="1020"/>
      <c r="V30" s="210"/>
      <c r="W30" s="1092" t="str">
        <f t="shared" si="4"/>
        <v>Please complete all cells in row</v>
      </c>
      <c r="X30" s="210"/>
      <c r="Y30" s="247">
        <f t="shared" si="5"/>
        <v>1</v>
      </c>
      <c r="Z30" s="247">
        <f t="shared" si="6"/>
        <v>1</v>
      </c>
      <c r="AA30" s="247">
        <f t="shared" si="7"/>
        <v>1</v>
      </c>
      <c r="AC30" s="247">
        <f t="shared" si="8"/>
        <v>1</v>
      </c>
      <c r="AD30" s="247">
        <f t="shared" si="9"/>
        <v>1</v>
      </c>
      <c r="AF30" s="247">
        <f t="shared" si="10"/>
        <v>1</v>
      </c>
      <c r="AG30" s="247">
        <f t="shared" si="11"/>
        <v>1</v>
      </c>
      <c r="AH30" s="247">
        <f t="shared" si="13"/>
        <v>1</v>
      </c>
      <c r="AI30" s="210"/>
      <c r="AK30" s="417" t="s">
        <v>14621</v>
      </c>
      <c r="AL30" s="624" t="s">
        <v>14623</v>
      </c>
      <c r="AM30" s="624" t="s">
        <v>14624</v>
      </c>
      <c r="AN30" s="624" t="s">
        <v>14625</v>
      </c>
      <c r="AO30" s="624" t="s">
        <v>14626</v>
      </c>
      <c r="AP30" s="1370" t="s">
        <v>14627</v>
      </c>
      <c r="AQ30" s="624" t="s">
        <v>14628</v>
      </c>
      <c r="AR30" s="624" t="s">
        <v>14629</v>
      </c>
      <c r="AS30" s="1370" t="s">
        <v>14630</v>
      </c>
      <c r="AT30" s="624" t="s">
        <v>14631</v>
      </c>
      <c r="AU30" s="624" t="s">
        <v>14632</v>
      </c>
      <c r="AV30" s="624" t="s">
        <v>14633</v>
      </c>
      <c r="AW30" s="625" t="s">
        <v>14634</v>
      </c>
      <c r="AX30" s="625" t="s">
        <v>14635</v>
      </c>
      <c r="AY30" s="625" t="s">
        <v>14636</v>
      </c>
    </row>
    <row r="31" spans="1:51" ht="15.75" customHeight="1">
      <c r="A31" s="1020"/>
      <c r="B31" s="417" t="s">
        <v>14637</v>
      </c>
      <c r="C31" s="624"/>
      <c r="D31" s="624"/>
      <c r="E31" s="624"/>
      <c r="F31" s="624"/>
      <c r="G31" s="1370">
        <f t="shared" si="2"/>
        <v>0</v>
      </c>
      <c r="H31" s="624"/>
      <c r="I31" s="624"/>
      <c r="J31" s="1370">
        <f t="shared" si="3"/>
        <v>0</v>
      </c>
      <c r="K31" s="624"/>
      <c r="L31" s="624"/>
      <c r="M31" s="2091"/>
      <c r="N31" s="2091"/>
      <c r="O31" s="2091"/>
      <c r="P31" s="625"/>
      <c r="Q31" s="1259"/>
      <c r="R31" s="252" t="s">
        <v>14638</v>
      </c>
      <c r="S31" s="1020"/>
      <c r="T31" s="253"/>
      <c r="U31" s="1020"/>
      <c r="V31" s="210"/>
      <c r="W31" s="1092" t="str">
        <f t="shared" si="4"/>
        <v>Please complete all cells in row</v>
      </c>
      <c r="X31" s="210"/>
      <c r="Y31" s="247">
        <f t="shared" si="5"/>
        <v>1</v>
      </c>
      <c r="Z31" s="247">
        <f t="shared" si="6"/>
        <v>1</v>
      </c>
      <c r="AA31" s="247">
        <f t="shared" si="7"/>
        <v>1</v>
      </c>
      <c r="AC31" s="247">
        <f t="shared" si="8"/>
        <v>1</v>
      </c>
      <c r="AD31" s="247">
        <f t="shared" si="9"/>
        <v>1</v>
      </c>
      <c r="AF31" s="247">
        <f t="shared" si="10"/>
        <v>1</v>
      </c>
      <c r="AG31" s="247">
        <f t="shared" si="11"/>
        <v>1</v>
      </c>
      <c r="AH31" s="247">
        <f t="shared" si="13"/>
        <v>1</v>
      </c>
      <c r="AI31" s="210"/>
      <c r="AK31" s="417" t="s">
        <v>14637</v>
      </c>
      <c r="AL31" s="624" t="s">
        <v>14639</v>
      </c>
      <c r="AM31" s="624" t="s">
        <v>14640</v>
      </c>
      <c r="AN31" s="624" t="s">
        <v>14641</v>
      </c>
      <c r="AO31" s="624" t="s">
        <v>14642</v>
      </c>
      <c r="AP31" s="1370" t="s">
        <v>14643</v>
      </c>
      <c r="AQ31" s="624" t="s">
        <v>14644</v>
      </c>
      <c r="AR31" s="624" t="s">
        <v>14645</v>
      </c>
      <c r="AS31" s="1370" t="s">
        <v>14646</v>
      </c>
      <c r="AT31" s="624" t="s">
        <v>14647</v>
      </c>
      <c r="AU31" s="624" t="s">
        <v>14648</v>
      </c>
      <c r="AV31" s="624" t="s">
        <v>14649</v>
      </c>
      <c r="AW31" s="625" t="s">
        <v>14650</v>
      </c>
      <c r="AX31" s="625" t="s">
        <v>14651</v>
      </c>
      <c r="AY31" s="625" t="s">
        <v>14652</v>
      </c>
    </row>
    <row r="32" spans="1:51" ht="15.75" customHeight="1">
      <c r="A32" s="1020"/>
      <c r="B32" s="417" t="s">
        <v>14653</v>
      </c>
      <c r="C32" s="624"/>
      <c r="D32" s="624"/>
      <c r="E32" s="624"/>
      <c r="F32" s="624"/>
      <c r="G32" s="1370">
        <f t="shared" si="2"/>
        <v>0</v>
      </c>
      <c r="H32" s="624"/>
      <c r="I32" s="624"/>
      <c r="J32" s="1370">
        <f t="shared" si="3"/>
        <v>0</v>
      </c>
      <c r="K32" s="624"/>
      <c r="L32" s="624"/>
      <c r="M32" s="2091"/>
      <c r="N32" s="2091"/>
      <c r="O32" s="2091"/>
      <c r="P32" s="625"/>
      <c r="Q32" s="1259"/>
      <c r="R32" s="252" t="s">
        <v>14654</v>
      </c>
      <c r="S32" s="1020"/>
      <c r="T32" s="253"/>
      <c r="U32" s="1020"/>
      <c r="V32" s="210"/>
      <c r="W32" s="1092" t="str">
        <f t="shared" si="4"/>
        <v>Please complete all cells in row</v>
      </c>
      <c r="X32" s="210"/>
      <c r="Y32" s="247">
        <f t="shared" si="5"/>
        <v>1</v>
      </c>
      <c r="Z32" s="247">
        <f t="shared" si="6"/>
        <v>1</v>
      </c>
      <c r="AA32" s="247">
        <f t="shared" si="7"/>
        <v>1</v>
      </c>
      <c r="AC32" s="247">
        <f t="shared" si="8"/>
        <v>1</v>
      </c>
      <c r="AD32" s="247">
        <f t="shared" si="9"/>
        <v>1</v>
      </c>
      <c r="AF32" s="247">
        <f t="shared" si="10"/>
        <v>1</v>
      </c>
      <c r="AG32" s="247">
        <f t="shared" si="11"/>
        <v>1</v>
      </c>
      <c r="AH32" s="247">
        <f t="shared" si="13"/>
        <v>1</v>
      </c>
      <c r="AI32" s="210"/>
      <c r="AK32" s="417" t="s">
        <v>14653</v>
      </c>
      <c r="AL32" s="624" t="s">
        <v>14655</v>
      </c>
      <c r="AM32" s="624" t="s">
        <v>14656</v>
      </c>
      <c r="AN32" s="624" t="s">
        <v>14657</v>
      </c>
      <c r="AO32" s="624" t="s">
        <v>14658</v>
      </c>
      <c r="AP32" s="1370" t="s">
        <v>14659</v>
      </c>
      <c r="AQ32" s="624" t="s">
        <v>14660</v>
      </c>
      <c r="AR32" s="624" t="s">
        <v>14661</v>
      </c>
      <c r="AS32" s="1370" t="s">
        <v>14662</v>
      </c>
      <c r="AT32" s="624" t="s">
        <v>14663</v>
      </c>
      <c r="AU32" s="624" t="s">
        <v>14664</v>
      </c>
      <c r="AV32" s="624" t="s">
        <v>14665</v>
      </c>
      <c r="AW32" s="625" t="s">
        <v>14666</v>
      </c>
      <c r="AX32" s="625" t="s">
        <v>14667</v>
      </c>
      <c r="AY32" s="625" t="s">
        <v>14668</v>
      </c>
    </row>
    <row r="33" spans="1:51" ht="15.75" customHeight="1">
      <c r="A33" s="1020"/>
      <c r="B33" s="417" t="s">
        <v>14669</v>
      </c>
      <c r="C33" s="624"/>
      <c r="D33" s="624"/>
      <c r="E33" s="624"/>
      <c r="F33" s="624"/>
      <c r="G33" s="1370">
        <f t="shared" si="2"/>
        <v>0</v>
      </c>
      <c r="H33" s="624"/>
      <c r="I33" s="624"/>
      <c r="J33" s="1370">
        <f t="shared" si="3"/>
        <v>0</v>
      </c>
      <c r="K33" s="624"/>
      <c r="L33" s="624"/>
      <c r="M33" s="2091"/>
      <c r="N33" s="2091"/>
      <c r="O33" s="2091"/>
      <c r="P33" s="625"/>
      <c r="Q33" s="1259"/>
      <c r="R33" s="252" t="s">
        <v>14670</v>
      </c>
      <c r="S33" s="1020"/>
      <c r="T33" s="253"/>
      <c r="U33" s="1020"/>
      <c r="V33" s="210"/>
      <c r="W33" s="1092" t="str">
        <f t="shared" si="4"/>
        <v>Please complete all cells in row</v>
      </c>
      <c r="X33" s="210"/>
      <c r="Y33" s="247">
        <f t="shared" si="5"/>
        <v>1</v>
      </c>
      <c r="Z33" s="247">
        <f t="shared" si="6"/>
        <v>1</v>
      </c>
      <c r="AA33" s="247">
        <f t="shared" si="7"/>
        <v>1</v>
      </c>
      <c r="AC33" s="247">
        <f t="shared" si="8"/>
        <v>1</v>
      </c>
      <c r="AD33" s="247">
        <f t="shared" si="9"/>
        <v>1</v>
      </c>
      <c r="AF33" s="247">
        <f t="shared" si="10"/>
        <v>1</v>
      </c>
      <c r="AG33" s="247">
        <f t="shared" si="11"/>
        <v>1</v>
      </c>
      <c r="AH33" s="247">
        <f t="shared" si="13"/>
        <v>1</v>
      </c>
      <c r="AI33" s="210"/>
      <c r="AK33" s="417" t="s">
        <v>14669</v>
      </c>
      <c r="AL33" s="624" t="s">
        <v>14671</v>
      </c>
      <c r="AM33" s="624" t="s">
        <v>14672</v>
      </c>
      <c r="AN33" s="624" t="s">
        <v>14673</v>
      </c>
      <c r="AO33" s="624" t="s">
        <v>14674</v>
      </c>
      <c r="AP33" s="1370" t="s">
        <v>14675</v>
      </c>
      <c r="AQ33" s="624" t="s">
        <v>14676</v>
      </c>
      <c r="AR33" s="624" t="s">
        <v>14677</v>
      </c>
      <c r="AS33" s="1370" t="s">
        <v>14678</v>
      </c>
      <c r="AT33" s="624" t="s">
        <v>14679</v>
      </c>
      <c r="AU33" s="624" t="s">
        <v>14680</v>
      </c>
      <c r="AV33" s="624" t="s">
        <v>14681</v>
      </c>
      <c r="AW33" s="625" t="s">
        <v>14682</v>
      </c>
      <c r="AX33" s="625" t="s">
        <v>14683</v>
      </c>
      <c r="AY33" s="625" t="s">
        <v>14684</v>
      </c>
    </row>
    <row r="34" spans="1:51" ht="15.75" customHeight="1">
      <c r="A34" s="1020"/>
      <c r="B34" s="417" t="s">
        <v>14685</v>
      </c>
      <c r="C34" s="624"/>
      <c r="D34" s="624"/>
      <c r="E34" s="624"/>
      <c r="F34" s="624"/>
      <c r="G34" s="1370">
        <f t="shared" si="2"/>
        <v>0</v>
      </c>
      <c r="H34" s="624"/>
      <c r="I34" s="624"/>
      <c r="J34" s="1370">
        <f t="shared" si="3"/>
        <v>0</v>
      </c>
      <c r="K34" s="624"/>
      <c r="L34" s="624"/>
      <c r="M34" s="2091"/>
      <c r="N34" s="2091"/>
      <c r="O34" s="2091"/>
      <c r="P34" s="625"/>
      <c r="Q34" s="1259"/>
      <c r="R34" s="252" t="s">
        <v>14686</v>
      </c>
      <c r="S34" s="1020"/>
      <c r="T34" s="253"/>
      <c r="U34" s="1020"/>
      <c r="V34" s="210"/>
      <c r="W34" s="1092" t="str">
        <f t="shared" si="4"/>
        <v>Please complete all cells in row</v>
      </c>
      <c r="X34" s="210"/>
      <c r="Y34" s="247">
        <f t="shared" si="5"/>
        <v>1</v>
      </c>
      <c r="Z34" s="247">
        <f t="shared" si="6"/>
        <v>1</v>
      </c>
      <c r="AA34" s="247">
        <f t="shared" si="7"/>
        <v>1</v>
      </c>
      <c r="AC34" s="247">
        <f t="shared" si="8"/>
        <v>1</v>
      </c>
      <c r="AD34" s="247">
        <f t="shared" si="9"/>
        <v>1</v>
      </c>
      <c r="AF34" s="247">
        <f t="shared" si="10"/>
        <v>1</v>
      </c>
      <c r="AG34" s="247">
        <f t="shared" si="11"/>
        <v>1</v>
      </c>
      <c r="AH34" s="247">
        <f t="shared" si="13"/>
        <v>1</v>
      </c>
      <c r="AI34" s="210"/>
      <c r="AK34" s="417" t="s">
        <v>14685</v>
      </c>
      <c r="AL34" s="624" t="s">
        <v>14687</v>
      </c>
      <c r="AM34" s="624" t="s">
        <v>14688</v>
      </c>
      <c r="AN34" s="624" t="s">
        <v>14689</v>
      </c>
      <c r="AO34" s="624" t="s">
        <v>14690</v>
      </c>
      <c r="AP34" s="1370" t="s">
        <v>14691</v>
      </c>
      <c r="AQ34" s="624" t="s">
        <v>14692</v>
      </c>
      <c r="AR34" s="624" t="s">
        <v>14693</v>
      </c>
      <c r="AS34" s="1370" t="s">
        <v>14694</v>
      </c>
      <c r="AT34" s="624" t="s">
        <v>14695</v>
      </c>
      <c r="AU34" s="624" t="s">
        <v>14696</v>
      </c>
      <c r="AV34" s="624" t="s">
        <v>14697</v>
      </c>
      <c r="AW34" s="625" t="s">
        <v>14698</v>
      </c>
      <c r="AX34" s="625" t="s">
        <v>14699</v>
      </c>
      <c r="AY34" s="625" t="s">
        <v>14700</v>
      </c>
    </row>
    <row r="35" spans="1:51" ht="15.75" customHeight="1">
      <c r="A35" s="1020"/>
      <c r="B35" s="417" t="s">
        <v>14701</v>
      </c>
      <c r="C35" s="624"/>
      <c r="D35" s="624"/>
      <c r="E35" s="624"/>
      <c r="F35" s="624"/>
      <c r="G35" s="1370">
        <f t="shared" si="2"/>
        <v>0</v>
      </c>
      <c r="H35" s="624"/>
      <c r="I35" s="624"/>
      <c r="J35" s="1370">
        <f t="shared" si="3"/>
        <v>0</v>
      </c>
      <c r="K35" s="624"/>
      <c r="L35" s="624"/>
      <c r="M35" s="2091"/>
      <c r="N35" s="2091"/>
      <c r="O35" s="2091"/>
      <c r="P35" s="625"/>
      <c r="Q35" s="1259"/>
      <c r="R35" s="252" t="s">
        <v>14702</v>
      </c>
      <c r="S35" s="1020"/>
      <c r="T35" s="253"/>
      <c r="U35" s="1020"/>
      <c r="V35" s="210"/>
      <c r="W35" s="1092" t="str">
        <f t="shared" si="4"/>
        <v>Please complete all cells in row</v>
      </c>
      <c r="X35" s="210"/>
      <c r="Y35" s="247">
        <f t="shared" si="5"/>
        <v>1</v>
      </c>
      <c r="Z35" s="247">
        <f t="shared" si="6"/>
        <v>1</v>
      </c>
      <c r="AA35" s="247">
        <f t="shared" si="7"/>
        <v>1</v>
      </c>
      <c r="AC35" s="247">
        <f t="shared" si="8"/>
        <v>1</v>
      </c>
      <c r="AD35" s="247">
        <f t="shared" si="9"/>
        <v>1</v>
      </c>
      <c r="AF35" s="247">
        <f t="shared" si="10"/>
        <v>1</v>
      </c>
      <c r="AG35" s="247">
        <f t="shared" si="11"/>
        <v>1</v>
      </c>
      <c r="AH35" s="247">
        <f t="shared" si="13"/>
        <v>1</v>
      </c>
      <c r="AI35" s="210"/>
      <c r="AK35" s="417" t="s">
        <v>14701</v>
      </c>
      <c r="AL35" s="624" t="s">
        <v>14703</v>
      </c>
      <c r="AM35" s="624" t="s">
        <v>14704</v>
      </c>
      <c r="AN35" s="624" t="s">
        <v>14705</v>
      </c>
      <c r="AO35" s="624" t="s">
        <v>14706</v>
      </c>
      <c r="AP35" s="1370" t="s">
        <v>14707</v>
      </c>
      <c r="AQ35" s="624" t="s">
        <v>14708</v>
      </c>
      <c r="AR35" s="624" t="s">
        <v>14709</v>
      </c>
      <c r="AS35" s="1370" t="s">
        <v>14710</v>
      </c>
      <c r="AT35" s="624" t="s">
        <v>14711</v>
      </c>
      <c r="AU35" s="624" t="s">
        <v>14712</v>
      </c>
      <c r="AV35" s="624" t="s">
        <v>14713</v>
      </c>
      <c r="AW35" s="625" t="s">
        <v>14714</v>
      </c>
      <c r="AX35" s="625" t="s">
        <v>14715</v>
      </c>
      <c r="AY35" s="625" t="s">
        <v>14716</v>
      </c>
    </row>
    <row r="36" spans="1:51" ht="15.75" customHeight="1">
      <c r="A36" s="1020"/>
      <c r="B36" s="417" t="s">
        <v>14717</v>
      </c>
      <c r="C36" s="624"/>
      <c r="D36" s="624"/>
      <c r="E36" s="624"/>
      <c r="F36" s="624"/>
      <c r="G36" s="1370">
        <f t="shared" si="2"/>
        <v>0</v>
      </c>
      <c r="H36" s="624"/>
      <c r="I36" s="624"/>
      <c r="J36" s="1370">
        <f t="shared" si="3"/>
        <v>0</v>
      </c>
      <c r="K36" s="624"/>
      <c r="L36" s="624"/>
      <c r="M36" s="2091"/>
      <c r="N36" s="2091"/>
      <c r="O36" s="2091"/>
      <c r="P36" s="625"/>
      <c r="Q36" s="1259"/>
      <c r="R36" s="252" t="s">
        <v>14718</v>
      </c>
      <c r="S36" s="1020"/>
      <c r="T36" s="253"/>
      <c r="U36" s="1020"/>
      <c r="V36" s="210"/>
      <c r="W36" s="1092" t="str">
        <f t="shared" si="4"/>
        <v>Please complete all cells in row</v>
      </c>
      <c r="X36" s="210"/>
      <c r="Y36" s="247">
        <f t="shared" si="5"/>
        <v>1</v>
      </c>
      <c r="Z36" s="247">
        <f t="shared" si="6"/>
        <v>1</v>
      </c>
      <c r="AA36" s="247">
        <f t="shared" si="7"/>
        <v>1</v>
      </c>
      <c r="AC36" s="247">
        <f t="shared" si="8"/>
        <v>1</v>
      </c>
      <c r="AD36" s="247">
        <f t="shared" si="9"/>
        <v>1</v>
      </c>
      <c r="AF36" s="247">
        <f t="shared" si="10"/>
        <v>1</v>
      </c>
      <c r="AG36" s="247">
        <f t="shared" si="11"/>
        <v>1</v>
      </c>
      <c r="AH36" s="247">
        <f t="shared" si="13"/>
        <v>1</v>
      </c>
      <c r="AI36" s="210"/>
      <c r="AK36" s="417" t="s">
        <v>14717</v>
      </c>
      <c r="AL36" s="624" t="s">
        <v>14719</v>
      </c>
      <c r="AM36" s="624" t="s">
        <v>14720</v>
      </c>
      <c r="AN36" s="624" t="s">
        <v>14721</v>
      </c>
      <c r="AO36" s="624" t="s">
        <v>14722</v>
      </c>
      <c r="AP36" s="1370" t="s">
        <v>14723</v>
      </c>
      <c r="AQ36" s="624" t="s">
        <v>14724</v>
      </c>
      <c r="AR36" s="624" t="s">
        <v>14725</v>
      </c>
      <c r="AS36" s="1370" t="s">
        <v>14726</v>
      </c>
      <c r="AT36" s="624" t="s">
        <v>14727</v>
      </c>
      <c r="AU36" s="624" t="s">
        <v>14728</v>
      </c>
      <c r="AV36" s="624" t="s">
        <v>14729</v>
      </c>
      <c r="AW36" s="625" t="s">
        <v>14730</v>
      </c>
      <c r="AX36" s="625" t="s">
        <v>14731</v>
      </c>
      <c r="AY36" s="625" t="s">
        <v>14732</v>
      </c>
    </row>
    <row r="37" spans="1:51" ht="15.75" customHeight="1">
      <c r="A37" s="1020"/>
      <c r="B37" s="417" t="s">
        <v>14733</v>
      </c>
      <c r="C37" s="624"/>
      <c r="D37" s="624"/>
      <c r="E37" s="624"/>
      <c r="F37" s="624"/>
      <c r="G37" s="1370">
        <f t="shared" si="2"/>
        <v>0</v>
      </c>
      <c r="H37" s="624"/>
      <c r="I37" s="624"/>
      <c r="J37" s="1370">
        <f t="shared" si="3"/>
        <v>0</v>
      </c>
      <c r="K37" s="624"/>
      <c r="L37" s="624"/>
      <c r="M37" s="2091"/>
      <c r="N37" s="2091"/>
      <c r="O37" s="2091"/>
      <c r="P37" s="625"/>
      <c r="Q37" s="1259"/>
      <c r="R37" s="252" t="s">
        <v>14734</v>
      </c>
      <c r="S37" s="1020"/>
      <c r="T37" s="253"/>
      <c r="U37" s="1020"/>
      <c r="V37" s="210"/>
      <c r="W37" s="1092" t="str">
        <f t="shared" si="4"/>
        <v>Please complete all cells in row</v>
      </c>
      <c r="X37" s="210"/>
      <c r="Y37" s="247">
        <f t="shared" si="5"/>
        <v>1</v>
      </c>
      <c r="Z37" s="247">
        <f t="shared" si="6"/>
        <v>1</v>
      </c>
      <c r="AA37" s="247">
        <f t="shared" si="7"/>
        <v>1</v>
      </c>
      <c r="AC37" s="247">
        <f t="shared" si="8"/>
        <v>1</v>
      </c>
      <c r="AD37" s="247">
        <f t="shared" si="9"/>
        <v>1</v>
      </c>
      <c r="AF37" s="247">
        <f t="shared" si="10"/>
        <v>1</v>
      </c>
      <c r="AG37" s="247">
        <f t="shared" si="11"/>
        <v>1</v>
      </c>
      <c r="AH37" s="247">
        <f t="shared" si="13"/>
        <v>1</v>
      </c>
      <c r="AI37" s="210"/>
      <c r="AK37" s="417" t="s">
        <v>14733</v>
      </c>
      <c r="AL37" s="624" t="s">
        <v>14735</v>
      </c>
      <c r="AM37" s="624" t="s">
        <v>14736</v>
      </c>
      <c r="AN37" s="624" t="s">
        <v>14737</v>
      </c>
      <c r="AO37" s="624" t="s">
        <v>14738</v>
      </c>
      <c r="AP37" s="1370" t="s">
        <v>14739</v>
      </c>
      <c r="AQ37" s="624" t="s">
        <v>14740</v>
      </c>
      <c r="AR37" s="624" t="s">
        <v>14741</v>
      </c>
      <c r="AS37" s="1370" t="s">
        <v>14742</v>
      </c>
      <c r="AT37" s="624" t="s">
        <v>14743</v>
      </c>
      <c r="AU37" s="624" t="s">
        <v>14744</v>
      </c>
      <c r="AV37" s="624" t="s">
        <v>14745</v>
      </c>
      <c r="AW37" s="625" t="s">
        <v>14746</v>
      </c>
      <c r="AX37" s="625" t="s">
        <v>14747</v>
      </c>
      <c r="AY37" s="625" t="s">
        <v>14748</v>
      </c>
    </row>
    <row r="38" spans="1:51" ht="15.75" customHeight="1">
      <c r="A38" s="1020"/>
      <c r="B38" s="417" t="s">
        <v>14749</v>
      </c>
      <c r="C38" s="624"/>
      <c r="D38" s="624"/>
      <c r="E38" s="624"/>
      <c r="F38" s="624"/>
      <c r="G38" s="1370">
        <f t="shared" si="2"/>
        <v>0</v>
      </c>
      <c r="H38" s="624"/>
      <c r="I38" s="624"/>
      <c r="J38" s="1370">
        <f t="shared" si="3"/>
        <v>0</v>
      </c>
      <c r="K38" s="624"/>
      <c r="L38" s="624"/>
      <c r="M38" s="2091"/>
      <c r="N38" s="2091"/>
      <c r="O38" s="2091"/>
      <c r="P38" s="625"/>
      <c r="Q38" s="1259"/>
      <c r="R38" s="252" t="s">
        <v>14750</v>
      </c>
      <c r="S38" s="1020"/>
      <c r="T38" s="253"/>
      <c r="U38" s="1020"/>
      <c r="V38" s="210"/>
      <c r="W38" s="1092" t="str">
        <f t="shared" si="4"/>
        <v>Please complete all cells in row</v>
      </c>
      <c r="X38" s="210"/>
      <c r="Y38" s="247">
        <f t="shared" si="5"/>
        <v>1</v>
      </c>
      <c r="Z38" s="247">
        <f t="shared" si="6"/>
        <v>1</v>
      </c>
      <c r="AA38" s="247">
        <f t="shared" si="7"/>
        <v>1</v>
      </c>
      <c r="AC38" s="247">
        <f t="shared" si="8"/>
        <v>1</v>
      </c>
      <c r="AD38" s="247">
        <f t="shared" si="9"/>
        <v>1</v>
      </c>
      <c r="AF38" s="247">
        <f t="shared" si="10"/>
        <v>1</v>
      </c>
      <c r="AG38" s="247">
        <f t="shared" si="11"/>
        <v>1</v>
      </c>
      <c r="AH38" s="247">
        <f t="shared" si="13"/>
        <v>1</v>
      </c>
      <c r="AI38" s="210"/>
      <c r="AK38" s="417" t="s">
        <v>14749</v>
      </c>
      <c r="AL38" s="624" t="s">
        <v>14751</v>
      </c>
      <c r="AM38" s="624" t="s">
        <v>14752</v>
      </c>
      <c r="AN38" s="624" t="s">
        <v>14753</v>
      </c>
      <c r="AO38" s="624" t="s">
        <v>14754</v>
      </c>
      <c r="AP38" s="1370" t="s">
        <v>14755</v>
      </c>
      <c r="AQ38" s="624" t="s">
        <v>14756</v>
      </c>
      <c r="AR38" s="624" t="s">
        <v>14757</v>
      </c>
      <c r="AS38" s="1370" t="s">
        <v>14758</v>
      </c>
      <c r="AT38" s="624" t="s">
        <v>14759</v>
      </c>
      <c r="AU38" s="624" t="s">
        <v>14760</v>
      </c>
      <c r="AV38" s="624" t="s">
        <v>14761</v>
      </c>
      <c r="AW38" s="625" t="s">
        <v>14762</v>
      </c>
      <c r="AX38" s="625" t="s">
        <v>14763</v>
      </c>
      <c r="AY38" s="625" t="s">
        <v>14764</v>
      </c>
    </row>
    <row r="39" spans="1:51" ht="15.75" customHeight="1">
      <c r="A39" s="1020"/>
      <c r="B39" s="417" t="s">
        <v>14765</v>
      </c>
      <c r="C39" s="624"/>
      <c r="D39" s="624"/>
      <c r="E39" s="624"/>
      <c r="F39" s="624"/>
      <c r="G39" s="1370">
        <f t="shared" si="2"/>
        <v>0</v>
      </c>
      <c r="H39" s="624"/>
      <c r="I39" s="624"/>
      <c r="J39" s="1370">
        <f t="shared" si="3"/>
        <v>0</v>
      </c>
      <c r="K39" s="624"/>
      <c r="L39" s="624"/>
      <c r="M39" s="2091"/>
      <c r="N39" s="2091"/>
      <c r="O39" s="2091"/>
      <c r="P39" s="625"/>
      <c r="Q39" s="1259"/>
      <c r="R39" s="252" t="s">
        <v>14766</v>
      </c>
      <c r="S39" s="1020"/>
      <c r="T39" s="253"/>
      <c r="U39" s="1020"/>
      <c r="V39" s="210"/>
      <c r="W39" s="1092" t="str">
        <f t="shared" si="4"/>
        <v>Please complete all cells in row</v>
      </c>
      <c r="X39" s="210"/>
      <c r="Y39" s="247">
        <f t="shared" si="5"/>
        <v>1</v>
      </c>
      <c r="Z39" s="247">
        <f t="shared" si="6"/>
        <v>1</v>
      </c>
      <c r="AA39" s="247">
        <f t="shared" si="7"/>
        <v>1</v>
      </c>
      <c r="AC39" s="247">
        <f t="shared" si="8"/>
        <v>1</v>
      </c>
      <c r="AD39" s="247">
        <f t="shared" si="9"/>
        <v>1</v>
      </c>
      <c r="AF39" s="247">
        <f t="shared" si="10"/>
        <v>1</v>
      </c>
      <c r="AG39" s="247">
        <f t="shared" si="11"/>
        <v>1</v>
      </c>
      <c r="AH39" s="247">
        <f t="shared" si="13"/>
        <v>1</v>
      </c>
      <c r="AI39" s="210"/>
      <c r="AK39" s="417" t="s">
        <v>14765</v>
      </c>
      <c r="AL39" s="624" t="s">
        <v>14767</v>
      </c>
      <c r="AM39" s="624" t="s">
        <v>14768</v>
      </c>
      <c r="AN39" s="624" t="s">
        <v>14769</v>
      </c>
      <c r="AO39" s="624" t="s">
        <v>14770</v>
      </c>
      <c r="AP39" s="1370" t="s">
        <v>14771</v>
      </c>
      <c r="AQ39" s="624" t="s">
        <v>14772</v>
      </c>
      <c r="AR39" s="624" t="s">
        <v>14773</v>
      </c>
      <c r="AS39" s="1370" t="s">
        <v>14774</v>
      </c>
      <c r="AT39" s="624" t="s">
        <v>14775</v>
      </c>
      <c r="AU39" s="624" t="s">
        <v>14776</v>
      </c>
      <c r="AV39" s="624" t="s">
        <v>14777</v>
      </c>
      <c r="AW39" s="625" t="s">
        <v>14778</v>
      </c>
      <c r="AX39" s="625" t="s">
        <v>14779</v>
      </c>
      <c r="AY39" s="625" t="s">
        <v>14780</v>
      </c>
    </row>
    <row r="40" spans="1:51" ht="15.75" customHeight="1" thickBot="1">
      <c r="A40" s="2575" t="s">
        <v>773</v>
      </c>
      <c r="B40" s="420" t="s">
        <v>891</v>
      </c>
      <c r="C40" s="1362">
        <f t="shared" ref="C40:N40" si="14">IFERROR(SUM(C25:C39),0)</f>
        <v>0</v>
      </c>
      <c r="D40" s="1362">
        <f>IFERROR(SUM(D25:D39),0)</f>
        <v>0</v>
      </c>
      <c r="E40" s="1362">
        <f t="shared" si="14"/>
        <v>0</v>
      </c>
      <c r="F40" s="1362">
        <f t="shared" si="14"/>
        <v>0</v>
      </c>
      <c r="G40" s="1362">
        <f t="shared" si="14"/>
        <v>0</v>
      </c>
      <c r="H40" s="1362">
        <f t="shared" si="14"/>
        <v>0</v>
      </c>
      <c r="I40" s="1362">
        <f t="shared" si="14"/>
        <v>0</v>
      </c>
      <c r="J40" s="1362">
        <f t="shared" si="14"/>
        <v>0</v>
      </c>
      <c r="K40" s="1362">
        <f t="shared" si="14"/>
        <v>0</v>
      </c>
      <c r="L40" s="1362">
        <f t="shared" si="14"/>
        <v>0</v>
      </c>
      <c r="M40" s="1362">
        <f>IFERROR(SUM(M25:M39),0)</f>
        <v>0</v>
      </c>
      <c r="N40" s="1362">
        <f t="shared" si="14"/>
        <v>0</v>
      </c>
      <c r="O40" s="1362">
        <f>IFERROR(SUM(O25:O39),0)</f>
        <v>0</v>
      </c>
      <c r="P40" s="1372">
        <f>IFERROR(SUM(P25:P39),0)</f>
        <v>0</v>
      </c>
      <c r="Q40" s="1259"/>
      <c r="R40" s="315" t="s">
        <v>14781</v>
      </c>
      <c r="S40" s="1020"/>
      <c r="T40" s="264"/>
      <c r="U40" s="1020"/>
      <c r="V40" s="210"/>
      <c r="X40" s="210"/>
      <c r="AI40" s="210"/>
      <c r="AK40" s="420" t="s">
        <v>891</v>
      </c>
      <c r="AL40" s="1362" t="s">
        <v>14782</v>
      </c>
      <c r="AM40" s="1362" t="s">
        <v>14783</v>
      </c>
      <c r="AN40" s="1362" t="s">
        <v>14784</v>
      </c>
      <c r="AO40" s="1362" t="s">
        <v>14785</v>
      </c>
      <c r="AP40" s="1362" t="s">
        <v>14786</v>
      </c>
      <c r="AQ40" s="1362" t="s">
        <v>14787</v>
      </c>
      <c r="AR40" s="1362" t="s">
        <v>14788</v>
      </c>
      <c r="AS40" s="1362" t="s">
        <v>14789</v>
      </c>
      <c r="AT40" s="1362" t="s">
        <v>14790</v>
      </c>
      <c r="AU40" s="1362" t="s">
        <v>14791</v>
      </c>
      <c r="AV40" s="1362" t="s">
        <v>14792</v>
      </c>
      <c r="AW40" s="1372" t="s">
        <v>14793</v>
      </c>
      <c r="AX40" s="1372" t="s">
        <v>14794</v>
      </c>
      <c r="AY40" s="1372" t="s">
        <v>14795</v>
      </c>
    </row>
    <row r="41" spans="1:51" ht="16.5" thickTop="1">
      <c r="A41" s="1020"/>
      <c r="B41" s="1020"/>
      <c r="C41" s="1268"/>
      <c r="D41" s="1268"/>
      <c r="E41" s="1268"/>
      <c r="F41" s="1020"/>
      <c r="G41" s="1020"/>
      <c r="H41" s="1020"/>
      <c r="I41" s="1020"/>
      <c r="J41" s="1020"/>
      <c r="K41" s="1020"/>
      <c r="L41" s="1020"/>
      <c r="M41" s="1020"/>
      <c r="N41" s="1020"/>
      <c r="O41" s="1020"/>
      <c r="P41" s="1020"/>
      <c r="Q41" s="1259"/>
      <c r="R41" s="1020"/>
      <c r="S41" s="1020"/>
      <c r="U41" s="2575" t="s">
        <v>815</v>
      </c>
      <c r="AK41" s="191"/>
      <c r="AY41" s="2859" t="s">
        <v>816</v>
      </c>
    </row>
    <row r="42" spans="1:51" ht="15.75">
      <c r="A42" s="1020"/>
      <c r="B42" s="1020"/>
      <c r="C42" s="1268"/>
      <c r="D42" s="1268"/>
      <c r="E42" s="1268"/>
      <c r="F42" s="1020"/>
      <c r="G42" s="1020"/>
      <c r="H42" s="1020"/>
      <c r="I42" s="1020"/>
      <c r="J42" s="1020"/>
      <c r="K42" s="1020"/>
      <c r="L42" s="1020"/>
      <c r="M42" s="1020"/>
      <c r="N42" s="1020"/>
      <c r="O42" s="1020"/>
      <c r="P42" s="1020"/>
      <c r="Q42" s="1259"/>
      <c r="R42" s="1020"/>
      <c r="S42" s="1020"/>
      <c r="T42" s="1020"/>
      <c r="U42" s="1020"/>
      <c r="AK42" s="191"/>
    </row>
    <row r="43" spans="1:51" ht="15.75">
      <c r="A43" s="1020"/>
      <c r="B43" s="1020"/>
      <c r="C43" s="1268"/>
      <c r="D43" s="1268"/>
      <c r="E43" s="1268"/>
      <c r="F43" s="1020"/>
      <c r="G43" s="1020"/>
      <c r="H43" s="1020"/>
      <c r="I43" s="1020"/>
      <c r="J43" s="1020"/>
      <c r="K43" s="1020"/>
      <c r="L43" s="1020"/>
      <c r="M43" s="1020"/>
      <c r="N43" s="1020"/>
      <c r="O43" s="1020"/>
      <c r="P43" s="1020"/>
      <c r="Q43" s="1259"/>
      <c r="R43" s="1020"/>
      <c r="S43" s="1020"/>
      <c r="T43" s="1020"/>
      <c r="U43" s="1020"/>
      <c r="AK43" s="191"/>
    </row>
    <row r="44" spans="1:51" ht="15.75">
      <c r="A44" s="1020"/>
      <c r="B44" s="1020"/>
      <c r="C44" s="1268"/>
      <c r="D44" s="1268"/>
      <c r="E44" s="1268"/>
      <c r="F44" s="1020"/>
      <c r="G44" s="1020"/>
      <c r="H44" s="1020"/>
      <c r="I44" s="1020"/>
      <c r="J44" s="1020"/>
      <c r="K44" s="1020"/>
      <c r="L44" s="1020"/>
      <c r="M44" s="1020"/>
      <c r="N44" s="1020"/>
      <c r="O44" s="1020"/>
      <c r="P44" s="1020"/>
      <c r="Q44" s="1259"/>
      <c r="R44" s="1020"/>
      <c r="S44" s="1020"/>
      <c r="T44" s="1020"/>
      <c r="U44" s="1020"/>
      <c r="AK44" s="191"/>
    </row>
    <row r="45" spans="1:51" ht="15">
      <c r="A45" s="1020"/>
      <c r="B45" s="1020"/>
      <c r="C45" s="1268"/>
      <c r="D45" s="1268"/>
      <c r="E45" s="1268"/>
      <c r="F45" s="1020"/>
      <c r="G45" s="1020"/>
      <c r="H45" s="1020"/>
      <c r="I45" s="1020"/>
      <c r="J45" s="1020"/>
      <c r="K45" s="1020"/>
      <c r="L45" s="1020"/>
      <c r="M45" s="1020"/>
      <c r="N45" s="1020"/>
      <c r="O45" s="1020"/>
      <c r="P45" s="1020"/>
      <c r="Q45" s="1020"/>
      <c r="R45" s="1020"/>
      <c r="S45" s="1020"/>
      <c r="T45" s="1020"/>
      <c r="U45" s="1020"/>
      <c r="AK45" s="191"/>
    </row>
  </sheetData>
  <sheetProtection formatColumns="0" formatRows="0"/>
  <mergeCells count="3">
    <mergeCell ref="B3:T3"/>
    <mergeCell ref="AK3:AR3"/>
    <mergeCell ref="Y4:AH4"/>
  </mergeCells>
  <phoneticPr fontId="36" type="noConversion"/>
  <conditionalFormatting sqref="W8">
    <cfRule type="cellIs" dxfId="47" priority="10" operator="equal">
      <formula>0</formula>
    </cfRule>
  </conditionalFormatting>
  <conditionalFormatting sqref="W11:W19">
    <cfRule type="cellIs" dxfId="46" priority="1" operator="equal">
      <formula>0</formula>
    </cfRule>
  </conditionalFormatting>
  <conditionalFormatting sqref="W25:W39">
    <cfRule type="cellIs" dxfId="45" priority="4" operator="equal">
      <formula>0</formula>
    </cfRule>
  </conditionalFormatting>
  <dataValidations disablePrompts="1" count="1">
    <dataValidation type="custom" allowBlank="1" showErrorMessage="1" errorTitle="Input Error" error="Please enter a numeric value." sqref="AO26 G26:H40 F40 E8 F26 J26:M40 AP26:AQ40 AO40 AS26:AV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election activeCell="B1" sqref="B1:G1"/>
    </sheetView>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1" zoomScale="40" zoomScaleNormal="40" zoomScaleSheetLayoutView="100" workbookViewId="0">
      <selection activeCell="B1" sqref="B1:G1"/>
    </sheetView>
  </sheetViews>
  <sheetFormatPr defaultColWidth="9" defaultRowHeight="14.25"/>
  <cols>
    <col min="1" max="1" width="11.125" style="1271" hidden="1" customWidth="1"/>
    <col min="2" max="2" width="83.125" style="1271" bestFit="1" customWidth="1"/>
    <col min="3" max="3" width="5.5" style="1271" bestFit="1" customWidth="1"/>
    <col min="4" max="4" width="3.75" style="1271" bestFit="1" customWidth="1"/>
    <col min="5" max="5" width="11.25" style="1271" bestFit="1" customWidth="1"/>
    <col min="6" max="6" width="10.75" style="1271" bestFit="1" customWidth="1"/>
    <col min="7" max="7" width="10" style="1271" bestFit="1" customWidth="1"/>
    <col min="8" max="8" width="1.75" style="1271" customWidth="1"/>
    <col min="9" max="9" width="9.5" style="1271" bestFit="1" customWidth="1"/>
    <col min="10" max="10" width="1.75" style="1271" customWidth="1"/>
    <col min="11" max="11" width="10.125" style="1271" customWidth="1"/>
    <col min="12" max="12" width="3.5" style="1271" hidden="1" customWidth="1"/>
    <col min="13" max="13" width="1.625" style="191" customWidth="1"/>
    <col min="14" max="14" width="20.625" style="191" customWidth="1"/>
    <col min="15" max="15" width="1.625" style="191" customWidth="1"/>
    <col min="16" max="16" width="7.25" style="191" hidden="1" customWidth="1"/>
    <col min="17" max="17" width="8.25" style="191" hidden="1" customWidth="1"/>
    <col min="18" max="18" width="10.625" style="191" hidden="1" customWidth="1"/>
    <col min="19" max="19" width="1.625" style="191" hidden="1" customWidth="1"/>
    <col min="20" max="20" width="2" style="1271" customWidth="1"/>
    <col min="21" max="21" width="98.875" style="1271" customWidth="1"/>
    <col min="22" max="22" width="18.75" style="1271" bestFit="1" customWidth="1"/>
    <col min="23" max="23" width="17" style="1271" bestFit="1" customWidth="1"/>
    <col min="24" max="24" width="19.875" style="1271" bestFit="1" customWidth="1"/>
    <col min="25" max="16384" width="9" style="1271"/>
  </cols>
  <sheetData>
    <row r="1" spans="1:24" ht="35.25" customHeight="1">
      <c r="B1" s="1089" t="s">
        <v>14796</v>
      </c>
      <c r="C1" s="1270"/>
      <c r="D1" s="1270"/>
      <c r="E1" s="1270"/>
      <c r="F1" s="1270"/>
      <c r="G1" s="1270"/>
      <c r="H1" s="1270"/>
      <c r="I1" s="1270"/>
      <c r="M1" s="210"/>
      <c r="O1" s="210"/>
      <c r="S1" s="210"/>
      <c r="U1" s="1089" t="s">
        <v>656</v>
      </c>
    </row>
    <row r="2" spans="1:24" ht="35.25" customHeight="1">
      <c r="B2" s="1089" t="str">
        <f>SelectCompany!B4</f>
        <v>South West Water (whole area)</v>
      </c>
      <c r="C2" s="1270"/>
      <c r="D2" s="1270"/>
      <c r="E2" s="1270"/>
      <c r="F2" s="1270"/>
      <c r="G2" s="1270"/>
      <c r="H2" s="1270"/>
      <c r="I2" s="1270"/>
      <c r="M2" s="210"/>
      <c r="O2" s="210"/>
      <c r="S2" s="210"/>
      <c r="U2" s="1270"/>
    </row>
    <row r="3" spans="1:24" ht="48.75" customHeight="1">
      <c r="B3" s="3386" t="s">
        <v>14797</v>
      </c>
      <c r="C3" s="3386"/>
      <c r="D3" s="3386"/>
      <c r="E3" s="3386"/>
      <c r="F3" s="3386"/>
      <c r="G3" s="3386"/>
      <c r="M3" s="210"/>
      <c r="N3" s="1100" t="s">
        <v>658</v>
      </c>
      <c r="O3" s="210"/>
      <c r="S3" s="210"/>
      <c r="U3" s="3386" t="s">
        <v>14797</v>
      </c>
      <c r="V3" s="3386"/>
      <c r="W3" s="3386"/>
      <c r="X3" s="3386"/>
    </row>
    <row r="4" spans="1:24" ht="15.75" customHeight="1" thickBot="1">
      <c r="B4" s="3572"/>
      <c r="C4" s="3572"/>
      <c r="D4" s="3572"/>
      <c r="E4" s="3572"/>
      <c r="F4" s="3572"/>
      <c r="G4" s="3572"/>
      <c r="H4" s="1272"/>
      <c r="I4" s="80"/>
      <c r="J4" s="80"/>
      <c r="K4" s="80"/>
      <c r="M4" s="210"/>
      <c r="O4" s="210"/>
      <c r="P4" s="191" t="s">
        <v>668</v>
      </c>
      <c r="S4" s="210"/>
      <c r="U4" s="3574"/>
      <c r="V4" s="3574"/>
      <c r="W4" s="3574"/>
      <c r="X4" s="3574"/>
    </row>
    <row r="5" spans="1:24" ht="31.5" thickTop="1" thickBot="1">
      <c r="B5" s="3575" t="s">
        <v>14798</v>
      </c>
      <c r="C5" s="3575"/>
      <c r="D5" s="3575"/>
      <c r="E5" s="3575"/>
      <c r="F5" s="3575"/>
      <c r="G5" s="3575"/>
      <c r="H5" s="1272"/>
      <c r="I5" s="120" t="s">
        <v>666</v>
      </c>
      <c r="J5" s="80"/>
      <c r="K5" s="120" t="s">
        <v>14799</v>
      </c>
      <c r="M5" s="210"/>
      <c r="O5" s="210"/>
      <c r="S5" s="210"/>
      <c r="U5" s="3575" t="s">
        <v>14798</v>
      </c>
      <c r="V5" s="3575"/>
      <c r="W5" s="3575"/>
      <c r="X5" s="3575"/>
    </row>
    <row r="6" spans="1:24" ht="15.75" customHeight="1" thickTop="1" thickBot="1">
      <c r="A6" s="1271" t="s">
        <v>673</v>
      </c>
      <c r="B6" s="184" t="s">
        <v>14800</v>
      </c>
      <c r="J6" s="80"/>
      <c r="K6" s="80"/>
      <c r="M6" s="210"/>
      <c r="O6" s="210"/>
      <c r="S6" s="210"/>
      <c r="U6" s="184" t="s">
        <v>14800</v>
      </c>
      <c r="V6" s="2900" t="s">
        <v>820</v>
      </c>
    </row>
    <row r="7" spans="1:24" ht="15.75" customHeight="1" thickTop="1" thickBot="1">
      <c r="A7" s="2699" t="s">
        <v>669</v>
      </c>
      <c r="B7" s="187" t="s">
        <v>1189</v>
      </c>
      <c r="C7" s="188" t="s">
        <v>14801</v>
      </c>
      <c r="D7" s="188" t="s">
        <v>14802</v>
      </c>
      <c r="E7" s="189" t="s">
        <v>11850</v>
      </c>
      <c r="F7" s="78"/>
      <c r="G7" s="83"/>
      <c r="H7" s="83"/>
      <c r="I7" s="83"/>
      <c r="J7" s="83"/>
      <c r="K7" s="83"/>
      <c r="M7" s="210"/>
      <c r="O7" s="210"/>
      <c r="S7" s="210"/>
      <c r="U7" s="187" t="s">
        <v>1189</v>
      </c>
      <c r="V7" s="189" t="s">
        <v>11850</v>
      </c>
      <c r="W7" s="78"/>
    </row>
    <row r="8" spans="1:24" ht="15.75" customHeight="1" thickTop="1">
      <c r="A8" s="2699" t="s">
        <v>675</v>
      </c>
      <c r="B8" s="90" t="s">
        <v>12469</v>
      </c>
      <c r="C8" s="91" t="s">
        <v>11919</v>
      </c>
      <c r="D8" s="91">
        <v>1</v>
      </c>
      <c r="E8" s="1755"/>
      <c r="F8" s="79"/>
      <c r="G8" s="83"/>
      <c r="H8" s="83"/>
      <c r="I8" s="33" t="s">
        <v>14803</v>
      </c>
      <c r="J8" s="80"/>
      <c r="K8" s="33" t="s">
        <v>12470</v>
      </c>
      <c r="M8" s="210"/>
      <c r="N8" s="1092" t="str">
        <f>IF( SUM( P8:R8 ) = 0, 0, $P$4 )</f>
        <v>Please complete all cells in row</v>
      </c>
      <c r="O8" s="210"/>
      <c r="P8" s="213">
        <f xml:space="preserve"> IF( ISNUMBER(E8 ), 0, 1 )</f>
        <v>1</v>
      </c>
      <c r="S8" s="210"/>
      <c r="U8" s="90" t="s">
        <v>12469</v>
      </c>
      <c r="V8" s="92" t="s">
        <v>14804</v>
      </c>
      <c r="W8" s="79"/>
    </row>
    <row r="9" spans="1:24" ht="15.75" customHeight="1" thickBot="1">
      <c r="B9" s="75" t="s">
        <v>14805</v>
      </c>
      <c r="C9" s="76" t="s">
        <v>1319</v>
      </c>
      <c r="D9" s="76">
        <v>0</v>
      </c>
      <c r="E9" s="1756"/>
      <c r="F9" s="81"/>
      <c r="G9" s="83"/>
      <c r="H9" s="83"/>
      <c r="I9" s="35" t="s">
        <v>14806</v>
      </c>
      <c r="J9" s="80"/>
      <c r="K9" s="35" t="s">
        <v>12527</v>
      </c>
      <c r="M9" s="210"/>
      <c r="N9" s="1092" t="str">
        <f>IF( SUM( P9:R9 ) = 0, 0, $P$4 )</f>
        <v>Please complete all cells in row</v>
      </c>
      <c r="O9" s="210"/>
      <c r="P9" s="213">
        <f xml:space="preserve"> IF( ISNUMBER(E9 ), 0, 1 )</f>
        <v>1</v>
      </c>
      <c r="S9" s="210"/>
      <c r="U9" s="75" t="s">
        <v>14805</v>
      </c>
      <c r="V9" s="74" t="s">
        <v>14807</v>
      </c>
      <c r="W9" s="81"/>
    </row>
    <row r="10" spans="1:24" ht="15.75" customHeight="1" thickTop="1">
      <c r="B10" s="83"/>
      <c r="C10" s="83"/>
      <c r="D10" s="83"/>
      <c r="E10" s="83"/>
      <c r="F10" s="83"/>
      <c r="G10" s="83"/>
      <c r="H10" s="83"/>
      <c r="I10" s="83"/>
      <c r="J10" s="83"/>
      <c r="K10" s="83"/>
      <c r="M10" s="210"/>
      <c r="O10" s="210"/>
      <c r="S10" s="210"/>
      <c r="U10" s="83"/>
    </row>
    <row r="11" spans="1:24" ht="15.75" customHeight="1" thickBot="1">
      <c r="B11" s="184" t="s">
        <v>14808</v>
      </c>
      <c r="C11" s="83"/>
      <c r="D11" s="83"/>
      <c r="E11" s="83"/>
      <c r="F11" s="83"/>
      <c r="G11" s="83"/>
      <c r="H11" s="83"/>
      <c r="I11" s="83"/>
      <c r="J11" s="83"/>
      <c r="K11" s="83"/>
      <c r="M11" s="210"/>
      <c r="O11" s="210"/>
      <c r="S11" s="210"/>
      <c r="U11" s="184" t="s">
        <v>14808</v>
      </c>
    </row>
    <row r="12" spans="1:24" ht="31.5" thickTop="1" thickBot="1">
      <c r="A12" s="2575" t="s">
        <v>669</v>
      </c>
      <c r="B12" s="93"/>
      <c r="C12" s="94" t="s">
        <v>661</v>
      </c>
      <c r="D12" s="95" t="s">
        <v>14802</v>
      </c>
      <c r="E12" s="94" t="s">
        <v>9897</v>
      </c>
      <c r="F12" s="95" t="s">
        <v>9898</v>
      </c>
      <c r="G12" s="96" t="s">
        <v>12544</v>
      </c>
      <c r="H12" s="80"/>
      <c r="I12" s="83"/>
      <c r="J12" s="83"/>
      <c r="K12" s="83"/>
      <c r="M12" s="210"/>
      <c r="O12" s="210"/>
      <c r="S12" s="210"/>
      <c r="U12" s="93"/>
      <c r="V12" s="94" t="s">
        <v>9897</v>
      </c>
      <c r="W12" s="95" t="s">
        <v>9898</v>
      </c>
      <c r="X12" s="96" t="s">
        <v>12544</v>
      </c>
    </row>
    <row r="13" spans="1:24" ht="15.75" customHeight="1" thickTop="1" thickBot="1">
      <c r="B13" s="82"/>
      <c r="C13" s="82"/>
      <c r="D13" s="82"/>
      <c r="E13" s="82"/>
      <c r="F13" s="83"/>
      <c r="G13" s="83"/>
      <c r="H13" s="80"/>
      <c r="I13" s="83"/>
      <c r="J13" s="80"/>
      <c r="K13" s="80"/>
      <c r="M13" s="210"/>
      <c r="O13" s="210"/>
      <c r="S13" s="210"/>
      <c r="U13" s="82"/>
      <c r="W13" s="83"/>
      <c r="X13" s="83"/>
    </row>
    <row r="14" spans="1:24" ht="15.75" customHeight="1" thickTop="1" thickBot="1">
      <c r="B14" s="127" t="s">
        <v>12545</v>
      </c>
      <c r="C14" s="98"/>
      <c r="D14" s="98"/>
      <c r="E14" s="84"/>
      <c r="F14" s="84"/>
      <c r="G14" s="84"/>
      <c r="H14" s="80"/>
      <c r="I14" s="83"/>
      <c r="J14" s="80"/>
      <c r="K14" s="80"/>
      <c r="M14" s="210"/>
      <c r="O14" s="210"/>
      <c r="S14" s="210"/>
      <c r="U14" s="97" t="s">
        <v>12545</v>
      </c>
      <c r="V14" s="84"/>
      <c r="W14" s="84"/>
      <c r="X14" s="84"/>
    </row>
    <row r="15" spans="1:24" ht="15.75" customHeight="1" thickTop="1">
      <c r="A15" s="2575" t="s">
        <v>675</v>
      </c>
      <c r="B15" s="99" t="s">
        <v>12551</v>
      </c>
      <c r="C15" s="100" t="s">
        <v>677</v>
      </c>
      <c r="D15" s="100">
        <v>3</v>
      </c>
      <c r="E15" s="2546"/>
      <c r="F15" s="2546"/>
      <c r="G15" s="1748"/>
      <c r="H15" s="80"/>
      <c r="I15" s="103" t="s">
        <v>14809</v>
      </c>
      <c r="J15" s="80"/>
      <c r="K15" s="103" t="s">
        <v>12552</v>
      </c>
      <c r="M15" s="210"/>
      <c r="N15" s="1092" t="str">
        <f t="shared" ref="N15:N18" si="0">IF( SUM( P15:R15 ) = 0, 0, $P$4 )</f>
        <v>Please complete all cells in row</v>
      </c>
      <c r="O15" s="210"/>
      <c r="R15" s="213">
        <f t="shared" ref="R15:R18" si="1" xml:space="preserve"> IF( ISNUMBER(G15 ), 0, 1 )</f>
        <v>1</v>
      </c>
      <c r="S15" s="210"/>
      <c r="U15" s="99" t="s">
        <v>14810</v>
      </c>
      <c r="V15" s="2546"/>
      <c r="W15" s="2546"/>
      <c r="X15" s="102" t="s">
        <v>14811</v>
      </c>
    </row>
    <row r="16" spans="1:24" ht="15.75" customHeight="1">
      <c r="B16" s="104" t="s">
        <v>12556</v>
      </c>
      <c r="C16" s="105" t="s">
        <v>677</v>
      </c>
      <c r="D16" s="105">
        <v>3</v>
      </c>
      <c r="E16" s="2547"/>
      <c r="F16" s="2547"/>
      <c r="G16" s="1751"/>
      <c r="H16" s="80"/>
      <c r="I16" s="108" t="s">
        <v>14812</v>
      </c>
      <c r="J16" s="80"/>
      <c r="K16" s="108" t="s">
        <v>12557</v>
      </c>
      <c r="M16" s="210"/>
      <c r="N16" s="1092" t="str">
        <f t="shared" si="0"/>
        <v>Please complete all cells in row</v>
      </c>
      <c r="O16" s="210"/>
      <c r="R16" s="213">
        <f t="shared" si="1"/>
        <v>1</v>
      </c>
      <c r="S16" s="210"/>
      <c r="U16" s="104" t="s">
        <v>14813</v>
      </c>
      <c r="V16" s="2547"/>
      <c r="W16" s="2547"/>
      <c r="X16" s="107" t="s">
        <v>14814</v>
      </c>
    </row>
    <row r="17" spans="1:24" ht="15.75" customHeight="1">
      <c r="B17" s="104" t="s">
        <v>12561</v>
      </c>
      <c r="C17" s="105" t="s">
        <v>677</v>
      </c>
      <c r="D17" s="105">
        <v>3</v>
      </c>
      <c r="E17" s="2547"/>
      <c r="F17" s="2547"/>
      <c r="G17" s="1751"/>
      <c r="H17" s="80"/>
      <c r="I17" s="108" t="s">
        <v>14815</v>
      </c>
      <c r="J17" s="80"/>
      <c r="K17" s="108" t="s">
        <v>12562</v>
      </c>
      <c r="M17" s="210"/>
      <c r="N17" s="1092" t="str">
        <f t="shared" si="0"/>
        <v>Please complete all cells in row</v>
      </c>
      <c r="O17" s="210"/>
      <c r="R17" s="213">
        <f t="shared" si="1"/>
        <v>1</v>
      </c>
      <c r="S17" s="210"/>
      <c r="U17" s="104" t="s">
        <v>12561</v>
      </c>
      <c r="V17" s="2547"/>
      <c r="W17" s="2547"/>
      <c r="X17" s="107" t="s">
        <v>14816</v>
      </c>
    </row>
    <row r="18" spans="1:24" ht="15.75" customHeight="1" thickBot="1">
      <c r="A18" s="2575" t="s">
        <v>773</v>
      </c>
      <c r="B18" s="109" t="s">
        <v>12566</v>
      </c>
      <c r="C18" s="110" t="s">
        <v>677</v>
      </c>
      <c r="D18" s="110">
        <v>3</v>
      </c>
      <c r="E18" s="2548"/>
      <c r="F18" s="2548"/>
      <c r="G18" s="1757"/>
      <c r="H18" s="80"/>
      <c r="I18" s="113" t="s">
        <v>14817</v>
      </c>
      <c r="J18" s="80"/>
      <c r="K18" s="113" t="s">
        <v>12567</v>
      </c>
      <c r="M18" s="210"/>
      <c r="N18" s="1092" t="str">
        <f t="shared" si="0"/>
        <v>Please complete all cells in row</v>
      </c>
      <c r="O18" s="210"/>
      <c r="R18" s="213">
        <f t="shared" si="1"/>
        <v>1</v>
      </c>
      <c r="S18" s="210"/>
      <c r="U18" s="109" t="s">
        <v>12566</v>
      </c>
      <c r="V18" s="2548"/>
      <c r="W18" s="2548"/>
      <c r="X18" s="112" t="s">
        <v>14818</v>
      </c>
    </row>
    <row r="19" spans="1:24" ht="15.75" customHeight="1" thickTop="1" thickBot="1">
      <c r="B19" s="85"/>
      <c r="C19" s="86"/>
      <c r="D19" s="86"/>
      <c r="E19" s="87"/>
      <c r="F19" s="87"/>
      <c r="G19" s="1534"/>
      <c r="H19" s="80"/>
      <c r="I19" s="80"/>
      <c r="J19" s="80"/>
      <c r="K19" s="80"/>
      <c r="M19" s="210"/>
      <c r="O19" s="210"/>
      <c r="S19" s="210"/>
      <c r="U19" s="85"/>
      <c r="V19" s="87"/>
      <c r="W19" s="87"/>
      <c r="X19" s="87"/>
    </row>
    <row r="20" spans="1:24" ht="15.75" customHeight="1" thickTop="1" thickBot="1">
      <c r="B20" s="114" t="s">
        <v>12571</v>
      </c>
      <c r="C20" s="115" t="s">
        <v>661</v>
      </c>
      <c r="D20" s="116" t="s">
        <v>14802</v>
      </c>
      <c r="E20" s="84"/>
      <c r="F20" s="84"/>
      <c r="G20" s="1535"/>
      <c r="H20" s="83"/>
      <c r="I20" s="83"/>
      <c r="J20" s="83"/>
      <c r="K20" s="83"/>
      <c r="M20" s="210"/>
      <c r="O20" s="210"/>
      <c r="S20" s="210"/>
      <c r="U20" s="114" t="s">
        <v>12571</v>
      </c>
      <c r="V20" s="84"/>
      <c r="W20" s="84"/>
      <c r="X20" s="84"/>
    </row>
    <row r="21" spans="1:24" ht="15.75" customHeight="1" thickTop="1">
      <c r="A21" s="2575" t="s">
        <v>675</v>
      </c>
      <c r="B21" s="99" t="s">
        <v>12577</v>
      </c>
      <c r="C21" s="100" t="s">
        <v>2375</v>
      </c>
      <c r="D21" s="100">
        <v>3</v>
      </c>
      <c r="E21" s="2546"/>
      <c r="F21" s="2546"/>
      <c r="G21" s="1748"/>
      <c r="H21" s="83"/>
      <c r="I21" s="103" t="s">
        <v>14819</v>
      </c>
      <c r="J21" s="88"/>
      <c r="K21" s="103" t="s">
        <v>12578</v>
      </c>
      <c r="M21" s="210"/>
      <c r="N21" s="1092" t="str">
        <f t="shared" ref="N21:N34" si="2">IF( SUM( P21:R21 ) = 0, 0, $P$4 )</f>
        <v>Please complete all cells in row</v>
      </c>
      <c r="O21" s="210"/>
      <c r="R21" s="213">
        <f t="shared" ref="R21:R34" si="3" xml:space="preserve"> IF( ISNUMBER(G21 ), 0, 1 )</f>
        <v>1</v>
      </c>
      <c r="S21" s="210"/>
      <c r="U21" s="99" t="s">
        <v>12577</v>
      </c>
      <c r="V21" s="2546"/>
      <c r="W21" s="2546"/>
      <c r="X21" s="102" t="s">
        <v>14820</v>
      </c>
    </row>
    <row r="22" spans="1:24" ht="15.75" customHeight="1">
      <c r="B22" s="104" t="s">
        <v>12582</v>
      </c>
      <c r="C22" s="105" t="s">
        <v>2375</v>
      </c>
      <c r="D22" s="105">
        <v>3</v>
      </c>
      <c r="E22" s="2547"/>
      <c r="F22" s="2547"/>
      <c r="G22" s="1751"/>
      <c r="H22" s="83"/>
      <c r="I22" s="108" t="s">
        <v>14821</v>
      </c>
      <c r="J22" s="88"/>
      <c r="K22" s="108" t="s">
        <v>12583</v>
      </c>
      <c r="M22" s="210"/>
      <c r="N22" s="1092" t="str">
        <f t="shared" si="2"/>
        <v>Please complete all cells in row</v>
      </c>
      <c r="O22" s="210"/>
      <c r="R22" s="213">
        <f t="shared" si="3"/>
        <v>1</v>
      </c>
      <c r="S22" s="210"/>
      <c r="U22" s="104" t="s">
        <v>12582</v>
      </c>
      <c r="V22" s="2547"/>
      <c r="W22" s="2547"/>
      <c r="X22" s="107" t="s">
        <v>14822</v>
      </c>
    </row>
    <row r="23" spans="1:24" ht="15.75" customHeight="1">
      <c r="B23" s="104" t="s">
        <v>12587</v>
      </c>
      <c r="C23" s="105" t="s">
        <v>2375</v>
      </c>
      <c r="D23" s="105">
        <v>3</v>
      </c>
      <c r="E23" s="2547"/>
      <c r="F23" s="2547"/>
      <c r="G23" s="1751"/>
      <c r="H23" s="83"/>
      <c r="I23" s="108" t="s">
        <v>14823</v>
      </c>
      <c r="J23" s="88"/>
      <c r="K23" s="108" t="s">
        <v>12588</v>
      </c>
      <c r="M23" s="210"/>
      <c r="N23" s="1092" t="str">
        <f t="shared" si="2"/>
        <v>Please complete all cells in row</v>
      </c>
      <c r="O23" s="210"/>
      <c r="R23" s="213">
        <f t="shared" si="3"/>
        <v>1</v>
      </c>
      <c r="S23" s="210"/>
      <c r="U23" s="104" t="s">
        <v>12587</v>
      </c>
      <c r="V23" s="2547"/>
      <c r="W23" s="2547"/>
      <c r="X23" s="107" t="s">
        <v>14824</v>
      </c>
    </row>
    <row r="24" spans="1:24" ht="15.75" customHeight="1">
      <c r="B24" s="104" t="s">
        <v>12592</v>
      </c>
      <c r="C24" s="105" t="s">
        <v>2375</v>
      </c>
      <c r="D24" s="105">
        <v>3</v>
      </c>
      <c r="E24" s="2547"/>
      <c r="F24" s="2547"/>
      <c r="G24" s="1751"/>
      <c r="H24" s="83"/>
      <c r="I24" s="108" t="s">
        <v>14825</v>
      </c>
      <c r="J24" s="88"/>
      <c r="K24" s="108" t="s">
        <v>12593</v>
      </c>
      <c r="M24" s="210"/>
      <c r="N24" s="1092" t="str">
        <f t="shared" si="2"/>
        <v>Please complete all cells in row</v>
      </c>
      <c r="O24" s="210"/>
      <c r="R24" s="213">
        <f t="shared" si="3"/>
        <v>1</v>
      </c>
      <c r="S24" s="210"/>
      <c r="U24" s="104" t="s">
        <v>12592</v>
      </c>
      <c r="V24" s="2547"/>
      <c r="W24" s="2547"/>
      <c r="X24" s="107" t="s">
        <v>14826</v>
      </c>
    </row>
    <row r="25" spans="1:24" ht="15.75" customHeight="1">
      <c r="B25" s="1986" t="s">
        <v>12597</v>
      </c>
      <c r="C25" s="248" t="s">
        <v>2375</v>
      </c>
      <c r="D25" s="248">
        <v>3</v>
      </c>
      <c r="E25" s="2547"/>
      <c r="F25" s="784"/>
      <c r="G25" s="1117"/>
      <c r="H25" s="83"/>
      <c r="I25" s="108" t="s">
        <v>14827</v>
      </c>
      <c r="J25" s="88"/>
      <c r="K25" s="926" t="s">
        <v>12598</v>
      </c>
      <c r="M25" s="210"/>
      <c r="N25" s="1092" t="str">
        <f>IF( SUM( P25:R25 ) = 0, 0, $P$4 )</f>
        <v>Please complete all cells in row</v>
      </c>
      <c r="O25" s="210"/>
      <c r="Q25" s="213">
        <f xml:space="preserve"> IF( ISNUMBER(F25 ), 0, 1 )</f>
        <v>1</v>
      </c>
      <c r="R25" s="213">
        <f xml:space="preserve"> IF( ISNUMBER(G25 ), 0, 1 )</f>
        <v>1</v>
      </c>
      <c r="S25" s="210"/>
      <c r="U25" s="104" t="s">
        <v>12597</v>
      </c>
      <c r="V25" s="2547"/>
      <c r="W25" s="784" t="s">
        <v>14828</v>
      </c>
      <c r="X25" s="107" t="s">
        <v>14829</v>
      </c>
    </row>
    <row r="26" spans="1:24" ht="15.75" customHeight="1">
      <c r="B26" s="1986" t="s">
        <v>12602</v>
      </c>
      <c r="C26" s="248" t="s">
        <v>2375</v>
      </c>
      <c r="D26" s="248">
        <v>3</v>
      </c>
      <c r="E26" s="2547"/>
      <c r="F26" s="1136"/>
      <c r="G26" s="1117"/>
      <c r="H26" s="83"/>
      <c r="I26" s="108" t="s">
        <v>14830</v>
      </c>
      <c r="J26" s="88"/>
      <c r="K26" s="926" t="s">
        <v>12603</v>
      </c>
      <c r="M26" s="210"/>
      <c r="N26" s="1092" t="str">
        <f>IF( SUM( P26:R26 ) = 0, 0, $P$4 )</f>
        <v>Please complete all cells in row</v>
      </c>
      <c r="O26" s="210"/>
      <c r="R26" s="213">
        <f xml:space="preserve"> IF( ISNUMBER(G26 ), 0, 1 )</f>
        <v>1</v>
      </c>
      <c r="S26" s="210"/>
      <c r="U26" s="104" t="s">
        <v>12602</v>
      </c>
      <c r="V26" s="2547"/>
      <c r="W26" s="1136"/>
      <c r="X26" s="107" t="s">
        <v>14831</v>
      </c>
    </row>
    <row r="27" spans="1:24" ht="15.75" customHeight="1">
      <c r="B27" s="1986" t="s">
        <v>12606</v>
      </c>
      <c r="C27" s="248" t="s">
        <v>2375</v>
      </c>
      <c r="D27" s="248">
        <v>3</v>
      </c>
      <c r="E27" s="2547"/>
      <c r="F27" s="784"/>
      <c r="G27" s="1751"/>
      <c r="H27" s="83"/>
      <c r="I27" s="108" t="s">
        <v>14832</v>
      </c>
      <c r="J27" s="88"/>
      <c r="K27" s="926" t="s">
        <v>12607</v>
      </c>
      <c r="M27" s="210"/>
      <c r="N27" s="1092" t="str">
        <f>IF( SUM( P27:R27 ) = 0, 0, $P$4 )</f>
        <v>Please complete all cells in row</v>
      </c>
      <c r="O27" s="210"/>
      <c r="Q27" s="213">
        <f xml:space="preserve"> IF( ISNUMBER(F27 ), 0, 1 )</f>
        <v>1</v>
      </c>
      <c r="R27" s="213">
        <f xml:space="preserve"> IF( ISNUMBER(G27 ), 0, 1 )</f>
        <v>1</v>
      </c>
      <c r="S27" s="210"/>
      <c r="U27" s="104" t="s">
        <v>12606</v>
      </c>
      <c r="V27" s="2547"/>
      <c r="W27" s="784" t="s">
        <v>14833</v>
      </c>
      <c r="X27" s="107" t="s">
        <v>14834</v>
      </c>
    </row>
    <row r="28" spans="1:24" ht="15.75" customHeight="1">
      <c r="B28" s="1986" t="s">
        <v>12610</v>
      </c>
      <c r="C28" s="248" t="s">
        <v>2375</v>
      </c>
      <c r="D28" s="248">
        <v>3</v>
      </c>
      <c r="E28" s="2547"/>
      <c r="F28" s="2547"/>
      <c r="G28" s="1751"/>
      <c r="H28" s="83"/>
      <c r="I28" s="108" t="s">
        <v>14835</v>
      </c>
      <c r="J28" s="88"/>
      <c r="K28" s="926" t="s">
        <v>12611</v>
      </c>
      <c r="M28" s="210"/>
      <c r="N28" s="1092" t="str">
        <f>IF( SUM( P28:R28 ) = 0, 0, $P$4 )</f>
        <v>Please complete all cells in row</v>
      </c>
      <c r="O28" s="210"/>
      <c r="R28" s="213">
        <f xml:space="preserve"> IF( ISNUMBER(G28 ), 0, 1 )</f>
        <v>1</v>
      </c>
      <c r="S28" s="210"/>
      <c r="U28" s="104" t="s">
        <v>12610</v>
      </c>
      <c r="V28" s="2547"/>
      <c r="W28" s="2547"/>
      <c r="X28" s="107" t="s">
        <v>14836</v>
      </c>
    </row>
    <row r="29" spans="1:24" ht="15.75" customHeight="1">
      <c r="B29" s="104" t="s">
        <v>14837</v>
      </c>
      <c r="C29" s="105" t="s">
        <v>11853</v>
      </c>
      <c r="D29" s="105">
        <v>2</v>
      </c>
      <c r="E29" s="2547"/>
      <c r="F29" s="2547"/>
      <c r="G29" s="1758"/>
      <c r="H29" s="83"/>
      <c r="I29" s="108" t="s">
        <v>14838</v>
      </c>
      <c r="J29" s="88"/>
      <c r="K29" s="926" t="s">
        <v>12614</v>
      </c>
      <c r="M29" s="210"/>
      <c r="N29" s="1092" t="str">
        <f t="shared" si="2"/>
        <v>Please complete all cells in row</v>
      </c>
      <c r="O29" s="210"/>
      <c r="R29" s="213">
        <f t="shared" si="3"/>
        <v>1</v>
      </c>
      <c r="S29" s="210"/>
      <c r="U29" s="104" t="s">
        <v>14837</v>
      </c>
      <c r="V29" s="2547"/>
      <c r="W29" s="2547"/>
      <c r="X29" s="107" t="s">
        <v>14839</v>
      </c>
    </row>
    <row r="30" spans="1:24" ht="15.75" customHeight="1">
      <c r="B30" s="104" t="s">
        <v>14840</v>
      </c>
      <c r="C30" s="105" t="s">
        <v>11853</v>
      </c>
      <c r="D30" s="105">
        <v>2</v>
      </c>
      <c r="E30" s="2547"/>
      <c r="F30" s="2547"/>
      <c r="G30" s="1758"/>
      <c r="H30" s="83"/>
      <c r="I30" s="108" t="s">
        <v>14841</v>
      </c>
      <c r="J30" s="88"/>
      <c r="K30" s="926" t="s">
        <v>12619</v>
      </c>
      <c r="M30" s="210"/>
      <c r="N30" s="1092" t="str">
        <f t="shared" si="2"/>
        <v>Please complete all cells in row</v>
      </c>
      <c r="O30" s="210"/>
      <c r="R30" s="213">
        <f t="shared" si="3"/>
        <v>1</v>
      </c>
      <c r="S30" s="210"/>
      <c r="U30" s="104" t="s">
        <v>14840</v>
      </c>
      <c r="V30" s="2547"/>
      <c r="W30" s="2547"/>
      <c r="X30" s="107" t="s">
        <v>14842</v>
      </c>
    </row>
    <row r="31" spans="1:24" ht="30">
      <c r="B31" s="1986" t="s">
        <v>12623</v>
      </c>
      <c r="C31" s="105" t="s">
        <v>11853</v>
      </c>
      <c r="D31" s="105">
        <v>2</v>
      </c>
      <c r="E31" s="2547"/>
      <c r="F31" s="784"/>
      <c r="G31" s="1094"/>
      <c r="H31" s="83"/>
      <c r="I31" s="108" t="s">
        <v>14843</v>
      </c>
      <c r="J31" s="88"/>
      <c r="K31" s="926" t="s">
        <v>12624</v>
      </c>
      <c r="M31" s="210"/>
      <c r="N31" s="1092" t="str">
        <f>IF( SUM( P31:R31 ) = 0, 0, $P$4 )</f>
        <v>Please complete all cells in row</v>
      </c>
      <c r="O31" s="210"/>
      <c r="Q31" s="213">
        <f xml:space="preserve"> IF( ISNUMBER(F31 ), 0, 1 )</f>
        <v>1</v>
      </c>
      <c r="R31" s="213">
        <f xml:space="preserve"> IF( ISNUMBER(G31 ), 0, 1 )</f>
        <v>1</v>
      </c>
      <c r="S31" s="210"/>
      <c r="U31" s="104" t="s">
        <v>12623</v>
      </c>
      <c r="V31" s="2547"/>
      <c r="W31" s="784" t="s">
        <v>14844</v>
      </c>
      <c r="X31" s="107" t="s">
        <v>14845</v>
      </c>
    </row>
    <row r="32" spans="1:24" ht="30">
      <c r="B32" s="1986" t="s">
        <v>12628</v>
      </c>
      <c r="C32" s="105" t="s">
        <v>11853</v>
      </c>
      <c r="D32" s="105">
        <v>2</v>
      </c>
      <c r="E32" s="2547"/>
      <c r="F32" s="1136"/>
      <c r="G32" s="1094"/>
      <c r="H32" s="83"/>
      <c r="I32" s="108" t="s">
        <v>14846</v>
      </c>
      <c r="J32" s="88"/>
      <c r="K32" s="926" t="s">
        <v>12629</v>
      </c>
      <c r="M32" s="210"/>
      <c r="N32" s="1092" t="str">
        <f>IF( SUM( P32:R32 ) = 0, 0, $P$4 )</f>
        <v>Please complete all cells in row</v>
      </c>
      <c r="O32" s="210"/>
      <c r="R32" s="213">
        <f xml:space="preserve"> IF( ISNUMBER(G32 ), 0, 1 )</f>
        <v>1</v>
      </c>
      <c r="S32" s="210"/>
      <c r="U32" s="104" t="s">
        <v>12628</v>
      </c>
      <c r="V32" s="2547"/>
      <c r="W32" s="1136"/>
      <c r="X32" s="107" t="s">
        <v>14847</v>
      </c>
    </row>
    <row r="33" spans="1:31" ht="30">
      <c r="B33" s="1986" t="s">
        <v>12632</v>
      </c>
      <c r="C33" s="105" t="s">
        <v>11853</v>
      </c>
      <c r="D33" s="105">
        <v>2</v>
      </c>
      <c r="E33" s="2547"/>
      <c r="F33" s="784"/>
      <c r="G33" s="1094"/>
      <c r="H33" s="83"/>
      <c r="I33" s="108" t="s">
        <v>14848</v>
      </c>
      <c r="J33" s="88"/>
      <c r="K33" s="926" t="s">
        <v>12633</v>
      </c>
      <c r="M33" s="210"/>
      <c r="N33" s="1092" t="str">
        <f t="shared" si="2"/>
        <v>Please complete all cells in row</v>
      </c>
      <c r="O33" s="210"/>
      <c r="Q33" s="213">
        <f xml:space="preserve"> IF( ISNUMBER(F33 ), 0, 1 )</f>
        <v>1</v>
      </c>
      <c r="R33" s="213">
        <f t="shared" si="3"/>
        <v>1</v>
      </c>
      <c r="S33" s="210"/>
      <c r="U33" s="104" t="s">
        <v>12632</v>
      </c>
      <c r="V33" s="2547"/>
      <c r="W33" s="784" t="s">
        <v>14849</v>
      </c>
      <c r="X33" s="107" t="s">
        <v>14850</v>
      </c>
    </row>
    <row r="34" spans="1:31" ht="30.75" thickBot="1">
      <c r="A34" s="2575" t="s">
        <v>773</v>
      </c>
      <c r="B34" s="109" t="s">
        <v>12636</v>
      </c>
      <c r="C34" s="110" t="s">
        <v>11853</v>
      </c>
      <c r="D34" s="110">
        <v>2</v>
      </c>
      <c r="E34" s="2548"/>
      <c r="F34" s="2548"/>
      <c r="G34" s="1757"/>
      <c r="H34" s="83"/>
      <c r="I34" s="113" t="s">
        <v>14851</v>
      </c>
      <c r="J34" s="88"/>
      <c r="K34" s="113" t="s">
        <v>12637</v>
      </c>
      <c r="M34" s="210"/>
      <c r="N34" s="1092" t="str">
        <f t="shared" si="2"/>
        <v>Please complete all cells in row</v>
      </c>
      <c r="O34" s="210"/>
      <c r="R34" s="213">
        <f t="shared" si="3"/>
        <v>1</v>
      </c>
      <c r="S34" s="210"/>
      <c r="U34" s="109" t="s">
        <v>12636</v>
      </c>
      <c r="V34" s="2548"/>
      <c r="W34" s="2548"/>
      <c r="X34" s="112" t="s">
        <v>14852</v>
      </c>
    </row>
    <row r="35" spans="1:31" ht="15.75" customHeight="1" thickTop="1" thickBot="1">
      <c r="B35" s="85"/>
      <c r="C35" s="86"/>
      <c r="D35" s="86"/>
      <c r="E35" s="87"/>
      <c r="F35" s="87"/>
      <c r="G35" s="87"/>
      <c r="H35" s="83"/>
      <c r="I35" s="88"/>
      <c r="J35" s="88"/>
      <c r="K35" s="88"/>
      <c r="M35" s="210"/>
      <c r="O35" s="210"/>
      <c r="S35" s="210"/>
      <c r="U35" s="85"/>
      <c r="V35" s="87"/>
      <c r="W35" s="87"/>
      <c r="X35" s="87"/>
    </row>
    <row r="36" spans="1:31" ht="15.75" customHeight="1" thickTop="1" thickBot="1">
      <c r="A36" s="2575" t="s">
        <v>669</v>
      </c>
      <c r="B36" s="93" t="s">
        <v>12644</v>
      </c>
      <c r="C36" s="95" t="s">
        <v>661</v>
      </c>
      <c r="D36" s="96" t="s">
        <v>14802</v>
      </c>
      <c r="E36" s="87"/>
      <c r="F36" s="87"/>
      <c r="G36" s="87"/>
      <c r="H36" s="83"/>
      <c r="I36" s="88"/>
      <c r="J36" s="88"/>
      <c r="K36" s="88"/>
      <c r="M36" s="210"/>
      <c r="O36" s="210"/>
      <c r="S36" s="210"/>
      <c r="U36" s="114" t="s">
        <v>12644</v>
      </c>
      <c r="V36" s="87"/>
      <c r="W36" s="87"/>
      <c r="X36" s="87"/>
    </row>
    <row r="37" spans="1:31" ht="15.75" customHeight="1" thickTop="1" thickBot="1">
      <c r="A37" s="2575" t="s">
        <v>675</v>
      </c>
      <c r="B37" s="117" t="s">
        <v>12654</v>
      </c>
      <c r="C37" s="118" t="s">
        <v>11853</v>
      </c>
      <c r="D37" s="118">
        <v>2</v>
      </c>
      <c r="E37" s="1759"/>
      <c r="F37" s="79"/>
      <c r="G37" s="83"/>
      <c r="H37" s="83"/>
      <c r="I37" s="2085" t="s">
        <v>14853</v>
      </c>
      <c r="J37" s="80"/>
      <c r="K37" s="2085" t="s">
        <v>12655</v>
      </c>
      <c r="M37" s="210"/>
      <c r="N37" s="1092" t="str">
        <f t="shared" ref="N37" si="4">IF( SUM( P37:R37 ) = 0, 0, $P$4 )</f>
        <v>Please complete all cells in row</v>
      </c>
      <c r="O37" s="210"/>
      <c r="P37" s="213">
        <f t="shared" ref="P37" si="5" xml:space="preserve"> IF( ISNUMBER(E37 ), 0, 1 )</f>
        <v>1</v>
      </c>
      <c r="S37" s="210"/>
      <c r="U37" s="117" t="s">
        <v>12654</v>
      </c>
      <c r="V37" s="119" t="s">
        <v>14854</v>
      </c>
      <c r="W37" s="79"/>
    </row>
    <row r="38" spans="1:31" ht="15.75" customHeight="1" thickTop="1">
      <c r="B38" s="87"/>
      <c r="C38" s="87"/>
      <c r="D38" s="87"/>
      <c r="E38" s="87"/>
      <c r="F38" s="87"/>
      <c r="G38" s="87"/>
      <c r="H38" s="83"/>
      <c r="I38" s="88"/>
      <c r="J38" s="88"/>
      <c r="K38" s="88"/>
      <c r="M38" s="210"/>
      <c r="O38" s="210"/>
      <c r="S38" s="210"/>
      <c r="U38" s="87"/>
      <c r="V38" s="87"/>
      <c r="W38" s="87"/>
      <c r="X38" s="87"/>
    </row>
    <row r="39" spans="1:31" ht="21" customHeight="1">
      <c r="B39" s="3573" t="s">
        <v>14855</v>
      </c>
      <c r="C39" s="3573"/>
      <c r="D39" s="3573"/>
      <c r="E39" s="3573"/>
      <c r="F39" s="3573"/>
      <c r="G39" s="87"/>
      <c r="H39" s="83"/>
      <c r="I39" s="83"/>
      <c r="J39" s="83"/>
      <c r="K39" s="83"/>
      <c r="M39" s="210"/>
      <c r="O39" s="210"/>
      <c r="S39" s="210"/>
      <c r="U39" s="3573" t="s">
        <v>14855</v>
      </c>
      <c r="V39" s="3573"/>
      <c r="W39" s="3573"/>
      <c r="X39" s="87"/>
    </row>
    <row r="40" spans="1:31" ht="16.5" thickBot="1">
      <c r="B40" s="184" t="s">
        <v>14856</v>
      </c>
      <c r="C40" s="83"/>
      <c r="D40" s="83"/>
      <c r="E40" s="83"/>
      <c r="F40" s="83"/>
      <c r="G40" s="83"/>
      <c r="H40" s="83"/>
      <c r="I40" s="83"/>
      <c r="J40" s="83"/>
      <c r="K40" s="83"/>
      <c r="M40" s="210"/>
      <c r="O40" s="210"/>
      <c r="S40" s="210"/>
      <c r="U40" s="184" t="s">
        <v>14856</v>
      </c>
      <c r="V40" s="83"/>
      <c r="W40" s="83"/>
    </row>
    <row r="41" spans="1:31" ht="15.75" customHeight="1" thickTop="1" thickBot="1">
      <c r="A41" s="2575" t="s">
        <v>669</v>
      </c>
      <c r="B41" s="114"/>
      <c r="C41" s="115" t="s">
        <v>661</v>
      </c>
      <c r="D41" s="116" t="s">
        <v>14802</v>
      </c>
      <c r="E41" s="83"/>
      <c r="F41" s="83"/>
      <c r="G41" s="83"/>
      <c r="H41" s="83"/>
      <c r="I41" s="83"/>
      <c r="J41" s="83"/>
      <c r="K41" s="83"/>
      <c r="M41" s="210"/>
      <c r="O41" s="210"/>
      <c r="S41" s="210"/>
      <c r="U41" s="97"/>
    </row>
    <row r="42" spans="1:31" ht="15.75" customHeight="1" thickTop="1">
      <c r="A42" s="2575" t="s">
        <v>675</v>
      </c>
      <c r="B42" s="99" t="s">
        <v>13493</v>
      </c>
      <c r="C42" s="100" t="s">
        <v>12689</v>
      </c>
      <c r="D42" s="100">
        <v>3</v>
      </c>
      <c r="E42" s="2097"/>
      <c r="F42" s="83"/>
      <c r="G42" s="89"/>
      <c r="H42" s="89"/>
      <c r="I42" s="103" t="s">
        <v>14857</v>
      </c>
      <c r="J42" s="89"/>
      <c r="K42" s="103" t="s">
        <v>13492</v>
      </c>
      <c r="L42" s="89"/>
      <c r="M42" s="210"/>
      <c r="N42" s="1900" t="str">
        <f>IF( SUM( P42:R42 ) = 0, 0, $P$4 )</f>
        <v>Please complete all cells in row</v>
      </c>
      <c r="O42" s="210"/>
      <c r="P42" s="213">
        <f xml:space="preserve"> IF( ISNUMBER(E42 ), 0, 1 )</f>
        <v>1</v>
      </c>
      <c r="S42" s="210"/>
      <c r="T42" s="89"/>
      <c r="U42" s="99" t="s">
        <v>13493</v>
      </c>
      <c r="V42" s="102" t="s">
        <v>14858</v>
      </c>
      <c r="X42" s="89"/>
      <c r="Y42" s="89"/>
      <c r="Z42" s="89"/>
      <c r="AA42" s="89"/>
      <c r="AB42" s="89"/>
      <c r="AC42" s="89"/>
      <c r="AD42" s="89"/>
      <c r="AE42" s="171"/>
    </row>
    <row r="43" spans="1:31" ht="40.9" customHeight="1">
      <c r="B43" s="104" t="s">
        <v>13497</v>
      </c>
      <c r="C43" s="248" t="s">
        <v>12689</v>
      </c>
      <c r="D43" s="248">
        <v>3</v>
      </c>
      <c r="E43" s="1094"/>
      <c r="F43" s="83"/>
      <c r="G43" s="83"/>
      <c r="H43" s="83"/>
      <c r="I43" s="108" t="s">
        <v>14859</v>
      </c>
      <c r="J43" s="83"/>
      <c r="K43" s="108" t="s">
        <v>13496</v>
      </c>
      <c r="M43" s="210"/>
      <c r="N43" s="1900" t="str">
        <f>IF( SUM( P43:R43 ) = 0, 0, $P$4 )</f>
        <v>Please complete all cells in row</v>
      </c>
      <c r="O43" s="210"/>
      <c r="P43" s="213">
        <f xml:space="preserve"> IF( ISNUMBER(E43 ), 0, 1 )</f>
        <v>1</v>
      </c>
      <c r="S43" s="210"/>
      <c r="U43" s="104" t="s">
        <v>13497</v>
      </c>
      <c r="V43" s="107" t="s">
        <v>14860</v>
      </c>
    </row>
    <row r="44" spans="1:31" ht="30">
      <c r="B44" s="104" t="s">
        <v>14861</v>
      </c>
      <c r="C44" s="248" t="s">
        <v>12689</v>
      </c>
      <c r="D44" s="248">
        <v>3</v>
      </c>
      <c r="E44" s="1094"/>
      <c r="F44" s="83"/>
      <c r="G44" s="89"/>
      <c r="H44" s="89"/>
      <c r="I44" s="108" t="s">
        <v>14862</v>
      </c>
      <c r="J44" s="89"/>
      <c r="K44" s="108" t="s">
        <v>13500</v>
      </c>
      <c r="L44" s="89"/>
      <c r="M44" s="210"/>
      <c r="N44" s="1092" t="str">
        <f t="shared" ref="N44:N45" si="6">IF( SUM( P44:R44 ) = 0, 0, $P$4 )</f>
        <v>Please complete all cells in row</v>
      </c>
      <c r="O44" s="210"/>
      <c r="P44" s="213">
        <f t="shared" ref="P44:P45" si="7" xml:space="preserve"> IF( ISNUMBER(E44 ), 0, 1 )</f>
        <v>1</v>
      </c>
      <c r="S44" s="210"/>
      <c r="T44" s="89"/>
      <c r="U44" s="104" t="s">
        <v>14861</v>
      </c>
      <c r="V44" s="107" t="s">
        <v>14863</v>
      </c>
      <c r="X44" s="89"/>
      <c r="Y44" s="89"/>
      <c r="Z44" s="89"/>
      <c r="AA44" s="89"/>
      <c r="AB44" s="89"/>
      <c r="AC44" s="89"/>
      <c r="AD44" s="89"/>
      <c r="AE44" s="171"/>
    </row>
    <row r="45" spans="1:31" ht="15.75" thickBot="1">
      <c r="A45" s="2575" t="s">
        <v>773</v>
      </c>
      <c r="B45" s="109" t="s">
        <v>14864</v>
      </c>
      <c r="C45" s="110" t="s">
        <v>12689</v>
      </c>
      <c r="D45" s="110">
        <v>3</v>
      </c>
      <c r="E45" s="1757"/>
      <c r="F45" s="83"/>
      <c r="G45" s="83"/>
      <c r="H45" s="83"/>
      <c r="I45" s="113" t="s">
        <v>14865</v>
      </c>
      <c r="J45" s="83"/>
      <c r="K45" s="113" t="s">
        <v>13503</v>
      </c>
      <c r="M45" s="210"/>
      <c r="N45" s="1092" t="str">
        <f t="shared" si="6"/>
        <v>Please complete all cells in row</v>
      </c>
      <c r="O45" s="210"/>
      <c r="P45" s="213">
        <f t="shared" si="7"/>
        <v>1</v>
      </c>
      <c r="S45" s="210"/>
      <c r="U45" s="109" t="s">
        <v>14864</v>
      </c>
      <c r="V45" s="112" t="s">
        <v>14866</v>
      </c>
    </row>
    <row r="46" spans="1:31" ht="15.75" thickTop="1">
      <c r="B46" s="83"/>
      <c r="C46" s="83"/>
      <c r="D46" s="83"/>
      <c r="E46" s="83"/>
      <c r="F46" s="83"/>
      <c r="G46" s="83"/>
      <c r="H46" s="83"/>
      <c r="I46" s="83"/>
      <c r="J46" s="83"/>
      <c r="L46" s="2575" t="s">
        <v>815</v>
      </c>
      <c r="X46" s="2891" t="s">
        <v>816</v>
      </c>
    </row>
    <row r="47" spans="1:31" ht="15">
      <c r="B47" s="83"/>
      <c r="C47" s="83"/>
      <c r="D47" s="83"/>
      <c r="E47" s="83"/>
      <c r="F47" s="83"/>
      <c r="G47" s="83"/>
      <c r="H47" s="83"/>
      <c r="I47" s="83"/>
      <c r="J47" s="83"/>
      <c r="K47" s="83"/>
    </row>
    <row r="48" spans="1:31" ht="15">
      <c r="B48" s="83"/>
      <c r="C48" s="83"/>
      <c r="D48" s="83"/>
      <c r="E48" s="83"/>
      <c r="F48" s="83"/>
      <c r="G48" s="83"/>
      <c r="H48" s="83"/>
      <c r="I48" s="83"/>
      <c r="J48" s="83"/>
      <c r="K48" s="83"/>
      <c r="N48" s="1216"/>
    </row>
    <row r="49" spans="2:14" ht="15">
      <c r="B49" s="83"/>
      <c r="C49" s="83"/>
      <c r="D49" s="83"/>
      <c r="E49" s="83"/>
      <c r="F49" s="83"/>
      <c r="G49" s="83"/>
      <c r="H49" s="83"/>
      <c r="I49" s="83"/>
      <c r="J49" s="83"/>
      <c r="K49" s="83"/>
      <c r="N49" s="1216"/>
    </row>
    <row r="50" spans="2:14" ht="15">
      <c r="B50" s="83"/>
      <c r="C50" s="83"/>
      <c r="D50" s="83"/>
      <c r="E50" s="83"/>
      <c r="F50" s="83"/>
      <c r="G50" s="83"/>
      <c r="H50" s="83"/>
      <c r="I50" s="83"/>
      <c r="J50" s="83"/>
      <c r="K50" s="83"/>
      <c r="N50" s="1216"/>
    </row>
    <row r="51" spans="2:14" ht="15">
      <c r="B51" s="83"/>
      <c r="C51" s="83"/>
      <c r="D51" s="83"/>
      <c r="E51" s="83"/>
      <c r="F51" s="83"/>
      <c r="G51" s="83"/>
      <c r="H51" s="83"/>
      <c r="I51" s="83"/>
      <c r="J51" s="83"/>
      <c r="K51" s="83"/>
    </row>
    <row r="52" spans="2:14" ht="15">
      <c r="B52" s="83"/>
      <c r="C52" s="83"/>
      <c r="D52" s="83"/>
      <c r="E52" s="83"/>
      <c r="F52" s="83"/>
      <c r="G52" s="83"/>
      <c r="H52" s="83"/>
      <c r="I52" s="83"/>
      <c r="J52" s="83"/>
      <c r="K52" s="83"/>
    </row>
    <row r="53" spans="2:14" ht="15">
      <c r="B53" s="83"/>
      <c r="C53" s="83"/>
      <c r="D53" s="83"/>
      <c r="E53" s="83"/>
      <c r="F53" s="83"/>
      <c r="G53" s="83"/>
      <c r="H53" s="83"/>
      <c r="I53" s="83"/>
      <c r="J53" s="83"/>
      <c r="K53" s="83"/>
    </row>
  </sheetData>
  <sheetProtection formatColumns="0" formatRows="0"/>
  <mergeCells count="8">
    <mergeCell ref="B3:G3"/>
    <mergeCell ref="B4:G4"/>
    <mergeCell ref="B39:F39"/>
    <mergeCell ref="U3:X3"/>
    <mergeCell ref="U4:X4"/>
    <mergeCell ref="U39:W39"/>
    <mergeCell ref="B5:G5"/>
    <mergeCell ref="U5:X5"/>
  </mergeCells>
  <phoneticPr fontId="36" type="noConversion"/>
  <conditionalFormatting sqref="N8:N9">
    <cfRule type="cellIs" dxfId="44" priority="5" operator="equal">
      <formula>0</formula>
    </cfRule>
  </conditionalFormatting>
  <conditionalFormatting sqref="N15:N18">
    <cfRule type="cellIs" dxfId="43" priority="4" operator="equal">
      <formula>0</formula>
    </cfRule>
  </conditionalFormatting>
  <conditionalFormatting sqref="N21:N34">
    <cfRule type="cellIs" dxfId="42" priority="3" operator="equal">
      <formula>0</formula>
    </cfRule>
  </conditionalFormatting>
  <conditionalFormatting sqref="N37">
    <cfRule type="cellIs" dxfId="41" priority="2" operator="equal">
      <formula>0</formula>
    </cfRule>
  </conditionalFormatting>
  <conditionalFormatting sqref="N42:N45">
    <cfRule type="cellIs" dxfId="40" priority="1" operator="equal">
      <formula>0</formula>
    </cfRule>
  </conditionalFormatting>
  <conditionalFormatting sqref="N48:N50">
    <cfRule type="cellIs" dxfId="39"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AM8" zoomScaleNormal="100" zoomScaleSheetLayoutView="70" workbookViewId="0">
      <selection activeCell="B1" sqref="B1:G1"/>
    </sheetView>
  </sheetViews>
  <sheetFormatPr defaultColWidth="24" defaultRowHeight="14.25" zeroHeight="1"/>
  <cols>
    <col min="1" max="1" width="11.5" style="1275" hidden="1" customWidth="1"/>
    <col min="2" max="2" width="83.25" style="1275" customWidth="1"/>
    <col min="3" max="3" width="15.25" style="1275" customWidth="1"/>
    <col min="4" max="4" width="4.75" style="1275" bestFit="1" customWidth="1"/>
    <col min="5" max="5" width="25.25" style="1275" customWidth="1"/>
    <col min="6" max="6" width="15.5" style="1275" customWidth="1"/>
    <col min="7" max="7" width="28.75" style="1275" customWidth="1"/>
    <col min="8" max="8" width="24.125" style="1275" customWidth="1"/>
    <col min="9" max="9" width="15.125" style="1275" customWidth="1"/>
    <col min="10" max="10" width="5.375" style="1275" customWidth="1"/>
    <col min="11" max="15" width="0.75" style="1275" hidden="1" customWidth="1"/>
    <col min="16" max="16" width="2.25" style="1275" customWidth="1"/>
    <col min="17" max="17" width="10.625" style="1275" customWidth="1"/>
    <col min="18" max="18" width="1.5" style="1275" customWidth="1"/>
    <col min="19" max="19" width="11.75" style="1275" customWidth="1"/>
    <col min="20" max="20" width="1.25" style="1275" hidden="1" customWidth="1"/>
    <col min="21" max="21" width="1.625" style="191" customWidth="1"/>
    <col min="22" max="22" width="20.625" style="191" customWidth="1"/>
    <col min="23" max="23" width="1.625" style="191" customWidth="1"/>
    <col min="24" max="35" width="8" style="191" hidden="1" customWidth="1"/>
    <col min="36" max="36" width="3.125" style="1275" customWidth="1"/>
    <col min="37" max="37" width="90.5" style="1275" bestFit="1" customWidth="1"/>
    <col min="38" max="38" width="26" style="1275" customWidth="1"/>
    <col min="39" max="39" width="7.625" style="1275" customWidth="1"/>
    <col min="40" max="44" width="26" style="1275" customWidth="1"/>
    <col min="45" max="45" width="9.25" style="1275" customWidth="1"/>
    <col min="46" max="50" width="1.375" style="1275" customWidth="1"/>
    <col min="51" max="51" width="9.25" style="1275" customWidth="1"/>
    <col min="52" max="16384" width="24" style="1275"/>
  </cols>
  <sheetData>
    <row r="1" spans="1:50" s="79" customFormat="1" ht="23.25">
      <c r="B1" s="1089" t="s">
        <v>14867</v>
      </c>
      <c r="C1" s="1274"/>
      <c r="D1" s="1274"/>
      <c r="E1" s="1274"/>
      <c r="F1" s="1274"/>
      <c r="G1" s="1274"/>
      <c r="H1" s="1274"/>
      <c r="I1" s="1274"/>
      <c r="J1" s="1274"/>
      <c r="K1" s="1274"/>
      <c r="L1" s="1275"/>
      <c r="M1" s="1275"/>
      <c r="N1" s="1275"/>
      <c r="O1" s="1275"/>
      <c r="P1" s="1275"/>
      <c r="Q1" s="1275"/>
      <c r="R1" s="1275"/>
      <c r="U1" s="210"/>
      <c r="V1" s="191"/>
      <c r="W1" s="210"/>
      <c r="X1" s="191"/>
      <c r="Y1" s="191"/>
      <c r="Z1" s="191"/>
      <c r="AA1" s="191"/>
      <c r="AB1" s="191"/>
      <c r="AC1" s="191"/>
      <c r="AD1" s="191"/>
      <c r="AE1" s="191"/>
      <c r="AF1" s="191"/>
      <c r="AG1" s="191"/>
      <c r="AH1" s="191"/>
      <c r="AI1" s="210"/>
      <c r="AK1" s="1089" t="s">
        <v>656</v>
      </c>
    </row>
    <row r="2" spans="1:50" s="79" customFormat="1" ht="23.25">
      <c r="B2" s="1089" t="str">
        <f>SelectCompany!B4</f>
        <v>South West Water (whole area)</v>
      </c>
      <c r="C2" s="1274"/>
      <c r="D2" s="1274"/>
      <c r="E2" s="1274"/>
      <c r="F2" s="1274"/>
      <c r="G2" s="1274"/>
      <c r="H2" s="1274"/>
      <c r="I2" s="1274"/>
      <c r="J2" s="1274"/>
      <c r="K2" s="1274"/>
      <c r="L2" s="1275"/>
      <c r="M2" s="1275"/>
      <c r="N2" s="1275"/>
      <c r="O2" s="1275"/>
      <c r="P2" s="1275"/>
      <c r="Q2" s="1275"/>
      <c r="R2" s="1275"/>
      <c r="U2" s="210"/>
      <c r="V2" s="191"/>
      <c r="W2" s="210"/>
      <c r="X2" s="191"/>
      <c r="Y2" s="191"/>
      <c r="Z2" s="191"/>
      <c r="AA2" s="191"/>
      <c r="AB2" s="191"/>
      <c r="AC2" s="191"/>
      <c r="AD2" s="191"/>
      <c r="AE2" s="191"/>
      <c r="AF2" s="191"/>
      <c r="AG2" s="191"/>
      <c r="AH2" s="191"/>
      <c r="AI2" s="210"/>
      <c r="AK2" s="1273"/>
    </row>
    <row r="3" spans="1:50" ht="26.25" customHeight="1">
      <c r="B3" s="3386" t="s">
        <v>14868</v>
      </c>
      <c r="C3" s="3386"/>
      <c r="D3" s="3386"/>
      <c r="E3" s="3386"/>
      <c r="F3" s="3386"/>
      <c r="G3" s="3386"/>
      <c r="H3" s="3386"/>
      <c r="I3" s="3386"/>
      <c r="J3" s="3386"/>
      <c r="K3" s="3386"/>
      <c r="L3" s="3386"/>
      <c r="M3" s="3386"/>
      <c r="N3" s="3386"/>
      <c r="O3" s="3386"/>
      <c r="U3" s="210"/>
      <c r="V3" s="1100" t="s">
        <v>658</v>
      </c>
      <c r="W3" s="210"/>
      <c r="AI3" s="210"/>
      <c r="AK3" s="3386" t="s">
        <v>14868</v>
      </c>
      <c r="AL3" s="3386"/>
      <c r="AM3" s="3386"/>
      <c r="AN3" s="3386"/>
      <c r="AO3" s="3386"/>
      <c r="AP3" s="3386"/>
      <c r="AQ3" s="3386"/>
      <c r="AR3" s="3386"/>
      <c r="AS3" s="3386"/>
      <c r="AT3" s="3386"/>
      <c r="AU3" s="3386"/>
      <c r="AV3" s="3386"/>
      <c r="AW3" s="3386"/>
      <c r="AX3" s="3386"/>
    </row>
    <row r="4" spans="1:50" ht="28.5" customHeight="1">
      <c r="U4" s="210"/>
      <c r="W4" s="210"/>
      <c r="X4" s="3548" t="s">
        <v>659</v>
      </c>
      <c r="Y4" s="3548"/>
      <c r="Z4" s="3548"/>
      <c r="AA4" s="3548"/>
      <c r="AB4" s="3548"/>
      <c r="AC4" s="3548"/>
      <c r="AD4" s="3548"/>
      <c r="AE4" s="3548"/>
      <c r="AF4" s="3548"/>
      <c r="AG4" s="3548"/>
      <c r="AH4" s="3548"/>
      <c r="AI4" s="210"/>
    </row>
    <row r="5" spans="1:50" ht="26.25" customHeight="1">
      <c r="B5" s="3386" t="s">
        <v>14869</v>
      </c>
      <c r="C5" s="3386"/>
      <c r="D5" s="3386"/>
      <c r="E5" s="3386"/>
      <c r="F5" s="3386"/>
      <c r="G5" s="3386"/>
      <c r="H5" s="3386"/>
      <c r="I5" s="3386"/>
      <c r="J5" s="3386"/>
      <c r="K5" s="3386"/>
      <c r="L5" s="3386"/>
      <c r="M5" s="3386"/>
      <c r="N5" s="3386"/>
      <c r="O5" s="3386"/>
      <c r="U5" s="210"/>
      <c r="W5" s="210"/>
      <c r="X5" s="191" t="s">
        <v>668</v>
      </c>
      <c r="Y5" s="1275"/>
      <c r="Z5" s="1275"/>
      <c r="AA5" s="1275"/>
      <c r="AB5" s="1275"/>
      <c r="AC5" s="1275"/>
      <c r="AD5" s="1275"/>
      <c r="AE5" s="1275"/>
      <c r="AF5" s="1275"/>
      <c r="AG5" s="1275"/>
      <c r="AH5" s="1275"/>
      <c r="AI5" s="210"/>
      <c r="AK5" s="3386" t="s">
        <v>14869</v>
      </c>
      <c r="AL5" s="3386"/>
      <c r="AM5" s="3386"/>
      <c r="AN5" s="3386"/>
      <c r="AO5" s="3386"/>
      <c r="AP5" s="3386"/>
      <c r="AQ5" s="3386"/>
      <c r="AR5" s="3386"/>
      <c r="AS5" s="3386"/>
      <c r="AT5" s="3386"/>
      <c r="AU5" s="3386"/>
      <c r="AV5" s="3386"/>
      <c r="AW5" s="3386"/>
      <c r="AX5" s="3386"/>
    </row>
    <row r="6" spans="1:50" ht="12" customHeight="1" thickBot="1">
      <c r="C6" s="1276"/>
      <c r="D6" s="1276"/>
      <c r="E6" s="1276"/>
      <c r="F6" s="1276"/>
      <c r="G6" s="1276"/>
      <c r="H6" s="1276"/>
      <c r="I6" s="1276"/>
      <c r="K6" s="1277"/>
      <c r="L6" s="1277"/>
      <c r="M6" s="1277"/>
      <c r="N6" s="1277"/>
      <c r="O6" s="1277"/>
      <c r="P6" s="1277"/>
      <c r="U6" s="210"/>
      <c r="W6" s="210"/>
      <c r="X6" s="1275"/>
      <c r="AI6" s="210"/>
      <c r="AL6" s="1276"/>
      <c r="AM6" s="1276"/>
      <c r="AN6" s="1276"/>
      <c r="AO6" s="1276"/>
      <c r="AP6" s="1276"/>
      <c r="AQ6" s="1276"/>
      <c r="AR6" s="1276"/>
      <c r="AT6" s="1277"/>
      <c r="AU6" s="1277"/>
      <c r="AV6" s="1277"/>
      <c r="AW6" s="1277"/>
      <c r="AX6" s="1277"/>
    </row>
    <row r="7" spans="1:50" ht="137.25" customHeight="1" thickTop="1" thickBot="1">
      <c r="A7" s="2442" t="s">
        <v>669</v>
      </c>
      <c r="B7" s="122" t="s">
        <v>660</v>
      </c>
      <c r="C7" s="123" t="s">
        <v>14870</v>
      </c>
      <c r="D7" s="123" t="s">
        <v>14339</v>
      </c>
      <c r="E7" s="123" t="s">
        <v>14871</v>
      </c>
      <c r="F7" s="123" t="s">
        <v>14872</v>
      </c>
      <c r="G7" s="123" t="s">
        <v>14873</v>
      </c>
      <c r="H7" s="124" t="s">
        <v>14874</v>
      </c>
      <c r="I7" s="125"/>
      <c r="J7" s="125"/>
      <c r="K7" s="125"/>
      <c r="L7" s="125"/>
      <c r="M7" s="51"/>
      <c r="N7" s="126"/>
      <c r="O7" s="126"/>
      <c r="P7" s="126"/>
      <c r="Q7" s="120" t="s">
        <v>666</v>
      </c>
      <c r="R7" s="80"/>
      <c r="S7" s="120" t="s">
        <v>14799</v>
      </c>
      <c r="U7" s="210"/>
      <c r="W7" s="210"/>
      <c r="AI7" s="210"/>
      <c r="AK7" s="122" t="s">
        <v>660</v>
      </c>
      <c r="AL7" s="123" t="s">
        <v>14870</v>
      </c>
      <c r="AM7" s="123" t="s">
        <v>14339</v>
      </c>
      <c r="AN7" s="123" t="s">
        <v>14871</v>
      </c>
      <c r="AO7" s="123" t="s">
        <v>14872</v>
      </c>
      <c r="AP7" s="123" t="s">
        <v>14873</v>
      </c>
      <c r="AQ7" s="124" t="s">
        <v>14874</v>
      </c>
      <c r="AR7" s="125"/>
      <c r="AS7" s="1277"/>
      <c r="AT7" s="1277"/>
      <c r="AU7" s="1277"/>
      <c r="AV7" s="1147"/>
    </row>
    <row r="8" spans="1:50" ht="17.25" thickTop="1" thickBot="1">
      <c r="A8" s="2575" t="s">
        <v>673</v>
      </c>
      <c r="C8" s="121"/>
      <c r="D8" s="121"/>
      <c r="E8" s="121"/>
      <c r="F8" s="121"/>
      <c r="G8" s="121"/>
      <c r="H8" s="121"/>
      <c r="I8" s="125"/>
      <c r="J8" s="125"/>
      <c r="K8" s="125"/>
      <c r="L8" s="125"/>
      <c r="M8" s="51"/>
      <c r="N8" s="126"/>
      <c r="O8" s="126"/>
      <c r="P8" s="126"/>
      <c r="Q8" s="126"/>
      <c r="R8" s="126"/>
      <c r="S8" s="126"/>
      <c r="U8" s="210"/>
      <c r="V8" s="1092"/>
      <c r="W8" s="210"/>
      <c r="AI8" s="210"/>
      <c r="AK8" s="121"/>
      <c r="AL8" s="2894" t="s">
        <v>820</v>
      </c>
      <c r="AM8" s="121"/>
      <c r="AN8" s="121"/>
      <c r="AO8" s="121"/>
      <c r="AP8" s="121"/>
      <c r="AQ8" s="121"/>
      <c r="AR8" s="125"/>
      <c r="AS8" s="1277"/>
      <c r="AT8" s="1277"/>
      <c r="AU8" s="1277"/>
      <c r="AV8" s="1147"/>
    </row>
    <row r="9" spans="1:50" s="1277" customFormat="1" ht="15.75" customHeight="1" thickTop="1" thickBot="1">
      <c r="B9" s="127" t="s">
        <v>14875</v>
      </c>
      <c r="C9" s="121"/>
      <c r="D9" s="121"/>
      <c r="E9" s="121"/>
      <c r="F9" s="121"/>
      <c r="G9" s="121"/>
      <c r="H9" s="121"/>
      <c r="I9" s="125"/>
      <c r="J9" s="125"/>
      <c r="K9" s="125"/>
      <c r="L9" s="125"/>
      <c r="M9" s="128"/>
      <c r="N9" s="125"/>
      <c r="O9" s="126"/>
      <c r="P9" s="126"/>
      <c r="Q9" s="126"/>
      <c r="R9" s="125"/>
      <c r="S9" s="125"/>
      <c r="U9" s="210"/>
      <c r="W9" s="210"/>
      <c r="X9" s="191"/>
      <c r="Y9" s="191"/>
      <c r="Z9" s="191"/>
      <c r="AA9" s="191"/>
      <c r="AB9" s="191"/>
      <c r="AC9" s="191"/>
      <c r="AD9" s="191"/>
      <c r="AE9" s="191"/>
      <c r="AF9" s="191"/>
      <c r="AG9" s="191"/>
      <c r="AH9" s="191"/>
      <c r="AI9" s="210"/>
      <c r="AK9" s="127" t="s">
        <v>14875</v>
      </c>
      <c r="AL9" s="121"/>
      <c r="AM9" s="121"/>
      <c r="AN9" s="121"/>
      <c r="AO9" s="121"/>
      <c r="AP9" s="121"/>
      <c r="AQ9" s="121"/>
      <c r="AR9" s="125"/>
      <c r="AV9" s="1280"/>
      <c r="AX9" s="1275"/>
    </row>
    <row r="10" spans="1:50" s="1277" customFormat="1" ht="45.75" customHeight="1" thickTop="1" thickBot="1">
      <c r="A10" s="2575" t="s">
        <v>675</v>
      </c>
      <c r="B10" s="129" t="s">
        <v>14876</v>
      </c>
      <c r="C10" s="1831"/>
      <c r="D10" s="130" t="s">
        <v>14877</v>
      </c>
      <c r="E10" s="130" t="s">
        <v>14878</v>
      </c>
      <c r="F10" s="131" t="s">
        <v>14879</v>
      </c>
      <c r="G10" s="1760"/>
      <c r="H10" s="1829">
        <f>IFERROR(G10/F10*1000,0)</f>
        <v>0</v>
      </c>
      <c r="I10" s="125"/>
      <c r="J10" s="128"/>
      <c r="K10" s="128"/>
      <c r="L10" s="128"/>
      <c r="M10" s="128"/>
      <c r="N10" s="125"/>
      <c r="O10" s="125"/>
      <c r="P10" s="125"/>
      <c r="Q10" s="37" t="s">
        <v>14880</v>
      </c>
      <c r="R10" s="1662"/>
      <c r="S10" s="37" t="s">
        <v>14881</v>
      </c>
      <c r="U10" s="210"/>
      <c r="V10" s="1092" t="str">
        <f xml:space="preserve"> IF( SUM( X10:AH10 ) = 0, 0,$X$5 )</f>
        <v>Please complete all cells in row</v>
      </c>
      <c r="W10" s="210"/>
      <c r="X10" s="191"/>
      <c r="Y10" s="191"/>
      <c r="Z10" s="213">
        <f xml:space="preserve"> IF( ISNUMBER(G10 ), 0, 1 )</f>
        <v>1</v>
      </c>
      <c r="AA10" s="191"/>
      <c r="AB10" s="191"/>
      <c r="AC10" s="191"/>
      <c r="AD10" s="191"/>
      <c r="AE10" s="191"/>
      <c r="AF10" s="191"/>
      <c r="AG10" s="191"/>
      <c r="AH10" s="191"/>
      <c r="AI10" s="210"/>
      <c r="AK10" s="129" t="s">
        <v>14876</v>
      </c>
      <c r="AL10" s="132" t="s">
        <v>14882</v>
      </c>
      <c r="AM10" s="130" t="s">
        <v>14877</v>
      </c>
      <c r="AN10" s="130" t="s">
        <v>14878</v>
      </c>
      <c r="AO10" s="131" t="s">
        <v>756</v>
      </c>
      <c r="AP10" s="132" t="s">
        <v>14883</v>
      </c>
      <c r="AQ10" s="133" t="s">
        <v>14884</v>
      </c>
      <c r="AR10" s="125"/>
      <c r="AS10" s="1280"/>
      <c r="AT10" s="1280"/>
      <c r="AU10" s="1280"/>
      <c r="AV10" s="1280"/>
    </row>
    <row r="11" spans="1:50" s="1277" customFormat="1" ht="15.75" customHeight="1" thickTop="1" thickBot="1">
      <c r="B11" s="134"/>
      <c r="C11" s="134"/>
      <c r="D11" s="134"/>
      <c r="E11" s="134"/>
      <c r="F11" s="135"/>
      <c r="G11" s="135"/>
      <c r="H11" s="135"/>
      <c r="I11" s="128"/>
      <c r="J11" s="128"/>
      <c r="K11" s="128"/>
      <c r="L11" s="125"/>
      <c r="M11" s="125"/>
      <c r="N11" s="125"/>
      <c r="O11" s="125"/>
      <c r="P11" s="125"/>
      <c r="Q11" s="1662"/>
      <c r="R11" s="1662"/>
      <c r="S11" s="1662"/>
      <c r="U11" s="210"/>
      <c r="V11" s="191"/>
      <c r="W11" s="210"/>
      <c r="X11" s="191"/>
      <c r="Y11" s="191"/>
      <c r="Z11" s="191"/>
      <c r="AA11" s="191"/>
      <c r="AB11" s="191"/>
      <c r="AC11" s="191"/>
      <c r="AD11" s="191"/>
      <c r="AE11" s="191"/>
      <c r="AF11" s="191"/>
      <c r="AG11" s="191"/>
      <c r="AH11" s="191"/>
      <c r="AI11" s="210"/>
      <c r="AK11" s="134"/>
      <c r="AL11" s="134"/>
      <c r="AM11" s="134"/>
      <c r="AN11" s="134"/>
      <c r="AO11" s="135"/>
      <c r="AP11" s="135"/>
      <c r="AQ11" s="135"/>
      <c r="AR11" s="128"/>
      <c r="AS11" s="1280"/>
      <c r="AT11" s="1280"/>
    </row>
    <row r="12" spans="1:50" ht="46.5" thickTop="1" thickBot="1">
      <c r="A12" s="2575" t="s">
        <v>669</v>
      </c>
      <c r="B12" s="122" t="s">
        <v>660</v>
      </c>
      <c r="C12" s="123" t="s">
        <v>14870</v>
      </c>
      <c r="D12" s="123" t="s">
        <v>14339</v>
      </c>
      <c r="E12" s="123" t="s">
        <v>14885</v>
      </c>
      <c r="F12" s="123" t="s">
        <v>14886</v>
      </c>
      <c r="G12" s="123" t="s">
        <v>14887</v>
      </c>
      <c r="H12" s="123" t="s">
        <v>14888</v>
      </c>
      <c r="I12" s="124" t="s">
        <v>14889</v>
      </c>
      <c r="J12" s="136"/>
      <c r="K12" s="136"/>
      <c r="L12" s="136"/>
      <c r="M12" s="136"/>
      <c r="N12" s="136"/>
      <c r="O12" s="136"/>
      <c r="P12" s="126"/>
      <c r="Q12" s="1662"/>
      <c r="R12" s="1662"/>
      <c r="S12" s="1662"/>
      <c r="U12" s="210"/>
      <c r="W12" s="210"/>
      <c r="AI12" s="210"/>
      <c r="AK12" s="122" t="s">
        <v>660</v>
      </c>
      <c r="AL12" s="123" t="s">
        <v>14870</v>
      </c>
      <c r="AM12" s="123" t="s">
        <v>14339</v>
      </c>
      <c r="AN12" s="123" t="s">
        <v>14885</v>
      </c>
      <c r="AO12" s="123" t="s">
        <v>14886</v>
      </c>
      <c r="AP12" s="123" t="s">
        <v>14887</v>
      </c>
      <c r="AQ12" s="123" t="s">
        <v>14888</v>
      </c>
      <c r="AR12" s="124" t="s">
        <v>14889</v>
      </c>
      <c r="AS12" s="1282"/>
      <c r="AT12" s="1282"/>
      <c r="AU12" s="1282"/>
      <c r="AV12" s="1282"/>
      <c r="AW12" s="1282"/>
      <c r="AX12" s="1282"/>
    </row>
    <row r="13" spans="1:50" ht="15.75" customHeight="1" thickTop="1" thickBot="1">
      <c r="B13" s="121"/>
      <c r="C13" s="121"/>
      <c r="D13" s="121"/>
      <c r="E13" s="121"/>
      <c r="F13" s="121"/>
      <c r="G13" s="121"/>
      <c r="H13" s="137"/>
      <c r="I13" s="137"/>
      <c r="J13" s="121"/>
      <c r="K13" s="121"/>
      <c r="L13" s="137"/>
      <c r="M13" s="137"/>
      <c r="N13" s="121"/>
      <c r="O13" s="121"/>
      <c r="P13" s="126"/>
      <c r="Q13" s="1662"/>
      <c r="R13" s="1662"/>
      <c r="S13" s="1662"/>
      <c r="U13" s="210"/>
      <c r="W13" s="210"/>
      <c r="AI13" s="210"/>
      <c r="AK13" s="121"/>
      <c r="AL13" s="121"/>
      <c r="AM13" s="121"/>
      <c r="AN13" s="121"/>
      <c r="AO13" s="121"/>
      <c r="AP13" s="121"/>
      <c r="AQ13" s="137"/>
      <c r="AR13" s="137"/>
      <c r="AS13" s="121"/>
      <c r="AT13" s="121"/>
      <c r="AU13" s="1283"/>
      <c r="AV13" s="1283"/>
      <c r="AW13" s="121"/>
      <c r="AX13" s="121"/>
    </row>
    <row r="14" spans="1:50" s="1277" customFormat="1" ht="15.75" customHeight="1" thickTop="1" thickBot="1">
      <c r="B14" s="97" t="s">
        <v>14890</v>
      </c>
      <c r="C14" s="121"/>
      <c r="D14" s="121"/>
      <c r="E14" s="137"/>
      <c r="F14" s="137"/>
      <c r="G14" s="137"/>
      <c r="H14" s="125"/>
      <c r="I14" s="125"/>
      <c r="J14" s="137"/>
      <c r="K14" s="137"/>
      <c r="L14" s="125"/>
      <c r="M14" s="125"/>
      <c r="N14" s="125"/>
      <c r="O14" s="125"/>
      <c r="P14" s="125"/>
      <c r="Q14" s="1662"/>
      <c r="R14" s="1662"/>
      <c r="S14" s="1662"/>
      <c r="U14" s="210"/>
      <c r="V14" s="191"/>
      <c r="W14" s="210"/>
      <c r="X14" s="191"/>
      <c r="Y14" s="191"/>
      <c r="Z14" s="191"/>
      <c r="AA14" s="191"/>
      <c r="AB14" s="191"/>
      <c r="AC14" s="191"/>
      <c r="AD14" s="191"/>
      <c r="AE14" s="191"/>
      <c r="AF14" s="191"/>
      <c r="AG14" s="191"/>
      <c r="AH14" s="191"/>
      <c r="AI14" s="210"/>
      <c r="AK14" s="97" t="s">
        <v>14890</v>
      </c>
      <c r="AL14" s="121"/>
      <c r="AM14" s="121"/>
      <c r="AN14" s="137"/>
      <c r="AO14" s="137"/>
      <c r="AP14" s="137"/>
      <c r="AQ14" s="125"/>
      <c r="AR14" s="125"/>
      <c r="AS14" s="1283"/>
      <c r="AT14" s="1283"/>
    </row>
    <row r="15" spans="1:50" s="1277" customFormat="1" ht="36.75" customHeight="1" thickTop="1">
      <c r="A15" s="2575" t="s">
        <v>675</v>
      </c>
      <c r="B15" s="139" t="s">
        <v>14891</v>
      </c>
      <c r="C15" s="1832"/>
      <c r="D15" s="141" t="s">
        <v>11853</v>
      </c>
      <c r="E15" s="1761"/>
      <c r="F15" s="1761"/>
      <c r="G15" s="1761"/>
      <c r="H15" s="1761"/>
      <c r="I15" s="1762"/>
      <c r="J15" s="138"/>
      <c r="K15" s="138"/>
      <c r="L15" s="138"/>
      <c r="M15" s="138"/>
      <c r="N15" s="138"/>
      <c r="O15" s="138"/>
      <c r="P15" s="125"/>
      <c r="Q15" s="33" t="s">
        <v>14892</v>
      </c>
      <c r="R15" s="1662"/>
      <c r="S15" s="33" t="s">
        <v>14893</v>
      </c>
      <c r="U15" s="210"/>
      <c r="V15" s="1092" t="str">
        <f t="shared" ref="V15:V17" si="0" xml:space="preserve"> IF( SUM( X15:AH15 ) = 0, 0,$X$5 )</f>
        <v>Please complete all cells in row</v>
      </c>
      <c r="W15" s="210"/>
      <c r="X15" s="213">
        <f t="shared" ref="X15" si="1" xml:space="preserve"> IF( ISNUMBER(E15 ), 0, 1 )</f>
        <v>1</v>
      </c>
      <c r="Y15" s="213">
        <f t="shared" ref="Y15" si="2" xml:space="preserve"> IF( ISNUMBER(F15 ), 0, 1 )</f>
        <v>1</v>
      </c>
      <c r="Z15" s="191"/>
      <c r="AA15" s="191"/>
      <c r="AB15" s="191"/>
      <c r="AC15" s="191"/>
      <c r="AD15" s="191"/>
      <c r="AE15" s="191"/>
      <c r="AF15" s="191"/>
      <c r="AG15" s="191"/>
      <c r="AH15" s="191"/>
      <c r="AI15" s="210"/>
      <c r="AK15" s="139" t="s">
        <v>14891</v>
      </c>
      <c r="AL15" s="142" t="s">
        <v>14894</v>
      </c>
      <c r="AM15" s="141" t="s">
        <v>11853</v>
      </c>
      <c r="AN15" s="142" t="s">
        <v>14895</v>
      </c>
      <c r="AO15" s="142" t="s">
        <v>14895</v>
      </c>
      <c r="AP15" s="142" t="s">
        <v>14895</v>
      </c>
      <c r="AQ15" s="142" t="s">
        <v>14895</v>
      </c>
      <c r="AR15" s="143" t="s">
        <v>14895</v>
      </c>
      <c r="AS15" s="1284"/>
      <c r="AT15" s="1284"/>
      <c r="AU15" s="1284"/>
      <c r="AV15" s="1284"/>
      <c r="AW15" s="1284"/>
      <c r="AX15" s="1284"/>
    </row>
    <row r="16" spans="1:50" s="1277" customFormat="1" ht="36.75" customHeight="1">
      <c r="B16" s="157" t="s">
        <v>14896</v>
      </c>
      <c r="C16" s="1833"/>
      <c r="D16" s="159" t="s">
        <v>11853</v>
      </c>
      <c r="E16" s="1763"/>
      <c r="F16" s="1763"/>
      <c r="G16" s="1763"/>
      <c r="H16" s="1763"/>
      <c r="I16" s="1764"/>
      <c r="J16" s="138"/>
      <c r="K16" s="138"/>
      <c r="L16" s="138"/>
      <c r="M16" s="138"/>
      <c r="N16" s="138"/>
      <c r="O16" s="138"/>
      <c r="P16" s="125"/>
      <c r="Q16" s="34" t="s">
        <v>14892</v>
      </c>
      <c r="R16" s="1662"/>
      <c r="S16" s="34" t="s">
        <v>14893</v>
      </c>
      <c r="U16" s="210"/>
      <c r="V16" s="1092" t="str">
        <f t="shared" si="0"/>
        <v>Please complete all cells in row</v>
      </c>
      <c r="W16" s="210"/>
      <c r="X16" s="213">
        <f t="shared" ref="X16:X17" si="3" xml:space="preserve"> IF( ISNUMBER(E16 ), 0, 1 )</f>
        <v>1</v>
      </c>
      <c r="Y16" s="213">
        <f t="shared" ref="Y16:Y17" si="4" xml:space="preserve"> IF( ISNUMBER(F16 ), 0, 1 )</f>
        <v>1</v>
      </c>
      <c r="Z16" s="191"/>
      <c r="AA16" s="191"/>
      <c r="AB16" s="191"/>
      <c r="AC16" s="191"/>
      <c r="AD16" s="191"/>
      <c r="AE16" s="191"/>
      <c r="AF16" s="191"/>
      <c r="AG16" s="191"/>
      <c r="AH16" s="191"/>
      <c r="AI16" s="210"/>
      <c r="AK16" s="157" t="s">
        <v>14896</v>
      </c>
      <c r="AL16" s="161" t="s">
        <v>14897</v>
      </c>
      <c r="AM16" s="159" t="s">
        <v>11853</v>
      </c>
      <c r="AN16" s="161" t="s">
        <v>14898</v>
      </c>
      <c r="AO16" s="161" t="s">
        <v>14898</v>
      </c>
      <c r="AP16" s="161" t="s">
        <v>14898</v>
      </c>
      <c r="AQ16" s="161" t="s">
        <v>14898</v>
      </c>
      <c r="AR16" s="183" t="s">
        <v>14898</v>
      </c>
      <c r="AS16" s="1284"/>
      <c r="AT16" s="1284"/>
      <c r="AU16" s="1284"/>
      <c r="AV16" s="1284"/>
      <c r="AW16" s="1284"/>
      <c r="AX16" s="1284"/>
    </row>
    <row r="17" spans="1:51" ht="36.75" customHeight="1" thickBot="1">
      <c r="A17" s="2575" t="s">
        <v>773</v>
      </c>
      <c r="B17" s="144" t="s">
        <v>14899</v>
      </c>
      <c r="C17" s="1834"/>
      <c r="D17" s="146" t="s">
        <v>14877</v>
      </c>
      <c r="E17" s="1765"/>
      <c r="F17" s="1765"/>
      <c r="G17" s="1765"/>
      <c r="H17" s="1765"/>
      <c r="I17" s="1766"/>
      <c r="J17" s="138"/>
      <c r="K17" s="138"/>
      <c r="L17" s="138"/>
      <c r="M17" s="138"/>
      <c r="N17" s="138"/>
      <c r="O17" s="149"/>
      <c r="P17" s="125"/>
      <c r="Q17" s="35" t="s">
        <v>14900</v>
      </c>
      <c r="R17" s="1662"/>
      <c r="S17" s="35" t="s">
        <v>14901</v>
      </c>
      <c r="U17" s="210"/>
      <c r="V17" s="1092" t="str">
        <f t="shared" si="0"/>
        <v>Please complete all cells in row</v>
      </c>
      <c r="W17" s="210"/>
      <c r="X17" s="213">
        <f t="shared" si="3"/>
        <v>1</v>
      </c>
      <c r="Y17" s="213">
        <f t="shared" si="4"/>
        <v>1</v>
      </c>
      <c r="AI17" s="210"/>
      <c r="AK17" s="144" t="s">
        <v>14899</v>
      </c>
      <c r="AL17" s="147" t="s">
        <v>14902</v>
      </c>
      <c r="AM17" s="146" t="s">
        <v>14877</v>
      </c>
      <c r="AN17" s="147" t="s">
        <v>14903</v>
      </c>
      <c r="AO17" s="147" t="s">
        <v>14903</v>
      </c>
      <c r="AP17" s="147" t="s">
        <v>14903</v>
      </c>
      <c r="AQ17" s="147" t="s">
        <v>14903</v>
      </c>
      <c r="AR17" s="148" t="s">
        <v>14903</v>
      </c>
      <c r="AS17" s="1284"/>
      <c r="AT17" s="1284"/>
      <c r="AU17" s="1284"/>
      <c r="AV17" s="1284"/>
      <c r="AW17" s="1284"/>
      <c r="AX17" s="1287"/>
      <c r="AY17" s="1277"/>
    </row>
    <row r="18" spans="1:51" s="1277" customFormat="1" ht="15.75" thickTop="1">
      <c r="B18" s="150"/>
      <c r="C18" s="151"/>
      <c r="D18" s="151"/>
      <c r="E18" s="151"/>
      <c r="F18" s="151"/>
      <c r="G18" s="151"/>
      <c r="H18" s="151"/>
      <c r="I18" s="151"/>
      <c r="J18" s="151"/>
      <c r="K18" s="128"/>
      <c r="L18" s="128"/>
      <c r="M18" s="128"/>
      <c r="N18" s="128"/>
      <c r="O18" s="125"/>
      <c r="P18" s="125"/>
      <c r="Q18" s="125"/>
      <c r="R18" s="125"/>
      <c r="S18" s="125"/>
      <c r="T18" s="2575" t="s">
        <v>815</v>
      </c>
      <c r="U18" s="191"/>
      <c r="V18" s="191"/>
      <c r="W18" s="191"/>
      <c r="X18" s="191"/>
      <c r="Y18" s="191"/>
      <c r="Z18" s="191"/>
      <c r="AA18" s="191"/>
      <c r="AB18" s="191"/>
      <c r="AC18" s="191"/>
      <c r="AD18" s="191"/>
      <c r="AE18" s="191"/>
      <c r="AF18" s="191"/>
      <c r="AG18" s="191"/>
      <c r="AH18" s="191"/>
      <c r="AI18" s="191"/>
      <c r="AR18" s="2894" t="s">
        <v>816</v>
      </c>
    </row>
    <row r="19" spans="1:51" ht="15">
      <c r="B19" s="126"/>
      <c r="C19" s="126"/>
      <c r="D19" s="126"/>
      <c r="E19" s="126"/>
      <c r="F19" s="126"/>
      <c r="G19" s="126"/>
      <c r="H19" s="126"/>
      <c r="I19" s="126"/>
      <c r="J19" s="126"/>
      <c r="K19" s="126"/>
      <c r="L19" s="126"/>
      <c r="M19" s="126"/>
      <c r="N19" s="126"/>
      <c r="O19" s="126"/>
      <c r="P19" s="126"/>
      <c r="Q19" s="126"/>
      <c r="R19" s="126"/>
    </row>
    <row r="20" spans="1:51" ht="15">
      <c r="B20" s="126"/>
      <c r="C20" s="126"/>
      <c r="D20" s="126"/>
      <c r="E20" s="126"/>
      <c r="F20" s="126"/>
      <c r="G20" s="126"/>
      <c r="H20" s="126"/>
      <c r="I20" s="126"/>
      <c r="J20" s="126"/>
      <c r="K20" s="126"/>
      <c r="L20" s="126"/>
      <c r="M20" s="126"/>
      <c r="N20" s="126"/>
      <c r="O20" s="126"/>
      <c r="P20" s="126"/>
      <c r="Q20" s="126"/>
      <c r="R20" s="126"/>
      <c r="S20" s="126"/>
    </row>
    <row r="21" spans="1:51" ht="15">
      <c r="B21" s="126"/>
      <c r="C21" s="126"/>
      <c r="D21" s="126"/>
      <c r="E21" s="126"/>
      <c r="F21" s="126"/>
      <c r="G21" s="126"/>
      <c r="H21" s="126"/>
      <c r="I21" s="126"/>
      <c r="J21" s="126"/>
      <c r="K21" s="126"/>
      <c r="L21" s="126"/>
      <c r="M21" s="126"/>
      <c r="N21" s="126"/>
      <c r="O21" s="126"/>
      <c r="P21" s="126"/>
      <c r="Q21" s="126"/>
      <c r="R21" s="126"/>
      <c r="S21" s="126"/>
    </row>
    <row r="22" spans="1:51" ht="15">
      <c r="B22" s="126"/>
      <c r="C22" s="126"/>
      <c r="D22" s="126"/>
      <c r="E22" s="126"/>
      <c r="F22" s="126"/>
      <c r="G22" s="126"/>
      <c r="H22" s="126"/>
      <c r="I22" s="126"/>
      <c r="J22" s="126"/>
      <c r="K22" s="126"/>
      <c r="L22" s="126"/>
      <c r="M22" s="126"/>
      <c r="N22" s="126"/>
      <c r="O22" s="126"/>
      <c r="P22" s="126"/>
      <c r="Q22" s="126"/>
      <c r="R22" s="126"/>
      <c r="S22" s="126"/>
    </row>
    <row r="23" spans="1:51" ht="15">
      <c r="B23" s="126"/>
      <c r="C23" s="126"/>
      <c r="D23" s="126"/>
      <c r="E23" s="126"/>
      <c r="F23" s="126"/>
      <c r="G23" s="126"/>
      <c r="H23" s="126"/>
      <c r="I23" s="126"/>
      <c r="J23" s="126"/>
      <c r="K23" s="126"/>
      <c r="L23" s="126"/>
      <c r="M23" s="126"/>
      <c r="N23" s="126"/>
      <c r="O23" s="126"/>
      <c r="P23" s="126"/>
      <c r="Q23" s="126"/>
      <c r="R23" s="126"/>
      <c r="S23" s="126"/>
    </row>
    <row r="24" spans="1:51" ht="15">
      <c r="B24" s="126"/>
      <c r="C24" s="126"/>
      <c r="D24" s="126"/>
      <c r="E24" s="126"/>
      <c r="F24" s="126"/>
      <c r="G24" s="126"/>
      <c r="H24" s="126"/>
      <c r="I24" s="126"/>
      <c r="J24" s="126"/>
      <c r="K24" s="126"/>
      <c r="L24" s="126"/>
      <c r="M24" s="126"/>
      <c r="N24" s="126"/>
      <c r="O24" s="126"/>
      <c r="P24" s="126"/>
      <c r="Q24" s="126"/>
      <c r="R24" s="126"/>
      <c r="S24" s="126"/>
    </row>
    <row r="25" spans="1:51" ht="15">
      <c r="B25" s="126"/>
      <c r="C25" s="126"/>
      <c r="D25" s="126"/>
      <c r="E25" s="126"/>
      <c r="F25" s="126"/>
      <c r="G25" s="126"/>
      <c r="H25" s="126"/>
      <c r="I25" s="126"/>
      <c r="J25" s="126"/>
      <c r="K25" s="126"/>
      <c r="L25" s="126"/>
      <c r="M25" s="126"/>
      <c r="N25" s="126"/>
      <c r="O25" s="126"/>
      <c r="P25" s="126"/>
      <c r="Q25" s="126"/>
      <c r="R25" s="126"/>
      <c r="S25" s="126"/>
    </row>
    <row r="26" spans="1:51" ht="15" hidden="1">
      <c r="B26" s="126"/>
      <c r="C26" s="126"/>
      <c r="D26" s="126"/>
      <c r="E26" s="126"/>
      <c r="F26" s="126"/>
      <c r="G26" s="126"/>
      <c r="H26" s="126"/>
      <c r="I26" s="126"/>
      <c r="J26" s="126"/>
      <c r="K26" s="126"/>
      <c r="L26" s="126"/>
      <c r="M26" s="126"/>
      <c r="N26" s="126"/>
      <c r="O26" s="126"/>
      <c r="P26" s="126"/>
      <c r="Q26" s="126"/>
      <c r="R26" s="126"/>
      <c r="S26" s="126"/>
    </row>
    <row r="27" spans="1:51" ht="15">
      <c r="B27" s="126"/>
      <c r="C27" s="126"/>
      <c r="D27" s="126"/>
      <c r="E27" s="126"/>
      <c r="F27" s="126"/>
      <c r="G27" s="126"/>
      <c r="H27" s="126"/>
      <c r="I27" s="126"/>
      <c r="J27" s="126"/>
      <c r="K27" s="126"/>
      <c r="L27" s="126"/>
      <c r="M27" s="126"/>
      <c r="N27" s="126"/>
      <c r="O27" s="126"/>
      <c r="P27" s="126"/>
      <c r="Q27" s="126"/>
      <c r="R27" s="126"/>
      <c r="S27" s="126"/>
    </row>
    <row r="28" spans="1:51" ht="15">
      <c r="B28" s="126"/>
      <c r="C28" s="126"/>
      <c r="D28" s="126"/>
      <c r="E28" s="126"/>
      <c r="F28" s="126"/>
      <c r="G28" s="126"/>
      <c r="H28" s="126"/>
      <c r="I28" s="126"/>
      <c r="J28" s="126"/>
      <c r="K28" s="126"/>
      <c r="L28" s="126"/>
      <c r="M28" s="126"/>
      <c r="N28" s="126"/>
      <c r="O28" s="126"/>
      <c r="P28" s="126"/>
      <c r="Q28" s="126"/>
      <c r="R28" s="126"/>
      <c r="S28" s="126"/>
    </row>
    <row r="29" spans="1:51" ht="15">
      <c r="B29" s="126"/>
      <c r="C29" s="126"/>
      <c r="D29" s="126"/>
      <c r="E29" s="126"/>
      <c r="F29" s="126"/>
      <c r="G29" s="126"/>
      <c r="H29" s="126"/>
      <c r="I29" s="126"/>
      <c r="J29" s="126"/>
      <c r="K29" s="126"/>
      <c r="L29" s="126"/>
      <c r="M29" s="126"/>
      <c r="N29" s="126"/>
      <c r="O29" s="126"/>
      <c r="P29" s="126"/>
      <c r="Q29" s="126"/>
      <c r="R29" s="126"/>
      <c r="S29" s="126"/>
    </row>
    <row r="30" spans="1:51" ht="15">
      <c r="B30" s="126"/>
      <c r="C30" s="126"/>
      <c r="D30" s="126"/>
      <c r="E30" s="126"/>
      <c r="F30" s="126"/>
      <c r="G30" s="126"/>
      <c r="H30" s="126"/>
      <c r="I30" s="126"/>
      <c r="J30" s="126"/>
      <c r="K30" s="126"/>
      <c r="L30" s="126"/>
      <c r="M30" s="126"/>
      <c r="N30" s="126"/>
      <c r="O30" s="126"/>
      <c r="P30" s="126"/>
      <c r="Q30" s="126"/>
      <c r="R30" s="126"/>
      <c r="S30" s="126"/>
    </row>
    <row r="31" spans="1:51" ht="15">
      <c r="B31" s="126"/>
      <c r="C31" s="126"/>
      <c r="D31" s="126"/>
      <c r="E31" s="126"/>
      <c r="F31" s="126"/>
      <c r="G31" s="126"/>
      <c r="H31" s="126"/>
      <c r="I31" s="126"/>
      <c r="J31" s="126"/>
      <c r="K31" s="126"/>
      <c r="L31" s="126"/>
      <c r="M31" s="126"/>
      <c r="N31" s="126"/>
      <c r="O31" s="126"/>
      <c r="P31" s="126"/>
      <c r="Q31" s="126"/>
      <c r="R31" s="126"/>
      <c r="S31" s="126"/>
    </row>
    <row r="32" spans="1:51" ht="15">
      <c r="B32" s="126"/>
      <c r="C32" s="126"/>
      <c r="D32" s="126"/>
      <c r="E32" s="126"/>
      <c r="F32" s="126"/>
      <c r="G32" s="126"/>
      <c r="H32" s="126"/>
      <c r="I32" s="126"/>
      <c r="J32" s="126"/>
      <c r="K32" s="126"/>
      <c r="L32" s="126"/>
      <c r="M32" s="126"/>
      <c r="N32" s="126"/>
      <c r="O32" s="126"/>
      <c r="P32" s="126"/>
      <c r="Q32" s="126"/>
      <c r="R32" s="126"/>
      <c r="S32" s="126"/>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8" priority="3" operator="equal">
      <formula>0</formula>
    </cfRule>
  </conditionalFormatting>
  <conditionalFormatting sqref="V15:V17">
    <cfRule type="cellIs" dxfId="37"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colBreaks count="1" manualBreakCount="1">
    <brk id="18" max="1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11" zoomScaleNormal="100" zoomScaleSheetLayoutView="100" workbookViewId="0">
      <selection activeCell="F9" sqref="F9:J38"/>
    </sheetView>
  </sheetViews>
  <sheetFormatPr defaultColWidth="9.125" defaultRowHeight="15"/>
  <cols>
    <col min="1" max="1" width="12.375" style="171" hidden="1" customWidth="1"/>
    <col min="2" max="2" width="14" style="171" customWidth="1"/>
    <col min="3" max="3" width="22.125" style="171" customWidth="1"/>
    <col min="4" max="4" width="6.25" style="171" bestFit="1" customWidth="1"/>
    <col min="5" max="5" width="5.75" style="171" bestFit="1" customWidth="1"/>
    <col min="6" max="6" width="10.75" style="171" bestFit="1" customWidth="1"/>
    <col min="7" max="7" width="20.75" style="171" bestFit="1" customWidth="1"/>
    <col min="8" max="8" width="10.75" style="171" bestFit="1" customWidth="1"/>
    <col min="9" max="9" width="15" style="171" customWidth="1"/>
    <col min="10" max="10" width="25.75" style="81" bestFit="1" customWidth="1"/>
    <col min="11" max="11" width="1.625" style="171" customWidth="1"/>
    <col min="12" max="12" width="17.25" style="171" bestFit="1" customWidth="1"/>
    <col min="13" max="13" width="1.625" style="171" customWidth="1"/>
    <col min="14" max="14" width="31.25" style="171" bestFit="1" customWidth="1"/>
    <col min="15" max="15" width="10" style="171" hidden="1" customWidth="1"/>
    <col min="16" max="16" width="1.625" style="196" customWidth="1"/>
    <col min="17" max="17" width="25.125" style="196" customWidth="1"/>
    <col min="18" max="18" width="1.625" style="225" customWidth="1"/>
    <col min="19" max="21" width="8.125" style="225" hidden="1" customWidth="1"/>
    <col min="22" max="22" width="1.625" style="225" hidden="1" customWidth="1"/>
    <col min="23" max="23" width="1.625" style="171" customWidth="1"/>
    <col min="24" max="25" width="23.75" style="171" customWidth="1"/>
    <col min="26" max="26" width="14.75" style="171" bestFit="1" customWidth="1"/>
    <col min="27" max="27" width="15.75" style="171" customWidth="1"/>
    <col min="28" max="28" width="15.75" style="171" bestFit="1" customWidth="1"/>
    <col min="29" max="29" width="18.75" style="171" bestFit="1" customWidth="1"/>
    <col min="30" max="30" width="25.75" style="171" bestFit="1" customWidth="1"/>
    <col min="31" max="31" width="23.75" style="171" customWidth="1"/>
    <col min="32" max="16384" width="9.125" style="171"/>
  </cols>
  <sheetData>
    <row r="1" spans="1:30" s="221" customFormat="1" ht="23.25">
      <c r="B1" s="3225" t="s">
        <v>1085</v>
      </c>
      <c r="C1" s="3225"/>
      <c r="D1" s="3225"/>
      <c r="E1" s="3225"/>
      <c r="F1" s="3225"/>
      <c r="G1" s="3225"/>
      <c r="H1" s="3225"/>
      <c r="I1" s="3225"/>
      <c r="J1" s="298"/>
      <c r="P1" s="299"/>
      <c r="Q1" s="229"/>
      <c r="R1" s="320"/>
      <c r="S1" s="225"/>
      <c r="T1" s="225"/>
      <c r="U1" s="225"/>
      <c r="V1" s="320"/>
      <c r="X1" s="3225" t="s">
        <v>656</v>
      </c>
      <c r="Y1" s="3225"/>
      <c r="Z1" s="3225"/>
      <c r="AA1" s="3225"/>
      <c r="AB1" s="3225"/>
      <c r="AC1" s="3225"/>
      <c r="AD1" s="298"/>
    </row>
    <row r="2" spans="1:30" s="221" customFormat="1" ht="23.25">
      <c r="B2" s="3225" t="str">
        <f>SelectCompany!B4</f>
        <v>South West Water (whole area)</v>
      </c>
      <c r="C2" s="3225"/>
      <c r="D2" s="3225"/>
      <c r="E2" s="3225"/>
      <c r="F2" s="3225"/>
      <c r="G2" s="3225"/>
      <c r="H2" s="3225"/>
      <c r="I2" s="3225"/>
      <c r="J2" s="298"/>
      <c r="P2" s="299"/>
      <c r="Q2" s="229"/>
      <c r="R2" s="320"/>
      <c r="S2" s="225"/>
      <c r="T2" s="225"/>
      <c r="U2" s="225"/>
      <c r="V2" s="320"/>
      <c r="X2" s="3225"/>
      <c r="Y2" s="3225"/>
      <c r="Z2" s="3225"/>
      <c r="AA2" s="3225"/>
      <c r="AB2" s="3225"/>
      <c r="AC2" s="3225"/>
      <c r="AD2" s="298"/>
    </row>
    <row r="3" spans="1:30" s="221" customFormat="1" ht="19.5">
      <c r="A3" s="221" t="s">
        <v>1086</v>
      </c>
      <c r="B3" s="3226" t="s">
        <v>1087</v>
      </c>
      <c r="C3" s="3227"/>
      <c r="D3" s="3227"/>
      <c r="E3" s="3227"/>
      <c r="F3" s="3227"/>
      <c r="G3" s="3227"/>
      <c r="H3" s="3227"/>
      <c r="I3" s="3227"/>
      <c r="J3" s="3227"/>
      <c r="K3" s="3227"/>
      <c r="L3" s="3227"/>
      <c r="M3" s="3227"/>
      <c r="N3" s="3227"/>
      <c r="P3" s="301"/>
      <c r="Q3" s="227" t="s">
        <v>658</v>
      </c>
      <c r="R3" s="320"/>
      <c r="S3" s="225"/>
      <c r="T3" s="225"/>
      <c r="U3" s="225"/>
      <c r="V3" s="320"/>
      <c r="X3" s="3228" t="s">
        <v>1087</v>
      </c>
      <c r="Y3" s="3229"/>
      <c r="Z3" s="3229"/>
      <c r="AA3" s="3229"/>
      <c r="AB3" s="3229"/>
      <c r="AC3" s="3229"/>
      <c r="AD3" s="3230"/>
    </row>
    <row r="4" spans="1:30" ht="16.5" thickBot="1">
      <c r="B4" s="228"/>
      <c r="C4" s="228"/>
      <c r="D4" s="228"/>
      <c r="E4" s="228"/>
      <c r="F4" s="3281"/>
      <c r="G4" s="3281"/>
      <c r="H4" s="3281"/>
      <c r="I4" s="3281"/>
      <c r="J4" s="303"/>
      <c r="L4" s="196"/>
      <c r="P4" s="304"/>
      <c r="Q4" s="229"/>
      <c r="R4" s="320"/>
      <c r="S4" s="3232" t="s">
        <v>659</v>
      </c>
      <c r="T4" s="3232"/>
      <c r="U4" s="3232"/>
      <c r="V4" s="320"/>
      <c r="X4" s="228"/>
      <c r="Y4" s="228"/>
      <c r="Z4" s="3281"/>
      <c r="AA4" s="3281"/>
      <c r="AB4" s="3281"/>
      <c r="AC4" s="3281"/>
      <c r="AD4" s="303"/>
    </row>
    <row r="5" spans="1:30" ht="15.75" thickTop="1">
      <c r="B5" s="3234" t="s">
        <v>660</v>
      </c>
      <c r="C5" s="3235"/>
      <c r="D5" s="3235" t="s">
        <v>661</v>
      </c>
      <c r="E5" s="3235" t="s">
        <v>662</v>
      </c>
      <c r="F5" s="3238" t="s">
        <v>663</v>
      </c>
      <c r="G5" s="3238" t="s">
        <v>664</v>
      </c>
      <c r="H5" s="3238"/>
      <c r="I5" s="3238"/>
      <c r="J5" s="3240" t="s">
        <v>665</v>
      </c>
      <c r="L5" s="3242" t="s">
        <v>666</v>
      </c>
      <c r="N5" s="3242" t="s">
        <v>667</v>
      </c>
      <c r="P5" s="304"/>
      <c r="Q5" s="229"/>
      <c r="R5" s="320"/>
      <c r="S5" s="231" t="s">
        <v>668</v>
      </c>
      <c r="T5" s="232"/>
      <c r="U5" s="232"/>
      <c r="V5" s="320"/>
      <c r="X5" s="3234" t="s">
        <v>660</v>
      </c>
      <c r="Y5" s="3235"/>
      <c r="Z5" s="3238" t="s">
        <v>663</v>
      </c>
      <c r="AA5" s="3238" t="s">
        <v>664</v>
      </c>
      <c r="AB5" s="3238"/>
      <c r="AC5" s="3238"/>
      <c r="AD5" s="3240" t="s">
        <v>665</v>
      </c>
    </row>
    <row r="6" spans="1:30" ht="60.75" thickBot="1">
      <c r="A6" s="2423" t="s">
        <v>669</v>
      </c>
      <c r="B6" s="3236"/>
      <c r="C6" s="3237"/>
      <c r="D6" s="3237"/>
      <c r="E6" s="3237"/>
      <c r="F6" s="3239"/>
      <c r="G6" s="233" t="s">
        <v>670</v>
      </c>
      <c r="H6" s="233" t="s">
        <v>671</v>
      </c>
      <c r="I6" s="233" t="s">
        <v>672</v>
      </c>
      <c r="J6" s="3241"/>
      <c r="L6" s="3243"/>
      <c r="N6" s="3243"/>
      <c r="P6" s="304"/>
      <c r="Q6" s="229"/>
      <c r="R6" s="320"/>
      <c r="S6" s="196"/>
      <c r="T6" s="196"/>
      <c r="U6" s="196"/>
      <c r="V6" s="320"/>
      <c r="X6" s="3236"/>
      <c r="Y6" s="3237"/>
      <c r="Z6" s="3239"/>
      <c r="AA6" s="233" t="s">
        <v>670</v>
      </c>
      <c r="AB6" s="233" t="s">
        <v>671</v>
      </c>
      <c r="AC6" s="233" t="s">
        <v>672</v>
      </c>
      <c r="AD6" s="3241"/>
    </row>
    <row r="7" spans="1:30" ht="17.25" thickTop="1" thickBot="1">
      <c r="A7" s="2570" t="s">
        <v>673</v>
      </c>
      <c r="C7" s="307"/>
      <c r="D7" s="307"/>
      <c r="E7" s="307"/>
      <c r="F7" s="59"/>
      <c r="G7" s="59"/>
      <c r="H7" s="59"/>
      <c r="I7" s="59"/>
      <c r="J7" s="308"/>
      <c r="P7" s="304"/>
      <c r="Q7" s="229"/>
      <c r="R7" s="320"/>
      <c r="S7" s="229"/>
      <c r="T7" s="229"/>
      <c r="U7" s="229"/>
      <c r="V7" s="320"/>
      <c r="X7" s="306"/>
      <c r="Y7" s="307"/>
      <c r="Z7" s="2854" t="s">
        <v>820</v>
      </c>
      <c r="AA7" s="59"/>
      <c r="AB7" s="59"/>
      <c r="AC7" s="59"/>
      <c r="AD7" s="308"/>
    </row>
    <row r="8" spans="1:30" ht="16.5" thickTop="1" thickBot="1">
      <c r="B8" s="3258" t="s">
        <v>1088</v>
      </c>
      <c r="C8" s="3259"/>
      <c r="D8" s="321"/>
      <c r="E8" s="321"/>
      <c r="F8" s="59"/>
      <c r="G8" s="59"/>
      <c r="H8" s="59"/>
      <c r="I8" s="59"/>
      <c r="J8" s="308"/>
      <c r="P8" s="304"/>
      <c r="Q8" s="229"/>
      <c r="R8" s="320"/>
      <c r="S8" s="196"/>
      <c r="T8" s="196"/>
      <c r="U8" s="196"/>
      <c r="V8" s="320"/>
      <c r="X8" s="3258" t="s">
        <v>1088</v>
      </c>
      <c r="Y8" s="3259"/>
      <c r="Z8" s="59"/>
      <c r="AA8" s="59"/>
      <c r="AB8" s="59"/>
      <c r="AC8" s="59"/>
      <c r="AD8" s="308"/>
    </row>
    <row r="9" spans="1:30" ht="15.75" thickTop="1">
      <c r="A9" s="2568" t="s">
        <v>675</v>
      </c>
      <c r="B9" s="3286" t="s">
        <v>698</v>
      </c>
      <c r="C9" s="3287"/>
      <c r="D9" s="239" t="s">
        <v>677</v>
      </c>
      <c r="E9" s="239">
        <v>3</v>
      </c>
      <c r="F9" s="3187">
        <f>IFERROR('1A SBB'!F11,0)</f>
        <v>109.09199999999998</v>
      </c>
      <c r="G9" s="3187">
        <f>IFERROR('1A SBB'!G11,0)</f>
        <v>-25.904</v>
      </c>
      <c r="H9" s="3187">
        <f>IFERROR('1A SBB'!H11,0)</f>
        <v>1.8810000000000002</v>
      </c>
      <c r="I9" s="3179">
        <f>IFERROR(G9-H9,0)</f>
        <v>-27.785</v>
      </c>
      <c r="J9" s="3188">
        <f t="shared" ref="J9:J20" si="0">IFERROR(F9+I9,0)</f>
        <v>81.306999999999988</v>
      </c>
      <c r="L9" s="243" t="s">
        <v>1089</v>
      </c>
      <c r="N9" s="245"/>
      <c r="P9" s="322"/>
      <c r="Q9" s="229"/>
      <c r="R9" s="320"/>
      <c r="S9" s="232"/>
      <c r="T9" s="232"/>
      <c r="U9" s="232"/>
      <c r="V9" s="320"/>
      <c r="X9" s="3286" t="s">
        <v>698</v>
      </c>
      <c r="Y9" s="3287"/>
      <c r="Z9" s="309" t="s">
        <v>756</v>
      </c>
      <c r="AA9" s="309" t="s">
        <v>756</v>
      </c>
      <c r="AB9" s="309" t="s">
        <v>756</v>
      </c>
      <c r="AC9" s="241" t="s">
        <v>703</v>
      </c>
      <c r="AD9" s="310" t="s">
        <v>704</v>
      </c>
    </row>
    <row r="10" spans="1:30">
      <c r="B10" s="3274" t="s">
        <v>705</v>
      </c>
      <c r="C10" s="3275"/>
      <c r="D10" s="286" t="s">
        <v>677</v>
      </c>
      <c r="E10" s="286">
        <v>3</v>
      </c>
      <c r="F10" s="3173">
        <v>0</v>
      </c>
      <c r="G10" s="3173">
        <v>14.775</v>
      </c>
      <c r="H10" s="3173">
        <v>0.67700000000000005</v>
      </c>
      <c r="I10" s="3172">
        <f t="shared" ref="I10:I20" si="1">IFERROR(G10-H10,0)</f>
        <v>14.098000000000001</v>
      </c>
      <c r="J10" s="3181">
        <f t="shared" si="0"/>
        <v>14.098000000000001</v>
      </c>
      <c r="L10" s="252" t="s">
        <v>1090</v>
      </c>
      <c r="N10" s="253"/>
      <c r="P10" s="322"/>
      <c r="Q10" s="229"/>
      <c r="R10" s="320"/>
      <c r="S10" s="232"/>
      <c r="T10" s="232"/>
      <c r="U10" s="232"/>
      <c r="V10" s="320"/>
      <c r="X10" s="3274" t="s">
        <v>705</v>
      </c>
      <c r="Y10" s="3275"/>
      <c r="Z10" s="664" t="s">
        <v>1091</v>
      </c>
      <c r="AA10" s="664" t="s">
        <v>1092</v>
      </c>
      <c r="AB10" s="664" t="s">
        <v>1093</v>
      </c>
      <c r="AC10" s="250" t="s">
        <v>1094</v>
      </c>
      <c r="AD10" s="275" t="s">
        <v>1095</v>
      </c>
    </row>
    <row r="11" spans="1:30">
      <c r="B11" s="3248" t="s">
        <v>1096</v>
      </c>
      <c r="C11" s="3249"/>
      <c r="D11" s="254" t="s">
        <v>677</v>
      </c>
      <c r="E11" s="254">
        <v>3</v>
      </c>
      <c r="F11" s="3173">
        <v>168.29900000000001</v>
      </c>
      <c r="G11" s="3173">
        <v>-0.80100000000000005</v>
      </c>
      <c r="H11" s="3173">
        <v>0.32400000000000001</v>
      </c>
      <c r="I11" s="3172">
        <f t="shared" si="1"/>
        <v>-1.125</v>
      </c>
      <c r="J11" s="3181">
        <f t="shared" si="0"/>
        <v>167.17400000000001</v>
      </c>
      <c r="L11" s="252" t="s">
        <v>1097</v>
      </c>
      <c r="N11" s="253"/>
      <c r="P11" s="322"/>
      <c r="Q11" s="246">
        <f t="shared" ref="Q11:Q19" si="2">IF( SUM( S11:U11 ) = 0, 0, $S$5 )</f>
        <v>0</v>
      </c>
      <c r="R11" s="320"/>
      <c r="S11" s="247">
        <f t="shared" ref="S11" si="3" xml:space="preserve"> IF( ISNUMBER( F11 ), 0, 1 )</f>
        <v>0</v>
      </c>
      <c r="T11" s="247">
        <f t="shared" ref="T11:T16" si="4" xml:space="preserve"> IF( ISNUMBER( G11 ), 0, 1 )</f>
        <v>0</v>
      </c>
      <c r="U11" s="247">
        <f t="shared" ref="U11:U16" si="5" xml:space="preserve"> IF( ISNUMBER( H11 ), 0, 1 )</f>
        <v>0</v>
      </c>
      <c r="V11" s="320"/>
      <c r="X11" s="3248" t="s">
        <v>1096</v>
      </c>
      <c r="Y11" s="3249"/>
      <c r="Z11" s="249" t="s">
        <v>1098</v>
      </c>
      <c r="AA11" s="249" t="s">
        <v>1099</v>
      </c>
      <c r="AB11" s="249" t="s">
        <v>1100</v>
      </c>
      <c r="AC11" s="250" t="s">
        <v>1101</v>
      </c>
      <c r="AD11" s="275" t="s">
        <v>1102</v>
      </c>
    </row>
    <row r="12" spans="1:30">
      <c r="B12" s="3244" t="s">
        <v>1103</v>
      </c>
      <c r="C12" s="3245"/>
      <c r="D12" s="248" t="s">
        <v>677</v>
      </c>
      <c r="E12" s="248">
        <v>3</v>
      </c>
      <c r="F12" s="3173">
        <v>0</v>
      </c>
      <c r="G12" s="3173">
        <v>0</v>
      </c>
      <c r="H12" s="3173">
        <v>0</v>
      </c>
      <c r="I12" s="3172">
        <f t="shared" si="1"/>
        <v>0</v>
      </c>
      <c r="J12" s="3181">
        <f t="shared" si="0"/>
        <v>0</v>
      </c>
      <c r="L12" s="252" t="s">
        <v>1104</v>
      </c>
      <c r="N12" s="253"/>
      <c r="P12" s="322"/>
      <c r="Q12" s="246">
        <f t="shared" si="2"/>
        <v>0</v>
      </c>
      <c r="R12" s="320"/>
      <c r="S12" s="247">
        <f t="shared" ref="S12:S16" si="6" xml:space="preserve"> IF( ISNUMBER( F12 ), 0, 1 )</f>
        <v>0</v>
      </c>
      <c r="T12" s="247">
        <f t="shared" si="4"/>
        <v>0</v>
      </c>
      <c r="U12" s="247">
        <f t="shared" si="5"/>
        <v>0</v>
      </c>
      <c r="V12" s="320"/>
      <c r="X12" s="3244" t="s">
        <v>1105</v>
      </c>
      <c r="Y12" s="3245"/>
      <c r="Z12" s="249" t="s">
        <v>1106</v>
      </c>
      <c r="AA12" s="249" t="s">
        <v>1107</v>
      </c>
      <c r="AB12" s="249" t="s">
        <v>1108</v>
      </c>
      <c r="AC12" s="250" t="s">
        <v>1109</v>
      </c>
      <c r="AD12" s="275" t="s">
        <v>1110</v>
      </c>
    </row>
    <row r="13" spans="1:30">
      <c r="B13" s="3290" t="s">
        <v>1111</v>
      </c>
      <c r="C13" s="3291"/>
      <c r="D13" s="248" t="s">
        <v>677</v>
      </c>
      <c r="E13" s="248">
        <v>3</v>
      </c>
      <c r="F13" s="3173">
        <v>-62.439</v>
      </c>
      <c r="G13" s="3173">
        <v>4.2960000000000003</v>
      </c>
      <c r="H13" s="3173">
        <v>-1.875</v>
      </c>
      <c r="I13" s="3172">
        <f t="shared" si="1"/>
        <v>6.1710000000000003</v>
      </c>
      <c r="J13" s="3181">
        <f t="shared" si="0"/>
        <v>-56.268000000000001</v>
      </c>
      <c r="L13" s="252" t="s">
        <v>1112</v>
      </c>
      <c r="N13" s="253"/>
      <c r="P13" s="322"/>
      <c r="Q13" s="246">
        <f t="shared" si="2"/>
        <v>0</v>
      </c>
      <c r="R13" s="320"/>
      <c r="S13" s="247">
        <f t="shared" si="6"/>
        <v>0</v>
      </c>
      <c r="T13" s="247">
        <f t="shared" si="4"/>
        <v>0</v>
      </c>
      <c r="U13" s="247">
        <f t="shared" si="5"/>
        <v>0</v>
      </c>
      <c r="V13" s="320"/>
      <c r="X13" s="3290" t="s">
        <v>1111</v>
      </c>
      <c r="Y13" s="3291"/>
      <c r="Z13" s="249" t="s">
        <v>1113</v>
      </c>
      <c r="AA13" s="249" t="s">
        <v>1114</v>
      </c>
      <c r="AB13" s="249" t="s">
        <v>1115</v>
      </c>
      <c r="AC13" s="250" t="s">
        <v>1116</v>
      </c>
      <c r="AD13" s="275" t="s">
        <v>1117</v>
      </c>
    </row>
    <row r="14" spans="1:30">
      <c r="B14" s="3274" t="s">
        <v>1118</v>
      </c>
      <c r="C14" s="3275"/>
      <c r="D14" s="286" t="s">
        <v>677</v>
      </c>
      <c r="E14" s="286">
        <v>3</v>
      </c>
      <c r="F14" s="3173">
        <v>0</v>
      </c>
      <c r="G14" s="3173">
        <v>-5.7000000000000002E-2</v>
      </c>
      <c r="H14" s="3173">
        <v>0</v>
      </c>
      <c r="I14" s="3172">
        <f t="shared" si="1"/>
        <v>-5.7000000000000002E-2</v>
      </c>
      <c r="J14" s="3181">
        <f t="shared" si="0"/>
        <v>-5.7000000000000002E-2</v>
      </c>
      <c r="L14" s="252" t="s">
        <v>1119</v>
      </c>
      <c r="N14" s="253"/>
      <c r="P14" s="322"/>
      <c r="Q14" s="246">
        <f t="shared" si="2"/>
        <v>0</v>
      </c>
      <c r="R14" s="320"/>
      <c r="S14" s="247">
        <f t="shared" si="6"/>
        <v>0</v>
      </c>
      <c r="T14" s="247">
        <f t="shared" si="4"/>
        <v>0</v>
      </c>
      <c r="U14" s="247">
        <f t="shared" si="5"/>
        <v>0</v>
      </c>
      <c r="V14" s="320"/>
      <c r="X14" s="3274" t="s">
        <v>1118</v>
      </c>
      <c r="Y14" s="3275"/>
      <c r="Z14" s="249" t="s">
        <v>1120</v>
      </c>
      <c r="AA14" s="249" t="s">
        <v>1121</v>
      </c>
      <c r="AB14" s="249" t="s">
        <v>1122</v>
      </c>
      <c r="AC14" s="250" t="s">
        <v>1123</v>
      </c>
      <c r="AD14" s="275" t="s">
        <v>1124</v>
      </c>
    </row>
    <row r="15" spans="1:30">
      <c r="B15" s="3248" t="s">
        <v>1125</v>
      </c>
      <c r="C15" s="3249"/>
      <c r="D15" s="254" t="s">
        <v>677</v>
      </c>
      <c r="E15" s="254">
        <v>3</v>
      </c>
      <c r="F15" s="3173">
        <v>5.1040000000000001</v>
      </c>
      <c r="G15" s="3173">
        <v>0</v>
      </c>
      <c r="H15" s="3173">
        <v>0</v>
      </c>
      <c r="I15" s="3172">
        <f t="shared" si="1"/>
        <v>0</v>
      </c>
      <c r="J15" s="3181">
        <f t="shared" si="0"/>
        <v>5.1040000000000001</v>
      </c>
      <c r="L15" s="252" t="s">
        <v>1126</v>
      </c>
      <c r="N15" s="253"/>
      <c r="P15" s="322"/>
      <c r="Q15" s="246">
        <f t="shared" si="2"/>
        <v>0</v>
      </c>
      <c r="R15" s="320"/>
      <c r="S15" s="247">
        <f t="shared" si="6"/>
        <v>0</v>
      </c>
      <c r="T15" s="247">
        <f t="shared" si="4"/>
        <v>0</v>
      </c>
      <c r="U15" s="247">
        <f t="shared" si="5"/>
        <v>0</v>
      </c>
      <c r="V15" s="320"/>
      <c r="X15" s="3248" t="s">
        <v>1125</v>
      </c>
      <c r="Y15" s="3249"/>
      <c r="Z15" s="249" t="s">
        <v>1127</v>
      </c>
      <c r="AA15" s="249" t="s">
        <v>1128</v>
      </c>
      <c r="AB15" s="249" t="s">
        <v>1129</v>
      </c>
      <c r="AC15" s="250" t="s">
        <v>1130</v>
      </c>
      <c r="AD15" s="275" t="s">
        <v>1131</v>
      </c>
    </row>
    <row r="16" spans="1:30">
      <c r="B16" s="3290" t="s">
        <v>1132</v>
      </c>
      <c r="C16" s="3291"/>
      <c r="D16" s="248" t="s">
        <v>677</v>
      </c>
      <c r="E16" s="248">
        <v>3</v>
      </c>
      <c r="F16" s="3173">
        <v>-1.2989999999999999</v>
      </c>
      <c r="G16" s="3173">
        <v>0</v>
      </c>
      <c r="H16" s="3173">
        <v>0</v>
      </c>
      <c r="I16" s="3172">
        <f t="shared" si="1"/>
        <v>0</v>
      </c>
      <c r="J16" s="3181">
        <f t="shared" si="0"/>
        <v>-1.2989999999999999</v>
      </c>
      <c r="L16" s="252" t="s">
        <v>1133</v>
      </c>
      <c r="N16" s="253"/>
      <c r="P16" s="322"/>
      <c r="Q16" s="246">
        <f t="shared" si="2"/>
        <v>0</v>
      </c>
      <c r="R16" s="320"/>
      <c r="S16" s="247">
        <f t="shared" si="6"/>
        <v>0</v>
      </c>
      <c r="T16" s="247">
        <f t="shared" si="4"/>
        <v>0</v>
      </c>
      <c r="U16" s="247">
        <f t="shared" si="5"/>
        <v>0</v>
      </c>
      <c r="V16" s="320"/>
      <c r="X16" s="3290" t="s">
        <v>1132</v>
      </c>
      <c r="Y16" s="3291"/>
      <c r="Z16" s="249" t="s">
        <v>1134</v>
      </c>
      <c r="AA16" s="249" t="s">
        <v>1135</v>
      </c>
      <c r="AB16" s="249" t="s">
        <v>1136</v>
      </c>
      <c r="AC16" s="250" t="s">
        <v>1137</v>
      </c>
      <c r="AD16" s="275" t="s">
        <v>1138</v>
      </c>
    </row>
    <row r="17" spans="1:30">
      <c r="B17" s="3274" t="s">
        <v>1139</v>
      </c>
      <c r="C17" s="3275"/>
      <c r="D17" s="286" t="s">
        <v>677</v>
      </c>
      <c r="E17" s="286">
        <v>3</v>
      </c>
      <c r="F17" s="3172">
        <f>IFERROR(SUM(F9:F16),0)</f>
        <v>218.75699999999998</v>
      </c>
      <c r="G17" s="3172">
        <f>IFERROR(SUM(G9:G16),0)</f>
        <v>-7.6909999999999998</v>
      </c>
      <c r="H17" s="3172">
        <f>IFERROR(SUM(H9:H16),0)</f>
        <v>1.0070000000000001</v>
      </c>
      <c r="I17" s="3172">
        <f t="shared" si="1"/>
        <v>-8.6980000000000004</v>
      </c>
      <c r="J17" s="3181">
        <f t="shared" si="0"/>
        <v>210.05899999999997</v>
      </c>
      <c r="L17" s="252" t="s">
        <v>1140</v>
      </c>
      <c r="N17" s="253"/>
      <c r="P17" s="322"/>
      <c r="Q17" s="229"/>
      <c r="R17" s="320"/>
      <c r="S17" s="232"/>
      <c r="T17" s="232"/>
      <c r="U17" s="232"/>
      <c r="V17" s="320"/>
      <c r="X17" s="3274" t="s">
        <v>1139</v>
      </c>
      <c r="Y17" s="3275"/>
      <c r="Z17" s="250" t="s">
        <v>1141</v>
      </c>
      <c r="AA17" s="250" t="s">
        <v>1142</v>
      </c>
      <c r="AB17" s="250" t="s">
        <v>1143</v>
      </c>
      <c r="AC17" s="250" t="s">
        <v>1144</v>
      </c>
      <c r="AD17" s="275" t="s">
        <v>1145</v>
      </c>
    </row>
    <row r="18" spans="1:30">
      <c r="B18" s="3298" t="s">
        <v>1146</v>
      </c>
      <c r="C18" s="3299"/>
      <c r="D18" s="254" t="s">
        <v>677</v>
      </c>
      <c r="E18" s="254">
        <v>3</v>
      </c>
      <c r="F18" s="3173">
        <v>-112.52800000000001</v>
      </c>
      <c r="G18" s="3173">
        <v>0</v>
      </c>
      <c r="H18" s="3173">
        <v>0</v>
      </c>
      <c r="I18" s="3172">
        <f t="shared" si="1"/>
        <v>0</v>
      </c>
      <c r="J18" s="3181">
        <f t="shared" si="0"/>
        <v>-112.52800000000001</v>
      </c>
      <c r="L18" s="252" t="s">
        <v>1147</v>
      </c>
      <c r="N18" s="253"/>
      <c r="P18" s="322"/>
      <c r="Q18" s="246">
        <f t="shared" si="2"/>
        <v>0</v>
      </c>
      <c r="R18" s="320"/>
      <c r="S18" s="247">
        <f t="shared" ref="S18:S19" si="7" xml:space="preserve"> IF( ISNUMBER( F18 ), 0, 1 )</f>
        <v>0</v>
      </c>
      <c r="T18" s="247">
        <f t="shared" ref="T18:T19" si="8" xml:space="preserve"> IF( ISNUMBER( G18 ), 0, 1 )</f>
        <v>0</v>
      </c>
      <c r="U18" s="247">
        <f t="shared" ref="U18:U19" si="9" xml:space="preserve"> IF( ISNUMBER( H18 ), 0, 1 )</f>
        <v>0</v>
      </c>
      <c r="V18" s="320"/>
      <c r="X18" s="3298" t="s">
        <v>1146</v>
      </c>
      <c r="Y18" s="3299"/>
      <c r="Z18" s="249" t="s">
        <v>1148</v>
      </c>
      <c r="AA18" s="249" t="s">
        <v>1149</v>
      </c>
      <c r="AB18" s="249" t="s">
        <v>1150</v>
      </c>
      <c r="AC18" s="250" t="s">
        <v>1151</v>
      </c>
      <c r="AD18" s="275" t="s">
        <v>1152</v>
      </c>
    </row>
    <row r="19" spans="1:30">
      <c r="B19" s="3250" t="s">
        <v>1153</v>
      </c>
      <c r="C19" s="3251"/>
      <c r="D19" s="255" t="s">
        <v>677</v>
      </c>
      <c r="E19" s="255">
        <v>3</v>
      </c>
      <c r="F19" s="3173">
        <v>3.3039999999999998</v>
      </c>
      <c r="G19" s="3173">
        <v>-0.10299999999999999</v>
      </c>
      <c r="H19" s="3173">
        <v>-6.2E-2</v>
      </c>
      <c r="I19" s="3172">
        <f t="shared" si="1"/>
        <v>-4.0999999999999995E-2</v>
      </c>
      <c r="J19" s="3181">
        <f t="shared" si="0"/>
        <v>3.2629999999999999</v>
      </c>
      <c r="L19" s="252" t="s">
        <v>1154</v>
      </c>
      <c r="N19" s="253"/>
      <c r="P19" s="322"/>
      <c r="Q19" s="246">
        <f t="shared" si="2"/>
        <v>0</v>
      </c>
      <c r="R19" s="320"/>
      <c r="S19" s="247">
        <f t="shared" si="7"/>
        <v>0</v>
      </c>
      <c r="T19" s="247">
        <f t="shared" si="8"/>
        <v>0</v>
      </c>
      <c r="U19" s="247">
        <f t="shared" si="9"/>
        <v>0</v>
      </c>
      <c r="V19" s="320"/>
      <c r="X19" s="3250" t="s">
        <v>1153</v>
      </c>
      <c r="Y19" s="3251"/>
      <c r="Z19" s="249" t="s">
        <v>1155</v>
      </c>
      <c r="AA19" s="249" t="s">
        <v>1156</v>
      </c>
      <c r="AB19" s="249" t="s">
        <v>1157</v>
      </c>
      <c r="AC19" s="250" t="s">
        <v>1158</v>
      </c>
      <c r="AD19" s="275" t="s">
        <v>1159</v>
      </c>
    </row>
    <row r="20" spans="1:30" ht="15.75" thickBot="1">
      <c r="A20" s="2568" t="s">
        <v>773</v>
      </c>
      <c r="B20" s="3300" t="s">
        <v>1160</v>
      </c>
      <c r="C20" s="3301"/>
      <c r="D20" s="341" t="s">
        <v>677</v>
      </c>
      <c r="E20" s="341">
        <v>3</v>
      </c>
      <c r="F20" s="3176">
        <f>IFERROR(SUM(F17:F19),0)</f>
        <v>109.53299999999997</v>
      </c>
      <c r="G20" s="3176">
        <f>IFERROR(SUM(G17:G19),0)</f>
        <v>-7.7939999999999996</v>
      </c>
      <c r="H20" s="3176">
        <f>IFERROR(SUM(H17:H19),0)</f>
        <v>0.94500000000000006</v>
      </c>
      <c r="I20" s="3176">
        <f t="shared" si="1"/>
        <v>-8.738999999999999</v>
      </c>
      <c r="J20" s="3183">
        <f t="shared" si="0"/>
        <v>100.79399999999997</v>
      </c>
      <c r="L20" s="315" t="s">
        <v>1161</v>
      </c>
      <c r="N20" s="264"/>
      <c r="P20" s="322"/>
      <c r="Q20" s="229"/>
      <c r="R20" s="320"/>
      <c r="S20" s="232"/>
      <c r="T20" s="232"/>
      <c r="U20" s="232"/>
      <c r="V20" s="320"/>
      <c r="X20" s="3300" t="s">
        <v>1160</v>
      </c>
      <c r="Y20" s="3301"/>
      <c r="Z20" s="260" t="s">
        <v>1162</v>
      </c>
      <c r="AA20" s="260" t="s">
        <v>1163</v>
      </c>
      <c r="AB20" s="260" t="s">
        <v>1164</v>
      </c>
      <c r="AC20" s="260" t="s">
        <v>1165</v>
      </c>
      <c r="AD20" s="277" t="s">
        <v>1166</v>
      </c>
    </row>
    <row r="21" spans="1:30" ht="17.25" thickTop="1" thickBot="1">
      <c r="B21" s="316"/>
      <c r="C21" s="317"/>
      <c r="D21" s="317"/>
      <c r="E21" s="317"/>
      <c r="F21" s="3192"/>
      <c r="G21" s="3192"/>
      <c r="H21" s="3192"/>
      <c r="I21" s="3192"/>
      <c r="J21" s="3191"/>
      <c r="P21" s="322"/>
      <c r="Q21" s="229"/>
      <c r="R21" s="320"/>
      <c r="S21" s="232"/>
      <c r="T21" s="232"/>
      <c r="U21" s="232"/>
      <c r="V21" s="320"/>
      <c r="X21" s="316"/>
      <c r="Y21" s="317"/>
      <c r="Z21" s="325"/>
      <c r="AA21" s="325"/>
      <c r="AB21" s="325"/>
      <c r="AC21" s="325"/>
      <c r="AD21" s="326"/>
    </row>
    <row r="22" spans="1:30" ht="16.5" thickTop="1" thickBot="1">
      <c r="B22" s="3258" t="s">
        <v>1167</v>
      </c>
      <c r="C22" s="3259"/>
      <c r="D22" s="321"/>
      <c r="E22" s="321"/>
      <c r="F22" s="3192"/>
      <c r="G22" s="3192"/>
      <c r="H22" s="3192"/>
      <c r="I22" s="3192"/>
      <c r="J22" s="3191"/>
      <c r="P22" s="322"/>
      <c r="Q22" s="229"/>
      <c r="R22" s="320"/>
      <c r="S22" s="232"/>
      <c r="T22" s="232"/>
      <c r="U22" s="232"/>
      <c r="V22" s="320"/>
      <c r="X22" s="3258" t="s">
        <v>1167</v>
      </c>
      <c r="Y22" s="3259"/>
      <c r="Z22" s="325"/>
      <c r="AA22" s="325"/>
      <c r="AB22" s="325"/>
      <c r="AC22" s="325"/>
      <c r="AD22" s="326"/>
    </row>
    <row r="23" spans="1:30" ht="15.75" thickTop="1">
      <c r="A23" s="2568" t="s">
        <v>675</v>
      </c>
      <c r="B23" s="3286" t="s">
        <v>1168</v>
      </c>
      <c r="C23" s="3287"/>
      <c r="D23" s="239" t="s">
        <v>677</v>
      </c>
      <c r="E23" s="239">
        <v>3</v>
      </c>
      <c r="F23" s="3178">
        <v>-605.68299999999999</v>
      </c>
      <c r="G23" s="3178">
        <v>0.45600000000000002</v>
      </c>
      <c r="H23" s="3178">
        <v>0</v>
      </c>
      <c r="I23" s="3179">
        <f t="shared" ref="I23:I27" si="10">IFERROR(G23-H23,0)</f>
        <v>0.45600000000000002</v>
      </c>
      <c r="J23" s="3188">
        <f>IFERROR(F23+I23,0)</f>
        <v>-605.22699999999998</v>
      </c>
      <c r="L23" s="243" t="s">
        <v>1169</v>
      </c>
      <c r="N23" s="245"/>
      <c r="P23" s="322"/>
      <c r="Q23" s="246">
        <f t="shared" ref="Q23:Q26" si="11">IF( SUM( S23:U23 ) = 0, 0, $S$5 )</f>
        <v>0</v>
      </c>
      <c r="R23" s="329"/>
      <c r="S23" s="247">
        <f t="shared" ref="S23:S26" si="12" xml:space="preserve"> IF( ISNUMBER( F23 ), 0, 1 )</f>
        <v>0</v>
      </c>
      <c r="T23" s="247">
        <f t="shared" ref="T23:T26" si="13" xml:space="preserve"> IF( ISNUMBER( G23 ), 0, 1 )</f>
        <v>0</v>
      </c>
      <c r="U23" s="247">
        <f t="shared" ref="U23:U26" si="14" xml:space="preserve"> IF( ISNUMBER( H23 ), 0, 1 )</f>
        <v>0</v>
      </c>
      <c r="V23" s="329"/>
      <c r="X23" s="3286" t="s">
        <v>1168</v>
      </c>
      <c r="Y23" s="3287"/>
      <c r="Z23" s="240" t="s">
        <v>1170</v>
      </c>
      <c r="AA23" s="240" t="s">
        <v>1171</v>
      </c>
      <c r="AB23" s="240" t="s">
        <v>1172</v>
      </c>
      <c r="AC23" s="241" t="s">
        <v>1173</v>
      </c>
      <c r="AD23" s="310" t="s">
        <v>1174</v>
      </c>
    </row>
    <row r="24" spans="1:30">
      <c r="B24" s="3274" t="s">
        <v>1175</v>
      </c>
      <c r="C24" s="3275"/>
      <c r="D24" s="286" t="s">
        <v>677</v>
      </c>
      <c r="E24" s="286">
        <v>3</v>
      </c>
      <c r="F24" s="3173">
        <v>0</v>
      </c>
      <c r="G24" s="3173">
        <v>7.3380000000000001</v>
      </c>
      <c r="H24" s="3173">
        <v>0</v>
      </c>
      <c r="I24" s="3172">
        <f t="shared" si="10"/>
        <v>7.3380000000000001</v>
      </c>
      <c r="J24" s="3181">
        <f>IFERROR(F24+I24,0)</f>
        <v>7.3380000000000001</v>
      </c>
      <c r="L24" s="252" t="s">
        <v>1176</v>
      </c>
      <c r="N24" s="253"/>
      <c r="P24" s="322"/>
      <c r="Q24" s="246">
        <f t="shared" si="11"/>
        <v>0</v>
      </c>
      <c r="R24" s="329"/>
      <c r="S24" s="247">
        <f t="shared" si="12"/>
        <v>0</v>
      </c>
      <c r="T24" s="247">
        <f t="shared" si="13"/>
        <v>0</v>
      </c>
      <c r="U24" s="247">
        <f t="shared" si="14"/>
        <v>0</v>
      </c>
      <c r="V24" s="329"/>
      <c r="X24" s="3274" t="s">
        <v>1175</v>
      </c>
      <c r="Y24" s="3275"/>
      <c r="Z24" s="249" t="s">
        <v>1177</v>
      </c>
      <c r="AA24" s="249" t="s">
        <v>1178</v>
      </c>
      <c r="AB24" s="249" t="s">
        <v>1179</v>
      </c>
      <c r="AC24" s="250" t="s">
        <v>1180</v>
      </c>
      <c r="AD24" s="275" t="s">
        <v>1181</v>
      </c>
    </row>
    <row r="25" spans="1:30">
      <c r="B25" s="3248" t="s">
        <v>1182</v>
      </c>
      <c r="C25" s="3249"/>
      <c r="D25" s="254" t="s">
        <v>677</v>
      </c>
      <c r="E25" s="254">
        <v>3</v>
      </c>
      <c r="F25" s="3173">
        <v>1.556</v>
      </c>
      <c r="G25" s="3173">
        <v>0</v>
      </c>
      <c r="H25" s="3173">
        <v>0</v>
      </c>
      <c r="I25" s="3172">
        <f t="shared" si="10"/>
        <v>0</v>
      </c>
      <c r="J25" s="3181">
        <f>IFERROR(F25+I25,0)</f>
        <v>1.556</v>
      </c>
      <c r="L25" s="252" t="s">
        <v>1183</v>
      </c>
      <c r="N25" s="253"/>
      <c r="P25" s="322"/>
      <c r="Q25" s="246">
        <f t="shared" si="11"/>
        <v>0</v>
      </c>
      <c r="R25" s="329"/>
      <c r="S25" s="247">
        <f t="shared" si="12"/>
        <v>0</v>
      </c>
      <c r="T25" s="247">
        <f t="shared" si="13"/>
        <v>0</v>
      </c>
      <c r="U25" s="247">
        <f t="shared" si="14"/>
        <v>0</v>
      </c>
      <c r="V25" s="329"/>
      <c r="X25" s="3248" t="s">
        <v>1182</v>
      </c>
      <c r="Y25" s="3249"/>
      <c r="Z25" s="249" t="s">
        <v>1184</v>
      </c>
      <c r="AA25" s="249" t="s">
        <v>1185</v>
      </c>
      <c r="AB25" s="249" t="s">
        <v>1186</v>
      </c>
      <c r="AC25" s="250" t="s">
        <v>1187</v>
      </c>
      <c r="AD25" s="275" t="s">
        <v>1188</v>
      </c>
    </row>
    <row r="26" spans="1:30">
      <c r="B26" s="3244" t="s">
        <v>1189</v>
      </c>
      <c r="C26" s="3245"/>
      <c r="D26" s="248" t="s">
        <v>677</v>
      </c>
      <c r="E26" s="248">
        <v>3</v>
      </c>
      <c r="F26" s="3173">
        <v>0</v>
      </c>
      <c r="G26" s="3173">
        <v>0</v>
      </c>
      <c r="H26" s="3173">
        <v>0</v>
      </c>
      <c r="I26" s="3172">
        <f t="shared" si="10"/>
        <v>0</v>
      </c>
      <c r="J26" s="3181">
        <f>IFERROR(F26+I26,0)</f>
        <v>0</v>
      </c>
      <c r="L26" s="252" t="s">
        <v>1190</v>
      </c>
      <c r="N26" s="253"/>
      <c r="P26" s="322"/>
      <c r="Q26" s="246">
        <f t="shared" si="11"/>
        <v>0</v>
      </c>
      <c r="R26" s="320"/>
      <c r="S26" s="247">
        <f t="shared" si="12"/>
        <v>0</v>
      </c>
      <c r="T26" s="247">
        <f t="shared" si="13"/>
        <v>0</v>
      </c>
      <c r="U26" s="247">
        <f t="shared" si="14"/>
        <v>0</v>
      </c>
      <c r="V26" s="320"/>
      <c r="X26" s="3244" t="s">
        <v>1189</v>
      </c>
      <c r="Y26" s="3245"/>
      <c r="Z26" s="249" t="s">
        <v>1191</v>
      </c>
      <c r="AA26" s="249" t="s">
        <v>1192</v>
      </c>
      <c r="AB26" s="249" t="s">
        <v>1193</v>
      </c>
      <c r="AC26" s="250" t="s">
        <v>1194</v>
      </c>
      <c r="AD26" s="275" t="s">
        <v>1195</v>
      </c>
    </row>
    <row r="27" spans="1:30" ht="15.75" thickBot="1">
      <c r="B27" s="3294" t="s">
        <v>1196</v>
      </c>
      <c r="C27" s="3295"/>
      <c r="D27" s="314" t="s">
        <v>677</v>
      </c>
      <c r="E27" s="314">
        <v>3</v>
      </c>
      <c r="F27" s="3176">
        <f>IFERROR(SUM(F23:F26),0)</f>
        <v>-604.12699999999995</v>
      </c>
      <c r="G27" s="3176">
        <f>IFERROR(SUM(G23:G26),0)</f>
        <v>7.7940000000000005</v>
      </c>
      <c r="H27" s="3176">
        <f>IFERROR(SUM(H23:H26),0)</f>
        <v>0</v>
      </c>
      <c r="I27" s="3176">
        <f t="shared" si="10"/>
        <v>7.7940000000000005</v>
      </c>
      <c r="J27" s="3183">
        <f>IFERROR(F27+I27,0)</f>
        <v>-596.33299999999997</v>
      </c>
      <c r="L27" s="315" t="s">
        <v>1197</v>
      </c>
      <c r="N27" s="264"/>
      <c r="P27" s="322"/>
      <c r="Q27" s="229"/>
      <c r="R27" s="320"/>
      <c r="S27" s="232"/>
      <c r="T27" s="232"/>
      <c r="U27" s="232"/>
      <c r="V27" s="320"/>
      <c r="X27" s="3294" t="s">
        <v>1196</v>
      </c>
      <c r="Y27" s="3295"/>
      <c r="Z27" s="260" t="s">
        <v>1198</v>
      </c>
      <c r="AA27" s="260" t="s">
        <v>1199</v>
      </c>
      <c r="AB27" s="260" t="s">
        <v>1200</v>
      </c>
      <c r="AC27" s="260" t="s">
        <v>1201</v>
      </c>
      <c r="AD27" s="277" t="s">
        <v>1202</v>
      </c>
    </row>
    <row r="28" spans="1:30" ht="16.5" thickTop="1" thickBot="1">
      <c r="B28" s="317"/>
      <c r="C28" s="317"/>
      <c r="D28" s="317"/>
      <c r="E28" s="317"/>
      <c r="F28" s="3192"/>
      <c r="G28" s="3192"/>
      <c r="H28" s="3192"/>
      <c r="I28" s="3192"/>
      <c r="J28" s="3191"/>
      <c r="L28" s="244"/>
      <c r="P28" s="322"/>
      <c r="Q28" s="229"/>
      <c r="R28" s="320"/>
      <c r="S28" s="232"/>
      <c r="T28" s="232"/>
      <c r="U28" s="232"/>
      <c r="V28" s="320"/>
      <c r="X28" s="317"/>
      <c r="Y28" s="317"/>
      <c r="Z28" s="325"/>
      <c r="AA28" s="325"/>
      <c r="AB28" s="325"/>
      <c r="AC28" s="325"/>
      <c r="AD28" s="326"/>
    </row>
    <row r="29" spans="1:30" ht="16.5" thickTop="1" thickBot="1">
      <c r="A29" s="2568" t="s">
        <v>773</v>
      </c>
      <c r="B29" s="3302" t="s">
        <v>1203</v>
      </c>
      <c r="C29" s="3303"/>
      <c r="D29" s="343" t="s">
        <v>677</v>
      </c>
      <c r="E29" s="343">
        <v>3</v>
      </c>
      <c r="F29" s="3193">
        <f>IFERROR(F20+F27,0)</f>
        <v>-494.59399999999999</v>
      </c>
      <c r="G29" s="3193">
        <f>IFERROR(G20+G27,0)</f>
        <v>8.8817841970012523E-16</v>
      </c>
      <c r="H29" s="3193">
        <f>IFERROR(H20+H27,0)</f>
        <v>0.94500000000000006</v>
      </c>
      <c r="I29" s="3193">
        <f t="shared" ref="I29" si="15">IFERROR(G29-H29,0)</f>
        <v>-0.94499999999999917</v>
      </c>
      <c r="J29" s="3194">
        <f>IFERROR(F29+I29,0)</f>
        <v>-495.53899999999999</v>
      </c>
      <c r="L29" s="333" t="s">
        <v>1204</v>
      </c>
      <c r="N29" s="334"/>
      <c r="P29" s="322"/>
      <c r="Q29" s="229"/>
      <c r="R29" s="320"/>
      <c r="S29" s="232"/>
      <c r="T29" s="232"/>
      <c r="U29" s="232"/>
      <c r="V29" s="320"/>
      <c r="X29" s="3302" t="s">
        <v>1203</v>
      </c>
      <c r="Y29" s="3303"/>
      <c r="Z29" s="344" t="s">
        <v>1205</v>
      </c>
      <c r="AA29" s="344" t="s">
        <v>1206</v>
      </c>
      <c r="AB29" s="344" t="s">
        <v>1207</v>
      </c>
      <c r="AC29" s="344" t="s">
        <v>1208</v>
      </c>
      <c r="AD29" s="345" t="s">
        <v>1209</v>
      </c>
    </row>
    <row r="30" spans="1:30" ht="17.25" thickTop="1" thickBot="1">
      <c r="B30" s="316"/>
      <c r="C30" s="346"/>
      <c r="D30" s="346"/>
      <c r="E30" s="346"/>
      <c r="F30" s="3192"/>
      <c r="G30" s="3192"/>
      <c r="H30" s="3192"/>
      <c r="I30" s="3192"/>
      <c r="J30" s="3191"/>
      <c r="L30" s="222"/>
      <c r="P30" s="322"/>
      <c r="Q30" s="229"/>
      <c r="R30" s="329"/>
      <c r="S30" s="232"/>
      <c r="T30" s="232"/>
      <c r="U30" s="232"/>
      <c r="V30" s="329"/>
      <c r="X30" s="316"/>
      <c r="Y30" s="346"/>
      <c r="Z30" s="325"/>
      <c r="AA30" s="325"/>
      <c r="AB30" s="325"/>
      <c r="AC30" s="325"/>
      <c r="AD30" s="326"/>
    </row>
    <row r="31" spans="1:30" ht="17.25" thickTop="1" thickBot="1">
      <c r="B31" s="3258" t="s">
        <v>1210</v>
      </c>
      <c r="C31" s="3259"/>
      <c r="D31" s="321"/>
      <c r="E31" s="321"/>
      <c r="F31" s="3192"/>
      <c r="G31" s="3192"/>
      <c r="H31" s="3192"/>
      <c r="I31" s="3192"/>
      <c r="J31" s="3191"/>
      <c r="L31" s="222"/>
      <c r="P31" s="322"/>
      <c r="Q31" s="229"/>
      <c r="R31" s="329"/>
      <c r="S31" s="232"/>
      <c r="T31" s="232"/>
      <c r="U31" s="232"/>
      <c r="V31" s="329"/>
      <c r="X31" s="3258" t="s">
        <v>1210</v>
      </c>
      <c r="Y31" s="3259"/>
      <c r="Z31" s="325"/>
      <c r="AA31" s="325"/>
      <c r="AB31" s="325"/>
      <c r="AC31" s="325"/>
      <c r="AD31" s="326"/>
    </row>
    <row r="32" spans="1:30" ht="15.75" thickTop="1">
      <c r="A32" s="2568" t="s">
        <v>675</v>
      </c>
      <c r="B32" s="3286" t="s">
        <v>1211</v>
      </c>
      <c r="C32" s="3287"/>
      <c r="D32" s="239" t="s">
        <v>677</v>
      </c>
      <c r="E32" s="239">
        <v>3</v>
      </c>
      <c r="F32" s="3178">
        <v>0</v>
      </c>
      <c r="G32" s="3178">
        <v>0</v>
      </c>
      <c r="H32" s="3178">
        <v>0</v>
      </c>
      <c r="I32" s="3179">
        <f t="shared" ref="I32:I35" si="16">IFERROR(G32-H32,0)</f>
        <v>0</v>
      </c>
      <c r="J32" s="3188">
        <f>IFERROR(F32+I32,0)</f>
        <v>0</v>
      </c>
      <c r="L32" s="243" t="s">
        <v>1212</v>
      </c>
      <c r="N32" s="245"/>
      <c r="P32" s="322"/>
      <c r="Q32" s="246">
        <f t="shared" ref="Q32:Q34" si="17">IF( SUM( S32:U32 ) = 0, 0, $S$5 )</f>
        <v>0</v>
      </c>
      <c r="R32" s="320"/>
      <c r="S32" s="247">
        <f t="shared" ref="S32:S34" si="18" xml:space="preserve"> IF( ISNUMBER( F32 ), 0, 1 )</f>
        <v>0</v>
      </c>
      <c r="T32" s="247">
        <f t="shared" ref="T32:T34" si="19" xml:space="preserve"> IF( ISNUMBER( G32 ), 0, 1 )</f>
        <v>0</v>
      </c>
      <c r="U32" s="247">
        <f t="shared" ref="U32:U34" si="20" xml:space="preserve"> IF( ISNUMBER( H32 ), 0, 1 )</f>
        <v>0</v>
      </c>
      <c r="V32" s="320"/>
      <c r="X32" s="3286" t="s">
        <v>1211</v>
      </c>
      <c r="Y32" s="3287"/>
      <c r="Z32" s="240" t="s">
        <v>1213</v>
      </c>
      <c r="AA32" s="240" t="s">
        <v>1214</v>
      </c>
      <c r="AB32" s="240" t="s">
        <v>1215</v>
      </c>
      <c r="AC32" s="241" t="s">
        <v>1216</v>
      </c>
      <c r="AD32" s="310" t="s">
        <v>1217</v>
      </c>
    </row>
    <row r="33" spans="1:30">
      <c r="B33" s="3274" t="s">
        <v>1218</v>
      </c>
      <c r="C33" s="3275"/>
      <c r="D33" s="286" t="s">
        <v>677</v>
      </c>
      <c r="E33" s="286">
        <v>3</v>
      </c>
      <c r="F33" s="3173">
        <v>445.94400000000002</v>
      </c>
      <c r="G33" s="3173">
        <v>0</v>
      </c>
      <c r="H33" s="3173">
        <v>0</v>
      </c>
      <c r="I33" s="3172">
        <f t="shared" si="16"/>
        <v>0</v>
      </c>
      <c r="J33" s="3181">
        <f>IFERROR(F33+I33,0)</f>
        <v>445.94400000000002</v>
      </c>
      <c r="L33" s="252" t="s">
        <v>1219</v>
      </c>
      <c r="N33" s="253"/>
      <c r="P33" s="322"/>
      <c r="Q33" s="246">
        <f t="shared" si="17"/>
        <v>0</v>
      </c>
      <c r="R33" s="320"/>
      <c r="S33" s="247">
        <f t="shared" si="18"/>
        <v>0</v>
      </c>
      <c r="T33" s="247">
        <f t="shared" si="19"/>
        <v>0</v>
      </c>
      <c r="U33" s="247">
        <f t="shared" si="20"/>
        <v>0</v>
      </c>
      <c r="V33" s="320"/>
      <c r="X33" s="3274" t="s">
        <v>1218</v>
      </c>
      <c r="Y33" s="3275"/>
      <c r="Z33" s="249" t="s">
        <v>1220</v>
      </c>
      <c r="AA33" s="249" t="s">
        <v>1221</v>
      </c>
      <c r="AB33" s="249" t="s">
        <v>1222</v>
      </c>
      <c r="AC33" s="250" t="s">
        <v>1223</v>
      </c>
      <c r="AD33" s="275" t="s">
        <v>1224</v>
      </c>
    </row>
    <row r="34" spans="1:30">
      <c r="B34" s="3248" t="s">
        <v>1225</v>
      </c>
      <c r="C34" s="3249"/>
      <c r="D34" s="254" t="s">
        <v>677</v>
      </c>
      <c r="E34" s="254">
        <v>3</v>
      </c>
      <c r="F34" s="3173">
        <v>330</v>
      </c>
      <c r="G34" s="3173">
        <v>0</v>
      </c>
      <c r="H34" s="3173">
        <v>0</v>
      </c>
      <c r="I34" s="3172">
        <f t="shared" si="16"/>
        <v>0</v>
      </c>
      <c r="J34" s="3181">
        <f>IFERROR(F34+I34,0)</f>
        <v>330</v>
      </c>
      <c r="L34" s="252" t="s">
        <v>1226</v>
      </c>
      <c r="N34" s="253"/>
      <c r="P34" s="322"/>
      <c r="Q34" s="246">
        <f t="shared" si="17"/>
        <v>0</v>
      </c>
      <c r="R34" s="320"/>
      <c r="S34" s="247">
        <f t="shared" si="18"/>
        <v>0</v>
      </c>
      <c r="T34" s="247">
        <f t="shared" si="19"/>
        <v>0</v>
      </c>
      <c r="U34" s="247">
        <f t="shared" si="20"/>
        <v>0</v>
      </c>
      <c r="V34" s="320"/>
      <c r="X34" s="3248" t="s">
        <v>1225</v>
      </c>
      <c r="Y34" s="3249"/>
      <c r="Z34" s="249" t="s">
        <v>1227</v>
      </c>
      <c r="AA34" s="249" t="s">
        <v>1228</v>
      </c>
      <c r="AB34" s="249" t="s">
        <v>1229</v>
      </c>
      <c r="AC34" s="250" t="s">
        <v>1230</v>
      </c>
      <c r="AD34" s="275" t="s">
        <v>1231</v>
      </c>
    </row>
    <row r="35" spans="1:30" ht="15.75" thickBot="1">
      <c r="B35" s="3284" t="s">
        <v>1232</v>
      </c>
      <c r="C35" s="3285"/>
      <c r="D35" s="314" t="s">
        <v>677</v>
      </c>
      <c r="E35" s="314">
        <v>3</v>
      </c>
      <c r="F35" s="3176">
        <f>IFERROR(SUM(F32:F34),0)</f>
        <v>775.94399999999996</v>
      </c>
      <c r="G35" s="3176">
        <f>IFERROR(SUM(G32:G34),0)</f>
        <v>0</v>
      </c>
      <c r="H35" s="3176">
        <f>IFERROR(SUM(H32:H34),0)</f>
        <v>0</v>
      </c>
      <c r="I35" s="3176">
        <f t="shared" si="16"/>
        <v>0</v>
      </c>
      <c r="J35" s="3183">
        <f>IFERROR(F35+I35,0)</f>
        <v>775.94399999999996</v>
      </c>
      <c r="L35" s="315" t="s">
        <v>1233</v>
      </c>
      <c r="N35" s="264"/>
      <c r="P35" s="322"/>
      <c r="Q35" s="229"/>
      <c r="R35" s="320"/>
      <c r="S35" s="232"/>
      <c r="T35" s="232"/>
      <c r="U35" s="232"/>
      <c r="V35" s="320"/>
      <c r="X35" s="3284" t="s">
        <v>1232</v>
      </c>
      <c r="Y35" s="3285"/>
      <c r="Z35" s="260" t="s">
        <v>1234</v>
      </c>
      <c r="AA35" s="260" t="s">
        <v>1235</v>
      </c>
      <c r="AB35" s="260" t="s">
        <v>1236</v>
      </c>
      <c r="AC35" s="260" t="s">
        <v>1237</v>
      </c>
      <c r="AD35" s="277" t="s">
        <v>1238</v>
      </c>
    </row>
    <row r="36" spans="1:30" ht="17.25" thickTop="1" thickBot="1">
      <c r="B36" s="346"/>
      <c r="C36" s="346"/>
      <c r="D36" s="60"/>
      <c r="E36" s="60"/>
      <c r="F36" s="3195"/>
      <c r="G36" s="3195"/>
      <c r="H36" s="3195"/>
      <c r="I36" s="3195"/>
      <c r="J36" s="3191"/>
      <c r="L36" s="222"/>
      <c r="P36" s="322"/>
      <c r="Q36" s="229"/>
      <c r="R36" s="320"/>
      <c r="S36" s="232"/>
      <c r="T36" s="232"/>
      <c r="U36" s="232"/>
      <c r="V36" s="320"/>
      <c r="X36" s="346"/>
      <c r="Y36" s="346"/>
      <c r="Z36" s="266"/>
      <c r="AA36" s="266"/>
      <c r="AB36" s="266"/>
      <c r="AC36" s="266"/>
      <c r="AD36" s="326"/>
    </row>
    <row r="37" spans="1:30" ht="16.5" thickTop="1" thickBot="1">
      <c r="A37" s="2568" t="s">
        <v>773</v>
      </c>
      <c r="B37" s="3296" t="s">
        <v>1239</v>
      </c>
      <c r="C37" s="3297"/>
      <c r="D37" s="330" t="s">
        <v>677</v>
      </c>
      <c r="E37" s="330">
        <v>3</v>
      </c>
      <c r="F37" s="3193">
        <f>IFERROR(F29+F35,0)</f>
        <v>281.34999999999997</v>
      </c>
      <c r="G37" s="3193">
        <f>IFERROR(G29+G35,0)</f>
        <v>8.8817841970012523E-16</v>
      </c>
      <c r="H37" s="3193">
        <f>IFERROR(H29+H35,0)</f>
        <v>0.94500000000000006</v>
      </c>
      <c r="I37" s="3193">
        <f t="shared" ref="I37" si="21">IFERROR(G37-H37,0)</f>
        <v>-0.94499999999999917</v>
      </c>
      <c r="J37" s="3194">
        <f>IFERROR(F37+I37,0)</f>
        <v>280.40499999999997</v>
      </c>
      <c r="L37" s="333" t="s">
        <v>1240</v>
      </c>
      <c r="N37" s="334"/>
      <c r="P37" s="322"/>
      <c r="Q37" s="229"/>
      <c r="R37" s="336"/>
      <c r="S37" s="232"/>
      <c r="T37" s="232"/>
      <c r="U37" s="232"/>
      <c r="V37" s="336"/>
      <c r="X37" s="3296" t="s">
        <v>1239</v>
      </c>
      <c r="Y37" s="3297"/>
      <c r="Z37" s="344" t="s">
        <v>1241</v>
      </c>
      <c r="AA37" s="344" t="s">
        <v>1242</v>
      </c>
      <c r="AB37" s="344" t="s">
        <v>1243</v>
      </c>
      <c r="AC37" s="344" t="s">
        <v>1244</v>
      </c>
      <c r="AD37" s="345" t="s">
        <v>1245</v>
      </c>
    </row>
    <row r="38" spans="1:30" ht="15.75" thickTop="1">
      <c r="F38" s="762"/>
      <c r="G38" s="762"/>
      <c r="H38" s="762"/>
      <c r="I38" s="762"/>
      <c r="J38" s="3196"/>
      <c r="O38" s="2568" t="s">
        <v>815</v>
      </c>
      <c r="Q38" s="229"/>
      <c r="S38" s="232"/>
      <c r="T38" s="232"/>
      <c r="U38" s="232"/>
      <c r="AD38" s="2853" t="s">
        <v>816</v>
      </c>
    </row>
    <row r="39" spans="1:30">
      <c r="Q39" s="229"/>
      <c r="S39" s="232"/>
      <c r="T39" s="232"/>
      <c r="U39" s="232"/>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234" priority="14" operator="equal">
      <formula>0</formula>
    </cfRule>
  </conditionalFormatting>
  <conditionalFormatting sqref="Q18:Q19">
    <cfRule type="cellIs" dxfId="233" priority="3" operator="equal">
      <formula>0</formula>
    </cfRule>
  </conditionalFormatting>
  <conditionalFormatting sqref="Q23:Q26">
    <cfRule type="cellIs" dxfId="232" priority="2" operator="equal">
      <formula>0</formula>
    </cfRule>
  </conditionalFormatting>
  <conditionalFormatting sqref="Q32:Q34">
    <cfRule type="cellIs" dxfId="231" priority="1" operator="equal">
      <formula>0</formula>
    </cfRule>
  </conditionalFormatting>
  <pageMargins left="0.7" right="0.7" top="0.75" bottom="0.75" header="0.3" footer="0.3"/>
  <pageSetup paperSize="8" scale="6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 zoomScaleNormal="100" zoomScaleSheetLayoutView="85" workbookViewId="0">
      <selection activeCell="B1" sqref="B1:G1"/>
    </sheetView>
  </sheetViews>
  <sheetFormatPr defaultColWidth="9" defaultRowHeight="14.25"/>
  <cols>
    <col min="1" max="1" width="11.125" style="1147" hidden="1" customWidth="1"/>
    <col min="2" max="2" width="38.25" style="1275" customWidth="1"/>
    <col min="3" max="3" width="17.125" style="1275" bestFit="1" customWidth="1"/>
    <col min="4" max="4" width="30.125" style="1275" bestFit="1" customWidth="1"/>
    <col min="5" max="5" width="42.75" style="1275" bestFit="1" customWidth="1"/>
    <col min="6" max="6" width="20" style="1275" customWidth="1"/>
    <col min="7" max="7" width="35.125" style="1275" customWidth="1"/>
    <col min="8" max="8" width="29.75" style="1275" bestFit="1" customWidth="1"/>
    <col min="9" max="9" width="17.125" style="1275" bestFit="1" customWidth="1"/>
    <col min="10" max="10" width="29.75" style="1275" bestFit="1" customWidth="1"/>
    <col min="11" max="13" width="13.25" style="1275" customWidth="1"/>
    <col min="14" max="14" width="1.625" style="1275" customWidth="1"/>
    <col min="15" max="15" width="12.5" style="1275" customWidth="1"/>
    <col min="16" max="16" width="1.75" style="1147" customWidth="1"/>
    <col min="17" max="17" width="14.625" style="1147" customWidth="1"/>
    <col min="18" max="18" width="2.75" style="1147" hidden="1" customWidth="1"/>
    <col min="19" max="19" width="1.625" style="191" customWidth="1"/>
    <col min="20" max="20" width="20.625" style="191" bestFit="1" customWidth="1"/>
    <col min="21" max="21" width="1.625" style="191" customWidth="1"/>
    <col min="22" max="22" width="28" style="1147" hidden="1" customWidth="1"/>
    <col min="23" max="24" width="9" style="1147" hidden="1" customWidth="1"/>
    <col min="25" max="26" width="2.125" style="1147" hidden="1" customWidth="1"/>
    <col min="27" max="27" width="9" style="1147" hidden="1" customWidth="1"/>
    <col min="28" max="28" width="2.125" style="1147" hidden="1" customWidth="1"/>
    <col min="29" max="29" width="9" style="1147" hidden="1" customWidth="1"/>
    <col min="30" max="32" width="2.125" style="1147" hidden="1" customWidth="1"/>
    <col min="33" max="33" width="4.75" style="1147" hidden="1" customWidth="1"/>
    <col min="34" max="34" width="9" style="1147"/>
    <col min="35" max="35" width="30.25" style="1147" bestFit="1" customWidth="1"/>
    <col min="36" max="36" width="14.25" style="1147" bestFit="1" customWidth="1"/>
    <col min="37" max="37" width="30.125" style="1147" bestFit="1" customWidth="1"/>
    <col min="38" max="38" width="42.75" style="1147" bestFit="1" customWidth="1"/>
    <col min="39" max="39" width="8.75" style="1147" bestFit="1" customWidth="1"/>
    <col min="40" max="40" width="17.125" style="1147" bestFit="1" customWidth="1"/>
    <col min="41" max="41" width="21.25" style="1147" customWidth="1"/>
    <col min="42" max="42" width="17.125" style="1147" bestFit="1" customWidth="1"/>
    <col min="43" max="43" width="29.75" style="1147" bestFit="1" customWidth="1"/>
    <col min="44" max="44" width="4.5" style="1147" bestFit="1" customWidth="1"/>
    <col min="45" max="45" width="8" style="1147" bestFit="1" customWidth="1"/>
    <col min="46" max="46" width="9" style="1147" bestFit="1" customWidth="1"/>
    <col min="47" max="51" width="9" style="1147"/>
    <col min="52" max="52" width="9" style="1147" customWidth="1"/>
    <col min="53" max="16384" width="9" style="1147"/>
  </cols>
  <sheetData>
    <row r="1" spans="1:46" s="79" customFormat="1" ht="23.25">
      <c r="B1" s="3492" t="s">
        <v>14904</v>
      </c>
      <c r="C1" s="3492"/>
      <c r="D1" s="3492"/>
      <c r="E1" s="3492"/>
      <c r="F1" s="1274"/>
      <c r="G1" s="1274"/>
      <c r="H1" s="1274"/>
      <c r="I1" s="1274"/>
      <c r="J1" s="1274"/>
      <c r="K1" s="1274"/>
      <c r="L1" s="1275"/>
      <c r="M1" s="1275"/>
      <c r="N1" s="1275"/>
      <c r="O1" s="1275"/>
      <c r="S1" s="210"/>
      <c r="T1" s="191"/>
      <c r="U1" s="210"/>
      <c r="AG1" s="1288"/>
      <c r="AI1" s="1089" t="s">
        <v>656</v>
      </c>
    </row>
    <row r="2" spans="1:46" s="79" customFormat="1" ht="46.5">
      <c r="B2" s="1089" t="str">
        <f>SelectCompany!B4</f>
        <v>South West Water (whole area)</v>
      </c>
      <c r="C2" s="1274"/>
      <c r="D2" s="1274"/>
      <c r="E2" s="1274"/>
      <c r="F2" s="1274"/>
      <c r="G2" s="1274"/>
      <c r="H2" s="1274"/>
      <c r="I2" s="1274"/>
      <c r="J2" s="1274"/>
      <c r="K2" s="1274"/>
      <c r="L2" s="1275"/>
      <c r="M2" s="1275"/>
      <c r="N2" s="1275"/>
      <c r="O2" s="1275"/>
      <c r="S2" s="210"/>
      <c r="T2" s="191"/>
      <c r="U2" s="210"/>
      <c r="AG2" s="1288"/>
      <c r="AI2" s="1273"/>
    </row>
    <row r="3" spans="1:46" s="1275" customFormat="1" ht="19.5" customHeight="1">
      <c r="B3" s="3386" t="s">
        <v>14905</v>
      </c>
      <c r="C3" s="3386"/>
      <c r="D3" s="3386"/>
      <c r="E3" s="3386"/>
      <c r="F3" s="3386"/>
      <c r="G3" s="3386"/>
      <c r="H3" s="3386"/>
      <c r="I3" s="3386"/>
      <c r="J3" s="3386"/>
      <c r="K3" s="3386"/>
      <c r="L3" s="3386"/>
      <c r="M3" s="3386"/>
      <c r="P3" s="79"/>
      <c r="Q3" s="79"/>
      <c r="R3" s="1147"/>
      <c r="S3" s="210"/>
      <c r="T3" s="1100" t="s">
        <v>658</v>
      </c>
      <c r="U3" s="210"/>
      <c r="V3" s="1147"/>
      <c r="W3" s="1147"/>
      <c r="X3" s="1147"/>
      <c r="Y3" s="1147"/>
      <c r="Z3" s="1147"/>
      <c r="AA3" s="1147"/>
      <c r="AB3" s="1147"/>
      <c r="AC3" s="1147"/>
      <c r="AD3" s="1147"/>
      <c r="AE3" s="1147"/>
      <c r="AF3" s="1147"/>
      <c r="AG3" s="1289"/>
      <c r="AH3" s="1147"/>
      <c r="AI3" s="3386" t="s">
        <v>14906</v>
      </c>
      <c r="AJ3" s="3386"/>
      <c r="AK3" s="3386"/>
      <c r="AL3" s="3386"/>
      <c r="AM3" s="3386"/>
      <c r="AN3" s="3386"/>
      <c r="AO3" s="3386"/>
      <c r="AP3" s="3386"/>
      <c r="AQ3" s="3386"/>
      <c r="AR3" s="3386"/>
      <c r="AS3" s="3386"/>
      <c r="AT3" s="3386"/>
    </row>
    <row r="4" spans="1:46" s="1275" customFormat="1" ht="23.25">
      <c r="K4" s="1290"/>
      <c r="L4" s="1290"/>
      <c r="M4" s="1290"/>
      <c r="P4" s="79"/>
      <c r="Q4" s="79"/>
      <c r="R4" s="1147"/>
      <c r="S4" s="210"/>
      <c r="T4" s="191"/>
      <c r="U4" s="210"/>
      <c r="V4" s="3548" t="s">
        <v>659</v>
      </c>
      <c r="W4" s="3548"/>
      <c r="X4" s="3548"/>
      <c r="Y4" s="3548"/>
      <c r="Z4" s="3548"/>
      <c r="AA4" s="3548"/>
      <c r="AB4" s="3548"/>
      <c r="AC4" s="3548"/>
      <c r="AD4" s="3548"/>
      <c r="AE4" s="3548"/>
      <c r="AF4" s="3548"/>
      <c r="AG4" s="1289"/>
      <c r="AH4" s="1147"/>
      <c r="AI4" s="1147"/>
      <c r="AJ4" s="1147"/>
      <c r="AK4" s="1147"/>
      <c r="AL4" s="1147"/>
    </row>
    <row r="5" spans="1:46" s="1275" customFormat="1" ht="19.5" customHeight="1">
      <c r="B5" s="3386" t="s">
        <v>14907</v>
      </c>
      <c r="C5" s="3386"/>
      <c r="D5" s="3386"/>
      <c r="E5" s="3386"/>
      <c r="F5" s="3386"/>
      <c r="G5" s="3386"/>
      <c r="H5" s="3386"/>
      <c r="I5" s="3386"/>
      <c r="J5" s="3386"/>
      <c r="K5" s="3386"/>
      <c r="L5" s="3386"/>
      <c r="M5" s="3386"/>
      <c r="P5" s="79"/>
      <c r="Q5" s="79"/>
      <c r="R5" s="1147"/>
      <c r="S5" s="210"/>
      <c r="T5" s="191"/>
      <c r="U5" s="210"/>
      <c r="V5" s="191" t="s">
        <v>668</v>
      </c>
      <c r="W5" s="1147"/>
      <c r="X5" s="1147"/>
      <c r="Y5" s="1147"/>
      <c r="Z5" s="1147"/>
      <c r="AA5" s="1147"/>
      <c r="AB5" s="1147"/>
      <c r="AC5" s="1147"/>
      <c r="AD5" s="1147"/>
      <c r="AE5" s="1147"/>
      <c r="AF5" s="1147"/>
      <c r="AG5" s="1289"/>
      <c r="AH5" s="1147"/>
      <c r="AI5" s="3386" t="s">
        <v>14907</v>
      </c>
      <c r="AJ5" s="3386"/>
      <c r="AK5" s="3386"/>
      <c r="AL5" s="3386"/>
      <c r="AM5" s="3386"/>
      <c r="AN5" s="3386"/>
      <c r="AO5" s="3386"/>
      <c r="AP5" s="3386"/>
      <c r="AQ5" s="3386"/>
      <c r="AR5" s="3386"/>
      <c r="AS5" s="3386"/>
      <c r="AT5" s="3386"/>
    </row>
    <row r="6" spans="1:46" ht="16.5" thickBot="1">
      <c r="C6" s="1276"/>
      <c r="D6" s="1276"/>
      <c r="E6" s="1276"/>
      <c r="F6" s="1276"/>
      <c r="G6" s="1276"/>
      <c r="H6" s="1276"/>
      <c r="I6" s="1276"/>
      <c r="J6" s="1276"/>
      <c r="P6" s="79"/>
      <c r="Q6" s="79"/>
      <c r="S6" s="210"/>
      <c r="U6" s="210"/>
      <c r="AG6" s="1289"/>
      <c r="AI6" s="1275"/>
      <c r="AJ6" s="1276"/>
      <c r="AK6" s="1276"/>
      <c r="AL6" s="1276"/>
      <c r="AM6" s="1276"/>
      <c r="AN6" s="1276"/>
      <c r="AO6" s="1276"/>
      <c r="AP6" s="1276"/>
      <c r="AQ6" s="1276"/>
      <c r="AR6" s="1275"/>
      <c r="AS6" s="1275"/>
      <c r="AT6" s="1275"/>
    </row>
    <row r="7" spans="1:46" ht="106.5" thickTop="1" thickBot="1">
      <c r="A7" s="2442" t="s">
        <v>669</v>
      </c>
      <c r="B7" s="153" t="s">
        <v>660</v>
      </c>
      <c r="C7" s="123" t="s">
        <v>14870</v>
      </c>
      <c r="D7" s="123" t="s">
        <v>14339</v>
      </c>
      <c r="E7" s="123" t="s">
        <v>14871</v>
      </c>
      <c r="F7" s="123" t="s">
        <v>14908</v>
      </c>
      <c r="G7" s="123" t="s">
        <v>14873</v>
      </c>
      <c r="H7" s="124" t="s">
        <v>14874</v>
      </c>
      <c r="I7" s="125"/>
      <c r="J7" s="126"/>
      <c r="K7" s="80"/>
      <c r="L7" s="126"/>
      <c r="M7" s="126"/>
      <c r="N7" s="126"/>
      <c r="O7" s="120" t="s">
        <v>666</v>
      </c>
      <c r="P7" s="51"/>
      <c r="Q7" s="120" t="s">
        <v>14799</v>
      </c>
      <c r="S7" s="210"/>
      <c r="U7" s="210"/>
      <c r="AG7" s="1289"/>
      <c r="AI7" s="153" t="s">
        <v>660</v>
      </c>
      <c r="AJ7" s="123" t="s">
        <v>14870</v>
      </c>
      <c r="AK7" s="123" t="s">
        <v>14339</v>
      </c>
      <c r="AL7" s="123" t="s">
        <v>14871</v>
      </c>
      <c r="AM7" s="123" t="s">
        <v>14908</v>
      </c>
      <c r="AN7" s="123" t="s">
        <v>14873</v>
      </c>
      <c r="AO7" s="124" t="s">
        <v>14874</v>
      </c>
      <c r="AP7" s="125"/>
      <c r="AQ7" s="126"/>
      <c r="AR7" s="80"/>
      <c r="AS7" s="126"/>
      <c r="AT7" s="126"/>
    </row>
    <row r="8" spans="1:46" ht="16.5" thickTop="1" thickBot="1">
      <c r="A8" s="2575" t="s">
        <v>673</v>
      </c>
      <c r="C8" s="125"/>
      <c r="D8" s="125"/>
      <c r="E8" s="125"/>
      <c r="F8" s="125"/>
      <c r="G8" s="125"/>
      <c r="H8" s="125"/>
      <c r="I8" s="125"/>
      <c r="J8" s="126"/>
      <c r="K8" s="126"/>
      <c r="L8" s="126"/>
      <c r="M8" s="126"/>
      <c r="N8" s="126"/>
      <c r="O8" s="154"/>
      <c r="P8" s="51"/>
      <c r="Q8" s="154"/>
      <c r="S8" s="210"/>
      <c r="U8" s="210"/>
      <c r="AG8" s="1289"/>
      <c r="AI8" s="125"/>
      <c r="AJ8" s="2894" t="s">
        <v>820</v>
      </c>
      <c r="AK8" s="125"/>
      <c r="AL8" s="125"/>
      <c r="AM8" s="125"/>
      <c r="AN8" s="125"/>
      <c r="AO8" s="125"/>
      <c r="AP8" s="125"/>
      <c r="AQ8" s="126"/>
      <c r="AR8" s="126"/>
      <c r="AS8" s="126"/>
      <c r="AT8" s="126"/>
    </row>
    <row r="9" spans="1:46" ht="31.5" thickTop="1" thickBot="1">
      <c r="B9" s="97" t="s">
        <v>14909</v>
      </c>
      <c r="C9" s="125"/>
      <c r="D9" s="125"/>
      <c r="E9" s="125"/>
      <c r="F9" s="125"/>
      <c r="G9" s="125"/>
      <c r="H9" s="125"/>
      <c r="I9" s="125"/>
      <c r="J9" s="126"/>
      <c r="K9" s="126"/>
      <c r="L9" s="126"/>
      <c r="M9" s="126"/>
      <c r="N9" s="126"/>
      <c r="O9" s="154"/>
      <c r="P9" s="51"/>
      <c r="Q9" s="154"/>
      <c r="S9" s="210"/>
      <c r="U9" s="210"/>
      <c r="AG9" s="1289"/>
      <c r="AI9" s="97" t="s">
        <v>14909</v>
      </c>
      <c r="AJ9" s="125"/>
      <c r="AK9" s="125"/>
      <c r="AL9" s="125"/>
      <c r="AM9" s="125"/>
      <c r="AN9" s="125"/>
      <c r="AO9" s="125"/>
      <c r="AP9" s="125"/>
      <c r="AQ9" s="126"/>
      <c r="AR9" s="126"/>
      <c r="AS9" s="126"/>
      <c r="AT9" s="126"/>
    </row>
    <row r="10" spans="1:46" ht="66" customHeight="1" thickTop="1" thickBot="1">
      <c r="A10" s="2442" t="s">
        <v>675</v>
      </c>
      <c r="B10" s="139" t="s">
        <v>14910</v>
      </c>
      <c r="C10" s="1761"/>
      <c r="D10" s="141" t="s">
        <v>14911</v>
      </c>
      <c r="E10" s="141" t="s">
        <v>14912</v>
      </c>
      <c r="F10" s="155" t="s">
        <v>14913</v>
      </c>
      <c r="G10" s="1761"/>
      <c r="H10" s="156">
        <f>IFERROR(G10/(F10*1000)*10000,0)</f>
        <v>0</v>
      </c>
      <c r="I10" s="125"/>
      <c r="J10" s="126"/>
      <c r="K10" s="125"/>
      <c r="L10" s="126"/>
      <c r="M10" s="125"/>
      <c r="N10" s="126"/>
      <c r="O10" s="33" t="s">
        <v>14914</v>
      </c>
      <c r="P10" s="51"/>
      <c r="Q10" s="33" t="s">
        <v>14915</v>
      </c>
      <c r="S10" s="210"/>
      <c r="T10" s="1092" t="str">
        <f xml:space="preserve"> IF( SUM( V10:AF10 ) = 0, 0,$V$5 )</f>
        <v>Please complete all cells in row</v>
      </c>
      <c r="U10" s="210"/>
      <c r="Z10" s="1292">
        <f xml:space="preserve"> IF( ISNUMBER(G10 ), 0, 1 )</f>
        <v>1</v>
      </c>
      <c r="AG10" s="1289"/>
      <c r="AI10" s="139" t="s">
        <v>14910</v>
      </c>
      <c r="AJ10" s="142" t="s">
        <v>14916</v>
      </c>
      <c r="AK10" s="141" t="s">
        <v>14911</v>
      </c>
      <c r="AL10" s="141" t="s">
        <v>14912</v>
      </c>
      <c r="AM10" s="155" t="s">
        <v>756</v>
      </c>
      <c r="AN10" s="142" t="s">
        <v>14917</v>
      </c>
      <c r="AO10" s="156" t="s">
        <v>14918</v>
      </c>
      <c r="AP10" s="125"/>
      <c r="AQ10" s="126"/>
      <c r="AR10" s="125"/>
      <c r="AS10" s="126"/>
      <c r="AT10" s="125"/>
    </row>
    <row r="11" spans="1:46" ht="66" customHeight="1" thickTop="1" thickBot="1">
      <c r="B11" s="157" t="s">
        <v>14919</v>
      </c>
      <c r="C11" s="1763"/>
      <c r="D11" s="159" t="s">
        <v>14911</v>
      </c>
      <c r="E11" s="159" t="s">
        <v>14912</v>
      </c>
      <c r="F11" s="160" t="s">
        <v>14920</v>
      </c>
      <c r="G11" s="1763"/>
      <c r="H11" s="162">
        <f>IFERROR(G11/(F11*1000)*10000,0)</f>
        <v>0</v>
      </c>
      <c r="I11" s="125"/>
      <c r="J11" s="126"/>
      <c r="K11" s="125"/>
      <c r="L11" s="126"/>
      <c r="M11" s="125"/>
      <c r="N11" s="126"/>
      <c r="O11" s="34" t="s">
        <v>14921</v>
      </c>
      <c r="P11" s="51"/>
      <c r="Q11" s="34" t="s">
        <v>14922</v>
      </c>
      <c r="S11" s="210"/>
      <c r="T11" s="1092" t="str">
        <f t="shared" ref="T11:T13" si="0" xml:space="preserve"> IF( SUM( V11:AF11 ) = 0, 0,$V$5 )</f>
        <v>Please complete all cells in row</v>
      </c>
      <c r="U11" s="210"/>
      <c r="Z11" s="1292">
        <f t="shared" ref="Z11:Z13" si="1" xml:space="preserve"> IF( ISNUMBER(G11 ), 0, 1 )</f>
        <v>1</v>
      </c>
      <c r="AG11" s="1289"/>
      <c r="AI11" s="157" t="s">
        <v>14919</v>
      </c>
      <c r="AJ11" s="161" t="s">
        <v>14923</v>
      </c>
      <c r="AK11" s="159" t="s">
        <v>14911</v>
      </c>
      <c r="AL11" s="159" t="s">
        <v>14912</v>
      </c>
      <c r="AM11" s="155" t="s">
        <v>756</v>
      </c>
      <c r="AN11" s="161" t="s">
        <v>14924</v>
      </c>
      <c r="AO11" s="162" t="s">
        <v>14925</v>
      </c>
      <c r="AP11" s="125"/>
      <c r="AQ11" s="126"/>
      <c r="AR11" s="125"/>
      <c r="AS11" s="126"/>
      <c r="AT11" s="125"/>
    </row>
    <row r="12" spans="1:46" ht="66" customHeight="1" thickTop="1" thickBot="1">
      <c r="B12" s="157" t="s">
        <v>14926</v>
      </c>
      <c r="C12" s="1763"/>
      <c r="D12" s="159" t="s">
        <v>14911</v>
      </c>
      <c r="E12" s="159" t="s">
        <v>14912</v>
      </c>
      <c r="F12" s="160" t="s">
        <v>14927</v>
      </c>
      <c r="G12" s="1763"/>
      <c r="H12" s="162">
        <f>IFERROR(G12/(F12*1000)*10000,0)</f>
        <v>0</v>
      </c>
      <c r="I12" s="125"/>
      <c r="J12" s="126"/>
      <c r="K12" s="125"/>
      <c r="L12" s="126"/>
      <c r="M12" s="125"/>
      <c r="N12" s="126"/>
      <c r="O12" s="34" t="s">
        <v>14928</v>
      </c>
      <c r="P12" s="51"/>
      <c r="Q12" s="34" t="s">
        <v>14929</v>
      </c>
      <c r="S12" s="210"/>
      <c r="T12" s="1092" t="str">
        <f t="shared" si="0"/>
        <v>Please complete all cells in row</v>
      </c>
      <c r="U12" s="210"/>
      <c r="Z12" s="1292">
        <f t="shared" si="1"/>
        <v>1</v>
      </c>
      <c r="AG12" s="1289"/>
      <c r="AI12" s="157" t="s">
        <v>14926</v>
      </c>
      <c r="AJ12" s="161" t="s">
        <v>14930</v>
      </c>
      <c r="AK12" s="159" t="s">
        <v>14911</v>
      </c>
      <c r="AL12" s="159" t="s">
        <v>14912</v>
      </c>
      <c r="AM12" s="155" t="s">
        <v>756</v>
      </c>
      <c r="AN12" s="161" t="s">
        <v>14931</v>
      </c>
      <c r="AO12" s="162" t="s">
        <v>14932</v>
      </c>
      <c r="AP12" s="125"/>
      <c r="AQ12" s="126"/>
      <c r="AR12" s="125"/>
      <c r="AS12" s="126"/>
      <c r="AT12" s="125"/>
    </row>
    <row r="13" spans="1:46" ht="66" customHeight="1" thickTop="1" thickBot="1">
      <c r="A13" s="2442" t="s">
        <v>773</v>
      </c>
      <c r="B13" s="144" t="s">
        <v>14933</v>
      </c>
      <c r="C13" s="1765"/>
      <c r="D13" s="146" t="s">
        <v>14934</v>
      </c>
      <c r="E13" s="146" t="s">
        <v>14935</v>
      </c>
      <c r="F13" s="163" t="s">
        <v>14936</v>
      </c>
      <c r="G13" s="1765"/>
      <c r="H13" s="164">
        <f>IFERROR(G13/F13*10000,0)</f>
        <v>0</v>
      </c>
      <c r="I13" s="125"/>
      <c r="J13" s="126"/>
      <c r="K13" s="125"/>
      <c r="L13" s="126"/>
      <c r="M13" s="125"/>
      <c r="N13" s="126"/>
      <c r="O13" s="35" t="s">
        <v>14937</v>
      </c>
      <c r="P13" s="51"/>
      <c r="Q13" s="35" t="s">
        <v>14938</v>
      </c>
      <c r="S13" s="210"/>
      <c r="T13" s="1092" t="str">
        <f t="shared" si="0"/>
        <v>Please complete all cells in row</v>
      </c>
      <c r="U13" s="210"/>
      <c r="Z13" s="1292">
        <f t="shared" si="1"/>
        <v>1</v>
      </c>
      <c r="AG13" s="1289"/>
      <c r="AI13" s="144" t="s">
        <v>14933</v>
      </c>
      <c r="AJ13" s="147" t="s">
        <v>14939</v>
      </c>
      <c r="AK13" s="146" t="s">
        <v>14934</v>
      </c>
      <c r="AL13" s="146" t="s">
        <v>14935</v>
      </c>
      <c r="AM13" s="155" t="s">
        <v>756</v>
      </c>
      <c r="AN13" s="147" t="s">
        <v>14940</v>
      </c>
      <c r="AO13" s="164" t="s">
        <v>14941</v>
      </c>
      <c r="AP13" s="125"/>
      <c r="AQ13" s="126"/>
      <c r="AR13" s="125"/>
      <c r="AS13" s="126"/>
      <c r="AT13" s="125"/>
    </row>
    <row r="14" spans="1:46" ht="16.5" thickTop="1" thickBot="1">
      <c r="B14" s="126"/>
      <c r="C14" s="126"/>
      <c r="D14" s="126"/>
      <c r="E14" s="126"/>
      <c r="F14" s="126"/>
      <c r="G14" s="126"/>
      <c r="H14" s="126"/>
      <c r="I14" s="126"/>
      <c r="J14" s="126"/>
      <c r="K14" s="126"/>
      <c r="L14" s="126"/>
      <c r="M14" s="126"/>
      <c r="N14" s="126"/>
      <c r="O14" s="51"/>
      <c r="P14" s="51"/>
      <c r="Q14" s="126"/>
      <c r="S14" s="210"/>
      <c r="T14" s="1147"/>
      <c r="U14" s="210"/>
      <c r="AG14" s="1289"/>
      <c r="AI14" s="126"/>
      <c r="AJ14" s="126"/>
      <c r="AK14" s="126"/>
      <c r="AL14" s="126"/>
      <c r="AM14" s="126"/>
      <c r="AN14" s="126"/>
      <c r="AO14" s="126"/>
      <c r="AP14" s="126"/>
      <c r="AQ14" s="126"/>
      <c r="AR14" s="126"/>
      <c r="AS14" s="126"/>
      <c r="AT14" s="126"/>
    </row>
    <row r="15" spans="1:46" ht="107.25" customHeight="1" thickTop="1" thickBot="1">
      <c r="A15" s="2442" t="s">
        <v>669</v>
      </c>
      <c r="B15" s="165"/>
      <c r="C15" s="95" t="s">
        <v>14870</v>
      </c>
      <c r="D15" s="95" t="s">
        <v>14339</v>
      </c>
      <c r="E15" s="95" t="s">
        <v>14942</v>
      </c>
      <c r="F15" s="124" t="s">
        <v>14873</v>
      </c>
      <c r="G15" s="136"/>
      <c r="H15" s="126"/>
      <c r="I15" s="126"/>
      <c r="J15" s="126"/>
      <c r="K15" s="126"/>
      <c r="L15" s="126"/>
      <c r="M15" s="126"/>
      <c r="N15" s="126"/>
      <c r="O15" s="126"/>
      <c r="P15" s="51"/>
      <c r="Q15" s="126"/>
      <c r="S15" s="210"/>
      <c r="T15" s="1147"/>
      <c r="U15" s="210"/>
      <c r="AG15" s="1289"/>
      <c r="AI15" s="165"/>
      <c r="AJ15" s="95" t="s">
        <v>14870</v>
      </c>
      <c r="AK15" s="95" t="s">
        <v>14339</v>
      </c>
      <c r="AL15" s="95" t="s">
        <v>14942</v>
      </c>
      <c r="AM15" s="124" t="s">
        <v>14873</v>
      </c>
      <c r="AN15" s="136"/>
      <c r="AO15" s="126"/>
      <c r="AP15" s="126"/>
      <c r="AQ15" s="126"/>
      <c r="AR15" s="126"/>
      <c r="AS15" s="126"/>
      <c r="AT15" s="126"/>
    </row>
    <row r="16" spans="1:46" ht="31.5" thickTop="1" thickBot="1">
      <c r="A16" s="2442" t="s">
        <v>675</v>
      </c>
      <c r="B16" s="166" t="s">
        <v>14943</v>
      </c>
      <c r="C16" s="131" t="s">
        <v>14944</v>
      </c>
      <c r="D16" s="131" t="s">
        <v>14945</v>
      </c>
      <c r="E16" s="131" t="s">
        <v>14946</v>
      </c>
      <c r="F16" s="1773"/>
      <c r="G16" s="59"/>
      <c r="H16" s="152"/>
      <c r="I16" s="126"/>
      <c r="J16" s="126"/>
      <c r="K16" s="126"/>
      <c r="L16" s="126"/>
      <c r="M16" s="126"/>
      <c r="N16" s="126"/>
      <c r="O16" s="168" t="s">
        <v>14947</v>
      </c>
      <c r="P16" s="51"/>
      <c r="Q16" s="168" t="s">
        <v>14948</v>
      </c>
      <c r="S16" s="210"/>
      <c r="T16" s="1092" t="str">
        <f xml:space="preserve"> IF( SUM( V16:AF16 ) = 0, 0,$V$5 )</f>
        <v>Please complete all cells in row</v>
      </c>
      <c r="U16" s="210"/>
      <c r="Y16" s="1292">
        <f t="shared" ref="Y16" si="2" xml:space="preserve"> IF( ISNUMBER(F16 ), 0, 1 )</f>
        <v>1</v>
      </c>
      <c r="AG16" s="1289"/>
      <c r="AI16" s="166" t="s">
        <v>14943</v>
      </c>
      <c r="AJ16" s="131" t="s">
        <v>756</v>
      </c>
      <c r="AK16" s="131" t="s">
        <v>756</v>
      </c>
      <c r="AL16" s="131" t="s">
        <v>756</v>
      </c>
      <c r="AM16" s="167" t="s">
        <v>14949</v>
      </c>
      <c r="AN16" s="59"/>
      <c r="AO16" s="152"/>
      <c r="AP16" s="126"/>
      <c r="AQ16" s="126"/>
      <c r="AR16" s="126"/>
      <c r="AS16" s="126"/>
      <c r="AT16" s="126"/>
    </row>
    <row r="17" spans="1:46" ht="16.5" thickTop="1" thickBot="1">
      <c r="B17" s="126"/>
      <c r="C17" s="126"/>
      <c r="D17" s="126"/>
      <c r="E17" s="126"/>
      <c r="F17" s="126"/>
      <c r="G17" s="126"/>
      <c r="H17" s="126"/>
      <c r="I17" s="126"/>
      <c r="J17" s="126"/>
      <c r="K17" s="126"/>
      <c r="L17" s="126"/>
      <c r="M17" s="126"/>
      <c r="N17" s="126"/>
      <c r="O17" s="126"/>
      <c r="P17" s="51"/>
      <c r="Q17" s="51"/>
      <c r="S17" s="210"/>
      <c r="T17" s="1147"/>
      <c r="U17" s="210"/>
      <c r="AG17" s="1289"/>
      <c r="AI17" s="126"/>
      <c r="AJ17" s="126"/>
      <c r="AK17" s="126"/>
      <c r="AL17" s="126"/>
      <c r="AM17" s="126"/>
      <c r="AN17" s="126"/>
      <c r="AO17" s="126"/>
      <c r="AP17" s="126"/>
      <c r="AQ17" s="126"/>
      <c r="AR17" s="126"/>
      <c r="AS17" s="126"/>
      <c r="AT17" s="126"/>
    </row>
    <row r="18" spans="1:46" ht="16.5" thickTop="1" thickBot="1">
      <c r="B18" s="169"/>
      <c r="C18" s="170"/>
      <c r="D18" s="170"/>
      <c r="E18" s="170"/>
      <c r="F18" s="171"/>
      <c r="G18" s="3576" t="s">
        <v>14950</v>
      </c>
      <c r="H18" s="3577"/>
      <c r="I18" s="3577"/>
      <c r="J18" s="3577"/>
      <c r="K18" s="3577"/>
      <c r="L18" s="3577"/>
      <c r="M18" s="3578"/>
      <c r="N18" s="51"/>
      <c r="O18" s="51"/>
      <c r="P18" s="51"/>
      <c r="Q18" s="171"/>
      <c r="S18" s="210"/>
      <c r="T18" s="1147"/>
      <c r="U18" s="210"/>
      <c r="AG18" s="1289"/>
      <c r="AI18" s="169"/>
      <c r="AJ18" s="170"/>
      <c r="AK18" s="170"/>
      <c r="AL18" s="170"/>
      <c r="AM18" s="171"/>
      <c r="AN18" s="3576" t="s">
        <v>14950</v>
      </c>
      <c r="AO18" s="3577"/>
      <c r="AP18" s="3577"/>
      <c r="AQ18" s="3577"/>
      <c r="AR18" s="3577"/>
      <c r="AS18" s="3577"/>
      <c r="AT18" s="3578"/>
    </row>
    <row r="19" spans="1:46" ht="15.75" thickTop="1">
      <c r="B19" s="3446"/>
      <c r="C19" s="3448" t="s">
        <v>14951</v>
      </c>
      <c r="D19" s="3448" t="s">
        <v>14952</v>
      </c>
      <c r="E19" s="3582" t="s">
        <v>14953</v>
      </c>
      <c r="F19" s="171"/>
      <c r="G19" s="3579" t="s">
        <v>14954</v>
      </c>
      <c r="H19" s="3581" t="s">
        <v>14955</v>
      </c>
      <c r="I19" s="3581" t="s">
        <v>14956</v>
      </c>
      <c r="J19" s="3581" t="s">
        <v>14957</v>
      </c>
      <c r="K19" s="3581" t="s">
        <v>14958</v>
      </c>
      <c r="L19" s="3581"/>
      <c r="M19" s="3583"/>
      <c r="N19" s="51"/>
      <c r="O19" s="51"/>
      <c r="P19" s="51"/>
      <c r="Q19" s="171"/>
      <c r="S19" s="210"/>
      <c r="T19" s="1147"/>
      <c r="U19" s="210"/>
      <c r="AG19" s="1289"/>
      <c r="AI19" s="3446"/>
      <c r="AJ19" s="3448" t="s">
        <v>14951</v>
      </c>
      <c r="AK19" s="3448" t="s">
        <v>14952</v>
      </c>
      <c r="AL19" s="3582" t="s">
        <v>14953</v>
      </c>
      <c r="AM19" s="171"/>
      <c r="AN19" s="3579" t="s">
        <v>14954</v>
      </c>
      <c r="AO19" s="3581" t="s">
        <v>14955</v>
      </c>
      <c r="AP19" s="3581" t="s">
        <v>14956</v>
      </c>
      <c r="AQ19" s="3581" t="s">
        <v>14957</v>
      </c>
      <c r="AR19" s="3581" t="s">
        <v>14958</v>
      </c>
      <c r="AS19" s="3581"/>
      <c r="AT19" s="3583"/>
    </row>
    <row r="20" spans="1:46" ht="30">
      <c r="B20" s="3579"/>
      <c r="C20" s="3581"/>
      <c r="D20" s="3581"/>
      <c r="E20" s="3583"/>
      <c r="F20" s="171"/>
      <c r="G20" s="3579"/>
      <c r="H20" s="3581"/>
      <c r="I20" s="3581"/>
      <c r="J20" s="3581"/>
      <c r="K20" s="185" t="s">
        <v>14959</v>
      </c>
      <c r="L20" s="185" t="s">
        <v>14960</v>
      </c>
      <c r="M20" s="186" t="s">
        <v>14961</v>
      </c>
      <c r="N20" s="51"/>
      <c r="O20" s="51"/>
      <c r="P20" s="51"/>
      <c r="Q20" s="171"/>
      <c r="S20" s="210"/>
      <c r="T20" s="1147"/>
      <c r="U20" s="210"/>
      <c r="AG20" s="1289"/>
      <c r="AI20" s="3579"/>
      <c r="AJ20" s="3581"/>
      <c r="AK20" s="3581"/>
      <c r="AL20" s="3583"/>
      <c r="AM20" s="171"/>
      <c r="AN20" s="3579"/>
      <c r="AO20" s="3581"/>
      <c r="AP20" s="3581"/>
      <c r="AQ20" s="3581"/>
      <c r="AR20" s="185" t="s">
        <v>14959</v>
      </c>
      <c r="AS20" s="185" t="s">
        <v>14960</v>
      </c>
      <c r="AT20" s="186" t="s">
        <v>14961</v>
      </c>
    </row>
    <row r="21" spans="1:46" ht="56.25" customHeight="1" thickBot="1">
      <c r="A21" s="2442" t="s">
        <v>669</v>
      </c>
      <c r="B21" s="3580"/>
      <c r="C21" s="3450"/>
      <c r="D21" s="3450"/>
      <c r="E21" s="3584"/>
      <c r="F21" s="171"/>
      <c r="G21" s="3580"/>
      <c r="H21" s="3450"/>
      <c r="I21" s="3450"/>
      <c r="J21" s="3450"/>
      <c r="K21" s="3450" t="s">
        <v>14962</v>
      </c>
      <c r="L21" s="3450"/>
      <c r="M21" s="3584"/>
      <c r="N21" s="51"/>
      <c r="O21" s="51"/>
      <c r="P21" s="51"/>
      <c r="Q21" s="171"/>
      <c r="S21" s="210"/>
      <c r="T21" s="1147"/>
      <c r="U21" s="210"/>
      <c r="AG21" s="1289"/>
      <c r="AI21" s="3580"/>
      <c r="AJ21" s="3450"/>
      <c r="AK21" s="3450"/>
      <c r="AL21" s="3584"/>
      <c r="AM21" s="171"/>
      <c r="AN21" s="3580"/>
      <c r="AO21" s="3450"/>
      <c r="AP21" s="3450"/>
      <c r="AQ21" s="3450"/>
      <c r="AR21" s="3450" t="s">
        <v>14962</v>
      </c>
      <c r="AS21" s="3450"/>
      <c r="AT21" s="3584"/>
    </row>
    <row r="22" spans="1:46" ht="17.25" thickTop="1" thickBot="1">
      <c r="B22" s="121"/>
      <c r="C22" s="121"/>
      <c r="D22" s="121"/>
      <c r="E22" s="121"/>
      <c r="F22" s="171"/>
      <c r="G22" s="126"/>
      <c r="H22" s="126"/>
      <c r="I22" s="51"/>
      <c r="J22" s="51"/>
      <c r="K22" s="51"/>
      <c r="L22" s="51"/>
      <c r="M22" s="51"/>
      <c r="N22" s="51"/>
      <c r="O22" s="51"/>
      <c r="P22" s="51"/>
      <c r="Q22" s="171"/>
      <c r="S22" s="210"/>
      <c r="T22" s="1147"/>
      <c r="U22" s="210"/>
      <c r="AG22" s="1289"/>
      <c r="AI22" s="121"/>
      <c r="AJ22" s="121"/>
      <c r="AK22" s="121"/>
      <c r="AL22" s="121"/>
      <c r="AM22" s="171"/>
      <c r="AN22" s="126"/>
      <c r="AO22" s="126"/>
      <c r="AP22" s="51"/>
      <c r="AQ22" s="51"/>
      <c r="AR22" s="51"/>
      <c r="AS22" s="51"/>
      <c r="AT22" s="51"/>
    </row>
    <row r="23" spans="1:46" ht="55.5" customHeight="1" thickTop="1" thickBot="1">
      <c r="B23" s="30" t="s">
        <v>14943</v>
      </c>
      <c r="C23" s="121"/>
      <c r="D23" s="121"/>
      <c r="E23" s="121"/>
      <c r="F23" s="171"/>
      <c r="G23" s="126"/>
      <c r="H23" s="126"/>
      <c r="I23" s="51"/>
      <c r="J23" s="51"/>
      <c r="K23" s="51"/>
      <c r="L23" s="51"/>
      <c r="M23" s="51"/>
      <c r="N23" s="51"/>
      <c r="O23" s="51"/>
      <c r="P23" s="51"/>
      <c r="Q23" s="171"/>
      <c r="S23" s="210"/>
      <c r="T23" s="1147"/>
      <c r="U23" s="210"/>
      <c r="AG23" s="1289"/>
      <c r="AI23" s="30" t="s">
        <v>14943</v>
      </c>
      <c r="AJ23" s="121"/>
      <c r="AK23" s="121"/>
      <c r="AL23" s="121"/>
      <c r="AM23" s="171"/>
      <c r="AN23" s="126"/>
      <c r="AO23" s="126"/>
      <c r="AP23" s="51"/>
      <c r="AQ23" s="51"/>
      <c r="AR23" s="51"/>
      <c r="AS23" s="51"/>
      <c r="AT23" s="51"/>
    </row>
    <row r="24" spans="1:46" ht="76.5" thickTop="1" thickBot="1">
      <c r="A24" s="2442" t="s">
        <v>675</v>
      </c>
      <c r="B24" s="172" t="s">
        <v>14943</v>
      </c>
      <c r="C24" s="131" t="s">
        <v>14963</v>
      </c>
      <c r="D24" s="131" t="s">
        <v>14964</v>
      </c>
      <c r="E24" s="173" t="s">
        <v>14965</v>
      </c>
      <c r="F24" s="174"/>
      <c r="G24" s="1774"/>
      <c r="H24" s="176">
        <f>IFERROR(G24/D24,0)</f>
        <v>0</v>
      </c>
      <c r="I24" s="907"/>
      <c r="J24" s="176">
        <f>IFERROR(I24/D24,0)</f>
        <v>0</v>
      </c>
      <c r="K24" s="1775"/>
      <c r="L24" s="1775"/>
      <c r="M24" s="1776"/>
      <c r="N24" s="51"/>
      <c r="O24" s="37" t="s">
        <v>14966</v>
      </c>
      <c r="P24" s="51"/>
      <c r="Q24" s="37" t="s">
        <v>14967</v>
      </c>
      <c r="S24" s="210"/>
      <c r="T24" s="1092" t="str">
        <f xml:space="preserve"> IF( SUM( V24:AF24 ) = 0, 0,$V$5 )</f>
        <v>Please complete all cells in row</v>
      </c>
      <c r="U24" s="210"/>
      <c r="Z24" s="1292">
        <f t="shared" ref="Z24" si="3" xml:space="preserve"> IF( ISNUMBER(G24 ), 0, 1 )</f>
        <v>1</v>
      </c>
      <c r="AB24" s="1292">
        <f t="shared" ref="AB24" si="4" xml:space="preserve"> IF( ISNUMBER(I24 ), 0, 1 )</f>
        <v>1</v>
      </c>
      <c r="AD24" s="1292">
        <f t="shared" ref="AD24" si="5" xml:space="preserve"> IF( ISNUMBER(K24 ), 0, 1 )</f>
        <v>1</v>
      </c>
      <c r="AE24" s="1292">
        <f t="shared" ref="AE24" si="6" xml:space="preserve"> IF( ISNUMBER(L24 ), 0, 1 )</f>
        <v>1</v>
      </c>
      <c r="AF24" s="1292">
        <f t="shared" ref="AF24" si="7" xml:space="preserve"> IF( ISNUMBER(M24 ), 0, 1 )</f>
        <v>1</v>
      </c>
      <c r="AG24" s="1289"/>
      <c r="AI24" s="172" t="s">
        <v>14943</v>
      </c>
      <c r="AJ24" s="131" t="s">
        <v>756</v>
      </c>
      <c r="AK24" s="131" t="s">
        <v>756</v>
      </c>
      <c r="AL24" s="131" t="s">
        <v>756</v>
      </c>
      <c r="AM24" s="174"/>
      <c r="AN24" s="175" t="s">
        <v>14968</v>
      </c>
      <c r="AO24" s="176" t="s">
        <v>14969</v>
      </c>
      <c r="AP24" s="177" t="s">
        <v>14970</v>
      </c>
      <c r="AQ24" s="176" t="s">
        <v>14971</v>
      </c>
      <c r="AR24" s="178" t="s">
        <v>14972</v>
      </c>
      <c r="AS24" s="178" t="s">
        <v>14973</v>
      </c>
      <c r="AT24" s="179" t="s">
        <v>14974</v>
      </c>
    </row>
    <row r="25" spans="1:46" ht="15" thickTop="1">
      <c r="R25" s="2575" t="s">
        <v>815</v>
      </c>
      <c r="T25" s="1147"/>
      <c r="AT25" s="2894" t="s">
        <v>816</v>
      </c>
    </row>
    <row r="26" spans="1:46">
      <c r="T26" s="1147"/>
    </row>
    <row r="27" spans="1:46">
      <c r="T27" s="1147"/>
    </row>
    <row r="28" spans="1:46">
      <c r="T28" s="1147"/>
    </row>
    <row r="29" spans="1:46">
      <c r="T29" s="1147"/>
    </row>
    <row r="30" spans="1:46">
      <c r="T30" s="1147"/>
    </row>
    <row r="31" spans="1:46">
      <c r="T31" s="1147"/>
    </row>
    <row r="32" spans="1:46">
      <c r="T32" s="1147"/>
    </row>
    <row r="33" spans="20:20">
      <c r="T33" s="1147"/>
    </row>
    <row r="34" spans="20:20">
      <c r="T34" s="1147"/>
    </row>
    <row r="35" spans="20:20">
      <c r="T35" s="1147"/>
    </row>
    <row r="36" spans="20:20">
      <c r="T36" s="1147"/>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36" priority="8" operator="equal">
      <formula>0</formula>
    </cfRule>
  </conditionalFormatting>
  <conditionalFormatting sqref="T16">
    <cfRule type="cellIs" dxfId="35" priority="2" operator="equal">
      <formula>0</formula>
    </cfRule>
  </conditionalFormatting>
  <conditionalFormatting sqref="T24">
    <cfRule type="cellIs" dxfId="3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Normal="100" zoomScaleSheetLayoutView="85" workbookViewId="0">
      <selection activeCell="B1" sqref="B1:G1"/>
    </sheetView>
  </sheetViews>
  <sheetFormatPr defaultColWidth="9" defaultRowHeight="14.25"/>
  <cols>
    <col min="1" max="1" width="0" style="191" hidden="1" customWidth="1"/>
    <col min="2" max="2" width="31.5" style="191" bestFit="1" customWidth="1"/>
    <col min="3" max="3" width="16.25" style="191" bestFit="1" customWidth="1"/>
    <col min="4" max="4" width="9" style="191" customWidth="1"/>
    <col min="5" max="5" width="14.25" style="191" bestFit="1" customWidth="1"/>
    <col min="6" max="6" width="13.75" style="191" customWidth="1"/>
    <col min="7" max="7" width="56.5" style="191" customWidth="1"/>
    <col min="8" max="8" width="2.25" style="191" customWidth="1"/>
    <col min="9" max="9" width="15.75" style="191" bestFit="1" customWidth="1"/>
    <col min="10" max="10" width="1.75" style="191" customWidth="1"/>
    <col min="11" max="11" width="47.75" style="191" bestFit="1" customWidth="1"/>
    <col min="12" max="12" width="2.125" style="191" hidden="1" customWidth="1"/>
    <col min="13" max="13" width="1.625" style="191" customWidth="1"/>
    <col min="14" max="14" width="20.875" style="191" customWidth="1"/>
    <col min="15" max="15" width="1.625" style="191" customWidth="1"/>
    <col min="16" max="16" width="25.75" style="191" hidden="1" customWidth="1"/>
    <col min="17" max="19" width="1.75" style="191" hidden="1" customWidth="1"/>
    <col min="20" max="20" width="3.625" style="191" hidden="1" customWidth="1"/>
    <col min="21" max="21" width="31.5" style="191" bestFit="1" customWidth="1"/>
    <col min="22" max="22" width="18.25" style="191" bestFit="1" customWidth="1"/>
    <col min="23" max="23" width="4.5" style="191" bestFit="1" customWidth="1"/>
    <col min="24" max="24" width="14.25" style="191" bestFit="1" customWidth="1"/>
    <col min="25" max="25" width="8.75" style="191" bestFit="1" customWidth="1"/>
    <col min="26" max="26" width="16.25" style="191" bestFit="1" customWidth="1"/>
    <col min="27" max="16384" width="9" style="191"/>
  </cols>
  <sheetData>
    <row r="1" spans="1:26" ht="34.5" customHeight="1">
      <c r="B1" s="3492" t="s">
        <v>14975</v>
      </c>
      <c r="C1" s="3492"/>
      <c r="D1" s="3492"/>
      <c r="E1" s="3492"/>
      <c r="F1" s="3492"/>
      <c r="G1" s="3492"/>
      <c r="M1" s="210"/>
      <c r="O1" s="210"/>
      <c r="T1" s="210"/>
      <c r="U1" s="1089" t="s">
        <v>656</v>
      </c>
    </row>
    <row r="2" spans="1:26" ht="46.5">
      <c r="B2" s="1089" t="str">
        <f>SelectCompany!B4</f>
        <v>South West Water (whole area)</v>
      </c>
      <c r="M2" s="210"/>
      <c r="O2" s="210"/>
      <c r="T2" s="210"/>
      <c r="U2" s="1294"/>
    </row>
    <row r="3" spans="1:26" ht="19.5" customHeight="1">
      <c r="B3" s="3386" t="s">
        <v>14868</v>
      </c>
      <c r="C3" s="3386"/>
      <c r="D3" s="3386"/>
      <c r="E3" s="3386"/>
      <c r="F3" s="3386"/>
      <c r="G3" s="3386"/>
      <c r="M3" s="210"/>
      <c r="N3" s="1100" t="s">
        <v>658</v>
      </c>
      <c r="O3" s="210"/>
      <c r="T3" s="210"/>
      <c r="U3" s="3386" t="s">
        <v>14976</v>
      </c>
      <c r="V3" s="3386"/>
      <c r="W3" s="3386"/>
      <c r="X3" s="3386"/>
      <c r="Y3" s="3386"/>
      <c r="Z3" s="3386"/>
    </row>
    <row r="4" spans="1:26" ht="23.25">
      <c r="B4" s="1294"/>
      <c r="M4" s="210"/>
      <c r="O4" s="210"/>
      <c r="P4" s="3548" t="s">
        <v>659</v>
      </c>
      <c r="Q4" s="3548"/>
      <c r="R4" s="3548"/>
      <c r="S4" s="3548"/>
      <c r="T4" s="210"/>
      <c r="U4" s="1294"/>
    </row>
    <row r="5" spans="1:26" ht="19.5" customHeight="1">
      <c r="B5" s="3386" t="s">
        <v>14977</v>
      </c>
      <c r="C5" s="3386"/>
      <c r="D5" s="3386"/>
      <c r="E5" s="3386"/>
      <c r="F5" s="3386"/>
      <c r="G5" s="3386"/>
      <c r="M5" s="210"/>
      <c r="O5" s="210"/>
      <c r="P5" s="191" t="s">
        <v>668</v>
      </c>
      <c r="T5" s="210"/>
      <c r="U5" s="3386" t="s">
        <v>14977</v>
      </c>
      <c r="V5" s="3386"/>
      <c r="W5" s="3386"/>
      <c r="X5" s="3386"/>
      <c r="Y5" s="3386"/>
      <c r="Z5" s="3386"/>
    </row>
    <row r="6" spans="1:26" ht="19.5" thickBot="1">
      <c r="B6" s="1295"/>
      <c r="C6" s="1295"/>
      <c r="D6" s="1295"/>
      <c r="E6" s="1295"/>
      <c r="F6" s="1295"/>
      <c r="G6" s="1295"/>
      <c r="H6" s="1295"/>
      <c r="I6" s="1295"/>
      <c r="J6" s="1295"/>
      <c r="K6" s="1275"/>
      <c r="L6" s="1275"/>
      <c r="M6" s="210"/>
      <c r="O6" s="210"/>
      <c r="T6" s="210"/>
      <c r="U6" s="2727"/>
      <c r="V6" s="1295"/>
      <c r="W6" s="1295"/>
      <c r="X6" s="1295"/>
      <c r="Y6" s="1295"/>
      <c r="Z6" s="1295"/>
    </row>
    <row r="7" spans="1:26" ht="15.75" thickTop="1">
      <c r="B7" s="3592"/>
      <c r="C7" s="3587" t="s">
        <v>14870</v>
      </c>
      <c r="D7" s="3587" t="s">
        <v>14339</v>
      </c>
      <c r="E7" s="3587" t="s">
        <v>14942</v>
      </c>
      <c r="F7" s="3587" t="s">
        <v>14978</v>
      </c>
      <c r="G7" s="3589"/>
      <c r="H7" s="180"/>
      <c r="I7" s="3590" t="s">
        <v>666</v>
      </c>
      <c r="J7" s="89"/>
      <c r="K7" s="3590" t="s">
        <v>14979</v>
      </c>
      <c r="M7" s="210"/>
      <c r="O7" s="210"/>
      <c r="T7" s="210"/>
      <c r="U7" s="3585"/>
      <c r="V7" s="3587" t="s">
        <v>14870</v>
      </c>
      <c r="W7" s="3587" t="s">
        <v>14339</v>
      </c>
      <c r="X7" s="3587" t="s">
        <v>14942</v>
      </c>
      <c r="Y7" s="3587" t="s">
        <v>14978</v>
      </c>
      <c r="Z7" s="3589"/>
    </row>
    <row r="8" spans="1:26" ht="45.75" thickBot="1">
      <c r="A8" s="2433" t="s">
        <v>669</v>
      </c>
      <c r="B8" s="3586"/>
      <c r="C8" s="3588"/>
      <c r="D8" s="3588"/>
      <c r="E8" s="3588"/>
      <c r="F8" s="181" t="s">
        <v>14980</v>
      </c>
      <c r="G8" s="182" t="s">
        <v>14981</v>
      </c>
      <c r="H8" s="180"/>
      <c r="I8" s="3591"/>
      <c r="J8" s="89"/>
      <c r="K8" s="3591"/>
      <c r="M8" s="210"/>
      <c r="N8" s="1092"/>
      <c r="O8" s="210"/>
      <c r="T8" s="210"/>
      <c r="U8" s="3586"/>
      <c r="V8" s="3588"/>
      <c r="W8" s="3588"/>
      <c r="X8" s="3588"/>
      <c r="Y8" s="181" t="s">
        <v>14980</v>
      </c>
      <c r="Z8" s="182" t="s">
        <v>14981</v>
      </c>
    </row>
    <row r="9" spans="1:26" ht="15.75" customHeight="1" thickTop="1" thickBot="1">
      <c r="A9" s="2575" t="s">
        <v>673</v>
      </c>
      <c r="C9" s="126"/>
      <c r="D9" s="126"/>
      <c r="E9" s="126"/>
      <c r="F9" s="126"/>
      <c r="G9" s="126"/>
      <c r="H9" s="126"/>
      <c r="I9" s="126"/>
      <c r="J9" s="126"/>
      <c r="K9" s="126"/>
      <c r="M9" s="210"/>
      <c r="N9" s="1092"/>
      <c r="O9" s="210"/>
      <c r="T9" s="210"/>
      <c r="U9" s="126"/>
      <c r="V9" s="126"/>
      <c r="W9" s="126"/>
      <c r="X9" s="126"/>
      <c r="Y9" s="126"/>
      <c r="Z9" s="126"/>
    </row>
    <row r="10" spans="1:26" ht="15.75" thickTop="1">
      <c r="A10" s="2575" t="s">
        <v>675</v>
      </c>
      <c r="B10" s="139" t="s">
        <v>14982</v>
      </c>
      <c r="C10" s="1761"/>
      <c r="D10" s="1761"/>
      <c r="E10" s="1761"/>
      <c r="F10" s="1761"/>
      <c r="G10" s="1762"/>
      <c r="H10" s="180"/>
      <c r="I10" s="33" t="s">
        <v>14983</v>
      </c>
      <c r="J10" s="180"/>
      <c r="K10" s="33" t="s">
        <v>14984</v>
      </c>
      <c r="M10" s="210"/>
      <c r="N10" s="1092" t="str">
        <f xml:space="preserve"> IF( SUM( P10:S10 ) = 0, 0,$P$5 )</f>
        <v>Please complete all cells in row</v>
      </c>
      <c r="O10" s="210"/>
      <c r="P10" s="1292"/>
      <c r="Q10" s="1292"/>
      <c r="R10" s="1292">
        <f t="shared" ref="R10:R17" si="0" xml:space="preserve"> IF( ISNUMBER(F10), 0, 1 )</f>
        <v>1</v>
      </c>
      <c r="S10" s="1292">
        <f t="shared" ref="S10:S17" si="1" xml:space="preserve"> IF( ISNUMBER(G10), 0, 1 )</f>
        <v>1</v>
      </c>
      <c r="T10" s="210"/>
      <c r="U10" s="139" t="s">
        <v>14982</v>
      </c>
      <c r="V10" s="140" t="s">
        <v>14985</v>
      </c>
      <c r="W10" s="142" t="s">
        <v>14986</v>
      </c>
      <c r="X10" s="142" t="s">
        <v>14986</v>
      </c>
      <c r="Y10" s="142" t="s">
        <v>14986</v>
      </c>
      <c r="Z10" s="143" t="s">
        <v>14986</v>
      </c>
    </row>
    <row r="11" spans="1:26" ht="15.75" customHeight="1">
      <c r="B11" s="157" t="s">
        <v>14982</v>
      </c>
      <c r="C11" s="1763"/>
      <c r="D11" s="1763"/>
      <c r="E11" s="1763"/>
      <c r="F11" s="1763"/>
      <c r="G11" s="1764"/>
      <c r="H11" s="180"/>
      <c r="I11" s="34" t="s">
        <v>14987</v>
      </c>
      <c r="J11" s="180"/>
      <c r="K11" s="34" t="s">
        <v>14984</v>
      </c>
      <c r="M11" s="210"/>
      <c r="N11" s="1092" t="str">
        <f t="shared" ref="N11:N17" si="2" xml:space="preserve"> IF( SUM( P11:S11 ) = 0, 0,$P$5 )</f>
        <v>Please complete all cells in row</v>
      </c>
      <c r="O11" s="210"/>
      <c r="P11" s="1292"/>
      <c r="Q11" s="1292"/>
      <c r="R11" s="1292">
        <f t="shared" si="0"/>
        <v>1</v>
      </c>
      <c r="S11" s="1292">
        <f t="shared" si="1"/>
        <v>1</v>
      </c>
      <c r="T11" s="210"/>
      <c r="U11" s="157" t="s">
        <v>14982</v>
      </c>
      <c r="V11" s="158" t="s">
        <v>14985</v>
      </c>
      <c r="W11" s="161" t="s">
        <v>14986</v>
      </c>
      <c r="X11" s="161" t="s">
        <v>14986</v>
      </c>
      <c r="Y11" s="161" t="s">
        <v>14986</v>
      </c>
      <c r="Z11" s="183" t="s">
        <v>14986</v>
      </c>
    </row>
    <row r="12" spans="1:26" ht="15.75" customHeight="1">
      <c r="B12" s="157" t="s">
        <v>14982</v>
      </c>
      <c r="C12" s="1763"/>
      <c r="D12" s="1763"/>
      <c r="E12" s="1763"/>
      <c r="F12" s="1763"/>
      <c r="G12" s="1764"/>
      <c r="H12" s="180"/>
      <c r="I12" s="34" t="s">
        <v>14988</v>
      </c>
      <c r="J12" s="180"/>
      <c r="K12" s="34" t="s">
        <v>14984</v>
      </c>
      <c r="M12" s="210"/>
      <c r="N12" s="1092" t="str">
        <f t="shared" si="2"/>
        <v>Please complete all cells in row</v>
      </c>
      <c r="O12" s="210"/>
      <c r="P12" s="1292"/>
      <c r="Q12" s="1292"/>
      <c r="R12" s="1292">
        <f t="shared" si="0"/>
        <v>1</v>
      </c>
      <c r="S12" s="1292">
        <f t="shared" si="1"/>
        <v>1</v>
      </c>
      <c r="T12" s="210"/>
      <c r="U12" s="157" t="s">
        <v>14982</v>
      </c>
      <c r="V12" s="158" t="s">
        <v>14985</v>
      </c>
      <c r="W12" s="161" t="s">
        <v>14986</v>
      </c>
      <c r="X12" s="161" t="s">
        <v>14986</v>
      </c>
      <c r="Y12" s="161" t="s">
        <v>14986</v>
      </c>
      <c r="Z12" s="183" t="s">
        <v>14986</v>
      </c>
    </row>
    <row r="13" spans="1:26" ht="15.75" customHeight="1">
      <c r="B13" s="157" t="s">
        <v>14982</v>
      </c>
      <c r="C13" s="1763"/>
      <c r="D13" s="1763"/>
      <c r="E13" s="1763"/>
      <c r="F13" s="1763"/>
      <c r="G13" s="1764"/>
      <c r="H13" s="180"/>
      <c r="I13" s="34" t="s">
        <v>14989</v>
      </c>
      <c r="J13" s="180"/>
      <c r="K13" s="34" t="s">
        <v>14984</v>
      </c>
      <c r="M13" s="210"/>
      <c r="N13" s="1092" t="str">
        <f t="shared" si="2"/>
        <v>Please complete all cells in row</v>
      </c>
      <c r="O13" s="210"/>
      <c r="P13" s="1292"/>
      <c r="Q13" s="1292"/>
      <c r="R13" s="1292">
        <f t="shared" si="0"/>
        <v>1</v>
      </c>
      <c r="S13" s="1292">
        <f t="shared" si="1"/>
        <v>1</v>
      </c>
      <c r="T13" s="210"/>
      <c r="U13" s="157" t="s">
        <v>14982</v>
      </c>
      <c r="V13" s="158" t="s">
        <v>14985</v>
      </c>
      <c r="W13" s="161" t="s">
        <v>14986</v>
      </c>
      <c r="X13" s="161" t="s">
        <v>14986</v>
      </c>
      <c r="Y13" s="161" t="s">
        <v>14986</v>
      </c>
      <c r="Z13" s="183" t="s">
        <v>14986</v>
      </c>
    </row>
    <row r="14" spans="1:26" ht="15.75" customHeight="1">
      <c r="B14" s="157" t="s">
        <v>14982</v>
      </c>
      <c r="C14" s="1763"/>
      <c r="D14" s="1763"/>
      <c r="E14" s="1763"/>
      <c r="F14" s="1763"/>
      <c r="G14" s="1764"/>
      <c r="H14" s="180"/>
      <c r="I14" s="34" t="s">
        <v>14990</v>
      </c>
      <c r="J14" s="180"/>
      <c r="K14" s="34" t="s">
        <v>14984</v>
      </c>
      <c r="M14" s="210"/>
      <c r="N14" s="1092" t="str">
        <f t="shared" si="2"/>
        <v>Please complete all cells in row</v>
      </c>
      <c r="O14" s="210"/>
      <c r="P14" s="1292"/>
      <c r="Q14" s="1292"/>
      <c r="R14" s="1292">
        <f t="shared" si="0"/>
        <v>1</v>
      </c>
      <c r="S14" s="1292">
        <f t="shared" si="1"/>
        <v>1</v>
      </c>
      <c r="T14" s="210"/>
      <c r="U14" s="157" t="s">
        <v>14982</v>
      </c>
      <c r="V14" s="158" t="s">
        <v>14985</v>
      </c>
      <c r="W14" s="161" t="s">
        <v>14986</v>
      </c>
      <c r="X14" s="161" t="s">
        <v>14986</v>
      </c>
      <c r="Y14" s="161" t="s">
        <v>14986</v>
      </c>
      <c r="Z14" s="183" t="s">
        <v>14986</v>
      </c>
    </row>
    <row r="15" spans="1:26" ht="15.75" customHeight="1">
      <c r="B15" s="157" t="s">
        <v>14982</v>
      </c>
      <c r="C15" s="1763"/>
      <c r="D15" s="1763"/>
      <c r="E15" s="1763"/>
      <c r="F15" s="1763"/>
      <c r="G15" s="1764"/>
      <c r="H15" s="180"/>
      <c r="I15" s="34" t="s">
        <v>14991</v>
      </c>
      <c r="J15" s="180"/>
      <c r="K15" s="34" t="s">
        <v>14984</v>
      </c>
      <c r="M15" s="210"/>
      <c r="N15" s="1092" t="str">
        <f t="shared" si="2"/>
        <v>Please complete all cells in row</v>
      </c>
      <c r="O15" s="210"/>
      <c r="P15" s="1292"/>
      <c r="Q15" s="1292"/>
      <c r="R15" s="1292">
        <f t="shared" si="0"/>
        <v>1</v>
      </c>
      <c r="S15" s="1292">
        <f t="shared" si="1"/>
        <v>1</v>
      </c>
      <c r="T15" s="210"/>
      <c r="U15" s="157" t="s">
        <v>14982</v>
      </c>
      <c r="V15" s="158" t="s">
        <v>14985</v>
      </c>
      <c r="W15" s="161" t="s">
        <v>14986</v>
      </c>
      <c r="X15" s="161" t="s">
        <v>14986</v>
      </c>
      <c r="Y15" s="161" t="s">
        <v>14986</v>
      </c>
      <c r="Z15" s="183" t="s">
        <v>14986</v>
      </c>
    </row>
    <row r="16" spans="1:26" ht="15.75" customHeight="1">
      <c r="B16" s="157" t="s">
        <v>14982</v>
      </c>
      <c r="C16" s="1763"/>
      <c r="D16" s="1763"/>
      <c r="E16" s="1763"/>
      <c r="F16" s="1763"/>
      <c r="G16" s="1764"/>
      <c r="H16" s="180"/>
      <c r="I16" s="34" t="s">
        <v>14992</v>
      </c>
      <c r="J16" s="180"/>
      <c r="K16" s="34" t="s">
        <v>14984</v>
      </c>
      <c r="M16" s="210"/>
      <c r="N16" s="1092" t="str">
        <f t="shared" si="2"/>
        <v>Please complete all cells in row</v>
      </c>
      <c r="O16" s="210"/>
      <c r="P16" s="1292"/>
      <c r="Q16" s="1292"/>
      <c r="R16" s="1292">
        <f t="shared" si="0"/>
        <v>1</v>
      </c>
      <c r="S16" s="1292">
        <f t="shared" si="1"/>
        <v>1</v>
      </c>
      <c r="T16" s="210"/>
      <c r="U16" s="157" t="s">
        <v>14982</v>
      </c>
      <c r="V16" s="158" t="s">
        <v>14985</v>
      </c>
      <c r="W16" s="161" t="s">
        <v>14986</v>
      </c>
      <c r="X16" s="161" t="s">
        <v>14986</v>
      </c>
      <c r="Y16" s="161" t="s">
        <v>14986</v>
      </c>
      <c r="Z16" s="183" t="s">
        <v>14986</v>
      </c>
    </row>
    <row r="17" spans="1:26" ht="15.75" customHeight="1" thickBot="1">
      <c r="A17" s="2575" t="s">
        <v>773</v>
      </c>
      <c r="B17" s="144" t="s">
        <v>14982</v>
      </c>
      <c r="C17" s="1765"/>
      <c r="D17" s="1765"/>
      <c r="E17" s="1765"/>
      <c r="F17" s="1765"/>
      <c r="G17" s="1766"/>
      <c r="H17" s="180"/>
      <c r="I17" s="35" t="s">
        <v>14993</v>
      </c>
      <c r="J17" s="180"/>
      <c r="K17" s="35" t="s">
        <v>14984</v>
      </c>
      <c r="M17" s="210"/>
      <c r="N17" s="1092" t="str">
        <f t="shared" si="2"/>
        <v>Please complete all cells in row</v>
      </c>
      <c r="O17" s="210"/>
      <c r="P17" s="1292"/>
      <c r="Q17" s="1292"/>
      <c r="R17" s="1292">
        <f t="shared" si="0"/>
        <v>1</v>
      </c>
      <c r="S17" s="1292">
        <f t="shared" si="1"/>
        <v>1</v>
      </c>
      <c r="T17" s="210"/>
      <c r="U17" s="144" t="s">
        <v>14982</v>
      </c>
      <c r="V17" s="145" t="s">
        <v>14985</v>
      </c>
      <c r="W17" s="147" t="s">
        <v>14986</v>
      </c>
      <c r="X17" s="147" t="s">
        <v>14986</v>
      </c>
      <c r="Y17" s="147" t="s">
        <v>14986</v>
      </c>
      <c r="Z17" s="2728" t="s">
        <v>14986</v>
      </c>
    </row>
    <row r="18" spans="1:26" ht="15.75" thickTop="1">
      <c r="L18" s="2575" t="s">
        <v>815</v>
      </c>
      <c r="Z18" s="2729"/>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33" priority="3" operator="equal">
      <formula>0</formula>
    </cfRule>
  </conditionalFormatting>
  <pageMargins left="0.7" right="0.7" top="0.75" bottom="0.75" header="0.3" footer="0.3"/>
  <pageSetup paperSize="8" fitToHeight="0" orientation="portrait" r:id="rId1"/>
  <headerFooter>
    <oddFooter>&amp;L_x000D_&amp;1#&amp;"Calibri"&amp;10&amp;K000000 Classification: BUSINESS</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6"/>
  <sheetViews>
    <sheetView showGridLines="0" topLeftCell="B1" zoomScale="55" zoomScaleNormal="55" zoomScaleSheetLayoutView="70" workbookViewId="0">
      <selection activeCell="B1" sqref="B1:G1"/>
    </sheetView>
  </sheetViews>
  <sheetFormatPr defaultColWidth="9" defaultRowHeight="14.25"/>
  <cols>
    <col min="1" max="1" width="11.125" style="191" hidden="1" customWidth="1"/>
    <col min="2" max="2" width="25.75" style="191" customWidth="1"/>
    <col min="3" max="3" width="20.5" style="191" customWidth="1"/>
    <col min="4" max="4" width="13.75" style="191" customWidth="1"/>
    <col min="5" max="6" width="9" style="191"/>
    <col min="7" max="7" width="11.125" style="191" bestFit="1" customWidth="1"/>
    <col min="8" max="8" width="2.125" style="191" customWidth="1"/>
    <col min="9" max="9" width="9" style="191"/>
    <col min="10" max="10" width="10.625" style="191" bestFit="1" customWidth="1"/>
    <col min="11" max="11" width="2.125" style="191" customWidth="1"/>
    <col min="12" max="12" width="9" style="191" bestFit="1"/>
    <col min="13" max="13" width="10.625" style="191" bestFit="1" customWidth="1"/>
    <col min="14" max="14" width="2.125" style="191" customWidth="1"/>
    <col min="15" max="15" width="9" style="191" customWidth="1"/>
    <col min="16" max="16" width="10.625" style="191" bestFit="1" customWidth="1"/>
    <col min="17" max="17" width="2.125" style="191" customWidth="1"/>
    <col min="18" max="18" width="9" style="191" bestFit="1"/>
    <col min="19" max="19" width="10.625" style="191" bestFit="1" customWidth="1"/>
    <col min="20" max="20" width="2.125" style="191" customWidth="1"/>
    <col min="21" max="21" width="9" style="210" bestFit="1"/>
    <col min="22" max="22" width="10.625" style="210" bestFit="1" customWidth="1"/>
    <col min="23" max="23" width="2.25" style="191" customWidth="1"/>
    <col min="24" max="24" width="9" style="191"/>
    <col min="25" max="25" width="1.5" style="191" hidden="1" customWidth="1"/>
    <col min="26" max="26" width="1.625" style="191" customWidth="1"/>
    <col min="27" max="27" width="20.625" style="191" customWidth="1"/>
    <col min="28" max="28" width="1.625" style="191" customWidth="1"/>
    <col min="29" max="16384" width="9" style="191"/>
  </cols>
  <sheetData>
    <row r="1" spans="1:28" ht="32.25" customHeight="1">
      <c r="B1" s="3492" t="s">
        <v>14994</v>
      </c>
      <c r="C1" s="3492"/>
      <c r="D1" s="3492"/>
      <c r="E1" s="3492"/>
      <c r="F1" s="3492"/>
      <c r="G1" s="3492"/>
      <c r="H1" s="3492"/>
      <c r="I1" s="3492"/>
      <c r="J1" s="3492"/>
      <c r="K1" s="3492"/>
      <c r="Z1" s="210"/>
      <c r="AB1" s="210"/>
    </row>
    <row r="2" spans="1:28" ht="32.25" customHeight="1">
      <c r="B2" s="1089" t="str">
        <f>SelectCompany!B4</f>
        <v>South West Water (whole area)</v>
      </c>
      <c r="C2" s="1294"/>
      <c r="Z2" s="210"/>
      <c r="AB2" s="210"/>
    </row>
    <row r="3" spans="1:28" ht="13.5" customHeight="1">
      <c r="B3" s="1294"/>
      <c r="C3" s="1294"/>
      <c r="Z3" s="210"/>
      <c r="AB3" s="210"/>
    </row>
    <row r="4" spans="1:28" ht="37.5" customHeight="1">
      <c r="B4" s="3386" t="s">
        <v>14995</v>
      </c>
      <c r="C4" s="3386"/>
      <c r="D4" s="3386"/>
      <c r="E4" s="3386"/>
      <c r="F4" s="3386"/>
      <c r="G4" s="3386"/>
      <c r="H4" s="3386"/>
      <c r="I4" s="3386"/>
      <c r="J4" s="3386"/>
      <c r="K4" s="3386"/>
      <c r="L4" s="3386"/>
      <c r="M4" s="3386"/>
      <c r="N4" s="3386"/>
      <c r="O4" s="3386"/>
      <c r="P4" s="3386"/>
      <c r="Q4" s="3386"/>
      <c r="R4" s="3386"/>
      <c r="S4" s="3386"/>
      <c r="T4" s="3386"/>
      <c r="U4" s="3386"/>
      <c r="V4" s="3386"/>
      <c r="W4" s="3386"/>
      <c r="X4" s="3386"/>
      <c r="Z4" s="210"/>
      <c r="AA4" s="1100" t="s">
        <v>658</v>
      </c>
      <c r="AB4" s="210"/>
    </row>
    <row r="5" spans="1:28" ht="16.5" customHeight="1">
      <c r="A5" s="2575" t="s">
        <v>673</v>
      </c>
      <c r="C5" s="1294"/>
      <c r="Z5" s="210"/>
      <c r="AB5" s="210"/>
    </row>
    <row r="6" spans="1:28" ht="27" customHeight="1">
      <c r="B6" s="1299" t="s">
        <v>139</v>
      </c>
      <c r="Z6" s="210"/>
      <c r="AB6" s="210"/>
    </row>
    <row r="7" spans="1:28" ht="10.5" customHeight="1" thickBot="1">
      <c r="G7" s="1295"/>
      <c r="H7" s="1295"/>
      <c r="I7" s="1295"/>
      <c r="J7" s="1295"/>
      <c r="K7" s="1295"/>
      <c r="L7" s="1295"/>
      <c r="M7" s="1295"/>
      <c r="N7" s="1295"/>
      <c r="O7" s="1295"/>
      <c r="P7" s="1295"/>
      <c r="Q7" s="1295"/>
      <c r="R7" s="1295"/>
      <c r="S7" s="1295"/>
      <c r="T7" s="1295"/>
      <c r="U7" s="3001"/>
      <c r="V7" s="3001"/>
      <c r="W7" s="1275"/>
      <c r="X7" s="1275"/>
      <c r="Y7" s="1275"/>
      <c r="Z7" s="210"/>
      <c r="AB7" s="210"/>
    </row>
    <row r="8" spans="1:28" ht="42" customHeight="1" thickTop="1">
      <c r="A8" s="2901"/>
      <c r="B8" s="2908" t="s">
        <v>13562</v>
      </c>
      <c r="C8" s="2909" t="s">
        <v>14996</v>
      </c>
      <c r="G8" s="1295"/>
      <c r="H8" s="1295"/>
      <c r="I8" s="1295"/>
      <c r="J8" s="1295"/>
      <c r="K8" s="1295"/>
      <c r="L8" s="1295"/>
      <c r="M8" s="1295"/>
      <c r="N8" s="1295"/>
      <c r="O8" s="1295"/>
      <c r="P8" s="1295"/>
      <c r="Q8" s="1295"/>
      <c r="R8" s="1295"/>
      <c r="S8" s="1295"/>
      <c r="T8" s="1295"/>
      <c r="U8" s="3001"/>
      <c r="V8" s="3001"/>
      <c r="W8" s="1275"/>
      <c r="X8" s="1275"/>
      <c r="Y8" s="1275"/>
      <c r="Z8" s="210"/>
      <c r="AB8" s="210"/>
    </row>
    <row r="9" spans="1:28" ht="26.25" thickBot="1">
      <c r="A9" s="2699" t="s">
        <v>675</v>
      </c>
      <c r="B9" s="2910" t="s">
        <v>14997</v>
      </c>
      <c r="C9" s="2911">
        <v>168.87200000000001</v>
      </c>
      <c r="D9" s="1300"/>
      <c r="E9" s="1300"/>
      <c r="F9" s="1300"/>
      <c r="G9" s="1295"/>
      <c r="H9" s="1295"/>
      <c r="I9" s="1295"/>
      <c r="J9" s="1295"/>
      <c r="K9" s="1295"/>
      <c r="L9" s="1295"/>
      <c r="M9" s="1295"/>
      <c r="N9" s="1295"/>
      <c r="O9" s="1295"/>
      <c r="P9" s="1295"/>
      <c r="Q9" s="1295"/>
      <c r="R9" s="1295"/>
      <c r="S9" s="1295"/>
      <c r="T9" s="1295"/>
      <c r="U9" s="3001"/>
      <c r="V9" s="3001"/>
      <c r="Z9" s="210"/>
      <c r="AA9" s="1092">
        <f>IF( SUM( AC9:AC9 ) = 0, 0, $S$6 )</f>
        <v>0</v>
      </c>
      <c r="AB9" s="210"/>
    </row>
    <row r="10" spans="1:28" ht="8.25" customHeight="1" thickTop="1" thickBot="1">
      <c r="B10" s="1300"/>
      <c r="D10" s="1300"/>
      <c r="E10" s="1300"/>
      <c r="F10" s="1300"/>
      <c r="G10" s="1295"/>
      <c r="H10" s="1295"/>
      <c r="I10" s="1295"/>
      <c r="J10" s="1295"/>
      <c r="K10" s="1295"/>
      <c r="L10" s="1295"/>
      <c r="M10" s="1295"/>
      <c r="N10" s="1295"/>
      <c r="O10" s="1295"/>
      <c r="P10" s="1295"/>
      <c r="Q10" s="1295"/>
      <c r="R10" s="1295"/>
      <c r="S10" s="1295"/>
      <c r="T10" s="1295"/>
      <c r="U10" s="3001"/>
      <c r="V10" s="3001"/>
      <c r="Z10" s="210"/>
      <c r="AA10" s="1092">
        <f xml:space="preserve"> IF( SUM( AC10:AC10 ) = 0, 0,#REF! )</f>
        <v>0</v>
      </c>
      <c r="AB10" s="210"/>
    </row>
    <row r="11" spans="1:28" ht="20.25" customHeight="1" thickTop="1" thickBot="1">
      <c r="C11" s="1295"/>
      <c r="D11" s="1295"/>
      <c r="E11" s="1295"/>
      <c r="F11" s="1295"/>
      <c r="G11" s="1295"/>
      <c r="H11" s="1295"/>
      <c r="I11" s="3597" t="s">
        <v>12677</v>
      </c>
      <c r="J11" s="3598"/>
      <c r="K11" s="1295"/>
      <c r="L11" s="3597" t="s">
        <v>12678</v>
      </c>
      <c r="M11" s="3598"/>
      <c r="N11" s="1295"/>
      <c r="O11" s="3597" t="s">
        <v>12679</v>
      </c>
      <c r="P11" s="3598"/>
      <c r="Q11" s="1295"/>
      <c r="R11" s="3597" t="s">
        <v>12680</v>
      </c>
      <c r="S11" s="3598"/>
      <c r="T11" s="1295"/>
      <c r="U11" s="3599" t="s">
        <v>14998</v>
      </c>
      <c r="V11" s="3600"/>
      <c r="Z11" s="210"/>
      <c r="AA11" s="1092">
        <f xml:space="preserve"> IF( SUM( AC11:AE11 ) = 0, 0,#REF! )</f>
        <v>0</v>
      </c>
      <c r="AB11" s="210"/>
    </row>
    <row r="12" spans="1:28" ht="52.5" customHeight="1" thickTop="1" thickBot="1">
      <c r="A12" s="2607"/>
      <c r="C12" s="2912" t="s">
        <v>2</v>
      </c>
      <c r="D12" s="2913" t="s">
        <v>14999</v>
      </c>
      <c r="E12" s="2913" t="s">
        <v>14339</v>
      </c>
      <c r="F12" s="2913" t="s">
        <v>14942</v>
      </c>
      <c r="G12" s="2914" t="s">
        <v>15000</v>
      </c>
      <c r="H12" s="1295"/>
      <c r="I12" s="2923" t="s">
        <v>15001</v>
      </c>
      <c r="J12" s="2924" t="s">
        <v>15002</v>
      </c>
      <c r="K12" s="1295"/>
      <c r="L12" s="2923" t="s">
        <v>15001</v>
      </c>
      <c r="M12" s="2924" t="s">
        <v>15002</v>
      </c>
      <c r="N12" s="1295"/>
      <c r="O12" s="2923" t="s">
        <v>15001</v>
      </c>
      <c r="P12" s="2924" t="s">
        <v>15002</v>
      </c>
      <c r="Q12" s="1295"/>
      <c r="R12" s="2923" t="s">
        <v>15001</v>
      </c>
      <c r="S12" s="2924" t="s">
        <v>15002</v>
      </c>
      <c r="T12" s="1295"/>
      <c r="U12" s="3002" t="s">
        <v>15001</v>
      </c>
      <c r="V12" s="3003" t="s">
        <v>15002</v>
      </c>
      <c r="X12" s="2931" t="s">
        <v>666</v>
      </c>
      <c r="Z12" s="210"/>
      <c r="AA12" s="1092">
        <f>IF( SUM( AC12:AC12 ) = 0, 0, $S$6 )</f>
        <v>0</v>
      </c>
      <c r="AB12" s="210"/>
    </row>
    <row r="13" spans="1:28" ht="26.25" thickTop="1">
      <c r="A13" s="2902" t="s">
        <v>675</v>
      </c>
      <c r="B13" s="2915" t="s">
        <v>15003</v>
      </c>
      <c r="C13" s="2916" t="s">
        <v>15004</v>
      </c>
      <c r="D13" s="2917">
        <f>150+5.874</f>
        <v>155.874</v>
      </c>
      <c r="E13" s="2916" t="s">
        <v>15005</v>
      </c>
      <c r="F13" s="2916">
        <v>0</v>
      </c>
      <c r="G13" s="2918">
        <v>48</v>
      </c>
      <c r="H13" s="1295"/>
      <c r="I13" s="2925"/>
      <c r="J13" s="2926">
        <f t="shared" ref="J13:J21" si="0">IFERROR(I13/$G13,0)</f>
        <v>0</v>
      </c>
      <c r="K13" s="1295"/>
      <c r="L13" s="2925"/>
      <c r="M13" s="2926">
        <f>L13/$G13</f>
        <v>0</v>
      </c>
      <c r="N13" s="1295"/>
      <c r="O13" s="2925"/>
      <c r="P13" s="2926">
        <f>O13/$G13</f>
        <v>0</v>
      </c>
      <c r="Q13" s="1295"/>
      <c r="R13" s="2925"/>
      <c r="S13" s="2926">
        <f>R13/$G13</f>
        <v>0</v>
      </c>
      <c r="T13" s="1295"/>
      <c r="U13" s="3004"/>
      <c r="V13" s="3005">
        <f>U13/$G13</f>
        <v>0</v>
      </c>
      <c r="X13" s="2932" t="s">
        <v>15006</v>
      </c>
      <c r="Z13" s="210"/>
      <c r="AA13" s="1092">
        <f>IF( SUM( AC13:AC13 ) = 0, 0, $S$6 )</f>
        <v>0</v>
      </c>
      <c r="AB13" s="210"/>
    </row>
    <row r="14" spans="1:28" ht="25.5">
      <c r="B14" s="2919" t="s">
        <v>15007</v>
      </c>
      <c r="C14" s="1307" t="s">
        <v>15008</v>
      </c>
      <c r="D14" s="1308">
        <f>3188*220/1000000</f>
        <v>0.70135999999999998</v>
      </c>
      <c r="E14" s="1307" t="s">
        <v>15005</v>
      </c>
      <c r="F14" s="1307">
        <v>0</v>
      </c>
      <c r="G14" s="2920">
        <v>220</v>
      </c>
      <c r="H14" s="1295"/>
      <c r="I14" s="2927"/>
      <c r="J14" s="2928">
        <f t="shared" si="0"/>
        <v>0</v>
      </c>
      <c r="K14" s="1295"/>
      <c r="L14" s="2927"/>
      <c r="M14" s="2928">
        <f>L14/$G14</f>
        <v>0</v>
      </c>
      <c r="N14" s="1295"/>
      <c r="O14" s="2927"/>
      <c r="P14" s="2928">
        <f>O14/$G14</f>
        <v>0</v>
      </c>
      <c r="Q14" s="1295"/>
      <c r="R14" s="2927"/>
      <c r="S14" s="2928">
        <f>R14/$G14</f>
        <v>0</v>
      </c>
      <c r="T14" s="1295"/>
      <c r="U14" s="3006"/>
      <c r="V14" s="3007">
        <f>U14/$G14</f>
        <v>0</v>
      </c>
      <c r="X14" s="2933" t="s">
        <v>15009</v>
      </c>
      <c r="Z14" s="210"/>
      <c r="AA14" s="1092">
        <f>IF( SUM( AC14:AC14 ) = 0, 0, $S$6 )</f>
        <v>0</v>
      </c>
      <c r="AB14" s="210"/>
    </row>
    <row r="15" spans="1:28" ht="25.5">
      <c r="B15" s="2919" t="s">
        <v>15010</v>
      </c>
      <c r="C15" s="1307" t="s">
        <v>15011</v>
      </c>
      <c r="D15" s="1308">
        <f>2978*120/1000000</f>
        <v>0.35736000000000001</v>
      </c>
      <c r="E15" s="1307" t="s">
        <v>15005</v>
      </c>
      <c r="F15" s="1307">
        <v>0</v>
      </c>
      <c r="G15" s="2920">
        <v>120</v>
      </c>
      <c r="H15" s="1295"/>
      <c r="I15" s="2927"/>
      <c r="J15" s="2928">
        <f t="shared" si="0"/>
        <v>0</v>
      </c>
      <c r="K15" s="1295"/>
      <c r="L15" s="2927"/>
      <c r="M15" s="2928">
        <f t="shared" ref="M15:M20" si="1">L15/$G15</f>
        <v>0</v>
      </c>
      <c r="N15" s="1295"/>
      <c r="O15" s="2927"/>
      <c r="P15" s="2928">
        <f t="shared" ref="P15:P20" si="2">O15/$G15</f>
        <v>0</v>
      </c>
      <c r="Q15" s="1295"/>
      <c r="R15" s="2927"/>
      <c r="S15" s="2928">
        <f t="shared" ref="S15:S20" si="3">R15/$G15</f>
        <v>0</v>
      </c>
      <c r="T15" s="1295"/>
      <c r="U15" s="3006"/>
      <c r="V15" s="3007">
        <f t="shared" ref="V15:V20" si="4">U15/$G15</f>
        <v>0</v>
      </c>
      <c r="X15" s="2933" t="s">
        <v>15012</v>
      </c>
      <c r="Z15" s="210"/>
      <c r="AA15" s="1092">
        <f xml:space="preserve"> IF( SUM( AC15:AE15 ) = 0, 0,#REF! )</f>
        <v>0</v>
      </c>
      <c r="AB15" s="210"/>
    </row>
    <row r="16" spans="1:28" ht="25.5">
      <c r="B16" s="2919" t="s">
        <v>15013</v>
      </c>
      <c r="C16" s="1307" t="s">
        <v>15014</v>
      </c>
      <c r="D16" s="1308">
        <f>8590*92/1000000</f>
        <v>0.79027999999999998</v>
      </c>
      <c r="E16" s="1307" t="s">
        <v>15005</v>
      </c>
      <c r="F16" s="1307">
        <v>0</v>
      </c>
      <c r="G16" s="2920">
        <v>92</v>
      </c>
      <c r="H16" s="1295"/>
      <c r="I16" s="2927"/>
      <c r="J16" s="2928">
        <f t="shared" si="0"/>
        <v>0</v>
      </c>
      <c r="K16" s="1295"/>
      <c r="L16" s="2927"/>
      <c r="M16" s="2928">
        <f t="shared" si="1"/>
        <v>0</v>
      </c>
      <c r="N16" s="1295"/>
      <c r="O16" s="2927"/>
      <c r="P16" s="2928">
        <f t="shared" si="2"/>
        <v>0</v>
      </c>
      <c r="Q16" s="1295"/>
      <c r="R16" s="2927"/>
      <c r="S16" s="2928">
        <f t="shared" si="3"/>
        <v>0</v>
      </c>
      <c r="T16" s="1295"/>
      <c r="U16" s="3006"/>
      <c r="V16" s="3007">
        <f t="shared" si="4"/>
        <v>0</v>
      </c>
      <c r="X16" s="2933" t="s">
        <v>15015</v>
      </c>
      <c r="Z16" s="210"/>
      <c r="AA16" s="1092">
        <f xml:space="preserve"> IF( SUM( AC16:AE16 ) = 0, 0,#REF! )</f>
        <v>0</v>
      </c>
      <c r="AB16" s="210"/>
    </row>
    <row r="17" spans="1:28" ht="25.5">
      <c r="B17" s="2919" t="s">
        <v>15016</v>
      </c>
      <c r="C17" s="1307" t="s">
        <v>15017</v>
      </c>
      <c r="D17" s="1308">
        <f>91590*30/1000000</f>
        <v>2.7477</v>
      </c>
      <c r="E17" s="1307" t="s">
        <v>15005</v>
      </c>
      <c r="F17" s="1307">
        <v>0</v>
      </c>
      <c r="G17" s="2920">
        <v>30</v>
      </c>
      <c r="H17" s="1295"/>
      <c r="I17" s="2927"/>
      <c r="J17" s="2928">
        <f t="shared" si="0"/>
        <v>0</v>
      </c>
      <c r="K17" s="1295"/>
      <c r="L17" s="2927"/>
      <c r="M17" s="2928">
        <f t="shared" si="1"/>
        <v>0</v>
      </c>
      <c r="N17" s="1295"/>
      <c r="O17" s="2927"/>
      <c r="P17" s="2928">
        <f t="shared" si="2"/>
        <v>0</v>
      </c>
      <c r="Q17" s="1295"/>
      <c r="R17" s="2927"/>
      <c r="S17" s="2928">
        <f t="shared" si="3"/>
        <v>0</v>
      </c>
      <c r="T17" s="1295"/>
      <c r="U17" s="3006"/>
      <c r="V17" s="3007">
        <f t="shared" si="4"/>
        <v>0</v>
      </c>
      <c r="X17" s="2933" t="s">
        <v>15018</v>
      </c>
      <c r="Z17" s="210"/>
      <c r="AA17" s="1092"/>
      <c r="AB17" s="210"/>
    </row>
    <row r="18" spans="1:28" ht="25.5">
      <c r="B18" s="2919" t="s">
        <v>15019</v>
      </c>
      <c r="C18" s="1307" t="s">
        <v>15020</v>
      </c>
      <c r="D18" s="1308">
        <f>0.05*100</f>
        <v>5</v>
      </c>
      <c r="E18" s="1307" t="s">
        <v>15005</v>
      </c>
      <c r="F18" s="1307">
        <v>0</v>
      </c>
      <c r="G18" s="2920">
        <v>100</v>
      </c>
      <c r="H18" s="1295"/>
      <c r="I18" s="2927"/>
      <c r="J18" s="2928">
        <f t="shared" si="0"/>
        <v>0</v>
      </c>
      <c r="K18" s="1295"/>
      <c r="L18" s="2927"/>
      <c r="M18" s="2928">
        <f t="shared" si="1"/>
        <v>0</v>
      </c>
      <c r="N18" s="1295"/>
      <c r="O18" s="2927"/>
      <c r="P18" s="2928">
        <f t="shared" si="2"/>
        <v>0</v>
      </c>
      <c r="Q18" s="1295"/>
      <c r="R18" s="2927"/>
      <c r="S18" s="2928">
        <f t="shared" si="3"/>
        <v>0</v>
      </c>
      <c r="T18" s="1295"/>
      <c r="U18" s="3006"/>
      <c r="V18" s="3007">
        <f t="shared" si="4"/>
        <v>0</v>
      </c>
      <c r="X18" s="2933" t="s">
        <v>15021</v>
      </c>
      <c r="Z18" s="210"/>
      <c r="AA18" s="1092"/>
      <c r="AB18" s="210"/>
    </row>
    <row r="19" spans="1:28" ht="25.5">
      <c r="B19" s="2919" t="s">
        <v>15022</v>
      </c>
      <c r="C19" s="1307" t="s">
        <v>15023</v>
      </c>
      <c r="D19" s="1308">
        <f>0.02*25</f>
        <v>0.5</v>
      </c>
      <c r="E19" s="1307" t="s">
        <v>15005</v>
      </c>
      <c r="F19" s="1307">
        <v>0</v>
      </c>
      <c r="G19" s="2920">
        <v>25</v>
      </c>
      <c r="H19" s="1295"/>
      <c r="I19" s="2927"/>
      <c r="J19" s="2928">
        <f t="shared" si="0"/>
        <v>0</v>
      </c>
      <c r="K19" s="1295"/>
      <c r="L19" s="2927"/>
      <c r="M19" s="2928">
        <f t="shared" si="1"/>
        <v>0</v>
      </c>
      <c r="N19" s="1295"/>
      <c r="O19" s="2927"/>
      <c r="P19" s="2928">
        <f t="shared" si="2"/>
        <v>0</v>
      </c>
      <c r="Q19" s="1295"/>
      <c r="R19" s="2927"/>
      <c r="S19" s="2928">
        <f t="shared" si="3"/>
        <v>0</v>
      </c>
      <c r="T19" s="1295"/>
      <c r="U19" s="3006"/>
      <c r="V19" s="3007">
        <f t="shared" si="4"/>
        <v>0</v>
      </c>
      <c r="X19" s="2933" t="s">
        <v>15024</v>
      </c>
      <c r="Z19" s="210"/>
      <c r="AA19" s="1092"/>
      <c r="AB19" s="210"/>
    </row>
    <row r="20" spans="1:28" ht="18.75">
      <c r="B20" s="2919" t="s">
        <v>15025</v>
      </c>
      <c r="C20" s="1307" t="s">
        <v>15026</v>
      </c>
      <c r="D20" s="1308">
        <f>1.25*2</f>
        <v>2.5</v>
      </c>
      <c r="E20" s="1307" t="s">
        <v>15005</v>
      </c>
      <c r="F20" s="1307">
        <v>0</v>
      </c>
      <c r="G20" s="2920">
        <v>2</v>
      </c>
      <c r="H20" s="1295"/>
      <c r="I20" s="2927"/>
      <c r="J20" s="2928">
        <f t="shared" si="0"/>
        <v>0</v>
      </c>
      <c r="K20" s="1295"/>
      <c r="L20" s="2927"/>
      <c r="M20" s="2928">
        <f t="shared" si="1"/>
        <v>0</v>
      </c>
      <c r="N20" s="1295"/>
      <c r="O20" s="2927"/>
      <c r="P20" s="2928">
        <f t="shared" si="2"/>
        <v>0</v>
      </c>
      <c r="Q20" s="1295"/>
      <c r="R20" s="2927"/>
      <c r="S20" s="2928">
        <f t="shared" si="3"/>
        <v>0</v>
      </c>
      <c r="T20" s="1295"/>
      <c r="U20" s="3006"/>
      <c r="V20" s="3007">
        <f t="shared" si="4"/>
        <v>0</v>
      </c>
      <c r="X20" s="2933" t="s">
        <v>15027</v>
      </c>
      <c r="Z20" s="210"/>
      <c r="AA20" s="1092"/>
      <c r="AB20" s="210"/>
    </row>
    <row r="21" spans="1:28" ht="19.5" thickBot="1">
      <c r="A21" s="2699" t="s">
        <v>773</v>
      </c>
      <c r="B21" s="2910" t="s">
        <v>15028</v>
      </c>
      <c r="C21" s="2921" t="s">
        <v>15029</v>
      </c>
      <c r="D21" s="2922">
        <v>0.4</v>
      </c>
      <c r="E21" s="2921" t="s">
        <v>15005</v>
      </c>
      <c r="F21" s="2921">
        <v>0</v>
      </c>
      <c r="G21" s="2911">
        <v>1</v>
      </c>
      <c r="H21" s="1295"/>
      <c r="I21" s="2929"/>
      <c r="J21" s="2930">
        <f t="shared" si="0"/>
        <v>0</v>
      </c>
      <c r="K21" s="1295"/>
      <c r="L21" s="2929"/>
      <c r="M21" s="2930">
        <f>L21/$G21</f>
        <v>0</v>
      </c>
      <c r="N21" s="1295"/>
      <c r="O21" s="2929"/>
      <c r="P21" s="2930">
        <f>O21/$G21</f>
        <v>0</v>
      </c>
      <c r="Q21" s="1295"/>
      <c r="R21" s="2929"/>
      <c r="S21" s="2930">
        <f>R21/$G21</f>
        <v>0</v>
      </c>
      <c r="T21" s="1295"/>
      <c r="U21" s="3008"/>
      <c r="V21" s="3009">
        <f>U21/$G21</f>
        <v>0</v>
      </c>
      <c r="X21" s="2934" t="s">
        <v>15030</v>
      </c>
      <c r="Z21" s="210"/>
      <c r="AA21" s="1216"/>
      <c r="AB21" s="210"/>
    </row>
    <row r="22" spans="1:28" ht="19.5" thickTop="1">
      <c r="H22" s="1295"/>
      <c r="K22" s="1295"/>
      <c r="N22" s="1295"/>
      <c r="Q22" s="1295"/>
      <c r="T22" s="1295"/>
      <c r="Z22" s="210"/>
      <c r="AA22" s="1092">
        <f t="shared" ref="AA22:AA36" si="5">IF( SUM( AC22:AE22 ) = 0, 0, $S$6 )</f>
        <v>0</v>
      </c>
      <c r="AB22" s="210"/>
    </row>
    <row r="23" spans="1:28" ht="5.25" customHeight="1" thickBot="1">
      <c r="D23" s="1249"/>
      <c r="Z23" s="210"/>
      <c r="AA23" s="1092">
        <f t="shared" si="5"/>
        <v>0</v>
      </c>
      <c r="AB23" s="210"/>
    </row>
    <row r="24" spans="1:28" ht="19.5" thickTop="1">
      <c r="A24" s="2901"/>
      <c r="B24" s="2935" t="s">
        <v>13565</v>
      </c>
      <c r="C24" s="2936" t="s">
        <v>14996</v>
      </c>
      <c r="G24" s="1295"/>
      <c r="H24" s="1295"/>
      <c r="I24" s="1295"/>
      <c r="J24" s="1295"/>
      <c r="K24" s="1295"/>
      <c r="L24" s="1295"/>
      <c r="M24" s="1295"/>
      <c r="N24" s="1295"/>
      <c r="O24" s="1295"/>
      <c r="P24" s="1295"/>
      <c r="Q24" s="1295"/>
      <c r="R24" s="1295"/>
      <c r="S24" s="1295"/>
      <c r="T24" s="1295"/>
      <c r="U24" s="3001"/>
      <c r="V24" s="3001"/>
      <c r="Y24" s="1295"/>
      <c r="Z24" s="210"/>
      <c r="AA24" s="1092">
        <f t="shared" si="5"/>
        <v>0</v>
      </c>
      <c r="AB24" s="210"/>
    </row>
    <row r="25" spans="1:28" ht="26.25" thickBot="1">
      <c r="A25" s="2699" t="s">
        <v>675</v>
      </c>
      <c r="B25" s="2790" t="s">
        <v>15031</v>
      </c>
      <c r="C25" s="2792">
        <v>75.674999999999997</v>
      </c>
      <c r="D25" s="1300"/>
      <c r="E25" s="1300"/>
      <c r="F25" s="1300"/>
      <c r="G25" s="1295"/>
      <c r="H25" s="1295"/>
      <c r="I25" s="1295"/>
      <c r="J25" s="1295"/>
      <c r="K25" s="1295"/>
      <c r="L25" s="1295"/>
      <c r="M25" s="1295"/>
      <c r="N25" s="1295"/>
      <c r="O25" s="1295"/>
      <c r="P25" s="1295"/>
      <c r="Q25" s="1295"/>
      <c r="R25" s="1295"/>
      <c r="S25" s="1295"/>
      <c r="T25" s="1295"/>
      <c r="U25" s="3001"/>
      <c r="V25" s="3001"/>
      <c r="Y25" s="1295"/>
      <c r="Z25" s="210"/>
      <c r="AA25" s="1092">
        <f t="shared" si="5"/>
        <v>0</v>
      </c>
      <c r="AB25" s="210"/>
    </row>
    <row r="26" spans="1:28" ht="20.25" thickTop="1" thickBot="1">
      <c r="B26" s="1300"/>
      <c r="D26" s="1300"/>
      <c r="E26" s="1300"/>
      <c r="F26" s="1300"/>
      <c r="G26" s="1295"/>
      <c r="H26" s="1295"/>
      <c r="I26" s="3593" t="s">
        <v>12677</v>
      </c>
      <c r="J26" s="3594"/>
      <c r="K26" s="1295"/>
      <c r="L26" s="3593" t="s">
        <v>12678</v>
      </c>
      <c r="M26" s="3594"/>
      <c r="N26" s="1295"/>
      <c r="O26" s="3593" t="s">
        <v>12679</v>
      </c>
      <c r="P26" s="3594"/>
      <c r="Q26" s="1295"/>
      <c r="R26" s="3593" t="s">
        <v>12680</v>
      </c>
      <c r="S26" s="3594"/>
      <c r="T26" s="1295"/>
      <c r="U26" s="3595" t="s">
        <v>14998</v>
      </c>
      <c r="V26" s="3596"/>
      <c r="Y26" s="1295"/>
      <c r="Z26" s="210"/>
      <c r="AA26" s="1092">
        <f t="shared" si="5"/>
        <v>0</v>
      </c>
      <c r="AB26" s="210"/>
    </row>
    <row r="27" spans="1:28" ht="39.75" thickTop="1" thickBot="1">
      <c r="C27" s="2801" t="s">
        <v>2</v>
      </c>
      <c r="D27" s="2802" t="s">
        <v>14999</v>
      </c>
      <c r="E27" s="2802" t="s">
        <v>14339</v>
      </c>
      <c r="F27" s="2802" t="s">
        <v>14942</v>
      </c>
      <c r="G27" s="2803" t="s">
        <v>15000</v>
      </c>
      <c r="H27" s="1295"/>
      <c r="I27" s="2810" t="s">
        <v>15001</v>
      </c>
      <c r="J27" s="2811" t="s">
        <v>15002</v>
      </c>
      <c r="K27" s="1295"/>
      <c r="L27" s="2810" t="s">
        <v>15001</v>
      </c>
      <c r="M27" s="2811" t="s">
        <v>15002</v>
      </c>
      <c r="N27" s="1295"/>
      <c r="O27" s="2810" t="s">
        <v>15001</v>
      </c>
      <c r="P27" s="2811" t="s">
        <v>15002</v>
      </c>
      <c r="Q27" s="1295"/>
      <c r="R27" s="2810" t="s">
        <v>15001</v>
      </c>
      <c r="S27" s="2811" t="s">
        <v>15002</v>
      </c>
      <c r="T27" s="1295"/>
      <c r="U27" s="3010" t="s">
        <v>15001</v>
      </c>
      <c r="V27" s="3011" t="s">
        <v>15002</v>
      </c>
      <c r="X27" s="2937" t="s">
        <v>666</v>
      </c>
      <c r="Z27" s="210"/>
      <c r="AA27" s="1092">
        <f t="shared" si="5"/>
        <v>0</v>
      </c>
      <c r="AB27" s="210"/>
    </row>
    <row r="28" spans="1:28" ht="39.75" thickTop="1" thickBot="1">
      <c r="A28" s="2699" t="s">
        <v>773</v>
      </c>
      <c r="B28" s="2942" t="s">
        <v>15003</v>
      </c>
      <c r="C28" s="2943" t="s">
        <v>15032</v>
      </c>
      <c r="D28" s="2943">
        <v>75.674999999999997</v>
      </c>
      <c r="E28" s="2943" t="s">
        <v>15033</v>
      </c>
      <c r="F28" s="2943">
        <v>0</v>
      </c>
      <c r="G28" s="2944">
        <v>58000</v>
      </c>
      <c r="H28" s="1295"/>
      <c r="I28" s="2941"/>
      <c r="J28" s="2906">
        <f>IFERROR(I28/$G28,0)</f>
        <v>0</v>
      </c>
      <c r="K28" s="1295"/>
      <c r="L28" s="2939"/>
      <c r="M28" s="2940">
        <f>L28/$G28</f>
        <v>0</v>
      </c>
      <c r="N28" s="1295"/>
      <c r="O28" s="2939"/>
      <c r="P28" s="2940">
        <f>O28/$G28</f>
        <v>0</v>
      </c>
      <c r="Q28" s="1295"/>
      <c r="R28" s="2939"/>
      <c r="S28" s="2940">
        <f>R28/$G28</f>
        <v>0</v>
      </c>
      <c r="T28" s="1295"/>
      <c r="U28" s="3012"/>
      <c r="V28" s="3013">
        <f>U28/$G28</f>
        <v>0</v>
      </c>
      <c r="X28" s="2938" t="s">
        <v>15034</v>
      </c>
      <c r="Z28" s="210"/>
      <c r="AA28" s="1092">
        <f t="shared" si="5"/>
        <v>0</v>
      </c>
      <c r="AB28" s="210"/>
    </row>
    <row r="29" spans="1:28" ht="15" thickTop="1">
      <c r="Z29" s="210"/>
      <c r="AA29" s="1092">
        <f t="shared" si="5"/>
        <v>0</v>
      </c>
      <c r="AB29" s="210"/>
    </row>
    <row r="30" spans="1:28">
      <c r="Z30" s="210"/>
      <c r="AA30" s="1092">
        <f t="shared" si="5"/>
        <v>0</v>
      </c>
      <c r="AB30" s="210"/>
    </row>
    <row r="31" spans="1:28">
      <c r="C31" s="218"/>
      <c r="Z31" s="210"/>
      <c r="AA31" s="1092">
        <f t="shared" si="5"/>
        <v>0</v>
      </c>
      <c r="AB31" s="210"/>
    </row>
    <row r="32" spans="1:28" ht="15" thickBot="1">
      <c r="Z32" s="210"/>
      <c r="AA32" s="1092">
        <f t="shared" si="5"/>
        <v>0</v>
      </c>
      <c r="AB32" s="210"/>
    </row>
    <row r="33" spans="1:28" ht="19.5" thickTop="1">
      <c r="A33" s="2901"/>
      <c r="B33" s="2935" t="s">
        <v>13567</v>
      </c>
      <c r="C33" s="2936" t="s">
        <v>14996</v>
      </c>
      <c r="G33" s="1295"/>
      <c r="H33" s="1295"/>
      <c r="I33" s="1295"/>
      <c r="J33" s="1295"/>
      <c r="K33" s="1295"/>
      <c r="L33" s="1295"/>
      <c r="M33" s="1295"/>
      <c r="N33" s="1295"/>
      <c r="O33" s="1295"/>
      <c r="P33" s="1295"/>
      <c r="Q33" s="1295"/>
      <c r="R33" s="1295"/>
      <c r="S33" s="1295"/>
      <c r="T33" s="1295"/>
      <c r="U33" s="3001"/>
      <c r="V33" s="3001"/>
      <c r="Z33" s="210"/>
      <c r="AA33" s="1092">
        <f t="shared" si="5"/>
        <v>0</v>
      </c>
      <c r="AB33" s="210"/>
    </row>
    <row r="34" spans="1:28" ht="19.5" thickBot="1">
      <c r="A34" s="2699" t="s">
        <v>675</v>
      </c>
      <c r="B34" s="2790" t="s">
        <v>15035</v>
      </c>
      <c r="C34" s="2792">
        <v>78.483999999999995</v>
      </c>
      <c r="D34" s="1300"/>
      <c r="E34" s="1300"/>
      <c r="F34" s="1300"/>
      <c r="G34" s="1295"/>
      <c r="H34" s="1295"/>
      <c r="I34" s="1295"/>
      <c r="J34" s="1295"/>
      <c r="K34" s="1295"/>
      <c r="L34" s="1295"/>
      <c r="M34" s="1295"/>
      <c r="N34" s="1295"/>
      <c r="O34" s="1295"/>
      <c r="P34" s="1295"/>
      <c r="Q34" s="1295"/>
      <c r="R34" s="1295"/>
      <c r="S34" s="1295"/>
      <c r="T34" s="1295"/>
      <c r="U34" s="3001"/>
      <c r="V34" s="3001"/>
      <c r="Z34" s="210"/>
      <c r="AA34" s="1092">
        <f t="shared" si="5"/>
        <v>0</v>
      </c>
      <c r="AB34" s="210"/>
    </row>
    <row r="35" spans="1:28" ht="20.25" thickTop="1" thickBot="1">
      <c r="B35" s="1300"/>
      <c r="D35" s="1300"/>
      <c r="E35" s="1300"/>
      <c r="F35" s="1300"/>
      <c r="G35" s="1295"/>
      <c r="H35" s="1295"/>
      <c r="I35" s="3593" t="s">
        <v>12677</v>
      </c>
      <c r="J35" s="3594"/>
      <c r="K35" s="1295"/>
      <c r="L35" s="3593" t="s">
        <v>12678</v>
      </c>
      <c r="M35" s="3594"/>
      <c r="N35" s="1295"/>
      <c r="O35" s="3593" t="s">
        <v>12679</v>
      </c>
      <c r="P35" s="3594"/>
      <c r="Q35" s="1295"/>
      <c r="R35" s="3593" t="s">
        <v>12680</v>
      </c>
      <c r="S35" s="3594"/>
      <c r="T35" s="1295"/>
      <c r="U35" s="3595" t="s">
        <v>14998</v>
      </c>
      <c r="V35" s="3596"/>
      <c r="Z35" s="210"/>
      <c r="AA35" s="1092">
        <f t="shared" si="5"/>
        <v>0</v>
      </c>
      <c r="AB35" s="210"/>
    </row>
    <row r="36" spans="1:28" ht="39.75" thickTop="1" thickBot="1">
      <c r="C36" s="2801" t="s">
        <v>2</v>
      </c>
      <c r="D36" s="2802" t="s">
        <v>14999</v>
      </c>
      <c r="E36" s="2802" t="s">
        <v>14339</v>
      </c>
      <c r="F36" s="2802" t="s">
        <v>14942</v>
      </c>
      <c r="G36" s="2803" t="s">
        <v>15000</v>
      </c>
      <c r="H36" s="1295"/>
      <c r="I36" s="2810" t="s">
        <v>15001</v>
      </c>
      <c r="J36" s="2811" t="s">
        <v>15002</v>
      </c>
      <c r="K36" s="1295"/>
      <c r="L36" s="2810" t="s">
        <v>15001</v>
      </c>
      <c r="M36" s="2811" t="s">
        <v>15002</v>
      </c>
      <c r="N36" s="1295"/>
      <c r="O36" s="2810" t="s">
        <v>15001</v>
      </c>
      <c r="P36" s="2811" t="s">
        <v>15002</v>
      </c>
      <c r="Q36" s="1295"/>
      <c r="R36" s="2810" t="s">
        <v>15001</v>
      </c>
      <c r="S36" s="2811" t="s">
        <v>15002</v>
      </c>
      <c r="T36" s="1295"/>
      <c r="U36" s="3010" t="s">
        <v>15001</v>
      </c>
      <c r="V36" s="3011" t="s">
        <v>15002</v>
      </c>
      <c r="X36" s="2931" t="s">
        <v>666</v>
      </c>
      <c r="Z36" s="210"/>
      <c r="AA36" s="1092">
        <f t="shared" si="5"/>
        <v>0</v>
      </c>
      <c r="AB36" s="210"/>
    </row>
    <row r="37" spans="1:28" ht="26.25" thickTop="1">
      <c r="B37" s="2787" t="s">
        <v>15003</v>
      </c>
      <c r="C37" s="2945" t="s">
        <v>15036</v>
      </c>
      <c r="D37" s="2945">
        <v>17.184000000000001</v>
      </c>
      <c r="E37" s="2945" t="s">
        <v>15005</v>
      </c>
      <c r="F37" s="2945">
        <v>0</v>
      </c>
      <c r="G37" s="2946">
        <v>6</v>
      </c>
      <c r="H37" s="1295"/>
      <c r="I37" s="2948"/>
      <c r="J37" s="2949">
        <f t="shared" ref="J37:J48" si="6">IFERROR(I37/$G37,0)</f>
        <v>0</v>
      </c>
      <c r="K37" s="1315"/>
      <c r="L37" s="2948"/>
      <c r="M37" s="2949">
        <f>L37/$G37</f>
        <v>0</v>
      </c>
      <c r="N37" s="2756"/>
      <c r="O37" s="2948"/>
      <c r="P37" s="2949">
        <f>O37/$G37</f>
        <v>0</v>
      </c>
      <c r="Q37" s="2756"/>
      <c r="R37" s="2948"/>
      <c r="S37" s="2949">
        <f>R37/$G37</f>
        <v>0</v>
      </c>
      <c r="T37" s="2756"/>
      <c r="U37" s="3014"/>
      <c r="V37" s="3015">
        <f>U37/$G37</f>
        <v>0</v>
      </c>
      <c r="X37" s="2954" t="s">
        <v>15037</v>
      </c>
      <c r="Z37" s="210"/>
      <c r="AA37" s="1092">
        <f xml:space="preserve"> IF( SUM( AC37:AC37 ) = 0, 0,#REF! )</f>
        <v>0</v>
      </c>
      <c r="AB37" s="210"/>
    </row>
    <row r="38" spans="1:28" ht="18.75" customHeight="1">
      <c r="B38" s="2788" t="s">
        <v>15007</v>
      </c>
      <c r="C38" s="1293" t="s">
        <v>15038</v>
      </c>
      <c r="D38" s="1293">
        <v>6.9930000000000003</v>
      </c>
      <c r="E38" s="1293" t="s">
        <v>15005</v>
      </c>
      <c r="F38" s="1293">
        <v>0</v>
      </c>
      <c r="G38" s="2789">
        <v>2</v>
      </c>
      <c r="H38" s="1295"/>
      <c r="I38" s="2950"/>
      <c r="J38" s="2951">
        <f t="shared" si="6"/>
        <v>0</v>
      </c>
      <c r="K38" s="1315"/>
      <c r="L38" s="2950"/>
      <c r="M38" s="2951">
        <f>L38/$G38</f>
        <v>0</v>
      </c>
      <c r="N38" s="2756"/>
      <c r="O38" s="2950"/>
      <c r="P38" s="2951">
        <f>O38/$G38</f>
        <v>0</v>
      </c>
      <c r="Q38" s="2756"/>
      <c r="R38" s="2950"/>
      <c r="S38" s="2951">
        <f>R38/$G38</f>
        <v>0</v>
      </c>
      <c r="T38" s="2756"/>
      <c r="U38" s="3016"/>
      <c r="V38" s="3017">
        <f>U38/$G38</f>
        <v>0</v>
      </c>
      <c r="X38" s="2955" t="s">
        <v>15039</v>
      </c>
      <c r="Z38" s="210"/>
      <c r="AA38" s="1092">
        <f xml:space="preserve"> IF( SUM( AC38:AC38 ) = 0, 0,#REF! )</f>
        <v>0</v>
      </c>
      <c r="AB38" s="210"/>
    </row>
    <row r="39" spans="1:28" ht="25.5">
      <c r="B39" s="2788" t="s">
        <v>15010</v>
      </c>
      <c r="C39" s="1293" t="s">
        <v>15040</v>
      </c>
      <c r="D39" s="1293">
        <v>4.4710000000000001</v>
      </c>
      <c r="E39" s="1293" t="s">
        <v>15005</v>
      </c>
      <c r="F39" s="1293">
        <v>0</v>
      </c>
      <c r="G39" s="2789">
        <v>5</v>
      </c>
      <c r="H39" s="1295"/>
      <c r="I39" s="2950"/>
      <c r="J39" s="2951">
        <f t="shared" si="6"/>
        <v>0</v>
      </c>
      <c r="K39" s="1315"/>
      <c r="L39" s="2950"/>
      <c r="M39" s="2951">
        <f t="shared" ref="M39:M47" si="7">L39/$G39</f>
        <v>0</v>
      </c>
      <c r="N39" s="2756"/>
      <c r="O39" s="2950"/>
      <c r="P39" s="2951">
        <f t="shared" ref="P39:P47" si="8">O39/$G39</f>
        <v>0</v>
      </c>
      <c r="Q39" s="2756"/>
      <c r="R39" s="2950"/>
      <c r="S39" s="2951">
        <f t="shared" ref="S39:S47" si="9">R39/$G39</f>
        <v>0</v>
      </c>
      <c r="T39" s="2756"/>
      <c r="U39" s="3016"/>
      <c r="V39" s="3017">
        <f t="shared" ref="V39:V47" si="10">U39/$G39</f>
        <v>0</v>
      </c>
      <c r="X39" s="2955" t="s">
        <v>15041</v>
      </c>
      <c r="Z39" s="210"/>
      <c r="AA39" s="1092">
        <f xml:space="preserve"> IF( SUM( AC39:AC39 ) = 0, 0,#REF! )</f>
        <v>0</v>
      </c>
      <c r="AB39" s="210"/>
    </row>
    <row r="40" spans="1:28" ht="18.75" customHeight="1">
      <c r="B40" s="2788" t="s">
        <v>15013</v>
      </c>
      <c r="C40" s="1293" t="s">
        <v>15042</v>
      </c>
      <c r="D40" s="1293">
        <v>0.86899999999999999</v>
      </c>
      <c r="E40" s="1293" t="s">
        <v>15005</v>
      </c>
      <c r="F40" s="1293">
        <v>0</v>
      </c>
      <c r="G40" s="2789">
        <v>2</v>
      </c>
      <c r="H40" s="1295"/>
      <c r="I40" s="2950"/>
      <c r="J40" s="2951">
        <f t="shared" si="6"/>
        <v>0</v>
      </c>
      <c r="K40" s="1315"/>
      <c r="L40" s="2950"/>
      <c r="M40" s="2951">
        <f t="shared" si="7"/>
        <v>0</v>
      </c>
      <c r="N40" s="2756"/>
      <c r="O40" s="2950"/>
      <c r="P40" s="2951">
        <f t="shared" si="8"/>
        <v>0</v>
      </c>
      <c r="Q40" s="2756"/>
      <c r="R40" s="2950"/>
      <c r="S40" s="2951">
        <f t="shared" si="9"/>
        <v>0</v>
      </c>
      <c r="T40" s="2756"/>
      <c r="U40" s="3016"/>
      <c r="V40" s="3017">
        <f t="shared" si="10"/>
        <v>0</v>
      </c>
      <c r="X40" s="2955" t="s">
        <v>15043</v>
      </c>
      <c r="Z40" s="210"/>
      <c r="AA40" s="1092">
        <f xml:space="preserve"> IF( SUM( AC40:AC40 ) = 0, 0,$S$6 )</f>
        <v>0</v>
      </c>
      <c r="AB40" s="210"/>
    </row>
    <row r="41" spans="1:28" ht="25.5">
      <c r="B41" s="2788" t="s">
        <v>15016</v>
      </c>
      <c r="C41" s="1293" t="s">
        <v>15044</v>
      </c>
      <c r="D41" s="1320">
        <v>1.81</v>
      </c>
      <c r="E41" s="1293" t="s">
        <v>15005</v>
      </c>
      <c r="F41" s="1293">
        <v>0</v>
      </c>
      <c r="G41" s="2789">
        <v>5</v>
      </c>
      <c r="H41" s="1295"/>
      <c r="I41" s="2950"/>
      <c r="J41" s="2951">
        <f t="shared" si="6"/>
        <v>0</v>
      </c>
      <c r="K41" s="1315"/>
      <c r="L41" s="2950"/>
      <c r="M41" s="2951">
        <f t="shared" si="7"/>
        <v>0</v>
      </c>
      <c r="N41" s="2756"/>
      <c r="O41" s="2950"/>
      <c r="P41" s="2951">
        <f t="shared" si="8"/>
        <v>0</v>
      </c>
      <c r="Q41" s="2756"/>
      <c r="R41" s="2950"/>
      <c r="S41" s="2951">
        <f t="shared" si="9"/>
        <v>0</v>
      </c>
      <c r="T41" s="2756"/>
      <c r="U41" s="3016"/>
      <c r="V41" s="3017">
        <f t="shared" si="10"/>
        <v>0</v>
      </c>
      <c r="X41" s="2955" t="s">
        <v>15045</v>
      </c>
      <c r="Z41" s="210"/>
      <c r="AA41" s="1092">
        <f xml:space="preserve"> IF( SUM( AC41:AC41 ) = 0, 0,#REF! )</f>
        <v>0</v>
      </c>
      <c r="AB41" s="210"/>
    </row>
    <row r="42" spans="1:28" ht="25.5" customHeight="1">
      <c r="B42" s="2788" t="s">
        <v>15019</v>
      </c>
      <c r="C42" s="1293" t="s">
        <v>15046</v>
      </c>
      <c r="D42" s="1293">
        <v>1.1379999999999999</v>
      </c>
      <c r="E42" s="1293" t="s">
        <v>15005</v>
      </c>
      <c r="F42" s="1293">
        <v>0</v>
      </c>
      <c r="G42" s="2789">
        <v>1</v>
      </c>
      <c r="H42" s="1295"/>
      <c r="I42" s="2950"/>
      <c r="J42" s="2951">
        <f t="shared" si="6"/>
        <v>0</v>
      </c>
      <c r="K42" s="1315"/>
      <c r="L42" s="2950"/>
      <c r="M42" s="2951">
        <f t="shared" si="7"/>
        <v>0</v>
      </c>
      <c r="N42" s="2756"/>
      <c r="O42" s="2950"/>
      <c r="P42" s="2951">
        <f t="shared" si="8"/>
        <v>0</v>
      </c>
      <c r="Q42" s="2756"/>
      <c r="R42" s="2950"/>
      <c r="S42" s="2951">
        <f t="shared" si="9"/>
        <v>0</v>
      </c>
      <c r="T42" s="2756"/>
      <c r="U42" s="3016"/>
      <c r="V42" s="3017">
        <f t="shared" si="10"/>
        <v>0</v>
      </c>
      <c r="X42" s="2955" t="s">
        <v>15047</v>
      </c>
      <c r="Z42" s="210"/>
      <c r="AA42" s="1092">
        <f xml:space="preserve"> IF( SUM( AC42:AC42 ) = 0, 0,#REF! )</f>
        <v>0</v>
      </c>
      <c r="AB42" s="210"/>
    </row>
    <row r="43" spans="1:28" ht="25.5">
      <c r="B43" s="2788" t="s">
        <v>15022</v>
      </c>
      <c r="C43" s="1293" t="s">
        <v>15048</v>
      </c>
      <c r="D43" s="1293">
        <v>31.812999999999999</v>
      </c>
      <c r="E43" s="1293" t="s">
        <v>15005</v>
      </c>
      <c r="F43" s="1293">
        <v>0</v>
      </c>
      <c r="G43" s="2789">
        <v>1</v>
      </c>
      <c r="H43" s="1295"/>
      <c r="I43" s="2950"/>
      <c r="J43" s="2951">
        <f t="shared" si="6"/>
        <v>0</v>
      </c>
      <c r="K43" s="1315"/>
      <c r="L43" s="2950"/>
      <c r="M43" s="2951">
        <f t="shared" si="7"/>
        <v>0</v>
      </c>
      <c r="N43" s="2756"/>
      <c r="O43" s="2950"/>
      <c r="P43" s="2951">
        <f t="shared" si="8"/>
        <v>0</v>
      </c>
      <c r="Q43" s="2756"/>
      <c r="R43" s="2950"/>
      <c r="S43" s="2951">
        <f t="shared" si="9"/>
        <v>0</v>
      </c>
      <c r="T43" s="2756"/>
      <c r="U43" s="3016"/>
      <c r="V43" s="3017">
        <f t="shared" si="10"/>
        <v>0</v>
      </c>
      <c r="X43" s="2955" t="s">
        <v>15049</v>
      </c>
      <c r="Z43" s="210"/>
      <c r="AA43" s="1092">
        <f xml:space="preserve"> IF( SUM( AC43:AC43 ) = 0, 0,#REF! )</f>
        <v>0</v>
      </c>
      <c r="AB43" s="210"/>
    </row>
    <row r="44" spans="1:28" ht="25.5">
      <c r="B44" s="2788" t="s">
        <v>15025</v>
      </c>
      <c r="C44" s="1293" t="s">
        <v>15050</v>
      </c>
      <c r="D44" s="1320">
        <v>5.26</v>
      </c>
      <c r="E44" s="1293" t="s">
        <v>15005</v>
      </c>
      <c r="F44" s="1293">
        <v>0</v>
      </c>
      <c r="G44" s="2789">
        <v>1</v>
      </c>
      <c r="H44" s="1295"/>
      <c r="I44" s="2950"/>
      <c r="J44" s="2951">
        <f t="shared" si="6"/>
        <v>0</v>
      </c>
      <c r="K44" s="1315"/>
      <c r="L44" s="2950"/>
      <c r="M44" s="2951">
        <f t="shared" si="7"/>
        <v>0</v>
      </c>
      <c r="N44" s="2756"/>
      <c r="O44" s="2950"/>
      <c r="P44" s="2951">
        <f t="shared" si="8"/>
        <v>0</v>
      </c>
      <c r="Q44" s="2756"/>
      <c r="R44" s="2950"/>
      <c r="S44" s="2951">
        <f t="shared" si="9"/>
        <v>0</v>
      </c>
      <c r="T44" s="2756"/>
      <c r="U44" s="3016"/>
      <c r="V44" s="3017">
        <f t="shared" si="10"/>
        <v>0</v>
      </c>
      <c r="X44" s="2955" t="s">
        <v>15051</v>
      </c>
      <c r="Z44" s="210"/>
      <c r="AA44" s="1092">
        <f xml:space="preserve"> IF( SUM( AC44:AC44 ) = 0, 0,#REF! )</f>
        <v>0</v>
      </c>
      <c r="AB44" s="210"/>
    </row>
    <row r="45" spans="1:28" ht="38.25">
      <c r="B45" s="2788" t="s">
        <v>15028</v>
      </c>
      <c r="C45" s="1293" t="s">
        <v>15052</v>
      </c>
      <c r="D45" s="1293">
        <v>4.3520000000000003</v>
      </c>
      <c r="E45" s="1293" t="s">
        <v>15005</v>
      </c>
      <c r="F45" s="1293">
        <v>0</v>
      </c>
      <c r="G45" s="2789">
        <v>1</v>
      </c>
      <c r="H45" s="1295"/>
      <c r="I45" s="2950"/>
      <c r="J45" s="2951">
        <f t="shared" si="6"/>
        <v>0</v>
      </c>
      <c r="K45" s="1315"/>
      <c r="L45" s="2950"/>
      <c r="M45" s="2951">
        <f t="shared" si="7"/>
        <v>0</v>
      </c>
      <c r="N45" s="2756"/>
      <c r="O45" s="2950"/>
      <c r="P45" s="2951">
        <f t="shared" si="8"/>
        <v>0</v>
      </c>
      <c r="Q45" s="2756"/>
      <c r="R45" s="2950"/>
      <c r="S45" s="2951">
        <f t="shared" si="9"/>
        <v>0</v>
      </c>
      <c r="T45" s="2756"/>
      <c r="U45" s="3016"/>
      <c r="V45" s="3017">
        <f t="shared" si="10"/>
        <v>0</v>
      </c>
      <c r="X45" s="2955" t="s">
        <v>15053</v>
      </c>
      <c r="Z45" s="210"/>
      <c r="AA45" s="1092">
        <f xml:space="preserve"> IF( SUM( AC45:AC45 ) = 0, 0,#REF! )</f>
        <v>0</v>
      </c>
      <c r="AB45" s="210"/>
    </row>
    <row r="46" spans="1:28" ht="38.25">
      <c r="B46" s="2788" t="s">
        <v>15054</v>
      </c>
      <c r="C46" s="1321" t="s">
        <v>15055</v>
      </c>
      <c r="D46" s="1320">
        <v>1.29</v>
      </c>
      <c r="E46" s="1293" t="s">
        <v>15005</v>
      </c>
      <c r="F46" s="1293">
        <v>0</v>
      </c>
      <c r="G46" s="2789">
        <v>1</v>
      </c>
      <c r="H46" s="1295"/>
      <c r="I46" s="2950"/>
      <c r="J46" s="2951">
        <f t="shared" si="6"/>
        <v>0</v>
      </c>
      <c r="K46" s="1315"/>
      <c r="L46" s="2950"/>
      <c r="M46" s="2951">
        <f t="shared" si="7"/>
        <v>0</v>
      </c>
      <c r="N46" s="2756"/>
      <c r="O46" s="2950"/>
      <c r="P46" s="2951">
        <f t="shared" si="8"/>
        <v>0</v>
      </c>
      <c r="Q46" s="2756"/>
      <c r="R46" s="2950"/>
      <c r="S46" s="2951">
        <f t="shared" si="9"/>
        <v>0</v>
      </c>
      <c r="T46" s="2756"/>
      <c r="U46" s="3016"/>
      <c r="V46" s="3017">
        <f t="shared" si="10"/>
        <v>0</v>
      </c>
      <c r="X46" s="2955" t="s">
        <v>15056</v>
      </c>
      <c r="Z46" s="210"/>
      <c r="AA46" s="1092">
        <f xml:space="preserve"> IF( SUM( AC46:AC46 ) = 0, 0,#REF! )</f>
        <v>0</v>
      </c>
      <c r="AB46" s="210"/>
    </row>
    <row r="47" spans="1:28" ht="38.25">
      <c r="B47" s="2788" t="s">
        <v>15057</v>
      </c>
      <c r="C47" s="1321" t="s">
        <v>15058</v>
      </c>
      <c r="D47" s="1293">
        <v>1.306</v>
      </c>
      <c r="E47" s="1293" t="s">
        <v>15005</v>
      </c>
      <c r="F47" s="1293">
        <v>0</v>
      </c>
      <c r="G47" s="2789">
        <v>1</v>
      </c>
      <c r="H47" s="1295"/>
      <c r="I47" s="2950"/>
      <c r="J47" s="2951">
        <f t="shared" si="6"/>
        <v>0</v>
      </c>
      <c r="K47" s="1315"/>
      <c r="L47" s="2950"/>
      <c r="M47" s="2951">
        <f t="shared" si="7"/>
        <v>0</v>
      </c>
      <c r="N47" s="2756"/>
      <c r="O47" s="2950"/>
      <c r="P47" s="2951">
        <f t="shared" si="8"/>
        <v>0</v>
      </c>
      <c r="Q47" s="2756"/>
      <c r="R47" s="2950"/>
      <c r="S47" s="2951">
        <f t="shared" si="9"/>
        <v>0</v>
      </c>
      <c r="T47" s="2756"/>
      <c r="U47" s="3016"/>
      <c r="V47" s="3017">
        <f t="shared" si="10"/>
        <v>0</v>
      </c>
      <c r="X47" s="2955" t="s">
        <v>15059</v>
      </c>
      <c r="Z47" s="210"/>
      <c r="AA47" s="1092">
        <f xml:space="preserve"> IF( SUM( AC47:AC47 ) = 0, 0,#REF! )</f>
        <v>0</v>
      </c>
      <c r="AB47" s="210"/>
    </row>
    <row r="48" spans="1:28" ht="51.75" thickBot="1">
      <c r="A48" s="2699" t="s">
        <v>773</v>
      </c>
      <c r="B48" s="2790" t="s">
        <v>15060</v>
      </c>
      <c r="C48" s="2791" t="s">
        <v>15061</v>
      </c>
      <c r="D48" s="2947">
        <v>2</v>
      </c>
      <c r="E48" s="2791" t="s">
        <v>15005</v>
      </c>
      <c r="F48" s="2791">
        <v>0</v>
      </c>
      <c r="G48" s="2792">
        <v>1</v>
      </c>
      <c r="H48" s="1295"/>
      <c r="I48" s="2952"/>
      <c r="J48" s="2953">
        <f t="shared" si="6"/>
        <v>0</v>
      </c>
      <c r="K48" s="1315"/>
      <c r="L48" s="2952"/>
      <c r="M48" s="2953">
        <f>L48/$G48</f>
        <v>0</v>
      </c>
      <c r="N48" s="2756"/>
      <c r="O48" s="2952"/>
      <c r="P48" s="2953">
        <f>O48/$G48</f>
        <v>0</v>
      </c>
      <c r="Q48" s="2756"/>
      <c r="R48" s="2952"/>
      <c r="S48" s="2953">
        <f>R48/$G48</f>
        <v>0</v>
      </c>
      <c r="T48" s="2756"/>
      <c r="U48" s="3018"/>
      <c r="V48" s="3019">
        <f>U48/$G48</f>
        <v>0</v>
      </c>
      <c r="X48" s="2938" t="s">
        <v>15062</v>
      </c>
      <c r="Z48" s="210"/>
      <c r="AA48" s="1092">
        <f xml:space="preserve"> IF( SUM( AC48:AC48 ) = 0, 0,#REF! )</f>
        <v>0</v>
      </c>
      <c r="AB48" s="210"/>
    </row>
    <row r="49" spans="1:28" ht="20.25" thickTop="1" thickBot="1">
      <c r="H49" s="1295"/>
      <c r="Z49" s="210"/>
      <c r="AA49" s="1092">
        <f xml:space="preserve"> IF( SUM( AC49:AC49 ) = 0, 0,#REF! )</f>
        <v>0</v>
      </c>
      <c r="AB49" s="210"/>
    </row>
    <row r="50" spans="1:28" ht="19.5" thickTop="1">
      <c r="A50" s="2903"/>
      <c r="B50" s="2935" t="s">
        <v>13569</v>
      </c>
      <c r="C50" s="2936" t="s">
        <v>14996</v>
      </c>
      <c r="G50" s="1295"/>
      <c r="H50" s="1295"/>
      <c r="I50" s="1295"/>
      <c r="J50" s="1295"/>
      <c r="K50" s="1295"/>
      <c r="L50" s="1295"/>
      <c r="M50" s="1295"/>
      <c r="N50" s="1295"/>
      <c r="O50" s="1295"/>
      <c r="P50" s="1295"/>
      <c r="Q50" s="1295"/>
      <c r="R50" s="1295"/>
      <c r="S50" s="1295"/>
      <c r="T50" s="1295"/>
      <c r="U50" s="3001"/>
      <c r="V50" s="3001"/>
      <c r="Z50" s="210"/>
      <c r="AA50" s="1092">
        <f xml:space="preserve"> IF( SUM( AC50:AC50 ) = 0, 0,#REF! )</f>
        <v>0</v>
      </c>
      <c r="AB50" s="210"/>
    </row>
    <row r="51" spans="1:28" ht="19.5" thickBot="1">
      <c r="A51" s="2699" t="s">
        <v>675</v>
      </c>
      <c r="B51" s="2790" t="s">
        <v>15063</v>
      </c>
      <c r="C51" s="2792">
        <v>139.84100000000001</v>
      </c>
      <c r="D51" s="1300"/>
      <c r="E51" s="1300"/>
      <c r="F51" s="1300"/>
      <c r="G51" s="1295"/>
      <c r="H51" s="1295"/>
      <c r="I51" s="1295"/>
      <c r="J51" s="1295"/>
      <c r="K51" s="1295"/>
      <c r="L51" s="1295"/>
      <c r="M51" s="1295"/>
      <c r="N51" s="1295"/>
      <c r="O51" s="1295"/>
      <c r="P51" s="1295"/>
      <c r="Q51" s="1295"/>
      <c r="R51" s="1295"/>
      <c r="S51" s="1295"/>
      <c r="T51" s="1295"/>
      <c r="U51" s="3001"/>
      <c r="V51" s="3001"/>
      <c r="Z51" s="210"/>
      <c r="AA51" s="1092">
        <f xml:space="preserve"> IF( SUM( AC51:AC51 ) = 0, 0,#REF! )</f>
        <v>0</v>
      </c>
      <c r="AB51" s="210"/>
    </row>
    <row r="52" spans="1:28" ht="20.25" thickTop="1" thickBot="1">
      <c r="B52" s="1300"/>
      <c r="D52" s="1300"/>
      <c r="E52" s="1300"/>
      <c r="F52" s="1300"/>
      <c r="G52" s="1295"/>
      <c r="H52" s="1295"/>
      <c r="I52" s="1295"/>
      <c r="J52" s="1295"/>
      <c r="K52" s="1295"/>
      <c r="L52" s="1295"/>
      <c r="M52" s="1295"/>
      <c r="N52" s="1295"/>
      <c r="O52" s="1295"/>
      <c r="P52" s="1295"/>
      <c r="Q52" s="1295"/>
      <c r="R52" s="1295"/>
      <c r="S52" s="1295"/>
      <c r="T52" s="1295"/>
      <c r="U52" s="3001"/>
      <c r="V52" s="3001"/>
      <c r="Z52" s="210"/>
      <c r="AA52" s="1092">
        <f xml:space="preserve"> IF( SUM( AC52:AC52 ) = 0, 0,#REF! )</f>
        <v>0</v>
      </c>
      <c r="AB52" s="210"/>
    </row>
    <row r="53" spans="1:28" ht="21" customHeight="1" thickTop="1" thickBot="1">
      <c r="D53" s="1300"/>
      <c r="E53" s="1300"/>
      <c r="F53" s="1300"/>
      <c r="G53" s="1295"/>
      <c r="H53" s="1295"/>
      <c r="I53" s="3593" t="s">
        <v>12677</v>
      </c>
      <c r="J53" s="3594"/>
      <c r="K53" s="1295"/>
      <c r="L53" s="3593" t="s">
        <v>12678</v>
      </c>
      <c r="M53" s="3594"/>
      <c r="N53" s="1295"/>
      <c r="O53" s="3593" t="s">
        <v>12679</v>
      </c>
      <c r="P53" s="3594"/>
      <c r="Q53" s="1295"/>
      <c r="R53" s="3593" t="s">
        <v>12680</v>
      </c>
      <c r="S53" s="3594"/>
      <c r="T53" s="1295"/>
      <c r="U53" s="3595" t="s">
        <v>14998</v>
      </c>
      <c r="V53" s="3596"/>
      <c r="Z53" s="210"/>
      <c r="AA53" s="1092">
        <f xml:space="preserve"> IF( SUM( AC53:AC53 ) = 0, 0,#REF! )</f>
        <v>0</v>
      </c>
      <c r="AB53" s="210"/>
    </row>
    <row r="54" spans="1:28" ht="39.75" thickTop="1" thickBot="1">
      <c r="A54" s="2580" t="s">
        <v>669</v>
      </c>
      <c r="C54" s="2801" t="s">
        <v>2</v>
      </c>
      <c r="D54" s="2802" t="s">
        <v>14999</v>
      </c>
      <c r="E54" s="2802" t="s">
        <v>14339</v>
      </c>
      <c r="F54" s="2802" t="s">
        <v>14942</v>
      </c>
      <c r="G54" s="2803" t="s">
        <v>15000</v>
      </c>
      <c r="H54" s="1295"/>
      <c r="I54" s="2810" t="s">
        <v>15001</v>
      </c>
      <c r="J54" s="2811" t="s">
        <v>15002</v>
      </c>
      <c r="K54" s="1295"/>
      <c r="L54" s="2810" t="s">
        <v>15001</v>
      </c>
      <c r="M54" s="2811" t="s">
        <v>15002</v>
      </c>
      <c r="N54" s="1295"/>
      <c r="O54" s="2810" t="s">
        <v>15001</v>
      </c>
      <c r="P54" s="2811" t="s">
        <v>15002</v>
      </c>
      <c r="Q54" s="1295"/>
      <c r="R54" s="2810" t="s">
        <v>15001</v>
      </c>
      <c r="S54" s="2811" t="s">
        <v>15002</v>
      </c>
      <c r="T54" s="1295"/>
      <c r="U54" s="3010" t="s">
        <v>15001</v>
      </c>
      <c r="V54" s="3011" t="s">
        <v>15002</v>
      </c>
      <c r="X54" s="2931" t="s">
        <v>666</v>
      </c>
      <c r="Z54" s="210"/>
      <c r="AA54" s="1092">
        <f xml:space="preserve"> IF( SUM( AC54:AC54 ) = 0, 0,#REF! )</f>
        <v>0</v>
      </c>
      <c r="AB54" s="210"/>
    </row>
    <row r="55" spans="1:28" ht="26.25" thickTop="1">
      <c r="B55" s="2787" t="s">
        <v>15003</v>
      </c>
      <c r="C55" s="2945" t="s">
        <v>15063</v>
      </c>
      <c r="D55" s="2945">
        <f>1598*3000/1000000</f>
        <v>4.7939999999999996</v>
      </c>
      <c r="E55" s="2945" t="s">
        <v>15005</v>
      </c>
      <c r="F55" s="2945">
        <v>0</v>
      </c>
      <c r="G55" s="2946">
        <v>3000</v>
      </c>
      <c r="H55" s="1295"/>
      <c r="I55" s="2948"/>
      <c r="J55" s="2958">
        <f>IFERROR(I55/$G55,0)</f>
        <v>0</v>
      </c>
      <c r="K55" s="1315"/>
      <c r="L55" s="2948"/>
      <c r="M55" s="2958">
        <f>L55/$G55</f>
        <v>0</v>
      </c>
      <c r="N55" s="2756"/>
      <c r="O55" s="2948"/>
      <c r="P55" s="2958">
        <f>O55/$G55</f>
        <v>0</v>
      </c>
      <c r="Q55" s="2756"/>
      <c r="R55" s="2948"/>
      <c r="S55" s="2958">
        <f>R55/$G55</f>
        <v>0</v>
      </c>
      <c r="T55" s="2756"/>
      <c r="U55" s="3014"/>
      <c r="V55" s="3015">
        <f>U55/$G55</f>
        <v>0</v>
      </c>
      <c r="X55" s="2954" t="s">
        <v>15064</v>
      </c>
      <c r="Z55" s="210"/>
      <c r="AA55" s="1092">
        <f xml:space="preserve"> IF( SUM( AC55:AC55 ) = 0, 0,#REF! )</f>
        <v>0</v>
      </c>
      <c r="AB55" s="210"/>
    </row>
    <row r="56" spans="1:28" ht="18.75">
      <c r="B56" s="2788" t="s">
        <v>15007</v>
      </c>
      <c r="C56" s="1293" t="s">
        <v>15065</v>
      </c>
      <c r="D56" s="1320">
        <f>135.046*0.64</f>
        <v>86.42944</v>
      </c>
      <c r="E56" s="1293" t="s">
        <v>1281</v>
      </c>
      <c r="F56" s="1293">
        <v>1</v>
      </c>
      <c r="G56" s="2956">
        <v>1</v>
      </c>
      <c r="H56" s="1295"/>
      <c r="I56" s="2959"/>
      <c r="J56" s="2951">
        <f>IFERROR(I56/$G56,0)</f>
        <v>0</v>
      </c>
      <c r="K56" s="1315"/>
      <c r="L56" s="2959"/>
      <c r="M56" s="2951">
        <f>L56/$G56</f>
        <v>0</v>
      </c>
      <c r="N56" s="2756"/>
      <c r="O56" s="2959"/>
      <c r="P56" s="2951">
        <f>O56/$G56</f>
        <v>0</v>
      </c>
      <c r="Q56" s="2756"/>
      <c r="R56" s="2959"/>
      <c r="S56" s="2951">
        <f>R56/$G56</f>
        <v>0</v>
      </c>
      <c r="T56" s="2756"/>
      <c r="U56" s="3020"/>
      <c r="V56" s="3017">
        <f>U56/$G56</f>
        <v>0</v>
      </c>
      <c r="X56" s="2955" t="s">
        <v>15066</v>
      </c>
      <c r="Z56" s="210"/>
      <c r="AA56" s="1092">
        <f xml:space="preserve"> IF( SUM( AC56:AC56 ) = 0, 0,#REF! )</f>
        <v>0</v>
      </c>
      <c r="AB56" s="210"/>
    </row>
    <row r="57" spans="1:28" ht="19.5" thickBot="1">
      <c r="A57" s="2699" t="s">
        <v>773</v>
      </c>
      <c r="B57" s="2790" t="s">
        <v>15010</v>
      </c>
      <c r="C57" s="2791" t="s">
        <v>15067</v>
      </c>
      <c r="D57" s="2947">
        <f>135.046*0.36</f>
        <v>48.616559999999993</v>
      </c>
      <c r="E57" s="2791" t="s">
        <v>1281</v>
      </c>
      <c r="F57" s="2791">
        <v>1</v>
      </c>
      <c r="G57" s="2957">
        <v>1</v>
      </c>
      <c r="H57" s="1295"/>
      <c r="I57" s="2960"/>
      <c r="J57" s="2953">
        <f>IFERROR(I57/$G57,0)</f>
        <v>0</v>
      </c>
      <c r="K57" s="1315"/>
      <c r="L57" s="2960"/>
      <c r="M57" s="2953">
        <f>L57/$G57</f>
        <v>0</v>
      </c>
      <c r="N57" s="2756"/>
      <c r="O57" s="2960"/>
      <c r="P57" s="2953">
        <f>O57/$G57</f>
        <v>0</v>
      </c>
      <c r="Q57" s="2756"/>
      <c r="R57" s="2960"/>
      <c r="S57" s="2953">
        <f>R57/$G57</f>
        <v>0</v>
      </c>
      <c r="T57" s="2756"/>
      <c r="U57" s="3021"/>
      <c r="V57" s="3019">
        <f>U57/$G57</f>
        <v>0</v>
      </c>
      <c r="X57" s="2938" t="s">
        <v>15068</v>
      </c>
      <c r="Z57" s="210"/>
      <c r="AA57" s="1092">
        <f xml:space="preserve"> IF( SUM( AC57:AC57 ) = 0, 0,#REF! )</f>
        <v>0</v>
      </c>
      <c r="AB57" s="210"/>
    </row>
    <row r="58" spans="1:28" ht="19.5" thickTop="1">
      <c r="D58" s="1324"/>
      <c r="H58" s="1295"/>
      <c r="Z58" s="210"/>
      <c r="AA58" s="1092">
        <f xml:space="preserve"> IF( SUM( AC58:AC58 ) = 0, 0,#REF! )</f>
        <v>0</v>
      </c>
      <c r="AB58" s="210"/>
    </row>
    <row r="59" spans="1:28" ht="15" thickBot="1">
      <c r="Z59" s="210"/>
      <c r="AA59" s="1092">
        <f xml:space="preserve"> IF( SUM( AC59:AC59 ) = 0, 0,#REF! )</f>
        <v>0</v>
      </c>
      <c r="AB59" s="210"/>
    </row>
    <row r="60" spans="1:28" ht="19.5" thickTop="1">
      <c r="A60" s="2901"/>
      <c r="B60" s="2935" t="s">
        <v>13571</v>
      </c>
      <c r="C60" s="2936" t="s">
        <v>14996</v>
      </c>
      <c r="G60" s="1295"/>
      <c r="H60" s="1295"/>
      <c r="I60" s="1295"/>
      <c r="J60" s="1295"/>
      <c r="K60" s="1295"/>
      <c r="L60" s="1295"/>
      <c r="M60" s="1295"/>
      <c r="N60" s="1295"/>
      <c r="O60" s="1295"/>
      <c r="P60" s="1295"/>
      <c r="Q60" s="1295"/>
      <c r="R60" s="1295"/>
      <c r="S60" s="1295"/>
      <c r="T60" s="1295"/>
      <c r="U60" s="3001"/>
      <c r="V60" s="3001"/>
      <c r="Z60" s="210"/>
      <c r="AA60" s="1092">
        <f xml:space="preserve"> IF( SUM( AC60:AC60 ) = 0, 0,#REF! )</f>
        <v>0</v>
      </c>
      <c r="AB60" s="210"/>
    </row>
    <row r="61" spans="1:28" ht="19.5" thickBot="1">
      <c r="A61" s="2699" t="s">
        <v>675</v>
      </c>
      <c r="B61" s="2790" t="s">
        <v>15069</v>
      </c>
      <c r="C61" s="2961">
        <v>20.12</v>
      </c>
      <c r="D61" s="1300"/>
      <c r="E61" s="1300"/>
      <c r="F61" s="1300"/>
      <c r="G61" s="1295"/>
      <c r="H61" s="1295"/>
      <c r="I61" s="1295"/>
      <c r="J61" s="1295"/>
      <c r="K61" s="1295"/>
      <c r="L61" s="1295"/>
      <c r="M61" s="1295"/>
      <c r="N61" s="1295"/>
      <c r="O61" s="1295"/>
      <c r="P61" s="1295"/>
      <c r="Q61" s="1295"/>
      <c r="R61" s="1295"/>
      <c r="S61" s="1295"/>
      <c r="T61" s="1295"/>
      <c r="U61" s="3001"/>
      <c r="V61" s="3001"/>
      <c r="Z61" s="210"/>
      <c r="AA61" s="1092">
        <f xml:space="preserve"> IF( SUM( AC61:AC61 ) = 0, 0,#REF! )</f>
        <v>0</v>
      </c>
      <c r="AB61" s="210"/>
    </row>
    <row r="62" spans="1:28" ht="21" customHeight="1" thickTop="1" thickBot="1">
      <c r="C62" s="1295"/>
      <c r="D62" s="1295"/>
      <c r="E62" s="1295"/>
      <c r="F62" s="1295"/>
      <c r="G62" s="1295"/>
      <c r="H62" s="1295"/>
      <c r="I62" s="3593" t="s">
        <v>12677</v>
      </c>
      <c r="J62" s="3594"/>
      <c r="K62" s="1295"/>
      <c r="L62" s="3593" t="s">
        <v>12678</v>
      </c>
      <c r="M62" s="3594"/>
      <c r="N62" s="1295"/>
      <c r="O62" s="3593" t="s">
        <v>12679</v>
      </c>
      <c r="P62" s="3594"/>
      <c r="Q62" s="1295"/>
      <c r="R62" s="3593" t="s">
        <v>12680</v>
      </c>
      <c r="S62" s="3594"/>
      <c r="T62" s="1295"/>
      <c r="U62" s="3595" t="s">
        <v>14998</v>
      </c>
      <c r="V62" s="3596"/>
      <c r="Z62" s="210"/>
      <c r="AA62" s="1092">
        <f xml:space="preserve"> IF( SUM( AC62:AC62 ) = 0, 0,#REF! )</f>
        <v>0</v>
      </c>
      <c r="AB62" s="210"/>
    </row>
    <row r="63" spans="1:28" ht="39.75" thickTop="1" thickBot="1">
      <c r="C63" s="2801" t="s">
        <v>2</v>
      </c>
      <c r="D63" s="2802" t="s">
        <v>14999</v>
      </c>
      <c r="E63" s="2802" t="s">
        <v>14339</v>
      </c>
      <c r="F63" s="2802" t="s">
        <v>14942</v>
      </c>
      <c r="G63" s="2803" t="s">
        <v>15000</v>
      </c>
      <c r="H63" s="1295"/>
      <c r="I63" s="2810" t="s">
        <v>15001</v>
      </c>
      <c r="J63" s="2811" t="s">
        <v>15002</v>
      </c>
      <c r="K63" s="1295"/>
      <c r="L63" s="2810" t="s">
        <v>15001</v>
      </c>
      <c r="M63" s="2811" t="s">
        <v>15002</v>
      </c>
      <c r="N63" s="1295"/>
      <c r="O63" s="2810" t="s">
        <v>15001</v>
      </c>
      <c r="P63" s="2811" t="s">
        <v>15002</v>
      </c>
      <c r="Q63" s="1295"/>
      <c r="R63" s="2810" t="s">
        <v>15001</v>
      </c>
      <c r="S63" s="2811" t="s">
        <v>15002</v>
      </c>
      <c r="T63" s="1295"/>
      <c r="U63" s="3010" t="s">
        <v>15001</v>
      </c>
      <c r="V63" s="3011" t="s">
        <v>15002</v>
      </c>
      <c r="X63" s="2931" t="s">
        <v>666</v>
      </c>
      <c r="Z63" s="210"/>
      <c r="AA63" s="1092">
        <f xml:space="preserve"> IF( SUM( AC63:AC63 ) = 0, 0,#REF! )</f>
        <v>0</v>
      </c>
      <c r="AB63" s="210"/>
    </row>
    <row r="64" spans="1:28" ht="26.25" thickTop="1">
      <c r="B64" s="2787" t="s">
        <v>15003</v>
      </c>
      <c r="C64" s="2945" t="s">
        <v>15070</v>
      </c>
      <c r="D64" s="2962">
        <v>15.47023313</v>
      </c>
      <c r="E64" s="2945" t="s">
        <v>2375</v>
      </c>
      <c r="F64" s="2945">
        <v>3</v>
      </c>
      <c r="G64" s="2946">
        <v>66.319000000000003</v>
      </c>
      <c r="H64" s="1295"/>
      <c r="I64" s="2963"/>
      <c r="J64" s="2958">
        <f>IFERROR(I64/$G64,0)</f>
        <v>0</v>
      </c>
      <c r="K64" s="1315"/>
      <c r="L64" s="2963"/>
      <c r="M64" s="2958">
        <f>L64/$G64</f>
        <v>0</v>
      </c>
      <c r="N64" s="2756"/>
      <c r="O64" s="2963"/>
      <c r="P64" s="2958">
        <f>O64/$G64</f>
        <v>0</v>
      </c>
      <c r="Q64" s="2756"/>
      <c r="R64" s="2963"/>
      <c r="S64" s="2958">
        <f>R64/$G64</f>
        <v>0</v>
      </c>
      <c r="T64" s="2756"/>
      <c r="U64" s="3022"/>
      <c r="V64" s="3015">
        <f>U64/$G64</f>
        <v>0</v>
      </c>
      <c r="X64" s="2954" t="s">
        <v>15071</v>
      </c>
      <c r="Z64" s="210"/>
      <c r="AA64" s="1092">
        <f xml:space="preserve"> IF( SUM( AC64:AC64 ) = 0, 0,#REF! )</f>
        <v>0</v>
      </c>
      <c r="AB64" s="210"/>
    </row>
    <row r="65" spans="1:28" ht="54.75" customHeight="1" thickBot="1">
      <c r="A65" s="2699" t="s">
        <v>773</v>
      </c>
      <c r="B65" s="2790" t="s">
        <v>15007</v>
      </c>
      <c r="C65" s="2791" t="s">
        <v>15072</v>
      </c>
      <c r="D65" s="2947">
        <v>4.6497009</v>
      </c>
      <c r="E65" s="2791" t="s">
        <v>2375</v>
      </c>
      <c r="F65" s="2791">
        <v>3</v>
      </c>
      <c r="G65" s="2961">
        <v>91.01</v>
      </c>
      <c r="H65" s="1295"/>
      <c r="I65" s="2964"/>
      <c r="J65" s="2953">
        <f>IFERROR(I65/$G65,0)</f>
        <v>0</v>
      </c>
      <c r="K65" s="1315"/>
      <c r="L65" s="2964"/>
      <c r="M65" s="2953">
        <f>L65/$G65</f>
        <v>0</v>
      </c>
      <c r="N65" s="2756"/>
      <c r="O65" s="2964"/>
      <c r="P65" s="2953">
        <f>O65/$G65</f>
        <v>0</v>
      </c>
      <c r="Q65" s="2756"/>
      <c r="R65" s="2964"/>
      <c r="S65" s="2953">
        <f>R65/$G65</f>
        <v>0</v>
      </c>
      <c r="T65" s="2756"/>
      <c r="U65" s="3023"/>
      <c r="V65" s="3019">
        <f>U65/$G65</f>
        <v>0</v>
      </c>
      <c r="X65" s="2938" t="s">
        <v>15073</v>
      </c>
      <c r="Z65" s="210"/>
      <c r="AA65" s="1092">
        <f xml:space="preserve"> IF( SUM( AC65:AC65 ) = 0, 0,#REF! )</f>
        <v>0</v>
      </c>
      <c r="AB65" s="210"/>
    </row>
    <row r="66" spans="1:28" ht="15" thickTop="1">
      <c r="D66" s="1326"/>
      <c r="Z66" s="210"/>
      <c r="AA66" s="1092">
        <f xml:space="preserve"> IF( SUM( AC66:AC66 ) = 0, 0,#REF! )</f>
        <v>0</v>
      </c>
      <c r="AB66" s="210"/>
    </row>
    <row r="67" spans="1:28" ht="19.5" thickBot="1">
      <c r="H67" s="1295"/>
      <c r="Z67" s="210"/>
      <c r="AA67" s="1092">
        <f xml:space="preserve"> IF( SUM( AC67:AC67 ) = 0, 0,#REF! )</f>
        <v>0</v>
      </c>
      <c r="AB67" s="210"/>
    </row>
    <row r="68" spans="1:28" ht="19.5" thickTop="1">
      <c r="B68" s="2935" t="s">
        <v>13573</v>
      </c>
      <c r="C68" s="2936" t="s">
        <v>14996</v>
      </c>
      <c r="G68" s="1295"/>
      <c r="H68" s="1295"/>
      <c r="I68" s="1295"/>
      <c r="J68" s="1295"/>
      <c r="K68" s="1295"/>
      <c r="L68" s="1295"/>
      <c r="M68" s="1295"/>
      <c r="N68" s="1295"/>
      <c r="O68" s="1295"/>
      <c r="P68" s="1295"/>
      <c r="Q68" s="1295"/>
      <c r="R68" s="1295"/>
      <c r="S68" s="1295"/>
      <c r="T68" s="1295"/>
      <c r="U68" s="3001"/>
      <c r="V68" s="3001"/>
      <c r="Z68" s="210"/>
      <c r="AA68" s="1092">
        <f xml:space="preserve"> IF( SUM( AC68:AC68 ) = 0, 0,#REF! )</f>
        <v>0</v>
      </c>
      <c r="AB68" s="210"/>
    </row>
    <row r="69" spans="1:28" ht="19.5" thickBot="1">
      <c r="A69" s="2699" t="s">
        <v>675</v>
      </c>
      <c r="B69" s="2790" t="s">
        <v>15074</v>
      </c>
      <c r="C69" s="2961">
        <v>74.626000000000005</v>
      </c>
      <c r="D69" s="1300"/>
      <c r="E69" s="1300"/>
      <c r="F69" s="1300"/>
      <c r="G69" s="1295"/>
      <c r="H69" s="1295"/>
      <c r="I69" s="1295"/>
      <c r="J69" s="1295"/>
      <c r="K69" s="1295"/>
      <c r="L69" s="1295"/>
      <c r="M69" s="1295"/>
      <c r="N69" s="1295"/>
      <c r="O69" s="1295"/>
      <c r="P69" s="1295"/>
      <c r="Q69" s="1295"/>
      <c r="R69" s="1295"/>
      <c r="S69" s="1295"/>
      <c r="T69" s="1295"/>
      <c r="U69" s="3001"/>
      <c r="V69" s="3001"/>
      <c r="Z69" s="210"/>
      <c r="AA69" s="1092">
        <f xml:space="preserve"> IF( SUM( AC69:AC69 ) = 0, 0,#REF! )</f>
        <v>0</v>
      </c>
      <c r="AB69" s="210"/>
    </row>
    <row r="70" spans="1:28" ht="20.25" thickTop="1" thickBot="1">
      <c r="B70" s="1300"/>
      <c r="D70" s="1300"/>
      <c r="E70" s="1300"/>
      <c r="F70" s="1300"/>
      <c r="G70" s="1295"/>
      <c r="H70" s="1295"/>
      <c r="I70" s="1295"/>
      <c r="J70" s="1295"/>
      <c r="K70" s="1295"/>
      <c r="L70" s="1295"/>
      <c r="M70" s="1295"/>
      <c r="N70" s="1295"/>
      <c r="O70" s="1295"/>
      <c r="P70" s="1295"/>
      <c r="Q70" s="1295"/>
      <c r="R70" s="1295"/>
      <c r="S70" s="1295"/>
      <c r="T70" s="1295"/>
      <c r="U70" s="3001"/>
      <c r="V70" s="3001"/>
      <c r="Z70" s="210"/>
      <c r="AA70" s="1092">
        <f xml:space="preserve"> IF( SUM( AC70:AC70 ) = 0, 0,#REF! )</f>
        <v>0</v>
      </c>
      <c r="AB70" s="210"/>
    </row>
    <row r="71" spans="1:28" ht="21" customHeight="1" thickTop="1" thickBot="1">
      <c r="H71" s="1295"/>
      <c r="I71" s="3593" t="s">
        <v>12677</v>
      </c>
      <c r="J71" s="3594"/>
      <c r="K71" s="1295"/>
      <c r="L71" s="3593" t="s">
        <v>12678</v>
      </c>
      <c r="M71" s="3594"/>
      <c r="N71" s="1295"/>
      <c r="O71" s="3593" t="s">
        <v>12679</v>
      </c>
      <c r="P71" s="3594"/>
      <c r="Q71" s="1295"/>
      <c r="R71" s="3593" t="s">
        <v>12680</v>
      </c>
      <c r="S71" s="3594"/>
      <c r="T71" s="1295"/>
      <c r="U71" s="3595" t="s">
        <v>14998</v>
      </c>
      <c r="V71" s="3596"/>
      <c r="Z71" s="210"/>
      <c r="AA71" s="1092">
        <f xml:space="preserve"> IF( SUM( AC71:AC71 ) = 0, 0,#REF! )</f>
        <v>0</v>
      </c>
      <c r="AB71" s="210"/>
    </row>
    <row r="72" spans="1:28" ht="39.75" thickTop="1" thickBot="1">
      <c r="C72" s="2801" t="s">
        <v>2</v>
      </c>
      <c r="D72" s="2802" t="s">
        <v>14999</v>
      </c>
      <c r="E72" s="2802" t="s">
        <v>14339</v>
      </c>
      <c r="F72" s="2802" t="s">
        <v>14942</v>
      </c>
      <c r="G72" s="2803" t="s">
        <v>15000</v>
      </c>
      <c r="H72" s="1295"/>
      <c r="I72" s="2810" t="s">
        <v>15001</v>
      </c>
      <c r="J72" s="2811" t="s">
        <v>15002</v>
      </c>
      <c r="K72" s="1295"/>
      <c r="L72" s="2810" t="s">
        <v>15001</v>
      </c>
      <c r="M72" s="2811" t="s">
        <v>15002</v>
      </c>
      <c r="N72" s="1295"/>
      <c r="O72" s="2810" t="s">
        <v>15001</v>
      </c>
      <c r="P72" s="2811" t="s">
        <v>15002</v>
      </c>
      <c r="Q72" s="1295"/>
      <c r="R72" s="2810" t="s">
        <v>15001</v>
      </c>
      <c r="S72" s="2811" t="s">
        <v>15002</v>
      </c>
      <c r="T72" s="1295"/>
      <c r="U72" s="3010" t="s">
        <v>15001</v>
      </c>
      <c r="V72" s="3011" t="s">
        <v>15002</v>
      </c>
      <c r="X72" s="2931" t="s">
        <v>666</v>
      </c>
      <c r="Z72" s="210"/>
      <c r="AA72" s="1092">
        <f xml:space="preserve"> IF( SUM( AC72:AC72 ) = 0, 0,#REF! )</f>
        <v>0</v>
      </c>
      <c r="AB72" s="210"/>
    </row>
    <row r="73" spans="1:28" ht="90.75" thickTop="1" thickBot="1">
      <c r="A73" s="2699" t="s">
        <v>773</v>
      </c>
      <c r="B73" s="2942" t="s">
        <v>15003</v>
      </c>
      <c r="C73" s="2943" t="s">
        <v>15075</v>
      </c>
      <c r="D73" s="2965">
        <f>2870.23*G73/1000000</f>
        <v>74.625979999999998</v>
      </c>
      <c r="E73" s="2943" t="s">
        <v>15005</v>
      </c>
      <c r="F73" s="2943">
        <v>0</v>
      </c>
      <c r="G73" s="2944">
        <v>26000</v>
      </c>
      <c r="H73" s="1295"/>
      <c r="I73" s="2939"/>
      <c r="J73" s="2966">
        <f>IFERROR(I73/$G73,0)</f>
        <v>0</v>
      </c>
      <c r="K73" s="1295"/>
      <c r="L73" s="2939"/>
      <c r="M73" s="2966">
        <f>L73/$G73</f>
        <v>0</v>
      </c>
      <c r="N73" s="1295"/>
      <c r="O73" s="2939"/>
      <c r="P73" s="2966">
        <f>O73/$G73</f>
        <v>0</v>
      </c>
      <c r="Q73" s="2812"/>
      <c r="R73" s="2907"/>
      <c r="S73" s="2967">
        <f>R73/$G73</f>
        <v>0</v>
      </c>
      <c r="T73" s="1295"/>
      <c r="U73" s="3012"/>
      <c r="V73" s="3024">
        <f>U73/$G73</f>
        <v>0</v>
      </c>
      <c r="X73" s="2968" t="s">
        <v>15076</v>
      </c>
      <c r="Z73" s="210"/>
      <c r="AA73" s="1092">
        <f xml:space="preserve"> IF( SUM( AC73:AC73 ) = 0, 0,#REF! )</f>
        <v>0</v>
      </c>
      <c r="AB73" s="210"/>
    </row>
    <row r="74" spans="1:28" ht="15.75" thickTop="1" thickBot="1">
      <c r="Z74" s="210"/>
      <c r="AA74" s="1092">
        <f xml:space="preserve"> IF( SUM( AC74:AC74 ) = 0, 0,#REF! )</f>
        <v>0</v>
      </c>
      <c r="AB74" s="210"/>
    </row>
    <row r="75" spans="1:28" ht="15" thickTop="1">
      <c r="B75" s="2935" t="s">
        <v>13575</v>
      </c>
      <c r="C75" s="2936" t="s">
        <v>14996</v>
      </c>
      <c r="Z75" s="210"/>
      <c r="AA75" s="1092">
        <f xml:space="preserve"> IF( SUM( AC75:AC75 ) = 0, 0,#REF! )</f>
        <v>0</v>
      </c>
      <c r="AB75" s="210"/>
    </row>
    <row r="76" spans="1:28" ht="26.25" thickBot="1">
      <c r="A76" s="2699" t="s">
        <v>675</v>
      </c>
      <c r="B76" s="2790" t="s">
        <v>15077</v>
      </c>
      <c r="C76" s="2961">
        <v>7.93</v>
      </c>
      <c r="Z76" s="210"/>
      <c r="AA76" s="1092">
        <f xml:space="preserve"> IF( SUM( AC76:AC76 ) = 0, 0,#REF! )</f>
        <v>0</v>
      </c>
      <c r="AB76" s="210"/>
    </row>
    <row r="77" spans="1:28" ht="15" thickTop="1">
      <c r="Z77" s="210"/>
      <c r="AA77" s="1092">
        <f xml:space="preserve"> IF( SUM( AC77:AC77 ) = 0, 0,#REF! )</f>
        <v>0</v>
      </c>
      <c r="AB77" s="210"/>
    </row>
    <row r="78" spans="1:28">
      <c r="Z78" s="210"/>
      <c r="AA78" s="1092">
        <f xml:space="preserve"> IF( SUM( AC78:AC78 ) = 0, 0,#REF! )</f>
        <v>0</v>
      </c>
      <c r="AB78" s="210"/>
    </row>
    <row r="79" spans="1:28">
      <c r="Z79" s="210"/>
      <c r="AA79" s="1092">
        <f xml:space="preserve"> IF( SUM( AC79:AC79 ) = 0, 0,#REF! )</f>
        <v>0</v>
      </c>
      <c r="AB79" s="210"/>
    </row>
    <row r="80" spans="1:28">
      <c r="Z80" s="210"/>
      <c r="AA80" s="1092">
        <f xml:space="preserve"> IF( SUM( AC80:AC80 ) = 0, 0,#REF! )</f>
        <v>0</v>
      </c>
      <c r="AB80" s="210"/>
    </row>
    <row r="81" spans="1:28" ht="26.25" thickBot="1">
      <c r="B81" s="1299" t="s">
        <v>15078</v>
      </c>
      <c r="Z81" s="210"/>
      <c r="AA81" s="1092">
        <f xml:space="preserve"> IF( SUM( AC81:AC81 ) = 0, 0,#REF! )</f>
        <v>0</v>
      </c>
      <c r="AB81" s="210"/>
    </row>
    <row r="82" spans="1:28" ht="15.75" thickTop="1" thickBot="1">
      <c r="B82" s="2904" t="s">
        <v>13562</v>
      </c>
      <c r="C82" s="2905" t="s">
        <v>14996</v>
      </c>
      <c r="Z82" s="210"/>
      <c r="AA82" s="1092">
        <f xml:space="preserve"> IF( SUM( AC82:AC82 ) = 0, 0,#REF! )</f>
        <v>0</v>
      </c>
      <c r="AB82" s="210"/>
    </row>
    <row r="83" spans="1:28" ht="27" thickTop="1" thickBot="1">
      <c r="A83" s="2699" t="s">
        <v>675</v>
      </c>
      <c r="B83" s="2942" t="s">
        <v>15077</v>
      </c>
      <c r="C83" s="2969">
        <v>9.6839999999999993</v>
      </c>
      <c r="D83" s="1300"/>
      <c r="E83" s="1300"/>
      <c r="F83" s="1300"/>
      <c r="G83" s="1295"/>
      <c r="H83" s="1295"/>
      <c r="I83" s="1295"/>
      <c r="J83" s="1295"/>
      <c r="K83" s="1295"/>
      <c r="L83" s="1295"/>
      <c r="M83" s="1295"/>
      <c r="N83" s="1295"/>
      <c r="O83" s="1295"/>
      <c r="P83" s="1295"/>
      <c r="Q83" s="1295"/>
      <c r="R83" s="1295"/>
      <c r="S83" s="1295"/>
      <c r="T83" s="1295"/>
      <c r="U83" s="3001"/>
      <c r="V83" s="3001"/>
      <c r="Z83" s="210"/>
      <c r="AA83" s="1092">
        <f xml:space="preserve"> IF( SUM( AC83:AC83 ) = 0, 0,#REF! )</f>
        <v>0</v>
      </c>
      <c r="AB83" s="210"/>
    </row>
    <row r="84" spans="1:28" ht="20.25" thickTop="1" thickBot="1">
      <c r="B84" s="1300"/>
      <c r="D84" s="1300"/>
      <c r="E84" s="1300"/>
      <c r="F84" s="1300"/>
      <c r="G84" s="1295"/>
      <c r="H84" s="1295"/>
      <c r="I84" s="3593" t="s">
        <v>12677</v>
      </c>
      <c r="J84" s="3594"/>
      <c r="K84" s="1295"/>
      <c r="L84" s="3593" t="s">
        <v>12678</v>
      </c>
      <c r="M84" s="3594"/>
      <c r="N84" s="1295"/>
      <c r="O84" s="3593" t="s">
        <v>12679</v>
      </c>
      <c r="P84" s="3594"/>
      <c r="Q84" s="1295"/>
      <c r="R84" s="3593" t="s">
        <v>12680</v>
      </c>
      <c r="S84" s="3594"/>
      <c r="T84" s="1295"/>
      <c r="U84" s="3595" t="s">
        <v>14998</v>
      </c>
      <c r="V84" s="3596"/>
      <c r="Z84" s="210"/>
      <c r="AA84" s="1092">
        <f xml:space="preserve"> IF( SUM( AC84:AC84 ) = 0, 0,#REF! )</f>
        <v>0</v>
      </c>
      <c r="AB84" s="210"/>
    </row>
    <row r="85" spans="1:28" ht="39.75" thickTop="1" thickBot="1">
      <c r="C85" s="2801" t="s">
        <v>2</v>
      </c>
      <c r="D85" s="2802" t="s">
        <v>14999</v>
      </c>
      <c r="E85" s="2802" t="s">
        <v>14339</v>
      </c>
      <c r="F85" s="2802" t="s">
        <v>14942</v>
      </c>
      <c r="G85" s="2803" t="s">
        <v>15000</v>
      </c>
      <c r="H85" s="1295"/>
      <c r="I85" s="2810" t="s">
        <v>15001</v>
      </c>
      <c r="J85" s="2811" t="s">
        <v>15002</v>
      </c>
      <c r="K85" s="1295"/>
      <c r="L85" s="2810" t="s">
        <v>15001</v>
      </c>
      <c r="M85" s="2811" t="s">
        <v>15002</v>
      </c>
      <c r="N85" s="1295"/>
      <c r="O85" s="2810" t="s">
        <v>15001</v>
      </c>
      <c r="P85" s="2811" t="s">
        <v>15002</v>
      </c>
      <c r="Q85" s="1295"/>
      <c r="R85" s="2810" t="s">
        <v>15001</v>
      </c>
      <c r="S85" s="2811" t="s">
        <v>15002</v>
      </c>
      <c r="T85" s="1295"/>
      <c r="U85" s="3010" t="s">
        <v>15001</v>
      </c>
      <c r="V85" s="3011" t="s">
        <v>15002</v>
      </c>
      <c r="X85" s="2931" t="s">
        <v>666</v>
      </c>
      <c r="Z85" s="210"/>
      <c r="AA85" s="1092">
        <f xml:space="preserve"> IF( SUM( AC85:AC85 ) = 0, 0,#REF! )</f>
        <v>0</v>
      </c>
      <c r="AB85" s="210"/>
    </row>
    <row r="86" spans="1:28" ht="27" thickTop="1" thickBot="1">
      <c r="A86" s="2699" t="s">
        <v>773</v>
      </c>
      <c r="B86" s="2942" t="s">
        <v>15003</v>
      </c>
      <c r="C86" s="2943" t="s">
        <v>15077</v>
      </c>
      <c r="D86" s="2943">
        <v>9.6839999999999993</v>
      </c>
      <c r="E86" s="2943" t="s">
        <v>1281</v>
      </c>
      <c r="F86" s="2943">
        <v>0</v>
      </c>
      <c r="G86" s="2970">
        <v>1</v>
      </c>
      <c r="H86" s="1295"/>
      <c r="I86" s="2971"/>
      <c r="J86" s="2966">
        <f>IFERROR(I86/$G86,0)</f>
        <v>0</v>
      </c>
      <c r="K86" s="1295"/>
      <c r="L86" s="2971"/>
      <c r="M86" s="2966">
        <f>L86/$G86</f>
        <v>0</v>
      </c>
      <c r="N86" s="1295"/>
      <c r="O86" s="2971"/>
      <c r="P86" s="2966">
        <f>O86/$G86</f>
        <v>0</v>
      </c>
      <c r="Q86" s="1295"/>
      <c r="R86" s="2971"/>
      <c r="S86" s="2966">
        <f>R86/$G86</f>
        <v>0</v>
      </c>
      <c r="T86" s="1295"/>
      <c r="U86" s="3025"/>
      <c r="V86" s="3026">
        <f>U86/$G86</f>
        <v>0</v>
      </c>
      <c r="X86" s="2968" t="s">
        <v>15079</v>
      </c>
      <c r="Z86" s="210"/>
      <c r="AA86" s="1092">
        <f xml:space="preserve"> IF( SUM( AC86:AC86 ) = 0, 0,#REF! )</f>
        <v>0</v>
      </c>
      <c r="AB86" s="210"/>
    </row>
    <row r="87" spans="1:28" ht="15" thickTop="1">
      <c r="Z87" s="210"/>
      <c r="AA87" s="1092">
        <f xml:space="preserve"> IF( SUM( AC87:AC87 ) = 0, 0,#REF! )</f>
        <v>0</v>
      </c>
      <c r="AB87" s="210"/>
    </row>
    <row r="88" spans="1:28">
      <c r="Z88" s="210"/>
      <c r="AA88" s="1092">
        <f xml:space="preserve"> IF( SUM( AC88:AC88 ) = 0, 0,#REF! )</f>
        <v>0</v>
      </c>
      <c r="AB88" s="210"/>
    </row>
    <row r="89" spans="1:28" ht="26.25" thickBot="1">
      <c r="B89" s="1299" t="s">
        <v>11</v>
      </c>
      <c r="Z89" s="210"/>
      <c r="AA89" s="1092">
        <f xml:space="preserve"> IF( SUM( AC89:AC89 ) = 0, 0,#REF! )</f>
        <v>0</v>
      </c>
      <c r="AB89" s="210"/>
    </row>
    <row r="90" spans="1:28" ht="15" thickTop="1">
      <c r="B90" s="2935" t="s">
        <v>13562</v>
      </c>
      <c r="C90" s="2936" t="s">
        <v>14996</v>
      </c>
      <c r="Z90" s="210"/>
      <c r="AA90" s="1092">
        <f xml:space="preserve"> IF( SUM( AC90:AC90 ) = 0, 0,#REF! )</f>
        <v>0</v>
      </c>
      <c r="AB90" s="210"/>
    </row>
    <row r="91" spans="1:28" ht="19.5" thickBot="1">
      <c r="A91" s="2699" t="s">
        <v>675</v>
      </c>
      <c r="B91" s="2790" t="s">
        <v>15080</v>
      </c>
      <c r="C91" s="2961">
        <v>9</v>
      </c>
      <c r="D91" s="1300"/>
      <c r="E91" s="1300"/>
      <c r="F91" s="1300"/>
      <c r="G91" s="1295"/>
      <c r="H91" s="1295"/>
      <c r="I91" s="1295"/>
      <c r="J91" s="1295"/>
      <c r="K91" s="1295"/>
      <c r="L91" s="1295"/>
      <c r="M91" s="1295"/>
      <c r="N91" s="1295"/>
      <c r="O91" s="1295"/>
      <c r="P91" s="1295"/>
      <c r="Q91" s="1295"/>
      <c r="R91" s="1295"/>
      <c r="S91" s="1295"/>
      <c r="T91" s="1295"/>
      <c r="U91" s="3001"/>
      <c r="V91" s="3001"/>
      <c r="Z91" s="210"/>
      <c r="AA91" s="1092">
        <f xml:space="preserve"> IF( SUM( AC91:AC91 ) = 0, 0,#REF! )</f>
        <v>0</v>
      </c>
      <c r="AB91" s="210"/>
    </row>
    <row r="92" spans="1:28" ht="20.25" thickTop="1" thickBot="1">
      <c r="B92" s="1300"/>
      <c r="D92" s="1300"/>
      <c r="E92" s="1300"/>
      <c r="F92" s="1300"/>
      <c r="G92" s="1295"/>
      <c r="H92" s="1295"/>
      <c r="I92" s="3593" t="s">
        <v>12677</v>
      </c>
      <c r="J92" s="3594"/>
      <c r="K92" s="1295"/>
      <c r="L92" s="3593" t="s">
        <v>12678</v>
      </c>
      <c r="M92" s="3594"/>
      <c r="N92" s="1295"/>
      <c r="O92" s="3593" t="s">
        <v>12679</v>
      </c>
      <c r="P92" s="3594"/>
      <c r="Q92" s="1295"/>
      <c r="R92" s="3593" t="s">
        <v>12680</v>
      </c>
      <c r="S92" s="3594"/>
      <c r="T92" s="1295"/>
      <c r="U92" s="3595" t="s">
        <v>14998</v>
      </c>
      <c r="V92" s="3596"/>
      <c r="Z92" s="210"/>
      <c r="AA92" s="1092">
        <f xml:space="preserve"> IF( SUM( AC92:AC92 ) = 0, 0,#REF! )</f>
        <v>0</v>
      </c>
      <c r="AB92" s="210"/>
    </row>
    <row r="93" spans="1:28" ht="39.75" thickTop="1" thickBot="1">
      <c r="C93" s="2801" t="s">
        <v>2</v>
      </c>
      <c r="D93" s="2802" t="s">
        <v>14999</v>
      </c>
      <c r="E93" s="2802" t="s">
        <v>14339</v>
      </c>
      <c r="F93" s="2802" t="s">
        <v>14942</v>
      </c>
      <c r="G93" s="2803" t="s">
        <v>15000</v>
      </c>
      <c r="H93" s="1295"/>
      <c r="I93" s="2810" t="s">
        <v>15001</v>
      </c>
      <c r="J93" s="2811" t="s">
        <v>15002</v>
      </c>
      <c r="K93" s="1295"/>
      <c r="L93" s="2810" t="s">
        <v>15001</v>
      </c>
      <c r="M93" s="2811" t="s">
        <v>15002</v>
      </c>
      <c r="N93" s="1295"/>
      <c r="O93" s="2810" t="s">
        <v>15001</v>
      </c>
      <c r="P93" s="2811" t="s">
        <v>15002</v>
      </c>
      <c r="Q93" s="1295"/>
      <c r="R93" s="2810" t="s">
        <v>15001</v>
      </c>
      <c r="S93" s="2811" t="s">
        <v>15002</v>
      </c>
      <c r="T93" s="1295"/>
      <c r="U93" s="3010" t="s">
        <v>15001</v>
      </c>
      <c r="V93" s="3011" t="s">
        <v>15002</v>
      </c>
      <c r="X93" s="2931" t="s">
        <v>666</v>
      </c>
      <c r="Z93" s="210"/>
      <c r="AA93" s="1092">
        <f xml:space="preserve"> IF( SUM( AC93:AC93 ) = 0, 0,#REF! )</f>
        <v>0</v>
      </c>
      <c r="AB93" s="210"/>
    </row>
    <row r="94" spans="1:28" ht="39" thickTop="1">
      <c r="B94" s="2787" t="s">
        <v>15003</v>
      </c>
      <c r="C94" s="2972" t="s">
        <v>15081</v>
      </c>
      <c r="D94" s="2962">
        <f>6300*1000/1000000</f>
        <v>6.3</v>
      </c>
      <c r="E94" s="2945" t="s">
        <v>15082</v>
      </c>
      <c r="F94" s="2945">
        <v>0</v>
      </c>
      <c r="G94" s="2973">
        <v>1000</v>
      </c>
      <c r="H94" s="1295"/>
      <c r="I94" s="2948"/>
      <c r="J94" s="2958">
        <f>IFERROR(I94/$G94,0)</f>
        <v>0</v>
      </c>
      <c r="K94" s="1315"/>
      <c r="L94" s="2948"/>
      <c r="M94" s="2958">
        <f>L94/$G94</f>
        <v>0</v>
      </c>
      <c r="N94" s="2756"/>
      <c r="O94" s="2948"/>
      <c r="P94" s="2958">
        <f>O94/$G94</f>
        <v>0</v>
      </c>
      <c r="Q94" s="2756"/>
      <c r="R94" s="2948"/>
      <c r="S94" s="2958">
        <f>R94/$G94</f>
        <v>0</v>
      </c>
      <c r="T94" s="2756"/>
      <c r="U94" s="3014"/>
      <c r="V94" s="3015">
        <f>U94/$G94</f>
        <v>0</v>
      </c>
      <c r="X94" s="2954" t="s">
        <v>15083</v>
      </c>
      <c r="Z94" s="210"/>
      <c r="AA94" s="1092">
        <f xml:space="preserve"> IF( SUM( AC94:AC94 ) = 0, 0,#REF! )</f>
        <v>0</v>
      </c>
      <c r="AB94" s="210"/>
    </row>
    <row r="95" spans="1:28" ht="39" thickBot="1">
      <c r="A95" s="2699" t="s">
        <v>773</v>
      </c>
      <c r="B95" s="2790" t="s">
        <v>15007</v>
      </c>
      <c r="C95" s="2791" t="s">
        <v>15084</v>
      </c>
      <c r="D95" s="2947">
        <f>300*9000/1000000</f>
        <v>2.7</v>
      </c>
      <c r="E95" s="2791" t="s">
        <v>15082</v>
      </c>
      <c r="F95" s="2791">
        <v>0</v>
      </c>
      <c r="G95" s="2974">
        <v>9000</v>
      </c>
      <c r="H95" s="1295"/>
      <c r="I95" s="2952"/>
      <c r="J95" s="2953">
        <f>IFERROR(I95/$G95,0)</f>
        <v>0</v>
      </c>
      <c r="K95" s="1315"/>
      <c r="L95" s="2952"/>
      <c r="M95" s="2953">
        <f>L95/$G95</f>
        <v>0</v>
      </c>
      <c r="N95" s="2756"/>
      <c r="O95" s="2952"/>
      <c r="P95" s="2953">
        <f>O95/$G95</f>
        <v>0</v>
      </c>
      <c r="Q95" s="2756"/>
      <c r="R95" s="2952"/>
      <c r="S95" s="2953">
        <f>R95/$G95</f>
        <v>0</v>
      </c>
      <c r="T95" s="2756"/>
      <c r="U95" s="3018"/>
      <c r="V95" s="3019">
        <f>U95/$G95</f>
        <v>0</v>
      </c>
      <c r="X95" s="2938" t="s">
        <v>15085</v>
      </c>
      <c r="Z95" s="210"/>
      <c r="AA95" s="1092">
        <f xml:space="preserve"> IF( SUM( AC95:AC95 ) = 0, 0,#REF! )</f>
        <v>0</v>
      </c>
      <c r="AB95" s="210"/>
    </row>
    <row r="96" spans="1:28" ht="15.75" thickTop="1" thickBot="1">
      <c r="Z96" s="210"/>
      <c r="AA96" s="1092">
        <f xml:space="preserve"> IF( SUM( AC96:AC96 ) = 0, 0,#REF! )</f>
        <v>0</v>
      </c>
      <c r="AB96" s="210"/>
    </row>
    <row r="97" spans="1:28" ht="15" thickTop="1">
      <c r="B97" s="2935" t="s">
        <v>13565</v>
      </c>
      <c r="C97" s="2936" t="s">
        <v>14996</v>
      </c>
      <c r="Z97" s="210"/>
      <c r="AA97" s="1092">
        <f xml:space="preserve"> IF( SUM( AC97:AC97 ) = 0, 0,#REF! )</f>
        <v>0</v>
      </c>
      <c r="AB97" s="210"/>
    </row>
    <row r="98" spans="1:28" ht="26.25" thickBot="1">
      <c r="A98" s="2699" t="s">
        <v>675</v>
      </c>
      <c r="B98" s="2790" t="s">
        <v>15086</v>
      </c>
      <c r="C98" s="2961">
        <v>24.876999999999999</v>
      </c>
      <c r="D98" s="1300"/>
      <c r="E98" s="1300"/>
      <c r="F98" s="1300"/>
      <c r="G98" s="1295"/>
      <c r="H98" s="1295"/>
      <c r="I98" s="1295"/>
      <c r="J98" s="1295"/>
      <c r="K98" s="1295"/>
      <c r="L98" s="1295"/>
      <c r="M98" s="1295"/>
      <c r="N98" s="1295"/>
      <c r="O98" s="1295"/>
      <c r="P98" s="1295"/>
      <c r="Q98" s="1295"/>
      <c r="R98" s="1295"/>
      <c r="S98" s="1295"/>
      <c r="T98" s="1295"/>
      <c r="U98" s="3001"/>
      <c r="V98" s="3001"/>
      <c r="Z98" s="210"/>
      <c r="AA98" s="1092">
        <f xml:space="preserve"> IF( SUM( AC98:AC98 ) = 0, 0,#REF! )</f>
        <v>0</v>
      </c>
      <c r="AB98" s="210"/>
    </row>
    <row r="99" spans="1:28" ht="20.25" thickTop="1" thickBot="1">
      <c r="B99" s="1300"/>
      <c r="D99" s="1300"/>
      <c r="E99" s="1300"/>
      <c r="F99" s="1300"/>
      <c r="G99" s="1295"/>
      <c r="H99" s="1295"/>
      <c r="I99" s="3593" t="s">
        <v>12677</v>
      </c>
      <c r="J99" s="3594"/>
      <c r="K99" s="1295"/>
      <c r="L99" s="3593" t="s">
        <v>12678</v>
      </c>
      <c r="M99" s="3594"/>
      <c r="N99" s="1295"/>
      <c r="O99" s="3593" t="s">
        <v>12679</v>
      </c>
      <c r="P99" s="3594"/>
      <c r="Q99" s="1295"/>
      <c r="R99" s="3593" t="s">
        <v>12680</v>
      </c>
      <c r="S99" s="3594"/>
      <c r="T99" s="1295"/>
      <c r="U99" s="3595" t="s">
        <v>14998</v>
      </c>
      <c r="V99" s="3596"/>
      <c r="Z99" s="210"/>
      <c r="AA99" s="1092">
        <f xml:space="preserve"> IF( SUM( AC99:AC99 ) = 0, 0,#REF! )</f>
        <v>0</v>
      </c>
      <c r="AB99" s="210"/>
    </row>
    <row r="100" spans="1:28" ht="39.75" thickTop="1" thickBot="1">
      <c r="C100" s="2801" t="s">
        <v>2</v>
      </c>
      <c r="D100" s="2802" t="s">
        <v>14999</v>
      </c>
      <c r="E100" s="2802" t="s">
        <v>14339</v>
      </c>
      <c r="F100" s="2802" t="s">
        <v>14942</v>
      </c>
      <c r="G100" s="2803" t="s">
        <v>15000</v>
      </c>
      <c r="H100" s="1295"/>
      <c r="I100" s="2810" t="s">
        <v>15001</v>
      </c>
      <c r="J100" s="2811" t="s">
        <v>15002</v>
      </c>
      <c r="K100" s="1295"/>
      <c r="L100" s="2810" t="s">
        <v>15001</v>
      </c>
      <c r="M100" s="2811" t="s">
        <v>15002</v>
      </c>
      <c r="N100" s="1295"/>
      <c r="O100" s="2810" t="s">
        <v>15001</v>
      </c>
      <c r="P100" s="2811" t="s">
        <v>15002</v>
      </c>
      <c r="Q100" s="1295"/>
      <c r="R100" s="2810" t="s">
        <v>15001</v>
      </c>
      <c r="S100" s="2811" t="s">
        <v>15002</v>
      </c>
      <c r="T100" s="1295"/>
      <c r="U100" s="3010" t="s">
        <v>15001</v>
      </c>
      <c r="V100" s="3011" t="s">
        <v>15002</v>
      </c>
      <c r="X100" s="2931" t="s">
        <v>666</v>
      </c>
      <c r="Z100" s="210"/>
      <c r="AA100" s="1092">
        <f xml:space="preserve"> IF( SUM( AC100:AC100 ) = 0, 0,#REF! )</f>
        <v>0</v>
      </c>
      <c r="AB100" s="210"/>
    </row>
    <row r="101" spans="1:28" ht="103.5" thickTop="1" thickBot="1">
      <c r="A101" s="2699" t="s">
        <v>773</v>
      </c>
      <c r="B101" s="2942" t="s">
        <v>15003</v>
      </c>
      <c r="C101" s="2943" t="s">
        <v>15087</v>
      </c>
      <c r="D101" s="2943">
        <v>24.876999999999999</v>
      </c>
      <c r="E101" s="2943" t="s">
        <v>1281</v>
      </c>
      <c r="F101" s="2943">
        <v>0</v>
      </c>
      <c r="G101" s="2970">
        <v>1</v>
      </c>
      <c r="H101" s="1295"/>
      <c r="I101" s="2971"/>
      <c r="J101" s="2966">
        <f>IFERROR(I101/$G101,0)</f>
        <v>0</v>
      </c>
      <c r="K101" s="1295"/>
      <c r="L101" s="2971"/>
      <c r="M101" s="2966">
        <f>L101/$G101</f>
        <v>0</v>
      </c>
      <c r="N101" s="1295"/>
      <c r="O101" s="2971"/>
      <c r="P101" s="2966">
        <f>O101/$G101</f>
        <v>0</v>
      </c>
      <c r="Q101" s="1295"/>
      <c r="R101" s="2971"/>
      <c r="S101" s="2966">
        <f>R101/$G101</f>
        <v>0</v>
      </c>
      <c r="T101" s="1295"/>
      <c r="U101" s="3025"/>
      <c r="V101" s="3026">
        <f>U101/$G101</f>
        <v>0</v>
      </c>
      <c r="X101" s="2968" t="s">
        <v>15088</v>
      </c>
      <c r="Z101" s="210"/>
      <c r="AA101" s="1092">
        <f xml:space="preserve"> IF( SUM( AC101:AC101 ) = 0, 0,#REF! )</f>
        <v>0</v>
      </c>
      <c r="AB101" s="210"/>
    </row>
    <row r="102" spans="1:28" ht="15.75" thickTop="1" thickBot="1">
      <c r="Z102" s="210"/>
      <c r="AA102" s="1092">
        <f xml:space="preserve"> IF( SUM( AC102:AC102 ) = 0, 0,#REF! )</f>
        <v>0</v>
      </c>
      <c r="AB102" s="210"/>
    </row>
    <row r="103" spans="1:28" ht="19.5" thickTop="1">
      <c r="B103" s="2935" t="s">
        <v>13567</v>
      </c>
      <c r="C103" s="2936" t="s">
        <v>14996</v>
      </c>
      <c r="G103" s="1295"/>
      <c r="H103" s="1295"/>
      <c r="I103" s="1295"/>
      <c r="J103" s="1295"/>
      <c r="K103" s="1295"/>
      <c r="L103" s="1295"/>
      <c r="M103" s="1295"/>
      <c r="N103" s="1295"/>
      <c r="O103" s="1295"/>
      <c r="P103" s="1295"/>
      <c r="Q103" s="1295"/>
      <c r="R103" s="1295"/>
      <c r="S103" s="1295"/>
      <c r="T103" s="1295"/>
      <c r="U103" s="3001"/>
      <c r="V103" s="3001"/>
      <c r="Z103" s="210"/>
      <c r="AA103" s="1092">
        <f xml:space="preserve"> IF( SUM( AC103:AC103 ) = 0, 0,#REF! )</f>
        <v>0</v>
      </c>
      <c r="AB103" s="210"/>
    </row>
    <row r="104" spans="1:28" ht="19.5" thickBot="1">
      <c r="A104" s="2699" t="s">
        <v>675</v>
      </c>
      <c r="B104" s="2790" t="s">
        <v>15089</v>
      </c>
      <c r="C104" s="2792">
        <v>17.401</v>
      </c>
      <c r="D104" s="1300"/>
      <c r="E104" s="1300"/>
      <c r="F104" s="1300"/>
      <c r="G104" s="1295"/>
      <c r="H104" s="1295"/>
      <c r="I104" s="1295"/>
      <c r="J104" s="1295"/>
      <c r="K104" s="1295"/>
      <c r="L104" s="1295"/>
      <c r="M104" s="1295"/>
      <c r="N104" s="1295"/>
      <c r="O104" s="1295"/>
      <c r="P104" s="1295"/>
      <c r="Q104" s="1295"/>
      <c r="R104" s="1295"/>
      <c r="S104" s="1295"/>
      <c r="T104" s="1295"/>
      <c r="U104" s="3001"/>
      <c r="V104" s="3001"/>
      <c r="Z104" s="210"/>
      <c r="AA104" s="1092">
        <f xml:space="preserve"> IF( SUM( AC104:AC104 ) = 0, 0,#REF! )</f>
        <v>0</v>
      </c>
      <c r="AB104" s="210"/>
    </row>
    <row r="105" spans="1:28" ht="20.25" thickTop="1" thickBot="1">
      <c r="B105" s="1300"/>
      <c r="D105" s="1300"/>
      <c r="E105" s="1300"/>
      <c r="F105" s="1300"/>
      <c r="G105" s="1295"/>
      <c r="H105" s="1295"/>
      <c r="I105" s="3593" t="s">
        <v>12677</v>
      </c>
      <c r="J105" s="3594"/>
      <c r="K105" s="1295"/>
      <c r="L105" s="3593" t="s">
        <v>12678</v>
      </c>
      <c r="M105" s="3594"/>
      <c r="N105" s="1295"/>
      <c r="O105" s="3593" t="s">
        <v>12679</v>
      </c>
      <c r="P105" s="3594"/>
      <c r="Q105" s="1295"/>
      <c r="R105" s="3593" t="s">
        <v>12680</v>
      </c>
      <c r="S105" s="3594"/>
      <c r="T105" s="1295"/>
      <c r="U105" s="3595" t="s">
        <v>14998</v>
      </c>
      <c r="V105" s="3596"/>
      <c r="Z105" s="210"/>
      <c r="AA105" s="1092">
        <f xml:space="preserve"> IF( SUM( AC105:AC105 ) = 0, 0,#REF! )</f>
        <v>0</v>
      </c>
      <c r="AB105" s="210"/>
    </row>
    <row r="106" spans="1:28" ht="39.75" thickTop="1" thickBot="1">
      <c r="C106" s="2801" t="s">
        <v>2</v>
      </c>
      <c r="D106" s="2802" t="s">
        <v>14999</v>
      </c>
      <c r="E106" s="2802" t="s">
        <v>14339</v>
      </c>
      <c r="F106" s="2802" t="s">
        <v>14942</v>
      </c>
      <c r="G106" s="2803" t="s">
        <v>15000</v>
      </c>
      <c r="H106" s="1295"/>
      <c r="I106" s="2810" t="s">
        <v>15001</v>
      </c>
      <c r="J106" s="2811" t="s">
        <v>15002</v>
      </c>
      <c r="K106" s="1295"/>
      <c r="L106" s="2810" t="s">
        <v>15001</v>
      </c>
      <c r="M106" s="2811" t="s">
        <v>15002</v>
      </c>
      <c r="N106" s="1295"/>
      <c r="O106" s="2810" t="s">
        <v>15001</v>
      </c>
      <c r="P106" s="2811" t="s">
        <v>15002</v>
      </c>
      <c r="Q106" s="1295"/>
      <c r="R106" s="2810" t="s">
        <v>15001</v>
      </c>
      <c r="S106" s="2811" t="s">
        <v>15002</v>
      </c>
      <c r="T106" s="1295"/>
      <c r="U106" s="3010" t="s">
        <v>15001</v>
      </c>
      <c r="V106" s="3011" t="s">
        <v>15002</v>
      </c>
      <c r="X106" s="2931" t="s">
        <v>666</v>
      </c>
      <c r="Z106" s="210"/>
      <c r="AA106" s="1092">
        <f xml:space="preserve"> IF( SUM( AC106:AC106 ) = 0, 0,#REF! )</f>
        <v>0</v>
      </c>
      <c r="AB106" s="210"/>
    </row>
    <row r="107" spans="1:28" ht="26.25" thickTop="1">
      <c r="B107" s="2787" t="s">
        <v>15003</v>
      </c>
      <c r="C107" s="2945" t="s">
        <v>15090</v>
      </c>
      <c r="D107" s="2962">
        <f>23.5*44800/1000000</f>
        <v>1.0528</v>
      </c>
      <c r="E107" s="2945" t="s">
        <v>2375</v>
      </c>
      <c r="F107" s="2945">
        <v>3</v>
      </c>
      <c r="G107" s="2975">
        <v>44.8</v>
      </c>
      <c r="H107" s="1295"/>
      <c r="I107" s="2963"/>
      <c r="J107" s="2958">
        <f t="shared" ref="J107:J112" si="11">IFERROR(I107/$G107,0)</f>
        <v>0</v>
      </c>
      <c r="K107" s="1315"/>
      <c r="L107" s="2963"/>
      <c r="M107" s="2958">
        <f>L107/$G107</f>
        <v>0</v>
      </c>
      <c r="N107" s="2756"/>
      <c r="O107" s="2963"/>
      <c r="P107" s="2958">
        <f>O107/$G107</f>
        <v>0</v>
      </c>
      <c r="Q107" s="2756"/>
      <c r="R107" s="2963"/>
      <c r="S107" s="2958">
        <f>R107/$G107</f>
        <v>0</v>
      </c>
      <c r="T107" s="2756"/>
      <c r="U107" s="3022"/>
      <c r="V107" s="3015">
        <f>U107/$G107</f>
        <v>0</v>
      </c>
      <c r="X107" s="2954" t="s">
        <v>15091</v>
      </c>
      <c r="Z107" s="210"/>
      <c r="AA107" s="1092">
        <f xml:space="preserve"> IF( SUM( AC107:AC107 ) = 0, 0,#REF! )</f>
        <v>0</v>
      </c>
      <c r="AB107" s="210"/>
    </row>
    <row r="108" spans="1:28" ht="38.25">
      <c r="B108" s="2788" t="s">
        <v>15007</v>
      </c>
      <c r="C108" s="1293" t="s">
        <v>15092</v>
      </c>
      <c r="D108" s="1320">
        <f>66.36*76072/1000000</f>
        <v>5.0481379200000003</v>
      </c>
      <c r="E108" s="1293" t="s">
        <v>2375</v>
      </c>
      <c r="F108" s="1293">
        <v>3</v>
      </c>
      <c r="G108" s="2976">
        <v>76.072000000000003</v>
      </c>
      <c r="H108" s="1295"/>
      <c r="I108" s="2978"/>
      <c r="J108" s="2951">
        <f t="shared" si="11"/>
        <v>0</v>
      </c>
      <c r="K108" s="1315"/>
      <c r="L108" s="2978"/>
      <c r="M108" s="2951">
        <f>L108/$G108</f>
        <v>0</v>
      </c>
      <c r="N108" s="2756"/>
      <c r="O108" s="2978"/>
      <c r="P108" s="2951">
        <f>O108/$G108</f>
        <v>0</v>
      </c>
      <c r="Q108" s="2756"/>
      <c r="R108" s="2978"/>
      <c r="S108" s="2951">
        <f>R108/$G108</f>
        <v>0</v>
      </c>
      <c r="T108" s="2756"/>
      <c r="U108" s="3027"/>
      <c r="V108" s="3017">
        <f>U108/$G108</f>
        <v>0</v>
      </c>
      <c r="X108" s="2955" t="s">
        <v>15093</v>
      </c>
      <c r="Z108" s="210"/>
      <c r="AA108" s="1092">
        <f xml:space="preserve"> IF( SUM( AC108:AC108 ) = 0, 0,#REF! )</f>
        <v>0</v>
      </c>
      <c r="AB108" s="210"/>
    </row>
    <row r="109" spans="1:28" ht="63.75">
      <c r="B109" s="2788" t="s">
        <v>15010</v>
      </c>
      <c r="C109" s="1293" t="s">
        <v>15094</v>
      </c>
      <c r="D109" s="1320">
        <v>7.2729999999999997</v>
      </c>
      <c r="E109" s="1293" t="s">
        <v>2375</v>
      </c>
      <c r="F109" s="1293">
        <v>3</v>
      </c>
      <c r="G109" s="2977">
        <v>5.0999999999999996</v>
      </c>
      <c r="H109" s="1295"/>
      <c r="I109" s="2978"/>
      <c r="J109" s="2951">
        <f t="shared" si="11"/>
        <v>0</v>
      </c>
      <c r="K109" s="1315"/>
      <c r="L109" s="2978"/>
      <c r="M109" s="2951">
        <f t="shared" ref="M109:M112" si="12">L109/$G109</f>
        <v>0</v>
      </c>
      <c r="N109" s="2756"/>
      <c r="O109" s="2978"/>
      <c r="P109" s="2951">
        <f t="shared" ref="P109:P112" si="13">O109/$G109</f>
        <v>0</v>
      </c>
      <c r="Q109" s="2756"/>
      <c r="R109" s="2978"/>
      <c r="S109" s="2951">
        <f t="shared" ref="S109:S112" si="14">R109/$G109</f>
        <v>0</v>
      </c>
      <c r="T109" s="2756"/>
      <c r="U109" s="3027"/>
      <c r="V109" s="3017">
        <f t="shared" ref="V109:V112" si="15">U109/$G109</f>
        <v>0</v>
      </c>
      <c r="X109" s="2955" t="s">
        <v>15095</v>
      </c>
      <c r="Z109" s="210"/>
      <c r="AA109" s="1092">
        <f xml:space="preserve"> IF( SUM( AC109:AC109 ) = 0, 0,#REF! )</f>
        <v>0</v>
      </c>
      <c r="AB109" s="210"/>
    </row>
    <row r="110" spans="1:28" ht="63.75">
      <c r="B110" s="2788" t="s">
        <v>15013</v>
      </c>
      <c r="C110" s="1293" t="s">
        <v>15096</v>
      </c>
      <c r="D110" s="1320">
        <v>2.6120000000000001</v>
      </c>
      <c r="E110" s="1293" t="s">
        <v>2375</v>
      </c>
      <c r="F110" s="1293">
        <v>3</v>
      </c>
      <c r="G110" s="2789">
        <v>1.913</v>
      </c>
      <c r="H110" s="1295"/>
      <c r="I110" s="2978"/>
      <c r="J110" s="2951">
        <f t="shared" si="11"/>
        <v>0</v>
      </c>
      <c r="K110" s="1315"/>
      <c r="L110" s="2978"/>
      <c r="M110" s="2951">
        <f t="shared" si="12"/>
        <v>0</v>
      </c>
      <c r="N110" s="2756"/>
      <c r="O110" s="2978"/>
      <c r="P110" s="2951">
        <f t="shared" si="13"/>
        <v>0</v>
      </c>
      <c r="Q110" s="2756"/>
      <c r="R110" s="2978"/>
      <c r="S110" s="2951">
        <f t="shared" si="14"/>
        <v>0</v>
      </c>
      <c r="T110" s="2756"/>
      <c r="U110" s="3027"/>
      <c r="V110" s="3017">
        <f t="shared" si="15"/>
        <v>0</v>
      </c>
      <c r="X110" s="2955" t="s">
        <v>15097</v>
      </c>
      <c r="Z110" s="210"/>
      <c r="AA110" s="1092">
        <f xml:space="preserve"> IF( SUM( AC110:AC110 ) = 0, 0,#REF! )</f>
        <v>0</v>
      </c>
      <c r="AB110" s="210"/>
    </row>
    <row r="111" spans="1:28" ht="38.25">
      <c r="B111" s="2788" t="s">
        <v>15016</v>
      </c>
      <c r="C111" s="1293" t="s">
        <v>15098</v>
      </c>
      <c r="D111" s="1320">
        <v>0.57099999999999995</v>
      </c>
      <c r="E111" s="1293" t="s">
        <v>2375</v>
      </c>
      <c r="F111" s="1293">
        <v>3</v>
      </c>
      <c r="G111" s="2789">
        <v>0.752</v>
      </c>
      <c r="H111" s="1295"/>
      <c r="I111" s="2978"/>
      <c r="J111" s="2951">
        <f t="shared" si="11"/>
        <v>0</v>
      </c>
      <c r="K111" s="1315"/>
      <c r="L111" s="2978"/>
      <c r="M111" s="2951">
        <f t="shared" si="12"/>
        <v>0</v>
      </c>
      <c r="N111" s="2756"/>
      <c r="O111" s="2978"/>
      <c r="P111" s="2951">
        <f t="shared" si="13"/>
        <v>0</v>
      </c>
      <c r="Q111" s="2756"/>
      <c r="R111" s="2978"/>
      <c r="S111" s="2951">
        <f t="shared" si="14"/>
        <v>0</v>
      </c>
      <c r="T111" s="2756"/>
      <c r="U111" s="3027"/>
      <c r="V111" s="3017">
        <f t="shared" si="15"/>
        <v>0</v>
      </c>
      <c r="X111" s="2955" t="s">
        <v>15099</v>
      </c>
      <c r="Z111" s="210"/>
      <c r="AA111" s="1092">
        <f xml:space="preserve"> IF( SUM( AC111:AC111 ) = 0, 0,#REF! )</f>
        <v>0</v>
      </c>
      <c r="AB111" s="210"/>
    </row>
    <row r="112" spans="1:28" ht="39" thickBot="1">
      <c r="A112" s="2699" t="s">
        <v>773</v>
      </c>
      <c r="B112" s="2790" t="s">
        <v>15019</v>
      </c>
      <c r="C112" s="2791" t="s">
        <v>15100</v>
      </c>
      <c r="D112" s="2947">
        <v>0.84399999999999997</v>
      </c>
      <c r="E112" s="2791" t="s">
        <v>2375</v>
      </c>
      <c r="F112" s="2791">
        <v>3</v>
      </c>
      <c r="G112" s="2792">
        <v>1.3240000000000001</v>
      </c>
      <c r="H112" s="1295"/>
      <c r="I112" s="2964"/>
      <c r="J112" s="2953">
        <f t="shared" si="11"/>
        <v>0</v>
      </c>
      <c r="K112" s="1315"/>
      <c r="L112" s="2964"/>
      <c r="M112" s="2953">
        <f t="shared" si="12"/>
        <v>0</v>
      </c>
      <c r="N112" s="2756"/>
      <c r="O112" s="2964"/>
      <c r="P112" s="2953">
        <f t="shared" si="13"/>
        <v>0</v>
      </c>
      <c r="Q112" s="2756"/>
      <c r="R112" s="2964"/>
      <c r="S112" s="2953">
        <f t="shared" si="14"/>
        <v>0</v>
      </c>
      <c r="T112" s="2756"/>
      <c r="U112" s="3023"/>
      <c r="V112" s="3019">
        <f t="shared" si="15"/>
        <v>0</v>
      </c>
      <c r="X112" s="2938" t="s">
        <v>15101</v>
      </c>
      <c r="Z112" s="210"/>
      <c r="AA112" s="1092">
        <f xml:space="preserve"> IF( SUM( AC112:AC112 ) = 0, 0,#REF! )</f>
        <v>0</v>
      </c>
      <c r="AB112" s="210"/>
    </row>
    <row r="113" spans="1:28" ht="15" thickTop="1">
      <c r="D113" s="1324"/>
      <c r="Z113" s="210"/>
      <c r="AA113" s="1092">
        <f xml:space="preserve"> IF( SUM( AC113:AC113 ) = 0, 0,#REF! )</f>
        <v>0</v>
      </c>
      <c r="AB113" s="210"/>
    </row>
    <row r="114" spans="1:28" ht="15" thickBot="1">
      <c r="Z114" s="210"/>
      <c r="AA114" s="1092">
        <f xml:space="preserve"> IF( SUM( AC114:AC114 ) = 0, 0,#REF! )</f>
        <v>0</v>
      </c>
      <c r="AB114" s="210"/>
    </row>
    <row r="115" spans="1:28" ht="19.5" thickTop="1">
      <c r="B115" s="2935" t="s">
        <v>13569</v>
      </c>
      <c r="C115" s="2936" t="s">
        <v>14996</v>
      </c>
      <c r="G115" s="1295"/>
      <c r="H115" s="1295"/>
      <c r="I115" s="1295"/>
      <c r="J115" s="1295"/>
      <c r="K115" s="1295"/>
      <c r="L115" s="1295"/>
      <c r="M115" s="1295"/>
      <c r="N115" s="1295"/>
      <c r="O115" s="1295"/>
      <c r="P115" s="1295"/>
      <c r="Q115" s="1295"/>
      <c r="R115" s="1295"/>
      <c r="S115" s="1295"/>
      <c r="T115" s="1295"/>
      <c r="U115" s="3001"/>
      <c r="V115" s="3001"/>
      <c r="Z115" s="210"/>
      <c r="AA115" s="1092">
        <f xml:space="preserve"> IF( SUM( AC115:AC115 ) = 0, 0,#REF! )</f>
        <v>0</v>
      </c>
      <c r="AB115" s="210"/>
    </row>
    <row r="116" spans="1:28" ht="19.5" thickBot="1">
      <c r="A116" s="2699" t="s">
        <v>675</v>
      </c>
      <c r="B116" s="2790" t="s">
        <v>15102</v>
      </c>
      <c r="C116" s="2792">
        <v>7.6420000000000003</v>
      </c>
      <c r="D116" s="1300"/>
      <c r="E116" s="1300"/>
      <c r="F116" s="1300"/>
      <c r="G116" s="1295"/>
      <c r="H116" s="1295"/>
      <c r="I116" s="1295"/>
      <c r="J116" s="1295"/>
      <c r="K116" s="1295"/>
      <c r="L116" s="1295"/>
      <c r="M116" s="1295"/>
      <c r="N116" s="1295"/>
      <c r="O116" s="1295"/>
      <c r="P116" s="1295"/>
      <c r="Q116" s="1295"/>
      <c r="R116" s="1295"/>
      <c r="S116" s="1295"/>
      <c r="T116" s="1295"/>
      <c r="U116" s="3001"/>
      <c r="V116" s="3001"/>
      <c r="Z116" s="210"/>
      <c r="AA116" s="1092">
        <f xml:space="preserve"> IF( SUM( AC116:AC116 ) = 0, 0,#REF! )</f>
        <v>0</v>
      </c>
      <c r="AB116" s="210"/>
    </row>
    <row r="117" spans="1:28" ht="20.25" thickTop="1" thickBot="1">
      <c r="B117" s="1300"/>
      <c r="D117" s="1300"/>
      <c r="E117" s="1300"/>
      <c r="F117" s="1300"/>
      <c r="G117" s="1295"/>
      <c r="H117" s="1295"/>
      <c r="I117" s="3593" t="s">
        <v>12677</v>
      </c>
      <c r="J117" s="3594"/>
      <c r="K117" s="1295"/>
      <c r="L117" s="3593" t="s">
        <v>12678</v>
      </c>
      <c r="M117" s="3594"/>
      <c r="N117" s="1295"/>
      <c r="O117" s="3593" t="s">
        <v>12679</v>
      </c>
      <c r="P117" s="3594"/>
      <c r="Q117" s="1295"/>
      <c r="R117" s="3593" t="s">
        <v>12680</v>
      </c>
      <c r="S117" s="3594"/>
      <c r="T117" s="1295"/>
      <c r="U117" s="3595" t="s">
        <v>14998</v>
      </c>
      <c r="V117" s="3596"/>
      <c r="Z117" s="210"/>
      <c r="AA117" s="1092">
        <f xml:space="preserve"> IF( SUM( AC117:AC117 ) = 0, 0,#REF! )</f>
        <v>0</v>
      </c>
      <c r="AB117" s="210"/>
    </row>
    <row r="118" spans="1:28" ht="39.75" thickTop="1" thickBot="1">
      <c r="C118" s="2801" t="s">
        <v>2</v>
      </c>
      <c r="D118" s="2802" t="s">
        <v>14999</v>
      </c>
      <c r="E118" s="2802" t="s">
        <v>14339</v>
      </c>
      <c r="F118" s="2802" t="s">
        <v>14942</v>
      </c>
      <c r="G118" s="2803" t="s">
        <v>15000</v>
      </c>
      <c r="H118" s="1295"/>
      <c r="I118" s="2810" t="s">
        <v>15001</v>
      </c>
      <c r="J118" s="2811" t="s">
        <v>15002</v>
      </c>
      <c r="K118" s="1295"/>
      <c r="L118" s="2810" t="s">
        <v>15001</v>
      </c>
      <c r="M118" s="2811" t="s">
        <v>15002</v>
      </c>
      <c r="N118" s="1295"/>
      <c r="O118" s="2810" t="s">
        <v>15001</v>
      </c>
      <c r="P118" s="2811" t="s">
        <v>15002</v>
      </c>
      <c r="Q118" s="1295"/>
      <c r="R118" s="2810" t="s">
        <v>15001</v>
      </c>
      <c r="S118" s="2811" t="s">
        <v>15002</v>
      </c>
      <c r="T118" s="1295"/>
      <c r="U118" s="3010" t="s">
        <v>15001</v>
      </c>
      <c r="V118" s="3011" t="s">
        <v>15002</v>
      </c>
      <c r="X118" s="2931" t="s">
        <v>666</v>
      </c>
      <c r="Z118" s="210"/>
      <c r="AA118" s="1092">
        <f xml:space="preserve"> IF( SUM( AC118:AC118 ) = 0, 0,#REF! )</f>
        <v>0</v>
      </c>
      <c r="AB118" s="210"/>
    </row>
    <row r="119" spans="1:28" ht="26.25" thickTop="1">
      <c r="B119" s="2787" t="s">
        <v>15003</v>
      </c>
      <c r="C119" s="2945" t="s">
        <v>15103</v>
      </c>
      <c r="D119" s="2962">
        <f>2317*248/1000000</f>
        <v>0.57461600000000002</v>
      </c>
      <c r="E119" s="2945" t="s">
        <v>15005</v>
      </c>
      <c r="F119" s="2945">
        <v>0</v>
      </c>
      <c r="G119" s="2946">
        <v>248</v>
      </c>
      <c r="H119" s="1295"/>
      <c r="I119" s="2948"/>
      <c r="J119" s="2958">
        <f t="shared" ref="J119:J128" si="16">IFERROR(I119/$G119,0)</f>
        <v>0</v>
      </c>
      <c r="K119" s="1315"/>
      <c r="L119" s="2948"/>
      <c r="M119" s="2958">
        <f>L119/$G119</f>
        <v>0</v>
      </c>
      <c r="N119" s="2756"/>
      <c r="O119" s="2948"/>
      <c r="P119" s="2958">
        <f>O119/$G119</f>
        <v>0</v>
      </c>
      <c r="Q119" s="2756"/>
      <c r="R119" s="2948"/>
      <c r="S119" s="2958">
        <f>R119/$G119</f>
        <v>0</v>
      </c>
      <c r="T119" s="2756"/>
      <c r="U119" s="3014"/>
      <c r="V119" s="3015">
        <f>U119/$G119</f>
        <v>0</v>
      </c>
      <c r="X119" s="2954" t="s">
        <v>15104</v>
      </c>
      <c r="Z119" s="210"/>
      <c r="AA119" s="1092">
        <f xml:space="preserve"> IF( SUM( AC119:AC119 ) = 0, 0,#REF! )</f>
        <v>0</v>
      </c>
      <c r="AB119" s="210"/>
    </row>
    <row r="120" spans="1:28" ht="25.5">
      <c r="B120" s="2788" t="s">
        <v>15007</v>
      </c>
      <c r="C120" s="1293" t="s">
        <v>15105</v>
      </c>
      <c r="D120" s="1320">
        <f>2926*163/1000000</f>
        <v>0.47693799999999997</v>
      </c>
      <c r="E120" s="1293" t="s">
        <v>15005</v>
      </c>
      <c r="F120" s="1293">
        <v>0</v>
      </c>
      <c r="G120" s="2789">
        <v>163</v>
      </c>
      <c r="H120" s="1295"/>
      <c r="I120" s="2950"/>
      <c r="J120" s="2951">
        <f t="shared" si="16"/>
        <v>0</v>
      </c>
      <c r="K120" s="1315"/>
      <c r="L120" s="2950"/>
      <c r="M120" s="2951">
        <f>L120/$G120</f>
        <v>0</v>
      </c>
      <c r="N120" s="2756"/>
      <c r="O120" s="2950"/>
      <c r="P120" s="2951">
        <f>O120/$G120</f>
        <v>0</v>
      </c>
      <c r="Q120" s="2756"/>
      <c r="R120" s="2950"/>
      <c r="S120" s="2951">
        <f>R120/$G120</f>
        <v>0</v>
      </c>
      <c r="T120" s="2756"/>
      <c r="U120" s="3016"/>
      <c r="V120" s="3017">
        <f>U120/$G120</f>
        <v>0</v>
      </c>
      <c r="X120" s="2955" t="s">
        <v>15106</v>
      </c>
      <c r="Z120" s="210"/>
      <c r="AA120" s="1092">
        <f xml:space="preserve"> IF( SUM( AC120:AC120 ) = 0, 0,#REF! )</f>
        <v>0</v>
      </c>
      <c r="AB120" s="210"/>
    </row>
    <row r="121" spans="1:28" ht="25.5">
      <c r="B121" s="2788" t="s">
        <v>15010</v>
      </c>
      <c r="C121" s="1293" t="s">
        <v>15107</v>
      </c>
      <c r="D121" s="1320">
        <f>100*4950/1000000</f>
        <v>0.495</v>
      </c>
      <c r="E121" s="1293" t="s">
        <v>15005</v>
      </c>
      <c r="F121" s="1293">
        <v>0</v>
      </c>
      <c r="G121" s="2789">
        <v>100</v>
      </c>
      <c r="H121" s="1295"/>
      <c r="I121" s="2950"/>
      <c r="J121" s="2951">
        <f t="shared" si="16"/>
        <v>0</v>
      </c>
      <c r="K121" s="1315"/>
      <c r="L121" s="2950"/>
      <c r="M121" s="2951">
        <f t="shared" ref="M121:M128" si="17">L121/$G121</f>
        <v>0</v>
      </c>
      <c r="N121" s="2756"/>
      <c r="O121" s="2950"/>
      <c r="P121" s="2951">
        <f t="shared" ref="P121:P128" si="18">O121/$G121</f>
        <v>0</v>
      </c>
      <c r="Q121" s="2756"/>
      <c r="R121" s="2950"/>
      <c r="S121" s="2951">
        <f t="shared" ref="S121:S128" si="19">R121/$G121</f>
        <v>0</v>
      </c>
      <c r="T121" s="2756"/>
      <c r="U121" s="3016"/>
      <c r="V121" s="3017">
        <f t="shared" ref="V121:V128" si="20">U121/$G121</f>
        <v>0</v>
      </c>
      <c r="X121" s="2955" t="s">
        <v>15108</v>
      </c>
      <c r="Z121" s="210"/>
      <c r="AA121" s="1092">
        <f xml:space="preserve"> IF( SUM( AC121:AC121 ) = 0, 0,#REF! )</f>
        <v>0</v>
      </c>
      <c r="AB121" s="210"/>
    </row>
    <row r="122" spans="1:28" ht="25.5">
      <c r="B122" s="2788" t="s">
        <v>15013</v>
      </c>
      <c r="C122" s="1293" t="s">
        <v>15109</v>
      </c>
      <c r="D122" s="1320">
        <f>3250*100/1000000</f>
        <v>0.32500000000000001</v>
      </c>
      <c r="E122" s="1293" t="s">
        <v>15005</v>
      </c>
      <c r="F122" s="1293">
        <v>0</v>
      </c>
      <c r="G122" s="2789">
        <v>100</v>
      </c>
      <c r="H122" s="1295"/>
      <c r="I122" s="2950"/>
      <c r="J122" s="2951">
        <f t="shared" si="16"/>
        <v>0</v>
      </c>
      <c r="K122" s="1315"/>
      <c r="L122" s="2950"/>
      <c r="M122" s="2951">
        <f t="shared" si="17"/>
        <v>0</v>
      </c>
      <c r="N122" s="2756"/>
      <c r="O122" s="2950"/>
      <c r="P122" s="2951">
        <f t="shared" si="18"/>
        <v>0</v>
      </c>
      <c r="Q122" s="2756"/>
      <c r="R122" s="2950"/>
      <c r="S122" s="2951">
        <f t="shared" si="19"/>
        <v>0</v>
      </c>
      <c r="T122" s="2756"/>
      <c r="U122" s="3016"/>
      <c r="V122" s="3017">
        <f t="shared" si="20"/>
        <v>0</v>
      </c>
      <c r="X122" s="2955" t="s">
        <v>15110</v>
      </c>
      <c r="Z122" s="210"/>
      <c r="AA122" s="1092">
        <f xml:space="preserve"> IF( SUM( AC122:AC122 ) = 0, 0,#REF! )</f>
        <v>0</v>
      </c>
      <c r="AB122" s="210"/>
    </row>
    <row r="123" spans="1:28" ht="140.25">
      <c r="B123" s="2788" t="s">
        <v>15016</v>
      </c>
      <c r="C123" s="1293" t="s">
        <v>15111</v>
      </c>
      <c r="D123" s="1320">
        <v>0.35</v>
      </c>
      <c r="E123" s="1293" t="s">
        <v>1281</v>
      </c>
      <c r="F123" s="1293">
        <v>0</v>
      </c>
      <c r="G123" s="2979">
        <v>1</v>
      </c>
      <c r="H123" s="1295"/>
      <c r="I123" s="2950"/>
      <c r="J123" s="2951">
        <f t="shared" si="16"/>
        <v>0</v>
      </c>
      <c r="K123" s="1315"/>
      <c r="L123" s="2950"/>
      <c r="M123" s="2951">
        <f t="shared" si="17"/>
        <v>0</v>
      </c>
      <c r="N123" s="2756"/>
      <c r="O123" s="2950"/>
      <c r="P123" s="2951">
        <f t="shared" si="18"/>
        <v>0</v>
      </c>
      <c r="Q123" s="2756"/>
      <c r="R123" s="2950"/>
      <c r="S123" s="2951">
        <f t="shared" si="19"/>
        <v>0</v>
      </c>
      <c r="T123" s="2756"/>
      <c r="U123" s="3016"/>
      <c r="V123" s="3017">
        <f t="shared" si="20"/>
        <v>0</v>
      </c>
      <c r="X123" s="2955" t="s">
        <v>15112</v>
      </c>
      <c r="Z123" s="210"/>
      <c r="AA123" s="1092">
        <f xml:space="preserve"> IF( SUM( AC123:AC123 ) = 0, 0,#REF! )</f>
        <v>0</v>
      </c>
      <c r="AB123" s="210"/>
    </row>
    <row r="124" spans="1:28" ht="38.25">
      <c r="B124" s="2788" t="s">
        <v>15019</v>
      </c>
      <c r="C124" s="1293" t="s">
        <v>15113</v>
      </c>
      <c r="D124" s="1320">
        <v>0.25</v>
      </c>
      <c r="E124" s="1293" t="s">
        <v>15005</v>
      </c>
      <c r="F124" s="1293">
        <v>0</v>
      </c>
      <c r="G124" s="2789">
        <v>25</v>
      </c>
      <c r="H124" s="1295"/>
      <c r="I124" s="2950"/>
      <c r="J124" s="2951">
        <f t="shared" si="16"/>
        <v>0</v>
      </c>
      <c r="K124" s="1315"/>
      <c r="L124" s="2950"/>
      <c r="M124" s="2951">
        <f t="shared" si="17"/>
        <v>0</v>
      </c>
      <c r="N124" s="2756"/>
      <c r="O124" s="2950"/>
      <c r="P124" s="2951">
        <f t="shared" si="18"/>
        <v>0</v>
      </c>
      <c r="Q124" s="2756"/>
      <c r="R124" s="2950"/>
      <c r="S124" s="2951">
        <f t="shared" si="19"/>
        <v>0</v>
      </c>
      <c r="T124" s="2756"/>
      <c r="U124" s="3016"/>
      <c r="V124" s="3017">
        <f t="shared" si="20"/>
        <v>0</v>
      </c>
      <c r="X124" s="2955" t="s">
        <v>15114</v>
      </c>
      <c r="Z124" s="210"/>
      <c r="AA124" s="1092">
        <f xml:space="preserve"> IF( SUM( AC124:AC124 ) = 0, 0,#REF! )</f>
        <v>0</v>
      </c>
      <c r="AB124" s="210"/>
    </row>
    <row r="125" spans="1:28" ht="114.75" customHeight="1">
      <c r="B125" s="2788" t="s">
        <v>15022</v>
      </c>
      <c r="C125" s="1293" t="s">
        <v>15115</v>
      </c>
      <c r="D125" s="1320">
        <v>0.5</v>
      </c>
      <c r="E125" s="1293" t="s">
        <v>15005</v>
      </c>
      <c r="F125" s="1293">
        <v>0</v>
      </c>
      <c r="G125" s="2980">
        <v>1</v>
      </c>
      <c r="H125" s="1295"/>
      <c r="I125" s="2950"/>
      <c r="J125" s="2951">
        <f t="shared" si="16"/>
        <v>0</v>
      </c>
      <c r="K125" s="1315"/>
      <c r="L125" s="2950"/>
      <c r="M125" s="2951">
        <f t="shared" si="17"/>
        <v>0</v>
      </c>
      <c r="N125" s="2756"/>
      <c r="O125" s="2950"/>
      <c r="P125" s="2951">
        <f t="shared" si="18"/>
        <v>0</v>
      </c>
      <c r="Q125" s="2756"/>
      <c r="R125" s="2950"/>
      <c r="S125" s="2951">
        <f t="shared" si="19"/>
        <v>0</v>
      </c>
      <c r="T125" s="2756"/>
      <c r="U125" s="3016"/>
      <c r="V125" s="3017">
        <f t="shared" si="20"/>
        <v>0</v>
      </c>
      <c r="X125" s="2955" t="s">
        <v>15116</v>
      </c>
      <c r="Z125" s="210"/>
      <c r="AA125" s="1092">
        <f xml:space="preserve"> IF( SUM( AC125:AC125 ) = 0, 0,#REF! )</f>
        <v>0</v>
      </c>
      <c r="AB125" s="210"/>
    </row>
    <row r="126" spans="1:28" ht="89.25">
      <c r="B126" s="2788" t="s">
        <v>15025</v>
      </c>
      <c r="C126" s="1332" t="s">
        <v>15117</v>
      </c>
      <c r="D126" s="1333">
        <v>0.75</v>
      </c>
      <c r="E126" s="1332" t="s">
        <v>1281</v>
      </c>
      <c r="F126" s="1332">
        <v>0</v>
      </c>
      <c r="G126" s="2980">
        <v>1</v>
      </c>
      <c r="H126" s="1295"/>
      <c r="I126" s="2981"/>
      <c r="J126" s="2951">
        <f t="shared" si="16"/>
        <v>0</v>
      </c>
      <c r="K126" s="1315"/>
      <c r="L126" s="2981"/>
      <c r="M126" s="2951">
        <f t="shared" si="17"/>
        <v>0</v>
      </c>
      <c r="N126" s="2756"/>
      <c r="O126" s="2981"/>
      <c r="P126" s="2951">
        <f t="shared" si="18"/>
        <v>0</v>
      </c>
      <c r="Q126" s="2756"/>
      <c r="R126" s="2981"/>
      <c r="S126" s="2951">
        <f t="shared" si="19"/>
        <v>0</v>
      </c>
      <c r="T126" s="2756"/>
      <c r="U126" s="3028"/>
      <c r="V126" s="3017">
        <f t="shared" si="20"/>
        <v>0</v>
      </c>
      <c r="X126" s="2955" t="s">
        <v>15118</v>
      </c>
      <c r="Z126" s="210"/>
      <c r="AA126" s="1092">
        <f xml:space="preserve"> IF( SUM( AC126:AC126 ) = 0, 0,#REF! )</f>
        <v>0</v>
      </c>
      <c r="AB126" s="210"/>
    </row>
    <row r="127" spans="1:28" ht="76.5">
      <c r="B127" s="2788" t="s">
        <v>15028</v>
      </c>
      <c r="C127" s="1332" t="s">
        <v>15119</v>
      </c>
      <c r="D127" s="1333">
        <v>2</v>
      </c>
      <c r="E127" s="1332" t="s">
        <v>1281</v>
      </c>
      <c r="F127" s="1332">
        <v>0</v>
      </c>
      <c r="G127" s="2980">
        <v>1</v>
      </c>
      <c r="H127" s="1295"/>
      <c r="I127" s="2981"/>
      <c r="J127" s="2951">
        <f t="shared" si="16"/>
        <v>0</v>
      </c>
      <c r="K127" s="1315"/>
      <c r="L127" s="2981"/>
      <c r="M127" s="2951">
        <f t="shared" si="17"/>
        <v>0</v>
      </c>
      <c r="N127" s="2756"/>
      <c r="O127" s="2981"/>
      <c r="P127" s="2951">
        <f t="shared" si="18"/>
        <v>0</v>
      </c>
      <c r="Q127" s="2756"/>
      <c r="R127" s="2981"/>
      <c r="S127" s="2951">
        <f t="shared" si="19"/>
        <v>0</v>
      </c>
      <c r="T127" s="2756"/>
      <c r="U127" s="3028"/>
      <c r="V127" s="3017">
        <f t="shared" si="20"/>
        <v>0</v>
      </c>
      <c r="X127" s="2955" t="s">
        <v>15120</v>
      </c>
      <c r="Z127" s="210"/>
      <c r="AA127" s="1092">
        <f xml:space="preserve"> IF( SUM( AC127:AC127 ) = 0, 0,#REF! )</f>
        <v>0</v>
      </c>
      <c r="AB127" s="210"/>
    </row>
    <row r="128" spans="1:28" ht="26.25" thickBot="1">
      <c r="A128" s="2699" t="s">
        <v>773</v>
      </c>
      <c r="B128" s="2790" t="s">
        <v>15054</v>
      </c>
      <c r="C128" s="2791" t="s">
        <v>15121</v>
      </c>
      <c r="D128" s="2947">
        <v>1.92</v>
      </c>
      <c r="E128" s="2791" t="s">
        <v>15082</v>
      </c>
      <c r="F128" s="2791">
        <v>1</v>
      </c>
      <c r="G128" s="2792">
        <v>11.5</v>
      </c>
      <c r="H128" s="1295"/>
      <c r="I128" s="2982"/>
      <c r="J128" s="2953">
        <f t="shared" si="16"/>
        <v>0</v>
      </c>
      <c r="K128" s="1315"/>
      <c r="L128" s="2982"/>
      <c r="M128" s="2953">
        <f t="shared" si="17"/>
        <v>0</v>
      </c>
      <c r="N128" s="2756"/>
      <c r="O128" s="2982"/>
      <c r="P128" s="2953">
        <f t="shared" si="18"/>
        <v>0</v>
      </c>
      <c r="Q128" s="2756"/>
      <c r="R128" s="2982"/>
      <c r="S128" s="2953">
        <f t="shared" si="19"/>
        <v>0</v>
      </c>
      <c r="T128" s="2756"/>
      <c r="U128" s="3029"/>
      <c r="V128" s="3019">
        <f t="shared" si="20"/>
        <v>0</v>
      </c>
      <c r="X128" s="2938" t="s">
        <v>15122</v>
      </c>
      <c r="Z128" s="210"/>
      <c r="AA128" s="1092">
        <f xml:space="preserve"> IF( SUM( AC128:AC128 ) = 0, 0,#REF! )</f>
        <v>0</v>
      </c>
      <c r="AB128" s="210"/>
    </row>
    <row r="129" spans="1:28" ht="15.75" thickTop="1" thickBot="1">
      <c r="D129" s="1249"/>
      <c r="Z129" s="210"/>
      <c r="AA129" s="1092">
        <f xml:space="preserve"> IF( SUM( AC129:AC129 ) = 0, 0,#REF! )</f>
        <v>0</v>
      </c>
      <c r="AB129" s="210"/>
    </row>
    <row r="130" spans="1:28" ht="19.5" thickTop="1">
      <c r="B130" s="2935" t="s">
        <v>13571</v>
      </c>
      <c r="C130" s="2936" t="s">
        <v>14996</v>
      </c>
      <c r="G130" s="1295"/>
      <c r="H130" s="1295"/>
      <c r="I130" s="1295"/>
      <c r="J130" s="1295"/>
      <c r="K130" s="1295"/>
      <c r="L130" s="1295"/>
      <c r="M130" s="1295"/>
      <c r="N130" s="1295"/>
      <c r="O130" s="1295"/>
      <c r="P130" s="1295"/>
      <c r="Q130" s="1295"/>
      <c r="R130" s="1295"/>
      <c r="S130" s="1295"/>
      <c r="T130" s="1295"/>
      <c r="U130" s="3001"/>
      <c r="V130" s="3001"/>
      <c r="Z130" s="210"/>
      <c r="AA130" s="1092">
        <f xml:space="preserve"> IF( SUM( AC130:AC130 ) = 0, 0,#REF! )</f>
        <v>0</v>
      </c>
      <c r="AB130" s="210"/>
    </row>
    <row r="131" spans="1:28" ht="19.149999999999999" customHeight="1" thickBot="1">
      <c r="A131" s="2699" t="s">
        <v>675</v>
      </c>
      <c r="B131" s="2790" t="s">
        <v>15123</v>
      </c>
      <c r="C131" s="2792">
        <v>22.702000000000002</v>
      </c>
      <c r="D131" s="1300"/>
      <c r="E131" s="1300"/>
      <c r="F131" s="1300"/>
      <c r="G131" s="1295"/>
      <c r="H131" s="1295"/>
      <c r="I131" s="1295"/>
      <c r="J131" s="1295"/>
      <c r="K131" s="1295"/>
      <c r="L131" s="1295"/>
      <c r="M131" s="1295"/>
      <c r="N131" s="1295"/>
      <c r="O131" s="1295"/>
      <c r="P131" s="1295"/>
      <c r="Q131" s="1295"/>
      <c r="R131" s="1295"/>
      <c r="S131" s="1295"/>
      <c r="T131" s="1295"/>
      <c r="U131" s="3001"/>
      <c r="V131" s="3001"/>
      <c r="Z131" s="210"/>
      <c r="AA131" s="1092">
        <f xml:space="preserve"> IF( SUM( AC131:AC131 ) = 0, 0,#REF! )</f>
        <v>0</v>
      </c>
      <c r="AB131" s="210"/>
    </row>
    <row r="132" spans="1:28" ht="20.25" thickTop="1" thickBot="1">
      <c r="B132" s="1300"/>
      <c r="D132" s="1300"/>
      <c r="E132" s="1300"/>
      <c r="F132" s="1300"/>
      <c r="G132" s="1295"/>
      <c r="H132" s="1295"/>
      <c r="I132" s="3593" t="s">
        <v>12677</v>
      </c>
      <c r="J132" s="3594"/>
      <c r="K132" s="1295"/>
      <c r="L132" s="3593" t="s">
        <v>12678</v>
      </c>
      <c r="M132" s="3594"/>
      <c r="N132" s="1295"/>
      <c r="O132" s="3593" t="s">
        <v>12679</v>
      </c>
      <c r="P132" s="3594"/>
      <c r="Q132" s="1295"/>
      <c r="R132" s="3593" t="s">
        <v>12680</v>
      </c>
      <c r="S132" s="3594"/>
      <c r="T132" s="1295"/>
      <c r="U132" s="3595" t="s">
        <v>14998</v>
      </c>
      <c r="V132" s="3596"/>
      <c r="Z132" s="210"/>
      <c r="AA132" s="1092">
        <f xml:space="preserve"> IF( SUM( AC132:AC132 ) = 0, 0,#REF! )</f>
        <v>0</v>
      </c>
      <c r="AB132" s="210"/>
    </row>
    <row r="133" spans="1:28" ht="39.75" thickTop="1" thickBot="1">
      <c r="C133" s="2801" t="s">
        <v>2</v>
      </c>
      <c r="D133" s="2802" t="s">
        <v>14999</v>
      </c>
      <c r="E133" s="2802" t="s">
        <v>14339</v>
      </c>
      <c r="F133" s="2802" t="s">
        <v>14942</v>
      </c>
      <c r="G133" s="2803" t="s">
        <v>15000</v>
      </c>
      <c r="H133" s="1295"/>
      <c r="I133" s="2810" t="s">
        <v>15001</v>
      </c>
      <c r="J133" s="2811" t="s">
        <v>15002</v>
      </c>
      <c r="K133" s="1295"/>
      <c r="L133" s="2810" t="s">
        <v>15001</v>
      </c>
      <c r="M133" s="2811" t="s">
        <v>15002</v>
      </c>
      <c r="N133" s="1295"/>
      <c r="O133" s="2810" t="s">
        <v>15001</v>
      </c>
      <c r="P133" s="2811" t="s">
        <v>15002</v>
      </c>
      <c r="Q133" s="1295"/>
      <c r="R133" s="2810" t="s">
        <v>15001</v>
      </c>
      <c r="S133" s="2811" t="s">
        <v>15002</v>
      </c>
      <c r="T133" s="1295"/>
      <c r="U133" s="3010" t="s">
        <v>15001</v>
      </c>
      <c r="V133" s="3011" t="s">
        <v>15002</v>
      </c>
      <c r="X133" s="2931" t="s">
        <v>666</v>
      </c>
      <c r="Z133" s="210"/>
      <c r="AA133" s="1092">
        <f xml:space="preserve"> IF( SUM( AC133:AC133 ) = 0, 0,#REF! )</f>
        <v>0</v>
      </c>
      <c r="AB133" s="210"/>
    </row>
    <row r="134" spans="1:28" ht="19.5" thickTop="1">
      <c r="B134" s="2787" t="s">
        <v>15003</v>
      </c>
      <c r="C134" s="2945" t="s">
        <v>15124</v>
      </c>
      <c r="D134" s="2962">
        <v>12.818</v>
      </c>
      <c r="E134" s="2945" t="s">
        <v>1281</v>
      </c>
      <c r="F134" s="2945">
        <v>0</v>
      </c>
      <c r="G134" s="2983">
        <v>1</v>
      </c>
      <c r="H134" s="1295"/>
      <c r="I134" s="2985"/>
      <c r="J134" s="2958">
        <f>IFERROR(I134/$G134,0)</f>
        <v>0</v>
      </c>
      <c r="K134" s="1315"/>
      <c r="L134" s="2985"/>
      <c r="M134" s="2958">
        <f>L134/$G134</f>
        <v>0</v>
      </c>
      <c r="N134" s="2756"/>
      <c r="O134" s="2985"/>
      <c r="P134" s="2958">
        <f>O134/$G134</f>
        <v>0</v>
      </c>
      <c r="Q134" s="2756"/>
      <c r="R134" s="2985"/>
      <c r="S134" s="2958">
        <f>R134/$G134</f>
        <v>0</v>
      </c>
      <c r="T134" s="2756"/>
      <c r="U134" s="3030"/>
      <c r="V134" s="3015">
        <f>U134/$G134</f>
        <v>0</v>
      </c>
      <c r="X134" s="2954" t="s">
        <v>15125</v>
      </c>
      <c r="Z134" s="210"/>
      <c r="AA134" s="1092">
        <f xml:space="preserve"> IF( SUM( AC134:AC134 ) = 0, 0,#REF! )</f>
        <v>0</v>
      </c>
      <c r="AB134" s="210"/>
    </row>
    <row r="135" spans="1:28" ht="26.25" thickBot="1">
      <c r="A135" s="2699" t="s">
        <v>773</v>
      </c>
      <c r="B135" s="2790" t="s">
        <v>15007</v>
      </c>
      <c r="C135" s="2791" t="s">
        <v>15126</v>
      </c>
      <c r="D135" s="2947">
        <v>9.8840000000000003</v>
      </c>
      <c r="E135" s="2791" t="s">
        <v>1281</v>
      </c>
      <c r="F135" s="2791">
        <v>0</v>
      </c>
      <c r="G135" s="2984">
        <v>1</v>
      </c>
      <c r="H135" s="1295"/>
      <c r="I135" s="2986"/>
      <c r="J135" s="2953">
        <f>IFERROR(I135/$G135,0)</f>
        <v>0</v>
      </c>
      <c r="K135" s="1315"/>
      <c r="L135" s="2986"/>
      <c r="M135" s="2953">
        <f>L135/$G135</f>
        <v>0</v>
      </c>
      <c r="N135" s="2756"/>
      <c r="O135" s="2986"/>
      <c r="P135" s="2953">
        <f>O135/$G135</f>
        <v>0</v>
      </c>
      <c r="Q135" s="2756"/>
      <c r="R135" s="2986"/>
      <c r="S135" s="2953">
        <f>R135/$G135</f>
        <v>0</v>
      </c>
      <c r="T135" s="2756"/>
      <c r="U135" s="3031"/>
      <c r="V135" s="3019">
        <f>U135/$G135</f>
        <v>0</v>
      </c>
      <c r="X135" s="2938" t="s">
        <v>15127</v>
      </c>
      <c r="Z135" s="210"/>
      <c r="AA135" s="1092">
        <f xml:space="preserve"> IF( SUM( AC135:AC135 ) = 0, 0,#REF! )</f>
        <v>0</v>
      </c>
      <c r="AB135" s="210"/>
    </row>
    <row r="136" spans="1:28" ht="15" thickTop="1">
      <c r="Z136" s="210"/>
      <c r="AA136" s="1092">
        <f xml:space="preserve"> IF( SUM( AC136:AC136 ) = 0, 0,#REF! )</f>
        <v>0</v>
      </c>
      <c r="AB136" s="210"/>
    </row>
    <row r="137" spans="1:28">
      <c r="Z137" s="210"/>
      <c r="AA137" s="1092">
        <f xml:space="preserve"> IF( SUM( AC137:AC137 ) = 0, 0,#REF! )</f>
        <v>0</v>
      </c>
      <c r="AB137" s="210"/>
    </row>
    <row r="138" spans="1:28" ht="26.25" thickBot="1">
      <c r="B138" s="1299" t="s">
        <v>12</v>
      </c>
      <c r="Z138" s="210"/>
      <c r="AA138" s="1092">
        <f xml:space="preserve"> IF( SUM( AC138:AC138 ) = 0, 0,#REF! )</f>
        <v>0</v>
      </c>
      <c r="AB138" s="210"/>
    </row>
    <row r="139" spans="1:28" ht="19.5" thickTop="1">
      <c r="B139" s="2935" t="s">
        <v>13562</v>
      </c>
      <c r="C139" s="2936" t="s">
        <v>14996</v>
      </c>
      <c r="G139" s="1295"/>
      <c r="H139" s="1295"/>
      <c r="I139" s="1295"/>
      <c r="J139" s="1295"/>
      <c r="K139" s="1295"/>
      <c r="L139" s="1295"/>
      <c r="M139" s="1295"/>
      <c r="N139" s="1295"/>
      <c r="O139" s="1295"/>
      <c r="P139" s="1295"/>
      <c r="Q139" s="1295"/>
      <c r="R139" s="1295"/>
      <c r="S139" s="1295"/>
      <c r="T139" s="1295"/>
      <c r="U139" s="3001"/>
      <c r="V139" s="3001"/>
      <c r="Z139" s="210"/>
      <c r="AA139" s="1092">
        <f xml:space="preserve"> IF( SUM( AC139:AC139 ) = 0, 0,#REF! )</f>
        <v>0</v>
      </c>
      <c r="AB139" s="210"/>
    </row>
    <row r="140" spans="1:28" ht="19.5" thickBot="1">
      <c r="A140" s="2699" t="s">
        <v>675</v>
      </c>
      <c r="B140" s="2790" t="s">
        <v>15128</v>
      </c>
      <c r="C140" s="2792">
        <v>71.917000000000002</v>
      </c>
      <c r="D140" s="1300"/>
      <c r="E140" s="1300"/>
      <c r="F140" s="1300"/>
      <c r="G140" s="1295"/>
      <c r="H140" s="1295"/>
      <c r="I140" s="1295"/>
      <c r="J140" s="1295"/>
      <c r="K140" s="1295"/>
      <c r="L140" s="1295"/>
      <c r="M140" s="1295"/>
      <c r="N140" s="1295"/>
      <c r="O140" s="1295"/>
      <c r="P140" s="1295"/>
      <c r="Q140" s="1295"/>
      <c r="R140" s="1295"/>
      <c r="S140" s="1295"/>
      <c r="T140" s="1295"/>
      <c r="U140" s="3001"/>
      <c r="V140" s="3001"/>
      <c r="Z140" s="210"/>
      <c r="AA140" s="1092">
        <f xml:space="preserve"> IF( SUM( AC140:AC140 ) = 0, 0,#REF! )</f>
        <v>0</v>
      </c>
      <c r="AB140" s="210"/>
    </row>
    <row r="141" spans="1:28" ht="20.25" thickTop="1" thickBot="1">
      <c r="B141" s="1300"/>
      <c r="D141" s="1300"/>
      <c r="E141" s="1300"/>
      <c r="F141" s="1300"/>
      <c r="G141" s="1295"/>
      <c r="H141" s="1295"/>
      <c r="I141" s="3593" t="s">
        <v>12677</v>
      </c>
      <c r="J141" s="3594"/>
      <c r="K141" s="1295"/>
      <c r="L141" s="3593" t="s">
        <v>12678</v>
      </c>
      <c r="M141" s="3594"/>
      <c r="N141" s="1295"/>
      <c r="O141" s="3593" t="s">
        <v>12679</v>
      </c>
      <c r="P141" s="3594"/>
      <c r="Q141" s="1295"/>
      <c r="R141" s="3593" t="s">
        <v>12680</v>
      </c>
      <c r="S141" s="3594"/>
      <c r="T141" s="1295"/>
      <c r="U141" s="3595" t="s">
        <v>14998</v>
      </c>
      <c r="V141" s="3596"/>
      <c r="Z141" s="210"/>
      <c r="AA141" s="1092">
        <f xml:space="preserve"> IF( SUM( AC141:AC141 ) = 0, 0,#REF! )</f>
        <v>0</v>
      </c>
      <c r="AB141" s="210"/>
    </row>
    <row r="142" spans="1:28" ht="39.75" thickTop="1" thickBot="1">
      <c r="C142" s="2801" t="s">
        <v>2</v>
      </c>
      <c r="D142" s="2802" t="s">
        <v>14999</v>
      </c>
      <c r="E142" s="2802" t="s">
        <v>14339</v>
      </c>
      <c r="F142" s="2802" t="s">
        <v>14942</v>
      </c>
      <c r="G142" s="2803" t="s">
        <v>15000</v>
      </c>
      <c r="H142" s="1295"/>
      <c r="I142" s="2810" t="s">
        <v>15001</v>
      </c>
      <c r="J142" s="2811" t="s">
        <v>15002</v>
      </c>
      <c r="K142" s="1295"/>
      <c r="L142" s="2810" t="s">
        <v>15001</v>
      </c>
      <c r="M142" s="2811" t="s">
        <v>15002</v>
      </c>
      <c r="N142" s="1295"/>
      <c r="O142" s="2810" t="s">
        <v>15001</v>
      </c>
      <c r="P142" s="2811" t="s">
        <v>15002</v>
      </c>
      <c r="Q142" s="1295"/>
      <c r="R142" s="2810" t="s">
        <v>15001</v>
      </c>
      <c r="S142" s="2811" t="s">
        <v>15002</v>
      </c>
      <c r="T142" s="1295"/>
      <c r="U142" s="3010" t="s">
        <v>15001</v>
      </c>
      <c r="V142" s="3011" t="s">
        <v>15002</v>
      </c>
      <c r="X142" s="2931" t="s">
        <v>666</v>
      </c>
      <c r="Z142" s="210"/>
      <c r="AA142" s="1092">
        <f xml:space="preserve"> IF( SUM( AC142:AC142 ) = 0, 0,#REF! )</f>
        <v>0</v>
      </c>
      <c r="AB142" s="210"/>
    </row>
    <row r="143" spans="1:28" ht="64.5" thickTop="1">
      <c r="B143" s="2787" t="s">
        <v>15003</v>
      </c>
      <c r="C143" s="2945" t="s">
        <v>15129</v>
      </c>
      <c r="D143" s="2962">
        <f>296.61*200000/1000000</f>
        <v>59.322000000000003</v>
      </c>
      <c r="E143" s="2945" t="s">
        <v>2375</v>
      </c>
      <c r="F143" s="2945">
        <v>3</v>
      </c>
      <c r="G143" s="2975">
        <v>200</v>
      </c>
      <c r="H143" s="1295"/>
      <c r="I143" s="2963"/>
      <c r="J143" s="2958">
        <f>IFERROR(I143/$G143,0)</f>
        <v>0</v>
      </c>
      <c r="K143" s="1315"/>
      <c r="L143" s="2963"/>
      <c r="M143" s="2958">
        <f>L143/$G143</f>
        <v>0</v>
      </c>
      <c r="N143" s="2756"/>
      <c r="O143" s="2963"/>
      <c r="P143" s="2958">
        <f>O143/$G143</f>
        <v>0</v>
      </c>
      <c r="Q143" s="2756"/>
      <c r="R143" s="2963"/>
      <c r="S143" s="2958">
        <f>R143/$G143</f>
        <v>0</v>
      </c>
      <c r="T143" s="2756"/>
      <c r="U143" s="3022"/>
      <c r="V143" s="3015">
        <f>U143/$G143</f>
        <v>0</v>
      </c>
      <c r="X143" s="2954" t="s">
        <v>15130</v>
      </c>
      <c r="Z143" s="210"/>
      <c r="AA143" s="1092">
        <f xml:space="preserve"> IF( SUM( AC143:AC143 ) = 0, 0,#REF! )</f>
        <v>0</v>
      </c>
      <c r="AB143" s="210"/>
    </row>
    <row r="144" spans="1:28" ht="38.25" customHeight="1">
      <c r="B144" s="2788" t="s">
        <v>15007</v>
      </c>
      <c r="C144" s="1293" t="s">
        <v>15131</v>
      </c>
      <c r="D144" s="1333">
        <f>59.37*3000/1000000</f>
        <v>0.17810999999999999</v>
      </c>
      <c r="E144" s="1334" t="s">
        <v>2375</v>
      </c>
      <c r="F144" s="1332">
        <v>3</v>
      </c>
      <c r="G144" s="2987">
        <v>3</v>
      </c>
      <c r="H144" s="1295"/>
      <c r="I144" s="2978"/>
      <c r="J144" s="2951">
        <f>IFERROR(I144/$G144,0)</f>
        <v>0</v>
      </c>
      <c r="K144" s="1315"/>
      <c r="L144" s="2978"/>
      <c r="M144" s="2951">
        <f t="shared" ref="M144:M146" si="21">L144/$G144</f>
        <v>0</v>
      </c>
      <c r="N144" s="2756"/>
      <c r="O144" s="2978"/>
      <c r="P144" s="2951">
        <f t="shared" ref="P144:P146" si="22">O144/$G144</f>
        <v>0</v>
      </c>
      <c r="Q144" s="2756"/>
      <c r="R144" s="2978"/>
      <c r="S144" s="2951">
        <f t="shared" ref="S144:S146" si="23">R144/$G144</f>
        <v>0</v>
      </c>
      <c r="T144" s="2756"/>
      <c r="U144" s="3027"/>
      <c r="V144" s="3017">
        <f t="shared" ref="V144:V146" si="24">U144/$G144</f>
        <v>0</v>
      </c>
      <c r="X144" s="2988" t="s">
        <v>15132</v>
      </c>
      <c r="Z144" s="210"/>
      <c r="AA144" s="1092">
        <f xml:space="preserve"> IF( SUM( AC144:AC144 ) = 0, 0,#REF! )</f>
        <v>0</v>
      </c>
      <c r="AB144" s="210"/>
    </row>
    <row r="145" spans="1:28" ht="25.5" customHeight="1">
      <c r="B145" s="2788" t="s">
        <v>15013</v>
      </c>
      <c r="C145" s="1293" t="s">
        <v>15133</v>
      </c>
      <c r="D145" s="1333">
        <f>581.35*1500/1000000</f>
        <v>0.87202500000000005</v>
      </c>
      <c r="E145" s="1334" t="s">
        <v>2375</v>
      </c>
      <c r="F145" s="1332">
        <v>3</v>
      </c>
      <c r="G145" s="2987">
        <v>1.5</v>
      </c>
      <c r="H145" s="1295"/>
      <c r="I145" s="2978"/>
      <c r="J145" s="2951">
        <f>IFERROR(I145/$G145,0)</f>
        <v>0</v>
      </c>
      <c r="K145" s="1315"/>
      <c r="L145" s="2978"/>
      <c r="M145" s="2951">
        <f t="shared" si="21"/>
        <v>0</v>
      </c>
      <c r="N145" s="2756"/>
      <c r="O145" s="2978"/>
      <c r="P145" s="2951">
        <f t="shared" si="22"/>
        <v>0</v>
      </c>
      <c r="Q145" s="2756"/>
      <c r="R145" s="2978"/>
      <c r="S145" s="2951">
        <f t="shared" si="23"/>
        <v>0</v>
      </c>
      <c r="T145" s="2756"/>
      <c r="U145" s="3027"/>
      <c r="V145" s="3017">
        <f t="shared" si="24"/>
        <v>0</v>
      </c>
      <c r="X145" s="2988" t="s">
        <v>15134</v>
      </c>
      <c r="Z145" s="210"/>
      <c r="AA145" s="1092">
        <f xml:space="preserve"> IF( SUM( AC145:AC145 ) = 0, 0,#REF! )</f>
        <v>0</v>
      </c>
      <c r="AB145" s="210"/>
    </row>
    <row r="146" spans="1:28" ht="25.5" customHeight="1">
      <c r="B146" s="2788" t="s">
        <v>15019</v>
      </c>
      <c r="C146" s="1293" t="s">
        <v>15135</v>
      </c>
      <c r="D146" s="1333">
        <f>2724.52*200/1000000</f>
        <v>0.54490400000000005</v>
      </c>
      <c r="E146" s="1334" t="s">
        <v>2375</v>
      </c>
      <c r="F146" s="1332">
        <v>3</v>
      </c>
      <c r="G146" s="2976">
        <f>200/1000</f>
        <v>0.2</v>
      </c>
      <c r="H146" s="1295"/>
      <c r="I146" s="2978"/>
      <c r="J146" s="2951">
        <f>IFERROR(I146/$G146,0)</f>
        <v>0</v>
      </c>
      <c r="K146" s="1315"/>
      <c r="L146" s="2978"/>
      <c r="M146" s="2951">
        <f t="shared" si="21"/>
        <v>0</v>
      </c>
      <c r="N146" s="2756"/>
      <c r="O146" s="2978"/>
      <c r="P146" s="2951">
        <f t="shared" si="22"/>
        <v>0</v>
      </c>
      <c r="Q146" s="2756"/>
      <c r="R146" s="2978"/>
      <c r="S146" s="2951">
        <f t="shared" si="23"/>
        <v>0</v>
      </c>
      <c r="T146" s="2756"/>
      <c r="U146" s="3027"/>
      <c r="V146" s="3017">
        <f t="shared" si="24"/>
        <v>0</v>
      </c>
      <c r="X146" s="2988" t="s">
        <v>15136</v>
      </c>
      <c r="Z146" s="210"/>
      <c r="AA146" s="1092">
        <f xml:space="preserve"> IF( SUM( AC146:AC146 ) = 0, 0,#REF! )</f>
        <v>0</v>
      </c>
      <c r="AB146" s="210"/>
    </row>
    <row r="147" spans="1:28" ht="77.25" customHeight="1" thickBot="1">
      <c r="A147" s="2699" t="s">
        <v>773</v>
      </c>
      <c r="B147" s="2790" t="s">
        <v>15025</v>
      </c>
      <c r="C147" s="2791" t="s">
        <v>15137</v>
      </c>
      <c r="D147" s="2947">
        <v>11</v>
      </c>
      <c r="E147" s="2791" t="s">
        <v>1281</v>
      </c>
      <c r="F147" s="2791">
        <v>0</v>
      </c>
      <c r="G147" s="2984">
        <v>0.96</v>
      </c>
      <c r="H147" s="1295"/>
      <c r="I147" s="2986"/>
      <c r="J147" s="2953">
        <f>IFERROR(I147/$G147,0)</f>
        <v>0</v>
      </c>
      <c r="K147" s="1315"/>
      <c r="L147" s="2986"/>
      <c r="M147" s="2953">
        <f>L147/$G147</f>
        <v>0</v>
      </c>
      <c r="N147" s="2756"/>
      <c r="O147" s="2986"/>
      <c r="P147" s="2953">
        <f>O147/$G147</f>
        <v>0</v>
      </c>
      <c r="Q147" s="2756"/>
      <c r="R147" s="2986"/>
      <c r="S147" s="2953">
        <f>R147/$G147</f>
        <v>0</v>
      </c>
      <c r="T147" s="2756"/>
      <c r="U147" s="3031"/>
      <c r="V147" s="3019">
        <f>U147/$G147</f>
        <v>0</v>
      </c>
      <c r="X147" s="2938" t="s">
        <v>15138</v>
      </c>
      <c r="Z147" s="210"/>
      <c r="AA147" s="1092">
        <f xml:space="preserve"> IF( SUM( AC147:AC147 ) = 0, 0,#REF! )</f>
        <v>0</v>
      </c>
      <c r="AB147" s="210"/>
    </row>
    <row r="148" spans="1:28" ht="15" thickTop="1">
      <c r="D148" s="1324"/>
      <c r="Z148" s="210"/>
      <c r="AA148" s="1092">
        <f xml:space="preserve"> IF( SUM( AC148:AC148 ) = 0, 0,#REF! )</f>
        <v>0</v>
      </c>
      <c r="AB148" s="210"/>
    </row>
    <row r="149" spans="1:28">
      <c r="Z149" s="210"/>
      <c r="AA149" s="1092">
        <f xml:space="preserve"> IF( SUM( AC149:AC149 ) = 0, 0,#REF! )</f>
        <v>0</v>
      </c>
      <c r="AB149" s="210"/>
    </row>
    <row r="150" spans="1:28">
      <c r="Z150" s="210"/>
      <c r="AA150" s="1092">
        <f xml:space="preserve"> IF( SUM( AC150:AC150 ) = 0, 0,#REF! )</f>
        <v>0</v>
      </c>
      <c r="AB150" s="210"/>
    </row>
    <row r="151" spans="1:28">
      <c r="Z151" s="210"/>
      <c r="AA151" s="1092">
        <f xml:space="preserve"> IF( SUM( AC151:AC151 ) = 0, 0,#REF! )</f>
        <v>0</v>
      </c>
      <c r="AB151" s="210"/>
    </row>
    <row r="152" spans="1:28" ht="26.25" thickBot="1">
      <c r="B152" s="1299" t="s">
        <v>15139</v>
      </c>
      <c r="Z152" s="210"/>
      <c r="AA152" s="1092">
        <f xml:space="preserve"> IF( SUM( AC152:AC152 ) = 0, 0,#REF! )</f>
        <v>0</v>
      </c>
      <c r="AB152" s="210"/>
    </row>
    <row r="153" spans="1:28" ht="19.5" thickTop="1">
      <c r="B153" s="2935" t="s">
        <v>13562</v>
      </c>
      <c r="C153" s="2936" t="s">
        <v>14996</v>
      </c>
      <c r="G153" s="1295"/>
      <c r="H153" s="1295"/>
      <c r="I153" s="1295"/>
      <c r="J153" s="1295"/>
      <c r="K153" s="1295"/>
      <c r="L153" s="1295"/>
      <c r="M153" s="1295"/>
      <c r="N153" s="1295"/>
      <c r="O153" s="1295"/>
      <c r="P153" s="1295"/>
      <c r="Q153" s="1295"/>
      <c r="R153" s="1295"/>
      <c r="S153" s="1295"/>
      <c r="T153" s="1295"/>
      <c r="U153" s="3001"/>
      <c r="V153" s="3001"/>
      <c r="Z153" s="210"/>
      <c r="AA153" s="1092">
        <f xml:space="preserve"> IF( SUM( AC153:AC153 ) = 0, 0,#REF! )</f>
        <v>0</v>
      </c>
      <c r="AB153" s="210"/>
    </row>
    <row r="154" spans="1:28" ht="26.25" thickBot="1">
      <c r="A154" s="2699" t="s">
        <v>675</v>
      </c>
      <c r="B154" s="2790" t="s">
        <v>15140</v>
      </c>
      <c r="C154" s="2792">
        <v>14.943</v>
      </c>
      <c r="D154" s="1300"/>
      <c r="E154" s="1300"/>
      <c r="F154" s="1300"/>
      <c r="G154" s="1295"/>
      <c r="H154" s="1295"/>
      <c r="I154" s="1295"/>
      <c r="J154" s="1295"/>
      <c r="K154" s="1295"/>
      <c r="L154" s="1295"/>
      <c r="M154" s="1295"/>
      <c r="N154" s="1295"/>
      <c r="O154" s="1295"/>
      <c r="P154" s="1295"/>
      <c r="Q154" s="1295"/>
      <c r="R154" s="1295"/>
      <c r="S154" s="1295"/>
      <c r="T154" s="1295"/>
      <c r="U154" s="3001"/>
      <c r="V154" s="3001"/>
      <c r="Z154" s="210"/>
      <c r="AA154" s="1092">
        <f xml:space="preserve"> IF( SUM( AC154:AC154 ) = 0, 0,#REF! )</f>
        <v>0</v>
      </c>
      <c r="AB154" s="210"/>
    </row>
    <row r="155" spans="1:28" ht="20.25" thickTop="1" thickBot="1">
      <c r="B155" s="1300"/>
      <c r="D155" s="1300"/>
      <c r="E155" s="1300"/>
      <c r="F155" s="1300"/>
      <c r="G155" s="1295"/>
      <c r="H155" s="1295"/>
      <c r="I155" s="3593" t="s">
        <v>12677</v>
      </c>
      <c r="J155" s="3594"/>
      <c r="K155" s="1295"/>
      <c r="L155" s="3593" t="s">
        <v>12678</v>
      </c>
      <c r="M155" s="3594"/>
      <c r="N155" s="1295"/>
      <c r="O155" s="3593" t="s">
        <v>12679</v>
      </c>
      <c r="P155" s="3594"/>
      <c r="Q155" s="1295"/>
      <c r="R155" s="3593" t="s">
        <v>12680</v>
      </c>
      <c r="S155" s="3594"/>
      <c r="T155" s="1295"/>
      <c r="U155" s="3595" t="s">
        <v>14998</v>
      </c>
      <c r="V155" s="3596"/>
      <c r="Z155" s="210"/>
      <c r="AA155" s="1092">
        <f xml:space="preserve"> IF( SUM( AC155:AC155 ) = 0, 0,#REF! )</f>
        <v>0</v>
      </c>
      <c r="AB155" s="210"/>
    </row>
    <row r="156" spans="1:28" ht="39.75" thickTop="1" thickBot="1">
      <c r="C156" s="2801" t="s">
        <v>2</v>
      </c>
      <c r="D156" s="2802" t="s">
        <v>14999</v>
      </c>
      <c r="E156" s="2802" t="s">
        <v>14339</v>
      </c>
      <c r="F156" s="2802" t="s">
        <v>14942</v>
      </c>
      <c r="G156" s="2803" t="s">
        <v>15000</v>
      </c>
      <c r="H156" s="1295"/>
      <c r="I156" s="2810" t="s">
        <v>15001</v>
      </c>
      <c r="J156" s="2811" t="s">
        <v>15002</v>
      </c>
      <c r="K156" s="1295"/>
      <c r="L156" s="2810" t="s">
        <v>15001</v>
      </c>
      <c r="M156" s="2811" t="s">
        <v>15002</v>
      </c>
      <c r="N156" s="1295"/>
      <c r="O156" s="2810" t="s">
        <v>15001</v>
      </c>
      <c r="P156" s="2811" t="s">
        <v>15002</v>
      </c>
      <c r="Q156" s="1295"/>
      <c r="R156" s="2810" t="s">
        <v>15001</v>
      </c>
      <c r="S156" s="2811" t="s">
        <v>15002</v>
      </c>
      <c r="T156" s="1295"/>
      <c r="U156" s="3010" t="s">
        <v>15001</v>
      </c>
      <c r="V156" s="3011" t="s">
        <v>15002</v>
      </c>
      <c r="X156" s="2931" t="s">
        <v>666</v>
      </c>
      <c r="Z156" s="210"/>
      <c r="AA156" s="1092">
        <f xml:space="preserve"> IF( SUM( AC156:AC156 ) = 0, 0,#REF! )</f>
        <v>0</v>
      </c>
      <c r="AB156" s="210"/>
    </row>
    <row r="157" spans="1:28" ht="51.75" thickTop="1">
      <c r="B157" s="2787" t="s">
        <v>15003</v>
      </c>
      <c r="C157" s="2945" t="s">
        <v>15141</v>
      </c>
      <c r="D157" s="2962">
        <v>1.091</v>
      </c>
      <c r="E157" s="2945" t="s">
        <v>15142</v>
      </c>
      <c r="F157" s="2945">
        <v>0</v>
      </c>
      <c r="G157" s="2973">
        <f>D157*1000000/1000</f>
        <v>1091</v>
      </c>
      <c r="H157" s="1295"/>
      <c r="I157" s="2948"/>
      <c r="J157" s="2958">
        <f>IFERROR(I157/$G157,0)</f>
        <v>0</v>
      </c>
      <c r="K157" s="1315"/>
      <c r="L157" s="2948"/>
      <c r="M157" s="2958">
        <f>L157/$G157</f>
        <v>0</v>
      </c>
      <c r="N157" s="2756"/>
      <c r="O157" s="2948"/>
      <c r="P157" s="2958">
        <f>O157/$G157</f>
        <v>0</v>
      </c>
      <c r="Q157" s="2756"/>
      <c r="R157" s="2948"/>
      <c r="S157" s="2958">
        <f>R157/$G157</f>
        <v>0</v>
      </c>
      <c r="T157" s="2756"/>
      <c r="U157" s="3014"/>
      <c r="V157" s="3015">
        <f>U157/$G157</f>
        <v>0</v>
      </c>
      <c r="X157" s="2954" t="s">
        <v>15143</v>
      </c>
      <c r="Z157" s="210"/>
      <c r="AA157" s="1092">
        <f xml:space="preserve"> IF( SUM( AC157:AC157 ) = 0, 0,#REF! )</f>
        <v>0</v>
      </c>
      <c r="AB157" s="210"/>
    </row>
    <row r="158" spans="1:28" ht="51">
      <c r="B158" s="2788" t="s">
        <v>15007</v>
      </c>
      <c r="C158" s="1293" t="s">
        <v>15144</v>
      </c>
      <c r="D158" s="1333">
        <v>1.819</v>
      </c>
      <c r="E158" s="1334" t="s">
        <v>1281</v>
      </c>
      <c r="F158" s="1332">
        <v>0</v>
      </c>
      <c r="G158" s="2989">
        <v>1</v>
      </c>
      <c r="H158" s="1295"/>
      <c r="I158" s="2981"/>
      <c r="J158" s="2951">
        <f>IFERROR(I158/$G158,0)</f>
        <v>0</v>
      </c>
      <c r="K158" s="1315"/>
      <c r="L158" s="2981"/>
      <c r="M158" s="2951">
        <f t="shared" ref="M158:M160" si="25">L158/$G158</f>
        <v>0</v>
      </c>
      <c r="N158" s="2756"/>
      <c r="O158" s="2981"/>
      <c r="P158" s="2951">
        <f t="shared" ref="P158:P160" si="26">O158/$G158</f>
        <v>0</v>
      </c>
      <c r="Q158" s="2756"/>
      <c r="R158" s="2981"/>
      <c r="S158" s="2951">
        <f t="shared" ref="S158:S160" si="27">R158/$G158</f>
        <v>0</v>
      </c>
      <c r="T158" s="2756"/>
      <c r="U158" s="3028"/>
      <c r="V158" s="3017">
        <f t="shared" ref="V158:V160" si="28">U158/$G158</f>
        <v>0</v>
      </c>
      <c r="X158" s="2988" t="s">
        <v>15145</v>
      </c>
      <c r="Z158" s="210"/>
      <c r="AA158" s="1092">
        <f xml:space="preserve"> IF( SUM( AC158:AC158 ) = 0, 0,#REF! )</f>
        <v>0</v>
      </c>
      <c r="AB158" s="210"/>
    </row>
    <row r="159" spans="1:28" ht="18.75" customHeight="1">
      <c r="B159" s="2788" t="s">
        <v>15010</v>
      </c>
      <c r="C159" s="1293" t="s">
        <v>15146</v>
      </c>
      <c r="D159" s="1333">
        <v>0.72299999999999998</v>
      </c>
      <c r="E159" s="1334" t="s">
        <v>15005</v>
      </c>
      <c r="F159" s="1332">
        <v>0</v>
      </c>
      <c r="G159" s="2990">
        <f>D159*1000000/2411</f>
        <v>299.87557030277895</v>
      </c>
      <c r="H159" s="1295"/>
      <c r="I159" s="2950"/>
      <c r="J159" s="2951">
        <f>IFERROR(I159/$G159,0)</f>
        <v>0</v>
      </c>
      <c r="K159" s="1315"/>
      <c r="L159" s="2950"/>
      <c r="M159" s="2951">
        <f t="shared" si="25"/>
        <v>0</v>
      </c>
      <c r="N159" s="2756"/>
      <c r="O159" s="2950"/>
      <c r="P159" s="2951">
        <f t="shared" si="26"/>
        <v>0</v>
      </c>
      <c r="Q159" s="2756"/>
      <c r="R159" s="2950"/>
      <c r="S159" s="2951">
        <f t="shared" si="27"/>
        <v>0</v>
      </c>
      <c r="T159" s="2756"/>
      <c r="U159" s="3016"/>
      <c r="V159" s="3017">
        <f t="shared" si="28"/>
        <v>0</v>
      </c>
      <c r="X159" s="2988" t="s">
        <v>15147</v>
      </c>
      <c r="Z159" s="210"/>
      <c r="AA159" s="1092">
        <f xml:space="preserve"> IF( SUM( AC159:AC159 ) = 0, 0,#REF! )</f>
        <v>0</v>
      </c>
      <c r="AB159" s="210"/>
    </row>
    <row r="160" spans="1:28" ht="18.75">
      <c r="B160" s="2788" t="s">
        <v>15013</v>
      </c>
      <c r="C160" s="1293" t="s">
        <v>15148</v>
      </c>
      <c r="D160" s="1333">
        <v>2.2530000000000001</v>
      </c>
      <c r="E160" s="1334" t="s">
        <v>15082</v>
      </c>
      <c r="F160" s="1332">
        <v>1</v>
      </c>
      <c r="G160" s="2991">
        <f>2.253*1000000/901</f>
        <v>2500.554938956715</v>
      </c>
      <c r="H160" s="1295"/>
      <c r="I160" s="2992"/>
      <c r="J160" s="2951">
        <f>IFERROR(I160/$G160,0)</f>
        <v>0</v>
      </c>
      <c r="K160" s="1315"/>
      <c r="L160" s="2992"/>
      <c r="M160" s="2951">
        <f t="shared" si="25"/>
        <v>0</v>
      </c>
      <c r="N160" s="2756"/>
      <c r="O160" s="2992"/>
      <c r="P160" s="2951">
        <f t="shared" si="26"/>
        <v>0</v>
      </c>
      <c r="Q160" s="2756"/>
      <c r="R160" s="2992"/>
      <c r="S160" s="2951">
        <f t="shared" si="27"/>
        <v>0</v>
      </c>
      <c r="T160" s="2756"/>
      <c r="U160" s="3032"/>
      <c r="V160" s="3017">
        <f t="shared" si="28"/>
        <v>0</v>
      </c>
      <c r="X160" s="2988" t="s">
        <v>15149</v>
      </c>
      <c r="Z160" s="210"/>
      <c r="AA160" s="1092">
        <f xml:space="preserve"> IF( SUM( AC160:AC160 ) = 0, 0,#REF! )</f>
        <v>0</v>
      </c>
      <c r="AB160" s="210"/>
    </row>
    <row r="161" spans="1:28" ht="26.25" thickBot="1">
      <c r="A161" s="2699" t="s">
        <v>773</v>
      </c>
      <c r="B161" s="2790" t="s">
        <v>15016</v>
      </c>
      <c r="C161" s="2791" t="s">
        <v>15150</v>
      </c>
      <c r="D161" s="2947">
        <v>9.0570000000000004</v>
      </c>
      <c r="E161" s="2791" t="s">
        <v>1281</v>
      </c>
      <c r="F161" s="2791">
        <v>0</v>
      </c>
      <c r="G161" s="2984">
        <v>1</v>
      </c>
      <c r="H161" s="1295"/>
      <c r="I161" s="2986"/>
      <c r="J161" s="2953">
        <f>IFERROR(I161/$G161,0)</f>
        <v>0</v>
      </c>
      <c r="K161" s="1315"/>
      <c r="L161" s="2986"/>
      <c r="M161" s="2953">
        <f>L161/$G161</f>
        <v>0</v>
      </c>
      <c r="N161" s="2756"/>
      <c r="O161" s="2986"/>
      <c r="P161" s="2953">
        <f>O161/$G161</f>
        <v>0</v>
      </c>
      <c r="Q161" s="2756"/>
      <c r="R161" s="2986"/>
      <c r="S161" s="2953">
        <f>R161/$G161</f>
        <v>0</v>
      </c>
      <c r="T161" s="2756"/>
      <c r="U161" s="3031"/>
      <c r="V161" s="3019">
        <f>U161/$G161</f>
        <v>0</v>
      </c>
      <c r="X161" s="2938" t="s">
        <v>15151</v>
      </c>
      <c r="Z161" s="210"/>
      <c r="AA161" s="1092">
        <f xml:space="preserve"> IF( SUM( AC161:AC161 ) = 0, 0,#REF! )</f>
        <v>0</v>
      </c>
      <c r="AB161" s="210"/>
    </row>
    <row r="162" spans="1:28" ht="15" thickTop="1">
      <c r="D162" s="1324"/>
      <c r="Z162" s="210"/>
      <c r="AA162" s="1092">
        <f xml:space="preserve"> IF( SUM( AC162:AC162 ) = 0, 0,#REF! )</f>
        <v>0</v>
      </c>
      <c r="AB162" s="210"/>
    </row>
    <row r="163" spans="1:28">
      <c r="Z163" s="210"/>
      <c r="AA163" s="1092">
        <f xml:space="preserve"> IF( SUM( AC163:AC163 ) = 0, 0,#REF! )</f>
        <v>0</v>
      </c>
      <c r="AB163" s="210"/>
    </row>
    <row r="164" spans="1:28">
      <c r="Z164" s="210"/>
      <c r="AA164" s="1092">
        <f xml:space="preserve"> IF( SUM( AC164:AC164 ) = 0, 0,#REF! )</f>
        <v>0</v>
      </c>
      <c r="AB164" s="210"/>
    </row>
    <row r="165" spans="1:28">
      <c r="Z165" s="210"/>
      <c r="AA165" s="1092">
        <f xml:space="preserve"> IF( SUM( AC165:AC165 ) = 0, 0,#REF! )</f>
        <v>0</v>
      </c>
      <c r="AB165" s="210"/>
    </row>
    <row r="166" spans="1:28">
      <c r="Z166" s="210"/>
      <c r="AA166" s="1092">
        <f xml:space="preserve"> IF( SUM( AC166:AC166 ) = 0, 0,#REF! )</f>
        <v>0</v>
      </c>
      <c r="AB166" s="210"/>
    </row>
    <row r="167" spans="1:28">
      <c r="Z167" s="210"/>
      <c r="AA167" s="1092">
        <f xml:space="preserve"> IF( SUM( AC167:AC167 ) = 0, 0,#REF! )</f>
        <v>0</v>
      </c>
      <c r="AB167" s="210"/>
    </row>
    <row r="168" spans="1:28">
      <c r="Z168" s="210"/>
      <c r="AA168" s="1092">
        <f xml:space="preserve"> IF( SUM( AC168:AC168 ) = 0, 0,#REF! )</f>
        <v>0</v>
      </c>
      <c r="AB168" s="210"/>
    </row>
    <row r="169" spans="1:28" ht="15" thickBot="1">
      <c r="Z169" s="210"/>
      <c r="AA169" s="1092">
        <f xml:space="preserve"> IF( SUM( AC169:AC169 ) = 0, 0,#REF! )</f>
        <v>0</v>
      </c>
      <c r="AB169" s="210"/>
    </row>
    <row r="170" spans="1:28" ht="19.5" thickTop="1">
      <c r="B170" s="2935" t="s">
        <v>13565</v>
      </c>
      <c r="C170" s="2936" t="s">
        <v>14996</v>
      </c>
      <c r="G170" s="1295"/>
      <c r="H170" s="1295"/>
      <c r="I170" s="1295"/>
      <c r="J170" s="1295"/>
      <c r="K170" s="1295"/>
      <c r="L170" s="1295"/>
      <c r="M170" s="1295"/>
      <c r="N170" s="1295"/>
      <c r="O170" s="1295"/>
      <c r="P170" s="1295"/>
      <c r="Q170" s="1295"/>
      <c r="R170" s="1295"/>
      <c r="S170" s="1295"/>
      <c r="T170" s="1295"/>
      <c r="U170" s="3001"/>
      <c r="V170" s="3001"/>
      <c r="Z170" s="210"/>
      <c r="AA170" s="1092">
        <f xml:space="preserve"> IF( SUM( AC170:AC170 ) = 0, 0,#REF! )</f>
        <v>0</v>
      </c>
      <c r="AB170" s="210"/>
    </row>
    <row r="171" spans="1:28" ht="26.25" thickBot="1">
      <c r="A171" s="2699" t="s">
        <v>675</v>
      </c>
      <c r="B171" s="2790" t="s">
        <v>15152</v>
      </c>
      <c r="C171" s="2961">
        <v>44.06</v>
      </c>
      <c r="D171" s="1300"/>
      <c r="E171" s="1300"/>
      <c r="F171" s="1300"/>
      <c r="G171" s="1295"/>
      <c r="H171" s="1295"/>
      <c r="I171" s="1295"/>
      <c r="J171" s="1295"/>
      <c r="K171" s="1295"/>
      <c r="L171" s="1295"/>
      <c r="M171" s="1295"/>
      <c r="N171" s="1295"/>
      <c r="O171" s="1295"/>
      <c r="P171" s="1295"/>
      <c r="Q171" s="1295"/>
      <c r="R171" s="1295"/>
      <c r="S171" s="1295"/>
      <c r="T171" s="1295"/>
      <c r="U171" s="3001"/>
      <c r="V171" s="3001"/>
      <c r="Z171" s="210"/>
      <c r="AA171" s="1092">
        <f xml:space="preserve"> IF( SUM( AC171:AC171 ) = 0, 0,#REF! )</f>
        <v>0</v>
      </c>
      <c r="AB171" s="210"/>
    </row>
    <row r="172" spans="1:28" ht="20.25" thickTop="1" thickBot="1">
      <c r="B172" s="1300"/>
      <c r="D172" s="1300"/>
      <c r="E172" s="1300"/>
      <c r="F172" s="1300"/>
      <c r="G172" s="1295"/>
      <c r="H172" s="1295"/>
      <c r="I172" s="3593" t="s">
        <v>12677</v>
      </c>
      <c r="J172" s="3594"/>
      <c r="K172" s="1295"/>
      <c r="L172" s="3593" t="s">
        <v>12678</v>
      </c>
      <c r="M172" s="3594"/>
      <c r="N172" s="1295"/>
      <c r="O172" s="3593" t="s">
        <v>12679</v>
      </c>
      <c r="P172" s="3594"/>
      <c r="Q172" s="1295"/>
      <c r="R172" s="3593" t="s">
        <v>12680</v>
      </c>
      <c r="S172" s="3594"/>
      <c r="T172" s="1295"/>
      <c r="U172" s="3595" t="s">
        <v>14998</v>
      </c>
      <c r="V172" s="3596"/>
      <c r="Z172" s="210"/>
      <c r="AA172" s="1092">
        <f xml:space="preserve"> IF( SUM( AC172:AC172 ) = 0, 0,#REF! )</f>
        <v>0</v>
      </c>
      <c r="AB172" s="210"/>
    </row>
    <row r="173" spans="1:28" ht="39.75" thickTop="1" thickBot="1">
      <c r="C173" s="2801" t="s">
        <v>2</v>
      </c>
      <c r="D173" s="2802" t="s">
        <v>14999</v>
      </c>
      <c r="E173" s="2802" t="s">
        <v>14339</v>
      </c>
      <c r="F173" s="2802" t="s">
        <v>14942</v>
      </c>
      <c r="G173" s="2803" t="s">
        <v>15000</v>
      </c>
      <c r="H173" s="1295"/>
      <c r="I173" s="2810" t="s">
        <v>15001</v>
      </c>
      <c r="J173" s="2811" t="s">
        <v>15002</v>
      </c>
      <c r="K173" s="1295"/>
      <c r="L173" s="2810" t="s">
        <v>15001</v>
      </c>
      <c r="M173" s="2811" t="s">
        <v>15002</v>
      </c>
      <c r="N173" s="1295"/>
      <c r="O173" s="2810" t="s">
        <v>15001</v>
      </c>
      <c r="P173" s="2811" t="s">
        <v>15002</v>
      </c>
      <c r="Q173" s="1295"/>
      <c r="R173" s="2810" t="s">
        <v>15001</v>
      </c>
      <c r="S173" s="2811" t="s">
        <v>15002</v>
      </c>
      <c r="T173" s="1295"/>
      <c r="U173" s="3010" t="s">
        <v>15001</v>
      </c>
      <c r="V173" s="3011" t="s">
        <v>15002</v>
      </c>
      <c r="X173" s="2931" t="s">
        <v>666</v>
      </c>
      <c r="Z173" s="210"/>
      <c r="AA173" s="1092">
        <f xml:space="preserve"> IF( SUM( AC173:AC173 ) = 0, 0,#REF! )</f>
        <v>0</v>
      </c>
      <c r="AB173" s="210"/>
    </row>
    <row r="174" spans="1:28" ht="26.25" thickTop="1">
      <c r="B174" s="2787" t="s">
        <v>15003</v>
      </c>
      <c r="C174" s="2945" t="s">
        <v>15153</v>
      </c>
      <c r="D174" s="2962">
        <v>32.090000000000003</v>
      </c>
      <c r="E174" s="2945" t="s">
        <v>1281</v>
      </c>
      <c r="F174" s="2945">
        <v>0</v>
      </c>
      <c r="G174" s="2993">
        <v>1</v>
      </c>
      <c r="H174" s="1295"/>
      <c r="I174" s="2985"/>
      <c r="J174" s="2958">
        <f>IFERROR(I174/$G174,0)</f>
        <v>0</v>
      </c>
      <c r="K174" s="1315"/>
      <c r="L174" s="2985"/>
      <c r="M174" s="2958">
        <f>L174/$G174</f>
        <v>0</v>
      </c>
      <c r="N174" s="2756"/>
      <c r="O174" s="2985"/>
      <c r="P174" s="2958">
        <f>O174/$G174</f>
        <v>0</v>
      </c>
      <c r="Q174" s="2756"/>
      <c r="R174" s="2985"/>
      <c r="S174" s="2958">
        <f>R174/$G174</f>
        <v>0</v>
      </c>
      <c r="T174" s="2756"/>
      <c r="U174" s="3030"/>
      <c r="V174" s="3015">
        <f>U174/$G174</f>
        <v>0</v>
      </c>
      <c r="X174" s="2954" t="s">
        <v>15154</v>
      </c>
      <c r="Z174" s="210"/>
      <c r="AA174" s="1092">
        <f xml:space="preserve"> IF( SUM( AC174:AC174 ) = 0, 0,#REF! )</f>
        <v>0</v>
      </c>
      <c r="AB174" s="210"/>
    </row>
    <row r="175" spans="1:28" ht="39" thickBot="1">
      <c r="A175" s="2699" t="s">
        <v>773</v>
      </c>
      <c r="B175" s="2790" t="s">
        <v>15007</v>
      </c>
      <c r="C175" s="2791" t="s">
        <v>15155</v>
      </c>
      <c r="D175" s="2947">
        <v>11.97</v>
      </c>
      <c r="E175" s="2791" t="s">
        <v>1281</v>
      </c>
      <c r="F175" s="2791">
        <v>0</v>
      </c>
      <c r="G175" s="2984">
        <v>1</v>
      </c>
      <c r="H175" s="1295"/>
      <c r="I175" s="2986"/>
      <c r="J175" s="2953">
        <f>IFERROR(I175/$G175,0)</f>
        <v>0</v>
      </c>
      <c r="K175" s="1315"/>
      <c r="L175" s="2986"/>
      <c r="M175" s="2953">
        <f t="shared" ref="M175" si="29">L175/$G175</f>
        <v>0</v>
      </c>
      <c r="N175" s="2756"/>
      <c r="O175" s="2986"/>
      <c r="P175" s="2953">
        <f t="shared" ref="P175" si="30">O175/$G175</f>
        <v>0</v>
      </c>
      <c r="Q175" s="2756"/>
      <c r="R175" s="2986"/>
      <c r="S175" s="2953">
        <f t="shared" ref="S175" si="31">R175/$G175</f>
        <v>0</v>
      </c>
      <c r="T175" s="2756"/>
      <c r="U175" s="3031"/>
      <c r="V175" s="3019">
        <f>U175/$G175</f>
        <v>0</v>
      </c>
      <c r="X175" s="2938" t="s">
        <v>15156</v>
      </c>
      <c r="Z175" s="210"/>
      <c r="AA175" s="1092">
        <f xml:space="preserve"> IF( SUM( AC175:AC175 ) = 0, 0,#REF! )</f>
        <v>0</v>
      </c>
      <c r="AB175" s="210"/>
    </row>
    <row r="176" spans="1:28" ht="15" thickTop="1">
      <c r="D176" s="1324"/>
      <c r="Z176" s="210"/>
      <c r="AA176" s="1092">
        <f xml:space="preserve"> IF( SUM( AC176:AC176 ) = 0, 0,#REF! )</f>
        <v>0</v>
      </c>
      <c r="AB176" s="210"/>
    </row>
    <row r="177" spans="1:28">
      <c r="Z177" s="210"/>
      <c r="AA177" s="1092">
        <f xml:space="preserve"> IF( SUM( AC177:AC177 ) = 0, 0,#REF! )</f>
        <v>0</v>
      </c>
      <c r="AB177" s="210"/>
    </row>
    <row r="178" spans="1:28" ht="15" thickBot="1">
      <c r="Z178" s="210"/>
      <c r="AA178" s="1092">
        <f xml:space="preserve"> IF( SUM( AC178:AC178 ) = 0, 0,#REF! )</f>
        <v>0</v>
      </c>
      <c r="AB178" s="210"/>
    </row>
    <row r="179" spans="1:28" ht="19.5" thickTop="1">
      <c r="B179" s="2935" t="s">
        <v>13567</v>
      </c>
      <c r="C179" s="2936" t="s">
        <v>14996</v>
      </c>
      <c r="G179" s="1295"/>
      <c r="H179" s="1295"/>
      <c r="I179" s="1295"/>
      <c r="J179" s="1295"/>
      <c r="K179" s="1295"/>
      <c r="L179" s="1295"/>
      <c r="M179" s="1295"/>
      <c r="N179" s="1295"/>
      <c r="O179" s="1295"/>
      <c r="P179" s="1295"/>
      <c r="Q179" s="1295"/>
      <c r="R179" s="1295"/>
      <c r="S179" s="1295"/>
      <c r="T179" s="1295"/>
      <c r="U179" s="3001"/>
      <c r="V179" s="3001"/>
      <c r="Z179" s="210"/>
      <c r="AA179" s="1092">
        <f xml:space="preserve"> IF( SUM( AC179:AC179 ) = 0, 0,#REF! )</f>
        <v>0</v>
      </c>
      <c r="AB179" s="210"/>
    </row>
    <row r="180" spans="1:28" ht="19.5" thickBot="1">
      <c r="A180" s="2699" t="s">
        <v>675</v>
      </c>
      <c r="B180" s="2790" t="s">
        <v>15157</v>
      </c>
      <c r="C180" s="2792">
        <v>5.399</v>
      </c>
      <c r="D180" s="1300"/>
      <c r="E180" s="1300"/>
      <c r="F180" s="1300"/>
      <c r="G180" s="1295"/>
      <c r="H180" s="1295"/>
      <c r="I180" s="1295"/>
      <c r="J180" s="1295"/>
      <c r="K180" s="1295"/>
      <c r="L180" s="1295"/>
      <c r="M180" s="1295"/>
      <c r="N180" s="1295"/>
      <c r="O180" s="1295"/>
      <c r="P180" s="1295"/>
      <c r="Q180" s="1295"/>
      <c r="R180" s="1295"/>
      <c r="S180" s="1295"/>
      <c r="T180" s="1295"/>
      <c r="U180" s="3001"/>
      <c r="V180" s="3001"/>
      <c r="Z180" s="210"/>
      <c r="AA180" s="1092">
        <f xml:space="preserve"> IF( SUM( AC180:AC180 ) = 0, 0,#REF! )</f>
        <v>0</v>
      </c>
      <c r="AB180" s="210"/>
    </row>
    <row r="181" spans="1:28" ht="20.25" thickTop="1" thickBot="1">
      <c r="B181" s="1300"/>
      <c r="D181" s="1300"/>
      <c r="E181" s="1300"/>
      <c r="F181" s="1300"/>
      <c r="G181" s="1295"/>
      <c r="H181" s="1295"/>
      <c r="I181" s="3593" t="s">
        <v>12677</v>
      </c>
      <c r="J181" s="3594"/>
      <c r="K181" s="1295"/>
      <c r="L181" s="3593" t="s">
        <v>12678</v>
      </c>
      <c r="M181" s="3594"/>
      <c r="N181" s="1295"/>
      <c r="O181" s="3593" t="s">
        <v>12679</v>
      </c>
      <c r="P181" s="3594"/>
      <c r="Q181" s="1295"/>
      <c r="R181" s="3593" t="s">
        <v>12680</v>
      </c>
      <c r="S181" s="3594"/>
      <c r="T181" s="1295"/>
      <c r="U181" s="3595" t="s">
        <v>14998</v>
      </c>
      <c r="V181" s="3596"/>
      <c r="Z181" s="210"/>
      <c r="AA181" s="1092">
        <f xml:space="preserve"> IF( SUM( AC181:AC181 ) = 0, 0,#REF! )</f>
        <v>0</v>
      </c>
      <c r="AB181" s="210"/>
    </row>
    <row r="182" spans="1:28" ht="39.75" thickTop="1" thickBot="1">
      <c r="C182" s="2801" t="s">
        <v>2</v>
      </c>
      <c r="D182" s="2802" t="s">
        <v>14999</v>
      </c>
      <c r="E182" s="2802" t="s">
        <v>14339</v>
      </c>
      <c r="F182" s="2802" t="s">
        <v>14942</v>
      </c>
      <c r="G182" s="2803" t="s">
        <v>15000</v>
      </c>
      <c r="H182" s="1295"/>
      <c r="I182" s="2810" t="s">
        <v>15001</v>
      </c>
      <c r="J182" s="2811" t="s">
        <v>15002</v>
      </c>
      <c r="K182" s="1295"/>
      <c r="L182" s="2810" t="s">
        <v>15001</v>
      </c>
      <c r="M182" s="2811" t="s">
        <v>15002</v>
      </c>
      <c r="N182" s="1295"/>
      <c r="O182" s="2810" t="s">
        <v>15001</v>
      </c>
      <c r="P182" s="2811" t="s">
        <v>15002</v>
      </c>
      <c r="Q182" s="1295"/>
      <c r="R182" s="2810" t="s">
        <v>15001</v>
      </c>
      <c r="S182" s="2811" t="s">
        <v>15002</v>
      </c>
      <c r="T182" s="1295"/>
      <c r="U182" s="3010" t="s">
        <v>15001</v>
      </c>
      <c r="V182" s="3011" t="s">
        <v>15002</v>
      </c>
      <c r="X182" s="2931" t="s">
        <v>666</v>
      </c>
      <c r="Z182" s="210"/>
      <c r="AA182" s="1092">
        <f xml:space="preserve"> IF( SUM( AC182:AC182 ) = 0, 0,#REF! )</f>
        <v>0</v>
      </c>
      <c r="AB182" s="210"/>
    </row>
    <row r="183" spans="1:28" ht="19.5" thickTop="1">
      <c r="B183" s="2787" t="s">
        <v>15003</v>
      </c>
      <c r="C183" s="2945" t="s">
        <v>15158</v>
      </c>
      <c r="D183" s="2962">
        <v>3.8879999999999999</v>
      </c>
      <c r="E183" s="2945" t="s">
        <v>1281</v>
      </c>
      <c r="F183" s="2945">
        <v>0</v>
      </c>
      <c r="G183" s="2993">
        <v>1</v>
      </c>
      <c r="H183" s="1295"/>
      <c r="I183" s="2985"/>
      <c r="J183" s="2958">
        <f>IFERROR(I183/$G183,0)</f>
        <v>0</v>
      </c>
      <c r="K183" s="1315"/>
      <c r="L183" s="2985"/>
      <c r="M183" s="2958">
        <f>L183/$G183</f>
        <v>0</v>
      </c>
      <c r="N183" s="2756"/>
      <c r="O183" s="2985"/>
      <c r="P183" s="2958">
        <f>O183/$G183</f>
        <v>0</v>
      </c>
      <c r="Q183" s="2756"/>
      <c r="R183" s="2985"/>
      <c r="S183" s="2958">
        <f>R183/$G183</f>
        <v>0</v>
      </c>
      <c r="T183" s="2756"/>
      <c r="U183" s="3030"/>
      <c r="V183" s="3015">
        <f>U183/$G183</f>
        <v>0</v>
      </c>
      <c r="X183" s="2954" t="s">
        <v>15159</v>
      </c>
      <c r="Z183" s="210"/>
      <c r="AA183" s="1092">
        <f xml:space="preserve"> IF( SUM( AC183:AC183 ) = 0, 0,#REF! )</f>
        <v>0</v>
      </c>
      <c r="AB183" s="210"/>
    </row>
    <row r="184" spans="1:28" ht="38.25">
      <c r="B184" s="2788" t="s">
        <v>15007</v>
      </c>
      <c r="C184" s="1293" t="s">
        <v>15160</v>
      </c>
      <c r="D184" s="1333">
        <f>0.493117*2</f>
        <v>0.98623400000000006</v>
      </c>
      <c r="E184" s="1334" t="s">
        <v>15005</v>
      </c>
      <c r="F184" s="1332">
        <v>0</v>
      </c>
      <c r="G184" s="2994">
        <v>2</v>
      </c>
      <c r="H184" s="1295"/>
      <c r="I184" s="2950"/>
      <c r="J184" s="2951">
        <f>IFERROR(I184/$G184,0)</f>
        <v>0</v>
      </c>
      <c r="K184" s="1315"/>
      <c r="L184" s="2950"/>
      <c r="M184" s="2951">
        <f t="shared" ref="M184:M185" si="32">L184/$G184</f>
        <v>0</v>
      </c>
      <c r="N184" s="2756"/>
      <c r="O184" s="2950"/>
      <c r="P184" s="2951">
        <f t="shared" ref="P184:P185" si="33">O184/$G184</f>
        <v>0</v>
      </c>
      <c r="Q184" s="2756"/>
      <c r="R184" s="2950"/>
      <c r="S184" s="2951">
        <f t="shared" ref="S184:S185" si="34">R184/$G184</f>
        <v>0</v>
      </c>
      <c r="T184" s="2756"/>
      <c r="U184" s="3016"/>
      <c r="V184" s="3017">
        <f t="shared" ref="V184:V185" si="35">U184/$G184</f>
        <v>0</v>
      </c>
      <c r="X184" s="2988" t="s">
        <v>15161</v>
      </c>
      <c r="Z184" s="210"/>
      <c r="AA184" s="1092">
        <f xml:space="preserve"> IF( SUM( AC184:AC184 ) = 0, 0,#REF! )</f>
        <v>0</v>
      </c>
      <c r="AB184" s="210"/>
    </row>
    <row r="185" spans="1:28" ht="26.25" thickBot="1">
      <c r="A185" s="2699" t="s">
        <v>773</v>
      </c>
      <c r="B185" s="2790" t="s">
        <v>15010</v>
      </c>
      <c r="C185" s="2791" t="s">
        <v>15162</v>
      </c>
      <c r="D185" s="2947">
        <v>0.52509899999999998</v>
      </c>
      <c r="E185" s="2791" t="s">
        <v>15005</v>
      </c>
      <c r="F185" s="2791">
        <v>0</v>
      </c>
      <c r="G185" s="2984">
        <v>1</v>
      </c>
      <c r="H185" s="1295"/>
      <c r="I185" s="2986"/>
      <c r="J185" s="2953">
        <f>IFERROR(I185/$G185,0)</f>
        <v>0</v>
      </c>
      <c r="K185" s="1315"/>
      <c r="L185" s="2986"/>
      <c r="M185" s="2953">
        <f t="shared" si="32"/>
        <v>0</v>
      </c>
      <c r="N185" s="2756"/>
      <c r="O185" s="2986"/>
      <c r="P185" s="2953">
        <f t="shared" si="33"/>
        <v>0</v>
      </c>
      <c r="Q185" s="2756"/>
      <c r="R185" s="2986"/>
      <c r="S185" s="2953">
        <f t="shared" si="34"/>
        <v>0</v>
      </c>
      <c r="T185" s="2756"/>
      <c r="U185" s="3031"/>
      <c r="V185" s="3019">
        <f t="shared" si="35"/>
        <v>0</v>
      </c>
      <c r="X185" s="2938" t="s">
        <v>15163</v>
      </c>
      <c r="Z185" s="210"/>
      <c r="AA185" s="1092">
        <f xml:space="preserve"> IF( SUM( AC185:AC185 ) = 0, 0,#REF! )</f>
        <v>0</v>
      </c>
      <c r="AB185" s="210"/>
    </row>
    <row r="186" spans="1:28" ht="15" thickTop="1">
      <c r="D186" s="1324"/>
      <c r="Y186" s="2575" t="s">
        <v>815</v>
      </c>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s>
  <conditionalFormatting sqref="AA9:AA185">
    <cfRule type="cellIs" dxfId="32" priority="1" operator="equal">
      <formula>0</formula>
    </cfRule>
  </conditionalFormatting>
  <pageMargins left="0.7" right="0.7" top="0.75" bottom="0.75" header="0.3" footer="0.3"/>
  <pageSetup paperSize="8" scale="59" fitToHeight="0" orientation="portrait" r:id="rId1"/>
  <headerFooter>
    <oddFooter>&amp;L_x000D_&amp;1#&amp;"Calibri"&amp;10&amp;K000000 Classification: BUSINESS</oddFooter>
  </headerFooter>
  <rowBreaks count="1" manualBreakCount="1">
    <brk id="74" min="1" max="24"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 zoomScale="70" zoomScaleNormal="70" workbookViewId="0">
      <selection activeCell="B1" sqref="B1:G1"/>
    </sheetView>
  </sheetViews>
  <sheetFormatPr defaultColWidth="9" defaultRowHeight="14.25"/>
  <cols>
    <col min="1" max="1" width="11.125" style="1271" hidden="1" customWidth="1"/>
    <col min="2" max="2" width="83.125" style="1271" bestFit="1" customWidth="1"/>
    <col min="3" max="3" width="10" style="1271" bestFit="1" customWidth="1"/>
    <col min="4" max="4" width="4" style="1271" bestFit="1" customWidth="1"/>
    <col min="5" max="5" width="11.125" style="1271" bestFit="1" customWidth="1"/>
    <col min="6" max="6" width="10.625" style="1271" bestFit="1" customWidth="1"/>
    <col min="7" max="7" width="10" style="1271" bestFit="1" customWidth="1"/>
    <col min="8" max="8" width="1.625" style="1271" customWidth="1"/>
    <col min="9" max="9" width="9.5" style="1271" bestFit="1" customWidth="1"/>
    <col min="10" max="10" width="1.625" style="1271" customWidth="1"/>
    <col min="11" max="11" width="10.125" style="1271" customWidth="1"/>
    <col min="12" max="12" width="3.5" style="1271" hidden="1" customWidth="1"/>
    <col min="13" max="13" width="1.625" style="191" customWidth="1"/>
    <col min="14" max="14" width="20.625" style="191" customWidth="1"/>
    <col min="15" max="15" width="1.625" style="191" customWidth="1"/>
    <col min="16" max="19" width="0" style="191" hidden="1" customWidth="1"/>
    <col min="20" max="20" width="2" style="1271" customWidth="1"/>
    <col min="21" max="21" width="98.625" style="1271" customWidth="1"/>
    <col min="22" max="22" width="18.625" style="1271" bestFit="1" customWidth="1"/>
    <col min="23" max="23" width="17" style="1271" bestFit="1" customWidth="1"/>
    <col min="24" max="24" width="19.625" style="1271" bestFit="1" customWidth="1"/>
    <col min="25" max="16384" width="9" style="1271"/>
  </cols>
  <sheetData>
    <row r="1" spans="1:24" ht="23.25">
      <c r="B1" s="3225" t="s">
        <v>15164</v>
      </c>
      <c r="C1" s="3225"/>
      <c r="D1" s="3225"/>
      <c r="E1" s="3225"/>
      <c r="F1" s="3225"/>
      <c r="G1" s="3225"/>
      <c r="H1" s="2262"/>
      <c r="I1" s="2262"/>
      <c r="M1" s="210"/>
      <c r="O1" s="210"/>
      <c r="S1" s="210"/>
      <c r="U1" s="498" t="s">
        <v>656</v>
      </c>
    </row>
    <row r="2" spans="1:24" ht="23.25">
      <c r="B2" s="1089" t="str">
        <f>SelectCompany!B4</f>
        <v>South West Water (whole area)</v>
      </c>
      <c r="C2" s="2262"/>
      <c r="D2" s="2262"/>
      <c r="E2" s="2262"/>
      <c r="F2" s="2262"/>
      <c r="G2" s="2262"/>
      <c r="H2" s="2262"/>
      <c r="I2" s="2262"/>
      <c r="M2" s="210"/>
      <c r="O2" s="210"/>
      <c r="S2" s="210"/>
      <c r="U2" s="2262"/>
    </row>
    <row r="3" spans="1:24" ht="39.75" customHeight="1">
      <c r="B3" s="3386" t="s">
        <v>15165</v>
      </c>
      <c r="C3" s="3386"/>
      <c r="D3" s="3386"/>
      <c r="E3" s="3386"/>
      <c r="F3" s="3386"/>
      <c r="G3" s="3386"/>
      <c r="M3" s="210"/>
      <c r="N3" s="1100" t="s">
        <v>658</v>
      </c>
      <c r="O3" s="210"/>
      <c r="S3" s="210"/>
      <c r="U3" s="3386" t="s">
        <v>15166</v>
      </c>
      <c r="V3" s="3386"/>
      <c r="W3" s="3386"/>
      <c r="X3" s="3386"/>
    </row>
    <row r="4" spans="1:24" ht="15.75" customHeight="1" thickBot="1">
      <c r="B4" s="3601"/>
      <c r="C4" s="3601"/>
      <c r="D4" s="3601"/>
      <c r="E4" s="3601"/>
      <c r="F4" s="3601"/>
      <c r="G4" s="3601"/>
      <c r="H4" s="1272"/>
      <c r="I4" s="2263"/>
      <c r="J4" s="2263"/>
      <c r="K4" s="2263"/>
      <c r="M4" s="210"/>
      <c r="O4" s="210"/>
      <c r="P4" s="191" t="s">
        <v>668</v>
      </c>
      <c r="S4" s="210"/>
      <c r="U4" s="3601" t="s">
        <v>14798</v>
      </c>
      <c r="V4" s="3601"/>
      <c r="W4" s="3601"/>
      <c r="X4" s="3601"/>
    </row>
    <row r="5" spans="1:24" ht="31.5" thickTop="1" thickBot="1">
      <c r="B5" s="3601" t="s">
        <v>14798</v>
      </c>
      <c r="C5" s="3601"/>
      <c r="D5" s="3601"/>
      <c r="E5" s="3601"/>
      <c r="F5" s="3601"/>
      <c r="G5" s="3601"/>
      <c r="H5" s="1272"/>
      <c r="I5" s="120" t="s">
        <v>666</v>
      </c>
      <c r="J5" s="2263"/>
      <c r="K5" s="120" t="s">
        <v>14799</v>
      </c>
      <c r="M5" s="210"/>
      <c r="O5" s="210"/>
      <c r="S5" s="210"/>
      <c r="U5" s="3601" t="s">
        <v>14798</v>
      </c>
      <c r="V5" s="3601"/>
      <c r="W5" s="3601"/>
      <c r="X5" s="3601"/>
    </row>
    <row r="6" spans="1:24" ht="15.75" customHeight="1" thickTop="1" thickBot="1">
      <c r="A6" s="2581" t="s">
        <v>673</v>
      </c>
      <c r="B6" s="184" t="s">
        <v>14800</v>
      </c>
      <c r="J6" s="2263"/>
      <c r="K6" s="2263"/>
      <c r="M6" s="210"/>
      <c r="O6" s="210"/>
      <c r="S6" s="210"/>
      <c r="U6" s="184" t="s">
        <v>14800</v>
      </c>
    </row>
    <row r="7" spans="1:24" ht="15.75" customHeight="1" thickTop="1" thickBot="1">
      <c r="A7" s="2575" t="s">
        <v>669</v>
      </c>
      <c r="B7" s="187" t="s">
        <v>1189</v>
      </c>
      <c r="C7" s="188" t="s">
        <v>14801</v>
      </c>
      <c r="D7" s="188" t="s">
        <v>14802</v>
      </c>
      <c r="E7" s="189" t="s">
        <v>11850</v>
      </c>
      <c r="F7" s="78"/>
      <c r="G7" s="83"/>
      <c r="H7" s="83"/>
      <c r="I7" s="83"/>
      <c r="J7" s="83"/>
      <c r="K7" s="83"/>
      <c r="M7" s="210"/>
      <c r="O7" s="210"/>
      <c r="S7" s="210"/>
      <c r="U7" s="187" t="s">
        <v>1189</v>
      </c>
      <c r="V7" s="189" t="s">
        <v>11850</v>
      </c>
      <c r="W7" s="78"/>
    </row>
    <row r="8" spans="1:24" ht="16.5" thickTop="1">
      <c r="A8" s="2575" t="s">
        <v>675</v>
      </c>
      <c r="B8" s="90" t="s">
        <v>12469</v>
      </c>
      <c r="C8" s="91" t="s">
        <v>11919</v>
      </c>
      <c r="D8" s="91">
        <v>1</v>
      </c>
      <c r="E8" s="1755"/>
      <c r="F8" s="79"/>
      <c r="G8" s="83"/>
      <c r="H8" s="83"/>
      <c r="I8" s="33" t="s">
        <v>15167</v>
      </c>
      <c r="J8" s="2263"/>
      <c r="K8" s="33" t="s">
        <v>12470</v>
      </c>
      <c r="M8" s="210"/>
      <c r="N8" s="1900" t="str">
        <f>IF( SUM( P8:R8 ) = 0, 0, $P$4 )</f>
        <v>Please complete all cells in row</v>
      </c>
      <c r="O8" s="210"/>
      <c r="P8" s="213">
        <f xml:space="preserve"> IF( ISNUMBER(E8 ), 0, 1 )</f>
        <v>1</v>
      </c>
      <c r="S8" s="210"/>
      <c r="U8" s="90" t="s">
        <v>12469</v>
      </c>
      <c r="V8" s="92"/>
      <c r="W8" s="79"/>
    </row>
    <row r="9" spans="1:24" ht="16.5" thickBot="1">
      <c r="A9" s="2575" t="s">
        <v>773</v>
      </c>
      <c r="B9" s="75" t="s">
        <v>14805</v>
      </c>
      <c r="C9" s="76" t="s">
        <v>1319</v>
      </c>
      <c r="D9" s="76">
        <v>0</v>
      </c>
      <c r="E9" s="1756"/>
      <c r="F9" s="81"/>
      <c r="G9" s="83"/>
      <c r="H9" s="83"/>
      <c r="I9" s="35" t="s">
        <v>15168</v>
      </c>
      <c r="J9" s="2263"/>
      <c r="K9" s="35" t="s">
        <v>12527</v>
      </c>
      <c r="M9" s="210"/>
      <c r="N9" s="1900" t="str">
        <f>IF( SUM( P9:R9 ) = 0, 0, $P$4 )</f>
        <v>Please complete all cells in row</v>
      </c>
      <c r="O9" s="210"/>
      <c r="P9" s="213">
        <f xml:space="preserve"> IF( ISNUMBER(E9 ), 0, 1 )</f>
        <v>1</v>
      </c>
      <c r="S9" s="210"/>
      <c r="U9" s="75" t="s">
        <v>14805</v>
      </c>
      <c r="V9" s="74"/>
      <c r="W9" s="81"/>
    </row>
    <row r="10" spans="1:24" ht="15.75" thickTop="1">
      <c r="B10" s="83"/>
      <c r="C10" s="83"/>
      <c r="D10" s="83"/>
      <c r="E10" s="83"/>
      <c r="F10" s="83"/>
      <c r="G10" s="83"/>
      <c r="H10" s="83"/>
      <c r="I10" s="83"/>
      <c r="J10" s="83"/>
      <c r="K10" s="83"/>
      <c r="M10" s="210"/>
      <c r="O10" s="210"/>
      <c r="S10" s="210"/>
      <c r="U10" s="83"/>
    </row>
    <row r="11" spans="1:24" ht="16.5" thickBot="1">
      <c r="B11" s="184" t="s">
        <v>14808</v>
      </c>
      <c r="C11" s="83"/>
      <c r="D11" s="83"/>
      <c r="E11" s="83"/>
      <c r="F11" s="83"/>
      <c r="G11" s="83"/>
      <c r="H11" s="83"/>
      <c r="I11" s="83"/>
      <c r="J11" s="83"/>
      <c r="K11" s="83"/>
      <c r="M11" s="210"/>
      <c r="O11" s="210"/>
      <c r="S11" s="210"/>
      <c r="U11" s="184" t="s">
        <v>14808</v>
      </c>
    </row>
    <row r="12" spans="1:24" ht="31.5" thickTop="1" thickBot="1">
      <c r="A12" s="2575" t="s">
        <v>669</v>
      </c>
      <c r="B12" s="93"/>
      <c r="C12" s="94" t="s">
        <v>661</v>
      </c>
      <c r="D12" s="95" t="s">
        <v>14802</v>
      </c>
      <c r="E12" s="94" t="s">
        <v>9897</v>
      </c>
      <c r="F12" s="95" t="s">
        <v>9898</v>
      </c>
      <c r="G12" s="96" t="s">
        <v>12544</v>
      </c>
      <c r="H12" s="2263"/>
      <c r="I12" s="83"/>
      <c r="J12" s="83"/>
      <c r="K12" s="83"/>
      <c r="M12" s="210"/>
      <c r="O12" s="210"/>
      <c r="S12" s="210"/>
      <c r="U12" s="93"/>
      <c r="V12" s="94" t="s">
        <v>9897</v>
      </c>
      <c r="W12" s="95" t="s">
        <v>9898</v>
      </c>
      <c r="X12" s="96" t="s">
        <v>12544</v>
      </c>
    </row>
    <row r="13" spans="1:24" ht="15.75" customHeight="1" thickTop="1" thickBot="1">
      <c r="B13" s="82"/>
      <c r="C13" s="82"/>
      <c r="D13" s="82"/>
      <c r="E13" s="82"/>
      <c r="F13" s="83"/>
      <c r="G13" s="83"/>
      <c r="H13" s="2263"/>
      <c r="I13" s="83"/>
      <c r="J13" s="2263"/>
      <c r="K13" s="2263"/>
      <c r="M13" s="210"/>
      <c r="O13" s="210"/>
      <c r="S13" s="210"/>
      <c r="U13" s="82"/>
      <c r="V13" s="82"/>
      <c r="W13" s="83"/>
      <c r="X13" s="83"/>
    </row>
    <row r="14" spans="1:24" ht="15.75" customHeight="1" thickTop="1" thickBot="1">
      <c r="B14" s="97" t="s">
        <v>12545</v>
      </c>
      <c r="C14" s="98"/>
      <c r="D14" s="98"/>
      <c r="E14" s="84"/>
      <c r="F14" s="84"/>
      <c r="G14" s="84"/>
      <c r="H14" s="2263"/>
      <c r="I14" s="83"/>
      <c r="J14" s="2263"/>
      <c r="K14" s="2263"/>
      <c r="M14" s="210"/>
      <c r="O14" s="210"/>
      <c r="S14" s="210"/>
      <c r="U14" s="97" t="s">
        <v>12545</v>
      </c>
      <c r="V14" s="84"/>
      <c r="W14" s="84"/>
      <c r="X14" s="84"/>
    </row>
    <row r="15" spans="1:24" ht="16.5" thickTop="1">
      <c r="A15" s="2575" t="s">
        <v>675</v>
      </c>
      <c r="B15" s="99" t="s">
        <v>12551</v>
      </c>
      <c r="C15" s="100" t="s">
        <v>677</v>
      </c>
      <c r="D15" s="100">
        <v>3</v>
      </c>
      <c r="E15" s="2546"/>
      <c r="F15" s="2546"/>
      <c r="G15" s="1748"/>
      <c r="H15" s="2263"/>
      <c r="I15" s="2265" t="s">
        <v>15169</v>
      </c>
      <c r="J15" s="2263"/>
      <c r="K15" s="2265" t="s">
        <v>12552</v>
      </c>
      <c r="M15" s="210"/>
      <c r="N15" s="1900" t="str">
        <f>IF( SUM( P15:R15 ) = 0, 0, $P$4 )</f>
        <v>Please complete all cells in row</v>
      </c>
      <c r="O15" s="210"/>
      <c r="R15" s="213">
        <f xml:space="preserve"> IF( ISNUMBER(G15 ), 0, 1 )</f>
        <v>1</v>
      </c>
      <c r="S15" s="210"/>
      <c r="U15" s="99" t="s">
        <v>14810</v>
      </c>
      <c r="V15" s="101"/>
      <c r="W15" s="101"/>
      <c r="X15" s="102"/>
    </row>
    <row r="16" spans="1:24" ht="15.75">
      <c r="B16" s="104" t="s">
        <v>12556</v>
      </c>
      <c r="C16" s="105" t="s">
        <v>677</v>
      </c>
      <c r="D16" s="105">
        <v>3</v>
      </c>
      <c r="E16" s="2547"/>
      <c r="F16" s="2547"/>
      <c r="G16" s="1751"/>
      <c r="H16" s="2263"/>
      <c r="I16" s="2266" t="s">
        <v>15170</v>
      </c>
      <c r="J16" s="2263"/>
      <c r="K16" s="2266" t="s">
        <v>12557</v>
      </c>
      <c r="M16" s="210"/>
      <c r="N16" s="1900" t="str">
        <f>IF( SUM( P16:R16 ) = 0, 0, $P$4 )</f>
        <v>Please complete all cells in row</v>
      </c>
      <c r="O16" s="210"/>
      <c r="R16" s="213">
        <f xml:space="preserve"> IF( ISNUMBER(G16 ), 0, 1 )</f>
        <v>1</v>
      </c>
      <c r="S16" s="210"/>
      <c r="U16" s="104" t="s">
        <v>14813</v>
      </c>
      <c r="V16" s="106"/>
      <c r="W16" s="106"/>
      <c r="X16" s="107"/>
    </row>
    <row r="17" spans="1:24" ht="15.75">
      <c r="B17" s="104" t="s">
        <v>12561</v>
      </c>
      <c r="C17" s="105" t="s">
        <v>677</v>
      </c>
      <c r="D17" s="105">
        <v>3</v>
      </c>
      <c r="E17" s="2547"/>
      <c r="F17" s="2547"/>
      <c r="G17" s="1751"/>
      <c r="H17" s="2263"/>
      <c r="I17" s="2266" t="s">
        <v>15171</v>
      </c>
      <c r="J17" s="2263"/>
      <c r="K17" s="2266" t="s">
        <v>12562</v>
      </c>
      <c r="M17" s="210"/>
      <c r="N17" s="1900" t="str">
        <f>IF( SUM( P17:R17 ) = 0, 0, $P$4 )</f>
        <v>Please complete all cells in row</v>
      </c>
      <c r="O17" s="210"/>
      <c r="R17" s="213">
        <f xml:space="preserve"> IF( ISNUMBER(G17 ), 0, 1 )</f>
        <v>1</v>
      </c>
      <c r="S17" s="210"/>
      <c r="U17" s="104" t="s">
        <v>12561</v>
      </c>
      <c r="V17" s="106"/>
      <c r="W17" s="106"/>
      <c r="X17" s="107"/>
    </row>
    <row r="18" spans="1:24" ht="16.5" thickBot="1">
      <c r="A18" s="2575" t="s">
        <v>773</v>
      </c>
      <c r="B18" s="109" t="s">
        <v>12566</v>
      </c>
      <c r="C18" s="110" t="s">
        <v>677</v>
      </c>
      <c r="D18" s="110">
        <v>3</v>
      </c>
      <c r="E18" s="2548"/>
      <c r="F18" s="2548"/>
      <c r="G18" s="1757"/>
      <c r="H18" s="2263"/>
      <c r="I18" s="2267" t="s">
        <v>15172</v>
      </c>
      <c r="J18" s="2263"/>
      <c r="K18" s="2267" t="s">
        <v>12567</v>
      </c>
      <c r="M18" s="210"/>
      <c r="N18" s="1900" t="str">
        <f>IF( SUM( P18:R18 ) = 0, 0, $P$4 )</f>
        <v>Please complete all cells in row</v>
      </c>
      <c r="O18" s="210"/>
      <c r="R18" s="213">
        <f xml:space="preserve"> IF( ISNUMBER(G18 ), 0, 1 )</f>
        <v>1</v>
      </c>
      <c r="S18" s="210"/>
      <c r="U18" s="109" t="s">
        <v>12566</v>
      </c>
      <c r="V18" s="111"/>
      <c r="W18" s="111"/>
      <c r="X18" s="112"/>
    </row>
    <row r="19" spans="1:24" ht="15.75" customHeight="1" thickTop="1" thickBot="1">
      <c r="B19" s="85"/>
      <c r="C19" s="86"/>
      <c r="D19" s="86"/>
      <c r="E19" s="87"/>
      <c r="F19" s="87"/>
      <c r="G19" s="1534"/>
      <c r="H19" s="2263"/>
      <c r="I19" s="2263"/>
      <c r="J19" s="2263"/>
      <c r="K19" s="2263"/>
      <c r="M19" s="210"/>
      <c r="O19" s="210"/>
      <c r="S19" s="210"/>
      <c r="U19" s="85"/>
      <c r="V19" s="87"/>
      <c r="W19" s="87"/>
      <c r="X19" s="87"/>
    </row>
    <row r="20" spans="1:24" ht="15.75" customHeight="1" thickTop="1" thickBot="1">
      <c r="B20" s="114" t="s">
        <v>12571</v>
      </c>
      <c r="C20" s="115" t="s">
        <v>661</v>
      </c>
      <c r="D20" s="116" t="s">
        <v>14802</v>
      </c>
      <c r="E20" s="84"/>
      <c r="F20" s="84"/>
      <c r="G20" s="1535"/>
      <c r="H20" s="83"/>
      <c r="I20" s="83"/>
      <c r="J20" s="83"/>
      <c r="K20" s="83"/>
      <c r="M20" s="210"/>
      <c r="O20" s="210"/>
      <c r="S20" s="210"/>
      <c r="U20" s="120" t="s">
        <v>12571</v>
      </c>
      <c r="V20" s="84"/>
      <c r="W20" s="84"/>
      <c r="X20" s="84"/>
    </row>
    <row r="21" spans="1:24" ht="16.5" thickTop="1">
      <c r="A21" s="2575" t="s">
        <v>675</v>
      </c>
      <c r="B21" s="99" t="s">
        <v>12577</v>
      </c>
      <c r="C21" s="100" t="s">
        <v>2375</v>
      </c>
      <c r="D21" s="100">
        <v>3</v>
      </c>
      <c r="E21" s="2546"/>
      <c r="F21" s="2546"/>
      <c r="G21" s="1748"/>
      <c r="H21" s="83"/>
      <c r="I21" s="2265" t="s">
        <v>15173</v>
      </c>
      <c r="J21" s="88"/>
      <c r="K21" s="2265" t="s">
        <v>12578</v>
      </c>
      <c r="M21" s="210"/>
      <c r="N21" s="1900" t="str">
        <f t="shared" ref="N21:N34" si="0">IF( SUM( P21:R21 ) = 0, 0, $P$4 )</f>
        <v>Please complete all cells in row</v>
      </c>
      <c r="O21" s="210"/>
      <c r="R21" s="213">
        <f t="shared" ref="R21:R34" si="1" xml:space="preserve"> IF( ISNUMBER(G21 ), 0, 1 )</f>
        <v>1</v>
      </c>
      <c r="S21" s="210"/>
      <c r="U21" s="2730" t="s">
        <v>12577</v>
      </c>
      <c r="V21" s="101"/>
      <c r="W21" s="101"/>
      <c r="X21" s="102"/>
    </row>
    <row r="22" spans="1:24" ht="15.75">
      <c r="B22" s="104" t="s">
        <v>12582</v>
      </c>
      <c r="C22" s="105" t="s">
        <v>2375</v>
      </c>
      <c r="D22" s="105">
        <v>3</v>
      </c>
      <c r="E22" s="2547"/>
      <c r="F22" s="2547"/>
      <c r="G22" s="1751"/>
      <c r="H22" s="83"/>
      <c r="I22" s="2266" t="s">
        <v>15174</v>
      </c>
      <c r="J22" s="88"/>
      <c r="K22" s="2266" t="s">
        <v>12583</v>
      </c>
      <c r="M22" s="210"/>
      <c r="N22" s="1900" t="str">
        <f t="shared" si="0"/>
        <v>Please complete all cells in row</v>
      </c>
      <c r="O22" s="210"/>
      <c r="R22" s="213">
        <f t="shared" si="1"/>
        <v>1</v>
      </c>
      <c r="S22" s="210"/>
      <c r="U22" s="104" t="s">
        <v>12582</v>
      </c>
      <c r="V22" s="106"/>
      <c r="W22" s="106"/>
      <c r="X22" s="107"/>
    </row>
    <row r="23" spans="1:24" ht="15.75">
      <c r="B23" s="104" t="s">
        <v>12587</v>
      </c>
      <c r="C23" s="105" t="s">
        <v>2375</v>
      </c>
      <c r="D23" s="105">
        <v>3</v>
      </c>
      <c r="E23" s="2547"/>
      <c r="F23" s="2547"/>
      <c r="G23" s="1751"/>
      <c r="H23" s="83"/>
      <c r="I23" s="2266" t="s">
        <v>15175</v>
      </c>
      <c r="J23" s="88"/>
      <c r="K23" s="2266" t="s">
        <v>12588</v>
      </c>
      <c r="M23" s="210"/>
      <c r="N23" s="1900" t="str">
        <f t="shared" si="0"/>
        <v>Please complete all cells in row</v>
      </c>
      <c r="O23" s="210"/>
      <c r="R23" s="213">
        <f t="shared" si="1"/>
        <v>1</v>
      </c>
      <c r="S23" s="210"/>
      <c r="U23" s="104" t="s">
        <v>12587</v>
      </c>
      <c r="V23" s="106"/>
      <c r="W23" s="106"/>
      <c r="X23" s="107"/>
    </row>
    <row r="24" spans="1:24" ht="15.75">
      <c r="B24" s="104" t="s">
        <v>12592</v>
      </c>
      <c r="C24" s="105" t="s">
        <v>2375</v>
      </c>
      <c r="D24" s="105">
        <v>3</v>
      </c>
      <c r="E24" s="2547"/>
      <c r="F24" s="2547"/>
      <c r="G24" s="1751"/>
      <c r="H24" s="83"/>
      <c r="I24" s="2266" t="s">
        <v>15176</v>
      </c>
      <c r="J24" s="88"/>
      <c r="K24" s="2266" t="s">
        <v>12593</v>
      </c>
      <c r="M24" s="210"/>
      <c r="N24" s="1900" t="str">
        <f t="shared" si="0"/>
        <v>Please complete all cells in row</v>
      </c>
      <c r="O24" s="210"/>
      <c r="R24" s="213">
        <f t="shared" si="1"/>
        <v>1</v>
      </c>
      <c r="S24" s="210"/>
      <c r="U24" s="104" t="s">
        <v>12592</v>
      </c>
      <c r="V24" s="106"/>
      <c r="W24" s="106"/>
      <c r="X24" s="107"/>
    </row>
    <row r="25" spans="1:24" ht="15.75">
      <c r="B25" s="1986" t="s">
        <v>12597</v>
      </c>
      <c r="C25" s="248" t="s">
        <v>2375</v>
      </c>
      <c r="D25" s="248">
        <v>3</v>
      </c>
      <c r="E25" s="2547"/>
      <c r="F25" s="784"/>
      <c r="G25" s="1117"/>
      <c r="H25" s="83"/>
      <c r="I25" s="2266" t="s">
        <v>15177</v>
      </c>
      <c r="J25" s="88"/>
      <c r="K25" s="252" t="s">
        <v>12598</v>
      </c>
      <c r="M25" s="210"/>
      <c r="N25" s="1900" t="str">
        <f t="shared" si="0"/>
        <v>Please complete all cells in row</v>
      </c>
      <c r="O25" s="210"/>
      <c r="Q25" s="213">
        <f xml:space="preserve"> IF( ISNUMBER(F25 ), 0, 1 )</f>
        <v>1</v>
      </c>
      <c r="R25" s="213">
        <f t="shared" si="1"/>
        <v>1</v>
      </c>
      <c r="S25" s="210"/>
      <c r="U25" s="104" t="s">
        <v>12597</v>
      </c>
      <c r="V25" s="106"/>
      <c r="W25" s="784"/>
      <c r="X25" s="107"/>
    </row>
    <row r="26" spans="1:24" ht="15.75">
      <c r="B26" s="1986" t="s">
        <v>12602</v>
      </c>
      <c r="C26" s="248" t="s">
        <v>2375</v>
      </c>
      <c r="D26" s="248">
        <v>3</v>
      </c>
      <c r="E26" s="2547"/>
      <c r="F26" s="1136"/>
      <c r="G26" s="1117"/>
      <c r="H26" s="83"/>
      <c r="I26" s="2266" t="s">
        <v>15178</v>
      </c>
      <c r="J26" s="88"/>
      <c r="K26" s="252" t="s">
        <v>12603</v>
      </c>
      <c r="M26" s="210"/>
      <c r="N26" s="1900" t="str">
        <f t="shared" si="0"/>
        <v>Please complete all cells in row</v>
      </c>
      <c r="O26" s="210"/>
      <c r="R26" s="213">
        <f t="shared" si="1"/>
        <v>1</v>
      </c>
      <c r="S26" s="210"/>
      <c r="U26" s="104" t="s">
        <v>12602</v>
      </c>
      <c r="V26" s="106"/>
      <c r="W26" s="1136"/>
      <c r="X26" s="107"/>
    </row>
    <row r="27" spans="1:24" ht="15.75">
      <c r="B27" s="1986" t="s">
        <v>12606</v>
      </c>
      <c r="C27" s="248" t="s">
        <v>2375</v>
      </c>
      <c r="D27" s="248">
        <v>3</v>
      </c>
      <c r="E27" s="2547"/>
      <c r="F27" s="784"/>
      <c r="G27" s="1751"/>
      <c r="H27" s="83"/>
      <c r="I27" s="2266" t="s">
        <v>15179</v>
      </c>
      <c r="J27" s="88"/>
      <c r="K27" s="252" t="s">
        <v>12607</v>
      </c>
      <c r="M27" s="210"/>
      <c r="N27" s="1900" t="str">
        <f t="shared" si="0"/>
        <v>Please complete all cells in row</v>
      </c>
      <c r="O27" s="210"/>
      <c r="Q27" s="213">
        <f xml:space="preserve"> IF( ISNUMBER(F27 ), 0, 1 )</f>
        <v>1</v>
      </c>
      <c r="R27" s="213">
        <f t="shared" si="1"/>
        <v>1</v>
      </c>
      <c r="S27" s="210"/>
      <c r="U27" s="104" t="s">
        <v>12606</v>
      </c>
      <c r="V27" s="106"/>
      <c r="W27" s="784"/>
      <c r="X27" s="107"/>
    </row>
    <row r="28" spans="1:24" ht="15.75">
      <c r="B28" s="1986" t="s">
        <v>12610</v>
      </c>
      <c r="C28" s="248" t="s">
        <v>2375</v>
      </c>
      <c r="D28" s="248">
        <v>3</v>
      </c>
      <c r="E28" s="2547"/>
      <c r="F28" s="2547"/>
      <c r="G28" s="1751"/>
      <c r="H28" s="83"/>
      <c r="I28" s="2266" t="s">
        <v>15180</v>
      </c>
      <c r="J28" s="88"/>
      <c r="K28" s="252" t="s">
        <v>12611</v>
      </c>
      <c r="M28" s="210"/>
      <c r="N28" s="1900" t="str">
        <f t="shared" si="0"/>
        <v>Please complete all cells in row</v>
      </c>
      <c r="O28" s="210"/>
      <c r="R28" s="213">
        <f t="shared" si="1"/>
        <v>1</v>
      </c>
      <c r="S28" s="210"/>
      <c r="U28" s="104" t="s">
        <v>12610</v>
      </c>
      <c r="V28" s="106"/>
      <c r="W28" s="106"/>
      <c r="X28" s="107"/>
    </row>
    <row r="29" spans="1:24" ht="16.5" thickBot="1">
      <c r="B29" s="104" t="s">
        <v>14837</v>
      </c>
      <c r="C29" s="105" t="s">
        <v>11853</v>
      </c>
      <c r="D29" s="105">
        <v>2</v>
      </c>
      <c r="E29" s="2547"/>
      <c r="F29" s="2547"/>
      <c r="G29" s="1758"/>
      <c r="H29" s="83"/>
      <c r="I29" s="2266" t="s">
        <v>15181</v>
      </c>
      <c r="J29" s="88"/>
      <c r="K29" s="252" t="s">
        <v>12614</v>
      </c>
      <c r="M29" s="210"/>
      <c r="N29" s="1900" t="str">
        <f t="shared" si="0"/>
        <v>Please complete all cells in row</v>
      </c>
      <c r="O29" s="210"/>
      <c r="R29" s="213">
        <f t="shared" si="1"/>
        <v>1</v>
      </c>
      <c r="S29" s="210"/>
      <c r="U29" s="104" t="s">
        <v>14837</v>
      </c>
      <c r="V29" s="106"/>
      <c r="W29" s="106"/>
      <c r="X29" s="107"/>
    </row>
    <row r="30" spans="1:24" ht="15.75">
      <c r="B30" s="104" t="s">
        <v>14840</v>
      </c>
      <c r="C30" s="105" t="s">
        <v>11853</v>
      </c>
      <c r="D30" s="105">
        <v>2</v>
      </c>
      <c r="E30" s="2547"/>
      <c r="F30" s="2547"/>
      <c r="G30" s="1758"/>
      <c r="H30" s="83"/>
      <c r="I30" s="2266" t="s">
        <v>15182</v>
      </c>
      <c r="J30" s="88"/>
      <c r="K30" s="252" t="s">
        <v>12619</v>
      </c>
      <c r="M30" s="210"/>
      <c r="N30" s="1900" t="str">
        <f t="shared" si="0"/>
        <v>Please complete all cells in row</v>
      </c>
      <c r="O30" s="210"/>
      <c r="R30" s="213">
        <f t="shared" si="1"/>
        <v>1</v>
      </c>
      <c r="S30" s="210"/>
      <c r="U30" s="104" t="s">
        <v>14840</v>
      </c>
      <c r="V30" s="106"/>
      <c r="W30" s="106"/>
      <c r="X30" s="107"/>
    </row>
    <row r="31" spans="1:24" ht="30">
      <c r="B31" s="1986" t="s">
        <v>12623</v>
      </c>
      <c r="C31" s="105" t="s">
        <v>11853</v>
      </c>
      <c r="D31" s="105">
        <v>2</v>
      </c>
      <c r="E31" s="2547"/>
      <c r="F31" s="784"/>
      <c r="G31" s="1094"/>
      <c r="H31" s="83"/>
      <c r="I31" s="2266" t="s">
        <v>15183</v>
      </c>
      <c r="J31" s="88"/>
      <c r="K31" s="252" t="s">
        <v>12624</v>
      </c>
      <c r="M31" s="210"/>
      <c r="N31" s="1900" t="str">
        <f t="shared" si="0"/>
        <v>Please complete all cells in row</v>
      </c>
      <c r="O31" s="210"/>
      <c r="Q31" s="213">
        <f xml:space="preserve"> IF( ISNUMBER(F31 ), 0, 1 )</f>
        <v>1</v>
      </c>
      <c r="R31" s="213">
        <f t="shared" si="1"/>
        <v>1</v>
      </c>
      <c r="S31" s="210"/>
      <c r="U31" s="104" t="s">
        <v>12623</v>
      </c>
      <c r="V31" s="106"/>
      <c r="W31" s="784"/>
      <c r="X31" s="107"/>
    </row>
    <row r="32" spans="1:24" ht="30">
      <c r="B32" s="1986" t="s">
        <v>12628</v>
      </c>
      <c r="C32" s="105" t="s">
        <v>11853</v>
      </c>
      <c r="D32" s="105">
        <v>2</v>
      </c>
      <c r="E32" s="2547"/>
      <c r="F32" s="1136"/>
      <c r="G32" s="1094"/>
      <c r="H32" s="83"/>
      <c r="I32" s="2266" t="s">
        <v>15184</v>
      </c>
      <c r="J32" s="88"/>
      <c r="K32" s="252" t="s">
        <v>12629</v>
      </c>
      <c r="M32" s="210"/>
      <c r="N32" s="1900" t="str">
        <f t="shared" si="0"/>
        <v>Please complete all cells in row</v>
      </c>
      <c r="O32" s="210"/>
      <c r="R32" s="213">
        <f t="shared" si="1"/>
        <v>1</v>
      </c>
      <c r="S32" s="210"/>
      <c r="U32" s="104" t="s">
        <v>12628</v>
      </c>
      <c r="V32" s="106"/>
      <c r="W32" s="1136"/>
      <c r="X32" s="107"/>
    </row>
    <row r="33" spans="1:24" ht="30">
      <c r="B33" s="1986" t="s">
        <v>12632</v>
      </c>
      <c r="C33" s="105" t="s">
        <v>11853</v>
      </c>
      <c r="D33" s="105">
        <v>2</v>
      </c>
      <c r="E33" s="2547"/>
      <c r="F33" s="784"/>
      <c r="G33" s="1094"/>
      <c r="H33" s="83"/>
      <c r="I33" s="2266" t="s">
        <v>15185</v>
      </c>
      <c r="J33" s="88"/>
      <c r="K33" s="252" t="s">
        <v>12633</v>
      </c>
      <c r="M33" s="210"/>
      <c r="N33" s="1900" t="str">
        <f t="shared" si="0"/>
        <v>Please complete all cells in row</v>
      </c>
      <c r="O33" s="210"/>
      <c r="Q33" s="213">
        <f xml:space="preserve"> IF( ISNUMBER(F33 ), 0, 1 )</f>
        <v>1</v>
      </c>
      <c r="R33" s="213">
        <f t="shared" si="1"/>
        <v>1</v>
      </c>
      <c r="S33" s="210"/>
      <c r="U33" s="104" t="s">
        <v>12632</v>
      </c>
      <c r="V33" s="106"/>
      <c r="W33" s="784"/>
      <c r="X33" s="107"/>
    </row>
    <row r="34" spans="1:24" ht="30.75" thickBot="1">
      <c r="A34" s="2575" t="s">
        <v>773</v>
      </c>
      <c r="B34" s="109" t="s">
        <v>12636</v>
      </c>
      <c r="C34" s="110" t="s">
        <v>11853</v>
      </c>
      <c r="D34" s="110">
        <v>2</v>
      </c>
      <c r="E34" s="2548"/>
      <c r="F34" s="2548"/>
      <c r="G34" s="1757"/>
      <c r="H34" s="83"/>
      <c r="I34" s="2267" t="s">
        <v>15186</v>
      </c>
      <c r="J34" s="88"/>
      <c r="K34" s="2267" t="s">
        <v>12637</v>
      </c>
      <c r="M34" s="210"/>
      <c r="N34" s="1900" t="str">
        <f t="shared" si="0"/>
        <v>Please complete all cells in row</v>
      </c>
      <c r="O34" s="210"/>
      <c r="R34" s="213">
        <f t="shared" si="1"/>
        <v>1</v>
      </c>
      <c r="S34" s="210"/>
      <c r="U34" s="109" t="s">
        <v>12636</v>
      </c>
      <c r="V34" s="111"/>
      <c r="W34" s="111"/>
      <c r="X34" s="112"/>
    </row>
    <row r="35" spans="1:24" ht="17.25" thickTop="1" thickBot="1">
      <c r="B35" s="2268"/>
      <c r="C35" s="87"/>
      <c r="D35" s="87"/>
      <c r="E35" s="87"/>
      <c r="F35" s="87"/>
      <c r="G35" s="2269"/>
      <c r="H35" s="83"/>
      <c r="I35" s="2270"/>
      <c r="J35" s="88"/>
      <c r="K35" s="2270"/>
      <c r="M35" s="210"/>
      <c r="N35" s="1900"/>
      <c r="O35" s="210"/>
      <c r="R35" s="213"/>
      <c r="S35" s="210"/>
      <c r="U35" s="2268"/>
      <c r="V35" s="87"/>
      <c r="W35" s="87"/>
      <c r="X35" s="2271"/>
    </row>
    <row r="36" spans="1:24" ht="17.25" thickTop="1" thickBot="1">
      <c r="A36" s="2272"/>
      <c r="B36" s="2151" t="s">
        <v>15187</v>
      </c>
      <c r="C36" s="2152" t="s">
        <v>661</v>
      </c>
      <c r="D36" s="2153" t="s">
        <v>14802</v>
      </c>
      <c r="E36" s="2154"/>
      <c r="F36" s="87"/>
      <c r="G36" s="2269"/>
      <c r="H36" s="83"/>
      <c r="I36" s="2270"/>
      <c r="J36" s="88"/>
      <c r="K36" s="2270"/>
      <c r="M36" s="210"/>
      <c r="N36" s="1900"/>
      <c r="O36" s="210"/>
      <c r="R36" s="213"/>
      <c r="S36" s="210"/>
      <c r="U36" s="2732" t="s">
        <v>15187</v>
      </c>
      <c r="V36" s="2154"/>
    </row>
    <row r="37" spans="1:24" ht="16.5" thickTop="1">
      <c r="A37" s="2575" t="s">
        <v>675</v>
      </c>
      <c r="B37" s="2155" t="s">
        <v>15188</v>
      </c>
      <c r="C37" s="2156" t="s">
        <v>12659</v>
      </c>
      <c r="D37" s="2157">
        <v>3</v>
      </c>
      <c r="E37" s="2158"/>
      <c r="F37" s="87"/>
      <c r="G37" s="2269"/>
      <c r="H37" s="83"/>
      <c r="I37" s="33" t="s">
        <v>15189</v>
      </c>
      <c r="J37" s="2263"/>
      <c r="K37" s="33"/>
      <c r="M37" s="210"/>
      <c r="N37" s="1900" t="str">
        <f>IF( SUM( P37:R37 ) = 0, 0, $P$4 )</f>
        <v>Please complete all cells in row</v>
      </c>
      <c r="O37" s="210"/>
      <c r="P37" s="213">
        <f xml:space="preserve"> IF( ISNUMBER(E37 ), 0, 1 )</f>
        <v>1</v>
      </c>
      <c r="R37" s="213"/>
      <c r="S37" s="210"/>
      <c r="U37" s="2155" t="s">
        <v>15188</v>
      </c>
      <c r="V37" s="2158"/>
    </row>
    <row r="38" spans="1:24" ht="16.5" thickBot="1">
      <c r="A38" s="2575" t="s">
        <v>773</v>
      </c>
      <c r="B38" s="2159" t="s">
        <v>15190</v>
      </c>
      <c r="C38" s="2160" t="s">
        <v>11853</v>
      </c>
      <c r="D38" s="2161">
        <v>3</v>
      </c>
      <c r="E38" s="2162"/>
      <c r="F38" s="87"/>
      <c r="G38" s="2269"/>
      <c r="H38" s="83"/>
      <c r="I38" s="35" t="s">
        <v>15191</v>
      </c>
      <c r="J38" s="2263"/>
      <c r="K38" s="35"/>
      <c r="M38" s="210"/>
      <c r="N38" s="1900" t="str">
        <f>IF( SUM( P38:R38 ) = 0, 0, $P$4 )</f>
        <v>Please complete all cells in row</v>
      </c>
      <c r="O38" s="210"/>
      <c r="P38" s="213">
        <f xml:space="preserve"> IF( ISNUMBER(E38 ), 0, 1 )</f>
        <v>1</v>
      </c>
      <c r="R38" s="213"/>
      <c r="S38" s="210"/>
      <c r="U38" s="2159" t="s">
        <v>15190</v>
      </c>
      <c r="V38" s="2162"/>
    </row>
    <row r="39" spans="1:24" ht="15.75" customHeight="1" thickTop="1" thickBot="1">
      <c r="B39" s="85"/>
      <c r="C39" s="86"/>
      <c r="D39" s="86"/>
      <c r="E39" s="87"/>
      <c r="F39" s="87"/>
      <c r="G39" s="87"/>
      <c r="H39" s="83"/>
      <c r="I39" s="88"/>
      <c r="J39" s="88"/>
      <c r="K39" s="88"/>
      <c r="M39" s="210"/>
      <c r="O39" s="210"/>
      <c r="S39" s="210"/>
      <c r="U39" s="85"/>
      <c r="V39" s="87"/>
      <c r="W39" s="87"/>
      <c r="X39" s="87"/>
    </row>
    <row r="40" spans="1:24" ht="15.75" customHeight="1" thickTop="1" thickBot="1">
      <c r="B40" s="114" t="s">
        <v>12644</v>
      </c>
      <c r="C40" s="115" t="s">
        <v>661</v>
      </c>
      <c r="D40" s="116" t="s">
        <v>14802</v>
      </c>
      <c r="E40" s="87"/>
      <c r="F40" s="87"/>
      <c r="G40" s="87"/>
      <c r="H40" s="83"/>
      <c r="I40" s="88"/>
      <c r="J40" s="88"/>
      <c r="K40" s="88"/>
      <c r="M40" s="210"/>
      <c r="O40" s="210"/>
      <c r="S40" s="210"/>
      <c r="U40" s="2734" t="s">
        <v>12644</v>
      </c>
      <c r="V40" s="87"/>
      <c r="W40" s="87"/>
      <c r="X40" s="87"/>
    </row>
    <row r="41" spans="1:24" ht="15.75" customHeight="1" thickTop="1" thickBot="1">
      <c r="A41" s="2575" t="s">
        <v>675</v>
      </c>
      <c r="B41" s="117" t="s">
        <v>12654</v>
      </c>
      <c r="C41" s="2273" t="s">
        <v>11853</v>
      </c>
      <c r="D41" s="2273">
        <v>2</v>
      </c>
      <c r="E41" s="1759"/>
      <c r="F41" s="79"/>
      <c r="G41" s="83"/>
      <c r="H41" s="83"/>
      <c r="I41" s="2274" t="s">
        <v>15192</v>
      </c>
      <c r="J41" s="2263"/>
      <c r="K41" s="2274" t="s">
        <v>12655</v>
      </c>
      <c r="M41" s="210"/>
      <c r="N41" s="1900" t="str">
        <f>IF( SUM( P41:R41 ) = 0, 0, $P$4 )</f>
        <v>Please complete all cells in row</v>
      </c>
      <c r="O41" s="210"/>
      <c r="P41" s="213">
        <f xml:space="preserve"> IF( ISNUMBER(E41 ), 0, 1 )</f>
        <v>1</v>
      </c>
      <c r="S41" s="210"/>
      <c r="U41" s="2731" t="s">
        <v>12654</v>
      </c>
      <c r="V41" s="119"/>
      <c r="W41" s="79"/>
    </row>
    <row r="42" spans="1:24" ht="16.5" thickTop="1">
      <c r="B42" s="87"/>
      <c r="C42" s="87"/>
      <c r="D42" s="87"/>
      <c r="E42" s="87"/>
      <c r="F42" s="87"/>
      <c r="G42" s="87"/>
      <c r="H42" s="83"/>
      <c r="I42" s="88"/>
      <c r="J42" s="88"/>
      <c r="K42" s="88"/>
      <c r="M42" s="210"/>
      <c r="N42" s="1900"/>
      <c r="O42" s="210"/>
      <c r="S42" s="210"/>
      <c r="U42" s="87"/>
      <c r="V42" s="87"/>
      <c r="W42" s="87"/>
      <c r="X42" s="87"/>
    </row>
    <row r="43" spans="1:24" ht="15.75">
      <c r="B43" s="3573" t="s">
        <v>14855</v>
      </c>
      <c r="C43" s="3573"/>
      <c r="D43" s="3573"/>
      <c r="E43" s="3573"/>
      <c r="F43" s="3573"/>
      <c r="G43" s="87"/>
      <c r="H43" s="83"/>
      <c r="I43" s="83"/>
      <c r="J43" s="83"/>
      <c r="K43" s="83"/>
      <c r="M43" s="210"/>
      <c r="N43" s="1900"/>
      <c r="O43" s="210"/>
      <c r="S43" s="210"/>
      <c r="U43" s="3573" t="s">
        <v>14855</v>
      </c>
      <c r="V43" s="3573"/>
      <c r="W43" s="3573"/>
      <c r="X43" s="87"/>
    </row>
    <row r="44" spans="1:24" ht="16.5" thickBot="1">
      <c r="B44" s="184" t="s">
        <v>15193</v>
      </c>
      <c r="C44" s="184"/>
      <c r="D44" s="184"/>
      <c r="E44" s="184"/>
      <c r="F44" s="184"/>
      <c r="G44" s="87"/>
      <c r="H44" s="83"/>
      <c r="I44" s="83"/>
      <c r="J44" s="83"/>
      <c r="K44" s="83"/>
      <c r="M44" s="210"/>
      <c r="N44" s="1900"/>
      <c r="O44" s="210"/>
      <c r="S44" s="210"/>
      <c r="U44" s="184" t="s">
        <v>15193</v>
      </c>
      <c r="V44" s="184"/>
      <c r="W44" s="184"/>
      <c r="X44" s="87"/>
    </row>
    <row r="45" spans="1:24" ht="17.25" thickTop="1" thickBot="1">
      <c r="B45" s="1115" t="s">
        <v>12839</v>
      </c>
      <c r="C45" s="2275" t="s">
        <v>661</v>
      </c>
      <c r="D45" s="116" t="s">
        <v>14802</v>
      </c>
      <c r="E45" s="884"/>
      <c r="F45" s="184"/>
      <c r="G45" s="87"/>
      <c r="H45" s="83"/>
      <c r="I45" s="83"/>
      <c r="J45" s="83"/>
      <c r="K45" s="83"/>
      <c r="M45" s="210"/>
      <c r="N45" s="1900"/>
      <c r="O45" s="210"/>
      <c r="S45" s="210"/>
      <c r="U45" s="1536" t="s">
        <v>12839</v>
      </c>
      <c r="V45" s="184"/>
      <c r="W45" s="184"/>
      <c r="X45" s="87"/>
    </row>
    <row r="46" spans="1:24" ht="16.5" thickTop="1">
      <c r="A46" s="2575" t="s">
        <v>675</v>
      </c>
      <c r="B46" s="408" t="s">
        <v>12844</v>
      </c>
      <c r="C46" s="239" t="s">
        <v>12841</v>
      </c>
      <c r="D46" s="239">
        <v>0</v>
      </c>
      <c r="E46" s="1494"/>
      <c r="F46" s="184"/>
      <c r="G46" s="87"/>
      <c r="H46" s="83"/>
      <c r="I46" s="2265" t="s">
        <v>15194</v>
      </c>
      <c r="J46" s="89"/>
      <c r="K46" s="2265" t="s">
        <v>12842</v>
      </c>
      <c r="M46" s="210"/>
      <c r="N46" s="1900" t="str">
        <f t="shared" ref="N46:N65" si="2">IF( SUM( P46:R46 ) = 0, 0, $P$4 )</f>
        <v>Please complete all cells in row</v>
      </c>
      <c r="O46" s="210"/>
      <c r="P46" s="213">
        <f t="shared" ref="P46:P51" si="3" xml:space="preserve"> IF( ISNUMBER(E46 ), 0, 1 )</f>
        <v>1</v>
      </c>
      <c r="S46" s="210"/>
      <c r="U46" s="408" t="s">
        <v>12844</v>
      </c>
      <c r="V46" s="1494"/>
      <c r="W46" s="184"/>
      <c r="X46" s="87"/>
    </row>
    <row r="47" spans="1:24" ht="15.75">
      <c r="B47" s="417" t="s">
        <v>16</v>
      </c>
      <c r="C47" s="248" t="s">
        <v>12841</v>
      </c>
      <c r="D47" s="248">
        <v>0</v>
      </c>
      <c r="E47" s="1178"/>
      <c r="F47" s="184"/>
      <c r="G47" s="87"/>
      <c r="H47" s="83"/>
      <c r="I47" s="2266" t="s">
        <v>15195</v>
      </c>
      <c r="J47" s="83"/>
      <c r="K47" s="2266" t="s">
        <v>12845</v>
      </c>
      <c r="M47" s="210"/>
      <c r="N47" s="1900" t="str">
        <f t="shared" si="2"/>
        <v>Please complete all cells in row</v>
      </c>
      <c r="O47" s="210"/>
      <c r="P47" s="213">
        <f t="shared" si="3"/>
        <v>1</v>
      </c>
      <c r="S47" s="210"/>
      <c r="U47" s="417" t="s">
        <v>16</v>
      </c>
      <c r="V47" s="1178"/>
      <c r="W47" s="184"/>
      <c r="X47" s="87"/>
    </row>
    <row r="48" spans="1:24" ht="15.75">
      <c r="B48" s="417" t="s">
        <v>12846</v>
      </c>
      <c r="C48" s="248" t="s">
        <v>2375</v>
      </c>
      <c r="D48" s="248">
        <v>0</v>
      </c>
      <c r="E48" s="2276" t="str">
        <f>IFERROR(IF(IF(E46="Other (Specify Below)",E47,E46)=0,"",IF(E46="Other (Specify Below)",E47,E46)),"")</f>
        <v/>
      </c>
      <c r="F48" s="184"/>
      <c r="G48" s="87"/>
      <c r="H48" s="83"/>
      <c r="I48" s="2266" t="s">
        <v>15196</v>
      </c>
      <c r="J48" s="89"/>
      <c r="K48" s="2266" t="s">
        <v>12847</v>
      </c>
      <c r="M48" s="210"/>
      <c r="N48" s="1900" t="str">
        <f t="shared" si="2"/>
        <v>Please complete all cells in row</v>
      </c>
      <c r="O48" s="210"/>
      <c r="P48" s="213">
        <f t="shared" si="3"/>
        <v>1</v>
      </c>
      <c r="S48" s="210"/>
      <c r="U48" s="417" t="s">
        <v>12846</v>
      </c>
      <c r="V48" s="2276" t="str">
        <f>IFERROR(IF(IF(V46="Other (Specify Below)",V47,V46)=0,"",IF(V46="Other (Specify Below)",V47,V46)),"")</f>
        <v/>
      </c>
      <c r="W48" s="184"/>
      <c r="X48" s="87"/>
    </row>
    <row r="49" spans="1:31" ht="15.75">
      <c r="B49" s="417" t="s">
        <v>12855</v>
      </c>
      <c r="C49" s="248" t="s">
        <v>12849</v>
      </c>
      <c r="D49" s="248">
        <v>0</v>
      </c>
      <c r="E49" s="1178"/>
      <c r="F49" s="184"/>
      <c r="G49" s="87"/>
      <c r="H49" s="83"/>
      <c r="I49" s="2266" t="s">
        <v>15197</v>
      </c>
      <c r="J49" s="83"/>
      <c r="K49" s="2266" t="s">
        <v>12856</v>
      </c>
      <c r="M49" s="210"/>
      <c r="N49" s="1900" t="str">
        <f t="shared" si="2"/>
        <v>Please complete all cells in row</v>
      </c>
      <c r="O49" s="210"/>
      <c r="P49" s="213">
        <f t="shared" si="3"/>
        <v>1</v>
      </c>
      <c r="S49" s="210"/>
      <c r="U49" s="417" t="s">
        <v>12855</v>
      </c>
      <c r="V49" s="1178"/>
      <c r="W49" s="184"/>
      <c r="X49" s="87"/>
    </row>
    <row r="50" spans="1:31" ht="19.5">
      <c r="B50" s="417" t="s">
        <v>12860</v>
      </c>
      <c r="C50" s="248" t="s">
        <v>12861</v>
      </c>
      <c r="D50" s="248">
        <v>2</v>
      </c>
      <c r="E50" s="1181"/>
      <c r="F50" s="184"/>
      <c r="G50" s="87"/>
      <c r="H50" s="83"/>
      <c r="I50" s="2266" t="s">
        <v>15198</v>
      </c>
      <c r="J50" s="89"/>
      <c r="K50" s="2266" t="s">
        <v>12862</v>
      </c>
      <c r="M50" s="210"/>
      <c r="N50" s="1900" t="str">
        <f t="shared" si="2"/>
        <v>Please complete all cells in row</v>
      </c>
      <c r="O50" s="210"/>
      <c r="P50" s="213">
        <f t="shared" si="3"/>
        <v>1</v>
      </c>
      <c r="S50" s="210"/>
      <c r="U50" s="417" t="s">
        <v>12860</v>
      </c>
      <c r="V50" s="1181"/>
      <c r="W50" s="184"/>
      <c r="X50" s="87"/>
    </row>
    <row r="51" spans="1:31" ht="18.75" thickBot="1">
      <c r="A51" s="2575" t="s">
        <v>773</v>
      </c>
      <c r="B51" s="420" t="s">
        <v>12863</v>
      </c>
      <c r="C51" s="314" t="s">
        <v>12864</v>
      </c>
      <c r="D51" s="314">
        <v>0</v>
      </c>
      <c r="E51" s="1496"/>
      <c r="F51" s="184"/>
      <c r="G51" s="87"/>
      <c r="H51" s="83"/>
      <c r="I51" s="2267" t="s">
        <v>15199</v>
      </c>
      <c r="J51" s="83"/>
      <c r="K51" s="2267" t="s">
        <v>12865</v>
      </c>
      <c r="M51" s="210"/>
      <c r="N51" s="1900" t="str">
        <f t="shared" si="2"/>
        <v>Please complete all cells in row</v>
      </c>
      <c r="O51" s="210"/>
      <c r="P51" s="213">
        <f t="shared" si="3"/>
        <v>1</v>
      </c>
      <c r="S51" s="210"/>
      <c r="U51" s="420" t="s">
        <v>12863</v>
      </c>
      <c r="V51" s="1496"/>
      <c r="W51" s="184"/>
      <c r="X51" s="87"/>
    </row>
    <row r="52" spans="1:31" ht="16.5" thickTop="1">
      <c r="B52" s="184"/>
      <c r="C52" s="184"/>
      <c r="D52" s="184"/>
      <c r="E52" s="184"/>
      <c r="F52" s="184"/>
      <c r="H52" s="83"/>
      <c r="I52" s="83"/>
      <c r="J52" s="83"/>
      <c r="K52" s="83"/>
      <c r="M52" s="210"/>
      <c r="N52" s="1900">
        <f t="shared" si="2"/>
        <v>0</v>
      </c>
      <c r="O52" s="210"/>
      <c r="S52" s="210"/>
      <c r="U52" s="184"/>
      <c r="V52" s="184"/>
      <c r="W52" s="184"/>
      <c r="X52" s="87"/>
    </row>
    <row r="53" spans="1:31" ht="16.5" thickBot="1">
      <c r="B53" s="184" t="s">
        <v>14856</v>
      </c>
      <c r="C53" s="184"/>
      <c r="D53" s="184"/>
      <c r="E53" s="184"/>
      <c r="F53" s="184"/>
      <c r="G53" s="87"/>
      <c r="H53" s="83"/>
      <c r="I53" s="83"/>
      <c r="J53" s="83"/>
      <c r="K53" s="83"/>
      <c r="M53" s="210"/>
      <c r="N53" s="1900">
        <f t="shared" si="2"/>
        <v>0</v>
      </c>
      <c r="O53" s="210"/>
      <c r="S53" s="210"/>
      <c r="U53" s="184" t="s">
        <v>14856</v>
      </c>
      <c r="V53" s="184"/>
      <c r="W53" s="184"/>
      <c r="X53" s="87"/>
    </row>
    <row r="54" spans="1:31" ht="17.25" thickTop="1" thickBot="1">
      <c r="B54" s="1052" t="s">
        <v>13427</v>
      </c>
      <c r="C54" s="1053" t="s">
        <v>661</v>
      </c>
      <c r="D54" s="2277" t="s">
        <v>14802</v>
      </c>
      <c r="E54" s="89"/>
      <c r="F54" s="184"/>
      <c r="G54" s="87"/>
      <c r="H54" s="83"/>
      <c r="I54" s="83"/>
      <c r="J54" s="83"/>
      <c r="K54" s="83"/>
      <c r="M54" s="210"/>
      <c r="N54" s="1900">
        <f t="shared" si="2"/>
        <v>0</v>
      </c>
      <c r="O54" s="210"/>
      <c r="S54" s="210"/>
      <c r="U54" s="1536" t="s">
        <v>13427</v>
      </c>
      <c r="V54" s="89"/>
      <c r="W54" s="184"/>
      <c r="X54" s="87"/>
    </row>
    <row r="55" spans="1:31" ht="16.5" thickTop="1">
      <c r="A55" s="2575" t="s">
        <v>675</v>
      </c>
      <c r="B55" s="408" t="s">
        <v>13428</v>
      </c>
      <c r="C55" s="239" t="s">
        <v>2375</v>
      </c>
      <c r="D55" s="239">
        <v>3</v>
      </c>
      <c r="E55" s="622"/>
      <c r="F55" s="184"/>
      <c r="G55" s="87"/>
      <c r="H55" s="83"/>
      <c r="I55" s="2265" t="s">
        <v>15200</v>
      </c>
      <c r="J55" s="89"/>
      <c r="K55" s="2265" t="s">
        <v>13429</v>
      </c>
      <c r="M55" s="210"/>
      <c r="N55" s="1900" t="str">
        <f t="shared" si="2"/>
        <v>Please complete all cells in row</v>
      </c>
      <c r="O55" s="210"/>
      <c r="P55" s="213">
        <f xml:space="preserve"> IF( ISNUMBER(E55 ), 0, 1 )</f>
        <v>1</v>
      </c>
      <c r="S55" s="210"/>
      <c r="U55" s="408" t="s">
        <v>13428</v>
      </c>
      <c r="V55" s="622"/>
      <c r="W55" s="184"/>
      <c r="X55" s="87"/>
    </row>
    <row r="56" spans="1:31" ht="15.75">
      <c r="B56" s="417" t="s">
        <v>13431</v>
      </c>
      <c r="C56" s="248" t="s">
        <v>2375</v>
      </c>
      <c r="D56" s="248">
        <v>3</v>
      </c>
      <c r="E56" s="625"/>
      <c r="F56" s="184"/>
      <c r="G56" s="87"/>
      <c r="H56" s="83"/>
      <c r="I56" s="2266" t="s">
        <v>15201</v>
      </c>
      <c r="J56" s="83"/>
      <c r="K56" s="2266" t="s">
        <v>13432</v>
      </c>
      <c r="M56" s="210"/>
      <c r="N56" s="1900" t="str">
        <f t="shared" si="2"/>
        <v>Please complete all cells in row</v>
      </c>
      <c r="O56" s="210"/>
      <c r="P56" s="213">
        <f xml:space="preserve"> IF( ISNUMBER(E56 ), 0, 1 )</f>
        <v>1</v>
      </c>
      <c r="S56" s="210"/>
      <c r="U56" s="417" t="s">
        <v>13431</v>
      </c>
      <c r="V56" s="625"/>
      <c r="W56" s="184"/>
      <c r="X56" s="87"/>
    </row>
    <row r="57" spans="1:31" ht="16.5" thickBot="1">
      <c r="A57" s="2575" t="s">
        <v>773</v>
      </c>
      <c r="B57" s="420" t="s">
        <v>13435</v>
      </c>
      <c r="C57" s="314" t="s">
        <v>2375</v>
      </c>
      <c r="D57" s="314">
        <v>3</v>
      </c>
      <c r="E57" s="2278"/>
      <c r="F57" s="184"/>
      <c r="G57" s="87"/>
      <c r="H57" s="83"/>
      <c r="I57" s="2267" t="s">
        <v>15202</v>
      </c>
      <c r="J57" s="89"/>
      <c r="K57" s="2267" t="s">
        <v>13436</v>
      </c>
      <c r="M57" s="210"/>
      <c r="N57" s="1900" t="str">
        <f t="shared" si="2"/>
        <v>Please complete all cells in row</v>
      </c>
      <c r="O57" s="210"/>
      <c r="P57" s="213">
        <f xml:space="preserve"> IF( ISNUMBER(E57 ), 0, 1 )</f>
        <v>1</v>
      </c>
      <c r="S57" s="210"/>
      <c r="U57" s="420" t="s">
        <v>13435</v>
      </c>
      <c r="V57" s="2278"/>
      <c r="W57" s="184"/>
      <c r="X57" s="87"/>
    </row>
    <row r="58" spans="1:31" ht="16.5" thickTop="1">
      <c r="B58" s="324"/>
      <c r="C58" s="59"/>
      <c r="D58" s="59"/>
      <c r="E58" s="2279"/>
      <c r="F58" s="184"/>
      <c r="G58" s="87"/>
      <c r="H58" s="83"/>
      <c r="I58" s="2270"/>
      <c r="J58" s="89"/>
      <c r="K58" s="2270"/>
      <c r="M58" s="210"/>
      <c r="N58" s="1900">
        <f t="shared" si="2"/>
        <v>0</v>
      </c>
      <c r="O58" s="210"/>
      <c r="S58" s="210"/>
      <c r="U58" s="184"/>
      <c r="V58" s="184"/>
      <c r="W58" s="184"/>
      <c r="X58" s="87"/>
    </row>
    <row r="59" spans="1:31" ht="16.5" thickBot="1">
      <c r="B59" s="2280" t="s">
        <v>15203</v>
      </c>
      <c r="C59" s="83"/>
      <c r="D59" s="83"/>
      <c r="E59" s="83"/>
      <c r="F59" s="83"/>
      <c r="G59" s="83"/>
      <c r="H59" s="83"/>
      <c r="I59" s="83"/>
      <c r="J59" s="83"/>
      <c r="K59" s="83"/>
      <c r="M59" s="210"/>
      <c r="N59" s="1900">
        <f t="shared" si="2"/>
        <v>0</v>
      </c>
      <c r="O59" s="210"/>
      <c r="S59" s="210"/>
      <c r="U59" s="184" t="s">
        <v>15204</v>
      </c>
      <c r="V59" s="83"/>
      <c r="W59" s="83"/>
    </row>
    <row r="60" spans="1:31" ht="15.75" customHeight="1" thickTop="1" thickBot="1">
      <c r="B60" s="93"/>
      <c r="C60" s="95" t="s">
        <v>661</v>
      </c>
      <c r="D60" s="96" t="s">
        <v>14802</v>
      </c>
      <c r="E60" s="83"/>
      <c r="F60" s="83"/>
      <c r="G60" s="83"/>
      <c r="H60" s="83"/>
      <c r="I60" s="83"/>
      <c r="J60" s="83"/>
      <c r="K60" s="83"/>
      <c r="M60" s="210"/>
      <c r="N60" s="1900">
        <f t="shared" si="2"/>
        <v>0</v>
      </c>
      <c r="O60" s="210"/>
      <c r="S60" s="210"/>
      <c r="U60" s="97"/>
    </row>
    <row r="61" spans="1:31" ht="15.75" thickTop="1">
      <c r="A61" s="2575" t="s">
        <v>675</v>
      </c>
      <c r="B61" s="2281" t="s">
        <v>13467</v>
      </c>
      <c r="C61" s="1592" t="s">
        <v>1319</v>
      </c>
      <c r="D61" s="1592">
        <v>0</v>
      </c>
      <c r="E61" s="2282"/>
      <c r="F61" s="83"/>
      <c r="G61" s="89"/>
      <c r="H61" s="89"/>
      <c r="I61" s="2265" t="s">
        <v>15205</v>
      </c>
      <c r="J61" s="89"/>
      <c r="K61" s="2265" t="s">
        <v>13468</v>
      </c>
      <c r="L61" s="89"/>
      <c r="M61" s="210"/>
      <c r="N61" s="1900" t="str">
        <f t="shared" si="2"/>
        <v>Please complete all cells in row</v>
      </c>
      <c r="O61" s="210"/>
      <c r="P61" s="213">
        <f xml:space="preserve"> IF( ISNUMBER(E61 ), 0, 1 )</f>
        <v>1</v>
      </c>
      <c r="S61" s="210"/>
      <c r="T61" s="89"/>
      <c r="U61" s="3068" t="s">
        <v>13493</v>
      </c>
      <c r="V61" s="2733"/>
      <c r="X61" s="89"/>
      <c r="Y61" s="89"/>
      <c r="Z61" s="89"/>
      <c r="AA61" s="89"/>
      <c r="AB61" s="89"/>
      <c r="AC61" s="89"/>
      <c r="AD61" s="89"/>
      <c r="AE61" s="171"/>
    </row>
    <row r="62" spans="1:31" ht="15">
      <c r="B62" s="2283" t="s">
        <v>13493</v>
      </c>
      <c r="C62" s="2284" t="s">
        <v>12689</v>
      </c>
      <c r="D62" s="2284">
        <v>3</v>
      </c>
      <c r="E62" s="2285"/>
      <c r="F62" s="83"/>
      <c r="G62" s="89"/>
      <c r="H62" s="89"/>
      <c r="I62" s="2266" t="s">
        <v>15206</v>
      </c>
      <c r="J62" s="89"/>
      <c r="K62" s="2266" t="s">
        <v>13492</v>
      </c>
      <c r="L62" s="89"/>
      <c r="M62" s="210"/>
      <c r="N62" s="1900"/>
      <c r="O62" s="210"/>
      <c r="P62" s="213"/>
      <c r="S62" s="210"/>
      <c r="T62" s="89"/>
      <c r="U62" s="2730" t="s">
        <v>13493</v>
      </c>
      <c r="V62" s="2286"/>
      <c r="X62" s="89"/>
      <c r="Y62" s="89"/>
      <c r="Z62" s="89"/>
      <c r="AA62" s="89"/>
      <c r="AB62" s="89"/>
      <c r="AC62" s="89"/>
      <c r="AD62" s="89"/>
      <c r="AE62" s="171"/>
    </row>
    <row r="63" spans="1:31" ht="30">
      <c r="B63" s="104" t="s">
        <v>13497</v>
      </c>
      <c r="C63" s="248" t="s">
        <v>12689</v>
      </c>
      <c r="D63" s="248">
        <v>3</v>
      </c>
      <c r="E63" s="1094"/>
      <c r="F63" s="83"/>
      <c r="G63" s="83"/>
      <c r="H63" s="83"/>
      <c r="I63" s="2266" t="s">
        <v>15207</v>
      </c>
      <c r="J63" s="83"/>
      <c r="K63" s="2266" t="s">
        <v>13496</v>
      </c>
      <c r="M63" s="210"/>
      <c r="N63" s="1900" t="str">
        <f t="shared" si="2"/>
        <v>Please complete all cells in row</v>
      </c>
      <c r="O63" s="210"/>
      <c r="P63" s="213">
        <f xml:space="preserve"> IF( ISNUMBER(E63 ), 0, 1 )</f>
        <v>1</v>
      </c>
      <c r="S63" s="210"/>
      <c r="U63" s="104" t="s">
        <v>13497</v>
      </c>
      <c r="V63" s="107"/>
    </row>
    <row r="64" spans="1:31" ht="30">
      <c r="B64" s="104" t="s">
        <v>14861</v>
      </c>
      <c r="C64" s="248" t="s">
        <v>12689</v>
      </c>
      <c r="D64" s="248">
        <v>3</v>
      </c>
      <c r="E64" s="1094"/>
      <c r="F64" s="83"/>
      <c r="G64" s="89"/>
      <c r="H64" s="89"/>
      <c r="I64" s="2266" t="s">
        <v>15208</v>
      </c>
      <c r="J64" s="89"/>
      <c r="K64" s="2266" t="s">
        <v>13500</v>
      </c>
      <c r="L64" s="89"/>
      <c r="M64" s="210"/>
      <c r="N64" s="1900" t="str">
        <f t="shared" si="2"/>
        <v>Please complete all cells in row</v>
      </c>
      <c r="O64" s="210"/>
      <c r="P64" s="213">
        <f xml:space="preserve"> IF( ISNUMBER(E64 ), 0, 1 )</f>
        <v>1</v>
      </c>
      <c r="S64" s="210"/>
      <c r="T64" s="89"/>
      <c r="U64" s="104" t="s">
        <v>14861</v>
      </c>
      <c r="V64" s="107"/>
      <c r="X64" s="89"/>
      <c r="Y64" s="89"/>
      <c r="Z64" s="89"/>
      <c r="AA64" s="89"/>
      <c r="AB64" s="89"/>
      <c r="AC64" s="89"/>
      <c r="AD64" s="89"/>
      <c r="AE64" s="171"/>
    </row>
    <row r="65" spans="1:22" ht="15.75" thickBot="1">
      <c r="A65" s="2575" t="s">
        <v>773</v>
      </c>
      <c r="B65" s="109" t="s">
        <v>14864</v>
      </c>
      <c r="C65" s="110" t="s">
        <v>12689</v>
      </c>
      <c r="D65" s="110">
        <v>3</v>
      </c>
      <c r="E65" s="1757"/>
      <c r="F65" s="83"/>
      <c r="G65" s="83"/>
      <c r="H65" s="83"/>
      <c r="I65" s="2267" t="s">
        <v>15209</v>
      </c>
      <c r="J65" s="83"/>
      <c r="K65" s="2267" t="s">
        <v>13503</v>
      </c>
      <c r="M65" s="210"/>
      <c r="N65" s="1900" t="str">
        <f t="shared" si="2"/>
        <v>Please complete all cells in row</v>
      </c>
      <c r="O65" s="210"/>
      <c r="P65" s="213">
        <f xml:space="preserve"> IF( ISNUMBER(E65 ), 0, 1 )</f>
        <v>1</v>
      </c>
      <c r="S65" s="210"/>
      <c r="U65" s="109" t="s">
        <v>14864</v>
      </c>
      <c r="V65" s="112"/>
    </row>
    <row r="66" spans="1:22" ht="15.75" thickTop="1">
      <c r="B66" s="83"/>
      <c r="C66" s="83"/>
      <c r="D66" s="83"/>
      <c r="E66" s="83"/>
      <c r="F66" s="83"/>
      <c r="G66" s="83"/>
      <c r="H66" s="83"/>
      <c r="I66" s="83"/>
      <c r="J66" s="83"/>
      <c r="L66" s="2575" t="s">
        <v>815</v>
      </c>
    </row>
    <row r="67" spans="1:22" ht="15">
      <c r="B67" s="83"/>
      <c r="C67" s="83"/>
      <c r="D67" s="83"/>
      <c r="E67" s="83"/>
      <c r="F67" s="83"/>
      <c r="G67" s="83"/>
      <c r="H67" s="83"/>
      <c r="I67" s="83"/>
      <c r="J67" s="83"/>
      <c r="K67" s="83"/>
    </row>
    <row r="68" spans="1:22" ht="15">
      <c r="B68" s="83"/>
      <c r="C68" s="83"/>
      <c r="D68" s="83"/>
      <c r="E68" s="83"/>
      <c r="F68" s="83"/>
      <c r="G68" s="83"/>
      <c r="H68" s="83"/>
      <c r="I68" s="83"/>
      <c r="J68" s="83"/>
      <c r="K68" s="83"/>
      <c r="N68" s="2287"/>
    </row>
    <row r="69" spans="1:22" ht="15">
      <c r="B69" s="83"/>
      <c r="C69" s="83"/>
      <c r="D69" s="83"/>
      <c r="E69" s="83"/>
      <c r="F69" s="83"/>
      <c r="G69" s="83"/>
      <c r="H69" s="83"/>
      <c r="I69" s="83"/>
      <c r="J69" s="83"/>
      <c r="K69" s="83"/>
      <c r="N69" s="2287"/>
    </row>
    <row r="70" spans="1:22" ht="15">
      <c r="B70" s="83"/>
      <c r="C70" s="83"/>
      <c r="D70" s="83"/>
      <c r="E70" s="83"/>
      <c r="F70" s="83"/>
      <c r="G70" s="83"/>
      <c r="H70" s="83"/>
      <c r="I70" s="83"/>
      <c r="J70" s="83"/>
      <c r="K70" s="83"/>
      <c r="N70" s="2287"/>
    </row>
    <row r="71" spans="1:22" ht="15">
      <c r="B71" s="83"/>
      <c r="C71" s="83"/>
      <c r="D71" s="83"/>
      <c r="E71" s="83"/>
      <c r="F71" s="83"/>
      <c r="G71" s="83"/>
      <c r="H71" s="83"/>
      <c r="I71" s="83"/>
      <c r="J71" s="83"/>
      <c r="K71" s="83"/>
    </row>
    <row r="72" spans="1:22" ht="15">
      <c r="B72" s="83"/>
      <c r="C72" s="83"/>
      <c r="D72" s="83"/>
      <c r="E72" s="83"/>
      <c r="F72" s="83"/>
      <c r="G72" s="83"/>
      <c r="H72" s="83"/>
      <c r="I72" s="83"/>
      <c r="J72" s="83"/>
      <c r="K72" s="83"/>
    </row>
    <row r="73" spans="1:22" ht="15">
      <c r="B73" s="83"/>
      <c r="C73" s="83"/>
      <c r="D73" s="83"/>
      <c r="E73" s="83"/>
      <c r="F73" s="83"/>
      <c r="G73" s="83"/>
      <c r="H73" s="83"/>
      <c r="I73" s="83"/>
      <c r="J73" s="83"/>
      <c r="K73" s="83"/>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31" priority="4" operator="equal">
      <formula>0</formula>
    </cfRule>
  </conditionalFormatting>
  <conditionalFormatting sqref="N15:N18">
    <cfRule type="cellIs" dxfId="30" priority="3" operator="equal">
      <formula>0</formula>
    </cfRule>
  </conditionalFormatting>
  <conditionalFormatting sqref="N21:N38">
    <cfRule type="cellIs" dxfId="29" priority="2" operator="equal">
      <formula>0</formula>
    </cfRule>
  </conditionalFormatting>
  <conditionalFormatting sqref="N41:N65">
    <cfRule type="cellIs" dxfId="28" priority="1" operator="equal">
      <formula>0</formula>
    </cfRule>
  </conditionalFormatting>
  <conditionalFormatting sqref="N68:N70">
    <cfRule type="cellIs" dxfId="27"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1" zoomScale="55" zoomScaleNormal="55" workbookViewId="0">
      <selection activeCell="B1" sqref="B1:G1"/>
    </sheetView>
  </sheetViews>
  <sheetFormatPr defaultColWidth="9" defaultRowHeight="14.25"/>
  <cols>
    <col min="1" max="1" width="11.125" style="1271" hidden="1" customWidth="1"/>
    <col min="2" max="2" width="83.125" style="1271" bestFit="1" customWidth="1"/>
    <col min="3" max="3" width="10" style="1271" bestFit="1" customWidth="1"/>
    <col min="4" max="4" width="4" style="1271" bestFit="1" customWidth="1"/>
    <col min="5" max="5" width="11.125" style="1271" bestFit="1" customWidth="1"/>
    <col min="6" max="6" width="10.625" style="1271" bestFit="1" customWidth="1"/>
    <col min="7" max="7" width="10" style="1271" bestFit="1" customWidth="1"/>
    <col min="8" max="8" width="1.625" style="1271" customWidth="1"/>
    <col min="9" max="9" width="11.25" style="1271" customWidth="1"/>
    <col min="10" max="10" width="1.625" style="1271" customWidth="1"/>
    <col min="11" max="11" width="10.125" style="1271" customWidth="1"/>
    <col min="12" max="12" width="3.5" style="1271" hidden="1" customWidth="1"/>
    <col min="13" max="13" width="1.625" style="191" customWidth="1"/>
    <col min="14" max="14" width="20.625" style="191" customWidth="1"/>
    <col min="15" max="15" width="1.625" style="191" customWidth="1"/>
    <col min="16" max="19" width="9" style="191" hidden="1" customWidth="1"/>
    <col min="20" max="20" width="2" style="1271" customWidth="1"/>
    <col min="21" max="21" width="98.625" style="1271" customWidth="1"/>
    <col min="22" max="22" width="18.625" style="1271" bestFit="1" customWidth="1"/>
    <col min="23" max="23" width="17" style="1271" bestFit="1" customWidth="1"/>
    <col min="24" max="24" width="19.625" style="1271" bestFit="1" customWidth="1"/>
    <col min="25" max="16384" width="9" style="1271"/>
  </cols>
  <sheetData>
    <row r="1" spans="1:25" ht="23.25">
      <c r="B1" s="3225" t="s">
        <v>15210</v>
      </c>
      <c r="C1" s="3225"/>
      <c r="D1" s="3225"/>
      <c r="E1" s="3225"/>
      <c r="F1" s="3225"/>
      <c r="G1" s="3225"/>
      <c r="H1" s="2262"/>
      <c r="I1" s="2262"/>
      <c r="M1" s="210"/>
      <c r="O1" s="210"/>
      <c r="S1" s="210"/>
      <c r="U1" s="498" t="s">
        <v>656</v>
      </c>
    </row>
    <row r="2" spans="1:25" ht="23.25">
      <c r="B2" s="1089" t="str">
        <f>SelectCompany!B4</f>
        <v>South West Water (whole area)</v>
      </c>
      <c r="C2" s="2262"/>
      <c r="D2" s="2262"/>
      <c r="E2" s="2262"/>
      <c r="F2" s="2262"/>
      <c r="G2" s="2262"/>
      <c r="H2" s="2262"/>
      <c r="I2" s="2262"/>
      <c r="M2" s="210"/>
      <c r="O2" s="210"/>
      <c r="S2" s="210"/>
      <c r="U2" s="2262"/>
    </row>
    <row r="3" spans="1:25" ht="39.75" customHeight="1">
      <c r="B3" s="3386" t="s">
        <v>15211</v>
      </c>
      <c r="C3" s="3386"/>
      <c r="D3" s="3386"/>
      <c r="E3" s="3386"/>
      <c r="F3" s="3386"/>
      <c r="G3" s="3386"/>
      <c r="M3" s="210"/>
      <c r="N3" s="1100" t="s">
        <v>658</v>
      </c>
      <c r="O3" s="210"/>
      <c r="S3" s="210"/>
      <c r="U3" s="3386" t="s">
        <v>15166</v>
      </c>
      <c r="V3" s="3386"/>
      <c r="W3" s="3386"/>
      <c r="X3" s="3386"/>
    </row>
    <row r="4" spans="1:25" ht="24" thickBot="1">
      <c r="H4" s="1272"/>
      <c r="I4" s="2263"/>
      <c r="J4" s="2263"/>
      <c r="K4" s="2263"/>
      <c r="M4" s="210"/>
      <c r="O4" s="210"/>
      <c r="P4" s="3548" t="s">
        <v>659</v>
      </c>
      <c r="Q4" s="3548"/>
      <c r="R4" s="3548"/>
      <c r="S4" s="210"/>
    </row>
    <row r="5" spans="1:25" ht="31.5" thickTop="1" thickBot="1">
      <c r="B5" s="3573" t="s">
        <v>14798</v>
      </c>
      <c r="C5" s="3573"/>
      <c r="D5" s="3573"/>
      <c r="E5" s="3573"/>
      <c r="F5" s="3573"/>
      <c r="G5" s="2264"/>
      <c r="H5" s="1272"/>
      <c r="I5" s="120" t="s">
        <v>666</v>
      </c>
      <c r="J5" s="2263"/>
      <c r="K5" s="120" t="s">
        <v>14799</v>
      </c>
      <c r="M5" s="210"/>
      <c r="O5" s="210"/>
      <c r="P5" s="191" t="s">
        <v>668</v>
      </c>
      <c r="S5" s="210"/>
      <c r="U5" s="3573" t="s">
        <v>14798</v>
      </c>
      <c r="V5" s="3573"/>
      <c r="W5" s="3573"/>
      <c r="X5" s="3573"/>
      <c r="Y5" s="3573"/>
    </row>
    <row r="6" spans="1:25" ht="15.75" customHeight="1" thickTop="1" thickBot="1">
      <c r="A6" s="2575" t="s">
        <v>673</v>
      </c>
      <c r="B6" s="184" t="s">
        <v>14800</v>
      </c>
      <c r="J6" s="2263"/>
      <c r="K6" s="2263"/>
      <c r="M6" s="210"/>
      <c r="O6" s="210"/>
      <c r="S6" s="210"/>
      <c r="U6" s="184" t="s">
        <v>14800</v>
      </c>
    </row>
    <row r="7" spans="1:25" ht="15.75" customHeight="1" thickTop="1" thickBot="1">
      <c r="A7" s="2575" t="s">
        <v>669</v>
      </c>
      <c r="B7" s="187" t="s">
        <v>1189</v>
      </c>
      <c r="C7" s="188" t="s">
        <v>14801</v>
      </c>
      <c r="D7" s="188" t="s">
        <v>14802</v>
      </c>
      <c r="E7" s="189" t="s">
        <v>11850</v>
      </c>
      <c r="F7" s="78"/>
      <c r="G7" s="83"/>
      <c r="H7" s="83"/>
      <c r="I7" s="83"/>
      <c r="J7" s="83"/>
      <c r="K7" s="83"/>
      <c r="M7" s="210"/>
      <c r="O7" s="210"/>
      <c r="S7" s="210"/>
      <c r="U7" s="187" t="s">
        <v>1189</v>
      </c>
      <c r="V7" s="189" t="s">
        <v>11850</v>
      </c>
      <c r="W7" s="78"/>
    </row>
    <row r="8" spans="1:25" ht="16.5" thickTop="1">
      <c r="A8" s="2575" t="s">
        <v>675</v>
      </c>
      <c r="B8" s="90" t="s">
        <v>12469</v>
      </c>
      <c r="C8" s="91" t="s">
        <v>11919</v>
      </c>
      <c r="D8" s="91">
        <v>1</v>
      </c>
      <c r="E8" s="1755"/>
      <c r="F8" s="79"/>
      <c r="G8" s="83"/>
      <c r="H8" s="83"/>
      <c r="I8" s="33" t="s">
        <v>15212</v>
      </c>
      <c r="J8" s="2263"/>
      <c r="K8" s="33" t="s">
        <v>12470</v>
      </c>
      <c r="M8" s="210"/>
      <c r="N8" s="1900" t="str">
        <f xml:space="preserve"> IF( SUM( P8:R8 ) = 0, 0,$P$5 )</f>
        <v>Please complete all cells in row</v>
      </c>
      <c r="O8" s="210"/>
      <c r="P8" s="213">
        <f xml:space="preserve"> IF( ISNUMBER(E8 ), 0, 1 )</f>
        <v>1</v>
      </c>
      <c r="S8" s="210"/>
      <c r="U8" s="90" t="s">
        <v>12469</v>
      </c>
      <c r="V8" s="92"/>
      <c r="W8" s="79"/>
    </row>
    <row r="9" spans="1:25" ht="16.5" thickBot="1">
      <c r="A9" s="2575" t="s">
        <v>773</v>
      </c>
      <c r="B9" s="75" t="s">
        <v>14805</v>
      </c>
      <c r="C9" s="76" t="s">
        <v>1319</v>
      </c>
      <c r="D9" s="76">
        <v>0</v>
      </c>
      <c r="E9" s="1756"/>
      <c r="F9" s="81"/>
      <c r="G9" s="83"/>
      <c r="H9" s="83"/>
      <c r="I9" s="35" t="s">
        <v>15213</v>
      </c>
      <c r="J9" s="2263"/>
      <c r="K9" s="35" t="s">
        <v>12527</v>
      </c>
      <c r="M9" s="210"/>
      <c r="N9" s="1900" t="str">
        <f xml:space="preserve"> IF( SUM( P9:R9 ) = 0, 0,$P$5 )</f>
        <v>Please complete all cells in row</v>
      </c>
      <c r="O9" s="210"/>
      <c r="P9" s="213">
        <f xml:space="preserve"> IF( ISNUMBER(E9 ), 0, 1 )</f>
        <v>1</v>
      </c>
      <c r="S9" s="210"/>
      <c r="U9" s="75" t="s">
        <v>14805</v>
      </c>
      <c r="V9" s="74"/>
      <c r="W9" s="81"/>
    </row>
    <row r="10" spans="1:25" ht="15.75" thickTop="1">
      <c r="B10" s="83"/>
      <c r="C10" s="83"/>
      <c r="D10" s="83"/>
      <c r="E10" s="83"/>
      <c r="F10" s="83"/>
      <c r="G10" s="83"/>
      <c r="H10" s="83"/>
      <c r="I10" s="83"/>
      <c r="J10" s="83"/>
      <c r="K10" s="83"/>
      <c r="M10" s="210"/>
      <c r="O10" s="210"/>
      <c r="S10" s="210"/>
      <c r="U10" s="83"/>
    </row>
    <row r="11" spans="1:25" ht="16.5" thickBot="1">
      <c r="B11" s="184" t="s">
        <v>14808</v>
      </c>
      <c r="C11" s="83"/>
      <c r="D11" s="83"/>
      <c r="E11" s="83"/>
      <c r="F11" s="83"/>
      <c r="G11" s="83"/>
      <c r="H11" s="83"/>
      <c r="I11" s="83"/>
      <c r="J11" s="83"/>
      <c r="K11" s="83"/>
      <c r="M11" s="210"/>
      <c r="O11" s="210"/>
      <c r="S11" s="210"/>
      <c r="U11" s="184" t="s">
        <v>14808</v>
      </c>
    </row>
    <row r="12" spans="1:25" ht="31.5" thickTop="1" thickBot="1">
      <c r="A12" s="2575" t="s">
        <v>669</v>
      </c>
      <c r="B12" s="93"/>
      <c r="C12" s="94" t="s">
        <v>661</v>
      </c>
      <c r="D12" s="95" t="s">
        <v>14802</v>
      </c>
      <c r="E12" s="94" t="s">
        <v>9897</v>
      </c>
      <c r="F12" s="95" t="s">
        <v>9898</v>
      </c>
      <c r="G12" s="96" t="s">
        <v>12544</v>
      </c>
      <c r="H12" s="2263"/>
      <c r="I12" s="83"/>
      <c r="J12" s="83"/>
      <c r="K12" s="83"/>
      <c r="M12" s="210"/>
      <c r="O12" s="210"/>
      <c r="S12" s="210"/>
      <c r="U12" s="93"/>
      <c r="V12" s="94" t="s">
        <v>9897</v>
      </c>
      <c r="W12" s="95" t="s">
        <v>9898</v>
      </c>
      <c r="X12" s="96" t="s">
        <v>12544</v>
      </c>
    </row>
    <row r="13" spans="1:25" ht="15.75" customHeight="1" thickTop="1" thickBot="1">
      <c r="B13" s="82"/>
      <c r="C13" s="82"/>
      <c r="D13" s="82"/>
      <c r="E13" s="82"/>
      <c r="F13" s="83"/>
      <c r="G13" s="83"/>
      <c r="H13" s="2263"/>
      <c r="I13" s="83"/>
      <c r="J13" s="2263"/>
      <c r="K13" s="2263"/>
      <c r="M13" s="210"/>
      <c r="O13" s="210"/>
      <c r="S13" s="210"/>
      <c r="U13" s="82"/>
      <c r="V13" s="82"/>
      <c r="W13" s="83"/>
      <c r="X13" s="83"/>
    </row>
    <row r="14" spans="1:25" ht="15.75" customHeight="1" thickTop="1" thickBot="1">
      <c r="B14" s="97" t="s">
        <v>12545</v>
      </c>
      <c r="C14" s="98"/>
      <c r="D14" s="98"/>
      <c r="E14" s="84"/>
      <c r="F14" s="84"/>
      <c r="G14" s="84"/>
      <c r="H14" s="2263"/>
      <c r="I14" s="83"/>
      <c r="J14" s="2263"/>
      <c r="K14" s="2263"/>
      <c r="M14" s="210"/>
      <c r="O14" s="210"/>
      <c r="S14" s="210"/>
      <c r="U14" s="97" t="s">
        <v>12545</v>
      </c>
      <c r="V14" s="84"/>
      <c r="W14" s="84"/>
      <c r="X14" s="84"/>
    </row>
    <row r="15" spans="1:25" ht="16.5" thickTop="1">
      <c r="A15" s="2575" t="s">
        <v>675</v>
      </c>
      <c r="B15" s="99" t="s">
        <v>12551</v>
      </c>
      <c r="C15" s="100" t="s">
        <v>677</v>
      </c>
      <c r="D15" s="100">
        <v>3</v>
      </c>
      <c r="E15" s="2546"/>
      <c r="F15" s="2546"/>
      <c r="G15" s="1748"/>
      <c r="H15" s="2263"/>
      <c r="I15" s="2265" t="s">
        <v>15214</v>
      </c>
      <c r="J15" s="2263"/>
      <c r="K15" s="2265" t="s">
        <v>12552</v>
      </c>
      <c r="M15" s="210"/>
      <c r="N15" s="1900" t="str">
        <f xml:space="preserve"> IF( SUM( P15:R15 ) = 0, 0,$P$5 )</f>
        <v>Please complete all cells in row</v>
      </c>
      <c r="O15" s="210"/>
      <c r="R15" s="213">
        <f xml:space="preserve"> IF( ISNUMBER(G15 ), 0, 1 )</f>
        <v>1</v>
      </c>
      <c r="S15" s="210"/>
      <c r="U15" s="99" t="s">
        <v>14810</v>
      </c>
      <c r="V15" s="2546"/>
      <c r="W15" s="2546"/>
      <c r="X15" s="102"/>
    </row>
    <row r="16" spans="1:25" ht="15.75">
      <c r="B16" s="104" t="s">
        <v>12556</v>
      </c>
      <c r="C16" s="105" t="s">
        <v>677</v>
      </c>
      <c r="D16" s="105">
        <v>3</v>
      </c>
      <c r="E16" s="2547"/>
      <c r="F16" s="2547"/>
      <c r="G16" s="1751"/>
      <c r="H16" s="2263"/>
      <c r="I16" s="2266" t="s">
        <v>15215</v>
      </c>
      <c r="J16" s="2263"/>
      <c r="K16" s="2266" t="s">
        <v>12557</v>
      </c>
      <c r="M16" s="210"/>
      <c r="N16" s="1900" t="str">
        <f t="shared" ref="N16:N18" si="0" xml:space="preserve"> IF( SUM( P16:R16 ) = 0, 0,$P$5 )</f>
        <v>Please complete all cells in row</v>
      </c>
      <c r="O16" s="210"/>
      <c r="R16" s="213">
        <f xml:space="preserve"> IF( ISNUMBER(G16 ), 0, 1 )</f>
        <v>1</v>
      </c>
      <c r="S16" s="210"/>
      <c r="U16" s="104" t="s">
        <v>14813</v>
      </c>
      <c r="V16" s="2547"/>
      <c r="W16" s="2547"/>
      <c r="X16" s="107"/>
    </row>
    <row r="17" spans="1:24" ht="15.75">
      <c r="B17" s="104" t="s">
        <v>12561</v>
      </c>
      <c r="C17" s="105" t="s">
        <v>677</v>
      </c>
      <c r="D17" s="105">
        <v>3</v>
      </c>
      <c r="E17" s="2547"/>
      <c r="F17" s="2547"/>
      <c r="G17" s="1751"/>
      <c r="H17" s="2263"/>
      <c r="I17" s="2266" t="s">
        <v>15216</v>
      </c>
      <c r="J17" s="2263"/>
      <c r="K17" s="2266" t="s">
        <v>12562</v>
      </c>
      <c r="M17" s="210"/>
      <c r="N17" s="1900" t="str">
        <f t="shared" si="0"/>
        <v>Please complete all cells in row</v>
      </c>
      <c r="O17" s="210"/>
      <c r="R17" s="213">
        <f xml:space="preserve"> IF( ISNUMBER(G17 ), 0, 1 )</f>
        <v>1</v>
      </c>
      <c r="S17" s="210"/>
      <c r="U17" s="104" t="s">
        <v>12561</v>
      </c>
      <c r="V17" s="2547"/>
      <c r="W17" s="2547"/>
      <c r="X17" s="107"/>
    </row>
    <row r="18" spans="1:24" ht="16.5" thickBot="1">
      <c r="A18" s="2575" t="s">
        <v>773</v>
      </c>
      <c r="B18" s="109" t="s">
        <v>12566</v>
      </c>
      <c r="C18" s="110" t="s">
        <v>677</v>
      </c>
      <c r="D18" s="110">
        <v>3</v>
      </c>
      <c r="E18" s="2548"/>
      <c r="F18" s="2548"/>
      <c r="G18" s="1757"/>
      <c r="H18" s="2263"/>
      <c r="I18" s="2267" t="s">
        <v>15217</v>
      </c>
      <c r="J18" s="2263"/>
      <c r="K18" s="2267" t="s">
        <v>12567</v>
      </c>
      <c r="M18" s="210"/>
      <c r="N18" s="1900" t="str">
        <f t="shared" si="0"/>
        <v>Please complete all cells in row</v>
      </c>
      <c r="O18" s="210"/>
      <c r="R18" s="213">
        <f xml:space="preserve"> IF( ISNUMBER(G18 ), 0, 1 )</f>
        <v>1</v>
      </c>
      <c r="S18" s="210"/>
      <c r="U18" s="109" t="s">
        <v>12566</v>
      </c>
      <c r="V18" s="2548"/>
      <c r="W18" s="2548"/>
      <c r="X18" s="112"/>
    </row>
    <row r="19" spans="1:24" ht="15.75" customHeight="1" thickTop="1" thickBot="1">
      <c r="B19" s="85"/>
      <c r="C19" s="86"/>
      <c r="D19" s="86"/>
      <c r="E19" s="87"/>
      <c r="F19" s="87"/>
      <c r="G19" s="1534"/>
      <c r="H19" s="2263"/>
      <c r="I19" s="2263"/>
      <c r="J19" s="2263"/>
      <c r="K19" s="2263"/>
      <c r="M19" s="210"/>
      <c r="O19" s="210"/>
      <c r="S19" s="210"/>
      <c r="U19" s="85"/>
      <c r="V19" s="87"/>
      <c r="W19" s="87"/>
      <c r="X19" s="87"/>
    </row>
    <row r="20" spans="1:24" ht="15.75" customHeight="1" thickTop="1" thickBot="1">
      <c r="B20" s="114" t="s">
        <v>12571</v>
      </c>
      <c r="C20" s="115" t="s">
        <v>661</v>
      </c>
      <c r="D20" s="116" t="s">
        <v>14802</v>
      </c>
      <c r="E20" s="84"/>
      <c r="F20" s="84"/>
      <c r="G20" s="1535"/>
      <c r="H20" s="83"/>
      <c r="I20" s="83"/>
      <c r="J20" s="83"/>
      <c r="K20" s="83"/>
      <c r="M20" s="210"/>
      <c r="O20" s="210"/>
      <c r="S20" s="210"/>
      <c r="U20" s="2734" t="s">
        <v>12571</v>
      </c>
      <c r="V20" s="84"/>
      <c r="W20" s="84"/>
      <c r="X20" s="84"/>
    </row>
    <row r="21" spans="1:24" ht="16.5" thickTop="1">
      <c r="A21" s="2575" t="s">
        <v>675</v>
      </c>
      <c r="B21" s="99" t="s">
        <v>12577</v>
      </c>
      <c r="C21" s="100" t="s">
        <v>2375</v>
      </c>
      <c r="D21" s="100">
        <v>3</v>
      </c>
      <c r="E21" s="2546"/>
      <c r="F21" s="2546"/>
      <c r="G21" s="1748"/>
      <c r="H21" s="83"/>
      <c r="I21" s="2265" t="s">
        <v>15218</v>
      </c>
      <c r="J21" s="88"/>
      <c r="K21" s="2265" t="s">
        <v>12578</v>
      </c>
      <c r="M21" s="210"/>
      <c r="N21" s="1900" t="str">
        <f xml:space="preserve"> IF( SUM( P21:R21 ) = 0, 0,$P$5 )</f>
        <v>Please complete all cells in row</v>
      </c>
      <c r="O21" s="210"/>
      <c r="R21" s="213">
        <f t="shared" ref="R21:R34" si="1" xml:space="preserve"> IF( ISNUMBER(G21 ), 0, 1 )</f>
        <v>1</v>
      </c>
      <c r="S21" s="210"/>
      <c r="U21" s="2730" t="s">
        <v>12577</v>
      </c>
      <c r="V21" s="2546"/>
      <c r="W21" s="2546"/>
      <c r="X21" s="102"/>
    </row>
    <row r="22" spans="1:24" ht="15.75">
      <c r="B22" s="104" t="s">
        <v>12582</v>
      </c>
      <c r="C22" s="105" t="s">
        <v>2375</v>
      </c>
      <c r="D22" s="105">
        <v>3</v>
      </c>
      <c r="E22" s="2547"/>
      <c r="F22" s="2547"/>
      <c r="G22" s="1751"/>
      <c r="H22" s="83"/>
      <c r="I22" s="2266" t="s">
        <v>15219</v>
      </c>
      <c r="J22" s="88"/>
      <c r="K22" s="2266" t="s">
        <v>12583</v>
      </c>
      <c r="M22" s="210"/>
      <c r="N22" s="1900" t="str">
        <f t="shared" ref="N22:N34" si="2" xml:space="preserve"> IF( SUM( P22:R22 ) = 0, 0,$P$5 )</f>
        <v>Please complete all cells in row</v>
      </c>
      <c r="O22" s="210"/>
      <c r="R22" s="213">
        <f t="shared" si="1"/>
        <v>1</v>
      </c>
      <c r="S22" s="210"/>
      <c r="U22" s="104" t="s">
        <v>12582</v>
      </c>
      <c r="V22" s="2547"/>
      <c r="W22" s="2547"/>
      <c r="X22" s="107"/>
    </row>
    <row r="23" spans="1:24" ht="15.75">
      <c r="B23" s="104" t="s">
        <v>12587</v>
      </c>
      <c r="C23" s="105" t="s">
        <v>2375</v>
      </c>
      <c r="D23" s="105">
        <v>3</v>
      </c>
      <c r="E23" s="2547"/>
      <c r="F23" s="2547"/>
      <c r="G23" s="1751"/>
      <c r="H23" s="83"/>
      <c r="I23" s="2266" t="s">
        <v>15220</v>
      </c>
      <c r="J23" s="88"/>
      <c r="K23" s="2266" t="s">
        <v>12588</v>
      </c>
      <c r="M23" s="210"/>
      <c r="N23" s="1900" t="str">
        <f t="shared" si="2"/>
        <v>Please complete all cells in row</v>
      </c>
      <c r="O23" s="210"/>
      <c r="R23" s="213">
        <f t="shared" si="1"/>
        <v>1</v>
      </c>
      <c r="S23" s="210"/>
      <c r="U23" s="104" t="s">
        <v>12587</v>
      </c>
      <c r="V23" s="2547"/>
      <c r="W23" s="2547"/>
      <c r="X23" s="107"/>
    </row>
    <row r="24" spans="1:24" ht="15.75">
      <c r="B24" s="104" t="s">
        <v>12592</v>
      </c>
      <c r="C24" s="105" t="s">
        <v>2375</v>
      </c>
      <c r="D24" s="105">
        <v>3</v>
      </c>
      <c r="E24" s="2547"/>
      <c r="F24" s="2547"/>
      <c r="G24" s="1751"/>
      <c r="H24" s="83"/>
      <c r="I24" s="2266" t="s">
        <v>15221</v>
      </c>
      <c r="J24" s="88"/>
      <c r="K24" s="2266" t="s">
        <v>12593</v>
      </c>
      <c r="M24" s="210"/>
      <c r="N24" s="1900" t="str">
        <f t="shared" si="2"/>
        <v>Please complete all cells in row</v>
      </c>
      <c r="O24" s="210"/>
      <c r="R24" s="213">
        <f t="shared" si="1"/>
        <v>1</v>
      </c>
      <c r="S24" s="210"/>
      <c r="U24" s="104" t="s">
        <v>12592</v>
      </c>
      <c r="V24" s="2547"/>
      <c r="W24" s="2547"/>
      <c r="X24" s="107"/>
    </row>
    <row r="25" spans="1:24" ht="15.75">
      <c r="B25" s="1986" t="s">
        <v>12597</v>
      </c>
      <c r="C25" s="248" t="s">
        <v>2375</v>
      </c>
      <c r="D25" s="248">
        <v>3</v>
      </c>
      <c r="E25" s="2547"/>
      <c r="F25" s="784"/>
      <c r="G25" s="1117"/>
      <c r="H25" s="83"/>
      <c r="I25" s="2266" t="s">
        <v>15222</v>
      </c>
      <c r="J25" s="88"/>
      <c r="K25" s="252" t="s">
        <v>12598</v>
      </c>
      <c r="M25" s="210"/>
      <c r="N25" s="1900" t="str">
        <f t="shared" si="2"/>
        <v>Please complete all cells in row</v>
      </c>
      <c r="O25" s="210"/>
      <c r="Q25" s="213">
        <f xml:space="preserve"> IF( ISNUMBER(F25 ), 0, 1 )</f>
        <v>1</v>
      </c>
      <c r="R25" s="213">
        <f t="shared" si="1"/>
        <v>1</v>
      </c>
      <c r="S25" s="210"/>
      <c r="U25" s="104" t="s">
        <v>12597</v>
      </c>
      <c r="V25" s="2547"/>
      <c r="W25" s="784"/>
      <c r="X25" s="107"/>
    </row>
    <row r="26" spans="1:24" ht="15.75">
      <c r="B26" s="1986" t="s">
        <v>12602</v>
      </c>
      <c r="C26" s="248" t="s">
        <v>2375</v>
      </c>
      <c r="D26" s="248">
        <v>3</v>
      </c>
      <c r="E26" s="2547"/>
      <c r="F26" s="1136"/>
      <c r="G26" s="1117"/>
      <c r="H26" s="83"/>
      <c r="I26" s="2266" t="s">
        <v>15223</v>
      </c>
      <c r="J26" s="88"/>
      <c r="K26" s="252" t="s">
        <v>12603</v>
      </c>
      <c r="M26" s="210"/>
      <c r="N26" s="1900" t="str">
        <f t="shared" si="2"/>
        <v>Please complete all cells in row</v>
      </c>
      <c r="O26" s="210"/>
      <c r="R26" s="213">
        <f t="shared" si="1"/>
        <v>1</v>
      </c>
      <c r="S26" s="210"/>
      <c r="U26" s="104" t="s">
        <v>12602</v>
      </c>
      <c r="V26" s="2547"/>
      <c r="W26" s="1136"/>
      <c r="X26" s="107"/>
    </row>
    <row r="27" spans="1:24" ht="15.75">
      <c r="B27" s="1986" t="s">
        <v>12606</v>
      </c>
      <c r="C27" s="248" t="s">
        <v>2375</v>
      </c>
      <c r="D27" s="248">
        <v>3</v>
      </c>
      <c r="E27" s="2547"/>
      <c r="F27" s="784"/>
      <c r="G27" s="1751"/>
      <c r="H27" s="83"/>
      <c r="I27" s="2266" t="s">
        <v>15224</v>
      </c>
      <c r="J27" s="88"/>
      <c r="K27" s="252" t="s">
        <v>12607</v>
      </c>
      <c r="M27" s="210"/>
      <c r="N27" s="1900" t="str">
        <f t="shared" si="2"/>
        <v>Please complete all cells in row</v>
      </c>
      <c r="O27" s="210"/>
      <c r="Q27" s="213">
        <f xml:space="preserve"> IF( ISNUMBER(F27 ), 0, 1 )</f>
        <v>1</v>
      </c>
      <c r="R27" s="213">
        <f t="shared" si="1"/>
        <v>1</v>
      </c>
      <c r="S27" s="210"/>
      <c r="U27" s="104" t="s">
        <v>12606</v>
      </c>
      <c r="V27" s="2547"/>
      <c r="W27" s="784"/>
      <c r="X27" s="107"/>
    </row>
    <row r="28" spans="1:24" ht="15.75">
      <c r="B28" s="1986" t="s">
        <v>12610</v>
      </c>
      <c r="C28" s="248" t="s">
        <v>2375</v>
      </c>
      <c r="D28" s="248">
        <v>3</v>
      </c>
      <c r="E28" s="2547"/>
      <c r="F28" s="2547"/>
      <c r="G28" s="1751"/>
      <c r="H28" s="83"/>
      <c r="I28" s="2266" t="s">
        <v>15225</v>
      </c>
      <c r="J28" s="88"/>
      <c r="K28" s="252" t="s">
        <v>12611</v>
      </c>
      <c r="M28" s="210"/>
      <c r="N28" s="1900" t="str">
        <f t="shared" si="2"/>
        <v>Please complete all cells in row</v>
      </c>
      <c r="O28" s="210"/>
      <c r="R28" s="213">
        <f t="shared" si="1"/>
        <v>1</v>
      </c>
      <c r="S28" s="210"/>
      <c r="U28" s="104" t="s">
        <v>12610</v>
      </c>
      <c r="V28" s="2547"/>
      <c r="W28" s="2547"/>
      <c r="X28" s="107"/>
    </row>
    <row r="29" spans="1:24" ht="17.25" thickTop="1" thickBot="1">
      <c r="B29" s="104" t="s">
        <v>14837</v>
      </c>
      <c r="C29" s="105" t="s">
        <v>11853</v>
      </c>
      <c r="D29" s="105">
        <v>2</v>
      </c>
      <c r="E29" s="2547"/>
      <c r="F29" s="2547"/>
      <c r="G29" s="1758"/>
      <c r="H29" s="83"/>
      <c r="I29" s="2266" t="s">
        <v>15226</v>
      </c>
      <c r="J29" s="88"/>
      <c r="K29" s="252" t="s">
        <v>12614</v>
      </c>
      <c r="M29" s="210"/>
      <c r="N29" s="1900" t="str">
        <f t="shared" si="2"/>
        <v>Please complete all cells in row</v>
      </c>
      <c r="O29" s="210"/>
      <c r="R29" s="213">
        <f t="shared" si="1"/>
        <v>1</v>
      </c>
      <c r="S29" s="210"/>
      <c r="U29" s="104" t="s">
        <v>14837</v>
      </c>
      <c r="V29" s="2547"/>
      <c r="W29" s="2547"/>
      <c r="X29" s="107"/>
    </row>
    <row r="30" spans="1:24" ht="15.75">
      <c r="B30" s="104" t="s">
        <v>14840</v>
      </c>
      <c r="C30" s="105" t="s">
        <v>11853</v>
      </c>
      <c r="D30" s="105">
        <v>2</v>
      </c>
      <c r="E30" s="2547"/>
      <c r="F30" s="2547"/>
      <c r="G30" s="1758"/>
      <c r="H30" s="83"/>
      <c r="I30" s="2266" t="s">
        <v>15227</v>
      </c>
      <c r="J30" s="88"/>
      <c r="K30" s="252" t="s">
        <v>12619</v>
      </c>
      <c r="M30" s="210"/>
      <c r="N30" s="1900" t="str">
        <f t="shared" si="2"/>
        <v>Please complete all cells in row</v>
      </c>
      <c r="O30" s="210"/>
      <c r="R30" s="213">
        <f t="shared" si="1"/>
        <v>1</v>
      </c>
      <c r="S30" s="210"/>
      <c r="U30" s="104" t="s">
        <v>14840</v>
      </c>
      <c r="V30" s="2547"/>
      <c r="W30" s="2547"/>
      <c r="X30" s="107"/>
    </row>
    <row r="31" spans="1:24" ht="30">
      <c r="B31" s="1986" t="s">
        <v>12623</v>
      </c>
      <c r="C31" s="105" t="s">
        <v>11853</v>
      </c>
      <c r="D31" s="105">
        <v>2</v>
      </c>
      <c r="E31" s="2547"/>
      <c r="F31" s="784"/>
      <c r="G31" s="1094"/>
      <c r="H31" s="83"/>
      <c r="I31" s="2266" t="s">
        <v>15228</v>
      </c>
      <c r="J31" s="88"/>
      <c r="K31" s="252" t="s">
        <v>12624</v>
      </c>
      <c r="M31" s="210"/>
      <c r="N31" s="1900" t="str">
        <f t="shared" si="2"/>
        <v>Please complete all cells in row</v>
      </c>
      <c r="O31" s="210"/>
      <c r="Q31" s="213">
        <f xml:space="preserve"> IF( ISNUMBER(F31 ), 0, 1 )</f>
        <v>1</v>
      </c>
      <c r="R31" s="213">
        <f t="shared" si="1"/>
        <v>1</v>
      </c>
      <c r="S31" s="210"/>
      <c r="U31" s="104" t="s">
        <v>12623</v>
      </c>
      <c r="V31" s="2547"/>
      <c r="W31" s="784"/>
      <c r="X31" s="107"/>
    </row>
    <row r="32" spans="1:24" ht="30">
      <c r="B32" s="1986" t="s">
        <v>12628</v>
      </c>
      <c r="C32" s="105" t="s">
        <v>11853</v>
      </c>
      <c r="D32" s="105">
        <v>2</v>
      </c>
      <c r="E32" s="2547"/>
      <c r="F32" s="1136"/>
      <c r="G32" s="1094"/>
      <c r="H32" s="83"/>
      <c r="I32" s="2266" t="s">
        <v>15229</v>
      </c>
      <c r="J32" s="88"/>
      <c r="K32" s="252" t="s">
        <v>12629</v>
      </c>
      <c r="M32" s="210"/>
      <c r="N32" s="1900" t="str">
        <f t="shared" si="2"/>
        <v>Please complete all cells in row</v>
      </c>
      <c r="O32" s="210"/>
      <c r="R32" s="213">
        <f t="shared" si="1"/>
        <v>1</v>
      </c>
      <c r="S32" s="210"/>
      <c r="U32" s="104" t="s">
        <v>12628</v>
      </c>
      <c r="V32" s="2547"/>
      <c r="W32" s="1136"/>
      <c r="X32" s="107"/>
    </row>
    <row r="33" spans="1:24" ht="30">
      <c r="B33" s="1986" t="s">
        <v>12632</v>
      </c>
      <c r="C33" s="105" t="s">
        <v>11853</v>
      </c>
      <c r="D33" s="105">
        <v>2</v>
      </c>
      <c r="E33" s="2547"/>
      <c r="F33" s="784"/>
      <c r="G33" s="1094"/>
      <c r="H33" s="83"/>
      <c r="I33" s="2266" t="s">
        <v>15230</v>
      </c>
      <c r="J33" s="88"/>
      <c r="K33" s="252" t="s">
        <v>12633</v>
      </c>
      <c r="M33" s="210"/>
      <c r="N33" s="1900" t="str">
        <f t="shared" si="2"/>
        <v>Please complete all cells in row</v>
      </c>
      <c r="O33" s="210"/>
      <c r="Q33" s="213">
        <f xml:space="preserve"> IF( ISNUMBER(F33 ), 0, 1 )</f>
        <v>1</v>
      </c>
      <c r="R33" s="213">
        <f t="shared" si="1"/>
        <v>1</v>
      </c>
      <c r="S33" s="210"/>
      <c r="U33" s="104" t="s">
        <v>12632</v>
      </c>
      <c r="V33" s="2547"/>
      <c r="W33" s="784"/>
      <c r="X33" s="107"/>
    </row>
    <row r="34" spans="1:24" ht="30.75" thickBot="1">
      <c r="A34" s="2575" t="s">
        <v>773</v>
      </c>
      <c r="B34" s="109" t="s">
        <v>12636</v>
      </c>
      <c r="C34" s="110" t="s">
        <v>11853</v>
      </c>
      <c r="D34" s="110">
        <v>2</v>
      </c>
      <c r="E34" s="2548"/>
      <c r="F34" s="2548"/>
      <c r="G34" s="1757"/>
      <c r="H34" s="83"/>
      <c r="I34" s="2267" t="s">
        <v>15231</v>
      </c>
      <c r="J34" s="88"/>
      <c r="K34" s="2267" t="s">
        <v>12637</v>
      </c>
      <c r="M34" s="210"/>
      <c r="N34" s="1900" t="str">
        <f t="shared" si="2"/>
        <v>Please complete all cells in row</v>
      </c>
      <c r="O34" s="210"/>
      <c r="R34" s="213">
        <f t="shared" si="1"/>
        <v>1</v>
      </c>
      <c r="S34" s="210"/>
      <c r="U34" s="109" t="s">
        <v>12636</v>
      </c>
      <c r="V34" s="2548"/>
      <c r="W34" s="2548"/>
      <c r="X34" s="112"/>
    </row>
    <row r="35" spans="1:24" ht="17.25" thickTop="1" thickBot="1">
      <c r="B35" s="2268"/>
      <c r="C35" s="87"/>
      <c r="D35" s="87"/>
      <c r="E35" s="87"/>
      <c r="F35" s="87"/>
      <c r="G35" s="2269"/>
      <c r="H35" s="83"/>
      <c r="I35" s="2270"/>
      <c r="J35" s="88"/>
      <c r="K35" s="2270"/>
      <c r="M35" s="210"/>
      <c r="N35" s="1900"/>
      <c r="O35" s="210"/>
      <c r="R35" s="213"/>
      <c r="S35" s="210"/>
      <c r="U35" s="2268"/>
      <c r="V35" s="87"/>
      <c r="W35" s="87"/>
      <c r="X35" s="2271"/>
    </row>
    <row r="36" spans="1:24" ht="17.25" thickTop="1" thickBot="1">
      <c r="A36" s="2272"/>
      <c r="B36" s="2151" t="s">
        <v>15187</v>
      </c>
      <c r="C36" s="2152" t="s">
        <v>661</v>
      </c>
      <c r="D36" s="2153" t="s">
        <v>14802</v>
      </c>
      <c r="E36" s="2154"/>
      <c r="F36" s="87"/>
      <c r="G36" s="2269"/>
      <c r="H36" s="83"/>
      <c r="I36" s="2270"/>
      <c r="J36" s="88"/>
      <c r="K36" s="2270"/>
      <c r="M36" s="210"/>
      <c r="N36" s="1900"/>
      <c r="O36" s="210"/>
      <c r="R36" s="213"/>
      <c r="S36" s="210"/>
      <c r="U36" s="2732" t="s">
        <v>15187</v>
      </c>
      <c r="V36" s="2154"/>
    </row>
    <row r="37" spans="1:24" ht="16.5" thickTop="1">
      <c r="A37" s="2575" t="s">
        <v>675</v>
      </c>
      <c r="B37" s="2155" t="s">
        <v>15188</v>
      </c>
      <c r="C37" s="2156" t="s">
        <v>12659</v>
      </c>
      <c r="D37" s="2157">
        <v>3</v>
      </c>
      <c r="E37" s="2158"/>
      <c r="F37" s="87"/>
      <c r="G37" s="2269"/>
      <c r="H37" s="83"/>
      <c r="I37" s="33" t="s">
        <v>15232</v>
      </c>
      <c r="J37" s="2263"/>
      <c r="K37" s="33"/>
      <c r="M37" s="210"/>
      <c r="N37" s="1900" t="str">
        <f t="shared" ref="N37:N38" si="3" xml:space="preserve"> IF( SUM( P37:R37 ) = 0, 0,$P$5 )</f>
        <v>Please complete all cells in row</v>
      </c>
      <c r="O37" s="210"/>
      <c r="P37" s="213">
        <f xml:space="preserve"> IF( ISNUMBER(E37 ), 0, 1 )</f>
        <v>1</v>
      </c>
      <c r="R37" s="213"/>
      <c r="S37" s="210"/>
      <c r="U37" s="2155" t="s">
        <v>15188</v>
      </c>
      <c r="V37" s="2158"/>
    </row>
    <row r="38" spans="1:24" ht="16.5" thickBot="1">
      <c r="A38" s="2575" t="s">
        <v>773</v>
      </c>
      <c r="B38" s="2159" t="s">
        <v>15190</v>
      </c>
      <c r="C38" s="2160" t="s">
        <v>11853</v>
      </c>
      <c r="D38" s="2161">
        <v>3</v>
      </c>
      <c r="E38" s="2162"/>
      <c r="F38" s="87"/>
      <c r="G38" s="2269"/>
      <c r="H38" s="83"/>
      <c r="I38" s="35" t="s">
        <v>15233</v>
      </c>
      <c r="J38" s="2263"/>
      <c r="K38" s="35"/>
      <c r="M38" s="210"/>
      <c r="N38" s="1900" t="str">
        <f t="shared" si="3"/>
        <v>Please complete all cells in row</v>
      </c>
      <c r="O38" s="210"/>
      <c r="P38" s="213">
        <f xml:space="preserve"> IF( ISNUMBER(E38 ), 0, 1 )</f>
        <v>1</v>
      </c>
      <c r="R38" s="213"/>
      <c r="S38" s="210"/>
      <c r="U38" s="2159" t="s">
        <v>15190</v>
      </c>
      <c r="V38" s="2162"/>
    </row>
    <row r="39" spans="1:24" ht="15.75" customHeight="1" thickTop="1" thickBot="1">
      <c r="B39" s="85"/>
      <c r="C39" s="86"/>
      <c r="D39" s="86"/>
      <c r="E39" s="87"/>
      <c r="F39" s="87"/>
      <c r="G39" s="87"/>
      <c r="H39" s="83"/>
      <c r="I39" s="88"/>
      <c r="J39" s="88"/>
      <c r="K39" s="88"/>
      <c r="M39" s="210"/>
      <c r="O39" s="210"/>
      <c r="S39" s="210"/>
      <c r="U39" s="85"/>
      <c r="V39" s="87"/>
      <c r="W39" s="87"/>
      <c r="X39" s="87"/>
    </row>
    <row r="40" spans="1:24" ht="15.75" customHeight="1" thickTop="1" thickBot="1">
      <c r="B40" s="114" t="s">
        <v>12644</v>
      </c>
      <c r="C40" s="115" t="s">
        <v>661</v>
      </c>
      <c r="D40" s="116" t="s">
        <v>14802</v>
      </c>
      <c r="E40" s="87"/>
      <c r="F40" s="87"/>
      <c r="G40" s="87"/>
      <c r="H40" s="83"/>
      <c r="I40" s="88"/>
      <c r="J40" s="88"/>
      <c r="K40" s="88"/>
      <c r="M40" s="210"/>
      <c r="O40" s="210"/>
      <c r="S40" s="210"/>
      <c r="U40" s="2734" t="s">
        <v>12644</v>
      </c>
      <c r="V40" s="87"/>
      <c r="W40" s="87"/>
      <c r="X40" s="87"/>
    </row>
    <row r="41" spans="1:24" ht="15.75" customHeight="1" thickTop="1" thickBot="1">
      <c r="A41" s="2575" t="s">
        <v>675</v>
      </c>
      <c r="B41" s="117" t="s">
        <v>12654</v>
      </c>
      <c r="C41" s="2273" t="s">
        <v>11853</v>
      </c>
      <c r="D41" s="2273">
        <v>2</v>
      </c>
      <c r="E41" s="1759"/>
      <c r="F41" s="79"/>
      <c r="G41" s="83"/>
      <c r="H41" s="83"/>
      <c r="I41" s="2274" t="s">
        <v>15234</v>
      </c>
      <c r="J41" s="2263"/>
      <c r="K41" s="2274" t="s">
        <v>12655</v>
      </c>
      <c r="M41" s="210"/>
      <c r="N41" s="1900" t="str">
        <f t="shared" ref="N41" si="4" xml:space="preserve"> IF( SUM( P41:R41 ) = 0, 0,$P$5 )</f>
        <v>Please complete all cells in row</v>
      </c>
      <c r="O41" s="210"/>
      <c r="P41" s="213">
        <f xml:space="preserve"> IF( ISNUMBER(E41 ), 0, 1 )</f>
        <v>1</v>
      </c>
      <c r="S41" s="210"/>
      <c r="U41" s="2731" t="s">
        <v>12654</v>
      </c>
      <c r="V41" s="119"/>
      <c r="W41" s="79"/>
    </row>
    <row r="42" spans="1:24" ht="16.5" thickTop="1">
      <c r="B42" s="87"/>
      <c r="C42" s="87"/>
      <c r="D42" s="87"/>
      <c r="E42" s="87"/>
      <c r="F42" s="87"/>
      <c r="G42" s="87"/>
      <c r="H42" s="83"/>
      <c r="I42" s="88"/>
      <c r="J42" s="88"/>
      <c r="K42" s="88"/>
      <c r="M42" s="210"/>
      <c r="N42" s="1900"/>
      <c r="O42" s="210"/>
      <c r="S42" s="210"/>
      <c r="U42" s="87"/>
      <c r="V42" s="87"/>
      <c r="W42" s="87"/>
      <c r="X42" s="87"/>
    </row>
    <row r="43" spans="1:24" ht="15.75">
      <c r="B43" s="3573" t="s">
        <v>14855</v>
      </c>
      <c r="C43" s="3573"/>
      <c r="D43" s="3573"/>
      <c r="E43" s="3573"/>
      <c r="F43" s="3573"/>
      <c r="G43" s="87"/>
      <c r="H43" s="83"/>
      <c r="I43" s="83"/>
      <c r="J43" s="83"/>
      <c r="K43" s="83"/>
      <c r="M43" s="210"/>
      <c r="N43" s="1900"/>
      <c r="O43" s="210"/>
      <c r="S43" s="210"/>
      <c r="U43" s="3573" t="s">
        <v>14855</v>
      </c>
      <c r="V43" s="3573"/>
      <c r="W43" s="3573"/>
      <c r="X43" s="87"/>
    </row>
    <row r="44" spans="1:24" ht="16.5" thickBot="1">
      <c r="B44" s="184" t="s">
        <v>15193</v>
      </c>
      <c r="C44" s="184"/>
      <c r="D44" s="184"/>
      <c r="E44" s="184"/>
      <c r="F44" s="184"/>
      <c r="G44" s="87"/>
      <c r="H44" s="83"/>
      <c r="I44" s="83"/>
      <c r="J44" s="83"/>
      <c r="K44" s="83"/>
      <c r="M44" s="210"/>
      <c r="N44" s="1900"/>
      <c r="O44" s="210"/>
      <c r="S44" s="210"/>
      <c r="U44" s="184" t="s">
        <v>15193</v>
      </c>
      <c r="V44" s="184"/>
      <c r="W44" s="184"/>
      <c r="X44" s="87"/>
    </row>
    <row r="45" spans="1:24" ht="17.25" thickTop="1" thickBot="1">
      <c r="B45" s="1115" t="s">
        <v>12839</v>
      </c>
      <c r="C45" s="2275" t="s">
        <v>661</v>
      </c>
      <c r="D45" s="116" t="s">
        <v>14802</v>
      </c>
      <c r="E45" s="884"/>
      <c r="F45" s="184"/>
      <c r="G45" s="87"/>
      <c r="H45" s="83"/>
      <c r="I45" s="83"/>
      <c r="J45" s="83"/>
      <c r="K45" s="83"/>
      <c r="M45" s="210"/>
      <c r="N45" s="1900"/>
      <c r="O45" s="210"/>
      <c r="S45" s="210"/>
      <c r="U45" s="1536" t="s">
        <v>12839</v>
      </c>
      <c r="V45" s="184"/>
      <c r="W45" s="184"/>
      <c r="X45" s="87"/>
    </row>
    <row r="46" spans="1:24" ht="16.5" thickTop="1">
      <c r="A46" s="2575" t="s">
        <v>675</v>
      </c>
      <c r="B46" s="408" t="s">
        <v>12844</v>
      </c>
      <c r="C46" s="239" t="s">
        <v>12841</v>
      </c>
      <c r="D46" s="239">
        <v>0</v>
      </c>
      <c r="E46" s="1494"/>
      <c r="F46" s="184"/>
      <c r="G46" s="87"/>
      <c r="H46" s="83"/>
      <c r="I46" s="2265" t="s">
        <v>15235</v>
      </c>
      <c r="J46" s="89"/>
      <c r="K46" s="2265" t="s">
        <v>12842</v>
      </c>
      <c r="M46" s="210"/>
      <c r="N46" s="1900" t="str">
        <f t="shared" ref="N46:N51" si="5" xml:space="preserve"> IF( SUM( P46:R46 ) = 0, 0,$P$5 )</f>
        <v>Please complete all cells in row</v>
      </c>
      <c r="O46" s="210"/>
      <c r="P46" s="213">
        <f t="shared" ref="P46:P51" si="6" xml:space="preserve"> IF( ISNUMBER(E46 ), 0, 1 )</f>
        <v>1</v>
      </c>
      <c r="S46" s="210"/>
      <c r="U46" s="408" t="s">
        <v>12844</v>
      </c>
      <c r="V46" s="1494"/>
      <c r="W46" s="184"/>
      <c r="X46" s="87"/>
    </row>
    <row r="47" spans="1:24" ht="15.75">
      <c r="B47" s="417" t="s">
        <v>16</v>
      </c>
      <c r="C47" s="248" t="s">
        <v>12841</v>
      </c>
      <c r="D47" s="248">
        <v>0</v>
      </c>
      <c r="E47" s="1178"/>
      <c r="F47" s="184"/>
      <c r="G47" s="87"/>
      <c r="H47" s="83"/>
      <c r="I47" s="2266" t="s">
        <v>15236</v>
      </c>
      <c r="J47" s="83"/>
      <c r="K47" s="2266" t="s">
        <v>12845</v>
      </c>
      <c r="M47" s="210"/>
      <c r="N47" s="1900" t="str">
        <f t="shared" si="5"/>
        <v>Please complete all cells in row</v>
      </c>
      <c r="O47" s="210"/>
      <c r="P47" s="213">
        <f t="shared" si="6"/>
        <v>1</v>
      </c>
      <c r="S47" s="210"/>
      <c r="U47" s="417" t="s">
        <v>16</v>
      </c>
      <c r="V47" s="1178"/>
      <c r="W47" s="184"/>
      <c r="X47" s="87"/>
    </row>
    <row r="48" spans="1:24" ht="15.75">
      <c r="B48" s="417" t="s">
        <v>12846</v>
      </c>
      <c r="C48" s="248" t="s">
        <v>2375</v>
      </c>
      <c r="D48" s="248">
        <v>0</v>
      </c>
      <c r="E48" s="2276" t="str">
        <f>IFERROR(IF(IF(E46="Other (Specify Below)",E47,E46)=0,"",IF(E46="Other (Specify Below)",E47,E46)),"")</f>
        <v/>
      </c>
      <c r="F48" s="184"/>
      <c r="G48" s="87"/>
      <c r="H48" s="83"/>
      <c r="I48" s="2266" t="s">
        <v>15237</v>
      </c>
      <c r="J48" s="89"/>
      <c r="K48" s="2266" t="s">
        <v>12847</v>
      </c>
      <c r="M48" s="210"/>
      <c r="N48" s="1900" t="str">
        <f t="shared" si="5"/>
        <v>Please complete all cells in row</v>
      </c>
      <c r="O48" s="210"/>
      <c r="P48" s="213">
        <f t="shared" si="6"/>
        <v>1</v>
      </c>
      <c r="S48" s="210"/>
      <c r="U48" s="417" t="s">
        <v>12846</v>
      </c>
      <c r="V48" s="2276" t="str">
        <f>IFERROR(IF(IF(V46="Other (Specify Below)",V47,V46)=0,"",IF(V46="Other (Specify Below)",V47,V46)),"")</f>
        <v/>
      </c>
      <c r="W48" s="184"/>
      <c r="X48" s="87"/>
    </row>
    <row r="49" spans="1:31" ht="15.75">
      <c r="B49" s="417" t="s">
        <v>12855</v>
      </c>
      <c r="C49" s="248" t="s">
        <v>12849</v>
      </c>
      <c r="D49" s="248">
        <v>0</v>
      </c>
      <c r="E49" s="1178"/>
      <c r="F49" s="184"/>
      <c r="G49" s="87"/>
      <c r="H49" s="83"/>
      <c r="I49" s="2266" t="s">
        <v>15238</v>
      </c>
      <c r="J49" s="83"/>
      <c r="K49" s="2266" t="s">
        <v>12856</v>
      </c>
      <c r="M49" s="210"/>
      <c r="N49" s="1900" t="str">
        <f t="shared" si="5"/>
        <v>Please complete all cells in row</v>
      </c>
      <c r="O49" s="210"/>
      <c r="P49" s="213">
        <f t="shared" si="6"/>
        <v>1</v>
      </c>
      <c r="S49" s="210"/>
      <c r="U49" s="417" t="s">
        <v>12855</v>
      </c>
      <c r="V49" s="1178"/>
      <c r="W49" s="184"/>
      <c r="X49" s="87"/>
    </row>
    <row r="50" spans="1:31" ht="19.5">
      <c r="B50" s="417" t="s">
        <v>12860</v>
      </c>
      <c r="C50" s="248" t="s">
        <v>12861</v>
      </c>
      <c r="D50" s="248">
        <v>2</v>
      </c>
      <c r="E50" s="1181"/>
      <c r="F50" s="184"/>
      <c r="G50" s="87"/>
      <c r="H50" s="83"/>
      <c r="I50" s="2266" t="s">
        <v>15239</v>
      </c>
      <c r="J50" s="89"/>
      <c r="K50" s="2266" t="s">
        <v>12862</v>
      </c>
      <c r="M50" s="210"/>
      <c r="N50" s="1900" t="str">
        <f t="shared" si="5"/>
        <v>Please complete all cells in row</v>
      </c>
      <c r="O50" s="210"/>
      <c r="P50" s="213">
        <f t="shared" si="6"/>
        <v>1</v>
      </c>
      <c r="S50" s="210"/>
      <c r="U50" s="417" t="s">
        <v>12860</v>
      </c>
      <c r="V50" s="1181"/>
      <c r="W50" s="184"/>
      <c r="X50" s="87"/>
    </row>
    <row r="51" spans="1:31" ht="18.75" thickBot="1">
      <c r="A51" s="2575" t="s">
        <v>773</v>
      </c>
      <c r="B51" s="420" t="s">
        <v>12863</v>
      </c>
      <c r="C51" s="314" t="s">
        <v>12864</v>
      </c>
      <c r="D51" s="314">
        <v>0</v>
      </c>
      <c r="E51" s="1496"/>
      <c r="F51" s="184"/>
      <c r="G51" s="87"/>
      <c r="H51" s="83"/>
      <c r="I51" s="2267" t="s">
        <v>15240</v>
      </c>
      <c r="J51" s="83"/>
      <c r="K51" s="2267" t="s">
        <v>12865</v>
      </c>
      <c r="M51" s="210"/>
      <c r="N51" s="1900" t="str">
        <f t="shared" si="5"/>
        <v>Please complete all cells in row</v>
      </c>
      <c r="O51" s="210"/>
      <c r="P51" s="213">
        <f t="shared" si="6"/>
        <v>1</v>
      </c>
      <c r="S51" s="210"/>
      <c r="U51" s="420" t="s">
        <v>12863</v>
      </c>
      <c r="V51" s="1496"/>
      <c r="W51" s="184"/>
      <c r="X51" s="87"/>
    </row>
    <row r="52" spans="1:31" ht="16.5" thickTop="1">
      <c r="B52" s="184"/>
      <c r="C52" s="184"/>
      <c r="D52" s="184"/>
      <c r="E52" s="184"/>
      <c r="F52" s="184"/>
      <c r="H52" s="83"/>
      <c r="I52" s="83"/>
      <c r="J52" s="83"/>
      <c r="K52" s="83"/>
      <c r="M52" s="210"/>
      <c r="N52" s="1900">
        <f xml:space="preserve"> IF( SUM( P52:R52 ) = 0, 0,#REF! )</f>
        <v>0</v>
      </c>
      <c r="O52" s="210"/>
      <c r="S52" s="210"/>
      <c r="U52" s="184"/>
      <c r="V52" s="184"/>
      <c r="W52" s="184"/>
      <c r="X52" s="87"/>
    </row>
    <row r="53" spans="1:31" ht="16.5" thickBot="1">
      <c r="B53" s="184" t="s">
        <v>14856</v>
      </c>
      <c r="C53" s="184"/>
      <c r="D53" s="184"/>
      <c r="E53" s="184"/>
      <c r="F53" s="184"/>
      <c r="G53" s="87"/>
      <c r="H53" s="83"/>
      <c r="I53" s="83"/>
      <c r="J53" s="83"/>
      <c r="K53" s="83"/>
      <c r="M53" s="210"/>
      <c r="N53" s="1900">
        <f xml:space="preserve"> IF( SUM( P53:R53 ) = 0, 0,#REF! )</f>
        <v>0</v>
      </c>
      <c r="O53" s="210"/>
      <c r="S53" s="210"/>
      <c r="U53" s="184" t="s">
        <v>14856</v>
      </c>
      <c r="V53" s="184"/>
      <c r="W53" s="184"/>
      <c r="X53" s="87"/>
    </row>
    <row r="54" spans="1:31" ht="17.25" thickTop="1" thickBot="1">
      <c r="B54" s="1052" t="s">
        <v>13427</v>
      </c>
      <c r="C54" s="1053" t="s">
        <v>661</v>
      </c>
      <c r="D54" s="2277" t="s">
        <v>14802</v>
      </c>
      <c r="E54" s="89"/>
      <c r="F54" s="184"/>
      <c r="G54" s="87"/>
      <c r="H54" s="83"/>
      <c r="I54" s="83"/>
      <c r="J54" s="83"/>
      <c r="K54" s="83"/>
      <c r="M54" s="210"/>
      <c r="N54" s="1900">
        <f xml:space="preserve"> IF( SUM( P54:R54 ) = 0, 0,#REF! )</f>
        <v>0</v>
      </c>
      <c r="O54" s="210"/>
      <c r="S54" s="210"/>
      <c r="U54" s="1536" t="s">
        <v>13427</v>
      </c>
      <c r="V54" s="89"/>
      <c r="W54" s="184"/>
      <c r="X54" s="87"/>
    </row>
    <row r="55" spans="1:31" ht="16.5" thickTop="1">
      <c r="A55" s="2575" t="s">
        <v>675</v>
      </c>
      <c r="B55" s="408" t="s">
        <v>13428</v>
      </c>
      <c r="C55" s="239" t="s">
        <v>2375</v>
      </c>
      <c r="D55" s="239">
        <v>3</v>
      </c>
      <c r="E55" s="622"/>
      <c r="F55" s="184"/>
      <c r="G55" s="87"/>
      <c r="H55" s="83"/>
      <c r="I55" s="2265" t="s">
        <v>15241</v>
      </c>
      <c r="J55" s="89"/>
      <c r="K55" s="2265" t="s">
        <v>13429</v>
      </c>
      <c r="M55" s="210"/>
      <c r="N55" s="1900" t="str">
        <f t="shared" ref="N55:N57" si="7" xml:space="preserve"> IF( SUM( P55:R55 ) = 0, 0,$P$5 )</f>
        <v>Please complete all cells in row</v>
      </c>
      <c r="O55" s="210"/>
      <c r="P55" s="213">
        <f xml:space="preserve"> IF( ISNUMBER(E55 ), 0, 1 )</f>
        <v>1</v>
      </c>
      <c r="S55" s="210"/>
      <c r="U55" s="408" t="s">
        <v>13428</v>
      </c>
      <c r="V55" s="622"/>
      <c r="W55" s="184"/>
      <c r="X55" s="87"/>
    </row>
    <row r="56" spans="1:31" ht="15.75">
      <c r="B56" s="417" t="s">
        <v>13431</v>
      </c>
      <c r="C56" s="248" t="s">
        <v>2375</v>
      </c>
      <c r="D56" s="248">
        <v>3</v>
      </c>
      <c r="E56" s="625"/>
      <c r="F56" s="184"/>
      <c r="G56" s="87"/>
      <c r="H56" s="83"/>
      <c r="I56" s="2266" t="s">
        <v>15242</v>
      </c>
      <c r="J56" s="83"/>
      <c r="K56" s="2266" t="s">
        <v>13432</v>
      </c>
      <c r="M56" s="210"/>
      <c r="N56" s="1900" t="str">
        <f t="shared" si="7"/>
        <v>Please complete all cells in row</v>
      </c>
      <c r="O56" s="210"/>
      <c r="P56" s="213">
        <f xml:space="preserve"> IF( ISNUMBER(E56 ), 0, 1 )</f>
        <v>1</v>
      </c>
      <c r="S56" s="210"/>
      <c r="U56" s="417" t="s">
        <v>13431</v>
      </c>
      <c r="V56" s="625"/>
      <c r="W56" s="184"/>
      <c r="X56" s="87"/>
    </row>
    <row r="57" spans="1:31" ht="16.5" thickBot="1">
      <c r="A57" s="2575" t="s">
        <v>773</v>
      </c>
      <c r="B57" s="420" t="s">
        <v>13435</v>
      </c>
      <c r="C57" s="314" t="s">
        <v>2375</v>
      </c>
      <c r="D57" s="314">
        <v>3</v>
      </c>
      <c r="E57" s="2278"/>
      <c r="F57" s="184"/>
      <c r="G57" s="87"/>
      <c r="H57" s="83"/>
      <c r="I57" s="2267" t="s">
        <v>15243</v>
      </c>
      <c r="J57" s="89"/>
      <c r="K57" s="2267" t="s">
        <v>13436</v>
      </c>
      <c r="M57" s="210"/>
      <c r="N57" s="1900" t="str">
        <f t="shared" si="7"/>
        <v>Please complete all cells in row</v>
      </c>
      <c r="O57" s="210"/>
      <c r="P57" s="213">
        <f xml:space="preserve"> IF( ISNUMBER(E57 ), 0, 1 )</f>
        <v>1</v>
      </c>
      <c r="S57" s="210"/>
      <c r="U57" s="420" t="s">
        <v>13435</v>
      </c>
      <c r="V57" s="2278"/>
      <c r="W57" s="184"/>
      <c r="X57" s="87"/>
    </row>
    <row r="58" spans="1:31" ht="16.5" thickTop="1">
      <c r="B58" s="324"/>
      <c r="C58" s="59"/>
      <c r="D58" s="59"/>
      <c r="E58" s="2279"/>
      <c r="F58" s="184"/>
      <c r="G58" s="87"/>
      <c r="H58" s="83"/>
      <c r="I58" s="2270"/>
      <c r="J58" s="89"/>
      <c r="K58" s="2270"/>
      <c r="M58" s="210"/>
      <c r="N58" s="1900">
        <f xml:space="preserve"> IF( SUM( P58:R58 ) = 0, 0,#REF! )</f>
        <v>0</v>
      </c>
      <c r="O58" s="210"/>
      <c r="S58" s="210"/>
      <c r="U58" s="184"/>
      <c r="V58" s="184"/>
      <c r="W58" s="184"/>
      <c r="X58" s="87"/>
    </row>
    <row r="59" spans="1:31" ht="16.5" thickBot="1">
      <c r="B59" s="2280" t="s">
        <v>15203</v>
      </c>
      <c r="C59" s="83"/>
      <c r="D59" s="83"/>
      <c r="E59" s="83"/>
      <c r="F59" s="83"/>
      <c r="G59" s="83"/>
      <c r="H59" s="83"/>
      <c r="I59" s="83"/>
      <c r="J59" s="83"/>
      <c r="K59" s="83"/>
      <c r="M59" s="210"/>
      <c r="N59" s="1900">
        <f xml:space="preserve"> IF( SUM( P59:R59 ) = 0, 0,#REF! )</f>
        <v>0</v>
      </c>
      <c r="O59" s="210"/>
      <c r="S59" s="210"/>
      <c r="U59" s="184" t="s">
        <v>15204</v>
      </c>
      <c r="V59" s="83"/>
      <c r="W59" s="83"/>
    </row>
    <row r="60" spans="1:31" ht="15.75" customHeight="1" thickTop="1" thickBot="1">
      <c r="B60" s="93"/>
      <c r="C60" s="95" t="s">
        <v>661</v>
      </c>
      <c r="D60" s="96" t="s">
        <v>14802</v>
      </c>
      <c r="E60" s="83"/>
      <c r="F60" s="83"/>
      <c r="G60" s="83"/>
      <c r="H60" s="83"/>
      <c r="I60" s="83"/>
      <c r="J60" s="83"/>
      <c r="K60" s="83"/>
      <c r="M60" s="210"/>
      <c r="N60" s="1900">
        <f xml:space="preserve"> IF( SUM( P60:R60 ) = 0, 0,#REF! )</f>
        <v>0</v>
      </c>
      <c r="O60" s="210"/>
      <c r="S60" s="210"/>
      <c r="U60" s="97"/>
    </row>
    <row r="61" spans="1:31" ht="16.5" thickTop="1" thickBot="1">
      <c r="A61" s="2575" t="s">
        <v>675</v>
      </c>
      <c r="B61" s="2281" t="s">
        <v>13467</v>
      </c>
      <c r="C61" s="1592" t="s">
        <v>1319</v>
      </c>
      <c r="D61" s="1592">
        <v>0</v>
      </c>
      <c r="E61" s="2282"/>
      <c r="F61" s="83"/>
      <c r="G61" s="89"/>
      <c r="H61" s="89"/>
      <c r="I61" s="2265" t="s">
        <v>15244</v>
      </c>
      <c r="J61" s="89"/>
      <c r="K61" s="2265" t="s">
        <v>13468</v>
      </c>
      <c r="L61" s="89"/>
      <c r="M61" s="210"/>
      <c r="N61" s="1900" t="str">
        <f t="shared" ref="N61" si="8" xml:space="preserve"> IF( SUM( P61:R61 ) = 0, 0,$P$5 )</f>
        <v>Please complete all cells in row</v>
      </c>
      <c r="O61" s="210"/>
      <c r="P61" s="213">
        <f xml:space="preserve"> IF( ISNUMBER(E61 ), 0, 1 )</f>
        <v>1</v>
      </c>
      <c r="S61" s="210"/>
      <c r="T61" s="89"/>
      <c r="U61" s="99" t="s">
        <v>13493</v>
      </c>
      <c r="V61" s="102"/>
      <c r="X61" s="89"/>
      <c r="Y61" s="89"/>
      <c r="Z61" s="89"/>
      <c r="AA61" s="89"/>
      <c r="AB61" s="89"/>
      <c r="AC61" s="89"/>
      <c r="AD61" s="89"/>
      <c r="AE61" s="171"/>
    </row>
    <row r="62" spans="1:31" ht="15.75" thickTop="1">
      <c r="B62" s="2283" t="s">
        <v>13493</v>
      </c>
      <c r="C62" s="2284" t="s">
        <v>12689</v>
      </c>
      <c r="D62" s="2284">
        <v>3</v>
      </c>
      <c r="E62" s="2285"/>
      <c r="F62" s="83"/>
      <c r="G62" s="89"/>
      <c r="H62" s="89"/>
      <c r="I62" s="2266" t="s">
        <v>15245</v>
      </c>
      <c r="J62" s="89"/>
      <c r="K62" s="2266" t="s">
        <v>13492</v>
      </c>
      <c r="L62" s="89"/>
      <c r="M62" s="210"/>
      <c r="N62" s="1900"/>
      <c r="O62" s="210"/>
      <c r="P62" s="213"/>
      <c r="S62" s="210"/>
      <c r="T62" s="89"/>
      <c r="U62" s="99" t="s">
        <v>13493</v>
      </c>
      <c r="V62" s="2286"/>
      <c r="X62" s="89"/>
      <c r="Y62" s="89"/>
      <c r="Z62" s="89"/>
      <c r="AA62" s="89"/>
      <c r="AB62" s="89"/>
      <c r="AC62" s="89"/>
      <c r="AD62" s="89"/>
      <c r="AE62" s="171"/>
    </row>
    <row r="63" spans="1:31" ht="30">
      <c r="B63" s="104" t="s">
        <v>13497</v>
      </c>
      <c r="C63" s="248" t="s">
        <v>12689</v>
      </c>
      <c r="D63" s="248">
        <v>3</v>
      </c>
      <c r="E63" s="1094"/>
      <c r="F63" s="83"/>
      <c r="G63" s="83"/>
      <c r="H63" s="83"/>
      <c r="I63" s="2266" t="s">
        <v>15246</v>
      </c>
      <c r="J63" s="83"/>
      <c r="K63" s="2266" t="s">
        <v>13496</v>
      </c>
      <c r="M63" s="210"/>
      <c r="N63" s="1900" t="str">
        <f t="shared" ref="N63:N65" si="9" xml:space="preserve"> IF( SUM( P63:R63 ) = 0, 0,$P$5 )</f>
        <v>Please complete all cells in row</v>
      </c>
      <c r="O63" s="210"/>
      <c r="P63" s="213">
        <f xml:space="preserve"> IF( ISNUMBER(E63 ), 0, 1 )</f>
        <v>1</v>
      </c>
      <c r="S63" s="210"/>
      <c r="U63" s="104" t="s">
        <v>13497</v>
      </c>
      <c r="V63" s="107"/>
    </row>
    <row r="64" spans="1:31" ht="30">
      <c r="B64" s="104" t="s">
        <v>14861</v>
      </c>
      <c r="C64" s="248" t="s">
        <v>12689</v>
      </c>
      <c r="D64" s="248">
        <v>3</v>
      </c>
      <c r="E64" s="1094"/>
      <c r="F64" s="83"/>
      <c r="G64" s="89"/>
      <c r="H64" s="89"/>
      <c r="I64" s="2266" t="s">
        <v>15247</v>
      </c>
      <c r="J64" s="89"/>
      <c r="K64" s="2266" t="s">
        <v>13500</v>
      </c>
      <c r="L64" s="89"/>
      <c r="M64" s="210"/>
      <c r="N64" s="1900" t="str">
        <f t="shared" si="9"/>
        <v>Please complete all cells in row</v>
      </c>
      <c r="O64" s="210"/>
      <c r="P64" s="213">
        <f xml:space="preserve"> IF( ISNUMBER(E64 ), 0, 1 )</f>
        <v>1</v>
      </c>
      <c r="S64" s="210"/>
      <c r="T64" s="89"/>
      <c r="U64" s="104" t="s">
        <v>14861</v>
      </c>
      <c r="V64" s="107"/>
      <c r="X64" s="89"/>
      <c r="Y64" s="89"/>
      <c r="Z64" s="89"/>
      <c r="AA64" s="89"/>
      <c r="AB64" s="89"/>
      <c r="AC64" s="89"/>
      <c r="AD64" s="89"/>
      <c r="AE64" s="171"/>
    </row>
    <row r="65" spans="1:22" ht="15.75" thickBot="1">
      <c r="A65" s="2575" t="s">
        <v>773</v>
      </c>
      <c r="B65" s="109" t="s">
        <v>14864</v>
      </c>
      <c r="C65" s="110" t="s">
        <v>12689</v>
      </c>
      <c r="D65" s="110">
        <v>3</v>
      </c>
      <c r="E65" s="1757"/>
      <c r="F65" s="83"/>
      <c r="G65" s="83"/>
      <c r="H65" s="83"/>
      <c r="I65" s="2267" t="s">
        <v>15248</v>
      </c>
      <c r="J65" s="83"/>
      <c r="K65" s="2267" t="s">
        <v>13503</v>
      </c>
      <c r="M65" s="210"/>
      <c r="N65" s="1900" t="str">
        <f t="shared" si="9"/>
        <v>Please complete all cells in row</v>
      </c>
      <c r="O65" s="210"/>
      <c r="P65" s="213">
        <f xml:space="preserve"> IF( ISNUMBER(E65 ), 0, 1 )</f>
        <v>1</v>
      </c>
      <c r="S65" s="210"/>
      <c r="U65" s="109" t="s">
        <v>14864</v>
      </c>
      <c r="V65" s="112"/>
    </row>
    <row r="66" spans="1:22" ht="15.75" thickTop="1">
      <c r="B66" s="83"/>
      <c r="C66" s="83"/>
      <c r="D66" s="83"/>
      <c r="E66" s="83"/>
      <c r="F66" s="83"/>
      <c r="G66" s="83"/>
      <c r="H66" s="83"/>
      <c r="I66" s="83"/>
      <c r="J66" s="83"/>
      <c r="K66" s="83"/>
    </row>
    <row r="67" spans="1:22" ht="16.5" thickBot="1">
      <c r="B67" s="2280" t="s">
        <v>15249</v>
      </c>
      <c r="C67" s="83"/>
      <c r="D67" s="83"/>
      <c r="E67" s="83"/>
      <c r="F67" s="83"/>
      <c r="G67" s="83"/>
      <c r="H67" s="83"/>
      <c r="I67" s="83"/>
      <c r="J67" s="83"/>
      <c r="K67" s="83"/>
      <c r="U67" s="2280" t="s">
        <v>15249</v>
      </c>
    </row>
    <row r="68" spans="1:22" ht="16.5" thickTop="1" thickBot="1">
      <c r="B68" s="93"/>
      <c r="C68" s="95" t="s">
        <v>661</v>
      </c>
      <c r="D68" s="96" t="s">
        <v>14802</v>
      </c>
      <c r="E68" s="83"/>
      <c r="F68" s="83"/>
      <c r="G68" s="83"/>
      <c r="H68" s="83"/>
      <c r="I68" s="83"/>
      <c r="J68" s="83"/>
      <c r="K68" s="83"/>
      <c r="N68" s="2287"/>
      <c r="U68" s="2735"/>
    </row>
    <row r="69" spans="1:22" ht="15.75" thickTop="1">
      <c r="A69" s="2575" t="s">
        <v>675</v>
      </c>
      <c r="B69" s="2372"/>
      <c r="C69" s="2373"/>
      <c r="D69" s="2373"/>
      <c r="E69" s="2282"/>
      <c r="F69" s="83"/>
      <c r="G69" s="89"/>
      <c r="H69" s="89"/>
      <c r="I69" s="103" t="s">
        <v>15250</v>
      </c>
      <c r="J69" s="89"/>
      <c r="K69" s="2379"/>
      <c r="N69" s="2287"/>
      <c r="U69" s="2372">
        <f t="shared" ref="U69:U83" si="10">B69</f>
        <v>0</v>
      </c>
      <c r="V69" s="2282"/>
    </row>
    <row r="70" spans="1:22" ht="15">
      <c r="B70" s="2374"/>
      <c r="C70" s="2375"/>
      <c r="D70" s="2375"/>
      <c r="E70" s="2285"/>
      <c r="F70" s="83"/>
      <c r="G70" s="89"/>
      <c r="H70" s="89"/>
      <c r="I70" s="2383" t="s">
        <v>15251</v>
      </c>
      <c r="J70" s="89"/>
      <c r="K70" s="2380"/>
      <c r="N70" s="2287"/>
      <c r="U70" s="2374">
        <f t="shared" si="10"/>
        <v>0</v>
      </c>
      <c r="V70" s="2285"/>
    </row>
    <row r="71" spans="1:22" ht="15">
      <c r="B71" s="2376"/>
      <c r="C71" s="957"/>
      <c r="D71" s="957"/>
      <c r="E71" s="1094"/>
      <c r="F71" s="83"/>
      <c r="G71" s="89"/>
      <c r="H71" s="89"/>
      <c r="I71" s="2383" t="s">
        <v>15252</v>
      </c>
      <c r="J71" s="89"/>
      <c r="K71" s="2380"/>
      <c r="N71" s="2287"/>
      <c r="U71" s="2376">
        <f t="shared" si="10"/>
        <v>0</v>
      </c>
      <c r="V71" s="1094"/>
    </row>
    <row r="72" spans="1:22" ht="15">
      <c r="B72" s="2376"/>
      <c r="C72" s="957"/>
      <c r="D72" s="957"/>
      <c r="E72" s="1094"/>
      <c r="F72" s="83"/>
      <c r="G72" s="89"/>
      <c r="H72" s="89"/>
      <c r="I72" s="2383" t="s">
        <v>15253</v>
      </c>
      <c r="J72" s="89"/>
      <c r="K72" s="2380"/>
      <c r="N72" s="2287"/>
      <c r="U72" s="2376">
        <f t="shared" si="10"/>
        <v>0</v>
      </c>
      <c r="V72" s="1094"/>
    </row>
    <row r="73" spans="1:22" ht="15">
      <c r="B73" s="2374"/>
      <c r="C73" s="2375"/>
      <c r="D73" s="2375"/>
      <c r="E73" s="2285"/>
      <c r="F73" s="83"/>
      <c r="G73" s="89"/>
      <c r="H73" s="89"/>
      <c r="I73" s="2383" t="s">
        <v>15254</v>
      </c>
      <c r="J73" s="89"/>
      <c r="K73" s="2380"/>
      <c r="N73" s="2287"/>
      <c r="U73" s="2374">
        <f t="shared" si="10"/>
        <v>0</v>
      </c>
      <c r="V73" s="2285"/>
    </row>
    <row r="74" spans="1:22" ht="15">
      <c r="B74" s="2376"/>
      <c r="C74" s="957"/>
      <c r="D74" s="957"/>
      <c r="E74" s="1094"/>
      <c r="F74" s="83"/>
      <c r="G74" s="89"/>
      <c r="H74" s="89"/>
      <c r="I74" s="2383" t="s">
        <v>15255</v>
      </c>
      <c r="J74" s="89"/>
      <c r="K74" s="2380"/>
      <c r="N74" s="2287"/>
      <c r="U74" s="2376">
        <f t="shared" si="10"/>
        <v>0</v>
      </c>
      <c r="V74" s="1094"/>
    </row>
    <row r="75" spans="1:22" ht="15">
      <c r="B75" s="2376"/>
      <c r="C75" s="957"/>
      <c r="D75" s="957"/>
      <c r="E75" s="1094"/>
      <c r="F75" s="83"/>
      <c r="G75" s="89"/>
      <c r="H75" s="89"/>
      <c r="I75" s="2383" t="s">
        <v>15256</v>
      </c>
      <c r="J75" s="89"/>
      <c r="K75" s="2380"/>
      <c r="N75" s="2287"/>
      <c r="U75" s="2376">
        <f t="shared" si="10"/>
        <v>0</v>
      </c>
      <c r="V75" s="1094"/>
    </row>
    <row r="76" spans="1:22" ht="15">
      <c r="B76" s="2376"/>
      <c r="C76" s="957"/>
      <c r="D76" s="957"/>
      <c r="E76" s="1094"/>
      <c r="F76" s="83"/>
      <c r="G76" s="89"/>
      <c r="H76" s="89"/>
      <c r="I76" s="2383" t="s">
        <v>15257</v>
      </c>
      <c r="J76" s="89"/>
      <c r="K76" s="2380"/>
      <c r="N76" s="2287"/>
      <c r="U76" s="2376">
        <f t="shared" si="10"/>
        <v>0</v>
      </c>
      <c r="V76" s="1094"/>
    </row>
    <row r="77" spans="1:22" ht="15">
      <c r="B77" s="2376"/>
      <c r="C77" s="957"/>
      <c r="D77" s="957"/>
      <c r="E77" s="1094"/>
      <c r="F77" s="83"/>
      <c r="G77" s="89"/>
      <c r="H77" s="89"/>
      <c r="I77" s="2383" t="s">
        <v>15258</v>
      </c>
      <c r="J77" s="89"/>
      <c r="K77" s="2380"/>
      <c r="N77" s="2287"/>
      <c r="U77" s="2376">
        <f t="shared" si="10"/>
        <v>0</v>
      </c>
      <c r="V77" s="1094"/>
    </row>
    <row r="78" spans="1:22" ht="15">
      <c r="B78" s="2374"/>
      <c r="C78" s="2375"/>
      <c r="D78" s="2375"/>
      <c r="E78" s="2285"/>
      <c r="F78" s="83"/>
      <c r="G78" s="89"/>
      <c r="H78" s="89"/>
      <c r="I78" s="2383" t="s">
        <v>15259</v>
      </c>
      <c r="J78" s="89"/>
      <c r="K78" s="2380"/>
      <c r="N78" s="2287"/>
      <c r="U78" s="2374">
        <f t="shared" si="10"/>
        <v>0</v>
      </c>
      <c r="V78" s="2285"/>
    </row>
    <row r="79" spans="1:22" ht="15">
      <c r="B79" s="2376"/>
      <c r="C79" s="957"/>
      <c r="D79" s="957"/>
      <c r="E79" s="1094"/>
      <c r="F79" s="83"/>
      <c r="G79" s="89"/>
      <c r="H79" s="89"/>
      <c r="I79" s="2383" t="s">
        <v>15260</v>
      </c>
      <c r="J79" s="89"/>
      <c r="K79" s="2380"/>
      <c r="N79" s="2287"/>
      <c r="U79" s="2376">
        <f t="shared" si="10"/>
        <v>0</v>
      </c>
      <c r="V79" s="1094"/>
    </row>
    <row r="80" spans="1:22" ht="15">
      <c r="B80" s="2376"/>
      <c r="C80" s="957"/>
      <c r="D80" s="957"/>
      <c r="E80" s="1094"/>
      <c r="F80" s="83"/>
      <c r="G80" s="89"/>
      <c r="H80" s="89"/>
      <c r="I80" s="2383" t="s">
        <v>15261</v>
      </c>
      <c r="J80" s="89"/>
      <c r="K80" s="2381"/>
      <c r="N80" s="2287"/>
      <c r="U80" s="2376">
        <f t="shared" si="10"/>
        <v>0</v>
      </c>
      <c r="V80" s="1094"/>
    </row>
    <row r="81" spans="1:22" ht="15">
      <c r="B81" s="2376"/>
      <c r="C81" s="957"/>
      <c r="D81" s="957"/>
      <c r="E81" s="1094"/>
      <c r="F81" s="83"/>
      <c r="G81" s="83"/>
      <c r="H81" s="83"/>
      <c r="I81" s="2383" t="s">
        <v>15262</v>
      </c>
      <c r="J81" s="83"/>
      <c r="K81" s="2381"/>
      <c r="U81" s="2376">
        <f t="shared" si="10"/>
        <v>0</v>
      </c>
      <c r="V81" s="1094"/>
    </row>
    <row r="82" spans="1:22" ht="15">
      <c r="B82" s="2376"/>
      <c r="C82" s="957"/>
      <c r="D82" s="957"/>
      <c r="E82" s="1094"/>
      <c r="F82" s="83"/>
      <c r="G82" s="89"/>
      <c r="H82" s="89"/>
      <c r="I82" s="2383" t="s">
        <v>15263</v>
      </c>
      <c r="J82" s="89"/>
      <c r="K82" s="2381"/>
      <c r="U82" s="2376">
        <f t="shared" si="10"/>
        <v>0</v>
      </c>
      <c r="V82" s="1094"/>
    </row>
    <row r="83" spans="1:22" ht="15.75" thickBot="1">
      <c r="A83" s="2575" t="s">
        <v>773</v>
      </c>
      <c r="B83" s="2377"/>
      <c r="C83" s="2378"/>
      <c r="D83" s="2378"/>
      <c r="E83" s="1757"/>
      <c r="F83" s="83"/>
      <c r="G83" s="83"/>
      <c r="H83" s="83"/>
      <c r="I83" s="113" t="s">
        <v>15264</v>
      </c>
      <c r="J83" s="83"/>
      <c r="K83" s="2382"/>
      <c r="U83" s="2377">
        <f t="shared" si="10"/>
        <v>0</v>
      </c>
      <c r="V83" s="1757"/>
    </row>
    <row r="84" spans="1:22" ht="15" thickTop="1">
      <c r="L84" s="2582" t="s">
        <v>815</v>
      </c>
    </row>
  </sheetData>
  <sheetProtection formatColumns="0" formatRows="0"/>
  <mergeCells count="8">
    <mergeCell ref="B43:F43"/>
    <mergeCell ref="U43:W43"/>
    <mergeCell ref="B1:G1"/>
    <mergeCell ref="B3:G3"/>
    <mergeCell ref="U3:X3"/>
    <mergeCell ref="P4:R4"/>
    <mergeCell ref="B5:F5"/>
    <mergeCell ref="U5:Y5"/>
  </mergeCells>
  <phoneticPr fontId="36" type="noConversion"/>
  <conditionalFormatting sqref="N8:N9">
    <cfRule type="cellIs" dxfId="26" priority="16" operator="equal">
      <formula>0</formula>
    </cfRule>
  </conditionalFormatting>
  <conditionalFormatting sqref="N15:N18">
    <cfRule type="cellIs" dxfId="25" priority="12" operator="equal">
      <formula>0</formula>
    </cfRule>
  </conditionalFormatting>
  <conditionalFormatting sqref="N21:N38">
    <cfRule type="cellIs" dxfId="24" priority="10" operator="equal">
      <formula>0</formula>
    </cfRule>
  </conditionalFormatting>
  <conditionalFormatting sqref="N41:N65">
    <cfRule type="cellIs" dxfId="23" priority="1" operator="equal">
      <formula>0</formula>
    </cfRule>
  </conditionalFormatting>
  <conditionalFormatting sqref="N68:N80">
    <cfRule type="cellIs" dxfId="22"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showGridLines="0" topLeftCell="B33" zoomScale="55" zoomScaleNormal="55" workbookViewId="0">
      <selection activeCell="B1" sqref="B1:G1"/>
    </sheetView>
  </sheetViews>
  <sheetFormatPr defaultColWidth="9" defaultRowHeight="14.25"/>
  <cols>
    <col min="1" max="1" width="11.25" style="191" hidden="1" customWidth="1"/>
    <col min="2" max="2" width="25.75" style="191" customWidth="1"/>
    <col min="3" max="3" width="27.375" style="191" customWidth="1"/>
    <col min="4" max="5" width="9" style="191"/>
    <col min="6" max="6" width="11.125" style="191" bestFit="1" customWidth="1"/>
    <col min="7" max="7" width="2.125" style="191" customWidth="1"/>
    <col min="8" max="8" width="9.375" style="191" customWidth="1"/>
    <col min="9" max="9" width="10.625" style="191" bestFit="1" customWidth="1"/>
    <col min="10" max="10" width="2.125" style="191" customWidth="1"/>
    <col min="11" max="11" width="9.375" style="191" customWidth="1"/>
    <col min="12" max="12" width="10.625" style="191" bestFit="1" customWidth="1"/>
    <col min="13" max="13" width="2.125" style="191" customWidth="1"/>
    <col min="14" max="14" width="9" style="191"/>
    <col min="15" max="15" width="1.5" style="191" hidden="1" customWidth="1"/>
    <col min="16" max="16" width="1.625" style="191" customWidth="1"/>
    <col min="17" max="17" width="20.625" style="191" customWidth="1"/>
    <col min="18" max="18" width="1.625" style="191" customWidth="1"/>
    <col min="19" max="16384" width="9" style="191"/>
  </cols>
  <sheetData>
    <row r="1" spans="1:18" ht="43.15" customHeight="1">
      <c r="B1" s="3225" t="s">
        <v>15265</v>
      </c>
      <c r="C1" s="3225"/>
      <c r="D1" s="3225"/>
      <c r="E1" s="3225"/>
      <c r="F1" s="3225"/>
      <c r="G1" s="3225"/>
      <c r="H1" s="3225"/>
      <c r="I1" s="3225"/>
      <c r="J1" s="3225"/>
      <c r="P1" s="210"/>
      <c r="R1" s="210"/>
    </row>
    <row r="2" spans="1:18" ht="69.75">
      <c r="B2" s="1089" t="str">
        <f>SelectCompany!B4</f>
        <v>South West Water (whole area)</v>
      </c>
      <c r="C2" s="1294"/>
      <c r="P2" s="210"/>
      <c r="R2" s="210"/>
    </row>
    <row r="3" spans="1:18" ht="42.75" customHeight="1">
      <c r="B3" s="3386" t="s">
        <v>15266</v>
      </c>
      <c r="C3" s="3386"/>
      <c r="D3" s="3386"/>
      <c r="E3" s="3386"/>
      <c r="F3" s="3386"/>
      <c r="G3" s="3386"/>
      <c r="H3" s="3386"/>
      <c r="I3" s="3386"/>
      <c r="J3" s="3386"/>
      <c r="K3" s="3386"/>
      <c r="L3" s="3386"/>
      <c r="M3" s="3386"/>
      <c r="N3" s="3386"/>
      <c r="O3" s="2288"/>
      <c r="P3" s="2288"/>
      <c r="Q3" s="1100" t="s">
        <v>658</v>
      </c>
      <c r="R3" s="2288"/>
    </row>
    <row r="4" spans="1:18" ht="23.25">
      <c r="C4" s="1294"/>
      <c r="P4" s="210"/>
      <c r="R4" s="210"/>
    </row>
    <row r="5" spans="1:18" ht="25.5">
      <c r="B5" s="1299" t="s">
        <v>6</v>
      </c>
      <c r="P5" s="210"/>
      <c r="R5" s="210"/>
    </row>
    <row r="6" spans="1:18" ht="19.5" thickBot="1">
      <c r="F6" s="1295"/>
      <c r="G6" s="1295"/>
      <c r="H6" s="1295"/>
      <c r="I6" s="1295"/>
      <c r="J6" s="1295"/>
      <c r="K6" s="1295"/>
      <c r="L6" s="1295"/>
      <c r="M6" s="1295"/>
      <c r="N6" s="1275"/>
      <c r="O6" s="1275"/>
      <c r="P6" s="210"/>
      <c r="R6" s="210"/>
    </row>
    <row r="7" spans="1:18" ht="19.5" thickTop="1">
      <c r="A7" s="2699" t="s">
        <v>673</v>
      </c>
      <c r="B7" s="2612" t="s">
        <v>13567</v>
      </c>
      <c r="C7" s="2613" t="s">
        <v>15267</v>
      </c>
      <c r="F7" s="1295"/>
      <c r="G7" s="1295"/>
      <c r="H7" s="1295"/>
      <c r="I7" s="1295"/>
      <c r="J7" s="1295"/>
      <c r="K7" s="1295"/>
      <c r="L7" s="1295"/>
      <c r="M7" s="1295"/>
      <c r="N7" s="1275"/>
      <c r="O7" s="1275"/>
      <c r="P7" s="210"/>
      <c r="R7" s="210"/>
    </row>
    <row r="8" spans="1:18" ht="19.5" thickBot="1">
      <c r="A8" s="2699" t="s">
        <v>675</v>
      </c>
      <c r="B8" s="2313" t="s">
        <v>15268</v>
      </c>
      <c r="C8" s="2736">
        <v>1.84</v>
      </c>
      <c r="D8" s="1300"/>
      <c r="E8" s="1300"/>
      <c r="F8" s="1295"/>
      <c r="G8" s="1295"/>
      <c r="H8" s="1295"/>
      <c r="I8" s="1295"/>
      <c r="J8" s="1295"/>
      <c r="K8" s="1295"/>
      <c r="L8" s="1295"/>
      <c r="M8" s="1295"/>
      <c r="P8" s="210"/>
      <c r="Q8" s="1900">
        <f xml:space="preserve"> IF( SUM( S8:S8 ) = 0, 0,#REF! )</f>
        <v>0</v>
      </c>
      <c r="R8" s="210"/>
    </row>
    <row r="9" spans="1:18" ht="20.25" thickTop="1" thickBot="1">
      <c r="B9" s="1300"/>
      <c r="D9" s="1300"/>
      <c r="E9" s="1300"/>
      <c r="F9" s="1295"/>
      <c r="G9" s="1295"/>
      <c r="H9" s="1295"/>
      <c r="I9" s="1295"/>
      <c r="J9" s="1295"/>
      <c r="K9" s="1295"/>
      <c r="L9" s="1295"/>
      <c r="M9" s="1295"/>
      <c r="P9" s="210"/>
      <c r="Q9" s="1900">
        <f xml:space="preserve"> IF( SUM( S9:S9 ) = 0, 0,#REF! )</f>
        <v>0</v>
      </c>
      <c r="R9" s="210"/>
    </row>
    <row r="10" spans="1:18" ht="20.25" thickTop="1" thickBot="1">
      <c r="C10" s="1295"/>
      <c r="D10" s="1295"/>
      <c r="E10" s="1295"/>
      <c r="F10" s="1295"/>
      <c r="G10" s="1295"/>
      <c r="H10" s="3602" t="s">
        <v>12679</v>
      </c>
      <c r="I10" s="3603"/>
      <c r="J10" s="1295"/>
      <c r="K10" s="3602" t="s">
        <v>12680</v>
      </c>
      <c r="L10" s="3603"/>
      <c r="M10" s="1295"/>
      <c r="P10" s="210"/>
      <c r="Q10" s="1900">
        <f xml:space="preserve"> IF( SUM( S10:U10 ) = 0, 0,#REF! )</f>
        <v>0</v>
      </c>
      <c r="R10" s="210"/>
    </row>
    <row r="11" spans="1:18" ht="39.75" thickTop="1" thickBot="1">
      <c r="A11" s="2580" t="s">
        <v>669</v>
      </c>
      <c r="C11" s="1301" t="s">
        <v>2</v>
      </c>
      <c r="D11" s="1302" t="s">
        <v>14339</v>
      </c>
      <c r="E11" s="1302" t="s">
        <v>14942</v>
      </c>
      <c r="F11" s="1303" t="s">
        <v>15000</v>
      </c>
      <c r="G11" s="1295"/>
      <c r="H11" s="1304" t="s">
        <v>15001</v>
      </c>
      <c r="I11" s="1305" t="s">
        <v>15002</v>
      </c>
      <c r="J11" s="1295"/>
      <c r="K11" s="1304" t="s">
        <v>15001</v>
      </c>
      <c r="L11" s="1305" t="s">
        <v>15002</v>
      </c>
      <c r="M11" s="1295"/>
      <c r="N11" s="1306" t="s">
        <v>666</v>
      </c>
      <c r="P11" s="210"/>
      <c r="Q11" s="1900">
        <f xml:space="preserve"> IF( SUM( S11:S11 ) = 0, 0,#REF! )</f>
        <v>0</v>
      </c>
      <c r="R11" s="210"/>
    </row>
    <row r="12" spans="1:18" ht="65.25" thickTop="1" thickBot="1">
      <c r="A12" s="2575" t="s">
        <v>773</v>
      </c>
      <c r="B12" s="2289" t="s">
        <v>15003</v>
      </c>
      <c r="C12" s="2290" t="s">
        <v>15269</v>
      </c>
      <c r="D12" s="2290" t="s">
        <v>1281</v>
      </c>
      <c r="E12" s="2290">
        <v>0</v>
      </c>
      <c r="F12" s="2291">
        <v>100</v>
      </c>
      <c r="G12" s="1295"/>
      <c r="H12" s="2292">
        <v>0</v>
      </c>
      <c r="I12" s="2293">
        <f>IFERROR(H12/$F12,0)</f>
        <v>0</v>
      </c>
      <c r="J12" s="1295"/>
      <c r="K12" s="2292">
        <v>0</v>
      </c>
      <c r="L12" s="2293">
        <f>K12/$F12</f>
        <v>0</v>
      </c>
      <c r="M12" s="1295"/>
      <c r="N12" s="2294" t="s">
        <v>15212</v>
      </c>
      <c r="P12" s="210"/>
      <c r="Q12" s="1900">
        <f xml:space="preserve"> IF( SUM( S12:S12 ) = 0, 0,#REF! )</f>
        <v>0</v>
      </c>
      <c r="R12" s="210"/>
    </row>
    <row r="13" spans="1:18" ht="19.5" thickTop="1">
      <c r="G13" s="1295"/>
      <c r="J13" s="1295"/>
      <c r="M13" s="1295"/>
      <c r="P13" s="210"/>
      <c r="Q13" s="1900">
        <f xml:space="preserve"> IF( SUM( S13:U13 ) = 0, 0,#REF! )</f>
        <v>0</v>
      </c>
      <c r="R13" s="210"/>
    </row>
    <row r="14" spans="1:18" ht="15" thickBot="1">
      <c r="P14" s="210"/>
      <c r="Q14" s="1900">
        <f xml:space="preserve"> IF( SUM( S14:U14 ) = 0, 0,#REF! )</f>
        <v>0</v>
      </c>
      <c r="R14" s="210"/>
    </row>
    <row r="15" spans="1:18" ht="19.5" thickTop="1">
      <c r="B15" s="2612" t="s">
        <v>13569</v>
      </c>
      <c r="C15" s="2613" t="s">
        <v>15267</v>
      </c>
      <c r="F15" s="1295"/>
      <c r="G15" s="1295"/>
      <c r="H15" s="1295"/>
      <c r="I15" s="1295"/>
      <c r="J15" s="1295"/>
      <c r="K15" s="1295"/>
      <c r="L15" s="1295"/>
      <c r="M15" s="1295"/>
      <c r="O15" s="1295"/>
      <c r="P15" s="210"/>
      <c r="Q15" s="1900">
        <f xml:space="preserve"> IF( SUM( S15:U15 ) = 0, 0,#REF! )</f>
        <v>0</v>
      </c>
      <c r="R15" s="210"/>
    </row>
    <row r="16" spans="1:18" ht="19.5" thickBot="1">
      <c r="A16" s="2699" t="s">
        <v>675</v>
      </c>
      <c r="B16" s="2313" t="s">
        <v>15270</v>
      </c>
      <c r="C16" s="2736">
        <v>9.0399999999999991</v>
      </c>
      <c r="D16" s="1300"/>
      <c r="E16" s="1300"/>
      <c r="F16" s="1295"/>
      <c r="G16" s="1295"/>
      <c r="H16" s="1295"/>
      <c r="I16" s="1295"/>
      <c r="J16" s="1295"/>
      <c r="K16" s="1295"/>
      <c r="L16" s="1295"/>
      <c r="M16" s="1295"/>
      <c r="O16" s="1295"/>
      <c r="P16" s="210"/>
      <c r="Q16" s="1900">
        <f xml:space="preserve"> IF( SUM( S16:U16 ) = 0, 0,#REF! )</f>
        <v>0</v>
      </c>
      <c r="R16" s="210"/>
    </row>
    <row r="17" spans="1:18" ht="20.25" thickTop="1" thickBot="1">
      <c r="B17" s="1300"/>
      <c r="D17" s="1300"/>
      <c r="E17" s="1300"/>
      <c r="F17" s="1295"/>
      <c r="G17" s="1295"/>
      <c r="H17" s="3604" t="s">
        <v>12679</v>
      </c>
      <c r="I17" s="3605"/>
      <c r="J17" s="1295"/>
      <c r="K17" s="3604" t="s">
        <v>12680</v>
      </c>
      <c r="L17" s="3605"/>
      <c r="M17" s="1295"/>
      <c r="O17" s="1295"/>
      <c r="P17" s="210"/>
      <c r="Q17" s="1900">
        <f xml:space="preserve"> IF( SUM( S17:U17 ) = 0, 0,#REF! )</f>
        <v>0</v>
      </c>
      <c r="R17" s="210"/>
    </row>
    <row r="18" spans="1:18" ht="39.75" thickTop="1" thickBot="1">
      <c r="C18" s="2295" t="s">
        <v>2</v>
      </c>
      <c r="D18" s="2296" t="s">
        <v>14339</v>
      </c>
      <c r="E18" s="2296" t="s">
        <v>14942</v>
      </c>
      <c r="F18" s="2297" t="s">
        <v>15000</v>
      </c>
      <c r="G18" s="1295"/>
      <c r="H18" s="2298" t="s">
        <v>15001</v>
      </c>
      <c r="I18" s="2299" t="s">
        <v>15002</v>
      </c>
      <c r="J18" s="1295"/>
      <c r="K18" s="2298" t="s">
        <v>15001</v>
      </c>
      <c r="L18" s="2299" t="s">
        <v>15002</v>
      </c>
      <c r="M18" s="1295"/>
      <c r="N18" s="2300" t="s">
        <v>666</v>
      </c>
      <c r="P18" s="210"/>
      <c r="Q18" s="1900">
        <f xml:space="preserve"> IF( SUM( S18:U18 ) = 0, 0,#REF! )</f>
        <v>0</v>
      </c>
      <c r="R18" s="210"/>
    </row>
    <row r="19" spans="1:18" ht="26.25" thickTop="1">
      <c r="B19" s="2301" t="s">
        <v>15003</v>
      </c>
      <c r="C19" s="2302" t="s">
        <v>15271</v>
      </c>
      <c r="D19" s="2302" t="s">
        <v>15272</v>
      </c>
      <c r="E19" s="2302">
        <v>2</v>
      </c>
      <c r="F19" s="2303">
        <v>0.25</v>
      </c>
      <c r="G19" s="1295"/>
      <c r="H19" s="2304">
        <v>0</v>
      </c>
      <c r="I19" s="2305">
        <f>IFERROR(H19/$F19,0)</f>
        <v>0</v>
      </c>
      <c r="J19" s="1295"/>
      <c r="K19" s="2304">
        <v>0</v>
      </c>
      <c r="L19" s="2305">
        <f>K19/$F19</f>
        <v>0</v>
      </c>
      <c r="M19" s="1295"/>
      <c r="N19" s="2306" t="s">
        <v>15213</v>
      </c>
      <c r="P19" s="210"/>
      <c r="Q19" s="1900">
        <f xml:space="preserve"> IF( SUM( S19:U19 ) = 0, 0,#REF! )</f>
        <v>0</v>
      </c>
      <c r="R19" s="210"/>
    </row>
    <row r="20" spans="1:18" ht="25.5">
      <c r="B20" s="2307" t="s">
        <v>15007</v>
      </c>
      <c r="C20" s="2308" t="s">
        <v>15273</v>
      </c>
      <c r="D20" s="2308" t="s">
        <v>15272</v>
      </c>
      <c r="E20" s="2308">
        <v>2</v>
      </c>
      <c r="F20" s="2309">
        <v>0.25</v>
      </c>
      <c r="G20" s="1295"/>
      <c r="H20" s="2310">
        <v>0</v>
      </c>
      <c r="I20" s="2311">
        <f>IFERROR(H20/$F20,0)</f>
        <v>0</v>
      </c>
      <c r="J20" s="1295"/>
      <c r="K20" s="2310">
        <v>0</v>
      </c>
      <c r="L20" s="2311">
        <f>K20/$F20</f>
        <v>0</v>
      </c>
      <c r="M20" s="1295"/>
      <c r="N20" s="2312" t="s">
        <v>15214</v>
      </c>
      <c r="P20" s="210"/>
      <c r="Q20" s="1900">
        <f xml:space="preserve"> IF( SUM( S20:U20 ) = 0, 0,#REF! )</f>
        <v>0</v>
      </c>
      <c r="R20" s="210"/>
    </row>
    <row r="21" spans="1:18" ht="26.25" thickBot="1">
      <c r="A21" s="2575" t="s">
        <v>773</v>
      </c>
      <c r="B21" s="2313" t="s">
        <v>15010</v>
      </c>
      <c r="C21" s="2314" t="s">
        <v>15274</v>
      </c>
      <c r="D21" s="2314" t="s">
        <v>15272</v>
      </c>
      <c r="E21" s="2314">
        <v>2</v>
      </c>
      <c r="F21" s="2315">
        <v>0.25</v>
      </c>
      <c r="G21" s="1295"/>
      <c r="H21" s="2316">
        <v>0</v>
      </c>
      <c r="I21" s="2317">
        <f>IFERROR(H21/$F21,0)</f>
        <v>0</v>
      </c>
      <c r="J21" s="1295"/>
      <c r="K21" s="2316">
        <v>0</v>
      </c>
      <c r="L21" s="2317">
        <f>K21/$F21</f>
        <v>0</v>
      </c>
      <c r="M21" s="1295"/>
      <c r="N21" s="2318" t="s">
        <v>15215</v>
      </c>
      <c r="P21" s="210"/>
      <c r="Q21" s="1900">
        <f xml:space="preserve"> IF( SUM( S21:U21 ) = 0, 0,#REF! )</f>
        <v>0</v>
      </c>
      <c r="R21" s="210"/>
    </row>
    <row r="22" spans="1:18" ht="15" thickTop="1">
      <c r="C22" s="218"/>
      <c r="P22" s="210"/>
      <c r="Q22" s="1900">
        <f xml:space="preserve"> IF( SUM( S22:U22 ) = 0, 0,#REF! )</f>
        <v>0</v>
      </c>
      <c r="R22" s="210"/>
    </row>
    <row r="23" spans="1:18" ht="15" thickBot="1">
      <c r="P23" s="210"/>
      <c r="Q23" s="1900">
        <f xml:space="preserve"> IF( SUM( S23:U23 ) = 0, 0,#REF! )</f>
        <v>0</v>
      </c>
      <c r="R23" s="210"/>
    </row>
    <row r="24" spans="1:18" ht="19.5" thickTop="1">
      <c r="B24" s="2612" t="s">
        <v>13571</v>
      </c>
      <c r="C24" s="2613" t="s">
        <v>15267</v>
      </c>
      <c r="F24" s="1295"/>
      <c r="G24" s="1295"/>
      <c r="H24" s="1295"/>
      <c r="I24" s="1295"/>
      <c r="J24" s="1295"/>
      <c r="K24" s="1295"/>
      <c r="L24" s="1295"/>
      <c r="M24" s="1295"/>
      <c r="P24" s="210"/>
      <c r="Q24" s="1900">
        <f xml:space="preserve"> IF( SUM( S24:U24 ) = 0, 0,#REF! )</f>
        <v>0</v>
      </c>
      <c r="R24" s="210"/>
    </row>
    <row r="25" spans="1:18" ht="19.149999999999999" customHeight="1" thickBot="1">
      <c r="A25" s="2699" t="s">
        <v>675</v>
      </c>
      <c r="B25" s="2313" t="s">
        <v>15275</v>
      </c>
      <c r="C25" s="2736">
        <v>9.99</v>
      </c>
      <c r="D25" s="1300"/>
      <c r="E25" s="1300"/>
      <c r="F25" s="1295"/>
      <c r="G25" s="1295"/>
      <c r="H25" s="1295"/>
      <c r="I25" s="1295"/>
      <c r="J25" s="1295"/>
      <c r="K25" s="1295"/>
      <c r="L25" s="1295"/>
      <c r="M25" s="1295"/>
      <c r="P25" s="210"/>
      <c r="Q25" s="1900">
        <f xml:space="preserve"> IF( SUM( S25:U25 ) = 0, 0,#REF! )</f>
        <v>0</v>
      </c>
      <c r="R25" s="210"/>
    </row>
    <row r="26" spans="1:18" ht="20.25" thickTop="1" thickBot="1">
      <c r="B26" s="1300"/>
      <c r="D26" s="1300"/>
      <c r="E26" s="1300"/>
      <c r="F26" s="1295"/>
      <c r="G26" s="1295"/>
      <c r="H26" s="3606" t="s">
        <v>12679</v>
      </c>
      <c r="I26" s="3606"/>
      <c r="J26" s="1295"/>
      <c r="K26" s="3606" t="s">
        <v>12680</v>
      </c>
      <c r="L26" s="3606"/>
      <c r="M26" s="1295"/>
      <c r="P26" s="210"/>
      <c r="Q26" s="1900">
        <f xml:space="preserve"> IF( SUM( S26:U26 ) = 0, 0,#REF! )</f>
        <v>0</v>
      </c>
      <c r="R26" s="210"/>
    </row>
    <row r="27" spans="1:18" ht="39.75" thickTop="1" thickBot="1">
      <c r="C27" s="2801" t="s">
        <v>2</v>
      </c>
      <c r="D27" s="2802" t="s">
        <v>14339</v>
      </c>
      <c r="E27" s="2802" t="s">
        <v>14942</v>
      </c>
      <c r="F27" s="2803" t="s">
        <v>15000</v>
      </c>
      <c r="G27" s="1295"/>
      <c r="H27" s="2793" t="s">
        <v>15001</v>
      </c>
      <c r="I27" s="2793" t="s">
        <v>15002</v>
      </c>
      <c r="J27" s="1295"/>
      <c r="K27" s="2793" t="s">
        <v>15001</v>
      </c>
      <c r="L27" s="2793" t="s">
        <v>15002</v>
      </c>
      <c r="M27" s="1295"/>
      <c r="N27" s="2300" t="s">
        <v>666</v>
      </c>
      <c r="P27" s="210"/>
      <c r="Q27" s="1900">
        <f xml:space="preserve"> IF( SUM( S27:U27 ) = 0, 0,#REF! )</f>
        <v>0</v>
      </c>
      <c r="R27" s="210"/>
    </row>
    <row r="28" spans="1:18" ht="26.25" thickTop="1">
      <c r="B28" s="2787" t="s">
        <v>15003</v>
      </c>
      <c r="C28" s="1334" t="s">
        <v>15276</v>
      </c>
      <c r="D28" s="1334" t="s">
        <v>1281</v>
      </c>
      <c r="E28" s="1334">
        <v>0</v>
      </c>
      <c r="F28" s="2800">
        <v>100</v>
      </c>
      <c r="G28" s="1295"/>
      <c r="H28" s="2794">
        <v>0</v>
      </c>
      <c r="I28" s="2795">
        <f>IFERROR(H28/$F28,0)</f>
        <v>0</v>
      </c>
      <c r="J28" s="1315"/>
      <c r="K28" s="2794">
        <v>0</v>
      </c>
      <c r="L28" s="2795">
        <f>K28/$F28</f>
        <v>0</v>
      </c>
      <c r="M28" s="2756"/>
      <c r="N28" s="2804" t="s">
        <v>15216</v>
      </c>
      <c r="P28" s="210"/>
      <c r="Q28" s="1900">
        <f xml:space="preserve"> IF( SUM( S28:S28 ) = 0, 0,#REF! )</f>
        <v>0</v>
      </c>
      <c r="R28" s="210"/>
    </row>
    <row r="29" spans="1:18" ht="89.25">
      <c r="B29" s="2788" t="s">
        <v>15007</v>
      </c>
      <c r="C29" s="1293" t="s">
        <v>15277</v>
      </c>
      <c r="D29" s="1293" t="s">
        <v>15278</v>
      </c>
      <c r="E29" s="1293">
        <v>0</v>
      </c>
      <c r="F29" s="2789">
        <v>188</v>
      </c>
      <c r="G29" s="1295"/>
      <c r="H29" s="2796">
        <v>0</v>
      </c>
      <c r="I29" s="2797">
        <f>IFERROR(H29/$F29,0)</f>
        <v>0</v>
      </c>
      <c r="J29" s="1315"/>
      <c r="K29" s="2796">
        <v>0</v>
      </c>
      <c r="L29" s="2797">
        <f>K29/$F29</f>
        <v>0</v>
      </c>
      <c r="M29" s="2756"/>
      <c r="N29" s="2805" t="s">
        <v>15217</v>
      </c>
      <c r="P29" s="210"/>
      <c r="Q29" s="1900">
        <f xml:space="preserve"> IF( SUM( S29:S29 ) = 0, 0,#REF! )</f>
        <v>0</v>
      </c>
      <c r="R29" s="210"/>
    </row>
    <row r="30" spans="1:18" ht="19.5" thickBot="1">
      <c r="A30" s="2699" t="s">
        <v>773</v>
      </c>
      <c r="B30" s="2790" t="s">
        <v>15010</v>
      </c>
      <c r="C30" s="2791" t="s">
        <v>15279</v>
      </c>
      <c r="D30" s="2791" t="s">
        <v>15005</v>
      </c>
      <c r="E30" s="2791">
        <v>0</v>
      </c>
      <c r="F30" s="2792">
        <v>459</v>
      </c>
      <c r="G30" s="1295"/>
      <c r="H30" s="2798">
        <v>0</v>
      </c>
      <c r="I30" s="2799">
        <f>IFERROR(H30/$F30,0)</f>
        <v>0</v>
      </c>
      <c r="J30" s="1315"/>
      <c r="K30" s="2798">
        <v>0</v>
      </c>
      <c r="L30" s="2799">
        <f>K30/$F30</f>
        <v>0</v>
      </c>
      <c r="M30" s="2756"/>
      <c r="N30" s="2806" t="s">
        <v>15218</v>
      </c>
      <c r="P30" s="210"/>
      <c r="Q30" s="1900">
        <f xml:space="preserve"> IF( SUM( S30:S30 ) = 0, 0,#REF! )</f>
        <v>0</v>
      </c>
      <c r="R30" s="210"/>
    </row>
    <row r="31" spans="1:18" ht="20.25" thickTop="1" thickBot="1">
      <c r="G31" s="1295"/>
      <c r="P31" s="210"/>
      <c r="Q31" s="1900">
        <f xml:space="preserve"> IF( SUM( S31:S31 ) = 0, 0,#REF! )</f>
        <v>0</v>
      </c>
      <c r="R31" s="210"/>
    </row>
    <row r="32" spans="1:18" ht="19.5" thickTop="1">
      <c r="B32" s="2612" t="s">
        <v>13575</v>
      </c>
      <c r="C32" s="2613" t="s">
        <v>15267</v>
      </c>
      <c r="F32" s="1295"/>
      <c r="G32" s="1295"/>
      <c r="H32" s="1295"/>
      <c r="I32" s="1295"/>
      <c r="J32" s="1295"/>
      <c r="K32" s="1295"/>
      <c r="L32" s="1295"/>
      <c r="M32" s="1295"/>
      <c r="P32" s="210"/>
      <c r="Q32" s="1900">
        <f xml:space="preserve"> IF( SUM( S32:S32 ) = 0, 0,#REF! )</f>
        <v>0</v>
      </c>
      <c r="R32" s="210"/>
    </row>
    <row r="33" spans="1:18" ht="19.5" thickBot="1">
      <c r="A33" s="2699" t="s">
        <v>675</v>
      </c>
      <c r="B33" s="2313" t="s">
        <v>15069</v>
      </c>
      <c r="C33" s="2736">
        <v>9.09</v>
      </c>
      <c r="D33" s="1300"/>
      <c r="E33" s="1300"/>
      <c r="F33" s="1295"/>
      <c r="G33" s="1295"/>
      <c r="H33" s="1295"/>
      <c r="I33" s="1295"/>
      <c r="J33" s="1295"/>
      <c r="K33" s="1295"/>
      <c r="L33" s="1295"/>
      <c r="M33" s="1295"/>
      <c r="P33" s="210"/>
      <c r="Q33" s="1900">
        <f xml:space="preserve"> IF( SUM( S33:S33 ) = 0, 0,#REF! )</f>
        <v>0</v>
      </c>
      <c r="R33" s="210"/>
    </row>
    <row r="34" spans="1:18" ht="20.25" thickTop="1" thickBot="1">
      <c r="B34" s="1300"/>
      <c r="D34" s="1300"/>
      <c r="E34" s="1300"/>
      <c r="F34" s="1295"/>
      <c r="G34" s="1295"/>
      <c r="H34" s="1295"/>
      <c r="I34" s="1295"/>
      <c r="J34" s="1295"/>
      <c r="K34" s="1295"/>
      <c r="L34" s="1295"/>
      <c r="M34" s="1295"/>
      <c r="P34" s="210"/>
      <c r="Q34" s="1900">
        <f xml:space="preserve"> IF( SUM( S34:S34 ) = 0, 0,#REF! )</f>
        <v>0</v>
      </c>
      <c r="R34" s="210"/>
    </row>
    <row r="35" spans="1:18" ht="20.25" thickTop="1" thickBot="1">
      <c r="D35" s="1300"/>
      <c r="E35" s="1300"/>
      <c r="F35" s="1295"/>
      <c r="G35" s="1295"/>
      <c r="H35" s="3593" t="s">
        <v>12679</v>
      </c>
      <c r="I35" s="3594"/>
      <c r="J35" s="1295"/>
      <c r="K35" s="3593" t="s">
        <v>12680</v>
      </c>
      <c r="L35" s="3594"/>
      <c r="M35" s="1295"/>
      <c r="P35" s="210"/>
      <c r="Q35" s="1900">
        <f xml:space="preserve"> IF( SUM( S35:S35 ) = 0, 0,#REF! )</f>
        <v>0</v>
      </c>
      <c r="R35" s="210"/>
    </row>
    <row r="36" spans="1:18" ht="39.75" thickTop="1" thickBot="1">
      <c r="C36" s="2801" t="s">
        <v>2</v>
      </c>
      <c r="D36" s="2802" t="s">
        <v>14339</v>
      </c>
      <c r="E36" s="2802" t="s">
        <v>14942</v>
      </c>
      <c r="F36" s="2803" t="s">
        <v>15000</v>
      </c>
      <c r="G36" s="1295"/>
      <c r="H36" s="2810" t="s">
        <v>15001</v>
      </c>
      <c r="I36" s="2811" t="s">
        <v>15002</v>
      </c>
      <c r="J36" s="1295"/>
      <c r="K36" s="2810" t="s">
        <v>15001</v>
      </c>
      <c r="L36" s="2811" t="s">
        <v>15002</v>
      </c>
      <c r="M36" s="1295"/>
      <c r="N36" s="1311" t="s">
        <v>666</v>
      </c>
      <c r="P36" s="210"/>
      <c r="Q36" s="1900">
        <f xml:space="preserve"> IF( SUM( S36:S36 ) = 0, 0,#REF! )</f>
        <v>0</v>
      </c>
      <c r="R36" s="210"/>
    </row>
    <row r="37" spans="1:18" ht="26.25" thickTop="1">
      <c r="B37" s="1314" t="s">
        <v>15003</v>
      </c>
      <c r="C37" s="1334" t="s">
        <v>15280</v>
      </c>
      <c r="D37" s="1334" t="s">
        <v>15005</v>
      </c>
      <c r="E37" s="1334">
        <v>0</v>
      </c>
      <c r="F37" s="2807">
        <v>20457</v>
      </c>
      <c r="G37" s="1295"/>
      <c r="H37" s="2808">
        <v>0</v>
      </c>
      <c r="I37" s="2809">
        <f t="shared" ref="I37:I47" si="0">IFERROR(H37/$F37,0)</f>
        <v>0</v>
      </c>
      <c r="J37" s="1315"/>
      <c r="K37" s="2808">
        <v>0</v>
      </c>
      <c r="L37" s="2809">
        <f t="shared" ref="L37:L49" si="1">K37/$F37</f>
        <v>0</v>
      </c>
      <c r="M37" s="2756"/>
      <c r="N37" s="1316" t="s">
        <v>15219</v>
      </c>
      <c r="P37" s="210"/>
      <c r="Q37" s="1900">
        <f xml:space="preserve"> IF( SUM( S37:S37 ) = 0, 0,#REF! )</f>
        <v>0</v>
      </c>
      <c r="R37" s="210"/>
    </row>
    <row r="38" spans="1:18" ht="25.5">
      <c r="B38" s="1317" t="s">
        <v>15007</v>
      </c>
      <c r="C38" s="1293" t="s">
        <v>15281</v>
      </c>
      <c r="D38" s="1293" t="s">
        <v>15005</v>
      </c>
      <c r="E38" s="1293">
        <v>0</v>
      </c>
      <c r="F38" s="2320">
        <v>5052</v>
      </c>
      <c r="G38" s="1295"/>
      <c r="H38" s="1837">
        <v>0</v>
      </c>
      <c r="I38" s="1318">
        <f t="shared" si="0"/>
        <v>0</v>
      </c>
      <c r="J38" s="1315"/>
      <c r="K38" s="1837">
        <v>0</v>
      </c>
      <c r="L38" s="1318">
        <f t="shared" si="1"/>
        <v>0</v>
      </c>
      <c r="M38" s="2756"/>
      <c r="N38" s="1319" t="s">
        <v>15220</v>
      </c>
      <c r="P38" s="210"/>
      <c r="Q38" s="1900">
        <f xml:space="preserve"> IF( SUM( S38:S38 ) = 0, 0,#REF! )</f>
        <v>0</v>
      </c>
      <c r="R38" s="210"/>
    </row>
    <row r="39" spans="1:18" ht="25.5">
      <c r="B39" s="1317" t="s">
        <v>15010</v>
      </c>
      <c r="C39" s="1293" t="s">
        <v>15282</v>
      </c>
      <c r="D39" s="1293" t="s">
        <v>15005</v>
      </c>
      <c r="E39" s="1293">
        <v>0</v>
      </c>
      <c r="F39" s="2320">
        <v>15747</v>
      </c>
      <c r="G39" s="1295"/>
      <c r="H39" s="1837">
        <v>0</v>
      </c>
      <c r="I39" s="1318">
        <f t="shared" si="0"/>
        <v>0</v>
      </c>
      <c r="J39" s="1315"/>
      <c r="K39" s="1837">
        <v>0</v>
      </c>
      <c r="L39" s="1318">
        <f t="shared" si="1"/>
        <v>0</v>
      </c>
      <c r="M39" s="2756"/>
      <c r="N39" s="1319" t="s">
        <v>15221</v>
      </c>
      <c r="P39" s="210"/>
      <c r="Q39" s="1900"/>
      <c r="R39" s="210"/>
    </row>
    <row r="40" spans="1:18" ht="25.5">
      <c r="B40" s="1317" t="s">
        <v>15013</v>
      </c>
      <c r="C40" s="1293" t="s">
        <v>15283</v>
      </c>
      <c r="D40" s="1293" t="s">
        <v>15005</v>
      </c>
      <c r="E40" s="1293">
        <v>0</v>
      </c>
      <c r="F40" s="2320">
        <v>224126</v>
      </c>
      <c r="G40" s="1295"/>
      <c r="H40" s="1837">
        <v>0</v>
      </c>
      <c r="I40" s="1318">
        <f t="shared" si="0"/>
        <v>0</v>
      </c>
      <c r="J40" s="1315"/>
      <c r="K40" s="1837">
        <v>0</v>
      </c>
      <c r="L40" s="1318">
        <f t="shared" si="1"/>
        <v>0</v>
      </c>
      <c r="M40" s="2756"/>
      <c r="N40" s="1319" t="s">
        <v>15222</v>
      </c>
      <c r="P40" s="210"/>
      <c r="Q40" s="1900"/>
      <c r="R40" s="210"/>
    </row>
    <row r="41" spans="1:18" ht="25.5">
      <c r="B41" s="1317" t="s">
        <v>15016</v>
      </c>
      <c r="C41" s="1293" t="s">
        <v>15284</v>
      </c>
      <c r="D41" s="1293" t="s">
        <v>15005</v>
      </c>
      <c r="E41" s="1293">
        <v>0</v>
      </c>
      <c r="F41" s="2320">
        <v>22152</v>
      </c>
      <c r="G41" s="1295"/>
      <c r="H41" s="1837">
        <v>0</v>
      </c>
      <c r="I41" s="1318">
        <f t="shared" si="0"/>
        <v>0</v>
      </c>
      <c r="J41" s="1315"/>
      <c r="K41" s="1837">
        <v>0</v>
      </c>
      <c r="L41" s="1318">
        <f t="shared" si="1"/>
        <v>0</v>
      </c>
      <c r="M41" s="2756"/>
      <c r="N41" s="1319" t="s">
        <v>15223</v>
      </c>
      <c r="P41" s="210"/>
      <c r="Q41" s="1900"/>
      <c r="R41" s="210"/>
    </row>
    <row r="42" spans="1:18" ht="25.5">
      <c r="B42" s="1317" t="s">
        <v>15019</v>
      </c>
      <c r="C42" s="1293" t="s">
        <v>15285</v>
      </c>
      <c r="D42" s="1293" t="s">
        <v>15005</v>
      </c>
      <c r="E42" s="1293">
        <v>0</v>
      </c>
      <c r="F42" s="2320">
        <v>5070</v>
      </c>
      <c r="G42" s="1295"/>
      <c r="H42" s="1837">
        <v>0</v>
      </c>
      <c r="I42" s="1318">
        <f t="shared" si="0"/>
        <v>0</v>
      </c>
      <c r="J42" s="1315"/>
      <c r="K42" s="1837">
        <v>0</v>
      </c>
      <c r="L42" s="1318">
        <f t="shared" si="1"/>
        <v>0</v>
      </c>
      <c r="M42" s="2756"/>
      <c r="N42" s="1319" t="s">
        <v>15224</v>
      </c>
      <c r="P42" s="210"/>
      <c r="Q42" s="1900"/>
      <c r="R42" s="210"/>
    </row>
    <row r="43" spans="1:18" ht="25.5">
      <c r="B43" s="1317" t="s">
        <v>15022</v>
      </c>
      <c r="C43" s="1293" t="s">
        <v>15286</v>
      </c>
      <c r="D43" s="1293" t="s">
        <v>15005</v>
      </c>
      <c r="E43" s="1293">
        <v>0</v>
      </c>
      <c r="F43" s="2320">
        <v>5301</v>
      </c>
      <c r="G43" s="1295"/>
      <c r="H43" s="1837">
        <v>0</v>
      </c>
      <c r="I43" s="1318">
        <f t="shared" si="0"/>
        <v>0</v>
      </c>
      <c r="J43" s="1315"/>
      <c r="K43" s="1837">
        <v>0</v>
      </c>
      <c r="L43" s="1318">
        <f t="shared" si="1"/>
        <v>0</v>
      </c>
      <c r="M43" s="2756"/>
      <c r="N43" s="1319" t="s">
        <v>15225</v>
      </c>
      <c r="P43" s="210"/>
      <c r="Q43" s="1900"/>
      <c r="R43" s="210"/>
    </row>
    <row r="44" spans="1:18" ht="25.5">
      <c r="B44" s="1317" t="s">
        <v>15025</v>
      </c>
      <c r="C44" s="1293" t="s">
        <v>15287</v>
      </c>
      <c r="D44" s="1293" t="s">
        <v>15005</v>
      </c>
      <c r="E44" s="1293">
        <v>0</v>
      </c>
      <c r="F44" s="2321">
        <v>49629</v>
      </c>
      <c r="G44" s="1295"/>
      <c r="H44" s="1837">
        <v>0</v>
      </c>
      <c r="I44" s="1318">
        <f t="shared" si="0"/>
        <v>0</v>
      </c>
      <c r="J44" s="1315"/>
      <c r="K44" s="1837">
        <v>0</v>
      </c>
      <c r="L44" s="1318">
        <f t="shared" si="1"/>
        <v>0</v>
      </c>
      <c r="M44" s="2756"/>
      <c r="N44" s="1319" t="s">
        <v>15226</v>
      </c>
      <c r="P44" s="210"/>
      <c r="Q44" s="1900"/>
      <c r="R44" s="210"/>
    </row>
    <row r="45" spans="1:18" ht="18.75">
      <c r="B45" s="1317" t="s">
        <v>15028</v>
      </c>
      <c r="C45" s="1293" t="s">
        <v>15288</v>
      </c>
      <c r="D45" s="1293" t="s">
        <v>15005</v>
      </c>
      <c r="E45" s="1293">
        <v>0</v>
      </c>
      <c r="F45" s="2320">
        <v>869118</v>
      </c>
      <c r="G45" s="1295"/>
      <c r="H45" s="1837">
        <v>0</v>
      </c>
      <c r="I45" s="1318">
        <f t="shared" si="0"/>
        <v>0</v>
      </c>
      <c r="J45" s="1315"/>
      <c r="K45" s="1837">
        <v>0</v>
      </c>
      <c r="L45" s="1318">
        <f t="shared" si="1"/>
        <v>0</v>
      </c>
      <c r="M45" s="2756"/>
      <c r="N45" s="1319" t="s">
        <v>15227</v>
      </c>
      <c r="P45" s="210"/>
      <c r="Q45" s="1900"/>
      <c r="R45" s="210"/>
    </row>
    <row r="46" spans="1:18" ht="18.75">
      <c r="B46" s="1317" t="s">
        <v>15054</v>
      </c>
      <c r="C46" s="1293" t="s">
        <v>15289</v>
      </c>
      <c r="D46" s="1293" t="s">
        <v>15005</v>
      </c>
      <c r="E46" s="1293">
        <v>0</v>
      </c>
      <c r="F46" s="2320">
        <v>150535</v>
      </c>
      <c r="G46" s="1295"/>
      <c r="H46" s="1837">
        <v>0</v>
      </c>
      <c r="I46" s="1318">
        <f t="shared" si="0"/>
        <v>0</v>
      </c>
      <c r="J46" s="1315"/>
      <c r="K46" s="1837">
        <v>0</v>
      </c>
      <c r="L46" s="1318">
        <f t="shared" si="1"/>
        <v>0</v>
      </c>
      <c r="M46" s="2756"/>
      <c r="N46" s="1319" t="s">
        <v>15228</v>
      </c>
      <c r="P46" s="210"/>
      <c r="Q46" s="1900"/>
      <c r="R46" s="210"/>
    </row>
    <row r="47" spans="1:18" ht="18.75">
      <c r="B47" s="1317" t="s">
        <v>15057</v>
      </c>
      <c r="C47" s="1293" t="s">
        <v>15290</v>
      </c>
      <c r="D47" s="1293" t="s">
        <v>15005</v>
      </c>
      <c r="E47" s="1293">
        <v>0</v>
      </c>
      <c r="F47" s="2320">
        <v>1115761</v>
      </c>
      <c r="G47" s="1295"/>
      <c r="H47" s="1837">
        <v>0</v>
      </c>
      <c r="I47" s="1318">
        <f t="shared" si="0"/>
        <v>0</v>
      </c>
      <c r="J47" s="1315"/>
      <c r="K47" s="1837">
        <v>0</v>
      </c>
      <c r="L47" s="1318">
        <f t="shared" si="1"/>
        <v>0</v>
      </c>
      <c r="M47" s="2756"/>
      <c r="N47" s="1319" t="s">
        <v>15229</v>
      </c>
      <c r="P47" s="210"/>
      <c r="Q47" s="1900"/>
      <c r="R47" s="210"/>
    </row>
    <row r="48" spans="1:18" ht="25.5">
      <c r="B48" s="1317" t="s">
        <v>15060</v>
      </c>
      <c r="C48" s="1293" t="s">
        <v>15188</v>
      </c>
      <c r="D48" s="1293" t="s">
        <v>15291</v>
      </c>
      <c r="E48" s="1293">
        <v>2</v>
      </c>
      <c r="F48" s="2322">
        <v>0.1</v>
      </c>
      <c r="G48" s="1295"/>
      <c r="H48" s="2323">
        <v>0</v>
      </c>
      <c r="I48" s="1318">
        <f>IFERROR(H48/$F48,0)</f>
        <v>0</v>
      </c>
      <c r="J48" s="1315"/>
      <c r="K48" s="2323">
        <v>0</v>
      </c>
      <c r="L48" s="1318">
        <f t="shared" si="1"/>
        <v>0</v>
      </c>
      <c r="M48" s="2756"/>
      <c r="N48" s="1319" t="s">
        <v>15230</v>
      </c>
      <c r="P48" s="210"/>
      <c r="Q48" s="1900"/>
      <c r="R48" s="210"/>
    </row>
    <row r="49" spans="1:18" ht="26.25" thickBot="1">
      <c r="A49" s="2575" t="s">
        <v>773</v>
      </c>
      <c r="B49" s="1309" t="s">
        <v>15292</v>
      </c>
      <c r="C49" s="1286" t="s">
        <v>15190</v>
      </c>
      <c r="D49" s="1286" t="s">
        <v>15293</v>
      </c>
      <c r="E49" s="1286">
        <v>3</v>
      </c>
      <c r="F49" s="1298">
        <v>0.17299999999999999</v>
      </c>
      <c r="G49" s="1295"/>
      <c r="H49" s="1840">
        <v>0</v>
      </c>
      <c r="I49" s="1322">
        <f>IFERROR(H49/$F49,0)</f>
        <v>0</v>
      </c>
      <c r="J49" s="1315"/>
      <c r="K49" s="1840">
        <v>0</v>
      </c>
      <c r="L49" s="1322">
        <f t="shared" si="1"/>
        <v>0</v>
      </c>
      <c r="M49" s="2756"/>
      <c r="N49" s="1313" t="s">
        <v>15231</v>
      </c>
      <c r="P49" s="210"/>
      <c r="Q49" s="1900">
        <f xml:space="preserve"> IF( SUM( S49:S49 ) = 0, 0,#REF! )</f>
        <v>0</v>
      </c>
      <c r="R49" s="210"/>
    </row>
    <row r="50" spans="1:18" ht="19.5" thickTop="1">
      <c r="G50" s="1295"/>
      <c r="P50" s="210"/>
      <c r="Q50" s="1900">
        <f xml:space="preserve"> IF( SUM( S50:S50 ) = 0, 0,#REF! )</f>
        <v>0</v>
      </c>
      <c r="R50" s="210"/>
    </row>
    <row r="51" spans="1:18" ht="25.5">
      <c r="B51" s="1299" t="s">
        <v>7</v>
      </c>
      <c r="G51" s="1295"/>
      <c r="P51" s="210"/>
      <c r="Q51" s="1900"/>
      <c r="R51" s="210"/>
    </row>
    <row r="52" spans="1:18" ht="15" thickBot="1">
      <c r="P52" s="210"/>
      <c r="Q52" s="1900">
        <f xml:space="preserve"> IF( SUM( S52:S52 ) = 0, 0,#REF! )</f>
        <v>0</v>
      </c>
      <c r="R52" s="210"/>
    </row>
    <row r="53" spans="1:18" ht="19.5" thickTop="1">
      <c r="B53" s="2612" t="s">
        <v>13562</v>
      </c>
      <c r="C53" s="2613" t="s">
        <v>15267</v>
      </c>
      <c r="F53" s="1295"/>
      <c r="G53" s="1295"/>
      <c r="H53" s="1295"/>
      <c r="I53" s="1295"/>
      <c r="J53" s="1295"/>
      <c r="K53" s="1295"/>
      <c r="L53" s="1295"/>
      <c r="M53" s="1295"/>
      <c r="P53" s="210"/>
      <c r="Q53" s="1900">
        <f xml:space="preserve"> IF( SUM( S53:S53 ) = 0, 0,#REF! )</f>
        <v>0</v>
      </c>
      <c r="R53" s="210"/>
    </row>
    <row r="54" spans="1:18" ht="19.5" thickBot="1">
      <c r="A54" s="2699" t="s">
        <v>675</v>
      </c>
      <c r="B54" s="2313" t="s">
        <v>15294</v>
      </c>
      <c r="C54" s="2736">
        <v>1.5</v>
      </c>
      <c r="D54" s="1300"/>
      <c r="E54" s="1300"/>
      <c r="F54" s="1295"/>
      <c r="G54" s="1295"/>
      <c r="H54" s="1295"/>
      <c r="I54" s="1295"/>
      <c r="J54" s="1295"/>
      <c r="K54" s="1295"/>
      <c r="L54" s="1295"/>
      <c r="M54" s="1295"/>
      <c r="P54" s="210"/>
      <c r="Q54" s="1900">
        <f xml:space="preserve"> IF( SUM( S54:S54 ) = 0, 0,#REF! )</f>
        <v>0</v>
      </c>
      <c r="R54" s="210"/>
    </row>
    <row r="55" spans="1:18" ht="20.25" thickTop="1" thickBot="1">
      <c r="C55" s="1295"/>
      <c r="D55" s="1295"/>
      <c r="E55" s="1295"/>
      <c r="F55" s="1295"/>
      <c r="G55" s="1295"/>
      <c r="H55" s="3607" t="s">
        <v>12679</v>
      </c>
      <c r="I55" s="3608"/>
      <c r="J55" s="1295"/>
      <c r="K55" s="3607" t="s">
        <v>12680</v>
      </c>
      <c r="L55" s="3608"/>
      <c r="M55" s="1295"/>
      <c r="P55" s="210"/>
      <c r="Q55" s="1900">
        <f xml:space="preserve"> IF( SUM( S55:S55 ) = 0, 0,#REF! )</f>
        <v>0</v>
      </c>
      <c r="R55" s="210"/>
    </row>
    <row r="56" spans="1:18" ht="39.75" thickTop="1" thickBot="1">
      <c r="C56" s="1291" t="s">
        <v>2</v>
      </c>
      <c r="D56" s="1278" t="s">
        <v>14339</v>
      </c>
      <c r="E56" s="1278" t="s">
        <v>14942</v>
      </c>
      <c r="F56" s="1279" t="s">
        <v>15000</v>
      </c>
      <c r="G56" s="1295"/>
      <c r="H56" s="1310" t="s">
        <v>15001</v>
      </c>
      <c r="I56" s="1296" t="s">
        <v>15002</v>
      </c>
      <c r="J56" s="1295"/>
      <c r="K56" s="1310" t="s">
        <v>15001</v>
      </c>
      <c r="L56" s="1296" t="s">
        <v>15002</v>
      </c>
      <c r="M56" s="1295"/>
      <c r="N56" s="1311" t="s">
        <v>666</v>
      </c>
      <c r="P56" s="210"/>
      <c r="Q56" s="1900">
        <f xml:space="preserve"> IF( SUM( S56:S56 ) = 0, 0,#REF! )</f>
        <v>0</v>
      </c>
      <c r="R56" s="210"/>
    </row>
    <row r="57" spans="1:18" ht="39" thickTop="1">
      <c r="B57" s="1314" t="s">
        <v>15003</v>
      </c>
      <c r="C57" s="1285" t="s">
        <v>15295</v>
      </c>
      <c r="D57" s="1285" t="s">
        <v>1281</v>
      </c>
      <c r="E57" s="1285">
        <v>0</v>
      </c>
      <c r="F57" s="1338">
        <v>1</v>
      </c>
      <c r="G57" s="1295"/>
      <c r="H57" s="1843">
        <v>0</v>
      </c>
      <c r="I57" s="1323">
        <f>IFERROR(H57/$F57,0)</f>
        <v>0</v>
      </c>
      <c r="J57" s="1315"/>
      <c r="K57" s="1843">
        <v>0</v>
      </c>
      <c r="L57" s="1323">
        <f>K57/$F57</f>
        <v>0</v>
      </c>
      <c r="M57" s="2756"/>
      <c r="N57" s="1316" t="s">
        <v>15232</v>
      </c>
      <c r="P57" s="210"/>
      <c r="Q57" s="1900">
        <f xml:space="preserve"> IF( SUM( S57:S57 ) = 0, 0,#REF! )</f>
        <v>0</v>
      </c>
      <c r="R57" s="210"/>
    </row>
    <row r="58" spans="1:18" ht="18.75">
      <c r="B58" s="1317" t="s">
        <v>15007</v>
      </c>
      <c r="C58" s="1293" t="s">
        <v>15296</v>
      </c>
      <c r="D58" s="1293" t="s">
        <v>1281</v>
      </c>
      <c r="E58" s="1293">
        <v>1</v>
      </c>
      <c r="F58" s="2324">
        <v>0.11799999999999999</v>
      </c>
      <c r="G58" s="1295"/>
      <c r="H58" s="1839">
        <v>0</v>
      </c>
      <c r="I58" s="1318">
        <f>IFERROR(H58/$F58,0)</f>
        <v>0</v>
      </c>
      <c r="J58" s="1315"/>
      <c r="K58" s="1839">
        <v>0</v>
      </c>
      <c r="L58" s="1318">
        <f>K58/$F58</f>
        <v>0</v>
      </c>
      <c r="M58" s="2756"/>
      <c r="N58" s="2325" t="s">
        <v>15233</v>
      </c>
      <c r="P58" s="210"/>
      <c r="Q58" s="1900"/>
      <c r="R58" s="210"/>
    </row>
    <row r="59" spans="1:18" ht="26.25" thickBot="1">
      <c r="A59" s="2575" t="s">
        <v>773</v>
      </c>
      <c r="B59" s="1309" t="s">
        <v>15010</v>
      </c>
      <c r="C59" s="1286" t="s">
        <v>15297</v>
      </c>
      <c r="D59" s="1286" t="s">
        <v>11853</v>
      </c>
      <c r="E59" s="1286">
        <v>2</v>
      </c>
      <c r="F59" s="2326">
        <v>6.75</v>
      </c>
      <c r="G59" s="1295"/>
      <c r="H59" s="2327">
        <v>0</v>
      </c>
      <c r="I59" s="1322">
        <f>IFERROR(H59/$F59,0)</f>
        <v>0</v>
      </c>
      <c r="J59" s="1315"/>
      <c r="K59" s="2327">
        <v>0</v>
      </c>
      <c r="L59" s="1322">
        <f>K59/$F59</f>
        <v>0</v>
      </c>
      <c r="M59" s="2756"/>
      <c r="N59" s="1313" t="s">
        <v>15234</v>
      </c>
      <c r="P59" s="210"/>
      <c r="Q59" s="1900">
        <f xml:space="preserve"> IF( SUM( S59:S59 ) = 0, 0,#REF! )</f>
        <v>0</v>
      </c>
      <c r="R59" s="210"/>
    </row>
    <row r="60" spans="1:18" ht="15" thickTop="1">
      <c r="P60" s="210"/>
      <c r="Q60" s="1900">
        <f xml:space="preserve"> IF( SUM( S60:S60 ) = 0, 0,#REF! )</f>
        <v>0</v>
      </c>
      <c r="R60" s="210"/>
    </row>
    <row r="61" spans="1:18" ht="19.5" thickBot="1">
      <c r="G61" s="1295"/>
      <c r="P61" s="210"/>
      <c r="Q61" s="1900">
        <f xml:space="preserve"> IF( SUM( S61:S61 ) = 0, 0,#REF! )</f>
        <v>0</v>
      </c>
      <c r="R61" s="210"/>
    </row>
    <row r="62" spans="1:18" ht="19.5" thickTop="1">
      <c r="B62" s="2612" t="s">
        <v>15298</v>
      </c>
      <c r="C62" s="2613" t="s">
        <v>15267</v>
      </c>
      <c r="F62" s="1295"/>
      <c r="G62" s="1295"/>
      <c r="H62" s="1295"/>
      <c r="I62" s="1295"/>
      <c r="J62" s="1295"/>
      <c r="K62" s="1295"/>
      <c r="L62" s="1295"/>
      <c r="M62" s="1295"/>
      <c r="P62" s="210"/>
      <c r="Q62" s="1900">
        <f xml:space="preserve"> IF( SUM( S62:S62 ) = 0, 0,#REF! )</f>
        <v>0</v>
      </c>
      <c r="R62" s="210"/>
    </row>
    <row r="63" spans="1:18" ht="77.25" thickBot="1">
      <c r="A63" s="2699" t="s">
        <v>675</v>
      </c>
      <c r="B63" s="2313" t="s">
        <v>15299</v>
      </c>
      <c r="C63" s="2736">
        <v>21.22</v>
      </c>
      <c r="D63" s="1300"/>
      <c r="E63" s="1300"/>
      <c r="F63" s="1295"/>
      <c r="G63" s="1295"/>
      <c r="H63" s="1295"/>
      <c r="I63" s="1295"/>
      <c r="J63" s="1295"/>
      <c r="K63" s="1295"/>
      <c r="L63" s="1295"/>
      <c r="M63" s="1295"/>
      <c r="P63" s="210"/>
      <c r="Q63" s="1900">
        <f xml:space="preserve"> IF( SUM( S63:S63 ) = 0, 0,#REF! )</f>
        <v>0</v>
      </c>
      <c r="R63" s="210"/>
    </row>
    <row r="64" spans="1:18" ht="20.25" thickTop="1" thickBot="1">
      <c r="B64" s="1300"/>
      <c r="D64" s="1300"/>
      <c r="E64" s="1300"/>
      <c r="F64" s="1295"/>
      <c r="G64" s="1295"/>
      <c r="H64" s="1295"/>
      <c r="I64" s="1295"/>
      <c r="J64" s="1295"/>
      <c r="K64" s="1295"/>
      <c r="L64" s="1295"/>
      <c r="M64" s="1295"/>
      <c r="P64" s="210"/>
      <c r="Q64" s="1900">
        <f xml:space="preserve"> IF( SUM( S64:S64 ) = 0, 0,#REF! )</f>
        <v>0</v>
      </c>
      <c r="R64" s="210"/>
    </row>
    <row r="65" spans="1:18" ht="20.25" thickTop="1" thickBot="1">
      <c r="G65" s="1295"/>
      <c r="H65" s="3607" t="s">
        <v>12679</v>
      </c>
      <c r="I65" s="3608"/>
      <c r="J65" s="1295"/>
      <c r="K65" s="3607" t="s">
        <v>12680</v>
      </c>
      <c r="L65" s="3608"/>
      <c r="M65" s="1295"/>
      <c r="P65" s="210"/>
      <c r="Q65" s="1900">
        <f xml:space="preserve"> IF( SUM( S65:S65 ) = 0, 0,#REF! )</f>
        <v>0</v>
      </c>
      <c r="R65" s="210"/>
    </row>
    <row r="66" spans="1:18" ht="39.75" thickTop="1" thickBot="1">
      <c r="C66" s="2328" t="s">
        <v>2</v>
      </c>
      <c r="D66" s="2329" t="s">
        <v>14339</v>
      </c>
      <c r="E66" s="2329" t="s">
        <v>14942</v>
      </c>
      <c r="F66" s="2330" t="s">
        <v>15000</v>
      </c>
      <c r="G66" s="1295"/>
      <c r="H66" s="2331" t="s">
        <v>15001</v>
      </c>
      <c r="I66" s="2332" t="s">
        <v>15002</v>
      </c>
      <c r="J66" s="1295"/>
      <c r="K66" s="2331" t="s">
        <v>15001</v>
      </c>
      <c r="L66" s="2332" t="s">
        <v>15002</v>
      </c>
      <c r="M66" s="1295"/>
      <c r="N66" s="1311" t="s">
        <v>666</v>
      </c>
      <c r="P66" s="210"/>
      <c r="Q66" s="1900">
        <f xml:space="preserve"> IF( SUM( S66:S66 ) = 0, 0,#REF! )</f>
        <v>0</v>
      </c>
      <c r="R66" s="210"/>
    </row>
    <row r="67" spans="1:18" ht="51.75" thickTop="1">
      <c r="B67" s="1314" t="s">
        <v>15003</v>
      </c>
      <c r="C67" s="1285" t="s">
        <v>15300</v>
      </c>
      <c r="D67" s="1285" t="s">
        <v>15301</v>
      </c>
      <c r="E67" s="1285">
        <v>0</v>
      </c>
      <c r="F67" s="1338">
        <v>1</v>
      </c>
      <c r="G67" s="1295"/>
      <c r="H67" s="1843">
        <v>0</v>
      </c>
      <c r="I67" s="1323">
        <f>IFERROR(H67/$F67,0)</f>
        <v>0</v>
      </c>
      <c r="J67" s="1295"/>
      <c r="K67" s="1843">
        <v>0</v>
      </c>
      <c r="L67" s="1323">
        <f>K67/$F67</f>
        <v>0</v>
      </c>
      <c r="M67" s="1295"/>
      <c r="N67" s="1316" t="s">
        <v>15235</v>
      </c>
      <c r="P67" s="210"/>
      <c r="Q67" s="1900">
        <f xml:space="preserve"> IF( SUM( S67:S67 ) = 0, 0,#REF! )</f>
        <v>0</v>
      </c>
      <c r="R67" s="210"/>
    </row>
    <row r="68" spans="1:18" ht="38.25">
      <c r="B68" s="1317" t="s">
        <v>15007</v>
      </c>
      <c r="C68" s="1293" t="s">
        <v>15302</v>
      </c>
      <c r="D68" s="1293" t="s">
        <v>15301</v>
      </c>
      <c r="E68" s="1293">
        <v>0</v>
      </c>
      <c r="F68" s="2333">
        <v>1</v>
      </c>
      <c r="G68" s="1295"/>
      <c r="H68" s="1842">
        <v>0</v>
      </c>
      <c r="I68" s="1318">
        <f>IFERROR(H68/$F68,0)</f>
        <v>0</v>
      </c>
      <c r="J68" s="1295"/>
      <c r="K68" s="1842">
        <v>0</v>
      </c>
      <c r="L68" s="1318">
        <f>K68/$F68</f>
        <v>0</v>
      </c>
      <c r="M68" s="1295"/>
      <c r="N68" s="1319" t="s">
        <v>15236</v>
      </c>
      <c r="P68" s="210"/>
      <c r="Q68" s="1900"/>
      <c r="R68" s="210"/>
    </row>
    <row r="69" spans="1:18" ht="25.9" customHeight="1" thickBot="1">
      <c r="A69" s="2575" t="s">
        <v>773</v>
      </c>
      <c r="B69" s="1309" t="s">
        <v>15010</v>
      </c>
      <c r="C69" s="1286" t="s">
        <v>15303</v>
      </c>
      <c r="D69" s="1286" t="s">
        <v>15301</v>
      </c>
      <c r="E69" s="1286">
        <v>0</v>
      </c>
      <c r="F69" s="2334">
        <v>1</v>
      </c>
      <c r="G69" s="1295"/>
      <c r="H69" s="1844">
        <v>0</v>
      </c>
      <c r="I69" s="1322">
        <f>IFERROR(H69/$F69,0)</f>
        <v>0</v>
      </c>
      <c r="J69" s="1295"/>
      <c r="K69" s="1844">
        <v>0</v>
      </c>
      <c r="L69" s="1322">
        <f>K69/$F69</f>
        <v>0</v>
      </c>
      <c r="M69" s="1295"/>
      <c r="N69" s="1313" t="s">
        <v>15237</v>
      </c>
      <c r="P69" s="210"/>
      <c r="Q69" s="1900"/>
      <c r="R69" s="210"/>
    </row>
    <row r="70" spans="1:18" ht="15.75" thickTop="1" thickBot="1">
      <c r="P70" s="210"/>
      <c r="Q70" s="1900">
        <f xml:space="preserve"> IF( SUM( S70:S70 ) = 0, 0,#REF! )</f>
        <v>0</v>
      </c>
      <c r="R70" s="210"/>
    </row>
    <row r="71" spans="1:18" ht="19.5" thickTop="1">
      <c r="B71" s="2612" t="s">
        <v>13575</v>
      </c>
      <c r="C71" s="2613" t="s">
        <v>15267</v>
      </c>
      <c r="F71" s="1295"/>
      <c r="G71" s="1295"/>
      <c r="H71" s="1295"/>
      <c r="I71" s="1295"/>
      <c r="J71" s="1295"/>
      <c r="K71" s="1295"/>
      <c r="L71" s="1295"/>
      <c r="M71" s="1295"/>
      <c r="P71" s="210"/>
      <c r="Q71" s="1900"/>
      <c r="R71" s="210"/>
    </row>
    <row r="72" spans="1:18" ht="19.5" thickBot="1">
      <c r="A72" s="2699" t="s">
        <v>675</v>
      </c>
      <c r="B72" s="2313" t="s">
        <v>2414</v>
      </c>
      <c r="C72" s="2736">
        <v>1.85</v>
      </c>
      <c r="D72" s="1300"/>
      <c r="E72" s="1300"/>
      <c r="F72" s="1295"/>
      <c r="G72" s="1295"/>
      <c r="H72" s="1295"/>
      <c r="I72" s="1295"/>
      <c r="J72" s="1295"/>
      <c r="K72" s="1295"/>
      <c r="L72" s="1295"/>
      <c r="M72" s="1295"/>
      <c r="P72" s="210"/>
      <c r="Q72" s="1900"/>
      <c r="R72" s="210"/>
    </row>
    <row r="73" spans="1:18" ht="20.25" thickTop="1" thickBot="1">
      <c r="C73" s="1295"/>
      <c r="D73" s="1295"/>
      <c r="E73" s="1295"/>
      <c r="F73" s="1295"/>
      <c r="G73" s="1295"/>
      <c r="H73" s="3607" t="s">
        <v>12679</v>
      </c>
      <c r="I73" s="3608"/>
      <c r="J73" s="1295"/>
      <c r="K73" s="3607" t="s">
        <v>12680</v>
      </c>
      <c r="L73" s="3608"/>
      <c r="M73" s="1295"/>
      <c r="P73" s="210"/>
      <c r="Q73" s="1900"/>
      <c r="R73" s="210"/>
    </row>
    <row r="74" spans="1:18" ht="39.75" thickTop="1" thickBot="1">
      <c r="C74" s="2328" t="s">
        <v>2</v>
      </c>
      <c r="D74" s="2329" t="s">
        <v>14339</v>
      </c>
      <c r="E74" s="2329" t="s">
        <v>14942</v>
      </c>
      <c r="F74" s="2330" t="s">
        <v>15000</v>
      </c>
      <c r="G74" s="1295"/>
      <c r="H74" s="2331" t="s">
        <v>15001</v>
      </c>
      <c r="I74" s="2332" t="s">
        <v>15002</v>
      </c>
      <c r="J74" s="1295"/>
      <c r="K74" s="2331" t="s">
        <v>15001</v>
      </c>
      <c r="L74" s="2332" t="s">
        <v>15002</v>
      </c>
      <c r="M74" s="1295"/>
      <c r="N74" s="1311" t="s">
        <v>666</v>
      </c>
      <c r="P74" s="210"/>
      <c r="Q74" s="1900"/>
      <c r="R74" s="210"/>
    </row>
    <row r="75" spans="1:18" ht="72.75" thickTop="1" thickBot="1">
      <c r="A75" s="2699" t="s">
        <v>773</v>
      </c>
      <c r="B75" s="1312" t="s">
        <v>15003</v>
      </c>
      <c r="C75" s="2737" t="s">
        <v>15304</v>
      </c>
      <c r="D75" s="1281" t="s">
        <v>1281</v>
      </c>
      <c r="E75" s="1281">
        <v>0</v>
      </c>
      <c r="F75" s="1328">
        <v>1</v>
      </c>
      <c r="G75" s="1295"/>
      <c r="H75" s="2357">
        <v>0</v>
      </c>
      <c r="I75" s="1327">
        <f>IFERROR(H75/$F75,0)</f>
        <v>0</v>
      </c>
      <c r="J75" s="1315"/>
      <c r="K75" s="2357">
        <v>0</v>
      </c>
      <c r="L75" s="1327">
        <f>K75/$F75</f>
        <v>0</v>
      </c>
      <c r="M75" s="2756"/>
      <c r="N75" s="2341" t="s">
        <v>15238</v>
      </c>
      <c r="P75" s="210"/>
      <c r="Q75" s="1900"/>
      <c r="R75" s="210"/>
    </row>
    <row r="76" spans="1:18" ht="15" thickTop="1">
      <c r="P76" s="210"/>
      <c r="Q76" s="1900"/>
      <c r="R76" s="210"/>
    </row>
    <row r="77" spans="1:18">
      <c r="P77" s="210"/>
      <c r="Q77" s="1900"/>
      <c r="R77" s="210"/>
    </row>
    <row r="78" spans="1:18" ht="25.5">
      <c r="B78" s="1299" t="s">
        <v>139</v>
      </c>
      <c r="P78" s="210"/>
      <c r="Q78" s="1900">
        <f xml:space="preserve"> IF( SUM( S78:S78 ) = 0, 0,#REF! )</f>
        <v>0</v>
      </c>
      <c r="R78" s="210"/>
    </row>
    <row r="79" spans="1:18" ht="26.25" thickBot="1">
      <c r="B79" s="1299"/>
      <c r="P79" s="210"/>
      <c r="Q79" s="1900"/>
      <c r="R79" s="210"/>
    </row>
    <row r="80" spans="1:18" ht="18.75" customHeight="1" thickTop="1">
      <c r="B80" s="2612" t="s">
        <v>13562</v>
      </c>
      <c r="C80" s="2613" t="s">
        <v>15267</v>
      </c>
      <c r="P80" s="210"/>
      <c r="Q80" s="1900">
        <f xml:space="preserve"> IF( SUM( S80:S80 ) = 0, 0,#REF! )</f>
        <v>0</v>
      </c>
      <c r="R80" s="210"/>
    </row>
    <row r="81" spans="1:18" ht="19.5" thickBot="1">
      <c r="A81" s="2699" t="s">
        <v>675</v>
      </c>
      <c r="B81" s="2313" t="s">
        <v>15069</v>
      </c>
      <c r="C81" s="2736">
        <v>40.659999999999997</v>
      </c>
      <c r="D81" s="1300"/>
      <c r="E81" s="1300"/>
      <c r="F81" s="1295"/>
      <c r="G81" s="1295"/>
      <c r="H81" s="1295"/>
      <c r="I81" s="1295"/>
      <c r="J81" s="1295"/>
      <c r="K81" s="1295"/>
      <c r="L81" s="1295"/>
      <c r="M81" s="1295"/>
      <c r="P81" s="210"/>
      <c r="Q81" s="1900">
        <f xml:space="preserve"> IF( SUM( S81:S81 ) = 0, 0,#REF! )</f>
        <v>0</v>
      </c>
      <c r="R81" s="210"/>
    </row>
    <row r="82" spans="1:18" ht="20.25" thickTop="1" thickBot="1">
      <c r="D82" s="1300"/>
      <c r="E82" s="1300"/>
      <c r="F82" s="1295"/>
      <c r="G82" s="1295"/>
      <c r="H82" s="3607" t="s">
        <v>12679</v>
      </c>
      <c r="I82" s="3608"/>
      <c r="J82" s="1295"/>
      <c r="K82" s="3607" t="s">
        <v>12680</v>
      </c>
      <c r="L82" s="3608"/>
      <c r="M82" s="1295"/>
      <c r="P82" s="210"/>
      <c r="Q82" s="1900">
        <f xml:space="preserve"> IF( SUM( S82:S82 ) = 0, 0,#REF! )</f>
        <v>0</v>
      </c>
      <c r="R82" s="210"/>
    </row>
    <row r="83" spans="1:18" ht="39.75" thickTop="1" thickBot="1">
      <c r="C83" s="1291" t="s">
        <v>2</v>
      </c>
      <c r="D83" s="1278" t="s">
        <v>14339</v>
      </c>
      <c r="E83" s="1278" t="s">
        <v>14942</v>
      </c>
      <c r="F83" s="1279" t="s">
        <v>15000</v>
      </c>
      <c r="G83" s="1295"/>
      <c r="H83" s="1310" t="s">
        <v>15001</v>
      </c>
      <c r="I83" s="1296" t="s">
        <v>15002</v>
      </c>
      <c r="J83" s="1295"/>
      <c r="K83" s="1310" t="s">
        <v>15001</v>
      </c>
      <c r="L83" s="1296" t="s">
        <v>15002</v>
      </c>
      <c r="M83" s="1295"/>
      <c r="N83" s="1311" t="s">
        <v>666</v>
      </c>
      <c r="P83" s="210"/>
      <c r="Q83" s="1900">
        <f xml:space="preserve"> IF( SUM( S83:S83 ) = 0, 0,#REF! )</f>
        <v>0</v>
      </c>
      <c r="R83" s="210"/>
    </row>
    <row r="84" spans="1:18" ht="26.25" thickTop="1">
      <c r="B84" s="1314" t="s">
        <v>15003</v>
      </c>
      <c r="C84" s="1285" t="s">
        <v>15280</v>
      </c>
      <c r="D84" s="1285" t="s">
        <v>15005</v>
      </c>
      <c r="E84" s="1285">
        <v>0</v>
      </c>
      <c r="F84" s="2319">
        <v>703</v>
      </c>
      <c r="G84" s="1295"/>
      <c r="H84" s="1836">
        <v>0</v>
      </c>
      <c r="I84" s="1323">
        <f t="shared" ref="I84:I96" si="2">IFERROR(H84/$F84,0)</f>
        <v>0</v>
      </c>
      <c r="J84" s="1315"/>
      <c r="K84" s="1836">
        <v>0</v>
      </c>
      <c r="L84" s="1323">
        <f t="shared" ref="L84:L96" si="3">K84/$F84</f>
        <v>0</v>
      </c>
      <c r="M84" s="2756"/>
      <c r="N84" s="1316" t="s">
        <v>15239</v>
      </c>
      <c r="P84" s="210"/>
      <c r="Q84" s="1900">
        <f xml:space="preserve"> IF( SUM( S84:S84 ) = 0, 0,#REF! )</f>
        <v>0</v>
      </c>
      <c r="R84" s="210"/>
    </row>
    <row r="85" spans="1:18" ht="25.5">
      <c r="B85" s="1317" t="s">
        <v>15007</v>
      </c>
      <c r="C85" s="1293" t="s">
        <v>15281</v>
      </c>
      <c r="D85" s="1293" t="s">
        <v>15005</v>
      </c>
      <c r="E85" s="1293">
        <v>0</v>
      </c>
      <c r="F85" s="2320">
        <v>420281</v>
      </c>
      <c r="G85" s="1295"/>
      <c r="H85" s="1837">
        <v>0</v>
      </c>
      <c r="I85" s="1318">
        <f t="shared" si="2"/>
        <v>0</v>
      </c>
      <c r="J85" s="1315"/>
      <c r="K85" s="1837">
        <v>0</v>
      </c>
      <c r="L85" s="1318">
        <f t="shared" si="3"/>
        <v>0</v>
      </c>
      <c r="M85" s="2756"/>
      <c r="N85" s="1319" t="s">
        <v>15240</v>
      </c>
      <c r="P85" s="210"/>
      <c r="Q85" s="1900"/>
      <c r="R85" s="210"/>
    </row>
    <row r="86" spans="1:18" ht="25.5">
      <c r="B86" s="1317" t="s">
        <v>15010</v>
      </c>
      <c r="C86" s="1293" t="s">
        <v>15305</v>
      </c>
      <c r="D86" s="1293" t="s">
        <v>15005</v>
      </c>
      <c r="E86" s="1293">
        <v>0</v>
      </c>
      <c r="F86" s="2320">
        <v>66046</v>
      </c>
      <c r="G86" s="1295"/>
      <c r="H86" s="1837">
        <v>0</v>
      </c>
      <c r="I86" s="1318">
        <f t="shared" si="2"/>
        <v>0</v>
      </c>
      <c r="J86" s="1315"/>
      <c r="K86" s="1837">
        <v>0</v>
      </c>
      <c r="L86" s="1318">
        <f t="shared" si="3"/>
        <v>0</v>
      </c>
      <c r="M86" s="2756"/>
      <c r="N86" s="1319" t="s">
        <v>15241</v>
      </c>
      <c r="P86" s="210"/>
      <c r="Q86" s="1900"/>
      <c r="R86" s="210"/>
    </row>
    <row r="87" spans="1:18" ht="25.5">
      <c r="B87" s="1317" t="s">
        <v>15013</v>
      </c>
      <c r="C87" s="1293" t="s">
        <v>15306</v>
      </c>
      <c r="D87" s="1293" t="s">
        <v>15005</v>
      </c>
      <c r="E87" s="1293">
        <v>0</v>
      </c>
      <c r="F87" s="2320">
        <v>40405</v>
      </c>
      <c r="G87" s="1295"/>
      <c r="H87" s="1837">
        <v>0</v>
      </c>
      <c r="I87" s="1318">
        <f t="shared" si="2"/>
        <v>0</v>
      </c>
      <c r="J87" s="1315"/>
      <c r="K87" s="1837">
        <v>0</v>
      </c>
      <c r="L87" s="1318">
        <f t="shared" si="3"/>
        <v>0</v>
      </c>
      <c r="M87" s="2756"/>
      <c r="N87" s="1319" t="s">
        <v>15242</v>
      </c>
      <c r="P87" s="210"/>
      <c r="Q87" s="1900"/>
      <c r="R87" s="210"/>
    </row>
    <row r="88" spans="1:18" ht="25.5">
      <c r="B88" s="1317" t="s">
        <v>15016</v>
      </c>
      <c r="C88" s="1293" t="s">
        <v>15307</v>
      </c>
      <c r="D88" s="1293" t="s">
        <v>15005</v>
      </c>
      <c r="E88" s="1293">
        <v>0</v>
      </c>
      <c r="F88" s="2320">
        <v>50868</v>
      </c>
      <c r="G88" s="1295"/>
      <c r="H88" s="1837">
        <v>0</v>
      </c>
      <c r="I88" s="1318">
        <f t="shared" si="2"/>
        <v>0</v>
      </c>
      <c r="J88" s="1315"/>
      <c r="K88" s="1837">
        <v>0</v>
      </c>
      <c r="L88" s="1318">
        <f t="shared" si="3"/>
        <v>0</v>
      </c>
      <c r="M88" s="2756"/>
      <c r="N88" s="1319" t="s">
        <v>15243</v>
      </c>
      <c r="P88" s="210"/>
      <c r="Q88" s="1900"/>
      <c r="R88" s="210"/>
    </row>
    <row r="89" spans="1:18" ht="25.5">
      <c r="B89" s="1317" t="s">
        <v>15019</v>
      </c>
      <c r="C89" s="1293" t="s">
        <v>15285</v>
      </c>
      <c r="D89" s="1293" t="s">
        <v>15005</v>
      </c>
      <c r="E89" s="1293">
        <v>0</v>
      </c>
      <c r="F89" s="2320">
        <v>125000</v>
      </c>
      <c r="G89" s="1295"/>
      <c r="H89" s="1837">
        <v>0</v>
      </c>
      <c r="I89" s="1318">
        <f t="shared" si="2"/>
        <v>0</v>
      </c>
      <c r="J89" s="1315"/>
      <c r="K89" s="1837">
        <v>0</v>
      </c>
      <c r="L89" s="1318">
        <f t="shared" si="3"/>
        <v>0</v>
      </c>
      <c r="M89" s="2756"/>
      <c r="N89" s="1319" t="s">
        <v>15244</v>
      </c>
      <c r="P89" s="210"/>
      <c r="Q89" s="1900"/>
      <c r="R89" s="210"/>
    </row>
    <row r="90" spans="1:18" ht="25.5">
      <c r="B90" s="1317" t="s">
        <v>15022</v>
      </c>
      <c r="C90" s="1293" t="s">
        <v>15286</v>
      </c>
      <c r="D90" s="1293" t="s">
        <v>15005</v>
      </c>
      <c r="E90" s="1293">
        <v>0</v>
      </c>
      <c r="F90" s="2320">
        <v>50000</v>
      </c>
      <c r="G90" s="1295"/>
      <c r="H90" s="1837">
        <v>0</v>
      </c>
      <c r="I90" s="1318">
        <f t="shared" si="2"/>
        <v>0</v>
      </c>
      <c r="J90" s="1315"/>
      <c r="K90" s="1837">
        <v>0</v>
      </c>
      <c r="L90" s="1318">
        <f t="shared" si="3"/>
        <v>0</v>
      </c>
      <c r="M90" s="2756"/>
      <c r="N90" s="1319" t="s">
        <v>15245</v>
      </c>
      <c r="P90" s="210"/>
      <c r="Q90" s="1900"/>
      <c r="R90" s="210"/>
    </row>
    <row r="91" spans="1:18" ht="25.5">
      <c r="B91" s="1317" t="s">
        <v>15025</v>
      </c>
      <c r="C91" s="1293" t="s">
        <v>15287</v>
      </c>
      <c r="D91" s="1293" t="s">
        <v>15005</v>
      </c>
      <c r="E91" s="1293">
        <v>0</v>
      </c>
      <c r="F91" s="2335">
        <v>75000</v>
      </c>
      <c r="G91" s="1295"/>
      <c r="H91" s="1837">
        <v>0</v>
      </c>
      <c r="I91" s="1318">
        <f t="shared" si="2"/>
        <v>0</v>
      </c>
      <c r="J91" s="1315"/>
      <c r="K91" s="1837">
        <v>0</v>
      </c>
      <c r="L91" s="1318">
        <f t="shared" si="3"/>
        <v>0</v>
      </c>
      <c r="M91" s="2756"/>
      <c r="N91" s="1319" t="s">
        <v>15246</v>
      </c>
      <c r="P91" s="210"/>
      <c r="Q91" s="1900"/>
      <c r="R91" s="210"/>
    </row>
    <row r="92" spans="1:18" ht="18.75">
      <c r="B92" s="1317" t="s">
        <v>15028</v>
      </c>
      <c r="C92" s="1293" t="s">
        <v>15288</v>
      </c>
      <c r="D92" s="1293" t="s">
        <v>15005</v>
      </c>
      <c r="E92" s="1293">
        <v>0</v>
      </c>
      <c r="F92" s="2320">
        <v>756913</v>
      </c>
      <c r="G92" s="1295"/>
      <c r="H92" s="1837">
        <v>0</v>
      </c>
      <c r="I92" s="1318">
        <f t="shared" si="2"/>
        <v>0</v>
      </c>
      <c r="J92" s="1315"/>
      <c r="K92" s="1837">
        <v>0</v>
      </c>
      <c r="L92" s="1318">
        <f t="shared" si="3"/>
        <v>0</v>
      </c>
      <c r="M92" s="2756"/>
      <c r="N92" s="1319" t="s">
        <v>15247</v>
      </c>
      <c r="P92" s="210"/>
      <c r="Q92" s="1900"/>
      <c r="R92" s="210"/>
    </row>
    <row r="93" spans="1:18" ht="18.75">
      <c r="B93" s="1317" t="s">
        <v>15054</v>
      </c>
      <c r="C93" s="1293" t="s">
        <v>15289</v>
      </c>
      <c r="D93" s="1293" t="s">
        <v>15005</v>
      </c>
      <c r="E93" s="1293">
        <v>0</v>
      </c>
      <c r="F93" s="2320">
        <v>1290118</v>
      </c>
      <c r="G93" s="1295"/>
      <c r="H93" s="1837">
        <v>0</v>
      </c>
      <c r="I93" s="1318">
        <f t="shared" si="2"/>
        <v>0</v>
      </c>
      <c r="J93" s="1315"/>
      <c r="K93" s="1837">
        <v>0</v>
      </c>
      <c r="L93" s="1318">
        <f t="shared" si="3"/>
        <v>0</v>
      </c>
      <c r="M93" s="2756"/>
      <c r="N93" s="1319" t="s">
        <v>15248</v>
      </c>
      <c r="P93" s="210"/>
      <c r="Q93" s="1900"/>
      <c r="R93" s="210"/>
    </row>
    <row r="94" spans="1:18" ht="18.75">
      <c r="B94" s="1317" t="s">
        <v>15057</v>
      </c>
      <c r="C94" s="1293" t="s">
        <v>15290</v>
      </c>
      <c r="D94" s="1293" t="s">
        <v>15005</v>
      </c>
      <c r="E94" s="1293">
        <v>0</v>
      </c>
      <c r="F94" s="2320">
        <v>157319</v>
      </c>
      <c r="G94" s="1295"/>
      <c r="H94" s="1837">
        <v>0</v>
      </c>
      <c r="I94" s="1318">
        <f t="shared" si="2"/>
        <v>0</v>
      </c>
      <c r="J94" s="1315"/>
      <c r="K94" s="1837">
        <v>0</v>
      </c>
      <c r="L94" s="1318">
        <f t="shared" si="3"/>
        <v>0</v>
      </c>
      <c r="M94" s="2756"/>
      <c r="N94" s="1319" t="s">
        <v>15250</v>
      </c>
      <c r="P94" s="210"/>
      <c r="Q94" s="1900"/>
      <c r="R94" s="210"/>
    </row>
    <row r="95" spans="1:18" ht="25.5">
      <c r="B95" s="1317" t="s">
        <v>15060</v>
      </c>
      <c r="C95" s="1293" t="s">
        <v>15188</v>
      </c>
      <c r="D95" s="1293" t="s">
        <v>15291</v>
      </c>
      <c r="E95" s="1293">
        <v>2</v>
      </c>
      <c r="F95" s="2322">
        <v>0.21</v>
      </c>
      <c r="G95" s="1295"/>
      <c r="H95" s="2323">
        <v>0</v>
      </c>
      <c r="I95" s="1318">
        <f t="shared" si="2"/>
        <v>0</v>
      </c>
      <c r="J95" s="1315"/>
      <c r="K95" s="2323">
        <v>0</v>
      </c>
      <c r="L95" s="1318">
        <f t="shared" si="3"/>
        <v>0</v>
      </c>
      <c r="M95" s="2756"/>
      <c r="N95" s="1319" t="s">
        <v>15251</v>
      </c>
      <c r="P95" s="210"/>
      <c r="Q95" s="1900">
        <f xml:space="preserve"> IF( SUM( S95:S95 ) = 0, 0,#REF! )</f>
        <v>0</v>
      </c>
      <c r="R95" s="210"/>
    </row>
    <row r="96" spans="1:18" ht="26.25" thickBot="1">
      <c r="A96" s="2575" t="s">
        <v>773</v>
      </c>
      <c r="B96" s="1309" t="s">
        <v>15292</v>
      </c>
      <c r="C96" s="1286" t="s">
        <v>15190</v>
      </c>
      <c r="D96" s="1286" t="s">
        <v>15293</v>
      </c>
      <c r="E96" s="1286">
        <v>2</v>
      </c>
      <c r="F96" s="2326">
        <v>2.02</v>
      </c>
      <c r="G96" s="1295"/>
      <c r="H96" s="2327">
        <v>0</v>
      </c>
      <c r="I96" s="1322">
        <f t="shared" si="2"/>
        <v>0</v>
      </c>
      <c r="J96" s="1315"/>
      <c r="K96" s="2327">
        <v>0</v>
      </c>
      <c r="L96" s="1322">
        <f t="shared" si="3"/>
        <v>0</v>
      </c>
      <c r="M96" s="2756"/>
      <c r="N96" s="1313" t="s">
        <v>15252</v>
      </c>
      <c r="P96" s="210"/>
      <c r="Q96" s="1900">
        <f xml:space="preserve"> IF( SUM( S96:S96 ) = 0, 0,#REF! )</f>
        <v>0</v>
      </c>
      <c r="R96" s="210"/>
    </row>
    <row r="97" spans="1:18" ht="20.25" thickTop="1" thickBot="1">
      <c r="B97" s="1284"/>
      <c r="C97" s="1284"/>
      <c r="D97" s="1284"/>
      <c r="E97" s="1284"/>
      <c r="F97" s="2757"/>
      <c r="G97" s="1295"/>
      <c r="H97" s="2758"/>
      <c r="I97" s="2759"/>
      <c r="J97" s="1315"/>
      <c r="K97" s="2758"/>
      <c r="L97" s="2813"/>
      <c r="M97" s="2756"/>
      <c r="N97" s="2336"/>
      <c r="P97" s="210"/>
      <c r="Q97" s="1900"/>
      <c r="R97" s="210"/>
    </row>
    <row r="98" spans="1:18" ht="19.5" thickTop="1">
      <c r="B98" s="2612" t="s">
        <v>13565</v>
      </c>
      <c r="C98" s="2613" t="s">
        <v>15267</v>
      </c>
      <c r="D98" s="1284"/>
      <c r="E98" s="1284"/>
      <c r="F98" s="2757"/>
      <c r="G98" s="1295"/>
      <c r="H98" s="2758"/>
      <c r="I98" s="2759"/>
      <c r="J98" s="1315"/>
      <c r="K98" s="2758"/>
      <c r="L98" s="2813"/>
      <c r="M98" s="2756"/>
      <c r="N98" s="2336"/>
      <c r="P98" s="210"/>
      <c r="Q98" s="1900"/>
      <c r="R98" s="210"/>
    </row>
    <row r="99" spans="1:18" ht="19.5" thickBot="1">
      <c r="A99" s="2699" t="s">
        <v>675</v>
      </c>
      <c r="B99" s="2313" t="s">
        <v>15308</v>
      </c>
      <c r="C99" s="2736">
        <v>1.31</v>
      </c>
      <c r="D99" s="1284"/>
      <c r="E99" s="1284"/>
      <c r="F99" s="2757"/>
      <c r="G99" s="1295"/>
      <c r="H99" s="2758"/>
      <c r="I99" s="2759"/>
      <c r="J99" s="1315"/>
      <c r="K99" s="2758"/>
      <c r="L99" s="2813"/>
      <c r="M99" s="2756"/>
      <c r="N99" s="2336"/>
      <c r="P99" s="210"/>
      <c r="Q99" s="1900"/>
      <c r="R99" s="210"/>
    </row>
    <row r="100" spans="1:18" ht="20.25" thickTop="1" thickBot="1">
      <c r="B100" s="1284"/>
      <c r="C100" s="1284"/>
      <c r="D100" s="1284"/>
      <c r="E100" s="1284"/>
      <c r="F100" s="2757"/>
      <c r="G100" s="1295"/>
      <c r="H100" s="2758"/>
      <c r="I100" s="2759"/>
      <c r="J100" s="1315"/>
      <c r="K100" s="2758"/>
      <c r="L100" s="2813"/>
      <c r="M100" s="2756"/>
      <c r="N100" s="2336"/>
      <c r="P100" s="210"/>
      <c r="Q100" s="1900"/>
      <c r="R100" s="210"/>
    </row>
    <row r="101" spans="1:18" ht="20.25" thickTop="1" thickBot="1">
      <c r="G101" s="1295"/>
      <c r="H101" s="3607" t="s">
        <v>12679</v>
      </c>
      <c r="I101" s="3608"/>
      <c r="J101" s="1295"/>
      <c r="K101" s="3607" t="s">
        <v>12680</v>
      </c>
      <c r="L101" s="3608"/>
      <c r="M101" s="1295"/>
      <c r="P101" s="210"/>
      <c r="Q101" s="1900"/>
      <c r="R101" s="210"/>
    </row>
    <row r="102" spans="1:18" ht="39.75" thickTop="1" thickBot="1">
      <c r="C102" s="2328" t="s">
        <v>2</v>
      </c>
      <c r="D102" s="2329" t="s">
        <v>14339</v>
      </c>
      <c r="E102" s="2329" t="s">
        <v>14942</v>
      </c>
      <c r="F102" s="2330" t="s">
        <v>15000</v>
      </c>
      <c r="G102" s="1295"/>
      <c r="H102" s="2331" t="s">
        <v>15001</v>
      </c>
      <c r="I102" s="2332" t="s">
        <v>15002</v>
      </c>
      <c r="J102" s="1295"/>
      <c r="K102" s="2331" t="s">
        <v>15001</v>
      </c>
      <c r="L102" s="2332" t="s">
        <v>15002</v>
      </c>
      <c r="M102" s="1295"/>
      <c r="N102" s="1311" t="s">
        <v>666</v>
      </c>
      <c r="P102" s="210"/>
      <c r="Q102" s="1900"/>
      <c r="R102" s="210"/>
    </row>
    <row r="103" spans="1:18" ht="26.25" thickTop="1">
      <c r="B103" s="1314" t="s">
        <v>15003</v>
      </c>
      <c r="C103" s="1285" t="s">
        <v>15309</v>
      </c>
      <c r="D103" s="1285" t="s">
        <v>15301</v>
      </c>
      <c r="E103" s="1285">
        <v>0</v>
      </c>
      <c r="F103" s="1338">
        <v>1</v>
      </c>
      <c r="G103" s="1295"/>
      <c r="H103" s="1843">
        <v>0</v>
      </c>
      <c r="I103" s="1323">
        <f>IFERROR(H103/$F103,0)</f>
        <v>0</v>
      </c>
      <c r="J103" s="1295"/>
      <c r="K103" s="1843">
        <v>0</v>
      </c>
      <c r="L103" s="1323">
        <f>K103/$F103</f>
        <v>0</v>
      </c>
      <c r="M103" s="1295"/>
      <c r="N103" s="1316" t="s">
        <v>15253</v>
      </c>
      <c r="P103" s="210"/>
      <c r="Q103" s="1900"/>
      <c r="R103" s="210"/>
    </row>
    <row r="104" spans="1:18" ht="25.5">
      <c r="B104" s="1317" t="s">
        <v>15007</v>
      </c>
      <c r="C104" s="1293" t="s">
        <v>15310</v>
      </c>
      <c r="D104" s="1293" t="s">
        <v>15301</v>
      </c>
      <c r="E104" s="1293">
        <v>0</v>
      </c>
      <c r="F104" s="2333">
        <v>0.42</v>
      </c>
      <c r="G104" s="1295"/>
      <c r="H104" s="1842">
        <v>0</v>
      </c>
      <c r="I104" s="1318">
        <f>IFERROR(H104/$F104,0)</f>
        <v>0</v>
      </c>
      <c r="J104" s="1295"/>
      <c r="K104" s="1842">
        <v>0</v>
      </c>
      <c r="L104" s="1318">
        <f>K104/$F104</f>
        <v>0</v>
      </c>
      <c r="M104" s="1295"/>
      <c r="N104" s="1319" t="s">
        <v>15254</v>
      </c>
      <c r="P104" s="210"/>
      <c r="Q104" s="1900"/>
      <c r="R104" s="210"/>
    </row>
    <row r="105" spans="1:18" ht="26.25" thickBot="1">
      <c r="A105" s="2575" t="s">
        <v>773</v>
      </c>
      <c r="B105" s="1309" t="s">
        <v>15010</v>
      </c>
      <c r="C105" s="1286" t="s">
        <v>15311</v>
      </c>
      <c r="D105" s="1286" t="s">
        <v>11853</v>
      </c>
      <c r="E105" s="1286">
        <v>0</v>
      </c>
      <c r="F105" s="2337">
        <v>0</v>
      </c>
      <c r="G105" s="1295"/>
      <c r="H105" s="2338">
        <v>0</v>
      </c>
      <c r="I105" s="1322">
        <f>IFERROR(H105/$F105,0)</f>
        <v>0</v>
      </c>
      <c r="J105" s="1295"/>
      <c r="K105" s="2338">
        <v>0</v>
      </c>
      <c r="L105" s="1322">
        <f>IF(F105=0, 0, K105/F105)</f>
        <v>0</v>
      </c>
      <c r="M105" s="1295"/>
      <c r="N105" s="1313" t="s">
        <v>15255</v>
      </c>
      <c r="P105" s="210"/>
      <c r="Q105" s="1900"/>
      <c r="R105" s="210"/>
    </row>
    <row r="106" spans="1:18" ht="19.5" thickTop="1">
      <c r="B106" s="2760" t="s">
        <v>15312</v>
      </c>
      <c r="C106" s="1284"/>
      <c r="D106" s="1284"/>
      <c r="E106" s="1284"/>
      <c r="F106" s="2761"/>
      <c r="G106" s="1295"/>
      <c r="H106" s="2762"/>
      <c r="I106" s="2759"/>
      <c r="J106" s="1295"/>
      <c r="K106" s="2814"/>
      <c r="L106" s="2813"/>
      <c r="M106" s="1295"/>
      <c r="N106" s="2336"/>
      <c r="P106" s="210"/>
      <c r="Q106" s="1900"/>
      <c r="R106" s="210"/>
    </row>
    <row r="107" spans="1:18" ht="19.5" thickBot="1">
      <c r="B107" s="2763"/>
      <c r="C107" s="1284"/>
      <c r="D107" s="1284"/>
      <c r="E107" s="1284"/>
      <c r="F107" s="2761"/>
      <c r="G107" s="1295"/>
      <c r="H107" s="2762"/>
      <c r="I107" s="2759"/>
      <c r="J107" s="1295"/>
      <c r="K107" s="2814"/>
      <c r="L107" s="2813"/>
      <c r="M107" s="1295"/>
      <c r="N107" s="2336"/>
      <c r="P107" s="210"/>
      <c r="Q107" s="1900"/>
      <c r="R107" s="210"/>
    </row>
    <row r="108" spans="1:18" ht="19.5" thickTop="1">
      <c r="B108" s="2612" t="s">
        <v>13579</v>
      </c>
      <c r="C108" s="2613" t="s">
        <v>15267</v>
      </c>
      <c r="D108" s="1284"/>
      <c r="E108" s="1284"/>
      <c r="F108" s="2757"/>
      <c r="G108" s="1295"/>
      <c r="H108" s="2758"/>
      <c r="I108" s="2759"/>
      <c r="J108" s="1315"/>
      <c r="K108" s="2758"/>
      <c r="L108" s="2813"/>
      <c r="M108" s="2756"/>
      <c r="N108" s="2336"/>
      <c r="P108" s="210"/>
      <c r="Q108" s="1900"/>
      <c r="R108" s="210"/>
    </row>
    <row r="109" spans="1:18" ht="19.5" thickBot="1">
      <c r="A109" s="2699" t="s">
        <v>675</v>
      </c>
      <c r="B109" s="2313" t="s">
        <v>15313</v>
      </c>
      <c r="C109" s="2736">
        <v>24.5</v>
      </c>
      <c r="D109" s="1284"/>
      <c r="E109" s="1284"/>
      <c r="F109" s="2757"/>
      <c r="G109" s="1295"/>
      <c r="H109" s="2758"/>
      <c r="I109" s="2759"/>
      <c r="J109" s="1315"/>
      <c r="K109" s="2758"/>
      <c r="L109" s="2813"/>
      <c r="M109" s="2756"/>
      <c r="N109" s="2336"/>
      <c r="P109" s="210"/>
      <c r="Q109" s="1900"/>
      <c r="R109" s="210"/>
    </row>
    <row r="110" spans="1:18" ht="20.25" thickTop="1" thickBot="1">
      <c r="B110" s="1284"/>
      <c r="C110" s="1284"/>
      <c r="D110" s="1284"/>
      <c r="E110" s="1284"/>
      <c r="F110" s="2757"/>
      <c r="G110" s="1295"/>
      <c r="H110" s="2758"/>
      <c r="I110" s="2759"/>
      <c r="J110" s="1315"/>
      <c r="K110" s="2758"/>
      <c r="L110" s="2813"/>
      <c r="M110" s="2756"/>
      <c r="N110" s="2336"/>
      <c r="P110" s="210"/>
      <c r="Q110" s="1900"/>
      <c r="R110" s="210"/>
    </row>
    <row r="111" spans="1:18" ht="20.25" thickTop="1" thickBot="1">
      <c r="G111" s="1295"/>
      <c r="H111" s="3607" t="s">
        <v>12679</v>
      </c>
      <c r="I111" s="3608"/>
      <c r="J111" s="1295"/>
      <c r="K111" s="3607" t="s">
        <v>12680</v>
      </c>
      <c r="L111" s="3608"/>
      <c r="M111" s="1295"/>
      <c r="P111" s="210"/>
      <c r="Q111" s="1900"/>
      <c r="R111" s="210"/>
    </row>
    <row r="112" spans="1:18" ht="39.75" thickTop="1" thickBot="1">
      <c r="C112" s="2328" t="s">
        <v>2</v>
      </c>
      <c r="D112" s="2329" t="s">
        <v>14339</v>
      </c>
      <c r="E112" s="2329" t="s">
        <v>14942</v>
      </c>
      <c r="F112" s="2330" t="s">
        <v>15000</v>
      </c>
      <c r="G112" s="1295"/>
      <c r="H112" s="2331" t="s">
        <v>15001</v>
      </c>
      <c r="I112" s="2332" t="s">
        <v>15002</v>
      </c>
      <c r="J112" s="1295"/>
      <c r="K112" s="2331" t="s">
        <v>15001</v>
      </c>
      <c r="L112" s="2332" t="s">
        <v>15002</v>
      </c>
      <c r="M112" s="1295"/>
      <c r="N112" s="1311" t="s">
        <v>666</v>
      </c>
      <c r="P112" s="210"/>
      <c r="Q112" s="1900"/>
      <c r="R112" s="210"/>
    </row>
    <row r="113" spans="1:18" ht="20.25" thickTop="1" thickBot="1">
      <c r="A113" s="2575" t="s">
        <v>773</v>
      </c>
      <c r="B113" s="1312" t="s">
        <v>15003</v>
      </c>
      <c r="C113" s="1281" t="s">
        <v>15314</v>
      </c>
      <c r="D113" s="1281" t="s">
        <v>15005</v>
      </c>
      <c r="E113" s="1281">
        <v>0</v>
      </c>
      <c r="F113" s="2339">
        <v>69</v>
      </c>
      <c r="G113" s="1295"/>
      <c r="H113" s="2340">
        <v>0</v>
      </c>
      <c r="I113" s="1327">
        <f>IFERROR(H113/$F113,0)</f>
        <v>0</v>
      </c>
      <c r="J113" s="1295"/>
      <c r="K113" s="2340">
        <v>0</v>
      </c>
      <c r="L113" s="1327">
        <f>K113/$F113</f>
        <v>0</v>
      </c>
      <c r="M113" s="1295"/>
      <c r="N113" s="2341" t="s">
        <v>15256</v>
      </c>
      <c r="P113" s="210"/>
      <c r="Q113" s="1900"/>
      <c r="R113" s="210"/>
    </row>
    <row r="114" spans="1:18" ht="19.5" thickTop="1">
      <c r="B114" s="1284"/>
      <c r="C114" s="1284"/>
      <c r="D114" s="1284"/>
      <c r="E114" s="1284"/>
      <c r="F114" s="2761"/>
      <c r="G114" s="1295"/>
      <c r="H114" s="2762"/>
      <c r="I114" s="2759"/>
      <c r="J114" s="1295"/>
      <c r="K114" s="2814"/>
      <c r="L114" s="2813"/>
      <c r="M114" s="1295"/>
      <c r="N114" s="2336"/>
      <c r="P114" s="210"/>
      <c r="Q114" s="1900"/>
      <c r="R114" s="210"/>
    </row>
    <row r="115" spans="1:18" ht="25.5">
      <c r="B115" s="1299" t="s">
        <v>9</v>
      </c>
      <c r="C115" s="1284"/>
      <c r="D115" s="1284"/>
      <c r="E115" s="1284"/>
      <c r="F115" s="2761"/>
      <c r="G115" s="1295"/>
      <c r="H115" s="2762"/>
      <c r="I115" s="2759"/>
      <c r="J115" s="1295"/>
      <c r="K115" s="2814"/>
      <c r="L115" s="2813"/>
      <c r="M115" s="1295"/>
      <c r="N115" s="2336"/>
      <c r="P115" s="210"/>
      <c r="Q115" s="1900"/>
      <c r="R115" s="210"/>
    </row>
    <row r="116" spans="1:18" ht="19.5" thickBot="1">
      <c r="B116" s="1284"/>
      <c r="C116" s="1284"/>
      <c r="D116" s="1284"/>
      <c r="E116" s="1284"/>
      <c r="F116" s="2761"/>
      <c r="G116" s="1295"/>
      <c r="H116" s="2762"/>
      <c r="I116" s="2759"/>
      <c r="J116" s="1295"/>
      <c r="K116" s="2814"/>
      <c r="L116" s="2813"/>
      <c r="M116" s="1295"/>
      <c r="N116" s="2336"/>
      <c r="P116" s="210"/>
      <c r="Q116" s="1900"/>
      <c r="R116" s="210"/>
    </row>
    <row r="117" spans="1:18" ht="19.5" thickTop="1">
      <c r="B117" s="2612" t="s">
        <v>13569</v>
      </c>
      <c r="C117" s="2613" t="s">
        <v>15267</v>
      </c>
      <c r="D117" s="1284"/>
      <c r="E117" s="1284"/>
      <c r="F117" s="2757"/>
      <c r="G117" s="1295"/>
      <c r="H117" s="2758"/>
      <c r="I117" s="2759"/>
      <c r="J117" s="1315"/>
      <c r="K117" s="2758"/>
      <c r="L117" s="2813"/>
      <c r="M117" s="2756"/>
      <c r="N117" s="2336"/>
      <c r="P117" s="210"/>
      <c r="Q117" s="1900"/>
      <c r="R117" s="210"/>
    </row>
    <row r="118" spans="1:18" ht="19.5" thickBot="1">
      <c r="A118" s="2699" t="s">
        <v>675</v>
      </c>
      <c r="B118" s="2313" t="s">
        <v>15315</v>
      </c>
      <c r="C118" s="2736">
        <v>35</v>
      </c>
      <c r="D118" s="1284"/>
      <c r="E118" s="1284"/>
      <c r="F118" s="2757"/>
      <c r="G118" s="1295"/>
      <c r="H118" s="2758"/>
      <c r="I118" s="2759"/>
      <c r="J118" s="1315"/>
      <c r="K118" s="2758"/>
      <c r="L118" s="2813"/>
      <c r="M118" s="2756"/>
      <c r="N118" s="2336"/>
      <c r="P118" s="210"/>
      <c r="Q118" s="1900"/>
      <c r="R118" s="210"/>
    </row>
    <row r="119" spans="1:18" ht="20.25" thickTop="1" thickBot="1">
      <c r="B119" s="1284"/>
      <c r="C119" s="1284"/>
      <c r="D119" s="1284"/>
      <c r="E119" s="1284"/>
      <c r="F119" s="2757"/>
      <c r="G119" s="1295"/>
      <c r="H119" s="2758"/>
      <c r="I119" s="2759"/>
      <c r="J119" s="1315"/>
      <c r="K119" s="2758"/>
      <c r="L119" s="2813"/>
      <c r="M119" s="2756"/>
      <c r="N119" s="2336"/>
      <c r="P119" s="210"/>
      <c r="Q119" s="1900"/>
      <c r="R119" s="210"/>
    </row>
    <row r="120" spans="1:18" ht="20.25" thickTop="1" thickBot="1">
      <c r="G120" s="1295"/>
      <c r="H120" s="3607" t="s">
        <v>12679</v>
      </c>
      <c r="I120" s="3608"/>
      <c r="J120" s="1295"/>
      <c r="K120" s="3607" t="s">
        <v>12680</v>
      </c>
      <c r="L120" s="3608"/>
      <c r="M120" s="1295"/>
      <c r="P120" s="210"/>
      <c r="Q120" s="1900"/>
      <c r="R120" s="210"/>
    </row>
    <row r="121" spans="1:18" ht="39.75" thickTop="1" thickBot="1">
      <c r="C121" s="2328" t="s">
        <v>2</v>
      </c>
      <c r="D121" s="2329" t="s">
        <v>14339</v>
      </c>
      <c r="E121" s="2329" t="s">
        <v>14942</v>
      </c>
      <c r="F121" s="2330" t="s">
        <v>15000</v>
      </c>
      <c r="G121" s="1295"/>
      <c r="H121" s="2331" t="s">
        <v>15001</v>
      </c>
      <c r="I121" s="2332" t="s">
        <v>15002</v>
      </c>
      <c r="J121" s="1295"/>
      <c r="K121" s="2331" t="s">
        <v>15001</v>
      </c>
      <c r="L121" s="2332" t="s">
        <v>15002</v>
      </c>
      <c r="M121" s="1295"/>
      <c r="N121" s="1311" t="s">
        <v>666</v>
      </c>
      <c r="P121" s="210"/>
      <c r="Q121" s="1900"/>
      <c r="R121" s="210"/>
    </row>
    <row r="122" spans="1:18" ht="26.25" thickTop="1">
      <c r="B122" s="1314" t="s">
        <v>15003</v>
      </c>
      <c r="C122" s="2342" t="s">
        <v>15316</v>
      </c>
      <c r="D122" s="1285" t="s">
        <v>1281</v>
      </c>
      <c r="E122" s="1285">
        <v>0</v>
      </c>
      <c r="F122" s="1338">
        <v>1</v>
      </c>
      <c r="G122" s="1295"/>
      <c r="H122" s="1843">
        <v>0</v>
      </c>
      <c r="I122" s="1323">
        <f>IFERROR(H122/$F122,0)</f>
        <v>0</v>
      </c>
      <c r="J122" s="1295"/>
      <c r="K122" s="1843">
        <v>0</v>
      </c>
      <c r="L122" s="1323">
        <f>K122/$F122</f>
        <v>0</v>
      </c>
      <c r="M122" s="1295"/>
      <c r="N122" s="1316" t="s">
        <v>15257</v>
      </c>
      <c r="P122" s="210"/>
      <c r="Q122" s="1900"/>
      <c r="R122" s="210"/>
    </row>
    <row r="123" spans="1:18" ht="25.5">
      <c r="B123" s="1317" t="s">
        <v>15007</v>
      </c>
      <c r="C123" s="1293" t="s">
        <v>15316</v>
      </c>
      <c r="D123" s="1293" t="s">
        <v>15005</v>
      </c>
      <c r="E123" s="1293">
        <v>0</v>
      </c>
      <c r="F123" s="2343">
        <v>30</v>
      </c>
      <c r="G123" s="1295"/>
      <c r="H123" s="2344">
        <v>0</v>
      </c>
      <c r="I123" s="1318">
        <f>IFERROR(H123/$F123,0)</f>
        <v>0</v>
      </c>
      <c r="J123" s="1295"/>
      <c r="K123" s="2344">
        <v>0</v>
      </c>
      <c r="L123" s="1318">
        <f>K123/$F123</f>
        <v>0</v>
      </c>
      <c r="M123" s="1295"/>
      <c r="N123" s="1319" t="s">
        <v>15258</v>
      </c>
      <c r="P123" s="210"/>
      <c r="Q123" s="1900"/>
      <c r="R123" s="210"/>
    </row>
    <row r="124" spans="1:18" ht="26.25" thickBot="1">
      <c r="A124" s="2575" t="s">
        <v>773</v>
      </c>
      <c r="B124" s="1309" t="s">
        <v>15010</v>
      </c>
      <c r="C124" s="1286" t="s">
        <v>15317</v>
      </c>
      <c r="D124" s="1286" t="s">
        <v>15005</v>
      </c>
      <c r="E124" s="1286">
        <v>0</v>
      </c>
      <c r="F124" s="2337">
        <v>420</v>
      </c>
      <c r="G124" s="1295"/>
      <c r="H124" s="2338">
        <v>0</v>
      </c>
      <c r="I124" s="1322">
        <f>IFERROR(H124/$F124,0)</f>
        <v>0</v>
      </c>
      <c r="J124" s="1295"/>
      <c r="K124" s="2338">
        <v>0</v>
      </c>
      <c r="L124" s="1322">
        <f>K124/$F124</f>
        <v>0</v>
      </c>
      <c r="M124" s="1295"/>
      <c r="N124" s="1313" t="s">
        <v>15259</v>
      </c>
      <c r="P124" s="210"/>
      <c r="Q124" s="1900"/>
      <c r="R124" s="210"/>
    </row>
    <row r="125" spans="1:18" ht="19.5" thickTop="1">
      <c r="B125" s="1284"/>
      <c r="C125" s="1284"/>
      <c r="D125" s="1284"/>
      <c r="E125" s="1284"/>
      <c r="F125" s="1315"/>
      <c r="G125" s="1295"/>
      <c r="H125" s="2764"/>
      <c r="I125" s="2759"/>
      <c r="J125" s="1295"/>
      <c r="K125" s="2815"/>
      <c r="L125" s="2813"/>
      <c r="M125" s="1295"/>
      <c r="N125" s="2336"/>
      <c r="P125" s="210"/>
      <c r="Q125" s="1900"/>
      <c r="R125" s="210"/>
    </row>
    <row r="126" spans="1:18" ht="25.5">
      <c r="B126" s="1299" t="s">
        <v>11</v>
      </c>
      <c r="C126" s="1284"/>
      <c r="D126" s="1284"/>
      <c r="E126" s="1284"/>
      <c r="F126" s="2757"/>
      <c r="G126" s="1295"/>
      <c r="H126" s="2758"/>
      <c r="I126" s="2759"/>
      <c r="J126" s="1315"/>
      <c r="K126" s="2758"/>
      <c r="L126" s="2813"/>
      <c r="M126" s="2756"/>
      <c r="N126" s="2336"/>
      <c r="P126" s="210"/>
      <c r="Q126" s="1900"/>
      <c r="R126" s="210"/>
    </row>
    <row r="127" spans="1:18" ht="15" thickBot="1">
      <c r="P127" s="210"/>
      <c r="Q127" s="1900">
        <f xml:space="preserve"> IF( SUM( S127:S127 ) = 0, 0,#REF! )</f>
        <v>0</v>
      </c>
      <c r="R127" s="210"/>
    </row>
    <row r="128" spans="1:18" ht="19.899999999999999" customHeight="1" thickTop="1">
      <c r="B128" s="2612" t="s">
        <v>13562</v>
      </c>
      <c r="C128" s="2613" t="s">
        <v>15267</v>
      </c>
      <c r="P128" s="210"/>
      <c r="Q128" s="1900">
        <f xml:space="preserve"> IF( SUM( S128:S128 ) = 0, 0,#REF! )</f>
        <v>0</v>
      </c>
      <c r="R128" s="210"/>
    </row>
    <row r="129" spans="1:18" ht="19.5" thickBot="1">
      <c r="A129" s="2699" t="s">
        <v>675</v>
      </c>
      <c r="B129" s="2313" t="s">
        <v>15102</v>
      </c>
      <c r="C129" s="2736">
        <v>23</v>
      </c>
      <c r="D129" s="1300"/>
      <c r="E129" s="1300"/>
      <c r="F129" s="1295"/>
      <c r="G129" s="1295"/>
      <c r="H129" s="1295"/>
      <c r="I129" s="1295"/>
      <c r="J129" s="1295"/>
      <c r="K129" s="1295"/>
      <c r="L129" s="1295"/>
      <c r="M129" s="1295"/>
      <c r="P129" s="210"/>
      <c r="Q129" s="1900">
        <f xml:space="preserve"> IF( SUM( S129:S129 ) = 0, 0,#REF! )</f>
        <v>0</v>
      </c>
      <c r="R129" s="210"/>
    </row>
    <row r="130" spans="1:18" ht="20.25" thickTop="1" thickBot="1">
      <c r="B130" s="1300"/>
      <c r="D130" s="1300"/>
      <c r="E130" s="1300"/>
      <c r="F130" s="1295"/>
      <c r="G130" s="1295"/>
      <c r="H130" s="3607" t="s">
        <v>12679</v>
      </c>
      <c r="I130" s="3608"/>
      <c r="J130" s="1295"/>
      <c r="K130" s="3607" t="s">
        <v>12680</v>
      </c>
      <c r="L130" s="3608"/>
      <c r="M130" s="1295"/>
      <c r="P130" s="210"/>
      <c r="Q130" s="1900">
        <f xml:space="preserve"> IF( SUM( S130:S130 ) = 0, 0,#REF! )</f>
        <v>0</v>
      </c>
      <c r="R130" s="210"/>
    </row>
    <row r="131" spans="1:18" ht="39.75" thickTop="1" thickBot="1">
      <c r="C131" s="1291" t="s">
        <v>2</v>
      </c>
      <c r="D131" s="1278" t="s">
        <v>14339</v>
      </c>
      <c r="E131" s="1278" t="s">
        <v>14942</v>
      </c>
      <c r="F131" s="1279" t="s">
        <v>15000</v>
      </c>
      <c r="G131" s="1295"/>
      <c r="H131" s="1310" t="s">
        <v>15001</v>
      </c>
      <c r="I131" s="1296" t="s">
        <v>15002</v>
      </c>
      <c r="J131" s="1295"/>
      <c r="K131" s="1310" t="s">
        <v>15001</v>
      </c>
      <c r="L131" s="1296" t="s">
        <v>15002</v>
      </c>
      <c r="M131" s="1295"/>
      <c r="N131" s="1311" t="s">
        <v>666</v>
      </c>
      <c r="P131" s="210"/>
      <c r="Q131" s="1900">
        <f xml:space="preserve"> IF( SUM( S131:S131 ) = 0, 0,#REF! )</f>
        <v>0</v>
      </c>
      <c r="R131" s="210"/>
    </row>
    <row r="132" spans="1:18" ht="26.25" thickTop="1">
      <c r="B132" s="1314" t="s">
        <v>15003</v>
      </c>
      <c r="C132" s="1329" t="s">
        <v>15318</v>
      </c>
      <c r="D132" s="1285" t="s">
        <v>15005</v>
      </c>
      <c r="E132" s="1285">
        <v>0</v>
      </c>
      <c r="F132" s="1330">
        <v>15</v>
      </c>
      <c r="G132" s="1295"/>
      <c r="H132" s="1836">
        <v>0</v>
      </c>
      <c r="I132" s="1323">
        <f>IFERROR(H132/$F132,0)</f>
        <v>0</v>
      </c>
      <c r="J132" s="1315"/>
      <c r="K132" s="1836">
        <v>0</v>
      </c>
      <c r="L132" s="1323">
        <f>K132/$F132</f>
        <v>0</v>
      </c>
      <c r="M132" s="2756"/>
      <c r="N132" s="1316" t="s">
        <v>15260</v>
      </c>
      <c r="P132" s="210"/>
      <c r="Q132" s="1900">
        <f xml:space="preserve"> IF( SUM( S132:S132 ) = 0, 0,#REF! )</f>
        <v>0</v>
      </c>
      <c r="R132" s="210"/>
    </row>
    <row r="133" spans="1:18" ht="19.5" thickBot="1">
      <c r="A133" s="2575" t="s">
        <v>773</v>
      </c>
      <c r="B133" s="1309" t="s">
        <v>15007</v>
      </c>
      <c r="C133" s="1286" t="s">
        <v>15319</v>
      </c>
      <c r="D133" s="1286" t="s">
        <v>15005</v>
      </c>
      <c r="E133" s="1286">
        <v>0</v>
      </c>
      <c r="F133" s="1331">
        <v>330</v>
      </c>
      <c r="G133" s="1295"/>
      <c r="H133" s="1838">
        <v>0</v>
      </c>
      <c r="I133" s="1322">
        <f>IFERROR(H133/$F133,0)</f>
        <v>0</v>
      </c>
      <c r="J133" s="1315"/>
      <c r="K133" s="1838">
        <v>0</v>
      </c>
      <c r="L133" s="1322">
        <f>K133/$F133</f>
        <v>0</v>
      </c>
      <c r="M133" s="2756"/>
      <c r="N133" s="1313" t="s">
        <v>15261</v>
      </c>
      <c r="P133" s="210"/>
      <c r="Q133" s="1900">
        <f xml:space="preserve"> IF( SUM( S133:S133 ) = 0, 0,#REF! )</f>
        <v>0</v>
      </c>
      <c r="R133" s="210"/>
    </row>
    <row r="134" spans="1:18" ht="15.75" thickTop="1" thickBot="1">
      <c r="P134" s="210"/>
      <c r="Q134" s="1900">
        <f xml:space="preserve"> IF( SUM( S134:S134 ) = 0, 0,#REF! )</f>
        <v>0</v>
      </c>
      <c r="R134" s="210"/>
    </row>
    <row r="135" spans="1:18" ht="20.65" customHeight="1" thickTop="1">
      <c r="B135" s="2612" t="s">
        <v>13567</v>
      </c>
      <c r="C135" s="2613" t="s">
        <v>15267</v>
      </c>
      <c r="P135" s="210"/>
      <c r="Q135" s="1900">
        <f xml:space="preserve"> IF( SUM( S135:S135 ) = 0, 0,#REF! )</f>
        <v>0</v>
      </c>
      <c r="R135" s="210"/>
    </row>
    <row r="136" spans="1:18" ht="19.5" thickBot="1">
      <c r="A136" s="2699" t="s">
        <v>675</v>
      </c>
      <c r="B136" s="2313" t="s">
        <v>15270</v>
      </c>
      <c r="C136" s="2736">
        <v>12.01</v>
      </c>
      <c r="D136" s="1300"/>
      <c r="E136" s="1300"/>
      <c r="F136" s="1295"/>
      <c r="G136" s="1295"/>
      <c r="H136" s="1295"/>
      <c r="I136" s="1295"/>
      <c r="J136" s="1295"/>
      <c r="K136" s="1295"/>
      <c r="L136" s="1295"/>
      <c r="M136" s="1295"/>
      <c r="P136" s="210"/>
      <c r="Q136" s="1900">
        <f xml:space="preserve"> IF( SUM( S136:S136 ) = 0, 0,#REF! )</f>
        <v>0</v>
      </c>
      <c r="R136" s="210"/>
    </row>
    <row r="137" spans="1:18" ht="20.25" thickTop="1" thickBot="1">
      <c r="B137" s="1300"/>
      <c r="D137" s="1300"/>
      <c r="E137" s="1300"/>
      <c r="F137" s="1295"/>
      <c r="G137" s="1295"/>
      <c r="H137" s="3604" t="s">
        <v>12679</v>
      </c>
      <c r="I137" s="3605"/>
      <c r="J137" s="1295"/>
      <c r="K137" s="3604" t="s">
        <v>12680</v>
      </c>
      <c r="L137" s="3605"/>
      <c r="M137" s="1295"/>
      <c r="P137" s="210"/>
      <c r="Q137" s="1900">
        <f xml:space="preserve"> IF( SUM( S137:S137 ) = 0, 0,#REF! )</f>
        <v>0</v>
      </c>
      <c r="R137" s="210"/>
    </row>
    <row r="138" spans="1:18" ht="39.75" thickTop="1" thickBot="1">
      <c r="C138" s="2295" t="s">
        <v>2</v>
      </c>
      <c r="D138" s="2296" t="s">
        <v>14339</v>
      </c>
      <c r="E138" s="2296" t="s">
        <v>14942</v>
      </c>
      <c r="F138" s="2297" t="s">
        <v>15000</v>
      </c>
      <c r="G138" s="1295"/>
      <c r="H138" s="2298" t="s">
        <v>15001</v>
      </c>
      <c r="I138" s="2299" t="s">
        <v>15002</v>
      </c>
      <c r="J138" s="1295"/>
      <c r="K138" s="2298" t="s">
        <v>15001</v>
      </c>
      <c r="L138" s="2299" t="s">
        <v>15002</v>
      </c>
      <c r="M138" s="1295"/>
      <c r="N138" s="2300" t="s">
        <v>666</v>
      </c>
      <c r="P138" s="210"/>
      <c r="Q138" s="1900">
        <f xml:space="preserve"> IF( SUM( S138:S138 ) = 0, 0,#REF! )</f>
        <v>0</v>
      </c>
      <c r="R138" s="210"/>
    </row>
    <row r="139" spans="1:18" ht="26.25" thickTop="1">
      <c r="B139" s="2301" t="s">
        <v>15003</v>
      </c>
      <c r="C139" s="2302" t="s">
        <v>15320</v>
      </c>
      <c r="D139" s="2302" t="s">
        <v>15272</v>
      </c>
      <c r="E139" s="2302">
        <v>2</v>
      </c>
      <c r="F139" s="2303">
        <v>0.25</v>
      </c>
      <c r="G139" s="1295"/>
      <c r="H139" s="2304">
        <v>0</v>
      </c>
      <c r="I139" s="2305">
        <f>IFERROR(H139/$F139,0)</f>
        <v>0</v>
      </c>
      <c r="J139" s="1295"/>
      <c r="K139" s="2304">
        <v>0</v>
      </c>
      <c r="L139" s="2305">
        <f>K139/$F139</f>
        <v>0</v>
      </c>
      <c r="M139" s="1295"/>
      <c r="N139" s="2345" t="s">
        <v>15262</v>
      </c>
      <c r="P139" s="210"/>
      <c r="Q139" s="1900">
        <f xml:space="preserve"> IF( SUM( S139:S139 ) = 0, 0,#REF! )</f>
        <v>0</v>
      </c>
      <c r="R139" s="210"/>
    </row>
    <row r="140" spans="1:18" ht="18.75">
      <c r="B140" s="2307" t="s">
        <v>15007</v>
      </c>
      <c r="C140" s="2308" t="s">
        <v>15321</v>
      </c>
      <c r="D140" s="2308" t="s">
        <v>15272</v>
      </c>
      <c r="E140" s="2308">
        <v>2</v>
      </c>
      <c r="F140" s="2309">
        <v>0.25</v>
      </c>
      <c r="G140" s="1295"/>
      <c r="H140" s="2310">
        <v>0</v>
      </c>
      <c r="I140" s="2311">
        <f>IFERROR(H140/$F140,0)</f>
        <v>0</v>
      </c>
      <c r="J140" s="1295"/>
      <c r="K140" s="2310">
        <v>0</v>
      </c>
      <c r="L140" s="2311">
        <f>K140/$F140</f>
        <v>0</v>
      </c>
      <c r="M140" s="1295"/>
      <c r="N140" s="2312" t="s">
        <v>15263</v>
      </c>
      <c r="P140" s="210"/>
      <c r="Q140" s="1900"/>
      <c r="R140" s="210"/>
    </row>
    <row r="141" spans="1:18" ht="25.5">
      <c r="B141" s="2307" t="s">
        <v>15010</v>
      </c>
      <c r="C141" s="2308" t="s">
        <v>15322</v>
      </c>
      <c r="D141" s="2308" t="s">
        <v>15272</v>
      </c>
      <c r="E141" s="2308">
        <v>2</v>
      </c>
      <c r="F141" s="2309">
        <v>0.25</v>
      </c>
      <c r="G141" s="1295"/>
      <c r="H141" s="2310">
        <v>0</v>
      </c>
      <c r="I141" s="2311">
        <f>IFERROR(H141/$F141,0)</f>
        <v>0</v>
      </c>
      <c r="J141" s="1295"/>
      <c r="K141" s="2310">
        <v>0</v>
      </c>
      <c r="L141" s="2311">
        <f>K141/$F141</f>
        <v>0</v>
      </c>
      <c r="M141" s="1295"/>
      <c r="N141" s="2312" t="s">
        <v>15264</v>
      </c>
      <c r="P141" s="210"/>
      <c r="Q141" s="1900"/>
      <c r="R141" s="210"/>
    </row>
    <row r="142" spans="1:18" ht="18.75">
      <c r="B142" s="2307" t="s">
        <v>15013</v>
      </c>
      <c r="C142" s="2308" t="s">
        <v>15323</v>
      </c>
      <c r="D142" s="2308" t="s">
        <v>15272</v>
      </c>
      <c r="E142" s="2308">
        <v>2</v>
      </c>
      <c r="F142" s="2309">
        <v>0.25</v>
      </c>
      <c r="G142" s="1295"/>
      <c r="H142" s="2310">
        <v>0</v>
      </c>
      <c r="I142" s="2311">
        <f>IFERROR(H142/$F142,0)</f>
        <v>0</v>
      </c>
      <c r="J142" s="1295"/>
      <c r="K142" s="2310">
        <v>0</v>
      </c>
      <c r="L142" s="2311">
        <f>K142/$F142</f>
        <v>0</v>
      </c>
      <c r="M142" s="1295"/>
      <c r="N142" s="2312" t="s">
        <v>15324</v>
      </c>
      <c r="P142" s="210"/>
      <c r="Q142" s="1900"/>
      <c r="R142" s="210"/>
    </row>
    <row r="143" spans="1:18" ht="26.25" thickBot="1">
      <c r="A143" s="2575" t="s">
        <v>773</v>
      </c>
      <c r="B143" s="2313" t="s">
        <v>15016</v>
      </c>
      <c r="C143" s="2314" t="s">
        <v>15325</v>
      </c>
      <c r="D143" s="2314" t="s">
        <v>15272</v>
      </c>
      <c r="E143" s="2314">
        <v>2</v>
      </c>
      <c r="F143" s="2315">
        <v>0.25</v>
      </c>
      <c r="G143" s="1295"/>
      <c r="H143" s="2316">
        <v>0</v>
      </c>
      <c r="I143" s="2317">
        <f>IFERROR(H143/$F143,0)</f>
        <v>0</v>
      </c>
      <c r="J143" s="1295"/>
      <c r="K143" s="2316">
        <v>0</v>
      </c>
      <c r="L143" s="2317">
        <f>K143/$F143</f>
        <v>0</v>
      </c>
      <c r="M143" s="1295"/>
      <c r="N143" s="2318" t="s">
        <v>15326</v>
      </c>
      <c r="P143" s="210"/>
      <c r="Q143" s="1900"/>
      <c r="R143" s="210"/>
    </row>
    <row r="144" spans="1:18" ht="15.75" thickTop="1" thickBot="1">
      <c r="P144" s="210"/>
      <c r="Q144" s="1900">
        <f xml:space="preserve"> IF( SUM( S144:S144 ) = 0, 0,#REF! )</f>
        <v>0</v>
      </c>
      <c r="R144" s="210"/>
    </row>
    <row r="145" spans="1:18" ht="19.5" thickTop="1">
      <c r="B145" s="2612" t="s">
        <v>13583</v>
      </c>
      <c r="C145" s="2613" t="s">
        <v>15267</v>
      </c>
      <c r="F145" s="1295"/>
      <c r="G145" s="1295"/>
      <c r="H145" s="1295"/>
      <c r="I145" s="1295"/>
      <c r="J145" s="1295"/>
      <c r="K145" s="1295"/>
      <c r="L145" s="1295"/>
      <c r="M145" s="1295"/>
      <c r="P145" s="210"/>
      <c r="Q145" s="1900">
        <f xml:space="preserve"> IF( SUM( S145:S145 ) = 0, 0,#REF! )</f>
        <v>0</v>
      </c>
      <c r="R145" s="210"/>
    </row>
    <row r="146" spans="1:18" ht="19.5" thickBot="1">
      <c r="A146" s="2699" t="s">
        <v>675</v>
      </c>
      <c r="B146" s="2313" t="s">
        <v>15327</v>
      </c>
      <c r="C146" s="2736">
        <v>5.65</v>
      </c>
      <c r="D146" s="1300"/>
      <c r="E146" s="1300"/>
      <c r="F146" s="1295"/>
      <c r="G146" s="1295"/>
      <c r="H146" s="1295"/>
      <c r="I146" s="1295"/>
      <c r="J146" s="1295"/>
      <c r="K146" s="1295"/>
      <c r="L146" s="1295"/>
      <c r="M146" s="1295"/>
      <c r="P146" s="210"/>
      <c r="Q146" s="1900">
        <f xml:space="preserve"> IF( SUM( S146:S146 ) = 0, 0,#REF! )</f>
        <v>0</v>
      </c>
      <c r="R146" s="210"/>
    </row>
    <row r="147" spans="1:18" ht="20.25" thickTop="1" thickBot="1">
      <c r="D147" s="1300"/>
      <c r="E147" s="1300"/>
      <c r="F147" s="1295"/>
      <c r="G147" s="1295"/>
      <c r="H147" s="3607" t="s">
        <v>12679</v>
      </c>
      <c r="I147" s="3608"/>
      <c r="J147" s="1295"/>
      <c r="K147" s="3607" t="s">
        <v>12680</v>
      </c>
      <c r="L147" s="3608"/>
      <c r="M147" s="1295"/>
      <c r="P147" s="210"/>
      <c r="Q147" s="1900">
        <f xml:space="preserve"> IF( SUM( S147:S147 ) = 0, 0,#REF! )</f>
        <v>0</v>
      </c>
      <c r="R147" s="210"/>
    </row>
    <row r="148" spans="1:18" ht="39.75" thickTop="1" thickBot="1">
      <c r="C148" s="1291" t="s">
        <v>2</v>
      </c>
      <c r="D148" s="1278" t="s">
        <v>14339</v>
      </c>
      <c r="E148" s="1278" t="s">
        <v>14942</v>
      </c>
      <c r="F148" s="1279" t="s">
        <v>15000</v>
      </c>
      <c r="G148" s="1295"/>
      <c r="H148" s="1310" t="s">
        <v>15001</v>
      </c>
      <c r="I148" s="1296" t="s">
        <v>15002</v>
      </c>
      <c r="J148" s="1295"/>
      <c r="K148" s="1310" t="s">
        <v>15001</v>
      </c>
      <c r="L148" s="1296" t="s">
        <v>15002</v>
      </c>
      <c r="M148" s="1295"/>
      <c r="N148" s="1311" t="s">
        <v>666</v>
      </c>
      <c r="P148" s="210"/>
      <c r="Q148" s="1900">
        <f xml:space="preserve"> IF( SUM( S148:S148 ) = 0, 0,#REF! )</f>
        <v>0</v>
      </c>
      <c r="R148" s="210"/>
    </row>
    <row r="149" spans="1:18" ht="26.25" thickTop="1">
      <c r="B149" s="1314" t="s">
        <v>15003</v>
      </c>
      <c r="C149" s="1285" t="s">
        <v>15281</v>
      </c>
      <c r="D149" s="1285" t="s">
        <v>15005</v>
      </c>
      <c r="E149" s="1285">
        <v>0</v>
      </c>
      <c r="F149" s="2319">
        <v>36447</v>
      </c>
      <c r="G149" s="1295"/>
      <c r="H149" s="1836">
        <v>0</v>
      </c>
      <c r="I149" s="1323">
        <f t="shared" ref="I149:I161" si="4">IFERROR(H149/$F149,0)</f>
        <v>0</v>
      </c>
      <c r="J149" s="1315"/>
      <c r="K149" s="1836">
        <v>0</v>
      </c>
      <c r="L149" s="1323">
        <f t="shared" ref="L149:L161" si="5">K149/$F149</f>
        <v>0</v>
      </c>
      <c r="M149" s="2756"/>
      <c r="N149" s="1316" t="s">
        <v>15328</v>
      </c>
      <c r="P149" s="210"/>
      <c r="Q149" s="1900">
        <f xml:space="preserve"> IF( SUM( S149:S149 ) = 0, 0,#REF! )</f>
        <v>0</v>
      </c>
      <c r="R149" s="210"/>
    </row>
    <row r="150" spans="1:18" ht="25.5">
      <c r="B150" s="1317" t="s">
        <v>15007</v>
      </c>
      <c r="C150" s="1293" t="s">
        <v>15329</v>
      </c>
      <c r="D150" s="1293" t="s">
        <v>15005</v>
      </c>
      <c r="E150" s="1293">
        <v>0</v>
      </c>
      <c r="F150" s="2320">
        <v>49632</v>
      </c>
      <c r="G150" s="1295"/>
      <c r="H150" s="1837">
        <v>0</v>
      </c>
      <c r="I150" s="1318">
        <f t="shared" si="4"/>
        <v>0</v>
      </c>
      <c r="J150" s="1315"/>
      <c r="K150" s="1837">
        <v>0</v>
      </c>
      <c r="L150" s="1318">
        <f t="shared" si="5"/>
        <v>0</v>
      </c>
      <c r="M150" s="2756"/>
      <c r="N150" s="1319" t="s">
        <v>15330</v>
      </c>
      <c r="P150" s="210"/>
      <c r="Q150" s="1900">
        <f xml:space="preserve"> IF( SUM( S150:S150 ) = 0, 0,#REF! )</f>
        <v>0</v>
      </c>
      <c r="R150" s="210"/>
    </row>
    <row r="151" spans="1:18" ht="25.5">
      <c r="B151" s="1317" t="s">
        <v>15010</v>
      </c>
      <c r="C151" s="1293" t="s">
        <v>15331</v>
      </c>
      <c r="D151" s="1293" t="s">
        <v>15005</v>
      </c>
      <c r="E151" s="1293">
        <v>0</v>
      </c>
      <c r="F151" s="2320">
        <v>21470</v>
      </c>
      <c r="G151" s="1295"/>
      <c r="H151" s="1837">
        <v>0</v>
      </c>
      <c r="I151" s="1318">
        <f t="shared" si="4"/>
        <v>0</v>
      </c>
      <c r="J151" s="1315"/>
      <c r="K151" s="1837">
        <v>0</v>
      </c>
      <c r="L151" s="1318">
        <f t="shared" si="5"/>
        <v>0</v>
      </c>
      <c r="M151" s="2756"/>
      <c r="N151" s="1319" t="s">
        <v>15332</v>
      </c>
      <c r="P151" s="210"/>
      <c r="Q151" s="1900">
        <f xml:space="preserve"> IF( SUM( S151:S151 ) = 0, 0,#REF! )</f>
        <v>0</v>
      </c>
      <c r="R151" s="210"/>
    </row>
    <row r="152" spans="1:18" ht="25.5">
      <c r="B152" s="1317" t="s">
        <v>15013</v>
      </c>
      <c r="C152" s="1293" t="s">
        <v>15306</v>
      </c>
      <c r="D152" s="1293" t="s">
        <v>15005</v>
      </c>
      <c r="E152" s="1293">
        <v>0</v>
      </c>
      <c r="F152" s="2320">
        <v>57500</v>
      </c>
      <c r="G152" s="1295"/>
      <c r="H152" s="1837">
        <v>0</v>
      </c>
      <c r="I152" s="1318">
        <f t="shared" si="4"/>
        <v>0</v>
      </c>
      <c r="J152" s="1315"/>
      <c r="K152" s="1837">
        <v>0</v>
      </c>
      <c r="L152" s="1318">
        <f t="shared" si="5"/>
        <v>0</v>
      </c>
      <c r="M152" s="2756"/>
      <c r="N152" s="1319" t="s">
        <v>15333</v>
      </c>
      <c r="P152" s="210"/>
      <c r="Q152" s="1900">
        <f xml:space="preserve"> IF( SUM( S152:S152 ) = 0, 0,#REF! )</f>
        <v>0</v>
      </c>
      <c r="R152" s="210"/>
    </row>
    <row r="153" spans="1:18" ht="25.5">
      <c r="B153" s="1317" t="s">
        <v>15016</v>
      </c>
      <c r="C153" s="1293" t="s">
        <v>15334</v>
      </c>
      <c r="D153" s="1293" t="s">
        <v>15005</v>
      </c>
      <c r="E153" s="1293">
        <v>0</v>
      </c>
      <c r="F153" s="2320">
        <v>18000</v>
      </c>
      <c r="G153" s="1295"/>
      <c r="H153" s="1837">
        <v>0</v>
      </c>
      <c r="I153" s="1318">
        <f t="shared" si="4"/>
        <v>0</v>
      </c>
      <c r="J153" s="1315"/>
      <c r="K153" s="1837">
        <v>0</v>
      </c>
      <c r="L153" s="1318">
        <f t="shared" si="5"/>
        <v>0</v>
      </c>
      <c r="M153" s="2756"/>
      <c r="N153" s="1319" t="s">
        <v>15335</v>
      </c>
      <c r="P153" s="210"/>
      <c r="Q153" s="1900">
        <f xml:space="preserve"> IF( SUM( S153:S153 ) = 0, 0,#REF! )</f>
        <v>0</v>
      </c>
      <c r="R153" s="210"/>
    </row>
    <row r="154" spans="1:18" ht="25.5">
      <c r="B154" s="1317" t="s">
        <v>15019</v>
      </c>
      <c r="C154" s="1293" t="s">
        <v>15286</v>
      </c>
      <c r="D154" s="1293" t="s">
        <v>15005</v>
      </c>
      <c r="E154" s="1293">
        <v>0</v>
      </c>
      <c r="F154" s="2320">
        <v>8954</v>
      </c>
      <c r="G154" s="1295"/>
      <c r="H154" s="1837">
        <v>0</v>
      </c>
      <c r="I154" s="1318">
        <f t="shared" si="4"/>
        <v>0</v>
      </c>
      <c r="J154" s="1315"/>
      <c r="K154" s="1837">
        <v>0</v>
      </c>
      <c r="L154" s="1318">
        <f t="shared" si="5"/>
        <v>0</v>
      </c>
      <c r="M154" s="2756"/>
      <c r="N154" s="1319" t="s">
        <v>15336</v>
      </c>
      <c r="P154" s="210"/>
      <c r="Q154" s="1900">
        <f xml:space="preserve"> IF( SUM( S154:S154 ) = 0, 0,#REF! )</f>
        <v>0</v>
      </c>
      <c r="R154" s="210"/>
    </row>
    <row r="155" spans="1:18" ht="25.5">
      <c r="B155" s="1317" t="s">
        <v>15022</v>
      </c>
      <c r="C155" s="1293" t="s">
        <v>15287</v>
      </c>
      <c r="D155" s="1293" t="s">
        <v>15005</v>
      </c>
      <c r="E155" s="1293">
        <v>0</v>
      </c>
      <c r="F155" s="2320">
        <v>31160</v>
      </c>
      <c r="G155" s="1295"/>
      <c r="H155" s="1837">
        <v>0</v>
      </c>
      <c r="I155" s="1318">
        <f t="shared" si="4"/>
        <v>0</v>
      </c>
      <c r="J155" s="1315"/>
      <c r="K155" s="1837">
        <v>0</v>
      </c>
      <c r="L155" s="1318">
        <f t="shared" si="5"/>
        <v>0</v>
      </c>
      <c r="M155" s="2756"/>
      <c r="N155" s="1319" t="s">
        <v>15337</v>
      </c>
      <c r="P155" s="210"/>
      <c r="Q155" s="1900"/>
      <c r="R155" s="210"/>
    </row>
    <row r="156" spans="1:18" ht="18.75">
      <c r="B156" s="1317" t="s">
        <v>15025</v>
      </c>
      <c r="C156" s="1293" t="s">
        <v>15338</v>
      </c>
      <c r="D156" s="1293" t="s">
        <v>15005</v>
      </c>
      <c r="E156" s="1293">
        <v>0</v>
      </c>
      <c r="F156" s="2321">
        <v>29866</v>
      </c>
      <c r="G156" s="1295"/>
      <c r="H156" s="1837">
        <v>0</v>
      </c>
      <c r="I156" s="1318">
        <f t="shared" si="4"/>
        <v>0</v>
      </c>
      <c r="J156" s="1315"/>
      <c r="K156" s="1837">
        <v>0</v>
      </c>
      <c r="L156" s="1318">
        <f t="shared" si="5"/>
        <v>0</v>
      </c>
      <c r="M156" s="2756"/>
      <c r="N156" s="1319" t="s">
        <v>15339</v>
      </c>
      <c r="P156" s="210"/>
      <c r="Q156" s="1900"/>
      <c r="R156" s="210"/>
    </row>
    <row r="157" spans="1:18" ht="18.75">
      <c r="B157" s="1317" t="s">
        <v>15028</v>
      </c>
      <c r="C157" s="1293" t="s">
        <v>15288</v>
      </c>
      <c r="D157" s="1293" t="s">
        <v>15005</v>
      </c>
      <c r="E157" s="1293">
        <v>0</v>
      </c>
      <c r="F157" s="2320">
        <v>604307</v>
      </c>
      <c r="G157" s="1295"/>
      <c r="H157" s="1837">
        <v>0</v>
      </c>
      <c r="I157" s="1318">
        <f t="shared" si="4"/>
        <v>0</v>
      </c>
      <c r="J157" s="1315"/>
      <c r="K157" s="1837">
        <v>0</v>
      </c>
      <c r="L157" s="1318">
        <f t="shared" si="5"/>
        <v>0</v>
      </c>
      <c r="M157" s="2756"/>
      <c r="N157" s="1319" t="s">
        <v>15340</v>
      </c>
      <c r="P157" s="210"/>
      <c r="Q157" s="1900"/>
      <c r="R157" s="210"/>
    </row>
    <row r="158" spans="1:18" ht="18.75">
      <c r="B158" s="1317" t="s">
        <v>15054</v>
      </c>
      <c r="C158" s="1293" t="s">
        <v>15289</v>
      </c>
      <c r="D158" s="1293" t="s">
        <v>15005</v>
      </c>
      <c r="E158" s="1293">
        <v>0</v>
      </c>
      <c r="F158" s="2320">
        <v>214599</v>
      </c>
      <c r="G158" s="1295"/>
      <c r="H158" s="1837">
        <v>0</v>
      </c>
      <c r="I158" s="1318">
        <f t="shared" si="4"/>
        <v>0</v>
      </c>
      <c r="J158" s="1315"/>
      <c r="K158" s="1837">
        <v>0</v>
      </c>
      <c r="L158" s="1318">
        <f t="shared" si="5"/>
        <v>0</v>
      </c>
      <c r="M158" s="2756"/>
      <c r="N158" s="1319" t="s">
        <v>15341</v>
      </c>
      <c r="P158" s="210"/>
      <c r="Q158" s="1900"/>
      <c r="R158" s="210"/>
    </row>
    <row r="159" spans="1:18" ht="18.75">
      <c r="B159" s="1317" t="s">
        <v>15057</v>
      </c>
      <c r="C159" s="1293" t="s">
        <v>15290</v>
      </c>
      <c r="D159" s="1293" t="s">
        <v>15005</v>
      </c>
      <c r="E159" s="1293">
        <v>0</v>
      </c>
      <c r="F159" s="2320">
        <v>96970</v>
      </c>
      <c r="G159" s="1295"/>
      <c r="H159" s="1837">
        <v>0</v>
      </c>
      <c r="I159" s="1318">
        <f t="shared" si="4"/>
        <v>0</v>
      </c>
      <c r="J159" s="1315"/>
      <c r="K159" s="1837">
        <v>0</v>
      </c>
      <c r="L159" s="1318">
        <f t="shared" si="5"/>
        <v>0</v>
      </c>
      <c r="M159" s="2756"/>
      <c r="N159" s="1319" t="s">
        <v>15342</v>
      </c>
      <c r="P159" s="210"/>
      <c r="Q159" s="1900"/>
      <c r="R159" s="210"/>
    </row>
    <row r="160" spans="1:18" ht="25.5">
      <c r="B160" s="1317" t="s">
        <v>15060</v>
      </c>
      <c r="C160" s="1293" t="s">
        <v>15188</v>
      </c>
      <c r="D160" s="1293" t="s">
        <v>15291</v>
      </c>
      <c r="E160" s="1293">
        <v>2</v>
      </c>
      <c r="F160" s="2322">
        <v>0.2</v>
      </c>
      <c r="G160" s="1295"/>
      <c r="H160" s="2323">
        <v>0</v>
      </c>
      <c r="I160" s="1318">
        <f t="shared" si="4"/>
        <v>0</v>
      </c>
      <c r="J160" s="1315"/>
      <c r="K160" s="2323">
        <v>0</v>
      </c>
      <c r="L160" s="1318">
        <f t="shared" si="5"/>
        <v>0</v>
      </c>
      <c r="M160" s="2756"/>
      <c r="N160" s="1319" t="s">
        <v>15343</v>
      </c>
      <c r="P160" s="210"/>
      <c r="Q160" s="1900">
        <f xml:space="preserve"> IF( SUM( S160:S160 ) = 0, 0,#REF! )</f>
        <v>0</v>
      </c>
      <c r="R160" s="210"/>
    </row>
    <row r="161" spans="1:18" ht="26.25" thickBot="1">
      <c r="A161" s="2575" t="s">
        <v>773</v>
      </c>
      <c r="B161" s="1309" t="s">
        <v>15292</v>
      </c>
      <c r="C161" s="1286" t="s">
        <v>15190</v>
      </c>
      <c r="D161" s="1286" t="s">
        <v>15293</v>
      </c>
      <c r="E161" s="1286">
        <v>3</v>
      </c>
      <c r="F161" s="1325">
        <v>0.125</v>
      </c>
      <c r="G161" s="1295"/>
      <c r="H161" s="1840">
        <v>0</v>
      </c>
      <c r="I161" s="1322">
        <f t="shared" si="4"/>
        <v>0</v>
      </c>
      <c r="J161" s="1315"/>
      <c r="K161" s="1840">
        <v>0</v>
      </c>
      <c r="L161" s="1322">
        <f t="shared" si="5"/>
        <v>0</v>
      </c>
      <c r="M161" s="2756"/>
      <c r="N161" s="1313" t="s">
        <v>15344</v>
      </c>
      <c r="P161" s="210"/>
      <c r="Q161" s="1900">
        <f xml:space="preserve"> IF( SUM( S161:S161 ) = 0, 0,#REF! )</f>
        <v>0</v>
      </c>
      <c r="R161" s="210"/>
    </row>
    <row r="162" spans="1:18" ht="20.25" thickTop="1" thickBot="1">
      <c r="B162" s="1284"/>
      <c r="C162" s="1284"/>
      <c r="D162" s="1284"/>
      <c r="E162" s="1284"/>
      <c r="F162" s="2757"/>
      <c r="G162" s="1295"/>
      <c r="H162" s="2758"/>
      <c r="I162" s="2759"/>
      <c r="J162" s="1315"/>
      <c r="K162" s="2758"/>
      <c r="L162" s="2813"/>
      <c r="M162" s="2756"/>
      <c r="N162" s="2336"/>
      <c r="P162" s="210"/>
      <c r="Q162" s="1900"/>
      <c r="R162" s="210"/>
    </row>
    <row r="163" spans="1:18" ht="19.5" thickTop="1">
      <c r="B163" s="2612" t="s">
        <v>13585</v>
      </c>
      <c r="C163" s="2613" t="s">
        <v>15267</v>
      </c>
      <c r="F163" s="1295"/>
      <c r="G163" s="1295"/>
      <c r="H163" s="1295"/>
      <c r="I163" s="1295"/>
      <c r="J163" s="1295"/>
      <c r="K163" s="1295"/>
      <c r="L163" s="1295"/>
      <c r="M163" s="1295"/>
      <c r="P163" s="210"/>
      <c r="Q163" s="1900">
        <f xml:space="preserve"> IF( SUM( S163:S163 ) = 0, 0,#REF! )</f>
        <v>0</v>
      </c>
      <c r="R163" s="210"/>
    </row>
    <row r="164" spans="1:18" ht="19.5" thickBot="1">
      <c r="A164" s="2699" t="s">
        <v>675</v>
      </c>
      <c r="B164" s="2313" t="s">
        <v>15345</v>
      </c>
      <c r="C164" s="2736">
        <v>8.51</v>
      </c>
      <c r="D164" s="1300"/>
      <c r="E164" s="1300"/>
      <c r="F164" s="1295"/>
      <c r="G164" s="1295"/>
      <c r="H164" s="1295"/>
      <c r="I164" s="1295"/>
      <c r="J164" s="1295"/>
      <c r="K164" s="1295"/>
      <c r="L164" s="1295"/>
      <c r="M164" s="1295"/>
      <c r="P164" s="210"/>
      <c r="Q164" s="1900">
        <f xml:space="preserve"> IF( SUM( S164:S164 ) = 0, 0,#REF! )</f>
        <v>0</v>
      </c>
      <c r="R164" s="210"/>
    </row>
    <row r="165" spans="1:18" ht="20.25" thickTop="1" thickBot="1">
      <c r="B165" s="1300"/>
      <c r="D165" s="1300"/>
      <c r="E165" s="1300"/>
      <c r="F165" s="1295"/>
      <c r="G165" s="1295"/>
      <c r="H165" s="3607" t="s">
        <v>12679</v>
      </c>
      <c r="I165" s="3608"/>
      <c r="J165" s="1295"/>
      <c r="K165" s="3607" t="s">
        <v>12680</v>
      </c>
      <c r="L165" s="3608"/>
      <c r="M165" s="1295"/>
      <c r="P165" s="210"/>
      <c r="Q165" s="1900">
        <f xml:space="preserve"> IF( SUM( S165:S165 ) = 0, 0,#REF! )</f>
        <v>0</v>
      </c>
      <c r="R165" s="210"/>
    </row>
    <row r="166" spans="1:18" ht="39.75" thickTop="1" thickBot="1">
      <c r="C166" s="1291" t="s">
        <v>2</v>
      </c>
      <c r="D166" s="1278" t="s">
        <v>14339</v>
      </c>
      <c r="E166" s="1278" t="s">
        <v>14942</v>
      </c>
      <c r="F166" s="1279" t="s">
        <v>15000</v>
      </c>
      <c r="G166" s="1295"/>
      <c r="H166" s="1310" t="s">
        <v>15001</v>
      </c>
      <c r="I166" s="1296" t="s">
        <v>15002</v>
      </c>
      <c r="J166" s="1295"/>
      <c r="K166" s="1310" t="s">
        <v>15001</v>
      </c>
      <c r="L166" s="1296" t="s">
        <v>15002</v>
      </c>
      <c r="M166" s="1295"/>
      <c r="N166" s="1311" t="s">
        <v>666</v>
      </c>
      <c r="P166" s="210"/>
      <c r="Q166" s="1900">
        <f xml:space="preserve"> IF( SUM( S166:S166 ) = 0, 0,#REF! )</f>
        <v>0</v>
      </c>
      <c r="R166" s="210"/>
    </row>
    <row r="167" spans="1:18" ht="20.25" thickTop="1" thickBot="1">
      <c r="A167" s="2575" t="s">
        <v>773</v>
      </c>
      <c r="B167" s="1312" t="s">
        <v>15003</v>
      </c>
      <c r="C167" s="1281" t="s">
        <v>15346</v>
      </c>
      <c r="D167" s="1281" t="s">
        <v>15005</v>
      </c>
      <c r="E167" s="1281">
        <v>0</v>
      </c>
      <c r="F167" s="2346">
        <v>4835</v>
      </c>
      <c r="G167" s="1295"/>
      <c r="H167" s="1835">
        <v>0</v>
      </c>
      <c r="I167" s="1327">
        <f>IFERROR(H167/$F167,0)</f>
        <v>0</v>
      </c>
      <c r="J167" s="1315"/>
      <c r="K167" s="1835">
        <v>0</v>
      </c>
      <c r="L167" s="1327">
        <f>K167/$F167</f>
        <v>0</v>
      </c>
      <c r="M167" s="2756"/>
      <c r="N167" s="2341" t="s">
        <v>15347</v>
      </c>
      <c r="P167" s="210"/>
      <c r="Q167" s="1900">
        <f xml:space="preserve"> IF( SUM( S167:S167 ) = 0, 0,#REF! )</f>
        <v>0</v>
      </c>
      <c r="R167" s="210"/>
    </row>
    <row r="168" spans="1:18" ht="19.5" thickTop="1">
      <c r="B168" s="1284"/>
      <c r="C168" s="1284"/>
      <c r="D168" s="1284"/>
      <c r="E168" s="1284"/>
      <c r="F168" s="1284"/>
      <c r="G168" s="1295"/>
      <c r="H168" s="2765"/>
      <c r="I168" s="2759"/>
      <c r="J168" s="1315"/>
      <c r="K168" s="2765"/>
      <c r="L168" s="2813"/>
      <c r="M168" s="2756"/>
      <c r="N168" s="2336"/>
      <c r="P168" s="210"/>
      <c r="Q168" s="1900"/>
      <c r="R168" s="210"/>
    </row>
    <row r="169" spans="1:18" ht="25.5">
      <c r="B169" s="1299" t="s">
        <v>8</v>
      </c>
      <c r="C169" s="1284"/>
      <c r="D169" s="1284"/>
      <c r="E169" s="1284"/>
      <c r="F169" s="1284"/>
      <c r="G169" s="1295"/>
      <c r="H169" s="2765"/>
      <c r="I169" s="2759"/>
      <c r="J169" s="1315"/>
      <c r="K169" s="2765"/>
      <c r="L169" s="2813"/>
      <c r="M169" s="2756"/>
      <c r="N169" s="2336"/>
      <c r="P169" s="210"/>
      <c r="Q169" s="1900"/>
      <c r="R169" s="210"/>
    </row>
    <row r="170" spans="1:18" ht="15" thickBot="1">
      <c r="P170" s="210"/>
      <c r="Q170" s="1900">
        <f xml:space="preserve"> IF( SUM( S170:S170 ) = 0, 0,#REF! )</f>
        <v>0</v>
      </c>
      <c r="R170" s="210"/>
    </row>
    <row r="171" spans="1:18" ht="19.5" thickTop="1">
      <c r="B171" s="2612" t="s">
        <v>15348</v>
      </c>
      <c r="C171" s="2613" t="s">
        <v>15267</v>
      </c>
      <c r="F171" s="1295"/>
      <c r="G171" s="1295"/>
      <c r="H171" s="1295"/>
      <c r="I171" s="1295"/>
      <c r="J171" s="1295"/>
      <c r="K171" s="1295"/>
      <c r="L171" s="1295"/>
      <c r="M171" s="1295"/>
      <c r="P171" s="210"/>
      <c r="Q171" s="1900">
        <f xml:space="preserve"> IF( SUM( S171:S171 ) = 0, 0,#REF! )</f>
        <v>0</v>
      </c>
      <c r="R171" s="210"/>
    </row>
    <row r="172" spans="1:18" ht="39" thickBot="1">
      <c r="A172" s="2699" t="s">
        <v>675</v>
      </c>
      <c r="B172" s="2313" t="s">
        <v>15349</v>
      </c>
      <c r="C172" s="2736">
        <v>18.5</v>
      </c>
      <c r="D172" s="1300"/>
      <c r="E172" s="1300"/>
      <c r="F172" s="1295"/>
      <c r="G172" s="1295"/>
      <c r="H172" s="1295"/>
      <c r="I172" s="1295"/>
      <c r="J172" s="1295"/>
      <c r="K172" s="1295"/>
      <c r="L172" s="1295"/>
      <c r="M172" s="1295"/>
      <c r="P172" s="210"/>
      <c r="Q172" s="1900">
        <f xml:space="preserve"> IF( SUM( S172:S172 ) = 0, 0,#REF! )</f>
        <v>0</v>
      </c>
      <c r="R172" s="210"/>
    </row>
    <row r="173" spans="1:18" ht="20.25" thickTop="1" thickBot="1">
      <c r="B173" s="1300"/>
      <c r="D173" s="1300"/>
      <c r="E173" s="1300"/>
      <c r="F173" s="1295"/>
      <c r="G173" s="1295"/>
      <c r="H173" s="3604" t="s">
        <v>12679</v>
      </c>
      <c r="I173" s="3605"/>
      <c r="J173" s="1295"/>
      <c r="K173" s="3604" t="s">
        <v>12680</v>
      </c>
      <c r="L173" s="3605"/>
      <c r="M173" s="1295"/>
      <c r="P173" s="210"/>
      <c r="Q173" s="1900">
        <f xml:space="preserve"> IF( SUM( S173:S173 ) = 0, 0,#REF! )</f>
        <v>0</v>
      </c>
      <c r="R173" s="210"/>
    </row>
    <row r="174" spans="1:18" ht="39.75" thickTop="1" thickBot="1">
      <c r="C174" s="2295" t="s">
        <v>2</v>
      </c>
      <c r="D174" s="2296" t="s">
        <v>14339</v>
      </c>
      <c r="E174" s="2296" t="s">
        <v>14942</v>
      </c>
      <c r="F174" s="2297" t="s">
        <v>15000</v>
      </c>
      <c r="G174" s="1295"/>
      <c r="H174" s="2298" t="s">
        <v>15001</v>
      </c>
      <c r="I174" s="2299" t="s">
        <v>15002</v>
      </c>
      <c r="J174" s="1295"/>
      <c r="K174" s="2298" t="s">
        <v>15001</v>
      </c>
      <c r="L174" s="2299" t="s">
        <v>15002</v>
      </c>
      <c r="M174" s="1295"/>
      <c r="N174" s="2300" t="s">
        <v>666</v>
      </c>
      <c r="P174" s="210"/>
      <c r="Q174" s="1900">
        <f xml:space="preserve"> IF( SUM( S174:S174 ) = 0, 0,#REF! )</f>
        <v>0</v>
      </c>
      <c r="R174" s="210"/>
    </row>
    <row r="175" spans="1:18" ht="19.5" thickTop="1">
      <c r="B175" s="2301" t="s">
        <v>15003</v>
      </c>
      <c r="C175" s="2302" t="s">
        <v>15350</v>
      </c>
      <c r="D175" s="2302" t="s">
        <v>15272</v>
      </c>
      <c r="E175" s="2302">
        <v>2</v>
      </c>
      <c r="F175" s="2303">
        <v>0.25</v>
      </c>
      <c r="G175" s="1295"/>
      <c r="H175" s="2304">
        <v>0</v>
      </c>
      <c r="I175" s="2305">
        <f t="shared" ref="I175:I180" si="6">IFERROR(H175/$F175,0)</f>
        <v>0</v>
      </c>
      <c r="J175" s="1295"/>
      <c r="K175" s="2304">
        <v>0</v>
      </c>
      <c r="L175" s="2305">
        <f t="shared" ref="L175:L180" si="7">K175/$F175</f>
        <v>0</v>
      </c>
      <c r="M175" s="1295"/>
      <c r="N175" s="2345" t="s">
        <v>15351</v>
      </c>
      <c r="P175" s="210"/>
      <c r="Q175" s="1900">
        <f xml:space="preserve"> IF( SUM( S175:S175 ) = 0, 0,#REF! )</f>
        <v>0</v>
      </c>
      <c r="R175" s="210"/>
    </row>
    <row r="176" spans="1:18" ht="25.5">
      <c r="B176" s="2307" t="s">
        <v>15007</v>
      </c>
      <c r="C176" s="2308" t="s">
        <v>15352</v>
      </c>
      <c r="D176" s="2308" t="s">
        <v>15272</v>
      </c>
      <c r="E176" s="2308">
        <v>2</v>
      </c>
      <c r="F176" s="2309">
        <v>0.25</v>
      </c>
      <c r="G176" s="1295"/>
      <c r="H176" s="2310">
        <v>0</v>
      </c>
      <c r="I176" s="2311">
        <f t="shared" si="6"/>
        <v>0</v>
      </c>
      <c r="J176" s="1295"/>
      <c r="K176" s="2310">
        <v>0</v>
      </c>
      <c r="L176" s="2311">
        <f t="shared" si="7"/>
        <v>0</v>
      </c>
      <c r="M176" s="1295"/>
      <c r="N176" s="2312" t="s">
        <v>15353</v>
      </c>
      <c r="P176" s="210"/>
      <c r="Q176" s="1900">
        <f xml:space="preserve"> IF( SUM( S176:S176 ) = 0, 0,#REF! )</f>
        <v>0</v>
      </c>
      <c r="R176" s="210"/>
    </row>
    <row r="177" spans="1:18" ht="25.5">
      <c r="B177" s="2307" t="s">
        <v>15010</v>
      </c>
      <c r="C177" s="2308" t="s">
        <v>15354</v>
      </c>
      <c r="D177" s="2308" t="s">
        <v>15272</v>
      </c>
      <c r="E177" s="2308">
        <v>2</v>
      </c>
      <c r="F177" s="2309">
        <v>0.25</v>
      </c>
      <c r="G177" s="1295"/>
      <c r="H177" s="2310">
        <v>0</v>
      </c>
      <c r="I177" s="2311">
        <f t="shared" si="6"/>
        <v>0</v>
      </c>
      <c r="J177" s="1295"/>
      <c r="K177" s="2310">
        <v>0</v>
      </c>
      <c r="L177" s="2311">
        <f t="shared" si="7"/>
        <v>0</v>
      </c>
      <c r="M177" s="1295"/>
      <c r="N177" s="2312" t="s">
        <v>15355</v>
      </c>
      <c r="P177" s="210"/>
      <c r="Q177" s="1900"/>
      <c r="R177" s="210"/>
    </row>
    <row r="178" spans="1:18" ht="25.5">
      <c r="B178" s="2307" t="s">
        <v>15013</v>
      </c>
      <c r="C178" s="2308" t="s">
        <v>15356</v>
      </c>
      <c r="D178" s="2308" t="s">
        <v>15272</v>
      </c>
      <c r="E178" s="2308">
        <v>2</v>
      </c>
      <c r="F178" s="2309">
        <v>0.25</v>
      </c>
      <c r="G178" s="1295"/>
      <c r="H178" s="2310">
        <v>0</v>
      </c>
      <c r="I178" s="2311">
        <f t="shared" si="6"/>
        <v>0</v>
      </c>
      <c r="J178" s="1295"/>
      <c r="K178" s="2310">
        <v>0</v>
      </c>
      <c r="L178" s="2311">
        <f t="shared" si="7"/>
        <v>0</v>
      </c>
      <c r="M178" s="1295"/>
      <c r="N178" s="2312" t="s">
        <v>15357</v>
      </c>
      <c r="P178" s="210"/>
      <c r="Q178" s="1900"/>
      <c r="R178" s="210"/>
    </row>
    <row r="179" spans="1:18" ht="18.75">
      <c r="B179" s="2307" t="s">
        <v>15016</v>
      </c>
      <c r="C179" s="2308" t="s">
        <v>15358</v>
      </c>
      <c r="D179" s="2308" t="s">
        <v>15272</v>
      </c>
      <c r="E179" s="2308">
        <v>2</v>
      </c>
      <c r="F179" s="2309">
        <v>0.25</v>
      </c>
      <c r="G179" s="1295"/>
      <c r="H179" s="2310">
        <v>0</v>
      </c>
      <c r="I179" s="2311">
        <f t="shared" si="6"/>
        <v>0</v>
      </c>
      <c r="J179" s="1295"/>
      <c r="K179" s="2310">
        <v>0</v>
      </c>
      <c r="L179" s="2311">
        <f t="shared" si="7"/>
        <v>0</v>
      </c>
      <c r="M179" s="1295"/>
      <c r="N179" s="2312" t="s">
        <v>15359</v>
      </c>
      <c r="P179" s="210"/>
      <c r="Q179" s="1900"/>
      <c r="R179" s="210"/>
    </row>
    <row r="180" spans="1:18" ht="19.5" thickBot="1">
      <c r="A180" s="2575" t="s">
        <v>773</v>
      </c>
      <c r="B180" s="2313" t="s">
        <v>15019</v>
      </c>
      <c r="C180" s="2314" t="s">
        <v>15360</v>
      </c>
      <c r="D180" s="2314" t="s">
        <v>15272</v>
      </c>
      <c r="E180" s="2314">
        <v>2</v>
      </c>
      <c r="F180" s="2315">
        <v>0.25</v>
      </c>
      <c r="G180" s="1295"/>
      <c r="H180" s="2316">
        <v>0</v>
      </c>
      <c r="I180" s="2317">
        <f t="shared" si="6"/>
        <v>0</v>
      </c>
      <c r="J180" s="1295"/>
      <c r="K180" s="2316">
        <v>0</v>
      </c>
      <c r="L180" s="2317">
        <f t="shared" si="7"/>
        <v>0</v>
      </c>
      <c r="M180" s="1295"/>
      <c r="N180" s="2318" t="s">
        <v>15361</v>
      </c>
      <c r="P180" s="210"/>
      <c r="Q180" s="1900"/>
      <c r="R180" s="210"/>
    </row>
    <row r="181" spans="1:18" ht="15.75" thickTop="1" thickBot="1">
      <c r="P181" s="210"/>
      <c r="Q181" s="1900">
        <f xml:space="preserve"> IF( SUM( S181:S181 ) = 0, 0,#REF! )</f>
        <v>0</v>
      </c>
      <c r="R181" s="210"/>
    </row>
    <row r="182" spans="1:18" ht="22.15" customHeight="1" thickTop="1">
      <c r="B182" s="2612" t="s">
        <v>15362</v>
      </c>
      <c r="C182" s="2613" t="s">
        <v>15267</v>
      </c>
      <c r="P182" s="210"/>
      <c r="Q182" s="1900"/>
      <c r="R182" s="210"/>
    </row>
    <row r="183" spans="1:18" ht="26.25" thickBot="1">
      <c r="A183" s="2699" t="s">
        <v>675</v>
      </c>
      <c r="B183" s="2313" t="s">
        <v>15363</v>
      </c>
      <c r="C183" s="2736">
        <v>137.5</v>
      </c>
      <c r="P183" s="210"/>
      <c r="Q183" s="1900"/>
      <c r="R183" s="210"/>
    </row>
    <row r="184" spans="1:18" ht="20.25" thickTop="1" thickBot="1">
      <c r="G184" s="1295"/>
      <c r="H184" s="3607" t="s">
        <v>12679</v>
      </c>
      <c r="I184" s="3608"/>
      <c r="J184" s="1295"/>
      <c r="K184" s="3607" t="s">
        <v>12680</v>
      </c>
      <c r="L184" s="3608"/>
      <c r="M184" s="1295"/>
      <c r="P184" s="210"/>
      <c r="Q184" s="1900"/>
      <c r="R184" s="210"/>
    </row>
    <row r="185" spans="1:18" ht="39.75" thickTop="1" thickBot="1">
      <c r="C185" s="2328" t="s">
        <v>2</v>
      </c>
      <c r="D185" s="2329" t="s">
        <v>14339</v>
      </c>
      <c r="E185" s="2329" t="s">
        <v>14942</v>
      </c>
      <c r="F185" s="2330" t="s">
        <v>15000</v>
      </c>
      <c r="G185" s="1295"/>
      <c r="H185" s="2331" t="s">
        <v>15001</v>
      </c>
      <c r="I185" s="2332" t="s">
        <v>15002</v>
      </c>
      <c r="J185" s="1295"/>
      <c r="K185" s="2331" t="s">
        <v>15001</v>
      </c>
      <c r="L185" s="2332" t="s">
        <v>15002</v>
      </c>
      <c r="M185" s="1295"/>
      <c r="N185" s="1311" t="s">
        <v>666</v>
      </c>
      <c r="P185" s="210"/>
      <c r="Q185" s="1900"/>
      <c r="R185" s="210"/>
    </row>
    <row r="186" spans="1:18" ht="26.25" thickTop="1">
      <c r="B186" s="1314" t="s">
        <v>15003</v>
      </c>
      <c r="C186" s="2342" t="s">
        <v>15276</v>
      </c>
      <c r="D186" s="1285" t="s">
        <v>1281</v>
      </c>
      <c r="E186" s="1285">
        <v>0</v>
      </c>
      <c r="F186" s="1338">
        <v>1</v>
      </c>
      <c r="G186" s="1295"/>
      <c r="H186" s="1843">
        <v>0</v>
      </c>
      <c r="I186" s="1323">
        <f>IFERROR(H186/$F186,0)</f>
        <v>0</v>
      </c>
      <c r="J186" s="1295"/>
      <c r="K186" s="1843">
        <v>0</v>
      </c>
      <c r="L186" s="1323">
        <f>K186/$F186</f>
        <v>0</v>
      </c>
      <c r="M186" s="1295"/>
      <c r="N186" s="1316" t="s">
        <v>15364</v>
      </c>
      <c r="P186" s="210"/>
      <c r="Q186" s="1900"/>
      <c r="R186" s="210"/>
    </row>
    <row r="187" spans="1:18" ht="25.5">
      <c r="B187" s="1317" t="s">
        <v>15007</v>
      </c>
      <c r="C187" s="1293" t="s">
        <v>15365</v>
      </c>
      <c r="D187" s="1293" t="s">
        <v>15005</v>
      </c>
      <c r="E187" s="1293">
        <v>0</v>
      </c>
      <c r="F187" s="2343">
        <v>135</v>
      </c>
      <c r="G187" s="1295"/>
      <c r="H187" s="2344">
        <v>0</v>
      </c>
      <c r="I187" s="1318">
        <f>IFERROR(H187/$F187,0)</f>
        <v>0</v>
      </c>
      <c r="J187" s="1295"/>
      <c r="K187" s="2344">
        <v>0</v>
      </c>
      <c r="L187" s="1318">
        <f>K187/$F187</f>
        <v>0</v>
      </c>
      <c r="M187" s="1295"/>
      <c r="N187" s="1319" t="s">
        <v>15366</v>
      </c>
      <c r="P187" s="210"/>
      <c r="Q187" s="1900"/>
      <c r="R187" s="210"/>
    </row>
    <row r="188" spans="1:18" ht="26.25" thickBot="1">
      <c r="A188" s="2575" t="s">
        <v>773</v>
      </c>
      <c r="B188" s="1309" t="s">
        <v>15010</v>
      </c>
      <c r="C188" s="1286" t="s">
        <v>15367</v>
      </c>
      <c r="D188" s="1286" t="s">
        <v>15005</v>
      </c>
      <c r="E188" s="1286">
        <v>0</v>
      </c>
      <c r="F188" s="2347">
        <v>8406</v>
      </c>
      <c r="G188" s="1295"/>
      <c r="H188" s="2338">
        <v>0</v>
      </c>
      <c r="I188" s="1322">
        <f>IFERROR(H188/$F188,0)</f>
        <v>0</v>
      </c>
      <c r="J188" s="1295"/>
      <c r="K188" s="2338">
        <v>0</v>
      </c>
      <c r="L188" s="1322">
        <f>K188/$F188</f>
        <v>0</v>
      </c>
      <c r="M188" s="1295"/>
      <c r="N188" s="1313" t="s">
        <v>15368</v>
      </c>
      <c r="P188" s="210"/>
      <c r="Q188" s="1900"/>
      <c r="R188" s="210"/>
    </row>
    <row r="189" spans="1:18" ht="20.25" thickTop="1" thickBot="1">
      <c r="B189" s="1284"/>
      <c r="C189" s="1284"/>
      <c r="D189" s="1284"/>
      <c r="E189" s="1284"/>
      <c r="F189" s="2761"/>
      <c r="G189" s="1295"/>
      <c r="H189" s="2762"/>
      <c r="I189" s="2759"/>
      <c r="J189" s="1295"/>
      <c r="K189" s="2814"/>
      <c r="L189" s="2813"/>
      <c r="M189" s="1295"/>
      <c r="N189" s="2336"/>
      <c r="P189" s="210"/>
      <c r="Q189" s="1900"/>
      <c r="R189" s="210"/>
    </row>
    <row r="190" spans="1:18" ht="19.5" thickTop="1">
      <c r="B190" s="2612" t="s">
        <v>15369</v>
      </c>
      <c r="C190" s="2613" t="s">
        <v>15267</v>
      </c>
      <c r="D190" s="1284"/>
      <c r="E190" s="1284"/>
      <c r="F190" s="2761"/>
      <c r="G190" s="1295"/>
      <c r="H190" s="2762"/>
      <c r="I190" s="2759"/>
      <c r="J190" s="1295"/>
      <c r="K190" s="2814"/>
      <c r="L190" s="2813"/>
      <c r="M190" s="1295"/>
      <c r="N190" s="2336"/>
      <c r="P190" s="210"/>
      <c r="Q190" s="1900"/>
      <c r="R190" s="210"/>
    </row>
    <row r="191" spans="1:18" ht="39" thickBot="1">
      <c r="A191" s="2699" t="s">
        <v>675</v>
      </c>
      <c r="B191" s="2313" t="s">
        <v>15370</v>
      </c>
      <c r="C191" s="2736">
        <v>9.3000000000000007</v>
      </c>
      <c r="D191" s="1284"/>
      <c r="E191" s="1284"/>
      <c r="F191" s="2761"/>
      <c r="G191" s="1295"/>
      <c r="H191" s="2762"/>
      <c r="I191" s="2759"/>
      <c r="J191" s="1295"/>
      <c r="K191" s="2814"/>
      <c r="L191" s="2813"/>
      <c r="M191" s="1295"/>
      <c r="N191" s="2336"/>
      <c r="P191" s="210"/>
      <c r="Q191" s="1900"/>
      <c r="R191" s="210"/>
    </row>
    <row r="192" spans="1:18" ht="20.25" thickTop="1" thickBot="1">
      <c r="G192" s="1295"/>
      <c r="H192" s="3607" t="s">
        <v>12679</v>
      </c>
      <c r="I192" s="3608"/>
      <c r="J192" s="1295"/>
      <c r="K192" s="3607" t="s">
        <v>12680</v>
      </c>
      <c r="L192" s="3608"/>
      <c r="M192" s="1295"/>
      <c r="P192" s="210"/>
      <c r="Q192" s="1900"/>
      <c r="R192" s="210"/>
    </row>
    <row r="193" spans="1:18" ht="39.75" thickTop="1" thickBot="1">
      <c r="C193" s="2328" t="s">
        <v>2</v>
      </c>
      <c r="D193" s="2329" t="s">
        <v>14339</v>
      </c>
      <c r="E193" s="2329" t="s">
        <v>14942</v>
      </c>
      <c r="F193" s="2330" t="s">
        <v>15000</v>
      </c>
      <c r="G193" s="1295"/>
      <c r="H193" s="2331" t="s">
        <v>15001</v>
      </c>
      <c r="I193" s="2332" t="s">
        <v>15002</v>
      </c>
      <c r="J193" s="1295"/>
      <c r="K193" s="2331" t="s">
        <v>15001</v>
      </c>
      <c r="L193" s="2332" t="s">
        <v>15002</v>
      </c>
      <c r="M193" s="1295"/>
      <c r="N193" s="1311" t="s">
        <v>666</v>
      </c>
      <c r="P193" s="210"/>
      <c r="Q193" s="1900"/>
      <c r="R193" s="210"/>
    </row>
    <row r="194" spans="1:18" ht="26.25" thickTop="1">
      <c r="B194" s="1314" t="s">
        <v>15003</v>
      </c>
      <c r="C194" s="2342" t="s">
        <v>15276</v>
      </c>
      <c r="D194" s="1285" t="s">
        <v>1281</v>
      </c>
      <c r="E194" s="1285">
        <v>0</v>
      </c>
      <c r="F194" s="1338">
        <v>1</v>
      </c>
      <c r="G194" s="1295"/>
      <c r="H194" s="1843">
        <v>0</v>
      </c>
      <c r="I194" s="1323">
        <f>IFERROR(H194/$F194,0)</f>
        <v>0</v>
      </c>
      <c r="J194" s="1295"/>
      <c r="K194" s="1843">
        <v>0</v>
      </c>
      <c r="L194" s="1323">
        <f>K194/$F194</f>
        <v>0</v>
      </c>
      <c r="M194" s="1295"/>
      <c r="N194" s="1316" t="s">
        <v>15371</v>
      </c>
      <c r="P194" s="210"/>
      <c r="Q194" s="1900"/>
      <c r="R194" s="210"/>
    </row>
    <row r="195" spans="1:18" ht="25.5">
      <c r="B195" s="1317" t="s">
        <v>15007</v>
      </c>
      <c r="C195" s="1293" t="s">
        <v>15365</v>
      </c>
      <c r="D195" s="1293" t="s">
        <v>15005</v>
      </c>
      <c r="E195" s="1293">
        <v>0</v>
      </c>
      <c r="F195" s="2343">
        <v>4</v>
      </c>
      <c r="G195" s="1295"/>
      <c r="H195" s="2344">
        <v>0</v>
      </c>
      <c r="I195" s="1318">
        <f>IFERROR(H195/$F195,0)</f>
        <v>0</v>
      </c>
      <c r="J195" s="1295"/>
      <c r="K195" s="2344">
        <v>0</v>
      </c>
      <c r="L195" s="1318">
        <f>K195/$F195</f>
        <v>0</v>
      </c>
      <c r="M195" s="1295"/>
      <c r="N195" s="1319" t="s">
        <v>15372</v>
      </c>
      <c r="P195" s="210"/>
      <c r="Q195" s="1900"/>
      <c r="R195" s="210"/>
    </row>
    <row r="196" spans="1:18" ht="26.25" thickBot="1">
      <c r="A196" s="2575" t="s">
        <v>773</v>
      </c>
      <c r="B196" s="1309" t="s">
        <v>15010</v>
      </c>
      <c r="C196" s="1286" t="s">
        <v>15367</v>
      </c>
      <c r="D196" s="1286" t="s">
        <v>15005</v>
      </c>
      <c r="E196" s="1286">
        <v>0</v>
      </c>
      <c r="F196" s="2347">
        <v>100</v>
      </c>
      <c r="G196" s="1295"/>
      <c r="H196" s="2338">
        <v>0</v>
      </c>
      <c r="I196" s="1322">
        <f>IFERROR(H196/$F196,0)</f>
        <v>0</v>
      </c>
      <c r="J196" s="1295"/>
      <c r="K196" s="2338">
        <v>0</v>
      </c>
      <c r="L196" s="1322">
        <f>K196/$F196</f>
        <v>0</v>
      </c>
      <c r="M196" s="1295"/>
      <c r="N196" s="1313" t="s">
        <v>15373</v>
      </c>
      <c r="P196" s="210"/>
      <c r="Q196" s="1900"/>
      <c r="R196" s="210"/>
    </row>
    <row r="197" spans="1:18" ht="20.25" thickTop="1" thickBot="1">
      <c r="B197" s="1284"/>
      <c r="C197" s="1284"/>
      <c r="D197" s="1284"/>
      <c r="E197" s="1284"/>
      <c r="F197" s="2761"/>
      <c r="G197" s="1295"/>
      <c r="H197" s="2762"/>
      <c r="I197" s="2759"/>
      <c r="J197" s="1295"/>
      <c r="K197" s="2814"/>
      <c r="L197" s="2813"/>
      <c r="M197" s="1295"/>
      <c r="N197" s="2336"/>
      <c r="P197" s="210"/>
      <c r="Q197" s="1900"/>
      <c r="R197" s="210"/>
    </row>
    <row r="198" spans="1:18" ht="19.5" thickTop="1">
      <c r="B198" s="2612" t="s">
        <v>15374</v>
      </c>
      <c r="C198" s="2613" t="s">
        <v>15267</v>
      </c>
      <c r="D198" s="1284"/>
      <c r="E198" s="1284"/>
      <c r="F198" s="2761"/>
      <c r="G198" s="1295"/>
      <c r="H198" s="2762"/>
      <c r="I198" s="2759"/>
      <c r="J198" s="1295"/>
      <c r="K198" s="2814"/>
      <c r="L198" s="2813"/>
      <c r="M198" s="1295"/>
      <c r="N198" s="2336"/>
      <c r="P198" s="210"/>
      <c r="Q198" s="1900"/>
      <c r="R198" s="210"/>
    </row>
    <row r="199" spans="1:18" ht="19.5" thickBot="1">
      <c r="A199" s="2699" t="s">
        <v>675</v>
      </c>
      <c r="B199" s="2313" t="s">
        <v>15375</v>
      </c>
      <c r="C199" s="2736">
        <v>30</v>
      </c>
      <c r="D199" s="1284"/>
      <c r="E199" s="1284"/>
      <c r="F199" s="2761"/>
      <c r="G199" s="1295"/>
      <c r="H199" s="2762"/>
      <c r="I199" s="2759"/>
      <c r="J199" s="1295"/>
      <c r="K199" s="2814"/>
      <c r="L199" s="2813"/>
      <c r="M199" s="1295"/>
      <c r="N199" s="2336"/>
      <c r="P199" s="210"/>
      <c r="Q199" s="1900"/>
      <c r="R199" s="210"/>
    </row>
    <row r="200" spans="1:18" ht="20.25" thickTop="1" thickBot="1">
      <c r="G200" s="1295"/>
      <c r="H200" s="3607" t="s">
        <v>12679</v>
      </c>
      <c r="I200" s="3608"/>
      <c r="J200" s="1295"/>
      <c r="K200" s="3607" t="s">
        <v>12680</v>
      </c>
      <c r="L200" s="3608"/>
      <c r="M200" s="1295"/>
      <c r="P200" s="210"/>
      <c r="Q200" s="1900"/>
      <c r="R200" s="210"/>
    </row>
    <row r="201" spans="1:18" ht="39.75" thickTop="1" thickBot="1">
      <c r="C201" s="2328" t="s">
        <v>2</v>
      </c>
      <c r="D201" s="2329" t="s">
        <v>14339</v>
      </c>
      <c r="E201" s="2329" t="s">
        <v>14942</v>
      </c>
      <c r="F201" s="2330" t="s">
        <v>15000</v>
      </c>
      <c r="G201" s="1295"/>
      <c r="H201" s="2331" t="s">
        <v>15001</v>
      </c>
      <c r="I201" s="2332" t="s">
        <v>15002</v>
      </c>
      <c r="J201" s="1295"/>
      <c r="K201" s="2331" t="s">
        <v>15001</v>
      </c>
      <c r="L201" s="2332" t="s">
        <v>15002</v>
      </c>
      <c r="M201" s="1295"/>
      <c r="N201" s="1311" t="s">
        <v>666</v>
      </c>
      <c r="P201" s="210"/>
      <c r="Q201" s="1900"/>
      <c r="R201" s="210"/>
    </row>
    <row r="202" spans="1:18" ht="26.25" thickTop="1">
      <c r="B202" s="1314" t="s">
        <v>15003</v>
      </c>
      <c r="C202" s="2342" t="s">
        <v>15276</v>
      </c>
      <c r="D202" s="1285" t="s">
        <v>1281</v>
      </c>
      <c r="E202" s="1285">
        <v>0</v>
      </c>
      <c r="F202" s="1338">
        <v>1</v>
      </c>
      <c r="G202" s="1295"/>
      <c r="H202" s="1843">
        <v>0</v>
      </c>
      <c r="I202" s="1323">
        <f>IFERROR(H202/$F202,0)</f>
        <v>0</v>
      </c>
      <c r="J202" s="1295"/>
      <c r="K202" s="1843">
        <v>0</v>
      </c>
      <c r="L202" s="1323">
        <f>K202/$F202</f>
        <v>0</v>
      </c>
      <c r="M202" s="1295"/>
      <c r="N202" s="1316" t="s">
        <v>15376</v>
      </c>
      <c r="P202" s="210"/>
      <c r="Q202" s="1900"/>
      <c r="R202" s="210"/>
    </row>
    <row r="203" spans="1:18" ht="25.5">
      <c r="B203" s="1317" t="s">
        <v>15007</v>
      </c>
      <c r="C203" s="1293" t="s">
        <v>15365</v>
      </c>
      <c r="D203" s="1293" t="s">
        <v>15005</v>
      </c>
      <c r="E203" s="1293">
        <v>0</v>
      </c>
      <c r="F203" s="2343">
        <v>15</v>
      </c>
      <c r="G203" s="1295"/>
      <c r="H203" s="2344">
        <v>0</v>
      </c>
      <c r="I203" s="1318">
        <f>IFERROR(H203/$F203,0)</f>
        <v>0</v>
      </c>
      <c r="J203" s="1295"/>
      <c r="K203" s="2344">
        <v>0</v>
      </c>
      <c r="L203" s="1318">
        <f>K203/$F203</f>
        <v>0</v>
      </c>
      <c r="M203" s="1295"/>
      <c r="N203" s="1319" t="s">
        <v>15377</v>
      </c>
      <c r="P203" s="210"/>
      <c r="Q203" s="1900"/>
      <c r="R203" s="210"/>
    </row>
    <row r="204" spans="1:18" ht="26.25" thickBot="1">
      <c r="A204" s="2575" t="s">
        <v>773</v>
      </c>
      <c r="B204" s="1309" t="s">
        <v>15010</v>
      </c>
      <c r="C204" s="1286" t="s">
        <v>15367</v>
      </c>
      <c r="D204" s="1286" t="s">
        <v>15005</v>
      </c>
      <c r="E204" s="1286">
        <v>0</v>
      </c>
      <c r="F204" s="2337">
        <v>834</v>
      </c>
      <c r="G204" s="1295"/>
      <c r="H204" s="2338">
        <v>0</v>
      </c>
      <c r="I204" s="1322">
        <f>IFERROR(H204/$F204,0)</f>
        <v>0</v>
      </c>
      <c r="J204" s="1295"/>
      <c r="K204" s="2338">
        <v>0</v>
      </c>
      <c r="L204" s="1322">
        <f>K204/$F204</f>
        <v>0</v>
      </c>
      <c r="M204" s="1295"/>
      <c r="N204" s="1313" t="s">
        <v>15378</v>
      </c>
      <c r="P204" s="210"/>
      <c r="Q204" s="1900"/>
      <c r="R204" s="210"/>
    </row>
    <row r="205" spans="1:18" ht="15" thickTop="1">
      <c r="P205" s="210"/>
      <c r="Q205" s="1900">
        <f xml:space="preserve"> IF( SUM( S205:S205 ) = 0, 0,#REF! )</f>
        <v>0</v>
      </c>
      <c r="R205" s="210"/>
    </row>
    <row r="206" spans="1:18" ht="25.5">
      <c r="B206" s="1299" t="s">
        <v>15</v>
      </c>
      <c r="P206" s="210"/>
      <c r="Q206" s="1900">
        <f xml:space="preserve"> IF( SUM( S206:S206 ) = 0, 0,#REF! )</f>
        <v>0</v>
      </c>
      <c r="R206" s="210"/>
    </row>
    <row r="207" spans="1:18" ht="26.25" thickBot="1">
      <c r="B207" s="1299"/>
      <c r="P207" s="210"/>
      <c r="Q207" s="1900"/>
      <c r="R207" s="210"/>
    </row>
    <row r="208" spans="1:18" ht="19.5" thickTop="1">
      <c r="B208" s="2612" t="s">
        <v>13573</v>
      </c>
      <c r="C208" s="2613" t="s">
        <v>15267</v>
      </c>
      <c r="D208" s="1284"/>
      <c r="E208" s="1284"/>
      <c r="F208" s="2761"/>
      <c r="G208" s="1295"/>
      <c r="H208" s="2762"/>
      <c r="I208" s="2759"/>
      <c r="J208" s="1295"/>
      <c r="K208" s="2814"/>
      <c r="L208" s="2813"/>
      <c r="M208" s="1295"/>
      <c r="N208" s="2336"/>
      <c r="P208" s="210"/>
      <c r="Q208" s="1900"/>
      <c r="R208" s="210"/>
    </row>
    <row r="209" spans="1:18" ht="26.25" thickBot="1">
      <c r="A209" s="2699" t="s">
        <v>675</v>
      </c>
      <c r="B209" s="2313" t="s">
        <v>15379</v>
      </c>
      <c r="C209" s="2736">
        <v>53.24</v>
      </c>
      <c r="D209" s="1284"/>
      <c r="E209" s="1284"/>
      <c r="F209" s="2761"/>
      <c r="G209" s="1295"/>
      <c r="H209" s="2762"/>
      <c r="I209" s="2759"/>
      <c r="J209" s="1295"/>
      <c r="K209" s="2814"/>
      <c r="L209" s="2813"/>
      <c r="M209" s="1295"/>
      <c r="N209" s="2336"/>
      <c r="P209" s="210"/>
      <c r="Q209" s="1900"/>
      <c r="R209" s="210"/>
    </row>
    <row r="210" spans="1:18" ht="20.25" thickTop="1" thickBot="1">
      <c r="G210" s="1295"/>
      <c r="H210" s="3607" t="s">
        <v>12679</v>
      </c>
      <c r="I210" s="3608"/>
      <c r="J210" s="1295"/>
      <c r="K210" s="3607" t="s">
        <v>12680</v>
      </c>
      <c r="L210" s="3608"/>
      <c r="M210" s="1295"/>
      <c r="P210" s="210"/>
      <c r="Q210" s="1900"/>
      <c r="R210" s="210"/>
    </row>
    <row r="211" spans="1:18" ht="39.75" thickTop="1" thickBot="1">
      <c r="C211" s="2328" t="s">
        <v>2</v>
      </c>
      <c r="D211" s="2329" t="s">
        <v>14339</v>
      </c>
      <c r="E211" s="2329" t="s">
        <v>14942</v>
      </c>
      <c r="F211" s="2330" t="s">
        <v>15000</v>
      </c>
      <c r="G211" s="1295"/>
      <c r="H211" s="2331" t="s">
        <v>15001</v>
      </c>
      <c r="I211" s="2332" t="s">
        <v>15002</v>
      </c>
      <c r="J211" s="1295"/>
      <c r="K211" s="2331" t="s">
        <v>15001</v>
      </c>
      <c r="L211" s="2332" t="s">
        <v>15002</v>
      </c>
      <c r="M211" s="1295"/>
      <c r="N211" s="1311" t="s">
        <v>666</v>
      </c>
      <c r="P211" s="210"/>
      <c r="Q211" s="1900"/>
      <c r="R211" s="210"/>
    </row>
    <row r="212" spans="1:18" ht="26.25" thickTop="1">
      <c r="B212" s="1314" t="s">
        <v>15003</v>
      </c>
      <c r="C212" s="2342" t="s">
        <v>15380</v>
      </c>
      <c r="D212" s="1285" t="s">
        <v>15005</v>
      </c>
      <c r="E212" s="1285">
        <v>0</v>
      </c>
      <c r="F212" s="2348">
        <v>4</v>
      </c>
      <c r="G212" s="1295"/>
      <c r="H212" s="2349">
        <v>0</v>
      </c>
      <c r="I212" s="1323">
        <f>IFERROR(H212/$F212,0)</f>
        <v>0</v>
      </c>
      <c r="J212" s="1295"/>
      <c r="K212" s="2349">
        <v>0</v>
      </c>
      <c r="L212" s="1323">
        <f>K212/$F212</f>
        <v>0</v>
      </c>
      <c r="M212" s="1295"/>
      <c r="N212" s="1316" t="s">
        <v>15381</v>
      </c>
      <c r="P212" s="210"/>
      <c r="Q212" s="1900"/>
      <c r="R212" s="210"/>
    </row>
    <row r="213" spans="1:18" ht="18.75">
      <c r="B213" s="1317" t="s">
        <v>15007</v>
      </c>
      <c r="C213" s="1293" t="s">
        <v>15382</v>
      </c>
      <c r="D213" s="1293" t="s">
        <v>15005</v>
      </c>
      <c r="E213" s="1293">
        <v>0</v>
      </c>
      <c r="F213" s="2343">
        <v>8</v>
      </c>
      <c r="G213" s="1295"/>
      <c r="H213" s="2344">
        <v>0</v>
      </c>
      <c r="I213" s="1318">
        <f>IFERROR(H213/$F213,0)</f>
        <v>0</v>
      </c>
      <c r="J213" s="1295"/>
      <c r="K213" s="2344">
        <v>0</v>
      </c>
      <c r="L213" s="1318">
        <f>K213/$F213</f>
        <v>0</v>
      </c>
      <c r="M213" s="1295"/>
      <c r="N213" s="1319" t="s">
        <v>15383</v>
      </c>
      <c r="P213" s="210"/>
      <c r="Q213" s="1900"/>
      <c r="R213" s="210"/>
    </row>
    <row r="214" spans="1:18" ht="19.5" thickBot="1">
      <c r="A214" s="2575" t="s">
        <v>773</v>
      </c>
      <c r="B214" s="1309" t="s">
        <v>15010</v>
      </c>
      <c r="C214" s="1286" t="s">
        <v>15319</v>
      </c>
      <c r="D214" s="1286" t="s">
        <v>15005</v>
      </c>
      <c r="E214" s="1286">
        <v>0</v>
      </c>
      <c r="F214" s="2337">
        <v>279</v>
      </c>
      <c r="G214" s="1295"/>
      <c r="H214" s="2338">
        <v>0</v>
      </c>
      <c r="I214" s="1322">
        <f>IFERROR(H214/$F214,0)</f>
        <v>0</v>
      </c>
      <c r="J214" s="1295"/>
      <c r="K214" s="2338">
        <v>0</v>
      </c>
      <c r="L214" s="1322">
        <f>K214/$F214</f>
        <v>0</v>
      </c>
      <c r="M214" s="1295"/>
      <c r="N214" s="1313" t="s">
        <v>15384</v>
      </c>
      <c r="P214" s="210"/>
      <c r="Q214" s="1900"/>
      <c r="R214" s="210"/>
    </row>
    <row r="215" spans="1:18" ht="27" thickTop="1" thickBot="1">
      <c r="B215" s="1299"/>
      <c r="P215" s="210"/>
      <c r="Q215" s="1900"/>
      <c r="R215" s="210"/>
    </row>
    <row r="216" spans="1:18" ht="19.5" thickTop="1">
      <c r="B216" s="2612" t="s">
        <v>13579</v>
      </c>
      <c r="C216" s="2613" t="s">
        <v>15267</v>
      </c>
      <c r="F216" s="1295"/>
      <c r="G216" s="1295"/>
      <c r="H216" s="1295"/>
      <c r="I216" s="1295"/>
      <c r="J216" s="1295"/>
      <c r="K216" s="1295"/>
      <c r="L216" s="1295"/>
      <c r="M216" s="1295"/>
      <c r="P216" s="210"/>
      <c r="Q216" s="1900">
        <f xml:space="preserve"> IF( SUM( S216:S216 ) = 0, 0,#REF! )</f>
        <v>0</v>
      </c>
      <c r="R216" s="210"/>
    </row>
    <row r="217" spans="1:18" ht="26.25" thickBot="1">
      <c r="A217" s="2699" t="s">
        <v>675</v>
      </c>
      <c r="B217" s="2313" t="s">
        <v>15385</v>
      </c>
      <c r="C217" s="2736">
        <v>3.78</v>
      </c>
      <c r="D217" s="1300"/>
      <c r="E217" s="1300"/>
      <c r="F217" s="1295"/>
      <c r="G217" s="1295"/>
      <c r="H217" s="1295"/>
      <c r="I217" s="1295"/>
      <c r="J217" s="1295"/>
      <c r="K217" s="1295"/>
      <c r="L217" s="1295"/>
      <c r="M217" s="1295"/>
      <c r="P217" s="210"/>
      <c r="Q217" s="1900">
        <f xml:space="preserve"> IF( SUM( S217:S217 ) = 0, 0,#REF! )</f>
        <v>0</v>
      </c>
      <c r="R217" s="210"/>
    </row>
    <row r="218" spans="1:18" ht="20.25" thickTop="1" thickBot="1">
      <c r="B218" s="1300"/>
      <c r="D218" s="1300"/>
      <c r="E218" s="1300"/>
      <c r="F218" s="1295"/>
      <c r="G218" s="1295"/>
      <c r="H218" s="3607" t="s">
        <v>12679</v>
      </c>
      <c r="I218" s="3608"/>
      <c r="J218" s="1295"/>
      <c r="K218" s="3607" t="s">
        <v>12680</v>
      </c>
      <c r="L218" s="3608"/>
      <c r="M218" s="1295"/>
      <c r="P218" s="210"/>
      <c r="Q218" s="1900">
        <f xml:space="preserve"> IF( SUM( S218:S218 ) = 0, 0,#REF! )</f>
        <v>0</v>
      </c>
      <c r="R218" s="210"/>
    </row>
    <row r="219" spans="1:18" ht="39.75" thickTop="1" thickBot="1">
      <c r="C219" s="1291" t="s">
        <v>2</v>
      </c>
      <c r="D219" s="1278" t="s">
        <v>14339</v>
      </c>
      <c r="E219" s="1278" t="s">
        <v>14942</v>
      </c>
      <c r="F219" s="1279" t="s">
        <v>15000</v>
      </c>
      <c r="G219" s="1295"/>
      <c r="H219" s="1310" t="s">
        <v>15001</v>
      </c>
      <c r="I219" s="1296" t="s">
        <v>15002</v>
      </c>
      <c r="J219" s="1295"/>
      <c r="K219" s="1310" t="s">
        <v>15001</v>
      </c>
      <c r="L219" s="1296" t="s">
        <v>15002</v>
      </c>
      <c r="M219" s="1295"/>
      <c r="N219" s="1311" t="s">
        <v>666</v>
      </c>
      <c r="P219" s="210"/>
      <c r="Q219" s="1900">
        <f xml:space="preserve"> IF( SUM( S219:S219 ) = 0, 0,#REF! )</f>
        <v>0</v>
      </c>
      <c r="R219" s="210"/>
    </row>
    <row r="220" spans="1:18" ht="19.5" thickTop="1">
      <c r="B220" s="1314" t="s">
        <v>15003</v>
      </c>
      <c r="C220" s="1285" t="s">
        <v>15382</v>
      </c>
      <c r="D220" s="1285" t="s">
        <v>15005</v>
      </c>
      <c r="E220" s="1285">
        <v>0</v>
      </c>
      <c r="F220" s="2350">
        <v>1</v>
      </c>
      <c r="G220" s="1295"/>
      <c r="H220" s="2351">
        <v>0</v>
      </c>
      <c r="I220" s="1323">
        <f>IFERROR(H220/$F220,0)</f>
        <v>0</v>
      </c>
      <c r="J220" s="1315"/>
      <c r="K220" s="2351">
        <v>0</v>
      </c>
      <c r="L220" s="1323">
        <f>K220/$F220</f>
        <v>0</v>
      </c>
      <c r="M220" s="2756"/>
      <c r="N220" s="1316" t="s">
        <v>15386</v>
      </c>
      <c r="P220" s="210"/>
      <c r="Q220" s="1900">
        <f xml:space="preserve"> IF( SUM( S220:S220 ) = 0, 0,#REF! )</f>
        <v>0</v>
      </c>
      <c r="R220" s="210"/>
    </row>
    <row r="221" spans="1:18" ht="19.5" thickBot="1">
      <c r="A221" s="2575" t="s">
        <v>773</v>
      </c>
      <c r="B221" s="1309" t="s">
        <v>15007</v>
      </c>
      <c r="C221" s="1286" t="s">
        <v>15319</v>
      </c>
      <c r="D221" s="2352" t="s">
        <v>15005</v>
      </c>
      <c r="E221" s="1286">
        <v>0</v>
      </c>
      <c r="F221" s="2353">
        <v>44</v>
      </c>
      <c r="G221" s="1295"/>
      <c r="H221" s="2354">
        <v>0</v>
      </c>
      <c r="I221" s="1322">
        <f>IFERROR(H221/$F221,0)</f>
        <v>0</v>
      </c>
      <c r="J221" s="1315"/>
      <c r="K221" s="2354">
        <v>0</v>
      </c>
      <c r="L221" s="1322">
        <f>K221/$F221</f>
        <v>0</v>
      </c>
      <c r="M221" s="2756"/>
      <c r="N221" s="1313" t="s">
        <v>15387</v>
      </c>
      <c r="P221" s="210"/>
      <c r="Q221" s="1900">
        <f xml:space="preserve"> IF( SUM( S221:S221 ) = 0, 0,#REF! )</f>
        <v>0</v>
      </c>
      <c r="R221" s="210"/>
    </row>
    <row r="222" spans="1:18" ht="15" thickTop="1">
      <c r="P222" s="210"/>
      <c r="Q222" s="1900">
        <f xml:space="preserve"> IF( SUM( S222:S222 ) = 0, 0,#REF! )</f>
        <v>0</v>
      </c>
      <c r="R222" s="210"/>
    </row>
    <row r="223" spans="1:18" ht="25.5">
      <c r="B223" s="1299" t="s">
        <v>34</v>
      </c>
      <c r="P223" s="210"/>
      <c r="Q223" s="1900">
        <f xml:space="preserve"> IF( SUM( S223:S223 ) = 0, 0,#REF! )</f>
        <v>0</v>
      </c>
      <c r="R223" s="210"/>
    </row>
    <row r="224" spans="1:18" ht="15" thickBot="1">
      <c r="P224" s="210"/>
      <c r="Q224" s="1900">
        <f xml:space="preserve"> IF( SUM( S224:S224 ) = 0, 0,#REF! )</f>
        <v>0</v>
      </c>
      <c r="R224" s="210"/>
    </row>
    <row r="225" spans="1:18" ht="20.65" customHeight="1" thickTop="1">
      <c r="B225" s="2612" t="s">
        <v>13575</v>
      </c>
      <c r="C225" s="2613" t="s">
        <v>15267</v>
      </c>
      <c r="P225" s="210"/>
      <c r="Q225" s="1900"/>
      <c r="R225" s="210"/>
    </row>
    <row r="226" spans="1:18" ht="20.65" customHeight="1" thickBot="1">
      <c r="A226" s="2699" t="s">
        <v>675</v>
      </c>
      <c r="B226" s="2313" t="s">
        <v>15069</v>
      </c>
      <c r="C226" s="2736">
        <v>9</v>
      </c>
      <c r="P226" s="210"/>
      <c r="Q226" s="1900"/>
      <c r="R226" s="210"/>
    </row>
    <row r="227" spans="1:18" ht="20.25" thickTop="1" thickBot="1">
      <c r="D227" s="1300"/>
      <c r="E227" s="1300"/>
      <c r="F227" s="1295"/>
      <c r="G227" s="1295"/>
      <c r="H227" s="3607" t="s">
        <v>12679</v>
      </c>
      <c r="I227" s="3608"/>
      <c r="J227" s="1295"/>
      <c r="K227" s="3607" t="s">
        <v>12680</v>
      </c>
      <c r="L227" s="3608"/>
      <c r="M227" s="1295"/>
      <c r="P227" s="210"/>
      <c r="Q227" s="1900"/>
      <c r="R227" s="210"/>
    </row>
    <row r="228" spans="1:18" ht="39.75" thickTop="1" thickBot="1">
      <c r="C228" s="1291" t="s">
        <v>2</v>
      </c>
      <c r="D228" s="1278" t="s">
        <v>14339</v>
      </c>
      <c r="E228" s="1278" t="s">
        <v>14942</v>
      </c>
      <c r="F228" s="1279" t="s">
        <v>15000</v>
      </c>
      <c r="G228" s="1295"/>
      <c r="H228" s="1310" t="s">
        <v>15001</v>
      </c>
      <c r="I228" s="1296" t="s">
        <v>15002</v>
      </c>
      <c r="J228" s="1295"/>
      <c r="K228" s="1310" t="s">
        <v>15001</v>
      </c>
      <c r="L228" s="1296" t="s">
        <v>15002</v>
      </c>
      <c r="M228" s="1295"/>
      <c r="N228" s="1311" t="s">
        <v>666</v>
      </c>
      <c r="P228" s="210"/>
      <c r="Q228" s="1900"/>
      <c r="R228" s="210"/>
    </row>
    <row r="229" spans="1:18" ht="26.25" thickTop="1">
      <c r="B229" s="1314" t="s">
        <v>15003</v>
      </c>
      <c r="C229" s="1285" t="s">
        <v>15281</v>
      </c>
      <c r="D229" s="1285" t="s">
        <v>15005</v>
      </c>
      <c r="E229" s="1285">
        <v>0</v>
      </c>
      <c r="F229" s="2319">
        <v>42000</v>
      </c>
      <c r="G229" s="1295"/>
      <c r="H229" s="1836">
        <v>0</v>
      </c>
      <c r="I229" s="1323">
        <f t="shared" ref="I229:I236" si="8">IFERROR(H229/$F229,0)</f>
        <v>0</v>
      </c>
      <c r="J229" s="1315"/>
      <c r="K229" s="1836">
        <v>0</v>
      </c>
      <c r="L229" s="1323">
        <f t="shared" ref="L229:L236" si="9">K229/$F229</f>
        <v>0</v>
      </c>
      <c r="M229" s="2756"/>
      <c r="N229" s="1316" t="s">
        <v>15388</v>
      </c>
      <c r="P229" s="210"/>
      <c r="Q229" s="1900"/>
      <c r="R229" s="210"/>
    </row>
    <row r="230" spans="1:18" ht="25.5">
      <c r="B230" s="1317" t="s">
        <v>15007</v>
      </c>
      <c r="C230" s="1293" t="s">
        <v>15329</v>
      </c>
      <c r="D230" s="1293" t="s">
        <v>15005</v>
      </c>
      <c r="E230" s="1293">
        <v>0</v>
      </c>
      <c r="F230" s="2320">
        <v>11000</v>
      </c>
      <c r="G230" s="1295"/>
      <c r="H230" s="1837">
        <v>0</v>
      </c>
      <c r="I230" s="1318">
        <f t="shared" si="8"/>
        <v>0</v>
      </c>
      <c r="J230" s="1315"/>
      <c r="K230" s="1837">
        <v>0</v>
      </c>
      <c r="L230" s="1318">
        <f t="shared" si="9"/>
        <v>0</v>
      </c>
      <c r="M230" s="2756"/>
      <c r="N230" s="1319" t="s">
        <v>15389</v>
      </c>
      <c r="P230" s="210"/>
      <c r="Q230" s="1900"/>
      <c r="R230" s="210"/>
    </row>
    <row r="231" spans="1:18" ht="25.5">
      <c r="B231" s="1317" t="s">
        <v>15010</v>
      </c>
      <c r="C231" s="1293" t="s">
        <v>15285</v>
      </c>
      <c r="D231" s="1293" t="s">
        <v>15005</v>
      </c>
      <c r="E231" s="1293">
        <v>0</v>
      </c>
      <c r="F231" s="2320">
        <v>4000</v>
      </c>
      <c r="G231" s="1295"/>
      <c r="H231" s="1837">
        <v>0</v>
      </c>
      <c r="I231" s="1318">
        <f t="shared" si="8"/>
        <v>0</v>
      </c>
      <c r="J231" s="1315"/>
      <c r="K231" s="1837">
        <v>0</v>
      </c>
      <c r="L231" s="1318">
        <f t="shared" si="9"/>
        <v>0</v>
      </c>
      <c r="M231" s="2756"/>
      <c r="N231" s="1319" t="s">
        <v>15390</v>
      </c>
      <c r="P231" s="210"/>
      <c r="Q231" s="1900"/>
      <c r="R231" s="210"/>
    </row>
    <row r="232" spans="1:18" ht="25.5">
      <c r="B232" s="1317" t="s">
        <v>15013</v>
      </c>
      <c r="C232" s="1293" t="s">
        <v>15287</v>
      </c>
      <c r="D232" s="1293" t="s">
        <v>15005</v>
      </c>
      <c r="E232" s="1293">
        <v>0</v>
      </c>
      <c r="F232" s="2320">
        <v>16000</v>
      </c>
      <c r="G232" s="1295"/>
      <c r="H232" s="1837">
        <v>0</v>
      </c>
      <c r="I232" s="1318">
        <f t="shared" si="8"/>
        <v>0</v>
      </c>
      <c r="J232" s="1315"/>
      <c r="K232" s="1837">
        <v>0</v>
      </c>
      <c r="L232" s="1318">
        <f t="shared" si="9"/>
        <v>0</v>
      </c>
      <c r="M232" s="2756"/>
      <c r="N232" s="1319" t="s">
        <v>15391</v>
      </c>
      <c r="P232" s="210"/>
      <c r="Q232" s="1900"/>
      <c r="R232" s="210"/>
    </row>
    <row r="233" spans="1:18" ht="18.75">
      <c r="B233" s="1317" t="s">
        <v>15016</v>
      </c>
      <c r="C233" s="1293" t="s">
        <v>15288</v>
      </c>
      <c r="D233" s="1293" t="s">
        <v>15005</v>
      </c>
      <c r="E233" s="1293">
        <v>0</v>
      </c>
      <c r="F233" s="2320">
        <v>585286</v>
      </c>
      <c r="G233" s="1295"/>
      <c r="H233" s="1837">
        <v>0</v>
      </c>
      <c r="I233" s="1318">
        <f t="shared" si="8"/>
        <v>0</v>
      </c>
      <c r="J233" s="1315"/>
      <c r="K233" s="1837">
        <v>0</v>
      </c>
      <c r="L233" s="1318">
        <f t="shared" si="9"/>
        <v>0</v>
      </c>
      <c r="M233" s="2756"/>
      <c r="N233" s="1319" t="s">
        <v>15392</v>
      </c>
      <c r="P233" s="210"/>
      <c r="Q233" s="1900"/>
      <c r="R233" s="210"/>
    </row>
    <row r="234" spans="1:18" ht="18.75">
      <c r="B234" s="1317" t="s">
        <v>15019</v>
      </c>
      <c r="C234" s="1293" t="s">
        <v>15393</v>
      </c>
      <c r="D234" s="1293" t="s">
        <v>15005</v>
      </c>
      <c r="E234" s="1293">
        <v>0</v>
      </c>
      <c r="F234" s="2320">
        <v>553663</v>
      </c>
      <c r="G234" s="1295"/>
      <c r="H234" s="1837">
        <v>0</v>
      </c>
      <c r="I234" s="1318">
        <f t="shared" si="8"/>
        <v>0</v>
      </c>
      <c r="J234" s="1315"/>
      <c r="K234" s="1837">
        <v>0</v>
      </c>
      <c r="L234" s="1318">
        <f t="shared" si="9"/>
        <v>0</v>
      </c>
      <c r="M234" s="2756"/>
      <c r="N234" s="1319" t="s">
        <v>15394</v>
      </c>
      <c r="P234" s="210"/>
      <c r="Q234" s="1900"/>
      <c r="R234" s="210"/>
    </row>
    <row r="235" spans="1:18" ht="25.5">
      <c r="B235" s="1317" t="s">
        <v>15022</v>
      </c>
      <c r="C235" s="1321" t="s">
        <v>15395</v>
      </c>
      <c r="D235" s="1293" t="s">
        <v>15291</v>
      </c>
      <c r="E235" s="2355">
        <v>2</v>
      </c>
      <c r="F235" s="1297">
        <v>0.85</v>
      </c>
      <c r="G235" s="1295"/>
      <c r="H235" s="2323">
        <v>0</v>
      </c>
      <c r="I235" s="1318">
        <f t="shared" si="8"/>
        <v>0</v>
      </c>
      <c r="J235" s="1315"/>
      <c r="K235" s="2323">
        <v>0</v>
      </c>
      <c r="L235" s="1318">
        <f t="shared" si="9"/>
        <v>0</v>
      </c>
      <c r="M235" s="2756"/>
      <c r="N235" s="1319" t="s">
        <v>15396</v>
      </c>
      <c r="P235" s="210"/>
      <c r="Q235" s="1900"/>
      <c r="R235" s="210"/>
    </row>
    <row r="236" spans="1:18" ht="26.25" thickBot="1">
      <c r="A236" s="2575" t="s">
        <v>773</v>
      </c>
      <c r="B236" s="1309" t="s">
        <v>15025</v>
      </c>
      <c r="C236" s="1286" t="s">
        <v>15397</v>
      </c>
      <c r="D236" s="1286" t="s">
        <v>15293</v>
      </c>
      <c r="E236" s="2356">
        <v>2</v>
      </c>
      <c r="F236" s="2337">
        <v>7.0000000000000007E-2</v>
      </c>
      <c r="G236" s="1295"/>
      <c r="H236" s="2327">
        <v>0</v>
      </c>
      <c r="I236" s="1322">
        <f t="shared" si="8"/>
        <v>0</v>
      </c>
      <c r="J236" s="1315"/>
      <c r="K236" s="2327">
        <v>0</v>
      </c>
      <c r="L236" s="1322">
        <f t="shared" si="9"/>
        <v>0</v>
      </c>
      <c r="M236" s="2756"/>
      <c r="N236" s="1313" t="s">
        <v>15398</v>
      </c>
      <c r="P236" s="210"/>
      <c r="Q236" s="1900"/>
      <c r="R236" s="210"/>
    </row>
    <row r="237" spans="1:18" ht="20.25" thickTop="1" thickBot="1">
      <c r="B237" s="1284"/>
      <c r="C237" s="1284"/>
      <c r="D237" s="1284"/>
      <c r="E237" s="2766"/>
      <c r="F237" s="2761"/>
      <c r="G237" s="1295"/>
      <c r="H237" s="2758"/>
      <c r="I237" s="2759"/>
      <c r="J237" s="1315"/>
      <c r="K237" s="2758"/>
      <c r="L237" s="2813"/>
      <c r="M237" s="2756"/>
      <c r="N237" s="2336"/>
      <c r="P237" s="210"/>
      <c r="Q237" s="1900"/>
      <c r="R237" s="210"/>
    </row>
    <row r="238" spans="1:18" ht="19.5" thickTop="1">
      <c r="B238" s="2612" t="s">
        <v>13577</v>
      </c>
      <c r="C238" s="2613" t="s">
        <v>15267</v>
      </c>
      <c r="D238" s="1284"/>
      <c r="E238" s="2766"/>
      <c r="F238" s="2761"/>
      <c r="G238" s="1295"/>
      <c r="H238" s="2758"/>
      <c r="I238" s="2759"/>
      <c r="J238" s="1315"/>
      <c r="K238" s="2758"/>
      <c r="L238" s="2813"/>
      <c r="M238" s="2756"/>
      <c r="N238" s="2336"/>
      <c r="P238" s="210"/>
      <c r="Q238" s="1900"/>
      <c r="R238" s="210"/>
    </row>
    <row r="239" spans="1:18" ht="19.5" thickBot="1">
      <c r="A239" s="2699" t="s">
        <v>675</v>
      </c>
      <c r="B239" s="2313" t="s">
        <v>15399</v>
      </c>
      <c r="C239" s="2736">
        <v>0.4</v>
      </c>
      <c r="D239" s="1284"/>
      <c r="E239" s="2766"/>
      <c r="F239" s="2761"/>
      <c r="G239" s="1295"/>
      <c r="H239" s="2758"/>
      <c r="I239" s="2759"/>
      <c r="J239" s="1315"/>
      <c r="K239" s="2758"/>
      <c r="L239" s="2813"/>
      <c r="M239" s="2756"/>
      <c r="N239" s="2336"/>
      <c r="P239" s="210"/>
      <c r="Q239" s="1900"/>
      <c r="R239" s="210"/>
    </row>
    <row r="240" spans="1:18" ht="20.25" thickTop="1" thickBot="1">
      <c r="B240" s="1300"/>
      <c r="D240" s="1300"/>
      <c r="E240" s="1300"/>
      <c r="F240" s="1295"/>
      <c r="G240" s="1295"/>
      <c r="H240" s="3607" t="s">
        <v>12679</v>
      </c>
      <c r="I240" s="3608"/>
      <c r="J240" s="1295"/>
      <c r="K240" s="3607" t="s">
        <v>12680</v>
      </c>
      <c r="L240" s="3608"/>
      <c r="M240" s="1295"/>
      <c r="P240" s="210"/>
      <c r="Q240" s="1900"/>
      <c r="R240" s="210"/>
    </row>
    <row r="241" spans="1:18" ht="39.75" thickTop="1" thickBot="1">
      <c r="C241" s="1291" t="s">
        <v>2</v>
      </c>
      <c r="D241" s="1278" t="s">
        <v>14339</v>
      </c>
      <c r="E241" s="1278" t="s">
        <v>14942</v>
      </c>
      <c r="F241" s="1279" t="s">
        <v>15000</v>
      </c>
      <c r="G241" s="1295"/>
      <c r="H241" s="1310" t="s">
        <v>15001</v>
      </c>
      <c r="I241" s="1296" t="s">
        <v>15002</v>
      </c>
      <c r="J241" s="1295"/>
      <c r="K241" s="1310" t="s">
        <v>15001</v>
      </c>
      <c r="L241" s="1296" t="s">
        <v>15002</v>
      </c>
      <c r="M241" s="1295"/>
      <c r="N241" s="1311" t="s">
        <v>666</v>
      </c>
      <c r="P241" s="210"/>
      <c r="Q241" s="1900"/>
      <c r="R241" s="210"/>
    </row>
    <row r="242" spans="1:18" ht="39.75" thickTop="1" thickBot="1">
      <c r="A242" s="2575" t="s">
        <v>773</v>
      </c>
      <c r="B242" s="1312" t="s">
        <v>15003</v>
      </c>
      <c r="C242" s="1281" t="s">
        <v>15400</v>
      </c>
      <c r="D242" s="1281" t="s">
        <v>1281</v>
      </c>
      <c r="E242" s="1281">
        <v>0</v>
      </c>
      <c r="F242" s="1328">
        <v>1</v>
      </c>
      <c r="G242" s="1295"/>
      <c r="H242" s="2357">
        <v>0</v>
      </c>
      <c r="I242" s="1327">
        <f>IFERROR(H242/$F242,0)</f>
        <v>0</v>
      </c>
      <c r="J242" s="1315"/>
      <c r="K242" s="2357">
        <v>0</v>
      </c>
      <c r="L242" s="1327">
        <f>K242/$F242</f>
        <v>0</v>
      </c>
      <c r="M242" s="2756"/>
      <c r="N242" s="2341" t="s">
        <v>15401</v>
      </c>
      <c r="P242" s="210"/>
      <c r="Q242" s="1900"/>
      <c r="R242" s="210"/>
    </row>
    <row r="243" spans="1:18" ht="15.75" thickTop="1" thickBot="1">
      <c r="P243" s="210"/>
      <c r="Q243" s="1900">
        <f xml:space="preserve"> IF( SUM( S243:S243 ) = 0, 0,#REF! )</f>
        <v>0</v>
      </c>
      <c r="R243" s="210"/>
    </row>
    <row r="244" spans="1:18" ht="19.5" thickTop="1">
      <c r="B244" s="2612" t="s">
        <v>13579</v>
      </c>
      <c r="C244" s="2613" t="s">
        <v>15267</v>
      </c>
      <c r="D244" s="1284"/>
      <c r="E244" s="2766"/>
      <c r="F244" s="2761"/>
      <c r="G244" s="1295"/>
      <c r="H244" s="2758"/>
      <c r="I244" s="2759"/>
      <c r="J244" s="1315"/>
      <c r="K244" s="2758"/>
      <c r="L244" s="2813"/>
      <c r="M244" s="2756"/>
      <c r="N244" s="2336"/>
      <c r="P244" s="210"/>
      <c r="Q244" s="1900"/>
      <c r="R244" s="210"/>
    </row>
    <row r="245" spans="1:18" ht="19.5" thickBot="1">
      <c r="A245" s="2699" t="s">
        <v>675</v>
      </c>
      <c r="B245" s="2313" t="s">
        <v>15402</v>
      </c>
      <c r="C245" s="2736">
        <v>0.4</v>
      </c>
      <c r="D245" s="1284"/>
      <c r="E245" s="2766"/>
      <c r="F245" s="2761"/>
      <c r="G245" s="1295"/>
      <c r="H245" s="2758"/>
      <c r="I245" s="2759"/>
      <c r="J245" s="1315"/>
      <c r="K245" s="2758"/>
      <c r="L245" s="2813"/>
      <c r="M245" s="2756"/>
      <c r="N245" s="2336"/>
      <c r="P245" s="210"/>
      <c r="Q245" s="1900"/>
      <c r="R245" s="210"/>
    </row>
    <row r="246" spans="1:18" ht="20.25" thickTop="1" thickBot="1">
      <c r="B246" s="1300"/>
      <c r="D246" s="1300"/>
      <c r="E246" s="1300"/>
      <c r="F246" s="1295"/>
      <c r="G246" s="1295"/>
      <c r="H246" s="3607" t="s">
        <v>12679</v>
      </c>
      <c r="I246" s="3608"/>
      <c r="J246" s="1295"/>
      <c r="K246" s="3607" t="s">
        <v>12680</v>
      </c>
      <c r="L246" s="3608"/>
      <c r="M246" s="1295"/>
      <c r="P246" s="210"/>
      <c r="Q246" s="1900"/>
      <c r="R246" s="210"/>
    </row>
    <row r="247" spans="1:18" ht="39.75" thickTop="1" thickBot="1">
      <c r="C247" s="1291" t="s">
        <v>2</v>
      </c>
      <c r="D247" s="1278" t="s">
        <v>14339</v>
      </c>
      <c r="E247" s="1278" t="s">
        <v>14942</v>
      </c>
      <c r="F247" s="1279" t="s">
        <v>15000</v>
      </c>
      <c r="G247" s="1295"/>
      <c r="H247" s="1310" t="s">
        <v>15001</v>
      </c>
      <c r="I247" s="1296" t="s">
        <v>15002</v>
      </c>
      <c r="J247" s="1295"/>
      <c r="K247" s="1310" t="s">
        <v>15001</v>
      </c>
      <c r="L247" s="1296" t="s">
        <v>15002</v>
      </c>
      <c r="M247" s="1295"/>
      <c r="N247" s="1311" t="s">
        <v>666</v>
      </c>
      <c r="P247" s="210"/>
      <c r="Q247" s="1900"/>
      <c r="R247" s="210"/>
    </row>
    <row r="248" spans="1:18" ht="39.75" thickTop="1" thickBot="1">
      <c r="A248" s="2575" t="s">
        <v>773</v>
      </c>
      <c r="B248" s="1312" t="s">
        <v>15003</v>
      </c>
      <c r="C248" s="1281" t="s">
        <v>15400</v>
      </c>
      <c r="D248" s="1281" t="s">
        <v>1281</v>
      </c>
      <c r="E248" s="1281">
        <v>0</v>
      </c>
      <c r="F248" s="1328">
        <v>1</v>
      </c>
      <c r="G248" s="1295"/>
      <c r="H248" s="2357">
        <v>0</v>
      </c>
      <c r="I248" s="1327">
        <f>IFERROR(H248/$F248,0)</f>
        <v>0</v>
      </c>
      <c r="J248" s="1315"/>
      <c r="K248" s="2357">
        <v>0</v>
      </c>
      <c r="L248" s="1327">
        <f>K248/$F248</f>
        <v>0</v>
      </c>
      <c r="M248" s="2756"/>
      <c r="N248" s="2341" t="s">
        <v>15403</v>
      </c>
      <c r="P248" s="210"/>
      <c r="Q248" s="1900"/>
      <c r="R248" s="210"/>
    </row>
    <row r="249" spans="1:18" ht="15.75" thickTop="1" thickBot="1">
      <c r="P249" s="210"/>
      <c r="Q249" s="1900"/>
      <c r="R249" s="210"/>
    </row>
    <row r="250" spans="1:18" ht="19.5" thickTop="1">
      <c r="B250" s="2612" t="s">
        <v>13595</v>
      </c>
      <c r="C250" s="2613" t="s">
        <v>15267</v>
      </c>
      <c r="D250" s="1284"/>
      <c r="E250" s="2766"/>
      <c r="F250" s="2761"/>
      <c r="G250" s="1295"/>
      <c r="H250" s="2758"/>
      <c r="I250" s="2759"/>
      <c r="J250" s="1315"/>
      <c r="K250" s="2758"/>
      <c r="L250" s="2813"/>
      <c r="M250" s="2756"/>
      <c r="N250" s="2336"/>
      <c r="P250" s="210"/>
      <c r="Q250" s="1900"/>
      <c r="R250" s="210"/>
    </row>
    <row r="251" spans="1:18" ht="19.5" thickBot="1">
      <c r="A251" s="2699" t="s">
        <v>675</v>
      </c>
      <c r="B251" s="2313" t="s">
        <v>15404</v>
      </c>
      <c r="C251" s="2736">
        <v>0.25</v>
      </c>
      <c r="D251" s="1284"/>
      <c r="E251" s="2766"/>
      <c r="F251" s="2761"/>
      <c r="G251" s="1295"/>
      <c r="H251" s="2758"/>
      <c r="I251" s="2759"/>
      <c r="J251" s="1315"/>
      <c r="K251" s="2758"/>
      <c r="L251" s="2813"/>
      <c r="M251" s="2756"/>
      <c r="N251" s="2336"/>
      <c r="P251" s="210"/>
      <c r="Q251" s="1900"/>
      <c r="R251" s="210"/>
    </row>
    <row r="252" spans="1:18" ht="20.25" thickTop="1" thickBot="1">
      <c r="B252" s="1300"/>
      <c r="D252" s="1300"/>
      <c r="E252" s="1300"/>
      <c r="F252" s="1295"/>
      <c r="G252" s="1295"/>
      <c r="H252" s="3607" t="s">
        <v>12679</v>
      </c>
      <c r="I252" s="3608"/>
      <c r="J252" s="1295"/>
      <c r="K252" s="3607" t="s">
        <v>12680</v>
      </c>
      <c r="L252" s="3608"/>
      <c r="M252" s="1295"/>
      <c r="P252" s="210"/>
      <c r="Q252" s="1900"/>
      <c r="R252" s="210"/>
    </row>
    <row r="253" spans="1:18" ht="39.75" thickTop="1" thickBot="1">
      <c r="C253" s="1291" t="s">
        <v>2</v>
      </c>
      <c r="D253" s="1278" t="s">
        <v>14339</v>
      </c>
      <c r="E253" s="1278" t="s">
        <v>14942</v>
      </c>
      <c r="F253" s="1279" t="s">
        <v>15000</v>
      </c>
      <c r="G253" s="1295"/>
      <c r="H253" s="1310" t="s">
        <v>15001</v>
      </c>
      <c r="I253" s="1296" t="s">
        <v>15002</v>
      </c>
      <c r="J253" s="1295"/>
      <c r="K253" s="1310" t="s">
        <v>15001</v>
      </c>
      <c r="L253" s="1296" t="s">
        <v>15002</v>
      </c>
      <c r="M253" s="1295"/>
      <c r="N253" s="1311" t="s">
        <v>666</v>
      </c>
      <c r="P253" s="210"/>
      <c r="Q253" s="1900"/>
      <c r="R253" s="210"/>
    </row>
    <row r="254" spans="1:18" ht="40.5" thickTop="1">
      <c r="B254" s="1314" t="s">
        <v>15003</v>
      </c>
      <c r="C254" s="1285" t="s">
        <v>15405</v>
      </c>
      <c r="D254" s="1285" t="s">
        <v>15406</v>
      </c>
      <c r="E254" s="1285">
        <v>0</v>
      </c>
      <c r="F254" s="2348">
        <v>12</v>
      </c>
      <c r="G254" s="1295"/>
      <c r="H254" s="2349">
        <v>0</v>
      </c>
      <c r="I254" s="1323">
        <f>IFERROR(H254/$F254,0)</f>
        <v>0</v>
      </c>
      <c r="J254" s="1315"/>
      <c r="K254" s="2349">
        <v>0</v>
      </c>
      <c r="L254" s="1323">
        <f>K254/$F254</f>
        <v>0</v>
      </c>
      <c r="M254" s="2756"/>
      <c r="N254" s="1316" t="s">
        <v>15407</v>
      </c>
      <c r="P254" s="210"/>
      <c r="Q254" s="1900"/>
      <c r="R254" s="210"/>
    </row>
    <row r="255" spans="1:18" ht="26.25" thickBot="1">
      <c r="A255" s="2575" t="s">
        <v>773</v>
      </c>
      <c r="B255" s="1309" t="s">
        <v>15007</v>
      </c>
      <c r="C255" s="1286" t="s">
        <v>15408</v>
      </c>
      <c r="D255" s="1286" t="s">
        <v>11853</v>
      </c>
      <c r="E255" s="2356">
        <v>2</v>
      </c>
      <c r="F255" s="2358">
        <v>20.46</v>
      </c>
      <c r="G255" s="1295"/>
      <c r="H255" s="2359">
        <v>0</v>
      </c>
      <c r="I255" s="1322">
        <f>IFERROR(H255/$F255,0)</f>
        <v>0</v>
      </c>
      <c r="J255" s="1315"/>
      <c r="K255" s="2359">
        <v>0</v>
      </c>
      <c r="L255" s="1322">
        <f>K255/$F255</f>
        <v>0</v>
      </c>
      <c r="M255" s="2756"/>
      <c r="N255" s="1313" t="s">
        <v>15409</v>
      </c>
      <c r="P255" s="210"/>
      <c r="Q255" s="1900"/>
      <c r="R255" s="210"/>
    </row>
    <row r="256" spans="1:18" ht="20.25" thickTop="1" thickBot="1">
      <c r="B256" s="1284"/>
      <c r="C256" s="1284"/>
      <c r="D256" s="1284"/>
      <c r="E256" s="2766"/>
      <c r="F256" s="2767"/>
      <c r="G256" s="1295"/>
      <c r="J256" s="1315"/>
      <c r="M256" s="2756"/>
      <c r="N256" s="2336"/>
      <c r="P256" s="210"/>
      <c r="Q256" s="1900"/>
      <c r="R256" s="210"/>
    </row>
    <row r="257" spans="1:18" ht="19.5" thickTop="1">
      <c r="B257" s="2612" t="s">
        <v>13597</v>
      </c>
      <c r="C257" s="2613" t="s">
        <v>15267</v>
      </c>
      <c r="D257" s="1284"/>
      <c r="E257" s="2766"/>
      <c r="F257" s="2761"/>
      <c r="G257" s="1295"/>
      <c r="H257" s="2768"/>
      <c r="I257" s="2759"/>
      <c r="J257" s="1315"/>
      <c r="K257" s="2816"/>
      <c r="L257" s="2813"/>
      <c r="M257" s="2756"/>
      <c r="N257" s="2336"/>
      <c r="P257" s="210"/>
      <c r="Q257" s="1900"/>
      <c r="R257" s="210"/>
    </row>
    <row r="258" spans="1:18" ht="19.5" thickBot="1">
      <c r="A258" s="2699" t="s">
        <v>675</v>
      </c>
      <c r="B258" s="2313" t="s">
        <v>15410</v>
      </c>
      <c r="C258" s="2736">
        <v>1.94</v>
      </c>
      <c r="D258" s="1284"/>
      <c r="E258" s="2766"/>
      <c r="F258" s="2761"/>
      <c r="G258" s="1295"/>
      <c r="H258" s="2758"/>
      <c r="I258" s="2759"/>
      <c r="J258" s="1315"/>
      <c r="K258" s="2758"/>
      <c r="L258" s="2813"/>
      <c r="M258" s="2756"/>
      <c r="N258" s="2336"/>
      <c r="P258" s="210"/>
      <c r="Q258" s="1900"/>
      <c r="R258" s="210"/>
    </row>
    <row r="259" spans="1:18" ht="20.25" thickTop="1" thickBot="1">
      <c r="B259" s="1300"/>
      <c r="D259" s="1300"/>
      <c r="E259" s="1300"/>
      <c r="F259" s="1295"/>
      <c r="G259" s="1295"/>
      <c r="H259" s="3607" t="s">
        <v>12679</v>
      </c>
      <c r="I259" s="3608"/>
      <c r="J259" s="1295"/>
      <c r="K259" s="3607" t="s">
        <v>12680</v>
      </c>
      <c r="L259" s="3608"/>
      <c r="M259" s="1295"/>
      <c r="P259" s="210"/>
      <c r="Q259" s="1900"/>
      <c r="R259" s="210"/>
    </row>
    <row r="260" spans="1:18" ht="39.75" thickTop="1" thickBot="1">
      <c r="C260" s="1291" t="s">
        <v>2</v>
      </c>
      <c r="D260" s="1278" t="s">
        <v>14339</v>
      </c>
      <c r="E260" s="1278" t="s">
        <v>14942</v>
      </c>
      <c r="F260" s="1279" t="s">
        <v>15000</v>
      </c>
      <c r="G260" s="1295"/>
      <c r="H260" s="1310" t="s">
        <v>15001</v>
      </c>
      <c r="I260" s="1296" t="s">
        <v>15002</v>
      </c>
      <c r="J260" s="1295"/>
      <c r="K260" s="1310" t="s">
        <v>15001</v>
      </c>
      <c r="L260" s="1296" t="s">
        <v>15002</v>
      </c>
      <c r="M260" s="1295"/>
      <c r="N260" s="1311" t="s">
        <v>666</v>
      </c>
      <c r="P260" s="210"/>
      <c r="Q260" s="1900"/>
      <c r="R260" s="210"/>
    </row>
    <row r="261" spans="1:18" ht="26.25" thickTop="1">
      <c r="B261" s="1314" t="s">
        <v>15003</v>
      </c>
      <c r="C261" s="1285" t="s">
        <v>15411</v>
      </c>
      <c r="D261" s="1285" t="s">
        <v>11853</v>
      </c>
      <c r="E261" s="1285">
        <v>2</v>
      </c>
      <c r="F261" s="2348">
        <v>2.69</v>
      </c>
      <c r="G261" s="1295"/>
      <c r="H261" s="2360">
        <v>0</v>
      </c>
      <c r="I261" s="1323">
        <f>IFERROR(H261/$F261,0)</f>
        <v>0</v>
      </c>
      <c r="J261" s="1315"/>
      <c r="K261" s="2360">
        <v>0</v>
      </c>
      <c r="L261" s="1323">
        <f>K261/$F261</f>
        <v>0</v>
      </c>
      <c r="M261" s="2756"/>
      <c r="N261" s="1316" t="s">
        <v>15412</v>
      </c>
      <c r="P261" s="210"/>
      <c r="Q261" s="1900"/>
      <c r="R261" s="210"/>
    </row>
    <row r="262" spans="1:18" ht="25.5">
      <c r="B262" s="1317" t="s">
        <v>15007</v>
      </c>
      <c r="C262" s="1293" t="s">
        <v>15413</v>
      </c>
      <c r="D262" s="1293" t="s">
        <v>15005</v>
      </c>
      <c r="E262" s="2355">
        <v>0</v>
      </c>
      <c r="F262" s="2361">
        <v>3</v>
      </c>
      <c r="G262" s="1295"/>
      <c r="H262" s="2362">
        <v>0</v>
      </c>
      <c r="I262" s="1318">
        <f>IFERROR(H262/$F262,0)</f>
        <v>0</v>
      </c>
      <c r="J262" s="1315"/>
      <c r="K262" s="2362">
        <v>0</v>
      </c>
      <c r="L262" s="1318">
        <f>K262/$F262</f>
        <v>0</v>
      </c>
      <c r="M262" s="2756"/>
      <c r="N262" s="1319" t="s">
        <v>15414</v>
      </c>
      <c r="P262" s="210"/>
      <c r="Q262" s="1900"/>
      <c r="R262" s="210"/>
    </row>
    <row r="263" spans="1:18" ht="25.5">
      <c r="B263" s="1317" t="s">
        <v>15010</v>
      </c>
      <c r="C263" s="1293" t="s">
        <v>15415</v>
      </c>
      <c r="D263" s="1293" t="s">
        <v>11919</v>
      </c>
      <c r="E263" s="2355">
        <v>0</v>
      </c>
      <c r="F263" s="2361">
        <v>2</v>
      </c>
      <c r="G263" s="1295"/>
      <c r="H263" s="2362">
        <v>0</v>
      </c>
      <c r="I263" s="1318">
        <f>IFERROR(H263/$F263,0)</f>
        <v>0</v>
      </c>
      <c r="J263" s="1315"/>
      <c r="K263" s="2362">
        <v>0</v>
      </c>
      <c r="L263" s="1318">
        <f>K263/$F263</f>
        <v>0</v>
      </c>
      <c r="M263" s="2756"/>
      <c r="N263" s="1319" t="s">
        <v>15416</v>
      </c>
      <c r="P263" s="210"/>
      <c r="Q263" s="1900"/>
      <c r="R263" s="210"/>
    </row>
    <row r="264" spans="1:18" ht="38.25">
      <c r="B264" s="1317" t="s">
        <v>15013</v>
      </c>
      <c r="C264" s="1293" t="s">
        <v>15417</v>
      </c>
      <c r="D264" s="1293" t="s">
        <v>15005</v>
      </c>
      <c r="E264" s="2355">
        <v>0</v>
      </c>
      <c r="F264" s="2361">
        <v>1</v>
      </c>
      <c r="G264" s="1295"/>
      <c r="H264" s="2362">
        <v>0</v>
      </c>
      <c r="I264" s="1318">
        <f>IFERROR(H264/$F264,0)</f>
        <v>0</v>
      </c>
      <c r="J264" s="1315"/>
      <c r="K264" s="2362">
        <v>0</v>
      </c>
      <c r="L264" s="1318">
        <f>K264/$F264</f>
        <v>0</v>
      </c>
      <c r="M264" s="2756"/>
      <c r="N264" s="1319" t="s">
        <v>15418</v>
      </c>
      <c r="P264" s="210"/>
      <c r="Q264" s="1900"/>
      <c r="R264" s="210"/>
    </row>
    <row r="265" spans="1:18" ht="26.25" thickBot="1">
      <c r="A265" s="2575" t="s">
        <v>773</v>
      </c>
      <c r="B265" s="1309" t="s">
        <v>15016</v>
      </c>
      <c r="C265" s="1286" t="s">
        <v>15419</v>
      </c>
      <c r="D265" s="1286" t="s">
        <v>15005</v>
      </c>
      <c r="E265" s="2356">
        <v>0</v>
      </c>
      <c r="F265" s="1331">
        <v>4846</v>
      </c>
      <c r="G265" s="1295"/>
      <c r="H265" s="2363">
        <v>0</v>
      </c>
      <c r="I265" s="1322">
        <f>IFERROR(H265/$F265,0)</f>
        <v>0</v>
      </c>
      <c r="J265" s="1315"/>
      <c r="K265" s="2363">
        <v>0</v>
      </c>
      <c r="L265" s="1322">
        <f>K265/$F265</f>
        <v>0</v>
      </c>
      <c r="M265" s="2756"/>
      <c r="N265" s="1313" t="s">
        <v>15420</v>
      </c>
      <c r="P265" s="210"/>
      <c r="Q265" s="1900"/>
      <c r="R265" s="210"/>
    </row>
    <row r="266" spans="1:18" ht="19.5" thickTop="1">
      <c r="B266" s="1284"/>
      <c r="C266" s="1284"/>
      <c r="D266" s="1284"/>
      <c r="E266" s="2766"/>
      <c r="F266" s="2769"/>
      <c r="G266" s="1295"/>
      <c r="H266" s="2770"/>
      <c r="I266" s="2759"/>
      <c r="J266" s="1315"/>
      <c r="K266" s="2817"/>
      <c r="L266" s="2813"/>
      <c r="M266" s="2756"/>
      <c r="N266" s="2336"/>
      <c r="P266" s="210"/>
      <c r="Q266" s="1900"/>
      <c r="R266" s="210"/>
    </row>
    <row r="267" spans="1:18" ht="25.5">
      <c r="B267" s="1299" t="s">
        <v>15421</v>
      </c>
      <c r="C267" s="1284"/>
      <c r="D267" s="1284"/>
      <c r="E267" s="2766"/>
      <c r="F267" s="2769"/>
      <c r="G267" s="1295"/>
      <c r="H267" s="2770"/>
      <c r="I267" s="2759"/>
      <c r="J267" s="1315"/>
      <c r="K267" s="2817"/>
      <c r="L267" s="2813"/>
      <c r="M267" s="2756"/>
      <c r="N267" s="2336"/>
      <c r="P267" s="210"/>
      <c r="Q267" s="1900"/>
      <c r="R267" s="210"/>
    </row>
    <row r="268" spans="1:18" ht="26.25" thickBot="1">
      <c r="B268" s="1299"/>
      <c r="C268" s="1284"/>
      <c r="D268" s="1284"/>
      <c r="E268" s="2766"/>
      <c r="F268" s="2769"/>
      <c r="G268" s="1295"/>
      <c r="H268" s="2770"/>
      <c r="I268" s="2759"/>
      <c r="J268" s="1315"/>
      <c r="K268" s="2817"/>
      <c r="L268" s="2813"/>
      <c r="M268" s="2756"/>
      <c r="N268" s="2336"/>
      <c r="P268" s="210"/>
      <c r="Q268" s="1900"/>
      <c r="R268" s="210"/>
    </row>
    <row r="269" spans="1:18" ht="19.5" thickTop="1">
      <c r="B269" s="2612" t="s">
        <v>15422</v>
      </c>
      <c r="C269" s="2613" t="s">
        <v>15267</v>
      </c>
      <c r="D269" s="1284"/>
      <c r="E269" s="2766"/>
      <c r="F269" s="2769"/>
      <c r="G269" s="1295"/>
      <c r="H269" s="2770"/>
      <c r="I269" s="2759"/>
      <c r="J269" s="1315"/>
      <c r="K269" s="2817"/>
      <c r="L269" s="2813"/>
      <c r="M269" s="2756"/>
      <c r="N269" s="2336"/>
      <c r="P269" s="210"/>
      <c r="Q269" s="1900"/>
      <c r="R269" s="210"/>
    </row>
    <row r="270" spans="1:18" ht="26.25" thickBot="1">
      <c r="A270" s="2699" t="s">
        <v>675</v>
      </c>
      <c r="B270" s="2313" t="s">
        <v>15423</v>
      </c>
      <c r="C270" s="2736">
        <v>2.7</v>
      </c>
      <c r="D270" s="1284"/>
      <c r="E270" s="2766"/>
      <c r="F270" s="2769"/>
      <c r="G270" s="1295"/>
      <c r="H270" s="2770"/>
      <c r="I270" s="2759"/>
      <c r="J270" s="1315"/>
      <c r="K270" s="2817"/>
      <c r="L270" s="2813"/>
      <c r="M270" s="2756"/>
      <c r="N270" s="2336"/>
      <c r="P270" s="210"/>
      <c r="Q270" s="1900"/>
      <c r="R270" s="210"/>
    </row>
    <row r="271" spans="1:18" ht="20.25" thickTop="1" thickBot="1">
      <c r="B271" s="1284"/>
      <c r="C271" s="1284"/>
      <c r="D271" s="1284"/>
      <c r="E271" s="2766"/>
      <c r="F271" s="2769"/>
      <c r="G271" s="1295"/>
      <c r="H271" s="2770"/>
      <c r="I271" s="2759"/>
      <c r="J271" s="1315"/>
      <c r="K271" s="2817"/>
      <c r="L271" s="2813"/>
      <c r="M271" s="2756"/>
      <c r="N271" s="2336"/>
      <c r="P271" s="210"/>
      <c r="Q271" s="1900"/>
      <c r="R271" s="210"/>
    </row>
    <row r="272" spans="1:18" ht="20.25" thickTop="1" thickBot="1">
      <c r="B272" s="1300"/>
      <c r="D272" s="1300"/>
      <c r="E272" s="1300"/>
      <c r="F272" s="1295"/>
      <c r="G272" s="1295"/>
      <c r="H272" s="3607" t="s">
        <v>12679</v>
      </c>
      <c r="I272" s="3608"/>
      <c r="J272" s="1295"/>
      <c r="K272" s="3607" t="s">
        <v>12680</v>
      </c>
      <c r="L272" s="3608"/>
      <c r="M272" s="1295"/>
      <c r="P272" s="210"/>
      <c r="Q272" s="1900"/>
      <c r="R272" s="210"/>
    </row>
    <row r="273" spans="1:18" ht="39.75" thickTop="1" thickBot="1">
      <c r="C273" s="1291" t="s">
        <v>2</v>
      </c>
      <c r="D273" s="1278" t="s">
        <v>14339</v>
      </c>
      <c r="E273" s="1278" t="s">
        <v>14942</v>
      </c>
      <c r="F273" s="1279" t="s">
        <v>15000</v>
      </c>
      <c r="G273" s="1295"/>
      <c r="H273" s="1310" t="s">
        <v>15001</v>
      </c>
      <c r="I273" s="1296" t="s">
        <v>15002</v>
      </c>
      <c r="J273" s="1295"/>
      <c r="K273" s="1310" t="s">
        <v>15001</v>
      </c>
      <c r="L273" s="1296" t="s">
        <v>15002</v>
      </c>
      <c r="M273" s="1295"/>
      <c r="N273" s="1311" t="s">
        <v>666</v>
      </c>
      <c r="P273" s="210"/>
      <c r="Q273" s="1900"/>
      <c r="R273" s="210"/>
    </row>
    <row r="274" spans="1:18" ht="26.25" thickTop="1">
      <c r="B274" s="1314" t="s">
        <v>15003</v>
      </c>
      <c r="C274" s="1285" t="s">
        <v>15424</v>
      </c>
      <c r="D274" s="1285" t="s">
        <v>15005</v>
      </c>
      <c r="E274" s="1285">
        <v>0</v>
      </c>
      <c r="F274" s="2348">
        <v>500</v>
      </c>
      <c r="G274" s="1295"/>
      <c r="H274" s="2364">
        <v>0</v>
      </c>
      <c r="I274" s="1323">
        <f>IFERROR(H274/$F274,0)</f>
        <v>0</v>
      </c>
      <c r="J274" s="1315"/>
      <c r="K274" s="2364">
        <v>0</v>
      </c>
      <c r="L274" s="1323">
        <f>K274/$F274</f>
        <v>0</v>
      </c>
      <c r="M274" s="2756"/>
      <c r="N274" s="1316" t="s">
        <v>15425</v>
      </c>
      <c r="P274" s="210"/>
      <c r="Q274" s="1900"/>
      <c r="R274" s="210"/>
    </row>
    <row r="275" spans="1:18" ht="25.5">
      <c r="B275" s="1317" t="s">
        <v>15007</v>
      </c>
      <c r="C275" s="1293" t="s">
        <v>15426</v>
      </c>
      <c r="D275" s="1293" t="s">
        <v>15005</v>
      </c>
      <c r="E275" s="2355">
        <v>0</v>
      </c>
      <c r="F275" s="2361">
        <v>250</v>
      </c>
      <c r="G275" s="1295"/>
      <c r="H275" s="2362">
        <v>0</v>
      </c>
      <c r="I275" s="1318">
        <f>IFERROR(H275/$F275,0)</f>
        <v>0</v>
      </c>
      <c r="J275" s="1315"/>
      <c r="K275" s="2362">
        <v>0</v>
      </c>
      <c r="L275" s="1318">
        <f>K275/$F275</f>
        <v>0</v>
      </c>
      <c r="M275" s="2756"/>
      <c r="N275" s="1319" t="s">
        <v>15427</v>
      </c>
      <c r="P275" s="210"/>
      <c r="Q275" s="1900"/>
      <c r="R275" s="210"/>
    </row>
    <row r="276" spans="1:18" ht="25.5">
      <c r="B276" s="1317" t="s">
        <v>15010</v>
      </c>
      <c r="C276" s="1293" t="s">
        <v>15428</v>
      </c>
      <c r="D276" s="1293" t="s">
        <v>15005</v>
      </c>
      <c r="E276" s="2355">
        <v>0</v>
      </c>
      <c r="F276" s="2361">
        <v>125</v>
      </c>
      <c r="G276" s="1295"/>
      <c r="H276" s="2362">
        <v>0</v>
      </c>
      <c r="I276" s="1318">
        <f>IFERROR(H276/$F276,0)</f>
        <v>0</v>
      </c>
      <c r="J276" s="1315"/>
      <c r="K276" s="2362">
        <v>0</v>
      </c>
      <c r="L276" s="1318">
        <f>K276/$F276</f>
        <v>0</v>
      </c>
      <c r="M276" s="2756"/>
      <c r="N276" s="1319" t="s">
        <v>15429</v>
      </c>
      <c r="P276" s="210"/>
      <c r="Q276" s="1900"/>
      <c r="R276" s="210"/>
    </row>
    <row r="277" spans="1:18" ht="26.25" thickBot="1">
      <c r="A277" s="2575" t="s">
        <v>773</v>
      </c>
      <c r="B277" s="1309" t="s">
        <v>15013</v>
      </c>
      <c r="C277" s="1286" t="s">
        <v>15190</v>
      </c>
      <c r="D277" s="1286" t="s">
        <v>15430</v>
      </c>
      <c r="E277" s="2356">
        <v>2</v>
      </c>
      <c r="F277" s="2358">
        <v>0.25</v>
      </c>
      <c r="G277" s="1295"/>
      <c r="H277" s="2359">
        <v>0</v>
      </c>
      <c r="I277" s="1322">
        <f>IFERROR(H277/$F277,0)</f>
        <v>0</v>
      </c>
      <c r="J277" s="1315"/>
      <c r="K277" s="2359">
        <v>0</v>
      </c>
      <c r="L277" s="1322">
        <f>K277/$F277</f>
        <v>0</v>
      </c>
      <c r="M277" s="2756"/>
      <c r="N277" s="1313" t="s">
        <v>15431</v>
      </c>
      <c r="P277" s="210"/>
      <c r="Q277" s="1900"/>
      <c r="R277" s="210"/>
    </row>
    <row r="278" spans="1:18" ht="19.5" thickTop="1">
      <c r="B278" s="1284"/>
      <c r="C278" s="1284"/>
      <c r="D278" s="1284"/>
      <c r="E278" s="2766"/>
      <c r="F278" s="2767"/>
      <c r="G278" s="1295"/>
      <c r="H278" s="2768"/>
      <c r="I278" s="2759"/>
      <c r="J278" s="1315"/>
      <c r="K278" s="2816"/>
      <c r="L278" s="2813"/>
      <c r="M278" s="2756"/>
      <c r="N278" s="2336"/>
      <c r="P278" s="210"/>
      <c r="Q278" s="1900"/>
      <c r="R278" s="210"/>
    </row>
    <row r="279" spans="1:18" ht="25.5">
      <c r="B279" s="1299" t="s">
        <v>125</v>
      </c>
      <c r="P279" s="210"/>
      <c r="Q279" s="1900">
        <f xml:space="preserve"> IF( SUM( S279:S279 ) = 0, 0,#REF! )</f>
        <v>0</v>
      </c>
      <c r="R279" s="210"/>
    </row>
    <row r="280" spans="1:18" ht="26.25" thickBot="1">
      <c r="B280" s="1299"/>
      <c r="P280" s="210"/>
      <c r="Q280" s="1900"/>
      <c r="R280" s="210"/>
    </row>
    <row r="281" spans="1:18" ht="19.5" thickTop="1">
      <c r="B281" s="2612" t="s">
        <v>13562</v>
      </c>
      <c r="C281" s="2613" t="s">
        <v>15267</v>
      </c>
      <c r="F281" s="1295"/>
      <c r="G281" s="1295"/>
      <c r="H281" s="1295"/>
      <c r="I281" s="1295"/>
      <c r="J281" s="1295"/>
      <c r="K281" s="1295"/>
      <c r="L281" s="1295"/>
      <c r="M281" s="1295"/>
      <c r="P281" s="210"/>
      <c r="Q281" s="1900">
        <f xml:space="preserve"> IF( SUM( S281:S281 ) = 0, 0,#REF! )</f>
        <v>0</v>
      </c>
      <c r="R281" s="210"/>
    </row>
    <row r="282" spans="1:18" ht="19.5" thickBot="1">
      <c r="A282" s="2699" t="s">
        <v>675</v>
      </c>
      <c r="B282" s="2313" t="s">
        <v>15069</v>
      </c>
      <c r="C282" s="2736">
        <v>11.5</v>
      </c>
      <c r="D282" s="1300"/>
      <c r="E282" s="1300"/>
      <c r="F282" s="1295"/>
      <c r="G282" s="1295"/>
      <c r="H282" s="1295"/>
      <c r="I282" s="1295"/>
      <c r="J282" s="1295"/>
      <c r="K282" s="1295"/>
      <c r="L282" s="1295"/>
      <c r="M282" s="1295"/>
      <c r="P282" s="210"/>
      <c r="Q282" s="1900">
        <f xml:space="preserve"> IF( SUM( S282:S282 ) = 0, 0,#REF! )</f>
        <v>0</v>
      </c>
      <c r="R282" s="210"/>
    </row>
    <row r="283" spans="1:18" ht="20.25" thickTop="1" thickBot="1">
      <c r="B283" s="1300"/>
      <c r="D283" s="1300"/>
      <c r="E283" s="1300"/>
      <c r="F283" s="1295"/>
      <c r="G283" s="1295"/>
      <c r="H283" s="3607" t="s">
        <v>12679</v>
      </c>
      <c r="I283" s="3608"/>
      <c r="J283" s="1295"/>
      <c r="K283" s="3607" t="s">
        <v>12680</v>
      </c>
      <c r="L283" s="3608"/>
      <c r="M283" s="1295"/>
      <c r="P283" s="210"/>
      <c r="Q283" s="1900">
        <f xml:space="preserve"> IF( SUM( S283:S283 ) = 0, 0,#REF! )</f>
        <v>0</v>
      </c>
      <c r="R283" s="210"/>
    </row>
    <row r="284" spans="1:18" ht="39.75" thickTop="1" thickBot="1">
      <c r="C284" s="1291" t="s">
        <v>2</v>
      </c>
      <c r="D284" s="1278" t="s">
        <v>14339</v>
      </c>
      <c r="E284" s="1278" t="s">
        <v>14942</v>
      </c>
      <c r="F284" s="1279" t="s">
        <v>15000</v>
      </c>
      <c r="G284" s="1295"/>
      <c r="H284" s="1310" t="s">
        <v>15001</v>
      </c>
      <c r="I284" s="1296" t="s">
        <v>15002</v>
      </c>
      <c r="J284" s="1295"/>
      <c r="K284" s="1310" t="s">
        <v>15001</v>
      </c>
      <c r="L284" s="1296" t="s">
        <v>15002</v>
      </c>
      <c r="M284" s="1295"/>
      <c r="N284" s="1311" t="s">
        <v>666</v>
      </c>
      <c r="P284" s="210"/>
      <c r="Q284" s="1900">
        <f xml:space="preserve"> IF( SUM( S284:S284 ) = 0, 0,#REF! )</f>
        <v>0</v>
      </c>
      <c r="R284" s="210"/>
    </row>
    <row r="285" spans="1:18" ht="26.25" thickTop="1">
      <c r="B285" s="1314" t="s">
        <v>15003</v>
      </c>
      <c r="C285" s="1285" t="s">
        <v>15280</v>
      </c>
      <c r="D285" s="1285" t="s">
        <v>15005</v>
      </c>
      <c r="E285" s="1285">
        <v>0</v>
      </c>
      <c r="F285" s="1330">
        <v>1494</v>
      </c>
      <c r="G285" s="1295"/>
      <c r="H285" s="1836">
        <v>0</v>
      </c>
      <c r="I285" s="1323">
        <f>IFERROR(H285/$F285,0)</f>
        <v>0</v>
      </c>
      <c r="J285" s="1315"/>
      <c r="K285" s="1836">
        <v>0</v>
      </c>
      <c r="L285" s="1323">
        <f>K285/$F285</f>
        <v>0</v>
      </c>
      <c r="M285" s="2756"/>
      <c r="N285" s="1316" t="s">
        <v>15432</v>
      </c>
      <c r="P285" s="210"/>
      <c r="Q285" s="1900">
        <f xml:space="preserve"> IF( SUM( S285:S285 ) = 0, 0,#REF! )</f>
        <v>0</v>
      </c>
      <c r="R285" s="210"/>
    </row>
    <row r="286" spans="1:18" ht="25.5">
      <c r="B286" s="1317" t="s">
        <v>15007</v>
      </c>
      <c r="C286" s="1293" t="s">
        <v>15285</v>
      </c>
      <c r="D286" s="1334" t="s">
        <v>15005</v>
      </c>
      <c r="E286" s="1332">
        <v>0</v>
      </c>
      <c r="F286" s="2365">
        <v>470</v>
      </c>
      <c r="G286" s="1295"/>
      <c r="H286" s="2344">
        <v>0</v>
      </c>
      <c r="I286" s="1318">
        <f>IFERROR(H286/$F286,0)</f>
        <v>0</v>
      </c>
      <c r="J286" s="1315"/>
      <c r="K286" s="2344">
        <v>0</v>
      </c>
      <c r="L286" s="1318">
        <f>K286/$F286</f>
        <v>0</v>
      </c>
      <c r="M286" s="2756"/>
      <c r="N286" s="1335" t="s">
        <v>15433</v>
      </c>
      <c r="P286" s="210"/>
      <c r="Q286" s="1900">
        <f xml:space="preserve"> IF( SUM( S286:S286 ) = 0, 0,#REF! )</f>
        <v>0</v>
      </c>
      <c r="R286" s="210"/>
    </row>
    <row r="287" spans="1:18" ht="25.5" customHeight="1">
      <c r="B287" s="1317" t="s">
        <v>15010</v>
      </c>
      <c r="C287" s="1293" t="s">
        <v>15287</v>
      </c>
      <c r="D287" s="1334" t="s">
        <v>15005</v>
      </c>
      <c r="E287" s="1332">
        <v>0</v>
      </c>
      <c r="F287" s="1336">
        <v>30</v>
      </c>
      <c r="G287" s="1295"/>
      <c r="H287" s="1837">
        <v>0</v>
      </c>
      <c r="I287" s="1318">
        <f>IFERROR(H287/$F287,0)</f>
        <v>0</v>
      </c>
      <c r="J287" s="1315"/>
      <c r="K287" s="1837">
        <v>0</v>
      </c>
      <c r="L287" s="1318">
        <f>K287/$F287</f>
        <v>0</v>
      </c>
      <c r="M287" s="2756"/>
      <c r="N287" s="1335" t="s">
        <v>15434</v>
      </c>
      <c r="P287" s="210"/>
      <c r="Q287" s="1900">
        <f xml:space="preserve"> IF( SUM( S287:S287 ) = 0, 0,#REF! )</f>
        <v>0</v>
      </c>
      <c r="R287" s="210"/>
    </row>
    <row r="288" spans="1:18" ht="19.5" thickBot="1">
      <c r="A288" s="2575" t="s">
        <v>773</v>
      </c>
      <c r="B288" s="1309" t="s">
        <v>15013</v>
      </c>
      <c r="C288" s="1286" t="s">
        <v>15288</v>
      </c>
      <c r="D288" s="2352" t="s">
        <v>15005</v>
      </c>
      <c r="E288" s="1286">
        <v>0</v>
      </c>
      <c r="F288" s="1331">
        <v>141848</v>
      </c>
      <c r="G288" s="1295"/>
      <c r="H288" s="2354">
        <v>0</v>
      </c>
      <c r="I288" s="1322">
        <f>IFERROR(H288/$F288,0)</f>
        <v>0</v>
      </c>
      <c r="J288" s="1315"/>
      <c r="K288" s="2354">
        <v>0</v>
      </c>
      <c r="L288" s="1322">
        <f>K288/$F288</f>
        <v>0</v>
      </c>
      <c r="M288" s="2756"/>
      <c r="N288" s="1313" t="s">
        <v>15435</v>
      </c>
      <c r="P288" s="210"/>
      <c r="Q288" s="1900">
        <f xml:space="preserve"> IF( SUM( S288:S288 ) = 0, 0,#REF! )</f>
        <v>0</v>
      </c>
      <c r="R288" s="210"/>
    </row>
    <row r="289" spans="1:18" ht="15" thickTop="1">
      <c r="P289" s="210"/>
      <c r="Q289" s="1900">
        <f xml:space="preserve"> IF( SUM( S289:S289 ) = 0, 0,#REF! )</f>
        <v>0</v>
      </c>
      <c r="R289" s="210"/>
    </row>
    <row r="290" spans="1:18" ht="25.5">
      <c r="B290" s="1299" t="s">
        <v>15078</v>
      </c>
      <c r="P290" s="210"/>
      <c r="Q290" s="1900">
        <f xml:space="preserve"> IF( SUM( S290:S290 ) = 0, 0,#REF! )</f>
        <v>0</v>
      </c>
      <c r="R290" s="210"/>
    </row>
    <row r="291" spans="1:18" ht="15" thickBot="1">
      <c r="P291" s="210"/>
      <c r="Q291" s="1900">
        <f xml:space="preserve"> IF( SUM( S291:S291 ) = 0, 0,#REF! )</f>
        <v>0</v>
      </c>
      <c r="R291" s="210"/>
    </row>
    <row r="292" spans="1:18" ht="20.65" customHeight="1" thickTop="1">
      <c r="B292" s="2612" t="s">
        <v>15436</v>
      </c>
      <c r="C292" s="2613" t="s">
        <v>15267</v>
      </c>
      <c r="P292" s="210"/>
      <c r="Q292" s="1900">
        <f xml:space="preserve"> IF( SUM( S292:S292 ) = 0, 0,#REF! )</f>
        <v>0</v>
      </c>
      <c r="R292" s="210"/>
    </row>
    <row r="293" spans="1:18" ht="26.25" thickBot="1">
      <c r="A293" s="2699" t="s">
        <v>675</v>
      </c>
      <c r="B293" s="2313" t="s">
        <v>15437</v>
      </c>
      <c r="C293" s="2736">
        <v>19.89</v>
      </c>
      <c r="P293" s="210"/>
      <c r="Q293" s="1900">
        <f xml:space="preserve"> IF( SUM( S293:S293 ) = 0, 0,#REF! )</f>
        <v>0</v>
      </c>
      <c r="R293" s="210"/>
    </row>
    <row r="294" spans="1:18" ht="15.75" thickTop="1" thickBot="1">
      <c r="P294" s="210"/>
      <c r="Q294" s="1900">
        <f xml:space="preserve"> IF( SUM( S294:S294 ) = 0, 0,#REF! )</f>
        <v>0</v>
      </c>
      <c r="R294" s="210"/>
    </row>
    <row r="295" spans="1:18" ht="20.25" thickTop="1" thickBot="1">
      <c r="D295" s="1300"/>
      <c r="E295" s="1300"/>
      <c r="F295" s="1295"/>
      <c r="G295" s="1295"/>
      <c r="H295" s="3607" t="s">
        <v>12679</v>
      </c>
      <c r="I295" s="3608"/>
      <c r="J295" s="1295"/>
      <c r="K295" s="3607" t="s">
        <v>12680</v>
      </c>
      <c r="L295" s="3608"/>
      <c r="M295" s="1295"/>
      <c r="P295" s="210"/>
      <c r="Q295" s="1900">
        <f xml:space="preserve"> IF( SUM( S295:S295 ) = 0, 0,#REF! )</f>
        <v>0</v>
      </c>
      <c r="R295" s="210"/>
    </row>
    <row r="296" spans="1:18" ht="39.75" thickTop="1" thickBot="1">
      <c r="C296" s="1291" t="s">
        <v>2</v>
      </c>
      <c r="D296" s="1278" t="s">
        <v>14339</v>
      </c>
      <c r="E296" s="1278" t="s">
        <v>14942</v>
      </c>
      <c r="F296" s="1279" t="s">
        <v>15000</v>
      </c>
      <c r="G296" s="1295"/>
      <c r="H296" s="1310" t="s">
        <v>15001</v>
      </c>
      <c r="I296" s="1296" t="s">
        <v>15002</v>
      </c>
      <c r="J296" s="1295"/>
      <c r="K296" s="1310" t="s">
        <v>15001</v>
      </c>
      <c r="L296" s="1296" t="s">
        <v>15002</v>
      </c>
      <c r="M296" s="1295"/>
      <c r="N296" s="1311" t="s">
        <v>666</v>
      </c>
      <c r="P296" s="210"/>
      <c r="Q296" s="1900">
        <f xml:space="preserve"> IF( SUM( S296:S296 ) = 0, 0,#REF! )</f>
        <v>0</v>
      </c>
      <c r="R296" s="210"/>
    </row>
    <row r="297" spans="1:18" ht="26.25" thickTop="1">
      <c r="B297" s="1314" t="s">
        <v>15003</v>
      </c>
      <c r="C297" s="1285" t="s">
        <v>15281</v>
      </c>
      <c r="D297" s="1285" t="s">
        <v>15005</v>
      </c>
      <c r="E297" s="1285">
        <v>0</v>
      </c>
      <c r="F297" s="1330">
        <v>15179</v>
      </c>
      <c r="G297" s="1295"/>
      <c r="H297" s="1836">
        <v>0</v>
      </c>
      <c r="I297" s="1323">
        <f t="shared" ref="I297:I304" si="10">IFERROR(H297/$F297,0)</f>
        <v>0</v>
      </c>
      <c r="J297" s="1315"/>
      <c r="K297" s="1836">
        <v>0</v>
      </c>
      <c r="L297" s="1323">
        <f t="shared" ref="L297:L304" si="11">K297/$F297</f>
        <v>0</v>
      </c>
      <c r="M297" s="2756"/>
      <c r="N297" s="1316" t="s">
        <v>15438</v>
      </c>
      <c r="P297" s="210"/>
      <c r="Q297" s="1900">
        <f xml:space="preserve"> IF( SUM( S297:S297 ) = 0, 0,#REF! )</f>
        <v>0</v>
      </c>
      <c r="R297" s="210"/>
    </row>
    <row r="298" spans="1:18" ht="25.5">
      <c r="B298" s="1317" t="s">
        <v>15007</v>
      </c>
      <c r="C298" s="1293" t="s">
        <v>15285</v>
      </c>
      <c r="D298" s="1293" t="s">
        <v>15005</v>
      </c>
      <c r="E298" s="1293">
        <v>0</v>
      </c>
      <c r="F298" s="1337">
        <v>41000</v>
      </c>
      <c r="G298" s="1295"/>
      <c r="H298" s="1837">
        <v>0</v>
      </c>
      <c r="I298" s="1318">
        <f t="shared" si="10"/>
        <v>0</v>
      </c>
      <c r="J298" s="1315"/>
      <c r="K298" s="1837">
        <v>0</v>
      </c>
      <c r="L298" s="1318">
        <f t="shared" si="11"/>
        <v>0</v>
      </c>
      <c r="M298" s="2756"/>
      <c r="N298" s="1319" t="s">
        <v>15439</v>
      </c>
      <c r="P298" s="210"/>
      <c r="Q298" s="1900">
        <f xml:space="preserve"> IF( SUM( S298:S298 ) = 0, 0,#REF! )</f>
        <v>0</v>
      </c>
      <c r="R298" s="210"/>
    </row>
    <row r="299" spans="1:18" ht="25.5">
      <c r="B299" s="1317" t="s">
        <v>15010</v>
      </c>
      <c r="C299" s="1293" t="s">
        <v>15287</v>
      </c>
      <c r="D299" s="1293" t="s">
        <v>15005</v>
      </c>
      <c r="E299" s="1293">
        <v>0</v>
      </c>
      <c r="F299" s="1337">
        <v>5420</v>
      </c>
      <c r="G299" s="1295"/>
      <c r="H299" s="1837">
        <v>0</v>
      </c>
      <c r="I299" s="1318">
        <f t="shared" si="10"/>
        <v>0</v>
      </c>
      <c r="J299" s="1315"/>
      <c r="K299" s="1837">
        <v>0</v>
      </c>
      <c r="L299" s="1318">
        <f t="shared" si="11"/>
        <v>0</v>
      </c>
      <c r="M299" s="2756"/>
      <c r="N299" s="1335" t="s">
        <v>15440</v>
      </c>
      <c r="P299" s="210"/>
      <c r="Q299" s="1900">
        <f xml:space="preserve"> IF( SUM( S299:S299 ) = 0, 0,#REF! )</f>
        <v>0</v>
      </c>
      <c r="R299" s="210"/>
    </row>
    <row r="300" spans="1:18" ht="18.75">
      <c r="B300" s="1317" t="s">
        <v>15013</v>
      </c>
      <c r="C300" s="1293" t="s">
        <v>15288</v>
      </c>
      <c r="D300" s="1293" t="s">
        <v>15005</v>
      </c>
      <c r="E300" s="1293">
        <v>0</v>
      </c>
      <c r="F300" s="1337">
        <v>238073</v>
      </c>
      <c r="G300" s="1295"/>
      <c r="H300" s="1837">
        <v>0</v>
      </c>
      <c r="I300" s="1318">
        <f t="shared" si="10"/>
        <v>0</v>
      </c>
      <c r="J300" s="1315"/>
      <c r="K300" s="1837">
        <v>0</v>
      </c>
      <c r="L300" s="1318">
        <f t="shared" si="11"/>
        <v>0</v>
      </c>
      <c r="M300" s="2756"/>
      <c r="N300" s="1335" t="s">
        <v>15441</v>
      </c>
      <c r="P300" s="210"/>
      <c r="Q300" s="1900">
        <f xml:space="preserve"> IF( SUM( S300:S300 ) = 0, 0,#REF! )</f>
        <v>0</v>
      </c>
      <c r="R300" s="210"/>
    </row>
    <row r="301" spans="1:18" ht="18.75">
      <c r="B301" s="1317" t="s">
        <v>15016</v>
      </c>
      <c r="C301" s="1293" t="s">
        <v>15393</v>
      </c>
      <c r="D301" s="1293" t="s">
        <v>15005</v>
      </c>
      <c r="E301" s="1293">
        <v>0</v>
      </c>
      <c r="F301" s="1337">
        <v>201884</v>
      </c>
      <c r="G301" s="1295"/>
      <c r="H301" s="1837">
        <v>0</v>
      </c>
      <c r="I301" s="1318">
        <f t="shared" si="10"/>
        <v>0</v>
      </c>
      <c r="J301" s="1315"/>
      <c r="K301" s="1837">
        <v>0</v>
      </c>
      <c r="L301" s="1318">
        <f t="shared" si="11"/>
        <v>0</v>
      </c>
      <c r="M301" s="2756"/>
      <c r="N301" s="1335" t="s">
        <v>15442</v>
      </c>
      <c r="P301" s="210"/>
      <c r="Q301" s="1900">
        <f xml:space="preserve"> IF( SUM( S301:S301 ) = 0, 0,#REF! )</f>
        <v>0</v>
      </c>
      <c r="R301" s="210"/>
    </row>
    <row r="302" spans="1:18" ht="25.5">
      <c r="B302" s="1317" t="s">
        <v>15019</v>
      </c>
      <c r="C302" s="1293" t="s">
        <v>15443</v>
      </c>
      <c r="D302" s="1293" t="s">
        <v>15291</v>
      </c>
      <c r="E302" s="1293">
        <v>3</v>
      </c>
      <c r="F302" s="1297">
        <v>1704</v>
      </c>
      <c r="G302" s="1295"/>
      <c r="H302" s="1841">
        <v>0</v>
      </c>
      <c r="I302" s="1318">
        <f t="shared" si="10"/>
        <v>0</v>
      </c>
      <c r="J302" s="1315"/>
      <c r="K302" s="1841">
        <v>0</v>
      </c>
      <c r="L302" s="1318">
        <f t="shared" si="11"/>
        <v>0</v>
      </c>
      <c r="M302" s="2756"/>
      <c r="N302" s="1335" t="s">
        <v>15444</v>
      </c>
      <c r="P302" s="210"/>
      <c r="Q302" s="1900">
        <f xml:space="preserve"> IF( SUM( S302:S302 ) = 0, 0,#REF! )</f>
        <v>0</v>
      </c>
      <c r="R302" s="210"/>
    </row>
    <row r="303" spans="1:18" ht="25.5">
      <c r="B303" s="1317" t="s">
        <v>15022</v>
      </c>
      <c r="C303" s="1321" t="s">
        <v>15445</v>
      </c>
      <c r="D303" s="1293" t="s">
        <v>15291</v>
      </c>
      <c r="E303" s="2355">
        <v>3</v>
      </c>
      <c r="F303" s="1297">
        <v>1880</v>
      </c>
      <c r="G303" s="1295"/>
      <c r="H303" s="1841">
        <v>0</v>
      </c>
      <c r="I303" s="1318">
        <f t="shared" si="10"/>
        <v>0</v>
      </c>
      <c r="J303" s="1315"/>
      <c r="K303" s="1841">
        <v>0</v>
      </c>
      <c r="L303" s="1318">
        <f t="shared" si="11"/>
        <v>0</v>
      </c>
      <c r="M303" s="2756"/>
      <c r="N303" s="1335" t="s">
        <v>15446</v>
      </c>
      <c r="P303" s="210"/>
      <c r="Q303" s="1900">
        <f xml:space="preserve"> IF( SUM( S303:S303 ) = 0, 0,#REF! )</f>
        <v>0</v>
      </c>
      <c r="R303" s="210"/>
    </row>
    <row r="304" spans="1:18" ht="26.25" thickBot="1">
      <c r="A304" s="2575" t="s">
        <v>773</v>
      </c>
      <c r="B304" s="1309" t="s">
        <v>15025</v>
      </c>
      <c r="C304" s="1286" t="s">
        <v>15397</v>
      </c>
      <c r="D304" s="1286" t="s">
        <v>15293</v>
      </c>
      <c r="E304" s="2356">
        <v>2</v>
      </c>
      <c r="F304" s="2337">
        <v>0.74</v>
      </c>
      <c r="G304" s="1295"/>
      <c r="H304" s="2327">
        <v>0</v>
      </c>
      <c r="I304" s="1322">
        <f t="shared" si="10"/>
        <v>0</v>
      </c>
      <c r="J304" s="1315"/>
      <c r="K304" s="2327">
        <v>0</v>
      </c>
      <c r="L304" s="1322">
        <f t="shared" si="11"/>
        <v>0</v>
      </c>
      <c r="M304" s="2756"/>
      <c r="N304" s="1313" t="s">
        <v>15447</v>
      </c>
      <c r="P304" s="210"/>
      <c r="R304" s="210"/>
    </row>
    <row r="305" spans="15:15" ht="15" thickTop="1">
      <c r="O305" s="2575" t="s">
        <v>815</v>
      </c>
    </row>
  </sheetData>
  <sheetProtection formatColumns="0" formatRows="0"/>
  <mergeCells count="60">
    <mergeCell ref="H272:I272"/>
    <mergeCell ref="K272:L272"/>
    <mergeCell ref="H283:I283"/>
    <mergeCell ref="K283:L283"/>
    <mergeCell ref="H295:I295"/>
    <mergeCell ref="K295:L295"/>
    <mergeCell ref="H246:I246"/>
    <mergeCell ref="K246:L246"/>
    <mergeCell ref="H252:I252"/>
    <mergeCell ref="K252:L252"/>
    <mergeCell ref="H259:I259"/>
    <mergeCell ref="K259:L259"/>
    <mergeCell ref="H218:I218"/>
    <mergeCell ref="K218:L218"/>
    <mergeCell ref="H227:I227"/>
    <mergeCell ref="K227:L227"/>
    <mergeCell ref="H240:I240"/>
    <mergeCell ref="K240:L240"/>
    <mergeCell ref="H192:I192"/>
    <mergeCell ref="K192:L192"/>
    <mergeCell ref="H200:I200"/>
    <mergeCell ref="K200:L200"/>
    <mergeCell ref="H210:I210"/>
    <mergeCell ref="K210:L210"/>
    <mergeCell ref="H165:I165"/>
    <mergeCell ref="K165:L165"/>
    <mergeCell ref="H173:I173"/>
    <mergeCell ref="K173:L173"/>
    <mergeCell ref="H184:I184"/>
    <mergeCell ref="K184:L184"/>
    <mergeCell ref="H130:I130"/>
    <mergeCell ref="K130:L130"/>
    <mergeCell ref="H137:I137"/>
    <mergeCell ref="K137:L137"/>
    <mergeCell ref="H147:I147"/>
    <mergeCell ref="K147:L147"/>
    <mergeCell ref="H101:I101"/>
    <mergeCell ref="K101:L101"/>
    <mergeCell ref="H111:I111"/>
    <mergeCell ref="K111:L111"/>
    <mergeCell ref="H120:I120"/>
    <mergeCell ref="K120:L120"/>
    <mergeCell ref="H65:I65"/>
    <mergeCell ref="K65:L65"/>
    <mergeCell ref="H73:I73"/>
    <mergeCell ref="K73:L73"/>
    <mergeCell ref="H82:I82"/>
    <mergeCell ref="K82:L82"/>
    <mergeCell ref="H26:I26"/>
    <mergeCell ref="K26:L26"/>
    <mergeCell ref="H35:I35"/>
    <mergeCell ref="K35:L35"/>
    <mergeCell ref="H55:I55"/>
    <mergeCell ref="K55:L55"/>
    <mergeCell ref="B1:J1"/>
    <mergeCell ref="H10:I10"/>
    <mergeCell ref="K10:L10"/>
    <mergeCell ref="H17:I17"/>
    <mergeCell ref="K17:L17"/>
    <mergeCell ref="B3:N3"/>
  </mergeCells>
  <conditionalFormatting sqref="Q8:Q303">
    <cfRule type="cellIs" dxfId="21" priority="1" operator="equal">
      <formula>0</formula>
    </cfRule>
  </conditionalFormatting>
  <pageMargins left="0.7" right="0.7" top="0.75" bottom="0.75" header="0.3" footer="0.3"/>
  <pageSetup paperSize="8" scale="92" fitToHeight="0" orientation="portrait" r:id="rId1"/>
  <headerFooter>
    <oddFooter>&amp;L_x000D_&amp;1#&amp;"Calibri"&amp;10&amp;K000000 Classification: BUSINESS</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election activeCell="B1" sqref="B1:G1"/>
    </sheetView>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showGridLines="0" topLeftCell="B1" zoomScale="70" zoomScaleNormal="70" zoomScaleSheetLayoutView="100" workbookViewId="0">
      <selection activeCell="B1" sqref="B1:G1"/>
    </sheetView>
  </sheetViews>
  <sheetFormatPr defaultColWidth="9" defaultRowHeight="15.75"/>
  <cols>
    <col min="1" max="1" width="12.25" style="196" hidden="1" customWidth="1"/>
    <col min="2" max="2" width="84.125" style="196" customWidth="1"/>
    <col min="3" max="3" width="1.625" style="196" customWidth="1"/>
    <col min="4" max="6" width="16.125" style="196" customWidth="1"/>
    <col min="7" max="7" width="1.625" style="222" customWidth="1"/>
    <col min="8" max="8" width="16.125" style="222" customWidth="1"/>
    <col min="9" max="9" width="1.625" style="222" customWidth="1"/>
    <col min="10" max="10" width="28.75" style="222" customWidth="1"/>
    <col min="11" max="11" width="4.75" style="222" customWidth="1"/>
    <col min="12" max="12" width="5.75" style="222" hidden="1" customWidth="1"/>
    <col min="13" max="13" width="2.625" style="191" customWidth="1"/>
    <col min="14" max="14" width="29.25" style="191" bestFit="1" customWidth="1"/>
    <col min="15" max="15" width="1.625" style="191" customWidth="1"/>
    <col min="16" max="16" width="10.25" style="191" hidden="1" customWidth="1"/>
    <col min="17" max="17" width="7.125" style="191" hidden="1" customWidth="1"/>
    <col min="18" max="18" width="1.625" style="191" hidden="1" customWidth="1"/>
    <col min="19" max="19" width="1.625" style="196" customWidth="1"/>
    <col min="20" max="20" width="94.625" style="196" customWidth="1"/>
    <col min="21" max="21" width="23.75" style="220" bestFit="1" customWidth="1"/>
    <col min="22" max="22" width="24.25" style="220" bestFit="1" customWidth="1"/>
    <col min="23" max="23" width="23.75" style="220" bestFit="1" customWidth="1"/>
    <col min="24" max="24" width="10.5" style="196" customWidth="1"/>
    <col min="25" max="26" width="1.5" style="196" customWidth="1"/>
    <col min="27" max="16384" width="9" style="196"/>
  </cols>
  <sheetData>
    <row r="1" spans="1:23" s="348" customFormat="1" ht="23.25">
      <c r="B1" s="1089" t="s">
        <v>15448</v>
      </c>
      <c r="C1" s="1089"/>
      <c r="D1" s="1089"/>
      <c r="E1" s="1089"/>
      <c r="F1" s="1089"/>
      <c r="G1" s="515"/>
      <c r="H1" s="515"/>
      <c r="I1" s="515"/>
      <c r="J1" s="515"/>
      <c r="K1" s="515"/>
      <c r="L1" s="515"/>
      <c r="M1" s="778"/>
      <c r="N1" s="191"/>
      <c r="O1" s="778"/>
      <c r="P1" s="191"/>
      <c r="Q1" s="191"/>
      <c r="R1" s="210"/>
      <c r="T1" s="1089" t="s">
        <v>656</v>
      </c>
      <c r="U1" s="2217"/>
      <c r="V1" s="1670"/>
      <c r="W1" s="2217"/>
    </row>
    <row r="2" spans="1:23" s="348" customFormat="1" ht="23.25">
      <c r="B2" s="1089" t="s">
        <v>18</v>
      </c>
      <c r="C2" s="470"/>
      <c r="D2" s="1156"/>
      <c r="E2" s="1156"/>
      <c r="F2" s="1156"/>
      <c r="G2" s="515"/>
      <c r="H2" s="515"/>
      <c r="I2" s="515"/>
      <c r="J2" s="515"/>
      <c r="K2" s="515"/>
      <c r="L2" s="515"/>
      <c r="M2" s="778"/>
      <c r="N2" s="191"/>
      <c r="O2" s="778"/>
      <c r="P2" s="191"/>
      <c r="Q2" s="191"/>
      <c r="R2" s="210"/>
      <c r="T2" s="1089"/>
      <c r="U2" s="2217"/>
      <c r="V2" s="1670"/>
      <c r="W2" s="2217"/>
    </row>
    <row r="3" spans="1:23" s="319" customFormat="1" ht="51" customHeight="1">
      <c r="B3" s="3386" t="s">
        <v>15449</v>
      </c>
      <c r="C3" s="3386"/>
      <c r="D3" s="2405"/>
      <c r="E3" s="2405"/>
      <c r="F3" s="2405"/>
      <c r="G3" s="3386"/>
      <c r="H3" s="3386"/>
      <c r="I3" s="3386"/>
      <c r="J3" s="3386"/>
      <c r="K3" s="2405"/>
      <c r="L3" s="2405"/>
      <c r="M3" s="778"/>
      <c r="N3" s="1100" t="s">
        <v>658</v>
      </c>
      <c r="O3" s="778"/>
      <c r="P3" s="1917"/>
      <c r="Q3" s="1917"/>
      <c r="R3" s="210"/>
      <c r="S3" s="348"/>
      <c r="T3" s="3386" t="s">
        <v>15449</v>
      </c>
      <c r="U3" s="3386"/>
      <c r="V3" s="3386"/>
      <c r="W3" s="3386"/>
    </row>
    <row r="4" spans="1:23" ht="24" thickBot="1">
      <c r="B4" s="617"/>
      <c r="C4" s="800"/>
      <c r="D4" s="1157"/>
      <c r="E4" s="1157"/>
      <c r="F4" s="1157"/>
      <c r="G4" s="223"/>
      <c r="H4" s="223"/>
      <c r="I4" s="223"/>
      <c r="L4" s="223"/>
      <c r="M4" s="778"/>
      <c r="N4" s="214"/>
      <c r="O4" s="778"/>
      <c r="P4" s="212" t="s">
        <v>659</v>
      </c>
      <c r="Q4" s="212"/>
      <c r="R4" s="210"/>
      <c r="S4" s="348"/>
      <c r="T4" s="617"/>
      <c r="V4" s="1670"/>
    </row>
    <row r="5" spans="1:23" ht="90.75" customHeight="1" thickTop="1">
      <c r="B5" s="3363" t="s">
        <v>660</v>
      </c>
      <c r="C5" s="800"/>
      <c r="D5" s="3615" t="s">
        <v>15450</v>
      </c>
      <c r="E5" s="3616"/>
      <c r="F5" s="3617"/>
      <c r="G5" s="223"/>
      <c r="H5" s="3363" t="s">
        <v>666</v>
      </c>
      <c r="I5" s="223"/>
      <c r="J5" s="3363" t="s">
        <v>667</v>
      </c>
      <c r="K5" s="223"/>
      <c r="L5" s="223"/>
      <c r="M5" s="778"/>
      <c r="N5" s="214"/>
      <c r="O5" s="778"/>
      <c r="P5" s="212"/>
      <c r="Q5" s="212"/>
      <c r="R5" s="210"/>
      <c r="S5" s="348"/>
      <c r="T5" s="3282" t="s">
        <v>660</v>
      </c>
      <c r="U5" s="3238" t="s">
        <v>15451</v>
      </c>
      <c r="V5" s="3238"/>
      <c r="W5" s="3240"/>
    </row>
    <row r="6" spans="1:23" s="171" customFormat="1" ht="23.25" customHeight="1">
      <c r="A6" s="2423" t="s">
        <v>669</v>
      </c>
      <c r="B6" s="3364"/>
      <c r="C6" s="656"/>
      <c r="D6" s="2406" t="s">
        <v>2733</v>
      </c>
      <c r="E6" s="384" t="s">
        <v>2734</v>
      </c>
      <c r="F6" s="2407" t="s">
        <v>891</v>
      </c>
      <c r="G6" s="223"/>
      <c r="H6" s="3364"/>
      <c r="I6" s="223"/>
      <c r="J6" s="3364"/>
      <c r="K6" s="223"/>
      <c r="L6" s="223"/>
      <c r="M6" s="778"/>
      <c r="N6" s="214"/>
      <c r="O6" s="778"/>
      <c r="P6" s="180" t="s">
        <v>668</v>
      </c>
      <c r="Q6" s="180"/>
      <c r="R6" s="210"/>
      <c r="S6" s="348"/>
      <c r="T6" s="3385"/>
      <c r="U6" s="384" t="s">
        <v>2733</v>
      </c>
      <c r="V6" s="384" t="s">
        <v>2734</v>
      </c>
      <c r="W6" s="385" t="s">
        <v>891</v>
      </c>
    </row>
    <row r="7" spans="1:23" s="171" customFormat="1" ht="30.75" customHeight="1">
      <c r="B7" s="2848" t="s">
        <v>14339</v>
      </c>
      <c r="C7" s="656"/>
      <c r="D7" s="2406" t="s">
        <v>15452</v>
      </c>
      <c r="E7" s="384" t="s">
        <v>15452</v>
      </c>
      <c r="F7" s="2407" t="s">
        <v>15452</v>
      </c>
      <c r="G7" s="223"/>
      <c r="H7" s="3364"/>
      <c r="I7" s="223"/>
      <c r="J7" s="3364"/>
      <c r="K7" s="223"/>
      <c r="L7" s="223"/>
      <c r="M7" s="778"/>
      <c r="N7" s="214"/>
      <c r="O7" s="778"/>
      <c r="P7" s="180"/>
      <c r="Q7" s="180"/>
      <c r="R7" s="778"/>
      <c r="S7" s="348"/>
      <c r="T7" s="386" t="s">
        <v>14339</v>
      </c>
      <c r="U7" s="384" t="s">
        <v>15452</v>
      </c>
      <c r="V7" s="384" t="s">
        <v>15452</v>
      </c>
      <c r="W7" s="385" t="s">
        <v>15452</v>
      </c>
    </row>
    <row r="8" spans="1:23" s="171" customFormat="1" ht="30.75" customHeight="1" thickBot="1">
      <c r="B8" s="2849" t="s">
        <v>662</v>
      </c>
      <c r="C8" s="656"/>
      <c r="D8" s="2408">
        <v>3</v>
      </c>
      <c r="E8" s="2409">
        <v>3</v>
      </c>
      <c r="F8" s="2410">
        <v>3</v>
      </c>
      <c r="G8" s="223"/>
      <c r="H8" s="3365"/>
      <c r="I8" s="223"/>
      <c r="J8" s="3365"/>
      <c r="K8" s="223"/>
      <c r="L8" s="223"/>
      <c r="M8" s="778"/>
      <c r="N8" s="214"/>
      <c r="O8" s="778"/>
      <c r="P8" s="180"/>
      <c r="Q8" s="180"/>
      <c r="R8" s="778"/>
      <c r="S8" s="348"/>
      <c r="T8" s="387" t="s">
        <v>662</v>
      </c>
      <c r="U8" s="233">
        <v>3</v>
      </c>
      <c r="V8" s="233">
        <v>3</v>
      </c>
      <c r="W8" s="602">
        <v>3</v>
      </c>
    </row>
    <row r="9" spans="1:23" s="171" customFormat="1" ht="17.25" thickTop="1" thickBot="1">
      <c r="A9" s="2568" t="s">
        <v>673</v>
      </c>
      <c r="B9" s="372"/>
      <c r="C9" s="81"/>
      <c r="D9" s="149"/>
      <c r="E9" s="149"/>
      <c r="F9" s="149"/>
      <c r="G9" s="223"/>
      <c r="H9" s="515"/>
      <c r="I9" s="223"/>
      <c r="L9" s="223"/>
      <c r="M9" s="778"/>
      <c r="N9" s="214"/>
      <c r="O9" s="778"/>
      <c r="P9" s="214"/>
      <c r="Q9" s="214"/>
      <c r="R9" s="778"/>
      <c r="S9" s="348"/>
      <c r="T9" s="372"/>
      <c r="U9" s="2854" t="s">
        <v>820</v>
      </c>
      <c r="V9" s="308"/>
      <c r="W9" s="308"/>
    </row>
    <row r="10" spans="1:23" s="171" customFormat="1" ht="17.25" thickTop="1" thickBot="1">
      <c r="B10" s="352" t="s">
        <v>15453</v>
      </c>
      <c r="C10" s="81"/>
      <c r="D10" s="515"/>
      <c r="E10" s="515"/>
      <c r="F10" s="515"/>
      <c r="G10" s="223"/>
      <c r="H10" s="515"/>
      <c r="I10" s="223"/>
      <c r="L10" s="223"/>
      <c r="M10" s="778"/>
      <c r="N10" s="214"/>
      <c r="O10" s="778"/>
      <c r="P10" s="214"/>
      <c r="Q10" s="214"/>
      <c r="R10" s="778"/>
      <c r="S10" s="348"/>
      <c r="T10" s="352" t="s">
        <v>15453</v>
      </c>
      <c r="U10" s="1159"/>
      <c r="V10" s="1159"/>
      <c r="W10" s="437"/>
    </row>
    <row r="11" spans="1:23" s="171" customFormat="1" ht="16.5" thickTop="1">
      <c r="A11" s="2568" t="s">
        <v>675</v>
      </c>
      <c r="B11" s="2995" t="s">
        <v>15454</v>
      </c>
      <c r="C11" s="81"/>
      <c r="D11" s="2449"/>
      <c r="E11" s="1767"/>
      <c r="F11" s="1770">
        <f>IFERROR(SUM(D11:E11),0)</f>
        <v>0</v>
      </c>
      <c r="G11" s="223"/>
      <c r="H11" s="925" t="s">
        <v>15455</v>
      </c>
      <c r="I11" s="223"/>
      <c r="J11" s="245"/>
      <c r="K11" s="682"/>
      <c r="L11" s="223"/>
      <c r="M11" s="778"/>
      <c r="N11" s="1541" t="str">
        <f>IF( SUM( P11:Q11 ) = 0, 0, $P$6 )</f>
        <v>Please complete all cells in row</v>
      </c>
      <c r="O11" s="778"/>
      <c r="P11" s="1542">
        <f xml:space="preserve"> IF( ISNUMBER(D11 ), 0, 1 )</f>
        <v>1</v>
      </c>
      <c r="Q11" s="1542">
        <f xml:space="preserve"> IF( ISNUMBER(E11 ), 0, 1 )</f>
        <v>1</v>
      </c>
      <c r="R11" s="778"/>
      <c r="S11" s="348"/>
      <c r="T11" s="2598" t="s">
        <v>15454</v>
      </c>
      <c r="U11" s="2449" t="s">
        <v>15456</v>
      </c>
      <c r="V11" s="1767" t="s">
        <v>15457</v>
      </c>
      <c r="W11" s="1770" t="s">
        <v>15458</v>
      </c>
    </row>
    <row r="12" spans="1:23" s="171" customFormat="1">
      <c r="B12" s="2996" t="s">
        <v>15459</v>
      </c>
      <c r="C12" s="81"/>
      <c r="D12" s="2450"/>
      <c r="E12" s="1768"/>
      <c r="F12" s="1771">
        <f t="shared" ref="F12:F13" si="0">IFERROR(SUM(D12:E12),0)</f>
        <v>0</v>
      </c>
      <c r="G12" s="223"/>
      <c r="H12" s="926" t="s">
        <v>15460</v>
      </c>
      <c r="I12" s="223"/>
      <c r="J12" s="495"/>
      <c r="K12" s="1540"/>
      <c r="L12" s="223"/>
      <c r="M12" s="778"/>
      <c r="N12" s="1541" t="str">
        <f>IF( SUM( P12:Q12 ) = 0, 0, $P$6 )</f>
        <v>Please complete all cells in row</v>
      </c>
      <c r="O12" s="778"/>
      <c r="P12" s="1542">
        <f t="shared" ref="P12:Q19" si="1" xml:space="preserve"> IF( ISNUMBER(D12 ), 0, 1 )</f>
        <v>1</v>
      </c>
      <c r="Q12" s="1542">
        <f t="shared" ref="Q12:Q14" si="2" xml:space="preserve"> IF( ISNUMBER(E12 ), 0, 1 )</f>
        <v>1</v>
      </c>
      <c r="R12" s="778"/>
      <c r="S12" s="348"/>
      <c r="T12" s="2599" t="s">
        <v>15459</v>
      </c>
      <c r="U12" s="2450" t="s">
        <v>15461</v>
      </c>
      <c r="V12" s="1768" t="s">
        <v>15462</v>
      </c>
      <c r="W12" s="1771" t="s">
        <v>15463</v>
      </c>
    </row>
    <row r="13" spans="1:23" s="171" customFormat="1">
      <c r="B13" s="2996" t="s">
        <v>15464</v>
      </c>
      <c r="C13" s="81"/>
      <c r="D13" s="2450"/>
      <c r="E13" s="1768"/>
      <c r="F13" s="1771">
        <f t="shared" si="0"/>
        <v>0</v>
      </c>
      <c r="G13" s="223"/>
      <c r="H13" s="926" t="s">
        <v>15465</v>
      </c>
      <c r="I13" s="223"/>
      <c r="J13" s="495"/>
      <c r="K13" s="1540"/>
      <c r="L13" s="223"/>
      <c r="M13" s="778"/>
      <c r="N13" s="1541" t="str">
        <f>IF( SUM( P13:Q13 ) = 0, 0, $P$6 )</f>
        <v>Please complete all cells in row</v>
      </c>
      <c r="O13" s="778"/>
      <c r="P13" s="1542">
        <f t="shared" si="1"/>
        <v>1</v>
      </c>
      <c r="Q13" s="1542">
        <f t="shared" si="2"/>
        <v>1</v>
      </c>
      <c r="R13" s="778"/>
      <c r="S13" s="348"/>
      <c r="T13" s="2599" t="s">
        <v>15464</v>
      </c>
      <c r="U13" s="2450" t="s">
        <v>15466</v>
      </c>
      <c r="V13" s="1768" t="s">
        <v>15467</v>
      </c>
      <c r="W13" s="1771" t="s">
        <v>15468</v>
      </c>
    </row>
    <row r="14" spans="1:23" s="171" customFormat="1">
      <c r="B14" s="2996" t="s">
        <v>15469</v>
      </c>
      <c r="C14" s="81"/>
      <c r="D14" s="2451"/>
      <c r="E14" s="2025"/>
      <c r="F14" s="2022">
        <f>IFERROR(SUM(D14:E14),0)</f>
        <v>0</v>
      </c>
      <c r="G14" s="223"/>
      <c r="H14" s="926" t="s">
        <v>15470</v>
      </c>
      <c r="I14" s="223"/>
      <c r="J14" s="1920"/>
      <c r="K14" s="1540"/>
      <c r="L14" s="223"/>
      <c r="M14" s="778"/>
      <c r="N14" s="1541" t="str">
        <f>IF( SUM( P14:Q14 ) = 0, 0, $P$6 )</f>
        <v>Please complete all cells in row</v>
      </c>
      <c r="O14" s="778"/>
      <c r="P14" s="1542">
        <f t="shared" si="1"/>
        <v>1</v>
      </c>
      <c r="Q14" s="1542">
        <f t="shared" si="2"/>
        <v>1</v>
      </c>
      <c r="R14" s="778"/>
      <c r="S14" s="348"/>
      <c r="T14" s="2599" t="s">
        <v>15469</v>
      </c>
      <c r="U14" s="2451" t="s">
        <v>15471</v>
      </c>
      <c r="V14" s="2025" t="s">
        <v>15472</v>
      </c>
      <c r="W14" s="2022" t="s">
        <v>15473</v>
      </c>
    </row>
    <row r="15" spans="1:23" s="171" customFormat="1" ht="16.5" thickBot="1">
      <c r="B15" s="2997" t="s">
        <v>15474</v>
      </c>
      <c r="C15" s="81"/>
      <c r="D15" s="3112">
        <f>IFERROR(SUM(D11:D14),0)</f>
        <v>0</v>
      </c>
      <c r="E15" s="3113">
        <f>IFERROR(SUM(E11:E14),0)</f>
        <v>0</v>
      </c>
      <c r="F15" s="2023">
        <f>IFERROR(SUM(F11:F14),0)</f>
        <v>0</v>
      </c>
      <c r="G15" s="223"/>
      <c r="H15" s="928" t="s">
        <v>15475</v>
      </c>
      <c r="I15" s="223"/>
      <c r="J15" s="497"/>
      <c r="K15" s="1540"/>
      <c r="L15" s="223"/>
      <c r="M15" s="778"/>
      <c r="N15" s="1541"/>
      <c r="O15" s="778"/>
      <c r="P15" s="89"/>
      <c r="Q15" s="89"/>
      <c r="R15" s="778"/>
      <c r="S15" s="348"/>
      <c r="T15" s="2599" t="s">
        <v>15474</v>
      </c>
      <c r="U15" s="2452" t="s">
        <v>15476</v>
      </c>
      <c r="V15" s="2026" t="s">
        <v>15477</v>
      </c>
      <c r="W15" s="2022" t="s">
        <v>15478</v>
      </c>
    </row>
    <row r="16" spans="1:23" s="171" customFormat="1" ht="17.25" thickTop="1" thickBot="1">
      <c r="G16" s="223"/>
      <c r="H16" s="171" t="s">
        <v>3600</v>
      </c>
      <c r="I16" s="223"/>
      <c r="L16" s="223"/>
      <c r="M16" s="778"/>
      <c r="N16" s="214"/>
      <c r="O16" s="778"/>
      <c r="P16" s="214"/>
      <c r="Q16" s="214"/>
      <c r="R16" s="778"/>
      <c r="S16" s="348"/>
      <c r="U16" s="2218"/>
      <c r="V16" s="2218"/>
      <c r="W16" s="2219"/>
    </row>
    <row r="17" spans="1:23" s="171" customFormat="1" ht="20.25" thickTop="1">
      <c r="A17" s="2568" t="s">
        <v>675</v>
      </c>
      <c r="B17" s="2995" t="s">
        <v>15479</v>
      </c>
      <c r="C17" s="81"/>
      <c r="D17" s="2449"/>
      <c r="E17" s="2454"/>
      <c r="F17" s="1770">
        <f>IFERROR(SUM(D17:E17),0)</f>
        <v>0</v>
      </c>
      <c r="G17" s="223"/>
      <c r="H17" s="925" t="s">
        <v>15480</v>
      </c>
      <c r="I17" s="223"/>
      <c r="J17" s="494"/>
      <c r="K17" s="1540"/>
      <c r="L17" s="223"/>
      <c r="M17" s="778"/>
      <c r="N17" s="1541" t="str">
        <f>IF( SUM( P17:Q17 ) = 0, 0, $P$6 )</f>
        <v>Please complete all cells in row</v>
      </c>
      <c r="O17" s="778"/>
      <c r="P17" s="1542">
        <f t="shared" si="1"/>
        <v>1</v>
      </c>
      <c r="Q17" s="1542">
        <f xml:space="preserve"> IF( ISNUMBER(E17 ), 0, 1 )</f>
        <v>1</v>
      </c>
      <c r="R17" s="778"/>
      <c r="S17" s="348"/>
      <c r="T17" s="2598" t="s">
        <v>15479</v>
      </c>
      <c r="U17" s="2449" t="s">
        <v>15481</v>
      </c>
      <c r="V17" s="1767" t="s">
        <v>15482</v>
      </c>
      <c r="W17" s="1770" t="s">
        <v>15483</v>
      </c>
    </row>
    <row r="18" spans="1:23" s="171" customFormat="1" ht="19.5">
      <c r="B18" s="2996" t="s">
        <v>15484</v>
      </c>
      <c r="C18" s="81"/>
      <c r="D18" s="2450"/>
      <c r="E18" s="2455"/>
      <c r="F18" s="1771">
        <f t="shared" ref="F18:F20" si="3">IFERROR(SUM(D18:E18),0)</f>
        <v>0</v>
      </c>
      <c r="G18" s="223"/>
      <c r="H18" s="926" t="s">
        <v>15485</v>
      </c>
      <c r="I18" s="223"/>
      <c r="J18" s="253"/>
      <c r="K18" s="682"/>
      <c r="L18" s="223"/>
      <c r="M18" s="778"/>
      <c r="N18" s="1541" t="str">
        <f>IF( SUM( P18:Q18 ) = 0, 0, $P$6 )</f>
        <v>Please complete all cells in row</v>
      </c>
      <c r="O18" s="778"/>
      <c r="P18" s="1542">
        <f t="shared" si="1"/>
        <v>1</v>
      </c>
      <c r="Q18" s="1542">
        <f t="shared" si="1"/>
        <v>1</v>
      </c>
      <c r="R18" s="778"/>
      <c r="S18" s="348"/>
      <c r="T18" s="2599" t="s">
        <v>15484</v>
      </c>
      <c r="U18" s="2450" t="s">
        <v>15486</v>
      </c>
      <c r="V18" s="1768" t="s">
        <v>15487</v>
      </c>
      <c r="W18" s="1771" t="s">
        <v>15488</v>
      </c>
    </row>
    <row r="19" spans="1:23" s="171" customFormat="1" ht="19.5">
      <c r="B19" s="2996" t="s">
        <v>15489</v>
      </c>
      <c r="C19" s="81"/>
      <c r="D19" s="2450"/>
      <c r="E19" s="2455"/>
      <c r="F19" s="2022">
        <f t="shared" si="3"/>
        <v>0</v>
      </c>
      <c r="G19" s="223"/>
      <c r="H19" s="926" t="s">
        <v>15490</v>
      </c>
      <c r="I19" s="223"/>
      <c r="J19" s="253"/>
      <c r="K19" s="682"/>
      <c r="L19" s="223"/>
      <c r="M19" s="778"/>
      <c r="N19" s="1541" t="str">
        <f>IF( SUM( P19:Q19 ) = 0, 0, $P$6 )</f>
        <v>Please complete all cells in row</v>
      </c>
      <c r="O19" s="778"/>
      <c r="P19" s="1542">
        <f t="shared" si="1"/>
        <v>1</v>
      </c>
      <c r="Q19" s="1542">
        <f t="shared" si="1"/>
        <v>1</v>
      </c>
      <c r="R19" s="778"/>
      <c r="S19" s="348"/>
      <c r="T19" s="2599" t="s">
        <v>15489</v>
      </c>
      <c r="U19" s="2450" t="s">
        <v>15491</v>
      </c>
      <c r="V19" s="1768" t="s">
        <v>15492</v>
      </c>
      <c r="W19" s="2022" t="s">
        <v>15493</v>
      </c>
    </row>
    <row r="20" spans="1:23" s="171" customFormat="1" ht="16.5" thickBot="1">
      <c r="A20" s="2568" t="s">
        <v>773</v>
      </c>
      <c r="B20" s="2997" t="s">
        <v>15494</v>
      </c>
      <c r="C20" s="81"/>
      <c r="D20" s="2818"/>
      <c r="E20" s="2456"/>
      <c r="F20" s="2023">
        <f t="shared" si="3"/>
        <v>0</v>
      </c>
      <c r="G20" s="223"/>
      <c r="H20" s="928" t="s">
        <v>15495</v>
      </c>
      <c r="I20" s="223"/>
      <c r="J20" s="264"/>
      <c r="K20" s="682"/>
      <c r="L20" s="223"/>
      <c r="M20" s="778"/>
      <c r="N20" s="1541"/>
      <c r="O20" s="778"/>
      <c r="P20" s="89"/>
      <c r="Q20" s="89"/>
      <c r="R20" s="778"/>
      <c r="S20" s="348"/>
      <c r="T20" s="2750" t="s">
        <v>15496</v>
      </c>
      <c r="U20" s="2818" t="s">
        <v>15497</v>
      </c>
      <c r="V20" s="1769" t="s">
        <v>15498</v>
      </c>
      <c r="W20" s="2023" t="s">
        <v>15499</v>
      </c>
    </row>
    <row r="21" spans="1:23" s="171" customFormat="1" ht="17.25" thickTop="1" thickBot="1">
      <c r="B21" s="1123"/>
      <c r="C21" s="81"/>
      <c r="D21" s="1918"/>
      <c r="E21" s="1918"/>
      <c r="F21" s="1786"/>
      <c r="G21" s="223"/>
      <c r="H21" s="502" t="s">
        <v>3600</v>
      </c>
      <c r="I21" s="223"/>
      <c r="L21" s="223"/>
      <c r="M21" s="778"/>
      <c r="N21" s="214"/>
      <c r="O21" s="778"/>
      <c r="P21" s="214"/>
      <c r="Q21" s="214"/>
      <c r="R21" s="778"/>
      <c r="S21" s="348"/>
      <c r="T21" s="1123"/>
      <c r="U21" s="1918"/>
      <c r="V21" s="1918"/>
      <c r="W21" s="1786"/>
    </row>
    <row r="22" spans="1:23" s="171" customFormat="1" ht="17.25" thickTop="1" thickBot="1">
      <c r="B22" s="1536" t="s">
        <v>15500</v>
      </c>
      <c r="C22" s="81"/>
      <c r="D22" s="1919"/>
      <c r="E22" s="1919"/>
      <c r="F22" s="1787"/>
      <c r="G22" s="223"/>
      <c r="H22" s="515" t="s">
        <v>3600</v>
      </c>
      <c r="I22" s="223"/>
      <c r="L22" s="223"/>
      <c r="M22" s="778"/>
      <c r="N22" s="214"/>
      <c r="O22" s="778"/>
      <c r="P22" s="214"/>
      <c r="Q22" s="214"/>
      <c r="R22" s="778"/>
      <c r="S22" s="348"/>
      <c r="T22" s="1536" t="s">
        <v>15500</v>
      </c>
      <c r="U22" s="1919"/>
      <c r="V22" s="1919"/>
      <c r="W22" s="1787"/>
    </row>
    <row r="23" spans="1:23" s="171" customFormat="1" ht="16.5" thickTop="1">
      <c r="A23" s="2568" t="s">
        <v>675</v>
      </c>
      <c r="B23" s="2995" t="s">
        <v>15501</v>
      </c>
      <c r="C23" s="81"/>
      <c r="D23" s="2449"/>
      <c r="E23" s="1767"/>
      <c r="F23" s="1770">
        <f>IFERROR(SUM(D23:E23),0)</f>
        <v>0</v>
      </c>
      <c r="G23" s="223"/>
      <c r="H23" s="925" t="s">
        <v>15502</v>
      </c>
      <c r="I23" s="223"/>
      <c r="J23" s="494"/>
      <c r="K23" s="1540"/>
      <c r="L23" s="223"/>
      <c r="M23" s="778"/>
      <c r="N23" s="1541" t="str">
        <f>IF( SUM( P23:Q23 ) = 0, 0, $P$6 )</f>
        <v>Please complete all cells in row</v>
      </c>
      <c r="O23" s="778"/>
      <c r="P23" s="1542">
        <f t="shared" ref="P23:Q27" si="4" xml:space="preserve"> IF( ISNUMBER(D23 ), 0, 1 )</f>
        <v>1</v>
      </c>
      <c r="Q23" s="1542">
        <f xml:space="preserve"> IF( ISNUMBER(E23 ), 0, 1 )</f>
        <v>1</v>
      </c>
      <c r="R23" s="778"/>
      <c r="S23" s="348"/>
      <c r="T23" s="2598" t="s">
        <v>15501</v>
      </c>
      <c r="U23" s="2449" t="s">
        <v>15503</v>
      </c>
      <c r="V23" s="1767" t="s">
        <v>15504</v>
      </c>
      <c r="W23" s="1770" t="s">
        <v>15505</v>
      </c>
    </row>
    <row r="24" spans="1:23" s="171" customFormat="1">
      <c r="B24" s="2996" t="s">
        <v>15506</v>
      </c>
      <c r="C24" s="81"/>
      <c r="D24" s="2450"/>
      <c r="E24" s="1768"/>
      <c r="F24" s="1771">
        <f t="shared" ref="F24:F27" si="5">IFERROR(SUM(D24:E24),0)</f>
        <v>0</v>
      </c>
      <c r="G24" s="223"/>
      <c r="H24" s="926" t="s">
        <v>15507</v>
      </c>
      <c r="I24" s="223"/>
      <c r="J24" s="495"/>
      <c r="K24" s="1540"/>
      <c r="L24" s="223"/>
      <c r="M24" s="778"/>
      <c r="N24" s="1541" t="str">
        <f>IF( SUM( P24:Q24 ) = 0, 0, $P$6 )</f>
        <v>Please complete all cells in row</v>
      </c>
      <c r="O24" s="778"/>
      <c r="P24" s="1542">
        <f t="shared" si="4"/>
        <v>1</v>
      </c>
      <c r="Q24" s="1542">
        <f t="shared" si="4"/>
        <v>1</v>
      </c>
      <c r="R24" s="778"/>
      <c r="S24" s="348"/>
      <c r="T24" s="2599" t="s">
        <v>15506</v>
      </c>
      <c r="U24" s="2450" t="s">
        <v>15508</v>
      </c>
      <c r="V24" s="1768" t="s">
        <v>15509</v>
      </c>
      <c r="W24" s="1771" t="s">
        <v>15510</v>
      </c>
    </row>
    <row r="25" spans="1:23" s="171" customFormat="1">
      <c r="B25" s="2996" t="s">
        <v>15511</v>
      </c>
      <c r="C25" s="81"/>
      <c r="D25" s="2450"/>
      <c r="E25" s="1768"/>
      <c r="F25" s="1771">
        <f t="shared" si="5"/>
        <v>0</v>
      </c>
      <c r="G25" s="223"/>
      <c r="H25" s="926" t="s">
        <v>15512</v>
      </c>
      <c r="I25" s="223"/>
      <c r="J25" s="495"/>
      <c r="K25" s="1540"/>
      <c r="L25" s="223"/>
      <c r="M25" s="778"/>
      <c r="N25" s="1541" t="str">
        <f>IF( SUM( P25:Q25 ) = 0, 0, $P$6 )</f>
        <v>Please complete all cells in row</v>
      </c>
      <c r="O25" s="778"/>
      <c r="P25" s="1542">
        <f t="shared" si="4"/>
        <v>1</v>
      </c>
      <c r="Q25" s="1542">
        <f t="shared" si="4"/>
        <v>1</v>
      </c>
      <c r="R25" s="778"/>
      <c r="S25" s="348"/>
      <c r="T25" s="2599" t="s">
        <v>15511</v>
      </c>
      <c r="U25" s="2450" t="s">
        <v>15513</v>
      </c>
      <c r="V25" s="1768" t="s">
        <v>15514</v>
      </c>
      <c r="W25" s="1771" t="s">
        <v>15515</v>
      </c>
    </row>
    <row r="26" spans="1:23" s="171" customFormat="1">
      <c r="B26" s="2996" t="s">
        <v>15516</v>
      </c>
      <c r="C26" s="81"/>
      <c r="D26" s="2450"/>
      <c r="E26" s="1768"/>
      <c r="F26" s="1771">
        <f t="shared" si="5"/>
        <v>0</v>
      </c>
      <c r="G26" s="223"/>
      <c r="H26" s="926" t="s">
        <v>15517</v>
      </c>
      <c r="I26" s="223"/>
      <c r="J26" s="495"/>
      <c r="K26" s="1540"/>
      <c r="L26" s="223"/>
      <c r="M26" s="778"/>
      <c r="N26" s="1541" t="str">
        <f>IF( SUM( P26:Q26 ) = 0, 0, $P$6 )</f>
        <v>Please complete all cells in row</v>
      </c>
      <c r="O26" s="778"/>
      <c r="P26" s="1542">
        <f t="shared" si="4"/>
        <v>1</v>
      </c>
      <c r="Q26" s="1542">
        <f xml:space="preserve"> IF( ISNUMBER(E26 ), 0, 1 )</f>
        <v>1</v>
      </c>
      <c r="R26" s="778"/>
      <c r="S26" s="348"/>
      <c r="T26" s="2599" t="s">
        <v>15516</v>
      </c>
      <c r="U26" s="2450" t="s">
        <v>15518</v>
      </c>
      <c r="V26" s="1768" t="s">
        <v>15519</v>
      </c>
      <c r="W26" s="1771" t="s">
        <v>15520</v>
      </c>
    </row>
    <row r="27" spans="1:23" s="171" customFormat="1">
      <c r="B27" s="2996" t="s">
        <v>15521</v>
      </c>
      <c r="C27" s="81"/>
      <c r="D27" s="2450"/>
      <c r="E27" s="1768"/>
      <c r="F27" s="1771">
        <f t="shared" si="5"/>
        <v>0</v>
      </c>
      <c r="G27" s="223"/>
      <c r="H27" s="926" t="s">
        <v>15522</v>
      </c>
      <c r="I27" s="223"/>
      <c r="J27" s="495"/>
      <c r="K27" s="1540"/>
      <c r="L27" s="223"/>
      <c r="M27" s="778"/>
      <c r="N27" s="1541" t="str">
        <f>IF( SUM( P27:Q27 ) = 0, 0, $P$6 )</f>
        <v>Please complete all cells in row</v>
      </c>
      <c r="O27" s="778"/>
      <c r="P27" s="1542">
        <f t="shared" si="4"/>
        <v>1</v>
      </c>
      <c r="Q27" s="1542">
        <f t="shared" si="4"/>
        <v>1</v>
      </c>
      <c r="R27" s="778"/>
      <c r="S27" s="348"/>
      <c r="T27" s="2599" t="s">
        <v>15521</v>
      </c>
      <c r="U27" s="2450" t="s">
        <v>15523</v>
      </c>
      <c r="V27" s="1768" t="s">
        <v>15524</v>
      </c>
      <c r="W27" s="1771" t="s">
        <v>15525</v>
      </c>
    </row>
    <row r="28" spans="1:23" s="171" customFormat="1">
      <c r="B28" s="2996" t="s">
        <v>15526</v>
      </c>
      <c r="C28" s="81"/>
      <c r="D28" s="2452">
        <f>IFERROR(SUM(D23,D25:D27),0)</f>
        <v>0</v>
      </c>
      <c r="E28" s="2026">
        <f>IFERROR(SUM(E23,E25:E27),0)</f>
        <v>0</v>
      </c>
      <c r="F28" s="2022">
        <f>IFERROR(SUM(F25:F27,F23),0)</f>
        <v>0</v>
      </c>
      <c r="G28" s="223"/>
      <c r="H28" s="926" t="s">
        <v>15527</v>
      </c>
      <c r="I28" s="223"/>
      <c r="J28" s="1920"/>
      <c r="K28" s="1540"/>
      <c r="L28" s="223"/>
      <c r="M28" s="778"/>
      <c r="N28" s="1541"/>
      <c r="O28" s="778"/>
      <c r="P28" s="89"/>
      <c r="Q28" s="89"/>
      <c r="R28" s="778"/>
      <c r="S28" s="348"/>
      <c r="T28" s="2599" t="s">
        <v>15526</v>
      </c>
      <c r="U28" s="2452" t="s">
        <v>15528</v>
      </c>
      <c r="V28" s="2026" t="s">
        <v>15529</v>
      </c>
      <c r="W28" s="2022" t="s">
        <v>15530</v>
      </c>
    </row>
    <row r="29" spans="1:23" s="171" customFormat="1" ht="16.5" thickBot="1">
      <c r="B29" s="2997" t="s">
        <v>15531</v>
      </c>
      <c r="C29" s="81"/>
      <c r="D29" s="2453">
        <f>IFERROR(SUM(D24:D27),0)</f>
        <v>0</v>
      </c>
      <c r="E29" s="2024">
        <f>IFERROR(SUM(E24:E27),0)</f>
        <v>0</v>
      </c>
      <c r="F29" s="2023">
        <f>IFERROR(SUM(F24:F27),0)</f>
        <v>0</v>
      </c>
      <c r="G29" s="223"/>
      <c r="H29" s="928" t="s">
        <v>15532</v>
      </c>
      <c r="I29" s="223"/>
      <c r="J29" s="497"/>
      <c r="K29" s="1540"/>
      <c r="L29" s="223"/>
      <c r="M29" s="778"/>
      <c r="N29" s="1541"/>
      <c r="O29" s="778"/>
      <c r="P29" s="214"/>
      <c r="Q29" s="214"/>
      <c r="R29" s="778"/>
      <c r="S29" s="348"/>
      <c r="T29" s="2750" t="s">
        <v>15531</v>
      </c>
      <c r="U29" s="2453" t="s">
        <v>15533</v>
      </c>
      <c r="V29" s="2024" t="s">
        <v>15534</v>
      </c>
      <c r="W29" s="2023" t="s">
        <v>15535</v>
      </c>
    </row>
    <row r="30" spans="1:23" s="171" customFormat="1" ht="17.25" thickTop="1" thickBot="1">
      <c r="B30" s="149"/>
      <c r="C30" s="81"/>
      <c r="D30" s="1780"/>
      <c r="E30" s="1780"/>
      <c r="F30" s="1788"/>
      <c r="G30" s="223"/>
      <c r="H30" s="149" t="s">
        <v>3600</v>
      </c>
      <c r="I30" s="223"/>
      <c r="J30" s="1540"/>
      <c r="K30" s="1540"/>
      <c r="L30" s="223"/>
      <c r="M30" s="778"/>
      <c r="N30" s="1541"/>
      <c r="O30" s="778"/>
      <c r="P30" s="214"/>
      <c r="Q30" s="214"/>
      <c r="R30" s="778"/>
      <c r="S30" s="348"/>
      <c r="T30" s="149"/>
      <c r="U30" s="1780"/>
      <c r="V30" s="1780"/>
      <c r="W30" s="1788"/>
    </row>
    <row r="31" spans="1:23" s="171" customFormat="1" ht="20.25" thickTop="1">
      <c r="B31" s="2995" t="s">
        <v>15536</v>
      </c>
      <c r="C31" s="81"/>
      <c r="D31" s="2449"/>
      <c r="E31" s="1767"/>
      <c r="F31" s="2403">
        <f>IFERROR(SUM(D31:E31),0)</f>
        <v>0</v>
      </c>
      <c r="G31" s="223"/>
      <c r="H31" s="925" t="s">
        <v>15537</v>
      </c>
      <c r="I31" s="223"/>
      <c r="J31" s="245"/>
      <c r="K31" s="682"/>
      <c r="L31" s="223"/>
      <c r="M31" s="778"/>
      <c r="N31" s="1541" t="str">
        <f>IF( SUM( P31:Q31 ) = 0, 0, $P$6 )</f>
        <v>Please complete all cells in row</v>
      </c>
      <c r="O31" s="778"/>
      <c r="P31" s="1542">
        <f t="shared" ref="P31:Q33" si="6" xml:space="preserve"> IF( ISNUMBER(D31 ), 0, 1 )</f>
        <v>1</v>
      </c>
      <c r="Q31" s="1542">
        <f xml:space="preserve"> IF( ISNUMBER(E31 ), 0, 1 )</f>
        <v>1</v>
      </c>
      <c r="R31" s="778"/>
      <c r="S31" s="348"/>
      <c r="T31" s="2598" t="s">
        <v>15536</v>
      </c>
      <c r="U31" s="2449" t="s">
        <v>15538</v>
      </c>
      <c r="V31" s="1767" t="s">
        <v>15539</v>
      </c>
      <c r="W31" s="1770" t="s">
        <v>15540</v>
      </c>
    </row>
    <row r="32" spans="1:23" s="171" customFormat="1" ht="19.5">
      <c r="B32" s="2996" t="s">
        <v>15541</v>
      </c>
      <c r="C32" s="81"/>
      <c r="D32" s="2450"/>
      <c r="E32" s="1768"/>
      <c r="F32" s="2820">
        <f t="shared" ref="F32:F33" si="7">IFERROR(SUM(D32:E32),0)</f>
        <v>0</v>
      </c>
      <c r="G32" s="223"/>
      <c r="H32" s="926" t="s">
        <v>15542</v>
      </c>
      <c r="I32" s="223"/>
      <c r="J32" s="253"/>
      <c r="K32" s="682"/>
      <c r="L32" s="223"/>
      <c r="M32" s="778"/>
      <c r="N32" s="1541" t="str">
        <f>IF( SUM( P32:Q32 ) = 0, 0, $P$6 )</f>
        <v>Please complete all cells in row</v>
      </c>
      <c r="O32" s="778"/>
      <c r="P32" s="1542">
        <f t="shared" si="6"/>
        <v>1</v>
      </c>
      <c r="Q32" s="1542">
        <f t="shared" si="6"/>
        <v>1</v>
      </c>
      <c r="R32" s="778"/>
      <c r="S32" s="348"/>
      <c r="T32" s="2599" t="s">
        <v>15541</v>
      </c>
      <c r="U32" s="2450" t="s">
        <v>15543</v>
      </c>
      <c r="V32" s="1768" t="s">
        <v>15544</v>
      </c>
      <c r="W32" s="1771" t="s">
        <v>15545</v>
      </c>
    </row>
    <row r="33" spans="1:23" s="171" customFormat="1" ht="19.5">
      <c r="B33" s="2996" t="s">
        <v>15546</v>
      </c>
      <c r="C33" s="81"/>
      <c r="D33" s="2450"/>
      <c r="E33" s="1768"/>
      <c r="F33" s="2820">
        <f t="shared" si="7"/>
        <v>0</v>
      </c>
      <c r="G33" s="223"/>
      <c r="H33" s="926" t="s">
        <v>15547</v>
      </c>
      <c r="I33" s="223"/>
      <c r="J33" s="253"/>
      <c r="K33" s="682"/>
      <c r="L33" s="223"/>
      <c r="M33" s="778"/>
      <c r="N33" s="1541" t="str">
        <f>IF( SUM( P33:Q33 ) = 0, 0, $P$6 )</f>
        <v>Please complete all cells in row</v>
      </c>
      <c r="O33" s="778"/>
      <c r="P33" s="1542">
        <f t="shared" si="6"/>
        <v>1</v>
      </c>
      <c r="Q33" s="1542">
        <f t="shared" si="6"/>
        <v>1</v>
      </c>
      <c r="R33" s="778"/>
      <c r="S33" s="348"/>
      <c r="T33" s="2599" t="s">
        <v>15546</v>
      </c>
      <c r="U33" s="2450" t="s">
        <v>15548</v>
      </c>
      <c r="V33" s="1768" t="s">
        <v>15549</v>
      </c>
      <c r="W33" s="1771" t="s">
        <v>15550</v>
      </c>
    </row>
    <row r="34" spans="1:23" s="171" customFormat="1" ht="16.5" thickBot="1">
      <c r="A34" s="2568" t="s">
        <v>773</v>
      </c>
      <c r="B34" s="2997" t="s">
        <v>15551</v>
      </c>
      <c r="C34" s="81"/>
      <c r="D34" s="2818"/>
      <c r="E34" s="1769"/>
      <c r="F34" s="2396">
        <f>IFERROR(SUM(D34:E34),0)</f>
        <v>0</v>
      </c>
      <c r="G34" s="223"/>
      <c r="H34" s="928" t="s">
        <v>15552</v>
      </c>
      <c r="I34" s="223"/>
      <c r="J34" s="264"/>
      <c r="K34" s="682"/>
      <c r="L34" s="223"/>
      <c r="M34" s="778"/>
      <c r="N34" s="1541"/>
      <c r="O34" s="778"/>
      <c r="P34" s="89"/>
      <c r="Q34" s="89"/>
      <c r="R34" s="778"/>
      <c r="S34" s="348"/>
      <c r="T34" s="2750" t="s">
        <v>15551</v>
      </c>
      <c r="U34" s="2818" t="s">
        <v>15553</v>
      </c>
      <c r="V34" s="1769" t="s">
        <v>15554</v>
      </c>
      <c r="W34" s="2023" t="s">
        <v>15555</v>
      </c>
    </row>
    <row r="35" spans="1:23" s="171" customFormat="1" ht="17.25" thickTop="1" thickBot="1">
      <c r="A35" s="191"/>
      <c r="B35" s="214"/>
      <c r="C35" s="214"/>
      <c r="D35" s="1781"/>
      <c r="E35" s="1781"/>
      <c r="F35" s="1921"/>
      <c r="G35" s="223"/>
      <c r="H35" s="214" t="s">
        <v>3600</v>
      </c>
      <c r="I35" s="223"/>
      <c r="J35" s="214"/>
      <c r="K35" s="214"/>
      <c r="L35" s="223"/>
      <c r="M35" s="778"/>
      <c r="N35" s="2397"/>
      <c r="O35" s="778"/>
      <c r="P35" s="214"/>
      <c r="Q35" s="214"/>
      <c r="R35" s="778"/>
      <c r="S35" s="348"/>
      <c r="T35" s="214"/>
      <c r="U35" s="1919"/>
      <c r="V35" s="1919"/>
      <c r="W35" s="2220"/>
    </row>
    <row r="36" spans="1:23" s="171" customFormat="1" ht="17.25" thickTop="1" thickBot="1">
      <c r="B36" s="1536" t="s">
        <v>15556</v>
      </c>
      <c r="C36" s="214"/>
      <c r="D36" s="1781"/>
      <c r="E36" s="1781"/>
      <c r="F36" s="1921"/>
      <c r="G36" s="223"/>
      <c r="H36" s="214" t="s">
        <v>3600</v>
      </c>
      <c r="I36" s="223"/>
      <c r="J36" s="214"/>
      <c r="K36" s="214"/>
      <c r="L36" s="223"/>
      <c r="M36" s="778"/>
      <c r="N36" s="2397"/>
      <c r="O36" s="778"/>
      <c r="P36" s="214"/>
      <c r="Q36" s="214"/>
      <c r="R36" s="778"/>
      <c r="S36" s="348"/>
      <c r="T36" s="1536" t="s">
        <v>15556</v>
      </c>
      <c r="U36" s="1919"/>
      <c r="V36" s="1919"/>
      <c r="W36" s="2220"/>
    </row>
    <row r="37" spans="1:23" s="171" customFormat="1" ht="16.5" thickTop="1">
      <c r="A37" s="2568" t="s">
        <v>675</v>
      </c>
      <c r="B37" s="2995" t="s">
        <v>15557</v>
      </c>
      <c r="C37" s="81"/>
      <c r="D37" s="2449"/>
      <c r="E37" s="1767"/>
      <c r="F37" s="2403">
        <f>IFERROR(SUM(D37:E37),0)</f>
        <v>0</v>
      </c>
      <c r="G37" s="223"/>
      <c r="H37" s="925" t="s">
        <v>15558</v>
      </c>
      <c r="I37" s="223"/>
      <c r="J37" s="494"/>
      <c r="K37" s="1540"/>
      <c r="L37" s="223"/>
      <c r="M37" s="778"/>
      <c r="N37" s="1541" t="str">
        <f t="shared" ref="N37:N43" si="8">IF( SUM( P37:Q37 ) = 0, 0, $P$6 )</f>
        <v>Please complete all cells in row</v>
      </c>
      <c r="O37" s="778"/>
      <c r="P37" s="1542">
        <f t="shared" ref="P37:Q49" si="9" xml:space="preserve"> IF( ISNUMBER(D37 ), 0, 1 )</f>
        <v>1</v>
      </c>
      <c r="Q37" s="1542">
        <f xml:space="preserve"> IF( ISNUMBER(E37 ), 0, 1 )</f>
        <v>1</v>
      </c>
      <c r="R37" s="778"/>
      <c r="S37" s="348"/>
      <c r="T37" s="2598" t="s">
        <v>15557</v>
      </c>
      <c r="U37" s="2449" t="s">
        <v>15559</v>
      </c>
      <c r="V37" s="1767" t="s">
        <v>15560</v>
      </c>
      <c r="W37" s="1770" t="s">
        <v>15561</v>
      </c>
    </row>
    <row r="38" spans="1:23" s="171" customFormat="1">
      <c r="B38" s="2996" t="s">
        <v>15562</v>
      </c>
      <c r="C38" s="81"/>
      <c r="D38" s="2450"/>
      <c r="E38" s="1768"/>
      <c r="F38" s="2820">
        <f t="shared" ref="F38" si="10">IFERROR(SUM(D38:E38),0)</f>
        <v>0</v>
      </c>
      <c r="G38" s="223"/>
      <c r="H38" s="926" t="s">
        <v>15563</v>
      </c>
      <c r="I38" s="223"/>
      <c r="J38" s="495"/>
      <c r="K38" s="1540"/>
      <c r="L38" s="223"/>
      <c r="M38" s="778"/>
      <c r="N38" s="1541" t="str">
        <f t="shared" si="8"/>
        <v>Please complete all cells in row</v>
      </c>
      <c r="O38" s="778"/>
      <c r="P38" s="1542">
        <f t="shared" si="9"/>
        <v>1</v>
      </c>
      <c r="Q38" s="1542">
        <f t="shared" si="9"/>
        <v>1</v>
      </c>
      <c r="R38" s="778"/>
      <c r="S38" s="348"/>
      <c r="T38" s="2599" t="s">
        <v>15562</v>
      </c>
      <c r="U38" s="2450" t="s">
        <v>15564</v>
      </c>
      <c r="V38" s="1768" t="s">
        <v>15565</v>
      </c>
      <c r="W38" s="1771" t="s">
        <v>15566</v>
      </c>
    </row>
    <row r="39" spans="1:23" s="171" customFormat="1" ht="18.75" customHeight="1">
      <c r="B39" s="2996" t="s">
        <v>15567</v>
      </c>
      <c r="C39" s="81"/>
      <c r="D39" s="2450"/>
      <c r="E39" s="1768"/>
      <c r="F39" s="2820">
        <f>IFERROR(SUM(D39:E39),0)</f>
        <v>0</v>
      </c>
      <c r="G39" s="223"/>
      <c r="H39" s="926" t="s">
        <v>15568</v>
      </c>
      <c r="I39" s="223"/>
      <c r="J39" s="495"/>
      <c r="K39" s="1540"/>
      <c r="L39" s="223"/>
      <c r="M39" s="778"/>
      <c r="N39" s="2397" t="str">
        <f t="shared" si="8"/>
        <v>Please complete all cells in row</v>
      </c>
      <c r="O39" s="778"/>
      <c r="P39" s="1542">
        <f t="shared" si="9"/>
        <v>1</v>
      </c>
      <c r="Q39" s="1542">
        <f t="shared" si="9"/>
        <v>1</v>
      </c>
      <c r="R39" s="778"/>
      <c r="S39" s="348"/>
      <c r="T39" s="2599" t="s">
        <v>15567</v>
      </c>
      <c r="U39" s="2450" t="s">
        <v>15569</v>
      </c>
      <c r="V39" s="1768" t="s">
        <v>15570</v>
      </c>
      <c r="W39" s="1771" t="s">
        <v>15571</v>
      </c>
    </row>
    <row r="40" spans="1:23" s="171" customFormat="1">
      <c r="B40" s="2996" t="s">
        <v>15572</v>
      </c>
      <c r="C40" s="81"/>
      <c r="D40" s="2450"/>
      <c r="E40" s="1768"/>
      <c r="F40" s="2820">
        <f t="shared" ref="F40:F43" si="11">IFERROR(SUM(D40:E40),0)</f>
        <v>0</v>
      </c>
      <c r="G40" s="223"/>
      <c r="H40" s="926" t="s">
        <v>15573</v>
      </c>
      <c r="I40" s="223"/>
      <c r="J40" s="495"/>
      <c r="K40" s="1540"/>
      <c r="L40" s="223"/>
      <c r="M40" s="778"/>
      <c r="N40" s="2397" t="str">
        <f t="shared" si="8"/>
        <v>Please complete all cells in row</v>
      </c>
      <c r="O40" s="778"/>
      <c r="P40" s="1542">
        <f t="shared" si="9"/>
        <v>1</v>
      </c>
      <c r="Q40" s="1542">
        <f t="shared" si="9"/>
        <v>1</v>
      </c>
      <c r="R40" s="778"/>
      <c r="S40" s="348"/>
      <c r="T40" s="2599" t="s">
        <v>15572</v>
      </c>
      <c r="U40" s="2450" t="s">
        <v>15574</v>
      </c>
      <c r="V40" s="1768" t="s">
        <v>15575</v>
      </c>
      <c r="W40" s="1771" t="s">
        <v>15576</v>
      </c>
    </row>
    <row r="41" spans="1:23" s="171" customFormat="1">
      <c r="B41" s="2996" t="s">
        <v>15577</v>
      </c>
      <c r="C41" s="81"/>
      <c r="D41" s="2450"/>
      <c r="E41" s="1768"/>
      <c r="F41" s="2820">
        <f t="shared" si="11"/>
        <v>0</v>
      </c>
      <c r="G41" s="223"/>
      <c r="H41" s="926" t="s">
        <v>15578</v>
      </c>
      <c r="I41" s="223"/>
      <c r="J41" s="495"/>
      <c r="K41" s="1540"/>
      <c r="L41" s="223"/>
      <c r="M41" s="778"/>
      <c r="N41" s="2397" t="str">
        <f t="shared" si="8"/>
        <v>Please complete all cells in row</v>
      </c>
      <c r="O41" s="778"/>
      <c r="P41" s="1542">
        <f t="shared" si="9"/>
        <v>1</v>
      </c>
      <c r="Q41" s="1542">
        <f t="shared" si="9"/>
        <v>1</v>
      </c>
      <c r="R41" s="778"/>
      <c r="S41" s="348"/>
      <c r="T41" s="2599" t="s">
        <v>15577</v>
      </c>
      <c r="U41" s="2450" t="s">
        <v>15579</v>
      </c>
      <c r="V41" s="1768" t="s">
        <v>15580</v>
      </c>
      <c r="W41" s="1771" t="s">
        <v>15581</v>
      </c>
    </row>
    <row r="42" spans="1:23" s="171" customFormat="1">
      <c r="B42" s="2996" t="s">
        <v>15582</v>
      </c>
      <c r="C42" s="81"/>
      <c r="D42" s="2450"/>
      <c r="E42" s="1768"/>
      <c r="F42" s="2820">
        <f t="shared" si="11"/>
        <v>0</v>
      </c>
      <c r="G42" s="223"/>
      <c r="H42" s="926" t="s">
        <v>15583</v>
      </c>
      <c r="I42" s="223"/>
      <c r="J42" s="495"/>
      <c r="K42" s="1540"/>
      <c r="L42" s="223"/>
      <c r="M42" s="778"/>
      <c r="N42" s="2397" t="str">
        <f t="shared" si="8"/>
        <v>Please complete all cells in row</v>
      </c>
      <c r="O42" s="778"/>
      <c r="P42" s="1542">
        <f t="shared" si="9"/>
        <v>1</v>
      </c>
      <c r="Q42" s="1542">
        <f t="shared" si="9"/>
        <v>1</v>
      </c>
      <c r="R42" s="778"/>
      <c r="S42" s="348"/>
      <c r="T42" s="2599" t="s">
        <v>15582</v>
      </c>
      <c r="U42" s="2450" t="s">
        <v>15584</v>
      </c>
      <c r="V42" s="1768" t="s">
        <v>15585</v>
      </c>
      <c r="W42" s="1771" t="s">
        <v>15586</v>
      </c>
    </row>
    <row r="43" spans="1:23" s="171" customFormat="1">
      <c r="B43" s="2996" t="s">
        <v>15587</v>
      </c>
      <c r="C43" s="81"/>
      <c r="D43" s="2450"/>
      <c r="E43" s="1768"/>
      <c r="F43" s="2820">
        <f t="shared" si="11"/>
        <v>0</v>
      </c>
      <c r="G43" s="223"/>
      <c r="H43" s="926" t="s">
        <v>15588</v>
      </c>
      <c r="I43" s="223"/>
      <c r="J43" s="495"/>
      <c r="K43" s="1540"/>
      <c r="L43" s="223"/>
      <c r="M43" s="778"/>
      <c r="N43" s="2397" t="str">
        <f t="shared" si="8"/>
        <v>Please complete all cells in row</v>
      </c>
      <c r="O43" s="778"/>
      <c r="P43" s="1542">
        <f t="shared" si="9"/>
        <v>1</v>
      </c>
      <c r="Q43" s="1542">
        <f t="shared" si="9"/>
        <v>1</v>
      </c>
      <c r="R43" s="778"/>
      <c r="S43" s="348"/>
      <c r="T43" s="2599" t="s">
        <v>15587</v>
      </c>
      <c r="U43" s="2450" t="s">
        <v>15589</v>
      </c>
      <c r="V43" s="1768" t="s">
        <v>15590</v>
      </c>
      <c r="W43" s="1771" t="s">
        <v>15591</v>
      </c>
    </row>
    <row r="44" spans="1:23" s="171" customFormat="1" ht="16.5" thickBot="1">
      <c r="B44" s="2996" t="s">
        <v>15592</v>
      </c>
      <c r="C44" s="81"/>
      <c r="D44" s="2821">
        <f>IFERROR(SUM(D37:D43),0)</f>
        <v>0</v>
      </c>
      <c r="E44" s="2027">
        <f>IFERROR(SUM(E37:E43),0)</f>
        <v>0</v>
      </c>
      <c r="F44" s="2028">
        <f>IFERROR(SUM(F37:F43),0)</f>
        <v>0</v>
      </c>
      <c r="G44" s="223"/>
      <c r="H44" s="926" t="s">
        <v>15593</v>
      </c>
      <c r="I44" s="223"/>
      <c r="J44" s="497"/>
      <c r="K44" s="1540"/>
      <c r="L44" s="223"/>
      <c r="M44" s="778"/>
      <c r="N44" s="2397"/>
      <c r="O44" s="778"/>
      <c r="P44" s="89"/>
      <c r="Q44" s="89"/>
      <c r="R44" s="778"/>
      <c r="S44" s="348"/>
      <c r="T44" s="2599" t="s">
        <v>15592</v>
      </c>
      <c r="U44" s="2821" t="s">
        <v>15594</v>
      </c>
      <c r="V44" s="2027" t="s">
        <v>15595</v>
      </c>
      <c r="W44" s="2028" t="s">
        <v>15596</v>
      </c>
    </row>
    <row r="45" spans="1:23" s="171" customFormat="1" ht="17.25" thickTop="1" thickBot="1">
      <c r="B45" s="324"/>
      <c r="C45" s="324"/>
      <c r="D45" s="1922"/>
      <c r="E45" s="1922"/>
      <c r="F45" s="1923"/>
      <c r="G45" s="223"/>
      <c r="H45" s="324" t="s">
        <v>3600</v>
      </c>
      <c r="I45" s="223"/>
      <c r="J45" s="682"/>
      <c r="K45" s="682"/>
      <c r="L45" s="223"/>
      <c r="M45" s="778"/>
      <c r="N45" s="2398"/>
      <c r="O45" s="778"/>
      <c r="P45" s="214"/>
      <c r="Q45" s="214"/>
      <c r="R45" s="778"/>
      <c r="S45" s="348"/>
      <c r="T45" s="324"/>
      <c r="U45" s="2221"/>
      <c r="V45" s="2221"/>
      <c r="W45" s="2222"/>
    </row>
    <row r="46" spans="1:23" s="171" customFormat="1" ht="20.25" thickTop="1">
      <c r="A46" s="191"/>
      <c r="B46" s="2995" t="s">
        <v>15597</v>
      </c>
      <c r="C46" s="81"/>
      <c r="D46" s="2449"/>
      <c r="E46" s="1767"/>
      <c r="F46" s="2403">
        <f t="shared" ref="F46:F48" si="12">IFERROR(SUM(D46:E46),0)</f>
        <v>0</v>
      </c>
      <c r="G46" s="223"/>
      <c r="H46" s="925" t="s">
        <v>15598</v>
      </c>
      <c r="I46" s="223"/>
      <c r="J46" s="245"/>
      <c r="K46" s="682"/>
      <c r="L46" s="223"/>
      <c r="M46" s="778"/>
      <c r="N46" s="1541" t="str">
        <f>IF( SUM( P46:Q46 ) = 0, 0, $P$6 )</f>
        <v>Please complete all cells in row</v>
      </c>
      <c r="O46" s="778"/>
      <c r="P46" s="1542">
        <f t="shared" si="9"/>
        <v>1</v>
      </c>
      <c r="Q46" s="1542">
        <f xml:space="preserve"> IF( ISNUMBER(E46 ), 0, 1 )</f>
        <v>1</v>
      </c>
      <c r="R46" s="778"/>
      <c r="S46" s="348"/>
      <c r="T46" s="2598" t="s">
        <v>15597</v>
      </c>
      <c r="U46" s="2449" t="s">
        <v>15599</v>
      </c>
      <c r="V46" s="1767" t="s">
        <v>15600</v>
      </c>
      <c r="W46" s="1770" t="s">
        <v>15601</v>
      </c>
    </row>
    <row r="47" spans="1:23" s="171" customFormat="1" ht="19.5">
      <c r="A47" s="191"/>
      <c r="B47" s="2996" t="s">
        <v>15602</v>
      </c>
      <c r="C47" s="81"/>
      <c r="D47" s="2450"/>
      <c r="E47" s="1768"/>
      <c r="F47" s="2820">
        <f t="shared" si="12"/>
        <v>0</v>
      </c>
      <c r="G47" s="223"/>
      <c r="H47" s="926" t="s">
        <v>15603</v>
      </c>
      <c r="I47" s="223"/>
      <c r="J47" s="253"/>
      <c r="K47" s="682"/>
      <c r="L47" s="223"/>
      <c r="M47" s="778"/>
      <c r="N47" s="1541" t="str">
        <f>IF( SUM( P47:Q47 ) = 0, 0, $P$6 )</f>
        <v>Please complete all cells in row</v>
      </c>
      <c r="O47" s="778"/>
      <c r="P47" s="1542">
        <f t="shared" si="9"/>
        <v>1</v>
      </c>
      <c r="Q47" s="1542">
        <f t="shared" si="9"/>
        <v>1</v>
      </c>
      <c r="R47" s="778"/>
      <c r="S47" s="348"/>
      <c r="T47" s="2599" t="s">
        <v>15602</v>
      </c>
      <c r="U47" s="2450" t="s">
        <v>15604</v>
      </c>
      <c r="V47" s="1768" t="s">
        <v>15605</v>
      </c>
      <c r="W47" s="1771" t="s">
        <v>15606</v>
      </c>
    </row>
    <row r="48" spans="1:23" s="171" customFormat="1" ht="19.5">
      <c r="A48" s="191"/>
      <c r="B48" s="2996" t="s">
        <v>15607</v>
      </c>
      <c r="C48" s="81"/>
      <c r="D48" s="2450"/>
      <c r="E48" s="1768"/>
      <c r="F48" s="2820">
        <f t="shared" si="12"/>
        <v>0</v>
      </c>
      <c r="G48" s="223"/>
      <c r="H48" s="926" t="s">
        <v>15608</v>
      </c>
      <c r="I48" s="223"/>
      <c r="J48" s="253"/>
      <c r="K48" s="682"/>
      <c r="L48" s="223"/>
      <c r="M48" s="778"/>
      <c r="N48" s="1541" t="str">
        <f>IF( SUM( P48:Q48 ) = 0, 0, $P$6 )</f>
        <v>Please complete all cells in row</v>
      </c>
      <c r="O48" s="778"/>
      <c r="P48" s="1542">
        <f t="shared" si="9"/>
        <v>1</v>
      </c>
      <c r="Q48" s="1542">
        <f t="shared" si="9"/>
        <v>1</v>
      </c>
      <c r="R48" s="778"/>
      <c r="S48" s="348"/>
      <c r="T48" s="2599" t="s">
        <v>15607</v>
      </c>
      <c r="U48" s="2450" t="s">
        <v>15609</v>
      </c>
      <c r="V48" s="1768" t="s">
        <v>15610</v>
      </c>
      <c r="W48" s="1771" t="s">
        <v>15611</v>
      </c>
    </row>
    <row r="49" spans="1:23" s="171" customFormat="1" ht="16.5" thickBot="1">
      <c r="A49" s="2568" t="s">
        <v>773</v>
      </c>
      <c r="B49" s="2997" t="s">
        <v>15612</v>
      </c>
      <c r="C49" s="81"/>
      <c r="D49" s="2818"/>
      <c r="E49" s="1769"/>
      <c r="F49" s="2404">
        <f>IFERROR(SUM(D49:E49),0)</f>
        <v>0</v>
      </c>
      <c r="G49" s="223"/>
      <c r="H49" s="928" t="s">
        <v>15613</v>
      </c>
      <c r="I49" s="223"/>
      <c r="J49" s="264"/>
      <c r="K49" s="682"/>
      <c r="L49" s="223"/>
      <c r="M49" s="778"/>
      <c r="N49" s="1541" t="str">
        <f>IF( SUM( P49:Q49 ) = 0, 0, $P$6 )</f>
        <v>Please complete all cells in row</v>
      </c>
      <c r="O49" s="778"/>
      <c r="P49" s="1542">
        <f t="shared" si="9"/>
        <v>1</v>
      </c>
      <c r="Q49" s="1542">
        <f t="shared" si="9"/>
        <v>1</v>
      </c>
      <c r="R49" s="778"/>
      <c r="S49" s="348"/>
      <c r="T49" s="2750" t="s">
        <v>15612</v>
      </c>
      <c r="U49" s="2818" t="s">
        <v>15614</v>
      </c>
      <c r="V49" s="1769" t="s">
        <v>15615</v>
      </c>
      <c r="W49" s="1772" t="s">
        <v>15616</v>
      </c>
    </row>
    <row r="50" spans="1:23" s="171" customFormat="1" ht="17.25" thickTop="1" thickBot="1">
      <c r="A50" s="191"/>
      <c r="B50" s="214"/>
      <c r="C50" s="214"/>
      <c r="D50" s="1781"/>
      <c r="E50" s="1781"/>
      <c r="F50" s="1921"/>
      <c r="G50" s="223"/>
      <c r="H50" s="214" t="s">
        <v>3600</v>
      </c>
      <c r="I50" s="223"/>
      <c r="J50" s="214"/>
      <c r="K50" s="214"/>
      <c r="L50" s="223"/>
      <c r="M50" s="778"/>
      <c r="N50" s="2397"/>
      <c r="O50" s="778"/>
      <c r="P50" s="214"/>
      <c r="Q50" s="214"/>
      <c r="R50" s="778"/>
      <c r="S50" s="348"/>
      <c r="T50" s="214"/>
      <c r="U50" s="1919"/>
      <c r="V50" s="1919"/>
      <c r="W50" s="2220"/>
    </row>
    <row r="51" spans="1:23" s="171" customFormat="1" ht="17.25" thickTop="1" thickBot="1">
      <c r="B51" s="352" t="s">
        <v>15617</v>
      </c>
      <c r="C51" s="81"/>
      <c r="D51" s="1919"/>
      <c r="E51" s="1919"/>
      <c r="F51" s="2819"/>
      <c r="G51" s="223"/>
      <c r="H51" s="515" t="s">
        <v>3600</v>
      </c>
      <c r="I51" s="223"/>
      <c r="L51" s="223"/>
      <c r="M51" s="778"/>
      <c r="N51" s="2397"/>
      <c r="O51" s="778"/>
      <c r="P51" s="214"/>
      <c r="Q51" s="214"/>
      <c r="R51" s="778"/>
      <c r="S51" s="348"/>
      <c r="T51" s="352" t="s">
        <v>15617</v>
      </c>
      <c r="U51" s="1919"/>
      <c r="V51" s="1919"/>
      <c r="W51" s="1787"/>
    </row>
    <row r="52" spans="1:23" s="171" customFormat="1" ht="16.5" thickTop="1">
      <c r="A52" s="2568" t="s">
        <v>675</v>
      </c>
      <c r="B52" s="2995" t="s">
        <v>15618</v>
      </c>
      <c r="C52" s="81"/>
      <c r="D52" s="2822">
        <f>IFERROR(SUM(D15+D28+D44),0)</f>
        <v>0</v>
      </c>
      <c r="E52" s="2822">
        <f>IFERROR(SUM(E15+E28+E44),0)</f>
        <v>0</v>
      </c>
      <c r="F52" s="2822">
        <f>IFERROR(SUM(D52:E52),0)</f>
        <v>0</v>
      </c>
      <c r="G52" s="223"/>
      <c r="H52" s="925" t="s">
        <v>15619</v>
      </c>
      <c r="I52" s="223"/>
      <c r="J52" s="245"/>
      <c r="K52" s="682"/>
      <c r="L52" s="223"/>
      <c r="M52" s="778"/>
      <c r="N52" s="1541"/>
      <c r="O52" s="778"/>
      <c r="P52" s="89"/>
      <c r="Q52" s="89"/>
      <c r="R52" s="778"/>
      <c r="S52" s="348"/>
      <c r="T52" s="2598" t="s">
        <v>15618</v>
      </c>
      <c r="U52" s="2827" t="s">
        <v>15620</v>
      </c>
      <c r="V52" s="2029" t="s">
        <v>15621</v>
      </c>
      <c r="W52" s="1770" t="s">
        <v>15622</v>
      </c>
    </row>
    <row r="53" spans="1:23" s="171" customFormat="1" ht="16.5" thickBot="1">
      <c r="A53" s="2568" t="s">
        <v>773</v>
      </c>
      <c r="B53" s="2997" t="s">
        <v>15623</v>
      </c>
      <c r="C53" s="214"/>
      <c r="D53" s="2027">
        <f>IFERROR(SUM(D29),0)</f>
        <v>0</v>
      </c>
      <c r="E53" s="2027">
        <f>IFERROR(SUM(E29),0)</f>
        <v>0</v>
      </c>
      <c r="F53" s="2822">
        <f>IFERROR(SUM(D53:E53),0)</f>
        <v>0</v>
      </c>
      <c r="G53" s="223"/>
      <c r="H53" s="928" t="s">
        <v>15624</v>
      </c>
      <c r="I53" s="223"/>
      <c r="J53" s="1543"/>
      <c r="K53" s="214"/>
      <c r="L53" s="223"/>
      <c r="M53" s="778"/>
      <c r="N53" s="1541"/>
      <c r="O53" s="778"/>
      <c r="P53" s="89"/>
      <c r="Q53" s="89"/>
      <c r="R53" s="778"/>
      <c r="S53" s="348"/>
      <c r="T53" s="2750" t="s">
        <v>15623</v>
      </c>
      <c r="U53" s="2832" t="s">
        <v>15625</v>
      </c>
      <c r="V53" s="2030" t="s">
        <v>15626</v>
      </c>
      <c r="W53" s="1772" t="s">
        <v>15627</v>
      </c>
    </row>
    <row r="54" spans="1:23" s="171" customFormat="1" ht="17.25" thickTop="1" thickBot="1">
      <c r="A54" s="1924"/>
      <c r="B54" s="1921"/>
      <c r="C54" s="1921"/>
      <c r="D54" s="1781"/>
      <c r="E54" s="1781"/>
      <c r="F54" s="1921"/>
      <c r="G54" s="223"/>
      <c r="H54" s="1921" t="s">
        <v>3600</v>
      </c>
      <c r="I54" s="223"/>
      <c r="J54" s="1921"/>
      <c r="K54" s="1921"/>
      <c r="L54" s="223"/>
      <c r="M54" s="778"/>
      <c r="N54" s="2397"/>
      <c r="O54" s="778"/>
      <c r="P54" s="214"/>
      <c r="Q54" s="214"/>
      <c r="R54" s="778"/>
      <c r="S54" s="348"/>
      <c r="T54" s="1921"/>
      <c r="U54" s="1919"/>
      <c r="V54" s="1919"/>
      <c r="W54" s="2220"/>
    </row>
    <row r="55" spans="1:23" s="171" customFormat="1" ht="17.25" thickTop="1" thickBot="1">
      <c r="B55" s="352" t="s">
        <v>15628</v>
      </c>
      <c r="C55" s="1921"/>
      <c r="D55" s="1781"/>
      <c r="E55" s="1781"/>
      <c r="F55" s="1921"/>
      <c r="G55" s="223"/>
      <c r="H55" s="1921" t="s">
        <v>3600</v>
      </c>
      <c r="I55" s="223"/>
      <c r="J55" s="1921"/>
      <c r="K55" s="1921"/>
      <c r="L55" s="223"/>
      <c r="M55" s="778"/>
      <c r="N55" s="2397"/>
      <c r="O55" s="778"/>
      <c r="P55" s="214"/>
      <c r="Q55" s="214"/>
      <c r="R55" s="778"/>
      <c r="S55" s="348"/>
      <c r="T55" s="352" t="s">
        <v>15628</v>
      </c>
      <c r="U55" s="1919"/>
      <c r="V55" s="1919"/>
      <c r="W55" s="2220"/>
    </row>
    <row r="56" spans="1:23" s="171" customFormat="1" ht="16.5" thickTop="1">
      <c r="A56" s="2568" t="s">
        <v>675</v>
      </c>
      <c r="B56" s="1544" t="s">
        <v>15629</v>
      </c>
      <c r="C56" s="1921"/>
      <c r="D56" s="2449"/>
      <c r="E56" s="2031"/>
      <c r="F56" s="2403">
        <f t="shared" ref="F56:F59" si="13">IFERROR(SUM(D56:E56),0)</f>
        <v>0</v>
      </c>
      <c r="G56" s="223"/>
      <c r="H56" s="925" t="s">
        <v>15630</v>
      </c>
      <c r="I56" s="223"/>
      <c r="J56" s="1544"/>
      <c r="K56" s="214"/>
      <c r="L56" s="223"/>
      <c r="M56" s="778"/>
      <c r="N56" s="1541" t="str">
        <f>IF( SUM( P56:Q56 ) = 0, 0, $P$6 )</f>
        <v>Please complete all cells in row</v>
      </c>
      <c r="O56" s="778"/>
      <c r="P56" s="1542">
        <f t="shared" ref="P56:Q59" si="14" xml:space="preserve"> IF( ISNUMBER(D56 ), 0, 1 )</f>
        <v>1</v>
      </c>
      <c r="Q56" s="1542">
        <f xml:space="preserve"> IF( ISNUMBER(E56 ), 0, 1 )</f>
        <v>1</v>
      </c>
      <c r="R56" s="778"/>
      <c r="S56" s="348"/>
      <c r="T56" s="2833" t="s">
        <v>15629</v>
      </c>
      <c r="U56" s="2837" t="s">
        <v>15631</v>
      </c>
      <c r="V56" s="2223" t="s">
        <v>15632</v>
      </c>
      <c r="W56" s="1770" t="s">
        <v>15633</v>
      </c>
    </row>
    <row r="57" spans="1:23" s="171" customFormat="1">
      <c r="B57" s="1067" t="s">
        <v>15634</v>
      </c>
      <c r="C57" s="1921"/>
      <c r="D57" s="2823"/>
      <c r="E57" s="2032"/>
      <c r="F57" s="2820">
        <f t="shared" si="13"/>
        <v>0</v>
      </c>
      <c r="G57" s="223"/>
      <c r="H57" s="926" t="s">
        <v>15635</v>
      </c>
      <c r="I57" s="223"/>
      <c r="J57" s="1067"/>
      <c r="K57" s="214"/>
      <c r="L57" s="223"/>
      <c r="M57" s="778"/>
      <c r="N57" s="1541" t="str">
        <f>IF( SUM( P57:Q57 ) = 0, 0, $P$6 )</f>
        <v>Please complete all cells in row</v>
      </c>
      <c r="O57" s="778"/>
      <c r="P57" s="1542">
        <f t="shared" si="14"/>
        <v>1</v>
      </c>
      <c r="Q57" s="1542">
        <f t="shared" si="14"/>
        <v>1</v>
      </c>
      <c r="R57" s="778"/>
      <c r="S57" s="348"/>
      <c r="T57" s="2834" t="s">
        <v>15634</v>
      </c>
      <c r="U57" s="2838" t="s">
        <v>15636</v>
      </c>
      <c r="V57" s="2224" t="s">
        <v>15637</v>
      </c>
      <c r="W57" s="1771" t="s">
        <v>15638</v>
      </c>
    </row>
    <row r="58" spans="1:23">
      <c r="B58" s="1067" t="s">
        <v>15639</v>
      </c>
      <c r="D58" s="2823"/>
      <c r="E58" s="2032"/>
      <c r="F58" s="2820">
        <f t="shared" si="13"/>
        <v>0</v>
      </c>
      <c r="G58" s="223"/>
      <c r="H58" s="926" t="s">
        <v>15640</v>
      </c>
      <c r="I58" s="223"/>
      <c r="J58" s="2033"/>
      <c r="K58" s="223"/>
      <c r="L58" s="223"/>
      <c r="M58" s="778"/>
      <c r="N58" s="1541" t="str">
        <f>IF( SUM( P58:Q58 ) = 0, 0, $P$6 )</f>
        <v>Please complete all cells in row</v>
      </c>
      <c r="O58" s="778"/>
      <c r="P58" s="1542">
        <f t="shared" si="14"/>
        <v>1</v>
      </c>
      <c r="Q58" s="1542">
        <f t="shared" si="14"/>
        <v>1</v>
      </c>
      <c r="R58" s="778"/>
      <c r="S58" s="348"/>
      <c r="T58" s="2835" t="s">
        <v>15639</v>
      </c>
      <c r="U58" s="2838" t="s">
        <v>15641</v>
      </c>
      <c r="V58" s="2224" t="s">
        <v>15642</v>
      </c>
      <c r="W58" s="1771" t="s">
        <v>15643</v>
      </c>
    </row>
    <row r="59" spans="1:23" s="171" customFormat="1">
      <c r="B59" s="1067" t="s">
        <v>15644</v>
      </c>
      <c r="C59" s="1921"/>
      <c r="D59" s="2823"/>
      <c r="E59" s="2032"/>
      <c r="F59" s="2820">
        <f t="shared" si="13"/>
        <v>0</v>
      </c>
      <c r="G59" s="223"/>
      <c r="H59" s="926" t="s">
        <v>15645</v>
      </c>
      <c r="I59" s="223"/>
      <c r="J59" s="1067"/>
      <c r="K59" s="214"/>
      <c r="L59" s="223"/>
      <c r="M59" s="778"/>
      <c r="N59" s="1541" t="str">
        <f>IF( SUM( P59:Q59 ) = 0, 0, $P$6 )</f>
        <v>Please complete all cells in row</v>
      </c>
      <c r="O59" s="778"/>
      <c r="P59" s="1542">
        <f t="shared" si="14"/>
        <v>1</v>
      </c>
      <c r="Q59" s="1542">
        <f t="shared" si="14"/>
        <v>1</v>
      </c>
      <c r="R59" s="778"/>
      <c r="S59" s="348"/>
      <c r="T59" s="2834" t="s">
        <v>15644</v>
      </c>
      <c r="U59" s="2838" t="s">
        <v>15646</v>
      </c>
      <c r="V59" s="2224" t="s">
        <v>15647</v>
      </c>
      <c r="W59" s="1771" t="s">
        <v>15648</v>
      </c>
    </row>
    <row r="60" spans="1:23" s="171" customFormat="1" ht="16.5" thickBot="1">
      <c r="A60" s="2568" t="s">
        <v>773</v>
      </c>
      <c r="B60" s="1543" t="s">
        <v>15649</v>
      </c>
      <c r="C60" s="1921"/>
      <c r="D60" s="2453">
        <f>IFERROR(SUM(D56:D59),0)</f>
        <v>0</v>
      </c>
      <c r="E60" s="2024">
        <f>IFERROR(SUM(E56:E59),0)</f>
        <v>0</v>
      </c>
      <c r="F60" s="2404">
        <f>IFERROR(SUM(F56:F59),0)</f>
        <v>0</v>
      </c>
      <c r="G60" s="223"/>
      <c r="H60" s="928" t="s">
        <v>15650</v>
      </c>
      <c r="I60" s="223"/>
      <c r="J60" s="1543"/>
      <c r="K60" s="214"/>
      <c r="L60" s="223"/>
      <c r="M60" s="778"/>
      <c r="N60" s="2397"/>
      <c r="O60" s="778"/>
      <c r="P60" s="89"/>
      <c r="Q60" s="214"/>
      <c r="R60" s="778"/>
      <c r="S60" s="348"/>
      <c r="T60" s="2836" t="s">
        <v>15649</v>
      </c>
      <c r="U60" s="2453" t="s">
        <v>15651</v>
      </c>
      <c r="V60" s="2024" t="s">
        <v>15652</v>
      </c>
      <c r="W60" s="1772" t="s">
        <v>15653</v>
      </c>
    </row>
    <row r="61" spans="1:23" s="171" customFormat="1" ht="17.25" thickTop="1" thickBot="1">
      <c r="B61" s="214"/>
      <c r="C61" s="1921"/>
      <c r="D61" s="1781"/>
      <c r="E61" s="1781"/>
      <c r="F61" s="1781"/>
      <c r="G61" s="223"/>
      <c r="H61" s="149" t="s">
        <v>3600</v>
      </c>
      <c r="I61" s="223"/>
      <c r="J61" s="214"/>
      <c r="K61" s="214"/>
      <c r="L61" s="223"/>
      <c r="M61" s="778"/>
      <c r="N61" s="2397"/>
      <c r="O61" s="778"/>
      <c r="P61" s="214"/>
      <c r="Q61" s="214"/>
      <c r="R61" s="778"/>
      <c r="S61" s="348"/>
      <c r="T61" s="214"/>
      <c r="U61" s="1919"/>
      <c r="V61" s="1919"/>
      <c r="W61" s="1919"/>
    </row>
    <row r="62" spans="1:23" s="171" customFormat="1" ht="17.25" thickTop="1" thickBot="1">
      <c r="B62" s="1536" t="s">
        <v>15628</v>
      </c>
      <c r="C62" s="1921"/>
      <c r="D62" s="1781"/>
      <c r="E62" s="1781"/>
      <c r="F62" s="1921"/>
      <c r="G62" s="223"/>
      <c r="H62" s="1921" t="s">
        <v>3600</v>
      </c>
      <c r="I62" s="223"/>
      <c r="J62" s="1921"/>
      <c r="K62" s="1921"/>
      <c r="L62" s="223"/>
      <c r="M62" s="778"/>
      <c r="N62" s="2397"/>
      <c r="O62" s="778"/>
      <c r="P62" s="214"/>
      <c r="Q62" s="214"/>
      <c r="R62" s="778"/>
      <c r="S62" s="348"/>
      <c r="T62" s="352" t="s">
        <v>15628</v>
      </c>
      <c r="U62" s="1919"/>
      <c r="V62" s="1919"/>
      <c r="W62" s="2220"/>
    </row>
    <row r="63" spans="1:23" s="171" customFormat="1" ht="17.25" thickTop="1" thickBot="1">
      <c r="A63" s="2568" t="s">
        <v>675</v>
      </c>
      <c r="B63" s="3114" t="s">
        <v>15654</v>
      </c>
      <c r="C63" s="1921"/>
      <c r="D63" s="2826"/>
      <c r="E63" s="2035"/>
      <c r="F63" s="2399">
        <f>IFERROR(SUM(D63:E63),0)</f>
        <v>0</v>
      </c>
      <c r="G63" s="223"/>
      <c r="H63" s="333" t="s">
        <v>15655</v>
      </c>
      <c r="I63" s="223"/>
      <c r="J63" s="1557"/>
      <c r="K63" s="214"/>
      <c r="L63" s="223"/>
      <c r="M63" s="778"/>
      <c r="N63" s="2397" t="str">
        <f>IF( SUM( P63:Q63 ) = 0, 0, $P$6 )</f>
        <v>Please complete all cells in row</v>
      </c>
      <c r="O63" s="778"/>
      <c r="P63" s="1542">
        <f t="shared" ref="P63:Q63" si="15" xml:space="preserve"> IF( ISNUMBER(D63 ), 0, 1 )</f>
        <v>1</v>
      </c>
      <c r="Q63" s="1542">
        <f t="shared" si="15"/>
        <v>1</v>
      </c>
      <c r="R63" s="778"/>
      <c r="S63" s="348"/>
      <c r="T63" s="2836" t="s">
        <v>15654</v>
      </c>
      <c r="U63" s="2826" t="s">
        <v>15656</v>
      </c>
      <c r="V63" s="2035" t="s">
        <v>15657</v>
      </c>
      <c r="W63" s="2399" t="s">
        <v>15658</v>
      </c>
    </row>
    <row r="64" spans="1:23" s="171" customFormat="1" ht="17.25" thickTop="1" thickBot="1">
      <c r="B64" s="214"/>
      <c r="C64" s="214"/>
      <c r="D64" s="1781"/>
      <c r="E64" s="1781"/>
      <c r="F64" s="1781"/>
      <c r="G64" s="223"/>
      <c r="H64" s="214" t="s">
        <v>3600</v>
      </c>
      <c r="I64" s="223"/>
      <c r="J64" s="214"/>
      <c r="K64" s="214"/>
      <c r="L64" s="223"/>
      <c r="M64" s="778"/>
      <c r="N64" s="2397"/>
      <c r="O64" s="778"/>
      <c r="P64" s="214"/>
      <c r="Q64" s="214"/>
      <c r="R64" s="778"/>
      <c r="S64" s="348"/>
      <c r="T64" s="214"/>
      <c r="U64" s="1919"/>
      <c r="V64" s="1919"/>
      <c r="W64" s="1919"/>
    </row>
    <row r="65" spans="1:23" ht="17.25" thickTop="1" thickBot="1">
      <c r="A65" s="171"/>
      <c r="B65" s="1536" t="s">
        <v>15659</v>
      </c>
      <c r="C65" s="214"/>
      <c r="D65" s="1781"/>
      <c r="E65" s="1781"/>
      <c r="F65" s="1925"/>
      <c r="G65" s="223"/>
      <c r="H65" s="214" t="s">
        <v>3600</v>
      </c>
      <c r="I65" s="223"/>
      <c r="J65" s="214"/>
      <c r="K65" s="214"/>
      <c r="L65" s="223"/>
      <c r="M65" s="778"/>
      <c r="N65" s="2397"/>
      <c r="O65" s="778"/>
      <c r="P65" s="214"/>
      <c r="Q65" s="214"/>
      <c r="R65" s="778"/>
      <c r="S65" s="348"/>
      <c r="T65" s="1536" t="s">
        <v>15659</v>
      </c>
      <c r="U65" s="1919"/>
      <c r="V65" s="1919"/>
      <c r="W65" s="1925"/>
    </row>
    <row r="66" spans="1:23" ht="17.25" thickTop="1" thickBot="1">
      <c r="A66" s="2568" t="s">
        <v>675</v>
      </c>
      <c r="B66" s="3115" t="s">
        <v>15660</v>
      </c>
      <c r="C66" s="214"/>
      <c r="D66" s="3117">
        <f>IFERROR(D52-D60,0)</f>
        <v>0</v>
      </c>
      <c r="E66" s="3118">
        <f>IFERROR(E52-E60,0)</f>
        <v>0</v>
      </c>
      <c r="F66" s="2399">
        <f t="shared" ref="F66" si="16">IFERROR(SUM(D66:E66),0)</f>
        <v>0</v>
      </c>
      <c r="G66" s="223"/>
      <c r="H66" s="933" t="s">
        <v>15661</v>
      </c>
      <c r="I66" s="223"/>
      <c r="J66" s="3116"/>
      <c r="K66" s="1540"/>
      <c r="L66" s="223"/>
      <c r="M66" s="778"/>
      <c r="N66" s="1541"/>
      <c r="O66" s="778"/>
      <c r="P66" s="89"/>
      <c r="Q66" s="89"/>
      <c r="R66" s="778"/>
      <c r="S66" s="348"/>
      <c r="T66" s="2598" t="s">
        <v>15660</v>
      </c>
      <c r="U66" s="2824" t="s">
        <v>15662</v>
      </c>
      <c r="V66" s="2400" t="s">
        <v>15663</v>
      </c>
      <c r="W66" s="1770" t="s">
        <v>15664</v>
      </c>
    </row>
    <row r="67" spans="1:23" ht="17.25" thickTop="1" thickBot="1">
      <c r="A67" s="171"/>
      <c r="B67" s="214"/>
      <c r="C67" s="214"/>
      <c r="D67" s="1781"/>
      <c r="E67" s="1781"/>
      <c r="F67" s="1781"/>
      <c r="G67" s="223"/>
      <c r="H67" s="214" t="s">
        <v>3600</v>
      </c>
      <c r="I67" s="223"/>
      <c r="J67" s="214"/>
      <c r="K67" s="214"/>
      <c r="L67" s="223"/>
      <c r="M67" s="778"/>
      <c r="N67" s="2397"/>
      <c r="O67" s="778"/>
      <c r="P67" s="214"/>
      <c r="Q67" s="214"/>
      <c r="R67" s="778"/>
      <c r="S67" s="348"/>
      <c r="T67" s="214"/>
      <c r="U67" s="1919"/>
      <c r="V67" s="1919"/>
      <c r="W67" s="1919"/>
    </row>
    <row r="68" spans="1:23" ht="16.5" thickTop="1">
      <c r="A68" s="2569" t="s">
        <v>669</v>
      </c>
      <c r="B68" s="2847" t="s">
        <v>660</v>
      </c>
      <c r="C68" s="214"/>
      <c r="D68" s="2828" t="s">
        <v>2733</v>
      </c>
      <c r="E68" s="1783" t="s">
        <v>2734</v>
      </c>
      <c r="F68" s="1781"/>
      <c r="G68" s="223"/>
      <c r="H68" s="214" t="s">
        <v>3600</v>
      </c>
      <c r="I68" s="223"/>
      <c r="J68" s="214"/>
      <c r="K68" s="214"/>
      <c r="L68" s="223"/>
      <c r="M68" s="778"/>
      <c r="N68" s="2397"/>
      <c r="O68" s="778"/>
      <c r="P68" s="214"/>
      <c r="Q68" s="214"/>
      <c r="R68" s="778"/>
      <c r="S68" s="348"/>
      <c r="T68" s="584" t="s">
        <v>660</v>
      </c>
      <c r="U68" s="1782" t="s">
        <v>2733</v>
      </c>
      <c r="V68" s="1783" t="s">
        <v>2734</v>
      </c>
      <c r="W68" s="1919"/>
    </row>
    <row r="69" spans="1:23" ht="19.5">
      <c r="B69" s="2848" t="s">
        <v>14339</v>
      </c>
      <c r="C69" s="171"/>
      <c r="D69" s="2829" t="s">
        <v>15665</v>
      </c>
      <c r="E69" s="2039" t="s">
        <v>15665</v>
      </c>
      <c r="F69" s="1781"/>
      <c r="G69" s="223"/>
      <c r="H69" s="171" t="s">
        <v>3600</v>
      </c>
      <c r="I69" s="223"/>
      <c r="L69" s="223"/>
      <c r="M69" s="778"/>
      <c r="N69" s="2397"/>
      <c r="O69" s="778"/>
      <c r="P69" s="214"/>
      <c r="Q69" s="214"/>
      <c r="R69" s="778"/>
      <c r="S69" s="348"/>
      <c r="T69" s="386" t="s">
        <v>14339</v>
      </c>
      <c r="U69" s="2038" t="s">
        <v>15665</v>
      </c>
      <c r="V69" s="2039" t="s">
        <v>15665</v>
      </c>
      <c r="W69" s="1919"/>
    </row>
    <row r="70" spans="1:23" ht="16.5" thickBot="1">
      <c r="B70" s="2849" t="s">
        <v>662</v>
      </c>
      <c r="C70" s="171"/>
      <c r="D70" s="2830">
        <v>3</v>
      </c>
      <c r="E70" s="2037">
        <v>3</v>
      </c>
      <c r="F70" s="1781"/>
      <c r="G70" s="223"/>
      <c r="H70" s="171" t="s">
        <v>3600</v>
      </c>
      <c r="I70" s="223"/>
      <c r="L70" s="223"/>
      <c r="M70" s="778"/>
      <c r="N70" s="2397"/>
      <c r="O70" s="778"/>
      <c r="P70" s="214"/>
      <c r="Q70" s="214"/>
      <c r="R70" s="778"/>
      <c r="S70" s="348"/>
      <c r="T70" s="387" t="s">
        <v>662</v>
      </c>
      <c r="U70" s="2036">
        <v>3</v>
      </c>
      <c r="V70" s="2037">
        <v>3</v>
      </c>
      <c r="W70" s="1919"/>
    </row>
    <row r="71" spans="1:23" ht="17.25" thickTop="1" thickBot="1">
      <c r="B71" s="171"/>
      <c r="C71" s="171"/>
      <c r="D71" s="1784"/>
      <c r="E71" s="1784"/>
      <c r="F71" s="1785"/>
      <c r="G71" s="223"/>
      <c r="H71" s="171" t="s">
        <v>3600</v>
      </c>
      <c r="I71" s="223"/>
      <c r="L71" s="223"/>
      <c r="M71" s="778"/>
      <c r="N71" s="2397"/>
      <c r="O71" s="778"/>
      <c r="P71" s="214"/>
      <c r="Q71" s="214"/>
      <c r="R71" s="778"/>
      <c r="S71" s="348"/>
      <c r="T71" s="171"/>
      <c r="U71" s="2218"/>
      <c r="V71" s="2218"/>
      <c r="W71" s="1785"/>
    </row>
    <row r="72" spans="1:23" ht="17.25" thickTop="1" thickBot="1">
      <c r="B72" s="352" t="s">
        <v>15666</v>
      </c>
      <c r="C72" s="171"/>
      <c r="D72" s="1785"/>
      <c r="E72" s="1785"/>
      <c r="F72" s="1785"/>
      <c r="G72" s="223"/>
      <c r="H72" s="171" t="s">
        <v>3600</v>
      </c>
      <c r="I72" s="223"/>
      <c r="L72" s="223"/>
      <c r="M72" s="778"/>
      <c r="N72" s="2397"/>
      <c r="O72" s="778"/>
      <c r="P72" s="214"/>
      <c r="Q72" s="214"/>
      <c r="R72" s="778"/>
      <c r="S72" s="348"/>
      <c r="T72" s="352" t="s">
        <v>15666</v>
      </c>
      <c r="U72" s="1785"/>
      <c r="V72" s="1785"/>
      <c r="W72" s="1785"/>
    </row>
    <row r="73" spans="1:23" ht="16.5" thickTop="1">
      <c r="A73" s="2568" t="s">
        <v>675</v>
      </c>
      <c r="B73" s="2998" t="s">
        <v>15667</v>
      </c>
      <c r="C73" s="171"/>
      <c r="D73" s="2824">
        <f>IFERROR((D66*1000) / ('6B'!K48*366),0)</f>
        <v>0</v>
      </c>
      <c r="E73" s="2468"/>
      <c r="F73" s="2469"/>
      <c r="G73" s="223"/>
      <c r="H73" s="925" t="s">
        <v>15668</v>
      </c>
      <c r="I73" s="223"/>
      <c r="J73" s="494"/>
      <c r="K73" s="1540"/>
      <c r="L73" s="223"/>
      <c r="M73" s="778"/>
      <c r="N73" s="1541"/>
      <c r="O73" s="778"/>
      <c r="P73" s="89"/>
      <c r="Q73" s="214"/>
      <c r="R73" s="778"/>
      <c r="S73" s="348"/>
      <c r="T73" s="1545" t="s">
        <v>15667</v>
      </c>
      <c r="U73" s="2400" t="s">
        <v>15669</v>
      </c>
      <c r="V73" s="2470"/>
      <c r="W73" s="2469"/>
    </row>
    <row r="74" spans="1:23" ht="16.5" thickBot="1">
      <c r="A74" s="2568" t="s">
        <v>773</v>
      </c>
      <c r="B74" s="2999" t="s">
        <v>15670</v>
      </c>
      <c r="C74" s="171"/>
      <c r="D74" s="2825"/>
      <c r="E74" s="2401">
        <f>IFERROR(E66*1000/'7C'!K20,0)</f>
        <v>0</v>
      </c>
      <c r="F74" s="2471"/>
      <c r="G74" s="223"/>
      <c r="H74" s="928" t="s">
        <v>15671</v>
      </c>
      <c r="I74" s="223"/>
      <c r="J74" s="497"/>
      <c r="K74" s="1540"/>
      <c r="L74" s="223"/>
      <c r="M74" s="778"/>
      <c r="N74" s="1541"/>
      <c r="O74" s="778"/>
      <c r="P74" s="214"/>
      <c r="Q74" s="89"/>
      <c r="R74" s="778"/>
      <c r="S74" s="348"/>
      <c r="T74" s="2034" t="s">
        <v>15670</v>
      </c>
      <c r="U74" s="2472"/>
      <c r="V74" s="2401" t="s">
        <v>15672</v>
      </c>
      <c r="W74" s="2471"/>
    </row>
    <row r="75" spans="1:23" s="171" customFormat="1" ht="17.25" thickTop="1" thickBot="1">
      <c r="B75" s="214"/>
      <c r="C75" s="1921"/>
      <c r="D75" s="1781"/>
      <c r="E75" s="1781"/>
      <c r="F75" s="2021"/>
      <c r="G75" s="223"/>
      <c r="H75" s="149"/>
      <c r="I75" s="223"/>
      <c r="J75" s="214"/>
      <c r="K75" s="214"/>
      <c r="L75" s="223"/>
      <c r="M75" s="778"/>
      <c r="N75" s="2040"/>
      <c r="O75" s="778"/>
      <c r="P75" s="214"/>
      <c r="Q75" s="214"/>
      <c r="R75" s="778"/>
      <c r="S75" s="348"/>
      <c r="T75" s="214"/>
      <c r="U75" s="1919"/>
      <c r="V75" s="1919"/>
      <c r="W75" s="2021"/>
    </row>
    <row r="76" spans="1:23" s="171" customFormat="1" ht="16.5" thickTop="1">
      <c r="B76" s="3382" t="s">
        <v>660</v>
      </c>
      <c r="C76" s="1921"/>
      <c r="D76" s="3618" t="s">
        <v>15673</v>
      </c>
      <c r="E76" s="3610"/>
      <c r="F76" s="3611"/>
      <c r="G76" s="223"/>
      <c r="H76" s="149"/>
      <c r="I76" s="223"/>
      <c r="J76" s="214"/>
      <c r="K76" s="214"/>
      <c r="L76" s="223"/>
      <c r="M76" s="778"/>
      <c r="N76" s="2040"/>
      <c r="O76" s="778"/>
      <c r="P76" s="214"/>
      <c r="Q76" s="214"/>
      <c r="R76" s="778"/>
      <c r="S76" s="348"/>
      <c r="T76" s="3613" t="s">
        <v>660</v>
      </c>
      <c r="U76" s="3609" t="s">
        <v>15673</v>
      </c>
      <c r="V76" s="3610"/>
      <c r="W76" s="3611"/>
    </row>
    <row r="77" spans="1:23" s="171" customFormat="1">
      <c r="A77" s="2569" t="s">
        <v>669</v>
      </c>
      <c r="B77" s="3612"/>
      <c r="C77" s="1921"/>
      <c r="D77" s="2831" t="s">
        <v>2733</v>
      </c>
      <c r="E77" s="2083" t="s">
        <v>2734</v>
      </c>
      <c r="F77" s="2084" t="s">
        <v>891</v>
      </c>
      <c r="G77" s="223"/>
      <c r="H77" s="149"/>
      <c r="I77" s="223"/>
      <c r="J77" s="214"/>
      <c r="K77" s="214"/>
      <c r="L77" s="223"/>
      <c r="M77" s="778"/>
      <c r="N77" s="2040"/>
      <c r="O77" s="778"/>
      <c r="P77" s="214"/>
      <c r="Q77" s="214"/>
      <c r="R77" s="778"/>
      <c r="S77" s="348"/>
      <c r="T77" s="3614"/>
      <c r="U77" s="2083" t="s">
        <v>2733</v>
      </c>
      <c r="V77" s="2083" t="s">
        <v>2734</v>
      </c>
      <c r="W77" s="2084" t="s">
        <v>891</v>
      </c>
    </row>
    <row r="78" spans="1:23" s="171" customFormat="1" ht="19.5">
      <c r="B78" s="2848" t="s">
        <v>14339</v>
      </c>
      <c r="C78" s="1921"/>
      <c r="D78" s="386" t="s">
        <v>15452</v>
      </c>
      <c r="E78" s="384" t="s">
        <v>15452</v>
      </c>
      <c r="F78" s="385" t="s">
        <v>15452</v>
      </c>
      <c r="G78" s="223"/>
      <c r="H78" s="149"/>
      <c r="I78" s="223"/>
      <c r="J78" s="214"/>
      <c r="K78" s="214"/>
      <c r="L78" s="223"/>
      <c r="M78" s="778"/>
      <c r="N78" s="2040"/>
      <c r="O78" s="778"/>
      <c r="P78" s="214"/>
      <c r="Q78" s="214"/>
      <c r="R78" s="778"/>
      <c r="S78" s="348"/>
      <c r="T78" s="386" t="s">
        <v>14339</v>
      </c>
      <c r="U78" s="384" t="s">
        <v>15452</v>
      </c>
      <c r="V78" s="384" t="s">
        <v>15452</v>
      </c>
      <c r="W78" s="385" t="s">
        <v>15452</v>
      </c>
    </row>
    <row r="79" spans="1:23" s="171" customFormat="1" ht="16.5" thickBot="1">
      <c r="B79" s="2849" t="s">
        <v>662</v>
      </c>
      <c r="C79" s="1921"/>
      <c r="D79" s="387">
        <v>3</v>
      </c>
      <c r="E79" s="233">
        <v>3</v>
      </c>
      <c r="F79" s="602">
        <v>3</v>
      </c>
      <c r="G79" s="223"/>
      <c r="H79" s="149"/>
      <c r="I79" s="223"/>
      <c r="J79" s="214"/>
      <c r="K79" s="214"/>
      <c r="L79" s="223"/>
      <c r="M79" s="778"/>
      <c r="N79" s="2040"/>
      <c r="O79" s="778"/>
      <c r="P79" s="214"/>
      <c r="Q79" s="214"/>
      <c r="R79" s="778"/>
      <c r="S79" s="348"/>
      <c r="T79" s="387" t="s">
        <v>662</v>
      </c>
      <c r="U79" s="233">
        <v>3</v>
      </c>
      <c r="V79" s="233">
        <v>3</v>
      </c>
      <c r="W79" s="602">
        <v>3</v>
      </c>
    </row>
    <row r="80" spans="1:23" s="171" customFormat="1" ht="17.25" thickTop="1" thickBot="1">
      <c r="B80" s="214"/>
      <c r="C80" s="1921"/>
      <c r="D80" s="1781"/>
      <c r="E80" s="1781"/>
      <c r="F80" s="2021"/>
      <c r="G80" s="223"/>
      <c r="H80" s="149" t="s">
        <v>3600</v>
      </c>
      <c r="I80" s="223"/>
      <c r="J80" s="214"/>
      <c r="K80" s="214"/>
      <c r="L80" s="223"/>
      <c r="M80" s="778"/>
      <c r="N80" s="2040"/>
      <c r="O80" s="778"/>
      <c r="P80" s="214"/>
      <c r="Q80" s="214"/>
      <c r="R80" s="778"/>
      <c r="S80" s="348"/>
      <c r="T80" s="214"/>
      <c r="U80" s="1919"/>
      <c r="V80" s="1919"/>
      <c r="W80" s="2021"/>
    </row>
    <row r="81" spans="1:24" s="171" customFormat="1" ht="17.25" thickTop="1" thickBot="1">
      <c r="B81" s="1536" t="s">
        <v>15674</v>
      </c>
      <c r="G81" s="223"/>
      <c r="H81" s="171" t="s">
        <v>3600</v>
      </c>
      <c r="I81" s="223"/>
      <c r="L81" s="223"/>
      <c r="M81" s="778"/>
      <c r="N81" s="2402"/>
      <c r="O81" s="778"/>
      <c r="P81" s="89"/>
      <c r="Q81" s="89"/>
      <c r="R81" s="778"/>
      <c r="S81" s="348"/>
      <c r="T81" s="352" t="s">
        <v>15674</v>
      </c>
      <c r="U81" s="152"/>
      <c r="V81" s="152"/>
      <c r="W81" s="152"/>
    </row>
    <row r="82" spans="1:24" s="171" customFormat="1" ht="16.5" thickTop="1">
      <c r="A82" s="2568" t="s">
        <v>675</v>
      </c>
      <c r="B82" s="2995" t="s">
        <v>15675</v>
      </c>
      <c r="C82" s="81"/>
      <c r="D82" s="2449"/>
      <c r="E82" s="1767"/>
      <c r="F82" s="2403">
        <f>IFERROR(SUM(D82:E82),0)</f>
        <v>0</v>
      </c>
      <c r="G82" s="223"/>
      <c r="H82" s="925" t="s">
        <v>15676</v>
      </c>
      <c r="I82" s="223"/>
      <c r="J82" s="245"/>
      <c r="K82" s="682"/>
      <c r="L82" s="223"/>
      <c r="M82" s="778"/>
      <c r="N82" s="1541" t="str">
        <f>IF( SUM( P82:Q82 ) = 0, 0, $P$6 )</f>
        <v>Please complete all cells in row</v>
      </c>
      <c r="O82" s="778"/>
      <c r="P82" s="1542">
        <f t="shared" ref="P82:Q83" si="17" xml:space="preserve"> IF( ISNUMBER(D82 ), 0, 1 )</f>
        <v>1</v>
      </c>
      <c r="Q82" s="1542">
        <f t="shared" si="17"/>
        <v>1</v>
      </c>
      <c r="R82" s="778"/>
      <c r="S82" s="348"/>
      <c r="T82" s="2839" t="s">
        <v>15675</v>
      </c>
      <c r="U82" s="2449" t="s">
        <v>15677</v>
      </c>
      <c r="V82" s="1767" t="s">
        <v>15678</v>
      </c>
      <c r="W82" s="2403" t="s">
        <v>15679</v>
      </c>
    </row>
    <row r="83" spans="1:24" ht="16.5" thickBot="1">
      <c r="A83" s="2568" t="s">
        <v>773</v>
      </c>
      <c r="B83" s="2997" t="s">
        <v>15680</v>
      </c>
      <c r="C83" s="81"/>
      <c r="D83" s="2818"/>
      <c r="E83" s="1769"/>
      <c r="F83" s="2404">
        <f>IFERROR(SUM(D83:E83),0)</f>
        <v>0</v>
      </c>
      <c r="G83" s="223"/>
      <c r="H83" s="928" t="s">
        <v>15681</v>
      </c>
      <c r="I83" s="223"/>
      <c r="J83" s="264"/>
      <c r="K83" s="682"/>
      <c r="L83" s="223"/>
      <c r="M83" s="778"/>
      <c r="N83" s="1541" t="str">
        <f>IF( SUM( P83:Q83 ) = 0, 0, $P$6 )</f>
        <v>Please complete all cells in row</v>
      </c>
      <c r="O83" s="778"/>
      <c r="P83" s="1542">
        <f t="shared" si="17"/>
        <v>1</v>
      </c>
      <c r="Q83" s="1542">
        <f t="shared" si="17"/>
        <v>1</v>
      </c>
      <c r="R83" s="778"/>
      <c r="S83" s="348"/>
      <c r="T83" s="2840" t="s">
        <v>15680</v>
      </c>
      <c r="U83" s="2818" t="s">
        <v>15682</v>
      </c>
      <c r="V83" s="1769" t="s">
        <v>15683</v>
      </c>
      <c r="W83" s="2404" t="s">
        <v>15684</v>
      </c>
    </row>
    <row r="84" spans="1:24" ht="17.25" thickTop="1" thickBot="1">
      <c r="G84" s="223"/>
      <c r="H84" s="196" t="s">
        <v>3600</v>
      </c>
      <c r="I84" s="223"/>
      <c r="J84" s="223"/>
      <c r="K84" s="223"/>
      <c r="L84" s="223"/>
      <c r="M84" s="778"/>
      <c r="N84" s="2402"/>
      <c r="O84" s="778"/>
      <c r="R84" s="778"/>
      <c r="S84" s="348"/>
    </row>
    <row r="85" spans="1:24" s="171" customFormat="1" ht="17.25" thickTop="1" thickBot="1">
      <c r="B85" s="1536" t="s">
        <v>15685</v>
      </c>
      <c r="G85" s="223"/>
      <c r="H85" s="171" t="s">
        <v>3600</v>
      </c>
      <c r="I85" s="223"/>
      <c r="L85" s="223"/>
      <c r="M85" s="778"/>
      <c r="N85" s="2040"/>
      <c r="O85" s="778"/>
      <c r="P85" s="89"/>
      <c r="Q85" s="89"/>
      <c r="R85" s="778"/>
      <c r="S85" s="348"/>
      <c r="T85" s="352" t="s">
        <v>15685</v>
      </c>
      <c r="U85" s="152"/>
      <c r="V85" s="152"/>
      <c r="W85" s="152"/>
    </row>
    <row r="86" spans="1:24" ht="17.25" thickTop="1" thickBot="1">
      <c r="A86" s="2568" t="s">
        <v>675</v>
      </c>
      <c r="B86" s="3000" t="s">
        <v>15685</v>
      </c>
      <c r="C86" s="81"/>
      <c r="D86" s="2826"/>
      <c r="E86" s="2035"/>
      <c r="F86" s="2399">
        <f>IFERROR(SUM(D86:E86),0)</f>
        <v>0</v>
      </c>
      <c r="G86" s="223"/>
      <c r="H86" s="933" t="s">
        <v>15686</v>
      </c>
      <c r="I86" s="223"/>
      <c r="J86" s="1557"/>
      <c r="K86" s="214"/>
      <c r="L86" s="223"/>
      <c r="M86" s="778"/>
      <c r="N86" s="1541" t="str">
        <f>IF( SUM( P86:Q86 ) = 0, 0, $P$6 )</f>
        <v>Please complete all cells in row</v>
      </c>
      <c r="O86" s="778"/>
      <c r="P86" s="1542">
        <f t="shared" ref="P86:Q86" si="18" xml:space="preserve"> IF( ISNUMBER(D86 ), 0, 1 )</f>
        <v>1</v>
      </c>
      <c r="Q86" s="1542">
        <f t="shared" si="18"/>
        <v>1</v>
      </c>
      <c r="R86" s="778"/>
      <c r="S86" s="348"/>
      <c r="T86" s="2841" t="s">
        <v>15687</v>
      </c>
      <c r="U86" s="2826" t="s">
        <v>15688</v>
      </c>
      <c r="V86" s="2035" t="s">
        <v>15689</v>
      </c>
      <c r="W86" s="2399" t="s">
        <v>15690</v>
      </c>
    </row>
    <row r="87" spans="1:24" ht="48" thickTop="1">
      <c r="G87" s="223"/>
      <c r="H87" s="223"/>
      <c r="I87" s="223"/>
      <c r="J87" s="223"/>
      <c r="K87" s="223"/>
      <c r="L87" s="2583" t="s">
        <v>815</v>
      </c>
      <c r="S87" s="348"/>
      <c r="X87" s="3078" t="s">
        <v>816</v>
      </c>
    </row>
    <row r="88" spans="1:24">
      <c r="G88" s="223"/>
      <c r="H88" s="223"/>
      <c r="I88" s="223"/>
      <c r="J88" s="223"/>
      <c r="K88" s="223"/>
      <c r="L88" s="223"/>
    </row>
    <row r="89" spans="1:24">
      <c r="G89" s="223"/>
      <c r="H89" s="223"/>
      <c r="I89" s="223"/>
      <c r="J89" s="223"/>
      <c r="K89" s="223"/>
      <c r="L89" s="223"/>
    </row>
    <row r="90" spans="1:24">
      <c r="G90" s="223"/>
      <c r="H90" s="223"/>
      <c r="I90" s="223"/>
      <c r="J90" s="223"/>
      <c r="K90" s="223"/>
      <c r="L90" s="223"/>
    </row>
    <row r="91" spans="1:24">
      <c r="G91" s="223"/>
      <c r="H91" s="223"/>
      <c r="I91" s="223"/>
      <c r="J91" s="223"/>
      <c r="K91" s="223"/>
      <c r="L91" s="223"/>
    </row>
  </sheetData>
  <sheetProtection formatColumns="0" formatRows="0"/>
  <mergeCells count="13">
    <mergeCell ref="T3:W3"/>
    <mergeCell ref="B3:C3"/>
    <mergeCell ref="G3:J3"/>
    <mergeCell ref="B5:B6"/>
    <mergeCell ref="J5:J8"/>
    <mergeCell ref="T5:T6"/>
    <mergeCell ref="U76:W76"/>
    <mergeCell ref="B76:B77"/>
    <mergeCell ref="T76:T77"/>
    <mergeCell ref="U5:W5"/>
    <mergeCell ref="D5:F5"/>
    <mergeCell ref="D76:F76"/>
    <mergeCell ref="H5:H8"/>
  </mergeCells>
  <conditionalFormatting sqref="N11:N15 N23:N86">
    <cfRule type="cellIs" dxfId="20" priority="16" operator="equal">
      <formula>0</formula>
    </cfRule>
  </conditionalFormatting>
  <conditionalFormatting sqref="N17:N20">
    <cfRule type="cellIs" dxfId="19"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1DA4E-36BB-43D6-85D4-E604DEE9432E}">
  <dimension ref="A1:F9965"/>
  <sheetViews>
    <sheetView topLeftCell="A1519" zoomScale="55" zoomScaleNormal="55" workbookViewId="0">
      <selection activeCell="K1542" sqref="K1542"/>
    </sheetView>
  </sheetViews>
  <sheetFormatPr defaultRowHeight="14.25"/>
  <cols>
    <col min="1" max="1" width="8.5" bestFit="1" customWidth="1"/>
    <col min="2" max="2" width="13.75" customWidth="1"/>
    <col min="3" max="3" width="49.5" customWidth="1"/>
    <col min="5" max="5" width="16.25" customWidth="1"/>
  </cols>
  <sheetData>
    <row r="1" spans="1:6">
      <c r="C1" t="s">
        <v>15761</v>
      </c>
    </row>
    <row r="2" spans="1:6">
      <c r="A2" s="191" t="s">
        <v>3</v>
      </c>
      <c r="B2" s="3125" t="s">
        <v>15691</v>
      </c>
      <c r="C2" s="3126" t="s">
        <v>15760</v>
      </c>
      <c r="D2" s="3125" t="s">
        <v>14339</v>
      </c>
      <c r="E2" s="3125" t="s">
        <v>15693</v>
      </c>
      <c r="F2" t="s">
        <v>12680</v>
      </c>
    </row>
    <row r="4" spans="1:6">
      <c r="B4" t="str">
        <f>'1A SBB'!$Z$8</f>
        <v>BO1180STAT</v>
      </c>
      <c r="C4" t="s">
        <v>15762</v>
      </c>
      <c r="E4" t="s">
        <v>15757</v>
      </c>
      <c r="F4">
        <f>IF(ISBLANK('1A SBB'!$F$8),"",'1A SBB'!$F$8)</f>
        <v>739.178</v>
      </c>
    </row>
    <row r="5" spans="1:6">
      <c r="B5" t="str">
        <f>'1A SBB'!$AA$8</f>
        <v>BO1180DSR</v>
      </c>
      <c r="C5" t="s">
        <v>15763</v>
      </c>
      <c r="E5" t="s">
        <v>15757</v>
      </c>
      <c r="F5">
        <f>IF(ISBLANK('1A SBB'!$G$8),"",'1A SBB'!$G$8)</f>
        <v>-21.760999999999999</v>
      </c>
    </row>
    <row r="6" spans="1:6">
      <c r="B6" t="str">
        <f>'1A SBB'!$AB$8</f>
        <v>BO1180NA</v>
      </c>
      <c r="C6" t="s">
        <v>15764</v>
      </c>
      <c r="E6" t="s">
        <v>15757</v>
      </c>
      <c r="F6">
        <f>IF(ISBLANK('1A SBB'!$H$8),"",'1A SBB'!$H$8)</f>
        <v>13.236000000000001</v>
      </c>
    </row>
    <row r="7" spans="1:6">
      <c r="B7" t="str">
        <f>'1A SBB'!$AC$8</f>
        <v>BO1180ADJ</v>
      </c>
      <c r="C7" t="s">
        <v>15765</v>
      </c>
      <c r="E7" t="s">
        <v>15757</v>
      </c>
      <c r="F7">
        <f>IF(ISBLANK('1A SBB'!$I$8),"",'1A SBB'!$I$8)</f>
        <v>-34.997</v>
      </c>
    </row>
    <row r="8" spans="1:6">
      <c r="B8" t="str">
        <f>'1A SBB'!$AD$8</f>
        <v>BO1180</v>
      </c>
      <c r="C8" t="s">
        <v>15766</v>
      </c>
      <c r="E8" t="s">
        <v>15757</v>
      </c>
      <c r="F8">
        <f>IF(ISBLANK('1A SBB'!$J$8),"",'1A SBB'!$J$8)</f>
        <v>704.18100000000004</v>
      </c>
    </row>
    <row r="9" spans="1:6">
      <c r="B9" t="str">
        <f>'1A SBB'!$Z$9</f>
        <v>BO2560STAT</v>
      </c>
      <c r="C9" t="s">
        <v>15767</v>
      </c>
      <c r="E9" t="s">
        <v>15757</v>
      </c>
      <c r="F9">
        <f>IF(ISBLANK('1A SBB'!$F$9),"",'1A SBB'!$F$9)</f>
        <v>-630.08600000000001</v>
      </c>
    </row>
    <row r="10" spans="1:6">
      <c r="B10" t="str">
        <f>'1A SBB'!$AA$9</f>
        <v>BO2560DSR</v>
      </c>
      <c r="C10" t="s">
        <v>15768</v>
      </c>
      <c r="E10" t="s">
        <v>15757</v>
      </c>
      <c r="F10">
        <f>IF(ISBLANK('1A SBB'!$G$9),"",'1A SBB'!$G$9)</f>
        <v>-5.4420000000000002</v>
      </c>
    </row>
    <row r="11" spans="1:6">
      <c r="B11" t="str">
        <f>'1A SBB'!$AB$9</f>
        <v>BO2560NA</v>
      </c>
      <c r="C11" t="s">
        <v>15769</v>
      </c>
      <c r="E11" t="s">
        <v>15757</v>
      </c>
      <c r="F11">
        <f>IF(ISBLANK('1A SBB'!$H$9),"",'1A SBB'!$H$9)</f>
        <v>-11.355</v>
      </c>
    </row>
    <row r="12" spans="1:6">
      <c r="B12" t="str">
        <f>'1A SBB'!$AC$9</f>
        <v>BO2560ADJ</v>
      </c>
      <c r="C12" t="s">
        <v>15770</v>
      </c>
      <c r="E12" t="s">
        <v>15757</v>
      </c>
      <c r="F12">
        <f>IF(ISBLANK('1A SBB'!$I$9),"",'1A SBB'!$I$9)</f>
        <v>5.9130000000000003</v>
      </c>
    </row>
    <row r="13" spans="1:6">
      <c r="B13" t="str">
        <f>'1A SBB'!$AD$9</f>
        <v>BO2560</v>
      </c>
      <c r="C13" t="s">
        <v>15771</v>
      </c>
      <c r="E13" t="s">
        <v>15757</v>
      </c>
      <c r="F13">
        <f>IF(ISBLANK('1A SBB'!$J$9),"",'1A SBB'!$J$9)</f>
        <v>-624.173</v>
      </c>
    </row>
    <row r="14" spans="1:6">
      <c r="B14" t="str">
        <f>'1A SBB'!$Z$10</f>
        <v>BO1980STAT</v>
      </c>
      <c r="C14" t="s">
        <v>15772</v>
      </c>
      <c r="E14" t="s">
        <v>15757</v>
      </c>
      <c r="F14">
        <f>IF(ISBLANK('1A SBB'!$F$10),"",'1A SBB'!$F$10)</f>
        <v>0</v>
      </c>
    </row>
    <row r="15" spans="1:6">
      <c r="B15" t="str">
        <f>'1A SBB'!$AA$10</f>
        <v>BO1980DSR</v>
      </c>
      <c r="C15" t="s">
        <v>15773</v>
      </c>
      <c r="E15" t="s">
        <v>15757</v>
      </c>
      <c r="F15">
        <f>IF(ISBLANK('1A SBB'!$G$10),"",'1A SBB'!$G$10)</f>
        <v>1.2989999999999999</v>
      </c>
    </row>
    <row r="16" spans="1:6">
      <c r="B16" t="str">
        <f>'1A SBB'!$AB$10</f>
        <v>BO1980NA</v>
      </c>
      <c r="C16" t="s">
        <v>15774</v>
      </c>
      <c r="E16" t="s">
        <v>15757</v>
      </c>
      <c r="F16">
        <f>IF(ISBLANK('1A SBB'!$H$10),"",'1A SBB'!$H$10)</f>
        <v>0</v>
      </c>
    </row>
    <row r="17" spans="2:6">
      <c r="B17" t="str">
        <f>'1A SBB'!$AC$10</f>
        <v>BO1980ADJ</v>
      </c>
      <c r="C17" t="s">
        <v>15775</v>
      </c>
      <c r="E17" t="s">
        <v>15757</v>
      </c>
      <c r="F17">
        <f>IF(ISBLANK('1A SBB'!$I$10),"",'1A SBB'!$I$10)</f>
        <v>1.2989999999999999</v>
      </c>
    </row>
    <row r="18" spans="2:6">
      <c r="B18" t="str">
        <f>'1A SBB'!$AD$10</f>
        <v>BO1980</v>
      </c>
      <c r="C18" t="s">
        <v>15776</v>
      </c>
      <c r="E18" t="s">
        <v>15757</v>
      </c>
      <c r="F18">
        <f>IF(ISBLANK('1A SBB'!$J$10),"",'1A SBB'!$J$10)</f>
        <v>1.2989999999999999</v>
      </c>
    </row>
    <row r="19" spans="2:6">
      <c r="B19" t="str">
        <f>'1A SBB'!$Z$11</f>
        <v>BO2060STAT</v>
      </c>
      <c r="C19" t="s">
        <v>15777</v>
      </c>
      <c r="E19" t="s">
        <v>15757</v>
      </c>
      <c r="F19">
        <f>IF(ISBLANK('1A SBB'!$F$11),"",'1A SBB'!$F$11)</f>
        <v>109.09199999999998</v>
      </c>
    </row>
    <row r="20" spans="2:6">
      <c r="B20" t="str">
        <f>'1A SBB'!$AA$11</f>
        <v>BO2060DSR</v>
      </c>
      <c r="C20" t="s">
        <v>15778</v>
      </c>
      <c r="E20" t="s">
        <v>15757</v>
      </c>
      <c r="F20">
        <f>IF(ISBLANK('1A SBB'!$G$11),"",'1A SBB'!$G$11)</f>
        <v>-25.904</v>
      </c>
    </row>
    <row r="21" spans="2:6">
      <c r="B21" t="str">
        <f>'1A SBB'!$AB$11</f>
        <v>BO2060NA</v>
      </c>
      <c r="C21" t="s">
        <v>15779</v>
      </c>
      <c r="E21" t="s">
        <v>15757</v>
      </c>
      <c r="F21">
        <f>IF(ISBLANK('1A SBB'!$H$11),"",'1A SBB'!$H$11)</f>
        <v>1.8810000000000002</v>
      </c>
    </row>
    <row r="22" spans="2:6">
      <c r="B22" t="str">
        <f>'1A SBB'!$AC$11</f>
        <v>BO2060ADJ</v>
      </c>
      <c r="C22" t="s">
        <v>15780</v>
      </c>
      <c r="E22" t="s">
        <v>15757</v>
      </c>
      <c r="F22">
        <f>IF(ISBLANK('1A SBB'!$I$11),"",'1A SBB'!$I$11)</f>
        <v>-27.785</v>
      </c>
    </row>
    <row r="23" spans="2:6">
      <c r="B23" t="str">
        <f>'1A SBB'!$AD$11</f>
        <v>BO2060</v>
      </c>
      <c r="C23" t="s">
        <v>15781</v>
      </c>
      <c r="E23" t="s">
        <v>15757</v>
      </c>
      <c r="F23">
        <f>IF(ISBLANK('1A SBB'!$J$11),"",'1A SBB'!$J$11)</f>
        <v>81.306999999999988</v>
      </c>
    </row>
    <row r="24" spans="2:6">
      <c r="B24" t="str">
        <f>'1A SBB'!$Z$12</f>
        <v>BO3301STAT</v>
      </c>
      <c r="C24" t="s">
        <v>15782</v>
      </c>
      <c r="E24" t="s">
        <v>15757</v>
      </c>
      <c r="F24">
        <f>IF(ISBLANK('1A SBB'!$F$12),"",'1A SBB'!$F$12)</f>
        <v>0</v>
      </c>
    </row>
    <row r="25" spans="2:6">
      <c r="B25" t="str">
        <f>'1A SBB'!$AA$12</f>
        <v>BO3301DSR</v>
      </c>
      <c r="C25" t="s">
        <v>15783</v>
      </c>
      <c r="E25" t="s">
        <v>15757</v>
      </c>
      <c r="F25">
        <f>IF(ISBLANK('1A SBB'!$G$12),"",'1A SBB'!$G$12)</f>
        <v>14.775</v>
      </c>
    </row>
    <row r="26" spans="2:6">
      <c r="B26" t="str">
        <f>'1A SBB'!$AB$12</f>
        <v>BO3301NA</v>
      </c>
      <c r="C26" t="s">
        <v>15784</v>
      </c>
      <c r="E26" t="s">
        <v>15757</v>
      </c>
      <c r="F26">
        <f>IF(ISBLANK('1A SBB'!$H$12),"",'1A SBB'!$H$12)</f>
        <v>0.67700000000000005</v>
      </c>
    </row>
    <row r="27" spans="2:6">
      <c r="B27" t="str">
        <f>'1A SBB'!$AC$12</f>
        <v>BO3301ADJ</v>
      </c>
      <c r="C27" t="s">
        <v>15785</v>
      </c>
      <c r="E27" t="s">
        <v>15757</v>
      </c>
      <c r="F27">
        <f>IF(ISBLANK('1A SBB'!$I$12),"",'1A SBB'!$I$12)</f>
        <v>14.098000000000001</v>
      </c>
    </row>
    <row r="28" spans="2:6">
      <c r="B28" t="str">
        <f>'1A SBB'!$AD$12</f>
        <v>BO3301</v>
      </c>
      <c r="C28" t="s">
        <v>15786</v>
      </c>
      <c r="E28" t="s">
        <v>15757</v>
      </c>
      <c r="F28">
        <f>IF(ISBLANK('1A SBB'!$J$12),"",'1A SBB'!$J$12)</f>
        <v>14.098000000000001</v>
      </c>
    </row>
    <row r="29" spans="2:6">
      <c r="B29" t="str">
        <f>'1A SBB'!$Z$13</f>
        <v>A10008STAT</v>
      </c>
      <c r="C29" t="s">
        <v>15787</v>
      </c>
      <c r="E29" t="s">
        <v>15757</v>
      </c>
      <c r="F29">
        <f>IF(ISBLANK('1A SBB'!$F$13),"",'1A SBB'!$F$13)</f>
        <v>5.976</v>
      </c>
    </row>
    <row r="30" spans="2:6">
      <c r="B30" t="str">
        <f>'1A SBB'!$AA$13</f>
        <v>A10008DSR</v>
      </c>
      <c r="C30" t="s">
        <v>15788</v>
      </c>
      <c r="E30" t="s">
        <v>15757</v>
      </c>
      <c r="F30">
        <f>IF(ISBLANK('1A SBB'!$G$13),"",'1A SBB'!$G$13)</f>
        <v>-0.52</v>
      </c>
    </row>
    <row r="31" spans="2:6">
      <c r="B31" t="str">
        <f>'1A SBB'!$AB$13</f>
        <v>A10008NA</v>
      </c>
      <c r="C31" t="s">
        <v>15789</v>
      </c>
      <c r="E31" t="s">
        <v>15757</v>
      </c>
      <c r="F31">
        <f>IF(ISBLANK('1A SBB'!$H$13),"",'1A SBB'!$H$13)</f>
        <v>0.123</v>
      </c>
    </row>
    <row r="32" spans="2:6">
      <c r="B32" t="str">
        <f>'1A SBB'!$AC$13</f>
        <v>A10008ADJ</v>
      </c>
      <c r="C32" t="s">
        <v>15790</v>
      </c>
      <c r="E32" t="s">
        <v>15757</v>
      </c>
      <c r="F32">
        <f>IF(ISBLANK('1A SBB'!$I$13),"",'1A SBB'!$I$13)</f>
        <v>-0.64300000000000002</v>
      </c>
    </row>
    <row r="33" spans="2:6">
      <c r="B33" t="str">
        <f>'1A SBB'!$AD$13</f>
        <v>A10008APP</v>
      </c>
      <c r="C33" t="s">
        <v>15791</v>
      </c>
      <c r="E33" t="s">
        <v>15757</v>
      </c>
      <c r="F33">
        <f>IF(ISBLANK('1A SBB'!$J$13),"",'1A SBB'!$J$13)</f>
        <v>5.3330000000000002</v>
      </c>
    </row>
    <row r="34" spans="2:6">
      <c r="B34" t="str">
        <f>'1A SBB'!$Z$14</f>
        <v>A10009STAT</v>
      </c>
      <c r="C34" t="s">
        <v>15792</v>
      </c>
      <c r="E34" t="s">
        <v>15757</v>
      </c>
      <c r="F34">
        <f>IF(ISBLANK('1A SBB'!$F$14),"",'1A SBB'!$F$14)</f>
        <v>-176.32499999999999</v>
      </c>
    </row>
    <row r="35" spans="2:6">
      <c r="B35" t="str">
        <f>'1A SBB'!$AA$14</f>
        <v>A10009DSR</v>
      </c>
      <c r="C35" t="s">
        <v>15793</v>
      </c>
      <c r="E35" t="s">
        <v>15757</v>
      </c>
      <c r="F35">
        <f>IF(ISBLANK('1A SBB'!$G$14),"",'1A SBB'!$G$14)</f>
        <v>-24.327999999999999</v>
      </c>
    </row>
    <row r="36" spans="2:6">
      <c r="B36" t="str">
        <f>'1A SBB'!$AB$14</f>
        <v>A10009NA</v>
      </c>
      <c r="C36" t="s">
        <v>15794</v>
      </c>
      <c r="E36" t="s">
        <v>15757</v>
      </c>
      <c r="F36">
        <f>IF(ISBLANK('1A SBB'!$H$14),"",'1A SBB'!$H$14)</f>
        <v>0</v>
      </c>
    </row>
    <row r="37" spans="2:6">
      <c r="B37" t="str">
        <f>'1A SBB'!$AC$14</f>
        <v>A10009ADJ</v>
      </c>
      <c r="C37" t="s">
        <v>15795</v>
      </c>
      <c r="E37" t="s">
        <v>15757</v>
      </c>
      <c r="F37">
        <f>IF(ISBLANK('1A SBB'!$I$14),"",'1A SBB'!$I$14)</f>
        <v>-24.327999999999999</v>
      </c>
    </row>
    <row r="38" spans="2:6">
      <c r="B38" t="str">
        <f>'1A SBB'!$AD$14</f>
        <v>A10009APP</v>
      </c>
      <c r="C38" t="s">
        <v>15796</v>
      </c>
      <c r="E38" t="s">
        <v>15757</v>
      </c>
      <c r="F38">
        <f>IF(ISBLANK('1A SBB'!$J$14),"",'1A SBB'!$J$14)</f>
        <v>-200.65299999999999</v>
      </c>
    </row>
    <row r="39" spans="2:6">
      <c r="B39" t="str">
        <f>'1A SBB'!$Z$15</f>
        <v>FT01641STAT</v>
      </c>
      <c r="C39" t="s">
        <v>15797</v>
      </c>
      <c r="E39" t="s">
        <v>15757</v>
      </c>
      <c r="F39">
        <f>IF(ISBLANK('1A SBB'!$F$15),"",'1A SBB'!$F$15)</f>
        <v>0</v>
      </c>
    </row>
    <row r="40" spans="2:6">
      <c r="B40" t="str">
        <f>'1A SBB'!$AA$15</f>
        <v>FT01641DSR</v>
      </c>
      <c r="C40" t="s">
        <v>15798</v>
      </c>
      <c r="E40" t="s">
        <v>15757</v>
      </c>
      <c r="F40">
        <f>IF(ISBLANK('1A SBB'!$G$15),"",'1A SBB'!$G$15)</f>
        <v>0.52</v>
      </c>
    </row>
    <row r="41" spans="2:6">
      <c r="B41" t="str">
        <f>'1A SBB'!$AB$15</f>
        <v>FT01641NA</v>
      </c>
      <c r="C41" t="s">
        <v>15799</v>
      </c>
      <c r="E41" t="s">
        <v>15757</v>
      </c>
      <c r="F41">
        <f>IF(ISBLANK('1A SBB'!$H$15),"",'1A SBB'!$H$15)</f>
        <v>0</v>
      </c>
    </row>
    <row r="42" spans="2:6">
      <c r="B42" t="str">
        <f>'1A SBB'!$AC$15</f>
        <v>FT01641ADJ</v>
      </c>
      <c r="C42" t="s">
        <v>15800</v>
      </c>
      <c r="E42" t="s">
        <v>15757</v>
      </c>
      <c r="F42">
        <f>IF(ISBLANK('1A SBB'!$I$15),"",'1A SBB'!$I$15)</f>
        <v>0.52</v>
      </c>
    </row>
    <row r="43" spans="2:6">
      <c r="B43" t="str">
        <f>'1A SBB'!$AD$15</f>
        <v>FT01641</v>
      </c>
      <c r="C43" t="s">
        <v>15801</v>
      </c>
      <c r="E43" t="s">
        <v>15757</v>
      </c>
      <c r="F43">
        <f>IF(ISBLANK('1A SBB'!$J$15),"",'1A SBB'!$J$15)</f>
        <v>0.52</v>
      </c>
    </row>
    <row r="44" spans="2:6">
      <c r="B44" t="str">
        <f>'1A SBB'!$Z$16</f>
        <v>A10011STAT</v>
      </c>
      <c r="C44" t="s">
        <v>15802</v>
      </c>
      <c r="E44" t="s">
        <v>15757</v>
      </c>
      <c r="F44">
        <f>IF(ISBLANK('1A SBB'!$F$16),"",'1A SBB'!$F$16)</f>
        <v>-61.257000000000005</v>
      </c>
    </row>
    <row r="45" spans="2:6">
      <c r="B45" t="str">
        <f>'1A SBB'!$AA$16</f>
        <v>A10011DSR</v>
      </c>
      <c r="C45" t="s">
        <v>15803</v>
      </c>
      <c r="E45" t="s">
        <v>15757</v>
      </c>
      <c r="F45">
        <f>IF(ISBLANK('1A SBB'!$G$16),"",'1A SBB'!$G$16)</f>
        <v>-35.456999999999994</v>
      </c>
    </row>
    <row r="46" spans="2:6">
      <c r="B46" t="str">
        <f>'1A SBB'!$AB$16</f>
        <v>A10011NA</v>
      </c>
      <c r="C46" t="s">
        <v>15804</v>
      </c>
      <c r="E46" t="s">
        <v>15757</v>
      </c>
      <c r="F46">
        <f>IF(ISBLANK('1A SBB'!$H$16),"",'1A SBB'!$H$16)</f>
        <v>2.681</v>
      </c>
    </row>
    <row r="47" spans="2:6">
      <c r="B47" t="str">
        <f>'1A SBB'!$AC$16</f>
        <v>A10011ADJ</v>
      </c>
      <c r="C47" t="s">
        <v>15805</v>
      </c>
      <c r="E47" t="s">
        <v>15757</v>
      </c>
      <c r="F47">
        <f>IF(ISBLANK('1A SBB'!$I$16),"",'1A SBB'!$I$16)</f>
        <v>-38.137999999999991</v>
      </c>
    </row>
    <row r="48" spans="2:6">
      <c r="B48" t="str">
        <f>'1A SBB'!$AD$16</f>
        <v>A10011APP</v>
      </c>
      <c r="C48" t="s">
        <v>15806</v>
      </c>
      <c r="E48" t="s">
        <v>15757</v>
      </c>
      <c r="F48">
        <f>IF(ISBLANK('1A SBB'!$J$16),"",'1A SBB'!$J$16)</f>
        <v>-99.394999999999996</v>
      </c>
    </row>
    <row r="49" spans="2:6">
      <c r="B49" t="str">
        <f>'1A SBB'!$Z$17</f>
        <v>A10012STAT</v>
      </c>
      <c r="C49" t="s">
        <v>15807</v>
      </c>
      <c r="E49" t="s">
        <v>15757</v>
      </c>
      <c r="F49">
        <f>IF(ISBLANK('1A SBB'!$F$17),"",'1A SBB'!$F$17)</f>
        <v>0</v>
      </c>
    </row>
    <row r="50" spans="2:6">
      <c r="B50" t="str">
        <f>'1A SBB'!$AA$17</f>
        <v>A10012DSR</v>
      </c>
      <c r="C50" t="s">
        <v>15808</v>
      </c>
      <c r="E50" t="s">
        <v>15757</v>
      </c>
      <c r="F50">
        <f>IF(ISBLANK('1A SBB'!$G$17),"",'1A SBB'!$G$17)</f>
        <v>0</v>
      </c>
    </row>
    <row r="51" spans="2:6">
      <c r="B51" t="str">
        <f>'1A SBB'!$AB$17</f>
        <v>A10012NA</v>
      </c>
      <c r="C51" t="s">
        <v>15809</v>
      </c>
      <c r="E51" t="s">
        <v>15757</v>
      </c>
      <c r="F51">
        <f>IF(ISBLANK('1A SBB'!$H$17),"",'1A SBB'!$H$17)</f>
        <v>0</v>
      </c>
    </row>
    <row r="52" spans="2:6">
      <c r="B52" t="str">
        <f>'1A SBB'!$AC$17</f>
        <v>A10012ADJ</v>
      </c>
      <c r="C52" t="s">
        <v>15810</v>
      </c>
      <c r="E52" t="s">
        <v>15757</v>
      </c>
      <c r="F52">
        <f>IF(ISBLANK('1A SBB'!$I$17),"",'1A SBB'!$I$17)</f>
        <v>0</v>
      </c>
    </row>
    <row r="53" spans="2:6">
      <c r="B53" t="str">
        <f>'1A SBB'!$AD$17</f>
        <v>A10012APP</v>
      </c>
      <c r="C53" t="s">
        <v>15811</v>
      </c>
      <c r="E53" t="s">
        <v>15757</v>
      </c>
      <c r="F53">
        <f>IF(ISBLANK('1A SBB'!$J$17),"",'1A SBB'!$J$17)</f>
        <v>0</v>
      </c>
    </row>
    <row r="54" spans="2:6">
      <c r="B54" t="str">
        <f>'1A SBB'!$Z$18</f>
        <v>BO3305STAT</v>
      </c>
      <c r="C54" t="s">
        <v>15812</v>
      </c>
      <c r="E54" t="s">
        <v>15757</v>
      </c>
      <c r="F54">
        <f>IF(ISBLANK('1A SBB'!$F$18),"",'1A SBB'!$F$18)</f>
        <v>-61.257000000000005</v>
      </c>
    </row>
    <row r="55" spans="2:6">
      <c r="B55" t="str">
        <f>'1A SBB'!$AA$18</f>
        <v>BO3305DSR</v>
      </c>
      <c r="C55" t="s">
        <v>15813</v>
      </c>
      <c r="E55" t="s">
        <v>15757</v>
      </c>
      <c r="F55">
        <f>IF(ISBLANK('1A SBB'!$G$18),"",'1A SBB'!$G$18)</f>
        <v>-35.456999999999994</v>
      </c>
    </row>
    <row r="56" spans="2:6">
      <c r="B56" t="str">
        <f>'1A SBB'!$AB$18</f>
        <v>BO3305NA</v>
      </c>
      <c r="C56" t="s">
        <v>15814</v>
      </c>
      <c r="E56" t="s">
        <v>15757</v>
      </c>
      <c r="F56">
        <f>IF(ISBLANK('1A SBB'!$H$18),"",'1A SBB'!$H$18)</f>
        <v>2.681</v>
      </c>
    </row>
    <row r="57" spans="2:6">
      <c r="B57" t="str">
        <f>'1A SBB'!$AC$18</f>
        <v>BO3305ADJ</v>
      </c>
      <c r="C57" t="s">
        <v>15815</v>
      </c>
      <c r="E57" t="s">
        <v>15757</v>
      </c>
      <c r="F57">
        <f>IF(ISBLANK('1A SBB'!$I$18),"",'1A SBB'!$I$18)</f>
        <v>-38.137999999999991</v>
      </c>
    </row>
    <row r="58" spans="2:6">
      <c r="B58" t="str">
        <f>'1A SBB'!$AD$18</f>
        <v>BO3305</v>
      </c>
      <c r="C58" t="s">
        <v>15816</v>
      </c>
      <c r="E58" t="s">
        <v>15757</v>
      </c>
      <c r="F58">
        <f>IF(ISBLANK('1A SBB'!$J$18),"",'1A SBB'!$J$18)</f>
        <v>-99.394999999999996</v>
      </c>
    </row>
    <row r="59" spans="2:6">
      <c r="B59" t="str">
        <f>'1A SBB'!$AC$19</f>
        <v>BO3351ADJ</v>
      </c>
      <c r="C59" t="s">
        <v>15817</v>
      </c>
      <c r="E59" t="s">
        <v>15757</v>
      </c>
      <c r="F59">
        <f>IF(ISBLANK('1A SBB'!$I$19),"",'1A SBB'!$I$19)</f>
        <v>-4.0999999999999995E-2</v>
      </c>
    </row>
    <row r="60" spans="2:6">
      <c r="B60" t="str">
        <f>'1A SBB'!$AD$19</f>
        <v>BO3351</v>
      </c>
      <c r="C60" t="s">
        <v>15818</v>
      </c>
      <c r="E60" t="s">
        <v>15757</v>
      </c>
      <c r="F60">
        <f>IF(ISBLANK('1A SBB'!$J$19),"",'1A SBB'!$J$19)</f>
        <v>1.4730000000000001</v>
      </c>
    </row>
    <row r="61" spans="2:6">
      <c r="B61" t="str">
        <f>'1A SBB'!$Z$20</f>
        <v>BO3352STAT</v>
      </c>
      <c r="C61" t="s">
        <v>15819</v>
      </c>
      <c r="E61" t="s">
        <v>15757</v>
      </c>
      <c r="F61">
        <f>IF(ISBLANK('1A SBB'!$F$20),"",'1A SBB'!$F$20)</f>
        <v>11.114000000000001</v>
      </c>
    </row>
    <row r="62" spans="2:6">
      <c r="B62" t="str">
        <f>'1A SBB'!$AA$20</f>
        <v>BO3352DSR</v>
      </c>
      <c r="C62" t="s">
        <v>15820</v>
      </c>
      <c r="E62" t="s">
        <v>15757</v>
      </c>
      <c r="F62">
        <f>IF(ISBLANK('1A SBB'!$G$20),"",'1A SBB'!$G$20)</f>
        <v>9.5530000000000008</v>
      </c>
    </row>
    <row r="63" spans="2:6">
      <c r="B63" t="str">
        <f>'1A SBB'!$AB$20</f>
        <v>BO3352NA</v>
      </c>
      <c r="C63" t="s">
        <v>15821</v>
      </c>
      <c r="E63" t="s">
        <v>15757</v>
      </c>
      <c r="F63">
        <f>IF(ISBLANK('1A SBB'!$H$20),"",'1A SBB'!$H$20)</f>
        <v>-0.622</v>
      </c>
    </row>
    <row r="64" spans="2:6">
      <c r="B64" t="str">
        <f>'1A SBB'!$AC$20</f>
        <v>BO3352ADJ</v>
      </c>
      <c r="C64" t="s">
        <v>15822</v>
      </c>
      <c r="E64" t="s">
        <v>15757</v>
      </c>
      <c r="F64">
        <f>IF(ISBLANK('1A SBB'!$I$20),"",'1A SBB'!$I$20)</f>
        <v>10.175000000000001</v>
      </c>
    </row>
    <row r="65" spans="2:6">
      <c r="B65" t="str">
        <f>'1A SBB'!$AD$20</f>
        <v>BO3352</v>
      </c>
      <c r="C65" t="s">
        <v>15823</v>
      </c>
      <c r="E65" t="s">
        <v>15757</v>
      </c>
      <c r="F65">
        <f>IF(ISBLANK('1A SBB'!$J$20),"",'1A SBB'!$J$20)</f>
        <v>21.289000000000001</v>
      </c>
    </row>
    <row r="66" spans="2:6">
      <c r="B66" t="str">
        <f>'1A SBB'!$Z$21</f>
        <v>BO2530STAT</v>
      </c>
      <c r="C66" t="s">
        <v>15824</v>
      </c>
      <c r="E66" t="s">
        <v>15757</v>
      </c>
      <c r="F66">
        <f>IF(ISBLANK('1A SBB'!$F$21),"",'1A SBB'!$F$21)</f>
        <v>-48.629000000000005</v>
      </c>
    </row>
    <row r="67" spans="2:6">
      <c r="B67" t="str">
        <f>'1A SBB'!$AA$21</f>
        <v>BO2530DSR</v>
      </c>
      <c r="C67" t="s">
        <v>15825</v>
      </c>
      <c r="E67" t="s">
        <v>15757</v>
      </c>
      <c r="F67">
        <f>IF(ISBLANK('1A SBB'!$G$21),"",'1A SBB'!$G$21)</f>
        <v>-26.006999999999994</v>
      </c>
    </row>
    <row r="68" spans="2:6">
      <c r="B68" t="str">
        <f>'1A SBB'!$AB$21</f>
        <v>BO2530NA</v>
      </c>
      <c r="C68" t="s">
        <v>15826</v>
      </c>
      <c r="E68" t="s">
        <v>15757</v>
      </c>
      <c r="F68">
        <f>IF(ISBLANK('1A SBB'!$H$21),"",'1A SBB'!$H$21)</f>
        <v>1.9970000000000003</v>
      </c>
    </row>
    <row r="69" spans="2:6">
      <c r="B69" t="str">
        <f>'1A SBB'!$AC$21</f>
        <v>BO2530ADJ</v>
      </c>
      <c r="C69" t="s">
        <v>15827</v>
      </c>
      <c r="E69" t="s">
        <v>15757</v>
      </c>
      <c r="F69">
        <f>IF(ISBLANK('1A SBB'!$I$21),"",'1A SBB'!$I$21)</f>
        <v>-28.003999999999994</v>
      </c>
    </row>
    <row r="70" spans="2:6">
      <c r="B70" t="str">
        <f>'1A SBB'!$AD$21</f>
        <v>BO2530</v>
      </c>
      <c r="C70" t="s">
        <v>15828</v>
      </c>
      <c r="E70" t="s">
        <v>15757</v>
      </c>
      <c r="F70">
        <f>IF(ISBLANK('1A SBB'!$J$21),"",'1A SBB'!$J$21)</f>
        <v>-76.632999999999996</v>
      </c>
    </row>
    <row r="71" spans="2:6">
      <c r="B71" t="str">
        <f>'1A SBB'!$Z$22</f>
        <v>BO3402STAT</v>
      </c>
      <c r="C71" t="s">
        <v>15829</v>
      </c>
      <c r="E71" t="s">
        <v>15757</v>
      </c>
      <c r="F71">
        <f>IF(ISBLANK('1A SBB'!$F$22),"",'1A SBB'!$F$22)</f>
        <v>0</v>
      </c>
    </row>
    <row r="72" spans="2:6">
      <c r="B72" t="str">
        <f>'1A SBB'!$AA$22</f>
        <v>BO3402DSR</v>
      </c>
      <c r="C72" t="s">
        <v>15830</v>
      </c>
      <c r="E72" t="s">
        <v>15757</v>
      </c>
      <c r="F72">
        <f>IF(ISBLANK('1A SBB'!$G$22),"",'1A SBB'!$G$22)</f>
        <v>0</v>
      </c>
    </row>
    <row r="73" spans="2:6">
      <c r="B73" t="str">
        <f>'1A SBB'!$AB$22</f>
        <v>BO3402NA</v>
      </c>
      <c r="C73" t="s">
        <v>15831</v>
      </c>
      <c r="E73" t="s">
        <v>15757</v>
      </c>
      <c r="F73">
        <f>IF(ISBLANK('1A SBB'!$H$22),"",'1A SBB'!$H$22)</f>
        <v>-1.9970000000000001</v>
      </c>
    </row>
    <row r="74" spans="2:6">
      <c r="B74" t="str">
        <f>'1A SBB'!$AC$22</f>
        <v>BO3402ADJ</v>
      </c>
      <c r="C74" t="s">
        <v>15832</v>
      </c>
      <c r="E74" t="s">
        <v>15757</v>
      </c>
      <c r="F74">
        <f>IF(ISBLANK('1A SBB'!$I$22),"",'1A SBB'!$I$22)</f>
        <v>1.9970000000000001</v>
      </c>
    </row>
    <row r="75" spans="2:6">
      <c r="B75" t="str">
        <f>'1A SBB'!$AD$22</f>
        <v>BO3402</v>
      </c>
      <c r="C75" t="s">
        <v>15833</v>
      </c>
      <c r="E75" t="s">
        <v>15757</v>
      </c>
      <c r="F75">
        <f>IF(ISBLANK('1A SBB'!$J$22),"",'1A SBB'!$J$22)</f>
        <v>1.9970000000000001</v>
      </c>
    </row>
    <row r="76" spans="2:6">
      <c r="B76" t="str">
        <f>'1A SBB'!$Z$25</f>
        <v>BO3354STAT</v>
      </c>
      <c r="C76" t="s">
        <v>15834</v>
      </c>
      <c r="E76" t="s">
        <v>15757</v>
      </c>
      <c r="F76">
        <f>IF(ISBLANK('1A SBB'!$F$25),"",'1A SBB'!$F$25)</f>
        <v>-1.3260000000000001</v>
      </c>
    </row>
    <row r="77" spans="2:6">
      <c r="B77" t="str">
        <f>'1A SBB'!$AA$25</f>
        <v>BO3354DSR</v>
      </c>
      <c r="C77" t="s">
        <v>15835</v>
      </c>
      <c r="E77" t="s">
        <v>15757</v>
      </c>
      <c r="F77">
        <f>IF(ISBLANK('1A SBB'!$G$25),"",'1A SBB'!$G$25)</f>
        <v>0.10299999999999999</v>
      </c>
    </row>
    <row r="78" spans="2:6">
      <c r="B78" t="str">
        <f>'1A SBB'!$AB$25</f>
        <v>BO3354NA</v>
      </c>
      <c r="C78" t="s">
        <v>15836</v>
      </c>
      <c r="E78" t="s">
        <v>15757</v>
      </c>
      <c r="F78">
        <f>IF(ISBLANK('1A SBB'!$H$25),"",'1A SBB'!$H$25)</f>
        <v>6.2E-2</v>
      </c>
    </row>
    <row r="79" spans="2:6">
      <c r="B79" t="str">
        <f>'1A SBB'!$AC$25</f>
        <v>BO3354ADJ</v>
      </c>
      <c r="C79" t="s">
        <v>15837</v>
      </c>
      <c r="E79" t="s">
        <v>15757</v>
      </c>
      <c r="F79">
        <f>IF(ISBLANK('1A SBB'!$I$25),"",'1A SBB'!$I$25)</f>
        <v>4.0999999999999995E-2</v>
      </c>
    </row>
    <row r="80" spans="2:6">
      <c r="B80" t="str">
        <f>'1A SBB'!$AD$25</f>
        <v>BO3354</v>
      </c>
      <c r="C80" t="s">
        <v>15838</v>
      </c>
      <c r="E80" t="s">
        <v>15757</v>
      </c>
      <c r="F80">
        <f>IF(ISBLANK('1A SBB'!$J$25),"",'1A SBB'!$J$25)</f>
        <v>-1.2850000000000001</v>
      </c>
    </row>
    <row r="81" spans="2:6">
      <c r="B81" t="str">
        <f>'1A SBB'!$Z$26</f>
        <v>BO3355STAT</v>
      </c>
      <c r="C81" t="s">
        <v>15839</v>
      </c>
      <c r="E81" t="s">
        <v>15757</v>
      </c>
      <c r="F81">
        <f>IF(ISBLANK('1A SBB'!$F$26),"",'1A SBB'!$F$26)</f>
        <v>-0.188</v>
      </c>
    </row>
    <row r="82" spans="2:6">
      <c r="B82" t="str">
        <f>'1A SBB'!$AA$26</f>
        <v>BO3355DSR</v>
      </c>
      <c r="C82" t="s">
        <v>15840</v>
      </c>
      <c r="E82" t="s">
        <v>15757</v>
      </c>
      <c r="F82">
        <f>IF(ISBLANK('1A SBB'!$G$26),"",'1A SBB'!$G$26)</f>
        <v>0</v>
      </c>
    </row>
    <row r="83" spans="2:6">
      <c r="B83" t="str">
        <f>'1A SBB'!$AB$26</f>
        <v>BO3355NA</v>
      </c>
      <c r="C83" t="s">
        <v>15841</v>
      </c>
      <c r="E83" t="s">
        <v>15757</v>
      </c>
      <c r="F83">
        <f>IF(ISBLANK('1A SBB'!$H$26),"",'1A SBB'!$H$26)</f>
        <v>0</v>
      </c>
    </row>
    <row r="84" spans="2:6">
      <c r="B84" t="str">
        <f>'1A SBB'!$AC$26</f>
        <v>BO3355ADJ</v>
      </c>
      <c r="C84" t="s">
        <v>15842</v>
      </c>
      <c r="E84" t="s">
        <v>15757</v>
      </c>
      <c r="F84">
        <f>IF(ISBLANK('1A SBB'!$I$26),"",'1A SBB'!$I$26)</f>
        <v>0</v>
      </c>
    </row>
    <row r="85" spans="2:6">
      <c r="B85" t="str">
        <f>'1A SBB'!$AD$26</f>
        <v>BO3355</v>
      </c>
      <c r="C85" t="s">
        <v>15843</v>
      </c>
      <c r="E85" t="s">
        <v>15757</v>
      </c>
      <c r="F85">
        <f>IF(ISBLANK('1A SBB'!$J$26),"",'1A SBB'!$J$26)</f>
        <v>-0.188</v>
      </c>
    </row>
    <row r="86" spans="2:6">
      <c r="B86" t="str">
        <f>'1A SBB'!$Z$27</f>
        <v>BO3353STAT</v>
      </c>
      <c r="C86" t="s">
        <v>15844</v>
      </c>
      <c r="E86" t="s">
        <v>15757</v>
      </c>
      <c r="F86">
        <f>IF(ISBLANK('1A SBB'!$F$27),"",'1A SBB'!$F$27)</f>
        <v>-1.514</v>
      </c>
    </row>
    <row r="87" spans="2:6">
      <c r="B87" t="str">
        <f>'1A SBB'!$AA$27</f>
        <v>BO3353DSR</v>
      </c>
      <c r="C87" t="s">
        <v>15845</v>
      </c>
      <c r="E87" t="s">
        <v>15757</v>
      </c>
      <c r="F87">
        <f>IF(ISBLANK('1A SBB'!$G$27),"",'1A SBB'!$G$27)</f>
        <v>0.10299999999999999</v>
      </c>
    </row>
    <row r="88" spans="2:6">
      <c r="B88" t="str">
        <f>'1A SBB'!$AB$27</f>
        <v>BO3353NA</v>
      </c>
      <c r="C88" t="s">
        <v>15846</v>
      </c>
      <c r="E88" t="s">
        <v>15757</v>
      </c>
      <c r="F88">
        <f>IF(ISBLANK('1A SBB'!$H$27),"",'1A SBB'!$H$27)</f>
        <v>6.2E-2</v>
      </c>
    </row>
    <row r="89" spans="2:6">
      <c r="B89" t="str">
        <f>'1A SBB'!$AC$27</f>
        <v>BO3353ADJ</v>
      </c>
      <c r="C89" t="s">
        <v>15847</v>
      </c>
      <c r="E89" t="s">
        <v>15757</v>
      </c>
      <c r="F89">
        <f>IF(ISBLANK('1A SBB'!$I$27),"",'1A SBB'!$I$27)</f>
        <v>4.0999999999999995E-2</v>
      </c>
    </row>
    <row r="90" spans="2:6">
      <c r="B90" t="str">
        <f>'1A SBB'!$AD$27</f>
        <v>BO3353</v>
      </c>
      <c r="C90" t="s">
        <v>15848</v>
      </c>
      <c r="E90" t="s">
        <v>15757</v>
      </c>
      <c r="F90">
        <f>IF(ISBLANK('1A SBB'!$J$27),"",'1A SBB'!$J$27)</f>
        <v>-1.4730000000000001</v>
      </c>
    </row>
    <row r="91" spans="2:6">
      <c r="B91" t="str">
        <f>'1A SBB'!$AB$30</f>
        <v>BO1180NAIS</v>
      </c>
      <c r="C91" t="s">
        <v>15849</v>
      </c>
      <c r="E91" t="s">
        <v>15757</v>
      </c>
      <c r="F91">
        <f>IF(ISBLANK('1A SBB'!$H$30),"",'1A SBB'!$H$30)</f>
        <v>0</v>
      </c>
    </row>
    <row r="92" spans="2:6">
      <c r="B92" t="str">
        <f>'1A SBB'!$AB$31</f>
        <v>BO1180NATW</v>
      </c>
      <c r="C92" t="s">
        <v>15850</v>
      </c>
      <c r="E92" t="s">
        <v>15757</v>
      </c>
      <c r="F92">
        <f>IF(ISBLANK('1A SBB'!$H$31),"",'1A SBB'!$H$31)</f>
        <v>1.82</v>
      </c>
    </row>
    <row r="93" spans="2:6">
      <c r="B93" t="str">
        <f>'1A SBB'!$AB$32</f>
        <v>BO1180NAO</v>
      </c>
      <c r="C93" t="s">
        <v>15851</v>
      </c>
      <c r="E93" t="s">
        <v>15757</v>
      </c>
      <c r="F93">
        <f>IF(ISBLANK('1A SBB'!$H$32),"",'1A SBB'!$H$32)</f>
        <v>11.416</v>
      </c>
    </row>
    <row r="94" spans="2:6">
      <c r="B94" t="str">
        <f>'1A SBB'!$AB$33</f>
        <v>BO1180NAT</v>
      </c>
      <c r="C94" t="s">
        <v>15852</v>
      </c>
      <c r="E94" t="s">
        <v>15757</v>
      </c>
      <c r="F94">
        <f>IF(ISBLANK('1A SBB'!$H$33),"",'1A SBB'!$H$33)</f>
        <v>13.236000000000001</v>
      </c>
    </row>
    <row r="95" spans="2:6">
      <c r="B95" t="str">
        <f>'1B SBB'!$Z$9</f>
        <v>BO2550STAT</v>
      </c>
      <c r="C95" t="s">
        <v>15853</v>
      </c>
      <c r="E95" t="s">
        <v>15757</v>
      </c>
      <c r="F95">
        <f>IF(ISBLANK('1B SBB'!$F$9),"",'1B SBB'!$F$9)</f>
        <v>2.492</v>
      </c>
    </row>
    <row r="96" spans="2:6">
      <c r="B96" t="str">
        <f>'1B SBB'!$AA$9</f>
        <v>BO2550DSR</v>
      </c>
      <c r="C96" t="s">
        <v>15854</v>
      </c>
      <c r="E96" t="s">
        <v>15757</v>
      </c>
      <c r="F96">
        <f>IF(ISBLANK('1B SBB'!$G$9),"",'1B SBB'!$G$9)</f>
        <v>0</v>
      </c>
    </row>
    <row r="97" spans="2:6">
      <c r="B97" t="str">
        <f>'1B SBB'!$AB$9</f>
        <v>BO2550NA</v>
      </c>
      <c r="C97" t="s">
        <v>15855</v>
      </c>
      <c r="E97" t="s">
        <v>15757</v>
      </c>
      <c r="F97">
        <f>IF(ISBLANK('1B SBB'!$H$9),"",'1B SBB'!$H$9)</f>
        <v>6.5000000000000002E-2</v>
      </c>
    </row>
    <row r="98" spans="2:6">
      <c r="B98" t="str">
        <f>'1B SBB'!$AC$9</f>
        <v>BO2550ADJ</v>
      </c>
      <c r="C98" t="s">
        <v>15856</v>
      </c>
      <c r="E98" t="s">
        <v>15757</v>
      </c>
      <c r="F98">
        <f>IF(ISBLANK('1B SBB'!$I$9),"",'1B SBB'!$I$9)</f>
        <v>-6.5000000000000002E-2</v>
      </c>
    </row>
    <row r="99" spans="2:6">
      <c r="B99" t="str">
        <f>'1B SBB'!$AD$9</f>
        <v>BO2550</v>
      </c>
      <c r="C99" t="s">
        <v>15857</v>
      </c>
      <c r="E99" t="s">
        <v>15757</v>
      </c>
      <c r="F99">
        <f>IF(ISBLANK('1B SBB'!$J$9),"",'1B SBB'!$J$9)</f>
        <v>2.427</v>
      </c>
    </row>
    <row r="100" spans="2:6">
      <c r="B100" t="str">
        <f>'1B SBB'!$Z$10</f>
        <v>BO2553STAT</v>
      </c>
      <c r="C100" t="s">
        <v>15858</v>
      </c>
      <c r="E100" t="s">
        <v>15757</v>
      </c>
      <c r="F100">
        <f>IF(ISBLANK('1B SBB'!$F$10),"",'1B SBB'!$F$10)</f>
        <v>-1.948</v>
      </c>
    </row>
    <row r="101" spans="2:6">
      <c r="B101" t="str">
        <f>'1B SBB'!$AA$10</f>
        <v>BO2553DSR</v>
      </c>
      <c r="C101" t="s">
        <v>15859</v>
      </c>
      <c r="E101" t="s">
        <v>15757</v>
      </c>
      <c r="F101">
        <f>IF(ISBLANK('1B SBB'!$G$10),"",'1B SBB'!$G$10)</f>
        <v>0</v>
      </c>
    </row>
    <row r="102" spans="2:6">
      <c r="B102" t="str">
        <f>'1B SBB'!$AB$10</f>
        <v>BO2553NA</v>
      </c>
      <c r="C102" t="s">
        <v>15860</v>
      </c>
      <c r="E102" t="s">
        <v>15757</v>
      </c>
      <c r="F102">
        <f>IF(ISBLANK('1B SBB'!$H$10),"",'1B SBB'!$H$10)</f>
        <v>0</v>
      </c>
    </row>
    <row r="103" spans="2:6">
      <c r="B103" t="str">
        <f>'1B SBB'!$AC$10</f>
        <v>BO2553ADJ</v>
      </c>
      <c r="C103" t="s">
        <v>15861</v>
      </c>
      <c r="E103" t="s">
        <v>15757</v>
      </c>
      <c r="F103">
        <f>IF(ISBLANK('1B SBB'!$I$10),"",'1B SBB'!$I$10)</f>
        <v>0</v>
      </c>
    </row>
    <row r="104" spans="2:6">
      <c r="B104" t="str">
        <f>'1B SBB'!$AD$10</f>
        <v>BO2553</v>
      </c>
      <c r="C104" t="s">
        <v>15862</v>
      </c>
      <c r="E104" t="s">
        <v>15757</v>
      </c>
      <c r="F104">
        <f>IF(ISBLANK('1B SBB'!$J$10),"",'1B SBB'!$J$10)</f>
        <v>-1.948</v>
      </c>
    </row>
    <row r="105" spans="2:6">
      <c r="B105" t="str">
        <f>'1B SBB'!$Z$11</f>
        <v>BO2554STAT</v>
      </c>
      <c r="C105" t="s">
        <v>15863</v>
      </c>
      <c r="E105" t="s">
        <v>15757</v>
      </c>
      <c r="F105">
        <f>IF(ISBLANK('1B SBB'!$F$11),"",'1B SBB'!$F$11)</f>
        <v>-48.085000000000008</v>
      </c>
    </row>
    <row r="106" spans="2:6">
      <c r="B106" t="str">
        <f>'1B SBB'!$AA$11</f>
        <v>BO2554DSR</v>
      </c>
      <c r="C106" t="s">
        <v>15864</v>
      </c>
      <c r="E106" t="s">
        <v>15757</v>
      </c>
      <c r="F106">
        <f>IF(ISBLANK('1B SBB'!$G$11),"",'1B SBB'!$G$11)</f>
        <v>-26.006999999999994</v>
      </c>
    </row>
    <row r="107" spans="2:6">
      <c r="B107" t="str">
        <f>'1B SBB'!$AB$11</f>
        <v>BO2554NA</v>
      </c>
      <c r="C107" t="s">
        <v>15865</v>
      </c>
      <c r="E107" t="s">
        <v>15757</v>
      </c>
      <c r="F107">
        <f>IF(ISBLANK('1B SBB'!$H$11),"",'1B SBB'!$H$11)</f>
        <v>2.0620000000000003</v>
      </c>
    </row>
    <row r="108" spans="2:6">
      <c r="B108" t="str">
        <f>'1B SBB'!$AC$11</f>
        <v>BO2554ADJ</v>
      </c>
      <c r="C108" t="s">
        <v>15866</v>
      </c>
      <c r="E108" t="s">
        <v>15757</v>
      </c>
      <c r="F108">
        <f>IF(ISBLANK('1B SBB'!$I$11),"",'1B SBB'!$I$11)</f>
        <v>-28.068999999999996</v>
      </c>
    </row>
    <row r="109" spans="2:6">
      <c r="B109" t="str">
        <f>'1B SBB'!$AD$11</f>
        <v>BO2554</v>
      </c>
      <c r="C109" t="s">
        <v>15867</v>
      </c>
      <c r="E109" t="s">
        <v>15757</v>
      </c>
      <c r="F109">
        <f>IF(ISBLANK('1B SBB'!$J$11),"",'1B SBB'!$J$11)</f>
        <v>-76.153999999999996</v>
      </c>
    </row>
    <row r="110" spans="2:6">
      <c r="B110" t="str">
        <f>'1C SBB'!$Z$9</f>
        <v>BO4008STAT</v>
      </c>
      <c r="C110" t="s">
        <v>15868</v>
      </c>
      <c r="E110" t="s">
        <v>15757</v>
      </c>
      <c r="F110">
        <f>IF(ISBLANK('1C SBB'!$F$9),"",'1C SBB'!$F$9)</f>
        <v>5004.9650000000001</v>
      </c>
    </row>
    <row r="111" spans="2:6">
      <c r="B111" t="str">
        <f>'1C SBB'!$AA$9</f>
        <v>BO4008DSR</v>
      </c>
      <c r="C111" t="s">
        <v>15869</v>
      </c>
      <c r="E111" t="s">
        <v>15757</v>
      </c>
      <c r="F111">
        <f>IF(ISBLANK('1C SBB'!$G$9),"",'1C SBB'!$G$9)</f>
        <v>-66.721999999999994</v>
      </c>
    </row>
    <row r="112" spans="2:6">
      <c r="B112" t="str">
        <f>'1C SBB'!$AB$9</f>
        <v>BO4008NA</v>
      </c>
      <c r="C112" t="s">
        <v>15870</v>
      </c>
      <c r="E112" t="s">
        <v>15757</v>
      </c>
      <c r="F112">
        <f>IF(ISBLANK('1C SBB'!$H$9),"",'1C SBB'!$H$9)</f>
        <v>4.4580000000000002</v>
      </c>
    </row>
    <row r="113" spans="2:6">
      <c r="B113" t="str">
        <f>'1C SBB'!$AC$9</f>
        <v>BO4008ADJ</v>
      </c>
      <c r="C113" t="s">
        <v>15871</v>
      </c>
      <c r="E113" t="s">
        <v>15757</v>
      </c>
      <c r="F113">
        <f>IF(ISBLANK('1C SBB'!$I$9),"",'1C SBB'!$I$9)</f>
        <v>-71.179999999999993</v>
      </c>
    </row>
    <row r="114" spans="2:6">
      <c r="B114" t="str">
        <f>'1C SBB'!$AD$9</f>
        <v>BO4008</v>
      </c>
      <c r="C114" t="s">
        <v>15872</v>
      </c>
      <c r="E114" t="s">
        <v>15757</v>
      </c>
      <c r="F114">
        <f>IF(ISBLANK('1C SBB'!$J$9),"",'1C SBB'!$J$9)</f>
        <v>4933.7849999999999</v>
      </c>
    </row>
    <row r="115" spans="2:6">
      <c r="B115" t="str">
        <f>'1C SBB'!$Z$10</f>
        <v>A11002STAT</v>
      </c>
      <c r="C115" t="s">
        <v>15873</v>
      </c>
      <c r="E115" t="s">
        <v>15757</v>
      </c>
      <c r="F115">
        <f>IF(ISBLANK('1C SBB'!$F$10),"",'1C SBB'!$F$10)</f>
        <v>313.548</v>
      </c>
    </row>
    <row r="116" spans="2:6">
      <c r="B116" t="str">
        <f>'1C SBB'!$AA$10</f>
        <v>A11002DSR</v>
      </c>
      <c r="C116" t="s">
        <v>15874</v>
      </c>
      <c r="E116" t="s">
        <v>15757</v>
      </c>
      <c r="F116">
        <f>IF(ISBLANK('1C SBB'!$G$10),"",'1C SBB'!$G$10)</f>
        <v>0</v>
      </c>
    </row>
    <row r="117" spans="2:6">
      <c r="B117" t="str">
        <f>'1C SBB'!$AB$10</f>
        <v>A11002NA</v>
      </c>
      <c r="C117" t="s">
        <v>15875</v>
      </c>
      <c r="E117" t="s">
        <v>15757</v>
      </c>
      <c r="F117">
        <f>IF(ISBLANK('1C SBB'!$H$10),"",'1C SBB'!$H$10)</f>
        <v>0</v>
      </c>
    </row>
    <row r="118" spans="2:6">
      <c r="B118" t="str">
        <f>'1C SBB'!$AC$10</f>
        <v>A11002ADJ</v>
      </c>
      <c r="C118" t="s">
        <v>15876</v>
      </c>
      <c r="E118" t="s">
        <v>15757</v>
      </c>
      <c r="F118">
        <f>IF(ISBLANK('1C SBB'!$I$10),"",'1C SBB'!$I$10)</f>
        <v>0</v>
      </c>
    </row>
    <row r="119" spans="2:6">
      <c r="B119" t="str">
        <f>'1C SBB'!$AD$10</f>
        <v>A11002</v>
      </c>
      <c r="C119" t="s">
        <v>15877</v>
      </c>
      <c r="E119" t="s">
        <v>15757</v>
      </c>
      <c r="F119">
        <f>IF(ISBLANK('1C SBB'!$J$10),"",'1C SBB'!$J$10)</f>
        <v>313.548</v>
      </c>
    </row>
    <row r="120" spans="2:6">
      <c r="B120" t="str">
        <f>'1C SBB'!$Z$11</f>
        <v>FT01670STAT</v>
      </c>
      <c r="C120" t="s">
        <v>15878</v>
      </c>
      <c r="E120" t="s">
        <v>15757</v>
      </c>
      <c r="F120">
        <f>IF(ISBLANK('1C SBB'!$F$11),"",'1C SBB'!$F$11)</f>
        <v>0</v>
      </c>
    </row>
    <row r="121" spans="2:6">
      <c r="B121" t="str">
        <f>'1C SBB'!$AA$11</f>
        <v>FT01670DSR</v>
      </c>
      <c r="C121" t="s">
        <v>15879</v>
      </c>
      <c r="E121" t="s">
        <v>15757</v>
      </c>
      <c r="F121">
        <f>IF(ISBLANK('1C SBB'!$G$11),"",'1C SBB'!$G$11)</f>
        <v>0</v>
      </c>
    </row>
    <row r="122" spans="2:6">
      <c r="B122" t="str">
        <f>'1C SBB'!$AB$11</f>
        <v>FT01670NA</v>
      </c>
      <c r="C122" t="s">
        <v>15880</v>
      </c>
      <c r="E122" t="s">
        <v>15757</v>
      </c>
      <c r="F122">
        <f>IF(ISBLANK('1C SBB'!$H$11),"",'1C SBB'!$H$11)</f>
        <v>0</v>
      </c>
    </row>
    <row r="123" spans="2:6">
      <c r="B123" t="str">
        <f>'1C SBB'!$AC$11</f>
        <v>FT01670ADJ</v>
      </c>
      <c r="C123" t="s">
        <v>15881</v>
      </c>
      <c r="E123" t="s">
        <v>15757</v>
      </c>
      <c r="F123">
        <f>IF(ISBLANK('1C SBB'!$I$11),"",'1C SBB'!$I$11)</f>
        <v>0</v>
      </c>
    </row>
    <row r="124" spans="2:6">
      <c r="B124" t="str">
        <f>'1C SBB'!$AD$11</f>
        <v>FT01670</v>
      </c>
      <c r="C124" t="s">
        <v>15882</v>
      </c>
      <c r="E124" t="s">
        <v>15757</v>
      </c>
      <c r="F124">
        <f>IF(ISBLANK('1C SBB'!$J$11),"",'1C SBB'!$J$11)</f>
        <v>0</v>
      </c>
    </row>
    <row r="125" spans="2:6">
      <c r="B125" t="str">
        <f>'1C SBB'!$Z$12</f>
        <v>FT01680STAT</v>
      </c>
      <c r="C125" t="s">
        <v>15883</v>
      </c>
      <c r="E125" t="s">
        <v>15757</v>
      </c>
      <c r="F125">
        <f>IF(ISBLANK('1C SBB'!$F$12),"",'1C SBB'!$F$12)</f>
        <v>21.707999999999998</v>
      </c>
    </row>
    <row r="126" spans="2:6">
      <c r="B126" t="str">
        <f>'1C SBB'!$AA$12</f>
        <v>FT01680DSR</v>
      </c>
      <c r="C126" t="s">
        <v>15884</v>
      </c>
      <c r="E126" t="s">
        <v>15757</v>
      </c>
      <c r="F126">
        <f>IF(ISBLANK('1C SBB'!$G$12),"",'1C SBB'!$G$12)</f>
        <v>0</v>
      </c>
    </row>
    <row r="127" spans="2:6">
      <c r="B127" t="str">
        <f>'1C SBB'!$AB$12</f>
        <v>FT01680NA</v>
      </c>
      <c r="C127" t="s">
        <v>15885</v>
      </c>
      <c r="E127" t="s">
        <v>15757</v>
      </c>
      <c r="F127">
        <f>IF(ISBLANK('1C SBB'!$H$12),"",'1C SBB'!$H$12)</f>
        <v>0</v>
      </c>
    </row>
    <row r="128" spans="2:6">
      <c r="B128" t="str">
        <f>'1C SBB'!$AC$12</f>
        <v>FT01680ADJ</v>
      </c>
      <c r="C128" t="s">
        <v>15886</v>
      </c>
      <c r="E128" t="s">
        <v>15757</v>
      </c>
      <c r="F128">
        <f>IF(ISBLANK('1C SBB'!$I$12),"",'1C SBB'!$I$12)</f>
        <v>0</v>
      </c>
    </row>
    <row r="129" spans="2:6">
      <c r="B129" t="str">
        <f>'1C SBB'!$AD$12</f>
        <v>FT01680</v>
      </c>
      <c r="C129" t="s">
        <v>15887</v>
      </c>
      <c r="E129" t="s">
        <v>15757</v>
      </c>
      <c r="F129">
        <f>IF(ISBLANK('1C SBB'!$J$12),"",'1C SBB'!$J$12)</f>
        <v>21.707999999999998</v>
      </c>
    </row>
    <row r="130" spans="2:6">
      <c r="B130" t="str">
        <f>'1C SBB'!$Z$13</f>
        <v>A11005STAT</v>
      </c>
      <c r="C130" t="s">
        <v>15888</v>
      </c>
      <c r="E130" t="s">
        <v>15757</v>
      </c>
      <c r="F130">
        <f>IF(ISBLANK('1C SBB'!$F$13),"",'1C SBB'!$F$13)</f>
        <v>22.251999999999999</v>
      </c>
    </row>
    <row r="131" spans="2:6">
      <c r="B131" t="str">
        <f>'1C SBB'!$AA$13</f>
        <v>A11005DSR</v>
      </c>
      <c r="C131" t="s">
        <v>15889</v>
      </c>
      <c r="E131" t="s">
        <v>15757</v>
      </c>
      <c r="F131">
        <f>IF(ISBLANK('1C SBB'!$G$13),"",'1C SBB'!$G$13)</f>
        <v>0</v>
      </c>
    </row>
    <row r="132" spans="2:6">
      <c r="B132" t="str">
        <f>'1C SBB'!$AB$13</f>
        <v>A11005NA</v>
      </c>
      <c r="C132" t="s">
        <v>15890</v>
      </c>
      <c r="E132" t="s">
        <v>15757</v>
      </c>
      <c r="F132">
        <f>IF(ISBLANK('1C SBB'!$H$13),"",'1C SBB'!$H$13)</f>
        <v>0</v>
      </c>
    </row>
    <row r="133" spans="2:6">
      <c r="B133" t="str">
        <f>'1C SBB'!$AC$13</f>
        <v>A11005ADJ</v>
      </c>
      <c r="C133" t="s">
        <v>15891</v>
      </c>
      <c r="E133" t="s">
        <v>15757</v>
      </c>
      <c r="F133">
        <f>IF(ISBLANK('1C SBB'!$I$13),"",'1C SBB'!$I$13)</f>
        <v>0</v>
      </c>
    </row>
    <row r="134" spans="2:6">
      <c r="B134" t="str">
        <f>'1C SBB'!$AD$13</f>
        <v>A11005</v>
      </c>
      <c r="C134" t="s">
        <v>15892</v>
      </c>
      <c r="E134" t="s">
        <v>15757</v>
      </c>
      <c r="F134">
        <f>IF(ISBLANK('1C SBB'!$J$13),"",'1C SBB'!$J$13)</f>
        <v>22.251999999999999</v>
      </c>
    </row>
    <row r="135" spans="2:6">
      <c r="B135" t="str">
        <f>'1C SBB'!$Z$14</f>
        <v>FT01751STAT</v>
      </c>
      <c r="C135" t="s">
        <v>15893</v>
      </c>
      <c r="E135" t="s">
        <v>15757</v>
      </c>
      <c r="F135">
        <f>IF(ISBLANK('1C SBB'!$F$14),"",'1C SBB'!$F$14)</f>
        <v>14.715999999999999</v>
      </c>
    </row>
    <row r="136" spans="2:6">
      <c r="B136" t="str">
        <f>'1C SBB'!$AA$14</f>
        <v>FT01751DSR</v>
      </c>
      <c r="C136" t="s">
        <v>15894</v>
      </c>
      <c r="E136" t="s">
        <v>15757</v>
      </c>
      <c r="F136">
        <f>IF(ISBLANK('1C SBB'!$G$14),"",'1C SBB'!$G$14)</f>
        <v>0</v>
      </c>
    </row>
    <row r="137" spans="2:6">
      <c r="B137" t="str">
        <f>'1C SBB'!$AB$14</f>
        <v>FT01751NA</v>
      </c>
      <c r="C137" t="s">
        <v>15895</v>
      </c>
      <c r="E137" t="s">
        <v>15757</v>
      </c>
      <c r="F137">
        <f>IF(ISBLANK('1C SBB'!$H$14),"",'1C SBB'!$H$14)</f>
        <v>0.51300000000000001</v>
      </c>
    </row>
    <row r="138" spans="2:6">
      <c r="B138" t="str">
        <f>'1C SBB'!$AC$14</f>
        <v>FT01751ADJ</v>
      </c>
      <c r="C138" t="s">
        <v>15896</v>
      </c>
      <c r="E138" t="s">
        <v>15757</v>
      </c>
      <c r="F138">
        <f>IF(ISBLANK('1C SBB'!$I$14),"",'1C SBB'!$I$14)</f>
        <v>-0.51300000000000001</v>
      </c>
    </row>
    <row r="139" spans="2:6">
      <c r="B139" t="str">
        <f>'1C SBB'!$AD$14</f>
        <v>FT01751</v>
      </c>
      <c r="C139" t="s">
        <v>15897</v>
      </c>
      <c r="E139" t="s">
        <v>15757</v>
      </c>
      <c r="F139">
        <f>IF(ISBLANK('1C SBB'!$J$14),"",'1C SBB'!$J$14)</f>
        <v>14.202999999999999</v>
      </c>
    </row>
    <row r="140" spans="2:6">
      <c r="B140" t="str">
        <f>'1C SBB'!$Z$15</f>
        <v>A11006STAT</v>
      </c>
      <c r="C140" t="s">
        <v>15898</v>
      </c>
      <c r="E140" t="s">
        <v>15757</v>
      </c>
      <c r="F140">
        <f>IF(ISBLANK('1C SBB'!$F$15),"",'1C SBB'!$F$15)</f>
        <v>5377.1890000000003</v>
      </c>
    </row>
    <row r="141" spans="2:6">
      <c r="B141" t="str">
        <f>'1C SBB'!$AA$15</f>
        <v>A11006DSR</v>
      </c>
      <c r="C141" t="s">
        <v>15899</v>
      </c>
      <c r="E141" t="s">
        <v>15757</v>
      </c>
      <c r="F141">
        <f>IF(ISBLANK('1C SBB'!$G$15),"",'1C SBB'!$G$15)</f>
        <v>-66.721999999999994</v>
      </c>
    </row>
    <row r="142" spans="2:6">
      <c r="B142" t="str">
        <f>'1C SBB'!$AB$15</f>
        <v>A11006NA</v>
      </c>
      <c r="C142" t="s">
        <v>15900</v>
      </c>
      <c r="E142" t="s">
        <v>15757</v>
      </c>
      <c r="F142">
        <f>IF(ISBLANK('1C SBB'!$H$15),"",'1C SBB'!$H$15)</f>
        <v>4.9710000000000001</v>
      </c>
    </row>
    <row r="143" spans="2:6">
      <c r="B143" t="str">
        <f>'1C SBB'!$AC$15</f>
        <v>A11006ADJ</v>
      </c>
      <c r="C143" t="s">
        <v>15901</v>
      </c>
      <c r="E143" t="s">
        <v>15757</v>
      </c>
      <c r="F143">
        <f>IF(ISBLANK('1C SBB'!$I$15),"",'1C SBB'!$I$15)</f>
        <v>-71.692999999999998</v>
      </c>
    </row>
    <row r="144" spans="2:6">
      <c r="B144" t="str">
        <f>'1C SBB'!$AD$15</f>
        <v>A11006</v>
      </c>
      <c r="C144" t="s">
        <v>15902</v>
      </c>
      <c r="E144" t="s">
        <v>15757</v>
      </c>
      <c r="F144">
        <f>IF(ISBLANK('1C SBB'!$J$15),"",'1C SBB'!$J$15)</f>
        <v>5305.4960000000001</v>
      </c>
    </row>
    <row r="145" spans="2:6">
      <c r="B145" t="str">
        <f>'1C SBB'!$Z$18</f>
        <v>BO4084STAT</v>
      </c>
      <c r="C145" t="s">
        <v>15903</v>
      </c>
      <c r="E145" t="s">
        <v>15757</v>
      </c>
      <c r="F145">
        <f>IF(ISBLANK('1C SBB'!$F$18),"",'1C SBB'!$F$18)</f>
        <v>10.731</v>
      </c>
    </row>
    <row r="146" spans="2:6">
      <c r="B146" t="str">
        <f>'1C SBB'!$AA$18</f>
        <v>BO4084DSR</v>
      </c>
      <c r="C146" t="s">
        <v>15904</v>
      </c>
      <c r="E146" t="s">
        <v>15757</v>
      </c>
      <c r="F146">
        <f>IF(ISBLANK('1C SBB'!$G$18),"",'1C SBB'!$G$18)</f>
        <v>0</v>
      </c>
    </row>
    <row r="147" spans="2:6">
      <c r="B147" t="str">
        <f>'1C SBB'!$AB$18</f>
        <v>BO4084NA</v>
      </c>
      <c r="C147" t="s">
        <v>15905</v>
      </c>
      <c r="E147" t="s">
        <v>15757</v>
      </c>
      <c r="F147">
        <f>IF(ISBLANK('1C SBB'!$H$18),"",'1C SBB'!$H$18)</f>
        <v>2.7E-2</v>
      </c>
    </row>
    <row r="148" spans="2:6">
      <c r="B148" t="str">
        <f>'1C SBB'!$AC$18</f>
        <v>BO4084ADJ</v>
      </c>
      <c r="C148" t="s">
        <v>15906</v>
      </c>
      <c r="E148" t="s">
        <v>15757</v>
      </c>
      <c r="F148">
        <f>IF(ISBLANK('1C SBB'!$I$18),"",'1C SBB'!$I$18)</f>
        <v>-2.7E-2</v>
      </c>
    </row>
    <row r="149" spans="2:6">
      <c r="B149" t="str">
        <f>'1C SBB'!$AD$18</f>
        <v>BO4084</v>
      </c>
      <c r="C149" t="s">
        <v>15907</v>
      </c>
      <c r="E149" t="s">
        <v>15757</v>
      </c>
      <c r="F149">
        <f>IF(ISBLANK('1C SBB'!$J$18),"",'1C SBB'!$J$18)</f>
        <v>10.704000000000001</v>
      </c>
    </row>
    <row r="150" spans="2:6">
      <c r="B150" t="str">
        <f>'1C SBB'!$Z$19</f>
        <v>A11008STAT</v>
      </c>
      <c r="C150" t="s">
        <v>15908</v>
      </c>
      <c r="E150" t="s">
        <v>15757</v>
      </c>
      <c r="F150">
        <f>IF(ISBLANK('1C SBB'!$F$19),"",'1C SBB'!$F$19)</f>
        <v>270.98500000000001</v>
      </c>
    </row>
    <row r="151" spans="2:6">
      <c r="B151" t="str">
        <f>'1C SBB'!$AA$19</f>
        <v>A11008DSR</v>
      </c>
      <c r="C151" t="s">
        <v>15909</v>
      </c>
      <c r="E151" t="s">
        <v>15757</v>
      </c>
      <c r="F151">
        <f>IF(ISBLANK('1C SBB'!$G$19),"",'1C SBB'!$G$19)</f>
        <v>0.20100000000000001</v>
      </c>
    </row>
    <row r="152" spans="2:6">
      <c r="B152" t="str">
        <f>'1C SBB'!$AB$19</f>
        <v>A11008NA</v>
      </c>
      <c r="C152" t="s">
        <v>15910</v>
      </c>
      <c r="E152" t="s">
        <v>15757</v>
      </c>
      <c r="F152">
        <f>IF(ISBLANK('1C SBB'!$H$19),"",'1C SBB'!$H$19)</f>
        <v>1.486</v>
      </c>
    </row>
    <row r="153" spans="2:6">
      <c r="B153" t="str">
        <f>'1C SBB'!$AC$19</f>
        <v>A11008ADJ</v>
      </c>
      <c r="C153" t="s">
        <v>15911</v>
      </c>
      <c r="E153" t="s">
        <v>15757</v>
      </c>
      <c r="F153">
        <f>IF(ISBLANK('1C SBB'!$I$19),"",'1C SBB'!$I$19)</f>
        <v>-1.2849999999999999</v>
      </c>
    </row>
    <row r="154" spans="2:6">
      <c r="B154" t="str">
        <f>'1C SBB'!$AD$19</f>
        <v>A11008</v>
      </c>
      <c r="C154" t="s">
        <v>15912</v>
      </c>
      <c r="E154" t="s">
        <v>15757</v>
      </c>
      <c r="F154">
        <f>IF(ISBLANK('1C SBB'!$J$19),"",'1C SBB'!$J$19)</f>
        <v>269.7</v>
      </c>
    </row>
    <row r="155" spans="2:6">
      <c r="B155" t="str">
        <f>'1C SBB'!$Z$20</f>
        <v>A11009STAT</v>
      </c>
      <c r="C155" t="s">
        <v>15888</v>
      </c>
      <c r="E155" t="s">
        <v>15757</v>
      </c>
      <c r="F155">
        <f>IF(ISBLANK('1C SBB'!$F$20),"",'1C SBB'!$F$20)</f>
        <v>9.2609999999999992</v>
      </c>
    </row>
    <row r="156" spans="2:6">
      <c r="B156" t="str">
        <f>'1C SBB'!$AA$20</f>
        <v>A11009DSR</v>
      </c>
      <c r="C156" t="s">
        <v>15889</v>
      </c>
      <c r="E156" t="s">
        <v>15757</v>
      </c>
      <c r="F156">
        <f>IF(ISBLANK('1C SBB'!$G$20),"",'1C SBB'!$G$20)</f>
        <v>0</v>
      </c>
    </row>
    <row r="157" spans="2:6">
      <c r="B157" t="str">
        <f>'1C SBB'!$AB$20</f>
        <v>A11009NA</v>
      </c>
      <c r="C157" t="s">
        <v>15890</v>
      </c>
      <c r="E157" t="s">
        <v>15757</v>
      </c>
      <c r="F157">
        <f>IF(ISBLANK('1C SBB'!$H$20),"",'1C SBB'!$H$20)</f>
        <v>0</v>
      </c>
    </row>
    <row r="158" spans="2:6">
      <c r="B158" t="str">
        <f>'1C SBB'!$AC$20</f>
        <v>A11009ADJ</v>
      </c>
      <c r="C158" t="s">
        <v>15891</v>
      </c>
      <c r="E158" t="s">
        <v>15757</v>
      </c>
      <c r="F158">
        <f>IF(ISBLANK('1C SBB'!$I$20),"",'1C SBB'!$I$20)</f>
        <v>0</v>
      </c>
    </row>
    <row r="159" spans="2:6">
      <c r="B159" t="str">
        <f>'1C SBB'!$AD$20</f>
        <v>A11009</v>
      </c>
      <c r="C159" t="s">
        <v>15892</v>
      </c>
      <c r="E159" t="s">
        <v>15757</v>
      </c>
      <c r="F159">
        <f>IF(ISBLANK('1C SBB'!$J$20),"",'1C SBB'!$J$20)</f>
        <v>9.2609999999999992</v>
      </c>
    </row>
    <row r="160" spans="2:6">
      <c r="B160" t="str">
        <f>'1C SBB'!$Z$21</f>
        <v>A11010STAT</v>
      </c>
      <c r="C160" t="s">
        <v>15913</v>
      </c>
      <c r="E160" t="s">
        <v>15757</v>
      </c>
      <c r="F160">
        <f>IF(ISBLANK('1C SBB'!$F$21),"",'1C SBB'!$F$21)</f>
        <v>326.71300000000002</v>
      </c>
    </row>
    <row r="161" spans="2:6">
      <c r="B161" t="str">
        <f>'1C SBB'!$AA$21</f>
        <v>A11010DSR</v>
      </c>
      <c r="C161" t="s">
        <v>15914</v>
      </c>
      <c r="E161" t="s">
        <v>15757</v>
      </c>
      <c r="F161">
        <f>IF(ISBLANK('1C SBB'!$G$21),"",'1C SBB'!$G$21)</f>
        <v>0</v>
      </c>
    </row>
    <row r="162" spans="2:6">
      <c r="B162" t="str">
        <f>'1C SBB'!$AB$21</f>
        <v>A11010NA</v>
      </c>
      <c r="C162" t="s">
        <v>15915</v>
      </c>
      <c r="E162" t="s">
        <v>15757</v>
      </c>
      <c r="F162">
        <f>IF(ISBLANK('1C SBB'!$H$21),"",'1C SBB'!$H$21)</f>
        <v>3.3290000000000002</v>
      </c>
    </row>
    <row r="163" spans="2:6">
      <c r="B163" t="str">
        <f>'1C SBB'!$AC$21</f>
        <v>A11010ADJ</v>
      </c>
      <c r="C163" t="s">
        <v>15916</v>
      </c>
      <c r="E163" t="s">
        <v>15757</v>
      </c>
      <c r="F163">
        <f>IF(ISBLANK('1C SBB'!$I$21),"",'1C SBB'!$I$21)</f>
        <v>-3.3290000000000002</v>
      </c>
    </row>
    <row r="164" spans="2:6">
      <c r="B164" t="str">
        <f>'1C SBB'!$AD$21</f>
        <v>A11010</v>
      </c>
      <c r="C164" t="s">
        <v>15917</v>
      </c>
      <c r="E164" t="s">
        <v>15757</v>
      </c>
      <c r="F164">
        <f>IF(ISBLANK('1C SBB'!$J$21),"",'1C SBB'!$J$21)</f>
        <v>323.38400000000001</v>
      </c>
    </row>
    <row r="165" spans="2:6">
      <c r="B165" t="str">
        <f>'1C SBB'!$Z$22</f>
        <v>BO4092STAT</v>
      </c>
      <c r="C165" t="s">
        <v>15918</v>
      </c>
      <c r="E165" t="s">
        <v>15757</v>
      </c>
      <c r="F165">
        <f>IF(ISBLANK('1C SBB'!$F$22),"",'1C SBB'!$F$22)</f>
        <v>617.69000000000005</v>
      </c>
    </row>
    <row r="166" spans="2:6">
      <c r="B166" t="str">
        <f>'1C SBB'!$AA$22</f>
        <v>BO4092DSR</v>
      </c>
      <c r="C166" t="s">
        <v>15919</v>
      </c>
      <c r="E166" t="s">
        <v>15757</v>
      </c>
      <c r="F166">
        <f>IF(ISBLANK('1C SBB'!$G$22),"",'1C SBB'!$G$22)</f>
        <v>0.20100000000000001</v>
      </c>
    </row>
    <row r="167" spans="2:6">
      <c r="B167" t="str">
        <f>'1C SBB'!$AB$22</f>
        <v>BO4092NA</v>
      </c>
      <c r="C167" t="s">
        <v>15920</v>
      </c>
      <c r="E167" t="s">
        <v>15757</v>
      </c>
      <c r="F167">
        <f>IF(ISBLANK('1C SBB'!$H$22),"",'1C SBB'!$H$22)</f>
        <v>4.8419999999999996</v>
      </c>
    </row>
    <row r="168" spans="2:6">
      <c r="B168" t="str">
        <f>'1C SBB'!$AC$22</f>
        <v>BO4092ADJ</v>
      </c>
      <c r="C168" t="s">
        <v>15921</v>
      </c>
      <c r="E168" t="s">
        <v>15757</v>
      </c>
      <c r="F168">
        <f>IF(ISBLANK('1C SBB'!$I$22),"",'1C SBB'!$I$22)</f>
        <v>-4.641</v>
      </c>
    </row>
    <row r="169" spans="2:6">
      <c r="B169" t="str">
        <f>'1C SBB'!$AD$22</f>
        <v>BO4092</v>
      </c>
      <c r="C169" t="s">
        <v>15922</v>
      </c>
      <c r="E169" t="s">
        <v>15757</v>
      </c>
      <c r="F169">
        <f>IF(ISBLANK('1C SBB'!$J$22),"",'1C SBB'!$J$22)</f>
        <v>613.04900000000009</v>
      </c>
    </row>
    <row r="170" spans="2:6">
      <c r="B170" t="str">
        <f>'1C SBB'!$Z$25</f>
        <v>A11012STAT</v>
      </c>
      <c r="C170" t="s">
        <v>15923</v>
      </c>
      <c r="E170" t="s">
        <v>15757</v>
      </c>
      <c r="F170">
        <f>IF(ISBLANK('1C SBB'!$F$25),"",'1C SBB'!$F$25)</f>
        <v>-179.17699999999999</v>
      </c>
    </row>
    <row r="171" spans="2:6">
      <c r="B171" t="str">
        <f>'1C SBB'!$AA$25</f>
        <v>A11012DSR</v>
      </c>
      <c r="C171" t="s">
        <v>15924</v>
      </c>
      <c r="E171" t="s">
        <v>15757</v>
      </c>
      <c r="F171">
        <f>IF(ISBLANK('1C SBB'!$G$25),"",'1C SBB'!$G$25)</f>
        <v>0.216</v>
      </c>
    </row>
    <row r="172" spans="2:6">
      <c r="B172" t="str">
        <f>'1C SBB'!$AB$25</f>
        <v>A11012NA</v>
      </c>
      <c r="C172" t="s">
        <v>15925</v>
      </c>
      <c r="E172" t="s">
        <v>15757</v>
      </c>
      <c r="F172">
        <f>IF(ISBLANK('1C SBB'!$H$25),"",'1C SBB'!$H$25)</f>
        <v>-8.0210000000000008</v>
      </c>
    </row>
    <row r="173" spans="2:6">
      <c r="B173" t="str">
        <f>'1C SBB'!$AC$25</f>
        <v>A11012ADJ</v>
      </c>
      <c r="C173" t="s">
        <v>15926</v>
      </c>
      <c r="E173" t="s">
        <v>15757</v>
      </c>
      <c r="F173">
        <f>IF(ISBLANK('1C SBB'!$I$25),"",'1C SBB'!$I$25)</f>
        <v>8.2370000000000001</v>
      </c>
    </row>
    <row r="174" spans="2:6">
      <c r="B174" t="str">
        <f>'1C SBB'!$AD$25</f>
        <v>A11012</v>
      </c>
      <c r="C174" t="s">
        <v>15927</v>
      </c>
      <c r="E174" t="s">
        <v>15757</v>
      </c>
      <c r="F174">
        <f>IF(ISBLANK('1C SBB'!$J$25),"",'1C SBB'!$J$25)</f>
        <v>-170.94</v>
      </c>
    </row>
    <row r="175" spans="2:6">
      <c r="B175" t="str">
        <f>'1C SBB'!$Z$26</f>
        <v>A11013STAT</v>
      </c>
      <c r="C175" t="s">
        <v>15928</v>
      </c>
      <c r="E175" t="s">
        <v>15757</v>
      </c>
      <c r="F175">
        <f>IF(ISBLANK('1C SBB'!$F$26),"",'1C SBB'!$F$26)</f>
        <v>-72.033000000000001</v>
      </c>
    </row>
    <row r="176" spans="2:6">
      <c r="B176" t="str">
        <f>'1C SBB'!$AA$26</f>
        <v>A11013DSR</v>
      </c>
      <c r="C176" t="s">
        <v>15929</v>
      </c>
      <c r="E176" t="s">
        <v>15757</v>
      </c>
      <c r="F176">
        <f>IF(ISBLANK('1C SBB'!$G$26),"",'1C SBB'!$G$26)</f>
        <v>0</v>
      </c>
    </row>
    <row r="177" spans="2:6">
      <c r="B177" t="str">
        <f>'1C SBB'!$AB$26</f>
        <v>A11013NA</v>
      </c>
      <c r="C177" t="s">
        <v>15930</v>
      </c>
      <c r="E177" t="s">
        <v>15757</v>
      </c>
      <c r="F177">
        <f>IF(ISBLANK('1C SBB'!$H$26),"",'1C SBB'!$H$26)</f>
        <v>0</v>
      </c>
    </row>
    <row r="178" spans="2:6">
      <c r="B178" t="str">
        <f>'1C SBB'!$AC$26</f>
        <v>A11013ADJ</v>
      </c>
      <c r="C178" t="s">
        <v>15931</v>
      </c>
      <c r="E178" t="s">
        <v>15757</v>
      </c>
      <c r="F178">
        <f>IF(ISBLANK('1C SBB'!$I$26),"",'1C SBB'!$I$26)</f>
        <v>0</v>
      </c>
    </row>
    <row r="179" spans="2:6">
      <c r="B179" t="str">
        <f>'1C SBB'!$AD$26</f>
        <v>A11013</v>
      </c>
      <c r="C179" t="s">
        <v>15932</v>
      </c>
      <c r="E179" t="s">
        <v>15757</v>
      </c>
      <c r="F179">
        <f>IF(ISBLANK('1C SBB'!$J$26),"",'1C SBB'!$J$26)</f>
        <v>-72.033000000000001</v>
      </c>
    </row>
    <row r="180" spans="2:6">
      <c r="B180" t="str">
        <f>'1C SBB'!$Z$27</f>
        <v>BO4093STAT</v>
      </c>
      <c r="C180" t="s">
        <v>15933</v>
      </c>
      <c r="E180" t="s">
        <v>15757</v>
      </c>
      <c r="F180">
        <f>IF(ISBLANK('1C SBB'!$F$27),"",'1C SBB'!$F$27)</f>
        <v>-137.23500000000001</v>
      </c>
    </row>
    <row r="181" spans="2:6">
      <c r="B181" t="str">
        <f>'1C SBB'!$AA$27</f>
        <v>BO4093DSR</v>
      </c>
      <c r="C181" t="s">
        <v>15934</v>
      </c>
      <c r="E181" t="s">
        <v>15757</v>
      </c>
      <c r="F181">
        <f>IF(ISBLANK('1C SBB'!$G$27),"",'1C SBB'!$G$27)</f>
        <v>0</v>
      </c>
    </row>
    <row r="182" spans="2:6">
      <c r="B182" t="str">
        <f>'1C SBB'!$AB$27</f>
        <v>BO4093NA</v>
      </c>
      <c r="C182" t="s">
        <v>15935</v>
      </c>
      <c r="E182" t="s">
        <v>15757</v>
      </c>
      <c r="F182">
        <f>IF(ISBLANK('1C SBB'!$H$27),"",'1C SBB'!$H$27)</f>
        <v>0</v>
      </c>
    </row>
    <row r="183" spans="2:6">
      <c r="B183" t="str">
        <f>'1C SBB'!$AC$27</f>
        <v>BO4093ADJ</v>
      </c>
      <c r="C183" t="s">
        <v>15936</v>
      </c>
      <c r="E183" t="s">
        <v>15757</v>
      </c>
      <c r="F183">
        <f>IF(ISBLANK('1C SBB'!$I$27),"",'1C SBB'!$I$27)</f>
        <v>0</v>
      </c>
    </row>
    <row r="184" spans="2:6">
      <c r="B184" t="str">
        <f>'1C SBB'!$AD$27</f>
        <v>BO4093</v>
      </c>
      <c r="C184" t="s">
        <v>15937</v>
      </c>
      <c r="E184" t="s">
        <v>15757</v>
      </c>
      <c r="F184">
        <f>IF(ISBLANK('1C SBB'!$J$27),"",'1C SBB'!$J$27)</f>
        <v>-137.23500000000001</v>
      </c>
    </row>
    <row r="185" spans="2:6">
      <c r="B185" t="str">
        <f>'1C SBB'!$Z$28</f>
        <v>A11015STAT</v>
      </c>
      <c r="C185" t="s">
        <v>15888</v>
      </c>
      <c r="E185" t="s">
        <v>15757</v>
      </c>
      <c r="F185">
        <f>IF(ISBLANK('1C SBB'!$F$28),"",'1C SBB'!$F$28)</f>
        <v>-0.372</v>
      </c>
    </row>
    <row r="186" spans="2:6">
      <c r="B186" t="str">
        <f>'1C SBB'!$AA$28</f>
        <v>A11015DSR</v>
      </c>
      <c r="C186" t="s">
        <v>15889</v>
      </c>
      <c r="E186" t="s">
        <v>15757</v>
      </c>
      <c r="F186">
        <f>IF(ISBLANK('1C SBB'!$G$28),"",'1C SBB'!$G$28)</f>
        <v>0</v>
      </c>
    </row>
    <row r="187" spans="2:6">
      <c r="B187" t="str">
        <f>'1C SBB'!$AB$28</f>
        <v>A11015NA</v>
      </c>
      <c r="C187" t="s">
        <v>15890</v>
      </c>
      <c r="E187" t="s">
        <v>15757</v>
      </c>
      <c r="F187">
        <f>IF(ISBLANK('1C SBB'!$H$28),"",'1C SBB'!$H$28)</f>
        <v>0</v>
      </c>
    </row>
    <row r="188" spans="2:6">
      <c r="B188" t="str">
        <f>'1C SBB'!$AC$28</f>
        <v>A11015ADJ</v>
      </c>
      <c r="C188" t="s">
        <v>15891</v>
      </c>
      <c r="E188" t="s">
        <v>15757</v>
      </c>
      <c r="F188">
        <f>IF(ISBLANK('1C SBB'!$I$28),"",'1C SBB'!$I$28)</f>
        <v>0</v>
      </c>
    </row>
    <row r="189" spans="2:6">
      <c r="B189" t="str">
        <f>'1C SBB'!$AD$28</f>
        <v>A11015</v>
      </c>
      <c r="C189" t="s">
        <v>15892</v>
      </c>
      <c r="E189" t="s">
        <v>15757</v>
      </c>
      <c r="F189">
        <f>IF(ISBLANK('1C SBB'!$J$28),"",'1C SBB'!$J$28)</f>
        <v>-0.372</v>
      </c>
    </row>
    <row r="190" spans="2:6">
      <c r="B190" t="str">
        <f>'1C SBB'!$Z$29</f>
        <v>A11016STAT</v>
      </c>
      <c r="C190" t="s">
        <v>15938</v>
      </c>
      <c r="E190" t="s">
        <v>15757</v>
      </c>
      <c r="F190">
        <f>IF(ISBLANK('1C SBB'!$F$29),"",'1C SBB'!$F$29)</f>
        <v>0</v>
      </c>
    </row>
    <row r="191" spans="2:6">
      <c r="B191" t="str">
        <f>'1C SBB'!$AA$29</f>
        <v>A11016DSR</v>
      </c>
      <c r="C191" t="s">
        <v>15939</v>
      </c>
      <c r="E191" t="s">
        <v>15757</v>
      </c>
      <c r="F191">
        <f>IF(ISBLANK('1C SBB'!$G$29),"",'1C SBB'!$G$29)</f>
        <v>0</v>
      </c>
    </row>
    <row r="192" spans="2:6">
      <c r="B192" t="str">
        <f>'1C SBB'!$AB$29</f>
        <v>A11016NA</v>
      </c>
      <c r="C192" t="s">
        <v>15940</v>
      </c>
      <c r="E192" t="s">
        <v>15757</v>
      </c>
      <c r="F192">
        <f>IF(ISBLANK('1C SBB'!$H$29),"",'1C SBB'!$H$29)</f>
        <v>0</v>
      </c>
    </row>
    <row r="193" spans="2:6">
      <c r="B193" t="str">
        <f>'1C SBB'!$AC$29</f>
        <v>A11016ADJ</v>
      </c>
      <c r="C193" t="s">
        <v>15941</v>
      </c>
      <c r="E193" t="s">
        <v>15757</v>
      </c>
      <c r="F193">
        <f>IF(ISBLANK('1C SBB'!$I$29),"",'1C SBB'!$I$29)</f>
        <v>0</v>
      </c>
    </row>
    <row r="194" spans="2:6">
      <c r="B194" t="str">
        <f>'1C SBB'!$AD$29</f>
        <v>A11016</v>
      </c>
      <c r="C194" t="s">
        <v>15942</v>
      </c>
      <c r="E194" t="s">
        <v>15757</v>
      </c>
      <c r="F194">
        <f>IF(ISBLANK('1C SBB'!$J$29),"",'1C SBB'!$J$29)</f>
        <v>0</v>
      </c>
    </row>
    <row r="195" spans="2:6">
      <c r="B195" t="str">
        <f>'1C SBB'!$Z$30</f>
        <v>A11017STAT</v>
      </c>
      <c r="C195" t="s">
        <v>15943</v>
      </c>
      <c r="E195" t="s">
        <v>15757</v>
      </c>
      <c r="F195">
        <f>IF(ISBLANK('1C SBB'!$F$30),"",'1C SBB'!$F$30)</f>
        <v>-18.989999999999998</v>
      </c>
    </row>
    <row r="196" spans="2:6">
      <c r="B196" t="str">
        <f>'1C SBB'!$AA$30</f>
        <v>A11017DSR</v>
      </c>
      <c r="C196" t="s">
        <v>15944</v>
      </c>
      <c r="E196" t="s">
        <v>15757</v>
      </c>
      <c r="F196">
        <f>IF(ISBLANK('1C SBB'!$G$30),"",'1C SBB'!$G$30)</f>
        <v>0</v>
      </c>
    </row>
    <row r="197" spans="2:6">
      <c r="B197" t="str">
        <f>'1C SBB'!$AB$30</f>
        <v>A11017NA</v>
      </c>
      <c r="C197" t="s">
        <v>15945</v>
      </c>
      <c r="E197" t="s">
        <v>15757</v>
      </c>
      <c r="F197">
        <f>IF(ISBLANK('1C SBB'!$H$30),"",'1C SBB'!$H$30)</f>
        <v>0</v>
      </c>
    </row>
    <row r="198" spans="2:6">
      <c r="B198" t="str">
        <f>'1C SBB'!$AC$30</f>
        <v>A11017ADJ</v>
      </c>
      <c r="C198" t="s">
        <v>15946</v>
      </c>
      <c r="E198" t="s">
        <v>15757</v>
      </c>
      <c r="F198">
        <f>IF(ISBLANK('1C SBB'!$I$30),"",'1C SBB'!$I$30)</f>
        <v>0</v>
      </c>
    </row>
    <row r="199" spans="2:6">
      <c r="B199" t="str">
        <f>'1C SBB'!$AD$30</f>
        <v>A11017</v>
      </c>
      <c r="C199" t="s">
        <v>15947</v>
      </c>
      <c r="E199" t="s">
        <v>15757</v>
      </c>
      <c r="F199">
        <f>IF(ISBLANK('1C SBB'!$J$30),"",'1C SBB'!$J$30)</f>
        <v>-18.989999999999998</v>
      </c>
    </row>
    <row r="200" spans="2:6">
      <c r="B200" t="str">
        <f>'1C SBB'!$Z$31</f>
        <v>A11018STAT</v>
      </c>
      <c r="C200" t="s">
        <v>15948</v>
      </c>
      <c r="E200" t="s">
        <v>15757</v>
      </c>
      <c r="F200">
        <f>IF(ISBLANK('1C SBB'!$F$31),"",'1C SBB'!$F$31)</f>
        <v>-407.80700000000002</v>
      </c>
    </row>
    <row r="201" spans="2:6">
      <c r="B201" t="str">
        <f>'1C SBB'!$AA$31</f>
        <v>A11018DSR</v>
      </c>
      <c r="C201" t="s">
        <v>15949</v>
      </c>
      <c r="E201" t="s">
        <v>15757</v>
      </c>
      <c r="F201">
        <f>IF(ISBLANK('1C SBB'!$G$31),"",'1C SBB'!$G$31)</f>
        <v>0.216</v>
      </c>
    </row>
    <row r="202" spans="2:6">
      <c r="B202" t="str">
        <f>'1C SBB'!$AB$31</f>
        <v>A11018NA</v>
      </c>
      <c r="C202" t="s">
        <v>15950</v>
      </c>
      <c r="E202" t="s">
        <v>15757</v>
      </c>
      <c r="F202">
        <f>IF(ISBLANK('1C SBB'!$H$31),"",'1C SBB'!$H$31)</f>
        <v>-8.0210000000000008</v>
      </c>
    </row>
    <row r="203" spans="2:6">
      <c r="B203" t="str">
        <f>'1C SBB'!$AC$31</f>
        <v>A11018ADJ</v>
      </c>
      <c r="C203" t="s">
        <v>15951</v>
      </c>
      <c r="E203" t="s">
        <v>15757</v>
      </c>
      <c r="F203">
        <f>IF(ISBLANK('1C SBB'!$I$31),"",'1C SBB'!$I$31)</f>
        <v>8.2370000000000001</v>
      </c>
    </row>
    <row r="204" spans="2:6">
      <c r="B204" t="str">
        <f>'1C SBB'!$AD$31</f>
        <v>A11018</v>
      </c>
      <c r="C204" t="s">
        <v>15952</v>
      </c>
      <c r="E204" t="s">
        <v>15757</v>
      </c>
      <c r="F204">
        <f>IF(ISBLANK('1C SBB'!$J$31),"",'1C SBB'!$J$31)</f>
        <v>-399.57</v>
      </c>
    </row>
    <row r="205" spans="2:6">
      <c r="B205" t="str">
        <f>'1C SBB'!$Z$33</f>
        <v>BO4096STAT</v>
      </c>
      <c r="C205" t="s">
        <v>15953</v>
      </c>
      <c r="E205" t="s">
        <v>15757</v>
      </c>
      <c r="F205">
        <f>IF(ISBLANK('1C SBB'!$F$33),"",'1C SBB'!$F$33)</f>
        <v>209.88300000000004</v>
      </c>
    </row>
    <row r="206" spans="2:6">
      <c r="B206" t="str">
        <f>'1C SBB'!$AA$33</f>
        <v>BO4096DSR</v>
      </c>
      <c r="C206" t="s">
        <v>15954</v>
      </c>
      <c r="E206" t="s">
        <v>15757</v>
      </c>
      <c r="F206">
        <f>IF(ISBLANK('1C SBB'!$G$33),"",'1C SBB'!$G$33)</f>
        <v>0.41700000000000004</v>
      </c>
    </row>
    <row r="207" spans="2:6">
      <c r="B207" t="str">
        <f>'1C SBB'!$AB$33</f>
        <v>BO4096NA</v>
      </c>
      <c r="C207" t="s">
        <v>15955</v>
      </c>
      <c r="E207" t="s">
        <v>15757</v>
      </c>
      <c r="F207">
        <f>IF(ISBLANK('1C SBB'!$H$33),"",'1C SBB'!$H$33)</f>
        <v>-3.1790000000000012</v>
      </c>
    </row>
    <row r="208" spans="2:6">
      <c r="B208" t="str">
        <f>'1C SBB'!$AC$33</f>
        <v>BO4096ADJ</v>
      </c>
      <c r="C208" t="s">
        <v>15956</v>
      </c>
      <c r="E208" t="s">
        <v>15757</v>
      </c>
      <c r="F208">
        <f>IF(ISBLANK('1C SBB'!$I$33),"",'1C SBB'!$I$33)</f>
        <v>3.596000000000001</v>
      </c>
    </row>
    <row r="209" spans="2:6">
      <c r="B209" t="str">
        <f>'1C SBB'!$AD$33</f>
        <v>BO4096</v>
      </c>
      <c r="C209" t="s">
        <v>15957</v>
      </c>
      <c r="E209" t="s">
        <v>15757</v>
      </c>
      <c r="F209">
        <f>IF(ISBLANK('1C SBB'!$J$33),"",'1C SBB'!$J$33)</f>
        <v>213.47900000000004</v>
      </c>
    </row>
    <row r="210" spans="2:6">
      <c r="B210" t="str">
        <f>'1C SBB'!$Z$36</f>
        <v>A11020STAT</v>
      </c>
      <c r="C210" t="s">
        <v>15923</v>
      </c>
      <c r="E210" t="s">
        <v>15757</v>
      </c>
      <c r="F210">
        <f>IF(ISBLANK('1C SBB'!$F$36),"",'1C SBB'!$F$36)</f>
        <v>-0.66800000000000004</v>
      </c>
    </row>
    <row r="211" spans="2:6">
      <c r="B211" t="str">
        <f>'1C SBB'!$AA$36</f>
        <v>A11020DSR</v>
      </c>
      <c r="C211" t="s">
        <v>15924</v>
      </c>
      <c r="E211" t="s">
        <v>15757</v>
      </c>
      <c r="F211">
        <f>IF(ISBLANK('1C SBB'!$G$36),"",'1C SBB'!$G$36)</f>
        <v>0</v>
      </c>
    </row>
    <row r="212" spans="2:6">
      <c r="B212" t="str">
        <f>'1C SBB'!$AB$36</f>
        <v>A11020NA</v>
      </c>
      <c r="C212" t="s">
        <v>15925</v>
      </c>
      <c r="E212" t="s">
        <v>15757</v>
      </c>
      <c r="F212">
        <f>IF(ISBLANK('1C SBB'!$H$36),"",'1C SBB'!$H$36)</f>
        <v>0</v>
      </c>
    </row>
    <row r="213" spans="2:6">
      <c r="B213" t="str">
        <f>'1C SBB'!$AC$36</f>
        <v>A11020ADJ</v>
      </c>
      <c r="C213" t="s">
        <v>15926</v>
      </c>
      <c r="E213" t="s">
        <v>15757</v>
      </c>
      <c r="F213">
        <f>IF(ISBLANK('1C SBB'!$I$36),"",'1C SBB'!$I$36)</f>
        <v>0</v>
      </c>
    </row>
    <row r="214" spans="2:6">
      <c r="B214" t="str">
        <f>'1C SBB'!$AD$36</f>
        <v>A11020</v>
      </c>
      <c r="C214" t="s">
        <v>15927</v>
      </c>
      <c r="E214" t="s">
        <v>15757</v>
      </c>
      <c r="F214">
        <f>IF(ISBLANK('1C SBB'!$J$36),"",'1C SBB'!$J$36)</f>
        <v>-0.66800000000000004</v>
      </c>
    </row>
    <row r="215" spans="2:6">
      <c r="B215" t="str">
        <f>'1C SBB'!$Z$37</f>
        <v>BO4051STAT</v>
      </c>
      <c r="C215" t="s">
        <v>15933</v>
      </c>
      <c r="E215" t="s">
        <v>15757</v>
      </c>
      <c r="F215">
        <f>IF(ISBLANK('1C SBB'!$F$37),"",'1C SBB'!$F$37)</f>
        <v>-3747.1179999999999</v>
      </c>
    </row>
    <row r="216" spans="2:6">
      <c r="B216" t="str">
        <f>'1C SBB'!$AA$37</f>
        <v>BO4051DSR</v>
      </c>
      <c r="C216" t="s">
        <v>15934</v>
      </c>
      <c r="E216" t="s">
        <v>15757</v>
      </c>
      <c r="F216">
        <f>IF(ISBLANK('1C SBB'!$G$37),"",'1C SBB'!$G$37)</f>
        <v>0</v>
      </c>
    </row>
    <row r="217" spans="2:6">
      <c r="B217" t="str">
        <f>'1C SBB'!$AB$37</f>
        <v>BO4051NA</v>
      </c>
      <c r="C217" t="s">
        <v>15935</v>
      </c>
      <c r="E217" t="s">
        <v>15757</v>
      </c>
      <c r="F217">
        <f>IF(ISBLANK('1C SBB'!$H$37),"",'1C SBB'!$H$37)</f>
        <v>0</v>
      </c>
    </row>
    <row r="218" spans="2:6">
      <c r="B218" t="str">
        <f>'1C SBB'!$AC$37</f>
        <v>BO4051ADJ</v>
      </c>
      <c r="C218" t="s">
        <v>15936</v>
      </c>
      <c r="E218" t="s">
        <v>15757</v>
      </c>
      <c r="F218">
        <f>IF(ISBLANK('1C SBB'!$I$37),"",'1C SBB'!$I$37)</f>
        <v>0</v>
      </c>
    </row>
    <row r="219" spans="2:6">
      <c r="B219" t="str">
        <f>'1C SBB'!$AD$37</f>
        <v>BO4051</v>
      </c>
      <c r="C219" t="s">
        <v>15937</v>
      </c>
      <c r="E219" t="s">
        <v>15757</v>
      </c>
      <c r="F219">
        <f>IF(ISBLANK('1C SBB'!$J$37),"",'1C SBB'!$J$37)</f>
        <v>-3747.1179999999999</v>
      </c>
    </row>
    <row r="220" spans="2:6">
      <c r="B220" t="str">
        <f>'1C SBB'!$Z$38</f>
        <v>A11022STAT</v>
      </c>
      <c r="C220" t="s">
        <v>15888</v>
      </c>
      <c r="E220" t="s">
        <v>15757</v>
      </c>
      <c r="F220">
        <f>IF(ISBLANK('1C SBB'!$F$38),"",'1C SBB'!$F$38)</f>
        <v>-1.6060000000000001</v>
      </c>
    </row>
    <row r="221" spans="2:6">
      <c r="B221" t="str">
        <f>'1C SBB'!$AA$38</f>
        <v>A11022DSR</v>
      </c>
      <c r="C221" t="s">
        <v>15889</v>
      </c>
      <c r="E221" t="s">
        <v>15757</v>
      </c>
      <c r="F221">
        <f>IF(ISBLANK('1C SBB'!$G$38),"",'1C SBB'!$G$38)</f>
        <v>0</v>
      </c>
    </row>
    <row r="222" spans="2:6">
      <c r="B222" t="str">
        <f>'1C SBB'!$AB$38</f>
        <v>A11022NA</v>
      </c>
      <c r="C222" t="s">
        <v>15890</v>
      </c>
      <c r="E222" t="s">
        <v>15757</v>
      </c>
      <c r="F222">
        <f>IF(ISBLANK('1C SBB'!$H$38),"",'1C SBB'!$H$38)</f>
        <v>0</v>
      </c>
    </row>
    <row r="223" spans="2:6">
      <c r="B223" t="str">
        <f>'1C SBB'!$AC$38</f>
        <v>A11022ADJ</v>
      </c>
      <c r="C223" t="s">
        <v>15891</v>
      </c>
      <c r="E223" t="s">
        <v>15757</v>
      </c>
      <c r="F223">
        <f>IF(ISBLANK('1C SBB'!$I$38),"",'1C SBB'!$I$38)</f>
        <v>0</v>
      </c>
    </row>
    <row r="224" spans="2:6">
      <c r="B224" t="str">
        <f>'1C SBB'!$AD$38</f>
        <v>A11022</v>
      </c>
      <c r="C224" t="s">
        <v>15892</v>
      </c>
      <c r="E224" t="s">
        <v>15757</v>
      </c>
      <c r="F224">
        <f>IF(ISBLANK('1C SBB'!$J$38),"",'1C SBB'!$J$38)</f>
        <v>-1.6060000000000001</v>
      </c>
    </row>
    <row r="225" spans="2:6">
      <c r="B225" t="str">
        <f>'1C SBB'!$Z$39</f>
        <v>A11023STAT</v>
      </c>
      <c r="C225" t="s">
        <v>15958</v>
      </c>
      <c r="E225" t="s">
        <v>15757</v>
      </c>
      <c r="F225">
        <f>IF(ISBLANK('1C SBB'!$F$39),"",'1C SBB'!$F$39)</f>
        <v>0</v>
      </c>
    </row>
    <row r="226" spans="2:6">
      <c r="B226" t="str">
        <f>'1C SBB'!$AA$39</f>
        <v>A11023DSR</v>
      </c>
      <c r="C226" t="s">
        <v>15959</v>
      </c>
      <c r="E226" t="s">
        <v>15757</v>
      </c>
      <c r="F226">
        <f>IF(ISBLANK('1C SBB'!$G$39),"",'1C SBB'!$G$39)</f>
        <v>0</v>
      </c>
    </row>
    <row r="227" spans="2:6">
      <c r="B227" t="str">
        <f>'1C SBB'!$AB$39</f>
        <v>A11023NA</v>
      </c>
      <c r="C227" t="s">
        <v>15960</v>
      </c>
      <c r="E227" t="s">
        <v>15757</v>
      </c>
      <c r="F227">
        <f>IF(ISBLANK('1C SBB'!$H$39),"",'1C SBB'!$H$39)</f>
        <v>0</v>
      </c>
    </row>
    <row r="228" spans="2:6">
      <c r="B228" t="str">
        <f>'1C SBB'!$AC$39</f>
        <v>A11023ADJ</v>
      </c>
      <c r="C228" t="s">
        <v>15961</v>
      </c>
      <c r="E228" t="s">
        <v>15757</v>
      </c>
      <c r="F228">
        <f>IF(ISBLANK('1C SBB'!$I$39),"",'1C SBB'!$I$39)</f>
        <v>0</v>
      </c>
    </row>
    <row r="229" spans="2:6">
      <c r="B229" t="str">
        <f>'1C SBB'!$AD$39</f>
        <v>A11023</v>
      </c>
      <c r="C229" t="s">
        <v>15962</v>
      </c>
      <c r="E229" t="s">
        <v>15757</v>
      </c>
      <c r="F229">
        <f>IF(ISBLANK('1C SBB'!$J$39),"",'1C SBB'!$J$39)</f>
        <v>0</v>
      </c>
    </row>
    <row r="230" spans="2:6">
      <c r="B230" t="str">
        <f>'1C SBB'!$Z$40</f>
        <v>A11024STAT</v>
      </c>
      <c r="C230" t="s">
        <v>15943</v>
      </c>
      <c r="E230" t="s">
        <v>15757</v>
      </c>
      <c r="F230">
        <f>IF(ISBLANK('1C SBB'!$F$40),"",'1C SBB'!$F$40)</f>
        <v>0</v>
      </c>
    </row>
    <row r="231" spans="2:6">
      <c r="B231" t="str">
        <f>'1C SBB'!$AA$40</f>
        <v>A11024DSR</v>
      </c>
      <c r="C231" t="s">
        <v>15944</v>
      </c>
      <c r="E231" t="s">
        <v>15757</v>
      </c>
      <c r="F231">
        <f>IF(ISBLANK('1C SBB'!$G$40),"",'1C SBB'!$G$40)</f>
        <v>0</v>
      </c>
    </row>
    <row r="232" spans="2:6">
      <c r="B232" t="str">
        <f>'1C SBB'!$AB$40</f>
        <v>A11024NA</v>
      </c>
      <c r="C232" t="s">
        <v>15945</v>
      </c>
      <c r="E232" t="s">
        <v>15757</v>
      </c>
      <c r="F232">
        <f>IF(ISBLANK('1C SBB'!$H$40),"",'1C SBB'!$H$40)</f>
        <v>0</v>
      </c>
    </row>
    <row r="233" spans="2:6">
      <c r="B233" t="str">
        <f>'1C SBB'!$AC$40</f>
        <v>A11024ADJ</v>
      </c>
      <c r="C233" t="s">
        <v>15946</v>
      </c>
      <c r="E233" t="s">
        <v>15757</v>
      </c>
      <c r="F233">
        <f>IF(ISBLANK('1C SBB'!$I$40),"",'1C SBB'!$I$40)</f>
        <v>0</v>
      </c>
    </row>
    <row r="234" spans="2:6">
      <c r="B234" t="str">
        <f>'1C SBB'!$AD$40</f>
        <v>A11024</v>
      </c>
      <c r="C234" t="s">
        <v>15947</v>
      </c>
      <c r="E234" t="s">
        <v>15757</v>
      </c>
      <c r="F234">
        <f>IF(ISBLANK('1C SBB'!$J$40),"",'1C SBB'!$J$40)</f>
        <v>0</v>
      </c>
    </row>
    <row r="235" spans="2:6">
      <c r="B235" t="str">
        <f>'1C SBB'!$Z$41</f>
        <v>BO4065STATGC</v>
      </c>
      <c r="C235" t="s">
        <v>15963</v>
      </c>
      <c r="E235" t="s">
        <v>15757</v>
      </c>
      <c r="F235">
        <f>IF(ISBLANK('1C SBB'!$F$41),"",'1C SBB'!$F$41)</f>
        <v>-17.405999999999999</v>
      </c>
    </row>
    <row r="236" spans="2:6">
      <c r="B236" t="str">
        <f>'1C SBB'!$AA$41</f>
        <v>BO4065DSRGC</v>
      </c>
      <c r="C236" t="s">
        <v>15964</v>
      </c>
      <c r="E236" t="s">
        <v>15757</v>
      </c>
      <c r="F236">
        <f>IF(ISBLANK('1C SBB'!$G$41),"",'1C SBB'!$G$41)</f>
        <v>-0.379</v>
      </c>
    </row>
    <row r="237" spans="2:6">
      <c r="B237" t="str">
        <f>'1C SBB'!$AB$41</f>
        <v>BO4065NAGC</v>
      </c>
      <c r="C237" t="s">
        <v>15965</v>
      </c>
      <c r="E237" t="s">
        <v>15757</v>
      </c>
      <c r="F237">
        <f>IF(ISBLANK('1C SBB'!$H$41),"",'1C SBB'!$H$41)</f>
        <v>0</v>
      </c>
    </row>
    <row r="238" spans="2:6">
      <c r="B238" t="str">
        <f>'1C SBB'!$AC$41</f>
        <v>BO4065ADJGC</v>
      </c>
      <c r="C238" t="s">
        <v>15966</v>
      </c>
      <c r="E238" t="s">
        <v>15757</v>
      </c>
      <c r="F238">
        <f>IF(ISBLANK('1C SBB'!$I$41),"",'1C SBB'!$I$41)</f>
        <v>-0.379</v>
      </c>
    </row>
    <row r="239" spans="2:6">
      <c r="B239" t="str">
        <f>'1C SBB'!$AD$41</f>
        <v>BO4065GC</v>
      </c>
      <c r="C239" t="s">
        <v>15967</v>
      </c>
      <c r="E239" t="s">
        <v>15757</v>
      </c>
      <c r="F239">
        <f>IF(ISBLANK('1C SBB'!$J$41),"",'1C SBB'!$J$41)</f>
        <v>-17.785</v>
      </c>
    </row>
    <row r="240" spans="2:6">
      <c r="B240" t="str">
        <f>'1C SBB'!$Z$42</f>
        <v>BO4065STATAA</v>
      </c>
      <c r="C240" t="s">
        <v>15968</v>
      </c>
      <c r="E240" t="s">
        <v>15757</v>
      </c>
      <c r="F240">
        <f>IF(ISBLANK('1C SBB'!$F$42),"",'1C SBB'!$F$42)</f>
        <v>-173.589</v>
      </c>
    </row>
    <row r="241" spans="2:6">
      <c r="B241" t="str">
        <f>'1C SBB'!$AA$42</f>
        <v>BO4065DSRAA</v>
      </c>
      <c r="C241" t="s">
        <v>15969</v>
      </c>
      <c r="E241" t="s">
        <v>15757</v>
      </c>
      <c r="F241">
        <f>IF(ISBLANK('1C SBB'!$G$42),"",'1C SBB'!$G$42)</f>
        <v>0</v>
      </c>
    </row>
    <row r="242" spans="2:6">
      <c r="B242" t="str">
        <f>'1C SBB'!$AB$42</f>
        <v>BO4065NAAA</v>
      </c>
      <c r="C242" t="s">
        <v>15970</v>
      </c>
      <c r="E242" t="s">
        <v>15757</v>
      </c>
      <c r="F242">
        <f>IF(ISBLANK('1C SBB'!$H$42),"",'1C SBB'!$H$42)</f>
        <v>0</v>
      </c>
    </row>
    <row r="243" spans="2:6">
      <c r="B243" t="str">
        <f>'1C SBB'!$AC$42</f>
        <v>BO4065ADJAA</v>
      </c>
      <c r="C243" t="s">
        <v>15971</v>
      </c>
      <c r="E243" t="s">
        <v>15757</v>
      </c>
      <c r="F243">
        <f>IF(ISBLANK('1C SBB'!$I$42),"",'1C SBB'!$I$42)</f>
        <v>0</v>
      </c>
    </row>
    <row r="244" spans="2:6">
      <c r="B244" t="str">
        <f>'1C SBB'!$AD$42</f>
        <v>BO4065AA</v>
      </c>
      <c r="C244" t="s">
        <v>15972</v>
      </c>
      <c r="E244" t="s">
        <v>15757</v>
      </c>
      <c r="F244">
        <f>IF(ISBLANK('1C SBB'!$J$42),"",'1C SBB'!$J$42)</f>
        <v>-173.589</v>
      </c>
    </row>
    <row r="245" spans="2:6">
      <c r="B245" t="str">
        <f>'1C SBB'!$Z$43</f>
        <v>BB1300APSTAT</v>
      </c>
      <c r="C245" t="s">
        <v>15973</v>
      </c>
      <c r="E245" t="s">
        <v>15757</v>
      </c>
      <c r="F245">
        <f>IF(ISBLANK('1C SBB'!$F$43),"",'1C SBB'!$F$43)</f>
        <v>0</v>
      </c>
    </row>
    <row r="246" spans="2:6">
      <c r="B246" t="str">
        <f>'1C SBB'!$AA$43</f>
        <v>BB1300APDSR</v>
      </c>
      <c r="C246" t="s">
        <v>15974</v>
      </c>
      <c r="E246" t="s">
        <v>15757</v>
      </c>
      <c r="F246">
        <f>IF(ISBLANK('1C SBB'!$G$43),"",'1C SBB'!$G$43)</f>
        <v>0</v>
      </c>
    </row>
    <row r="247" spans="2:6">
      <c r="B247" t="str">
        <f>'1C SBB'!$AB$43</f>
        <v>BB1300APNA</v>
      </c>
      <c r="C247" t="s">
        <v>15975</v>
      </c>
      <c r="E247" t="s">
        <v>15757</v>
      </c>
      <c r="F247">
        <f>IF(ISBLANK('1C SBB'!$H$43),"",'1C SBB'!$H$43)</f>
        <v>0</v>
      </c>
    </row>
    <row r="248" spans="2:6">
      <c r="B248" t="str">
        <f>'1C SBB'!$AC$43</f>
        <v>BB1300APADJ</v>
      </c>
      <c r="C248" t="s">
        <v>15976</v>
      </c>
      <c r="E248" t="s">
        <v>15757</v>
      </c>
      <c r="F248">
        <f>IF(ISBLANK('1C SBB'!$I$43),"",'1C SBB'!$I$43)</f>
        <v>0</v>
      </c>
    </row>
    <row r="249" spans="2:6">
      <c r="B249" t="str">
        <f>'1C SBB'!$AD$43</f>
        <v>BB1300AP</v>
      </c>
      <c r="C249" t="s">
        <v>15977</v>
      </c>
      <c r="E249" t="s">
        <v>15757</v>
      </c>
      <c r="F249">
        <f>IF(ISBLANK('1C SBB'!$J$43),"",'1C SBB'!$J$43)</f>
        <v>0</v>
      </c>
    </row>
    <row r="250" spans="2:6">
      <c r="B250" t="str">
        <f>'1C SBB'!$Z$44</f>
        <v>BO4063STAT</v>
      </c>
      <c r="C250" t="s">
        <v>15819</v>
      </c>
      <c r="E250" t="s">
        <v>15757</v>
      </c>
      <c r="F250">
        <f>IF(ISBLANK('1C SBB'!$F$44),"",'1C SBB'!$F$44)</f>
        <v>-453.31099999999998</v>
      </c>
    </row>
    <row r="251" spans="2:6">
      <c r="B251" t="str">
        <f>'1C SBB'!$AA$44</f>
        <v>BO4063DSR</v>
      </c>
      <c r="C251" t="s">
        <v>15820</v>
      </c>
      <c r="E251" t="s">
        <v>15757</v>
      </c>
      <c r="F251">
        <f>IF(ISBLANK('1C SBB'!$G$44),"",'1C SBB'!$G$44)</f>
        <v>21.030999999999999</v>
      </c>
    </row>
    <row r="252" spans="2:6">
      <c r="B252" t="str">
        <f>'1C SBB'!$AB$44</f>
        <v>BO4063NA</v>
      </c>
      <c r="C252" t="s">
        <v>15978</v>
      </c>
      <c r="E252" t="s">
        <v>15757</v>
      </c>
      <c r="F252">
        <f>IF(ISBLANK('1C SBB'!$H$44),"",'1C SBB'!$H$44)</f>
        <v>-1.792</v>
      </c>
    </row>
    <row r="253" spans="2:6">
      <c r="B253" t="str">
        <f>'1C SBB'!$AC$44</f>
        <v>BO4063ADJ</v>
      </c>
      <c r="C253" t="s">
        <v>15822</v>
      </c>
      <c r="E253" t="s">
        <v>15757</v>
      </c>
      <c r="F253">
        <f>IF(ISBLANK('1C SBB'!$I$44),"",'1C SBB'!$I$44)</f>
        <v>22.823</v>
      </c>
    </row>
    <row r="254" spans="2:6">
      <c r="B254" t="str">
        <f>'1C SBB'!$AD$44</f>
        <v>BO4063</v>
      </c>
      <c r="C254" t="s">
        <v>15823</v>
      </c>
      <c r="E254" t="s">
        <v>15757</v>
      </c>
      <c r="F254">
        <f>IF(ISBLANK('1C SBB'!$J$44),"",'1C SBB'!$J$44)</f>
        <v>-430.488</v>
      </c>
    </row>
    <row r="255" spans="2:6">
      <c r="B255" t="str">
        <f>'1C SBB'!$Z$45</f>
        <v>A11025STAT</v>
      </c>
      <c r="C255" t="s">
        <v>15979</v>
      </c>
      <c r="E255" t="s">
        <v>15757</v>
      </c>
      <c r="F255">
        <f>IF(ISBLANK('1C SBB'!$F$45),"",'1C SBB'!$F$45)</f>
        <v>-4393.6980000000003</v>
      </c>
    </row>
    <row r="256" spans="2:6">
      <c r="B256" t="str">
        <f>'1C SBB'!$AA$45</f>
        <v>A11025DSR</v>
      </c>
      <c r="C256" t="s">
        <v>15980</v>
      </c>
      <c r="E256" t="s">
        <v>15757</v>
      </c>
      <c r="F256">
        <f>IF(ISBLANK('1C SBB'!$G$45),"",'1C SBB'!$G$45)</f>
        <v>20.651999999999997</v>
      </c>
    </row>
    <row r="257" spans="2:6">
      <c r="B257" t="str">
        <f>'1C SBB'!$AB$45</f>
        <v>A11025NA</v>
      </c>
      <c r="C257" t="s">
        <v>15981</v>
      </c>
      <c r="E257" t="s">
        <v>15757</v>
      </c>
      <c r="F257">
        <f>IF(ISBLANK('1C SBB'!$H$45),"",'1C SBB'!$H$45)</f>
        <v>-1.792</v>
      </c>
    </row>
    <row r="258" spans="2:6">
      <c r="B258" t="str">
        <f>'1C SBB'!$AC$45</f>
        <v>A11025ADJ</v>
      </c>
      <c r="C258" t="s">
        <v>15982</v>
      </c>
      <c r="E258" t="s">
        <v>15757</v>
      </c>
      <c r="F258">
        <f>IF(ISBLANK('1C SBB'!$I$45),"",'1C SBB'!$I$45)</f>
        <v>22.443999999999999</v>
      </c>
    </row>
    <row r="259" spans="2:6">
      <c r="B259" t="str">
        <f>'1C SBB'!$AD$45</f>
        <v>A11025</v>
      </c>
      <c r="C259" t="s">
        <v>15983</v>
      </c>
      <c r="E259" t="s">
        <v>15757</v>
      </c>
      <c r="F259">
        <f>IF(ISBLANK('1C SBB'!$J$45),"",'1C SBB'!$J$45)</f>
        <v>-4371.2539999999999</v>
      </c>
    </row>
    <row r="260" spans="2:6">
      <c r="B260" t="str">
        <f>'1C SBB'!$Z$47</f>
        <v>BO4070STAT</v>
      </c>
      <c r="C260" t="s">
        <v>15984</v>
      </c>
      <c r="E260" t="s">
        <v>15757</v>
      </c>
      <c r="F260">
        <f>IF(ISBLANK('1C SBB'!$F$47),"",'1C SBB'!$F$47)</f>
        <v>1193.3739999999998</v>
      </c>
    </row>
    <row r="261" spans="2:6">
      <c r="B261" t="str">
        <f>'1C SBB'!$AA$47</f>
        <v>BO4070DSR</v>
      </c>
      <c r="C261" t="s">
        <v>15985</v>
      </c>
      <c r="E261" t="s">
        <v>15757</v>
      </c>
      <c r="F261">
        <f>IF(ISBLANK('1C SBB'!$G$47),"",'1C SBB'!$G$47)</f>
        <v>-45.652999999999992</v>
      </c>
    </row>
    <row r="262" spans="2:6">
      <c r="B262" t="str">
        <f>'1C SBB'!$AB$47</f>
        <v>BO4070NA</v>
      </c>
      <c r="C262" t="s">
        <v>15986</v>
      </c>
      <c r="E262" t="s">
        <v>15757</v>
      </c>
      <c r="F262">
        <f>IF(ISBLANK('1C SBB'!$H$47),"",'1C SBB'!$H$47)</f>
        <v>-1.1102230246251565E-15</v>
      </c>
    </row>
    <row r="263" spans="2:6">
      <c r="B263" t="str">
        <f>'1C SBB'!$AC$47</f>
        <v>BO4070ADJ</v>
      </c>
      <c r="C263" t="s">
        <v>15987</v>
      </c>
      <c r="E263" t="s">
        <v>15757</v>
      </c>
      <c r="F263">
        <f>IF(ISBLANK('1C SBB'!$I$47),"",'1C SBB'!$I$47)</f>
        <v>-45.652999999999992</v>
      </c>
    </row>
    <row r="264" spans="2:6">
      <c r="B264" t="str">
        <f>'1C SBB'!$AD$47</f>
        <v>BO4070</v>
      </c>
      <c r="C264" t="s">
        <v>15988</v>
      </c>
      <c r="E264" t="s">
        <v>15757</v>
      </c>
      <c r="F264">
        <f>IF(ISBLANK('1C SBB'!$J$47),"",'1C SBB'!$J$47)</f>
        <v>1147.7209999999998</v>
      </c>
    </row>
    <row r="265" spans="2:6">
      <c r="B265" t="str">
        <f>'1C SBB'!$Z$50</f>
        <v>BO4100STAT</v>
      </c>
      <c r="C265" t="s">
        <v>15989</v>
      </c>
      <c r="E265" t="s">
        <v>15757</v>
      </c>
      <c r="F265">
        <f>IF(ISBLANK('1C SBB'!$F$50),"",'1C SBB'!$F$50)</f>
        <v>625.923</v>
      </c>
    </row>
    <row r="266" spans="2:6">
      <c r="B266" t="str">
        <f>'1C SBB'!$AA$50</f>
        <v>BO4100DSR</v>
      </c>
      <c r="C266" t="s">
        <v>15990</v>
      </c>
      <c r="E266" t="s">
        <v>15757</v>
      </c>
      <c r="F266">
        <f>IF(ISBLANK('1C SBB'!$G$50),"",'1C SBB'!$G$50)</f>
        <v>0</v>
      </c>
    </row>
    <row r="267" spans="2:6">
      <c r="B267" t="str">
        <f>'1C SBB'!$AB$50</f>
        <v>BO4100NA</v>
      </c>
      <c r="C267" t="s">
        <v>15991</v>
      </c>
      <c r="E267" t="s">
        <v>15757</v>
      </c>
      <c r="F267">
        <f>IF(ISBLANK('1C SBB'!$H$50),"",'1C SBB'!$H$50)</f>
        <v>0</v>
      </c>
    </row>
    <row r="268" spans="2:6">
      <c r="B268" t="str">
        <f>'1C SBB'!$AC$50</f>
        <v>BO4100ADJ</v>
      </c>
      <c r="C268" t="s">
        <v>15992</v>
      </c>
      <c r="E268" t="s">
        <v>15757</v>
      </c>
      <c r="F268">
        <f>IF(ISBLANK('1C SBB'!$I$50),"",'1C SBB'!$I$50)</f>
        <v>0</v>
      </c>
    </row>
    <row r="269" spans="2:6">
      <c r="B269" t="str">
        <f>'1C SBB'!$AD$50</f>
        <v>BO4100</v>
      </c>
      <c r="C269" t="s">
        <v>15993</v>
      </c>
      <c r="E269" t="s">
        <v>15757</v>
      </c>
      <c r="F269">
        <f>IF(ISBLANK('1C SBB'!$J$50),"",'1C SBB'!$J$50)</f>
        <v>625.923</v>
      </c>
    </row>
    <row r="270" spans="2:6">
      <c r="B270" t="str">
        <f>'1C SBB'!$Z$51</f>
        <v>A11030STAT</v>
      </c>
      <c r="C270" t="s">
        <v>15994</v>
      </c>
      <c r="E270" t="s">
        <v>15757</v>
      </c>
      <c r="F270">
        <f>IF(ISBLANK('1C SBB'!$F$51),"",'1C SBB'!$F$51)</f>
        <v>567.45100000000002</v>
      </c>
    </row>
    <row r="271" spans="2:6">
      <c r="B271" t="str">
        <f>'1C SBB'!$AA$51</f>
        <v>A11030DSR</v>
      </c>
      <c r="C271" t="s">
        <v>15995</v>
      </c>
      <c r="E271" t="s">
        <v>15757</v>
      </c>
      <c r="F271">
        <f>IF(ISBLANK('1C SBB'!$G$51),"",'1C SBB'!$G$51)</f>
        <v>-45.652999999999999</v>
      </c>
    </row>
    <row r="272" spans="2:6">
      <c r="B272" t="str">
        <f>'1C SBB'!$AB$51</f>
        <v>A11030NA</v>
      </c>
      <c r="C272" t="s">
        <v>15996</v>
      </c>
      <c r="E272" t="s">
        <v>15757</v>
      </c>
      <c r="F272">
        <f>IF(ISBLANK('1C SBB'!$H$51),"",'1C SBB'!$H$51)</f>
        <v>0</v>
      </c>
    </row>
    <row r="273" spans="2:6">
      <c r="B273" t="str">
        <f>'1C SBB'!$AC$51</f>
        <v>A11030ADJ</v>
      </c>
      <c r="C273" t="s">
        <v>15997</v>
      </c>
      <c r="E273" t="s">
        <v>15757</v>
      </c>
      <c r="F273">
        <f>IF(ISBLANK('1C SBB'!$I$51),"",'1C SBB'!$I$51)</f>
        <v>-45.652999999999999</v>
      </c>
    </row>
    <row r="274" spans="2:6">
      <c r="B274" t="str">
        <f>'1C SBB'!$AD$51</f>
        <v>A11030</v>
      </c>
      <c r="C274" t="s">
        <v>15998</v>
      </c>
      <c r="E274" t="s">
        <v>15757</v>
      </c>
      <c r="F274">
        <f>IF(ISBLANK('1C SBB'!$J$51),"",'1C SBB'!$J$51)</f>
        <v>521.798</v>
      </c>
    </row>
    <row r="275" spans="2:6">
      <c r="B275" t="str">
        <f>'1C SBB'!$Z$52</f>
        <v>BO4130STAT</v>
      </c>
      <c r="C275" t="s">
        <v>15999</v>
      </c>
      <c r="E275" t="s">
        <v>15757</v>
      </c>
      <c r="F275">
        <f>IF(ISBLANK('1C SBB'!$F$52),"",'1C SBB'!$F$52)</f>
        <v>1193.374</v>
      </c>
    </row>
    <row r="276" spans="2:6">
      <c r="B276" t="str">
        <f>'1C SBB'!$AA$52</f>
        <v>BO4130DSR</v>
      </c>
      <c r="C276" t="s">
        <v>16000</v>
      </c>
      <c r="E276" t="s">
        <v>15757</v>
      </c>
      <c r="F276">
        <f>IF(ISBLANK('1C SBB'!$G$52),"",'1C SBB'!$G$52)</f>
        <v>-45.652999999999999</v>
      </c>
    </row>
    <row r="277" spans="2:6">
      <c r="B277" t="str">
        <f>'1C SBB'!$AB$52</f>
        <v>BO4130NA</v>
      </c>
      <c r="C277" t="s">
        <v>16001</v>
      </c>
      <c r="E277" t="s">
        <v>15757</v>
      </c>
      <c r="F277">
        <f>IF(ISBLANK('1C SBB'!$H$52),"",'1C SBB'!$H$52)</f>
        <v>0</v>
      </c>
    </row>
    <row r="278" spans="2:6">
      <c r="B278" t="str">
        <f>'1C SBB'!$AC$52</f>
        <v>BO4130ADJ</v>
      </c>
      <c r="C278" t="s">
        <v>16002</v>
      </c>
      <c r="E278" t="s">
        <v>15757</v>
      </c>
      <c r="F278">
        <f>IF(ISBLANK('1C SBB'!$I$52),"",'1C SBB'!$I$52)</f>
        <v>-45.652999999999999</v>
      </c>
    </row>
    <row r="279" spans="2:6">
      <c r="B279" t="str">
        <f>'1C SBB'!$AD$52</f>
        <v>BO4130</v>
      </c>
      <c r="C279" t="s">
        <v>16003</v>
      </c>
      <c r="E279" t="s">
        <v>15757</v>
      </c>
      <c r="F279">
        <f>IF(ISBLANK('1C SBB'!$J$52),"",'1C SBB'!$J$52)</f>
        <v>1147.721</v>
      </c>
    </row>
    <row r="280" spans="2:6">
      <c r="B280" t="str">
        <f>'1D SBB'!$AC$10</f>
        <v>BO5002ADJ</v>
      </c>
      <c r="C280" t="s">
        <v>15785</v>
      </c>
      <c r="E280" t="s">
        <v>15757</v>
      </c>
      <c r="F280">
        <f>IF(ISBLANK('1D SBB'!$I$10),"",'1D SBB'!$I$10)</f>
        <v>14.098000000000001</v>
      </c>
    </row>
    <row r="281" spans="2:6">
      <c r="B281" t="str">
        <f>'1D SBB'!$AD$10</f>
        <v>BO5002</v>
      </c>
      <c r="C281" t="s">
        <v>15786</v>
      </c>
      <c r="E281" t="s">
        <v>15757</v>
      </c>
      <c r="F281">
        <f>IF(ISBLANK('1D SBB'!$J$10),"",'1D SBB'!$J$10)</f>
        <v>14.098000000000001</v>
      </c>
    </row>
    <row r="282" spans="2:6">
      <c r="B282" t="str">
        <f>'1D SBB'!$Z$11</f>
        <v>A14002STAT</v>
      </c>
      <c r="C282" t="s">
        <v>16004</v>
      </c>
      <c r="E282" t="s">
        <v>15757</v>
      </c>
      <c r="F282">
        <f>IF(ISBLANK('1D SBB'!$F$11),"",'1D SBB'!$F$11)</f>
        <v>168.29900000000001</v>
      </c>
    </row>
    <row r="283" spans="2:6">
      <c r="B283" t="str">
        <f>'1D SBB'!$AA$11</f>
        <v>A14002DSR</v>
      </c>
      <c r="C283" t="s">
        <v>16005</v>
      </c>
      <c r="E283" t="s">
        <v>15757</v>
      </c>
      <c r="F283">
        <f>IF(ISBLANK('1D SBB'!$G$11),"",'1D SBB'!$G$11)</f>
        <v>-0.80100000000000005</v>
      </c>
    </row>
    <row r="284" spans="2:6">
      <c r="B284" t="str">
        <f>'1D SBB'!$AB$11</f>
        <v>A14002NA</v>
      </c>
      <c r="C284" t="s">
        <v>16006</v>
      </c>
      <c r="E284" t="s">
        <v>15757</v>
      </c>
      <c r="F284">
        <f>IF(ISBLANK('1D SBB'!$H$11),"",'1D SBB'!$H$11)</f>
        <v>0.32400000000000001</v>
      </c>
    </row>
    <row r="285" spans="2:6">
      <c r="B285" t="str">
        <f>'1D SBB'!$AC$11</f>
        <v>A14002ADJ</v>
      </c>
      <c r="C285" t="s">
        <v>16007</v>
      </c>
      <c r="E285" t="s">
        <v>15757</v>
      </c>
      <c r="F285">
        <f>IF(ISBLANK('1D SBB'!$I$11),"",'1D SBB'!$I$11)</f>
        <v>-1.125</v>
      </c>
    </row>
    <row r="286" spans="2:6">
      <c r="B286" t="str">
        <f>'1D SBB'!$AD$11</f>
        <v>A14002</v>
      </c>
      <c r="C286" t="s">
        <v>16008</v>
      </c>
      <c r="E286" t="s">
        <v>15757</v>
      </c>
      <c r="F286">
        <f>IF(ISBLANK('1D SBB'!$J$11),"",'1D SBB'!$J$11)</f>
        <v>167.17400000000001</v>
      </c>
    </row>
    <row r="287" spans="2:6">
      <c r="B287" t="str">
        <f>'1D SBB'!$Z$12</f>
        <v>A3028STAT</v>
      </c>
      <c r="C287" t="s">
        <v>16009</v>
      </c>
      <c r="E287" t="s">
        <v>15757</v>
      </c>
      <c r="F287">
        <f>IF(ISBLANK('1D SBB'!$F$12),"",'1D SBB'!$F$12)</f>
        <v>0</v>
      </c>
    </row>
    <row r="288" spans="2:6">
      <c r="B288" t="str">
        <f>'1D SBB'!$AA$12</f>
        <v>A3028DSR</v>
      </c>
      <c r="C288" t="s">
        <v>16010</v>
      </c>
      <c r="E288" t="s">
        <v>15757</v>
      </c>
      <c r="F288">
        <f>IF(ISBLANK('1D SBB'!$G$12),"",'1D SBB'!$G$12)</f>
        <v>0</v>
      </c>
    </row>
    <row r="289" spans="2:6">
      <c r="B289" t="str">
        <f>'1D SBB'!$AB$12</f>
        <v>A3028NA</v>
      </c>
      <c r="C289" t="s">
        <v>16011</v>
      </c>
      <c r="E289" t="s">
        <v>15757</v>
      </c>
      <c r="F289">
        <f>IF(ISBLANK('1D SBB'!$H$12),"",'1D SBB'!$H$12)</f>
        <v>0</v>
      </c>
    </row>
    <row r="290" spans="2:6">
      <c r="B290" t="str">
        <f>'1D SBB'!$AC$12</f>
        <v>A3028ADJ</v>
      </c>
      <c r="C290" t="s">
        <v>16012</v>
      </c>
      <c r="E290" t="s">
        <v>15757</v>
      </c>
      <c r="F290">
        <f>IF(ISBLANK('1D SBB'!$I$12),"",'1D SBB'!$I$12)</f>
        <v>0</v>
      </c>
    </row>
    <row r="291" spans="2:6">
      <c r="B291" t="str">
        <f>'1D SBB'!$AD$12</f>
        <v>A3028</v>
      </c>
      <c r="C291" t="s">
        <v>16013</v>
      </c>
      <c r="E291" t="s">
        <v>15757</v>
      </c>
      <c r="F291">
        <f>IF(ISBLANK('1D SBB'!$J$12),"",'1D SBB'!$J$12)</f>
        <v>0</v>
      </c>
    </row>
    <row r="292" spans="2:6">
      <c r="B292" t="str">
        <f>'1D SBB'!$Z$13</f>
        <v>FT01810STAT</v>
      </c>
      <c r="C292" t="s">
        <v>16014</v>
      </c>
      <c r="E292" t="s">
        <v>15757</v>
      </c>
      <c r="F292">
        <f>IF(ISBLANK('1D SBB'!$F$13),"",'1D SBB'!$F$13)</f>
        <v>-62.439</v>
      </c>
    </row>
    <row r="293" spans="2:6">
      <c r="B293" t="str">
        <f>'1D SBB'!$AA$13</f>
        <v>FT01810DSR</v>
      </c>
      <c r="C293" t="s">
        <v>16015</v>
      </c>
      <c r="E293" t="s">
        <v>15757</v>
      </c>
      <c r="F293">
        <f>IF(ISBLANK('1D SBB'!$G$13),"",'1D SBB'!$G$13)</f>
        <v>4.2960000000000003</v>
      </c>
    </row>
    <row r="294" spans="2:6">
      <c r="B294" t="str">
        <f>'1D SBB'!$AB$13</f>
        <v>FT01810NA</v>
      </c>
      <c r="C294" t="s">
        <v>16016</v>
      </c>
      <c r="E294" t="s">
        <v>15757</v>
      </c>
      <c r="F294">
        <f>IF(ISBLANK('1D SBB'!$H$13),"",'1D SBB'!$H$13)</f>
        <v>-1.875</v>
      </c>
    </row>
    <row r="295" spans="2:6">
      <c r="B295" t="str">
        <f>'1D SBB'!$AC$13</f>
        <v>FT01810ADJ</v>
      </c>
      <c r="C295" t="s">
        <v>16017</v>
      </c>
      <c r="E295" t="s">
        <v>15757</v>
      </c>
      <c r="F295">
        <f>IF(ISBLANK('1D SBB'!$I$13),"",'1D SBB'!$I$13)</f>
        <v>6.1710000000000003</v>
      </c>
    </row>
    <row r="296" spans="2:6">
      <c r="B296" t="str">
        <f>'1D SBB'!$AD$13</f>
        <v>FT01810</v>
      </c>
      <c r="C296" t="s">
        <v>16018</v>
      </c>
      <c r="E296" t="s">
        <v>15757</v>
      </c>
      <c r="F296">
        <f>IF(ISBLANK('1D SBB'!$J$13),"",'1D SBB'!$J$13)</f>
        <v>-56.268000000000001</v>
      </c>
    </row>
    <row r="297" spans="2:6">
      <c r="B297" t="str">
        <f>'1D SBB'!$Z$14</f>
        <v>A14005STAT</v>
      </c>
      <c r="C297" t="s">
        <v>16019</v>
      </c>
      <c r="E297" t="s">
        <v>15757</v>
      </c>
      <c r="F297">
        <f>IF(ISBLANK('1D SBB'!$F$14),"",'1D SBB'!$F$14)</f>
        <v>0</v>
      </c>
    </row>
    <row r="298" spans="2:6">
      <c r="B298" t="str">
        <f>'1D SBB'!$AA$14</f>
        <v>A14005DSR</v>
      </c>
      <c r="C298" t="s">
        <v>16020</v>
      </c>
      <c r="E298" t="s">
        <v>15757</v>
      </c>
      <c r="F298">
        <f>IF(ISBLANK('1D SBB'!$G$14),"",'1D SBB'!$G$14)</f>
        <v>-5.7000000000000002E-2</v>
      </c>
    </row>
    <row r="299" spans="2:6">
      <c r="B299" t="str">
        <f>'1D SBB'!$AB$14</f>
        <v>A14005NA</v>
      </c>
      <c r="C299" t="s">
        <v>16021</v>
      </c>
      <c r="E299" t="s">
        <v>15757</v>
      </c>
      <c r="F299">
        <f>IF(ISBLANK('1D SBB'!$H$14),"",'1D SBB'!$H$14)</f>
        <v>0</v>
      </c>
    </row>
    <row r="300" spans="2:6">
      <c r="B300" t="str">
        <f>'1D SBB'!$AC$14</f>
        <v>A14005ADJ</v>
      </c>
      <c r="C300" t="s">
        <v>16022</v>
      </c>
      <c r="E300" t="s">
        <v>15757</v>
      </c>
      <c r="F300">
        <f>IF(ISBLANK('1D SBB'!$I$14),"",'1D SBB'!$I$14)</f>
        <v>-5.7000000000000002E-2</v>
      </c>
    </row>
    <row r="301" spans="2:6">
      <c r="B301" t="str">
        <f>'1D SBB'!$AD$14</f>
        <v>A14005</v>
      </c>
      <c r="C301" t="s">
        <v>16023</v>
      </c>
      <c r="E301" t="s">
        <v>15757</v>
      </c>
      <c r="F301">
        <f>IF(ISBLANK('1D SBB'!$J$14),"",'1D SBB'!$J$14)</f>
        <v>-5.7000000000000002E-2</v>
      </c>
    </row>
    <row r="302" spans="2:6">
      <c r="B302" t="str">
        <f>'1D SBB'!$Z$15</f>
        <v>BO5020STAT</v>
      </c>
      <c r="C302" t="s">
        <v>16024</v>
      </c>
      <c r="E302" t="s">
        <v>15757</v>
      </c>
      <c r="F302">
        <f>IF(ISBLANK('1D SBB'!$F$15),"",'1D SBB'!$F$15)</f>
        <v>5.1040000000000001</v>
      </c>
    </row>
    <row r="303" spans="2:6">
      <c r="B303" t="str">
        <f>'1D SBB'!$AA$15</f>
        <v>BO5020DSR</v>
      </c>
      <c r="C303" t="s">
        <v>16025</v>
      </c>
      <c r="E303" t="s">
        <v>15757</v>
      </c>
      <c r="F303">
        <f>IF(ISBLANK('1D SBB'!$G$15),"",'1D SBB'!$G$15)</f>
        <v>0</v>
      </c>
    </row>
    <row r="304" spans="2:6">
      <c r="B304" t="str">
        <f>'1D SBB'!$AB$15</f>
        <v>BO5020NA</v>
      </c>
      <c r="C304" t="s">
        <v>16026</v>
      </c>
      <c r="E304" t="s">
        <v>15757</v>
      </c>
      <c r="F304">
        <f>IF(ISBLANK('1D SBB'!$H$15),"",'1D SBB'!$H$15)</f>
        <v>0</v>
      </c>
    </row>
    <row r="305" spans="2:6">
      <c r="B305" t="str">
        <f>'1D SBB'!$AC$15</f>
        <v>BO5020ADJ</v>
      </c>
      <c r="C305" t="s">
        <v>16027</v>
      </c>
      <c r="E305" t="s">
        <v>15757</v>
      </c>
      <c r="F305">
        <f>IF(ISBLANK('1D SBB'!$I$15),"",'1D SBB'!$I$15)</f>
        <v>0</v>
      </c>
    </row>
    <row r="306" spans="2:6">
      <c r="B306" t="str">
        <f>'1D SBB'!$AD$15</f>
        <v>BO5020</v>
      </c>
      <c r="C306" t="s">
        <v>16028</v>
      </c>
      <c r="E306" t="s">
        <v>15757</v>
      </c>
      <c r="F306">
        <f>IF(ISBLANK('1D SBB'!$J$15),"",'1D SBB'!$J$15)</f>
        <v>5.1040000000000001</v>
      </c>
    </row>
    <row r="307" spans="2:6">
      <c r="B307" t="str">
        <f>'1D SBB'!$Z$16</f>
        <v>BO5004STAT</v>
      </c>
      <c r="C307" t="s">
        <v>16029</v>
      </c>
      <c r="E307" t="s">
        <v>15757</v>
      </c>
      <c r="F307">
        <f>IF(ISBLANK('1D SBB'!$F$16),"",'1D SBB'!$F$16)</f>
        <v>-1.2989999999999999</v>
      </c>
    </row>
    <row r="308" spans="2:6">
      <c r="B308" t="str">
        <f>'1D SBB'!$AA$16</f>
        <v>BO5004DSR</v>
      </c>
      <c r="C308" t="s">
        <v>16030</v>
      </c>
      <c r="E308" t="s">
        <v>15757</v>
      </c>
      <c r="F308">
        <f>IF(ISBLANK('1D SBB'!$G$16),"",'1D SBB'!$G$16)</f>
        <v>0</v>
      </c>
    </row>
    <row r="309" spans="2:6">
      <c r="B309" t="str">
        <f>'1D SBB'!$AB$16</f>
        <v>BO5004NA</v>
      </c>
      <c r="C309" t="s">
        <v>16031</v>
      </c>
      <c r="E309" t="s">
        <v>15757</v>
      </c>
      <c r="F309">
        <f>IF(ISBLANK('1D SBB'!$H$16),"",'1D SBB'!$H$16)</f>
        <v>0</v>
      </c>
    </row>
    <row r="310" spans="2:6">
      <c r="B310" t="str">
        <f>'1D SBB'!$AC$16</f>
        <v>BO5004ADJ</v>
      </c>
      <c r="C310" t="s">
        <v>16032</v>
      </c>
      <c r="E310" t="s">
        <v>15757</v>
      </c>
      <c r="F310">
        <f>IF(ISBLANK('1D SBB'!$I$16),"",'1D SBB'!$I$16)</f>
        <v>0</v>
      </c>
    </row>
    <row r="311" spans="2:6">
      <c r="B311" t="str">
        <f>'1D SBB'!$AD$16</f>
        <v>BO5004</v>
      </c>
      <c r="C311" t="s">
        <v>16033</v>
      </c>
      <c r="E311" t="s">
        <v>15757</v>
      </c>
      <c r="F311">
        <f>IF(ISBLANK('1D SBB'!$J$16),"",'1D SBB'!$J$16)</f>
        <v>-1.2989999999999999</v>
      </c>
    </row>
    <row r="312" spans="2:6">
      <c r="B312" t="str">
        <f>'1D SBB'!$Z$17</f>
        <v>BO5040STAT</v>
      </c>
      <c r="C312" t="s">
        <v>16034</v>
      </c>
      <c r="E312" t="s">
        <v>15757</v>
      </c>
      <c r="F312">
        <f>IF(ISBLANK('1D SBB'!$F$17),"",'1D SBB'!$F$17)</f>
        <v>218.75699999999998</v>
      </c>
    </row>
    <row r="313" spans="2:6">
      <c r="B313" t="str">
        <f>'1D SBB'!$AA$17</f>
        <v>BO5040DSR</v>
      </c>
      <c r="C313" t="s">
        <v>16035</v>
      </c>
      <c r="E313" t="s">
        <v>15757</v>
      </c>
      <c r="F313">
        <f>IF(ISBLANK('1D SBB'!$G$17),"",'1D SBB'!$G$17)</f>
        <v>-7.6909999999999998</v>
      </c>
    </row>
    <row r="314" spans="2:6">
      <c r="B314" t="str">
        <f>'1D SBB'!$AB$17</f>
        <v>BO5040NA</v>
      </c>
      <c r="C314" t="s">
        <v>16036</v>
      </c>
      <c r="E314" t="s">
        <v>15757</v>
      </c>
      <c r="F314">
        <f>IF(ISBLANK('1D SBB'!$H$17),"",'1D SBB'!$H$17)</f>
        <v>1.0070000000000001</v>
      </c>
    </row>
    <row r="315" spans="2:6">
      <c r="B315" t="str">
        <f>'1D SBB'!$AC$17</f>
        <v>BO5040ADJ</v>
      </c>
      <c r="C315" t="s">
        <v>16037</v>
      </c>
      <c r="E315" t="s">
        <v>15757</v>
      </c>
      <c r="F315">
        <f>IF(ISBLANK('1D SBB'!$I$17),"",'1D SBB'!$I$17)</f>
        <v>-8.6980000000000004</v>
      </c>
    </row>
    <row r="316" spans="2:6">
      <c r="B316" t="str">
        <f>'1D SBB'!$AD$17</f>
        <v>BO5040</v>
      </c>
      <c r="C316" t="s">
        <v>16038</v>
      </c>
      <c r="E316" t="s">
        <v>15757</v>
      </c>
      <c r="F316">
        <f>IF(ISBLANK('1D SBB'!$J$17),"",'1D SBB'!$J$17)</f>
        <v>210.05899999999997</v>
      </c>
    </row>
    <row r="317" spans="2:6">
      <c r="B317" t="str">
        <f>'1D SBB'!$Z$18</f>
        <v>A14008STAT</v>
      </c>
      <c r="C317" t="s">
        <v>16039</v>
      </c>
      <c r="E317" t="s">
        <v>15757</v>
      </c>
      <c r="F317">
        <f>IF(ISBLANK('1D SBB'!$F$18),"",'1D SBB'!$F$18)</f>
        <v>-112.52800000000001</v>
      </c>
    </row>
    <row r="318" spans="2:6">
      <c r="B318" t="str">
        <f>'1D SBB'!$AA$18</f>
        <v>A14008DSR</v>
      </c>
      <c r="C318" t="s">
        <v>16040</v>
      </c>
      <c r="E318" t="s">
        <v>15757</v>
      </c>
      <c r="F318">
        <f>IF(ISBLANK('1D SBB'!$G$18),"",'1D SBB'!$G$18)</f>
        <v>0</v>
      </c>
    </row>
    <row r="319" spans="2:6">
      <c r="B319" t="str">
        <f>'1D SBB'!$AB$18</f>
        <v>A14008NA</v>
      </c>
      <c r="C319" t="s">
        <v>16041</v>
      </c>
      <c r="E319" t="s">
        <v>15757</v>
      </c>
      <c r="F319">
        <f>IF(ISBLANK('1D SBB'!$H$18),"",'1D SBB'!$H$18)</f>
        <v>0</v>
      </c>
    </row>
    <row r="320" spans="2:6">
      <c r="B320" t="str">
        <f>'1D SBB'!$AC$18</f>
        <v>A14008ADJ</v>
      </c>
      <c r="C320" t="s">
        <v>16042</v>
      </c>
      <c r="E320" t="s">
        <v>15757</v>
      </c>
      <c r="F320">
        <f>IF(ISBLANK('1D SBB'!$I$18),"",'1D SBB'!$I$18)</f>
        <v>0</v>
      </c>
    </row>
    <row r="321" spans="2:6">
      <c r="B321" t="str">
        <f>'1D SBB'!$AD$18</f>
        <v>A14008</v>
      </c>
      <c r="C321" t="s">
        <v>16043</v>
      </c>
      <c r="E321" t="s">
        <v>15757</v>
      </c>
      <c r="F321">
        <f>IF(ISBLANK('1D SBB'!$J$18),"",'1D SBB'!$J$18)</f>
        <v>-112.52800000000001</v>
      </c>
    </row>
    <row r="322" spans="2:6">
      <c r="B322" t="str">
        <f>'1D SBB'!$Z$19</f>
        <v>BO5070STAT</v>
      </c>
      <c r="C322" t="s">
        <v>16044</v>
      </c>
      <c r="E322" t="s">
        <v>15757</v>
      </c>
      <c r="F322">
        <f>IF(ISBLANK('1D SBB'!$F$19),"",'1D SBB'!$F$19)</f>
        <v>3.3039999999999998</v>
      </c>
    </row>
    <row r="323" spans="2:6">
      <c r="B323" t="str">
        <f>'1D SBB'!$AA$19</f>
        <v>BO5070DSR</v>
      </c>
      <c r="C323" t="s">
        <v>16045</v>
      </c>
      <c r="E323" t="s">
        <v>15757</v>
      </c>
      <c r="F323">
        <f>IF(ISBLANK('1D SBB'!$G$19),"",'1D SBB'!$G$19)</f>
        <v>-0.10299999999999999</v>
      </c>
    </row>
    <row r="324" spans="2:6">
      <c r="B324" t="str">
        <f>'1D SBB'!$AB$19</f>
        <v>BO5070NA</v>
      </c>
      <c r="C324" t="s">
        <v>16046</v>
      </c>
      <c r="E324" t="s">
        <v>15757</v>
      </c>
      <c r="F324">
        <f>IF(ISBLANK('1D SBB'!$H$19),"",'1D SBB'!$H$19)</f>
        <v>-6.2E-2</v>
      </c>
    </row>
    <row r="325" spans="2:6">
      <c r="B325" t="str">
        <f>'1D SBB'!$AC$19</f>
        <v>BO5070ADJ</v>
      </c>
      <c r="C325" t="s">
        <v>16047</v>
      </c>
      <c r="E325" t="s">
        <v>15757</v>
      </c>
      <c r="F325">
        <f>IF(ISBLANK('1D SBB'!$I$19),"",'1D SBB'!$I$19)</f>
        <v>-4.0999999999999995E-2</v>
      </c>
    </row>
    <row r="326" spans="2:6">
      <c r="B326" t="str">
        <f>'1D SBB'!$AD$19</f>
        <v>BO5070</v>
      </c>
      <c r="C326" t="s">
        <v>16048</v>
      </c>
      <c r="E326" t="s">
        <v>15757</v>
      </c>
      <c r="F326">
        <f>IF(ISBLANK('1D SBB'!$J$19),"",'1D SBB'!$J$19)</f>
        <v>3.2629999999999999</v>
      </c>
    </row>
    <row r="327" spans="2:6">
      <c r="B327" t="str">
        <f>'1D SBB'!$Z$20</f>
        <v>A14010STAT</v>
      </c>
      <c r="C327" t="s">
        <v>16049</v>
      </c>
      <c r="E327" t="s">
        <v>15757</v>
      </c>
      <c r="F327">
        <f>IF(ISBLANK('1D SBB'!$F$20),"",'1D SBB'!$F$20)</f>
        <v>109.53299999999997</v>
      </c>
    </row>
    <row r="328" spans="2:6">
      <c r="B328" t="str">
        <f>'1D SBB'!$AA$20</f>
        <v>A14010DSR</v>
      </c>
      <c r="C328" t="s">
        <v>16050</v>
      </c>
      <c r="E328" t="s">
        <v>15757</v>
      </c>
      <c r="F328">
        <f>IF(ISBLANK('1D SBB'!$G$20),"",'1D SBB'!$G$20)</f>
        <v>-7.7939999999999996</v>
      </c>
    </row>
    <row r="329" spans="2:6">
      <c r="B329" t="str">
        <f>'1D SBB'!$AB$20</f>
        <v>A14010NA</v>
      </c>
      <c r="C329" t="s">
        <v>16051</v>
      </c>
      <c r="E329" t="s">
        <v>15757</v>
      </c>
      <c r="F329">
        <f>IF(ISBLANK('1D SBB'!$H$20),"",'1D SBB'!$H$20)</f>
        <v>0.94500000000000006</v>
      </c>
    </row>
    <row r="330" spans="2:6">
      <c r="B330" t="str">
        <f>'1D SBB'!$AC$20</f>
        <v>A14010ADJ</v>
      </c>
      <c r="C330" t="s">
        <v>16052</v>
      </c>
      <c r="E330" t="s">
        <v>15757</v>
      </c>
      <c r="F330">
        <f>IF(ISBLANK('1D SBB'!$I$20),"",'1D SBB'!$I$20)</f>
        <v>-8.738999999999999</v>
      </c>
    </row>
    <row r="331" spans="2:6">
      <c r="B331" t="str">
        <f>'1D SBB'!$AD$20</f>
        <v>A14010</v>
      </c>
      <c r="C331" t="s">
        <v>16053</v>
      </c>
      <c r="E331" t="s">
        <v>15757</v>
      </c>
      <c r="F331">
        <f>IF(ISBLANK('1D SBB'!$J$20),"",'1D SBB'!$J$20)</f>
        <v>100.79399999999997</v>
      </c>
    </row>
    <row r="332" spans="2:6">
      <c r="B332" t="str">
        <f>'1D SBB'!$Z$23</f>
        <v>BO5080STAT</v>
      </c>
      <c r="C332" t="s">
        <v>16054</v>
      </c>
      <c r="E332" t="s">
        <v>15757</v>
      </c>
      <c r="F332">
        <f>IF(ISBLANK('1D SBB'!$F$23),"",'1D SBB'!$F$23)</f>
        <v>-605.68299999999999</v>
      </c>
    </row>
    <row r="333" spans="2:6">
      <c r="B333" t="str">
        <f>'1D SBB'!$AA$23</f>
        <v>BO5080DSR</v>
      </c>
      <c r="C333" t="s">
        <v>16055</v>
      </c>
      <c r="E333" t="s">
        <v>15757</v>
      </c>
      <c r="F333">
        <f>IF(ISBLANK('1D SBB'!$G$23),"",'1D SBB'!$G$23)</f>
        <v>0.45600000000000002</v>
      </c>
    </row>
    <row r="334" spans="2:6">
      <c r="B334" t="str">
        <f>'1D SBB'!$AB$23</f>
        <v>BO5080NA</v>
      </c>
      <c r="C334" t="s">
        <v>16056</v>
      </c>
      <c r="E334" t="s">
        <v>15757</v>
      </c>
      <c r="F334">
        <f>IF(ISBLANK('1D SBB'!$H$23),"",'1D SBB'!$H$23)</f>
        <v>0</v>
      </c>
    </row>
    <row r="335" spans="2:6">
      <c r="B335" t="str">
        <f>'1D SBB'!$AC$23</f>
        <v>BO5080ADJ</v>
      </c>
      <c r="C335" t="s">
        <v>16057</v>
      </c>
      <c r="E335" t="s">
        <v>15757</v>
      </c>
      <c r="F335">
        <f>IF(ISBLANK('1D SBB'!$I$23),"",'1D SBB'!$I$23)</f>
        <v>0.45600000000000002</v>
      </c>
    </row>
    <row r="336" spans="2:6">
      <c r="B336" t="str">
        <f>'1D SBB'!$AD$23</f>
        <v>BO5080</v>
      </c>
      <c r="C336" t="s">
        <v>16058</v>
      </c>
      <c r="E336" t="s">
        <v>15757</v>
      </c>
      <c r="F336">
        <f>IF(ISBLANK('1D SBB'!$J$23),"",'1D SBB'!$J$23)</f>
        <v>-605.22699999999998</v>
      </c>
    </row>
    <row r="337" spans="2:6">
      <c r="B337" t="str">
        <f>'1D SBB'!$Z$24</f>
        <v>BO5081STAT</v>
      </c>
      <c r="C337" t="s">
        <v>16059</v>
      </c>
      <c r="E337" t="s">
        <v>15757</v>
      </c>
      <c r="F337">
        <f>IF(ISBLANK('1D SBB'!$F$24),"",'1D SBB'!$F$24)</f>
        <v>0</v>
      </c>
    </row>
    <row r="338" spans="2:6">
      <c r="B338" t="str">
        <f>'1D SBB'!$AA$24</f>
        <v>BO5081DSR</v>
      </c>
      <c r="C338" t="s">
        <v>16060</v>
      </c>
      <c r="E338" t="s">
        <v>15757</v>
      </c>
      <c r="F338">
        <f>IF(ISBLANK('1D SBB'!$G$24),"",'1D SBB'!$G$24)</f>
        <v>7.3380000000000001</v>
      </c>
    </row>
    <row r="339" spans="2:6">
      <c r="B339" t="str">
        <f>'1D SBB'!$AB$24</f>
        <v>BO5081NA</v>
      </c>
      <c r="C339" t="s">
        <v>16061</v>
      </c>
      <c r="E339" t="s">
        <v>15757</v>
      </c>
      <c r="F339">
        <f>IF(ISBLANK('1D SBB'!$H$24),"",'1D SBB'!$H$24)</f>
        <v>0</v>
      </c>
    </row>
    <row r="340" spans="2:6">
      <c r="B340" t="str">
        <f>'1D SBB'!$AC$24</f>
        <v>BO5081ADJ</v>
      </c>
      <c r="C340" t="s">
        <v>16062</v>
      </c>
      <c r="E340" t="s">
        <v>15757</v>
      </c>
      <c r="F340">
        <f>IF(ISBLANK('1D SBB'!$I$24),"",'1D SBB'!$I$24)</f>
        <v>7.3380000000000001</v>
      </c>
    </row>
    <row r="341" spans="2:6">
      <c r="B341" t="str">
        <f>'1D SBB'!$AD$24</f>
        <v>BO5081</v>
      </c>
      <c r="C341" t="s">
        <v>16063</v>
      </c>
      <c r="E341" t="s">
        <v>15757</v>
      </c>
      <c r="F341">
        <f>IF(ISBLANK('1D SBB'!$J$24),"",'1D SBB'!$J$24)</f>
        <v>7.3380000000000001</v>
      </c>
    </row>
    <row r="342" spans="2:6">
      <c r="B342" t="str">
        <f>'1D SBB'!$Z$25</f>
        <v>BO5084STAT</v>
      </c>
      <c r="C342" t="s">
        <v>16064</v>
      </c>
      <c r="E342" t="s">
        <v>15757</v>
      </c>
      <c r="F342">
        <f>IF(ISBLANK('1D SBB'!$F$25),"",'1D SBB'!$F$25)</f>
        <v>1.556</v>
      </c>
    </row>
    <row r="343" spans="2:6">
      <c r="B343" t="str">
        <f>'1D SBB'!$AA$25</f>
        <v>BO5084DSR</v>
      </c>
      <c r="C343" t="s">
        <v>16065</v>
      </c>
      <c r="E343" t="s">
        <v>15757</v>
      </c>
      <c r="F343">
        <f>IF(ISBLANK('1D SBB'!$G$25),"",'1D SBB'!$G$25)</f>
        <v>0</v>
      </c>
    </row>
    <row r="344" spans="2:6">
      <c r="B344" t="str">
        <f>'1D SBB'!$AB$25</f>
        <v>BO5084NA</v>
      </c>
      <c r="C344" t="s">
        <v>16066</v>
      </c>
      <c r="E344" t="s">
        <v>15757</v>
      </c>
      <c r="F344">
        <f>IF(ISBLANK('1D SBB'!$H$25),"",'1D SBB'!$H$25)</f>
        <v>0</v>
      </c>
    </row>
    <row r="345" spans="2:6">
      <c r="B345" t="str">
        <f>'1D SBB'!$AC$25</f>
        <v>BO5084ADJ</v>
      </c>
      <c r="C345" t="s">
        <v>16067</v>
      </c>
      <c r="E345" t="s">
        <v>15757</v>
      </c>
      <c r="F345">
        <f>IF(ISBLANK('1D SBB'!$I$25),"",'1D SBB'!$I$25)</f>
        <v>0</v>
      </c>
    </row>
    <row r="346" spans="2:6">
      <c r="B346" t="str">
        <f>'1D SBB'!$AD$25</f>
        <v>BO5084</v>
      </c>
      <c r="C346" t="s">
        <v>16068</v>
      </c>
      <c r="E346" t="s">
        <v>15757</v>
      </c>
      <c r="F346">
        <f>IF(ISBLANK('1D SBB'!$J$25),"",'1D SBB'!$J$25)</f>
        <v>1.556</v>
      </c>
    </row>
    <row r="347" spans="2:6">
      <c r="B347" t="str">
        <f>'1D SBB'!$Z$26</f>
        <v>BO5085STAT</v>
      </c>
      <c r="C347" t="s">
        <v>16069</v>
      </c>
      <c r="E347" t="s">
        <v>15757</v>
      </c>
      <c r="F347">
        <f>IF(ISBLANK('1D SBB'!$F$26),"",'1D SBB'!$F$26)</f>
        <v>0</v>
      </c>
    </row>
    <row r="348" spans="2:6">
      <c r="B348" t="str">
        <f>'1D SBB'!$AA$26</f>
        <v>BO5085DSR</v>
      </c>
      <c r="C348" t="s">
        <v>16070</v>
      </c>
      <c r="E348" t="s">
        <v>15757</v>
      </c>
      <c r="F348">
        <f>IF(ISBLANK('1D SBB'!$G$26),"",'1D SBB'!$G$26)</f>
        <v>0</v>
      </c>
    </row>
    <row r="349" spans="2:6">
      <c r="B349" t="str">
        <f>'1D SBB'!$AB$26</f>
        <v>BO5085NA</v>
      </c>
      <c r="C349" t="s">
        <v>16071</v>
      </c>
      <c r="E349" t="s">
        <v>15757</v>
      </c>
      <c r="F349">
        <f>IF(ISBLANK('1D SBB'!$H$26),"",'1D SBB'!$H$26)</f>
        <v>0</v>
      </c>
    </row>
    <row r="350" spans="2:6">
      <c r="B350" t="str">
        <f>'1D SBB'!$AC$26</f>
        <v>BO5085ADJ</v>
      </c>
      <c r="C350" t="s">
        <v>16072</v>
      </c>
      <c r="E350" t="s">
        <v>15757</v>
      </c>
      <c r="F350">
        <f>IF(ISBLANK('1D SBB'!$I$26),"",'1D SBB'!$I$26)</f>
        <v>0</v>
      </c>
    </row>
    <row r="351" spans="2:6">
      <c r="B351" t="str">
        <f>'1D SBB'!$AD$26</f>
        <v>BO5085</v>
      </c>
      <c r="C351" t="s">
        <v>16073</v>
      </c>
      <c r="E351" t="s">
        <v>15757</v>
      </c>
      <c r="F351">
        <f>IF(ISBLANK('1D SBB'!$J$26),"",'1D SBB'!$J$26)</f>
        <v>0</v>
      </c>
    </row>
    <row r="352" spans="2:6">
      <c r="B352" t="str">
        <f>'1D SBB'!$Z$27</f>
        <v>BO5086STAT</v>
      </c>
      <c r="C352" t="s">
        <v>16074</v>
      </c>
      <c r="E352" t="s">
        <v>15757</v>
      </c>
      <c r="F352">
        <f>IF(ISBLANK('1D SBB'!$F$27),"",'1D SBB'!$F$27)</f>
        <v>-604.12699999999995</v>
      </c>
    </row>
    <row r="353" spans="2:6">
      <c r="B353" t="str">
        <f>'1D SBB'!$AA$27</f>
        <v>BO5086DSR</v>
      </c>
      <c r="C353" t="s">
        <v>16075</v>
      </c>
      <c r="E353" t="s">
        <v>15757</v>
      </c>
      <c r="F353">
        <f>IF(ISBLANK('1D SBB'!$G$27),"",'1D SBB'!$G$27)</f>
        <v>7.7940000000000005</v>
      </c>
    </row>
    <row r="354" spans="2:6">
      <c r="B354" t="str">
        <f>'1D SBB'!$AB$27</f>
        <v>BO5086NA</v>
      </c>
      <c r="C354" t="s">
        <v>16076</v>
      </c>
      <c r="E354" t="s">
        <v>15757</v>
      </c>
      <c r="F354">
        <f>IF(ISBLANK('1D SBB'!$H$27),"",'1D SBB'!$H$27)</f>
        <v>0</v>
      </c>
    </row>
    <row r="355" spans="2:6">
      <c r="B355" t="str">
        <f>'1D SBB'!$AC$27</f>
        <v>BO5086ADJ</v>
      </c>
      <c r="C355" t="s">
        <v>16077</v>
      </c>
      <c r="E355" t="s">
        <v>15757</v>
      </c>
      <c r="F355">
        <f>IF(ISBLANK('1D SBB'!$I$27),"",'1D SBB'!$I$27)</f>
        <v>7.7940000000000005</v>
      </c>
    </row>
    <row r="356" spans="2:6">
      <c r="B356" t="str">
        <f>'1D SBB'!$AD$27</f>
        <v>BO5086</v>
      </c>
      <c r="C356" t="s">
        <v>16078</v>
      </c>
      <c r="E356" t="s">
        <v>15757</v>
      </c>
      <c r="F356">
        <f>IF(ISBLANK('1D SBB'!$J$27),"",'1D SBB'!$J$27)</f>
        <v>-596.33299999999997</v>
      </c>
    </row>
    <row r="357" spans="2:6">
      <c r="B357" t="str">
        <f>'1D SBB'!$Z$29</f>
        <v>A14017STAT</v>
      </c>
      <c r="C357" t="s">
        <v>16079</v>
      </c>
      <c r="E357" t="s">
        <v>15757</v>
      </c>
      <c r="F357">
        <f>IF(ISBLANK('1D SBB'!$F$29),"",'1D SBB'!$F$29)</f>
        <v>-494.59399999999999</v>
      </c>
    </row>
    <row r="358" spans="2:6">
      <c r="B358" t="str">
        <f>'1D SBB'!$AA$29</f>
        <v>A14017DSR</v>
      </c>
      <c r="C358" t="s">
        <v>16080</v>
      </c>
      <c r="E358" t="s">
        <v>15757</v>
      </c>
      <c r="F358">
        <f>IF(ISBLANK('1D SBB'!$G$29),"",'1D SBB'!$G$29)</f>
        <v>8.8817841970012523E-16</v>
      </c>
    </row>
    <row r="359" spans="2:6">
      <c r="B359" t="str">
        <f>'1D SBB'!$AB$29</f>
        <v>A14017NA</v>
      </c>
      <c r="C359" t="s">
        <v>16081</v>
      </c>
      <c r="E359" t="s">
        <v>15757</v>
      </c>
      <c r="F359">
        <f>IF(ISBLANK('1D SBB'!$H$29),"",'1D SBB'!$H$29)</f>
        <v>0.94500000000000006</v>
      </c>
    </row>
    <row r="360" spans="2:6">
      <c r="B360" t="str">
        <f>'1D SBB'!$AC$29</f>
        <v>A14017ADJ</v>
      </c>
      <c r="C360" t="s">
        <v>16082</v>
      </c>
      <c r="E360" t="s">
        <v>15757</v>
      </c>
      <c r="F360">
        <f>IF(ISBLANK('1D SBB'!$I$29),"",'1D SBB'!$I$29)</f>
        <v>-0.94499999999999917</v>
      </c>
    </row>
    <row r="361" spans="2:6">
      <c r="B361" t="str">
        <f>'1D SBB'!$AD$29</f>
        <v>A14017</v>
      </c>
      <c r="C361" t="s">
        <v>16083</v>
      </c>
      <c r="E361" t="s">
        <v>15757</v>
      </c>
      <c r="F361">
        <f>IF(ISBLANK('1D SBB'!$J$29),"",'1D SBB'!$J$29)</f>
        <v>-495.53899999999999</v>
      </c>
    </row>
    <row r="362" spans="2:6">
      <c r="B362" t="str">
        <f>'1D SBB'!$Z$32</f>
        <v>BO5204STAT</v>
      </c>
      <c r="C362" t="s">
        <v>16084</v>
      </c>
      <c r="E362" t="s">
        <v>15757</v>
      </c>
      <c r="F362">
        <f>IF(ISBLANK('1D SBB'!$F$32),"",'1D SBB'!$F$32)</f>
        <v>0</v>
      </c>
    </row>
    <row r="363" spans="2:6">
      <c r="B363" t="str">
        <f>'1D SBB'!$AA$32</f>
        <v>BO5204DSR</v>
      </c>
      <c r="C363" t="s">
        <v>16085</v>
      </c>
      <c r="E363" t="s">
        <v>15757</v>
      </c>
      <c r="F363">
        <f>IF(ISBLANK('1D SBB'!$G$32),"",'1D SBB'!$G$32)</f>
        <v>0</v>
      </c>
    </row>
    <row r="364" spans="2:6">
      <c r="B364" t="str">
        <f>'1D SBB'!$AB$32</f>
        <v>BO5204NA</v>
      </c>
      <c r="C364" t="s">
        <v>16086</v>
      </c>
      <c r="E364" t="s">
        <v>15757</v>
      </c>
      <c r="F364">
        <f>IF(ISBLANK('1D SBB'!$H$32),"",'1D SBB'!$H$32)</f>
        <v>0</v>
      </c>
    </row>
    <row r="365" spans="2:6">
      <c r="B365" t="str">
        <f>'1D SBB'!$AC$32</f>
        <v>BO5204ADJ</v>
      </c>
      <c r="C365" t="s">
        <v>16087</v>
      </c>
      <c r="E365" t="s">
        <v>15757</v>
      </c>
      <c r="F365">
        <f>IF(ISBLANK('1D SBB'!$I$32),"",'1D SBB'!$I$32)</f>
        <v>0</v>
      </c>
    </row>
    <row r="366" spans="2:6">
      <c r="B366" t="str">
        <f>'1D SBB'!$AD$32</f>
        <v>BO5204</v>
      </c>
      <c r="C366" t="s">
        <v>16088</v>
      </c>
      <c r="E366" t="s">
        <v>15757</v>
      </c>
      <c r="F366">
        <f>IF(ISBLANK('1D SBB'!$J$32),"",'1D SBB'!$J$32)</f>
        <v>0</v>
      </c>
    </row>
    <row r="367" spans="2:6">
      <c r="B367" t="str">
        <f>'1D SBB'!$Z$33</f>
        <v>A14019STAT</v>
      </c>
      <c r="C367" t="s">
        <v>16089</v>
      </c>
      <c r="E367" t="s">
        <v>15757</v>
      </c>
      <c r="F367">
        <f>IF(ISBLANK('1D SBB'!$F$33),"",'1D SBB'!$F$33)</f>
        <v>445.94400000000002</v>
      </c>
    </row>
    <row r="368" spans="2:6">
      <c r="B368" t="str">
        <f>'1D SBB'!$AA$33</f>
        <v>A14019DSR</v>
      </c>
      <c r="C368" t="s">
        <v>16090</v>
      </c>
      <c r="E368" t="s">
        <v>15757</v>
      </c>
      <c r="F368">
        <f>IF(ISBLANK('1D SBB'!$G$33),"",'1D SBB'!$G$33)</f>
        <v>0</v>
      </c>
    </row>
    <row r="369" spans="2:6">
      <c r="B369" t="str">
        <f>'1D SBB'!$AB$33</f>
        <v>A14019NA</v>
      </c>
      <c r="C369" t="s">
        <v>16091</v>
      </c>
      <c r="E369" t="s">
        <v>15757</v>
      </c>
      <c r="F369">
        <f>IF(ISBLANK('1D SBB'!$H$33),"",'1D SBB'!$H$33)</f>
        <v>0</v>
      </c>
    </row>
    <row r="370" spans="2:6">
      <c r="B370" t="str">
        <f>'1D SBB'!$AC$33</f>
        <v>A14019ADJ</v>
      </c>
      <c r="C370" t="s">
        <v>16092</v>
      </c>
      <c r="E370" t="s">
        <v>15757</v>
      </c>
      <c r="F370">
        <f>IF(ISBLANK('1D SBB'!$I$33),"",'1D SBB'!$I$33)</f>
        <v>0</v>
      </c>
    </row>
    <row r="371" spans="2:6">
      <c r="B371" t="str">
        <f>'1D SBB'!$AD$33</f>
        <v>A14019</v>
      </c>
      <c r="C371" t="s">
        <v>16093</v>
      </c>
      <c r="E371" t="s">
        <v>15757</v>
      </c>
      <c r="F371">
        <f>IF(ISBLANK('1D SBB'!$J$33),"",'1D SBB'!$J$33)</f>
        <v>445.94400000000002</v>
      </c>
    </row>
    <row r="372" spans="2:6">
      <c r="B372" t="str">
        <f>'1D SBB'!$Z$34</f>
        <v>BO5095STAT</v>
      </c>
      <c r="C372" t="s">
        <v>16094</v>
      </c>
      <c r="E372" t="s">
        <v>15757</v>
      </c>
      <c r="F372">
        <f>IF(ISBLANK('1D SBB'!$F$34),"",'1D SBB'!$F$34)</f>
        <v>330</v>
      </c>
    </row>
    <row r="373" spans="2:6">
      <c r="B373" t="str">
        <f>'1D SBB'!$AA$34</f>
        <v>BO5095DSR</v>
      </c>
      <c r="C373" t="s">
        <v>16095</v>
      </c>
      <c r="E373" t="s">
        <v>15757</v>
      </c>
      <c r="F373">
        <f>IF(ISBLANK('1D SBB'!$G$34),"",'1D SBB'!$G$34)</f>
        <v>0</v>
      </c>
    </row>
    <row r="374" spans="2:6">
      <c r="B374" t="str">
        <f>'1D SBB'!$AB$34</f>
        <v>BO5095NA</v>
      </c>
      <c r="C374" t="s">
        <v>16096</v>
      </c>
      <c r="E374" t="s">
        <v>15757</v>
      </c>
      <c r="F374">
        <f>IF(ISBLANK('1D SBB'!$H$34),"",'1D SBB'!$H$34)</f>
        <v>0</v>
      </c>
    </row>
    <row r="375" spans="2:6">
      <c r="B375" t="str">
        <f>'1D SBB'!$AC$34</f>
        <v>BO5095ADJ</v>
      </c>
      <c r="C375" t="s">
        <v>16097</v>
      </c>
      <c r="E375" t="s">
        <v>15757</v>
      </c>
      <c r="F375">
        <f>IF(ISBLANK('1D SBB'!$I$34),"",'1D SBB'!$I$34)</f>
        <v>0</v>
      </c>
    </row>
    <row r="376" spans="2:6">
      <c r="B376" t="str">
        <f>'1D SBB'!$AD$34</f>
        <v>BO5095</v>
      </c>
      <c r="C376" t="s">
        <v>16098</v>
      </c>
      <c r="E376" t="s">
        <v>15757</v>
      </c>
      <c r="F376">
        <f>IF(ISBLANK('1D SBB'!$J$34),"",'1D SBB'!$J$34)</f>
        <v>330</v>
      </c>
    </row>
    <row r="377" spans="2:6">
      <c r="B377" t="str">
        <f>'1D SBB'!$Z$35</f>
        <v>BO5096STAT</v>
      </c>
      <c r="C377" t="s">
        <v>16099</v>
      </c>
      <c r="E377" t="s">
        <v>15757</v>
      </c>
      <c r="F377">
        <f>IF(ISBLANK('1D SBB'!$F$35),"",'1D SBB'!$F$35)</f>
        <v>775.94399999999996</v>
      </c>
    </row>
    <row r="378" spans="2:6">
      <c r="B378" t="str">
        <f>'1D SBB'!$AA$35</f>
        <v>BO5096DSR</v>
      </c>
      <c r="C378" t="s">
        <v>16100</v>
      </c>
      <c r="E378" t="s">
        <v>15757</v>
      </c>
      <c r="F378">
        <f>IF(ISBLANK('1D SBB'!$G$35),"",'1D SBB'!$G$35)</f>
        <v>0</v>
      </c>
    </row>
    <row r="379" spans="2:6">
      <c r="B379" t="str">
        <f>'1D SBB'!$AB$35</f>
        <v>BO5096NA</v>
      </c>
      <c r="C379" t="s">
        <v>16101</v>
      </c>
      <c r="E379" t="s">
        <v>15757</v>
      </c>
      <c r="F379">
        <f>IF(ISBLANK('1D SBB'!$H$35),"",'1D SBB'!$H$35)</f>
        <v>0</v>
      </c>
    </row>
    <row r="380" spans="2:6">
      <c r="B380" t="str">
        <f>'1D SBB'!$AC$35</f>
        <v>BO5096ADJ</v>
      </c>
      <c r="C380" t="s">
        <v>16102</v>
      </c>
      <c r="E380" t="s">
        <v>15757</v>
      </c>
      <c r="F380">
        <f>IF(ISBLANK('1D SBB'!$I$35),"",'1D SBB'!$I$35)</f>
        <v>0</v>
      </c>
    </row>
    <row r="381" spans="2:6">
      <c r="B381" t="str">
        <f>'1D SBB'!$AD$35</f>
        <v>BO5096</v>
      </c>
      <c r="C381" t="s">
        <v>16103</v>
      </c>
      <c r="E381" t="s">
        <v>15757</v>
      </c>
      <c r="F381">
        <f>IF(ISBLANK('1D SBB'!$J$35),"",'1D SBB'!$J$35)</f>
        <v>775.94399999999996</v>
      </c>
    </row>
    <row r="382" spans="2:6">
      <c r="B382" t="str">
        <f>'1D SBB'!$Z$37</f>
        <v>BO5098STAT</v>
      </c>
      <c r="C382" t="s">
        <v>16104</v>
      </c>
      <c r="E382" t="s">
        <v>15757</v>
      </c>
      <c r="F382">
        <f>IF(ISBLANK('1D SBB'!$F$37),"",'1D SBB'!$F$37)</f>
        <v>281.34999999999997</v>
      </c>
    </row>
    <row r="383" spans="2:6">
      <c r="B383" t="str">
        <f>'1D SBB'!$AA$37</f>
        <v>BO5098DSR</v>
      </c>
      <c r="C383" t="s">
        <v>16105</v>
      </c>
      <c r="E383" t="s">
        <v>15757</v>
      </c>
      <c r="F383">
        <f>IF(ISBLANK('1D SBB'!$G$37),"",'1D SBB'!$G$37)</f>
        <v>8.8817841970012523E-16</v>
      </c>
    </row>
    <row r="384" spans="2:6">
      <c r="B384" t="str">
        <f>'1D SBB'!$AB$37</f>
        <v>BO5098NA</v>
      </c>
      <c r="C384" t="s">
        <v>16106</v>
      </c>
      <c r="E384" t="s">
        <v>15757</v>
      </c>
      <c r="F384">
        <f>IF(ISBLANK('1D SBB'!$H$37),"",'1D SBB'!$H$37)</f>
        <v>0.94500000000000006</v>
      </c>
    </row>
    <row r="385" spans="2:6">
      <c r="B385" t="str">
        <f>'1D SBB'!$AC$37</f>
        <v>BO5098ADJ</v>
      </c>
      <c r="C385" t="s">
        <v>16107</v>
      </c>
      <c r="E385" t="s">
        <v>15757</v>
      </c>
      <c r="F385">
        <f>IF(ISBLANK('1D SBB'!$I$37),"",'1D SBB'!$I$37)</f>
        <v>-0.94499999999999917</v>
      </c>
    </row>
    <row r="386" spans="2:6">
      <c r="B386" t="str">
        <f>'1D SBB'!$AD$37</f>
        <v>BO5098</v>
      </c>
      <c r="C386" t="s">
        <v>16108</v>
      </c>
      <c r="E386" t="s">
        <v>15757</v>
      </c>
      <c r="F386">
        <f>IF(ISBLANK('1D SBB'!$J$37),"",'1D SBB'!$J$37)</f>
        <v>280.40499999999997</v>
      </c>
    </row>
    <row r="387" spans="2:6">
      <c r="B387" t="str">
        <f>'1E SBB'!$Z$9</f>
        <v>BO5332FX</v>
      </c>
      <c r="C387" t="s">
        <v>16109</v>
      </c>
      <c r="E387" t="s">
        <v>15757</v>
      </c>
      <c r="F387">
        <f>IF(ISBLANK('1E SBB'!$E$9),"",'1E SBB'!$E$9)</f>
        <v>2531.8609999999999</v>
      </c>
    </row>
    <row r="388" spans="2:6">
      <c r="B388" t="str">
        <f>'1E SBB'!$AA$9</f>
        <v>BO5332FR</v>
      </c>
      <c r="C388" t="s">
        <v>16110</v>
      </c>
      <c r="E388" t="s">
        <v>15757</v>
      </c>
      <c r="F388">
        <f>IF(ISBLANK('1E SBB'!$F$9),"",'1E SBB'!$F$9)</f>
        <v>575.15899999999999</v>
      </c>
    </row>
    <row r="389" spans="2:6">
      <c r="B389" t="str">
        <f>'1E SBB'!$AB$9</f>
        <v>BO5332ILR</v>
      </c>
      <c r="C389" t="s">
        <v>16111</v>
      </c>
      <c r="E389" t="s">
        <v>15757</v>
      </c>
      <c r="F389">
        <f>IF(ISBLANK('1E SBB'!$G$9),"",'1E SBB'!$G$9)</f>
        <v>715.07500000000005</v>
      </c>
    </row>
    <row r="390" spans="2:6">
      <c r="B390" t="str">
        <f>'1E SBB'!$AC$9</f>
        <v>BO5332ILC</v>
      </c>
      <c r="C390" t="s">
        <v>16112</v>
      </c>
      <c r="E390" t="s">
        <v>15757</v>
      </c>
      <c r="F390">
        <f>IF(ISBLANK('1E SBB'!$H$9),"",'1E SBB'!$H$9)</f>
        <v>62.258000000000003</v>
      </c>
    </row>
    <row r="391" spans="2:6">
      <c r="B391" t="str">
        <f>'1E SBB'!$AD$9</f>
        <v>BO5332A</v>
      </c>
      <c r="C391" t="s">
        <v>16113</v>
      </c>
      <c r="E391" t="s">
        <v>15757</v>
      </c>
      <c r="F391">
        <f>IF(ISBLANK('1E SBB'!$I$9),"",'1E SBB'!$I$9)</f>
        <v>3884.3530000000001</v>
      </c>
    </row>
    <row r="392" spans="2:6">
      <c r="B392" t="str">
        <f>'1E SBB'!$Z$10</f>
        <v>BB1300FX</v>
      </c>
      <c r="C392" t="e">
        <v>#N/A</v>
      </c>
      <c r="E392" t="s">
        <v>15757</v>
      </c>
      <c r="F392">
        <f>IF(ISBLANK('1E SBB'!$E$10),"",'1E SBB'!$E$10)</f>
        <v>0</v>
      </c>
    </row>
    <row r="393" spans="2:6">
      <c r="B393" t="str">
        <f>'1E SBB'!$AD$10</f>
        <v>BB1300ND</v>
      </c>
      <c r="C393" t="e">
        <v>#N/A</v>
      </c>
      <c r="E393" t="s">
        <v>15757</v>
      </c>
      <c r="F393">
        <f>IF(ISBLANK('1E SBB'!$I$10),"",'1E SBB'!$I$10)</f>
        <v>0</v>
      </c>
    </row>
    <row r="394" spans="2:6">
      <c r="B394" t="str">
        <f>'1E SBB'!$Z$11</f>
        <v>BO5348FX</v>
      </c>
      <c r="C394" t="e">
        <v>#N/A</v>
      </c>
      <c r="E394" t="s">
        <v>15757</v>
      </c>
      <c r="F394">
        <f>IF(ISBLANK('1E SBB'!$E$11),"",'1E SBB'!$E$11)</f>
        <v>2531.8609999999999</v>
      </c>
    </row>
    <row r="395" spans="2:6">
      <c r="B395" t="str">
        <f>'1E SBB'!$AA$11</f>
        <v>BO5348FR</v>
      </c>
      <c r="C395" t="e">
        <v>#N/A</v>
      </c>
      <c r="E395" t="s">
        <v>15757</v>
      </c>
      <c r="F395">
        <f>IF(ISBLANK('1E SBB'!$F$11),"",'1E SBB'!$F$11)</f>
        <v>575.15899999999999</v>
      </c>
    </row>
    <row r="396" spans="2:6">
      <c r="B396" t="str">
        <f>'1E SBB'!$AB$11</f>
        <v>BO5348ILR</v>
      </c>
      <c r="C396" t="e">
        <v>#N/A</v>
      </c>
      <c r="E396" t="s">
        <v>15757</v>
      </c>
      <c r="F396">
        <f>IF(ISBLANK('1E SBB'!$G$11),"",'1E SBB'!$G$11)</f>
        <v>715.07500000000005</v>
      </c>
    </row>
    <row r="397" spans="2:6">
      <c r="B397" t="str">
        <f>'1E SBB'!$AC$11</f>
        <v>BO5348ILC</v>
      </c>
      <c r="C397" t="e">
        <v>#N/A</v>
      </c>
      <c r="E397" t="s">
        <v>15757</v>
      </c>
      <c r="F397">
        <f>IF(ISBLANK('1E SBB'!$H$11),"",'1E SBB'!$H$11)</f>
        <v>62.258000000000003</v>
      </c>
    </row>
    <row r="398" spans="2:6">
      <c r="B398" t="str">
        <f>'1E SBB'!$AD$11</f>
        <v>BO5348T</v>
      </c>
      <c r="C398" t="s">
        <v>1264</v>
      </c>
      <c r="E398" t="s">
        <v>15757</v>
      </c>
      <c r="F398">
        <f>IF(ISBLANK('1E SBB'!$I$11),"",'1E SBB'!$I$11)</f>
        <v>3884.3530000000001</v>
      </c>
    </row>
    <row r="399" spans="2:6">
      <c r="B399" t="str">
        <f>'1E SBB'!$AD$12</f>
        <v>FT01690</v>
      </c>
      <c r="C399" t="s">
        <v>1271</v>
      </c>
      <c r="E399" t="s">
        <v>15757</v>
      </c>
      <c r="F399">
        <f>IF(ISBLANK('1E SBB'!$I$12),"",'1E SBB'!$I$12)</f>
        <v>-27.283999999999999</v>
      </c>
    </row>
    <row r="400" spans="2:6">
      <c r="B400" t="str">
        <f>'1E SBB'!$AD$13</f>
        <v>PP0021</v>
      </c>
      <c r="C400" t="s">
        <v>1274</v>
      </c>
      <c r="E400" t="s">
        <v>15757</v>
      </c>
      <c r="F400">
        <f>IF(ISBLANK('1E SBB'!$I$13),"",'1E SBB'!$I$13)</f>
        <v>-296.10000000000002</v>
      </c>
    </row>
    <row r="401" spans="2:6">
      <c r="B401" t="str">
        <f>'1E SBB'!$AD$14</f>
        <v>BO4075</v>
      </c>
      <c r="C401" t="s">
        <v>16114</v>
      </c>
      <c r="E401" t="s">
        <v>15757</v>
      </c>
      <c r="F401">
        <f>IF(ISBLANK('1E SBB'!$I$14),"",'1E SBB'!$I$14)</f>
        <v>3560.9690000000001</v>
      </c>
    </row>
    <row r="402" spans="2:6">
      <c r="B402" s="2609" t="str">
        <f>'1E SBB'!$AD$17</f>
        <v>FI00300</v>
      </c>
      <c r="C402" t="s">
        <v>17798</v>
      </c>
      <c r="E402" t="s">
        <v>15757</v>
      </c>
      <c r="F402">
        <f>IF(ISBLANK('1E SBB'!$I$17),"",'1E SBB'!$I$17)</f>
        <v>0.64186572754099702</v>
      </c>
    </row>
    <row r="403" spans="2:6">
      <c r="B403" t="str">
        <f>'1E SBB'!$AD$18</f>
        <v>FI00300CV</v>
      </c>
      <c r="C403" t="e">
        <v>#N/A</v>
      </c>
      <c r="E403" t="s">
        <v>15757</v>
      </c>
      <c r="F403">
        <f>IF(ISBLANK('1E SBB'!$I$18),"",'1E SBB'!$I$18)</f>
        <v>0.63400000000000001</v>
      </c>
    </row>
    <row r="404" spans="2:6">
      <c r="B404" t="str">
        <f>'1E SBB'!$Z$21</f>
        <v>BO130FXI</v>
      </c>
      <c r="C404" t="s">
        <v>16115</v>
      </c>
      <c r="E404" t="s">
        <v>15757</v>
      </c>
      <c r="F404">
        <f>IF(ISBLANK('1E SBB'!$E$21),"",'1E SBB'!$E$21)</f>
        <v>120.7</v>
      </c>
    </row>
    <row r="405" spans="2:6">
      <c r="B405" t="str">
        <f>'1E SBB'!$AA$21</f>
        <v>BO130FRI</v>
      </c>
      <c r="C405" t="s">
        <v>16116</v>
      </c>
      <c r="E405" t="s">
        <v>15757</v>
      </c>
      <c r="F405">
        <f>IF(ISBLANK('1E SBB'!$F$21),"",'1E SBB'!$F$21)</f>
        <v>34.799999999999997</v>
      </c>
    </row>
    <row r="406" spans="2:6">
      <c r="B406" t="str">
        <f>'1E SBB'!$AB$21</f>
        <v>BO130ILIR</v>
      </c>
      <c r="C406" t="s">
        <v>16117</v>
      </c>
      <c r="E406" t="s">
        <v>15757</v>
      </c>
      <c r="F406">
        <f>IF(ISBLANK('1E SBB'!$G$21),"",'1E SBB'!$G$21)</f>
        <v>41.7</v>
      </c>
    </row>
    <row r="407" spans="2:6">
      <c r="B407" t="str">
        <f>'1E SBB'!$AC$21</f>
        <v>BO130ILIC</v>
      </c>
      <c r="C407" t="s">
        <v>16118</v>
      </c>
      <c r="E407" t="s">
        <v>15757</v>
      </c>
      <c r="F407">
        <f>IF(ISBLANK('1E SBB'!$H$21),"",'1E SBB'!$H$21)</f>
        <v>1.8</v>
      </c>
    </row>
    <row r="408" spans="2:6">
      <c r="B408" t="str">
        <f>'1E SBB'!$AD$21</f>
        <v>BO160TLI</v>
      </c>
      <c r="C408" t="s">
        <v>16119</v>
      </c>
      <c r="E408" t="s">
        <v>15757</v>
      </c>
      <c r="F408">
        <f>IF(ISBLANK('1E SBB'!$I$21),"",'1E SBB'!$I$21)</f>
        <v>199</v>
      </c>
    </row>
    <row r="409" spans="2:6">
      <c r="B409" t="str">
        <f>'1E SBB'!$Z$22</f>
        <v>BO135FXI</v>
      </c>
      <c r="C409" t="s">
        <v>16120</v>
      </c>
      <c r="E409" t="s">
        <v>15757</v>
      </c>
      <c r="F409">
        <f>IF(ISBLANK('1E SBB'!$E$22),"",'1E SBB'!$E$22)</f>
        <v>120.7</v>
      </c>
    </row>
    <row r="410" spans="2:6">
      <c r="B410" t="str">
        <f>'1E SBB'!$AA$22</f>
        <v>BO135FRI</v>
      </c>
      <c r="C410" t="s">
        <v>16121</v>
      </c>
      <c r="E410" t="s">
        <v>15757</v>
      </c>
      <c r="F410">
        <f>IF(ISBLANK('1E SBB'!$F$22),"",'1E SBB'!$F$22)</f>
        <v>34.799999999999997</v>
      </c>
    </row>
    <row r="411" spans="2:6">
      <c r="B411" t="str">
        <f>'1E SBB'!$AB$22</f>
        <v>BO135ILIR</v>
      </c>
      <c r="C411" t="s">
        <v>16122</v>
      </c>
      <c r="E411" t="s">
        <v>15757</v>
      </c>
      <c r="F411">
        <f>IF(ISBLANK('1E SBB'!$G$22),"",'1E SBB'!$G$22)</f>
        <v>18.3</v>
      </c>
    </row>
    <row r="412" spans="2:6">
      <c r="B412" t="str">
        <f>'1E SBB'!$AC$22</f>
        <v>BO135ILIC</v>
      </c>
      <c r="C412" t="s">
        <v>16123</v>
      </c>
      <c r="E412" t="s">
        <v>15757</v>
      </c>
      <c r="F412">
        <f>IF(ISBLANK('1E SBB'!$H$22),"",'1E SBB'!$H$22)</f>
        <v>0.3</v>
      </c>
    </row>
    <row r="413" spans="2:6">
      <c r="B413" t="str">
        <f>'1E SBB'!$AD$22</f>
        <v>BO165TLI</v>
      </c>
      <c r="C413" t="s">
        <v>16124</v>
      </c>
      <c r="E413" t="s">
        <v>15757</v>
      </c>
      <c r="F413">
        <f>IF(ISBLANK('1E SBB'!$I$22),"",'1E SBB'!$I$22)</f>
        <v>174.10000000000002</v>
      </c>
    </row>
    <row r="414" spans="2:6">
      <c r="B414" t="str">
        <f>'1E SBB'!$Z$25</f>
        <v>FI00500FX</v>
      </c>
      <c r="C414" t="s">
        <v>16125</v>
      </c>
      <c r="E414" t="s">
        <v>15757</v>
      </c>
      <c r="F414">
        <f>IF(ISBLANK('1E SBB'!$E$25),"",'1E SBB'!$E$25)</f>
        <v>4.7672443313436244E-2</v>
      </c>
    </row>
    <row r="415" spans="2:6">
      <c r="B415" t="str">
        <f>'1E SBB'!$AA$25</f>
        <v>FI00500FR</v>
      </c>
      <c r="C415" t="s">
        <v>16126</v>
      </c>
      <c r="E415" t="s">
        <v>15757</v>
      </c>
      <c r="F415">
        <f>IF(ISBLANK('1E SBB'!$F$25),"",'1E SBB'!$F$25)</f>
        <v>6.0505008180346646E-2</v>
      </c>
    </row>
    <row r="416" spans="2:6">
      <c r="B416" t="str">
        <f>'1E SBB'!$AB$25</f>
        <v>FI00500ILR</v>
      </c>
      <c r="C416" t="s">
        <v>16127</v>
      </c>
      <c r="E416" t="s">
        <v>15757</v>
      </c>
      <c r="F416">
        <f>IF(ISBLANK('1E SBB'!$G$25),"",'1E SBB'!$G$25)</f>
        <v>5.8315561304758241E-2</v>
      </c>
    </row>
    <row r="417" spans="2:6">
      <c r="B417" t="str">
        <f>'1E SBB'!$AC$25</f>
        <v>FI00500ILC</v>
      </c>
      <c r="C417" t="s">
        <v>16128</v>
      </c>
      <c r="E417" t="s">
        <v>15757</v>
      </c>
      <c r="F417">
        <f>IF(ISBLANK('1E SBB'!$H$25),"",'1E SBB'!$H$25)</f>
        <v>2.8911947059012497E-2</v>
      </c>
    </row>
    <row r="418" spans="2:6">
      <c r="B418" t="str">
        <f>'1E SBB'!$AD$25</f>
        <v>FI00500</v>
      </c>
      <c r="C418" t="s">
        <v>16129</v>
      </c>
      <c r="E418" t="s">
        <v>15757</v>
      </c>
      <c r="F418">
        <f>IF(ISBLANK('1E SBB'!$I$25),"",'1E SBB'!$I$25)</f>
        <v>5.1231183159717975E-2</v>
      </c>
    </row>
    <row r="419" spans="2:6">
      <c r="B419" t="str">
        <f>'1E SBB'!$Z$26</f>
        <v>FI00510FX</v>
      </c>
      <c r="C419" t="s">
        <v>16130</v>
      </c>
      <c r="E419" t="s">
        <v>15757</v>
      </c>
      <c r="F419">
        <f>IF(ISBLANK('1E SBB'!$E$26),"",'1E SBB'!$E$26)</f>
        <v>4.7672443313436244E-2</v>
      </c>
    </row>
    <row r="420" spans="2:6">
      <c r="B420" t="str">
        <f>'1E SBB'!$AA$26</f>
        <v>FI00510FR</v>
      </c>
      <c r="C420" t="s">
        <v>16131</v>
      </c>
      <c r="E420" t="s">
        <v>15757</v>
      </c>
      <c r="F420">
        <f>IF(ISBLANK('1E SBB'!$F$26),"",'1E SBB'!$F$26)</f>
        <v>6.0505008180346646E-2</v>
      </c>
    </row>
    <row r="421" spans="2:6">
      <c r="B421" t="str">
        <f>'1E SBB'!$AB$26</f>
        <v>FI00510ILR</v>
      </c>
      <c r="C421" t="s">
        <v>16132</v>
      </c>
      <c r="E421" t="s">
        <v>15757</v>
      </c>
      <c r="F421">
        <f>IF(ISBLANK('1E SBB'!$G$26),"",'1E SBB'!$G$26)</f>
        <v>2.5591721148131314E-2</v>
      </c>
    </row>
    <row r="422" spans="2:6">
      <c r="B422" t="str">
        <f>'1E SBB'!$AC$26</f>
        <v>FI00510ILC</v>
      </c>
      <c r="C422" t="s">
        <v>16133</v>
      </c>
      <c r="E422" t="s">
        <v>15757</v>
      </c>
      <c r="F422">
        <f>IF(ISBLANK('1E SBB'!$H$26),"",'1E SBB'!$H$26)</f>
        <v>4.8186578431687489E-3</v>
      </c>
    </row>
    <row r="423" spans="2:6">
      <c r="B423" t="str">
        <f>'1E SBB'!$AD$26</f>
        <v>FI00510</v>
      </c>
      <c r="C423" t="s">
        <v>16134</v>
      </c>
      <c r="E423" t="s">
        <v>15757</v>
      </c>
      <c r="F423">
        <f>IF(ISBLANK('1E SBB'!$I$26),"",'1E SBB'!$I$26)</f>
        <v>4.4820849186466838E-2</v>
      </c>
    </row>
    <row r="424" spans="2:6">
      <c r="B424" t="str">
        <f>'1E SBB'!$Z$29</f>
        <v>FI00560FX</v>
      </c>
      <c r="C424" t="s">
        <v>16135</v>
      </c>
      <c r="E424" t="s">
        <v>15757</v>
      </c>
      <c r="F424">
        <f>IF(ISBLANK('1E SBB'!$E$29),"",'1E SBB'!$E$29)</f>
        <v>13.62</v>
      </c>
    </row>
    <row r="425" spans="2:6">
      <c r="B425" t="str">
        <f>'1E SBB'!$AA$29</f>
        <v>FI00560FR</v>
      </c>
      <c r="C425" t="s">
        <v>16136</v>
      </c>
      <c r="E425" t="s">
        <v>15757</v>
      </c>
      <c r="F425">
        <f>IF(ISBLANK('1E SBB'!$F$29),"",'1E SBB'!$F$29)</f>
        <v>6.6</v>
      </c>
    </row>
    <row r="426" spans="2:6">
      <c r="B426" t="str">
        <f>'1E SBB'!$AB$29</f>
        <v>FI00560ILR</v>
      </c>
      <c r="C426" t="s">
        <v>16137</v>
      </c>
      <c r="E426" t="s">
        <v>15757</v>
      </c>
      <c r="F426">
        <f>IF(ISBLANK('1E SBB'!$G$29),"",'1E SBB'!$G$29)</f>
        <v>21</v>
      </c>
    </row>
    <row r="427" spans="2:6">
      <c r="B427" t="str">
        <f>'1E SBB'!$AC$29</f>
        <v>FI00560ILC</v>
      </c>
      <c r="C427" t="s">
        <v>16138</v>
      </c>
      <c r="E427" t="s">
        <v>15757</v>
      </c>
      <c r="F427">
        <f>IF(ISBLANK('1E SBB'!$H$29),"",'1E SBB'!$H$29)</f>
        <v>4.8</v>
      </c>
    </row>
    <row r="428" spans="2:6">
      <c r="B428" t="str">
        <f>'1E SBB'!$AD$29</f>
        <v>FI00560</v>
      </c>
      <c r="C428" t="s">
        <v>16139</v>
      </c>
      <c r="E428" t="s">
        <v>15757</v>
      </c>
      <c r="F428">
        <f>IF(ISBLANK('1E SBB'!$I$29),"",'1E SBB'!$I$29)</f>
        <v>13.78</v>
      </c>
    </row>
    <row r="429" spans="2:6">
      <c r="B429" t="str">
        <f>'1F'!$AP$10</f>
        <v>CR12504NNP</v>
      </c>
      <c r="C429" t="s">
        <v>16140</v>
      </c>
      <c r="E429" t="s">
        <v>15757</v>
      </c>
      <c r="F429" t="str">
        <f>IF(ISBLANK('1F'!$E$10),"",'1F'!$E$10)</f>
        <v/>
      </c>
    </row>
    <row r="430" spans="2:6">
      <c r="B430" t="str">
        <f>'1F'!$AR$10</f>
        <v>CR12504AAP</v>
      </c>
      <c r="C430" t="s">
        <v>16141</v>
      </c>
      <c r="E430" t="s">
        <v>15757</v>
      </c>
      <c r="F430" t="str">
        <f>IF(ISBLANK('1F'!$G$10),"",'1F'!$G$10)</f>
        <v/>
      </c>
    </row>
    <row r="431" spans="2:6">
      <c r="B431" t="str">
        <f>'1F'!$AV$10</f>
        <v>CR12504NNPA</v>
      </c>
      <c r="C431" t="s">
        <v>16140</v>
      </c>
      <c r="E431" t="s">
        <v>15757</v>
      </c>
      <c r="F431" t="str">
        <f>IF(ISBLANK('1F'!$K$10),"",'1F'!$K$10)</f>
        <v/>
      </c>
    </row>
    <row r="432" spans="2:6">
      <c r="B432" t="str">
        <f>'1F'!$AX$10</f>
        <v>CR12504AAPA</v>
      </c>
      <c r="C432" t="s">
        <v>16141</v>
      </c>
      <c r="E432" t="s">
        <v>15757</v>
      </c>
      <c r="F432" t="str">
        <f>IF(ISBLANK('1F'!$M$10),"",'1F'!$M$10)</f>
        <v/>
      </c>
    </row>
    <row r="433" spans="2:6">
      <c r="B433" s="2609" t="str">
        <f>'1F'!$AP$13</f>
        <v>CR12501NNP</v>
      </c>
      <c r="C433" t="s">
        <v>16142</v>
      </c>
      <c r="E433" t="s">
        <v>15757</v>
      </c>
      <c r="F433" t="str">
        <f>IF(ISBLANK('1F'!$E$13),"",'1F'!$E$13)</f>
        <v/>
      </c>
    </row>
    <row r="434" spans="2:6">
      <c r="B434" s="2609" t="str">
        <f>'1F'!$AQ$13</f>
        <v>CR12501ANP</v>
      </c>
      <c r="C434" t="s">
        <v>16143</v>
      </c>
      <c r="E434" t="s">
        <v>15757</v>
      </c>
      <c r="F434">
        <f>IF(ISBLANK('1F'!$F$13),"",'1F'!$F$13)</f>
        <v>0</v>
      </c>
    </row>
    <row r="435" spans="2:6">
      <c r="B435" t="str">
        <f>'1F'!$AS$13</f>
        <v>CR12501NNV</v>
      </c>
      <c r="C435" t="s">
        <v>16142</v>
      </c>
      <c r="E435" t="s">
        <v>15757</v>
      </c>
      <c r="F435">
        <f>IF(ISBLANK('1F'!$H$13),"",'1F'!$H$13)</f>
        <v>0</v>
      </c>
    </row>
    <row r="436" spans="2:6">
      <c r="B436" t="str">
        <f>'1F'!$AU$13</f>
        <v>CR12501AAV</v>
      </c>
      <c r="C436" t="s">
        <v>16144</v>
      </c>
      <c r="E436" t="s">
        <v>15757</v>
      </c>
      <c r="F436">
        <f>IF(ISBLANK('1F'!$J$13),"",'1F'!$J$13)</f>
        <v>0</v>
      </c>
    </row>
    <row r="437" spans="2:6">
      <c r="B437" s="2609" t="str">
        <f>'1F'!$AV$13</f>
        <v>CR12501NNPA</v>
      </c>
      <c r="C437" t="s">
        <v>16142</v>
      </c>
      <c r="E437" t="s">
        <v>15757</v>
      </c>
      <c r="F437" t="str">
        <f>IF(ISBLANK('1F'!$K$13),"",'1F'!$K$13)</f>
        <v/>
      </c>
    </row>
    <row r="438" spans="2:6">
      <c r="B438" s="2609" t="str">
        <f>'1F'!$AW$13</f>
        <v>CR12501ANPA</v>
      </c>
      <c r="C438" t="s">
        <v>16143</v>
      </c>
      <c r="E438" t="s">
        <v>15757</v>
      </c>
      <c r="F438">
        <f>IF(ISBLANK('1F'!$L$13),"",'1F'!$L$13)</f>
        <v>0</v>
      </c>
    </row>
    <row r="439" spans="2:6">
      <c r="B439" t="str">
        <f>'1F'!$AY$13</f>
        <v>CR12501NNVA</v>
      </c>
      <c r="C439" t="s">
        <v>16142</v>
      </c>
      <c r="E439" t="s">
        <v>15757</v>
      </c>
      <c r="F439">
        <f>IF(ISBLANK('1F'!$N$13),"",'1F'!$N$13)</f>
        <v>0</v>
      </c>
    </row>
    <row r="440" spans="2:6">
      <c r="B440" t="str">
        <f>'1F'!$BA$13</f>
        <v>CR12501AAVA</v>
      </c>
      <c r="C440" t="s">
        <v>16144</v>
      </c>
      <c r="E440" t="s">
        <v>15757</v>
      </c>
      <c r="F440">
        <f>IF(ISBLANK('1F'!$P$13),"",'1F'!$P$13)</f>
        <v>0</v>
      </c>
    </row>
    <row r="441" spans="2:6">
      <c r="B441" s="2609" t="str">
        <f>'1F'!$AQ$17</f>
        <v>CR12505ANP</v>
      </c>
      <c r="C441" t="s">
        <v>16145</v>
      </c>
      <c r="E441" t="s">
        <v>15757</v>
      </c>
      <c r="F441">
        <f>IF(ISBLANK('1F'!$F$17),"",'1F'!$F$17)</f>
        <v>0</v>
      </c>
    </row>
    <row r="442" spans="2:6">
      <c r="B442" s="2609" t="str">
        <f>'1F'!$AR$17</f>
        <v>CR12505AAP</v>
      </c>
      <c r="C442" t="s">
        <v>16146</v>
      </c>
      <c r="E442" t="s">
        <v>15757</v>
      </c>
      <c r="F442">
        <f>IF(ISBLANK('1F'!$G$17),"",'1F'!$G$17)</f>
        <v>0</v>
      </c>
    </row>
    <row r="443" spans="2:6">
      <c r="B443" t="str">
        <f>'1F'!$AT$17</f>
        <v>CR12505ANV</v>
      </c>
      <c r="C443" t="s">
        <v>16145</v>
      </c>
      <c r="E443" t="s">
        <v>15757</v>
      </c>
      <c r="F443">
        <f>IF(ISBLANK('1F'!$I$17),"",'1F'!$I$17)</f>
        <v>0</v>
      </c>
    </row>
    <row r="444" spans="2:6">
      <c r="B444" t="str">
        <f>'1F'!$AU$17</f>
        <v>CR12505AAV</v>
      </c>
      <c r="C444" t="s">
        <v>16146</v>
      </c>
      <c r="E444" t="s">
        <v>15757</v>
      </c>
      <c r="F444" t="str">
        <f>IF(ISBLANK('1F'!$J$17),"",'1F'!$J$17)</f>
        <v/>
      </c>
    </row>
    <row r="445" spans="2:6">
      <c r="B445" s="2609" t="str">
        <f>'1F'!$AW$17</f>
        <v>CR12505ANPA</v>
      </c>
      <c r="C445" t="s">
        <v>16145</v>
      </c>
      <c r="E445" t="s">
        <v>15757</v>
      </c>
      <c r="F445">
        <f>IF(ISBLANK('1F'!$L$17),"",'1F'!$L$17)</f>
        <v>0</v>
      </c>
    </row>
    <row r="446" spans="2:6">
      <c r="B446" s="2609" t="str">
        <f>'1F'!$AX$17</f>
        <v>CR12505AAPA</v>
      </c>
      <c r="C446" t="s">
        <v>16146</v>
      </c>
      <c r="E446" t="s">
        <v>15757</v>
      </c>
      <c r="F446">
        <f>IF(ISBLANK('1F'!$M$17),"",'1F'!$M$17)</f>
        <v>0</v>
      </c>
    </row>
    <row r="447" spans="2:6">
      <c r="B447" t="str">
        <f>'1F'!$AZ$17</f>
        <v>CR12505ANVA</v>
      </c>
      <c r="C447" t="s">
        <v>16145</v>
      </c>
      <c r="E447" t="s">
        <v>15757</v>
      </c>
      <c r="F447">
        <f>IF(ISBLANK('1F'!$O$17),"",'1F'!$O$17)</f>
        <v>0</v>
      </c>
    </row>
    <row r="448" spans="2:6">
      <c r="B448" t="str">
        <f>'1F'!$BA$17</f>
        <v>CR12505AAVA</v>
      </c>
      <c r="C448" t="s">
        <v>16146</v>
      </c>
      <c r="E448" t="s">
        <v>15757</v>
      </c>
      <c r="F448" t="str">
        <f>IF(ISBLANK('1F'!$P$17),"",'1F'!$P$17)</f>
        <v/>
      </c>
    </row>
    <row r="449" spans="2:6">
      <c r="B449" s="2609" t="str">
        <f>'1F'!$AQ$18</f>
        <v>CR_GB_12505ANP</v>
      </c>
      <c r="C449" t="s">
        <v>16147</v>
      </c>
      <c r="E449" t="s">
        <v>15757</v>
      </c>
      <c r="F449">
        <f>IF(ISBLANK('1F'!$F$18),"",'1F'!$F$18)</f>
        <v>0</v>
      </c>
    </row>
    <row r="450" spans="2:6">
      <c r="B450" s="2609" t="str">
        <f>'1F'!$AR$18</f>
        <v>CR_GB_12505AAP</v>
      </c>
      <c r="C450" t="s">
        <v>16148</v>
      </c>
      <c r="E450" t="s">
        <v>15757</v>
      </c>
      <c r="F450">
        <f>IF(ISBLANK('1F'!$G$18),"",'1F'!$G$18)</f>
        <v>0</v>
      </c>
    </row>
    <row r="451" spans="2:6">
      <c r="B451" t="str">
        <f>'1F'!$AU$18</f>
        <v>CR_GB_12505AAV</v>
      </c>
      <c r="C451" t="s">
        <v>16148</v>
      </c>
      <c r="E451" t="s">
        <v>15757</v>
      </c>
      <c r="F451" t="str">
        <f>IF(ISBLANK('1F'!$J$18),"",'1F'!$J$18)</f>
        <v/>
      </c>
    </row>
    <row r="452" spans="2:6">
      <c r="B452" s="2609" t="str">
        <f>'1F'!$AW$18</f>
        <v>CR_GB_12505ANPA</v>
      </c>
      <c r="C452" t="s">
        <v>16149</v>
      </c>
      <c r="E452" t="s">
        <v>15757</v>
      </c>
      <c r="F452">
        <f>IF(ISBLANK('1F'!$L$18),"",'1F'!$L$18)</f>
        <v>0</v>
      </c>
    </row>
    <row r="453" spans="2:6">
      <c r="B453" s="2609" t="str">
        <f>'1F'!$AX$18</f>
        <v>CR_GB_12505AAPA</v>
      </c>
      <c r="C453" t="s">
        <v>16150</v>
      </c>
      <c r="E453" t="s">
        <v>15757</v>
      </c>
      <c r="F453">
        <f>IF(ISBLANK('1F'!$M$18),"",'1F'!$M$18)</f>
        <v>0</v>
      </c>
    </row>
    <row r="454" spans="2:6">
      <c r="B454" t="str">
        <f>'1F'!$BA$18</f>
        <v>CR_GB_12505AAVA</v>
      </c>
      <c r="C454" t="s">
        <v>16150</v>
      </c>
      <c r="E454" t="s">
        <v>15757</v>
      </c>
      <c r="F454" t="str">
        <f>IF(ISBLANK('1F'!$P$18),"",'1F'!$P$18)</f>
        <v/>
      </c>
    </row>
    <row r="455" spans="2:6">
      <c r="B455" s="2609" t="str">
        <f>'1F'!$AQ$19</f>
        <v>CR12506ANP</v>
      </c>
      <c r="C455" t="s">
        <v>16151</v>
      </c>
      <c r="E455" t="s">
        <v>15757</v>
      </c>
      <c r="F455">
        <f>IF(ISBLANK('1F'!$F$19),"",'1F'!$F$19)</f>
        <v>0</v>
      </c>
    </row>
    <row r="456" spans="2:6">
      <c r="B456" s="2609" t="str">
        <f>'1F'!$AR$19</f>
        <v>CR12506AAP</v>
      </c>
      <c r="C456" t="s">
        <v>16152</v>
      </c>
      <c r="E456" t="s">
        <v>15757</v>
      </c>
      <c r="F456">
        <f>IF(ISBLANK('1F'!$G$19),"",'1F'!$G$19)</f>
        <v>0</v>
      </c>
    </row>
    <row r="457" spans="2:6">
      <c r="B457" t="str">
        <f>'1F'!$AU$19</f>
        <v>CR12506AAV</v>
      </c>
      <c r="C457" t="s">
        <v>16152</v>
      </c>
      <c r="E457" t="s">
        <v>15757</v>
      </c>
      <c r="F457" t="str">
        <f>IF(ISBLANK('1F'!$J$19),"",'1F'!$J$19)</f>
        <v/>
      </c>
    </row>
    <row r="458" spans="2:6">
      <c r="B458" s="2609" t="str">
        <f>'1F'!$AW$19</f>
        <v>CR12506ANPA</v>
      </c>
      <c r="C458" t="s">
        <v>16151</v>
      </c>
      <c r="E458" t="s">
        <v>15757</v>
      </c>
      <c r="F458">
        <f>IF(ISBLANK('1F'!$L$19),"",'1F'!$L$19)</f>
        <v>0</v>
      </c>
    </row>
    <row r="459" spans="2:6">
      <c r="B459" s="2609" t="str">
        <f>'1F'!$AX$19</f>
        <v>CR12506AAPA</v>
      </c>
      <c r="C459" t="s">
        <v>16152</v>
      </c>
      <c r="E459" t="s">
        <v>15757</v>
      </c>
      <c r="F459">
        <f>IF(ISBLANK('1F'!$M$19),"",'1F'!$M$19)</f>
        <v>0</v>
      </c>
    </row>
    <row r="460" spans="2:6">
      <c r="B460" t="str">
        <f>'1F'!$BA$19</f>
        <v>CR12506AAVA</v>
      </c>
      <c r="C460" t="s">
        <v>16152</v>
      </c>
      <c r="E460" t="s">
        <v>15757</v>
      </c>
      <c r="F460" t="str">
        <f>IF(ISBLANK('1F'!$P$19),"",'1F'!$P$19)</f>
        <v/>
      </c>
    </row>
    <row r="461" spans="2:6">
      <c r="B461" s="2609" t="str">
        <f>'1F'!$AQ$20</f>
        <v>CR12507ANP</v>
      </c>
      <c r="C461" t="s">
        <v>16153</v>
      </c>
      <c r="E461" t="s">
        <v>15757</v>
      </c>
      <c r="F461">
        <f>IF(ISBLANK('1F'!$F$20),"",'1F'!$F$20)</f>
        <v>0</v>
      </c>
    </row>
    <row r="462" spans="2:6">
      <c r="B462" s="2609" t="str">
        <f>'1F'!$AR$20</f>
        <v>CR12507AAP</v>
      </c>
      <c r="C462" t="s">
        <v>16154</v>
      </c>
      <c r="E462" t="s">
        <v>15757</v>
      </c>
      <c r="F462">
        <f>IF(ISBLANK('1F'!$G$20),"",'1F'!$G$20)</f>
        <v>0</v>
      </c>
    </row>
    <row r="463" spans="2:6">
      <c r="B463" t="str">
        <f>'1F'!$AU$20</f>
        <v>CR12507AAV</v>
      </c>
      <c r="C463" t="s">
        <v>16154</v>
      </c>
      <c r="E463" t="s">
        <v>15757</v>
      </c>
      <c r="F463" t="str">
        <f>IF(ISBLANK('1F'!$J$20),"",'1F'!$J$20)</f>
        <v/>
      </c>
    </row>
    <row r="464" spans="2:6">
      <c r="B464" s="2609" t="str">
        <f>'1F'!$AW$20</f>
        <v>CR12507ANPA</v>
      </c>
      <c r="C464" t="s">
        <v>16153</v>
      </c>
      <c r="E464" t="s">
        <v>15757</v>
      </c>
      <c r="F464">
        <f>IF(ISBLANK('1F'!$L$20),"",'1F'!$L$20)</f>
        <v>0</v>
      </c>
    </row>
    <row r="465" spans="2:6">
      <c r="B465" s="2609" t="str">
        <f>'1F'!$AX$20</f>
        <v>CR12507AAPA</v>
      </c>
      <c r="C465" t="s">
        <v>16154</v>
      </c>
      <c r="E465" t="s">
        <v>15757</v>
      </c>
      <c r="F465">
        <f>IF(ISBLANK('1F'!$M$20),"",'1F'!$M$20)</f>
        <v>0</v>
      </c>
    </row>
    <row r="466" spans="2:6">
      <c r="B466" t="str">
        <f>'1F'!$BA$20</f>
        <v>CR12507AAVA</v>
      </c>
      <c r="C466" t="s">
        <v>16154</v>
      </c>
      <c r="E466" t="s">
        <v>15757</v>
      </c>
      <c r="F466" t="str">
        <f>IF(ISBLANK('1F'!$P$20),"",'1F'!$P$20)</f>
        <v/>
      </c>
    </row>
    <row r="467" spans="2:6">
      <c r="B467" s="2609" t="str">
        <f>'1F'!$AQ$21</f>
        <v>CR12508ANP</v>
      </c>
      <c r="C467" t="s">
        <v>16155</v>
      </c>
      <c r="E467" t="s">
        <v>15757</v>
      </c>
      <c r="F467">
        <f>IF(ISBLANK('1F'!$F$21),"",'1F'!$F$21)</f>
        <v>0</v>
      </c>
    </row>
    <row r="468" spans="2:6">
      <c r="B468" s="2609" t="str">
        <f>'1F'!$AR$21</f>
        <v>CR12508AAP</v>
      </c>
      <c r="C468" t="s">
        <v>16156</v>
      </c>
      <c r="E468" t="s">
        <v>15757</v>
      </c>
      <c r="F468">
        <f>IF(ISBLANK('1F'!$G$21),"",'1F'!$G$21)</f>
        <v>0</v>
      </c>
    </row>
    <row r="469" spans="2:6">
      <c r="B469" t="str">
        <f>'1F'!$AT$21</f>
        <v>CR12508ANV</v>
      </c>
      <c r="C469" t="s">
        <v>16155</v>
      </c>
      <c r="E469" t="s">
        <v>15757</v>
      </c>
      <c r="F469" t="str">
        <f>IF(ISBLANK('1F'!$I$21),"",'1F'!$I$21)</f>
        <v/>
      </c>
    </row>
    <row r="470" spans="2:6">
      <c r="B470" t="str">
        <f>'1F'!$AU$21</f>
        <v>CR12508AAV</v>
      </c>
      <c r="C470" t="s">
        <v>16156</v>
      </c>
      <c r="E470" t="s">
        <v>15757</v>
      </c>
      <c r="F470" t="str">
        <f>IF(ISBLANK('1F'!$J$21),"",'1F'!$J$21)</f>
        <v/>
      </c>
    </row>
    <row r="471" spans="2:6">
      <c r="B471" s="2609" t="str">
        <f>'1F'!$AW$21</f>
        <v>CR12508ANPA</v>
      </c>
      <c r="C471" t="s">
        <v>16155</v>
      </c>
      <c r="E471" t="s">
        <v>15757</v>
      </c>
      <c r="F471">
        <f>IF(ISBLANK('1F'!$L$21),"",'1F'!$L$21)</f>
        <v>0</v>
      </c>
    </row>
    <row r="472" spans="2:6">
      <c r="B472" s="2609" t="str">
        <f>'1F'!$AX$21</f>
        <v>CR12508AAPA</v>
      </c>
      <c r="C472" t="s">
        <v>16156</v>
      </c>
      <c r="E472" t="s">
        <v>15757</v>
      </c>
      <c r="F472">
        <f>IF(ISBLANK('1F'!$M$21),"",'1F'!$M$21)</f>
        <v>0</v>
      </c>
    </row>
    <row r="473" spans="2:6">
      <c r="B473" t="str">
        <f>'1F'!$AZ$21</f>
        <v>CR12508ANVA</v>
      </c>
      <c r="C473" t="s">
        <v>16155</v>
      </c>
      <c r="E473" t="s">
        <v>15757</v>
      </c>
      <c r="F473" t="str">
        <f>IF(ISBLANK('1F'!$O$21),"",'1F'!$O$21)</f>
        <v/>
      </c>
    </row>
    <row r="474" spans="2:6">
      <c r="B474" t="str">
        <f>'1F'!$BA$21</f>
        <v>CR12508AAVA</v>
      </c>
      <c r="C474" t="s">
        <v>16156</v>
      </c>
      <c r="E474" t="s">
        <v>15757</v>
      </c>
      <c r="F474" t="str">
        <f>IF(ISBLANK('1F'!$P$21),"",'1F'!$P$21)</f>
        <v/>
      </c>
    </row>
    <row r="475" spans="2:6">
      <c r="B475" s="2609" t="str">
        <f>'1F'!$AQ$22</f>
        <v>CR12509ANP</v>
      </c>
      <c r="C475" t="s">
        <v>16157</v>
      </c>
      <c r="E475" t="s">
        <v>15757</v>
      </c>
      <c r="F475">
        <f>IF(ISBLANK('1F'!$F$22),"",'1F'!$F$22)</f>
        <v>0</v>
      </c>
    </row>
    <row r="476" spans="2:6">
      <c r="B476" s="2609" t="str">
        <f>'1F'!$AR$22</f>
        <v>CR12509AAP</v>
      </c>
      <c r="C476" t="s">
        <v>16158</v>
      </c>
      <c r="E476" t="s">
        <v>15757</v>
      </c>
      <c r="F476">
        <f>IF(ISBLANK('1F'!$G$22),"",'1F'!$G$22)</f>
        <v>0</v>
      </c>
    </row>
    <row r="477" spans="2:6">
      <c r="B477" t="str">
        <f>'1F'!$AT$22</f>
        <v>CR12509ANV</v>
      </c>
      <c r="C477" t="s">
        <v>16157</v>
      </c>
      <c r="E477" t="s">
        <v>15757</v>
      </c>
      <c r="F477" t="str">
        <f>IF(ISBLANK('1F'!$I$22),"",'1F'!$I$22)</f>
        <v/>
      </c>
    </row>
    <row r="478" spans="2:6">
      <c r="B478" t="str">
        <f>'1F'!$AU$22</f>
        <v>CR12509AAV</v>
      </c>
      <c r="C478" t="s">
        <v>16158</v>
      </c>
      <c r="E478" t="s">
        <v>15757</v>
      </c>
      <c r="F478" t="str">
        <f>IF(ISBLANK('1F'!$J$22),"",'1F'!$J$22)</f>
        <v/>
      </c>
    </row>
    <row r="479" spans="2:6">
      <c r="B479" s="2609" t="str">
        <f>'1F'!$AW$22</f>
        <v>CR12509ANPA</v>
      </c>
      <c r="C479" t="s">
        <v>16157</v>
      </c>
      <c r="E479" t="s">
        <v>15757</v>
      </c>
      <c r="F479">
        <f>IF(ISBLANK('1F'!$L$22),"",'1F'!$L$22)</f>
        <v>0</v>
      </c>
    </row>
    <row r="480" spans="2:6">
      <c r="B480" s="2609" t="str">
        <f>'1F'!$AX$22</f>
        <v>CR12509AAPA</v>
      </c>
      <c r="C480" t="s">
        <v>16158</v>
      </c>
      <c r="E480" t="s">
        <v>15757</v>
      </c>
      <c r="F480">
        <f>IF(ISBLANK('1F'!$M$22),"",'1F'!$M$22)</f>
        <v>0</v>
      </c>
    </row>
    <row r="481" spans="2:6">
      <c r="B481" t="str">
        <f>'1F'!$AZ$22</f>
        <v>CR12509ANVA</v>
      </c>
      <c r="C481" t="s">
        <v>16157</v>
      </c>
      <c r="E481" t="s">
        <v>15757</v>
      </c>
      <c r="F481" t="str">
        <f>IF(ISBLANK('1F'!$O$22),"",'1F'!$O$22)</f>
        <v/>
      </c>
    </row>
    <row r="482" spans="2:6">
      <c r="B482" t="str">
        <f>'1F'!$BA$22</f>
        <v>CR12509AAVA</v>
      </c>
      <c r="C482" t="s">
        <v>16158</v>
      </c>
      <c r="E482" t="s">
        <v>15757</v>
      </c>
      <c r="F482" t="str">
        <f>IF(ISBLANK('1F'!$P$22),"",'1F'!$P$22)</f>
        <v/>
      </c>
    </row>
    <row r="483" spans="2:6">
      <c r="B483" s="2609" t="str">
        <f>'1F'!$AP$24</f>
        <v>CR12510NNP</v>
      </c>
      <c r="C483" t="s">
        <v>16159</v>
      </c>
      <c r="E483" t="s">
        <v>15757</v>
      </c>
      <c r="F483">
        <f>IF(ISBLANK('1F'!$E$24),"",'1F'!$E$24)</f>
        <v>0</v>
      </c>
    </row>
    <row r="484" spans="2:6">
      <c r="B484" s="2609" t="str">
        <f>'1F'!$AQ$24</f>
        <v>CR12510ANP</v>
      </c>
      <c r="C484" t="s">
        <v>16160</v>
      </c>
      <c r="E484" t="s">
        <v>15757</v>
      </c>
      <c r="F484">
        <f>IF(ISBLANK('1F'!$F$24),"",'1F'!$F$24)</f>
        <v>0</v>
      </c>
    </row>
    <row r="485" spans="2:6">
      <c r="B485" s="2609" t="str">
        <f>'1F'!$AR$24</f>
        <v>CR12510AAP</v>
      </c>
      <c r="C485" t="s">
        <v>16161</v>
      </c>
      <c r="E485" t="s">
        <v>15757</v>
      </c>
      <c r="F485">
        <f>IF(ISBLANK('1F'!$G$24),"",'1F'!$G$24)</f>
        <v>0</v>
      </c>
    </row>
    <row r="486" spans="2:6">
      <c r="B486" t="str">
        <f>'1F'!$AS$24</f>
        <v>CR12510NNV</v>
      </c>
      <c r="C486" t="s">
        <v>16159</v>
      </c>
      <c r="E486" t="s">
        <v>15757</v>
      </c>
      <c r="F486">
        <f>IF(ISBLANK('1F'!$H$24),"",'1F'!$H$24)</f>
        <v>0</v>
      </c>
    </row>
    <row r="487" spans="2:6">
      <c r="B487" t="str">
        <f>'1F'!$AT$24</f>
        <v>CR12510ANV</v>
      </c>
      <c r="C487" t="s">
        <v>16160</v>
      </c>
      <c r="E487" t="s">
        <v>15757</v>
      </c>
      <c r="F487">
        <f>IF(ISBLANK('1F'!$I$24),"",'1F'!$I$24)</f>
        <v>0</v>
      </c>
    </row>
    <row r="488" spans="2:6">
      <c r="B488" t="str">
        <f>'1F'!$AU$24</f>
        <v>CR12510AAV</v>
      </c>
      <c r="C488" t="s">
        <v>16161</v>
      </c>
      <c r="E488" t="s">
        <v>15757</v>
      </c>
      <c r="F488">
        <f>IF(ISBLANK('1F'!$J$24),"",'1F'!$J$24)</f>
        <v>0</v>
      </c>
    </row>
    <row r="489" spans="2:6">
      <c r="B489" s="2609" t="str">
        <f>'1F'!$AV$24</f>
        <v>CR12510NNPA</v>
      </c>
      <c r="C489" t="s">
        <v>16159</v>
      </c>
      <c r="E489" t="s">
        <v>15757</v>
      </c>
      <c r="F489">
        <f>IF(ISBLANK('1F'!$K$24),"",'1F'!$K$24)</f>
        <v>0</v>
      </c>
    </row>
    <row r="490" spans="2:6">
      <c r="B490" s="2609" t="str">
        <f>'1F'!$AW$24</f>
        <v>CR12510ANPA</v>
      </c>
      <c r="C490" t="s">
        <v>16160</v>
      </c>
      <c r="E490" t="s">
        <v>15757</v>
      </c>
      <c r="F490">
        <f>IF(ISBLANK('1F'!$L$24),"",'1F'!$L$24)</f>
        <v>0</v>
      </c>
    </row>
    <row r="491" spans="2:6">
      <c r="B491" s="2609" t="str">
        <f>'1F'!$AX$24</f>
        <v>CR12510AAPA</v>
      </c>
      <c r="C491" t="s">
        <v>16161</v>
      </c>
      <c r="E491" t="s">
        <v>15757</v>
      </c>
      <c r="F491">
        <f>IF(ISBLANK('1F'!$M$24),"",'1F'!$M$24)</f>
        <v>0</v>
      </c>
    </row>
    <row r="492" spans="2:6">
      <c r="B492" t="str">
        <f>'1F'!$AY$24</f>
        <v>CR12510NNVA</v>
      </c>
      <c r="C492" t="s">
        <v>16159</v>
      </c>
      <c r="E492" t="s">
        <v>15757</v>
      </c>
      <c r="F492">
        <f>IF(ISBLANK('1F'!$N$24),"",'1F'!$N$24)</f>
        <v>0</v>
      </c>
    </row>
    <row r="493" spans="2:6">
      <c r="B493" t="str">
        <f>'1F'!$AZ$24</f>
        <v>CR12510ANVA</v>
      </c>
      <c r="C493" t="s">
        <v>16160</v>
      </c>
      <c r="E493" t="s">
        <v>15757</v>
      </c>
      <c r="F493">
        <f>IF(ISBLANK('1F'!$O$24),"",'1F'!$O$24)</f>
        <v>0</v>
      </c>
    </row>
    <row r="494" spans="2:6">
      <c r="B494" t="str">
        <f>'1F'!$BA$24</f>
        <v>CR12510AAVA</v>
      </c>
      <c r="C494" t="s">
        <v>16161</v>
      </c>
      <c r="E494" t="s">
        <v>15757</v>
      </c>
      <c r="F494">
        <f>IF(ISBLANK('1F'!$P$24),"",'1F'!$P$24)</f>
        <v>0</v>
      </c>
    </row>
    <row r="495" spans="2:6">
      <c r="B495" s="2609" t="str">
        <f>'1F'!$AQ$28</f>
        <v>CR12511ANP</v>
      </c>
      <c r="C495" t="s">
        <v>16162</v>
      </c>
      <c r="E495" t="s">
        <v>15757</v>
      </c>
      <c r="F495">
        <f>IF(ISBLANK('1F'!$F$28),"",'1F'!$F$28)</f>
        <v>0</v>
      </c>
    </row>
    <row r="496" spans="2:6">
      <c r="B496" s="2609" t="str">
        <f>'1F'!$AR$28</f>
        <v>CR12511AAP</v>
      </c>
      <c r="C496" t="s">
        <v>16163</v>
      </c>
      <c r="E496" t="s">
        <v>15757</v>
      </c>
      <c r="F496">
        <f>IF(ISBLANK('1F'!$G$28),"",'1F'!$G$28)</f>
        <v>0</v>
      </c>
    </row>
    <row r="497" spans="2:6">
      <c r="B497" t="str">
        <f>'1F'!$AU$28</f>
        <v>CR12511AAV</v>
      </c>
      <c r="C497" t="s">
        <v>16163</v>
      </c>
      <c r="E497" t="s">
        <v>15757</v>
      </c>
      <c r="F497" t="str">
        <f>IF(ISBLANK('1F'!$J$28),"",'1F'!$J$28)</f>
        <v/>
      </c>
    </row>
    <row r="498" spans="2:6">
      <c r="B498" s="2609" t="str">
        <f>'1F'!$AW$28</f>
        <v>CR12511ANPA</v>
      </c>
      <c r="C498" t="s">
        <v>16162</v>
      </c>
      <c r="E498" t="s">
        <v>15757</v>
      </c>
      <c r="F498">
        <f>IF(ISBLANK('1F'!$L$28),"",'1F'!$L$28)</f>
        <v>0</v>
      </c>
    </row>
    <row r="499" spans="2:6">
      <c r="B499" s="2609" t="str">
        <f>'1F'!$AX$28</f>
        <v>CR12511AAPA</v>
      </c>
      <c r="C499" t="s">
        <v>16163</v>
      </c>
      <c r="E499" t="s">
        <v>15757</v>
      </c>
      <c r="F499">
        <f>IF(ISBLANK('1F'!$M$28),"",'1F'!$M$28)</f>
        <v>0</v>
      </c>
    </row>
    <row r="500" spans="2:6">
      <c r="B500" t="str">
        <f>'1F'!$BA$28</f>
        <v>CR12511AAVA</v>
      </c>
      <c r="C500" t="s">
        <v>16163</v>
      </c>
      <c r="E500" t="s">
        <v>15757</v>
      </c>
      <c r="F500" t="str">
        <f>IF(ISBLANK('1F'!$P$28),"",'1F'!$P$28)</f>
        <v/>
      </c>
    </row>
    <row r="501" spans="2:6">
      <c r="B501" s="2609" t="str">
        <f>'1F'!$AQ$29</f>
        <v>CR12512ANP</v>
      </c>
      <c r="C501" t="s">
        <v>16164</v>
      </c>
      <c r="E501" t="s">
        <v>15757</v>
      </c>
      <c r="F501">
        <f>IF(ISBLANK('1F'!$F$29),"",'1F'!$F$29)</f>
        <v>0</v>
      </c>
    </row>
    <row r="502" spans="2:6">
      <c r="B502" s="2609" t="str">
        <f>'1F'!$AR$29</f>
        <v>CR12512AAP</v>
      </c>
      <c r="C502" t="s">
        <v>16165</v>
      </c>
      <c r="E502" t="s">
        <v>15757</v>
      </c>
      <c r="F502">
        <f>IF(ISBLANK('1F'!$G$29),"",'1F'!$G$29)</f>
        <v>0</v>
      </c>
    </row>
    <row r="503" spans="2:6">
      <c r="B503" t="str">
        <f>'1F'!$AU$29</f>
        <v>CR12512AAV</v>
      </c>
      <c r="C503" t="s">
        <v>16165</v>
      </c>
      <c r="E503" t="s">
        <v>15757</v>
      </c>
      <c r="F503" t="str">
        <f>IF(ISBLANK('1F'!$J$29),"",'1F'!$J$29)</f>
        <v/>
      </c>
    </row>
    <row r="504" spans="2:6">
      <c r="B504" s="2609" t="str">
        <f>'1F'!$AW$29</f>
        <v>CR12512ANPA</v>
      </c>
      <c r="C504" t="s">
        <v>16164</v>
      </c>
      <c r="E504" t="s">
        <v>15757</v>
      </c>
      <c r="F504">
        <f>IF(ISBLANK('1F'!$L$29),"",'1F'!$L$29)</f>
        <v>0</v>
      </c>
    </row>
    <row r="505" spans="2:6">
      <c r="B505" s="2609" t="str">
        <f>'1F'!$AX$29</f>
        <v>CR12512AAPA</v>
      </c>
      <c r="C505" t="s">
        <v>16165</v>
      </c>
      <c r="E505" t="s">
        <v>15757</v>
      </c>
      <c r="F505">
        <f>IF(ISBLANK('1F'!$M$29),"",'1F'!$M$29)</f>
        <v>0</v>
      </c>
    </row>
    <row r="506" spans="2:6">
      <c r="B506" t="str">
        <f>'1F'!$BA$29</f>
        <v>CR12512AAVA</v>
      </c>
      <c r="C506" t="s">
        <v>16165</v>
      </c>
      <c r="E506" t="s">
        <v>15757</v>
      </c>
      <c r="F506" t="str">
        <f>IF(ISBLANK('1F'!$P$29),"",'1F'!$P$29)</f>
        <v/>
      </c>
    </row>
    <row r="507" spans="2:6">
      <c r="B507" s="2609" t="str">
        <f>'1F'!$AQ$30</f>
        <v>CR_CMEX_12512ANP</v>
      </c>
      <c r="C507" t="s">
        <v>16166</v>
      </c>
      <c r="E507" t="s">
        <v>15757</v>
      </c>
      <c r="F507">
        <f>IF(ISBLANK('1F'!$F$30),"",'1F'!$F$30)</f>
        <v>0</v>
      </c>
    </row>
    <row r="508" spans="2:6">
      <c r="B508" s="2609" t="str">
        <f>'1F'!$AR$30</f>
        <v>CR_CMEX_12512AAP</v>
      </c>
      <c r="C508" t="s">
        <v>16167</v>
      </c>
      <c r="E508" t="s">
        <v>15757</v>
      </c>
      <c r="F508">
        <f>IF(ISBLANK('1F'!$G$30),"",'1F'!$G$30)</f>
        <v>0</v>
      </c>
    </row>
    <row r="509" spans="2:6">
      <c r="B509" t="str">
        <f>'1F'!$AU$30</f>
        <v>CR_CMEX_12512AAV</v>
      </c>
      <c r="C509" t="s">
        <v>16167</v>
      </c>
      <c r="E509" t="s">
        <v>15757</v>
      </c>
      <c r="F509" t="str">
        <f>IF(ISBLANK('1F'!$J$30),"",'1F'!$J$30)</f>
        <v/>
      </c>
    </row>
    <row r="510" spans="2:6">
      <c r="B510" s="2609" t="str">
        <f>'1F'!$AW$30</f>
        <v>CR_CMEX_12512ANPA</v>
      </c>
      <c r="C510" t="s">
        <v>16168</v>
      </c>
      <c r="E510" t="s">
        <v>15757</v>
      </c>
      <c r="F510">
        <f>IF(ISBLANK('1F'!$L$30),"",'1F'!$L$30)</f>
        <v>0</v>
      </c>
    </row>
    <row r="511" spans="2:6">
      <c r="B511" s="2609" t="str">
        <f>'1F'!$AX$30</f>
        <v>CR_CMEX_12512AAPA</v>
      </c>
      <c r="C511" t="s">
        <v>16169</v>
      </c>
      <c r="E511" t="s">
        <v>15757</v>
      </c>
      <c r="F511">
        <f>IF(ISBLANK('1F'!$M$30),"",'1F'!$M$30)</f>
        <v>0</v>
      </c>
    </row>
    <row r="512" spans="2:6">
      <c r="B512" t="str">
        <f>'1F'!$BA$30</f>
        <v>CR_CMEX_12512AAVA</v>
      </c>
      <c r="C512" t="s">
        <v>16169</v>
      </c>
      <c r="E512" t="s">
        <v>15757</v>
      </c>
      <c r="F512" t="str">
        <f>IF(ISBLANK('1F'!$P$30),"",'1F'!$P$30)</f>
        <v/>
      </c>
    </row>
    <row r="513" spans="2:6">
      <c r="B513" s="2609" t="str">
        <f>'1F'!$AQ$31</f>
        <v>CR_DMEX_12512ANP</v>
      </c>
      <c r="C513" t="s">
        <v>16170</v>
      </c>
      <c r="E513" t="s">
        <v>15757</v>
      </c>
      <c r="F513">
        <f>IF(ISBLANK('1F'!$F$31),"",'1F'!$F$31)</f>
        <v>0</v>
      </c>
    </row>
    <row r="514" spans="2:6">
      <c r="B514" s="2609" t="str">
        <f>'1F'!$AR$31</f>
        <v>CR_DMEX_12512AAP</v>
      </c>
      <c r="C514" t="s">
        <v>16171</v>
      </c>
      <c r="E514" t="s">
        <v>15757</v>
      </c>
      <c r="F514">
        <f>IF(ISBLANK('1F'!$G$31),"",'1F'!$G$31)</f>
        <v>0</v>
      </c>
    </row>
    <row r="515" spans="2:6">
      <c r="B515" t="str">
        <f>'1F'!$AU$31</f>
        <v>CR_DMEX_12512AAV</v>
      </c>
      <c r="C515" t="s">
        <v>16171</v>
      </c>
      <c r="E515" t="s">
        <v>15757</v>
      </c>
      <c r="F515" t="str">
        <f>IF(ISBLANK('1F'!$J$31),"",'1F'!$J$31)</f>
        <v/>
      </c>
    </row>
    <row r="516" spans="2:6">
      <c r="B516" s="2609" t="str">
        <f>'1F'!$AW$31</f>
        <v>CR_DMEX_12512ANPA</v>
      </c>
      <c r="C516" t="s">
        <v>16172</v>
      </c>
      <c r="E516" t="s">
        <v>15757</v>
      </c>
      <c r="F516">
        <f>IF(ISBLANK('1F'!$L$31),"",'1F'!$L$31)</f>
        <v>0</v>
      </c>
    </row>
    <row r="517" spans="2:6">
      <c r="B517" s="2609" t="str">
        <f>'1F'!$AX$31</f>
        <v>CR_DMEX_12512AAPA</v>
      </c>
      <c r="C517" t="s">
        <v>16173</v>
      </c>
      <c r="E517" t="s">
        <v>15757</v>
      </c>
      <c r="F517">
        <f>IF(ISBLANK('1F'!$M$31),"",'1F'!$M$31)</f>
        <v>0</v>
      </c>
    </row>
    <row r="518" spans="2:6">
      <c r="B518" t="str">
        <f>'1F'!$BA$31</f>
        <v>CR_DMEX_12512AAVA</v>
      </c>
      <c r="C518" t="s">
        <v>16173</v>
      </c>
      <c r="E518" t="s">
        <v>15757</v>
      </c>
      <c r="F518" t="str">
        <f>IF(ISBLANK('1F'!$P$31),"",'1F'!$P$31)</f>
        <v/>
      </c>
    </row>
    <row r="519" spans="2:6">
      <c r="B519" s="2609" t="str">
        <f>'1F'!$AQ$32</f>
        <v>CR12513ANP</v>
      </c>
      <c r="C519" t="s">
        <v>16174</v>
      </c>
      <c r="E519" t="s">
        <v>15757</v>
      </c>
      <c r="F519">
        <f>IF(ISBLANK('1F'!$F$32),"",'1F'!$F$32)</f>
        <v>0</v>
      </c>
    </row>
    <row r="520" spans="2:6">
      <c r="B520" s="2609" t="str">
        <f>'1F'!$AR$32</f>
        <v>CR12513AAP</v>
      </c>
      <c r="C520" t="s">
        <v>16175</v>
      </c>
      <c r="E520" t="s">
        <v>15757</v>
      </c>
      <c r="F520">
        <f>IF(ISBLANK('1F'!$G$32),"",'1F'!$G$32)</f>
        <v>0</v>
      </c>
    </row>
    <row r="521" spans="2:6">
      <c r="B521" t="str">
        <f>'1F'!$AU$32</f>
        <v>CR12513AAV</v>
      </c>
      <c r="C521" t="s">
        <v>16175</v>
      </c>
      <c r="E521" t="s">
        <v>15757</v>
      </c>
      <c r="F521" t="str">
        <f>IF(ISBLANK('1F'!$J$32),"",'1F'!$J$32)</f>
        <v/>
      </c>
    </row>
    <row r="522" spans="2:6">
      <c r="B522" s="2609" t="str">
        <f>'1F'!$AW$32</f>
        <v>CR12513ANPA</v>
      </c>
      <c r="C522" t="s">
        <v>16174</v>
      </c>
      <c r="E522" t="s">
        <v>15757</v>
      </c>
      <c r="F522">
        <f>IF(ISBLANK('1F'!$L$32),"",'1F'!$L$32)</f>
        <v>0</v>
      </c>
    </row>
    <row r="523" spans="2:6">
      <c r="B523" s="2609" t="str">
        <f>'1F'!$AX$32</f>
        <v>CR12513AAPA</v>
      </c>
      <c r="C523" t="s">
        <v>16175</v>
      </c>
      <c r="E523" t="s">
        <v>15757</v>
      </c>
      <c r="F523">
        <f>IF(ISBLANK('1F'!$M$32),"",'1F'!$M$32)</f>
        <v>0</v>
      </c>
    </row>
    <row r="524" spans="2:6">
      <c r="B524" t="str">
        <f>'1F'!$BA$32</f>
        <v>CR12513AAVA</v>
      </c>
      <c r="C524" t="s">
        <v>16175</v>
      </c>
      <c r="E524" t="s">
        <v>15757</v>
      </c>
      <c r="F524" t="str">
        <f>IF(ISBLANK('1F'!$P$32),"",'1F'!$P$32)</f>
        <v/>
      </c>
    </row>
    <row r="525" spans="2:6">
      <c r="B525" s="2609" t="str">
        <f>'1F'!$AQ$33</f>
        <v>CR12523ANP</v>
      </c>
      <c r="C525" t="s">
        <v>16176</v>
      </c>
      <c r="E525" t="s">
        <v>15757</v>
      </c>
      <c r="F525">
        <f>IF(ISBLANK('1F'!$F$33),"",'1F'!$F$33)</f>
        <v>0</v>
      </c>
    </row>
    <row r="526" spans="2:6">
      <c r="B526" s="2609" t="str">
        <f>'1F'!$AR$33</f>
        <v>CR12523AAP</v>
      </c>
      <c r="C526" t="s">
        <v>16177</v>
      </c>
      <c r="E526" t="s">
        <v>15757</v>
      </c>
      <c r="F526">
        <f>IF(ISBLANK('1F'!$G$33),"",'1F'!$G$33)</f>
        <v>0</v>
      </c>
    </row>
    <row r="527" spans="2:6">
      <c r="B527" t="str">
        <f>'1F'!$AU$33</f>
        <v>CR12523AAV</v>
      </c>
      <c r="C527" t="s">
        <v>16177</v>
      </c>
      <c r="E527" t="s">
        <v>15757</v>
      </c>
      <c r="F527" t="str">
        <f>IF(ISBLANK('1F'!$J$33),"",'1F'!$J$33)</f>
        <v/>
      </c>
    </row>
    <row r="528" spans="2:6">
      <c r="B528" s="2609" t="str">
        <f>'1F'!$AW$33</f>
        <v>CR12523ANPA</v>
      </c>
      <c r="C528" t="s">
        <v>16176</v>
      </c>
      <c r="E528" t="s">
        <v>15757</v>
      </c>
      <c r="F528">
        <f>IF(ISBLANK('1F'!$L$33),"",'1F'!$L$33)</f>
        <v>0</v>
      </c>
    </row>
    <row r="529" spans="2:6">
      <c r="B529" s="2609" t="str">
        <f>'1F'!$AX$33</f>
        <v>CR12523AAPA</v>
      </c>
      <c r="C529" t="s">
        <v>16177</v>
      </c>
      <c r="E529" t="s">
        <v>15757</v>
      </c>
      <c r="F529">
        <f>IF(ISBLANK('1F'!$M$33),"",'1F'!$M$33)</f>
        <v>0</v>
      </c>
    </row>
    <row r="530" spans="2:6">
      <c r="B530" t="str">
        <f>'1F'!$BA$33</f>
        <v>CR12523AAVA</v>
      </c>
      <c r="C530" t="s">
        <v>16177</v>
      </c>
      <c r="E530" t="s">
        <v>15757</v>
      </c>
      <c r="F530" t="str">
        <f>IF(ISBLANK('1F'!$P$33),"",'1F'!$P$33)</f>
        <v/>
      </c>
    </row>
    <row r="531" spans="2:6">
      <c r="B531" s="2609" t="str">
        <f>'1F'!$AQ$34</f>
        <v>CR12514ANP</v>
      </c>
      <c r="C531" t="s">
        <v>16178</v>
      </c>
      <c r="E531" t="s">
        <v>15757</v>
      </c>
      <c r="F531">
        <f>IF(ISBLANK('1F'!$F$34),"",'1F'!$F$34)</f>
        <v>0</v>
      </c>
    </row>
    <row r="532" spans="2:6">
      <c r="B532" s="2609" t="str">
        <f>'1F'!$AR$34</f>
        <v>CR12514AAP</v>
      </c>
      <c r="C532" t="s">
        <v>16179</v>
      </c>
      <c r="E532" t="s">
        <v>15757</v>
      </c>
      <c r="F532">
        <f>IF(ISBLANK('1F'!$G$34),"",'1F'!$G$34)</f>
        <v>0</v>
      </c>
    </row>
    <row r="533" spans="2:6">
      <c r="B533" t="str">
        <f>'1F'!$AT$34</f>
        <v>CR12514ANV</v>
      </c>
      <c r="C533" t="s">
        <v>16178</v>
      </c>
      <c r="E533" t="s">
        <v>15757</v>
      </c>
      <c r="F533">
        <f>IF(ISBLANK('1F'!$I$34),"",'1F'!$I$34)</f>
        <v>0</v>
      </c>
    </row>
    <row r="534" spans="2:6">
      <c r="B534" t="str">
        <f>'1F'!$AU$34</f>
        <v>CR12514AAV</v>
      </c>
      <c r="C534" t="s">
        <v>16179</v>
      </c>
      <c r="E534" t="s">
        <v>15757</v>
      </c>
      <c r="F534">
        <f>IF(ISBLANK('1F'!$J$34),"",'1F'!$J$34)</f>
        <v>0</v>
      </c>
    </row>
    <row r="535" spans="2:6">
      <c r="B535" s="2609" t="str">
        <f>'1F'!$AW$34</f>
        <v>CR12514ANPA</v>
      </c>
      <c r="C535" t="s">
        <v>16178</v>
      </c>
      <c r="E535" t="s">
        <v>15757</v>
      </c>
      <c r="F535">
        <f>IF(ISBLANK('1F'!$L$34),"",'1F'!$L$34)</f>
        <v>0</v>
      </c>
    </row>
    <row r="536" spans="2:6">
      <c r="B536" s="2609" t="str">
        <f>'1F'!$AX$34</f>
        <v>CR12514AAPA</v>
      </c>
      <c r="C536" t="s">
        <v>16179</v>
      </c>
      <c r="E536" t="s">
        <v>15757</v>
      </c>
      <c r="F536">
        <f>IF(ISBLANK('1F'!$M$34),"",'1F'!$M$34)</f>
        <v>0</v>
      </c>
    </row>
    <row r="537" spans="2:6">
      <c r="B537" t="str">
        <f>'1F'!$AZ$34</f>
        <v>CR12514ANVA</v>
      </c>
      <c r="C537" t="s">
        <v>16178</v>
      </c>
      <c r="E537" t="s">
        <v>15757</v>
      </c>
      <c r="F537">
        <f>IF(ISBLANK('1F'!$O$34),"",'1F'!$O$34)</f>
        <v>0</v>
      </c>
    </row>
    <row r="538" spans="2:6">
      <c r="B538" t="str">
        <f>'1F'!$BA$34</f>
        <v>CR12514AAVA</v>
      </c>
      <c r="C538" t="s">
        <v>16179</v>
      </c>
      <c r="E538" t="s">
        <v>15757</v>
      </c>
      <c r="F538">
        <f>IF(ISBLANK('1F'!$P$34),"",'1F'!$P$34)</f>
        <v>0</v>
      </c>
    </row>
    <row r="539" spans="2:6">
      <c r="B539" s="2609" t="str">
        <f>'1F'!$AP$36</f>
        <v>CR_RORE_12516NNP</v>
      </c>
      <c r="C539" t="s">
        <v>16180</v>
      </c>
      <c r="E539" t="s">
        <v>15757</v>
      </c>
      <c r="F539">
        <f>IF(ISBLANK('1F'!$E$36),"",'1F'!$E$36)</f>
        <v>0</v>
      </c>
    </row>
    <row r="540" spans="2:6">
      <c r="B540" s="2609" t="str">
        <f>'1F'!$AQ$36</f>
        <v>CR_RORE_12516ANP</v>
      </c>
      <c r="C540" t="s">
        <v>16181</v>
      </c>
      <c r="E540" t="s">
        <v>15757</v>
      </c>
      <c r="F540">
        <f>IF(ISBLANK('1F'!$F$36),"",'1F'!$F$36)</f>
        <v>0</v>
      </c>
    </row>
    <row r="541" spans="2:6">
      <c r="B541" s="2609" t="str">
        <f>'1F'!$AR$36</f>
        <v>CR_RORE_12516AAP</v>
      </c>
      <c r="C541" t="s">
        <v>16182</v>
      </c>
      <c r="E541" t="s">
        <v>15757</v>
      </c>
      <c r="F541">
        <f>IF(ISBLANK('1F'!$G$36),"",'1F'!$G$36)</f>
        <v>0</v>
      </c>
    </row>
    <row r="542" spans="2:6">
      <c r="B542" t="str">
        <f>'1F'!$AS$36</f>
        <v>CR_RORE_12516NNV</v>
      </c>
      <c r="C542" t="s">
        <v>16180</v>
      </c>
      <c r="E542" t="s">
        <v>15757</v>
      </c>
      <c r="F542">
        <f>IF(ISBLANK('1F'!$H$36),"",'1F'!$H$36)</f>
        <v>0</v>
      </c>
    </row>
    <row r="543" spans="2:6">
      <c r="B543" t="str">
        <f>'1F'!$AT$36</f>
        <v>CR_RORE_12516ANV</v>
      </c>
      <c r="C543" t="s">
        <v>16181</v>
      </c>
      <c r="E543" t="s">
        <v>15757</v>
      </c>
      <c r="F543">
        <f>IF(ISBLANK('1F'!$I$36),"",'1F'!$I$36)</f>
        <v>0</v>
      </c>
    </row>
    <row r="544" spans="2:6">
      <c r="B544" t="str">
        <f>'1F'!$AU$36</f>
        <v>CR_RORE_12516AAV</v>
      </c>
      <c r="C544" t="s">
        <v>16182</v>
      </c>
      <c r="E544" t="s">
        <v>15757</v>
      </c>
      <c r="F544">
        <f>IF(ISBLANK('1F'!$J$36),"",'1F'!$J$36)</f>
        <v>0</v>
      </c>
    </row>
    <row r="545" spans="2:6">
      <c r="B545" s="2609" t="str">
        <f>'1F'!$AV$36</f>
        <v>CR_RORE_12516NNPA</v>
      </c>
      <c r="C545" t="s">
        <v>16180</v>
      </c>
      <c r="E545" t="s">
        <v>15757</v>
      </c>
      <c r="F545">
        <f>IF(ISBLANK('1F'!$K$36),"",'1F'!$K$36)</f>
        <v>0</v>
      </c>
    </row>
    <row r="546" spans="2:6">
      <c r="B546" s="2609" t="str">
        <f>'1F'!$AW$36</f>
        <v>CR_RORE_12516ANPA</v>
      </c>
      <c r="C546" t="s">
        <v>16181</v>
      </c>
      <c r="E546" t="s">
        <v>15757</v>
      </c>
      <c r="F546">
        <f>IF(ISBLANK('1F'!$L$36),"",'1F'!$L$36)</f>
        <v>0</v>
      </c>
    </row>
    <row r="547" spans="2:6">
      <c r="B547" s="2609" t="str">
        <f>'1F'!$AX$36</f>
        <v>CR_RORE_12516AAPA</v>
      </c>
      <c r="C547" t="s">
        <v>16182</v>
      </c>
      <c r="E547" t="s">
        <v>15757</v>
      </c>
      <c r="F547">
        <f>IF(ISBLANK('1F'!$M$36),"",'1F'!$M$36)</f>
        <v>0</v>
      </c>
    </row>
    <row r="548" spans="2:6">
      <c r="B548" t="str">
        <f>'1F'!$AY$36</f>
        <v>CR_RORE_12516NNVA</v>
      </c>
      <c r="C548" t="s">
        <v>16180</v>
      </c>
      <c r="E548" t="s">
        <v>15757</v>
      </c>
      <c r="F548">
        <f>IF(ISBLANK('1F'!$N$36),"",'1F'!$N$36)</f>
        <v>0</v>
      </c>
    </row>
    <row r="549" spans="2:6">
      <c r="B549" t="str">
        <f>'1F'!$AZ$36</f>
        <v>CR_RORE_12516ANVA</v>
      </c>
      <c r="C549" t="s">
        <v>16181</v>
      </c>
      <c r="E549" t="s">
        <v>15757</v>
      </c>
      <c r="F549">
        <f>IF(ISBLANK('1F'!$O$36),"",'1F'!$O$36)</f>
        <v>0</v>
      </c>
    </row>
    <row r="550" spans="2:6">
      <c r="B550" t="str">
        <f>'1F'!$BA$36</f>
        <v>CR_RORE_12516AAVA</v>
      </c>
      <c r="C550" t="s">
        <v>16182</v>
      </c>
      <c r="E550" t="s">
        <v>15757</v>
      </c>
      <c r="F550">
        <f>IF(ISBLANK('1F'!$P$36),"",'1F'!$P$36)</f>
        <v>0</v>
      </c>
    </row>
    <row r="551" spans="2:6">
      <c r="B551" s="2609" t="str">
        <f>'1F'!$AP$38</f>
        <v>CR12517NNP</v>
      </c>
      <c r="C551" t="s">
        <v>16183</v>
      </c>
      <c r="E551" t="s">
        <v>15757</v>
      </c>
      <c r="F551" t="str">
        <f>IF(ISBLANK('1F'!$E$38),"",'1F'!$E$38)</f>
        <v/>
      </c>
    </row>
    <row r="552" spans="2:6">
      <c r="B552" t="str">
        <f>'1F'!$AS$38</f>
        <v>CR12517NNV</v>
      </c>
      <c r="C552" t="s">
        <v>16183</v>
      </c>
      <c r="E552" t="s">
        <v>15757</v>
      </c>
      <c r="F552">
        <f>IF(ISBLANK('1F'!$H$38),"",'1F'!$H$38)</f>
        <v>0</v>
      </c>
    </row>
    <row r="553" spans="2:6">
      <c r="B553" t="str">
        <f>'1F'!$AT$38</f>
        <v>CR12517ANV</v>
      </c>
      <c r="C553" t="s">
        <v>16184</v>
      </c>
      <c r="E553" t="s">
        <v>15757</v>
      </c>
      <c r="F553">
        <f>IF(ISBLANK('1F'!$I$38),"",'1F'!$I$38)</f>
        <v>0</v>
      </c>
    </row>
    <row r="554" spans="2:6">
      <c r="B554" t="str">
        <f>'1F'!$AU$38</f>
        <v>CR12517AAV</v>
      </c>
      <c r="C554" t="s">
        <v>16185</v>
      </c>
      <c r="E554" t="s">
        <v>15757</v>
      </c>
      <c r="F554">
        <f>IF(ISBLANK('1F'!$J$38),"",'1F'!$J$38)</f>
        <v>0</v>
      </c>
    </row>
    <row r="555" spans="2:6">
      <c r="B555" s="2609" t="str">
        <f>'1F'!$AV$38</f>
        <v>CR12517NNPA</v>
      </c>
      <c r="C555" t="s">
        <v>16183</v>
      </c>
      <c r="E555" t="s">
        <v>15757</v>
      </c>
      <c r="F555" t="str">
        <f>IF(ISBLANK('1F'!$K$38),"",'1F'!$K$38)</f>
        <v/>
      </c>
    </row>
    <row r="556" spans="2:6">
      <c r="B556" t="str">
        <f>'1F'!$AY$38</f>
        <v>CR12517NNVA</v>
      </c>
      <c r="C556" t="s">
        <v>16183</v>
      </c>
      <c r="E556" t="s">
        <v>15757</v>
      </c>
      <c r="F556">
        <f>IF(ISBLANK('1F'!$N$38),"",'1F'!$N$38)</f>
        <v>0</v>
      </c>
    </row>
    <row r="557" spans="2:6">
      <c r="B557" t="str">
        <f>'1F'!$AZ$38</f>
        <v>CR12517ANVA</v>
      </c>
      <c r="C557" t="s">
        <v>16184</v>
      </c>
      <c r="E557" t="s">
        <v>15757</v>
      </c>
      <c r="F557">
        <f>IF(ISBLANK('1F'!$O$38),"",'1F'!$O$38)</f>
        <v>0</v>
      </c>
    </row>
    <row r="558" spans="2:6">
      <c r="B558" t="str">
        <f>'1F'!$BA$38</f>
        <v>CR12517AAVA</v>
      </c>
      <c r="C558" t="s">
        <v>16185</v>
      </c>
      <c r="E558" t="s">
        <v>15757</v>
      </c>
      <c r="F558">
        <f>IF(ISBLANK('1F'!$P$38),"",'1F'!$P$38)</f>
        <v>0</v>
      </c>
    </row>
    <row r="559" spans="2:6">
      <c r="B559" s="2609" t="str">
        <f>'1F'!$AQ$40</f>
        <v>CR_VSA_12517ANP</v>
      </c>
      <c r="C559" t="s">
        <v>16186</v>
      </c>
      <c r="E559" t="s">
        <v>15757</v>
      </c>
      <c r="F559">
        <f>IF(ISBLANK('1F'!$F$40),"",'1F'!$F$40)</f>
        <v>0</v>
      </c>
    </row>
    <row r="560" spans="2:6">
      <c r="B560" s="2609" t="str">
        <f>'1F'!$AR$40</f>
        <v>CR_VSA_12517AAP</v>
      </c>
      <c r="C560" t="s">
        <v>16187</v>
      </c>
      <c r="E560" t="s">
        <v>15757</v>
      </c>
      <c r="F560">
        <f>IF(ISBLANK('1F'!$G$40),"",'1F'!$G$40)</f>
        <v>0</v>
      </c>
    </row>
    <row r="561" spans="2:6">
      <c r="B561" t="str">
        <f>'1F'!$AU$40</f>
        <v>CR_VSA_12517AAV</v>
      </c>
      <c r="C561" t="s">
        <v>16187</v>
      </c>
      <c r="E561" t="s">
        <v>15757</v>
      </c>
      <c r="F561" t="str">
        <f>IF(ISBLANK('1F'!$J$40),"",'1F'!$J$40)</f>
        <v/>
      </c>
    </row>
    <row r="562" spans="2:6">
      <c r="B562" s="2609" t="str">
        <f>'1F'!$AW$40</f>
        <v>CR_VSA_12517ANPA</v>
      </c>
      <c r="C562" t="s">
        <v>16188</v>
      </c>
      <c r="E562" t="s">
        <v>15757</v>
      </c>
      <c r="F562">
        <f>IF(ISBLANK('1F'!$L$40),"",'1F'!$L$40)</f>
        <v>0</v>
      </c>
    </row>
    <row r="563" spans="2:6">
      <c r="B563" s="2609" t="str">
        <f>'1F'!$AX$40</f>
        <v>CR_VSA_12517AAPA</v>
      </c>
      <c r="C563" t="s">
        <v>16189</v>
      </c>
      <c r="E563" t="s">
        <v>15757</v>
      </c>
      <c r="F563">
        <f>IF(ISBLANK('1F'!$M$40),"",'1F'!$M$40)</f>
        <v>0</v>
      </c>
    </row>
    <row r="564" spans="2:6">
      <c r="B564" t="str">
        <f>'1F'!$BA$40</f>
        <v>CR_VSA_12517AAVA</v>
      </c>
      <c r="C564" t="s">
        <v>16189</v>
      </c>
      <c r="E564" t="s">
        <v>15757</v>
      </c>
      <c r="F564" t="str">
        <f>IF(ISBLANK('1F'!$P$40),"",'1F'!$P$40)</f>
        <v/>
      </c>
    </row>
    <row r="565" spans="2:6">
      <c r="B565" s="2609" t="str">
        <f>'1F'!$AP$42</f>
        <v>CR12518NNP</v>
      </c>
      <c r="C565" t="s">
        <v>16190</v>
      </c>
      <c r="E565" t="s">
        <v>15757</v>
      </c>
      <c r="F565">
        <f>IF(ISBLANK('1F'!$E$42),"",'1F'!$E$42)</f>
        <v>0</v>
      </c>
    </row>
    <row r="566" spans="2:6">
      <c r="B566" s="2609" t="str">
        <f>'1F'!$AQ$42</f>
        <v>CR12518ANP</v>
      </c>
      <c r="C566" t="s">
        <v>16191</v>
      </c>
      <c r="E566" t="s">
        <v>15757</v>
      </c>
      <c r="F566">
        <f>IF(ISBLANK('1F'!$F$42),"",'1F'!$F$42)</f>
        <v>0</v>
      </c>
    </row>
    <row r="567" spans="2:6">
      <c r="B567" s="2609" t="str">
        <f>'1F'!$AR$42</f>
        <v>CR12518AAP</v>
      </c>
      <c r="C567" t="s">
        <v>16192</v>
      </c>
      <c r="E567" t="s">
        <v>15757</v>
      </c>
      <c r="F567">
        <f>IF(ISBLANK('1F'!$G$42),"",'1F'!$G$42)</f>
        <v>0</v>
      </c>
    </row>
    <row r="568" spans="2:6">
      <c r="B568" t="str">
        <f>'1F'!$AS$42</f>
        <v>CR12518NNV</v>
      </c>
      <c r="C568" t="s">
        <v>16190</v>
      </c>
      <c r="E568" t="s">
        <v>15757</v>
      </c>
      <c r="F568">
        <f>IF(ISBLANK('1F'!$H$42),"",'1F'!$H$42)</f>
        <v>0</v>
      </c>
    </row>
    <row r="569" spans="2:6">
      <c r="B569" t="str">
        <f>'1F'!$AT$42</f>
        <v>CR12518ANV</v>
      </c>
      <c r="C569" t="s">
        <v>16191</v>
      </c>
      <c r="E569" t="s">
        <v>15757</v>
      </c>
      <c r="F569">
        <f>IF(ISBLANK('1F'!$I$42),"",'1F'!$I$42)</f>
        <v>0</v>
      </c>
    </row>
    <row r="570" spans="2:6">
      <c r="B570" t="str">
        <f>'1F'!$AU$42</f>
        <v>CR12518AAV</v>
      </c>
      <c r="C570" t="s">
        <v>16192</v>
      </c>
      <c r="E570" t="s">
        <v>15757</v>
      </c>
      <c r="F570">
        <f>IF(ISBLANK('1F'!$J$42),"",'1F'!$J$42)</f>
        <v>0</v>
      </c>
    </row>
    <row r="571" spans="2:6">
      <c r="B571" s="2609" t="str">
        <f>'1F'!$AV$42</f>
        <v>CR12518NNPA</v>
      </c>
      <c r="C571" t="s">
        <v>16190</v>
      </c>
      <c r="E571" t="s">
        <v>15757</v>
      </c>
      <c r="F571">
        <f>IF(ISBLANK('1F'!$K$42),"",'1F'!$K$42)</f>
        <v>0</v>
      </c>
    </row>
    <row r="572" spans="2:6">
      <c r="B572" s="2609" t="str">
        <f>'1F'!$AW$42</f>
        <v>CR12518ANPA</v>
      </c>
      <c r="C572" t="s">
        <v>16191</v>
      </c>
      <c r="E572" t="s">
        <v>15757</v>
      </c>
      <c r="F572">
        <f>IF(ISBLANK('1F'!$L$42),"",'1F'!$L$42)</f>
        <v>0</v>
      </c>
    </row>
    <row r="573" spans="2:6">
      <c r="B573" s="2609" t="str">
        <f>'1F'!$AX$42</f>
        <v>CR12518AAPA</v>
      </c>
      <c r="C573" t="s">
        <v>16192</v>
      </c>
      <c r="E573" t="s">
        <v>15757</v>
      </c>
      <c r="F573">
        <f>IF(ISBLANK('1F'!$M$42),"",'1F'!$M$42)</f>
        <v>0</v>
      </c>
    </row>
    <row r="574" spans="2:6">
      <c r="B574" t="str">
        <f>'1F'!$AY$42</f>
        <v>CR12518NNVA</v>
      </c>
      <c r="C574" t="s">
        <v>16190</v>
      </c>
      <c r="E574" t="s">
        <v>15757</v>
      </c>
      <c r="F574">
        <f>IF(ISBLANK('1F'!$N$42),"",'1F'!$N$42)</f>
        <v>0</v>
      </c>
    </row>
    <row r="575" spans="2:6">
      <c r="B575" t="str">
        <f>'1F'!$AZ$42</f>
        <v>CR12518ANVA</v>
      </c>
      <c r="C575" t="s">
        <v>16191</v>
      </c>
      <c r="E575" t="s">
        <v>15757</v>
      </c>
      <c r="F575">
        <f>IF(ISBLANK('1F'!$O$42),"",'1F'!$O$42)</f>
        <v>0</v>
      </c>
    </row>
    <row r="576" spans="2:6">
      <c r="B576" t="str">
        <f>'1F'!$BA$42</f>
        <v>CR12518AAVA</v>
      </c>
      <c r="C576" t="s">
        <v>16192</v>
      </c>
      <c r="E576" t="s">
        <v>15757</v>
      </c>
      <c r="F576">
        <f>IF(ISBLANK('1F'!$P$42),"",'1F'!$P$42)</f>
        <v>0</v>
      </c>
    </row>
    <row r="577" spans="2:6">
      <c r="B577" s="2609" t="str">
        <f>'1F'!$AP$45</f>
        <v>CR12520NNP</v>
      </c>
      <c r="C577" t="s">
        <v>16193</v>
      </c>
      <c r="E577" t="s">
        <v>15757</v>
      </c>
      <c r="F577" t="str">
        <f>IF(ISBLANK('1F'!$E$45),"",'1F'!$E$45)</f>
        <v/>
      </c>
    </row>
    <row r="578" spans="2:6">
      <c r="B578" s="2609" t="str">
        <f>'1F'!$AQ$45</f>
        <v>CR12520ANP</v>
      </c>
      <c r="C578" t="s">
        <v>16194</v>
      </c>
      <c r="E578" t="s">
        <v>15757</v>
      </c>
      <c r="F578">
        <f>IF(ISBLANK('1F'!$F$45),"",'1F'!$F$45)</f>
        <v>0</v>
      </c>
    </row>
    <row r="579" spans="2:6">
      <c r="B579" s="2609" t="str">
        <f>'1F'!$AR$45</f>
        <v>CR12520AAP</v>
      </c>
      <c r="C579" t="s">
        <v>16195</v>
      </c>
      <c r="E579" t="s">
        <v>15757</v>
      </c>
      <c r="F579">
        <f>IF(ISBLANK('1F'!$G$45),"",'1F'!$G$45)</f>
        <v>0</v>
      </c>
    </row>
    <row r="580" spans="2:6">
      <c r="B580" t="str">
        <f>'1F'!$AS$45</f>
        <v>CR12520NNV</v>
      </c>
      <c r="C580" t="s">
        <v>16193</v>
      </c>
      <c r="E580" t="s">
        <v>15757</v>
      </c>
      <c r="F580">
        <f>IF(ISBLANK('1F'!$H$45),"",'1F'!$H$45)</f>
        <v>0</v>
      </c>
    </row>
    <row r="581" spans="2:6">
      <c r="B581" t="str">
        <f>'1F'!$AU$45</f>
        <v>CR12520AAV</v>
      </c>
      <c r="C581" t="s">
        <v>16195</v>
      </c>
      <c r="E581" t="s">
        <v>15757</v>
      </c>
      <c r="F581" t="str">
        <f>IF(ISBLANK('1F'!$J$45),"",'1F'!$J$45)</f>
        <v/>
      </c>
    </row>
    <row r="582" spans="2:6">
      <c r="B582" s="2609" t="str">
        <f>'1F'!$AV$45</f>
        <v>CR12520NNPA</v>
      </c>
      <c r="C582" t="s">
        <v>16193</v>
      </c>
      <c r="E582" t="s">
        <v>15757</v>
      </c>
      <c r="F582" t="str">
        <f>IF(ISBLANK('1F'!$K$45),"",'1F'!$K$45)</f>
        <v/>
      </c>
    </row>
    <row r="583" spans="2:6">
      <c r="B583" s="2609" t="str">
        <f>'1F'!$AW$45</f>
        <v>CR12520ANPA</v>
      </c>
      <c r="C583" t="s">
        <v>16194</v>
      </c>
      <c r="E583" t="s">
        <v>15757</v>
      </c>
      <c r="F583">
        <f>IF(ISBLANK('1F'!$L$45),"",'1F'!$L$45)</f>
        <v>0</v>
      </c>
    </row>
    <row r="584" spans="2:6">
      <c r="B584" s="2609" t="str">
        <f>'1F'!$AX$45</f>
        <v>CR12520AAPA</v>
      </c>
      <c r="C584" t="s">
        <v>16195</v>
      </c>
      <c r="E584" t="s">
        <v>15757</v>
      </c>
      <c r="F584">
        <f>IF(ISBLANK('1F'!$M$45),"",'1F'!$M$45)</f>
        <v>0</v>
      </c>
    </row>
    <row r="585" spans="2:6">
      <c r="B585" t="str">
        <f>'1F'!$AY$45</f>
        <v>CR12520NNVA</v>
      </c>
      <c r="C585" t="s">
        <v>16193</v>
      </c>
      <c r="E585" t="s">
        <v>15757</v>
      </c>
      <c r="F585">
        <f>IF(ISBLANK('1F'!$N$45),"",'1F'!$N$45)</f>
        <v>0</v>
      </c>
    </row>
    <row r="586" spans="2:6">
      <c r="B586" t="str">
        <f>'1F'!$BA$45</f>
        <v>CR12520AAVA</v>
      </c>
      <c r="C586" t="s">
        <v>16195</v>
      </c>
      <c r="E586" t="s">
        <v>15757</v>
      </c>
      <c r="F586" t="str">
        <f>IF(ISBLANK('1F'!$P$45),"",'1F'!$P$45)</f>
        <v/>
      </c>
    </row>
    <row r="587" spans="2:6">
      <c r="B587" s="2609" t="str">
        <f>'1F'!$AQ$46</f>
        <v>CR12521ANP</v>
      </c>
      <c r="C587" t="s">
        <v>16196</v>
      </c>
      <c r="E587" t="s">
        <v>15757</v>
      </c>
      <c r="F587">
        <f>IF(ISBLANK('1F'!$F$46),"",'1F'!$F$46)</f>
        <v>0</v>
      </c>
    </row>
    <row r="588" spans="2:6">
      <c r="B588" s="2609" t="str">
        <f>'1F'!$AR$46</f>
        <v>CR12521AAP</v>
      </c>
      <c r="C588" t="s">
        <v>16197</v>
      </c>
      <c r="E588" t="s">
        <v>15757</v>
      </c>
      <c r="F588">
        <f>IF(ISBLANK('1F'!$G$46),"",'1F'!$G$46)</f>
        <v>0</v>
      </c>
    </row>
    <row r="589" spans="2:6">
      <c r="B589" t="str">
        <f>'1F'!$AU$46</f>
        <v>CR12521AAV</v>
      </c>
      <c r="C589" t="s">
        <v>16197</v>
      </c>
      <c r="E589" t="s">
        <v>15757</v>
      </c>
      <c r="F589" t="str">
        <f>IF(ISBLANK('1F'!$J$46),"",'1F'!$J$46)</f>
        <v/>
      </c>
    </row>
    <row r="590" spans="2:6">
      <c r="B590" s="2609" t="str">
        <f>'1F'!$AW$46</f>
        <v>CR12521ANPA</v>
      </c>
      <c r="C590" t="s">
        <v>16196</v>
      </c>
      <c r="E590" t="s">
        <v>15757</v>
      </c>
      <c r="F590">
        <f>IF(ISBLANK('1F'!$L$46),"",'1F'!$L$46)</f>
        <v>0</v>
      </c>
    </row>
    <row r="591" spans="2:6">
      <c r="B591" s="2609" t="str">
        <f>'1F'!$AX$46</f>
        <v>CR12521AAPA</v>
      </c>
      <c r="C591" t="s">
        <v>16197</v>
      </c>
      <c r="E591" t="s">
        <v>15757</v>
      </c>
      <c r="F591">
        <f>IF(ISBLANK('1F'!$M$46),"",'1F'!$M$46)</f>
        <v>0</v>
      </c>
    </row>
    <row r="592" spans="2:6">
      <c r="B592" t="str">
        <f>'1F'!$BA$46</f>
        <v>CR12521AAVA</v>
      </c>
      <c r="C592" t="s">
        <v>16197</v>
      </c>
      <c r="E592" t="s">
        <v>15757</v>
      </c>
      <c r="F592" t="str">
        <f>IF(ISBLANK('1F'!$P$46),"",'1F'!$P$46)</f>
        <v/>
      </c>
    </row>
    <row r="593" spans="2:6">
      <c r="B593" s="2609" t="str">
        <f>'1F'!$AP$48</f>
        <v>CR12519NNP</v>
      </c>
      <c r="C593" t="s">
        <v>16198</v>
      </c>
      <c r="E593" t="s">
        <v>15757</v>
      </c>
      <c r="F593">
        <f>IF(ISBLANK('1F'!$E$48),"",'1F'!$E$48)</f>
        <v>0</v>
      </c>
    </row>
    <row r="594" spans="2:6">
      <c r="B594" s="2609" t="str">
        <f>'1F'!$AQ$48</f>
        <v>CR12519ANP</v>
      </c>
      <c r="C594" t="s">
        <v>16199</v>
      </c>
      <c r="E594" t="s">
        <v>15757</v>
      </c>
      <c r="F594">
        <f>IF(ISBLANK('1F'!$F$48),"",'1F'!$F$48)</f>
        <v>0</v>
      </c>
    </row>
    <row r="595" spans="2:6">
      <c r="B595" s="2609" t="str">
        <f>'1F'!$AR$48</f>
        <v>CR12519AAP</v>
      </c>
      <c r="C595" t="s">
        <v>16200</v>
      </c>
      <c r="E595" t="s">
        <v>15757</v>
      </c>
      <c r="F595">
        <f>IF(ISBLANK('1F'!$G$48),"",'1F'!$G$48)</f>
        <v>0</v>
      </c>
    </row>
    <row r="596" spans="2:6">
      <c r="B596" t="str">
        <f>'1F'!$AS$48</f>
        <v>CR12519NNV</v>
      </c>
      <c r="C596" t="s">
        <v>16198</v>
      </c>
      <c r="E596" t="s">
        <v>15757</v>
      </c>
      <c r="F596">
        <f>IF(ISBLANK('1F'!$H$48),"",'1F'!$H$48)</f>
        <v>0</v>
      </c>
    </row>
    <row r="597" spans="2:6">
      <c r="B597" t="str">
        <f>'1F'!$AT$48</f>
        <v>CR12519ANV</v>
      </c>
      <c r="C597" t="s">
        <v>16199</v>
      </c>
      <c r="E597" t="s">
        <v>15757</v>
      </c>
      <c r="F597">
        <f>IF(ISBLANK('1F'!$I$48),"",'1F'!$I$48)</f>
        <v>0</v>
      </c>
    </row>
    <row r="598" spans="2:6">
      <c r="B598" t="str">
        <f>'1F'!$AU$48</f>
        <v>CR12519AAV</v>
      </c>
      <c r="C598" t="s">
        <v>16200</v>
      </c>
      <c r="E598" t="s">
        <v>15757</v>
      </c>
      <c r="F598">
        <f>IF(ISBLANK('1F'!$J$48),"",'1F'!$J$48)</f>
        <v>0</v>
      </c>
    </row>
    <row r="599" spans="2:6">
      <c r="B599" s="2609" t="str">
        <f>'1F'!$AV$48</f>
        <v>CR12519NNPA</v>
      </c>
      <c r="C599" t="s">
        <v>16198</v>
      </c>
      <c r="E599" t="s">
        <v>15757</v>
      </c>
      <c r="F599">
        <f>IF(ISBLANK('1F'!$K$48),"",'1F'!$K$48)</f>
        <v>0</v>
      </c>
    </row>
    <row r="600" spans="2:6">
      <c r="B600" s="2609" t="str">
        <f>'1F'!$AW$48</f>
        <v>CR12519ANPA</v>
      </c>
      <c r="C600" t="s">
        <v>16199</v>
      </c>
      <c r="E600" t="s">
        <v>15757</v>
      </c>
      <c r="F600">
        <f>IF(ISBLANK('1F'!$L$48),"",'1F'!$L$48)</f>
        <v>0</v>
      </c>
    </row>
    <row r="601" spans="2:6">
      <c r="B601" s="2609" t="str">
        <f>'1F'!$AX$48</f>
        <v>CR12519AAPA</v>
      </c>
      <c r="C601" t="s">
        <v>16200</v>
      </c>
      <c r="E601" t="s">
        <v>15757</v>
      </c>
      <c r="F601">
        <f>IF(ISBLANK('1F'!$M$48),"",'1F'!$M$48)</f>
        <v>0</v>
      </c>
    </row>
    <row r="602" spans="2:6">
      <c r="B602" t="str">
        <f>'1F'!$AY$48</f>
        <v>CR12519NNVA</v>
      </c>
      <c r="C602" t="s">
        <v>16198</v>
      </c>
      <c r="E602" t="s">
        <v>15757</v>
      </c>
      <c r="F602">
        <f>IF(ISBLANK('1F'!$N$48),"",'1F'!$N$48)</f>
        <v>0</v>
      </c>
    </row>
    <row r="603" spans="2:6">
      <c r="B603" t="str">
        <f>'1F'!$AZ$48</f>
        <v>CR12519ANVA</v>
      </c>
      <c r="C603" t="s">
        <v>16199</v>
      </c>
      <c r="E603" t="s">
        <v>15757</v>
      </c>
      <c r="F603">
        <f>IF(ISBLANK('1F'!$O$48),"",'1F'!$O$48)</f>
        <v>0</v>
      </c>
    </row>
    <row r="604" spans="2:6">
      <c r="B604" t="str">
        <f>'1F'!$BA$48</f>
        <v>CR12519AAVA</v>
      </c>
      <c r="C604" t="s">
        <v>16200</v>
      </c>
      <c r="E604" t="s">
        <v>15757</v>
      </c>
      <c r="F604">
        <f>IF(ISBLANK('1F'!$P$48),"",'1F'!$P$48)</f>
        <v>0</v>
      </c>
    </row>
    <row r="605" spans="2:6">
      <c r="B605" s="2609" t="str">
        <f>'1F'!$AQ$52</f>
        <v>CR13041ANP</v>
      </c>
      <c r="C605" t="s">
        <v>16201</v>
      </c>
      <c r="E605" t="s">
        <v>15757</v>
      </c>
      <c r="F605">
        <f>IF(ISBLANK('1F'!$F$52),"",'1F'!$F$52)</f>
        <v>0</v>
      </c>
    </row>
    <row r="606" spans="2:6">
      <c r="B606" s="2609" t="str">
        <f>'1F'!$AR$52</f>
        <v>CR13042AAP</v>
      </c>
      <c r="C606" t="s">
        <v>16202</v>
      </c>
      <c r="E606" t="s">
        <v>15757</v>
      </c>
      <c r="F606">
        <f>IF(ISBLANK('1F'!$G$52),"",'1F'!$G$52)</f>
        <v>0</v>
      </c>
    </row>
    <row r="607" spans="2:6">
      <c r="B607" t="str">
        <f>'1F'!$AU$52</f>
        <v>CR13042AAV</v>
      </c>
      <c r="C607" t="s">
        <v>16202</v>
      </c>
      <c r="E607" t="s">
        <v>15757</v>
      </c>
      <c r="F607" t="str">
        <f>IF(ISBLANK('1F'!$J$52),"",'1F'!$J$52)</f>
        <v/>
      </c>
    </row>
    <row r="608" spans="2:6">
      <c r="B608" s="2609" t="str">
        <f>'1F'!$AW$52</f>
        <v>CR13043ANPA</v>
      </c>
      <c r="C608" t="s">
        <v>16203</v>
      </c>
      <c r="E608" t="s">
        <v>15757</v>
      </c>
      <c r="F608">
        <f>IF(ISBLANK('1F'!$L$52),"",'1F'!$L$52)</f>
        <v>0</v>
      </c>
    </row>
    <row r="609" spans="2:6">
      <c r="B609" s="2609" t="str">
        <f>'1F'!$AX$52</f>
        <v>CR13044AAPA</v>
      </c>
      <c r="C609" t="s">
        <v>16204</v>
      </c>
      <c r="E609" t="s">
        <v>15757</v>
      </c>
      <c r="F609">
        <f>IF(ISBLANK('1F'!$M$52),"",'1F'!$M$52)</f>
        <v>0</v>
      </c>
    </row>
    <row r="610" spans="2:6">
      <c r="B610" t="str">
        <f>'1F'!$BA$52</f>
        <v>CR13045AAVA</v>
      </c>
      <c r="C610" t="s">
        <v>16204</v>
      </c>
      <c r="E610" t="s">
        <v>15757</v>
      </c>
      <c r="F610" t="str">
        <f>IF(ISBLANK('1F'!$P$52),"",'1F'!$P$52)</f>
        <v/>
      </c>
    </row>
    <row r="611" spans="2:6">
      <c r="B611" s="2609" t="str">
        <f>'1F'!$AQ$53</f>
        <v>CR13046ANP</v>
      </c>
      <c r="C611" t="s">
        <v>16205</v>
      </c>
      <c r="E611" t="s">
        <v>15757</v>
      </c>
      <c r="F611">
        <f>IF(ISBLANK('1F'!$F$53),"",'1F'!$F$53)</f>
        <v>0</v>
      </c>
    </row>
    <row r="612" spans="2:6">
      <c r="B612" s="2609" t="str">
        <f>'1F'!$AR$53</f>
        <v>CR13048AAP</v>
      </c>
      <c r="C612" t="s">
        <v>16206</v>
      </c>
      <c r="E612" t="s">
        <v>15757</v>
      </c>
      <c r="F612">
        <f>IF(ISBLANK('1F'!$G$53),"",'1F'!$G$53)</f>
        <v>0</v>
      </c>
    </row>
    <row r="613" spans="2:6">
      <c r="B613" t="str">
        <f>'1F'!$AU$53</f>
        <v>CR13051AAV</v>
      </c>
      <c r="C613" t="s">
        <v>16206</v>
      </c>
      <c r="E613" t="s">
        <v>15757</v>
      </c>
      <c r="F613" t="str">
        <f>IF(ISBLANK('1F'!$J$53),"",'1F'!$J$53)</f>
        <v/>
      </c>
    </row>
    <row r="614" spans="2:6">
      <c r="B614" s="2609" t="str">
        <f>'1F'!$AW$53</f>
        <v>CR13053ANPA</v>
      </c>
      <c r="C614" t="s">
        <v>16207</v>
      </c>
      <c r="E614" t="s">
        <v>15757</v>
      </c>
      <c r="F614">
        <f>IF(ISBLANK('1F'!$L$53),"",'1F'!$L$53)</f>
        <v>0</v>
      </c>
    </row>
    <row r="615" spans="2:6">
      <c r="B615" s="2609" t="str">
        <f>'1F'!$AX$53</f>
        <v>CR13055AAPA</v>
      </c>
      <c r="C615" t="s">
        <v>16208</v>
      </c>
      <c r="E615" t="s">
        <v>15757</v>
      </c>
      <c r="F615">
        <f>IF(ISBLANK('1F'!$M$53),"",'1F'!$M$53)</f>
        <v>0</v>
      </c>
    </row>
    <row r="616" spans="2:6">
      <c r="B616" t="str">
        <f>'1F'!$BA$53</f>
        <v>CR13058AAVA</v>
      </c>
      <c r="C616" t="s">
        <v>16208</v>
      </c>
      <c r="E616" t="s">
        <v>15757</v>
      </c>
      <c r="F616" t="str">
        <f>IF(ISBLANK('1F'!$P$53),"",'1F'!$P$53)</f>
        <v/>
      </c>
    </row>
    <row r="617" spans="2:6">
      <c r="B617" s="2609" t="str">
        <f>'1F'!$AQ$54</f>
        <v>CR13047ANP</v>
      </c>
      <c r="C617" t="s">
        <v>16209</v>
      </c>
      <c r="E617" t="s">
        <v>15757</v>
      </c>
      <c r="F617">
        <f>IF(ISBLANK('1F'!$F$54),"",'1F'!$F$54)</f>
        <v>0</v>
      </c>
    </row>
    <row r="618" spans="2:6">
      <c r="B618" s="2609" t="str">
        <f>'1F'!$AR$54</f>
        <v>CR13049AAP</v>
      </c>
      <c r="C618" t="s">
        <v>16210</v>
      </c>
      <c r="E618" t="s">
        <v>15757</v>
      </c>
      <c r="F618">
        <f>IF(ISBLANK('1F'!$G$54),"",'1F'!$G$54)</f>
        <v>0</v>
      </c>
    </row>
    <row r="619" spans="2:6">
      <c r="B619" t="str">
        <f>'1F'!$AT$54</f>
        <v>CR13050ANV</v>
      </c>
      <c r="C619" t="s">
        <v>16209</v>
      </c>
      <c r="E619" t="s">
        <v>15757</v>
      </c>
      <c r="F619">
        <f>IF(ISBLANK('1F'!$I$54),"",'1F'!$I$54)</f>
        <v>0</v>
      </c>
    </row>
    <row r="620" spans="2:6">
      <c r="B620" t="str">
        <f>'1F'!$AU$54</f>
        <v>CR13052AAV</v>
      </c>
      <c r="C620" t="s">
        <v>16210</v>
      </c>
      <c r="E620" t="s">
        <v>15757</v>
      </c>
      <c r="F620">
        <f>IF(ISBLANK('1F'!$J$54),"",'1F'!$J$54)</f>
        <v>0</v>
      </c>
    </row>
    <row r="621" spans="2:6">
      <c r="B621" s="2609" t="str">
        <f>'1F'!$AW$54</f>
        <v>CR13054ANPA</v>
      </c>
      <c r="C621" t="s">
        <v>16211</v>
      </c>
      <c r="E621" t="s">
        <v>15757</v>
      </c>
      <c r="F621">
        <f>IF(ISBLANK('1F'!$L$54),"",'1F'!$L$54)</f>
        <v>0</v>
      </c>
    </row>
    <row r="622" spans="2:6">
      <c r="B622" s="2609" t="str">
        <f>'1F'!$AX$54</f>
        <v>CR13056AAPA</v>
      </c>
      <c r="C622" t="s">
        <v>16212</v>
      </c>
      <c r="E622" t="s">
        <v>15757</v>
      </c>
      <c r="F622">
        <f>IF(ISBLANK('1F'!$M$54),"",'1F'!$M$54)</f>
        <v>0</v>
      </c>
    </row>
    <row r="623" spans="2:6">
      <c r="B623" t="str">
        <f>'1F'!$AZ$54</f>
        <v>CR13057ANVA</v>
      </c>
      <c r="C623" t="s">
        <v>16211</v>
      </c>
      <c r="E623" t="s">
        <v>15757</v>
      </c>
      <c r="F623">
        <f>IF(ISBLANK('1F'!$O$54),"",'1F'!$O$54)</f>
        <v>0</v>
      </c>
    </row>
    <row r="624" spans="2:6">
      <c r="B624" t="str">
        <f>'1F'!$BA$54</f>
        <v>CR13059AAVA</v>
      </c>
      <c r="C624" t="s">
        <v>16212</v>
      </c>
      <c r="E624" t="s">
        <v>15757</v>
      </c>
      <c r="F624">
        <f>IF(ISBLANK('1F'!$P$54),"",'1F'!$P$54)</f>
        <v>0</v>
      </c>
    </row>
    <row r="625" spans="2:6">
      <c r="B625" t="str">
        <f>'2A'!$AM$7</f>
        <v>A19030TOTRPC</v>
      </c>
      <c r="C625" t="s">
        <v>16213</v>
      </c>
      <c r="E625" t="s">
        <v>15757</v>
      </c>
      <c r="F625">
        <f>IF(ISBLANK('2A'!$L$7),"",'2A'!$L$7)</f>
        <v>0</v>
      </c>
    </row>
    <row r="626" spans="2:6">
      <c r="B626" t="str">
        <f>'2A'!$AF$8</f>
        <v>A19016RHNPC</v>
      </c>
      <c r="C626" t="s">
        <v>16214</v>
      </c>
      <c r="E626" t="s">
        <v>15757</v>
      </c>
      <c r="F626" t="str">
        <f>IF(ISBLANK('2A'!$E$8),"",'2A'!$E$8)</f>
        <v/>
      </c>
    </row>
    <row r="627" spans="2:6">
      <c r="B627" t="str">
        <f>'2A'!$AG$8</f>
        <v>A19016RNHNPC</v>
      </c>
      <c r="C627" t="s">
        <v>16215</v>
      </c>
      <c r="E627" t="s">
        <v>15757</v>
      </c>
      <c r="F627" t="str">
        <f>IF(ISBLANK('2A'!$F$8),"",'2A'!$F$8)</f>
        <v/>
      </c>
    </row>
    <row r="628" spans="2:6">
      <c r="B628" t="str">
        <f>'2A'!$AH$8</f>
        <v>A19016RWRNPC</v>
      </c>
      <c r="C628" t="s">
        <v>16216</v>
      </c>
      <c r="E628" t="s">
        <v>15757</v>
      </c>
      <c r="F628" t="str">
        <f>IF(ISBLANK('2A'!$G$8),"",'2A'!$G$8)</f>
        <v/>
      </c>
    </row>
    <row r="629" spans="2:6">
      <c r="B629" t="str">
        <f>'2A'!$AI$8</f>
        <v>A19030WNNPC</v>
      </c>
      <c r="C629" t="s">
        <v>16217</v>
      </c>
      <c r="E629" t="s">
        <v>15757</v>
      </c>
      <c r="F629" t="str">
        <f>IF(ISBLANK('2A'!$H$8),"",'2A'!$H$8)</f>
        <v/>
      </c>
    </row>
    <row r="630" spans="2:6">
      <c r="B630" t="str">
        <f>'2A'!$AJ$8</f>
        <v>A19030WNKNPC</v>
      </c>
      <c r="C630" t="s">
        <v>16218</v>
      </c>
      <c r="E630" t="s">
        <v>15757</v>
      </c>
      <c r="F630" t="str">
        <f>IF(ISBLANK('2A'!$I$8),"",'2A'!$I$8)</f>
        <v/>
      </c>
    </row>
    <row r="631" spans="2:6">
      <c r="B631" t="str">
        <f>'2A'!$AK$8</f>
        <v>A19030BIONPC</v>
      </c>
      <c r="C631" t="s">
        <v>16219</v>
      </c>
      <c r="E631" t="s">
        <v>15757</v>
      </c>
      <c r="F631" t="str">
        <f>IF(ISBLANK('2A'!$J$8),"",'2A'!$J$8)</f>
        <v/>
      </c>
    </row>
    <row r="632" spans="2:6">
      <c r="B632" t="str">
        <f>'2A'!$AL$8</f>
        <v>A19030APCNPC</v>
      </c>
      <c r="C632" t="s">
        <v>16220</v>
      </c>
      <c r="E632" t="s">
        <v>15757</v>
      </c>
      <c r="F632" t="str">
        <f>IF(ISBLANK('2A'!$K$8),"",'2A'!$K$8)</f>
        <v/>
      </c>
    </row>
    <row r="633" spans="2:6">
      <c r="B633" t="str">
        <f>'2A'!$AM$8</f>
        <v>A19030TOTRNPC</v>
      </c>
      <c r="C633" t="s">
        <v>16221</v>
      </c>
      <c r="E633" t="s">
        <v>15757</v>
      </c>
      <c r="F633">
        <f>IF(ISBLANK('2A'!$L$8),"",'2A'!$L$8)</f>
        <v>0</v>
      </c>
    </row>
    <row r="634" spans="2:6">
      <c r="B634" t="str">
        <f>'2A'!$AF$10</f>
        <v>BM9023XPUH</v>
      </c>
      <c r="C634" t="s">
        <v>16222</v>
      </c>
      <c r="E634" t="s">
        <v>15757</v>
      </c>
      <c r="F634">
        <f>IF(ISBLANK('2A'!$E$10),"",'2A'!$E$10)</f>
        <v>0</v>
      </c>
    </row>
    <row r="635" spans="2:6">
      <c r="B635" t="str">
        <f>'2A'!$AG$10</f>
        <v>BM9223XPUNH</v>
      </c>
      <c r="C635" t="s">
        <v>16223</v>
      </c>
      <c r="E635" t="s">
        <v>15757</v>
      </c>
      <c r="F635">
        <f>IF(ISBLANK('2A'!$F$10),"",'2A'!$F$10)</f>
        <v>0</v>
      </c>
    </row>
    <row r="636" spans="2:6">
      <c r="B636" t="str">
        <f>'2A'!$AH$10</f>
        <v>BM9223XPU_WR</v>
      </c>
      <c r="C636" t="s">
        <v>16224</v>
      </c>
      <c r="E636" t="s">
        <v>15757</v>
      </c>
      <c r="F636" t="str">
        <f>IF(ISBLANK('2A'!$G$10),"",'2A'!$G$10)</f>
        <v/>
      </c>
    </row>
    <row r="637" spans="2:6">
      <c r="B637" t="str">
        <f>'2A'!$AI$10</f>
        <v>BM9223XPU_WN</v>
      </c>
      <c r="C637" t="s">
        <v>16225</v>
      </c>
      <c r="E637" t="s">
        <v>15757</v>
      </c>
      <c r="F637" t="str">
        <f>IF(ISBLANK('2A'!$H$10),"",'2A'!$H$10)</f>
        <v/>
      </c>
    </row>
    <row r="638" spans="2:6">
      <c r="B638" t="str">
        <f>'2A'!$AJ$10</f>
        <v>BM9223XPU_WWN</v>
      </c>
      <c r="C638" t="s">
        <v>16226</v>
      </c>
      <c r="E638" t="s">
        <v>15757</v>
      </c>
      <c r="F638" t="str">
        <f>IF(ISBLANK('2A'!$I$10),"",'2A'!$I$10)</f>
        <v/>
      </c>
    </row>
    <row r="639" spans="2:6">
      <c r="B639" t="str">
        <f>'2A'!$AK$10</f>
        <v>BM9223XPU_B</v>
      </c>
      <c r="C639" t="s">
        <v>16227</v>
      </c>
      <c r="E639" t="s">
        <v>15757</v>
      </c>
      <c r="F639" t="str">
        <f>IF(ISBLANK('2A'!$J$10),"",'2A'!$J$10)</f>
        <v/>
      </c>
    </row>
    <row r="640" spans="2:6">
      <c r="B640" t="str">
        <f>'2A'!$AL$10</f>
        <v>BM9223XPU_AC</v>
      </c>
      <c r="C640" t="s">
        <v>16228</v>
      </c>
      <c r="E640" t="s">
        <v>15757</v>
      </c>
      <c r="F640" t="str">
        <f>IF(ISBLANK('2A'!$K$10),"",'2A'!$K$10)</f>
        <v/>
      </c>
    </row>
    <row r="641" spans="2:6">
      <c r="B641" t="str">
        <f>'2A'!$AM$10</f>
        <v>BM9223TOTOXIPU</v>
      </c>
      <c r="C641" t="s">
        <v>16229</v>
      </c>
      <c r="E641" t="s">
        <v>15757</v>
      </c>
      <c r="F641">
        <f>IF(ISBLANK('2A'!$L$10),"",'2A'!$L$10)</f>
        <v>0</v>
      </c>
    </row>
    <row r="642" spans="2:6">
      <c r="B642" t="str">
        <f>'2A'!$AF$11</f>
        <v>BM9023PUH</v>
      </c>
      <c r="C642" t="s">
        <v>16230</v>
      </c>
      <c r="E642" t="s">
        <v>15757</v>
      </c>
      <c r="F642">
        <f>IF(ISBLANK('2A'!$E$11),"",'2A'!$E$11)</f>
        <v>0</v>
      </c>
    </row>
    <row r="643" spans="2:6">
      <c r="B643" t="str">
        <f>'2A'!$AG$11</f>
        <v>BM9223PUNH</v>
      </c>
      <c r="C643" t="s">
        <v>16231</v>
      </c>
      <c r="E643" t="s">
        <v>15757</v>
      </c>
      <c r="F643">
        <f>IF(ISBLANK('2A'!$F$11),"",'2A'!$F$11)</f>
        <v>0</v>
      </c>
    </row>
    <row r="644" spans="2:6">
      <c r="B644" t="str">
        <f>'2A'!$AH$11</f>
        <v>BM9223PU_WR</v>
      </c>
      <c r="C644" t="s">
        <v>16232</v>
      </c>
      <c r="E644" t="s">
        <v>15757</v>
      </c>
      <c r="F644">
        <f>IF(ISBLANK('2A'!$G$11),"",'2A'!$G$11)</f>
        <v>0</v>
      </c>
    </row>
    <row r="645" spans="2:6">
      <c r="B645" t="str">
        <f>'2A'!$AI$11</f>
        <v>BM9223PU_WN</v>
      </c>
      <c r="C645" t="s">
        <v>16233</v>
      </c>
      <c r="E645" t="s">
        <v>15757</v>
      </c>
      <c r="F645">
        <f>IF(ISBLANK('2A'!$H$11),"",'2A'!$H$11)</f>
        <v>0</v>
      </c>
    </row>
    <row r="646" spans="2:6">
      <c r="B646" t="str">
        <f>'2A'!$AJ$11</f>
        <v>BM9223PU_WWN</v>
      </c>
      <c r="C646" t="s">
        <v>16234</v>
      </c>
      <c r="E646" t="s">
        <v>15757</v>
      </c>
      <c r="F646">
        <f>IF(ISBLANK('2A'!$I$11),"",'2A'!$I$11)</f>
        <v>0</v>
      </c>
    </row>
    <row r="647" spans="2:6">
      <c r="B647" t="str">
        <f>'2A'!$AK$11</f>
        <v>BM9223PU_B</v>
      </c>
      <c r="C647" t="s">
        <v>16235</v>
      </c>
      <c r="E647" t="s">
        <v>15757</v>
      </c>
      <c r="F647">
        <f>IF(ISBLANK('2A'!$J$11),"",'2A'!$J$11)</f>
        <v>0</v>
      </c>
    </row>
    <row r="648" spans="2:6">
      <c r="B648" t="str">
        <f>'2A'!$AL$11</f>
        <v>BM9223PU_AC</v>
      </c>
      <c r="C648" t="s">
        <v>16236</v>
      </c>
      <c r="E648" t="s">
        <v>15757</v>
      </c>
      <c r="F648">
        <f>IF(ISBLANK('2A'!$K$11),"",'2A'!$K$11)</f>
        <v>0</v>
      </c>
    </row>
    <row r="649" spans="2:6">
      <c r="B649" t="str">
        <f>'2A'!$AM$11</f>
        <v>BM9223TOTOXEPU</v>
      </c>
      <c r="C649" t="s">
        <v>16237</v>
      </c>
      <c r="E649" t="s">
        <v>15757</v>
      </c>
      <c r="F649">
        <f>IF(ISBLANK('2A'!$L$11),"",'2A'!$L$11)</f>
        <v>0</v>
      </c>
    </row>
    <row r="650" spans="2:6">
      <c r="B650" t="str">
        <f>'2A'!$AF$12</f>
        <v>BM9023IPUH</v>
      </c>
      <c r="C650" t="s">
        <v>16238</v>
      </c>
      <c r="E650" t="s">
        <v>15757</v>
      </c>
      <c r="F650">
        <f>IF(ISBLANK('2A'!$E$12),"",'2A'!$E$12)</f>
        <v>0</v>
      </c>
    </row>
    <row r="651" spans="2:6">
      <c r="B651" t="str">
        <f>'2A'!$AG$12</f>
        <v>BM9223IPUNH</v>
      </c>
      <c r="C651" t="s">
        <v>16239</v>
      </c>
      <c r="E651" t="s">
        <v>15757</v>
      </c>
      <c r="F651">
        <f>IF(ISBLANK('2A'!$F$12),"",'2A'!$F$12)</f>
        <v>0</v>
      </c>
    </row>
    <row r="652" spans="2:6">
      <c r="B652" t="str">
        <f>'2A'!$AH$12</f>
        <v>BM9223IPU_WR</v>
      </c>
      <c r="C652" t="s">
        <v>16240</v>
      </c>
      <c r="E652" t="s">
        <v>15757</v>
      </c>
      <c r="F652">
        <f>IF(ISBLANK('2A'!$G$12),"",'2A'!$G$12)</f>
        <v>0</v>
      </c>
    </row>
    <row r="653" spans="2:6">
      <c r="B653" t="str">
        <f>'2A'!$AI$12</f>
        <v>BM9223IPU_WN</v>
      </c>
      <c r="C653" t="s">
        <v>16241</v>
      </c>
      <c r="E653" t="s">
        <v>15757</v>
      </c>
      <c r="F653">
        <f>IF(ISBLANK('2A'!$H$12),"",'2A'!$H$12)</f>
        <v>0</v>
      </c>
    </row>
    <row r="654" spans="2:6">
      <c r="B654" t="str">
        <f>'2A'!$AJ$12</f>
        <v>BM9223IPU_WWN</v>
      </c>
      <c r="C654" t="s">
        <v>16242</v>
      </c>
      <c r="E654" t="s">
        <v>15757</v>
      </c>
      <c r="F654">
        <f>IF(ISBLANK('2A'!$I$12),"",'2A'!$I$12)</f>
        <v>0</v>
      </c>
    </row>
    <row r="655" spans="2:6">
      <c r="B655" t="str">
        <f>'2A'!$AK$12</f>
        <v>BM9223IPU_B</v>
      </c>
      <c r="C655" t="s">
        <v>16243</v>
      </c>
      <c r="E655" t="s">
        <v>15757</v>
      </c>
      <c r="F655">
        <f>IF(ISBLANK('2A'!$J$12),"",'2A'!$J$12)</f>
        <v>0</v>
      </c>
    </row>
    <row r="656" spans="2:6">
      <c r="B656" t="str">
        <f>'2A'!$AL$12</f>
        <v>BM9223IPU_AC</v>
      </c>
      <c r="C656" t="s">
        <v>16244</v>
      </c>
      <c r="E656" t="s">
        <v>15757</v>
      </c>
      <c r="F656">
        <f>IF(ISBLANK('2A'!$K$12),"",'2A'!$K$12)</f>
        <v>0</v>
      </c>
    </row>
    <row r="657" spans="2:6">
      <c r="B657" t="str">
        <f>'2A'!$AM$12</f>
        <v>BM9223IPUNHT</v>
      </c>
      <c r="C657" t="s">
        <v>16245</v>
      </c>
      <c r="E657" t="s">
        <v>15757</v>
      </c>
      <c r="F657">
        <f>IF(ISBLANK('2A'!$L$12),"",'2A'!$L$12)</f>
        <v>0</v>
      </c>
    </row>
    <row r="658" spans="2:6">
      <c r="B658" t="str">
        <f>'2A'!$AM$14</f>
        <v>A19030BIONDEPT_T</v>
      </c>
      <c r="C658" t="s">
        <v>16246</v>
      </c>
      <c r="E658" t="s">
        <v>15757</v>
      </c>
      <c r="F658">
        <f>IF(ISBLANK('2A'!$L$14),"",'2A'!$L$14)</f>
        <v>0</v>
      </c>
    </row>
    <row r="659" spans="2:6">
      <c r="B659" t="str">
        <f>'2A'!$AM$15</f>
        <v>A19030BIONAMOIT_T</v>
      </c>
      <c r="C659" t="s">
        <v>16247</v>
      </c>
      <c r="E659" t="s">
        <v>15757</v>
      </c>
      <c r="F659">
        <f>IF(ISBLANK('2A'!$L$15),"",'2A'!$L$15)</f>
        <v>0</v>
      </c>
    </row>
    <row r="660" spans="2:6">
      <c r="B660" t="str">
        <f>'2A'!$AF$17</f>
        <v>BM9027H</v>
      </c>
      <c r="C660" t="s">
        <v>16248</v>
      </c>
      <c r="E660" t="s">
        <v>15757</v>
      </c>
      <c r="F660" t="str">
        <f>IF(ISBLANK('2A'!$E$17),"",'2A'!$E$17)</f>
        <v/>
      </c>
    </row>
    <row r="661" spans="2:6">
      <c r="B661" t="str">
        <f>'2A'!$AG$17</f>
        <v>BM9027NH</v>
      </c>
      <c r="C661" t="s">
        <v>16249</v>
      </c>
      <c r="E661" t="s">
        <v>15757</v>
      </c>
      <c r="F661" t="str">
        <f>IF(ISBLANK('2A'!$F$17),"",'2A'!$F$17)</f>
        <v/>
      </c>
    </row>
    <row r="662" spans="2:6">
      <c r="B662" t="str">
        <f>'2A'!$AH$17</f>
        <v>BM320WR</v>
      </c>
      <c r="C662" t="s">
        <v>16250</v>
      </c>
      <c r="E662" t="s">
        <v>15757</v>
      </c>
      <c r="F662" t="str">
        <f>IF(ISBLANK('2A'!$G$17),"",'2A'!$G$17)</f>
        <v/>
      </c>
    </row>
    <row r="663" spans="2:6">
      <c r="B663" t="str">
        <f>'2A'!$AI$17</f>
        <v>BM320WN</v>
      </c>
      <c r="C663" t="s">
        <v>16251</v>
      </c>
      <c r="E663" t="s">
        <v>15757</v>
      </c>
      <c r="F663" t="str">
        <f>IF(ISBLANK('2A'!$H$17),"",'2A'!$H$17)</f>
        <v/>
      </c>
    </row>
    <row r="664" spans="2:6">
      <c r="B664" t="str">
        <f>'2A'!$AJ$17</f>
        <v>BM820WNK</v>
      </c>
      <c r="C664" t="s">
        <v>16252</v>
      </c>
      <c r="E664" t="s">
        <v>15757</v>
      </c>
      <c r="F664" t="str">
        <f>IF(ISBLANK('2A'!$I$17),"",'2A'!$I$17)</f>
        <v/>
      </c>
    </row>
    <row r="665" spans="2:6">
      <c r="B665" t="str">
        <f>'2A'!$AK$17</f>
        <v>BM820BIO</v>
      </c>
      <c r="C665" t="s">
        <v>16253</v>
      </c>
      <c r="E665" t="s">
        <v>15757</v>
      </c>
      <c r="F665" t="str">
        <f>IF(ISBLANK('2A'!$J$17),"",'2A'!$J$17)</f>
        <v/>
      </c>
    </row>
    <row r="666" spans="2:6">
      <c r="B666" t="str">
        <f>'2A'!$AL$17</f>
        <v>BM820APC</v>
      </c>
      <c r="C666" t="s">
        <v>16254</v>
      </c>
      <c r="E666" t="s">
        <v>15757</v>
      </c>
      <c r="F666" t="str">
        <f>IF(ISBLANK('2A'!$K$17),"",'2A'!$K$17)</f>
        <v/>
      </c>
    </row>
    <row r="667" spans="2:6">
      <c r="B667" t="str">
        <f>'2A'!$AM$17</f>
        <v>BM820TOT</v>
      </c>
      <c r="C667" t="s">
        <v>16255</v>
      </c>
      <c r="E667" t="s">
        <v>15757</v>
      </c>
      <c r="F667">
        <f>IF(ISBLANK('2A'!$L$17),"",'2A'!$L$17)</f>
        <v>0</v>
      </c>
    </row>
    <row r="668" spans="2:6">
      <c r="B668" t="str">
        <f>'2A'!$AF$19</f>
        <v>HP00030RH</v>
      </c>
      <c r="C668" t="s">
        <v>16256</v>
      </c>
      <c r="E668" t="s">
        <v>15757</v>
      </c>
      <c r="F668">
        <f>IF(ISBLANK('2A'!$E$19),"",'2A'!$E$19)</f>
        <v>0</v>
      </c>
    </row>
    <row r="669" spans="2:6">
      <c r="B669" t="str">
        <f>'2A'!$AG$19</f>
        <v>HP00030RNH</v>
      </c>
      <c r="C669" t="s">
        <v>16257</v>
      </c>
      <c r="E669" t="s">
        <v>15757</v>
      </c>
      <c r="F669">
        <f>IF(ISBLANK('2A'!$F$19),"",'2A'!$F$19)</f>
        <v>0</v>
      </c>
    </row>
    <row r="670" spans="2:6">
      <c r="B670" t="str">
        <f>'2A'!$AH$19</f>
        <v>HP00030WR</v>
      </c>
      <c r="C670" t="s">
        <v>16258</v>
      </c>
      <c r="E670" t="s">
        <v>15757</v>
      </c>
      <c r="F670">
        <f>IF(ISBLANK('2A'!$G$19),"",'2A'!$G$19)</f>
        <v>0</v>
      </c>
    </row>
    <row r="671" spans="2:6">
      <c r="B671" t="str">
        <f>'2A'!$AI$19</f>
        <v>HP00030WNP</v>
      </c>
      <c r="C671" t="s">
        <v>16259</v>
      </c>
      <c r="E671" t="s">
        <v>15757</v>
      </c>
      <c r="F671">
        <f>IF(ISBLANK('2A'!$H$19),"",'2A'!$H$19)</f>
        <v>0</v>
      </c>
    </row>
    <row r="672" spans="2:6">
      <c r="B672" t="str">
        <f>'2A'!$AJ$19</f>
        <v>HP00030WWNP</v>
      </c>
      <c r="C672" t="s">
        <v>16260</v>
      </c>
      <c r="E672" t="s">
        <v>15757</v>
      </c>
      <c r="F672">
        <f>IF(ISBLANK('2A'!$I$19),"",'2A'!$I$19)</f>
        <v>0</v>
      </c>
    </row>
    <row r="673" spans="2:6">
      <c r="B673" t="str">
        <f>'2A'!$AK$19</f>
        <v>HP00030BIO</v>
      </c>
      <c r="C673" t="s">
        <v>16261</v>
      </c>
      <c r="E673" t="s">
        <v>15757</v>
      </c>
      <c r="F673">
        <f>IF(ISBLANK('2A'!$J$19),"",'2A'!$J$19)</f>
        <v>0</v>
      </c>
    </row>
    <row r="674" spans="2:6">
      <c r="B674" t="str">
        <f>'2A'!$AL$19</f>
        <v>HP00030APC</v>
      </c>
      <c r="C674" t="s">
        <v>16262</v>
      </c>
      <c r="E674" t="s">
        <v>15757</v>
      </c>
      <c r="F674">
        <f>IF(ISBLANK('2A'!$K$19),"",'2A'!$K$19)</f>
        <v>0</v>
      </c>
    </row>
    <row r="675" spans="2:6">
      <c r="B675" t="str">
        <f>'2A'!$AM$19</f>
        <v>HP00030CTOT</v>
      </c>
      <c r="C675" t="s">
        <v>16263</v>
      </c>
      <c r="E675" t="s">
        <v>15757</v>
      </c>
      <c r="F675">
        <f>IF(ISBLANK('2A'!$L$19),"",'2A'!$L$19)</f>
        <v>0</v>
      </c>
    </row>
    <row r="676" spans="2:6">
      <c r="B676" t="str">
        <f>'2A'!$AM$22</f>
        <v>BR75033</v>
      </c>
      <c r="C676" t="s">
        <v>16264</v>
      </c>
      <c r="E676" t="s">
        <v>15757</v>
      </c>
      <c r="F676" t="str">
        <f>IF(ISBLANK('2A'!$L$22),"",'2A'!$L$22)</f>
        <v/>
      </c>
    </row>
    <row r="677" spans="2:6">
      <c r="B677" t="str">
        <f>'2B'!$AF$8</f>
        <v>B0010WN</v>
      </c>
      <c r="C677" t="s">
        <v>16265</v>
      </c>
      <c r="E677" t="s">
        <v>15757</v>
      </c>
      <c r="F677">
        <f>IF(ISBLANK('2B'!$F$8),"",'2B'!$F$8)</f>
        <v>0</v>
      </c>
    </row>
    <row r="678" spans="2:6">
      <c r="B678" t="str">
        <f>'2B'!$AG$8</f>
        <v>B0010WNK</v>
      </c>
      <c r="C678" t="s">
        <v>16266</v>
      </c>
      <c r="E678" t="s">
        <v>15757</v>
      </c>
      <c r="F678">
        <f>IF(ISBLANK('2B'!$G$8),"",'2B'!$G$8)</f>
        <v>0</v>
      </c>
    </row>
    <row r="679" spans="2:6">
      <c r="B679" t="str">
        <f>'2B'!$AH$8</f>
        <v>B0010BIO</v>
      </c>
      <c r="C679" t="s">
        <v>16267</v>
      </c>
      <c r="E679" t="s">
        <v>15757</v>
      </c>
      <c r="F679">
        <f>IF(ISBLANK('2B'!$H$8),"",'2B'!$H$8)</f>
        <v>0</v>
      </c>
    </row>
    <row r="680" spans="2:6">
      <c r="B680" t="str">
        <f>'2B'!$AI$8</f>
        <v>B0010APC</v>
      </c>
      <c r="C680" t="s">
        <v>16268</v>
      </c>
      <c r="E680" t="s">
        <v>15757</v>
      </c>
      <c r="F680" t="str">
        <f>IF(ISBLANK('2B'!$I$8),"",'2B'!$I$8)</f>
        <v/>
      </c>
    </row>
    <row r="681" spans="2:6">
      <c r="B681" t="str">
        <f>'2B'!$AJ$8</f>
        <v>B0010TOT</v>
      </c>
      <c r="C681" t="s">
        <v>16269</v>
      </c>
      <c r="E681" t="s">
        <v>15757</v>
      </c>
      <c r="F681">
        <f>IF(ISBLANK('2B'!$J$8),"",'2B'!$J$8)</f>
        <v>0</v>
      </c>
    </row>
    <row r="682" spans="2:6">
      <c r="B682" t="str">
        <f>'2B'!$AF$9</f>
        <v>B0011WN</v>
      </c>
      <c r="C682" t="s">
        <v>16270</v>
      </c>
      <c r="E682" t="s">
        <v>15757</v>
      </c>
      <c r="F682">
        <f>IF(ISBLANK('2B'!$F$9),"",'2B'!$F$9)</f>
        <v>0</v>
      </c>
    </row>
    <row r="683" spans="2:6">
      <c r="B683" t="str">
        <f>'2B'!$AG$9</f>
        <v>B0011WNK</v>
      </c>
      <c r="C683" t="s">
        <v>16271</v>
      </c>
      <c r="E683" t="s">
        <v>15757</v>
      </c>
      <c r="F683">
        <f>IF(ISBLANK('2B'!$G$9),"",'2B'!$G$9)</f>
        <v>0</v>
      </c>
    </row>
    <row r="684" spans="2:6">
      <c r="B684" t="str">
        <f>'2B'!$AH$9</f>
        <v>B0011BIO</v>
      </c>
      <c r="C684" t="s">
        <v>16272</v>
      </c>
      <c r="E684" t="s">
        <v>15757</v>
      </c>
      <c r="F684">
        <f>IF(ISBLANK('2B'!$H$9),"",'2B'!$H$9)</f>
        <v>0</v>
      </c>
    </row>
    <row r="685" spans="2:6">
      <c r="B685" t="str">
        <f>'2B'!$AI$9</f>
        <v>B0011APC</v>
      </c>
      <c r="C685" t="s">
        <v>16273</v>
      </c>
      <c r="E685" t="s">
        <v>15757</v>
      </c>
      <c r="F685" t="str">
        <f>IF(ISBLANK('2B'!$I$9),"",'2B'!$I$9)</f>
        <v/>
      </c>
    </row>
    <row r="686" spans="2:6">
      <c r="B686" t="str">
        <f>'2B'!$AJ$9</f>
        <v>B0011TOT</v>
      </c>
      <c r="C686" t="s">
        <v>16274</v>
      </c>
      <c r="E686" t="s">
        <v>15757</v>
      </c>
      <c r="F686">
        <f>IF(ISBLANK('2B'!$J$9),"",'2B'!$J$9)</f>
        <v>0</v>
      </c>
    </row>
    <row r="687" spans="2:6">
      <c r="B687" t="str">
        <f>'2B'!$AE$10</f>
        <v>B0012WR</v>
      </c>
      <c r="C687" t="s">
        <v>16275</v>
      </c>
      <c r="E687" t="s">
        <v>15757</v>
      </c>
      <c r="F687">
        <f>IF(ISBLANK('2B'!$E$10),"",'2B'!$E$10)</f>
        <v>0</v>
      </c>
    </row>
    <row r="688" spans="2:6">
      <c r="B688" t="str">
        <f>'2B'!$AF$10</f>
        <v>B0012WN</v>
      </c>
      <c r="C688" t="s">
        <v>16276</v>
      </c>
      <c r="E688" t="s">
        <v>15757</v>
      </c>
      <c r="F688">
        <f>IF(ISBLANK('2B'!$F$10),"",'2B'!$F$10)</f>
        <v>0</v>
      </c>
    </row>
    <row r="689" spans="2:6">
      <c r="B689" t="str">
        <f>'2B'!$AG$10</f>
        <v>B0012WNK</v>
      </c>
      <c r="C689" t="s">
        <v>16277</v>
      </c>
      <c r="E689" t="s">
        <v>15757</v>
      </c>
      <c r="F689">
        <f>IF(ISBLANK('2B'!$G$10),"",'2B'!$G$10)</f>
        <v>0</v>
      </c>
    </row>
    <row r="690" spans="2:6">
      <c r="B690" t="str">
        <f>'2B'!$AH$10</f>
        <v>B0012BIO</v>
      </c>
      <c r="C690" t="s">
        <v>16278</v>
      </c>
      <c r="E690" t="s">
        <v>15757</v>
      </c>
      <c r="F690">
        <f>IF(ISBLANK('2B'!$H$10),"",'2B'!$H$10)</f>
        <v>0</v>
      </c>
    </row>
    <row r="691" spans="2:6">
      <c r="B691" t="str">
        <f>'2B'!$AI$10</f>
        <v>B0012APC</v>
      </c>
      <c r="C691" t="s">
        <v>16279</v>
      </c>
      <c r="E691" t="s">
        <v>15757</v>
      </c>
      <c r="F691" t="str">
        <f>IF(ISBLANK('2B'!$I$10),"",'2B'!$I$10)</f>
        <v/>
      </c>
    </row>
    <row r="692" spans="2:6">
      <c r="B692" t="str">
        <f>'2B'!$AJ$10</f>
        <v>B0012TOT</v>
      </c>
      <c r="C692" t="s">
        <v>16280</v>
      </c>
      <c r="E692" t="s">
        <v>15757</v>
      </c>
      <c r="F692">
        <f>IF(ISBLANK('2B'!$J$10),"",'2B'!$J$10)</f>
        <v>0</v>
      </c>
    </row>
    <row r="693" spans="2:6">
      <c r="B693" t="str">
        <f>'2B'!$AF$11</f>
        <v>B0013WN</v>
      </c>
      <c r="C693" t="s">
        <v>16281</v>
      </c>
      <c r="E693" t="s">
        <v>15757</v>
      </c>
      <c r="F693">
        <f>IF(ISBLANK('2B'!$F$11),"",'2B'!$F$11)</f>
        <v>0</v>
      </c>
    </row>
    <row r="694" spans="2:6">
      <c r="B694" t="str">
        <f>'2B'!$AG$11</f>
        <v>B0013WNK</v>
      </c>
      <c r="C694" t="s">
        <v>16282</v>
      </c>
      <c r="E694" t="s">
        <v>15757</v>
      </c>
      <c r="F694">
        <f>IF(ISBLANK('2B'!$G$11),"",'2B'!$G$11)</f>
        <v>0</v>
      </c>
    </row>
    <row r="695" spans="2:6">
      <c r="B695" t="str">
        <f>'2B'!$AH$11</f>
        <v>B0013BIO</v>
      </c>
      <c r="C695" t="s">
        <v>16283</v>
      </c>
      <c r="E695" t="s">
        <v>15757</v>
      </c>
      <c r="F695">
        <f>IF(ISBLANK('2B'!$H$11),"",'2B'!$H$11)</f>
        <v>0</v>
      </c>
    </row>
    <row r="696" spans="2:6">
      <c r="B696" t="str">
        <f>'2B'!$AI$11</f>
        <v>B0013APC</v>
      </c>
      <c r="C696" t="s">
        <v>16284</v>
      </c>
      <c r="E696" t="s">
        <v>15757</v>
      </c>
      <c r="F696" t="str">
        <f>IF(ISBLANK('2B'!$I$11),"",'2B'!$I$11)</f>
        <v/>
      </c>
    </row>
    <row r="697" spans="2:6">
      <c r="B697" t="str">
        <f>'2B'!$AJ$11</f>
        <v>B0013TOT</v>
      </c>
      <c r="C697" t="s">
        <v>16285</v>
      </c>
      <c r="E697" t="s">
        <v>15757</v>
      </c>
      <c r="F697">
        <f>IF(ISBLANK('2B'!$J$11),"",'2B'!$J$11)</f>
        <v>0</v>
      </c>
    </row>
    <row r="698" spans="2:6">
      <c r="B698" t="str">
        <f>'2B'!$AF$12</f>
        <v>B0014WN</v>
      </c>
      <c r="C698" t="s">
        <v>16286</v>
      </c>
      <c r="E698" t="s">
        <v>15757</v>
      </c>
      <c r="F698">
        <f>IF(ISBLANK('2B'!$F$12),"",'2B'!$F$12)</f>
        <v>0</v>
      </c>
    </row>
    <row r="699" spans="2:6">
      <c r="B699" t="str">
        <f>'2B'!$AG$12</f>
        <v>B0014WNK</v>
      </c>
      <c r="C699" t="s">
        <v>16287</v>
      </c>
      <c r="E699" t="s">
        <v>15757</v>
      </c>
      <c r="F699">
        <f>IF(ISBLANK('2B'!$G$12),"",'2B'!$G$12)</f>
        <v>0</v>
      </c>
    </row>
    <row r="700" spans="2:6">
      <c r="B700" t="str">
        <f>'2B'!$AH$12</f>
        <v>B0014BIO</v>
      </c>
      <c r="C700" t="s">
        <v>16288</v>
      </c>
      <c r="E700" t="s">
        <v>15757</v>
      </c>
      <c r="F700">
        <f>IF(ISBLANK('2B'!$H$12),"",'2B'!$H$12)</f>
        <v>0</v>
      </c>
    </row>
    <row r="701" spans="2:6">
      <c r="B701" t="str">
        <f>'2B'!$AI$12</f>
        <v>B0014APC</v>
      </c>
      <c r="C701" t="s">
        <v>16289</v>
      </c>
      <c r="E701" t="s">
        <v>15757</v>
      </c>
      <c r="F701" t="str">
        <f>IF(ISBLANK('2B'!$I$12),"",'2B'!$I$12)</f>
        <v/>
      </c>
    </row>
    <row r="702" spans="2:6">
      <c r="B702" t="str">
        <f>'2B'!$AJ$12</f>
        <v>B0014TOT</v>
      </c>
      <c r="C702" t="s">
        <v>16290</v>
      </c>
      <c r="E702" t="s">
        <v>15757</v>
      </c>
      <c r="F702">
        <f>IF(ISBLANK('2B'!$J$12),"",'2B'!$J$12)</f>
        <v>0</v>
      </c>
    </row>
    <row r="703" spans="2:6">
      <c r="B703" t="str">
        <f>'2B'!$AF$13</f>
        <v>B0015WN</v>
      </c>
      <c r="C703" t="s">
        <v>16291</v>
      </c>
      <c r="E703" t="s">
        <v>15757</v>
      </c>
      <c r="F703">
        <f>IF(ISBLANK('2B'!$F$13),"",'2B'!$F$13)</f>
        <v>0</v>
      </c>
    </row>
    <row r="704" spans="2:6">
      <c r="B704" t="str">
        <f>'2B'!$AG$13</f>
        <v>B0015WNK</v>
      </c>
      <c r="C704" t="s">
        <v>16292</v>
      </c>
      <c r="E704" t="s">
        <v>15757</v>
      </c>
      <c r="F704">
        <f>IF(ISBLANK('2B'!$G$13),"",'2B'!$G$13)</f>
        <v>0</v>
      </c>
    </row>
    <row r="705" spans="2:6">
      <c r="B705" t="str">
        <f>'2B'!$AH$13</f>
        <v>B0015BIO</v>
      </c>
      <c r="C705" t="s">
        <v>16293</v>
      </c>
      <c r="E705" t="s">
        <v>15757</v>
      </c>
      <c r="F705">
        <f>IF(ISBLANK('2B'!$H$13),"",'2B'!$H$13)</f>
        <v>0</v>
      </c>
    </row>
    <row r="706" spans="2:6">
      <c r="B706" t="str">
        <f>'2B'!$AI$13</f>
        <v>B0015APC</v>
      </c>
      <c r="C706" t="s">
        <v>16294</v>
      </c>
      <c r="E706" t="s">
        <v>15757</v>
      </c>
      <c r="F706" t="str">
        <f>IF(ISBLANK('2B'!$I$13),"",'2B'!$I$13)</f>
        <v/>
      </c>
    </row>
    <row r="707" spans="2:6">
      <c r="B707" t="str">
        <f>'2B'!$AJ$13</f>
        <v>B0015TOT</v>
      </c>
      <c r="C707" t="s">
        <v>16295</v>
      </c>
      <c r="E707" t="s">
        <v>15757</v>
      </c>
      <c r="F707">
        <f>IF(ISBLANK('2B'!$J$13),"",'2B'!$J$13)</f>
        <v>0</v>
      </c>
    </row>
    <row r="708" spans="2:6">
      <c r="B708" t="str">
        <f>'2B'!$AE$14</f>
        <v>B0016WR</v>
      </c>
      <c r="C708" t="s">
        <v>16296</v>
      </c>
      <c r="E708" t="s">
        <v>15757</v>
      </c>
      <c r="F708">
        <f>IF(ISBLANK('2B'!$E$14),"",'2B'!$E$14)</f>
        <v>0</v>
      </c>
    </row>
    <row r="709" spans="2:6">
      <c r="B709" t="str">
        <f>'2B'!$AF$14</f>
        <v>B0016WN</v>
      </c>
      <c r="C709" t="s">
        <v>16297</v>
      </c>
      <c r="E709" t="s">
        <v>15757</v>
      </c>
      <c r="F709">
        <f>IF(ISBLANK('2B'!$F$14),"",'2B'!$F$14)</f>
        <v>0</v>
      </c>
    </row>
    <row r="710" spans="2:6">
      <c r="B710" t="str">
        <f>'2B'!$AG$14</f>
        <v>B0016WNK</v>
      </c>
      <c r="C710" t="s">
        <v>16298</v>
      </c>
      <c r="E710" t="s">
        <v>15757</v>
      </c>
      <c r="F710">
        <f>IF(ISBLANK('2B'!$G$14),"",'2B'!$G$14)</f>
        <v>0</v>
      </c>
    </row>
    <row r="711" spans="2:6">
      <c r="B711" t="str">
        <f>'2B'!$AH$14</f>
        <v>B0016BIO</v>
      </c>
      <c r="C711" t="s">
        <v>16299</v>
      </c>
      <c r="E711" t="s">
        <v>15757</v>
      </c>
      <c r="F711">
        <f>IF(ISBLANK('2B'!$H$14),"",'2B'!$H$14)</f>
        <v>0</v>
      </c>
    </row>
    <row r="712" spans="2:6">
      <c r="B712" t="str">
        <f>'2B'!$AI$14</f>
        <v>B0016APC</v>
      </c>
      <c r="C712" t="s">
        <v>16300</v>
      </c>
      <c r="E712" t="s">
        <v>15757</v>
      </c>
      <c r="F712" t="str">
        <f>IF(ISBLANK('2B'!$I$14),"",'2B'!$I$14)</f>
        <v/>
      </c>
    </row>
    <row r="713" spans="2:6">
      <c r="B713" t="str">
        <f>'2B'!$AJ$14</f>
        <v>B0016TOT</v>
      </c>
      <c r="C713" t="s">
        <v>16301</v>
      </c>
      <c r="E713" t="s">
        <v>15757</v>
      </c>
      <c r="F713">
        <f>IF(ISBLANK('2B'!$J$14),"",'2B'!$J$14)</f>
        <v>0</v>
      </c>
    </row>
    <row r="714" spans="2:6">
      <c r="B714" t="str">
        <f>'2B'!$AF$15</f>
        <v>BM317WN</v>
      </c>
      <c r="C714" t="s">
        <v>16302</v>
      </c>
      <c r="E714" t="s">
        <v>15757</v>
      </c>
      <c r="F714">
        <f>IF(ISBLANK('2B'!$F$15),"",'2B'!$F$15)</f>
        <v>0</v>
      </c>
    </row>
    <row r="715" spans="2:6">
      <c r="B715" t="str">
        <f>'2B'!$AG$15</f>
        <v>BM817WNK</v>
      </c>
      <c r="C715" t="s">
        <v>16303</v>
      </c>
      <c r="E715" t="s">
        <v>15757</v>
      </c>
      <c r="F715">
        <f>IF(ISBLANK('2B'!$G$15),"",'2B'!$G$15)</f>
        <v>0</v>
      </c>
    </row>
    <row r="716" spans="2:6">
      <c r="B716" t="str">
        <f>'2B'!$AH$15</f>
        <v>BM817SG</v>
      </c>
      <c r="C716" t="s">
        <v>16304</v>
      </c>
      <c r="E716" t="s">
        <v>15757</v>
      </c>
      <c r="F716">
        <f>IF(ISBLANK('2B'!$H$15),"",'2B'!$H$15)</f>
        <v>0</v>
      </c>
    </row>
    <row r="717" spans="2:6">
      <c r="B717" t="str">
        <f>'2B'!$AI$15</f>
        <v>BM817TTT</v>
      </c>
      <c r="C717" t="s">
        <v>16305</v>
      </c>
      <c r="E717" t="s">
        <v>15757</v>
      </c>
      <c r="F717" t="str">
        <f>IF(ISBLANK('2B'!$I$15),"",'2B'!$I$15)</f>
        <v/>
      </c>
    </row>
    <row r="718" spans="2:6">
      <c r="B718" t="str">
        <f>'2B'!$AJ$15</f>
        <v>BM917TAS</v>
      </c>
      <c r="C718" t="s">
        <v>16306</v>
      </c>
      <c r="E718" t="s">
        <v>15757</v>
      </c>
      <c r="F718">
        <f>IF(ISBLANK('2B'!$J$15),"",'2B'!$J$15)</f>
        <v>0</v>
      </c>
    </row>
    <row r="719" spans="2:6">
      <c r="B719" t="str">
        <f>'2B'!$AE$16</f>
        <v>B0017WR</v>
      </c>
      <c r="C719" t="s">
        <v>16307</v>
      </c>
      <c r="E719" t="s">
        <v>15757</v>
      </c>
      <c r="F719">
        <f>IF(ISBLANK('2B'!$E$16),"",'2B'!$E$16)</f>
        <v>0</v>
      </c>
    </row>
    <row r="720" spans="2:6">
      <c r="B720" t="str">
        <f>'2B'!$AF$16</f>
        <v>B0017WN</v>
      </c>
      <c r="C720" t="s">
        <v>16308</v>
      </c>
      <c r="E720" t="s">
        <v>15757</v>
      </c>
      <c r="F720">
        <f>IF(ISBLANK('2B'!$F$16),"",'2B'!$F$16)</f>
        <v>0</v>
      </c>
    </row>
    <row r="721" spans="2:6">
      <c r="B721" t="str">
        <f>'2B'!$AG$16</f>
        <v>B0017WNK</v>
      </c>
      <c r="C721" t="s">
        <v>16309</v>
      </c>
      <c r="E721" t="s">
        <v>15757</v>
      </c>
      <c r="F721">
        <f>IF(ISBLANK('2B'!$G$16),"",'2B'!$G$16)</f>
        <v>0</v>
      </c>
    </row>
    <row r="722" spans="2:6">
      <c r="B722" t="str">
        <f>'2B'!$AH$16</f>
        <v>B0017BIO</v>
      </c>
      <c r="C722" t="s">
        <v>16310</v>
      </c>
      <c r="E722" t="s">
        <v>15757</v>
      </c>
      <c r="F722">
        <f>IF(ISBLANK('2B'!$H$16),"",'2B'!$H$16)</f>
        <v>0</v>
      </c>
    </row>
    <row r="723" spans="2:6">
      <c r="B723" t="str">
        <f>'2B'!$AI$16</f>
        <v>B0017APC</v>
      </c>
      <c r="C723" t="s">
        <v>16311</v>
      </c>
      <c r="E723" t="s">
        <v>15757</v>
      </c>
      <c r="F723">
        <f>IF(ISBLANK('2B'!$I$16),"",'2B'!$I$16)</f>
        <v>0</v>
      </c>
    </row>
    <row r="724" spans="2:6">
      <c r="B724" t="str">
        <f>'2B'!$AJ$16</f>
        <v>B0017TOT</v>
      </c>
      <c r="C724" t="s">
        <v>16312</v>
      </c>
      <c r="E724" t="s">
        <v>15757</v>
      </c>
      <c r="F724">
        <f>IF(ISBLANK('2B'!$J$16),"",'2B'!$J$16)</f>
        <v>0</v>
      </c>
    </row>
    <row r="725" spans="2:6">
      <c r="B725" t="str">
        <f>'2B'!$AF$19</f>
        <v>B0018WN</v>
      </c>
      <c r="C725" t="s">
        <v>16313</v>
      </c>
      <c r="E725" t="s">
        <v>15757</v>
      </c>
      <c r="F725">
        <f>IF(ISBLANK('2B'!$F$19),"",'2B'!$F$19)</f>
        <v>0</v>
      </c>
    </row>
    <row r="726" spans="2:6">
      <c r="B726" t="str">
        <f>'2B'!$AG$19</f>
        <v>B0018WNK</v>
      </c>
      <c r="C726" t="s">
        <v>16314</v>
      </c>
      <c r="E726" t="s">
        <v>15757</v>
      </c>
      <c r="F726">
        <f>IF(ISBLANK('2B'!$G$19),"",'2B'!$G$19)</f>
        <v>0</v>
      </c>
    </row>
    <row r="727" spans="2:6">
      <c r="B727" t="str">
        <f>'2B'!$AH$19</f>
        <v>B0018BIO</v>
      </c>
      <c r="C727" t="s">
        <v>16315</v>
      </c>
      <c r="E727" t="s">
        <v>15757</v>
      </c>
      <c r="F727">
        <f>IF(ISBLANK('2B'!$H$19),"",'2B'!$H$19)</f>
        <v>0</v>
      </c>
    </row>
    <row r="728" spans="2:6">
      <c r="B728" t="str">
        <f>'2B'!$AI$19</f>
        <v>B0018APC</v>
      </c>
      <c r="C728" t="s">
        <v>16316</v>
      </c>
      <c r="E728" t="s">
        <v>15757</v>
      </c>
      <c r="F728" t="str">
        <f>IF(ISBLANK('2B'!$I$19),"",'2B'!$I$19)</f>
        <v/>
      </c>
    </row>
    <row r="729" spans="2:6">
      <c r="B729" t="str">
        <f>'2B'!$AJ$19</f>
        <v>B0018TOT</v>
      </c>
      <c r="C729" t="s">
        <v>16317</v>
      </c>
      <c r="E729" t="s">
        <v>15757</v>
      </c>
      <c r="F729">
        <f>IF(ISBLANK('2B'!$J$19),"",'2B'!$J$19)</f>
        <v>0</v>
      </c>
    </row>
    <row r="730" spans="2:6">
      <c r="B730" t="str">
        <f>'2B'!$AF$20</f>
        <v>B0019WN</v>
      </c>
      <c r="C730" t="s">
        <v>16318</v>
      </c>
      <c r="E730" t="s">
        <v>15757</v>
      </c>
      <c r="F730">
        <f>IF(ISBLANK('2B'!$F$20),"",'2B'!$F$20)</f>
        <v>0</v>
      </c>
    </row>
    <row r="731" spans="2:6">
      <c r="B731" t="str">
        <f>'2B'!$AG$20</f>
        <v>B0019WNK</v>
      </c>
      <c r="C731" t="s">
        <v>16319</v>
      </c>
      <c r="E731" t="s">
        <v>15757</v>
      </c>
      <c r="F731">
        <f>IF(ISBLANK('2B'!$G$20),"",'2B'!$G$20)</f>
        <v>0</v>
      </c>
    </row>
    <row r="732" spans="2:6">
      <c r="B732" t="str">
        <f>'2B'!$AH$20</f>
        <v>B0019BIO</v>
      </c>
      <c r="C732" t="s">
        <v>16320</v>
      </c>
      <c r="E732" t="s">
        <v>15757</v>
      </c>
      <c r="F732">
        <f>IF(ISBLANK('2B'!$H$20),"",'2B'!$H$20)</f>
        <v>0</v>
      </c>
    </row>
    <row r="733" spans="2:6">
      <c r="B733" t="str">
        <f>'2B'!$AI$20</f>
        <v>B0019APC</v>
      </c>
      <c r="C733" t="s">
        <v>16321</v>
      </c>
      <c r="E733" t="s">
        <v>15757</v>
      </c>
      <c r="F733" t="str">
        <f>IF(ISBLANK('2B'!$I$20),"",'2B'!$I$20)</f>
        <v/>
      </c>
    </row>
    <row r="734" spans="2:6">
      <c r="B734" t="str">
        <f>'2B'!$AJ$20</f>
        <v>B0019TOT</v>
      </c>
      <c r="C734" t="s">
        <v>16322</v>
      </c>
      <c r="E734" t="s">
        <v>15757</v>
      </c>
      <c r="F734">
        <f>IF(ISBLANK('2B'!$J$20),"",'2B'!$J$20)</f>
        <v>0</v>
      </c>
    </row>
    <row r="735" spans="2:6">
      <c r="B735" t="str">
        <f>'2B'!$AE$21</f>
        <v>BM319WR</v>
      </c>
      <c r="C735" t="s">
        <v>16323</v>
      </c>
      <c r="E735" t="s">
        <v>15757</v>
      </c>
      <c r="F735">
        <f>IF(ISBLANK('2B'!$E$21),"",'2B'!$E$21)</f>
        <v>0</v>
      </c>
    </row>
    <row r="736" spans="2:6">
      <c r="B736" t="str">
        <f>'2B'!$AF$21</f>
        <v>BM319WN</v>
      </c>
      <c r="C736" t="s">
        <v>16324</v>
      </c>
      <c r="E736" t="s">
        <v>15757</v>
      </c>
      <c r="F736">
        <f>IF(ISBLANK('2B'!$F$21),"",'2B'!$F$21)</f>
        <v>0</v>
      </c>
    </row>
    <row r="737" spans="2:6">
      <c r="B737" t="str">
        <f>'2B'!$AG$21</f>
        <v>BM844WNK</v>
      </c>
      <c r="C737" t="s">
        <v>16325</v>
      </c>
      <c r="E737" t="s">
        <v>15757</v>
      </c>
      <c r="F737">
        <f>IF(ISBLANK('2B'!$G$21),"",'2B'!$G$21)</f>
        <v>0</v>
      </c>
    </row>
    <row r="738" spans="2:6">
      <c r="B738" t="str">
        <f>'2B'!$AH$21</f>
        <v>BM844SG</v>
      </c>
      <c r="C738" t="s">
        <v>16326</v>
      </c>
      <c r="E738" t="s">
        <v>15757</v>
      </c>
      <c r="F738">
        <f>IF(ISBLANK('2B'!$H$21),"",'2B'!$H$21)</f>
        <v>0</v>
      </c>
    </row>
    <row r="739" spans="2:6">
      <c r="B739" t="str">
        <f>'2B'!$AI$21</f>
        <v>BM844TTT</v>
      </c>
      <c r="C739" t="s">
        <v>16327</v>
      </c>
      <c r="E739" t="s">
        <v>15757</v>
      </c>
      <c r="F739">
        <f>IF(ISBLANK('2B'!$I$21),"",'2B'!$I$21)</f>
        <v>0</v>
      </c>
    </row>
    <row r="740" spans="2:6">
      <c r="B740" t="str">
        <f>'2B'!$AJ$21</f>
        <v>BM950TAS</v>
      </c>
      <c r="C740" t="s">
        <v>16328</v>
      </c>
      <c r="E740" t="s">
        <v>15757</v>
      </c>
      <c r="F740">
        <f>IF(ISBLANK('2B'!$J$21),"",'2B'!$J$21)</f>
        <v>0</v>
      </c>
    </row>
    <row r="741" spans="2:6">
      <c r="B741" t="str">
        <f>'2B'!$AF$22</f>
        <v>BM323WN</v>
      </c>
      <c r="C741" t="s">
        <v>16329</v>
      </c>
      <c r="E741" t="s">
        <v>15757</v>
      </c>
      <c r="F741">
        <f>IF(ISBLANK('2B'!$F$22),"",'2B'!$F$22)</f>
        <v>0</v>
      </c>
    </row>
    <row r="742" spans="2:6">
      <c r="B742" t="str">
        <f>'2B'!$AG$22</f>
        <v>BM823WNK</v>
      </c>
      <c r="C742" t="s">
        <v>16330</v>
      </c>
      <c r="E742" t="s">
        <v>15757</v>
      </c>
      <c r="F742">
        <f>IF(ISBLANK('2B'!$G$22),"",'2B'!$G$22)</f>
        <v>0</v>
      </c>
    </row>
    <row r="743" spans="2:6">
      <c r="B743" t="str">
        <f>'2B'!$AH$22</f>
        <v>BM823SG</v>
      </c>
      <c r="C743" t="s">
        <v>16331</v>
      </c>
      <c r="E743" t="s">
        <v>15757</v>
      </c>
      <c r="F743">
        <f>IF(ISBLANK('2B'!$H$22),"",'2B'!$H$22)</f>
        <v>0</v>
      </c>
    </row>
    <row r="744" spans="2:6">
      <c r="B744" t="str">
        <f>'2B'!$AI$22</f>
        <v>BM823TTT</v>
      </c>
      <c r="C744" t="s">
        <v>16332</v>
      </c>
      <c r="E744" t="s">
        <v>15757</v>
      </c>
      <c r="F744" t="str">
        <f>IF(ISBLANK('2B'!$I$22),"",'2B'!$I$22)</f>
        <v/>
      </c>
    </row>
    <row r="745" spans="2:6">
      <c r="B745" t="str">
        <f>'2B'!$AJ$22</f>
        <v>BM923TAS</v>
      </c>
      <c r="C745" t="s">
        <v>16333</v>
      </c>
      <c r="E745" t="s">
        <v>15757</v>
      </c>
      <c r="F745">
        <f>IF(ISBLANK('2B'!$J$22),"",'2B'!$J$22)</f>
        <v>0</v>
      </c>
    </row>
    <row r="746" spans="2:6">
      <c r="B746" t="str">
        <f>'2B'!$AE$23</f>
        <v>BM351WR</v>
      </c>
      <c r="C746" t="s">
        <v>16334</v>
      </c>
      <c r="E746" t="s">
        <v>15757</v>
      </c>
      <c r="F746">
        <f>IF(ISBLANK('2B'!$E$23),"",'2B'!$E$23)</f>
        <v>0</v>
      </c>
    </row>
    <row r="747" spans="2:6">
      <c r="B747" t="str">
        <f>'2B'!$AF$23</f>
        <v>BM351WN</v>
      </c>
      <c r="C747" t="s">
        <v>16335</v>
      </c>
      <c r="E747" t="s">
        <v>15757</v>
      </c>
      <c r="F747">
        <f>IF(ISBLANK('2B'!$F$23),"",'2B'!$F$23)</f>
        <v>0</v>
      </c>
    </row>
    <row r="748" spans="2:6">
      <c r="B748" t="str">
        <f>'2B'!$AG$23</f>
        <v>BM850WNK</v>
      </c>
      <c r="C748" t="s">
        <v>16336</v>
      </c>
      <c r="E748" t="s">
        <v>15757</v>
      </c>
      <c r="F748">
        <f>IF(ISBLANK('2B'!$G$23),"",'2B'!$G$23)</f>
        <v>0</v>
      </c>
    </row>
    <row r="749" spans="2:6">
      <c r="B749" t="str">
        <f>'2B'!$AH$23</f>
        <v>BM850SG</v>
      </c>
      <c r="C749" t="s">
        <v>16337</v>
      </c>
      <c r="E749" t="s">
        <v>15757</v>
      </c>
      <c r="F749">
        <f>IF(ISBLANK('2B'!$H$23),"",'2B'!$H$23)</f>
        <v>0</v>
      </c>
    </row>
    <row r="750" spans="2:6">
      <c r="B750" t="str">
        <f>'2B'!$AI$23</f>
        <v>BM850TTT</v>
      </c>
      <c r="C750" t="s">
        <v>16338</v>
      </c>
      <c r="E750" t="s">
        <v>15757</v>
      </c>
      <c r="F750">
        <f>IF(ISBLANK('2B'!$I$23),"",'2B'!$I$23)</f>
        <v>0</v>
      </c>
    </row>
    <row r="751" spans="2:6">
      <c r="B751" t="str">
        <f>'2B'!$AJ$23</f>
        <v>BM951TAS</v>
      </c>
      <c r="C751" t="s">
        <v>16339</v>
      </c>
      <c r="E751" t="s">
        <v>15757</v>
      </c>
      <c r="F751">
        <f>IF(ISBLANK('2B'!$J$23),"",'2B'!$J$23)</f>
        <v>0</v>
      </c>
    </row>
    <row r="752" spans="2:6">
      <c r="B752" t="str">
        <f>'2B'!$AF$26</f>
        <v>B0020WN</v>
      </c>
      <c r="C752" t="s">
        <v>16340</v>
      </c>
      <c r="E752" t="s">
        <v>15757</v>
      </c>
      <c r="F752">
        <f>IF(ISBLANK('2B'!$F$26),"",'2B'!$F$26)</f>
        <v>0</v>
      </c>
    </row>
    <row r="753" spans="2:6">
      <c r="B753" t="str">
        <f>'2B'!$AG$26</f>
        <v>B0020WNK</v>
      </c>
      <c r="C753" t="s">
        <v>16341</v>
      </c>
      <c r="E753" t="s">
        <v>15757</v>
      </c>
      <c r="F753">
        <f>IF(ISBLANK('2B'!$G$26),"",'2B'!$G$26)</f>
        <v>0</v>
      </c>
    </row>
    <row r="754" spans="2:6">
      <c r="B754" t="str">
        <f>'2B'!$AH$26</f>
        <v>B0020BIO</v>
      </c>
      <c r="C754" t="s">
        <v>16342</v>
      </c>
      <c r="E754" t="s">
        <v>15757</v>
      </c>
      <c r="F754">
        <f>IF(ISBLANK('2B'!$H$26),"",'2B'!$H$26)</f>
        <v>0</v>
      </c>
    </row>
    <row r="755" spans="2:6">
      <c r="B755" t="str">
        <f>'2B'!$AI$26</f>
        <v>B0020APC</v>
      </c>
      <c r="C755" t="s">
        <v>16343</v>
      </c>
      <c r="E755" t="s">
        <v>15757</v>
      </c>
      <c r="F755" t="str">
        <f>IF(ISBLANK('2B'!$I$26),"",'2B'!$I$26)</f>
        <v/>
      </c>
    </row>
    <row r="756" spans="2:6">
      <c r="B756" t="str">
        <f>'2B'!$AJ$26</f>
        <v>B0020TOT</v>
      </c>
      <c r="C756" t="s">
        <v>16344</v>
      </c>
      <c r="E756" t="s">
        <v>15757</v>
      </c>
      <c r="F756">
        <f>IF(ISBLANK('2B'!$J$26),"",'2B'!$J$26)</f>
        <v>0</v>
      </c>
    </row>
    <row r="757" spans="2:6">
      <c r="B757" t="str">
        <f>'2B'!$AF$29</f>
        <v>B0021WN</v>
      </c>
      <c r="C757" t="s">
        <v>16345</v>
      </c>
      <c r="E757" t="s">
        <v>15757</v>
      </c>
      <c r="F757">
        <f>IF(ISBLANK('2B'!$F$29),"",'2B'!$F$29)</f>
        <v>0</v>
      </c>
    </row>
    <row r="758" spans="2:6">
      <c r="B758" t="str">
        <f>'2B'!$AG$29</f>
        <v>B0021WNK</v>
      </c>
      <c r="C758" t="s">
        <v>16346</v>
      </c>
      <c r="E758" t="s">
        <v>15757</v>
      </c>
      <c r="F758">
        <f>IF(ISBLANK('2B'!$G$29),"",'2B'!$G$29)</f>
        <v>0</v>
      </c>
    </row>
    <row r="759" spans="2:6">
      <c r="B759" t="str">
        <f>'2B'!$AH$29</f>
        <v>B0021BIO</v>
      </c>
      <c r="C759" t="s">
        <v>16347</v>
      </c>
      <c r="E759" t="s">
        <v>15757</v>
      </c>
      <c r="F759">
        <f>IF(ISBLANK('2B'!$H$29),"",'2B'!$H$29)</f>
        <v>0</v>
      </c>
    </row>
    <row r="760" spans="2:6">
      <c r="B760" t="str">
        <f>'2B'!$AI$29</f>
        <v>B0021APC</v>
      </c>
      <c r="C760" t="s">
        <v>16348</v>
      </c>
      <c r="E760" t="s">
        <v>15757</v>
      </c>
      <c r="F760" t="str">
        <f>IF(ISBLANK('2B'!$I$29),"",'2B'!$I$29)</f>
        <v/>
      </c>
    </row>
    <row r="761" spans="2:6">
      <c r="B761" t="str">
        <f>'2B'!$AJ$29</f>
        <v>B0021TOT</v>
      </c>
      <c r="C761" t="s">
        <v>16349</v>
      </c>
      <c r="E761" t="s">
        <v>15757</v>
      </c>
      <c r="F761">
        <f>IF(ISBLANK('2B'!$J$29),"",'2B'!$J$29)</f>
        <v>0</v>
      </c>
    </row>
    <row r="762" spans="2:6">
      <c r="B762" t="str">
        <f>'2B'!$AF$30</f>
        <v>B0022WN</v>
      </c>
      <c r="C762" t="s">
        <v>16350</v>
      </c>
      <c r="E762" t="s">
        <v>15757</v>
      </c>
      <c r="F762">
        <f>IF(ISBLANK('2B'!$F$30),"",'2B'!$F$30)</f>
        <v>0</v>
      </c>
    </row>
    <row r="763" spans="2:6">
      <c r="B763" t="str">
        <f>'2B'!$AG$30</f>
        <v>B0022WNK</v>
      </c>
      <c r="C763" t="s">
        <v>16351</v>
      </c>
      <c r="E763" t="s">
        <v>15757</v>
      </c>
      <c r="F763">
        <f>IF(ISBLANK('2B'!$G$30),"",'2B'!$G$30)</f>
        <v>0</v>
      </c>
    </row>
    <row r="764" spans="2:6">
      <c r="B764" t="str">
        <f>'2B'!$AH$30</f>
        <v>B0022BIO</v>
      </c>
      <c r="C764" t="s">
        <v>16352</v>
      </c>
      <c r="E764" t="s">
        <v>15757</v>
      </c>
      <c r="F764">
        <f>IF(ISBLANK('2B'!$H$30),"",'2B'!$H$30)</f>
        <v>0</v>
      </c>
    </row>
    <row r="765" spans="2:6">
      <c r="B765" t="str">
        <f>'2B'!$AI$30</f>
        <v>B0022APC</v>
      </c>
      <c r="C765" t="s">
        <v>16353</v>
      </c>
      <c r="E765" t="s">
        <v>15757</v>
      </c>
      <c r="F765" t="str">
        <f>IF(ISBLANK('2B'!$I$30),"",'2B'!$I$30)</f>
        <v/>
      </c>
    </row>
    <row r="766" spans="2:6">
      <c r="B766" t="str">
        <f>'2B'!$AJ$30</f>
        <v>B0022TOT</v>
      </c>
      <c r="C766" t="s">
        <v>16354</v>
      </c>
      <c r="E766" t="s">
        <v>15757</v>
      </c>
      <c r="F766">
        <f>IF(ISBLANK('2B'!$J$30),"",'2B'!$J$30)</f>
        <v>0</v>
      </c>
    </row>
    <row r="767" spans="2:6">
      <c r="B767" t="str">
        <f>'2B'!$AF$31</f>
        <v>B0023WN</v>
      </c>
      <c r="C767" t="s">
        <v>16355</v>
      </c>
      <c r="E767" t="s">
        <v>15757</v>
      </c>
      <c r="F767">
        <f>IF(ISBLANK('2B'!$F$31),"",'2B'!$F$31)</f>
        <v>0</v>
      </c>
    </row>
    <row r="768" spans="2:6">
      <c r="B768" t="str">
        <f>'2B'!$AG$31</f>
        <v>B0023WNK</v>
      </c>
      <c r="C768" t="s">
        <v>16356</v>
      </c>
      <c r="E768" t="s">
        <v>15757</v>
      </c>
      <c r="F768">
        <f>IF(ISBLANK('2B'!$G$31),"",'2B'!$G$31)</f>
        <v>0</v>
      </c>
    </row>
    <row r="769" spans="2:6">
      <c r="B769" t="str">
        <f>'2B'!$AH$31</f>
        <v>B0023BIO</v>
      </c>
      <c r="C769" t="s">
        <v>16357</v>
      </c>
      <c r="E769" t="s">
        <v>15757</v>
      </c>
      <c r="F769">
        <f>IF(ISBLANK('2B'!$H$31),"",'2B'!$H$31)</f>
        <v>0</v>
      </c>
    </row>
    <row r="770" spans="2:6">
      <c r="B770" t="str">
        <f>'2B'!$AI$31</f>
        <v>B0023APC</v>
      </c>
      <c r="C770" t="s">
        <v>16358</v>
      </c>
      <c r="E770" t="s">
        <v>15757</v>
      </c>
      <c r="F770" t="str">
        <f>IF(ISBLANK('2B'!$I$31),"",'2B'!$I$31)</f>
        <v/>
      </c>
    </row>
    <row r="771" spans="2:6">
      <c r="B771" t="str">
        <f>'2B'!$AJ$31</f>
        <v>B0023TOT</v>
      </c>
      <c r="C771" t="s">
        <v>16359</v>
      </c>
      <c r="E771" t="s">
        <v>15757</v>
      </c>
      <c r="F771">
        <f>IF(ISBLANK('2B'!$J$31),"",'2B'!$J$31)</f>
        <v>0</v>
      </c>
    </row>
    <row r="772" spans="2:6">
      <c r="B772" t="str">
        <f>'2B'!$AE$32</f>
        <v>BC30498WR</v>
      </c>
      <c r="C772" t="s">
        <v>16360</v>
      </c>
      <c r="E772" t="s">
        <v>15757</v>
      </c>
      <c r="F772">
        <f>IF(ISBLANK('2B'!$E$32),"",'2B'!$E$32)</f>
        <v>0</v>
      </c>
    </row>
    <row r="773" spans="2:6">
      <c r="B773" t="str">
        <f>'2B'!$AF$32</f>
        <v>BC30498WN</v>
      </c>
      <c r="C773" t="s">
        <v>16361</v>
      </c>
      <c r="E773" t="s">
        <v>15757</v>
      </c>
      <c r="F773">
        <f>IF(ISBLANK('2B'!$F$32),"",'2B'!$F$32)</f>
        <v>0</v>
      </c>
    </row>
    <row r="774" spans="2:6">
      <c r="B774" t="str">
        <f>'2B'!$AG$32</f>
        <v>BC30998WNK</v>
      </c>
      <c r="C774" t="s">
        <v>16362</v>
      </c>
      <c r="E774" t="s">
        <v>15757</v>
      </c>
      <c r="F774">
        <f>IF(ISBLANK('2B'!$G$32),"",'2B'!$G$32)</f>
        <v>0</v>
      </c>
    </row>
    <row r="775" spans="2:6">
      <c r="B775" t="str">
        <f>'2B'!$AH$32</f>
        <v>BC30998SG</v>
      </c>
      <c r="C775" t="s">
        <v>16363</v>
      </c>
      <c r="E775" t="s">
        <v>15757</v>
      </c>
      <c r="F775">
        <f>IF(ISBLANK('2B'!$H$32),"",'2B'!$H$32)</f>
        <v>0</v>
      </c>
    </row>
    <row r="776" spans="2:6">
      <c r="B776" t="str">
        <f>'2B'!$AI$32</f>
        <v>BM815TTT</v>
      </c>
      <c r="C776" t="s">
        <v>16364</v>
      </c>
      <c r="E776" t="s">
        <v>15757</v>
      </c>
      <c r="F776">
        <f>IF(ISBLANK('2B'!$I$32),"",'2B'!$I$32)</f>
        <v>0</v>
      </c>
    </row>
    <row r="777" spans="2:6">
      <c r="B777" t="str">
        <f>'2B'!$AJ$32</f>
        <v>BM916</v>
      </c>
      <c r="C777" t="s">
        <v>16365</v>
      </c>
      <c r="E777" t="s">
        <v>15757</v>
      </c>
      <c r="F777">
        <f>IF(ISBLANK('2B'!$J$32),"",'2B'!$J$32)</f>
        <v>0</v>
      </c>
    </row>
    <row r="778" spans="2:6">
      <c r="B778" t="str">
        <f>'2B'!$AF$33</f>
        <v>BM333WN</v>
      </c>
      <c r="C778" t="s">
        <v>16329</v>
      </c>
      <c r="E778" t="s">
        <v>15757</v>
      </c>
      <c r="F778">
        <f>IF(ISBLANK('2B'!$F$33),"",'2B'!$F$33)</f>
        <v>0</v>
      </c>
    </row>
    <row r="779" spans="2:6">
      <c r="B779" t="str">
        <f>'2B'!$AG$33</f>
        <v>BM833WNK</v>
      </c>
      <c r="C779" t="s">
        <v>16330</v>
      </c>
      <c r="E779" t="s">
        <v>15757</v>
      </c>
      <c r="F779">
        <f>IF(ISBLANK('2B'!$G$33),"",'2B'!$G$33)</f>
        <v>0</v>
      </c>
    </row>
    <row r="780" spans="2:6">
      <c r="B780" t="str">
        <f>'2B'!$AH$33</f>
        <v>BM833SG</v>
      </c>
      <c r="C780" t="s">
        <v>16331</v>
      </c>
      <c r="E780" t="s">
        <v>15757</v>
      </c>
      <c r="F780">
        <f>IF(ISBLANK('2B'!$H$33),"",'2B'!$H$33)</f>
        <v>0</v>
      </c>
    </row>
    <row r="781" spans="2:6">
      <c r="B781" t="str">
        <f>'2B'!$AI$33</f>
        <v>BM833TTT</v>
      </c>
      <c r="C781" t="s">
        <v>16332</v>
      </c>
      <c r="E781" t="s">
        <v>15757</v>
      </c>
      <c r="F781" t="str">
        <f>IF(ISBLANK('2B'!$I$33),"",'2B'!$I$33)</f>
        <v/>
      </c>
    </row>
    <row r="782" spans="2:6">
      <c r="B782" t="str">
        <f>'2B'!$AJ$33</f>
        <v>BM923CET</v>
      </c>
      <c r="C782" t="s">
        <v>16366</v>
      </c>
      <c r="E782" t="s">
        <v>15757</v>
      </c>
      <c r="F782">
        <f>IF(ISBLANK('2B'!$J$33),"",'2B'!$J$33)</f>
        <v>0</v>
      </c>
    </row>
    <row r="783" spans="2:6">
      <c r="B783" t="str">
        <f>'2B'!$AE$34</f>
        <v>BA1070WR</v>
      </c>
      <c r="C783" t="s">
        <v>16367</v>
      </c>
      <c r="E783" t="s">
        <v>15757</v>
      </c>
      <c r="F783">
        <f>IF(ISBLANK('2B'!$E$34),"",'2B'!$E$34)</f>
        <v>0</v>
      </c>
    </row>
    <row r="784" spans="2:6">
      <c r="B784" t="str">
        <f>'2B'!$AF$34</f>
        <v>BA1070WN</v>
      </c>
      <c r="C784" t="s">
        <v>16368</v>
      </c>
      <c r="E784" t="s">
        <v>15757</v>
      </c>
      <c r="F784">
        <f>IF(ISBLANK('2B'!$F$34),"",'2B'!$F$34)</f>
        <v>0</v>
      </c>
    </row>
    <row r="785" spans="2:6">
      <c r="B785" t="str">
        <f>'2B'!$AG$34</f>
        <v>BA2120WNK</v>
      </c>
      <c r="C785" t="s">
        <v>16369</v>
      </c>
      <c r="E785" t="s">
        <v>15757</v>
      </c>
      <c r="F785">
        <f>IF(ISBLANK('2B'!$G$34),"",'2B'!$G$34)</f>
        <v>0</v>
      </c>
    </row>
    <row r="786" spans="2:6">
      <c r="B786" t="str">
        <f>'2B'!$AH$34</f>
        <v>BA2120SG</v>
      </c>
      <c r="C786" t="s">
        <v>16370</v>
      </c>
      <c r="E786" t="s">
        <v>15757</v>
      </c>
      <c r="F786">
        <f>IF(ISBLANK('2B'!$H$34),"",'2B'!$H$34)</f>
        <v>0</v>
      </c>
    </row>
    <row r="787" spans="2:6">
      <c r="B787" t="str">
        <f>'2B'!$AI$34</f>
        <v>BA2120TTT</v>
      </c>
      <c r="C787" t="s">
        <v>16371</v>
      </c>
      <c r="E787" t="s">
        <v>15757</v>
      </c>
      <c r="F787">
        <f>IF(ISBLANK('2B'!$I$34),"",'2B'!$I$34)</f>
        <v>0</v>
      </c>
    </row>
    <row r="788" spans="2:6">
      <c r="B788" t="str">
        <f>'2B'!$AJ$34</f>
        <v>BA3000</v>
      </c>
      <c r="C788" t="s">
        <v>16372</v>
      </c>
      <c r="E788" t="s">
        <v>15757</v>
      </c>
      <c r="F788">
        <f>IF(ISBLANK('2B'!$J$34),"",'2B'!$J$34)</f>
        <v>0</v>
      </c>
    </row>
    <row r="789" spans="2:6">
      <c r="B789" t="str">
        <f>'2B'!$AF$37</f>
        <v>B0024WN</v>
      </c>
      <c r="C789" t="s">
        <v>16373</v>
      </c>
      <c r="E789" t="s">
        <v>15757</v>
      </c>
      <c r="F789">
        <f>IF(ISBLANK('2B'!$F$37),"",'2B'!$F$37)</f>
        <v>0</v>
      </c>
    </row>
    <row r="790" spans="2:6">
      <c r="B790" t="str">
        <f>'2B'!$AG$37</f>
        <v>B0024WNK</v>
      </c>
      <c r="C790" t="s">
        <v>16374</v>
      </c>
      <c r="E790" t="s">
        <v>15757</v>
      </c>
      <c r="F790">
        <f>IF(ISBLANK('2B'!$G$37),"",'2B'!$G$37)</f>
        <v>0</v>
      </c>
    </row>
    <row r="791" spans="2:6">
      <c r="B791" t="str">
        <f>'2B'!$AH$37</f>
        <v>B0024BIO</v>
      </c>
      <c r="C791" t="s">
        <v>16375</v>
      </c>
      <c r="E791" t="s">
        <v>15757</v>
      </c>
      <c r="F791">
        <f>IF(ISBLANK('2B'!$H$37),"",'2B'!$H$37)</f>
        <v>0</v>
      </c>
    </row>
    <row r="792" spans="2:6">
      <c r="B792" t="str">
        <f>'2B'!$AI$37</f>
        <v>B0024APC</v>
      </c>
      <c r="C792" t="s">
        <v>16376</v>
      </c>
      <c r="E792" t="s">
        <v>15757</v>
      </c>
      <c r="F792" t="str">
        <f>IF(ISBLANK('2B'!$I$37),"",'2B'!$I$37)</f>
        <v/>
      </c>
    </row>
    <row r="793" spans="2:6">
      <c r="B793" t="str">
        <f>'2B'!$AJ$37</f>
        <v>B0024TOT</v>
      </c>
      <c r="C793" t="s">
        <v>16377</v>
      </c>
      <c r="E793" t="s">
        <v>15757</v>
      </c>
      <c r="F793">
        <f>IF(ISBLANK('2B'!$J$37),"",'2B'!$J$37)</f>
        <v>0</v>
      </c>
    </row>
    <row r="794" spans="2:6">
      <c r="B794" t="str">
        <f>'2B'!$AE$39</f>
        <v>BM325WR</v>
      </c>
      <c r="C794" t="s">
        <v>16378</v>
      </c>
      <c r="E794" t="s">
        <v>15757</v>
      </c>
      <c r="F794">
        <f>IF(ISBLANK('2B'!$E$39),"",'2B'!$E$39)</f>
        <v>0</v>
      </c>
    </row>
    <row r="795" spans="2:6">
      <c r="B795" t="str">
        <f>'2B'!$AF$39</f>
        <v>BM325WN</v>
      </c>
      <c r="C795" t="s">
        <v>16379</v>
      </c>
      <c r="E795" t="s">
        <v>15757</v>
      </c>
      <c r="F795">
        <f>IF(ISBLANK('2B'!$F$39),"",'2B'!$F$39)</f>
        <v>0</v>
      </c>
    </row>
    <row r="796" spans="2:6">
      <c r="B796" t="str">
        <f>'2B'!$AG$39</f>
        <v>BM825WNK</v>
      </c>
      <c r="C796" t="s">
        <v>16380</v>
      </c>
      <c r="E796" t="s">
        <v>15757</v>
      </c>
      <c r="F796">
        <f>IF(ISBLANK('2B'!$G$39),"",'2B'!$G$39)</f>
        <v>0</v>
      </c>
    </row>
    <row r="797" spans="2:6">
      <c r="B797" t="str">
        <f>'2B'!$AH$39</f>
        <v>BM825SG</v>
      </c>
      <c r="C797" t="s">
        <v>16381</v>
      </c>
      <c r="E797" t="s">
        <v>15757</v>
      </c>
      <c r="F797">
        <f>IF(ISBLANK('2B'!$H$39),"",'2B'!$H$39)</f>
        <v>0</v>
      </c>
    </row>
    <row r="798" spans="2:6">
      <c r="B798" t="str">
        <f>'2B'!$AI$39</f>
        <v>S3039TTT</v>
      </c>
      <c r="C798" t="s">
        <v>16382</v>
      </c>
      <c r="E798" t="s">
        <v>15757</v>
      </c>
      <c r="F798">
        <f>IF(ISBLANK('2B'!$I$39),"",'2B'!$I$39)</f>
        <v>0</v>
      </c>
    </row>
    <row r="799" spans="2:6">
      <c r="B799" t="str">
        <f>'2B'!$AJ$39</f>
        <v>T3039</v>
      </c>
      <c r="C799" t="s">
        <v>16383</v>
      </c>
      <c r="E799" t="s">
        <v>15757</v>
      </c>
      <c r="F799">
        <f>IF(ISBLANK('2B'!$J$39),"",'2B'!$J$39)</f>
        <v>0</v>
      </c>
    </row>
    <row r="800" spans="2:6">
      <c r="B800" t="str">
        <f>'2B'!$AF$42</f>
        <v>CR00558WN</v>
      </c>
      <c r="C800" t="s">
        <v>16384</v>
      </c>
      <c r="E800" t="s">
        <v>15757</v>
      </c>
      <c r="F800">
        <f>IF(ISBLANK('2B'!$F$42),"",'2B'!$F$42)</f>
        <v>0</v>
      </c>
    </row>
    <row r="801" spans="2:6">
      <c r="B801" t="str">
        <f>'2B'!$AG$42</f>
        <v>CR00559WNK</v>
      </c>
      <c r="C801" t="s">
        <v>16385</v>
      </c>
      <c r="E801" t="s">
        <v>15757</v>
      </c>
      <c r="F801">
        <f>IF(ISBLANK('2B'!$G$42),"",'2B'!$G$42)</f>
        <v>0</v>
      </c>
    </row>
    <row r="802" spans="2:6">
      <c r="B802" t="str">
        <f>'2B'!$AH$42</f>
        <v>CR00559SG</v>
      </c>
      <c r="C802" t="s">
        <v>16386</v>
      </c>
      <c r="E802" t="s">
        <v>15757</v>
      </c>
      <c r="F802">
        <f>IF(ISBLANK('2B'!$H$42),"",'2B'!$H$42)</f>
        <v>0</v>
      </c>
    </row>
    <row r="803" spans="2:6">
      <c r="B803" t="str">
        <f>'2B'!$AI$42</f>
        <v>CR0559TTT</v>
      </c>
      <c r="C803" t="s">
        <v>16387</v>
      </c>
      <c r="E803" t="s">
        <v>15757</v>
      </c>
      <c r="F803" t="str">
        <f>IF(ISBLANK('2B'!$I$42),"",'2B'!$I$42)</f>
        <v/>
      </c>
    </row>
    <row r="804" spans="2:6">
      <c r="B804" t="str">
        <f>'2B'!$AJ$42</f>
        <v>CR00560</v>
      </c>
      <c r="C804" t="s">
        <v>16388</v>
      </c>
      <c r="E804" t="s">
        <v>15757</v>
      </c>
      <c r="F804">
        <f>IF(ISBLANK('2B'!$J$42),"",'2B'!$J$42)</f>
        <v>0</v>
      </c>
    </row>
    <row r="805" spans="2:6">
      <c r="B805" t="str">
        <f>'2B'!$AF$43</f>
        <v>CR00561WN</v>
      </c>
      <c r="C805" t="s">
        <v>16389</v>
      </c>
      <c r="E805" t="s">
        <v>15757</v>
      </c>
      <c r="F805">
        <f>IF(ISBLANK('2B'!$F$43),"",'2B'!$F$43)</f>
        <v>0</v>
      </c>
    </row>
    <row r="806" spans="2:6">
      <c r="B806" t="str">
        <f>'2B'!$AG$43</f>
        <v>CR00562WNK</v>
      </c>
      <c r="C806" t="s">
        <v>16390</v>
      </c>
      <c r="E806" t="s">
        <v>15757</v>
      </c>
      <c r="F806">
        <f>IF(ISBLANK('2B'!$G$43),"",'2B'!$G$43)</f>
        <v>0</v>
      </c>
    </row>
    <row r="807" spans="2:6">
      <c r="B807" t="str">
        <f>'2B'!$AH$43</f>
        <v>CR00562SG</v>
      </c>
      <c r="C807" t="s">
        <v>16391</v>
      </c>
      <c r="E807" t="s">
        <v>15757</v>
      </c>
      <c r="F807">
        <f>IF(ISBLANK('2B'!$H$43),"",'2B'!$H$43)</f>
        <v>0</v>
      </c>
    </row>
    <row r="808" spans="2:6">
      <c r="B808" t="str">
        <f>'2B'!$AI$43</f>
        <v>CR00562TTT</v>
      </c>
      <c r="C808" t="s">
        <v>16392</v>
      </c>
      <c r="E808" t="s">
        <v>15757</v>
      </c>
      <c r="F808" t="str">
        <f>IF(ISBLANK('2B'!$I$43),"",'2B'!$I$43)</f>
        <v/>
      </c>
    </row>
    <row r="809" spans="2:6">
      <c r="B809" t="str">
        <f>'2B'!$AJ$43</f>
        <v>CR00563</v>
      </c>
      <c r="C809" t="s">
        <v>16393</v>
      </c>
      <c r="E809" t="s">
        <v>15757</v>
      </c>
      <c r="F809">
        <f>IF(ISBLANK('2B'!$J$43),"",'2B'!$J$43)</f>
        <v>0</v>
      </c>
    </row>
    <row r="810" spans="2:6">
      <c r="B810" t="str">
        <f>'2B'!$AE$44</f>
        <v>W3026WR</v>
      </c>
      <c r="C810" t="s">
        <v>16394</v>
      </c>
      <c r="E810" t="s">
        <v>15757</v>
      </c>
      <c r="F810">
        <f>IF(ISBLANK('2B'!$E$44),"",'2B'!$E$44)</f>
        <v>0</v>
      </c>
    </row>
    <row r="811" spans="2:6">
      <c r="B811" t="str">
        <f>'2B'!$AF$44</f>
        <v>W3026WN</v>
      </c>
      <c r="C811" t="s">
        <v>16395</v>
      </c>
      <c r="E811" t="s">
        <v>15757</v>
      </c>
      <c r="F811">
        <f>IF(ISBLANK('2B'!$F$44),"",'2B'!$F$44)</f>
        <v>0</v>
      </c>
    </row>
    <row r="812" spans="2:6">
      <c r="B812" t="str">
        <f>'2B'!$AG$44</f>
        <v>S3040WNK</v>
      </c>
      <c r="C812" t="s">
        <v>16396</v>
      </c>
      <c r="E812" t="s">
        <v>15757</v>
      </c>
      <c r="F812">
        <f>IF(ISBLANK('2B'!$G$44),"",'2B'!$G$44)</f>
        <v>0</v>
      </c>
    </row>
    <row r="813" spans="2:6">
      <c r="B813" t="str">
        <f>'2B'!$AH$44</f>
        <v>S3040SG</v>
      </c>
      <c r="C813" t="s">
        <v>16397</v>
      </c>
      <c r="E813" t="s">
        <v>15757</v>
      </c>
      <c r="F813">
        <f>IF(ISBLANK('2B'!$H$44),"",'2B'!$H$44)</f>
        <v>0</v>
      </c>
    </row>
    <row r="814" spans="2:6">
      <c r="B814" t="str">
        <f>'2B'!$AI$44</f>
        <v>S3040TOTTTT</v>
      </c>
      <c r="C814" t="s">
        <v>16398</v>
      </c>
      <c r="E814" t="s">
        <v>15757</v>
      </c>
      <c r="F814">
        <f>IF(ISBLANK('2B'!$I$44),"",'2B'!$I$44)</f>
        <v>0</v>
      </c>
    </row>
    <row r="815" spans="2:6">
      <c r="B815" t="str">
        <f>'2B'!$AJ$44</f>
        <v>CR00564</v>
      </c>
      <c r="C815" t="s">
        <v>16399</v>
      </c>
      <c r="E815" t="s">
        <v>15757</v>
      </c>
      <c r="F815">
        <f>IF(ISBLANK('2B'!$J$44),"",'2B'!$J$44)</f>
        <v>0</v>
      </c>
    </row>
    <row r="816" spans="2:6">
      <c r="B816" t="str">
        <f>'2C'!$U$8</f>
        <v>BM9030</v>
      </c>
      <c r="C816" t="s">
        <v>16400</v>
      </c>
      <c r="E816" t="s">
        <v>15757</v>
      </c>
      <c r="F816" t="str">
        <f>IF(ISBLANK('2C'!$E$8),"",'2C'!$E$8)</f>
        <v/>
      </c>
    </row>
    <row r="817" spans="2:6">
      <c r="B817" t="str">
        <f>'2C'!$V$8</f>
        <v>BM9031</v>
      </c>
      <c r="C817" t="s">
        <v>16401</v>
      </c>
      <c r="E817" t="s">
        <v>15757</v>
      </c>
      <c r="F817" t="str">
        <f>IF(ISBLANK('2C'!$F$8),"",'2C'!$F$8)</f>
        <v/>
      </c>
    </row>
    <row r="818" spans="2:6">
      <c r="B818" t="str">
        <f>'2C'!$W$8</f>
        <v>BM9032</v>
      </c>
      <c r="C818" t="s">
        <v>16402</v>
      </c>
      <c r="E818" t="s">
        <v>15757</v>
      </c>
      <c r="F818">
        <f>IF(ISBLANK('2C'!$G$8),"",'2C'!$G$8)</f>
        <v>0</v>
      </c>
    </row>
    <row r="819" spans="2:6">
      <c r="B819" t="str">
        <f>'2C'!$U$9</f>
        <v>BM9002</v>
      </c>
      <c r="C819" t="s">
        <v>16403</v>
      </c>
      <c r="E819" t="s">
        <v>15757</v>
      </c>
      <c r="F819" t="str">
        <f>IF(ISBLANK('2C'!$E$9),"",'2C'!$E$9)</f>
        <v/>
      </c>
    </row>
    <row r="820" spans="2:6">
      <c r="B820" t="str">
        <f>'2C'!$V$9</f>
        <v>BM9202</v>
      </c>
      <c r="C820" t="s">
        <v>16404</v>
      </c>
      <c r="E820" t="s">
        <v>15757</v>
      </c>
      <c r="F820" t="str">
        <f>IF(ISBLANK('2C'!$F$9),"",'2C'!$F$9)</f>
        <v/>
      </c>
    </row>
    <row r="821" spans="2:6">
      <c r="B821" t="str">
        <f>'2C'!$W$9</f>
        <v>BM9502</v>
      </c>
      <c r="C821" t="s">
        <v>16405</v>
      </c>
      <c r="E821" t="s">
        <v>15757</v>
      </c>
      <c r="F821">
        <f>IF(ISBLANK('2C'!$G$9),"",'2C'!$G$9)</f>
        <v>0</v>
      </c>
    </row>
    <row r="822" spans="2:6">
      <c r="B822" t="str">
        <f>'2C'!$U$10</f>
        <v>BM9003</v>
      </c>
      <c r="C822" t="s">
        <v>16406</v>
      </c>
      <c r="E822" t="s">
        <v>15757</v>
      </c>
      <c r="F822" t="str">
        <f>IF(ISBLANK('2C'!$E$10),"",'2C'!$E$10)</f>
        <v/>
      </c>
    </row>
    <row r="823" spans="2:6">
      <c r="B823" t="str">
        <f>'2C'!$V$10</f>
        <v>BM9203</v>
      </c>
      <c r="C823" t="s">
        <v>16407</v>
      </c>
      <c r="E823" t="s">
        <v>15757</v>
      </c>
      <c r="F823" t="str">
        <f>IF(ISBLANK('2C'!$F$10),"",'2C'!$F$10)</f>
        <v/>
      </c>
    </row>
    <row r="824" spans="2:6">
      <c r="B824" t="str">
        <f>'2C'!$W$10</f>
        <v>BM9503</v>
      </c>
      <c r="C824" t="s">
        <v>16408</v>
      </c>
      <c r="E824" t="s">
        <v>15757</v>
      </c>
      <c r="F824">
        <f>IF(ISBLANK('2C'!$G$10),"",'2C'!$G$10)</f>
        <v>0</v>
      </c>
    </row>
    <row r="825" spans="2:6">
      <c r="B825" t="str">
        <f>'2C'!$U$11</f>
        <v>BM9007</v>
      </c>
      <c r="C825" t="s">
        <v>16409</v>
      </c>
      <c r="E825" t="s">
        <v>15757</v>
      </c>
      <c r="F825" t="str">
        <f>IF(ISBLANK('2C'!$E$11),"",'2C'!$E$11)</f>
        <v/>
      </c>
    </row>
    <row r="826" spans="2:6">
      <c r="B826" t="str">
        <f>'2C'!$V$11</f>
        <v>BM9207</v>
      </c>
      <c r="C826" t="s">
        <v>16410</v>
      </c>
      <c r="E826" t="s">
        <v>15757</v>
      </c>
      <c r="F826" t="str">
        <f>IF(ISBLANK('2C'!$F$11),"",'2C'!$F$11)</f>
        <v/>
      </c>
    </row>
    <row r="827" spans="2:6">
      <c r="B827" t="str">
        <f>'2C'!$W$11</f>
        <v>BM9507</v>
      </c>
      <c r="C827" t="s">
        <v>16411</v>
      </c>
      <c r="E827" t="s">
        <v>15757</v>
      </c>
      <c r="F827">
        <f>IF(ISBLANK('2C'!$G$11),"",'2C'!$G$11)</f>
        <v>0</v>
      </c>
    </row>
    <row r="828" spans="2:6">
      <c r="B828" t="str">
        <f>'2C'!$U$12</f>
        <v>B0025OXH</v>
      </c>
      <c r="C828" t="s">
        <v>16412</v>
      </c>
      <c r="E828" t="s">
        <v>15757</v>
      </c>
      <c r="F828" t="str">
        <f>IF(ISBLANK('2C'!$E$12),"",'2C'!$E$12)</f>
        <v/>
      </c>
    </row>
    <row r="829" spans="2:6">
      <c r="B829" t="str">
        <f>'2C'!$V$12</f>
        <v>B0025OXNH</v>
      </c>
      <c r="C829" t="s">
        <v>16413</v>
      </c>
      <c r="E829" t="s">
        <v>15757</v>
      </c>
      <c r="F829" t="str">
        <f>IF(ISBLANK('2C'!$F$12),"",'2C'!$F$12)</f>
        <v/>
      </c>
    </row>
    <row r="830" spans="2:6">
      <c r="B830" t="str">
        <f>'2C'!$W$12</f>
        <v>B0025OXT</v>
      </c>
      <c r="C830" t="s">
        <v>16301</v>
      </c>
      <c r="E830" t="s">
        <v>15757</v>
      </c>
      <c r="F830">
        <f>IF(ISBLANK('2C'!$G$12),"",'2C'!$G$12)</f>
        <v>0</v>
      </c>
    </row>
    <row r="831" spans="2:6">
      <c r="B831" t="str">
        <f>'2C'!$U$13</f>
        <v>B0026LAH</v>
      </c>
      <c r="C831" t="s">
        <v>16414</v>
      </c>
      <c r="E831" t="s">
        <v>15757</v>
      </c>
      <c r="F831" t="str">
        <f>IF(ISBLANK('2C'!$E$13),"",'2C'!$E$13)</f>
        <v/>
      </c>
    </row>
    <row r="832" spans="2:6">
      <c r="B832" t="str">
        <f>'2C'!$V$13</f>
        <v>B0026LANH</v>
      </c>
      <c r="C832" t="s">
        <v>16415</v>
      </c>
      <c r="E832" t="s">
        <v>15757</v>
      </c>
      <c r="F832" t="str">
        <f>IF(ISBLANK('2C'!$F$13),"",'2C'!$F$13)</f>
        <v/>
      </c>
    </row>
    <row r="833" spans="2:6">
      <c r="B833" t="str">
        <f>'2C'!$W$13</f>
        <v>B0026LAT</v>
      </c>
      <c r="C833" t="s">
        <v>16416</v>
      </c>
      <c r="E833" t="s">
        <v>15757</v>
      </c>
      <c r="F833">
        <f>IF(ISBLANK('2C'!$G$13),"",'2C'!$G$13)</f>
        <v>0</v>
      </c>
    </row>
    <row r="834" spans="2:6">
      <c r="B834" t="str">
        <f>'2C'!$U$14</f>
        <v>B0027TXH</v>
      </c>
      <c r="C834" t="s">
        <v>16417</v>
      </c>
      <c r="E834" t="s">
        <v>15757</v>
      </c>
      <c r="F834">
        <f>IF(ISBLANK('2C'!$E$14),"",'2C'!$E$14)</f>
        <v>0</v>
      </c>
    </row>
    <row r="835" spans="2:6">
      <c r="B835" t="str">
        <f>'2C'!$V$14</f>
        <v>B0027TXNH</v>
      </c>
      <c r="C835" t="s">
        <v>16418</v>
      </c>
      <c r="E835" t="s">
        <v>15757</v>
      </c>
      <c r="F835">
        <f>IF(ISBLANK('2C'!$F$14),"",'2C'!$F$14)</f>
        <v>0</v>
      </c>
    </row>
    <row r="836" spans="2:6">
      <c r="B836" t="str">
        <f>'2C'!$W$14</f>
        <v>B0027TXT</v>
      </c>
      <c r="C836" t="s">
        <v>16419</v>
      </c>
      <c r="E836" t="s">
        <v>15757</v>
      </c>
      <c r="F836">
        <f>IF(ISBLANK('2C'!$G$14),"",'2C'!$G$14)</f>
        <v>0</v>
      </c>
    </row>
    <row r="837" spans="2:6">
      <c r="B837" t="str">
        <f>'2C'!$U$17</f>
        <v>B0028DEXH</v>
      </c>
      <c r="C837" t="s">
        <v>16420</v>
      </c>
      <c r="E837" t="s">
        <v>15757</v>
      </c>
      <c r="F837" t="str">
        <f>IF(ISBLANK('2C'!$E$17),"",'2C'!$E$17)</f>
        <v/>
      </c>
    </row>
    <row r="838" spans="2:6">
      <c r="B838" t="str">
        <f>'2C'!$V$17</f>
        <v>B0028DEXNH</v>
      </c>
      <c r="C838" t="s">
        <v>16421</v>
      </c>
      <c r="E838" t="s">
        <v>15757</v>
      </c>
      <c r="F838" t="str">
        <f>IF(ISBLANK('2C'!$F$17),"",'2C'!$F$17)</f>
        <v/>
      </c>
    </row>
    <row r="839" spans="2:6">
      <c r="B839" t="str">
        <f>'2C'!$W$17</f>
        <v>B0028DEXT</v>
      </c>
      <c r="C839" t="s">
        <v>16422</v>
      </c>
      <c r="E839" t="s">
        <v>15757</v>
      </c>
      <c r="F839">
        <f>IF(ISBLANK('2C'!$G$17),"",'2C'!$G$17)</f>
        <v>0</v>
      </c>
    </row>
    <row r="840" spans="2:6">
      <c r="B840" t="str">
        <f>'2C'!$U$18</f>
        <v>B0029DAXH</v>
      </c>
      <c r="C840" t="s">
        <v>16423</v>
      </c>
      <c r="E840" t="s">
        <v>15757</v>
      </c>
      <c r="F840" t="str">
        <f>IF(ISBLANK('2C'!$E$18),"",'2C'!$E$18)</f>
        <v/>
      </c>
    </row>
    <row r="841" spans="2:6">
      <c r="B841" t="str">
        <f>'2C'!$V$18</f>
        <v>B0029DAXNH</v>
      </c>
      <c r="C841" t="s">
        <v>16424</v>
      </c>
      <c r="E841" t="s">
        <v>15757</v>
      </c>
      <c r="F841" t="str">
        <f>IF(ISBLANK('2C'!$F$18),"",'2C'!$F$18)</f>
        <v/>
      </c>
    </row>
    <row r="842" spans="2:6">
      <c r="B842" t="str">
        <f>'2C'!$W$18</f>
        <v>B0029DAXT</v>
      </c>
      <c r="C842" t="s">
        <v>16425</v>
      </c>
      <c r="E842" t="s">
        <v>15757</v>
      </c>
      <c r="F842">
        <f>IF(ISBLANK('2C'!$G$18),"",'2C'!$G$18)</f>
        <v>0</v>
      </c>
    </row>
    <row r="843" spans="2:6">
      <c r="B843" t="str">
        <f>'2C'!$U$19</f>
        <v>B0030AEXH</v>
      </c>
      <c r="C843" t="s">
        <v>16426</v>
      </c>
      <c r="E843" t="s">
        <v>15757</v>
      </c>
      <c r="F843" t="str">
        <f>IF(ISBLANK('2C'!$E$19),"",'2C'!$E$19)</f>
        <v/>
      </c>
    </row>
    <row r="844" spans="2:6">
      <c r="B844" t="str">
        <f>'2C'!$V$19</f>
        <v>B0030AEXNH</v>
      </c>
      <c r="C844" t="s">
        <v>16427</v>
      </c>
      <c r="E844" t="s">
        <v>15757</v>
      </c>
      <c r="F844" t="str">
        <f>IF(ISBLANK('2C'!$F$19),"",'2C'!$F$19)</f>
        <v/>
      </c>
    </row>
    <row r="845" spans="2:6">
      <c r="B845" t="str">
        <f>'2C'!$W$19</f>
        <v>B0030AEXT</v>
      </c>
      <c r="C845" t="s">
        <v>16428</v>
      </c>
      <c r="E845" t="s">
        <v>15757</v>
      </c>
      <c r="F845">
        <f>IF(ISBLANK('2C'!$G$19),"",'2C'!$G$19)</f>
        <v>0</v>
      </c>
    </row>
    <row r="846" spans="2:6">
      <c r="B846" t="str">
        <f>'2C'!$U$20</f>
        <v>B0031AAXH</v>
      </c>
      <c r="C846" t="s">
        <v>16429</v>
      </c>
      <c r="E846" t="s">
        <v>15757</v>
      </c>
      <c r="F846" t="str">
        <f>IF(ISBLANK('2C'!$E$20),"",'2C'!$E$20)</f>
        <v/>
      </c>
    </row>
    <row r="847" spans="2:6">
      <c r="B847" t="str">
        <f>'2C'!$V$20</f>
        <v>B0031AAXNH</v>
      </c>
      <c r="C847" t="s">
        <v>16430</v>
      </c>
      <c r="E847" t="s">
        <v>15757</v>
      </c>
      <c r="F847" t="str">
        <f>IF(ISBLANK('2C'!$F$20),"",'2C'!$F$20)</f>
        <v/>
      </c>
    </row>
    <row r="848" spans="2:6">
      <c r="B848" t="str">
        <f>'2C'!$W$20</f>
        <v>B0031AAXT</v>
      </c>
      <c r="C848" t="s">
        <v>16431</v>
      </c>
      <c r="E848" t="s">
        <v>15757</v>
      </c>
      <c r="F848">
        <f>IF(ISBLANK('2C'!$G$20),"",'2C'!$G$20)</f>
        <v>0</v>
      </c>
    </row>
    <row r="849" spans="2:6">
      <c r="B849" t="str">
        <f>'2C'!$U$23</f>
        <v>B0032RCL</v>
      </c>
      <c r="C849" t="s">
        <v>16432</v>
      </c>
      <c r="E849" t="s">
        <v>15757</v>
      </c>
      <c r="F849" t="str">
        <f>IF(ISBLANK('2C'!$E$23),"",'2C'!$E$23)</f>
        <v/>
      </c>
    </row>
    <row r="850" spans="2:6">
      <c r="B850" t="str">
        <f>'2C'!$V$23</f>
        <v>B0032RCLB</v>
      </c>
      <c r="C850" t="s">
        <v>16433</v>
      </c>
      <c r="E850" t="s">
        <v>15757</v>
      </c>
      <c r="F850" t="str">
        <f>IF(ISBLANK('2C'!$F$23),"",'2C'!$F$23)</f>
        <v/>
      </c>
    </row>
    <row r="851" spans="2:6">
      <c r="B851" t="str">
        <f>'2C'!$W$23</f>
        <v>B0032RCLT</v>
      </c>
      <c r="C851" t="s">
        <v>16434</v>
      </c>
      <c r="E851" t="s">
        <v>15757</v>
      </c>
      <c r="F851">
        <f>IF(ISBLANK('2C'!$G$23),"",'2C'!$G$23)</f>
        <v>0</v>
      </c>
    </row>
    <row r="852" spans="2:6">
      <c r="B852" t="str">
        <f>'2C'!$U$24</f>
        <v>B0033INCM</v>
      </c>
      <c r="C852" t="s">
        <v>16435</v>
      </c>
      <c r="E852" t="s">
        <v>15757</v>
      </c>
      <c r="F852" t="str">
        <f>IF(ISBLANK('2C'!$E$24),"",'2C'!$E$24)</f>
        <v/>
      </c>
    </row>
    <row r="853" spans="2:6">
      <c r="B853" t="str">
        <f>'2C'!$V$24</f>
        <v>B0033INCMB</v>
      </c>
      <c r="C853" t="s">
        <v>16436</v>
      </c>
      <c r="E853" t="s">
        <v>15757</v>
      </c>
      <c r="F853" t="str">
        <f>IF(ISBLANK('2C'!$F$24),"",'2C'!$F$24)</f>
        <v/>
      </c>
    </row>
    <row r="854" spans="2:6">
      <c r="B854" t="str">
        <f>'2C'!$W$24</f>
        <v>B0033INCMT</v>
      </c>
      <c r="C854" t="s">
        <v>16437</v>
      </c>
      <c r="E854" t="s">
        <v>15757</v>
      </c>
      <c r="F854">
        <f>IF(ISBLANK('2C'!$G$24),"",'2C'!$G$24)</f>
        <v>0</v>
      </c>
    </row>
    <row r="855" spans="2:6">
      <c r="B855" t="str">
        <f>'2C'!$U$25</f>
        <v>B0034RCW</v>
      </c>
      <c r="C855" t="s">
        <v>16438</v>
      </c>
      <c r="E855" t="s">
        <v>15757</v>
      </c>
      <c r="F855" t="str">
        <f>IF(ISBLANK('2C'!$E$25),"",'2C'!$E$25)</f>
        <v/>
      </c>
    </row>
    <row r="856" spans="2:6">
      <c r="B856" t="str">
        <f>'2C'!$V$25</f>
        <v>B0034RCWB</v>
      </c>
      <c r="C856" t="s">
        <v>16439</v>
      </c>
      <c r="E856" t="s">
        <v>15757</v>
      </c>
      <c r="F856" t="str">
        <f>IF(ISBLANK('2C'!$F$25),"",'2C'!$F$25)</f>
        <v/>
      </c>
    </row>
    <row r="857" spans="2:6">
      <c r="B857" t="str">
        <f>'2C'!$W$25</f>
        <v>B0034RCWT</v>
      </c>
      <c r="C857" t="s">
        <v>16440</v>
      </c>
      <c r="E857" t="s">
        <v>15757</v>
      </c>
      <c r="F857">
        <f>IF(ISBLANK('2C'!$G$25),"",'2C'!$G$25)</f>
        <v>0</v>
      </c>
    </row>
    <row r="858" spans="2:6">
      <c r="B858" t="str">
        <f>'2C'!$U$26</f>
        <v>B0035INCA</v>
      </c>
      <c r="C858" t="s">
        <v>16441</v>
      </c>
      <c r="E858" t="s">
        <v>15757</v>
      </c>
      <c r="F858" t="str">
        <f>IF(ISBLANK('2C'!$E$26),"",'2C'!$E$26)</f>
        <v/>
      </c>
    </row>
    <row r="859" spans="2:6">
      <c r="B859" t="str">
        <f>'2C'!$V$26</f>
        <v>B0035INCAB</v>
      </c>
      <c r="C859" t="s">
        <v>16442</v>
      </c>
      <c r="E859" t="s">
        <v>15757</v>
      </c>
      <c r="F859" t="str">
        <f>IF(ISBLANK('2C'!$F$26),"",'2C'!$F$26)</f>
        <v/>
      </c>
    </row>
    <row r="860" spans="2:6">
      <c r="B860" t="str">
        <f>'2C'!$W$26</f>
        <v>B0035INCAT</v>
      </c>
      <c r="C860" t="s">
        <v>16443</v>
      </c>
      <c r="E860" t="s">
        <v>15757</v>
      </c>
      <c r="F860">
        <f>IF(ISBLANK('2C'!$G$26),"",'2C'!$G$26)</f>
        <v>0</v>
      </c>
    </row>
    <row r="861" spans="2:6">
      <c r="B861" t="str">
        <f>'2C'!$U$27</f>
        <v>B0036NRC</v>
      </c>
      <c r="C861" t="s">
        <v>16444</v>
      </c>
      <c r="E861" t="s">
        <v>15757</v>
      </c>
      <c r="F861">
        <f>IF(ISBLANK('2C'!$E$27),"",'2C'!$E$27)</f>
        <v>0</v>
      </c>
    </row>
    <row r="862" spans="2:6">
      <c r="B862" t="str">
        <f>'2C'!$V$27</f>
        <v>B0036NRCB</v>
      </c>
      <c r="C862" t="s">
        <v>16445</v>
      </c>
      <c r="E862" t="s">
        <v>15757</v>
      </c>
      <c r="F862">
        <f>IF(ISBLANK('2C'!$F$27),"",'2C'!$F$27)</f>
        <v>0</v>
      </c>
    </row>
    <row r="863" spans="2:6">
      <c r="B863" t="str">
        <f>'2C'!$W$27</f>
        <v>B0036NRCT</v>
      </c>
      <c r="C863" t="s">
        <v>16446</v>
      </c>
      <c r="E863" t="s">
        <v>15757</v>
      </c>
      <c r="F863">
        <f>IF(ISBLANK('2C'!$G$27),"",'2C'!$G$27)</f>
        <v>0</v>
      </c>
    </row>
    <row r="864" spans="2:6">
      <c r="B864" t="str">
        <f>'2C'!$U$29</f>
        <v>B0037TRCH</v>
      </c>
      <c r="C864" t="s">
        <v>16447</v>
      </c>
      <c r="E864" t="s">
        <v>15757</v>
      </c>
      <c r="F864">
        <f>IF(ISBLANK('2C'!$E$29),"",'2C'!$E$29)</f>
        <v>0</v>
      </c>
    </row>
    <row r="865" spans="2:6">
      <c r="B865" t="str">
        <f>'2C'!$V$29</f>
        <v>B0037TRCNH</v>
      </c>
      <c r="C865" t="s">
        <v>16448</v>
      </c>
      <c r="E865" t="s">
        <v>15757</v>
      </c>
      <c r="F865">
        <f>IF(ISBLANK('2C'!$F$29),"",'2C'!$F$29)</f>
        <v>0</v>
      </c>
    </row>
    <row r="866" spans="2:6">
      <c r="B866" t="str">
        <f>'2C'!$W$29</f>
        <v>B0037TRCT</v>
      </c>
      <c r="C866" t="s">
        <v>16449</v>
      </c>
      <c r="E866" t="s">
        <v>15757</v>
      </c>
      <c r="F866">
        <f>IF(ISBLANK('2C'!$G$29),"",'2C'!$G$29)</f>
        <v>0</v>
      </c>
    </row>
    <row r="867" spans="2:6">
      <c r="B867" t="str">
        <f>'2C'!$U$31</f>
        <v>BM9022</v>
      </c>
      <c r="C867" t="s">
        <v>16450</v>
      </c>
      <c r="E867" t="s">
        <v>15757</v>
      </c>
      <c r="F867" t="str">
        <f>IF(ISBLANK('2C'!$E$31),"",'2C'!$E$31)</f>
        <v/>
      </c>
    </row>
    <row r="868" spans="2:6">
      <c r="B868" t="str">
        <f>'2C'!$V$31</f>
        <v>BM9222</v>
      </c>
      <c r="C868" t="s">
        <v>16451</v>
      </c>
      <c r="E868" t="s">
        <v>15757</v>
      </c>
      <c r="F868" t="str">
        <f>IF(ISBLANK('2C'!$F$31),"",'2C'!$F$31)</f>
        <v/>
      </c>
    </row>
    <row r="869" spans="2:6">
      <c r="B869" t="str">
        <f>'2C'!$W$31</f>
        <v>BM9522</v>
      </c>
      <c r="C869" t="s">
        <v>16452</v>
      </c>
      <c r="E869" t="s">
        <v>15757</v>
      </c>
      <c r="F869">
        <f>IF(ISBLANK('2C'!$G$31),"",'2C'!$G$31)</f>
        <v>0</v>
      </c>
    </row>
    <row r="870" spans="2:6">
      <c r="B870" t="str">
        <f>'2C'!$U$32</f>
        <v>B0038PDRCH</v>
      </c>
      <c r="C870" t="s">
        <v>16453</v>
      </c>
      <c r="E870" t="s">
        <v>15757</v>
      </c>
      <c r="F870" t="str">
        <f>IF(ISBLANK('2C'!$E$32),"",'2C'!$E$32)</f>
        <v/>
      </c>
    </row>
    <row r="871" spans="2:6">
      <c r="B871" t="str">
        <f>'2C'!$V$32</f>
        <v>B0038PDRCNH</v>
      </c>
      <c r="C871" t="s">
        <v>16454</v>
      </c>
      <c r="E871" t="s">
        <v>15757</v>
      </c>
      <c r="F871" t="str">
        <f>IF(ISBLANK('2C'!$F$32),"",'2C'!$F$32)</f>
        <v/>
      </c>
    </row>
    <row r="872" spans="2:6">
      <c r="B872" t="str">
        <f>'2C'!$W$32</f>
        <v>B0038PDRCT</v>
      </c>
      <c r="C872" t="s">
        <v>16455</v>
      </c>
      <c r="E872" t="s">
        <v>15757</v>
      </c>
      <c r="F872">
        <f>IF(ISBLANK('2C'!$G$32),"",'2C'!$G$32)</f>
        <v>0</v>
      </c>
    </row>
    <row r="873" spans="2:6">
      <c r="B873" t="str">
        <f>'2C'!$U$34</f>
        <v>B0039TRCH_PDRC</v>
      </c>
      <c r="C873" t="s">
        <v>16456</v>
      </c>
      <c r="E873" t="s">
        <v>15757</v>
      </c>
      <c r="F873">
        <f>IF(ISBLANK('2C'!$E$34),"",'2C'!$E$34)</f>
        <v>0</v>
      </c>
    </row>
    <row r="874" spans="2:6">
      <c r="B874" t="str">
        <f>'2C'!$V$34</f>
        <v>B0039TRCNH_PDRC</v>
      </c>
      <c r="C874" t="s">
        <v>16457</v>
      </c>
      <c r="E874" t="s">
        <v>15757</v>
      </c>
      <c r="F874">
        <f>IF(ISBLANK('2C'!$F$34),"",'2C'!$F$34)</f>
        <v>0</v>
      </c>
    </row>
    <row r="875" spans="2:6">
      <c r="B875" t="str">
        <f>'2C'!$W$34</f>
        <v>B0039TRCT_PDRC</v>
      </c>
      <c r="C875" t="s">
        <v>16458</v>
      </c>
      <c r="E875" t="s">
        <v>15757</v>
      </c>
      <c r="F875">
        <f>IF(ISBLANK('2C'!$G$34),"",'2C'!$G$34)</f>
        <v>0</v>
      </c>
    </row>
    <row r="876" spans="2:6">
      <c r="B876" t="str">
        <f>'2C'!$U$37</f>
        <v>BM9038</v>
      </c>
      <c r="C876" t="s">
        <v>16459</v>
      </c>
      <c r="E876" t="s">
        <v>15757</v>
      </c>
      <c r="F876" t="str">
        <f>IF(ISBLANK('2C'!$E$37),"",'2C'!$E$37)</f>
        <v/>
      </c>
    </row>
    <row r="877" spans="2:6">
      <c r="B877" t="str">
        <f>'2C'!$V$37</f>
        <v>BM9338</v>
      </c>
      <c r="C877" t="s">
        <v>16460</v>
      </c>
      <c r="E877" t="s">
        <v>15757</v>
      </c>
      <c r="F877" t="str">
        <f>IF(ISBLANK('2C'!$F$37),"",'2C'!$F$37)</f>
        <v/>
      </c>
    </row>
    <row r="878" spans="2:6">
      <c r="B878" t="str">
        <f>'2C'!$W$37</f>
        <v>BM9538</v>
      </c>
      <c r="C878" t="s">
        <v>16461</v>
      </c>
      <c r="E878" t="s">
        <v>15757</v>
      </c>
      <c r="F878">
        <f>IF(ISBLANK('2C'!$G$37),"",'2C'!$G$37)</f>
        <v>0</v>
      </c>
    </row>
    <row r="879" spans="2:6">
      <c r="B879" t="str">
        <f>'2C'!$U$40</f>
        <v>B0040CAPXH</v>
      </c>
      <c r="C879" t="s">
        <v>16462</v>
      </c>
      <c r="E879" t="s">
        <v>15757</v>
      </c>
      <c r="F879" t="str">
        <f>IF(ISBLANK('2C'!$E$40),"",'2C'!$E$40)</f>
        <v/>
      </c>
    </row>
    <row r="880" spans="2:6">
      <c r="B880" t="str">
        <f>'2C'!$V$40</f>
        <v>B0040CAPXNH</v>
      </c>
      <c r="C880" t="s">
        <v>16463</v>
      </c>
      <c r="E880" t="s">
        <v>15757</v>
      </c>
      <c r="F880" t="str">
        <f>IF(ISBLANK('2C'!$F$40),"",'2C'!$F$40)</f>
        <v/>
      </c>
    </row>
    <row r="881" spans="2:6">
      <c r="B881" t="str">
        <f>'2C'!$W$40</f>
        <v>B0040CAPXT</v>
      </c>
      <c r="C881" t="s">
        <v>16464</v>
      </c>
      <c r="E881" t="s">
        <v>15757</v>
      </c>
      <c r="F881">
        <f>IF(ISBLANK('2C'!$G$40),"",'2C'!$G$40)</f>
        <v>0</v>
      </c>
    </row>
    <row r="882" spans="2:6">
      <c r="B882" t="str">
        <f>'2C'!$U$43</f>
        <v>B0041CARE</v>
      </c>
      <c r="C882" t="s">
        <v>1988</v>
      </c>
      <c r="E882" t="s">
        <v>15757</v>
      </c>
      <c r="F882" t="str">
        <f>IF(ISBLANK('2C'!$E$43),"",'2C'!$E$43)</f>
        <v/>
      </c>
    </row>
    <row r="883" spans="2:6">
      <c r="B883" t="str">
        <f>'2C'!$U$44</f>
        <v>B0042CAE</v>
      </c>
      <c r="C883" t="s">
        <v>1991</v>
      </c>
      <c r="E883" t="s">
        <v>15757</v>
      </c>
      <c r="F883" t="str">
        <f>IF(ISBLANK('2C'!$E$44),"",'2C'!$E$44)</f>
        <v/>
      </c>
    </row>
    <row r="884" spans="2:6">
      <c r="B884" t="str">
        <f>'2C'!$U$45</f>
        <v>B0043TAE</v>
      </c>
      <c r="C884" t="s">
        <v>1994</v>
      </c>
      <c r="E884" t="s">
        <v>15757</v>
      </c>
      <c r="F884" t="str">
        <f>IF(ISBLANK('2C'!$E$45),"",'2C'!$E$45)</f>
        <v/>
      </c>
    </row>
    <row r="885" spans="2:6">
      <c r="B885" t="str">
        <f>'2D'!$AE$8</f>
        <v>BM4012H</v>
      </c>
      <c r="C885" t="s">
        <v>16465</v>
      </c>
      <c r="E885" t="s">
        <v>15757</v>
      </c>
      <c r="F885" t="str">
        <f>IF(ISBLANK('2D'!$E$8),"",'2D'!$E$8)</f>
        <v/>
      </c>
    </row>
    <row r="886" spans="2:6">
      <c r="B886" t="str">
        <f>'2D'!$AF$8</f>
        <v>BM4012NH</v>
      </c>
      <c r="C886" t="s">
        <v>16466</v>
      </c>
      <c r="E886" t="s">
        <v>15757</v>
      </c>
      <c r="F886" t="str">
        <f>IF(ISBLANK('2D'!$F$8),"",'2D'!$F$8)</f>
        <v/>
      </c>
    </row>
    <row r="887" spans="2:6">
      <c r="B887" t="str">
        <f>'2D'!$AG$8</f>
        <v>BM4012WR</v>
      </c>
      <c r="C887" t="s">
        <v>16467</v>
      </c>
      <c r="E887" t="s">
        <v>15757</v>
      </c>
      <c r="F887" t="str">
        <f>IF(ISBLANK('2D'!$G$8),"",'2D'!$G$8)</f>
        <v/>
      </c>
    </row>
    <row r="888" spans="2:6">
      <c r="B888" t="str">
        <f>'2D'!$AH$8</f>
        <v>BM4012WN</v>
      </c>
      <c r="C888" t="s">
        <v>16468</v>
      </c>
      <c r="E888" t="s">
        <v>15757</v>
      </c>
      <c r="F888" t="str">
        <f>IF(ISBLANK('2D'!$H$8),"",'2D'!$H$8)</f>
        <v/>
      </c>
    </row>
    <row r="889" spans="2:6">
      <c r="B889" t="str">
        <f>'2D'!$AI$8</f>
        <v>BM4012WNK</v>
      </c>
      <c r="C889" t="s">
        <v>16469</v>
      </c>
      <c r="E889" t="s">
        <v>15757</v>
      </c>
      <c r="F889" t="str">
        <f>IF(ISBLANK('2D'!$I$8),"",'2D'!$I$8)</f>
        <v/>
      </c>
    </row>
    <row r="890" spans="2:6">
      <c r="B890" t="str">
        <f>'2D'!$AJ$8</f>
        <v>BM4012SG</v>
      </c>
      <c r="C890" t="s">
        <v>16470</v>
      </c>
      <c r="E890" t="s">
        <v>15757</v>
      </c>
      <c r="F890" t="str">
        <f>IF(ISBLANK('2D'!$J$8),"",'2D'!$J$8)</f>
        <v/>
      </c>
    </row>
    <row r="891" spans="2:6">
      <c r="B891" t="str">
        <f>'2D'!$AK$8</f>
        <v>BM4012STTT</v>
      </c>
      <c r="C891" t="s">
        <v>16471</v>
      </c>
      <c r="E891" t="s">
        <v>15757</v>
      </c>
      <c r="F891" t="str">
        <f>IF(ISBLANK('2D'!$K$8),"",'2D'!$K$8)</f>
        <v/>
      </c>
    </row>
    <row r="892" spans="2:6">
      <c r="B892" t="str">
        <f>'2D'!$AL$8</f>
        <v>BM4012CTOT</v>
      </c>
      <c r="C892" t="s">
        <v>16472</v>
      </c>
      <c r="E892" t="s">
        <v>15757</v>
      </c>
      <c r="F892">
        <f>IF(ISBLANK('2D'!$L$8),"",'2D'!$L$8)</f>
        <v>0</v>
      </c>
    </row>
    <row r="893" spans="2:6">
      <c r="B893" t="str">
        <f>'2D'!$AE$9</f>
        <v>BM4016H</v>
      </c>
      <c r="C893" t="s">
        <v>16473</v>
      </c>
      <c r="E893" t="s">
        <v>15757</v>
      </c>
      <c r="F893" t="str">
        <f>IF(ISBLANK('2D'!$E$9),"",'2D'!$E$9)</f>
        <v/>
      </c>
    </row>
    <row r="894" spans="2:6">
      <c r="B894" t="str">
        <f>'2D'!$AF$9</f>
        <v>BM4016NH</v>
      </c>
      <c r="C894" t="s">
        <v>16474</v>
      </c>
      <c r="E894" t="s">
        <v>15757</v>
      </c>
      <c r="F894" t="str">
        <f>IF(ISBLANK('2D'!$F$9),"",'2D'!$F$9)</f>
        <v/>
      </c>
    </row>
    <row r="895" spans="2:6">
      <c r="B895" t="str">
        <f>'2D'!$AG$9</f>
        <v>BM4016WR</v>
      </c>
      <c r="C895" t="s">
        <v>16475</v>
      </c>
      <c r="E895" t="s">
        <v>15757</v>
      </c>
      <c r="F895" t="str">
        <f>IF(ISBLANK('2D'!$G$9),"",'2D'!$G$9)</f>
        <v/>
      </c>
    </row>
    <row r="896" spans="2:6">
      <c r="B896" t="str">
        <f>'2D'!$AH$9</f>
        <v>BM4016WN</v>
      </c>
      <c r="C896" t="s">
        <v>16476</v>
      </c>
      <c r="E896" t="s">
        <v>15757</v>
      </c>
      <c r="F896" t="str">
        <f>IF(ISBLANK('2D'!$H$9),"",'2D'!$H$9)</f>
        <v/>
      </c>
    </row>
    <row r="897" spans="2:6">
      <c r="B897" t="str">
        <f>'2D'!$AI$9</f>
        <v>BM4016WNK</v>
      </c>
      <c r="C897" t="s">
        <v>16477</v>
      </c>
      <c r="E897" t="s">
        <v>15757</v>
      </c>
      <c r="F897" t="str">
        <f>IF(ISBLANK('2D'!$I$9),"",'2D'!$I$9)</f>
        <v/>
      </c>
    </row>
    <row r="898" spans="2:6">
      <c r="B898" t="str">
        <f>'2D'!$AJ$9</f>
        <v>BM4016SG</v>
      </c>
      <c r="C898" t="s">
        <v>16478</v>
      </c>
      <c r="E898" t="s">
        <v>15757</v>
      </c>
      <c r="F898" t="str">
        <f>IF(ISBLANK('2D'!$J$9),"",'2D'!$J$9)</f>
        <v/>
      </c>
    </row>
    <row r="899" spans="2:6">
      <c r="B899" t="str">
        <f>'2D'!$AK$9</f>
        <v>BM4016STTT</v>
      </c>
      <c r="C899" t="s">
        <v>16479</v>
      </c>
      <c r="E899" t="s">
        <v>15757</v>
      </c>
      <c r="F899" t="str">
        <f>IF(ISBLANK('2D'!$K$9),"",'2D'!$K$9)</f>
        <v/>
      </c>
    </row>
    <row r="900" spans="2:6">
      <c r="B900" t="str">
        <f>'2D'!$AL$9</f>
        <v>BM4016CTOT</v>
      </c>
      <c r="C900" t="s">
        <v>16480</v>
      </c>
      <c r="E900" t="s">
        <v>15757</v>
      </c>
      <c r="F900">
        <f>IF(ISBLANK('2D'!$L$9),"",'2D'!$L$9)</f>
        <v>0</v>
      </c>
    </row>
    <row r="901" spans="2:6">
      <c r="B901" t="str">
        <f>'2D'!$AE$10</f>
        <v>BM4017H</v>
      </c>
      <c r="C901" t="s">
        <v>16481</v>
      </c>
      <c r="E901" t="s">
        <v>15757</v>
      </c>
      <c r="F901" t="str">
        <f>IF(ISBLANK('2D'!$E$10),"",'2D'!$E$10)</f>
        <v/>
      </c>
    </row>
    <row r="902" spans="2:6">
      <c r="B902" t="str">
        <f>'2D'!$AF$10</f>
        <v>BM4017NH</v>
      </c>
      <c r="C902" t="s">
        <v>16482</v>
      </c>
      <c r="E902" t="s">
        <v>15757</v>
      </c>
      <c r="F902" t="str">
        <f>IF(ISBLANK('2D'!$F$10),"",'2D'!$F$10)</f>
        <v/>
      </c>
    </row>
    <row r="903" spans="2:6">
      <c r="B903" t="str">
        <f>'2D'!$AG$10</f>
        <v>BM4017WR</v>
      </c>
      <c r="C903" t="s">
        <v>16483</v>
      </c>
      <c r="E903" t="s">
        <v>15757</v>
      </c>
      <c r="F903" t="str">
        <f>IF(ISBLANK('2D'!$G$10),"",'2D'!$G$10)</f>
        <v/>
      </c>
    </row>
    <row r="904" spans="2:6">
      <c r="B904" t="str">
        <f>'2D'!$AH$10</f>
        <v>BM4017WN</v>
      </c>
      <c r="C904" t="s">
        <v>16484</v>
      </c>
      <c r="E904" t="s">
        <v>15757</v>
      </c>
      <c r="F904" t="str">
        <f>IF(ISBLANK('2D'!$H$10),"",'2D'!$H$10)</f>
        <v/>
      </c>
    </row>
    <row r="905" spans="2:6">
      <c r="B905" t="str">
        <f>'2D'!$AI$10</f>
        <v>BM4017WNK</v>
      </c>
      <c r="C905" t="s">
        <v>16485</v>
      </c>
      <c r="E905" t="s">
        <v>15757</v>
      </c>
      <c r="F905" t="str">
        <f>IF(ISBLANK('2D'!$I$10),"",'2D'!$I$10)</f>
        <v/>
      </c>
    </row>
    <row r="906" spans="2:6">
      <c r="B906" t="str">
        <f>'2D'!$AJ$10</f>
        <v>BM4017SG</v>
      </c>
      <c r="C906" t="s">
        <v>16486</v>
      </c>
      <c r="E906" t="s">
        <v>15757</v>
      </c>
      <c r="F906" t="str">
        <f>IF(ISBLANK('2D'!$J$10),"",'2D'!$J$10)</f>
        <v/>
      </c>
    </row>
    <row r="907" spans="2:6">
      <c r="B907" t="str">
        <f>'2D'!$AK$10</f>
        <v>BM4017STTT</v>
      </c>
      <c r="C907" t="s">
        <v>16487</v>
      </c>
      <c r="E907" t="s">
        <v>15757</v>
      </c>
      <c r="F907" t="str">
        <f>IF(ISBLANK('2D'!$K$10),"",'2D'!$K$10)</f>
        <v/>
      </c>
    </row>
    <row r="908" spans="2:6">
      <c r="B908" t="str">
        <f>'2D'!$AL$10</f>
        <v>BM4017CTOT</v>
      </c>
      <c r="C908" t="s">
        <v>16488</v>
      </c>
      <c r="E908" t="s">
        <v>15757</v>
      </c>
      <c r="F908">
        <f>IF(ISBLANK('2D'!$L$10),"",'2D'!$L$10)</f>
        <v>0</v>
      </c>
    </row>
    <row r="909" spans="2:6">
      <c r="B909" t="str">
        <f>'2D'!$AE$11</f>
        <v>BM4021H</v>
      </c>
      <c r="C909" t="s">
        <v>16489</v>
      </c>
      <c r="E909" t="s">
        <v>15757</v>
      </c>
      <c r="F909" t="str">
        <f>IF(ISBLANK('2D'!$E$11),"",'2D'!$E$11)</f>
        <v/>
      </c>
    </row>
    <row r="910" spans="2:6">
      <c r="B910" t="str">
        <f>'2D'!$AF$11</f>
        <v>BM4021NH</v>
      </c>
      <c r="C910" t="s">
        <v>16490</v>
      </c>
      <c r="E910" t="s">
        <v>15757</v>
      </c>
      <c r="F910" t="str">
        <f>IF(ISBLANK('2D'!$F$11),"",'2D'!$F$11)</f>
        <v/>
      </c>
    </row>
    <row r="911" spans="2:6">
      <c r="B911" t="str">
        <f>'2D'!$AG$11</f>
        <v>BM4021WR</v>
      </c>
      <c r="C911" t="s">
        <v>16491</v>
      </c>
      <c r="E911" t="s">
        <v>15757</v>
      </c>
      <c r="F911" t="str">
        <f>IF(ISBLANK('2D'!$G$11),"",'2D'!$G$11)</f>
        <v/>
      </c>
    </row>
    <row r="912" spans="2:6">
      <c r="B912" t="str">
        <f>'2D'!$AH$11</f>
        <v>BM4021WN</v>
      </c>
      <c r="C912" t="s">
        <v>16492</v>
      </c>
      <c r="E912" t="s">
        <v>15757</v>
      </c>
      <c r="F912" t="str">
        <f>IF(ISBLANK('2D'!$H$11),"",'2D'!$H$11)</f>
        <v/>
      </c>
    </row>
    <row r="913" spans="2:6">
      <c r="B913" t="str">
        <f>'2D'!$AI$11</f>
        <v>BM4021WNK</v>
      </c>
      <c r="C913" t="s">
        <v>16493</v>
      </c>
      <c r="E913" t="s">
        <v>15757</v>
      </c>
      <c r="F913" t="str">
        <f>IF(ISBLANK('2D'!$I$11),"",'2D'!$I$11)</f>
        <v/>
      </c>
    </row>
    <row r="914" spans="2:6">
      <c r="B914" t="str">
        <f>'2D'!$AJ$11</f>
        <v>BM4021SG</v>
      </c>
      <c r="C914" t="s">
        <v>16494</v>
      </c>
      <c r="E914" t="s">
        <v>15757</v>
      </c>
      <c r="F914" t="str">
        <f>IF(ISBLANK('2D'!$J$11),"",'2D'!$J$11)</f>
        <v/>
      </c>
    </row>
    <row r="915" spans="2:6">
      <c r="B915" t="str">
        <f>'2D'!$AK$11</f>
        <v>BM4021STTT</v>
      </c>
      <c r="C915" t="s">
        <v>16495</v>
      </c>
      <c r="E915" t="s">
        <v>15757</v>
      </c>
      <c r="F915" t="str">
        <f>IF(ISBLANK('2D'!$K$11),"",'2D'!$K$11)</f>
        <v/>
      </c>
    </row>
    <row r="916" spans="2:6">
      <c r="B916" t="str">
        <f>'2D'!$AL$11</f>
        <v>BM4021CTOT</v>
      </c>
      <c r="C916" t="s">
        <v>16496</v>
      </c>
      <c r="E916" t="s">
        <v>15757</v>
      </c>
      <c r="F916">
        <f>IF(ISBLANK('2D'!$L$11),"",'2D'!$L$11)</f>
        <v>0</v>
      </c>
    </row>
    <row r="917" spans="2:6">
      <c r="B917" t="str">
        <f>'2D'!$AE$12</f>
        <v>BM4019H</v>
      </c>
      <c r="C917" t="s">
        <v>16497</v>
      </c>
      <c r="E917" t="s">
        <v>15757</v>
      </c>
      <c r="F917" t="str">
        <f>IF(ISBLANK('2D'!$E$12),"",'2D'!$E$12)</f>
        <v/>
      </c>
    </row>
    <row r="918" spans="2:6">
      <c r="B918" t="str">
        <f>'2D'!$AF$12</f>
        <v>BM4019NH</v>
      </c>
      <c r="C918" t="s">
        <v>16498</v>
      </c>
      <c r="E918" t="s">
        <v>15757</v>
      </c>
      <c r="F918" t="str">
        <f>IF(ISBLANK('2D'!$F$12),"",'2D'!$F$12)</f>
        <v/>
      </c>
    </row>
    <row r="919" spans="2:6">
      <c r="B919" t="str">
        <f>'2D'!$AG$12</f>
        <v>BM4019WR</v>
      </c>
      <c r="C919" t="s">
        <v>16499</v>
      </c>
      <c r="E919" t="s">
        <v>15757</v>
      </c>
      <c r="F919" t="str">
        <f>IF(ISBLANK('2D'!$G$12),"",'2D'!$G$12)</f>
        <v/>
      </c>
    </row>
    <row r="920" spans="2:6">
      <c r="B920" t="str">
        <f>'2D'!$AH$12</f>
        <v>BM4019WN</v>
      </c>
      <c r="C920" t="s">
        <v>16500</v>
      </c>
      <c r="E920" t="s">
        <v>15757</v>
      </c>
      <c r="F920" t="str">
        <f>IF(ISBLANK('2D'!$H$12),"",'2D'!$H$12)</f>
        <v/>
      </c>
    </row>
    <row r="921" spans="2:6">
      <c r="B921" t="str">
        <f>'2D'!$AI$12</f>
        <v>BM4019WNK</v>
      </c>
      <c r="C921" t="s">
        <v>16501</v>
      </c>
      <c r="E921" t="s">
        <v>15757</v>
      </c>
      <c r="F921" t="str">
        <f>IF(ISBLANK('2D'!$I$12),"",'2D'!$I$12)</f>
        <v/>
      </c>
    </row>
    <row r="922" spans="2:6">
      <c r="B922" t="str">
        <f>'2D'!$AJ$12</f>
        <v>BM4019SG</v>
      </c>
      <c r="C922" t="s">
        <v>16502</v>
      </c>
      <c r="E922" t="s">
        <v>15757</v>
      </c>
      <c r="F922" t="str">
        <f>IF(ISBLANK('2D'!$J$12),"",'2D'!$J$12)</f>
        <v/>
      </c>
    </row>
    <row r="923" spans="2:6">
      <c r="B923" t="str">
        <f>'2D'!$AK$12</f>
        <v>BM4019STTT</v>
      </c>
      <c r="C923" t="s">
        <v>16503</v>
      </c>
      <c r="E923" t="s">
        <v>15757</v>
      </c>
      <c r="F923" t="str">
        <f>IF(ISBLANK('2D'!$K$12),"",'2D'!$K$12)</f>
        <v/>
      </c>
    </row>
    <row r="924" spans="2:6">
      <c r="B924" t="str">
        <f>'2D'!$AL$12</f>
        <v>BM4019CTOT</v>
      </c>
      <c r="C924" t="s">
        <v>16504</v>
      </c>
      <c r="E924" t="s">
        <v>15757</v>
      </c>
      <c r="F924">
        <f>IF(ISBLANK('2D'!$L$12),"",'2D'!$L$12)</f>
        <v>0</v>
      </c>
    </row>
    <row r="925" spans="2:6">
      <c r="B925" t="str">
        <f>'2D'!$AE$13</f>
        <v>BM4018H</v>
      </c>
      <c r="C925" t="s">
        <v>16505</v>
      </c>
      <c r="E925" t="s">
        <v>15757</v>
      </c>
      <c r="F925">
        <f>IF(ISBLANK('2D'!$E$13),"",'2D'!$E$13)</f>
        <v>0</v>
      </c>
    </row>
    <row r="926" spans="2:6">
      <c r="B926" t="str">
        <f>'2D'!$AF$13</f>
        <v>BM4018NH</v>
      </c>
      <c r="C926" t="s">
        <v>16506</v>
      </c>
      <c r="E926" t="s">
        <v>15757</v>
      </c>
      <c r="F926">
        <f>IF(ISBLANK('2D'!$F$13),"",'2D'!$F$13)</f>
        <v>0</v>
      </c>
    </row>
    <row r="927" spans="2:6">
      <c r="B927" t="str">
        <f>'2D'!$AG$13</f>
        <v>BM4018WR</v>
      </c>
      <c r="C927" t="s">
        <v>16507</v>
      </c>
      <c r="E927" t="s">
        <v>15757</v>
      </c>
      <c r="F927">
        <f>IF(ISBLANK('2D'!$G$13),"",'2D'!$G$13)</f>
        <v>0</v>
      </c>
    </row>
    <row r="928" spans="2:6">
      <c r="B928" t="str">
        <f>'2D'!$AH$13</f>
        <v>BM4018WN</v>
      </c>
      <c r="C928" t="s">
        <v>16508</v>
      </c>
      <c r="E928" t="s">
        <v>15757</v>
      </c>
      <c r="F928">
        <f>IF(ISBLANK('2D'!$H$13),"",'2D'!$H$13)</f>
        <v>0</v>
      </c>
    </row>
    <row r="929" spans="2:6">
      <c r="B929" t="str">
        <f>'2D'!$AI$13</f>
        <v>BM4018WNK</v>
      </c>
      <c r="C929" t="s">
        <v>16509</v>
      </c>
      <c r="E929" t="s">
        <v>15757</v>
      </c>
      <c r="F929">
        <f>IF(ISBLANK('2D'!$I$13),"",'2D'!$I$13)</f>
        <v>0</v>
      </c>
    </row>
    <row r="930" spans="2:6">
      <c r="B930" t="str">
        <f>'2D'!$AJ$13</f>
        <v>BM4018SG</v>
      </c>
      <c r="C930" t="s">
        <v>16510</v>
      </c>
      <c r="E930" t="s">
        <v>15757</v>
      </c>
      <c r="F930">
        <f>IF(ISBLANK('2D'!$J$13),"",'2D'!$J$13)</f>
        <v>0</v>
      </c>
    </row>
    <row r="931" spans="2:6">
      <c r="B931" t="str">
        <f>'2D'!$AK$13</f>
        <v>BM4018STTT</v>
      </c>
      <c r="C931" t="s">
        <v>16511</v>
      </c>
      <c r="E931" t="s">
        <v>15757</v>
      </c>
      <c r="F931">
        <f>IF(ISBLANK('2D'!$K$13),"",'2D'!$K$13)</f>
        <v>0</v>
      </c>
    </row>
    <row r="932" spans="2:6">
      <c r="B932" t="str">
        <f>'2D'!$AL$13</f>
        <v>BM4018CTOT</v>
      </c>
      <c r="C932" t="s">
        <v>16512</v>
      </c>
      <c r="E932" t="s">
        <v>15757</v>
      </c>
      <c r="F932">
        <f>IF(ISBLANK('2D'!$L$13),"",'2D'!$L$13)</f>
        <v>0</v>
      </c>
    </row>
    <row r="933" spans="2:6">
      <c r="B933" t="str">
        <f>'2D'!$AE$16</f>
        <v>BM4041H</v>
      </c>
      <c r="C933" t="s">
        <v>16513</v>
      </c>
      <c r="E933" t="s">
        <v>15757</v>
      </c>
      <c r="F933" t="str">
        <f>IF(ISBLANK('2D'!$E$16),"",'2D'!$E$16)</f>
        <v/>
      </c>
    </row>
    <row r="934" spans="2:6">
      <c r="B934" t="str">
        <f>'2D'!$AF$16</f>
        <v>BM4041NH</v>
      </c>
      <c r="C934" t="s">
        <v>16514</v>
      </c>
      <c r="E934" t="s">
        <v>15757</v>
      </c>
      <c r="F934" t="str">
        <f>IF(ISBLANK('2D'!$F$16),"",'2D'!$F$16)</f>
        <v/>
      </c>
    </row>
    <row r="935" spans="2:6">
      <c r="B935" t="str">
        <f>'2D'!$AG$16</f>
        <v>BM4041WR</v>
      </c>
      <c r="C935" t="s">
        <v>16467</v>
      </c>
      <c r="E935" t="s">
        <v>15757</v>
      </c>
      <c r="F935" t="str">
        <f>IF(ISBLANK('2D'!$G$16),"",'2D'!$G$16)</f>
        <v/>
      </c>
    </row>
    <row r="936" spans="2:6">
      <c r="B936" t="str">
        <f>'2D'!$AH$16</f>
        <v>BM4041WN</v>
      </c>
      <c r="C936" t="s">
        <v>16468</v>
      </c>
      <c r="E936" t="s">
        <v>15757</v>
      </c>
      <c r="F936" t="str">
        <f>IF(ISBLANK('2D'!$H$16),"",'2D'!$H$16)</f>
        <v/>
      </c>
    </row>
    <row r="937" spans="2:6">
      <c r="B937" t="str">
        <f>'2D'!$AI$16</f>
        <v>BM4041WNK</v>
      </c>
      <c r="C937" t="s">
        <v>16469</v>
      </c>
      <c r="E937" t="s">
        <v>15757</v>
      </c>
      <c r="F937" t="str">
        <f>IF(ISBLANK('2D'!$I$16),"",'2D'!$I$16)</f>
        <v/>
      </c>
    </row>
    <row r="938" spans="2:6">
      <c r="B938" t="str">
        <f>'2D'!$AJ$16</f>
        <v>BM4041SG</v>
      </c>
      <c r="C938" t="s">
        <v>16470</v>
      </c>
      <c r="E938" t="s">
        <v>15757</v>
      </c>
      <c r="F938" t="str">
        <f>IF(ISBLANK('2D'!$J$16),"",'2D'!$J$16)</f>
        <v/>
      </c>
    </row>
    <row r="939" spans="2:6">
      <c r="B939" t="str">
        <f>'2D'!$AK$16</f>
        <v>BM4041STTT</v>
      </c>
      <c r="C939" t="s">
        <v>16471</v>
      </c>
      <c r="E939" t="s">
        <v>15757</v>
      </c>
      <c r="F939" t="str">
        <f>IF(ISBLANK('2D'!$K$16),"",'2D'!$K$16)</f>
        <v/>
      </c>
    </row>
    <row r="940" spans="2:6">
      <c r="B940" t="str">
        <f>'2D'!$AL$16</f>
        <v>BM041CTOT</v>
      </c>
      <c r="C940" t="s">
        <v>16515</v>
      </c>
      <c r="E940" t="s">
        <v>15757</v>
      </c>
      <c r="F940">
        <f>IF(ISBLANK('2D'!$L$16),"",'2D'!$L$16)</f>
        <v>0</v>
      </c>
    </row>
    <row r="941" spans="2:6">
      <c r="B941" t="str">
        <f>'2D'!$AE$17</f>
        <v>BM4045H</v>
      </c>
      <c r="C941" t="s">
        <v>16473</v>
      </c>
      <c r="E941" t="s">
        <v>15757</v>
      </c>
      <c r="F941" t="str">
        <f>IF(ISBLANK('2D'!$E$17),"",'2D'!$E$17)</f>
        <v/>
      </c>
    </row>
    <row r="942" spans="2:6">
      <c r="B942" t="str">
        <f>'2D'!$AF$17</f>
        <v>BM4045NH</v>
      </c>
      <c r="C942" t="s">
        <v>16516</v>
      </c>
      <c r="E942" t="s">
        <v>15757</v>
      </c>
      <c r="F942" t="str">
        <f>IF(ISBLANK('2D'!$F$17),"",'2D'!$F$17)</f>
        <v/>
      </c>
    </row>
    <row r="943" spans="2:6">
      <c r="B943" t="str">
        <f>'2D'!$AG$17</f>
        <v>BM4045WR</v>
      </c>
      <c r="C943" t="s">
        <v>16475</v>
      </c>
      <c r="E943" t="s">
        <v>15757</v>
      </c>
      <c r="F943" t="str">
        <f>IF(ISBLANK('2D'!$G$17),"",'2D'!$G$17)</f>
        <v/>
      </c>
    </row>
    <row r="944" spans="2:6">
      <c r="B944" t="str">
        <f>'2D'!$AH$17</f>
        <v>BM4045WN</v>
      </c>
      <c r="C944" t="s">
        <v>16476</v>
      </c>
      <c r="E944" t="s">
        <v>15757</v>
      </c>
      <c r="F944" t="str">
        <f>IF(ISBLANK('2D'!$H$17),"",'2D'!$H$17)</f>
        <v/>
      </c>
    </row>
    <row r="945" spans="2:6">
      <c r="B945" t="str">
        <f>'2D'!$AI$17</f>
        <v>BM4045WNK</v>
      </c>
      <c r="C945" t="s">
        <v>16477</v>
      </c>
      <c r="E945" t="s">
        <v>15757</v>
      </c>
      <c r="F945" t="str">
        <f>IF(ISBLANK('2D'!$I$17),"",'2D'!$I$17)</f>
        <v/>
      </c>
    </row>
    <row r="946" spans="2:6">
      <c r="B946" t="str">
        <f>'2D'!$AJ$17</f>
        <v>BM4045SG</v>
      </c>
      <c r="C946" t="s">
        <v>16478</v>
      </c>
      <c r="E946" t="s">
        <v>15757</v>
      </c>
      <c r="F946" t="str">
        <f>IF(ISBLANK('2D'!$J$17),"",'2D'!$J$17)</f>
        <v/>
      </c>
    </row>
    <row r="947" spans="2:6">
      <c r="B947" t="str">
        <f>'2D'!$AK$17</f>
        <v>BM4045STTT</v>
      </c>
      <c r="C947" t="s">
        <v>16479</v>
      </c>
      <c r="E947" t="s">
        <v>15757</v>
      </c>
      <c r="F947" t="str">
        <f>IF(ISBLANK('2D'!$K$17),"",'2D'!$K$17)</f>
        <v/>
      </c>
    </row>
    <row r="948" spans="2:6">
      <c r="B948" t="str">
        <f>'2D'!$AL$17</f>
        <v>BM4045CTOT</v>
      </c>
      <c r="C948" t="s">
        <v>16517</v>
      </c>
      <c r="E948" t="s">
        <v>15757</v>
      </c>
      <c r="F948">
        <f>IF(ISBLANK('2D'!$L$17),"",'2D'!$L$17)</f>
        <v>0</v>
      </c>
    </row>
    <row r="949" spans="2:6">
      <c r="B949" t="str">
        <f>'2D'!$AE$18</f>
        <v>BM4053H</v>
      </c>
      <c r="C949" t="s">
        <v>16518</v>
      </c>
      <c r="E949" t="s">
        <v>15757</v>
      </c>
      <c r="F949" t="str">
        <f>IF(ISBLANK('2D'!$E$18),"",'2D'!$E$18)</f>
        <v/>
      </c>
    </row>
    <row r="950" spans="2:6">
      <c r="B950" t="str">
        <f>'2D'!$AF$18</f>
        <v>BM4053NH</v>
      </c>
      <c r="C950" t="s">
        <v>16519</v>
      </c>
      <c r="E950" t="s">
        <v>15757</v>
      </c>
      <c r="F950" t="str">
        <f>IF(ISBLANK('2D'!$F$18),"",'2D'!$F$18)</f>
        <v/>
      </c>
    </row>
    <row r="951" spans="2:6">
      <c r="B951" t="str">
        <f>'2D'!$AG$18</f>
        <v>BM4053WR</v>
      </c>
      <c r="C951" t="s">
        <v>16520</v>
      </c>
      <c r="E951" t="s">
        <v>15757</v>
      </c>
      <c r="F951" t="str">
        <f>IF(ISBLANK('2D'!$G$18),"",'2D'!$G$18)</f>
        <v/>
      </c>
    </row>
    <row r="952" spans="2:6">
      <c r="B952" t="str">
        <f>'2D'!$AH$18</f>
        <v>BM4053WN</v>
      </c>
      <c r="C952" t="s">
        <v>16521</v>
      </c>
      <c r="E952" t="s">
        <v>15757</v>
      </c>
      <c r="F952" t="str">
        <f>IF(ISBLANK('2D'!$H$18),"",'2D'!$H$18)</f>
        <v/>
      </c>
    </row>
    <row r="953" spans="2:6">
      <c r="B953" t="str">
        <f>'2D'!$AI$18</f>
        <v>BM4053WWNK</v>
      </c>
      <c r="C953" t="s">
        <v>16522</v>
      </c>
      <c r="E953" t="s">
        <v>15757</v>
      </c>
      <c r="F953" t="str">
        <f>IF(ISBLANK('2D'!$I$18),"",'2D'!$I$18)</f>
        <v/>
      </c>
    </row>
    <row r="954" spans="2:6">
      <c r="B954" t="str">
        <f>'2D'!$AJ$18</f>
        <v>BM4053SG</v>
      </c>
      <c r="C954" t="s">
        <v>16523</v>
      </c>
      <c r="E954" t="s">
        <v>15757</v>
      </c>
      <c r="F954" t="str">
        <f>IF(ISBLANK('2D'!$J$18),"",'2D'!$J$18)</f>
        <v/>
      </c>
    </row>
    <row r="955" spans="2:6">
      <c r="B955" t="str">
        <f>'2D'!$AK$18</f>
        <v>BM4053STTT</v>
      </c>
      <c r="C955" t="s">
        <v>16524</v>
      </c>
      <c r="E955" t="s">
        <v>15757</v>
      </c>
      <c r="F955" t="str">
        <f>IF(ISBLANK('2D'!$K$18),"",'2D'!$K$18)</f>
        <v/>
      </c>
    </row>
    <row r="956" spans="2:6">
      <c r="B956" t="str">
        <f>'2D'!$AL$18</f>
        <v>BM4053TOT</v>
      </c>
      <c r="C956" t="s">
        <v>16525</v>
      </c>
      <c r="E956" t="s">
        <v>15757</v>
      </c>
      <c r="F956">
        <f>IF(ISBLANK('2D'!$L$18),"",'2D'!$L$18)</f>
        <v>0</v>
      </c>
    </row>
    <row r="957" spans="2:6">
      <c r="B957" t="str">
        <f>'2D'!$AE$19</f>
        <v>BM4046H</v>
      </c>
      <c r="C957" t="s">
        <v>16526</v>
      </c>
      <c r="E957" t="s">
        <v>15757</v>
      </c>
      <c r="F957" t="str">
        <f>IF(ISBLANK('2D'!$E$19),"",'2D'!$E$19)</f>
        <v/>
      </c>
    </row>
    <row r="958" spans="2:6">
      <c r="B958" t="str">
        <f>'2D'!$AF$19</f>
        <v>BM4046NH</v>
      </c>
      <c r="C958" t="s">
        <v>16527</v>
      </c>
      <c r="E958" t="s">
        <v>15757</v>
      </c>
      <c r="F958" t="str">
        <f>IF(ISBLANK('2D'!$F$19),"",'2D'!$F$19)</f>
        <v/>
      </c>
    </row>
    <row r="959" spans="2:6">
      <c r="B959" t="str">
        <f>'2D'!$AG$19</f>
        <v>BM4046WR</v>
      </c>
      <c r="C959" t="s">
        <v>16528</v>
      </c>
      <c r="E959" t="s">
        <v>15757</v>
      </c>
      <c r="F959" t="str">
        <f>IF(ISBLANK('2D'!$G$19),"",'2D'!$G$19)</f>
        <v/>
      </c>
    </row>
    <row r="960" spans="2:6">
      <c r="B960" t="str">
        <f>'2D'!$AH$19</f>
        <v>BM4046WN</v>
      </c>
      <c r="C960" t="s">
        <v>16529</v>
      </c>
      <c r="E960" t="s">
        <v>15757</v>
      </c>
      <c r="F960" t="str">
        <f>IF(ISBLANK('2D'!$H$19),"",'2D'!$H$19)</f>
        <v/>
      </c>
    </row>
    <row r="961" spans="2:6">
      <c r="B961" t="str">
        <f>'2D'!$AI$19</f>
        <v>BM4046WNK</v>
      </c>
      <c r="C961" t="s">
        <v>16530</v>
      </c>
      <c r="E961" t="s">
        <v>15757</v>
      </c>
      <c r="F961" t="str">
        <f>IF(ISBLANK('2D'!$I$19),"",'2D'!$I$19)</f>
        <v/>
      </c>
    </row>
    <row r="962" spans="2:6">
      <c r="B962" t="str">
        <f>'2D'!$AJ$19</f>
        <v>BM4046SG</v>
      </c>
      <c r="C962" t="s">
        <v>16531</v>
      </c>
      <c r="E962" t="s">
        <v>15757</v>
      </c>
      <c r="F962" t="str">
        <f>IF(ISBLANK('2D'!$J$19),"",'2D'!$J$19)</f>
        <v/>
      </c>
    </row>
    <row r="963" spans="2:6">
      <c r="B963" t="str">
        <f>'2D'!$AK$19</f>
        <v>BM4046STTT</v>
      </c>
      <c r="C963" t="s">
        <v>16532</v>
      </c>
      <c r="E963" t="s">
        <v>15757</v>
      </c>
      <c r="F963" t="str">
        <f>IF(ISBLANK('2D'!$K$19),"",'2D'!$K$19)</f>
        <v/>
      </c>
    </row>
    <row r="964" spans="2:6">
      <c r="B964" t="str">
        <f>'2D'!$AL$19</f>
        <v>BM4046CTOT</v>
      </c>
      <c r="C964" t="s">
        <v>16533</v>
      </c>
      <c r="E964" t="s">
        <v>15757</v>
      </c>
      <c r="F964">
        <f>IF(ISBLANK('2D'!$L$19),"",'2D'!$L$19)</f>
        <v>0</v>
      </c>
    </row>
    <row r="965" spans="2:6">
      <c r="B965" t="str">
        <f>'2D'!$AE$20</f>
        <v>BM4047H</v>
      </c>
      <c r="C965" t="s">
        <v>16534</v>
      </c>
      <c r="E965" t="s">
        <v>15757</v>
      </c>
      <c r="F965">
        <f>IF(ISBLANK('2D'!$E$20),"",'2D'!$E$20)</f>
        <v>0</v>
      </c>
    </row>
    <row r="966" spans="2:6">
      <c r="B966" t="str">
        <f>'2D'!$AF$20</f>
        <v>BM4047NH</v>
      </c>
      <c r="C966" t="s">
        <v>16535</v>
      </c>
      <c r="E966" t="s">
        <v>15757</v>
      </c>
      <c r="F966">
        <f>IF(ISBLANK('2D'!$F$20),"",'2D'!$F$20)</f>
        <v>0</v>
      </c>
    </row>
    <row r="967" spans="2:6">
      <c r="B967" t="str">
        <f>'2D'!$AG$20</f>
        <v>BM4047WR</v>
      </c>
      <c r="C967" t="s">
        <v>16507</v>
      </c>
      <c r="E967" t="s">
        <v>15757</v>
      </c>
      <c r="F967">
        <f>IF(ISBLANK('2D'!$G$20),"",'2D'!$G$20)</f>
        <v>0</v>
      </c>
    </row>
    <row r="968" spans="2:6">
      <c r="B968" t="str">
        <f>'2D'!$AH$20</f>
        <v>BM4047WN</v>
      </c>
      <c r="C968" t="s">
        <v>16508</v>
      </c>
      <c r="E968" t="s">
        <v>15757</v>
      </c>
      <c r="F968">
        <f>IF(ISBLANK('2D'!$H$20),"",'2D'!$H$20)</f>
        <v>0</v>
      </c>
    </row>
    <row r="969" spans="2:6">
      <c r="B969" t="str">
        <f>'2D'!$AI$20</f>
        <v>BM4047WNK</v>
      </c>
      <c r="C969" t="s">
        <v>16509</v>
      </c>
      <c r="E969" t="s">
        <v>15757</v>
      </c>
      <c r="F969">
        <f>IF(ISBLANK('2D'!$I$20),"",'2D'!$I$20)</f>
        <v>0</v>
      </c>
    </row>
    <row r="970" spans="2:6">
      <c r="B970" t="str">
        <f>'2D'!$AJ$20</f>
        <v>BM4047SG</v>
      </c>
      <c r="C970" t="s">
        <v>16510</v>
      </c>
      <c r="E970" t="s">
        <v>15757</v>
      </c>
      <c r="F970">
        <f>IF(ISBLANK('2D'!$J$20),"",'2D'!$J$20)</f>
        <v>0</v>
      </c>
    </row>
    <row r="971" spans="2:6">
      <c r="B971" t="str">
        <f>'2D'!$AK$20</f>
        <v>BM4047STTT</v>
      </c>
      <c r="C971" t="s">
        <v>16511</v>
      </c>
      <c r="E971" t="s">
        <v>15757</v>
      </c>
      <c r="F971">
        <f>IF(ISBLANK('2D'!$K$20),"",'2D'!$K$20)</f>
        <v>0</v>
      </c>
    </row>
    <row r="972" spans="2:6">
      <c r="B972" t="str">
        <f>'2D'!$AL$20</f>
        <v>BM4047CTOT</v>
      </c>
      <c r="C972" t="s">
        <v>16536</v>
      </c>
      <c r="E972" t="s">
        <v>15757</v>
      </c>
      <c r="F972">
        <f>IF(ISBLANK('2D'!$L$20),"",'2D'!$L$20)</f>
        <v>0</v>
      </c>
    </row>
    <row r="973" spans="2:6">
      <c r="B973" t="str">
        <f>'2D'!$AE$22</f>
        <v>BM4048H</v>
      </c>
      <c r="C973" t="s">
        <v>16537</v>
      </c>
      <c r="E973" t="s">
        <v>15757</v>
      </c>
      <c r="F973">
        <f>IF(ISBLANK('2D'!$E$22),"",'2D'!$E$22)</f>
        <v>0</v>
      </c>
    </row>
    <row r="974" spans="2:6">
      <c r="B974" t="str">
        <f>'2D'!$AF$22</f>
        <v>BM4048NH</v>
      </c>
      <c r="C974" t="s">
        <v>16538</v>
      </c>
      <c r="E974" t="s">
        <v>15757</v>
      </c>
      <c r="F974">
        <f>IF(ISBLANK('2D'!$F$22),"",'2D'!$F$22)</f>
        <v>0</v>
      </c>
    </row>
    <row r="975" spans="2:6">
      <c r="B975" t="str">
        <f>'2D'!$AG$22</f>
        <v>BM4048WR</v>
      </c>
      <c r="C975" t="s">
        <v>16539</v>
      </c>
      <c r="E975" t="s">
        <v>15757</v>
      </c>
      <c r="F975">
        <f>IF(ISBLANK('2D'!$G$22),"",'2D'!$G$22)</f>
        <v>0</v>
      </c>
    </row>
    <row r="976" spans="2:6">
      <c r="B976" t="str">
        <f>'2D'!$AH$22</f>
        <v>BM4048WN</v>
      </c>
      <c r="C976" t="s">
        <v>16540</v>
      </c>
      <c r="E976" t="s">
        <v>15757</v>
      </c>
      <c r="F976">
        <f>IF(ISBLANK('2D'!$H$22),"",'2D'!$H$22)</f>
        <v>0</v>
      </c>
    </row>
    <row r="977" spans="2:6">
      <c r="B977" t="str">
        <f>'2D'!$AI$22</f>
        <v>BM4048WNK</v>
      </c>
      <c r="C977" t="s">
        <v>16541</v>
      </c>
      <c r="E977" t="s">
        <v>15757</v>
      </c>
      <c r="F977">
        <f>IF(ISBLANK('2D'!$I$22),"",'2D'!$I$22)</f>
        <v>0</v>
      </c>
    </row>
    <row r="978" spans="2:6">
      <c r="B978" t="str">
        <f>'2D'!$AJ$22</f>
        <v>BM4048SG</v>
      </c>
      <c r="C978" t="s">
        <v>16542</v>
      </c>
      <c r="E978" t="s">
        <v>15757</v>
      </c>
      <c r="F978">
        <f>IF(ISBLANK('2D'!$J$22),"",'2D'!$J$22)</f>
        <v>0</v>
      </c>
    </row>
    <row r="979" spans="2:6">
      <c r="B979" t="str">
        <f>'2D'!$AK$22</f>
        <v>BM4048STTT</v>
      </c>
      <c r="C979" t="s">
        <v>16543</v>
      </c>
      <c r="E979" t="s">
        <v>15757</v>
      </c>
      <c r="F979">
        <f>IF(ISBLANK('2D'!$K$22),"",'2D'!$K$22)</f>
        <v>0</v>
      </c>
    </row>
    <row r="980" spans="2:6">
      <c r="B980" t="str">
        <f>'2D'!$AL$22</f>
        <v>BM4048CTOT</v>
      </c>
      <c r="C980" t="s">
        <v>16544</v>
      </c>
      <c r="E980" t="s">
        <v>15757</v>
      </c>
      <c r="F980">
        <f>IF(ISBLANK('2D'!$L$22),"",'2D'!$L$22)</f>
        <v>0</v>
      </c>
    </row>
    <row r="981" spans="2:6">
      <c r="B981" t="str">
        <f>'2D'!$AE$24</f>
        <v>BM4049H</v>
      </c>
      <c r="C981" t="s">
        <v>16545</v>
      </c>
      <c r="E981" t="s">
        <v>15757</v>
      </c>
      <c r="F981">
        <f>IF(ISBLANK('2D'!$E$24),"",'2D'!$E$24)</f>
        <v>0</v>
      </c>
    </row>
    <row r="982" spans="2:6">
      <c r="B982" t="str">
        <f>'2D'!$AF$24</f>
        <v>BM4049NH</v>
      </c>
      <c r="C982" t="s">
        <v>16546</v>
      </c>
      <c r="E982" t="s">
        <v>15757</v>
      </c>
      <c r="F982">
        <f>IF(ISBLANK('2D'!$F$24),"",'2D'!$F$24)</f>
        <v>0</v>
      </c>
    </row>
    <row r="983" spans="2:6">
      <c r="B983" t="str">
        <f>'2D'!$AG$24</f>
        <v>BM4049WR</v>
      </c>
      <c r="C983" t="s">
        <v>16547</v>
      </c>
      <c r="E983" t="s">
        <v>15757</v>
      </c>
      <c r="F983">
        <f>IF(ISBLANK('2D'!$G$24),"",'2D'!$G$24)</f>
        <v>0</v>
      </c>
    </row>
    <row r="984" spans="2:6">
      <c r="B984" t="str">
        <f>'2D'!$AH$24</f>
        <v>BM4049WN</v>
      </c>
      <c r="C984" t="s">
        <v>16548</v>
      </c>
      <c r="E984" t="s">
        <v>15757</v>
      </c>
      <c r="F984">
        <f>IF(ISBLANK('2D'!$H$24),"",'2D'!$H$24)</f>
        <v>0</v>
      </c>
    </row>
    <row r="985" spans="2:6">
      <c r="B985" t="str">
        <f>'2D'!$AI$24</f>
        <v>BM4049WNK</v>
      </c>
      <c r="C985" t="s">
        <v>16549</v>
      </c>
      <c r="E985" t="s">
        <v>15757</v>
      </c>
      <c r="F985">
        <f>IF(ISBLANK('2D'!$I$24),"",'2D'!$I$24)</f>
        <v>0</v>
      </c>
    </row>
    <row r="986" spans="2:6">
      <c r="B986" t="str">
        <f>'2D'!$AJ$24</f>
        <v>BM4049SG</v>
      </c>
      <c r="C986" t="s">
        <v>16550</v>
      </c>
      <c r="E986" t="s">
        <v>15757</v>
      </c>
      <c r="F986">
        <f>IF(ISBLANK('2D'!$J$24),"",'2D'!$J$24)</f>
        <v>0</v>
      </c>
    </row>
    <row r="987" spans="2:6">
      <c r="B987" t="str">
        <f>'2D'!$AK$24</f>
        <v>BM4049STTT</v>
      </c>
      <c r="C987" t="s">
        <v>16551</v>
      </c>
      <c r="E987" t="s">
        <v>15757</v>
      </c>
      <c r="F987">
        <f>IF(ISBLANK('2D'!$K$24),"",'2D'!$K$24)</f>
        <v>0</v>
      </c>
    </row>
    <row r="988" spans="2:6">
      <c r="B988" t="str">
        <f>'2D'!$AL$24</f>
        <v>BM4049CTOT</v>
      </c>
      <c r="C988" t="s">
        <v>16552</v>
      </c>
      <c r="E988" t="s">
        <v>15757</v>
      </c>
      <c r="F988">
        <f>IF(ISBLANK('2D'!$L$24),"",'2D'!$L$24)</f>
        <v>0</v>
      </c>
    </row>
    <row r="989" spans="2:6">
      <c r="B989" t="str">
        <f>'2D'!$AE$27</f>
        <v>BM4051H</v>
      </c>
      <c r="C989" t="s">
        <v>16553</v>
      </c>
      <c r="E989" t="s">
        <v>15757</v>
      </c>
      <c r="F989" t="str">
        <f>IF(ISBLANK('2D'!$E$27),"",'2D'!$E$27)</f>
        <v/>
      </c>
    </row>
    <row r="990" spans="2:6">
      <c r="B990" t="str">
        <f>'2D'!$AF$27</f>
        <v>BM4051NH</v>
      </c>
      <c r="C990" t="s">
        <v>16554</v>
      </c>
      <c r="E990" t="s">
        <v>15757</v>
      </c>
      <c r="F990" t="str">
        <f>IF(ISBLANK('2D'!$F$27),"",'2D'!$F$27)</f>
        <v/>
      </c>
    </row>
    <row r="991" spans="2:6">
      <c r="B991" t="str">
        <f>'2D'!$AG$27</f>
        <v>BM4051WR</v>
      </c>
      <c r="C991" t="s">
        <v>16555</v>
      </c>
      <c r="E991" t="s">
        <v>15757</v>
      </c>
      <c r="F991" t="str">
        <f>IF(ISBLANK('2D'!$G$27),"",'2D'!$G$27)</f>
        <v/>
      </c>
    </row>
    <row r="992" spans="2:6">
      <c r="B992" t="str">
        <f>'2D'!$AH$27</f>
        <v>BM4051WN</v>
      </c>
      <c r="C992" t="s">
        <v>16556</v>
      </c>
      <c r="E992" t="s">
        <v>15757</v>
      </c>
      <c r="F992" t="str">
        <f>IF(ISBLANK('2D'!$H$27),"",'2D'!$H$27)</f>
        <v/>
      </c>
    </row>
    <row r="993" spans="2:6">
      <c r="B993" t="str">
        <f>'2D'!$AI$27</f>
        <v>BM4051WNK</v>
      </c>
      <c r="C993" t="s">
        <v>16557</v>
      </c>
      <c r="E993" t="s">
        <v>15757</v>
      </c>
      <c r="F993" t="str">
        <f>IF(ISBLANK('2D'!$I$27),"",'2D'!$I$27)</f>
        <v/>
      </c>
    </row>
    <row r="994" spans="2:6">
      <c r="B994" t="str">
        <f>'2D'!$AJ$27</f>
        <v>BM4051SG</v>
      </c>
      <c r="C994" t="s">
        <v>16558</v>
      </c>
      <c r="E994" t="s">
        <v>15757</v>
      </c>
      <c r="F994" t="str">
        <f>IF(ISBLANK('2D'!$J$27),"",'2D'!$J$27)</f>
        <v/>
      </c>
    </row>
    <row r="995" spans="2:6">
      <c r="B995" t="str">
        <f>'2D'!$AK$27</f>
        <v>BM4051STTT</v>
      </c>
      <c r="C995" t="s">
        <v>16559</v>
      </c>
      <c r="E995" t="s">
        <v>15757</v>
      </c>
      <c r="F995" t="str">
        <f>IF(ISBLANK('2D'!$K$27),"",'2D'!$K$27)</f>
        <v/>
      </c>
    </row>
    <row r="996" spans="2:6">
      <c r="B996" t="str">
        <f>'2D'!$AL$27</f>
        <v>BM4051CTOT</v>
      </c>
      <c r="C996" t="s">
        <v>16560</v>
      </c>
      <c r="E996" t="s">
        <v>15757</v>
      </c>
      <c r="F996">
        <f>IF(ISBLANK('2D'!$L$27),"",'2D'!$L$27)</f>
        <v>0</v>
      </c>
    </row>
    <row r="997" spans="2:6">
      <c r="B997" t="str">
        <f>'2D'!$AE$28</f>
        <v>BM334H</v>
      </c>
      <c r="C997" t="s">
        <v>16561</v>
      </c>
      <c r="E997" t="s">
        <v>15757</v>
      </c>
      <c r="F997" t="str">
        <f>IF(ISBLANK('2D'!$E$28),"",'2D'!$E$28)</f>
        <v/>
      </c>
    </row>
    <row r="998" spans="2:6">
      <c r="B998" t="str">
        <f>'2D'!$AF$28</f>
        <v>BM334NH</v>
      </c>
      <c r="C998" t="s">
        <v>16562</v>
      </c>
      <c r="E998" t="s">
        <v>15757</v>
      </c>
      <c r="F998" t="str">
        <f>IF(ISBLANK('2D'!$F$28),"",'2D'!$F$28)</f>
        <v/>
      </c>
    </row>
    <row r="999" spans="2:6">
      <c r="B999" t="str">
        <f>'2D'!$AG$28</f>
        <v>BM334WR</v>
      </c>
      <c r="C999" t="s">
        <v>16563</v>
      </c>
      <c r="E999" t="s">
        <v>15757</v>
      </c>
      <c r="F999" t="str">
        <f>IF(ISBLANK('2D'!$G$28),"",'2D'!$G$28)</f>
        <v/>
      </c>
    </row>
    <row r="1000" spans="2:6">
      <c r="B1000" t="str">
        <f>'2D'!$AH$28</f>
        <v>BM334WN</v>
      </c>
      <c r="C1000" t="s">
        <v>16564</v>
      </c>
      <c r="E1000" t="s">
        <v>15757</v>
      </c>
      <c r="F1000" t="str">
        <f>IF(ISBLANK('2D'!$H$28),"",'2D'!$H$28)</f>
        <v/>
      </c>
    </row>
    <row r="1001" spans="2:6">
      <c r="B1001" t="str">
        <f>'2D'!$AI$28</f>
        <v>BM334WNK</v>
      </c>
      <c r="C1001" t="s">
        <v>16565</v>
      </c>
      <c r="E1001" t="s">
        <v>15757</v>
      </c>
      <c r="F1001" t="str">
        <f>IF(ISBLANK('2D'!$I$28),"",'2D'!$I$28)</f>
        <v/>
      </c>
    </row>
    <row r="1002" spans="2:6">
      <c r="B1002" t="str">
        <f>'2D'!$AJ$28</f>
        <v>BM334SG</v>
      </c>
      <c r="C1002" t="s">
        <v>16566</v>
      </c>
      <c r="E1002" t="s">
        <v>15757</v>
      </c>
      <c r="F1002" t="str">
        <f>IF(ISBLANK('2D'!$J$28),"",'2D'!$J$28)</f>
        <v/>
      </c>
    </row>
    <row r="1003" spans="2:6">
      <c r="B1003" t="str">
        <f>'2D'!$AK$28</f>
        <v>BM334STTT</v>
      </c>
      <c r="C1003" t="s">
        <v>16567</v>
      </c>
      <c r="E1003" t="s">
        <v>15757</v>
      </c>
      <c r="F1003" t="str">
        <f>IF(ISBLANK('2D'!$K$28),"",'2D'!$K$28)</f>
        <v/>
      </c>
    </row>
    <row r="1004" spans="2:6">
      <c r="B1004" t="str">
        <f>'2D'!$AL$28</f>
        <v>BM334CTOT</v>
      </c>
      <c r="C1004" t="s">
        <v>16568</v>
      </c>
      <c r="E1004" t="s">
        <v>15757</v>
      </c>
      <c r="F1004">
        <f>IF(ISBLANK('2D'!$L$28),"",'2D'!$L$28)</f>
        <v>0</v>
      </c>
    </row>
    <row r="1005" spans="2:6">
      <c r="B1005" t="str">
        <f>'2D'!$AE$29</f>
        <v>BM4052H</v>
      </c>
      <c r="C1005" t="s">
        <v>16569</v>
      </c>
      <c r="E1005" t="s">
        <v>15757</v>
      </c>
      <c r="F1005">
        <f>IF(ISBLANK('2D'!$E$29),"",'2D'!$E$29)</f>
        <v>0</v>
      </c>
    </row>
    <row r="1006" spans="2:6">
      <c r="B1006" t="str">
        <f>'2D'!$AF$29</f>
        <v>BM4052NH</v>
      </c>
      <c r="C1006" t="s">
        <v>16570</v>
      </c>
      <c r="E1006" t="s">
        <v>15757</v>
      </c>
      <c r="F1006">
        <f>IF(ISBLANK('2D'!$F$29),"",'2D'!$F$29)</f>
        <v>0</v>
      </c>
    </row>
    <row r="1007" spans="2:6">
      <c r="B1007" t="str">
        <f>'2D'!$AG$29</f>
        <v>BM4052WR</v>
      </c>
      <c r="C1007" t="s">
        <v>16571</v>
      </c>
      <c r="E1007" t="s">
        <v>15757</v>
      </c>
      <c r="F1007">
        <f>IF(ISBLANK('2D'!$G$29),"",'2D'!$G$29)</f>
        <v>0</v>
      </c>
    </row>
    <row r="1008" spans="2:6">
      <c r="B1008" t="str">
        <f>'2D'!$AH$29</f>
        <v>BM4052WN</v>
      </c>
      <c r="C1008" t="s">
        <v>16572</v>
      </c>
      <c r="E1008" t="s">
        <v>15757</v>
      </c>
      <c r="F1008">
        <f>IF(ISBLANK('2D'!$H$29),"",'2D'!$H$29)</f>
        <v>0</v>
      </c>
    </row>
    <row r="1009" spans="2:6">
      <c r="B1009" t="str">
        <f>'2D'!$AI$29</f>
        <v>BM4052WNK</v>
      </c>
      <c r="C1009" t="s">
        <v>16573</v>
      </c>
      <c r="E1009" t="s">
        <v>15757</v>
      </c>
      <c r="F1009">
        <f>IF(ISBLANK('2D'!$I$29),"",'2D'!$I$29)</f>
        <v>0</v>
      </c>
    </row>
    <row r="1010" spans="2:6">
      <c r="B1010" t="str">
        <f>'2D'!$AJ$29</f>
        <v>BM4052SG</v>
      </c>
      <c r="C1010" t="s">
        <v>16574</v>
      </c>
      <c r="E1010" t="s">
        <v>15757</v>
      </c>
      <c r="F1010">
        <f>IF(ISBLANK('2D'!$J$29),"",'2D'!$J$29)</f>
        <v>0</v>
      </c>
    </row>
    <row r="1011" spans="2:6">
      <c r="B1011" t="str">
        <f>'2D'!$AK$29</f>
        <v>BM4052STTT</v>
      </c>
      <c r="C1011" t="s">
        <v>16575</v>
      </c>
      <c r="E1011" t="s">
        <v>15757</v>
      </c>
      <c r="F1011">
        <f>IF(ISBLANK('2D'!$K$29),"",'2D'!$K$29)</f>
        <v>0</v>
      </c>
    </row>
    <row r="1012" spans="2:6">
      <c r="B1012" t="str">
        <f>'2D'!$AL$29</f>
        <v>BM4052CTOT</v>
      </c>
      <c r="C1012" t="s">
        <v>16576</v>
      </c>
      <c r="E1012" t="s">
        <v>15757</v>
      </c>
      <c r="F1012">
        <f>IF(ISBLANK('2D'!$L$29),"",'2D'!$L$29)</f>
        <v>0</v>
      </c>
    </row>
    <row r="1013" spans="2:6">
      <c r="B1013" t="str">
        <f>'2E'!$W$8</f>
        <v>B0041DFRIS</v>
      </c>
      <c r="C1013" t="s">
        <v>16577</v>
      </c>
      <c r="E1013" t="s">
        <v>15757</v>
      </c>
      <c r="F1013" t="str">
        <f>IF(ISBLANK('2E'!$E$8),"",'2E'!$E$8)</f>
        <v/>
      </c>
    </row>
    <row r="1014" spans="2:6">
      <c r="B1014" t="str">
        <f>'2E'!$X$8</f>
        <v>B0041DCAIS</v>
      </c>
      <c r="C1014" t="s">
        <v>16578</v>
      </c>
      <c r="E1014" t="s">
        <v>15757</v>
      </c>
      <c r="F1014" t="str">
        <f>IF(ISBLANK('2E'!$F$8),"",'2E'!$F$8)</f>
        <v/>
      </c>
    </row>
    <row r="1015" spans="2:6">
      <c r="B1015" t="str">
        <f>'2E'!$Y$8</f>
        <v>B0041DFNC</v>
      </c>
      <c r="C1015" t="s">
        <v>16579</v>
      </c>
      <c r="E1015" t="s">
        <v>15757</v>
      </c>
      <c r="F1015" t="str">
        <f>IF(ISBLANK('2E'!$G$8),"",'2E'!$G$8)</f>
        <v/>
      </c>
    </row>
    <row r="1016" spans="2:6">
      <c r="B1016" t="str">
        <f>'2E'!$Z$8</f>
        <v>B0041DTOT</v>
      </c>
      <c r="C1016" t="s">
        <v>16580</v>
      </c>
      <c r="E1016" t="s">
        <v>15757</v>
      </c>
      <c r="F1016">
        <f>IF(ISBLANK('2E'!$H$8),"",'2E'!$H$8)</f>
        <v>0</v>
      </c>
    </row>
    <row r="1017" spans="2:6">
      <c r="B1017" t="str">
        <f>'2E'!$W$9</f>
        <v>B0042OCFRIS</v>
      </c>
      <c r="C1017" t="s">
        <v>16581</v>
      </c>
      <c r="E1017" t="s">
        <v>15757</v>
      </c>
      <c r="F1017" t="str">
        <f>IF(ISBLANK('2E'!$E$9),"",'2E'!$E$9)</f>
        <v/>
      </c>
    </row>
    <row r="1018" spans="2:6">
      <c r="B1018" t="str">
        <f>'2E'!$X$9</f>
        <v>B0042OCCAIS</v>
      </c>
      <c r="C1018" t="s">
        <v>16582</v>
      </c>
      <c r="E1018" t="s">
        <v>15757</v>
      </c>
      <c r="F1018" t="str">
        <f>IF(ISBLANK('2E'!$F$9),"",'2E'!$F$9)</f>
        <v/>
      </c>
    </row>
    <row r="1019" spans="2:6">
      <c r="B1019" t="str">
        <f>'2E'!$Y$9</f>
        <v>B0042OCFNC</v>
      </c>
      <c r="C1019" t="s">
        <v>16583</v>
      </c>
      <c r="E1019" t="s">
        <v>15757</v>
      </c>
      <c r="F1019" t="str">
        <f>IF(ISBLANK('2E'!$G$9),"",'2E'!$G$9)</f>
        <v/>
      </c>
    </row>
    <row r="1020" spans="2:6">
      <c r="B1020" t="str">
        <f>'2E'!$Z$9</f>
        <v>B0042OCTOT</v>
      </c>
      <c r="C1020" t="s">
        <v>16584</v>
      </c>
      <c r="E1020" t="s">
        <v>15757</v>
      </c>
      <c r="F1020">
        <f>IF(ISBLANK('2E'!$H$9),"",'2E'!$H$9)</f>
        <v>0</v>
      </c>
    </row>
    <row r="1021" spans="2:6">
      <c r="B1021" t="str">
        <f>'2E'!$W$10</f>
        <v>B0043PCFRIS</v>
      </c>
      <c r="C1021" t="s">
        <v>16585</v>
      </c>
      <c r="E1021" t="s">
        <v>15757</v>
      </c>
      <c r="F1021">
        <f>IF(ISBLANK('2E'!$E$10),"",'2E'!$E$10)</f>
        <v>0</v>
      </c>
    </row>
    <row r="1022" spans="2:6">
      <c r="B1022" t="str">
        <f>'2E'!$X$10</f>
        <v>B0043PCCAIS</v>
      </c>
      <c r="C1022" t="s">
        <v>16586</v>
      </c>
      <c r="E1022" t="s">
        <v>15757</v>
      </c>
      <c r="F1022">
        <f>IF(ISBLANK('2E'!$F$10),"",'2E'!$F$10)</f>
        <v>0</v>
      </c>
    </row>
    <row r="1023" spans="2:6">
      <c r="B1023" t="str">
        <f>'2E'!$Y$10</f>
        <v>B0043PCFNC</v>
      </c>
      <c r="C1023" t="s">
        <v>16587</v>
      </c>
      <c r="E1023" t="s">
        <v>15757</v>
      </c>
      <c r="F1023">
        <f>IF(ISBLANK('2E'!$G$10),"",'2E'!$G$10)</f>
        <v>0</v>
      </c>
    </row>
    <row r="1024" spans="2:6">
      <c r="B1024" t="str">
        <f>'2E'!$Z$10</f>
        <v>B0043PCTOT</v>
      </c>
      <c r="C1024" t="s">
        <v>16588</v>
      </c>
      <c r="E1024" t="s">
        <v>15757</v>
      </c>
      <c r="F1024">
        <f>IF(ISBLANK('2E'!$H$10),"",'2E'!$H$10)</f>
        <v>0</v>
      </c>
    </row>
    <row r="1025" spans="2:6">
      <c r="B1025" t="str">
        <f>'2E'!$W$11</f>
        <v>B0044DNFRIS</v>
      </c>
      <c r="C1025" t="s">
        <v>16589</v>
      </c>
      <c r="E1025" t="s">
        <v>15757</v>
      </c>
      <c r="F1025" t="str">
        <f>IF(ISBLANK('2E'!$E$11),"",'2E'!$E$11)</f>
        <v/>
      </c>
    </row>
    <row r="1026" spans="2:6">
      <c r="B1026" t="str">
        <f>'2E'!$X$11</f>
        <v>B0044DNCAIS</v>
      </c>
      <c r="C1026" t="s">
        <v>16590</v>
      </c>
      <c r="E1026" t="s">
        <v>15757</v>
      </c>
      <c r="F1026" t="str">
        <f>IF(ISBLANK('2E'!$F$11),"",'2E'!$F$11)</f>
        <v/>
      </c>
    </row>
    <row r="1027" spans="2:6">
      <c r="B1027" t="str">
        <f>'2E'!$Y$11</f>
        <v>B0044DNFNC</v>
      </c>
      <c r="C1027" t="s">
        <v>16591</v>
      </c>
      <c r="E1027" t="s">
        <v>15757</v>
      </c>
      <c r="F1027" t="str">
        <f>IF(ISBLANK('2E'!$G$11),"",'2E'!$G$11)</f>
        <v/>
      </c>
    </row>
    <row r="1028" spans="2:6">
      <c r="B1028" t="str">
        <f>'2E'!$Z$11</f>
        <v>B0044DNTOT</v>
      </c>
      <c r="C1028" t="s">
        <v>16592</v>
      </c>
      <c r="E1028" t="s">
        <v>15757</v>
      </c>
      <c r="F1028">
        <f>IF(ISBLANK('2E'!$H$11),"",'2E'!$H$11)</f>
        <v>0</v>
      </c>
    </row>
    <row r="1029" spans="2:6">
      <c r="B1029" t="str">
        <f>'2E'!$W$12</f>
        <v>B0045DOFRIS</v>
      </c>
      <c r="C1029" t="s">
        <v>16593</v>
      </c>
      <c r="E1029" t="s">
        <v>15757</v>
      </c>
      <c r="F1029" t="str">
        <f>IF(ISBLANK('2E'!$E$12),"",'2E'!$E$12)</f>
        <v/>
      </c>
    </row>
    <row r="1030" spans="2:6">
      <c r="B1030" t="str">
        <f>'2E'!$X$12</f>
        <v>B0045DOCAIS</v>
      </c>
      <c r="C1030" t="s">
        <v>16594</v>
      </c>
      <c r="E1030" t="s">
        <v>15757</v>
      </c>
      <c r="F1030" t="str">
        <f>IF(ISBLANK('2E'!$F$12),"",'2E'!$F$12)</f>
        <v/>
      </c>
    </row>
    <row r="1031" spans="2:6">
      <c r="B1031" t="str">
        <f>'2E'!$Y$12</f>
        <v>B0045DOFNC</v>
      </c>
      <c r="C1031" t="s">
        <v>16595</v>
      </c>
      <c r="E1031" t="s">
        <v>15757</v>
      </c>
      <c r="F1031" t="str">
        <f>IF(ISBLANK('2E'!$G$12),"",'2E'!$G$12)</f>
        <v/>
      </c>
    </row>
    <row r="1032" spans="2:6">
      <c r="B1032" t="str">
        <f>'2E'!$Z$12</f>
        <v>B0045DOTOT</v>
      </c>
      <c r="C1032" t="s">
        <v>16596</v>
      </c>
      <c r="E1032" t="s">
        <v>15757</v>
      </c>
      <c r="F1032">
        <f>IF(ISBLANK('2E'!$H$12),"",'2E'!$H$12)</f>
        <v>0</v>
      </c>
    </row>
    <row r="1033" spans="2:6">
      <c r="B1033" t="str">
        <f>'2E'!$W$13</f>
        <v>B0046OCFRIS</v>
      </c>
      <c r="C1033" t="s">
        <v>16597</v>
      </c>
      <c r="E1033" t="s">
        <v>15757</v>
      </c>
      <c r="F1033" t="str">
        <f>IF(ISBLANK('2E'!$E$13),"",'2E'!$E$13)</f>
        <v/>
      </c>
    </row>
    <row r="1034" spans="2:6">
      <c r="B1034" t="str">
        <f>'2E'!$X$13</f>
        <v>B0046OCCAIS</v>
      </c>
      <c r="C1034" t="s">
        <v>16598</v>
      </c>
      <c r="E1034" t="s">
        <v>15757</v>
      </c>
      <c r="F1034" t="str">
        <f>IF(ISBLANK('2E'!$F$13),"",'2E'!$F$13)</f>
        <v/>
      </c>
    </row>
    <row r="1035" spans="2:6">
      <c r="B1035" t="str">
        <f>'2E'!$Y$13</f>
        <v>B0046OCFNC</v>
      </c>
      <c r="C1035" t="s">
        <v>16599</v>
      </c>
      <c r="E1035" t="s">
        <v>15757</v>
      </c>
      <c r="F1035" t="str">
        <f>IF(ISBLANK('2E'!$G$13),"",'2E'!$G$13)</f>
        <v/>
      </c>
    </row>
    <row r="1036" spans="2:6">
      <c r="B1036" t="str">
        <f>'2E'!$Z$13</f>
        <v>B0046OCTOT</v>
      </c>
      <c r="C1036" t="s">
        <v>16600</v>
      </c>
      <c r="E1036" t="s">
        <v>15757</v>
      </c>
      <c r="F1036">
        <f>IF(ISBLANK('2E'!$H$13),"",'2E'!$H$13)</f>
        <v>0</v>
      </c>
    </row>
    <row r="1037" spans="2:6">
      <c r="B1037" t="str">
        <f>'2E'!$W$14</f>
        <v>B0047TTFRIS</v>
      </c>
      <c r="C1037" t="s">
        <v>16601</v>
      </c>
      <c r="E1037" t="s">
        <v>15757</v>
      </c>
      <c r="F1037">
        <f>IF(ISBLANK('2E'!$E$14),"",'2E'!$E$14)</f>
        <v>0</v>
      </c>
    </row>
    <row r="1038" spans="2:6">
      <c r="B1038" t="str">
        <f>'2E'!$X$14</f>
        <v>B0047TTCAIS</v>
      </c>
      <c r="C1038" t="s">
        <v>16602</v>
      </c>
      <c r="E1038" t="s">
        <v>15757</v>
      </c>
      <c r="F1038">
        <f>IF(ISBLANK('2E'!$F$14),"",'2E'!$F$14)</f>
        <v>0</v>
      </c>
    </row>
    <row r="1039" spans="2:6">
      <c r="B1039" t="str">
        <f>'2E'!$Y$14</f>
        <v>B0047TTFNC</v>
      </c>
      <c r="C1039" t="s">
        <v>16603</v>
      </c>
      <c r="E1039" t="s">
        <v>15757</v>
      </c>
      <c r="F1039">
        <f>IF(ISBLANK('2E'!$G$14),"",'2E'!$G$14)</f>
        <v>0</v>
      </c>
    </row>
    <row r="1040" spans="2:6">
      <c r="B1040" t="str">
        <f>'2E'!$Z$14</f>
        <v>B0047TTTOT</v>
      </c>
      <c r="C1040" t="s">
        <v>16604</v>
      </c>
      <c r="E1040" t="s">
        <v>15757</v>
      </c>
      <c r="F1040">
        <f>IF(ISBLANK('2E'!$H$14),"",'2E'!$H$14)</f>
        <v>0</v>
      </c>
    </row>
    <row r="1041" spans="2:6">
      <c r="B1041" t="str">
        <f>'2E'!$W$16</f>
        <v>B0048VAFRIS</v>
      </c>
      <c r="C1041" t="s">
        <v>16605</v>
      </c>
      <c r="E1041" t="s">
        <v>15757</v>
      </c>
      <c r="F1041" t="str">
        <f>IF(ISBLANK('2E'!$E$16),"",'2E'!$E$16)</f>
        <v/>
      </c>
    </row>
    <row r="1042" spans="2:6">
      <c r="B1042" t="str">
        <f>'2E'!$X$16</f>
        <v>B0048VACAIS</v>
      </c>
      <c r="C1042" t="s">
        <v>16606</v>
      </c>
      <c r="E1042" t="s">
        <v>15757</v>
      </c>
      <c r="F1042" t="str">
        <f>IF(ISBLANK('2E'!$F$16),"",'2E'!$F$16)</f>
        <v/>
      </c>
    </row>
    <row r="1043" spans="2:6">
      <c r="B1043" t="str">
        <f>'2E'!$Z$16</f>
        <v>B0048VATOT</v>
      </c>
      <c r="C1043" t="s">
        <v>16607</v>
      </c>
      <c r="E1043" t="s">
        <v>15757</v>
      </c>
      <c r="F1043">
        <f>IF(ISBLANK('2E'!$H$16),"",'2E'!$H$16)</f>
        <v>0</v>
      </c>
    </row>
    <row r="1044" spans="2:6">
      <c r="B1044" t="str">
        <f>'2E'!$W$19</f>
        <v>B0049CCFRIS</v>
      </c>
      <c r="C1044" t="s">
        <v>16608</v>
      </c>
      <c r="E1044" t="s">
        <v>15757</v>
      </c>
      <c r="F1044" t="str">
        <f>IF(ISBLANK('2E'!$E$19),"",'2E'!$E$19)</f>
        <v/>
      </c>
    </row>
    <row r="1045" spans="2:6">
      <c r="B1045" t="str">
        <f>'2E'!$X$19</f>
        <v>B0049CCCAIS</v>
      </c>
      <c r="C1045" t="s">
        <v>16609</v>
      </c>
      <c r="E1045" t="s">
        <v>15757</v>
      </c>
      <c r="F1045" t="str">
        <f>IF(ISBLANK('2E'!$F$19),"",'2E'!$F$19)</f>
        <v/>
      </c>
    </row>
    <row r="1046" spans="2:6">
      <c r="B1046" t="str">
        <f>'2E'!$Y$19</f>
        <v>B0049CCFNC</v>
      </c>
      <c r="C1046" t="s">
        <v>16610</v>
      </c>
      <c r="E1046" t="s">
        <v>15757</v>
      </c>
      <c r="F1046" t="str">
        <f>IF(ISBLANK('2E'!$G$19),"",'2E'!$G$19)</f>
        <v/>
      </c>
    </row>
    <row r="1047" spans="2:6">
      <c r="B1047" t="str">
        <f>'2E'!$Z$19</f>
        <v>B0049CCTOT</v>
      </c>
      <c r="C1047" t="s">
        <v>16611</v>
      </c>
      <c r="E1047" t="s">
        <v>15757</v>
      </c>
      <c r="F1047">
        <f>IF(ISBLANK('2E'!$H$19),"",'2E'!$H$19)</f>
        <v>0</v>
      </c>
    </row>
    <row r="1048" spans="2:6">
      <c r="B1048" t="str">
        <f>'2E'!$W$20</f>
        <v>B0050ICFRIS</v>
      </c>
      <c r="C1048" t="s">
        <v>16612</v>
      </c>
      <c r="E1048" t="s">
        <v>15757</v>
      </c>
      <c r="F1048" t="str">
        <f>IF(ISBLANK('2E'!$E$20),"",'2E'!$E$20)</f>
        <v/>
      </c>
    </row>
    <row r="1049" spans="2:6">
      <c r="B1049" t="str">
        <f>'2E'!$X$20</f>
        <v>B0050ICCAIS</v>
      </c>
      <c r="C1049" t="s">
        <v>16613</v>
      </c>
      <c r="E1049" t="s">
        <v>15757</v>
      </c>
      <c r="F1049" t="str">
        <f>IF(ISBLANK('2E'!$F$20),"",'2E'!$F$20)</f>
        <v/>
      </c>
    </row>
    <row r="1050" spans="2:6">
      <c r="B1050" t="str">
        <f>'2E'!$Y$20</f>
        <v>B0050ICFNC</v>
      </c>
      <c r="C1050" t="s">
        <v>16614</v>
      </c>
      <c r="E1050" t="s">
        <v>15757</v>
      </c>
      <c r="F1050" t="str">
        <f>IF(ISBLANK('2E'!$G$20),"",'2E'!$G$20)</f>
        <v/>
      </c>
    </row>
    <row r="1051" spans="2:6">
      <c r="B1051" t="str">
        <f>'2E'!$Z$20</f>
        <v>B0050ICTOT</v>
      </c>
      <c r="C1051" t="s">
        <v>16615</v>
      </c>
      <c r="E1051" t="s">
        <v>15757</v>
      </c>
      <c r="F1051">
        <f>IF(ISBLANK('2E'!$H$20),"",'2E'!$H$20)</f>
        <v>0</v>
      </c>
    </row>
    <row r="1052" spans="2:6">
      <c r="B1052" t="str">
        <f>'2E'!$W$21</f>
        <v>B0051RMFRIS</v>
      </c>
      <c r="C1052" t="s">
        <v>16616</v>
      </c>
      <c r="E1052" t="s">
        <v>15757</v>
      </c>
      <c r="F1052" t="str">
        <f>IF(ISBLANK('2E'!$E$21),"",'2E'!$E$21)</f>
        <v/>
      </c>
    </row>
    <row r="1053" spans="2:6">
      <c r="B1053" t="str">
        <f>'2E'!$X$21</f>
        <v>B0051RMCAIS</v>
      </c>
      <c r="C1053" t="s">
        <v>16617</v>
      </c>
      <c r="E1053" t="s">
        <v>15757</v>
      </c>
      <c r="F1053" t="str">
        <f>IF(ISBLANK('2E'!$F$21),"",'2E'!$F$21)</f>
        <v/>
      </c>
    </row>
    <row r="1054" spans="2:6">
      <c r="B1054" t="str">
        <f>'2E'!$Y$21</f>
        <v>B0051RMFNC</v>
      </c>
      <c r="C1054" t="s">
        <v>16618</v>
      </c>
      <c r="E1054" t="s">
        <v>15757</v>
      </c>
      <c r="F1054" t="str">
        <f>IF(ISBLANK('2E'!$G$21),"",'2E'!$G$21)</f>
        <v/>
      </c>
    </row>
    <row r="1055" spans="2:6">
      <c r="B1055" t="str">
        <f>'2E'!$Z$21</f>
        <v>B0051RMTOT</v>
      </c>
      <c r="C1055" t="s">
        <v>16619</v>
      </c>
      <c r="E1055" t="s">
        <v>15757</v>
      </c>
      <c r="F1055">
        <f>IF(ISBLANK('2E'!$H$21),"",'2E'!$H$21)</f>
        <v>0</v>
      </c>
    </row>
    <row r="1056" spans="2:6">
      <c r="B1056" t="str">
        <f>'2E'!$W$22</f>
        <v>B0052DSFRIS</v>
      </c>
      <c r="C1056" t="s">
        <v>16620</v>
      </c>
      <c r="E1056" t="s">
        <v>15757</v>
      </c>
      <c r="F1056" t="str">
        <f>IF(ISBLANK('2E'!$E$22),"",'2E'!$E$22)</f>
        <v/>
      </c>
    </row>
    <row r="1057" spans="2:6">
      <c r="B1057" t="str">
        <f>'2E'!$X$22</f>
        <v>B0052DSCAIS</v>
      </c>
      <c r="C1057" t="s">
        <v>16621</v>
      </c>
      <c r="E1057" t="s">
        <v>15757</v>
      </c>
      <c r="F1057" t="str">
        <f>IF(ISBLANK('2E'!$F$22),"",'2E'!$F$22)</f>
        <v/>
      </c>
    </row>
    <row r="1058" spans="2:6">
      <c r="B1058" t="str">
        <f>'2E'!$Y$22</f>
        <v>B0052DSFNC</v>
      </c>
      <c r="C1058" t="s">
        <v>16622</v>
      </c>
      <c r="E1058" t="s">
        <v>15757</v>
      </c>
      <c r="F1058" t="str">
        <f>IF(ISBLANK('2E'!$G$22),"",'2E'!$G$22)</f>
        <v/>
      </c>
    </row>
    <row r="1059" spans="2:6">
      <c r="B1059" t="str">
        <f>'2E'!$Z$22</f>
        <v>B0052DSTOT</v>
      </c>
      <c r="C1059" t="s">
        <v>16623</v>
      </c>
      <c r="E1059" t="s">
        <v>15757</v>
      </c>
      <c r="F1059">
        <f>IF(ISBLANK('2E'!$H$22),"",'2E'!$H$22)</f>
        <v>0</v>
      </c>
    </row>
    <row r="1060" spans="2:6">
      <c r="B1060" t="str">
        <f>'2E'!$W$23</f>
        <v>B0053OCFRIS</v>
      </c>
      <c r="C1060" t="s">
        <v>16624</v>
      </c>
      <c r="E1060" t="s">
        <v>15757</v>
      </c>
      <c r="F1060" t="str">
        <f>IF(ISBLANK('2E'!$E$23),"",'2E'!$E$23)</f>
        <v/>
      </c>
    </row>
    <row r="1061" spans="2:6">
      <c r="B1061" t="str">
        <f>'2E'!$X$23</f>
        <v>B0053OCCAIS</v>
      </c>
      <c r="C1061" t="s">
        <v>16625</v>
      </c>
      <c r="E1061" t="s">
        <v>15757</v>
      </c>
      <c r="F1061" t="str">
        <f>IF(ISBLANK('2E'!$F$23),"",'2E'!$F$23)</f>
        <v/>
      </c>
    </row>
    <row r="1062" spans="2:6">
      <c r="B1062" t="str">
        <f>'2E'!$Y$23</f>
        <v>B0053OCFNC</v>
      </c>
      <c r="C1062" t="s">
        <v>16626</v>
      </c>
      <c r="E1062" t="s">
        <v>15757</v>
      </c>
      <c r="F1062" t="str">
        <f>IF(ISBLANK('2E'!$G$23),"",'2E'!$G$23)</f>
        <v/>
      </c>
    </row>
    <row r="1063" spans="2:6">
      <c r="B1063" t="str">
        <f>'2E'!$Z$23</f>
        <v>B0053OCTOT</v>
      </c>
      <c r="C1063" t="s">
        <v>16627</v>
      </c>
      <c r="E1063" t="s">
        <v>15757</v>
      </c>
      <c r="F1063">
        <f>IF(ISBLANK('2E'!$H$23),"",'2E'!$H$23)</f>
        <v>0</v>
      </c>
    </row>
    <row r="1064" spans="2:6">
      <c r="B1064" t="str">
        <f>'2E'!$W$24</f>
        <v>B0054PCFRIS</v>
      </c>
      <c r="C1064" t="s">
        <v>16628</v>
      </c>
      <c r="E1064" t="s">
        <v>15757</v>
      </c>
      <c r="F1064">
        <f>IF(ISBLANK('2E'!$E$24),"",'2E'!$E$24)</f>
        <v>0</v>
      </c>
    </row>
    <row r="1065" spans="2:6">
      <c r="B1065" t="str">
        <f>'2E'!$X$24</f>
        <v>B0054PCCAIS</v>
      </c>
      <c r="C1065" t="s">
        <v>16629</v>
      </c>
      <c r="E1065" t="s">
        <v>15757</v>
      </c>
      <c r="F1065">
        <f>IF(ISBLANK('2E'!$F$24),"",'2E'!$F$24)</f>
        <v>0</v>
      </c>
    </row>
    <row r="1066" spans="2:6">
      <c r="B1066" t="str">
        <f>'2E'!$Y$24</f>
        <v>B0054PCFNC</v>
      </c>
      <c r="C1066" t="s">
        <v>16630</v>
      </c>
      <c r="E1066" t="s">
        <v>15757</v>
      </c>
      <c r="F1066">
        <f>IF(ISBLANK('2E'!$G$24),"",'2E'!$G$24)</f>
        <v>0</v>
      </c>
    </row>
    <row r="1067" spans="2:6">
      <c r="B1067" t="str">
        <f>'2E'!$Z$24</f>
        <v>B0054PCTOT</v>
      </c>
      <c r="C1067" t="s">
        <v>16631</v>
      </c>
      <c r="E1067" t="s">
        <v>15757</v>
      </c>
      <c r="F1067">
        <f>IF(ISBLANK('2E'!$H$24),"",'2E'!$H$24)</f>
        <v>0</v>
      </c>
    </row>
    <row r="1068" spans="2:6">
      <c r="B1068" t="str">
        <f>'2E'!$W$25</f>
        <v>B0055IOFRIS</v>
      </c>
      <c r="C1068" t="s">
        <v>16632</v>
      </c>
      <c r="E1068" t="s">
        <v>15757</v>
      </c>
      <c r="F1068" t="str">
        <f>IF(ISBLANK('2E'!$E$25),"",'2E'!$E$25)</f>
        <v/>
      </c>
    </row>
    <row r="1069" spans="2:6">
      <c r="B1069" t="str">
        <f>'2E'!$X$25</f>
        <v>B0055IOCAIS</v>
      </c>
      <c r="C1069" t="s">
        <v>16633</v>
      </c>
      <c r="E1069" t="s">
        <v>15757</v>
      </c>
      <c r="F1069" t="str">
        <f>IF(ISBLANK('2E'!$F$25),"",'2E'!$F$25)</f>
        <v/>
      </c>
    </row>
    <row r="1070" spans="2:6">
      <c r="B1070" t="str">
        <f>'2E'!$Y$25</f>
        <v>B0055IOFNC</v>
      </c>
      <c r="C1070" t="s">
        <v>16634</v>
      </c>
      <c r="E1070" t="s">
        <v>15757</v>
      </c>
      <c r="F1070" t="str">
        <f>IF(ISBLANK('2E'!$G$25),"",'2E'!$G$25)</f>
        <v/>
      </c>
    </row>
    <row r="1071" spans="2:6">
      <c r="B1071" t="str">
        <f>'2E'!$Z$25</f>
        <v>B0055IOTOT</v>
      </c>
      <c r="C1071" t="s">
        <v>16635</v>
      </c>
      <c r="E1071" t="s">
        <v>15757</v>
      </c>
      <c r="F1071">
        <f>IF(ISBLANK('2E'!$H$25),"",'2E'!$H$25)</f>
        <v>0</v>
      </c>
    </row>
    <row r="1072" spans="2:6">
      <c r="B1072" t="str">
        <f>'2E'!$W$26</f>
        <v>B0056PCFRIS</v>
      </c>
      <c r="C1072" t="s">
        <v>16636</v>
      </c>
      <c r="E1072" t="s">
        <v>15757</v>
      </c>
      <c r="F1072">
        <f>IF(ISBLANK('2E'!$E$26),"",'2E'!$E$26)</f>
        <v>0</v>
      </c>
    </row>
    <row r="1073" spans="2:6">
      <c r="B1073" t="str">
        <f>'2E'!$X$26</f>
        <v>B0056PCCAIS</v>
      </c>
      <c r="C1073" t="s">
        <v>16637</v>
      </c>
      <c r="E1073" t="s">
        <v>15757</v>
      </c>
      <c r="F1073">
        <f>IF(ISBLANK('2E'!$F$26),"",'2E'!$F$26)</f>
        <v>0</v>
      </c>
    </row>
    <row r="1074" spans="2:6">
      <c r="B1074" t="str">
        <f>'2E'!$Y$26</f>
        <v>B0056PCFNC</v>
      </c>
      <c r="C1074" t="s">
        <v>16638</v>
      </c>
      <c r="E1074" t="s">
        <v>15757</v>
      </c>
      <c r="F1074">
        <f>IF(ISBLANK('2E'!$G$26),"",'2E'!$G$26)</f>
        <v>0</v>
      </c>
    </row>
    <row r="1075" spans="2:6">
      <c r="B1075" t="str">
        <f>'2E'!$Z$26</f>
        <v>B0056PCTOT</v>
      </c>
      <c r="C1075" t="s">
        <v>16639</v>
      </c>
      <c r="E1075" t="s">
        <v>15757</v>
      </c>
      <c r="F1075">
        <f>IF(ISBLANK('2E'!$H$26),"",'2E'!$H$26)</f>
        <v>0</v>
      </c>
    </row>
    <row r="1076" spans="2:6">
      <c r="B1076" t="str">
        <f>'2E'!$W$27</f>
        <v>B0057DNFRIS</v>
      </c>
      <c r="C1076" t="s">
        <v>16640</v>
      </c>
      <c r="E1076" t="s">
        <v>15757</v>
      </c>
      <c r="F1076" t="str">
        <f>IF(ISBLANK('2E'!$E$27),"",'2E'!$E$27)</f>
        <v/>
      </c>
    </row>
    <row r="1077" spans="2:6">
      <c r="B1077" t="str">
        <f>'2E'!$X$27</f>
        <v>B0057DNCAIS</v>
      </c>
      <c r="C1077" t="s">
        <v>16641</v>
      </c>
      <c r="E1077" t="s">
        <v>15757</v>
      </c>
      <c r="F1077" t="str">
        <f>IF(ISBLANK('2E'!$F$27),"",'2E'!$F$27)</f>
        <v/>
      </c>
    </row>
    <row r="1078" spans="2:6">
      <c r="B1078" t="str">
        <f>'2E'!$Y$27</f>
        <v>B0057DNFNC</v>
      </c>
      <c r="C1078" t="s">
        <v>16642</v>
      </c>
      <c r="E1078" t="s">
        <v>15757</v>
      </c>
      <c r="F1078" t="str">
        <f>IF(ISBLANK('2E'!$G$27),"",'2E'!$G$27)</f>
        <v/>
      </c>
    </row>
    <row r="1079" spans="2:6">
      <c r="B1079" t="str">
        <f>'2E'!$Z$27</f>
        <v>B0057DNTOT</v>
      </c>
      <c r="C1079" t="s">
        <v>16643</v>
      </c>
      <c r="E1079" t="s">
        <v>15757</v>
      </c>
      <c r="F1079">
        <f>IF(ISBLANK('2E'!$H$27),"",'2E'!$H$27)</f>
        <v>0</v>
      </c>
    </row>
    <row r="1080" spans="2:6">
      <c r="B1080" t="str">
        <f>'2E'!$W$28</f>
        <v>B0058DOFRIS</v>
      </c>
      <c r="C1080" t="s">
        <v>16644</v>
      </c>
      <c r="E1080" t="s">
        <v>15757</v>
      </c>
      <c r="F1080" t="str">
        <f>IF(ISBLANK('2E'!$E$28),"",'2E'!$E$28)</f>
        <v/>
      </c>
    </row>
    <row r="1081" spans="2:6">
      <c r="B1081" t="str">
        <f>'2E'!$X$28</f>
        <v>B0058DOCAIS</v>
      </c>
      <c r="C1081" t="s">
        <v>16645</v>
      </c>
      <c r="E1081" t="s">
        <v>15757</v>
      </c>
      <c r="F1081" t="str">
        <f>IF(ISBLANK('2E'!$F$28),"",'2E'!$F$28)</f>
        <v/>
      </c>
    </row>
    <row r="1082" spans="2:6">
      <c r="B1082" t="str">
        <f>'2E'!$Y$28</f>
        <v>B0058DOFNC</v>
      </c>
      <c r="C1082" t="s">
        <v>16646</v>
      </c>
      <c r="E1082" t="s">
        <v>15757</v>
      </c>
      <c r="F1082" t="str">
        <f>IF(ISBLANK('2E'!$G$28),"",'2E'!$G$28)</f>
        <v/>
      </c>
    </row>
    <row r="1083" spans="2:6">
      <c r="B1083" t="str">
        <f>'2E'!$Z$28</f>
        <v>B0058DOTOT</v>
      </c>
      <c r="C1083" t="s">
        <v>16647</v>
      </c>
      <c r="E1083" t="s">
        <v>15757</v>
      </c>
      <c r="F1083">
        <f>IF(ISBLANK('2E'!$H$28),"",'2E'!$H$28)</f>
        <v>0</v>
      </c>
    </row>
    <row r="1084" spans="2:6">
      <c r="B1084" t="str">
        <f>'2E'!$W$29</f>
        <v>B0059OCFRIS</v>
      </c>
      <c r="C1084" t="s">
        <v>16648</v>
      </c>
      <c r="E1084" t="s">
        <v>15757</v>
      </c>
      <c r="F1084" t="str">
        <f>IF(ISBLANK('2E'!$E$29),"",'2E'!$E$29)</f>
        <v/>
      </c>
    </row>
    <row r="1085" spans="2:6">
      <c r="B1085" t="str">
        <f>'2E'!$X$29</f>
        <v>B0059OCCAIS</v>
      </c>
      <c r="C1085" t="s">
        <v>16649</v>
      </c>
      <c r="E1085" t="s">
        <v>15757</v>
      </c>
      <c r="F1085" t="str">
        <f>IF(ISBLANK('2E'!$F$29),"",'2E'!$F$29)</f>
        <v/>
      </c>
    </row>
    <row r="1086" spans="2:6">
      <c r="B1086" t="str">
        <f>'2E'!$Y$29</f>
        <v>B0059OCFNC</v>
      </c>
      <c r="C1086" t="s">
        <v>16650</v>
      </c>
      <c r="E1086" t="s">
        <v>15757</v>
      </c>
      <c r="F1086" t="str">
        <f>IF(ISBLANK('2E'!$G$29),"",'2E'!$G$29)</f>
        <v/>
      </c>
    </row>
    <row r="1087" spans="2:6">
      <c r="B1087" t="str">
        <f>'2E'!$Z$29</f>
        <v>B0059OCTOT</v>
      </c>
      <c r="C1087" t="s">
        <v>16651</v>
      </c>
      <c r="E1087" t="s">
        <v>15757</v>
      </c>
      <c r="F1087">
        <f>IF(ISBLANK('2E'!$H$29),"",'2E'!$H$29)</f>
        <v>0</v>
      </c>
    </row>
    <row r="1088" spans="2:6">
      <c r="B1088" t="str">
        <f>'2E'!$W$30</f>
        <v>B0060TTFRIS</v>
      </c>
      <c r="C1088" t="s">
        <v>16652</v>
      </c>
      <c r="E1088" t="s">
        <v>15757</v>
      </c>
      <c r="F1088">
        <f>IF(ISBLANK('2E'!$E$30),"",'2E'!$E$30)</f>
        <v>0</v>
      </c>
    </row>
    <row r="1089" spans="2:6">
      <c r="B1089" t="str">
        <f>'2E'!$X$30</f>
        <v>B0060TTCAIS</v>
      </c>
      <c r="C1089" t="s">
        <v>16653</v>
      </c>
      <c r="E1089" t="s">
        <v>15757</v>
      </c>
      <c r="F1089">
        <f>IF(ISBLANK('2E'!$F$30),"",'2E'!$F$30)</f>
        <v>0</v>
      </c>
    </row>
    <row r="1090" spans="2:6">
      <c r="B1090" t="str">
        <f>'2E'!$Y$30</f>
        <v>B0060TTFNC</v>
      </c>
      <c r="C1090" t="s">
        <v>16654</v>
      </c>
      <c r="E1090" t="s">
        <v>15757</v>
      </c>
      <c r="F1090">
        <f>IF(ISBLANK('2E'!$G$30),"",'2E'!$G$30)</f>
        <v>0</v>
      </c>
    </row>
    <row r="1091" spans="2:6">
      <c r="B1091" t="str">
        <f>'2E'!$Z$30</f>
        <v>B0060TTTOT</v>
      </c>
      <c r="C1091" t="s">
        <v>16655</v>
      </c>
      <c r="E1091" t="s">
        <v>15757</v>
      </c>
      <c r="F1091">
        <f>IF(ISBLANK('2E'!$H$30),"",'2E'!$H$30)</f>
        <v>0</v>
      </c>
    </row>
    <row r="1092" spans="2:6">
      <c r="B1092" t="str">
        <f>'2E'!$W$32</f>
        <v>B0060VAFRIS</v>
      </c>
      <c r="C1092" t="s">
        <v>16656</v>
      </c>
      <c r="E1092" t="s">
        <v>15757</v>
      </c>
      <c r="F1092" t="str">
        <f>IF(ISBLANK('2E'!$E$32),"",'2E'!$E$32)</f>
        <v/>
      </c>
    </row>
    <row r="1093" spans="2:6">
      <c r="B1093" t="str">
        <f>'2E'!$X$32</f>
        <v>B0060VACAIS</v>
      </c>
      <c r="C1093" t="s">
        <v>16657</v>
      </c>
      <c r="E1093" t="s">
        <v>15757</v>
      </c>
      <c r="F1093" t="str">
        <f>IF(ISBLANK('2E'!$F$32),"",'2E'!$F$32)</f>
        <v/>
      </c>
    </row>
    <row r="1094" spans="2:6">
      <c r="B1094" t="str">
        <f>'2E'!$Z$32</f>
        <v>B0060VATOT</v>
      </c>
      <c r="C1094" t="s">
        <v>16658</v>
      </c>
      <c r="E1094" t="s">
        <v>15757</v>
      </c>
      <c r="F1094">
        <f>IF(ISBLANK('2E'!$H$32),"",'2E'!$H$32)</f>
        <v>0</v>
      </c>
    </row>
    <row r="1095" spans="2:6">
      <c r="B1095" t="str">
        <f>'2E'!$W$35</f>
        <v>B0061RSFRIS</v>
      </c>
      <c r="C1095" t="s">
        <v>16659</v>
      </c>
      <c r="E1095" t="s">
        <v>15757</v>
      </c>
      <c r="F1095" t="str">
        <f>IF(ISBLANK('2E'!$E$35),"",'2E'!$E$35)</f>
        <v/>
      </c>
    </row>
    <row r="1096" spans="2:6">
      <c r="B1096" t="str">
        <f>'2E'!$X$35</f>
        <v>B0061RSCAIS</v>
      </c>
      <c r="C1096" t="s">
        <v>16660</v>
      </c>
      <c r="E1096" t="s">
        <v>15757</v>
      </c>
      <c r="F1096" t="str">
        <f>IF(ISBLANK('2E'!$F$35),"",'2E'!$F$35)</f>
        <v/>
      </c>
    </row>
    <row r="1097" spans="2:6">
      <c r="B1097" t="str">
        <f>'2E'!$Y$35</f>
        <v>B0061RSFNC</v>
      </c>
      <c r="C1097" t="s">
        <v>16661</v>
      </c>
      <c r="E1097" t="s">
        <v>15757</v>
      </c>
      <c r="F1097" t="str">
        <f>IF(ISBLANK('2E'!$G$35),"",'2E'!$G$35)</f>
        <v/>
      </c>
    </row>
    <row r="1098" spans="2:6">
      <c r="B1098" t="str">
        <f>'2E'!$Z$35</f>
        <v>B0061RSTOT</v>
      </c>
      <c r="C1098" t="s">
        <v>16662</v>
      </c>
      <c r="E1098" t="s">
        <v>15757</v>
      </c>
      <c r="F1098">
        <f>IF(ISBLANK('2E'!$H$35),"",'2E'!$H$35)</f>
        <v>0</v>
      </c>
    </row>
    <row r="1099" spans="2:6">
      <c r="B1099" t="str">
        <f>'2E'!$W$36</f>
        <v>BC11370REV</v>
      </c>
      <c r="C1099" t="s">
        <v>16663</v>
      </c>
      <c r="E1099" t="s">
        <v>15757</v>
      </c>
      <c r="F1099" t="str">
        <f>IF(ISBLANK('2E'!$E$36),"",'2E'!$E$36)</f>
        <v/>
      </c>
    </row>
    <row r="1100" spans="2:6">
      <c r="B1100" t="str">
        <f>'2E'!$X$36</f>
        <v>BC11370CAP</v>
      </c>
      <c r="C1100" t="s">
        <v>16664</v>
      </c>
      <c r="E1100" t="s">
        <v>15757</v>
      </c>
      <c r="F1100" t="str">
        <f>IF(ISBLANK('2E'!$F$36),"",'2E'!$F$36)</f>
        <v/>
      </c>
    </row>
    <row r="1101" spans="2:6">
      <c r="B1101" t="str">
        <f>'2E'!$Y$36</f>
        <v>BC11370NET</v>
      </c>
      <c r="C1101" t="s">
        <v>16665</v>
      </c>
      <c r="E1101" t="s">
        <v>15757</v>
      </c>
      <c r="F1101" t="str">
        <f>IF(ISBLANK('2E'!$G$36),"",'2E'!$G$36)</f>
        <v/>
      </c>
    </row>
    <row r="1102" spans="2:6">
      <c r="B1102" t="str">
        <f>'2E'!$Z$36</f>
        <v>BC11370</v>
      </c>
      <c r="C1102" t="s">
        <v>16666</v>
      </c>
      <c r="E1102" t="s">
        <v>15757</v>
      </c>
      <c r="F1102">
        <f>IF(ISBLANK('2E'!$H$36),"",'2E'!$H$36)</f>
        <v>0</v>
      </c>
    </row>
    <row r="1103" spans="2:6">
      <c r="B1103" t="str">
        <f>'2E'!$W$37</f>
        <v>B0062DSFRIS</v>
      </c>
      <c r="C1103" t="s">
        <v>16667</v>
      </c>
      <c r="E1103" t="s">
        <v>15757</v>
      </c>
      <c r="F1103" t="str">
        <f>IF(ISBLANK('2E'!$E$37),"",'2E'!$E$37)</f>
        <v/>
      </c>
    </row>
    <row r="1104" spans="2:6">
      <c r="B1104" t="str">
        <f>'2E'!$X$37</f>
        <v>B0062DSCAIS</v>
      </c>
      <c r="C1104" t="s">
        <v>16668</v>
      </c>
      <c r="E1104" t="s">
        <v>15757</v>
      </c>
      <c r="F1104" t="str">
        <f>IF(ISBLANK('2E'!$F$37),"",'2E'!$F$37)</f>
        <v/>
      </c>
    </row>
    <row r="1105" spans="2:6">
      <c r="B1105" t="str">
        <f>'2E'!$Y$37</f>
        <v>B0062DSFNC</v>
      </c>
      <c r="C1105" t="s">
        <v>16669</v>
      </c>
      <c r="E1105" t="s">
        <v>15757</v>
      </c>
      <c r="F1105" t="str">
        <f>IF(ISBLANK('2E'!$G$37),"",'2E'!$G$37)</f>
        <v/>
      </c>
    </row>
    <row r="1106" spans="2:6">
      <c r="B1106" t="str">
        <f>'2E'!$Z$37</f>
        <v>B0062DSTOT</v>
      </c>
      <c r="C1106" t="s">
        <v>16670</v>
      </c>
      <c r="E1106" t="s">
        <v>15757</v>
      </c>
      <c r="F1106">
        <f>IF(ISBLANK('2E'!$H$37),"",'2E'!$H$37)</f>
        <v>0</v>
      </c>
    </row>
    <row r="1107" spans="2:6">
      <c r="B1107" t="str">
        <f>'2E'!$W$38</f>
        <v>B0063OCFRIS</v>
      </c>
      <c r="C1107" t="s">
        <v>16671</v>
      </c>
      <c r="E1107" t="s">
        <v>15757</v>
      </c>
      <c r="F1107" t="str">
        <f>IF(ISBLANK('2E'!$E$38),"",'2E'!$E$38)</f>
        <v/>
      </c>
    </row>
    <row r="1108" spans="2:6">
      <c r="B1108" t="str">
        <f>'2E'!$X$38</f>
        <v>B0063OCCAIS</v>
      </c>
      <c r="C1108" t="s">
        <v>16672</v>
      </c>
      <c r="E1108" t="s">
        <v>15757</v>
      </c>
      <c r="F1108" t="str">
        <f>IF(ISBLANK('2E'!$F$38),"",'2E'!$F$38)</f>
        <v/>
      </c>
    </row>
    <row r="1109" spans="2:6">
      <c r="B1109" t="str">
        <f>'2E'!$Y$38</f>
        <v>B0063OCFNC</v>
      </c>
      <c r="C1109" t="s">
        <v>16673</v>
      </c>
      <c r="E1109" t="s">
        <v>15757</v>
      </c>
      <c r="F1109" t="str">
        <f>IF(ISBLANK('2E'!$G$38),"",'2E'!$G$38)</f>
        <v/>
      </c>
    </row>
    <row r="1110" spans="2:6">
      <c r="B1110" t="str">
        <f>'2E'!$Z$38</f>
        <v>B0063OCTOT</v>
      </c>
      <c r="C1110" t="s">
        <v>16674</v>
      </c>
      <c r="E1110" t="s">
        <v>15757</v>
      </c>
      <c r="F1110">
        <f>IF(ISBLANK('2E'!$H$38),"",'2E'!$H$38)</f>
        <v>0</v>
      </c>
    </row>
    <row r="1111" spans="2:6">
      <c r="B1111" t="str">
        <f>'2E'!$W$39</f>
        <v>B0064PCFRIS</v>
      </c>
      <c r="C1111" t="s">
        <v>16675</v>
      </c>
      <c r="E1111" t="s">
        <v>15757</v>
      </c>
      <c r="F1111">
        <f>IF(ISBLANK('2E'!$E$39),"",'2E'!$E$39)</f>
        <v>0</v>
      </c>
    </row>
    <row r="1112" spans="2:6">
      <c r="B1112" t="str">
        <f>'2E'!$X$39</f>
        <v>B0064PCCAIS</v>
      </c>
      <c r="C1112" t="s">
        <v>16676</v>
      </c>
      <c r="E1112" t="s">
        <v>15757</v>
      </c>
      <c r="F1112">
        <f>IF(ISBLANK('2E'!$F$39),"",'2E'!$F$39)</f>
        <v>0</v>
      </c>
    </row>
    <row r="1113" spans="2:6">
      <c r="B1113" t="str">
        <f>'2E'!$Y$39</f>
        <v>B0064PCFNC</v>
      </c>
      <c r="C1113" t="s">
        <v>16677</v>
      </c>
      <c r="E1113" t="s">
        <v>15757</v>
      </c>
      <c r="F1113">
        <f>IF(ISBLANK('2E'!$G$39),"",'2E'!$G$39)</f>
        <v>0</v>
      </c>
    </row>
    <row r="1114" spans="2:6">
      <c r="B1114" t="str">
        <f>'2E'!$Z$39</f>
        <v>B0064PCTOT</v>
      </c>
      <c r="C1114" t="s">
        <v>16678</v>
      </c>
      <c r="E1114" t="s">
        <v>15757</v>
      </c>
      <c r="F1114">
        <f>IF(ISBLANK('2E'!$H$39),"",'2E'!$H$39)</f>
        <v>0</v>
      </c>
    </row>
    <row r="1115" spans="2:6">
      <c r="B1115" t="str">
        <f>'2E'!$W$40</f>
        <v>B0065IOFRIS</v>
      </c>
      <c r="C1115" t="s">
        <v>16679</v>
      </c>
      <c r="E1115" t="s">
        <v>15757</v>
      </c>
      <c r="F1115" t="str">
        <f>IF(ISBLANK('2E'!$E$40),"",'2E'!$E$40)</f>
        <v/>
      </c>
    </row>
    <row r="1116" spans="2:6">
      <c r="B1116" t="str">
        <f>'2E'!$X$40</f>
        <v>B0065IOCAIS</v>
      </c>
      <c r="C1116" t="s">
        <v>16680</v>
      </c>
      <c r="E1116" t="s">
        <v>15757</v>
      </c>
      <c r="F1116" t="str">
        <f>IF(ISBLANK('2E'!$F$40),"",'2E'!$F$40)</f>
        <v/>
      </c>
    </row>
    <row r="1117" spans="2:6">
      <c r="B1117" t="str">
        <f>'2E'!$Y$40</f>
        <v>B0065IOFNC</v>
      </c>
      <c r="C1117" t="s">
        <v>16681</v>
      </c>
      <c r="E1117" t="s">
        <v>15757</v>
      </c>
      <c r="F1117" t="str">
        <f>IF(ISBLANK('2E'!$G$40),"",'2E'!$G$40)</f>
        <v/>
      </c>
    </row>
    <row r="1118" spans="2:6">
      <c r="B1118" t="str">
        <f>'2E'!$Z$40</f>
        <v>B0065IOTOT</v>
      </c>
      <c r="C1118" t="s">
        <v>16682</v>
      </c>
      <c r="E1118" t="s">
        <v>15757</v>
      </c>
      <c r="F1118">
        <f>IF(ISBLANK('2E'!$H$40),"",'2E'!$H$40)</f>
        <v>0</v>
      </c>
    </row>
    <row r="1119" spans="2:6">
      <c r="B1119" t="str">
        <f>'2E'!$W$41</f>
        <v>B0066PCFRIS</v>
      </c>
      <c r="C1119" t="s">
        <v>16683</v>
      </c>
      <c r="E1119" t="s">
        <v>15757</v>
      </c>
      <c r="F1119">
        <f>IF(ISBLANK('2E'!$E$41),"",'2E'!$E$41)</f>
        <v>0</v>
      </c>
    </row>
    <row r="1120" spans="2:6">
      <c r="B1120" t="str">
        <f>'2E'!$X$41</f>
        <v>B0066PCCAIS</v>
      </c>
      <c r="C1120" t="s">
        <v>16684</v>
      </c>
      <c r="E1120" t="s">
        <v>15757</v>
      </c>
      <c r="F1120">
        <f>IF(ISBLANK('2E'!$F$41),"",'2E'!$F$41)</f>
        <v>0</v>
      </c>
    </row>
    <row r="1121" spans="2:6">
      <c r="B1121" t="str">
        <f>'2E'!$Y$41</f>
        <v>B0066PCFNC</v>
      </c>
      <c r="C1121" t="s">
        <v>16685</v>
      </c>
      <c r="E1121" t="s">
        <v>15757</v>
      </c>
      <c r="F1121">
        <f>IF(ISBLANK('2E'!$G$41),"",'2E'!$G$41)</f>
        <v>0</v>
      </c>
    </row>
    <row r="1122" spans="2:6">
      <c r="B1122" t="str">
        <f>'2E'!$Z$41</f>
        <v>B0066PCTOT</v>
      </c>
      <c r="C1122" t="s">
        <v>16686</v>
      </c>
      <c r="E1122" t="s">
        <v>15757</v>
      </c>
      <c r="F1122">
        <f>IF(ISBLANK('2E'!$H$41),"",'2E'!$H$41)</f>
        <v>0</v>
      </c>
    </row>
    <row r="1123" spans="2:6">
      <c r="B1123" t="str">
        <f>'2E'!$W$42</f>
        <v>B0067DNFRIS</v>
      </c>
      <c r="C1123" t="s">
        <v>16687</v>
      </c>
      <c r="E1123" t="s">
        <v>15757</v>
      </c>
      <c r="F1123" t="str">
        <f>IF(ISBLANK('2E'!$E$42),"",'2E'!$E$42)</f>
        <v/>
      </c>
    </row>
    <row r="1124" spans="2:6">
      <c r="B1124" t="str">
        <f>'2E'!$X$42</f>
        <v>B0067DNCAIS</v>
      </c>
      <c r="C1124" t="s">
        <v>16688</v>
      </c>
      <c r="E1124" t="s">
        <v>15757</v>
      </c>
      <c r="F1124" t="str">
        <f>IF(ISBLANK('2E'!$F$42),"",'2E'!$F$42)</f>
        <v/>
      </c>
    </row>
    <row r="1125" spans="2:6">
      <c r="B1125" t="str">
        <f>'2E'!$Y$42</f>
        <v>B0067DNFNC</v>
      </c>
      <c r="C1125" t="s">
        <v>16689</v>
      </c>
      <c r="E1125" t="s">
        <v>15757</v>
      </c>
      <c r="F1125" t="str">
        <f>IF(ISBLANK('2E'!$G$42),"",'2E'!$G$42)</f>
        <v/>
      </c>
    </row>
    <row r="1126" spans="2:6">
      <c r="B1126" t="str">
        <f>'2E'!$Z$42</f>
        <v>B0067DNTOT</v>
      </c>
      <c r="C1126" t="s">
        <v>16690</v>
      </c>
      <c r="E1126" t="s">
        <v>15757</v>
      </c>
      <c r="F1126">
        <f>IF(ISBLANK('2E'!$H$42),"",'2E'!$H$42)</f>
        <v>0</v>
      </c>
    </row>
    <row r="1127" spans="2:6">
      <c r="B1127" t="str">
        <f>'2E'!$W$43</f>
        <v>B0068DOFRIS</v>
      </c>
      <c r="C1127" t="s">
        <v>16691</v>
      </c>
      <c r="E1127" t="s">
        <v>15757</v>
      </c>
      <c r="F1127" t="str">
        <f>IF(ISBLANK('2E'!$E$43),"",'2E'!$E$43)</f>
        <v/>
      </c>
    </row>
    <row r="1128" spans="2:6">
      <c r="B1128" t="str">
        <f>'2E'!$X$43</f>
        <v>B0068DOCAIS</v>
      </c>
      <c r="C1128" t="s">
        <v>16692</v>
      </c>
      <c r="E1128" t="s">
        <v>15757</v>
      </c>
      <c r="F1128" t="str">
        <f>IF(ISBLANK('2E'!$F$43),"",'2E'!$F$43)</f>
        <v/>
      </c>
    </row>
    <row r="1129" spans="2:6">
      <c r="B1129" t="str">
        <f>'2E'!$Y$43</f>
        <v>B0068DOFNC</v>
      </c>
      <c r="C1129" t="s">
        <v>16693</v>
      </c>
      <c r="E1129" t="s">
        <v>15757</v>
      </c>
      <c r="F1129" t="str">
        <f>IF(ISBLANK('2E'!$G$43),"",'2E'!$G$43)</f>
        <v/>
      </c>
    </row>
    <row r="1130" spans="2:6">
      <c r="B1130" t="str">
        <f>'2E'!$Z$43</f>
        <v>B0068DOTOT</v>
      </c>
      <c r="C1130" t="s">
        <v>16694</v>
      </c>
      <c r="E1130" t="s">
        <v>15757</v>
      </c>
      <c r="F1130">
        <f>IF(ISBLANK('2E'!$H$43),"",'2E'!$H$43)</f>
        <v>0</v>
      </c>
    </row>
    <row r="1131" spans="2:6">
      <c r="B1131" t="str">
        <f>'2E'!$W$44</f>
        <v>B0069OCFRIS</v>
      </c>
      <c r="C1131" t="s">
        <v>16695</v>
      </c>
      <c r="E1131" t="s">
        <v>15757</v>
      </c>
      <c r="F1131" t="str">
        <f>IF(ISBLANK('2E'!$E$44),"",'2E'!$E$44)</f>
        <v/>
      </c>
    </row>
    <row r="1132" spans="2:6">
      <c r="B1132" t="str">
        <f>'2E'!$X$44</f>
        <v>B0069OCCAIS</v>
      </c>
      <c r="C1132" t="s">
        <v>16696</v>
      </c>
      <c r="E1132" t="s">
        <v>15757</v>
      </c>
      <c r="F1132" t="str">
        <f>IF(ISBLANK('2E'!$F$44),"",'2E'!$F$44)</f>
        <v/>
      </c>
    </row>
    <row r="1133" spans="2:6">
      <c r="B1133" t="str">
        <f>'2E'!$Y$44</f>
        <v>B0069OCFNC</v>
      </c>
      <c r="C1133" t="s">
        <v>16697</v>
      </c>
      <c r="E1133" t="s">
        <v>15757</v>
      </c>
      <c r="F1133" t="str">
        <f>IF(ISBLANK('2E'!$G$44),"",'2E'!$G$44)</f>
        <v/>
      </c>
    </row>
    <row r="1134" spans="2:6">
      <c r="B1134" t="str">
        <f>'2E'!$Z$44</f>
        <v>B0069OCTOT</v>
      </c>
      <c r="C1134" t="s">
        <v>16698</v>
      </c>
      <c r="E1134" t="s">
        <v>15757</v>
      </c>
      <c r="F1134">
        <f>IF(ISBLANK('2E'!$H$44),"",'2E'!$H$44)</f>
        <v>0</v>
      </c>
    </row>
    <row r="1135" spans="2:6">
      <c r="B1135" t="str">
        <f>'2E'!$W$45</f>
        <v>BA2090REV</v>
      </c>
      <c r="C1135" t="s">
        <v>16699</v>
      </c>
      <c r="E1135" t="s">
        <v>15757</v>
      </c>
      <c r="F1135">
        <f>IF(ISBLANK('2E'!$E$45),"",'2E'!$E$45)</f>
        <v>0</v>
      </c>
    </row>
    <row r="1136" spans="2:6">
      <c r="B1136" t="str">
        <f>'2E'!$X$45</f>
        <v>BA2091CAP</v>
      </c>
      <c r="C1136" t="s">
        <v>16700</v>
      </c>
      <c r="E1136" t="s">
        <v>15757</v>
      </c>
      <c r="F1136">
        <f>IF(ISBLANK('2E'!$F$45),"",'2E'!$F$45)</f>
        <v>0</v>
      </c>
    </row>
    <row r="1137" spans="2:6">
      <c r="B1137" t="str">
        <f>'2E'!$Y$45</f>
        <v>BA2090NET</v>
      </c>
      <c r="C1137" t="s">
        <v>16701</v>
      </c>
      <c r="E1137" t="s">
        <v>15757</v>
      </c>
      <c r="F1137">
        <f>IF(ISBLANK('2E'!$G$45),"",'2E'!$G$45)</f>
        <v>0</v>
      </c>
    </row>
    <row r="1138" spans="2:6">
      <c r="B1138" t="str">
        <f>'2E'!$Z$45</f>
        <v>BA2091</v>
      </c>
      <c r="C1138" t="s">
        <v>16702</v>
      </c>
      <c r="E1138" t="s">
        <v>15757</v>
      </c>
      <c r="F1138">
        <f>IF(ISBLANK('2E'!$H$45),"",'2E'!$H$45)</f>
        <v>0</v>
      </c>
    </row>
    <row r="1139" spans="2:6">
      <c r="B1139" t="str">
        <f>'2E'!$W$47</f>
        <v>BC30460TTTREV</v>
      </c>
      <c r="C1139" t="s">
        <v>16703</v>
      </c>
      <c r="E1139" t="s">
        <v>15757</v>
      </c>
      <c r="F1139" t="str">
        <f>IF(ISBLANK('2E'!$E$47),"",'2E'!$E$47)</f>
        <v/>
      </c>
    </row>
    <row r="1140" spans="2:6">
      <c r="B1140" t="str">
        <f>'2E'!$X$47</f>
        <v>BC30460TTTCAP</v>
      </c>
      <c r="C1140" t="s">
        <v>16606</v>
      </c>
      <c r="E1140" t="s">
        <v>15757</v>
      </c>
      <c r="F1140" t="str">
        <f>IF(ISBLANK('2E'!$F$47),"",'2E'!$F$47)</f>
        <v/>
      </c>
    </row>
    <row r="1141" spans="2:6">
      <c r="B1141" t="str">
        <f>'2E'!$Z$47</f>
        <v>BC30460TTTTOT</v>
      </c>
      <c r="C1141" t="s">
        <v>16704</v>
      </c>
      <c r="E1141" t="s">
        <v>15757</v>
      </c>
      <c r="F1141">
        <f>IF(ISBLANK('2E'!$H$47),"",'2E'!$H$47)</f>
        <v>0</v>
      </c>
    </row>
    <row r="1142" spans="2:6">
      <c r="B1142" t="str">
        <f>'2E'!$W$52</f>
        <v>BA1090BFWD</v>
      </c>
      <c r="C1142" t="s">
        <v>16705</v>
      </c>
      <c r="E1142" t="s">
        <v>15757</v>
      </c>
      <c r="F1142" t="str">
        <f>IF(ISBLANK('2E'!$E$52),"",'2E'!$E$52)</f>
        <v/>
      </c>
    </row>
    <row r="1143" spans="2:6">
      <c r="B1143" t="str">
        <f>'2E'!$X$52</f>
        <v>BA2090BFWD</v>
      </c>
      <c r="C1143" t="s">
        <v>16706</v>
      </c>
      <c r="E1143" t="s">
        <v>15757</v>
      </c>
      <c r="F1143" t="str">
        <f>IF(ISBLANK('2E'!$F$52),"",'2E'!$F$52)</f>
        <v/>
      </c>
    </row>
    <row r="1144" spans="2:6">
      <c r="B1144" t="str">
        <f>'2E'!$Y$52</f>
        <v>BA2090TTTBFWD</v>
      </c>
      <c r="C1144" t="s">
        <v>16707</v>
      </c>
      <c r="E1144" t="s">
        <v>15757</v>
      </c>
      <c r="F1144" t="str">
        <f>IF(ISBLANK('2E'!$G$52),"",'2E'!$G$52)</f>
        <v/>
      </c>
    </row>
    <row r="1145" spans="2:6">
      <c r="B1145" t="str">
        <f>'2E'!$Z$52</f>
        <v>BA3001BFWD</v>
      </c>
      <c r="C1145" t="s">
        <v>16708</v>
      </c>
      <c r="E1145" t="s">
        <v>15757</v>
      </c>
      <c r="F1145">
        <f>IF(ISBLANK('2E'!$H$52),"",'2E'!$H$52)</f>
        <v>0</v>
      </c>
    </row>
    <row r="1146" spans="2:6">
      <c r="B1146" t="str">
        <f>'2E'!$Z$53</f>
        <v>BA3091CAP</v>
      </c>
      <c r="C1146" t="s">
        <v>16709</v>
      </c>
      <c r="E1146" t="s">
        <v>15757</v>
      </c>
      <c r="F1146">
        <f>IF(ISBLANK('2E'!$H$53),"",'2E'!$H$53)</f>
        <v>0</v>
      </c>
    </row>
    <row r="1147" spans="2:6">
      <c r="B1147" t="str">
        <f>'2E'!$W$54</f>
        <v>BA1090AMORT</v>
      </c>
      <c r="C1147" t="s">
        <v>16710</v>
      </c>
      <c r="E1147" t="s">
        <v>15757</v>
      </c>
      <c r="F1147" t="str">
        <f>IF(ISBLANK('2E'!$E$54),"",'2E'!$E$54)</f>
        <v/>
      </c>
    </row>
    <row r="1148" spans="2:6">
      <c r="B1148" t="str">
        <f>'2E'!$X$54</f>
        <v>BA2090AMORT</v>
      </c>
      <c r="C1148" t="s">
        <v>16711</v>
      </c>
      <c r="E1148" t="s">
        <v>15757</v>
      </c>
      <c r="F1148" t="str">
        <f>IF(ISBLANK('2E'!$F$54),"",'2E'!$F$54)</f>
        <v/>
      </c>
    </row>
    <row r="1149" spans="2:6">
      <c r="B1149" t="str">
        <f>'2E'!$Y$54</f>
        <v>BA2090TTTAMORT</v>
      </c>
      <c r="C1149" t="s">
        <v>16712</v>
      </c>
      <c r="E1149" t="s">
        <v>15757</v>
      </c>
      <c r="F1149" t="str">
        <f>IF(ISBLANK('2E'!$G$54),"",'2E'!$G$54)</f>
        <v/>
      </c>
    </row>
    <row r="1150" spans="2:6">
      <c r="B1150" t="str">
        <f>'2E'!$Z$54</f>
        <v>BA3001AMORT</v>
      </c>
      <c r="C1150" t="s">
        <v>16713</v>
      </c>
      <c r="E1150" t="s">
        <v>15757</v>
      </c>
      <c r="F1150">
        <f>IF(ISBLANK('2E'!$H$54),"",'2E'!$H$54)</f>
        <v>0</v>
      </c>
    </row>
    <row r="1151" spans="2:6">
      <c r="B1151" t="str">
        <f>'2E'!$W$55</f>
        <v>BA1091CFWD</v>
      </c>
      <c r="C1151" t="s">
        <v>16714</v>
      </c>
      <c r="E1151" t="s">
        <v>15757</v>
      </c>
      <c r="F1151">
        <f>IF(ISBLANK('2E'!$E$55),"",'2E'!$E$55)</f>
        <v>0</v>
      </c>
    </row>
    <row r="1152" spans="2:6">
      <c r="B1152" t="str">
        <f>'2E'!$X$55</f>
        <v>BA2091CFWD</v>
      </c>
      <c r="C1152" t="s">
        <v>16715</v>
      </c>
      <c r="E1152" t="s">
        <v>15757</v>
      </c>
      <c r="F1152">
        <f>IF(ISBLANK('2E'!$F$55),"",'2E'!$F$55)</f>
        <v>0</v>
      </c>
    </row>
    <row r="1153" spans="2:6">
      <c r="B1153" t="str">
        <f>'2E'!$Y$55</f>
        <v>BA2091TTTCFWD</v>
      </c>
      <c r="C1153" t="s">
        <v>16716</v>
      </c>
      <c r="E1153" t="s">
        <v>15757</v>
      </c>
      <c r="F1153">
        <f>IF(ISBLANK('2E'!$G$55),"",'2E'!$G$55)</f>
        <v>0</v>
      </c>
    </row>
    <row r="1154" spans="2:6">
      <c r="B1154" t="str">
        <f>'2E'!$Z$55</f>
        <v>BA3091CFWD</v>
      </c>
      <c r="C1154" t="s">
        <v>16717</v>
      </c>
      <c r="E1154" t="s">
        <v>15757</v>
      </c>
      <c r="F1154">
        <f>IF(ISBLANK('2E'!$H$55),"",'2E'!$H$55)</f>
        <v>0</v>
      </c>
    </row>
    <row r="1155" spans="2:6">
      <c r="B1155" t="str">
        <f>'2F'!$S$12</f>
        <v>B0072TRR</v>
      </c>
      <c r="C1155" t="s">
        <v>16718</v>
      </c>
      <c r="E1155" t="s">
        <v>15757</v>
      </c>
      <c r="F1155">
        <f>IF(ISBLANK('2F'!$C$12),"",'2F'!$C$12)</f>
        <v>0</v>
      </c>
    </row>
    <row r="1156" spans="2:6">
      <c r="B1156" t="str">
        <f>'2F'!$S$15</f>
        <v>B0073RR</v>
      </c>
      <c r="C1156" t="s">
        <v>16719</v>
      </c>
      <c r="E1156" t="s">
        <v>15757</v>
      </c>
      <c r="F1156" t="str">
        <f>IF(ISBLANK('2F'!$C$15),"",'2F'!$C$15)</f>
        <v/>
      </c>
    </row>
    <row r="1157" spans="2:6">
      <c r="B1157" t="str">
        <f>'2F'!$S$16</f>
        <v>B0074RS</v>
      </c>
      <c r="C1157" t="s">
        <v>16720</v>
      </c>
      <c r="E1157" t="s">
        <v>15757</v>
      </c>
      <c r="F1157" t="str">
        <f>IF(ISBLANK('2F'!$C$16),"",'2F'!$C$16)</f>
        <v/>
      </c>
    </row>
    <row r="1158" spans="2:6">
      <c r="B1158" t="str">
        <f>'2F'!$S$17</f>
        <v>B0075AR</v>
      </c>
      <c r="C1158" t="s">
        <v>16721</v>
      </c>
      <c r="E1158" t="s">
        <v>15757</v>
      </c>
      <c r="F1158">
        <f>IF(ISBLANK('2F'!$C$17),"",'2F'!$C$17)</f>
        <v>0</v>
      </c>
    </row>
    <row r="1159" spans="2:6">
      <c r="B1159" t="str">
        <f>'2F'!$T$20</f>
        <v>B0076AC</v>
      </c>
      <c r="C1159" t="s">
        <v>16722</v>
      </c>
      <c r="E1159" t="s">
        <v>15757</v>
      </c>
      <c r="F1159" t="str">
        <f>IF(ISBLANK('2F'!$D$20),"",'2F'!$D$20)</f>
        <v/>
      </c>
    </row>
    <row r="1160" spans="2:6">
      <c r="B1160" t="str">
        <f>'2F'!$T$21</f>
        <v>B0077RC</v>
      </c>
      <c r="C1160" t="s">
        <v>16723</v>
      </c>
      <c r="E1160" t="s">
        <v>15757</v>
      </c>
      <c r="F1160" t="str">
        <f>IF(ISBLANK('2F'!$D$21),"",'2F'!$D$21)</f>
        <v/>
      </c>
    </row>
    <row r="1161" spans="2:6">
      <c r="B1161" t="str">
        <f>'2F'!$S$24</f>
        <v>B0078AR</v>
      </c>
      <c r="C1161" t="s">
        <v>16724</v>
      </c>
      <c r="E1161" t="s">
        <v>15757</v>
      </c>
      <c r="F1161" t="str">
        <f>IF(ISBLANK('2F'!$C$24),"",'2F'!$C$24)</f>
        <v/>
      </c>
    </row>
    <row r="1162" spans="2:6">
      <c r="B1162" t="str">
        <f>'2F'!$S$25</f>
        <v>B0079NA</v>
      </c>
      <c r="C1162" t="s">
        <v>16725</v>
      </c>
      <c r="E1162" t="s">
        <v>15757</v>
      </c>
      <c r="F1162">
        <f>IF(ISBLANK('2F'!$C$25),"",'2F'!$C$25)</f>
        <v>0</v>
      </c>
    </row>
    <row r="1163" spans="2:6">
      <c r="B1163" t="str">
        <f>'2F'!$U$28</f>
        <v>B0080ARR</v>
      </c>
      <c r="C1163" t="s">
        <v>16726</v>
      </c>
      <c r="E1163" t="s">
        <v>15757</v>
      </c>
      <c r="F1163">
        <f>IF(ISBLANK('2F'!$E$28),"",'2F'!$E$28)</f>
        <v>0</v>
      </c>
    </row>
    <row r="1164" spans="2:6">
      <c r="B1164" t="str">
        <f>'2G'!$AH$10</f>
        <v>CR1003WWCR</v>
      </c>
      <c r="C1164" t="s">
        <v>16727</v>
      </c>
      <c r="E1164" t="s">
        <v>15757</v>
      </c>
      <c r="F1164" t="str">
        <f>IF(ISBLANK('2G'!$C$10),"",'2G'!$C$10)</f>
        <v/>
      </c>
    </row>
    <row r="1165" spans="2:6">
      <c r="B1165" t="str">
        <f>'2G'!$AI$10</f>
        <v>CR1003WRR</v>
      </c>
      <c r="C1165" t="s">
        <v>16728</v>
      </c>
      <c r="E1165" t="s">
        <v>15757</v>
      </c>
      <c r="F1165" t="str">
        <f>IF(ISBLANK('2G'!$D$10),"",'2G'!$D$10)</f>
        <v/>
      </c>
    </row>
    <row r="1166" spans="2:6">
      <c r="B1166" t="str">
        <f>'2G'!$AJ$10</f>
        <v>CR1003WTR</v>
      </c>
      <c r="C1166" t="s">
        <v>16729</v>
      </c>
      <c r="E1166" t="s">
        <v>15757</v>
      </c>
      <c r="F1166">
        <f>IF(ISBLANK('2G'!$E$10),"",'2G'!$E$10)</f>
        <v>0</v>
      </c>
    </row>
    <row r="1167" spans="2:6">
      <c r="B1167" t="str">
        <f>'2G'!$AK$10</f>
        <v>CR1043WCO</v>
      </c>
      <c r="C1167" t="s">
        <v>16730</v>
      </c>
      <c r="E1167" t="s">
        <v>15757</v>
      </c>
      <c r="F1167" t="str">
        <f>IF(ISBLANK('2G'!$F$10),"",'2G'!$F$10)</f>
        <v/>
      </c>
    </row>
    <row r="1168" spans="2:6">
      <c r="B1168" t="str">
        <f>'2G'!$AL$10</f>
        <v>CR1043WRPC</v>
      </c>
      <c r="C1168" t="s">
        <v>16731</v>
      </c>
      <c r="E1168" t="s">
        <v>15757</v>
      </c>
      <c r="F1168">
        <f>IF(ISBLANK('2G'!$G$10),"",'2G'!$G$10)</f>
        <v>0</v>
      </c>
    </row>
    <row r="1169" spans="2:6">
      <c r="B1169" t="str">
        <f>'2G'!$AM$10</f>
        <v>B0081TAANH</v>
      </c>
      <c r="C1169" t="s">
        <v>16732</v>
      </c>
      <c r="E1169" t="s">
        <v>15757</v>
      </c>
      <c r="F1169" t="str">
        <f>IF(ISBLANK('2G'!$H$10),"",'2G'!$H$10)</f>
        <v/>
      </c>
    </row>
    <row r="1170" spans="2:6">
      <c r="B1170" t="str">
        <f>'2G'!$AN$10</f>
        <v>B0081TAODI</v>
      </c>
      <c r="C1170" t="s">
        <v>16733</v>
      </c>
      <c r="E1170" t="s">
        <v>15757</v>
      </c>
      <c r="F1170" t="str">
        <f>IF(ISBLANK('2G'!$I$10),"",'2G'!$I$10)</f>
        <v/>
      </c>
    </row>
    <row r="1171" spans="2:6">
      <c r="B1171" t="str">
        <f>'2G'!$AO$10</f>
        <v>B0081TAAANH</v>
      </c>
      <c r="C1171" t="s">
        <v>16734</v>
      </c>
      <c r="E1171" t="s">
        <v>15757</v>
      </c>
      <c r="F1171">
        <f>IF(ISBLANK('2G'!$J$10),"",'2G'!$J$10)</f>
        <v>0</v>
      </c>
    </row>
    <row r="1172" spans="2:6">
      <c r="B1172" t="str">
        <f>'2G'!$AP$10</f>
        <v>B0081TAAM</v>
      </c>
      <c r="C1172" t="s">
        <v>16735</v>
      </c>
      <c r="E1172" t="s">
        <v>15757</v>
      </c>
      <c r="F1172" t="str">
        <f>IF(ISBLANK('2G'!$K$10),"",'2G'!$K$10)</f>
        <v/>
      </c>
    </row>
    <row r="1173" spans="2:6">
      <c r="B1173" t="str">
        <f>'2G'!$AQ$10</f>
        <v>B0081TAAHRC</v>
      </c>
      <c r="C1173" t="s">
        <v>16736</v>
      </c>
      <c r="E1173" t="s">
        <v>15757</v>
      </c>
      <c r="F1173" t="str">
        <f>IF(ISBLANK('2G'!$L$10),"",'2G'!$L$10)</f>
        <v/>
      </c>
    </row>
    <row r="1174" spans="2:6">
      <c r="B1174" t="str">
        <f>'2G'!$AH$11</f>
        <v>CR1004WWCR</v>
      </c>
      <c r="C1174" t="s">
        <v>16727</v>
      </c>
      <c r="E1174" t="s">
        <v>15757</v>
      </c>
      <c r="F1174" t="str">
        <f>IF(ISBLANK('2G'!$C$11),"",'2G'!$C$11)</f>
        <v/>
      </c>
    </row>
    <row r="1175" spans="2:6">
      <c r="B1175" t="str">
        <f>'2G'!$AI$11</f>
        <v>CR1004WRR</v>
      </c>
      <c r="C1175" t="s">
        <v>16728</v>
      </c>
      <c r="E1175" t="s">
        <v>15757</v>
      </c>
      <c r="F1175" t="str">
        <f>IF(ISBLANK('2G'!$D$11),"",'2G'!$D$11)</f>
        <v/>
      </c>
    </row>
    <row r="1176" spans="2:6">
      <c r="B1176" t="str">
        <f>'2G'!$AJ$11</f>
        <v>CR1004WTR</v>
      </c>
      <c r="C1176" t="s">
        <v>16729</v>
      </c>
      <c r="E1176" t="s">
        <v>15757</v>
      </c>
      <c r="F1176">
        <f>IF(ISBLANK('2G'!$E$11),"",'2G'!$E$11)</f>
        <v>0</v>
      </c>
    </row>
    <row r="1177" spans="2:6">
      <c r="B1177" t="str">
        <f>'2G'!$AK$11</f>
        <v>CR1044WCO</v>
      </c>
      <c r="C1177" t="s">
        <v>16730</v>
      </c>
      <c r="E1177" t="s">
        <v>15757</v>
      </c>
      <c r="F1177" t="str">
        <f>IF(ISBLANK('2G'!$F$11),"",'2G'!$F$11)</f>
        <v/>
      </c>
    </row>
    <row r="1178" spans="2:6">
      <c r="B1178" t="str">
        <f>'2G'!$AL$11</f>
        <v>CR1044WRPC</v>
      </c>
      <c r="C1178" t="s">
        <v>16731</v>
      </c>
      <c r="E1178" t="s">
        <v>15757</v>
      </c>
      <c r="F1178">
        <f>IF(ISBLANK('2G'!$G$11),"",'2G'!$G$11)</f>
        <v>0</v>
      </c>
    </row>
    <row r="1179" spans="2:6">
      <c r="B1179" t="str">
        <f>'2G'!$AM$11</f>
        <v>B0082TAANH</v>
      </c>
      <c r="C1179" t="s">
        <v>16737</v>
      </c>
      <c r="E1179" t="s">
        <v>15757</v>
      </c>
      <c r="F1179" t="str">
        <f>IF(ISBLANK('2G'!$H$11),"",'2G'!$H$11)</f>
        <v/>
      </c>
    </row>
    <row r="1180" spans="2:6">
      <c r="B1180" t="str">
        <f>'2G'!$AN$11</f>
        <v>B0082TAODI</v>
      </c>
      <c r="C1180" t="s">
        <v>16738</v>
      </c>
      <c r="E1180" t="s">
        <v>15757</v>
      </c>
      <c r="F1180" t="str">
        <f>IF(ISBLANK('2G'!$I$11),"",'2G'!$I$11)</f>
        <v/>
      </c>
    </row>
    <row r="1181" spans="2:6">
      <c r="B1181" t="str">
        <f>'2G'!$AO$11</f>
        <v>B0082TAAANH</v>
      </c>
      <c r="C1181" t="s">
        <v>16739</v>
      </c>
      <c r="E1181" t="s">
        <v>15757</v>
      </c>
      <c r="F1181">
        <f>IF(ISBLANK('2G'!$J$11),"",'2G'!$J$11)</f>
        <v>0</v>
      </c>
    </row>
    <row r="1182" spans="2:6">
      <c r="B1182" t="str">
        <f>'2G'!$AP$11</f>
        <v>B0082TAAM</v>
      </c>
      <c r="C1182" t="s">
        <v>16740</v>
      </c>
      <c r="E1182" t="s">
        <v>15757</v>
      </c>
      <c r="F1182" t="str">
        <f>IF(ISBLANK('2G'!$K$11),"",'2G'!$K$11)</f>
        <v/>
      </c>
    </row>
    <row r="1183" spans="2:6">
      <c r="B1183" t="str">
        <f>'2G'!$AQ$11</f>
        <v>B0082TAAHRC</v>
      </c>
      <c r="C1183" t="s">
        <v>16741</v>
      </c>
      <c r="E1183" t="s">
        <v>15757</v>
      </c>
      <c r="F1183" t="str">
        <f>IF(ISBLANK('2G'!$L$11),"",'2G'!$L$11)</f>
        <v/>
      </c>
    </row>
    <row r="1184" spans="2:6">
      <c r="B1184" t="str">
        <f>'2G'!$AH$12</f>
        <v>B0083TWCR</v>
      </c>
      <c r="C1184" t="s">
        <v>16742</v>
      </c>
      <c r="E1184" t="s">
        <v>15757</v>
      </c>
      <c r="F1184">
        <f>IF(ISBLANK('2G'!$C$12),"",'2G'!$C$12)</f>
        <v>0</v>
      </c>
    </row>
    <row r="1185" spans="2:6">
      <c r="B1185" t="str">
        <f>'2G'!$AI$12</f>
        <v>B0083TWRR</v>
      </c>
      <c r="C1185" t="s">
        <v>16743</v>
      </c>
      <c r="E1185" t="s">
        <v>15757</v>
      </c>
      <c r="F1185">
        <f>IF(ISBLANK('2G'!$D$12),"",'2G'!$D$12)</f>
        <v>0</v>
      </c>
    </row>
    <row r="1186" spans="2:6">
      <c r="B1186" t="str">
        <f>'2G'!$AJ$12</f>
        <v>B0083TWTR</v>
      </c>
      <c r="C1186" t="s">
        <v>16744</v>
      </c>
      <c r="E1186" t="s">
        <v>15757</v>
      </c>
      <c r="F1186">
        <f>IF(ISBLANK('2G'!$E$12),"",'2G'!$E$12)</f>
        <v>0</v>
      </c>
    </row>
    <row r="1187" spans="2:6">
      <c r="B1187" t="str">
        <f>'2G'!$AK$12</f>
        <v>B0083TWNC</v>
      </c>
      <c r="C1187" t="s">
        <v>16745</v>
      </c>
      <c r="E1187" t="s">
        <v>15757</v>
      </c>
      <c r="F1187">
        <f>IF(ISBLANK('2G'!$F$12),"",'2G'!$F$12)</f>
        <v>0</v>
      </c>
    </row>
    <row r="1188" spans="2:6">
      <c r="B1188" t="str">
        <f>'2G'!$AL$12</f>
        <v>B0083TWAHRR</v>
      </c>
      <c r="C1188" t="s">
        <v>16746</v>
      </c>
      <c r="E1188" t="s">
        <v>15757</v>
      </c>
      <c r="F1188">
        <f>IF(ISBLANK('2G'!$G$12),"",'2G'!$G$12)</f>
        <v>0</v>
      </c>
    </row>
    <row r="1189" spans="2:6">
      <c r="B1189" t="str">
        <f>'2G'!$AM$12</f>
        <v>B0083TWAANH</v>
      </c>
      <c r="C1189" t="s">
        <v>16747</v>
      </c>
      <c r="E1189" t="s">
        <v>15757</v>
      </c>
      <c r="F1189">
        <f>IF(ISBLANK('2G'!$H$12),"",'2G'!$H$12)</f>
        <v>0</v>
      </c>
    </row>
    <row r="1190" spans="2:6">
      <c r="B1190" t="str">
        <f>'2G'!$AN$12</f>
        <v>B0083TWODI</v>
      </c>
      <c r="C1190" t="s">
        <v>16748</v>
      </c>
      <c r="E1190" t="s">
        <v>15757</v>
      </c>
      <c r="F1190">
        <f>IF(ISBLANK('2G'!$I$12),"",'2G'!$I$12)</f>
        <v>0</v>
      </c>
    </row>
    <row r="1191" spans="2:6">
      <c r="B1191" t="str">
        <f>'2G'!$AO$12</f>
        <v>B0083TWAAANH</v>
      </c>
      <c r="C1191" t="s">
        <v>16749</v>
      </c>
      <c r="E1191" t="s">
        <v>15757</v>
      </c>
      <c r="F1191">
        <f>IF(ISBLANK('2G'!$J$12),"",'2G'!$J$12)</f>
        <v>0</v>
      </c>
    </row>
    <row r="1192" spans="2:6">
      <c r="B1192" t="str">
        <f>'2G'!$AP$12</f>
        <v>B0083TWAM</v>
      </c>
      <c r="C1192" t="s">
        <v>16750</v>
      </c>
      <c r="E1192" t="s">
        <v>15757</v>
      </c>
      <c r="F1192">
        <f>IF(ISBLANK('2G'!$K$12),"",'2G'!$K$12)</f>
        <v>0</v>
      </c>
    </row>
    <row r="1193" spans="2:6">
      <c r="B1193" t="str">
        <f>'2G'!$AQ$12</f>
        <v>B0083TWAHRC</v>
      </c>
      <c r="C1193" t="s">
        <v>16751</v>
      </c>
      <c r="E1193" t="s">
        <v>15757</v>
      </c>
      <c r="F1193">
        <f>IF(ISBLANK('2G'!$L$12),"",'2G'!$L$12)</f>
        <v>0</v>
      </c>
    </row>
    <row r="1194" spans="2:6">
      <c r="B1194" t="str">
        <f>'2G'!$AH$15</f>
        <v>CR1005WWCR</v>
      </c>
      <c r="C1194" t="s">
        <v>16727</v>
      </c>
      <c r="E1194" t="s">
        <v>15757</v>
      </c>
      <c r="F1194" t="str">
        <f>IF(ISBLANK('2G'!$C$15),"",'2G'!$C$15)</f>
        <v/>
      </c>
    </row>
    <row r="1195" spans="2:6">
      <c r="B1195" t="str">
        <f>'2G'!$AI$15</f>
        <v>CR1005WRR</v>
      </c>
      <c r="C1195" t="s">
        <v>16728</v>
      </c>
      <c r="E1195" t="s">
        <v>15757</v>
      </c>
      <c r="F1195" t="str">
        <f>IF(ISBLANK('2G'!$D$15),"",'2G'!$D$15)</f>
        <v/>
      </c>
    </row>
    <row r="1196" spans="2:6">
      <c r="B1196" t="str">
        <f>'2G'!$AJ$15</f>
        <v>CR1005WTR</v>
      </c>
      <c r="C1196" t="s">
        <v>16729</v>
      </c>
      <c r="E1196" t="s">
        <v>15757</v>
      </c>
      <c r="F1196">
        <f>IF(ISBLANK('2G'!$E$15),"",'2G'!$E$15)</f>
        <v>0</v>
      </c>
    </row>
    <row r="1197" spans="2:6">
      <c r="B1197" t="str">
        <f>'2G'!$AK$15</f>
        <v>CR1045WCO</v>
      </c>
      <c r="C1197" t="s">
        <v>16730</v>
      </c>
      <c r="E1197" t="s">
        <v>15757</v>
      </c>
      <c r="F1197" t="str">
        <f>IF(ISBLANK('2G'!$F$15),"",'2G'!$F$15)</f>
        <v/>
      </c>
    </row>
    <row r="1198" spans="2:6">
      <c r="B1198" t="str">
        <f>'2G'!$AL$15</f>
        <v>CR1045WRPC</v>
      </c>
      <c r="C1198" t="s">
        <v>16731</v>
      </c>
      <c r="E1198" t="s">
        <v>15757</v>
      </c>
      <c r="F1198">
        <f>IF(ISBLANK('2G'!$G$15),"",'2G'!$G$15)</f>
        <v>0</v>
      </c>
    </row>
    <row r="1199" spans="2:6">
      <c r="B1199" t="str">
        <f>'2G'!$AM$15</f>
        <v>B0084TAANH</v>
      </c>
      <c r="C1199" t="s">
        <v>16752</v>
      </c>
      <c r="E1199" t="s">
        <v>15757</v>
      </c>
      <c r="F1199" t="str">
        <f>IF(ISBLANK('2G'!$H$15),"",'2G'!$H$15)</f>
        <v/>
      </c>
    </row>
    <row r="1200" spans="2:6">
      <c r="B1200" t="str">
        <f>'2G'!$AN$15</f>
        <v>B0084TAODI</v>
      </c>
      <c r="C1200" t="s">
        <v>16753</v>
      </c>
      <c r="E1200" t="s">
        <v>15757</v>
      </c>
      <c r="F1200" t="str">
        <f>IF(ISBLANK('2G'!$I$15),"",'2G'!$I$15)</f>
        <v/>
      </c>
    </row>
    <row r="1201" spans="2:6">
      <c r="B1201" t="str">
        <f>'2G'!$AO$15</f>
        <v>B0084TAAANH</v>
      </c>
      <c r="C1201" t="s">
        <v>16754</v>
      </c>
      <c r="E1201" t="s">
        <v>15757</v>
      </c>
      <c r="F1201" t="str">
        <f>IF(ISBLANK('2G'!$J$15),"",'2G'!$J$15)</f>
        <v/>
      </c>
    </row>
    <row r="1202" spans="2:6">
      <c r="B1202" t="str">
        <f>'2G'!$AP$15</f>
        <v>B0084TAM</v>
      </c>
      <c r="C1202" t="s">
        <v>16755</v>
      </c>
      <c r="E1202" t="s">
        <v>15757</v>
      </c>
      <c r="F1202" t="str">
        <f>IF(ISBLANK('2G'!$K$15),"",'2G'!$K$15)</f>
        <v/>
      </c>
    </row>
    <row r="1203" spans="2:6">
      <c r="B1203" t="str">
        <f>'2G'!$AQ$15</f>
        <v>B0084TAHRC</v>
      </c>
      <c r="C1203" t="s">
        <v>16756</v>
      </c>
      <c r="E1203" t="s">
        <v>15757</v>
      </c>
      <c r="F1203">
        <f>IF(ISBLANK('2G'!$L$15),"",'2G'!$L$15)</f>
        <v>0</v>
      </c>
    </row>
    <row r="1204" spans="2:6">
      <c r="B1204" t="str">
        <f>'2G'!$AH$17</f>
        <v>B0085TWCR</v>
      </c>
      <c r="C1204" t="s">
        <v>16757</v>
      </c>
      <c r="E1204" t="s">
        <v>15757</v>
      </c>
      <c r="F1204">
        <f>IF(ISBLANK('2G'!$C$17),"",'2G'!$C$17)</f>
        <v>0</v>
      </c>
    </row>
    <row r="1205" spans="2:6">
      <c r="B1205" t="str">
        <f>'2G'!$AI$17</f>
        <v>B0085TWRR</v>
      </c>
      <c r="C1205" t="s">
        <v>16758</v>
      </c>
      <c r="E1205" t="s">
        <v>15757</v>
      </c>
      <c r="F1205">
        <f>IF(ISBLANK('2G'!$D$17),"",'2G'!$D$17)</f>
        <v>0</v>
      </c>
    </row>
    <row r="1206" spans="2:6">
      <c r="B1206" t="str">
        <f>'2G'!$AJ$17</f>
        <v>B0085TWTR</v>
      </c>
      <c r="C1206" t="s">
        <v>16759</v>
      </c>
      <c r="E1206" t="s">
        <v>15757</v>
      </c>
      <c r="F1206">
        <f>IF(ISBLANK('2G'!$E$17),"",'2G'!$E$17)</f>
        <v>0</v>
      </c>
    </row>
    <row r="1207" spans="2:6">
      <c r="B1207" t="str">
        <f>'2G'!$AK$17</f>
        <v>B0085TWNC</v>
      </c>
      <c r="C1207" t="s">
        <v>16760</v>
      </c>
      <c r="E1207" t="s">
        <v>15757</v>
      </c>
      <c r="F1207">
        <f>IF(ISBLANK('2G'!$F$17),"",'2G'!$F$17)</f>
        <v>0</v>
      </c>
    </row>
    <row r="1208" spans="2:6">
      <c r="B1208" t="str">
        <f>'2G'!$AL$17</f>
        <v>B0085TWAHRR</v>
      </c>
      <c r="C1208" t="s">
        <v>16761</v>
      </c>
      <c r="E1208" t="s">
        <v>15757</v>
      </c>
      <c r="F1208">
        <f>IF(ISBLANK('2G'!$G$17),"",'2G'!$G$17)</f>
        <v>0</v>
      </c>
    </row>
    <row r="1209" spans="2:6">
      <c r="B1209" t="str">
        <f>'2G'!$AM$17</f>
        <v>B0085TAANH</v>
      </c>
      <c r="C1209" t="s">
        <v>16762</v>
      </c>
      <c r="E1209" t="s">
        <v>15757</v>
      </c>
      <c r="F1209">
        <f>IF(ISBLANK('2G'!$H$17),"",'2G'!$H$17)</f>
        <v>0</v>
      </c>
    </row>
    <row r="1210" spans="2:6">
      <c r="B1210" t="str">
        <f>'2G'!$AN$17</f>
        <v>B0085TAODI</v>
      </c>
      <c r="C1210" t="s">
        <v>16763</v>
      </c>
      <c r="E1210" t="s">
        <v>15757</v>
      </c>
      <c r="F1210">
        <f>IF(ISBLANK('2G'!$I$17),"",'2G'!$I$17)</f>
        <v>0</v>
      </c>
    </row>
    <row r="1211" spans="2:6">
      <c r="B1211" t="str">
        <f>'2G'!$AO$17</f>
        <v>B0085TAAANH</v>
      </c>
      <c r="C1211" t="s">
        <v>16764</v>
      </c>
      <c r="E1211" t="s">
        <v>15757</v>
      </c>
      <c r="F1211">
        <f>IF(ISBLANK('2G'!$J$17),"",'2G'!$J$17)</f>
        <v>0</v>
      </c>
    </row>
    <row r="1212" spans="2:6">
      <c r="B1212" t="str">
        <f>'2G'!$AP$17</f>
        <v>B0085TAAM</v>
      </c>
      <c r="C1212" t="s">
        <v>16765</v>
      </c>
      <c r="E1212" t="s">
        <v>15757</v>
      </c>
      <c r="F1212">
        <f>IF(ISBLANK('2G'!$K$17),"",'2G'!$K$17)</f>
        <v>0</v>
      </c>
    </row>
    <row r="1213" spans="2:6">
      <c r="B1213" t="str">
        <f>'2G'!$AQ$17</f>
        <v>B0085TAAHRC</v>
      </c>
      <c r="C1213" t="s">
        <v>16766</v>
      </c>
      <c r="E1213" t="s">
        <v>15757</v>
      </c>
      <c r="F1213">
        <f>IF(ISBLANK('2G'!$L$17),"",'2G'!$L$17)</f>
        <v>0</v>
      </c>
    </row>
    <row r="1214" spans="2:6">
      <c r="B1214" t="str">
        <f>'2H'!$AH$10</f>
        <v>CR1002SWCR</v>
      </c>
      <c r="C1214" t="s">
        <v>16727</v>
      </c>
      <c r="E1214" t="s">
        <v>15757</v>
      </c>
      <c r="F1214" t="str">
        <f>IF(ISBLANK('2H'!$C$10),"",'2H'!$C$10)</f>
        <v/>
      </c>
    </row>
    <row r="1215" spans="2:6">
      <c r="B1215" t="str">
        <f>'2H'!$AI$10</f>
        <v>CR1002SRR</v>
      </c>
      <c r="C1215" t="s">
        <v>16728</v>
      </c>
      <c r="E1215" t="s">
        <v>15757</v>
      </c>
      <c r="F1215" t="str">
        <f>IF(ISBLANK('2H'!$D$10),"",'2H'!$D$10)</f>
        <v/>
      </c>
    </row>
    <row r="1216" spans="2:6">
      <c r="B1216" t="str">
        <f>'2H'!$AJ$10</f>
        <v>CR1002STR</v>
      </c>
      <c r="C1216" t="s">
        <v>16729</v>
      </c>
      <c r="E1216" t="s">
        <v>15757</v>
      </c>
      <c r="F1216">
        <f>IF(ISBLANK('2H'!$E$10),"",'2H'!$E$10)</f>
        <v>0</v>
      </c>
    </row>
    <row r="1217" spans="2:6">
      <c r="B1217" t="str">
        <f>'2H'!$AK$10</f>
        <v>CR1042SCO</v>
      </c>
      <c r="C1217" t="s">
        <v>16730</v>
      </c>
      <c r="E1217" t="s">
        <v>15757</v>
      </c>
      <c r="F1217" t="str">
        <f>IF(ISBLANK('2H'!$F$10),"",'2H'!$F$10)</f>
        <v/>
      </c>
    </row>
    <row r="1218" spans="2:6">
      <c r="B1218" t="str">
        <f>'2H'!$AL$10</f>
        <v>CR1042SRPC</v>
      </c>
      <c r="C1218" t="s">
        <v>16731</v>
      </c>
      <c r="E1218" t="s">
        <v>15757</v>
      </c>
      <c r="F1218">
        <f>IF(ISBLANK('2H'!$G$10),"",'2H'!$G$10)</f>
        <v>0</v>
      </c>
    </row>
    <row r="1219" spans="2:6">
      <c r="B1219" t="str">
        <f>'2H'!$AM$10</f>
        <v>B0086TAANH</v>
      </c>
      <c r="C1219" t="s">
        <v>16732</v>
      </c>
      <c r="E1219" t="s">
        <v>15757</v>
      </c>
      <c r="F1219" t="str">
        <f>IF(ISBLANK('2H'!$H$10),"",'2H'!$H$10)</f>
        <v/>
      </c>
    </row>
    <row r="1220" spans="2:6">
      <c r="B1220" t="str">
        <f>'2H'!$AN$10</f>
        <v>B0086TAODI</v>
      </c>
      <c r="C1220" t="s">
        <v>16733</v>
      </c>
      <c r="E1220" t="s">
        <v>15757</v>
      </c>
      <c r="F1220" t="str">
        <f>IF(ISBLANK('2H'!$I$10),"",'2H'!$I$10)</f>
        <v/>
      </c>
    </row>
    <row r="1221" spans="2:6">
      <c r="B1221" t="str">
        <f>'2H'!$AO$10</f>
        <v>B0086TAAANH</v>
      </c>
      <c r="C1221" t="s">
        <v>16734</v>
      </c>
      <c r="E1221" t="s">
        <v>15757</v>
      </c>
      <c r="F1221">
        <f>IF(ISBLANK('2H'!$J$10),"",'2H'!$J$10)</f>
        <v>0</v>
      </c>
    </row>
    <row r="1222" spans="2:6">
      <c r="B1222" t="str">
        <f>'2H'!$AP$10</f>
        <v>B0086TAAM</v>
      </c>
      <c r="C1222" t="s">
        <v>16735</v>
      </c>
      <c r="E1222" t="s">
        <v>15757</v>
      </c>
      <c r="F1222" t="str">
        <f>IF(ISBLANK('2H'!$K$10),"",'2H'!$K$10)</f>
        <v/>
      </c>
    </row>
    <row r="1223" spans="2:6">
      <c r="B1223" t="str">
        <f>'2H'!$AQ$10</f>
        <v>B0086TAAHRC</v>
      </c>
      <c r="C1223" t="s">
        <v>16736</v>
      </c>
      <c r="E1223" t="s">
        <v>15757</v>
      </c>
      <c r="F1223" t="str">
        <f>IF(ISBLANK('2H'!$L$10),"",'2H'!$L$10)</f>
        <v/>
      </c>
    </row>
    <row r="1224" spans="2:6">
      <c r="B1224" t="str">
        <f>'2H'!$AH$11</f>
        <v>CR1003SWCR</v>
      </c>
      <c r="C1224" t="s">
        <v>16727</v>
      </c>
      <c r="E1224" t="s">
        <v>15757</v>
      </c>
      <c r="F1224" t="str">
        <f>IF(ISBLANK('2H'!$C$11),"",'2H'!$C$11)</f>
        <v/>
      </c>
    </row>
    <row r="1225" spans="2:6">
      <c r="B1225" t="str">
        <f>'2H'!$AI$11</f>
        <v>CR1003SRR</v>
      </c>
      <c r="C1225" t="s">
        <v>16728</v>
      </c>
      <c r="E1225" t="s">
        <v>15757</v>
      </c>
      <c r="F1225" t="str">
        <f>IF(ISBLANK('2H'!$D$11),"",'2H'!$D$11)</f>
        <v/>
      </c>
    </row>
    <row r="1226" spans="2:6">
      <c r="B1226" t="str">
        <f>'2H'!$AJ$11</f>
        <v>CR1003STR</v>
      </c>
      <c r="C1226" t="s">
        <v>16729</v>
      </c>
      <c r="E1226" t="s">
        <v>15757</v>
      </c>
      <c r="F1226">
        <f>IF(ISBLANK('2H'!$E$11),"",'2H'!$E$11)</f>
        <v>0</v>
      </c>
    </row>
    <row r="1227" spans="2:6">
      <c r="B1227" t="str">
        <f>'2H'!$AK$11</f>
        <v>CR1043SCO</v>
      </c>
      <c r="C1227" t="s">
        <v>16730</v>
      </c>
      <c r="E1227" t="s">
        <v>15757</v>
      </c>
      <c r="F1227" t="str">
        <f>IF(ISBLANK('2H'!$F$11),"",'2H'!$F$11)</f>
        <v/>
      </c>
    </row>
    <row r="1228" spans="2:6">
      <c r="B1228" t="str">
        <f>'2H'!$AL$11</f>
        <v>CR1043SRPC</v>
      </c>
      <c r="C1228" t="s">
        <v>16731</v>
      </c>
      <c r="E1228" t="s">
        <v>15757</v>
      </c>
      <c r="F1228">
        <f>IF(ISBLANK('2H'!$G$11),"",'2H'!$G$11)</f>
        <v>0</v>
      </c>
    </row>
    <row r="1229" spans="2:6">
      <c r="B1229" t="str">
        <f>'2H'!$AM$11</f>
        <v>B0087TAANH</v>
      </c>
      <c r="C1229" t="s">
        <v>16737</v>
      </c>
      <c r="E1229" t="s">
        <v>15757</v>
      </c>
      <c r="F1229" t="str">
        <f>IF(ISBLANK('2H'!$H$11),"",'2H'!$H$11)</f>
        <v/>
      </c>
    </row>
    <row r="1230" spans="2:6">
      <c r="B1230" t="str">
        <f>'2H'!$AN$11</f>
        <v>B0087TAODI</v>
      </c>
      <c r="C1230" t="s">
        <v>16738</v>
      </c>
      <c r="E1230" t="s">
        <v>15757</v>
      </c>
      <c r="F1230" t="str">
        <f>IF(ISBLANK('2H'!$I$11),"",'2H'!$I$11)</f>
        <v/>
      </c>
    </row>
    <row r="1231" spans="2:6">
      <c r="B1231" t="str">
        <f>'2H'!$AO$11</f>
        <v>B0087TAAANH</v>
      </c>
      <c r="C1231" t="s">
        <v>16739</v>
      </c>
      <c r="E1231" t="s">
        <v>15757</v>
      </c>
      <c r="F1231">
        <f>IF(ISBLANK('2H'!$J$11),"",'2H'!$J$11)</f>
        <v>0</v>
      </c>
    </row>
    <row r="1232" spans="2:6">
      <c r="B1232" t="str">
        <f>'2H'!$AP$11</f>
        <v>B0087TAAM</v>
      </c>
      <c r="C1232" t="s">
        <v>16740</v>
      </c>
      <c r="E1232" t="s">
        <v>15757</v>
      </c>
      <c r="F1232" t="str">
        <f>IF(ISBLANK('2H'!$K$11),"",'2H'!$K$11)</f>
        <v/>
      </c>
    </row>
    <row r="1233" spans="2:6">
      <c r="B1233" t="str">
        <f>'2H'!$AQ$11</f>
        <v>B0087TAAHRC</v>
      </c>
      <c r="C1233" t="s">
        <v>16741</v>
      </c>
      <c r="E1233" t="s">
        <v>15757</v>
      </c>
      <c r="F1233" t="str">
        <f>IF(ISBLANK('2H'!$L$11),"",'2H'!$L$11)</f>
        <v/>
      </c>
    </row>
    <row r="1234" spans="2:6">
      <c r="B1234" t="str">
        <f>'2H'!$AH$12</f>
        <v>CR1004SWCR</v>
      </c>
      <c r="C1234" t="s">
        <v>16727</v>
      </c>
      <c r="E1234" t="s">
        <v>15757</v>
      </c>
      <c r="F1234" t="str">
        <f>IF(ISBLANK('2H'!$C$12),"",'2H'!$C$12)</f>
        <v/>
      </c>
    </row>
    <row r="1235" spans="2:6">
      <c r="B1235" t="str">
        <f>'2H'!$AI$12</f>
        <v>CR1004SRR</v>
      </c>
      <c r="C1235" t="s">
        <v>16728</v>
      </c>
      <c r="E1235" t="s">
        <v>15757</v>
      </c>
      <c r="F1235" t="str">
        <f>IF(ISBLANK('2H'!$D$12),"",'2H'!$D$12)</f>
        <v/>
      </c>
    </row>
    <row r="1236" spans="2:6">
      <c r="B1236" t="str">
        <f>'2H'!$AJ$12</f>
        <v>CR1004STR</v>
      </c>
      <c r="C1236" t="s">
        <v>16729</v>
      </c>
      <c r="E1236" t="s">
        <v>15757</v>
      </c>
      <c r="F1236">
        <f>IF(ISBLANK('2H'!$E$12),"",'2H'!$E$12)</f>
        <v>0</v>
      </c>
    </row>
    <row r="1237" spans="2:6">
      <c r="B1237" t="str">
        <f>'2H'!$AK$12</f>
        <v>CR1044SCO</v>
      </c>
      <c r="C1237" t="s">
        <v>16730</v>
      </c>
      <c r="E1237" t="s">
        <v>15757</v>
      </c>
      <c r="F1237" t="str">
        <f>IF(ISBLANK('2H'!$F$12),"",'2H'!$F$12)</f>
        <v/>
      </c>
    </row>
    <row r="1238" spans="2:6">
      <c r="B1238" t="str">
        <f>'2H'!$AL$12</f>
        <v>CR1044SRPC</v>
      </c>
      <c r="C1238" t="s">
        <v>16731</v>
      </c>
      <c r="E1238" t="s">
        <v>15757</v>
      </c>
      <c r="F1238">
        <f>IF(ISBLANK('2H'!$G$12),"",'2H'!$G$12)</f>
        <v>0</v>
      </c>
    </row>
    <row r="1239" spans="2:6">
      <c r="B1239" t="str">
        <f>'2H'!$AM$12</f>
        <v>B0088TWAANH</v>
      </c>
      <c r="C1239" t="s">
        <v>16767</v>
      </c>
      <c r="E1239" t="s">
        <v>15757</v>
      </c>
      <c r="F1239" t="str">
        <f>IF(ISBLANK('2H'!$H$12),"",'2H'!$H$12)</f>
        <v/>
      </c>
    </row>
    <row r="1240" spans="2:6">
      <c r="B1240" t="str">
        <f>'2H'!$AN$12</f>
        <v>B0088TWODI</v>
      </c>
      <c r="C1240" t="s">
        <v>16768</v>
      </c>
      <c r="E1240" t="s">
        <v>15757</v>
      </c>
      <c r="F1240" t="str">
        <f>IF(ISBLANK('2H'!$I$12),"",'2H'!$I$12)</f>
        <v/>
      </c>
    </row>
    <row r="1241" spans="2:6">
      <c r="B1241" t="str">
        <f>'2H'!$AO$12</f>
        <v>B0088TWAANHO</v>
      </c>
      <c r="C1241" t="s">
        <v>16769</v>
      </c>
      <c r="E1241" t="s">
        <v>15757</v>
      </c>
      <c r="F1241">
        <f>IF(ISBLANK('2H'!$J$12),"",'2H'!$J$12)</f>
        <v>0</v>
      </c>
    </row>
    <row r="1242" spans="2:6">
      <c r="B1242" t="str">
        <f>'2H'!$AP$12</f>
        <v>B0088TWAM</v>
      </c>
      <c r="C1242" t="s">
        <v>16770</v>
      </c>
      <c r="E1242" t="s">
        <v>15757</v>
      </c>
      <c r="F1242" t="str">
        <f>IF(ISBLANK('2H'!$K$12),"",'2H'!$K$12)</f>
        <v/>
      </c>
    </row>
    <row r="1243" spans="2:6">
      <c r="B1243" t="str">
        <f>'2H'!$AQ$12</f>
        <v>B0088TWAHRC</v>
      </c>
      <c r="C1243" t="s">
        <v>16771</v>
      </c>
      <c r="E1243" t="s">
        <v>15757</v>
      </c>
      <c r="F1243" t="str">
        <f>IF(ISBLANK('2H'!$L$12),"",'2H'!$L$12)</f>
        <v/>
      </c>
    </row>
    <row r="1244" spans="2:6">
      <c r="B1244" t="str">
        <f>'2H'!$AH$13</f>
        <v>B0089TWCR</v>
      </c>
      <c r="C1244" t="s">
        <v>16772</v>
      </c>
      <c r="E1244" t="s">
        <v>15757</v>
      </c>
      <c r="F1244">
        <f>IF(ISBLANK('2H'!$C$13),"",'2H'!$C$13)</f>
        <v>0</v>
      </c>
    </row>
    <row r="1245" spans="2:6">
      <c r="B1245" t="str">
        <f>'2H'!$AI$13</f>
        <v>B0089TWRR</v>
      </c>
      <c r="C1245" t="s">
        <v>16773</v>
      </c>
      <c r="E1245" t="s">
        <v>15757</v>
      </c>
      <c r="F1245">
        <f>IF(ISBLANK('2H'!$D$13),"",'2H'!$D$13)</f>
        <v>0</v>
      </c>
    </row>
    <row r="1246" spans="2:6">
      <c r="B1246" t="str">
        <f>'2H'!$AJ$13</f>
        <v>B0089TWTR</v>
      </c>
      <c r="C1246" t="s">
        <v>16774</v>
      </c>
      <c r="E1246" t="s">
        <v>15757</v>
      </c>
      <c r="F1246">
        <f>IF(ISBLANK('2H'!$E$13),"",'2H'!$E$13)</f>
        <v>0</v>
      </c>
    </row>
    <row r="1247" spans="2:6">
      <c r="B1247" t="str">
        <f>'2H'!$AK$13</f>
        <v>B0089TWNC</v>
      </c>
      <c r="C1247" t="s">
        <v>16775</v>
      </c>
      <c r="E1247" t="s">
        <v>15757</v>
      </c>
      <c r="F1247">
        <f>IF(ISBLANK('2H'!$F$13),"",'2H'!$F$13)</f>
        <v>0</v>
      </c>
    </row>
    <row r="1248" spans="2:6">
      <c r="B1248" t="str">
        <f>'2H'!$AL$13</f>
        <v>B0089TWAHRR</v>
      </c>
      <c r="C1248" t="s">
        <v>16776</v>
      </c>
      <c r="E1248" t="s">
        <v>15757</v>
      </c>
      <c r="F1248">
        <f>IF(ISBLANK('2H'!$G$13),"",'2H'!$G$13)</f>
        <v>0</v>
      </c>
    </row>
    <row r="1249" spans="2:6">
      <c r="B1249" t="str">
        <f>'2H'!$AM$13</f>
        <v>B0089TWAANH</v>
      </c>
      <c r="C1249" t="s">
        <v>16777</v>
      </c>
      <c r="E1249" t="s">
        <v>15757</v>
      </c>
      <c r="F1249">
        <f>IF(ISBLANK('2H'!$H$13),"",'2H'!$H$13)</f>
        <v>0</v>
      </c>
    </row>
    <row r="1250" spans="2:6">
      <c r="B1250" t="str">
        <f>'2H'!$AN$13</f>
        <v>B0089TWODI</v>
      </c>
      <c r="C1250" t="s">
        <v>16778</v>
      </c>
      <c r="E1250" t="s">
        <v>15757</v>
      </c>
      <c r="F1250">
        <f>IF(ISBLANK('2H'!$I$13),"",'2H'!$I$13)</f>
        <v>0</v>
      </c>
    </row>
    <row r="1251" spans="2:6">
      <c r="B1251" t="str">
        <f>'2H'!$AO$13</f>
        <v>B0089TWAANHO</v>
      </c>
      <c r="C1251" t="s">
        <v>16779</v>
      </c>
      <c r="E1251" t="s">
        <v>15757</v>
      </c>
      <c r="F1251">
        <f>IF(ISBLANK('2H'!$J$13),"",'2H'!$J$13)</f>
        <v>0</v>
      </c>
    </row>
    <row r="1252" spans="2:6">
      <c r="B1252" t="str">
        <f>'2H'!$AP$13</f>
        <v>B0089TWAM</v>
      </c>
      <c r="C1252" t="s">
        <v>16780</v>
      </c>
      <c r="E1252" t="s">
        <v>15757</v>
      </c>
      <c r="F1252">
        <f>IF(ISBLANK('2H'!$K$13),"",'2H'!$K$13)</f>
        <v>0</v>
      </c>
    </row>
    <row r="1253" spans="2:6">
      <c r="B1253" t="str">
        <f>'2H'!$AQ$13</f>
        <v>B0089TWAHRC</v>
      </c>
      <c r="C1253" t="s">
        <v>16781</v>
      </c>
      <c r="E1253" t="s">
        <v>15757</v>
      </c>
      <c r="F1253">
        <f>IF(ISBLANK('2H'!$L$13),"",'2H'!$L$13)</f>
        <v>0</v>
      </c>
    </row>
    <row r="1254" spans="2:6">
      <c r="B1254" t="str">
        <f>'2I'!$AA$8</f>
        <v>CR581</v>
      </c>
      <c r="C1254" t="s">
        <v>16782</v>
      </c>
      <c r="E1254" t="s">
        <v>15757</v>
      </c>
      <c r="F1254" t="str">
        <f>IF(ISBLANK('2I'!$E$8),"",'2I'!$E$8)</f>
        <v/>
      </c>
    </row>
    <row r="1255" spans="2:6">
      <c r="B1255" t="str">
        <f>'2I'!$AB$8</f>
        <v>CR583</v>
      </c>
      <c r="C1255" t="s">
        <v>16783</v>
      </c>
      <c r="E1255" t="s">
        <v>15757</v>
      </c>
      <c r="F1255" t="str">
        <f>IF(ISBLANK('2I'!$F$8),"",'2I'!$F$8)</f>
        <v/>
      </c>
    </row>
    <row r="1256" spans="2:6">
      <c r="B1256" t="str">
        <f>'2I'!$AC$8</f>
        <v>CR585</v>
      </c>
      <c r="C1256" t="s">
        <v>16784</v>
      </c>
      <c r="E1256" t="s">
        <v>15757</v>
      </c>
      <c r="F1256">
        <f>IF(ISBLANK('2I'!$G$8),"",'2I'!$G$8)</f>
        <v>0</v>
      </c>
    </row>
    <row r="1257" spans="2:6">
      <c r="B1257" t="str">
        <f>'2I'!$AD$8</f>
        <v>B0091UWR</v>
      </c>
      <c r="C1257" t="s">
        <v>16785</v>
      </c>
      <c r="E1257" t="s">
        <v>15757</v>
      </c>
      <c r="F1257" t="str">
        <f>IF(ISBLANK('2I'!$H$8),"",'2I'!$H$8)</f>
        <v/>
      </c>
    </row>
    <row r="1258" spans="2:6">
      <c r="B1258" t="str">
        <f>'2I'!$AE$8</f>
        <v>B0091UWNP</v>
      </c>
      <c r="C1258" t="s">
        <v>16786</v>
      </c>
      <c r="E1258" t="s">
        <v>15757</v>
      </c>
      <c r="F1258" t="str">
        <f>IF(ISBLANK('2I'!$I$8),"",'2I'!$I$8)</f>
        <v/>
      </c>
    </row>
    <row r="1259" spans="2:6">
      <c r="B1259" t="str">
        <f>'2I'!$AF$8</f>
        <v>B0091UTOT</v>
      </c>
      <c r="C1259" t="s">
        <v>16787</v>
      </c>
      <c r="E1259" t="s">
        <v>15757</v>
      </c>
      <c r="F1259">
        <f>IF(ISBLANK('2I'!$J$8),"",'2I'!$J$8)</f>
        <v>0</v>
      </c>
    </row>
    <row r="1260" spans="2:6">
      <c r="B1260" t="str">
        <f>'2I'!$AA$9</f>
        <v>CR582</v>
      </c>
      <c r="C1260" t="s">
        <v>16788</v>
      </c>
      <c r="E1260" t="s">
        <v>15757</v>
      </c>
      <c r="F1260" t="str">
        <f>IF(ISBLANK('2I'!$E$9),"",'2I'!$E$9)</f>
        <v/>
      </c>
    </row>
    <row r="1261" spans="2:6">
      <c r="B1261" t="str">
        <f>'2I'!$AB$9</f>
        <v>CR584</v>
      </c>
      <c r="C1261" t="s">
        <v>16789</v>
      </c>
      <c r="E1261" t="s">
        <v>15757</v>
      </c>
      <c r="F1261" t="str">
        <f>IF(ISBLANK('2I'!$F$9),"",'2I'!$F$9)</f>
        <v/>
      </c>
    </row>
    <row r="1262" spans="2:6">
      <c r="B1262" t="str">
        <f>'2I'!$AC$9</f>
        <v>CR586</v>
      </c>
      <c r="C1262" t="s">
        <v>16790</v>
      </c>
      <c r="E1262" t="s">
        <v>15757</v>
      </c>
      <c r="F1262">
        <f>IF(ISBLANK('2I'!$G$9),"",'2I'!$G$9)</f>
        <v>0</v>
      </c>
    </row>
    <row r="1263" spans="2:6">
      <c r="B1263" t="str">
        <f>'2I'!$AD$9</f>
        <v>B0092MWR</v>
      </c>
      <c r="C1263" t="s">
        <v>16791</v>
      </c>
      <c r="E1263" t="s">
        <v>15757</v>
      </c>
      <c r="F1263" t="str">
        <f>IF(ISBLANK('2I'!$H$9),"",'2I'!$H$9)</f>
        <v/>
      </c>
    </row>
    <row r="1264" spans="2:6">
      <c r="B1264" t="str">
        <f>'2I'!$AE$9</f>
        <v>B0092MWNP</v>
      </c>
      <c r="C1264" t="s">
        <v>16792</v>
      </c>
      <c r="E1264" t="s">
        <v>15757</v>
      </c>
      <c r="F1264" t="str">
        <f>IF(ISBLANK('2I'!$I$9),"",'2I'!$I$9)</f>
        <v/>
      </c>
    </row>
    <row r="1265" spans="2:6">
      <c r="B1265" t="str">
        <f>'2I'!$AF$9</f>
        <v>B0092MTOT</v>
      </c>
      <c r="C1265" t="s">
        <v>16793</v>
      </c>
      <c r="E1265" t="s">
        <v>15757</v>
      </c>
      <c r="F1265">
        <f>IF(ISBLANK('2I'!$J$9),"",'2I'!$J$9)</f>
        <v>0</v>
      </c>
    </row>
    <row r="1266" spans="2:6">
      <c r="B1266" t="str">
        <f>'2I'!$AA$10</f>
        <v>W9008HH</v>
      </c>
      <c r="C1266" t="s">
        <v>16794</v>
      </c>
      <c r="E1266" t="s">
        <v>15757</v>
      </c>
      <c r="F1266" t="str">
        <f>IF(ISBLANK('2I'!$E$10),"",'2I'!$E$10)</f>
        <v/>
      </c>
    </row>
    <row r="1267" spans="2:6">
      <c r="B1267" t="str">
        <f>'2I'!$AB$10</f>
        <v>W9008NHH</v>
      </c>
      <c r="C1267" t="s">
        <v>16795</v>
      </c>
      <c r="E1267" t="s">
        <v>15757</v>
      </c>
      <c r="F1267" t="str">
        <f>IF(ISBLANK('2I'!$F$10),"",'2I'!$F$10)</f>
        <v/>
      </c>
    </row>
    <row r="1268" spans="2:6">
      <c r="B1268" t="str">
        <f>'2I'!$AC$10</f>
        <v>W9008WW</v>
      </c>
      <c r="C1268" t="s">
        <v>16796</v>
      </c>
      <c r="E1268" t="s">
        <v>15757</v>
      </c>
      <c r="F1268">
        <f>IF(ISBLANK('2I'!$G$10),"",'2I'!$G$10)</f>
        <v>0</v>
      </c>
    </row>
    <row r="1269" spans="2:6">
      <c r="B1269" t="str">
        <f>'2I'!$AD$10</f>
        <v>B0093TWR</v>
      </c>
      <c r="C1269" t="s">
        <v>16797</v>
      </c>
      <c r="E1269" t="s">
        <v>15757</v>
      </c>
      <c r="F1269" t="str">
        <f>IF(ISBLANK('2I'!$H$10),"",'2I'!$H$10)</f>
        <v/>
      </c>
    </row>
    <row r="1270" spans="2:6">
      <c r="B1270" t="str">
        <f>'2I'!$AE$10</f>
        <v>B0093TWNP</v>
      </c>
      <c r="C1270" t="s">
        <v>16798</v>
      </c>
      <c r="E1270" t="s">
        <v>15757</v>
      </c>
      <c r="F1270" t="str">
        <f>IF(ISBLANK('2I'!$I$10),"",'2I'!$I$10)</f>
        <v/>
      </c>
    </row>
    <row r="1271" spans="2:6">
      <c r="B1271" t="str">
        <f>'2I'!$AF$10</f>
        <v>B0093TTOT</v>
      </c>
      <c r="C1271" t="s">
        <v>16799</v>
      </c>
      <c r="E1271" t="s">
        <v>15757</v>
      </c>
      <c r="F1271">
        <f>IF(ISBLANK('2I'!$J$10),"",'2I'!$J$10)</f>
        <v>0</v>
      </c>
    </row>
    <row r="1272" spans="2:6">
      <c r="B1272" t="str">
        <f>'2I'!$AA$11</f>
        <v>BR586</v>
      </c>
      <c r="C1272" t="s">
        <v>16800</v>
      </c>
      <c r="E1272" t="s">
        <v>15757</v>
      </c>
      <c r="F1272">
        <f>IF(ISBLANK('2I'!$E$11),"",'2I'!$E$11)</f>
        <v>0</v>
      </c>
    </row>
    <row r="1273" spans="2:6">
      <c r="B1273" t="str">
        <f>'2I'!$AB$11</f>
        <v>BR588</v>
      </c>
      <c r="C1273" t="s">
        <v>16801</v>
      </c>
      <c r="E1273" t="s">
        <v>15757</v>
      </c>
      <c r="F1273">
        <f>IF(ISBLANK('2I'!$F$11),"",'2I'!$F$11)</f>
        <v>0</v>
      </c>
    </row>
    <row r="1274" spans="2:6">
      <c r="B1274" t="str">
        <f>'2I'!$AC$11</f>
        <v>BR589</v>
      </c>
      <c r="C1274" t="s">
        <v>16802</v>
      </c>
      <c r="E1274" t="s">
        <v>15757</v>
      </c>
      <c r="F1274">
        <f>IF(ISBLANK('2I'!$G$11),"",'2I'!$G$11)</f>
        <v>0</v>
      </c>
    </row>
    <row r="1275" spans="2:6">
      <c r="B1275" t="str">
        <f>'2I'!$AD$11</f>
        <v>B0094TOTWR</v>
      </c>
      <c r="C1275" t="s">
        <v>16803</v>
      </c>
      <c r="E1275" t="s">
        <v>15757</v>
      </c>
      <c r="F1275">
        <f>IF(ISBLANK('2I'!$H$11),"",'2I'!$H$11)</f>
        <v>0</v>
      </c>
    </row>
    <row r="1276" spans="2:6">
      <c r="B1276" t="str">
        <f>'2I'!$AE$11</f>
        <v>B0094TOTWNP</v>
      </c>
      <c r="C1276" t="s">
        <v>16804</v>
      </c>
      <c r="E1276" t="s">
        <v>15757</v>
      </c>
      <c r="F1276">
        <f>IF(ISBLANK('2I'!$I$11),"",'2I'!$I$11)</f>
        <v>0</v>
      </c>
    </row>
    <row r="1277" spans="2:6">
      <c r="B1277" t="str">
        <f>'2I'!$AF$11</f>
        <v>B0094TOTTOT</v>
      </c>
      <c r="C1277" t="s">
        <v>16805</v>
      </c>
      <c r="E1277" t="s">
        <v>15757</v>
      </c>
      <c r="F1277">
        <f>IF(ISBLANK('2I'!$J$11),"",'2I'!$J$11)</f>
        <v>0</v>
      </c>
    </row>
    <row r="1278" spans="2:6">
      <c r="B1278" t="str">
        <f>'2I'!$AA$16</f>
        <v>B0095UFH</v>
      </c>
      <c r="C1278" t="s">
        <v>16806</v>
      </c>
      <c r="E1278" t="s">
        <v>15757</v>
      </c>
      <c r="F1278" t="str">
        <f>IF(ISBLANK('2I'!$E$16),"",'2I'!$E$16)</f>
        <v/>
      </c>
    </row>
    <row r="1279" spans="2:6">
      <c r="B1279" t="str">
        <f>'2I'!$AB$16</f>
        <v>B0095UFNH</v>
      </c>
      <c r="C1279" t="s">
        <v>16807</v>
      </c>
      <c r="E1279" t="s">
        <v>15757</v>
      </c>
      <c r="F1279" t="str">
        <f>IF(ISBLANK('2I'!$F$16),"",'2I'!$F$16)</f>
        <v/>
      </c>
    </row>
    <row r="1280" spans="2:6">
      <c r="B1280" t="str">
        <f>'2I'!$AC$16</f>
        <v>B0095UFTOT</v>
      </c>
      <c r="C1280" t="s">
        <v>16808</v>
      </c>
      <c r="E1280" t="s">
        <v>15757</v>
      </c>
      <c r="F1280">
        <f>IF(ISBLANK('2I'!$G$16),"",'2I'!$G$16)</f>
        <v>0</v>
      </c>
    </row>
    <row r="1281" spans="2:6">
      <c r="B1281" t="str">
        <f>'2I'!$AD$16</f>
        <v>B0095UFWR</v>
      </c>
      <c r="C1281" t="s">
        <v>16809</v>
      </c>
      <c r="E1281" t="s">
        <v>15757</v>
      </c>
      <c r="F1281" t="str">
        <f>IF(ISBLANK('2I'!$H$16),"",'2I'!$H$16)</f>
        <v/>
      </c>
    </row>
    <row r="1282" spans="2:6">
      <c r="B1282" t="str">
        <f>'2I'!$AE$16</f>
        <v>B0095UFWNP</v>
      </c>
      <c r="C1282" t="s">
        <v>16810</v>
      </c>
      <c r="E1282" t="s">
        <v>15757</v>
      </c>
      <c r="F1282" t="str">
        <f>IF(ISBLANK('2I'!$I$16),"",'2I'!$I$16)</f>
        <v/>
      </c>
    </row>
    <row r="1283" spans="2:6">
      <c r="B1283" t="str">
        <f>'2I'!$AF$16</f>
        <v>B0095UFTOTT</v>
      </c>
      <c r="C1283" t="s">
        <v>16808</v>
      </c>
      <c r="E1283" t="s">
        <v>15757</v>
      </c>
      <c r="F1283">
        <f>IF(ISBLANK('2I'!$J$16),"",'2I'!$J$16)</f>
        <v>0</v>
      </c>
    </row>
    <row r="1284" spans="2:6">
      <c r="B1284" t="str">
        <f>'2I'!$AA$17</f>
        <v>B0096USH</v>
      </c>
      <c r="C1284" t="s">
        <v>16811</v>
      </c>
      <c r="E1284" t="s">
        <v>15757</v>
      </c>
      <c r="F1284" t="str">
        <f>IF(ISBLANK('2I'!$E$17),"",'2I'!$E$17)</f>
        <v/>
      </c>
    </row>
    <row r="1285" spans="2:6">
      <c r="B1285" t="str">
        <f>'2I'!$AB$17</f>
        <v>B0096USNH</v>
      </c>
      <c r="C1285" t="s">
        <v>16812</v>
      </c>
      <c r="E1285" t="s">
        <v>15757</v>
      </c>
      <c r="F1285" t="str">
        <f>IF(ISBLANK('2I'!$F$17),"",'2I'!$F$17)</f>
        <v/>
      </c>
    </row>
    <row r="1286" spans="2:6">
      <c r="B1286" t="str">
        <f>'2I'!$AC$17</f>
        <v>B0096USTOT</v>
      </c>
      <c r="C1286" t="s">
        <v>16813</v>
      </c>
      <c r="E1286" t="s">
        <v>15757</v>
      </c>
      <c r="F1286">
        <f>IF(ISBLANK('2I'!$G$17),"",'2I'!$G$17)</f>
        <v>0</v>
      </c>
    </row>
    <row r="1287" spans="2:6">
      <c r="B1287" t="str">
        <f>'2I'!$AD$17</f>
        <v>B0096USWR</v>
      </c>
      <c r="C1287" t="s">
        <v>16814</v>
      </c>
      <c r="E1287" t="s">
        <v>15757</v>
      </c>
      <c r="F1287" t="str">
        <f>IF(ISBLANK('2I'!$H$17),"",'2I'!$H$17)</f>
        <v/>
      </c>
    </row>
    <row r="1288" spans="2:6">
      <c r="B1288" t="str">
        <f>'2I'!$AE$17</f>
        <v>B0096USWNP</v>
      </c>
      <c r="C1288" t="s">
        <v>16815</v>
      </c>
      <c r="E1288" t="s">
        <v>15757</v>
      </c>
      <c r="F1288" t="str">
        <f>IF(ISBLANK('2I'!$I$17),"",'2I'!$I$17)</f>
        <v/>
      </c>
    </row>
    <row r="1289" spans="2:6">
      <c r="B1289" t="str">
        <f>'2I'!$AF$17</f>
        <v>B0096USTOTT</v>
      </c>
      <c r="C1289" t="s">
        <v>16813</v>
      </c>
      <c r="E1289" t="s">
        <v>15757</v>
      </c>
      <c r="F1289">
        <f>IF(ISBLANK('2I'!$J$17),"",'2I'!$J$17)</f>
        <v>0</v>
      </c>
    </row>
    <row r="1290" spans="2:6">
      <c r="B1290" t="str">
        <f>'2I'!$AA$18</f>
        <v>B0097UHH</v>
      </c>
      <c r="C1290" t="s">
        <v>16816</v>
      </c>
      <c r="E1290" t="s">
        <v>15757</v>
      </c>
      <c r="F1290" t="str">
        <f>IF(ISBLANK('2I'!$E$18),"",'2I'!$E$18)</f>
        <v/>
      </c>
    </row>
    <row r="1291" spans="2:6">
      <c r="B1291" t="str">
        <f>'2I'!$AB$18</f>
        <v>B0097UHNH</v>
      </c>
      <c r="C1291" t="s">
        <v>16817</v>
      </c>
      <c r="E1291" t="s">
        <v>15757</v>
      </c>
      <c r="F1291" t="str">
        <f>IF(ISBLANK('2I'!$F$18),"",'2I'!$F$18)</f>
        <v/>
      </c>
    </row>
    <row r="1292" spans="2:6">
      <c r="B1292" t="str">
        <f>'2I'!$AC$18</f>
        <v>B0097UHTOT</v>
      </c>
      <c r="C1292" t="s">
        <v>16818</v>
      </c>
      <c r="E1292" t="s">
        <v>15757</v>
      </c>
      <c r="F1292">
        <f>IF(ISBLANK('2I'!$G$18),"",'2I'!$G$18)</f>
        <v>0</v>
      </c>
    </row>
    <row r="1293" spans="2:6">
      <c r="B1293" t="str">
        <f>'2I'!$AD$18</f>
        <v>B0097UHWR</v>
      </c>
      <c r="C1293" t="s">
        <v>16819</v>
      </c>
      <c r="E1293" t="s">
        <v>15757</v>
      </c>
      <c r="F1293" t="str">
        <f>IF(ISBLANK('2I'!$H$18),"",'2I'!$H$18)</f>
        <v/>
      </c>
    </row>
    <row r="1294" spans="2:6">
      <c r="B1294" t="str">
        <f>'2I'!$AE$18</f>
        <v>B0097UHWNP</v>
      </c>
      <c r="C1294" t="s">
        <v>16820</v>
      </c>
      <c r="E1294" t="s">
        <v>15757</v>
      </c>
      <c r="F1294" t="str">
        <f>IF(ISBLANK('2I'!$I$18),"",'2I'!$I$18)</f>
        <v/>
      </c>
    </row>
    <row r="1295" spans="2:6">
      <c r="B1295" t="str">
        <f>'2I'!$AF$18</f>
        <v>B0097UHTOTT</v>
      </c>
      <c r="C1295" t="s">
        <v>16818</v>
      </c>
      <c r="E1295" t="s">
        <v>15757</v>
      </c>
      <c r="F1295">
        <f>IF(ISBLANK('2I'!$J$18),"",'2I'!$J$18)</f>
        <v>0</v>
      </c>
    </row>
    <row r="1296" spans="2:6">
      <c r="B1296" t="str">
        <f>'2I'!$AA$19</f>
        <v>B0098MFH</v>
      </c>
      <c r="C1296" t="s">
        <v>16821</v>
      </c>
      <c r="E1296" t="s">
        <v>15757</v>
      </c>
      <c r="F1296" t="str">
        <f>IF(ISBLANK('2I'!$E$19),"",'2I'!$E$19)</f>
        <v/>
      </c>
    </row>
    <row r="1297" spans="2:6">
      <c r="B1297" t="str">
        <f>'2I'!$AB$19</f>
        <v>B0098MFNH</v>
      </c>
      <c r="C1297" t="s">
        <v>16822</v>
      </c>
      <c r="E1297" t="s">
        <v>15757</v>
      </c>
      <c r="F1297" t="str">
        <f>IF(ISBLANK('2I'!$F$19),"",'2I'!$F$19)</f>
        <v/>
      </c>
    </row>
    <row r="1298" spans="2:6">
      <c r="B1298" t="str">
        <f>'2I'!$AC$19</f>
        <v>B0098MFTOT</v>
      </c>
      <c r="C1298" t="s">
        <v>16823</v>
      </c>
      <c r="E1298" t="s">
        <v>15757</v>
      </c>
      <c r="F1298">
        <f>IF(ISBLANK('2I'!$G$19),"",'2I'!$G$19)</f>
        <v>0</v>
      </c>
    </row>
    <row r="1299" spans="2:6">
      <c r="B1299" t="str">
        <f>'2I'!$AD$19</f>
        <v>B0098MFWR</v>
      </c>
      <c r="C1299" t="s">
        <v>16824</v>
      </c>
      <c r="E1299" t="s">
        <v>15757</v>
      </c>
      <c r="F1299" t="str">
        <f>IF(ISBLANK('2I'!$H$19),"",'2I'!$H$19)</f>
        <v/>
      </c>
    </row>
    <row r="1300" spans="2:6">
      <c r="B1300" t="str">
        <f>'2I'!$AE$19</f>
        <v>B0098MFWNP</v>
      </c>
      <c r="C1300" t="s">
        <v>16825</v>
      </c>
      <c r="E1300" t="s">
        <v>15757</v>
      </c>
      <c r="F1300" t="str">
        <f>IF(ISBLANK('2I'!$I$19),"",'2I'!$I$19)</f>
        <v/>
      </c>
    </row>
    <row r="1301" spans="2:6">
      <c r="B1301" t="str">
        <f>'2I'!$AF$19</f>
        <v>B0098MFTOTT</v>
      </c>
      <c r="C1301" t="s">
        <v>16823</v>
      </c>
      <c r="E1301" t="s">
        <v>15757</v>
      </c>
      <c r="F1301">
        <f>IF(ISBLANK('2I'!$J$19),"",'2I'!$J$19)</f>
        <v>0</v>
      </c>
    </row>
    <row r="1302" spans="2:6">
      <c r="B1302" t="str">
        <f>'2I'!$AA$20</f>
        <v>B0098MSH</v>
      </c>
      <c r="C1302" t="s">
        <v>16826</v>
      </c>
      <c r="E1302" t="s">
        <v>15757</v>
      </c>
      <c r="F1302" t="str">
        <f>IF(ISBLANK('2I'!$E$20),"",'2I'!$E$20)</f>
        <v/>
      </c>
    </row>
    <row r="1303" spans="2:6">
      <c r="B1303" t="str">
        <f>'2I'!$AB$20</f>
        <v>B0098MSNH</v>
      </c>
      <c r="C1303" t="s">
        <v>16827</v>
      </c>
      <c r="E1303" t="s">
        <v>15757</v>
      </c>
      <c r="F1303" t="str">
        <f>IF(ISBLANK('2I'!$F$20),"",'2I'!$F$20)</f>
        <v/>
      </c>
    </row>
    <row r="1304" spans="2:6">
      <c r="B1304" t="str">
        <f>'2I'!$AC$20</f>
        <v>B0098MSTOT</v>
      </c>
      <c r="C1304" t="s">
        <v>16828</v>
      </c>
      <c r="E1304" t="s">
        <v>15757</v>
      </c>
      <c r="F1304">
        <f>IF(ISBLANK('2I'!$G$20),"",'2I'!$G$20)</f>
        <v>0</v>
      </c>
    </row>
    <row r="1305" spans="2:6">
      <c r="B1305" t="str">
        <f>'2I'!$AD$20</f>
        <v>B0098MSWR</v>
      </c>
      <c r="C1305" t="s">
        <v>16829</v>
      </c>
      <c r="E1305" t="s">
        <v>15757</v>
      </c>
      <c r="F1305" t="str">
        <f>IF(ISBLANK('2I'!$H$20),"",'2I'!$H$20)</f>
        <v/>
      </c>
    </row>
    <row r="1306" spans="2:6">
      <c r="B1306" t="str">
        <f>'2I'!$AE$20</f>
        <v>B0098MSWNP</v>
      </c>
      <c r="C1306" t="s">
        <v>16830</v>
      </c>
      <c r="E1306" t="s">
        <v>15757</v>
      </c>
      <c r="F1306" t="str">
        <f>IF(ISBLANK('2I'!$I$20),"",'2I'!$I$20)</f>
        <v/>
      </c>
    </row>
    <row r="1307" spans="2:6">
      <c r="B1307" t="str">
        <f>'2I'!$AF$20</f>
        <v>B0098MSTOTT</v>
      </c>
      <c r="C1307" t="s">
        <v>16828</v>
      </c>
      <c r="E1307" t="s">
        <v>15757</v>
      </c>
      <c r="F1307">
        <f>IF(ISBLANK('2I'!$J$20),"",'2I'!$J$20)</f>
        <v>0</v>
      </c>
    </row>
    <row r="1308" spans="2:6">
      <c r="B1308" t="str">
        <f>'2I'!$AA$21</f>
        <v>B0099MHH</v>
      </c>
      <c r="C1308" t="s">
        <v>16831</v>
      </c>
      <c r="E1308" t="s">
        <v>15757</v>
      </c>
      <c r="F1308" t="str">
        <f>IF(ISBLANK('2I'!$E$21),"",'2I'!$E$21)</f>
        <v/>
      </c>
    </row>
    <row r="1309" spans="2:6">
      <c r="B1309" t="str">
        <f>'2I'!$AB$21</f>
        <v>B0099MHNH</v>
      </c>
      <c r="C1309" t="s">
        <v>16832</v>
      </c>
      <c r="E1309" t="s">
        <v>15757</v>
      </c>
      <c r="F1309" t="str">
        <f>IF(ISBLANK('2I'!$F$21),"",'2I'!$F$21)</f>
        <v/>
      </c>
    </row>
    <row r="1310" spans="2:6">
      <c r="B1310" t="str">
        <f>'2I'!$AC$21</f>
        <v>B0099MHTOT</v>
      </c>
      <c r="C1310" t="s">
        <v>16833</v>
      </c>
      <c r="E1310" t="s">
        <v>15757</v>
      </c>
      <c r="F1310">
        <f>IF(ISBLANK('2I'!$G$21),"",'2I'!$G$21)</f>
        <v>0</v>
      </c>
    </row>
    <row r="1311" spans="2:6">
      <c r="B1311" t="str">
        <f>'2I'!$AD$21</f>
        <v>B0099MHWR</v>
      </c>
      <c r="C1311" t="s">
        <v>16834</v>
      </c>
      <c r="E1311" t="s">
        <v>15757</v>
      </c>
      <c r="F1311" t="str">
        <f>IF(ISBLANK('2I'!$H$21),"",'2I'!$H$21)</f>
        <v/>
      </c>
    </row>
    <row r="1312" spans="2:6">
      <c r="B1312" t="str">
        <f>'2I'!$AE$21</f>
        <v>B0099MHWNP</v>
      </c>
      <c r="C1312" t="s">
        <v>16835</v>
      </c>
      <c r="E1312" t="s">
        <v>15757</v>
      </c>
      <c r="F1312" t="str">
        <f>IF(ISBLANK('2I'!$I$21),"",'2I'!$I$21)</f>
        <v/>
      </c>
    </row>
    <row r="1313" spans="2:6">
      <c r="B1313" t="str">
        <f>'2I'!$AF$21</f>
        <v>B0099MHTOTT</v>
      </c>
      <c r="C1313" t="s">
        <v>16833</v>
      </c>
      <c r="E1313" t="s">
        <v>15757</v>
      </c>
      <c r="F1313">
        <f>IF(ISBLANK('2I'!$J$21),"",'2I'!$J$21)</f>
        <v>0</v>
      </c>
    </row>
    <row r="1314" spans="2:6">
      <c r="B1314" t="str">
        <f>'2I'!$AA$22</f>
        <v>B0100TPH</v>
      </c>
      <c r="C1314" t="s">
        <v>16836</v>
      </c>
      <c r="E1314" t="s">
        <v>15757</v>
      </c>
      <c r="F1314" t="str">
        <f>IF(ISBLANK('2I'!$E$22),"",'2I'!$E$22)</f>
        <v/>
      </c>
    </row>
    <row r="1315" spans="2:6">
      <c r="B1315" t="str">
        <f>'2I'!$AB$22</f>
        <v>B0100TPNH</v>
      </c>
      <c r="C1315" t="s">
        <v>16837</v>
      </c>
      <c r="E1315" t="s">
        <v>15757</v>
      </c>
      <c r="F1315" t="str">
        <f>IF(ISBLANK('2I'!$F$22),"",'2I'!$F$22)</f>
        <v/>
      </c>
    </row>
    <row r="1316" spans="2:6">
      <c r="B1316" t="str">
        <f>'2I'!$AC$22</f>
        <v>B0100TPTOT</v>
      </c>
      <c r="C1316" t="s">
        <v>16838</v>
      </c>
      <c r="E1316" t="s">
        <v>15757</v>
      </c>
      <c r="F1316">
        <f>IF(ISBLANK('2I'!$G$22),"",'2I'!$G$22)</f>
        <v>0</v>
      </c>
    </row>
    <row r="1317" spans="2:6">
      <c r="B1317" t="str">
        <f>'2I'!$AD$22</f>
        <v>B0100TPWR</v>
      </c>
      <c r="C1317" t="s">
        <v>16839</v>
      </c>
      <c r="E1317" t="s">
        <v>15757</v>
      </c>
      <c r="F1317" t="str">
        <f>IF(ISBLANK('2I'!$H$22),"",'2I'!$H$22)</f>
        <v/>
      </c>
    </row>
    <row r="1318" spans="2:6">
      <c r="B1318" t="str">
        <f>'2I'!$AE$22</f>
        <v>B0100TPWNP</v>
      </c>
      <c r="C1318" t="s">
        <v>16840</v>
      </c>
      <c r="E1318" t="s">
        <v>15757</v>
      </c>
      <c r="F1318" t="str">
        <f>IF(ISBLANK('2I'!$I$22),"",'2I'!$I$22)</f>
        <v/>
      </c>
    </row>
    <row r="1319" spans="2:6">
      <c r="B1319" t="str">
        <f>'2I'!$AF$22</f>
        <v>B0100TPTOTT</v>
      </c>
      <c r="C1319" t="s">
        <v>16838</v>
      </c>
      <c r="E1319" t="s">
        <v>15757</v>
      </c>
      <c r="F1319">
        <f>IF(ISBLANK('2I'!$J$22),"",'2I'!$J$22)</f>
        <v>0</v>
      </c>
    </row>
    <row r="1320" spans="2:6">
      <c r="B1320" t="str">
        <f>'2I'!$AA$23</f>
        <v>B0101TWH</v>
      </c>
      <c r="C1320" t="s">
        <v>16841</v>
      </c>
      <c r="E1320" t="s">
        <v>15757</v>
      </c>
      <c r="F1320">
        <f>IF(ISBLANK('2I'!$E$23),"",'2I'!$E$23)</f>
        <v>0</v>
      </c>
    </row>
    <row r="1321" spans="2:6">
      <c r="B1321" t="str">
        <f>'2I'!$AB$23</f>
        <v>B0101TWNH</v>
      </c>
      <c r="C1321" t="s">
        <v>16842</v>
      </c>
      <c r="E1321" t="s">
        <v>15757</v>
      </c>
      <c r="F1321">
        <f>IF(ISBLANK('2I'!$F$23),"",'2I'!$F$23)</f>
        <v>0</v>
      </c>
    </row>
    <row r="1322" spans="2:6">
      <c r="B1322" t="str">
        <f>'2I'!$AC$23</f>
        <v>B0101TWTOT</v>
      </c>
      <c r="C1322" t="s">
        <v>16843</v>
      </c>
      <c r="E1322" t="s">
        <v>15757</v>
      </c>
      <c r="F1322">
        <f>IF(ISBLANK('2I'!$G$23),"",'2I'!$G$23)</f>
        <v>0</v>
      </c>
    </row>
    <row r="1323" spans="2:6">
      <c r="B1323" t="str">
        <f>'2I'!$AD$23</f>
        <v>B0101TWWR</v>
      </c>
      <c r="C1323" t="s">
        <v>16844</v>
      </c>
      <c r="E1323" t="s">
        <v>15757</v>
      </c>
      <c r="F1323">
        <f>IF(ISBLANK('2I'!$H$23),"",'2I'!$H$23)</f>
        <v>0</v>
      </c>
    </row>
    <row r="1324" spans="2:6">
      <c r="B1324" t="str">
        <f>'2I'!$AE$23</f>
        <v>B0101TWWNP</v>
      </c>
      <c r="C1324" t="s">
        <v>16845</v>
      </c>
      <c r="E1324" t="s">
        <v>15757</v>
      </c>
      <c r="F1324">
        <f>IF(ISBLANK('2I'!$I$23),"",'2I'!$I$23)</f>
        <v>0</v>
      </c>
    </row>
    <row r="1325" spans="2:6">
      <c r="B1325" t="str">
        <f>'2I'!$AF$23</f>
        <v>B0101TWTOTT</v>
      </c>
      <c r="C1325" t="s">
        <v>16843</v>
      </c>
      <c r="E1325" t="s">
        <v>15757</v>
      </c>
      <c r="F1325">
        <f>IF(ISBLANK('2I'!$J$23),"",'2I'!$J$23)</f>
        <v>0</v>
      </c>
    </row>
    <row r="1326" spans="2:6">
      <c r="B1326" t="str">
        <f>'2I'!$AA$26</f>
        <v>B0102AUH</v>
      </c>
      <c r="C1326" t="s">
        <v>16846</v>
      </c>
      <c r="E1326" t="s">
        <v>15757</v>
      </c>
      <c r="F1326" t="str">
        <f>IF(ISBLANK('2I'!$E$26),"",'2I'!$E$26)</f>
        <v/>
      </c>
    </row>
    <row r="1327" spans="2:6">
      <c r="B1327" t="str">
        <f>'2I'!$AB$26</f>
        <v>B0102AUNH</v>
      </c>
      <c r="C1327" t="s">
        <v>16847</v>
      </c>
      <c r="E1327" t="s">
        <v>15757</v>
      </c>
      <c r="F1327" t="str">
        <f>IF(ISBLANK('2I'!$F$26),"",'2I'!$F$26)</f>
        <v/>
      </c>
    </row>
    <row r="1328" spans="2:6">
      <c r="B1328" t="str">
        <f>'2I'!$AC$26</f>
        <v>B0102AUTOT</v>
      </c>
      <c r="C1328" t="s">
        <v>16848</v>
      </c>
      <c r="E1328" t="s">
        <v>15757</v>
      </c>
      <c r="F1328">
        <f>IF(ISBLANK('2I'!$G$26),"",'2I'!$G$26)</f>
        <v>0</v>
      </c>
    </row>
    <row r="1329" spans="2:6">
      <c r="B1329" t="str">
        <f>'2I'!$AA$27</f>
        <v>B0103AOH</v>
      </c>
      <c r="C1329" t="s">
        <v>16849</v>
      </c>
      <c r="E1329" t="s">
        <v>15757</v>
      </c>
      <c r="F1329" t="str">
        <f>IF(ISBLANK('2I'!$E$27),"",'2I'!$E$27)</f>
        <v/>
      </c>
    </row>
    <row r="1330" spans="2:6">
      <c r="B1330" t="str">
        <f>'2I'!$AB$27</f>
        <v>B0103AONH</v>
      </c>
      <c r="C1330" t="s">
        <v>16850</v>
      </c>
      <c r="E1330" t="s">
        <v>15757</v>
      </c>
      <c r="F1330" t="str">
        <f>IF(ISBLANK('2I'!$F$27),"",'2I'!$F$27)</f>
        <v/>
      </c>
    </row>
    <row r="1331" spans="2:6">
      <c r="B1331" t="str">
        <f>'2I'!$AC$27</f>
        <v>B0103AOTOT</v>
      </c>
      <c r="C1331" t="s">
        <v>16851</v>
      </c>
      <c r="E1331" t="s">
        <v>15757</v>
      </c>
      <c r="F1331">
        <f>IF(ISBLANK('2I'!$G$27),"",'2I'!$G$27)</f>
        <v>0</v>
      </c>
    </row>
    <row r="1332" spans="2:6">
      <c r="B1332" t="str">
        <f>'2I'!$AA$28</f>
        <v>B0104ATH</v>
      </c>
      <c r="C1332" t="s">
        <v>16852</v>
      </c>
      <c r="E1332" t="s">
        <v>15757</v>
      </c>
      <c r="F1332">
        <f>IF(ISBLANK('2I'!$E$28),"",'2I'!$E$28)</f>
        <v>0</v>
      </c>
    </row>
    <row r="1333" spans="2:6">
      <c r="B1333" t="str">
        <f>'2I'!$AB$28</f>
        <v>B0104ATNH</v>
      </c>
      <c r="C1333" t="s">
        <v>16853</v>
      </c>
      <c r="E1333" t="s">
        <v>15757</v>
      </c>
      <c r="F1333">
        <f>IF(ISBLANK('2I'!$F$28),"",'2I'!$F$28)</f>
        <v>0</v>
      </c>
    </row>
    <row r="1334" spans="2:6">
      <c r="B1334" t="str">
        <f>'2I'!$AC$28</f>
        <v>B0104ATTOT</v>
      </c>
      <c r="C1334" t="s">
        <v>16854</v>
      </c>
      <c r="E1334" t="s">
        <v>15757</v>
      </c>
      <c r="F1334">
        <f>IF(ISBLANK('2I'!$G$28),"",'2I'!$G$28)</f>
        <v>0</v>
      </c>
    </row>
    <row r="1335" spans="2:6">
      <c r="B1335" t="str">
        <f>'2I'!$AA$30</f>
        <v>B0105WTUH</v>
      </c>
      <c r="C1335" t="s">
        <v>16855</v>
      </c>
      <c r="E1335" t="s">
        <v>15757</v>
      </c>
      <c r="F1335">
        <f>IF(ISBLANK('2I'!$E$30),"",'2I'!$E$30)</f>
        <v>0</v>
      </c>
    </row>
    <row r="1336" spans="2:6">
      <c r="B1336" t="str">
        <f>'2I'!$AB$30</f>
        <v>B0105WTNH</v>
      </c>
      <c r="C1336" t="s">
        <v>16856</v>
      </c>
      <c r="E1336" t="s">
        <v>15757</v>
      </c>
      <c r="F1336">
        <f>IF(ISBLANK('2I'!$F$30),"",'2I'!$F$30)</f>
        <v>0</v>
      </c>
    </row>
    <row r="1337" spans="2:6">
      <c r="B1337" t="str">
        <f>'2I'!$AC$30</f>
        <v>B0105WTTOT</v>
      </c>
      <c r="C1337" t="s">
        <v>16857</v>
      </c>
      <c r="E1337" t="s">
        <v>15757</v>
      </c>
      <c r="F1337">
        <f>IF(ISBLANK('2I'!$G$30),"",'2I'!$G$30)</f>
        <v>0</v>
      </c>
    </row>
    <row r="1338" spans="2:6">
      <c r="B1338" t="str">
        <f>'2I'!$AA$33</f>
        <v>A19002RRH</v>
      </c>
      <c r="C1338" t="s">
        <v>16858</v>
      </c>
      <c r="E1338" t="s">
        <v>15757</v>
      </c>
      <c r="F1338" t="str">
        <f>IF(ISBLANK('2I'!$E$33),"",'2I'!$E$33)</f>
        <v/>
      </c>
    </row>
    <row r="1339" spans="2:6">
      <c r="B1339" t="str">
        <f>'2I'!$AB$33</f>
        <v>A19002RRNH</v>
      </c>
      <c r="C1339" t="s">
        <v>16859</v>
      </c>
      <c r="E1339" t="s">
        <v>15757</v>
      </c>
      <c r="F1339" t="str">
        <f>IF(ISBLANK('2I'!$F$33),"",'2I'!$F$33)</f>
        <v/>
      </c>
    </row>
    <row r="1340" spans="2:6">
      <c r="B1340" t="str">
        <f>'2I'!$AC$33</f>
        <v>A19002RRA</v>
      </c>
      <c r="C1340" t="s">
        <v>16860</v>
      </c>
      <c r="E1340" t="s">
        <v>15757</v>
      </c>
      <c r="F1340">
        <f>IF(ISBLANK('2I'!$G$33),"",'2I'!$G$33)</f>
        <v>0</v>
      </c>
    </row>
    <row r="1341" spans="2:6">
      <c r="B1341" t="str">
        <f>'2I'!$AA$34</f>
        <v>A19003RRH</v>
      </c>
      <c r="C1341" t="s">
        <v>16861</v>
      </c>
      <c r="E1341" t="s">
        <v>15757</v>
      </c>
      <c r="F1341" t="str">
        <f>IF(ISBLANK('2I'!$E$34),"",'2I'!$E$34)</f>
        <v/>
      </c>
    </row>
    <row r="1342" spans="2:6">
      <c r="B1342" t="str">
        <f>'2I'!$AB$34</f>
        <v>A19003RRNH</v>
      </c>
      <c r="C1342" t="s">
        <v>16862</v>
      </c>
      <c r="E1342" t="s">
        <v>15757</v>
      </c>
      <c r="F1342" t="str">
        <f>IF(ISBLANK('2I'!$F$34),"",'2I'!$F$34)</f>
        <v/>
      </c>
    </row>
    <row r="1343" spans="2:6">
      <c r="B1343" t="str">
        <f>'2I'!$AC$34</f>
        <v>A19003RRA</v>
      </c>
      <c r="C1343" t="s">
        <v>16863</v>
      </c>
      <c r="E1343" t="s">
        <v>15757</v>
      </c>
      <c r="F1343">
        <f>IF(ISBLANK('2I'!$G$34),"",'2I'!$G$34)</f>
        <v>0</v>
      </c>
    </row>
    <row r="1344" spans="2:6">
      <c r="B1344" t="str">
        <f>'2I'!$AA$35</f>
        <v>A19039RRH</v>
      </c>
      <c r="C1344" t="s">
        <v>16864</v>
      </c>
      <c r="E1344" t="s">
        <v>15757</v>
      </c>
      <c r="F1344" t="str">
        <f>IF(ISBLANK('2I'!$E$35),"",'2I'!$E$35)</f>
        <v/>
      </c>
    </row>
    <row r="1345" spans="2:6">
      <c r="B1345" t="str">
        <f>'2I'!$AB$35</f>
        <v>A19039RRNH</v>
      </c>
      <c r="C1345" t="s">
        <v>16865</v>
      </c>
      <c r="E1345" t="s">
        <v>15757</v>
      </c>
      <c r="F1345" t="str">
        <f>IF(ISBLANK('2I'!$F$35),"",'2I'!$F$35)</f>
        <v/>
      </c>
    </row>
    <row r="1346" spans="2:6">
      <c r="B1346" t="str">
        <f>'2I'!$AC$35</f>
        <v>A19039RRA</v>
      </c>
      <c r="C1346" t="s">
        <v>16866</v>
      </c>
      <c r="E1346" t="s">
        <v>15757</v>
      </c>
      <c r="F1346">
        <f>IF(ISBLANK('2I'!$G$35),"",'2I'!$G$35)</f>
        <v>0</v>
      </c>
    </row>
    <row r="1347" spans="2:6">
      <c r="B1347" t="str">
        <f>'2I'!$AA$36</f>
        <v>A19004RRH</v>
      </c>
      <c r="C1347" t="s">
        <v>16867</v>
      </c>
      <c r="E1347" t="s">
        <v>15757</v>
      </c>
      <c r="F1347">
        <f>IF(ISBLANK('2I'!$E$36),"",'2I'!$E$36)</f>
        <v>0</v>
      </c>
    </row>
    <row r="1348" spans="2:6">
      <c r="B1348" t="str">
        <f>'2I'!$AB$36</f>
        <v>A19004RRNH</v>
      </c>
      <c r="C1348" t="s">
        <v>16868</v>
      </c>
      <c r="E1348" t="s">
        <v>15757</v>
      </c>
      <c r="F1348">
        <f>IF(ISBLANK('2I'!$F$36),"",'2I'!$F$36)</f>
        <v>0</v>
      </c>
    </row>
    <row r="1349" spans="2:6">
      <c r="B1349" t="str">
        <f>'2I'!$AC$36</f>
        <v>A19004RRA</v>
      </c>
      <c r="C1349" t="s">
        <v>16869</v>
      </c>
      <c r="E1349" t="s">
        <v>15757</v>
      </c>
      <c r="F1349">
        <f>IF(ISBLANK('2I'!$G$36),"",'2I'!$G$36)</f>
        <v>0</v>
      </c>
    </row>
    <row r="1350" spans="2:6">
      <c r="B1350" t="str">
        <f>'2I'!$AC$39</f>
        <v>BM340NPCW</v>
      </c>
      <c r="C1350" t="s">
        <v>16870</v>
      </c>
      <c r="E1350" t="s">
        <v>15757</v>
      </c>
      <c r="F1350" t="str">
        <f>IF(ISBLANK('2I'!$G$39),"",'2I'!$G$39)</f>
        <v/>
      </c>
    </row>
    <row r="1351" spans="2:6">
      <c r="B1351" t="str">
        <f>'2I'!$AC$40</f>
        <v>BM340NPCWW</v>
      </c>
      <c r="C1351" t="s">
        <v>16871</v>
      </c>
      <c r="E1351" t="s">
        <v>15757</v>
      </c>
      <c r="F1351" t="str">
        <f>IF(ISBLANK('2I'!$G$40),"",'2I'!$G$40)</f>
        <v/>
      </c>
    </row>
    <row r="1352" spans="2:6">
      <c r="B1352" t="str">
        <f>'2I'!$AC$41</f>
        <v>A19039NPC</v>
      </c>
      <c r="C1352" t="s">
        <v>16872</v>
      </c>
      <c r="E1352" t="s">
        <v>15757</v>
      </c>
      <c r="F1352" t="str">
        <f>IF(ISBLANK('2I'!$G$41),"",'2I'!$G$41)</f>
        <v/>
      </c>
    </row>
    <row r="1353" spans="2:6">
      <c r="B1353" t="str">
        <f>'2I'!$AC$44</f>
        <v>BR973NPC</v>
      </c>
      <c r="C1353" t="s">
        <v>16873</v>
      </c>
      <c r="E1353" t="s">
        <v>15757</v>
      </c>
      <c r="F1353" t="str">
        <f>IF(ISBLANK('2I'!$G$44),"",'2I'!$G$44)</f>
        <v/>
      </c>
    </row>
    <row r="1354" spans="2:6">
      <c r="B1354" t="str">
        <f>'2I'!$AC$46</f>
        <v>BO1183</v>
      </c>
      <c r="C1354" t="s">
        <v>16874</v>
      </c>
      <c r="E1354" t="s">
        <v>15757</v>
      </c>
      <c r="F1354">
        <f>IF(ISBLANK('2I'!$G$46),"",'2I'!$G$46)</f>
        <v>0</v>
      </c>
    </row>
    <row r="1355" spans="2:6">
      <c r="B1355" t="str">
        <f>'2J'!$T$8</f>
        <v>BC30449DT</v>
      </c>
      <c r="C1355" t="s">
        <v>16875</v>
      </c>
      <c r="E1355" t="s">
        <v>15757</v>
      </c>
      <c r="F1355" t="str">
        <f>IF(ISBLANK('2J'!$E$8),"",'2J'!$E$8)</f>
        <v/>
      </c>
    </row>
    <row r="1356" spans="2:6">
      <c r="B1356" t="str">
        <f>'2J'!$U$8</f>
        <v>BC30449DTM</v>
      </c>
      <c r="C1356" t="s">
        <v>16876</v>
      </c>
      <c r="E1356" t="s">
        <v>15757</v>
      </c>
      <c r="F1356" t="str">
        <f>IF(ISBLANK('2J'!$F$8),"",'2J'!$F$8)</f>
        <v/>
      </c>
    </row>
    <row r="1357" spans="2:6">
      <c r="B1357" t="str">
        <f>'2J'!$T$9</f>
        <v>BC30449PS</v>
      </c>
      <c r="C1357" t="s">
        <v>16877</v>
      </c>
      <c r="E1357" t="s">
        <v>15757</v>
      </c>
      <c r="F1357" t="str">
        <f>IF(ISBLANK('2J'!$E$9),"",'2J'!$E$9)</f>
        <v/>
      </c>
    </row>
    <row r="1358" spans="2:6">
      <c r="B1358" t="str">
        <f>'2J'!$U$9</f>
        <v>BC30449PSM</v>
      </c>
      <c r="C1358" t="s">
        <v>16878</v>
      </c>
      <c r="E1358" t="s">
        <v>15757</v>
      </c>
      <c r="F1358" t="str">
        <f>IF(ISBLANK('2J'!$F$9),"",'2J'!$F$9)</f>
        <v/>
      </c>
    </row>
    <row r="1359" spans="2:6">
      <c r="B1359" t="str">
        <f>'2J'!$T$10</f>
        <v>BC30449O</v>
      </c>
      <c r="C1359" t="s">
        <v>16879</v>
      </c>
      <c r="E1359" t="s">
        <v>15757</v>
      </c>
      <c r="F1359" t="str">
        <f>IF(ISBLANK('2J'!$E$10),"",'2J'!$E$10)</f>
        <v/>
      </c>
    </row>
    <row r="1360" spans="2:6">
      <c r="B1360" t="str">
        <f>'2J'!$U$10</f>
        <v>BC30449OM</v>
      </c>
      <c r="C1360" t="s">
        <v>16880</v>
      </c>
      <c r="E1360" t="s">
        <v>15757</v>
      </c>
      <c r="F1360" t="str">
        <f>IF(ISBLANK('2J'!$F$10),"",'2J'!$F$10)</f>
        <v/>
      </c>
    </row>
    <row r="1361" spans="2:6">
      <c r="B1361" t="str">
        <f>'2J'!$T$11</f>
        <v>BC30449TWDT</v>
      </c>
      <c r="C1361" t="s">
        <v>16881</v>
      </c>
      <c r="E1361" t="s">
        <v>15757</v>
      </c>
      <c r="F1361">
        <f>IF(ISBLANK('2J'!$E$11),"",'2J'!$E$11)</f>
        <v>0</v>
      </c>
    </row>
    <row r="1362" spans="2:6">
      <c r="B1362" t="str">
        <f>'2J'!$U$11</f>
        <v>BC30449TM</v>
      </c>
      <c r="C1362" t="s">
        <v>16882</v>
      </c>
      <c r="E1362" t="s">
        <v>15757</v>
      </c>
      <c r="F1362">
        <f>IF(ISBLANK('2J'!$F$11),"",'2J'!$F$11)</f>
        <v>0</v>
      </c>
    </row>
    <row r="1363" spans="2:6">
      <c r="B1363" t="str">
        <f>'2J'!$T$14</f>
        <v>BC30849FC</v>
      </c>
      <c r="C1363" t="s">
        <v>16883</v>
      </c>
      <c r="E1363" t="s">
        <v>15757</v>
      </c>
      <c r="F1363" t="str">
        <f>IF(ISBLANK('2J'!$E$14),"",'2J'!$E$14)</f>
        <v/>
      </c>
    </row>
    <row r="1364" spans="2:6">
      <c r="B1364" t="str">
        <f>'2J'!$U$14</f>
        <v>BC30849FCM</v>
      </c>
      <c r="C1364" t="s">
        <v>16884</v>
      </c>
      <c r="E1364" t="s">
        <v>15757</v>
      </c>
      <c r="F1364" t="str">
        <f>IF(ISBLANK('2J'!$F$14),"",'2J'!$F$14)</f>
        <v/>
      </c>
    </row>
    <row r="1365" spans="2:6">
      <c r="B1365" t="str">
        <f>'2J'!$T$15</f>
        <v>BC30849SW</v>
      </c>
      <c r="C1365" t="s">
        <v>16885</v>
      </c>
      <c r="E1365" t="s">
        <v>15757</v>
      </c>
      <c r="F1365" t="str">
        <f>IF(ISBLANK('2J'!$E$15),"",'2J'!$E$15)</f>
        <v/>
      </c>
    </row>
    <row r="1366" spans="2:6">
      <c r="B1366" t="str">
        <f>'2J'!$U$15</f>
        <v>BC30849SWM</v>
      </c>
      <c r="C1366" t="s">
        <v>16886</v>
      </c>
      <c r="E1366" t="s">
        <v>15757</v>
      </c>
      <c r="F1366" t="str">
        <f>IF(ISBLANK('2J'!$F$15),"",'2J'!$F$15)</f>
        <v/>
      </c>
    </row>
    <row r="1367" spans="2:6">
      <c r="B1367" t="str">
        <f>'2J'!$T$16</f>
        <v>BC30849PS</v>
      </c>
      <c r="C1367" t="s">
        <v>16887</v>
      </c>
      <c r="E1367" t="s">
        <v>15757</v>
      </c>
      <c r="F1367" t="str">
        <f>IF(ISBLANK('2J'!$E$16),"",'2J'!$E$16)</f>
        <v/>
      </c>
    </row>
    <row r="1368" spans="2:6">
      <c r="B1368" t="str">
        <f>'2J'!$U$16</f>
        <v>BC30849PSM</v>
      </c>
      <c r="C1368" t="s">
        <v>16888</v>
      </c>
      <c r="E1368" t="s">
        <v>15757</v>
      </c>
      <c r="F1368" t="str">
        <f>IF(ISBLANK('2J'!$F$16),"",'2J'!$F$16)</f>
        <v/>
      </c>
    </row>
    <row r="1369" spans="2:6">
      <c r="B1369" t="str">
        <f>'2J'!$T$17</f>
        <v>BC30849O</v>
      </c>
      <c r="C1369" t="s">
        <v>16889</v>
      </c>
      <c r="E1369" t="s">
        <v>15757</v>
      </c>
      <c r="F1369" t="str">
        <f>IF(ISBLANK('2J'!$E$17),"",'2J'!$E$17)</f>
        <v/>
      </c>
    </row>
    <row r="1370" spans="2:6">
      <c r="B1370" t="str">
        <f>'2J'!$U$17</f>
        <v>BC30849OM</v>
      </c>
      <c r="C1370" t="s">
        <v>16890</v>
      </c>
      <c r="E1370" t="s">
        <v>15757</v>
      </c>
      <c r="F1370" t="str">
        <f>IF(ISBLANK('2J'!$F$17),"",'2J'!$F$17)</f>
        <v/>
      </c>
    </row>
    <row r="1371" spans="2:6">
      <c r="B1371" t="str">
        <f>'2J'!$T$18</f>
        <v>BC30849SCT</v>
      </c>
      <c r="C1371" t="s">
        <v>16891</v>
      </c>
      <c r="E1371" t="s">
        <v>15757</v>
      </c>
      <c r="F1371">
        <f>IF(ISBLANK('2J'!$E$18),"",'2J'!$E$18)</f>
        <v>0</v>
      </c>
    </row>
    <row r="1372" spans="2:6">
      <c r="B1372" t="str">
        <f>'2J'!$U$18</f>
        <v>BC30849SCTM</v>
      </c>
      <c r="C1372" t="s">
        <v>16892</v>
      </c>
      <c r="E1372" t="s">
        <v>15757</v>
      </c>
      <c r="F1372">
        <f>IF(ISBLANK('2J'!$F$18),"",'2J'!$F$18)</f>
        <v>0</v>
      </c>
    </row>
    <row r="1373" spans="2:6">
      <c r="B1373" t="str">
        <f>'2K'!$W$8</f>
        <v>BC11470</v>
      </c>
      <c r="C1373" t="e">
        <v>#N/A</v>
      </c>
      <c r="E1373" t="s">
        <v>15757</v>
      </c>
      <c r="F1373">
        <f>IF(ISBLANK('2K'!$G$8),"",'2K'!$G$8)</f>
        <v>0</v>
      </c>
    </row>
    <row r="1374" spans="2:6">
      <c r="B1374" t="str">
        <f>'2K'!$U$9</f>
        <v>BC11270DIS</v>
      </c>
      <c r="C1374" t="s">
        <v>16893</v>
      </c>
      <c r="E1374" t="s">
        <v>15757</v>
      </c>
      <c r="F1374" t="str">
        <f>IF(ISBLANK('2K'!$E$9),"",'2K'!$E$9)</f>
        <v/>
      </c>
    </row>
    <row r="1375" spans="2:6">
      <c r="B1375" t="str">
        <f>'2K'!$V$9</f>
        <v>BC11370DIS</v>
      </c>
      <c r="C1375" t="s">
        <v>16894</v>
      </c>
      <c r="E1375" t="s">
        <v>15757</v>
      </c>
      <c r="F1375" t="str">
        <f>IF(ISBLANK('2K'!$F$9),"",'2K'!$F$9)</f>
        <v/>
      </c>
    </row>
    <row r="1376" spans="2:6">
      <c r="B1376" t="str">
        <f>'2K'!$W$9</f>
        <v>BC11470DIS</v>
      </c>
      <c r="C1376" t="s">
        <v>16895</v>
      </c>
      <c r="E1376" t="s">
        <v>15757</v>
      </c>
      <c r="F1376">
        <f>IF(ISBLANK('2K'!$G$9),"",'2K'!$G$9)</f>
        <v>0</v>
      </c>
    </row>
    <row r="1377" spans="2:6">
      <c r="B1377" t="str">
        <f>'2K'!$U$10</f>
        <v>BC11270GROSS</v>
      </c>
      <c r="C1377" t="s">
        <v>16896</v>
      </c>
      <c r="E1377" t="s">
        <v>15757</v>
      </c>
      <c r="F1377">
        <f>IF(ISBLANK('2K'!$E$10),"",'2K'!$E$10)</f>
        <v>0</v>
      </c>
    </row>
    <row r="1378" spans="2:6">
      <c r="B1378" t="str">
        <f>'2K'!$V$10</f>
        <v>BC11370GROSS</v>
      </c>
      <c r="C1378" t="s">
        <v>16897</v>
      </c>
      <c r="E1378" t="s">
        <v>15757</v>
      </c>
      <c r="F1378">
        <f>IF(ISBLANK('2K'!$F$10),"",'2K'!$F$10)</f>
        <v>0</v>
      </c>
    </row>
    <row r="1379" spans="2:6">
      <c r="B1379" t="str">
        <f>'2K'!$W$10</f>
        <v>BC11470GROSS</v>
      </c>
      <c r="C1379" t="s">
        <v>16898</v>
      </c>
      <c r="E1379" t="s">
        <v>15757</v>
      </c>
      <c r="F1379">
        <f>IF(ISBLANK('2K'!$G$10),"",'2K'!$G$10)</f>
        <v>0</v>
      </c>
    </row>
    <row r="1380" spans="2:6">
      <c r="B1380" t="str">
        <f>'2K'!$U$13</f>
        <v>B0375VB_W</v>
      </c>
      <c r="C1380" t="s">
        <v>16899</v>
      </c>
      <c r="E1380" t="s">
        <v>15757</v>
      </c>
      <c r="F1380" t="str">
        <f>IF(ISBLANK('2K'!$E$13),"",'2K'!$E$13)</f>
        <v/>
      </c>
    </row>
    <row r="1381" spans="2:6">
      <c r="B1381" t="str">
        <f>'2K'!$V$13</f>
        <v>B0375VB_WS</v>
      </c>
      <c r="C1381" t="s">
        <v>16900</v>
      </c>
      <c r="E1381" t="s">
        <v>15757</v>
      </c>
      <c r="F1381" t="str">
        <f>IF(ISBLANK('2K'!$F$13),"",'2K'!$F$13)</f>
        <v/>
      </c>
    </row>
    <row r="1382" spans="2:6">
      <c r="B1382" t="str">
        <f>'2K'!$W$13</f>
        <v>BC11470VARBFWD</v>
      </c>
      <c r="C1382" t="s">
        <v>16901</v>
      </c>
      <c r="E1382" t="s">
        <v>15757</v>
      </c>
      <c r="F1382">
        <f>IF(ISBLANK('2K'!$G$13),"",'2K'!$G$13)</f>
        <v>0</v>
      </c>
    </row>
    <row r="1383" spans="2:6">
      <c r="B1383" t="str">
        <f>'2K'!$U$15</f>
        <v>BC11270NRC</v>
      </c>
      <c r="C1383" t="s">
        <v>16902</v>
      </c>
      <c r="E1383" t="s">
        <v>15757</v>
      </c>
      <c r="F1383">
        <f>IF(ISBLANK('2K'!$E$15),"",'2K'!$E$15)</f>
        <v>0</v>
      </c>
    </row>
    <row r="1384" spans="2:6">
      <c r="B1384" t="str">
        <f>'2K'!$V$15</f>
        <v>BC11370NRC</v>
      </c>
      <c r="C1384" t="s">
        <v>16903</v>
      </c>
      <c r="E1384" t="s">
        <v>15757</v>
      </c>
      <c r="F1384">
        <f>IF(ISBLANK('2K'!$F$15),"",'2K'!$F$15)</f>
        <v>0</v>
      </c>
    </row>
    <row r="1385" spans="2:6">
      <c r="B1385" t="str">
        <f>'2K'!$W$15</f>
        <v>BC11470NRC</v>
      </c>
      <c r="C1385" t="s">
        <v>16904</v>
      </c>
      <c r="E1385" t="s">
        <v>15757</v>
      </c>
      <c r="F1385">
        <f>IF(ISBLANK('2K'!$G$15),"",'2K'!$G$15)</f>
        <v>0</v>
      </c>
    </row>
    <row r="1386" spans="2:6">
      <c r="B1386" t="str">
        <f>'2K'!$U$16</f>
        <v>BC11270VARCFWD</v>
      </c>
      <c r="C1386" t="s">
        <v>16905</v>
      </c>
      <c r="E1386" t="s">
        <v>15757</v>
      </c>
      <c r="F1386">
        <f>IF(ISBLANK('2K'!$E$16),"",'2K'!$E$16)</f>
        <v>0</v>
      </c>
    </row>
    <row r="1387" spans="2:6">
      <c r="B1387" t="str">
        <f>'2K'!$V$16</f>
        <v>BC11370VARCFWD</v>
      </c>
      <c r="C1387" t="s">
        <v>16906</v>
      </c>
      <c r="E1387" t="s">
        <v>15757</v>
      </c>
      <c r="F1387">
        <f>IF(ISBLANK('2K'!$F$16),"",'2K'!$F$16)</f>
        <v>0</v>
      </c>
    </row>
    <row r="1388" spans="2:6">
      <c r="B1388" t="str">
        <f>'2K'!$W$16</f>
        <v>BC11470VARCFWD</v>
      </c>
      <c r="C1388" t="s">
        <v>16907</v>
      </c>
      <c r="E1388" t="s">
        <v>15757</v>
      </c>
      <c r="F1388">
        <f>IF(ISBLANK('2K'!$G$16),"",'2K'!$G$16)</f>
        <v>0</v>
      </c>
    </row>
    <row r="1389" spans="2:6">
      <c r="B1389" t="str">
        <f>'2L'!$Y$7</f>
        <v>B0374LD_WR</v>
      </c>
      <c r="C1389" t="s">
        <v>16908</v>
      </c>
      <c r="E1389" t="s">
        <v>15757</v>
      </c>
      <c r="F1389" t="str">
        <f>IF(ISBLANK('2L'!$E$7),"",'2L'!$E$7)</f>
        <v/>
      </c>
    </row>
    <row r="1390" spans="2:6">
      <c r="B1390" t="str">
        <f>'2L'!$Z$7</f>
        <v>B0374LD_WN</v>
      </c>
      <c r="C1390" t="s">
        <v>16909</v>
      </c>
      <c r="E1390" t="s">
        <v>15757</v>
      </c>
      <c r="F1390" t="str">
        <f>IF(ISBLANK('2L'!$F$7),"",'2L'!$F$7)</f>
        <v/>
      </c>
    </row>
    <row r="1391" spans="2:6">
      <c r="B1391" t="str">
        <f>'2L'!$AA$7</f>
        <v>BT39301PS</v>
      </c>
      <c r="C1391" t="s">
        <v>16910</v>
      </c>
      <c r="E1391" t="s">
        <v>15757</v>
      </c>
      <c r="F1391" t="str">
        <f>IF(ISBLANK('2L'!$G$7),"",'2L'!$G$7)</f>
        <v/>
      </c>
    </row>
    <row r="1392" spans="2:6">
      <c r="B1392" t="str">
        <f>'2L'!$AB$7</f>
        <v>B0374LD_AC</v>
      </c>
      <c r="C1392" t="s">
        <v>16911</v>
      </c>
      <c r="E1392" t="s">
        <v>15757</v>
      </c>
      <c r="F1392" t="str">
        <f>IF(ISBLANK('2L'!$H$7),"",'2L'!$H$7)</f>
        <v/>
      </c>
    </row>
    <row r="1393" spans="2:6">
      <c r="B1393" t="str">
        <f>'2L'!$AC$7</f>
        <v>BT39301P</v>
      </c>
      <c r="C1393" t="s">
        <v>16912</v>
      </c>
      <c r="E1393" t="s">
        <v>15757</v>
      </c>
      <c r="F1393">
        <f>IF(ISBLANK('2L'!$I$7),"",'2L'!$I$7)</f>
        <v>0</v>
      </c>
    </row>
    <row r="1394" spans="2:6">
      <c r="B1394" t="str">
        <f>'2M'!$AF$8</f>
        <v>B0106WRTOT</v>
      </c>
      <c r="C1394" t="s">
        <v>16913</v>
      </c>
      <c r="E1394" t="s">
        <v>15757</v>
      </c>
      <c r="F1394">
        <f>IF(ISBLANK('2M'!$J$8),"",'2M'!$J$8)</f>
        <v>0</v>
      </c>
    </row>
    <row r="1395" spans="2:6">
      <c r="B1395" t="str">
        <f>'2M'!$AD$9</f>
        <v>B0107GCBIO</v>
      </c>
      <c r="C1395" t="s">
        <v>16914</v>
      </c>
      <c r="E1395" t="s">
        <v>15757</v>
      </c>
      <c r="F1395" t="str">
        <f>IF(ISBLANK('2M'!$H$9),"",'2M'!$H$9)</f>
        <v/>
      </c>
    </row>
    <row r="1396" spans="2:6">
      <c r="B1396" t="str">
        <f>'2M'!$AE$9</f>
        <v>B0107GCAPC</v>
      </c>
      <c r="C1396" t="s">
        <v>16915</v>
      </c>
      <c r="E1396" t="s">
        <v>15757</v>
      </c>
      <c r="F1396" t="str">
        <f>IF(ISBLANK('2M'!$I$9),"",'2M'!$I$9)</f>
        <v/>
      </c>
    </row>
    <row r="1397" spans="2:6">
      <c r="B1397" t="str">
        <f>'2M'!$AF$9</f>
        <v>B0107GCTOT</v>
      </c>
      <c r="C1397" t="s">
        <v>16916</v>
      </c>
      <c r="E1397" t="s">
        <v>15757</v>
      </c>
      <c r="F1397">
        <f>IF(ISBLANK('2M'!$J$9),"",'2M'!$J$9)</f>
        <v>0</v>
      </c>
    </row>
    <row r="1398" spans="2:6">
      <c r="B1398" t="str">
        <f>'2M'!$AA$10</f>
        <v>B0108TRWR</v>
      </c>
      <c r="C1398" t="s">
        <v>16917</v>
      </c>
      <c r="E1398" t="s">
        <v>15757</v>
      </c>
      <c r="F1398">
        <f>IF(ISBLANK('2M'!$E$10),"",'2M'!$E$10)</f>
        <v>0</v>
      </c>
    </row>
    <row r="1399" spans="2:6">
      <c r="B1399" t="str">
        <f>'2M'!$AB$10</f>
        <v>B0108TRWNP</v>
      </c>
      <c r="C1399" t="s">
        <v>16918</v>
      </c>
      <c r="E1399" t="s">
        <v>15757</v>
      </c>
      <c r="F1399">
        <f>IF(ISBLANK('2M'!$F$10),"",'2M'!$F$10)</f>
        <v>0</v>
      </c>
    </row>
    <row r="1400" spans="2:6">
      <c r="B1400" t="str">
        <f>'2M'!$AC$10</f>
        <v>B0108TRWWP</v>
      </c>
      <c r="C1400" t="s">
        <v>16919</v>
      </c>
      <c r="E1400" t="s">
        <v>15757</v>
      </c>
      <c r="F1400">
        <f>IF(ISBLANK('2M'!$G$10),"",'2M'!$G$10)</f>
        <v>0</v>
      </c>
    </row>
    <row r="1401" spans="2:6">
      <c r="B1401" t="str">
        <f>'2M'!$AF$10</f>
        <v>B0108TRTOT</v>
      </c>
      <c r="C1401" t="s">
        <v>16920</v>
      </c>
      <c r="E1401" t="s">
        <v>15757</v>
      </c>
      <c r="F1401">
        <f>IF(ISBLANK('2M'!$J$10),"",'2M'!$J$10)</f>
        <v>0</v>
      </c>
    </row>
    <row r="1402" spans="2:6">
      <c r="B1402" t="str">
        <f>'2M'!$AA$13</f>
        <v>B0109AWWR</v>
      </c>
      <c r="C1402" t="s">
        <v>16921</v>
      </c>
      <c r="E1402" t="s">
        <v>15757</v>
      </c>
      <c r="F1402" t="str">
        <f>IF(ISBLANK('2M'!$E$13),"",'2M'!$E$13)</f>
        <v/>
      </c>
    </row>
    <row r="1403" spans="2:6">
      <c r="B1403" t="str">
        <f>'2M'!$AB$13</f>
        <v>B0109AWWNP</v>
      </c>
      <c r="C1403" t="s">
        <v>16922</v>
      </c>
      <c r="E1403" t="s">
        <v>15757</v>
      </c>
      <c r="F1403" t="str">
        <f>IF(ISBLANK('2M'!$F$13),"",'2M'!$F$13)</f>
        <v/>
      </c>
    </row>
    <row r="1404" spans="2:6">
      <c r="B1404" t="str">
        <f>'2M'!$AC$13</f>
        <v>B0109AWWWP</v>
      </c>
      <c r="C1404" t="s">
        <v>16923</v>
      </c>
      <c r="E1404" t="s">
        <v>15757</v>
      </c>
      <c r="F1404" t="str">
        <f>IF(ISBLANK('2M'!$G$13),"",'2M'!$G$13)</f>
        <v/>
      </c>
    </row>
    <row r="1405" spans="2:6">
      <c r="B1405" t="str">
        <f>'2M'!$AD$13</f>
        <v>B0109AWBIO</v>
      </c>
      <c r="C1405" t="s">
        <v>16924</v>
      </c>
      <c r="E1405" t="s">
        <v>15757</v>
      </c>
      <c r="F1405" t="str">
        <f>IF(ISBLANK('2M'!$H$13),"",'2M'!$H$13)</f>
        <v/>
      </c>
    </row>
    <row r="1406" spans="2:6">
      <c r="B1406" t="str">
        <f>'2M'!$AE$13</f>
        <v>B0109AWAPC</v>
      </c>
      <c r="C1406" t="s">
        <v>16925</v>
      </c>
      <c r="E1406" t="s">
        <v>15757</v>
      </c>
      <c r="F1406" t="str">
        <f>IF(ISBLANK('2M'!$I$13),"",'2M'!$I$13)</f>
        <v/>
      </c>
    </row>
    <row r="1407" spans="2:6">
      <c r="B1407" t="str">
        <f>'2M'!$AF$13</f>
        <v>B0109AWTOT</v>
      </c>
      <c r="C1407" t="s">
        <v>16926</v>
      </c>
      <c r="E1407" t="s">
        <v>15757</v>
      </c>
      <c r="F1407">
        <f>IF(ISBLANK('2M'!$J$13),"",'2M'!$J$13)</f>
        <v>0</v>
      </c>
    </row>
    <row r="1408" spans="2:6">
      <c r="B1408" t="str">
        <f>'2M'!$AA$14</f>
        <v>B0110AGWR</v>
      </c>
      <c r="C1408" t="s">
        <v>16927</v>
      </c>
      <c r="E1408" t="s">
        <v>15757</v>
      </c>
      <c r="F1408" t="str">
        <f>IF(ISBLANK('2M'!$E$14),"",'2M'!$E$14)</f>
        <v/>
      </c>
    </row>
    <row r="1409" spans="2:6">
      <c r="B1409" t="str">
        <f>'2M'!$AB$14</f>
        <v>B0110AGWNP</v>
      </c>
      <c r="C1409" t="s">
        <v>16928</v>
      </c>
      <c r="E1409" t="s">
        <v>15757</v>
      </c>
      <c r="F1409" t="str">
        <f>IF(ISBLANK('2M'!$F$14),"",'2M'!$F$14)</f>
        <v/>
      </c>
    </row>
    <row r="1410" spans="2:6">
      <c r="B1410" t="str">
        <f>'2M'!$AC$14</f>
        <v>B0110AGWWP</v>
      </c>
      <c r="C1410" t="s">
        <v>16929</v>
      </c>
      <c r="E1410" t="s">
        <v>15757</v>
      </c>
      <c r="F1410" t="str">
        <f>IF(ISBLANK('2M'!$G$14),"",'2M'!$G$14)</f>
        <v/>
      </c>
    </row>
    <row r="1411" spans="2:6">
      <c r="B1411" t="str">
        <f>'2M'!$AD$14</f>
        <v>B0110AGBIO</v>
      </c>
      <c r="C1411" t="s">
        <v>16930</v>
      </c>
      <c r="E1411" t="s">
        <v>15757</v>
      </c>
      <c r="F1411" t="str">
        <f>IF(ISBLANK('2M'!$H$14),"",'2M'!$H$14)</f>
        <v/>
      </c>
    </row>
    <row r="1412" spans="2:6">
      <c r="B1412" t="str">
        <f>'2M'!$AE$14</f>
        <v>B0110AGAPC</v>
      </c>
      <c r="C1412" t="s">
        <v>16931</v>
      </c>
      <c r="E1412" t="s">
        <v>15757</v>
      </c>
      <c r="F1412" t="str">
        <f>IF(ISBLANK('2M'!$I$14),"",'2M'!$I$14)</f>
        <v/>
      </c>
    </row>
    <row r="1413" spans="2:6">
      <c r="B1413" t="str">
        <f>'2M'!$AF$14</f>
        <v>B0110AGTOT</v>
      </c>
      <c r="C1413" t="s">
        <v>16932</v>
      </c>
      <c r="E1413" t="s">
        <v>15757</v>
      </c>
      <c r="F1413">
        <f>IF(ISBLANK('2M'!$J$14),"",'2M'!$J$14)</f>
        <v>0</v>
      </c>
    </row>
    <row r="1414" spans="2:6">
      <c r="B1414" t="str">
        <f>'2M'!$AA$15</f>
        <v>B0111RAWR</v>
      </c>
      <c r="C1414" t="s">
        <v>16933</v>
      </c>
      <c r="E1414" t="s">
        <v>15757</v>
      </c>
      <c r="F1414" t="str">
        <f>IF(ISBLANK('2M'!$E$15),"",'2M'!$E$15)</f>
        <v/>
      </c>
    </row>
    <row r="1415" spans="2:6">
      <c r="B1415" t="str">
        <f>'2M'!$AB$15</f>
        <v>B0111RAWNP</v>
      </c>
      <c r="C1415" t="s">
        <v>16934</v>
      </c>
      <c r="E1415" t="s">
        <v>15757</v>
      </c>
      <c r="F1415" t="str">
        <f>IF(ISBLANK('2M'!$F$15),"",'2M'!$F$15)</f>
        <v/>
      </c>
    </row>
    <row r="1416" spans="2:6">
      <c r="B1416" t="str">
        <f>'2M'!$AC$15</f>
        <v>B0111RAWWP</v>
      </c>
      <c r="C1416" t="s">
        <v>16935</v>
      </c>
      <c r="E1416" t="s">
        <v>15757</v>
      </c>
      <c r="F1416" t="str">
        <f>IF(ISBLANK('2M'!$G$15),"",'2M'!$G$15)</f>
        <v/>
      </c>
    </row>
    <row r="1417" spans="2:6">
      <c r="B1417" t="str">
        <f>'2M'!$AD$15</f>
        <v>B0111RABIO</v>
      </c>
      <c r="C1417" t="s">
        <v>16936</v>
      </c>
      <c r="E1417" t="s">
        <v>15757</v>
      </c>
      <c r="F1417" t="str">
        <f>IF(ISBLANK('2M'!$H$15),"",'2M'!$H$15)</f>
        <v/>
      </c>
    </row>
    <row r="1418" spans="2:6">
      <c r="B1418" t="str">
        <f>'2M'!$AE$15</f>
        <v>B0111RAAPC</v>
      </c>
      <c r="C1418" t="s">
        <v>16937</v>
      </c>
      <c r="E1418" t="s">
        <v>15757</v>
      </c>
      <c r="F1418" t="str">
        <f>IF(ISBLANK('2M'!$I$15),"",'2M'!$I$15)</f>
        <v/>
      </c>
    </row>
    <row r="1419" spans="2:6">
      <c r="B1419" t="str">
        <f>'2M'!$AF$15</f>
        <v>B0111RATOT</v>
      </c>
      <c r="C1419" t="s">
        <v>16938</v>
      </c>
      <c r="E1419" t="s">
        <v>15757</v>
      </c>
      <c r="F1419">
        <f>IF(ISBLANK('2M'!$J$15),"",'2M'!$J$15)</f>
        <v>0</v>
      </c>
    </row>
    <row r="1420" spans="2:6">
      <c r="B1420" t="str">
        <f>'2M'!$AA$16</f>
        <v>B0112OAWR</v>
      </c>
      <c r="C1420" t="s">
        <v>16939</v>
      </c>
      <c r="E1420" t="s">
        <v>15757</v>
      </c>
      <c r="F1420" t="str">
        <f>IF(ISBLANK('2M'!$E$16),"",'2M'!$E$16)</f>
        <v/>
      </c>
    </row>
    <row r="1421" spans="2:6">
      <c r="B1421" t="str">
        <f>'2M'!$AB$16</f>
        <v>B0112OAWNP</v>
      </c>
      <c r="C1421" t="s">
        <v>16940</v>
      </c>
      <c r="E1421" t="s">
        <v>15757</v>
      </c>
      <c r="F1421" t="str">
        <f>IF(ISBLANK('2M'!$F$16),"",'2M'!$F$16)</f>
        <v/>
      </c>
    </row>
    <row r="1422" spans="2:6">
      <c r="B1422" t="str">
        <f>'2M'!$AC$16</f>
        <v>B0112OAWWP</v>
      </c>
      <c r="C1422" t="s">
        <v>16941</v>
      </c>
      <c r="E1422" t="s">
        <v>15757</v>
      </c>
      <c r="F1422" t="str">
        <f>IF(ISBLANK('2M'!$G$16),"",'2M'!$G$16)</f>
        <v/>
      </c>
    </row>
    <row r="1423" spans="2:6">
      <c r="B1423" t="str">
        <f>'2M'!$AD$16</f>
        <v>B0112OABIO</v>
      </c>
      <c r="C1423" t="s">
        <v>16942</v>
      </c>
      <c r="E1423" t="s">
        <v>15757</v>
      </c>
      <c r="F1423" t="str">
        <f>IF(ISBLANK('2M'!$H$16),"",'2M'!$H$16)</f>
        <v/>
      </c>
    </row>
    <row r="1424" spans="2:6">
      <c r="B1424" t="str">
        <f>'2M'!$AE$16</f>
        <v>B0112OAAPC</v>
      </c>
      <c r="C1424" t="s">
        <v>16943</v>
      </c>
      <c r="E1424" t="s">
        <v>15757</v>
      </c>
      <c r="F1424" t="str">
        <f>IF(ISBLANK('2M'!$I$16),"",'2M'!$I$16)</f>
        <v/>
      </c>
    </row>
    <row r="1425" spans="2:6">
      <c r="B1425" t="str">
        <f>'2M'!$AF$16</f>
        <v>B0112OATOT</v>
      </c>
      <c r="C1425" t="s">
        <v>16944</v>
      </c>
      <c r="E1425" t="s">
        <v>15757</v>
      </c>
      <c r="F1425">
        <f>IF(ISBLANK('2M'!$J$16),"",'2M'!$J$16)</f>
        <v>0</v>
      </c>
    </row>
    <row r="1426" spans="2:6">
      <c r="B1426" t="str">
        <f>'2M'!$AA$17</f>
        <v>B0113RCWR</v>
      </c>
      <c r="C1426" t="s">
        <v>16945</v>
      </c>
      <c r="E1426" t="s">
        <v>15757</v>
      </c>
      <c r="F1426">
        <f>IF(ISBLANK('2M'!$E$17),"",'2M'!$E$17)</f>
        <v>0</v>
      </c>
    </row>
    <row r="1427" spans="2:6">
      <c r="B1427" t="str">
        <f>'2M'!$AB$17</f>
        <v>B0113RCWNP</v>
      </c>
      <c r="C1427" t="s">
        <v>16946</v>
      </c>
      <c r="E1427" t="s">
        <v>15757</v>
      </c>
      <c r="F1427">
        <f>IF(ISBLANK('2M'!$F$17),"",'2M'!$F$17)</f>
        <v>0</v>
      </c>
    </row>
    <row r="1428" spans="2:6">
      <c r="B1428" t="str">
        <f>'2M'!$AC$17</f>
        <v>B0113RCWWP</v>
      </c>
      <c r="C1428" t="s">
        <v>16947</v>
      </c>
      <c r="E1428" t="s">
        <v>15757</v>
      </c>
      <c r="F1428">
        <f>IF(ISBLANK('2M'!$G$17),"",'2M'!$G$17)</f>
        <v>0</v>
      </c>
    </row>
    <row r="1429" spans="2:6">
      <c r="B1429" t="str">
        <f>'2M'!$AD$17</f>
        <v>B0113RCBIO</v>
      </c>
      <c r="C1429" t="s">
        <v>16948</v>
      </c>
      <c r="E1429" t="s">
        <v>15757</v>
      </c>
      <c r="F1429">
        <f>IF(ISBLANK('2M'!$H$17),"",'2M'!$H$17)</f>
        <v>0</v>
      </c>
    </row>
    <row r="1430" spans="2:6">
      <c r="B1430" t="str">
        <f>'2M'!$AE$17</f>
        <v>B0113RCAPC</v>
      </c>
      <c r="C1430" t="s">
        <v>16949</v>
      </c>
      <c r="E1430" t="s">
        <v>15757</v>
      </c>
      <c r="F1430">
        <f>IF(ISBLANK('2M'!$I$17),"",'2M'!$I$17)</f>
        <v>0</v>
      </c>
    </row>
    <row r="1431" spans="2:6">
      <c r="B1431" t="str">
        <f>'2M'!$AF$17</f>
        <v>B0113RCTOT</v>
      </c>
      <c r="C1431" t="s">
        <v>16950</v>
      </c>
      <c r="E1431" t="s">
        <v>15757</v>
      </c>
      <c r="F1431">
        <f>IF(ISBLANK('2M'!$J$17),"",'2M'!$J$17)</f>
        <v>0</v>
      </c>
    </row>
    <row r="1432" spans="2:6">
      <c r="B1432" t="str">
        <f>'2M'!$AF$20</f>
        <v>B0114RCTOT</v>
      </c>
      <c r="C1432" t="s">
        <v>16951</v>
      </c>
      <c r="E1432" t="s">
        <v>15757</v>
      </c>
      <c r="F1432">
        <f>IF(ISBLANK('2M'!$J$20),"",'2M'!$J$20)</f>
        <v>0</v>
      </c>
    </row>
    <row r="1433" spans="2:6">
      <c r="B1433" t="str">
        <f>'2M'!$AF$21</f>
        <v>B0115RRTOT</v>
      </c>
      <c r="C1433" t="s">
        <v>16952</v>
      </c>
      <c r="E1433" t="s">
        <v>15757</v>
      </c>
      <c r="F1433">
        <f>IF(ISBLANK('2M'!$J$21),"",'2M'!$J$21)</f>
        <v>0</v>
      </c>
    </row>
    <row r="1434" spans="2:6">
      <c r="B1434" t="str">
        <f>'2M'!$AA$22</f>
        <v>B0116RIWR</v>
      </c>
      <c r="C1434" t="s">
        <v>16953</v>
      </c>
      <c r="E1434" t="s">
        <v>15757</v>
      </c>
      <c r="F1434">
        <f>IF(ISBLANK('2M'!$E$22),"",'2M'!$E$22)</f>
        <v>0</v>
      </c>
    </row>
    <row r="1435" spans="2:6">
      <c r="B1435" t="str">
        <f>'2M'!$AB$22</f>
        <v>B0116RIWNP</v>
      </c>
      <c r="C1435" t="s">
        <v>16954</v>
      </c>
      <c r="E1435" t="s">
        <v>15757</v>
      </c>
      <c r="F1435">
        <f>IF(ISBLANK('2M'!$F$22),"",'2M'!$F$22)</f>
        <v>0</v>
      </c>
    </row>
    <row r="1436" spans="2:6">
      <c r="B1436" t="str">
        <f>'2M'!$AC$22</f>
        <v>B0116RIWWP</v>
      </c>
      <c r="C1436" t="s">
        <v>16955</v>
      </c>
      <c r="E1436" t="s">
        <v>15757</v>
      </c>
      <c r="F1436">
        <f>IF(ISBLANK('2M'!$G$22),"",'2M'!$G$22)</f>
        <v>0</v>
      </c>
    </row>
    <row r="1437" spans="2:6">
      <c r="B1437" t="str">
        <f>'2M'!$AD$22</f>
        <v>B0116RIBIO</v>
      </c>
      <c r="C1437" t="s">
        <v>16956</v>
      </c>
      <c r="E1437" t="s">
        <v>15757</v>
      </c>
      <c r="F1437">
        <f>IF(ISBLANK('2M'!$H$22),"",'2M'!$H$22)</f>
        <v>0</v>
      </c>
    </row>
    <row r="1438" spans="2:6">
      <c r="B1438" t="str">
        <f>'2M'!$AE$22</f>
        <v>B0116RIAPC</v>
      </c>
      <c r="C1438" t="s">
        <v>16957</v>
      </c>
      <c r="E1438" t="s">
        <v>15757</v>
      </c>
      <c r="F1438">
        <f>IF(ISBLANK('2M'!$I$22),"",'2M'!$I$22)</f>
        <v>0</v>
      </c>
    </row>
    <row r="1439" spans="2:6">
      <c r="B1439" t="str">
        <f>'2M'!$AF$22</f>
        <v>B0116RITOT</v>
      </c>
      <c r="C1439" t="s">
        <v>16958</v>
      </c>
      <c r="E1439" t="s">
        <v>15757</v>
      </c>
      <c r="F1439">
        <f>IF(ISBLANK('2M'!$J$22),"",'2M'!$J$22)</f>
        <v>0</v>
      </c>
    </row>
    <row r="1440" spans="2:6">
      <c r="B1440" t="str">
        <f>'2N'!$W$12</f>
        <v>B0117STC</v>
      </c>
      <c r="C1440" t="s">
        <v>17087</v>
      </c>
      <c r="E1440" t="s">
        <v>15757</v>
      </c>
      <c r="F1440" t="str">
        <f>IF(ISBLANK('2N'!$E$12),"",'2N'!$E$12)</f>
        <v/>
      </c>
    </row>
    <row r="1441" spans="2:6">
      <c r="B1441" t="str">
        <f>'2N'!$W$13</f>
        <v>B0118STC</v>
      </c>
      <c r="C1441" t="s">
        <v>17088</v>
      </c>
      <c r="E1441" t="s">
        <v>15757</v>
      </c>
      <c r="F1441" t="str">
        <f>IF(ISBLANK('2N'!$E$13),"",'2N'!$E$13)</f>
        <v/>
      </c>
    </row>
    <row r="1442" spans="2:6">
      <c r="B1442" t="str">
        <f>'2N'!$W$14</f>
        <v>B0119STC</v>
      </c>
      <c r="C1442" t="s">
        <v>17089</v>
      </c>
      <c r="E1442" t="s">
        <v>15757</v>
      </c>
      <c r="F1442" t="str">
        <f>IF(ISBLANK('2N'!$E$14),"",'2N'!$E$14)</f>
        <v/>
      </c>
    </row>
    <row r="1443" spans="2:6">
      <c r="B1443" t="str">
        <f>'2N'!$W$17</f>
        <v>B0117NSTC</v>
      </c>
      <c r="C1443" t="s">
        <v>17090</v>
      </c>
      <c r="E1443" t="s">
        <v>15757</v>
      </c>
      <c r="F1443" t="str">
        <f>IF(ISBLANK('2N'!$E$17),"",'2N'!$E$17)</f>
        <v/>
      </c>
    </row>
    <row r="1444" spans="2:6">
      <c r="B1444" t="str">
        <f>'2N'!$W$18</f>
        <v>B0118NSTC</v>
      </c>
      <c r="C1444" t="s">
        <v>17091</v>
      </c>
      <c r="E1444" t="s">
        <v>15757</v>
      </c>
      <c r="F1444" t="str">
        <f>IF(ISBLANK('2N'!$E$18),"",'2N'!$E$18)</f>
        <v/>
      </c>
    </row>
    <row r="1445" spans="2:6">
      <c r="B1445" t="str">
        <f>'2N'!$W$19</f>
        <v>B0119NSTC</v>
      </c>
      <c r="C1445" t="s">
        <v>17092</v>
      </c>
      <c r="E1445" t="s">
        <v>15757</v>
      </c>
      <c r="F1445" t="str">
        <f>IF(ISBLANK('2N'!$E$19),"",'2N'!$E$19)</f>
        <v/>
      </c>
    </row>
    <row r="1446" spans="2:6">
      <c r="B1446" t="str">
        <f>'2N'!$X$22</f>
        <v>B0123STDC</v>
      </c>
      <c r="C1446" t="s">
        <v>17093</v>
      </c>
      <c r="E1446" t="s">
        <v>15757</v>
      </c>
      <c r="F1446">
        <f>IF(ISBLANK('2N'!$F$22),"",'2N'!$F$22)</f>
        <v>0</v>
      </c>
    </row>
    <row r="1447" spans="2:6">
      <c r="B1447" t="str">
        <f>'2N'!$X$23</f>
        <v>B0124STDC</v>
      </c>
      <c r="C1447" t="s">
        <v>17094</v>
      </c>
      <c r="E1447" t="s">
        <v>15757</v>
      </c>
      <c r="F1447">
        <f>IF(ISBLANK('2N'!$F$23),"",'2N'!$F$23)</f>
        <v>0</v>
      </c>
    </row>
    <row r="1448" spans="2:6">
      <c r="B1448" t="str">
        <f>'2N'!$X$24</f>
        <v>B0125STDC</v>
      </c>
      <c r="C1448" t="s">
        <v>17095</v>
      </c>
      <c r="E1448" t="s">
        <v>15757</v>
      </c>
      <c r="F1448">
        <f>IF(ISBLANK('2N'!$F$24),"",'2N'!$F$24)</f>
        <v>0</v>
      </c>
    </row>
    <row r="1449" spans="2:6">
      <c r="B1449" t="str">
        <f>'2N'!$V$27</f>
        <v>B0125STCC</v>
      </c>
      <c r="C1449" t="s">
        <v>17096</v>
      </c>
      <c r="E1449" t="s">
        <v>15757</v>
      </c>
      <c r="F1449" t="str">
        <f>IF(ISBLANK('2N'!$D$27),"",'2N'!$D$27)</f>
        <v/>
      </c>
    </row>
    <row r="1450" spans="2:6">
      <c r="B1450" t="str">
        <f>'2N'!$V$28</f>
        <v>B0126STCC</v>
      </c>
      <c r="C1450" t="s">
        <v>17097</v>
      </c>
      <c r="E1450" t="s">
        <v>15757</v>
      </c>
      <c r="F1450" t="str">
        <f>IF(ISBLANK('2N'!$D$28),"",'2N'!$D$28)</f>
        <v/>
      </c>
    </row>
    <row r="1451" spans="2:6">
      <c r="B1451" t="str">
        <f>'2N'!$V$29</f>
        <v>B0127STCC</v>
      </c>
      <c r="C1451" t="s">
        <v>17098</v>
      </c>
      <c r="E1451" t="s">
        <v>15757</v>
      </c>
      <c r="F1451" t="str">
        <f>IF(ISBLANK('2N'!$D$29),"",'2N'!$D$29)</f>
        <v/>
      </c>
    </row>
    <row r="1452" spans="2:6">
      <c r="B1452" t="str">
        <f>'2N'!$X$30</f>
        <v>B0128STCC</v>
      </c>
      <c r="C1452" t="s">
        <v>17099</v>
      </c>
      <c r="E1452" t="s">
        <v>15757</v>
      </c>
      <c r="F1452">
        <f>IF(ISBLANK('2N'!$F$30),"",'2N'!$F$30)</f>
        <v>0</v>
      </c>
    </row>
    <row r="1453" spans="2:6">
      <c r="B1453" t="str">
        <f>'2N'!$X$31</f>
        <v>B0129STCC</v>
      </c>
      <c r="C1453" t="s">
        <v>17100</v>
      </c>
      <c r="E1453" t="s">
        <v>15757</v>
      </c>
      <c r="F1453">
        <f>IF(ISBLANK('2N'!$F$31),"",'2N'!$F$31)</f>
        <v>0</v>
      </c>
    </row>
    <row r="1454" spans="2:6">
      <c r="B1454" t="str">
        <f>'2N'!$X$32</f>
        <v>B0130STCC</v>
      </c>
      <c r="C1454" t="s">
        <v>17101</v>
      </c>
      <c r="E1454" t="s">
        <v>15757</v>
      </c>
      <c r="F1454">
        <f>IF(ISBLANK('2N'!$F$32),"",'2N'!$F$32)</f>
        <v>0</v>
      </c>
    </row>
    <row r="1455" spans="2:6">
      <c r="B1455" t="str">
        <f>'2N'!$V$35</f>
        <v>B0131STCC</v>
      </c>
      <c r="C1455" t="s">
        <v>17102</v>
      </c>
      <c r="E1455" t="s">
        <v>15757</v>
      </c>
      <c r="F1455" t="str">
        <f>IF(ISBLANK('2N'!$D$35),"",'2N'!$D$35)</f>
        <v/>
      </c>
    </row>
    <row r="1456" spans="2:6">
      <c r="B1456" t="str">
        <f>'2N'!$V$36</f>
        <v>B0132STCC</v>
      </c>
      <c r="C1456" t="s">
        <v>17103</v>
      </c>
      <c r="E1456" t="s">
        <v>15757</v>
      </c>
      <c r="F1456" t="str">
        <f>IF(ISBLANK('2N'!$D$36),"",'2N'!$D$36)</f>
        <v/>
      </c>
    </row>
    <row r="1457" spans="2:6">
      <c r="B1457" t="str">
        <f>'2N'!$V$37</f>
        <v>B0133STCC</v>
      </c>
      <c r="C1457" t="s">
        <v>17104</v>
      </c>
      <c r="E1457" t="s">
        <v>15757</v>
      </c>
      <c r="F1457" t="str">
        <f>IF(ISBLANK('2N'!$D$37),"",'2N'!$D$37)</f>
        <v/>
      </c>
    </row>
    <row r="1458" spans="2:6">
      <c r="B1458" t="str">
        <f>'2N'!$X$38</f>
        <v>B0134STCC</v>
      </c>
      <c r="C1458" t="s">
        <v>17105</v>
      </c>
      <c r="E1458" t="s">
        <v>15757</v>
      </c>
      <c r="F1458">
        <f>IF(ISBLANK('2N'!$F$38),"",'2N'!$F$38)</f>
        <v>0</v>
      </c>
    </row>
    <row r="1459" spans="2:6">
      <c r="B1459" t="str">
        <f>'2N'!$X$39</f>
        <v>B0135STCC</v>
      </c>
      <c r="C1459" t="s">
        <v>17106</v>
      </c>
      <c r="E1459" t="s">
        <v>15757</v>
      </c>
      <c r="F1459">
        <f>IF(ISBLANK('2N'!$F$39),"",'2N'!$F$39)</f>
        <v>0</v>
      </c>
    </row>
    <row r="1460" spans="2:6">
      <c r="B1460" t="str">
        <f>'2N'!$X$40</f>
        <v>B0136STCC</v>
      </c>
      <c r="C1460" t="s">
        <v>17107</v>
      </c>
      <c r="E1460" t="s">
        <v>15757</v>
      </c>
      <c r="F1460">
        <f>IF(ISBLANK('2N'!$F$40),"",'2N'!$F$40)</f>
        <v>0</v>
      </c>
    </row>
    <row r="1461" spans="2:6">
      <c r="B1461" t="str">
        <f>'2N'!$X$43</f>
        <v>B0137STSC</v>
      </c>
      <c r="C1461" t="s">
        <v>17108</v>
      </c>
      <c r="E1461" t="s">
        <v>15757</v>
      </c>
      <c r="F1461" t="str">
        <f>IF(ISBLANK('2N'!$F$43),"",'2N'!$F$43)</f>
        <v/>
      </c>
    </row>
    <row r="1462" spans="2:6">
      <c r="B1462" t="str">
        <f>'2N'!$X$44</f>
        <v>B0138STSC</v>
      </c>
      <c r="C1462" t="s">
        <v>17109</v>
      </c>
      <c r="E1462" t="s">
        <v>15757</v>
      </c>
      <c r="F1462" t="str">
        <f>IF(ISBLANK('2N'!$F$44),"",'2N'!$F$44)</f>
        <v/>
      </c>
    </row>
    <row r="1463" spans="2:6">
      <c r="B1463" t="str">
        <f>'2N'!$W$49</f>
        <v>B0139WSSC</v>
      </c>
      <c r="C1463" t="s">
        <v>17110</v>
      </c>
      <c r="E1463" t="s">
        <v>15757</v>
      </c>
      <c r="F1463" t="str">
        <f>IF(ISBLANK('2N'!$E$49),"",'2N'!$E$49)</f>
        <v/>
      </c>
    </row>
    <row r="1464" spans="2:6">
      <c r="B1464" t="str">
        <f>'2N'!$V$50</f>
        <v>B0140WSSC</v>
      </c>
      <c r="C1464" t="s">
        <v>17111</v>
      </c>
      <c r="E1464" t="s">
        <v>15757</v>
      </c>
      <c r="F1464" t="str">
        <f>IF(ISBLANK('2N'!$D$50),"",'2N'!$D$50)</f>
        <v/>
      </c>
    </row>
    <row r="1465" spans="2:6">
      <c r="B1465" t="str">
        <f>'2N'!$X$51</f>
        <v>B0141WSSC</v>
      </c>
      <c r="C1465" t="s">
        <v>17112</v>
      </c>
      <c r="E1465" t="s">
        <v>15757</v>
      </c>
      <c r="F1465">
        <f>IF(ISBLANK('2N'!$F$51),"",'2N'!$F$51)</f>
        <v>0</v>
      </c>
    </row>
    <row r="1466" spans="2:6">
      <c r="B1466" t="str">
        <f>'2O'!$AE$8</f>
        <v>BMA4012WR</v>
      </c>
      <c r="C1466" t="s">
        <v>16959</v>
      </c>
      <c r="E1466" t="s">
        <v>15757</v>
      </c>
      <c r="F1466" t="str">
        <f>IF(ISBLANK('2O'!$E$8),"",'2O'!$E$8)</f>
        <v/>
      </c>
    </row>
    <row r="1467" spans="2:6">
      <c r="B1467" t="str">
        <f>'2O'!$AF$8</f>
        <v>BMA4012WN</v>
      </c>
      <c r="C1467" t="s">
        <v>16960</v>
      </c>
      <c r="E1467" t="s">
        <v>15757</v>
      </c>
      <c r="F1467" t="str">
        <f>IF(ISBLANK('2O'!$F$8),"",'2O'!$F$8)</f>
        <v/>
      </c>
    </row>
    <row r="1468" spans="2:6">
      <c r="B1468" t="str">
        <f>'2O'!$AG$8</f>
        <v>BMA4012WNK</v>
      </c>
      <c r="C1468" t="s">
        <v>16961</v>
      </c>
      <c r="E1468" t="s">
        <v>15757</v>
      </c>
      <c r="F1468" t="str">
        <f>IF(ISBLANK('2O'!$G$8),"",'2O'!$G$8)</f>
        <v/>
      </c>
    </row>
    <row r="1469" spans="2:6">
      <c r="B1469" t="str">
        <f>'2O'!$AH$8</f>
        <v>BMA4012SG</v>
      </c>
      <c r="C1469" t="s">
        <v>16962</v>
      </c>
      <c r="E1469" t="s">
        <v>15757</v>
      </c>
      <c r="F1469" t="str">
        <f>IF(ISBLANK('2O'!$H$8),"",'2O'!$H$8)</f>
        <v/>
      </c>
    </row>
    <row r="1470" spans="2:6">
      <c r="B1470" t="str">
        <f>'2O'!$AI$8</f>
        <v>BMA4012STTT</v>
      </c>
      <c r="C1470" t="s">
        <v>16963</v>
      </c>
      <c r="E1470" t="s">
        <v>15757</v>
      </c>
      <c r="F1470" t="str">
        <f>IF(ISBLANK('2O'!$I$8),"",'2O'!$I$8)</f>
        <v/>
      </c>
    </row>
    <row r="1471" spans="2:6">
      <c r="B1471" t="str">
        <f>'2O'!$AJ$8</f>
        <v>BMA4012H</v>
      </c>
      <c r="C1471" t="s">
        <v>16964</v>
      </c>
      <c r="E1471" t="s">
        <v>15757</v>
      </c>
      <c r="F1471" t="str">
        <f>IF(ISBLANK('2O'!$J$8),"",'2O'!$J$8)</f>
        <v/>
      </c>
    </row>
    <row r="1472" spans="2:6">
      <c r="B1472" t="str">
        <f>'2O'!$AK$8</f>
        <v>BMA4012NH</v>
      </c>
      <c r="C1472" t="s">
        <v>16965</v>
      </c>
      <c r="E1472" t="s">
        <v>15757</v>
      </c>
      <c r="F1472" t="str">
        <f>IF(ISBLANK('2O'!$K$8),"",'2O'!$K$8)</f>
        <v/>
      </c>
    </row>
    <row r="1473" spans="2:6">
      <c r="B1473" t="str">
        <f>'2O'!$AL$8</f>
        <v>BMA4012CTOT</v>
      </c>
      <c r="C1473" t="s">
        <v>16966</v>
      </c>
      <c r="E1473" t="s">
        <v>15757</v>
      </c>
      <c r="F1473">
        <f>IF(ISBLANK('2O'!$L$8),"",'2O'!$L$8)</f>
        <v>0</v>
      </c>
    </row>
    <row r="1474" spans="2:6">
      <c r="B1474" t="str">
        <f>'2O'!$AE$9</f>
        <v>BMA4016WR</v>
      </c>
      <c r="C1474" t="s">
        <v>16967</v>
      </c>
      <c r="E1474" t="s">
        <v>15757</v>
      </c>
      <c r="F1474" t="str">
        <f>IF(ISBLANK('2O'!$E$9),"",'2O'!$E$9)</f>
        <v/>
      </c>
    </row>
    <row r="1475" spans="2:6">
      <c r="B1475" t="str">
        <f>'2O'!$AF$9</f>
        <v>BMA4016WN</v>
      </c>
      <c r="C1475" t="s">
        <v>16968</v>
      </c>
      <c r="E1475" t="s">
        <v>15757</v>
      </c>
      <c r="F1475" t="str">
        <f>IF(ISBLANK('2O'!$F$9),"",'2O'!$F$9)</f>
        <v/>
      </c>
    </row>
    <row r="1476" spans="2:6">
      <c r="B1476" t="str">
        <f>'2O'!$AG$9</f>
        <v>BMA4016WNK</v>
      </c>
      <c r="C1476" t="s">
        <v>16969</v>
      </c>
      <c r="E1476" t="s">
        <v>15757</v>
      </c>
      <c r="F1476" t="str">
        <f>IF(ISBLANK('2O'!$G$9),"",'2O'!$G$9)</f>
        <v/>
      </c>
    </row>
    <row r="1477" spans="2:6">
      <c r="B1477" t="str">
        <f>'2O'!$AH$9</f>
        <v>BMA4016SG</v>
      </c>
      <c r="C1477" t="s">
        <v>16970</v>
      </c>
      <c r="E1477" t="s">
        <v>15757</v>
      </c>
      <c r="F1477" t="str">
        <f>IF(ISBLANK('2O'!$H$9),"",'2O'!$H$9)</f>
        <v/>
      </c>
    </row>
    <row r="1478" spans="2:6">
      <c r="B1478" t="str">
        <f>'2O'!$AI$9</f>
        <v>BMA4016STTT</v>
      </c>
      <c r="C1478" t="s">
        <v>16971</v>
      </c>
      <c r="E1478" t="s">
        <v>15757</v>
      </c>
      <c r="F1478" t="str">
        <f>IF(ISBLANK('2O'!$I$9),"",'2O'!$I$9)</f>
        <v/>
      </c>
    </row>
    <row r="1479" spans="2:6">
      <c r="B1479" t="str">
        <f>'2O'!$AJ$9</f>
        <v>BMA4016H</v>
      </c>
      <c r="C1479" t="s">
        <v>16972</v>
      </c>
      <c r="E1479" t="s">
        <v>15757</v>
      </c>
      <c r="F1479" t="str">
        <f>IF(ISBLANK('2O'!$J$9),"",'2O'!$J$9)</f>
        <v/>
      </c>
    </row>
    <row r="1480" spans="2:6">
      <c r="B1480" t="str">
        <f>'2O'!$AK$9</f>
        <v>BMA4016NH</v>
      </c>
      <c r="C1480" t="s">
        <v>16973</v>
      </c>
      <c r="E1480" t="s">
        <v>15757</v>
      </c>
      <c r="F1480" t="str">
        <f>IF(ISBLANK('2O'!$K$9),"",'2O'!$K$9)</f>
        <v/>
      </c>
    </row>
    <row r="1481" spans="2:6">
      <c r="B1481" t="str">
        <f>'2O'!$AL$9</f>
        <v>BMA4016CTOT</v>
      </c>
      <c r="C1481" t="s">
        <v>16974</v>
      </c>
      <c r="E1481" t="s">
        <v>15757</v>
      </c>
      <c r="F1481">
        <f>IF(ISBLANK('2O'!$L$9),"",'2O'!$L$9)</f>
        <v>0</v>
      </c>
    </row>
    <row r="1482" spans="2:6">
      <c r="B1482" t="str">
        <f>'2O'!$AE$10</f>
        <v>BMA4017WR</v>
      </c>
      <c r="C1482" t="s">
        <v>16975</v>
      </c>
      <c r="E1482" t="s">
        <v>15757</v>
      </c>
      <c r="F1482" t="str">
        <f>IF(ISBLANK('2O'!$E$10),"",'2O'!$E$10)</f>
        <v/>
      </c>
    </row>
    <row r="1483" spans="2:6">
      <c r="B1483" t="str">
        <f>'2O'!$AF$10</f>
        <v>BMA4017WN</v>
      </c>
      <c r="C1483" t="s">
        <v>16976</v>
      </c>
      <c r="E1483" t="s">
        <v>15757</v>
      </c>
      <c r="F1483" t="str">
        <f>IF(ISBLANK('2O'!$F$10),"",'2O'!$F$10)</f>
        <v/>
      </c>
    </row>
    <row r="1484" spans="2:6">
      <c r="B1484" t="str">
        <f>'2O'!$AG$10</f>
        <v>BMA4017WNK</v>
      </c>
      <c r="C1484" t="s">
        <v>16977</v>
      </c>
      <c r="E1484" t="s">
        <v>15757</v>
      </c>
      <c r="F1484" t="str">
        <f>IF(ISBLANK('2O'!$G$10),"",'2O'!$G$10)</f>
        <v/>
      </c>
    </row>
    <row r="1485" spans="2:6">
      <c r="B1485" t="str">
        <f>'2O'!$AH$10</f>
        <v>BMA4017SG</v>
      </c>
      <c r="C1485" t="s">
        <v>16978</v>
      </c>
      <c r="E1485" t="s">
        <v>15757</v>
      </c>
      <c r="F1485" t="str">
        <f>IF(ISBLANK('2O'!$H$10),"",'2O'!$H$10)</f>
        <v/>
      </c>
    </row>
    <row r="1486" spans="2:6">
      <c r="B1486" t="str">
        <f>'2O'!$AI$10</f>
        <v>BMA4017STTT</v>
      </c>
      <c r="C1486" t="s">
        <v>16979</v>
      </c>
      <c r="E1486" t="s">
        <v>15757</v>
      </c>
      <c r="F1486" t="str">
        <f>IF(ISBLANK('2O'!$I$10),"",'2O'!$I$10)</f>
        <v/>
      </c>
    </row>
    <row r="1487" spans="2:6">
      <c r="B1487" t="str">
        <f>'2O'!$AJ$10</f>
        <v>BMA4017H</v>
      </c>
      <c r="C1487" t="s">
        <v>16980</v>
      </c>
      <c r="E1487" t="s">
        <v>15757</v>
      </c>
      <c r="F1487" t="str">
        <f>IF(ISBLANK('2O'!$J$10),"",'2O'!$J$10)</f>
        <v/>
      </c>
    </row>
    <row r="1488" spans="2:6">
      <c r="B1488" t="str">
        <f>'2O'!$AK$10</f>
        <v>BMA4017NH</v>
      </c>
      <c r="C1488" t="s">
        <v>16981</v>
      </c>
      <c r="E1488" t="s">
        <v>15757</v>
      </c>
      <c r="F1488" t="str">
        <f>IF(ISBLANK('2O'!$K$10),"",'2O'!$K$10)</f>
        <v/>
      </c>
    </row>
    <row r="1489" spans="2:6">
      <c r="B1489" t="str">
        <f>'2O'!$AL$10</f>
        <v>BMA4017CTOT</v>
      </c>
      <c r="C1489" t="s">
        <v>16982</v>
      </c>
      <c r="E1489" t="s">
        <v>15757</v>
      </c>
      <c r="F1489">
        <f>IF(ISBLANK('2O'!$L$10),"",'2O'!$L$10)</f>
        <v>0</v>
      </c>
    </row>
    <row r="1490" spans="2:6">
      <c r="B1490" t="str">
        <f>'2O'!$AE$11</f>
        <v>BMA4021WR</v>
      </c>
      <c r="C1490" t="s">
        <v>16983</v>
      </c>
      <c r="E1490" t="s">
        <v>15757</v>
      </c>
      <c r="F1490" t="str">
        <f>IF(ISBLANK('2O'!$E$11),"",'2O'!$E$11)</f>
        <v/>
      </c>
    </row>
    <row r="1491" spans="2:6">
      <c r="B1491" t="str">
        <f>'2O'!$AF$11</f>
        <v>BMA4021WN</v>
      </c>
      <c r="C1491" t="s">
        <v>16984</v>
      </c>
      <c r="E1491" t="s">
        <v>15757</v>
      </c>
      <c r="F1491" t="str">
        <f>IF(ISBLANK('2O'!$F$11),"",'2O'!$F$11)</f>
        <v/>
      </c>
    </row>
    <row r="1492" spans="2:6">
      <c r="B1492" t="str">
        <f>'2O'!$AG$11</f>
        <v>BMA4021WNK</v>
      </c>
      <c r="C1492" t="s">
        <v>16985</v>
      </c>
      <c r="E1492" t="s">
        <v>15757</v>
      </c>
      <c r="F1492" t="str">
        <f>IF(ISBLANK('2O'!$G$11),"",'2O'!$G$11)</f>
        <v/>
      </c>
    </row>
    <row r="1493" spans="2:6">
      <c r="B1493" t="str">
        <f>'2O'!$AH$11</f>
        <v>BMA4021SG</v>
      </c>
      <c r="C1493" t="s">
        <v>16986</v>
      </c>
      <c r="E1493" t="s">
        <v>15757</v>
      </c>
      <c r="F1493" t="str">
        <f>IF(ISBLANK('2O'!$H$11),"",'2O'!$H$11)</f>
        <v/>
      </c>
    </row>
    <row r="1494" spans="2:6">
      <c r="B1494" t="str">
        <f>'2O'!$AI$11</f>
        <v>BMA4021STTT</v>
      </c>
      <c r="C1494" t="s">
        <v>16987</v>
      </c>
      <c r="E1494" t="s">
        <v>15757</v>
      </c>
      <c r="F1494" t="str">
        <f>IF(ISBLANK('2O'!$I$11),"",'2O'!$I$11)</f>
        <v/>
      </c>
    </row>
    <row r="1495" spans="2:6">
      <c r="B1495" t="str">
        <f>'2O'!$AJ$11</f>
        <v>BMA4021H</v>
      </c>
      <c r="C1495" t="s">
        <v>16988</v>
      </c>
      <c r="E1495" t="s">
        <v>15757</v>
      </c>
      <c r="F1495" t="str">
        <f>IF(ISBLANK('2O'!$J$11),"",'2O'!$J$11)</f>
        <v/>
      </c>
    </row>
    <row r="1496" spans="2:6">
      <c r="B1496" t="str">
        <f>'2O'!$AK$11</f>
        <v>BMA4021NH</v>
      </c>
      <c r="C1496" t="s">
        <v>16989</v>
      </c>
      <c r="E1496" t="s">
        <v>15757</v>
      </c>
      <c r="F1496" t="str">
        <f>IF(ISBLANK('2O'!$K$11),"",'2O'!$K$11)</f>
        <v/>
      </c>
    </row>
    <row r="1497" spans="2:6">
      <c r="B1497" t="str">
        <f>'2O'!$AL$11</f>
        <v>BMA4021CTOT</v>
      </c>
      <c r="C1497" t="s">
        <v>16990</v>
      </c>
      <c r="E1497" t="s">
        <v>15757</v>
      </c>
      <c r="F1497">
        <f>IF(ISBLANK('2O'!$L$11),"",'2O'!$L$11)</f>
        <v>0</v>
      </c>
    </row>
    <row r="1498" spans="2:6">
      <c r="B1498" t="str">
        <f>'2O'!$AE$12</f>
        <v>BMA4019WR</v>
      </c>
      <c r="C1498" t="s">
        <v>16991</v>
      </c>
      <c r="E1498" t="s">
        <v>15757</v>
      </c>
      <c r="F1498" t="str">
        <f>IF(ISBLANK('2O'!$E$12),"",'2O'!$E$12)</f>
        <v/>
      </c>
    </row>
    <row r="1499" spans="2:6">
      <c r="B1499" t="str">
        <f>'2O'!$AF$12</f>
        <v>BMA4019WN</v>
      </c>
      <c r="C1499" t="s">
        <v>16992</v>
      </c>
      <c r="E1499" t="s">
        <v>15757</v>
      </c>
      <c r="F1499" t="str">
        <f>IF(ISBLANK('2O'!$F$12),"",'2O'!$F$12)</f>
        <v/>
      </c>
    </row>
    <row r="1500" spans="2:6">
      <c r="B1500" t="str">
        <f>'2O'!$AG$12</f>
        <v>BMA4019WNK</v>
      </c>
      <c r="C1500" t="s">
        <v>16993</v>
      </c>
      <c r="E1500" t="s">
        <v>15757</v>
      </c>
      <c r="F1500" t="str">
        <f>IF(ISBLANK('2O'!$G$12),"",'2O'!$G$12)</f>
        <v/>
      </c>
    </row>
    <row r="1501" spans="2:6">
      <c r="B1501" t="str">
        <f>'2O'!$AH$12</f>
        <v>BMA4019SG</v>
      </c>
      <c r="C1501" t="s">
        <v>16994</v>
      </c>
      <c r="E1501" t="s">
        <v>15757</v>
      </c>
      <c r="F1501" t="str">
        <f>IF(ISBLANK('2O'!$H$12),"",'2O'!$H$12)</f>
        <v/>
      </c>
    </row>
    <row r="1502" spans="2:6">
      <c r="B1502" t="str">
        <f>'2O'!$AI$12</f>
        <v>BMA4019STTT</v>
      </c>
      <c r="C1502" t="s">
        <v>16995</v>
      </c>
      <c r="E1502" t="s">
        <v>15757</v>
      </c>
      <c r="F1502" t="str">
        <f>IF(ISBLANK('2O'!$I$12),"",'2O'!$I$12)</f>
        <v/>
      </c>
    </row>
    <row r="1503" spans="2:6">
      <c r="B1503" t="str">
        <f>'2O'!$AJ$12</f>
        <v>BMA4019H</v>
      </c>
      <c r="C1503" t="s">
        <v>16996</v>
      </c>
      <c r="E1503" t="s">
        <v>15757</v>
      </c>
      <c r="F1503" t="str">
        <f>IF(ISBLANK('2O'!$J$12),"",'2O'!$J$12)</f>
        <v/>
      </c>
    </row>
    <row r="1504" spans="2:6">
      <c r="B1504" t="str">
        <f>'2O'!$AK$12</f>
        <v>BMA4019NH</v>
      </c>
      <c r="C1504" t="s">
        <v>16997</v>
      </c>
      <c r="E1504" t="s">
        <v>15757</v>
      </c>
      <c r="F1504" t="str">
        <f>IF(ISBLANK('2O'!$K$12),"",'2O'!$K$12)</f>
        <v/>
      </c>
    </row>
    <row r="1505" spans="2:6">
      <c r="B1505" t="str">
        <f>'2O'!$AL$12</f>
        <v>BMA4019CTOT</v>
      </c>
      <c r="C1505" t="s">
        <v>16998</v>
      </c>
      <c r="E1505" t="s">
        <v>15757</v>
      </c>
      <c r="F1505">
        <f>IF(ISBLANK('2O'!$L$12),"",'2O'!$L$12)</f>
        <v>0</v>
      </c>
    </row>
    <row r="1506" spans="2:6">
      <c r="B1506" t="str">
        <f>'2O'!$AE$13</f>
        <v>BMA4018WR</v>
      </c>
      <c r="C1506" t="s">
        <v>16999</v>
      </c>
      <c r="E1506" t="s">
        <v>15757</v>
      </c>
      <c r="F1506">
        <f>IF(ISBLANK('2O'!$E$13),"",'2O'!$E$13)</f>
        <v>0</v>
      </c>
    </row>
    <row r="1507" spans="2:6">
      <c r="B1507" t="str">
        <f>'2O'!$AF$13</f>
        <v>BMA4018WN</v>
      </c>
      <c r="C1507" t="s">
        <v>17000</v>
      </c>
      <c r="E1507" t="s">
        <v>15757</v>
      </c>
      <c r="F1507">
        <f>IF(ISBLANK('2O'!$F$13),"",'2O'!$F$13)</f>
        <v>0</v>
      </c>
    </row>
    <row r="1508" spans="2:6">
      <c r="B1508" t="str">
        <f>'2O'!$AG$13</f>
        <v>BMA4018WNK</v>
      </c>
      <c r="C1508" t="s">
        <v>17001</v>
      </c>
      <c r="E1508" t="s">
        <v>15757</v>
      </c>
      <c r="F1508">
        <f>IF(ISBLANK('2O'!$G$13),"",'2O'!$G$13)</f>
        <v>0</v>
      </c>
    </row>
    <row r="1509" spans="2:6">
      <c r="B1509" t="str">
        <f>'2O'!$AH$13</f>
        <v>BMA4018SG</v>
      </c>
      <c r="C1509" t="s">
        <v>17002</v>
      </c>
      <c r="E1509" t="s">
        <v>15757</v>
      </c>
      <c r="F1509">
        <f>IF(ISBLANK('2O'!$H$13),"",'2O'!$H$13)</f>
        <v>0</v>
      </c>
    </row>
    <row r="1510" spans="2:6">
      <c r="B1510" t="str">
        <f>'2O'!$AI$13</f>
        <v>BMA4018STTT</v>
      </c>
      <c r="C1510" t="s">
        <v>17003</v>
      </c>
      <c r="E1510" t="s">
        <v>15757</v>
      </c>
      <c r="F1510">
        <f>IF(ISBLANK('2O'!$I$13),"",'2O'!$I$13)</f>
        <v>0</v>
      </c>
    </row>
    <row r="1511" spans="2:6">
      <c r="B1511" t="str">
        <f>'2O'!$AJ$13</f>
        <v>BMA4018H</v>
      </c>
      <c r="C1511" t="s">
        <v>17004</v>
      </c>
      <c r="E1511" t="s">
        <v>15757</v>
      </c>
      <c r="F1511">
        <f>IF(ISBLANK('2O'!$J$13),"",'2O'!$J$13)</f>
        <v>0</v>
      </c>
    </row>
    <row r="1512" spans="2:6">
      <c r="B1512" t="str">
        <f>'2O'!$AK$13</f>
        <v>BMA4018NH</v>
      </c>
      <c r="C1512" t="s">
        <v>17005</v>
      </c>
      <c r="E1512" t="s">
        <v>15757</v>
      </c>
      <c r="F1512">
        <f>IF(ISBLANK('2O'!$K$13),"",'2O'!$K$13)</f>
        <v>0</v>
      </c>
    </row>
    <row r="1513" spans="2:6">
      <c r="B1513" t="str">
        <f>'2O'!$AL$13</f>
        <v>BMA4018CTOT</v>
      </c>
      <c r="C1513" t="s">
        <v>17006</v>
      </c>
      <c r="E1513" t="s">
        <v>15757</v>
      </c>
      <c r="F1513">
        <f>IF(ISBLANK('2O'!$L$13),"",'2O'!$L$13)</f>
        <v>0</v>
      </c>
    </row>
    <row r="1514" spans="2:6">
      <c r="B1514" t="str">
        <f>'2O'!$AE$16</f>
        <v>BMA4041WR</v>
      </c>
      <c r="C1514" t="s">
        <v>17007</v>
      </c>
      <c r="E1514" t="s">
        <v>15757</v>
      </c>
      <c r="F1514" t="str">
        <f>IF(ISBLANK('2O'!$E$16),"",'2O'!$E$16)</f>
        <v/>
      </c>
    </row>
    <row r="1515" spans="2:6">
      <c r="B1515" t="str">
        <f>'2O'!$AF$16</f>
        <v>BMA4041WN</v>
      </c>
      <c r="C1515" t="s">
        <v>17008</v>
      </c>
      <c r="E1515" t="s">
        <v>15757</v>
      </c>
      <c r="F1515" t="str">
        <f>IF(ISBLANK('2O'!$F$16),"",'2O'!$F$16)</f>
        <v/>
      </c>
    </row>
    <row r="1516" spans="2:6">
      <c r="B1516" t="str">
        <f>'2O'!$AG$16</f>
        <v>BMA4041WNK</v>
      </c>
      <c r="C1516" t="s">
        <v>17009</v>
      </c>
      <c r="E1516" t="s">
        <v>15757</v>
      </c>
      <c r="F1516" t="str">
        <f>IF(ISBLANK('2O'!$G$16),"",'2O'!$G$16)</f>
        <v/>
      </c>
    </row>
    <row r="1517" spans="2:6">
      <c r="B1517" t="str">
        <f>'2O'!$AH$16</f>
        <v>BMA4041SG</v>
      </c>
      <c r="C1517" t="s">
        <v>17010</v>
      </c>
      <c r="E1517" t="s">
        <v>15757</v>
      </c>
      <c r="F1517" t="str">
        <f>IF(ISBLANK('2O'!$H$16),"",'2O'!$H$16)</f>
        <v/>
      </c>
    </row>
    <row r="1518" spans="2:6">
      <c r="B1518" t="str">
        <f>'2O'!$AI$16</f>
        <v>BMA4041STTT</v>
      </c>
      <c r="C1518" t="s">
        <v>17011</v>
      </c>
      <c r="E1518" t="s">
        <v>15757</v>
      </c>
      <c r="F1518" t="str">
        <f>IF(ISBLANK('2O'!$I$16),"",'2O'!$I$16)</f>
        <v/>
      </c>
    </row>
    <row r="1519" spans="2:6">
      <c r="B1519" t="str">
        <f>'2O'!$AJ$16</f>
        <v>BMA4041H</v>
      </c>
      <c r="C1519" t="s">
        <v>17012</v>
      </c>
      <c r="E1519" t="s">
        <v>15757</v>
      </c>
      <c r="F1519" t="str">
        <f>IF(ISBLANK('2O'!$J$16),"",'2O'!$J$16)</f>
        <v/>
      </c>
    </row>
    <row r="1520" spans="2:6">
      <c r="B1520" t="str">
        <f>'2O'!$AK$16</f>
        <v>BMA4041NH</v>
      </c>
      <c r="C1520" t="s">
        <v>17013</v>
      </c>
      <c r="E1520" t="s">
        <v>15757</v>
      </c>
      <c r="F1520" t="str">
        <f>IF(ISBLANK('2O'!$K$16),"",'2O'!$K$16)</f>
        <v/>
      </c>
    </row>
    <row r="1521" spans="2:6">
      <c r="B1521" t="str">
        <f>'2O'!$AL$16</f>
        <v>BMA041CTOT</v>
      </c>
      <c r="C1521" t="s">
        <v>17014</v>
      </c>
      <c r="E1521" t="s">
        <v>15757</v>
      </c>
      <c r="F1521">
        <f>IF(ISBLANK('2O'!$L$16),"",'2O'!$L$16)</f>
        <v>0</v>
      </c>
    </row>
    <row r="1522" spans="2:6">
      <c r="B1522" t="str">
        <f>'2O'!$AE$17</f>
        <v>BMA4045WR</v>
      </c>
      <c r="C1522" t="s">
        <v>17015</v>
      </c>
      <c r="E1522" t="s">
        <v>15757</v>
      </c>
      <c r="F1522" t="str">
        <f>IF(ISBLANK('2O'!$E$17),"",'2O'!$E$17)</f>
        <v/>
      </c>
    </row>
    <row r="1523" spans="2:6">
      <c r="B1523" t="str">
        <f>'2O'!$AF$17</f>
        <v>BMA4045WN</v>
      </c>
      <c r="C1523" t="s">
        <v>17016</v>
      </c>
      <c r="E1523" t="s">
        <v>15757</v>
      </c>
      <c r="F1523" t="str">
        <f>IF(ISBLANK('2O'!$F$17),"",'2O'!$F$17)</f>
        <v/>
      </c>
    </row>
    <row r="1524" spans="2:6">
      <c r="B1524" t="str">
        <f>'2O'!$AG$17</f>
        <v>BMA4045WNK</v>
      </c>
      <c r="C1524" t="s">
        <v>17017</v>
      </c>
      <c r="E1524" t="s">
        <v>15757</v>
      </c>
      <c r="F1524" t="str">
        <f>IF(ISBLANK('2O'!$G$17),"",'2O'!$G$17)</f>
        <v/>
      </c>
    </row>
    <row r="1525" spans="2:6">
      <c r="B1525" t="str">
        <f>'2O'!$AH$17</f>
        <v>BMA4045SG</v>
      </c>
      <c r="C1525" t="s">
        <v>17018</v>
      </c>
      <c r="E1525" t="s">
        <v>15757</v>
      </c>
      <c r="F1525" t="str">
        <f>IF(ISBLANK('2O'!$H$17),"",'2O'!$H$17)</f>
        <v/>
      </c>
    </row>
    <row r="1526" spans="2:6">
      <c r="B1526" t="str">
        <f>'2O'!$AI$17</f>
        <v>BMA4045STTT</v>
      </c>
      <c r="C1526" t="s">
        <v>17019</v>
      </c>
      <c r="E1526" t="s">
        <v>15757</v>
      </c>
      <c r="F1526" t="str">
        <f>IF(ISBLANK('2O'!$I$17),"",'2O'!$I$17)</f>
        <v/>
      </c>
    </row>
    <row r="1527" spans="2:6">
      <c r="B1527" t="str">
        <f>'2O'!$AJ$17</f>
        <v>BMA4045H</v>
      </c>
      <c r="C1527" t="s">
        <v>17020</v>
      </c>
      <c r="E1527" t="s">
        <v>15757</v>
      </c>
      <c r="F1527" t="str">
        <f>IF(ISBLANK('2O'!$J$17),"",'2O'!$J$17)</f>
        <v/>
      </c>
    </row>
    <row r="1528" spans="2:6">
      <c r="B1528" t="str">
        <f>'2O'!$AK$17</f>
        <v>BMA4045NH</v>
      </c>
      <c r="C1528" t="s">
        <v>17021</v>
      </c>
      <c r="E1528" t="s">
        <v>15757</v>
      </c>
      <c r="F1528" t="str">
        <f>IF(ISBLANK('2O'!$K$17),"",'2O'!$K$17)</f>
        <v/>
      </c>
    </row>
    <row r="1529" spans="2:6">
      <c r="B1529" t="str">
        <f>'2O'!$AL$17</f>
        <v>BMA4045CTOT</v>
      </c>
      <c r="C1529" t="s">
        <v>17022</v>
      </c>
      <c r="E1529" t="s">
        <v>15757</v>
      </c>
      <c r="F1529">
        <f>IF(ISBLANK('2O'!$L$17),"",'2O'!$L$17)</f>
        <v>0</v>
      </c>
    </row>
    <row r="1530" spans="2:6">
      <c r="B1530" t="str">
        <f>'2O'!$AE$18</f>
        <v>BMA4053WR</v>
      </c>
      <c r="C1530" t="s">
        <v>17023</v>
      </c>
      <c r="E1530" t="s">
        <v>15757</v>
      </c>
      <c r="F1530" t="str">
        <f>IF(ISBLANK('2O'!$E$18),"",'2O'!$E$18)</f>
        <v/>
      </c>
    </row>
    <row r="1531" spans="2:6">
      <c r="B1531" t="str">
        <f>'2O'!$AF$18</f>
        <v>BMA4053WN</v>
      </c>
      <c r="C1531" t="s">
        <v>17024</v>
      </c>
      <c r="E1531" t="s">
        <v>15757</v>
      </c>
      <c r="F1531" t="str">
        <f>IF(ISBLANK('2O'!$F$18),"",'2O'!$F$18)</f>
        <v/>
      </c>
    </row>
    <row r="1532" spans="2:6">
      <c r="B1532" t="str">
        <f>'2O'!$AG$18</f>
        <v>BMA4053WWNK</v>
      </c>
      <c r="C1532" t="s">
        <v>17025</v>
      </c>
      <c r="E1532" t="s">
        <v>15757</v>
      </c>
      <c r="F1532" t="str">
        <f>IF(ISBLANK('2O'!$G$18),"",'2O'!$G$18)</f>
        <v/>
      </c>
    </row>
    <row r="1533" spans="2:6">
      <c r="B1533" t="str">
        <f>'2O'!$AH$18</f>
        <v>BMA4053SG</v>
      </c>
      <c r="C1533" t="s">
        <v>17026</v>
      </c>
      <c r="E1533" t="s">
        <v>15757</v>
      </c>
      <c r="F1533" t="str">
        <f>IF(ISBLANK('2O'!$H$18),"",'2O'!$H$18)</f>
        <v/>
      </c>
    </row>
    <row r="1534" spans="2:6">
      <c r="B1534" t="str">
        <f>'2O'!$AI$18</f>
        <v>BMA4053STTT</v>
      </c>
      <c r="C1534" t="s">
        <v>17027</v>
      </c>
      <c r="E1534" t="s">
        <v>15757</v>
      </c>
      <c r="F1534" t="str">
        <f>IF(ISBLANK('2O'!$I$18),"",'2O'!$I$18)</f>
        <v/>
      </c>
    </row>
    <row r="1535" spans="2:6">
      <c r="B1535" t="str">
        <f>'2O'!$AJ$18</f>
        <v>BMA4053H</v>
      </c>
      <c r="C1535" t="s">
        <v>17028</v>
      </c>
      <c r="E1535" t="s">
        <v>15757</v>
      </c>
      <c r="F1535" t="str">
        <f>IF(ISBLANK('2O'!$J$18),"",'2O'!$J$18)</f>
        <v/>
      </c>
    </row>
    <row r="1536" spans="2:6">
      <c r="B1536" t="str">
        <f>'2O'!$AK$18</f>
        <v>BMA4053NH</v>
      </c>
      <c r="C1536" t="s">
        <v>17029</v>
      </c>
      <c r="E1536" t="s">
        <v>15757</v>
      </c>
      <c r="F1536" t="str">
        <f>IF(ISBLANK('2O'!$K$18),"",'2O'!$K$18)</f>
        <v/>
      </c>
    </row>
    <row r="1537" spans="2:6">
      <c r="B1537" t="str">
        <f>'2O'!$AL$18</f>
        <v>BMA4053TOT</v>
      </c>
      <c r="C1537" t="s">
        <v>17030</v>
      </c>
      <c r="E1537" t="s">
        <v>15757</v>
      </c>
      <c r="F1537">
        <f>IF(ISBLANK('2O'!$L$18),"",'2O'!$L$18)</f>
        <v>0</v>
      </c>
    </row>
    <row r="1538" spans="2:6">
      <c r="B1538" t="str">
        <f>'2O'!$AE$19</f>
        <v>BMA4046WR</v>
      </c>
      <c r="C1538" t="s">
        <v>17031</v>
      </c>
      <c r="E1538" t="s">
        <v>15757</v>
      </c>
      <c r="F1538" t="str">
        <f>IF(ISBLANK('2O'!$E$19),"",'2O'!$E$19)</f>
        <v/>
      </c>
    </row>
    <row r="1539" spans="2:6">
      <c r="B1539" t="str">
        <f>'2O'!$AF$19</f>
        <v>BMA4046WN</v>
      </c>
      <c r="C1539" t="s">
        <v>17032</v>
      </c>
      <c r="E1539" t="s">
        <v>15757</v>
      </c>
      <c r="F1539" t="str">
        <f>IF(ISBLANK('2O'!$F$19),"",'2O'!$F$19)</f>
        <v/>
      </c>
    </row>
    <row r="1540" spans="2:6">
      <c r="B1540" t="str">
        <f>'2O'!$AG$19</f>
        <v>BMA4046WNK</v>
      </c>
      <c r="C1540" t="s">
        <v>17033</v>
      </c>
      <c r="E1540" t="s">
        <v>15757</v>
      </c>
      <c r="F1540" t="str">
        <f>IF(ISBLANK('2O'!$G$19),"",'2O'!$G$19)</f>
        <v/>
      </c>
    </row>
    <row r="1541" spans="2:6">
      <c r="B1541" t="str">
        <f>'2O'!$AH$19</f>
        <v>BMA4046SG</v>
      </c>
      <c r="C1541" t="s">
        <v>17034</v>
      </c>
      <c r="E1541" t="s">
        <v>15757</v>
      </c>
      <c r="F1541" t="str">
        <f>IF(ISBLANK('2O'!$H$19),"",'2O'!$H$19)</f>
        <v/>
      </c>
    </row>
    <row r="1542" spans="2:6">
      <c r="B1542" t="str">
        <f>'2O'!$AI$19</f>
        <v>BMA4046STTT</v>
      </c>
      <c r="C1542" t="s">
        <v>17035</v>
      </c>
      <c r="E1542" t="s">
        <v>15757</v>
      </c>
      <c r="F1542" t="str">
        <f>IF(ISBLANK('2O'!$I$19),"",'2O'!$I$19)</f>
        <v/>
      </c>
    </row>
    <row r="1543" spans="2:6">
      <c r="B1543" t="str">
        <f>'2O'!$AJ$19</f>
        <v>BMA4046H</v>
      </c>
      <c r="C1543" t="s">
        <v>17036</v>
      </c>
      <c r="E1543" t="s">
        <v>15757</v>
      </c>
      <c r="F1543" t="str">
        <f>IF(ISBLANK('2O'!$J$19),"",'2O'!$J$19)</f>
        <v/>
      </c>
    </row>
    <row r="1544" spans="2:6">
      <c r="B1544" t="str">
        <f>'2O'!$AK$19</f>
        <v>BMA4046NH</v>
      </c>
      <c r="C1544" t="s">
        <v>17037</v>
      </c>
      <c r="E1544" t="s">
        <v>15757</v>
      </c>
      <c r="F1544" t="str">
        <f>IF(ISBLANK('2O'!$K$19),"",'2O'!$K$19)</f>
        <v/>
      </c>
    </row>
    <row r="1545" spans="2:6">
      <c r="B1545" t="str">
        <f>'2O'!$AL$19</f>
        <v>BMA4046CTOT</v>
      </c>
      <c r="C1545" t="s">
        <v>17038</v>
      </c>
      <c r="E1545" t="s">
        <v>15757</v>
      </c>
      <c r="F1545">
        <f>IF(ISBLANK('2O'!$L$19),"",'2O'!$L$19)</f>
        <v>0</v>
      </c>
    </row>
    <row r="1546" spans="2:6">
      <c r="B1546" t="str">
        <f>'2O'!$AE$20</f>
        <v>BMA4047WR</v>
      </c>
      <c r="C1546" t="s">
        <v>17039</v>
      </c>
      <c r="E1546" t="s">
        <v>15757</v>
      </c>
      <c r="F1546">
        <f>IF(ISBLANK('2O'!$E$20),"",'2O'!$E$20)</f>
        <v>0</v>
      </c>
    </row>
    <row r="1547" spans="2:6">
      <c r="B1547" t="str">
        <f>'2O'!$AF$20</f>
        <v>BMA4047WN</v>
      </c>
      <c r="C1547" t="s">
        <v>17040</v>
      </c>
      <c r="E1547" t="s">
        <v>15757</v>
      </c>
      <c r="F1547">
        <f>IF(ISBLANK('2O'!$F$20),"",'2O'!$F$20)</f>
        <v>0</v>
      </c>
    </row>
    <row r="1548" spans="2:6">
      <c r="B1548" t="str">
        <f>'2O'!$AG$20</f>
        <v>BMA4047WNK</v>
      </c>
      <c r="C1548" t="s">
        <v>17041</v>
      </c>
      <c r="E1548" t="s">
        <v>15757</v>
      </c>
      <c r="F1548">
        <f>IF(ISBLANK('2O'!$G$20),"",'2O'!$G$20)</f>
        <v>0</v>
      </c>
    </row>
    <row r="1549" spans="2:6">
      <c r="B1549" t="str">
        <f>'2O'!$AH$20</f>
        <v>BMA4047SG</v>
      </c>
      <c r="C1549" t="s">
        <v>17042</v>
      </c>
      <c r="E1549" t="s">
        <v>15757</v>
      </c>
      <c r="F1549">
        <f>IF(ISBLANK('2O'!$H$20),"",'2O'!$H$20)</f>
        <v>0</v>
      </c>
    </row>
    <row r="1550" spans="2:6">
      <c r="B1550" t="str">
        <f>'2O'!$AI$20</f>
        <v>BMA4047STTT</v>
      </c>
      <c r="C1550" t="s">
        <v>17043</v>
      </c>
      <c r="E1550" t="s">
        <v>15757</v>
      </c>
      <c r="F1550">
        <f>IF(ISBLANK('2O'!$I$20),"",'2O'!$I$20)</f>
        <v>0</v>
      </c>
    </row>
    <row r="1551" spans="2:6">
      <c r="B1551" t="str">
        <f>'2O'!$AJ$20</f>
        <v>BMA4047H</v>
      </c>
      <c r="C1551" t="s">
        <v>17044</v>
      </c>
      <c r="E1551" t="s">
        <v>15757</v>
      </c>
      <c r="F1551">
        <f>IF(ISBLANK('2O'!$J$20),"",'2O'!$J$20)</f>
        <v>0</v>
      </c>
    </row>
    <row r="1552" spans="2:6">
      <c r="B1552" t="str">
        <f>'2O'!$AK$20</f>
        <v>BMA4047NH</v>
      </c>
      <c r="C1552" t="s">
        <v>17045</v>
      </c>
      <c r="E1552" t="s">
        <v>15757</v>
      </c>
      <c r="F1552">
        <f>IF(ISBLANK('2O'!$K$20),"",'2O'!$K$20)</f>
        <v>0</v>
      </c>
    </row>
    <row r="1553" spans="2:6">
      <c r="B1553" t="str">
        <f>'2O'!$AL$20</f>
        <v>BMA4047CTOT</v>
      </c>
      <c r="C1553" t="s">
        <v>17046</v>
      </c>
      <c r="E1553" t="s">
        <v>15757</v>
      </c>
      <c r="F1553">
        <f>IF(ISBLANK('2O'!$L$20),"",'2O'!$L$20)</f>
        <v>0</v>
      </c>
    </row>
    <row r="1554" spans="2:6">
      <c r="B1554" t="str">
        <f>'2O'!$AE$22</f>
        <v>BMA4048WR</v>
      </c>
      <c r="C1554" t="s">
        <v>17047</v>
      </c>
      <c r="E1554" t="s">
        <v>15757</v>
      </c>
      <c r="F1554">
        <f>IF(ISBLANK('2O'!$E$22),"",'2O'!$E$22)</f>
        <v>0</v>
      </c>
    </row>
    <row r="1555" spans="2:6">
      <c r="B1555" t="str">
        <f>'2O'!$AF$22</f>
        <v>BMA4048WN</v>
      </c>
      <c r="C1555" t="s">
        <v>17048</v>
      </c>
      <c r="E1555" t="s">
        <v>15757</v>
      </c>
      <c r="F1555">
        <f>IF(ISBLANK('2O'!$F$22),"",'2O'!$F$22)</f>
        <v>0</v>
      </c>
    </row>
    <row r="1556" spans="2:6">
      <c r="B1556" t="str">
        <f>'2O'!$AG$22</f>
        <v>BMA4048WNK</v>
      </c>
      <c r="C1556" t="s">
        <v>17049</v>
      </c>
      <c r="E1556" t="s">
        <v>15757</v>
      </c>
      <c r="F1556">
        <f>IF(ISBLANK('2O'!$G$22),"",'2O'!$G$22)</f>
        <v>0</v>
      </c>
    </row>
    <row r="1557" spans="2:6">
      <c r="B1557" t="str">
        <f>'2O'!$AH$22</f>
        <v>BMA4048SG</v>
      </c>
      <c r="C1557" t="s">
        <v>17050</v>
      </c>
      <c r="E1557" t="s">
        <v>15757</v>
      </c>
      <c r="F1557">
        <f>IF(ISBLANK('2O'!$H$22),"",'2O'!$H$22)</f>
        <v>0</v>
      </c>
    </row>
    <row r="1558" spans="2:6">
      <c r="B1558" t="str">
        <f>'2O'!$AI$22</f>
        <v>BMA4048STTT</v>
      </c>
      <c r="C1558" t="s">
        <v>17051</v>
      </c>
      <c r="E1558" t="s">
        <v>15757</v>
      </c>
      <c r="F1558">
        <f>IF(ISBLANK('2O'!$I$22),"",'2O'!$I$22)</f>
        <v>0</v>
      </c>
    </row>
    <row r="1559" spans="2:6">
      <c r="B1559" t="str">
        <f>'2O'!$AJ$22</f>
        <v>BMA4048H</v>
      </c>
      <c r="C1559" t="s">
        <v>17052</v>
      </c>
      <c r="E1559" t="s">
        <v>15757</v>
      </c>
      <c r="F1559">
        <f>IF(ISBLANK('2O'!$J$22),"",'2O'!$J$22)</f>
        <v>0</v>
      </c>
    </row>
    <row r="1560" spans="2:6">
      <c r="B1560" t="str">
        <f>'2O'!$AK$22</f>
        <v>BMA4048NH</v>
      </c>
      <c r="C1560" t="s">
        <v>17053</v>
      </c>
      <c r="E1560" t="s">
        <v>15757</v>
      </c>
      <c r="F1560">
        <f>IF(ISBLANK('2O'!$K$22),"",'2O'!$K$22)</f>
        <v>0</v>
      </c>
    </row>
    <row r="1561" spans="2:6">
      <c r="B1561" t="str">
        <f>'2O'!$AL$22</f>
        <v>BMA4048CTOT</v>
      </c>
      <c r="C1561" t="s">
        <v>17054</v>
      </c>
      <c r="E1561" t="s">
        <v>15757</v>
      </c>
      <c r="F1561">
        <f>IF(ISBLANK('2O'!$L$22),"",'2O'!$L$22)</f>
        <v>0</v>
      </c>
    </row>
    <row r="1562" spans="2:6">
      <c r="B1562" t="str">
        <f>'2O'!$AE$24</f>
        <v>BMA4049WR</v>
      </c>
      <c r="C1562" t="s">
        <v>17055</v>
      </c>
      <c r="E1562" t="s">
        <v>15757</v>
      </c>
      <c r="F1562">
        <f>IF(ISBLANK('2O'!$E$24),"",'2O'!$E$24)</f>
        <v>0</v>
      </c>
    </row>
    <row r="1563" spans="2:6">
      <c r="B1563" t="str">
        <f>'2O'!$AF$24</f>
        <v>BMA4049WN</v>
      </c>
      <c r="C1563" t="s">
        <v>17056</v>
      </c>
      <c r="E1563" t="s">
        <v>15757</v>
      </c>
      <c r="F1563">
        <f>IF(ISBLANK('2O'!$F$24),"",'2O'!$F$24)</f>
        <v>0</v>
      </c>
    </row>
    <row r="1564" spans="2:6">
      <c r="B1564" t="str">
        <f>'2O'!$AG$24</f>
        <v>BMA4049WNK</v>
      </c>
      <c r="C1564" t="s">
        <v>17057</v>
      </c>
      <c r="E1564" t="s">
        <v>15757</v>
      </c>
      <c r="F1564">
        <f>IF(ISBLANK('2O'!$G$24),"",'2O'!$G$24)</f>
        <v>0</v>
      </c>
    </row>
    <row r="1565" spans="2:6">
      <c r="B1565" t="str">
        <f>'2O'!$AH$24</f>
        <v>BMA4049SG</v>
      </c>
      <c r="C1565" t="s">
        <v>17058</v>
      </c>
      <c r="E1565" t="s">
        <v>15757</v>
      </c>
      <c r="F1565">
        <f>IF(ISBLANK('2O'!$H$24),"",'2O'!$H$24)</f>
        <v>0</v>
      </c>
    </row>
    <row r="1566" spans="2:6">
      <c r="B1566" t="str">
        <f>'2O'!$AI$24</f>
        <v>BMA4049STTT</v>
      </c>
      <c r="C1566" t="s">
        <v>17059</v>
      </c>
      <c r="E1566" t="s">
        <v>15757</v>
      </c>
      <c r="F1566">
        <f>IF(ISBLANK('2O'!$I$24),"",'2O'!$I$24)</f>
        <v>0</v>
      </c>
    </row>
    <row r="1567" spans="2:6">
      <c r="B1567" t="str">
        <f>'2O'!$AJ$24</f>
        <v>BMA4049H</v>
      </c>
      <c r="C1567" t="s">
        <v>17060</v>
      </c>
      <c r="E1567" t="s">
        <v>15757</v>
      </c>
      <c r="F1567">
        <f>IF(ISBLANK('2O'!$J$24),"",'2O'!$J$24)</f>
        <v>0</v>
      </c>
    </row>
    <row r="1568" spans="2:6">
      <c r="B1568" t="str">
        <f>'2O'!$AK$24</f>
        <v>BMA4049NH</v>
      </c>
      <c r="C1568" t="s">
        <v>17061</v>
      </c>
      <c r="E1568" t="s">
        <v>15757</v>
      </c>
      <c r="F1568">
        <f>IF(ISBLANK('2O'!$K$24),"",'2O'!$K$24)</f>
        <v>0</v>
      </c>
    </row>
    <row r="1569" spans="2:6">
      <c r="B1569" t="str">
        <f>'2O'!$AL$24</f>
        <v>BMA4049CTOT</v>
      </c>
      <c r="C1569" t="s">
        <v>17062</v>
      </c>
      <c r="E1569" t="s">
        <v>15757</v>
      </c>
      <c r="F1569">
        <f>IF(ISBLANK('2O'!$L$24),"",'2O'!$L$24)</f>
        <v>0</v>
      </c>
    </row>
    <row r="1570" spans="2:6">
      <c r="B1570" t="str">
        <f>'2O'!$AE$27</f>
        <v>BMA4051WR</v>
      </c>
      <c r="C1570" t="s">
        <v>17063</v>
      </c>
      <c r="E1570" t="s">
        <v>15757</v>
      </c>
      <c r="F1570" t="str">
        <f>IF(ISBLANK('2O'!$E$27),"",'2O'!$E$27)</f>
        <v/>
      </c>
    </row>
    <row r="1571" spans="2:6">
      <c r="B1571" t="str">
        <f>'2O'!$AF$27</f>
        <v>BMA4051WN</v>
      </c>
      <c r="C1571" t="s">
        <v>17064</v>
      </c>
      <c r="E1571" t="s">
        <v>15757</v>
      </c>
      <c r="F1571" t="str">
        <f>IF(ISBLANK('2O'!$F$27),"",'2O'!$F$27)</f>
        <v/>
      </c>
    </row>
    <row r="1572" spans="2:6">
      <c r="B1572" t="str">
        <f>'2O'!$AG$27</f>
        <v>BMA4051WNK</v>
      </c>
      <c r="C1572" t="s">
        <v>17065</v>
      </c>
      <c r="E1572" t="s">
        <v>15757</v>
      </c>
      <c r="F1572" t="str">
        <f>IF(ISBLANK('2O'!$G$27),"",'2O'!$G$27)</f>
        <v/>
      </c>
    </row>
    <row r="1573" spans="2:6">
      <c r="B1573" t="str">
        <f>'2O'!$AH$27</f>
        <v>BMA4051SG</v>
      </c>
      <c r="C1573" t="s">
        <v>17066</v>
      </c>
      <c r="E1573" t="s">
        <v>15757</v>
      </c>
      <c r="F1573" t="str">
        <f>IF(ISBLANK('2O'!$H$27),"",'2O'!$H$27)</f>
        <v/>
      </c>
    </row>
    <row r="1574" spans="2:6">
      <c r="B1574" t="str">
        <f>'2O'!$AI$27</f>
        <v>BMA4051STTT</v>
      </c>
      <c r="C1574" t="s">
        <v>17067</v>
      </c>
      <c r="E1574" t="s">
        <v>15757</v>
      </c>
      <c r="F1574" t="str">
        <f>IF(ISBLANK('2O'!$I$27),"",'2O'!$I$27)</f>
        <v/>
      </c>
    </row>
    <row r="1575" spans="2:6">
      <c r="B1575" t="str">
        <f>'2O'!$AJ$27</f>
        <v>BMA4051H</v>
      </c>
      <c r="C1575" t="s">
        <v>17068</v>
      </c>
      <c r="E1575" t="s">
        <v>15757</v>
      </c>
      <c r="F1575" t="str">
        <f>IF(ISBLANK('2O'!$J$27),"",'2O'!$J$27)</f>
        <v/>
      </c>
    </row>
    <row r="1576" spans="2:6">
      <c r="B1576" t="str">
        <f>'2O'!$AK$27</f>
        <v>BMA4051NH</v>
      </c>
      <c r="C1576" t="s">
        <v>17069</v>
      </c>
      <c r="E1576" t="s">
        <v>15757</v>
      </c>
      <c r="F1576" t="str">
        <f>IF(ISBLANK('2O'!$K$27),"",'2O'!$K$27)</f>
        <v/>
      </c>
    </row>
    <row r="1577" spans="2:6">
      <c r="B1577" t="str">
        <f>'2O'!$AL$27</f>
        <v>BMA4051CTOT</v>
      </c>
      <c r="C1577" t="s">
        <v>17070</v>
      </c>
      <c r="E1577" t="s">
        <v>15757</v>
      </c>
      <c r="F1577">
        <f>IF(ISBLANK('2O'!$L$27),"",'2O'!$L$27)</f>
        <v>0</v>
      </c>
    </row>
    <row r="1578" spans="2:6">
      <c r="B1578" t="str">
        <f>'2O'!$AE$28</f>
        <v>BMA334WR</v>
      </c>
      <c r="C1578" t="s">
        <v>17071</v>
      </c>
      <c r="E1578" t="s">
        <v>15757</v>
      </c>
      <c r="F1578" t="str">
        <f>IF(ISBLANK('2O'!$E$28),"",'2O'!$E$28)</f>
        <v/>
      </c>
    </row>
    <row r="1579" spans="2:6">
      <c r="B1579" t="str">
        <f>'2O'!$AF$28</f>
        <v>BMA334WN</v>
      </c>
      <c r="C1579" t="s">
        <v>17072</v>
      </c>
      <c r="E1579" t="s">
        <v>15757</v>
      </c>
      <c r="F1579" t="str">
        <f>IF(ISBLANK('2O'!$F$28),"",'2O'!$F$28)</f>
        <v/>
      </c>
    </row>
    <row r="1580" spans="2:6">
      <c r="B1580" t="str">
        <f>'2O'!$AG$28</f>
        <v>BMA334WNK</v>
      </c>
      <c r="C1580" t="s">
        <v>17073</v>
      </c>
      <c r="E1580" t="s">
        <v>15757</v>
      </c>
      <c r="F1580" t="str">
        <f>IF(ISBLANK('2O'!$G$28),"",'2O'!$G$28)</f>
        <v/>
      </c>
    </row>
    <row r="1581" spans="2:6">
      <c r="B1581" t="str">
        <f>'2O'!$AH$28</f>
        <v>BMA334SG</v>
      </c>
      <c r="C1581" t="s">
        <v>17074</v>
      </c>
      <c r="E1581" t="s">
        <v>15757</v>
      </c>
      <c r="F1581" t="str">
        <f>IF(ISBLANK('2O'!$H$28),"",'2O'!$H$28)</f>
        <v/>
      </c>
    </row>
    <row r="1582" spans="2:6">
      <c r="B1582" t="str">
        <f>'2O'!$AI$28</f>
        <v>BMA334STTT</v>
      </c>
      <c r="C1582" t="s">
        <v>17075</v>
      </c>
      <c r="E1582" t="s">
        <v>15757</v>
      </c>
      <c r="F1582" t="str">
        <f>IF(ISBLANK('2O'!$I$28),"",'2O'!$I$28)</f>
        <v/>
      </c>
    </row>
    <row r="1583" spans="2:6">
      <c r="B1583" t="str">
        <f>'2O'!$AJ$28</f>
        <v>BMA334H</v>
      </c>
      <c r="C1583" t="s">
        <v>17076</v>
      </c>
      <c r="E1583" t="s">
        <v>15757</v>
      </c>
      <c r="F1583" t="str">
        <f>IF(ISBLANK('2O'!$J$28),"",'2O'!$J$28)</f>
        <v/>
      </c>
    </row>
    <row r="1584" spans="2:6">
      <c r="B1584" t="str">
        <f>'2O'!$AK$28</f>
        <v>BMA334NH</v>
      </c>
      <c r="C1584" t="s">
        <v>17077</v>
      </c>
      <c r="E1584" t="s">
        <v>15757</v>
      </c>
      <c r="F1584" t="str">
        <f>IF(ISBLANK('2O'!$K$28),"",'2O'!$K$28)</f>
        <v/>
      </c>
    </row>
    <row r="1585" spans="2:6">
      <c r="B1585" t="str">
        <f>'2O'!$AL$28</f>
        <v>BMA334CTOT</v>
      </c>
      <c r="C1585" t="s">
        <v>17078</v>
      </c>
      <c r="E1585" t="s">
        <v>15757</v>
      </c>
      <c r="F1585">
        <f>IF(ISBLANK('2O'!$L$28),"",'2O'!$L$28)</f>
        <v>0</v>
      </c>
    </row>
    <row r="1586" spans="2:6">
      <c r="B1586" t="str">
        <f>'2O'!$AE$29</f>
        <v>BMA4052WR</v>
      </c>
      <c r="C1586" t="s">
        <v>17079</v>
      </c>
      <c r="E1586" t="s">
        <v>15757</v>
      </c>
      <c r="F1586">
        <f>IF(ISBLANK('2O'!$E$29),"",'2O'!$E$29)</f>
        <v>0</v>
      </c>
    </row>
    <row r="1587" spans="2:6">
      <c r="B1587" t="str">
        <f>'2O'!$AF$29</f>
        <v>BMA4052WN</v>
      </c>
      <c r="C1587" t="s">
        <v>17080</v>
      </c>
      <c r="E1587" t="s">
        <v>15757</v>
      </c>
      <c r="F1587">
        <f>IF(ISBLANK('2O'!$F$29),"",'2O'!$F$29)</f>
        <v>0</v>
      </c>
    </row>
    <row r="1588" spans="2:6">
      <c r="B1588" t="str">
        <f>'2O'!$AG$29</f>
        <v>BMA4052WNK</v>
      </c>
      <c r="C1588" t="s">
        <v>17081</v>
      </c>
      <c r="E1588" t="s">
        <v>15757</v>
      </c>
      <c r="F1588">
        <f>IF(ISBLANK('2O'!$G$29),"",'2O'!$G$29)</f>
        <v>0</v>
      </c>
    </row>
    <row r="1589" spans="2:6">
      <c r="B1589" t="str">
        <f>'2O'!$AH$29</f>
        <v>BMA4052SG</v>
      </c>
      <c r="C1589" t="s">
        <v>17082</v>
      </c>
      <c r="E1589" t="s">
        <v>15757</v>
      </c>
      <c r="F1589">
        <f>IF(ISBLANK('2O'!$H$29),"",'2O'!$H$29)</f>
        <v>0</v>
      </c>
    </row>
    <row r="1590" spans="2:6">
      <c r="B1590" t="str">
        <f>'2O'!$AI$29</f>
        <v>BMA4052STTT</v>
      </c>
      <c r="C1590" t="s">
        <v>17083</v>
      </c>
      <c r="E1590" t="s">
        <v>15757</v>
      </c>
      <c r="F1590">
        <f>IF(ISBLANK('2O'!$I$29),"",'2O'!$I$29)</f>
        <v>0</v>
      </c>
    </row>
    <row r="1591" spans="2:6">
      <c r="B1591" t="str">
        <f>'2O'!$AJ$29</f>
        <v>BMA4052H</v>
      </c>
      <c r="C1591" t="s">
        <v>17084</v>
      </c>
      <c r="E1591" t="s">
        <v>15757</v>
      </c>
      <c r="F1591">
        <f>IF(ISBLANK('2O'!$J$29),"",'2O'!$J$29)</f>
        <v>0</v>
      </c>
    </row>
    <row r="1592" spans="2:6">
      <c r="B1592" t="str">
        <f>'2O'!$AK$29</f>
        <v>BMA4052NH</v>
      </c>
      <c r="C1592" t="s">
        <v>17085</v>
      </c>
      <c r="E1592" t="s">
        <v>15757</v>
      </c>
      <c r="F1592">
        <f>IF(ISBLANK('2O'!$K$29),"",'2O'!$K$29)</f>
        <v>0</v>
      </c>
    </row>
    <row r="1593" spans="2:6">
      <c r="B1593" t="str">
        <f>'2O'!$AL$29</f>
        <v>BMA4052CTOT</v>
      </c>
      <c r="C1593" t="s">
        <v>17086</v>
      </c>
      <c r="E1593" t="s">
        <v>15757</v>
      </c>
      <c r="F1593">
        <f>IF(ISBLANK('2O'!$L$29),"",'2O'!$L$29)</f>
        <v>0</v>
      </c>
    </row>
    <row r="1594" spans="2:6">
      <c r="B1594" t="str">
        <f>'4C SBB'!$AJ$9</f>
        <v>B0139FDWR</v>
      </c>
      <c r="C1594" t="s">
        <v>17226</v>
      </c>
      <c r="E1594" t="s">
        <v>15757</v>
      </c>
      <c r="F1594" t="str">
        <f>IF(ISBLANK('4C SBB'!$E$9),"",'4C SBB'!$E$9)</f>
        <v/>
      </c>
    </row>
    <row r="1595" spans="2:6">
      <c r="B1595" t="str">
        <f>'4C SBB'!$AK$9</f>
        <v>B0139FDWNP</v>
      </c>
      <c r="C1595" t="s">
        <v>17227</v>
      </c>
      <c r="E1595" t="s">
        <v>15757</v>
      </c>
      <c r="F1595" t="str">
        <f>IF(ISBLANK('4C SBB'!$F$9),"",'4C SBB'!$F$9)</f>
        <v/>
      </c>
    </row>
    <row r="1596" spans="2:6">
      <c r="B1596" t="str">
        <f>'4C SBB'!$AL$9</f>
        <v>B0139FDWWNP</v>
      </c>
      <c r="C1596" t="s">
        <v>17228</v>
      </c>
      <c r="E1596" t="s">
        <v>15757</v>
      </c>
      <c r="F1596" t="str">
        <f>IF(ISBLANK('4C SBB'!$G$9),"",'4C SBB'!$G$9)</f>
        <v/>
      </c>
    </row>
    <row r="1597" spans="2:6">
      <c r="B1597" t="str">
        <f>'4C SBB'!$AM$9</f>
        <v>B0139FDBIO</v>
      </c>
      <c r="C1597" t="s">
        <v>17229</v>
      </c>
      <c r="E1597" t="s">
        <v>15757</v>
      </c>
      <c r="F1597" t="str">
        <f>IF(ISBLANK('4C SBB'!$H$9),"",'4C SBB'!$H$9)</f>
        <v/>
      </c>
    </row>
    <row r="1598" spans="2:6">
      <c r="B1598" t="str">
        <f>'4C SBB'!$AN$9</f>
        <v>B0139FDTTTH</v>
      </c>
      <c r="C1598" t="s">
        <v>17230</v>
      </c>
      <c r="E1598" t="s">
        <v>15757</v>
      </c>
      <c r="F1598" t="str">
        <f>IF(ISBLANK('4C SBB'!$I$9),"",'4C SBB'!$I$9)</f>
        <v/>
      </c>
    </row>
    <row r="1599" spans="2:6">
      <c r="B1599" t="str">
        <f>'4C SBB'!$AO$9</f>
        <v>B0139FDCWR</v>
      </c>
      <c r="C1599" t="s">
        <v>17231</v>
      </c>
      <c r="E1599" t="s">
        <v>15757</v>
      </c>
      <c r="F1599" t="str">
        <f>IF(ISBLANK('4C SBB'!$J$9),"",'4C SBB'!$J$9)</f>
        <v/>
      </c>
    </row>
    <row r="1600" spans="2:6">
      <c r="B1600" t="str">
        <f>'4C SBB'!$AP$9</f>
        <v>B0139FDCWNP</v>
      </c>
      <c r="C1600" t="s">
        <v>17232</v>
      </c>
      <c r="E1600" t="s">
        <v>15757</v>
      </c>
      <c r="F1600" t="str">
        <f>IF(ISBLANK('4C SBB'!$K$9),"",'4C SBB'!$K$9)</f>
        <v/>
      </c>
    </row>
    <row r="1601" spans="2:6">
      <c r="B1601" t="str">
        <f>'4C SBB'!$AQ$9</f>
        <v>B0139FDCWWNP</v>
      </c>
      <c r="C1601" t="s">
        <v>17233</v>
      </c>
      <c r="E1601" t="s">
        <v>15757</v>
      </c>
      <c r="F1601" t="str">
        <f>IF(ISBLANK('4C SBB'!$L$9),"",'4C SBB'!$L$9)</f>
        <v/>
      </c>
    </row>
    <row r="1602" spans="2:6">
      <c r="B1602" t="str">
        <f>'4C SBB'!$AR$9</f>
        <v>B0139FDCBIO</v>
      </c>
      <c r="C1602" t="s">
        <v>17234</v>
      </c>
      <c r="E1602" t="s">
        <v>15757</v>
      </c>
      <c r="F1602" t="str">
        <f>IF(ISBLANK('4C SBB'!$M$9),"",'4C SBB'!$M$9)</f>
        <v/>
      </c>
    </row>
    <row r="1603" spans="2:6">
      <c r="B1603" t="str">
        <f>'4C SBB'!$AS$9</f>
        <v>B0139FDCTTTH</v>
      </c>
      <c r="C1603" t="s">
        <v>17235</v>
      </c>
      <c r="E1603" t="s">
        <v>15757</v>
      </c>
      <c r="F1603" t="str">
        <f>IF(ISBLANK('4C SBB'!$N$9),"",'4C SBB'!$N$9)</f>
        <v/>
      </c>
    </row>
    <row r="1604" spans="2:6">
      <c r="B1604" t="str">
        <f>'4C SBB'!$AJ$10</f>
        <v>B0140ACWR</v>
      </c>
      <c r="C1604" t="s">
        <v>17236</v>
      </c>
      <c r="E1604" t="s">
        <v>15757</v>
      </c>
      <c r="F1604" t="str">
        <f>IF(ISBLANK('4C SBB'!$E$10),"",'4C SBB'!$E$10)</f>
        <v/>
      </c>
    </row>
    <row r="1605" spans="2:6">
      <c r="B1605" t="str">
        <f>'4C SBB'!$AK$10</f>
        <v>B0140ACWNP</v>
      </c>
      <c r="C1605" t="s">
        <v>17237</v>
      </c>
      <c r="E1605" t="s">
        <v>15757</v>
      </c>
      <c r="F1605" t="str">
        <f>IF(ISBLANK('4C SBB'!$F$10),"",'4C SBB'!$F$10)</f>
        <v/>
      </c>
    </row>
    <row r="1606" spans="2:6">
      <c r="B1606" t="str">
        <f>'4C SBB'!$AL$10</f>
        <v>B0140ACWWNP</v>
      </c>
      <c r="C1606" t="s">
        <v>17238</v>
      </c>
      <c r="E1606" t="s">
        <v>15757</v>
      </c>
      <c r="F1606" t="str">
        <f>IF(ISBLANK('4C SBB'!$G$10),"",'4C SBB'!$G$10)</f>
        <v/>
      </c>
    </row>
    <row r="1607" spans="2:6">
      <c r="B1607" t="str">
        <f>'4C SBB'!$AM$10</f>
        <v>B0140ACBIO</v>
      </c>
      <c r="C1607" t="s">
        <v>17239</v>
      </c>
      <c r="E1607" t="s">
        <v>15757</v>
      </c>
      <c r="F1607" t="str">
        <f>IF(ISBLANK('4C SBB'!$H$10),"",'4C SBB'!$H$10)</f>
        <v/>
      </c>
    </row>
    <row r="1608" spans="2:6">
      <c r="B1608" t="str">
        <f>'4C SBB'!$AN$10</f>
        <v>B0140ACTTTH</v>
      </c>
      <c r="C1608" t="s">
        <v>17240</v>
      </c>
      <c r="E1608" t="s">
        <v>15757</v>
      </c>
      <c r="F1608" t="str">
        <f>IF(ISBLANK('4C SBB'!$I$10),"",'4C SBB'!$I$10)</f>
        <v/>
      </c>
    </row>
    <row r="1609" spans="2:6">
      <c r="B1609" t="str">
        <f>'4C SBB'!$AO$10</f>
        <v>B0140ACCWR</v>
      </c>
      <c r="C1609" t="s">
        <v>17241</v>
      </c>
      <c r="E1609" t="s">
        <v>15757</v>
      </c>
      <c r="F1609" t="str">
        <f>IF(ISBLANK('4C SBB'!$J$10),"",'4C SBB'!$J$10)</f>
        <v/>
      </c>
    </row>
    <row r="1610" spans="2:6">
      <c r="B1610" t="str">
        <f>'4C SBB'!$AP$10</f>
        <v>B0140ACCWNP</v>
      </c>
      <c r="C1610" t="s">
        <v>17242</v>
      </c>
      <c r="E1610" t="s">
        <v>15757</v>
      </c>
      <c r="F1610" t="str">
        <f>IF(ISBLANK('4C SBB'!$K$10),"",'4C SBB'!$K$10)</f>
        <v/>
      </c>
    </row>
    <row r="1611" spans="2:6">
      <c r="B1611" t="str">
        <f>'4C SBB'!$AQ$10</f>
        <v>B0140ACCWWNP</v>
      </c>
      <c r="C1611" t="s">
        <v>17243</v>
      </c>
      <c r="E1611" t="s">
        <v>15757</v>
      </c>
      <c r="F1611" t="str">
        <f>IF(ISBLANK('4C SBB'!$L$10),"",'4C SBB'!$L$10)</f>
        <v/>
      </c>
    </row>
    <row r="1612" spans="2:6">
      <c r="B1612" t="str">
        <f>'4C SBB'!$AR$10</f>
        <v>B0140ACCBIO</v>
      </c>
      <c r="C1612" t="s">
        <v>17244</v>
      </c>
      <c r="E1612" t="s">
        <v>15757</v>
      </c>
      <c r="F1612" t="str">
        <f>IF(ISBLANK('4C SBB'!$M$10),"",'4C SBB'!$M$10)</f>
        <v/>
      </c>
    </row>
    <row r="1613" spans="2:6">
      <c r="B1613" t="str">
        <f>'4C SBB'!$AS$10</f>
        <v>B0140ACCTTTH</v>
      </c>
      <c r="C1613" t="s">
        <v>17245</v>
      </c>
      <c r="E1613" t="s">
        <v>15757</v>
      </c>
      <c r="F1613" t="str">
        <f>IF(ISBLANK('4C SBB'!$N$10),"",'4C SBB'!$N$10)</f>
        <v/>
      </c>
    </row>
    <row r="1614" spans="2:6">
      <c r="B1614" t="str">
        <f>'4C SBB'!$AJ$11</f>
        <v>B0141TEWR</v>
      </c>
      <c r="C1614" t="s">
        <v>17246</v>
      </c>
      <c r="E1614" t="s">
        <v>15757</v>
      </c>
      <c r="F1614" t="str">
        <f>IF(ISBLANK('4C SBB'!$E$11),"",'4C SBB'!$E$11)</f>
        <v/>
      </c>
    </row>
    <row r="1615" spans="2:6">
      <c r="B1615" t="str">
        <f>'4C SBB'!$AK$11</f>
        <v>B0141TEWNP</v>
      </c>
      <c r="C1615" t="s">
        <v>17247</v>
      </c>
      <c r="E1615" t="s">
        <v>15757</v>
      </c>
      <c r="F1615" t="str">
        <f>IF(ISBLANK('4C SBB'!$F$11),"",'4C SBB'!$F$11)</f>
        <v/>
      </c>
    </row>
    <row r="1616" spans="2:6">
      <c r="B1616" t="str">
        <f>'4C SBB'!$AL$11</f>
        <v>B0141TEWWNP</v>
      </c>
      <c r="C1616" t="s">
        <v>17248</v>
      </c>
      <c r="E1616" t="s">
        <v>15757</v>
      </c>
      <c r="F1616" t="str">
        <f>IF(ISBLANK('4C SBB'!$G$11),"",'4C SBB'!$G$11)</f>
        <v/>
      </c>
    </row>
    <row r="1617" spans="2:6">
      <c r="B1617" t="str">
        <f>'4C SBB'!$AM$11</f>
        <v>B0141TEBIO</v>
      </c>
      <c r="C1617" t="s">
        <v>17249</v>
      </c>
      <c r="E1617" t="s">
        <v>15757</v>
      </c>
      <c r="F1617" t="str">
        <f>IF(ISBLANK('4C SBB'!$H$11),"",'4C SBB'!$H$11)</f>
        <v/>
      </c>
    </row>
    <row r="1618" spans="2:6">
      <c r="B1618" t="str">
        <f>'4C SBB'!$AN$11</f>
        <v>B0141TETTTH</v>
      </c>
      <c r="C1618" t="s">
        <v>17250</v>
      </c>
      <c r="E1618" t="s">
        <v>15757</v>
      </c>
      <c r="F1618" t="str">
        <f>IF(ISBLANK('4C SBB'!$I$11),"",'4C SBB'!$I$11)</f>
        <v/>
      </c>
    </row>
    <row r="1619" spans="2:6">
      <c r="B1619" t="str">
        <f>'4C SBB'!$AO$11</f>
        <v>B0141TECWR</v>
      </c>
      <c r="C1619" t="s">
        <v>17251</v>
      </c>
      <c r="E1619" t="s">
        <v>15757</v>
      </c>
      <c r="F1619" t="str">
        <f>IF(ISBLANK('4C SBB'!$J$11),"",'4C SBB'!$J$11)</f>
        <v/>
      </c>
    </row>
    <row r="1620" spans="2:6">
      <c r="B1620" t="str">
        <f>'4C SBB'!$AP$11</f>
        <v>B0141TECWNP</v>
      </c>
      <c r="C1620" t="s">
        <v>17252</v>
      </c>
      <c r="E1620" t="s">
        <v>15757</v>
      </c>
      <c r="F1620" t="str">
        <f>IF(ISBLANK('4C SBB'!$K$11),"",'4C SBB'!$K$11)</f>
        <v/>
      </c>
    </row>
    <row r="1621" spans="2:6">
      <c r="B1621" t="str">
        <f>'4C SBB'!$AQ$11</f>
        <v>B0141TECWWNP</v>
      </c>
      <c r="C1621" t="s">
        <v>17253</v>
      </c>
      <c r="E1621" t="s">
        <v>15757</v>
      </c>
      <c r="F1621" t="str">
        <f>IF(ISBLANK('4C SBB'!$L$11),"",'4C SBB'!$L$11)</f>
        <v/>
      </c>
    </row>
    <row r="1622" spans="2:6">
      <c r="B1622" t="str">
        <f>'4C SBB'!$AR$11</f>
        <v>B0141TECBIO</v>
      </c>
      <c r="C1622" t="s">
        <v>17254</v>
      </c>
      <c r="E1622" t="s">
        <v>15757</v>
      </c>
      <c r="F1622" t="str">
        <f>IF(ISBLANK('4C SBB'!$M$11),"",'4C SBB'!$M$11)</f>
        <v/>
      </c>
    </row>
    <row r="1623" spans="2:6">
      <c r="B1623" t="str">
        <f>'4C SBB'!$AS$11</f>
        <v>B0141TECTTTH</v>
      </c>
      <c r="C1623" t="s">
        <v>17255</v>
      </c>
      <c r="E1623" t="s">
        <v>15757</v>
      </c>
      <c r="F1623" t="str">
        <f>IF(ISBLANK('4C SBB'!$N$11),"",'4C SBB'!$N$11)</f>
        <v/>
      </c>
    </row>
    <row r="1624" spans="2:6">
      <c r="B1624" t="str">
        <f>'4C SBB'!$AJ$12</f>
        <v>B0142DCWR</v>
      </c>
      <c r="C1624" t="s">
        <v>17256</v>
      </c>
      <c r="E1624" t="s">
        <v>15757</v>
      </c>
      <c r="F1624" t="str">
        <f>IF(ISBLANK('4C SBB'!$E$12),"",'4C SBB'!$E$12)</f>
        <v/>
      </c>
    </row>
    <row r="1625" spans="2:6">
      <c r="B1625" t="str">
        <f>'4C SBB'!$AK$12</f>
        <v>B0142DCWNP</v>
      </c>
      <c r="C1625" t="s">
        <v>17257</v>
      </c>
      <c r="E1625" t="s">
        <v>15757</v>
      </c>
      <c r="F1625" t="str">
        <f>IF(ISBLANK('4C SBB'!$F$12),"",'4C SBB'!$F$12)</f>
        <v/>
      </c>
    </row>
    <row r="1626" spans="2:6">
      <c r="B1626" t="str">
        <f>'4C SBB'!$AL$12</f>
        <v>B0142DCWWNP</v>
      </c>
      <c r="C1626" t="s">
        <v>17258</v>
      </c>
      <c r="E1626" t="s">
        <v>15757</v>
      </c>
      <c r="F1626" t="str">
        <f>IF(ISBLANK('4C SBB'!$G$12),"",'4C SBB'!$G$12)</f>
        <v/>
      </c>
    </row>
    <row r="1627" spans="2:6">
      <c r="B1627" t="str">
        <f>'4C SBB'!$AM$12</f>
        <v>B0142DCBIO</v>
      </c>
      <c r="C1627" t="s">
        <v>17259</v>
      </c>
      <c r="E1627" t="s">
        <v>15757</v>
      </c>
      <c r="F1627" t="str">
        <f>IF(ISBLANK('4C SBB'!$H$12),"",'4C SBB'!$H$12)</f>
        <v/>
      </c>
    </row>
    <row r="1628" spans="2:6">
      <c r="B1628" t="str">
        <f>'4C SBB'!$AN$12</f>
        <v>B0142DCTTTH</v>
      </c>
      <c r="C1628" t="s">
        <v>17260</v>
      </c>
      <c r="E1628" t="s">
        <v>15757</v>
      </c>
      <c r="F1628" t="str">
        <f>IF(ISBLANK('4C SBB'!$I$12),"",'4C SBB'!$I$12)</f>
        <v/>
      </c>
    </row>
    <row r="1629" spans="2:6">
      <c r="B1629" t="str">
        <f>'4C SBB'!$AO$12</f>
        <v>B0142DCCWR</v>
      </c>
      <c r="C1629" t="s">
        <v>17261</v>
      </c>
      <c r="E1629" t="s">
        <v>15757</v>
      </c>
      <c r="F1629" t="str">
        <f>IF(ISBLANK('4C SBB'!$J$12),"",'4C SBB'!$J$12)</f>
        <v/>
      </c>
    </row>
    <row r="1630" spans="2:6">
      <c r="B1630" t="str">
        <f>'4C SBB'!$AP$12</f>
        <v>B0142DCCWNP</v>
      </c>
      <c r="C1630" t="s">
        <v>17262</v>
      </c>
      <c r="E1630" t="s">
        <v>15757</v>
      </c>
      <c r="F1630" t="str">
        <f>IF(ISBLANK('4C SBB'!$K$12),"",'4C SBB'!$K$12)</f>
        <v/>
      </c>
    </row>
    <row r="1631" spans="2:6">
      <c r="B1631" t="str">
        <f>'4C SBB'!$AQ$12</f>
        <v>B0142DCCWWNP</v>
      </c>
      <c r="C1631" t="s">
        <v>17263</v>
      </c>
      <c r="E1631" t="s">
        <v>15757</v>
      </c>
      <c r="F1631" t="str">
        <f>IF(ISBLANK('4C SBB'!$L$12),"",'4C SBB'!$L$12)</f>
        <v/>
      </c>
    </row>
    <row r="1632" spans="2:6">
      <c r="B1632" t="str">
        <f>'4C SBB'!$AR$12</f>
        <v>B0142DCCBIO</v>
      </c>
      <c r="C1632" t="s">
        <v>17264</v>
      </c>
      <c r="E1632" t="s">
        <v>15757</v>
      </c>
      <c r="F1632" t="str">
        <f>IF(ISBLANK('4C SBB'!$M$12),"",'4C SBB'!$M$12)</f>
        <v/>
      </c>
    </row>
    <row r="1633" spans="2:6">
      <c r="B1633" t="str">
        <f>'4C SBB'!$AS$12</f>
        <v>B0142DCCTTTH</v>
      </c>
      <c r="C1633" t="s">
        <v>17265</v>
      </c>
      <c r="E1633" t="s">
        <v>15757</v>
      </c>
      <c r="F1633" t="str">
        <f>IF(ISBLANK('4C SBB'!$N$12),"",'4C SBB'!$N$12)</f>
        <v/>
      </c>
    </row>
    <row r="1634" spans="2:6">
      <c r="B1634" t="str">
        <f>'4C SBB'!$AJ$13</f>
        <v>B0143TAWR</v>
      </c>
      <c r="C1634" t="s">
        <v>17266</v>
      </c>
      <c r="E1634" t="s">
        <v>15757</v>
      </c>
      <c r="F1634">
        <f>IF(ISBLANK('4C SBB'!$E$13),"",'4C SBB'!$E$13)</f>
        <v>0</v>
      </c>
    </row>
    <row r="1635" spans="2:6">
      <c r="B1635" t="str">
        <f>'4C SBB'!$AK$13</f>
        <v>B0143TAWNP</v>
      </c>
      <c r="C1635" t="s">
        <v>17267</v>
      </c>
      <c r="E1635" t="s">
        <v>15757</v>
      </c>
      <c r="F1635">
        <f>IF(ISBLANK('4C SBB'!$F$13),"",'4C SBB'!$F$13)</f>
        <v>0</v>
      </c>
    </row>
    <row r="1636" spans="2:6">
      <c r="B1636" t="str">
        <f>'4C SBB'!$AL$13</f>
        <v>B0143TAWWNP</v>
      </c>
      <c r="C1636" t="s">
        <v>17268</v>
      </c>
      <c r="E1636" t="s">
        <v>15757</v>
      </c>
      <c r="F1636">
        <f>IF(ISBLANK('4C SBB'!$G$13),"",'4C SBB'!$G$13)</f>
        <v>0</v>
      </c>
    </row>
    <row r="1637" spans="2:6">
      <c r="B1637" t="str">
        <f>'4C SBB'!$AM$13</f>
        <v>B0143TABIO</v>
      </c>
      <c r="C1637" t="s">
        <v>17269</v>
      </c>
      <c r="E1637" t="s">
        <v>15757</v>
      </c>
      <c r="F1637">
        <f>IF(ISBLANK('4C SBB'!$H$13),"",'4C SBB'!$H$13)</f>
        <v>0</v>
      </c>
    </row>
    <row r="1638" spans="2:6">
      <c r="B1638" t="str">
        <f>'4C SBB'!$AN$13</f>
        <v>B0143TATTTH</v>
      </c>
      <c r="C1638" t="s">
        <v>17270</v>
      </c>
      <c r="E1638" t="s">
        <v>15757</v>
      </c>
      <c r="F1638">
        <f>IF(ISBLANK('4C SBB'!$I$13),"",'4C SBB'!$I$13)</f>
        <v>0</v>
      </c>
    </row>
    <row r="1639" spans="2:6">
      <c r="B1639" t="str">
        <f>'4C SBB'!$AO$13</f>
        <v>B0143TACWR</v>
      </c>
      <c r="C1639" t="s">
        <v>17271</v>
      </c>
      <c r="E1639" t="s">
        <v>15757</v>
      </c>
      <c r="F1639">
        <f>IF(ISBLANK('4C SBB'!$J$13),"",'4C SBB'!$J$13)</f>
        <v>0</v>
      </c>
    </row>
    <row r="1640" spans="2:6">
      <c r="B1640" t="str">
        <f>'4C SBB'!$AP$13</f>
        <v>B0143TACWNP</v>
      </c>
      <c r="C1640" t="s">
        <v>17272</v>
      </c>
      <c r="E1640" t="s">
        <v>15757</v>
      </c>
      <c r="F1640">
        <f>IF(ISBLANK('4C SBB'!$K$13),"",'4C SBB'!$K$13)</f>
        <v>0</v>
      </c>
    </row>
    <row r="1641" spans="2:6">
      <c r="B1641" t="str">
        <f>'4C SBB'!$AQ$13</f>
        <v>B0143TACWWNP</v>
      </c>
      <c r="C1641" t="s">
        <v>17273</v>
      </c>
      <c r="E1641" t="s">
        <v>15757</v>
      </c>
      <c r="F1641">
        <f>IF(ISBLANK('4C SBB'!$L$13),"",'4C SBB'!$L$13)</f>
        <v>0</v>
      </c>
    </row>
    <row r="1642" spans="2:6">
      <c r="B1642" t="str">
        <f>'4C SBB'!$AR$13</f>
        <v>B0143TACBIO</v>
      </c>
      <c r="C1642" t="s">
        <v>17274</v>
      </c>
      <c r="E1642" t="s">
        <v>15757</v>
      </c>
      <c r="F1642">
        <f>IF(ISBLANK('4C SBB'!$M$13),"",'4C SBB'!$M$13)</f>
        <v>0</v>
      </c>
    </row>
    <row r="1643" spans="2:6">
      <c r="B1643" t="str">
        <f>'4C SBB'!$AS$13</f>
        <v>B0143TACTTTH</v>
      </c>
      <c r="C1643" t="s">
        <v>17275</v>
      </c>
      <c r="E1643" t="s">
        <v>15757</v>
      </c>
      <c r="F1643">
        <f>IF(ISBLANK('4C SBB'!$N$13),"",'4C SBB'!$N$13)</f>
        <v>0</v>
      </c>
    </row>
    <row r="1644" spans="2:6">
      <c r="B1644" t="str">
        <f>'4C SBB'!$AJ$14</f>
        <v>B0144VRWR</v>
      </c>
      <c r="C1644" t="s">
        <v>17276</v>
      </c>
      <c r="E1644" t="s">
        <v>15757</v>
      </c>
      <c r="F1644">
        <f>IF(ISBLANK('4C SBB'!$E$14),"",'4C SBB'!$E$14)</f>
        <v>0</v>
      </c>
    </row>
    <row r="1645" spans="2:6">
      <c r="B1645" t="str">
        <f>'4C SBB'!$AK$14</f>
        <v>B0144VRWNP</v>
      </c>
      <c r="C1645" t="s">
        <v>17277</v>
      </c>
      <c r="E1645" t="s">
        <v>15757</v>
      </c>
      <c r="F1645">
        <f>IF(ISBLANK('4C SBB'!$F$14),"",'4C SBB'!$F$14)</f>
        <v>0</v>
      </c>
    </row>
    <row r="1646" spans="2:6">
      <c r="B1646" t="str">
        <f>'4C SBB'!$AL$14</f>
        <v>B0144VRWWNP</v>
      </c>
      <c r="C1646" t="s">
        <v>17278</v>
      </c>
      <c r="E1646" t="s">
        <v>15757</v>
      </c>
      <c r="F1646">
        <f>IF(ISBLANK('4C SBB'!$G$14),"",'4C SBB'!$G$14)</f>
        <v>0</v>
      </c>
    </row>
    <row r="1647" spans="2:6">
      <c r="B1647" t="str">
        <f>'4C SBB'!$AM$14</f>
        <v>B0144VRBIO</v>
      </c>
      <c r="C1647" t="s">
        <v>17279</v>
      </c>
      <c r="E1647" t="s">
        <v>15757</v>
      </c>
      <c r="F1647">
        <f>IF(ISBLANK('4C SBB'!$H$14),"",'4C SBB'!$H$14)</f>
        <v>0</v>
      </c>
    </row>
    <row r="1648" spans="2:6">
      <c r="B1648" t="str">
        <f>'4C SBB'!$AN$14</f>
        <v>B0144VRTTTH</v>
      </c>
      <c r="C1648" t="s">
        <v>17280</v>
      </c>
      <c r="E1648" t="s">
        <v>15757</v>
      </c>
      <c r="F1648">
        <f>IF(ISBLANK('4C SBB'!$I$14),"",'4C SBB'!$I$14)</f>
        <v>0</v>
      </c>
    </row>
    <row r="1649" spans="2:6">
      <c r="B1649" t="str">
        <f>'4C SBB'!$AO$14</f>
        <v>B0144VRCWR</v>
      </c>
      <c r="C1649" t="s">
        <v>17281</v>
      </c>
      <c r="E1649" t="s">
        <v>15757</v>
      </c>
      <c r="F1649">
        <f>IF(ISBLANK('4C SBB'!$J$14),"",'4C SBB'!$J$14)</f>
        <v>0</v>
      </c>
    </row>
    <row r="1650" spans="2:6">
      <c r="B1650" t="str">
        <f>'4C SBB'!$AP$14</f>
        <v>B0144VRCWNP</v>
      </c>
      <c r="C1650" t="s">
        <v>17282</v>
      </c>
      <c r="E1650" t="s">
        <v>15757</v>
      </c>
      <c r="F1650">
        <f>IF(ISBLANK('4C SBB'!$K$14),"",'4C SBB'!$K$14)</f>
        <v>0</v>
      </c>
    </row>
    <row r="1651" spans="2:6">
      <c r="B1651" t="str">
        <f>'4C SBB'!$AQ$14</f>
        <v>B0144VRCWWNP</v>
      </c>
      <c r="C1651" t="s">
        <v>17283</v>
      </c>
      <c r="E1651" t="s">
        <v>15757</v>
      </c>
      <c r="F1651">
        <f>IF(ISBLANK('4C SBB'!$L$14),"",'4C SBB'!$L$14)</f>
        <v>0</v>
      </c>
    </row>
    <row r="1652" spans="2:6">
      <c r="B1652" t="str">
        <f>'4C SBB'!$AR$14</f>
        <v>B0144VRCBIO</v>
      </c>
      <c r="C1652" t="s">
        <v>17284</v>
      </c>
      <c r="E1652" t="s">
        <v>15757</v>
      </c>
      <c r="F1652">
        <f>IF(ISBLANK('4C SBB'!$M$14),"",'4C SBB'!$M$14)</f>
        <v>0</v>
      </c>
    </row>
    <row r="1653" spans="2:6">
      <c r="B1653" t="str">
        <f>'4C SBB'!$AS$14</f>
        <v>B0144VRCTTTH</v>
      </c>
      <c r="C1653" t="s">
        <v>17285</v>
      </c>
      <c r="E1653" t="s">
        <v>15757</v>
      </c>
      <c r="F1653">
        <f>IF(ISBLANK('4C SBB'!$N$14),"",'4C SBB'!$N$14)</f>
        <v>0</v>
      </c>
    </row>
    <row r="1654" spans="2:6">
      <c r="B1654" t="str">
        <f>'4C SBB'!$AJ$15</f>
        <v>B0145VTWR</v>
      </c>
      <c r="C1654" t="s">
        <v>17286</v>
      </c>
      <c r="E1654" t="s">
        <v>15757</v>
      </c>
      <c r="F1654" t="str">
        <f>IF(ISBLANK('4C SBB'!$E$15),"",'4C SBB'!$E$15)</f>
        <v/>
      </c>
    </row>
    <row r="1655" spans="2:6">
      <c r="B1655" t="str">
        <f>'4C SBB'!$AK$15</f>
        <v>B0145VTWNP</v>
      </c>
      <c r="C1655" t="s">
        <v>17287</v>
      </c>
      <c r="E1655" t="s">
        <v>15757</v>
      </c>
      <c r="F1655" t="str">
        <f>IF(ISBLANK('4C SBB'!$F$15),"",'4C SBB'!$F$15)</f>
        <v/>
      </c>
    </row>
    <row r="1656" spans="2:6">
      <c r="B1656" t="str">
        <f>'4C SBB'!$AL$15</f>
        <v>B0145VTWWNP</v>
      </c>
      <c r="C1656" t="s">
        <v>17288</v>
      </c>
      <c r="E1656" t="s">
        <v>15757</v>
      </c>
      <c r="F1656" t="str">
        <f>IF(ISBLANK('4C SBB'!$G$15),"",'4C SBB'!$G$15)</f>
        <v/>
      </c>
    </row>
    <row r="1657" spans="2:6">
      <c r="B1657" t="str">
        <f>'4C SBB'!$AM$15</f>
        <v>B0145VTBIO</v>
      </c>
      <c r="C1657" t="s">
        <v>17289</v>
      </c>
      <c r="E1657" t="s">
        <v>15757</v>
      </c>
      <c r="F1657" t="str">
        <f>IF(ISBLANK('4C SBB'!$H$15),"",'4C SBB'!$H$15)</f>
        <v/>
      </c>
    </row>
    <row r="1658" spans="2:6">
      <c r="B1658" t="str">
        <f>'4C SBB'!$AN$15</f>
        <v>B0145VTTTTH</v>
      </c>
      <c r="C1658" t="s">
        <v>17290</v>
      </c>
      <c r="E1658" t="s">
        <v>15757</v>
      </c>
      <c r="F1658" t="str">
        <f>IF(ISBLANK('4C SBB'!$I$15),"",'4C SBB'!$I$15)</f>
        <v/>
      </c>
    </row>
    <row r="1659" spans="2:6">
      <c r="B1659" t="str">
        <f>'4C SBB'!$AO$15</f>
        <v>B0145VTCWR</v>
      </c>
      <c r="C1659" t="s">
        <v>17291</v>
      </c>
      <c r="E1659" t="s">
        <v>15757</v>
      </c>
      <c r="F1659" t="str">
        <f>IF(ISBLANK('4C SBB'!$J$15),"",'4C SBB'!$J$15)</f>
        <v/>
      </c>
    </row>
    <row r="1660" spans="2:6">
      <c r="B1660" t="str">
        <f>'4C SBB'!$AP$15</f>
        <v>B0145VTCWNP</v>
      </c>
      <c r="C1660" t="s">
        <v>17292</v>
      </c>
      <c r="E1660" t="s">
        <v>15757</v>
      </c>
      <c r="F1660" t="str">
        <f>IF(ISBLANK('4C SBB'!$K$15),"",'4C SBB'!$K$15)</f>
        <v/>
      </c>
    </row>
    <row r="1661" spans="2:6">
      <c r="B1661" t="str">
        <f>'4C SBB'!$AQ$15</f>
        <v>B0145VTCWWNP</v>
      </c>
      <c r="C1661" t="s">
        <v>17293</v>
      </c>
      <c r="E1661" t="s">
        <v>15757</v>
      </c>
      <c r="F1661" t="str">
        <f>IF(ISBLANK('4C SBB'!$L$15),"",'4C SBB'!$L$15)</f>
        <v/>
      </c>
    </row>
    <row r="1662" spans="2:6">
      <c r="B1662" t="str">
        <f>'4C SBB'!$AR$15</f>
        <v>B0145VTCBIO</v>
      </c>
      <c r="C1662" t="s">
        <v>17294</v>
      </c>
      <c r="E1662" t="s">
        <v>15757</v>
      </c>
      <c r="F1662" t="str">
        <f>IF(ISBLANK('4C SBB'!$M$15),"",'4C SBB'!$M$15)</f>
        <v/>
      </c>
    </row>
    <row r="1663" spans="2:6">
      <c r="B1663" t="str">
        <f>'4C SBB'!$AS$15</f>
        <v>B0145VTCTTTH</v>
      </c>
      <c r="C1663" t="s">
        <v>17295</v>
      </c>
      <c r="E1663" t="s">
        <v>15757</v>
      </c>
      <c r="F1663" t="str">
        <f>IF(ISBLANK('4C SBB'!$N$15),"",'4C SBB'!$N$15)</f>
        <v/>
      </c>
    </row>
    <row r="1664" spans="2:6">
      <c r="B1664" t="str">
        <f>'4C SBB'!$AJ$16</f>
        <v>B0146VDWR</v>
      </c>
      <c r="C1664" t="s">
        <v>17296</v>
      </c>
      <c r="E1664" t="s">
        <v>15757</v>
      </c>
      <c r="F1664">
        <f>IF(ISBLANK('4C SBB'!$E$16),"",'4C SBB'!$E$16)</f>
        <v>0</v>
      </c>
    </row>
    <row r="1665" spans="2:6">
      <c r="B1665" t="str">
        <f>'4C SBB'!$AK$16</f>
        <v>B0146VDWNP</v>
      </c>
      <c r="C1665" t="s">
        <v>17297</v>
      </c>
      <c r="E1665" t="s">
        <v>15757</v>
      </c>
      <c r="F1665">
        <f>IF(ISBLANK('4C SBB'!$F$16),"",'4C SBB'!$F$16)</f>
        <v>0</v>
      </c>
    </row>
    <row r="1666" spans="2:6">
      <c r="B1666" t="str">
        <f>'4C SBB'!$AL$16</f>
        <v>B0146VDWWNP</v>
      </c>
      <c r="C1666" t="s">
        <v>17298</v>
      </c>
      <c r="E1666" t="s">
        <v>15757</v>
      </c>
      <c r="F1666">
        <f>IF(ISBLANK('4C SBB'!$G$16),"",'4C SBB'!$G$16)</f>
        <v>0</v>
      </c>
    </row>
    <row r="1667" spans="2:6">
      <c r="B1667" t="str">
        <f>'4C SBB'!$AM$16</f>
        <v>B0146VDBIO</v>
      </c>
      <c r="C1667" t="s">
        <v>17299</v>
      </c>
      <c r="E1667" t="s">
        <v>15757</v>
      </c>
      <c r="F1667">
        <f>IF(ISBLANK('4C SBB'!$H$16),"",'4C SBB'!$H$16)</f>
        <v>0</v>
      </c>
    </row>
    <row r="1668" spans="2:6">
      <c r="B1668" t="str">
        <f>'4C SBB'!$AN$16</f>
        <v>B0146VDTTTH</v>
      </c>
      <c r="C1668" t="s">
        <v>17300</v>
      </c>
      <c r="E1668" t="s">
        <v>15757</v>
      </c>
      <c r="F1668">
        <f>IF(ISBLANK('4C SBB'!$I$16),"",'4C SBB'!$I$16)</f>
        <v>0</v>
      </c>
    </row>
    <row r="1669" spans="2:6">
      <c r="B1669" t="str">
        <f>'4C SBB'!$AO$16</f>
        <v>B0146VDCWR</v>
      </c>
      <c r="C1669" t="s">
        <v>17301</v>
      </c>
      <c r="E1669" t="s">
        <v>15757</v>
      </c>
      <c r="F1669">
        <f>IF(ISBLANK('4C SBB'!$J$16),"",'4C SBB'!$J$16)</f>
        <v>0</v>
      </c>
    </row>
    <row r="1670" spans="2:6">
      <c r="B1670" t="str">
        <f>'4C SBB'!$AP$16</f>
        <v>B0146VDCWNP</v>
      </c>
      <c r="C1670" t="s">
        <v>17302</v>
      </c>
      <c r="E1670" t="s">
        <v>15757</v>
      </c>
      <c r="F1670">
        <f>IF(ISBLANK('4C SBB'!$K$16),"",'4C SBB'!$K$16)</f>
        <v>0</v>
      </c>
    </row>
    <row r="1671" spans="2:6">
      <c r="B1671" t="str">
        <f>'4C SBB'!$AQ$16</f>
        <v>B0146VDCWWNP</v>
      </c>
      <c r="C1671" t="s">
        <v>17303</v>
      </c>
      <c r="E1671" t="s">
        <v>15757</v>
      </c>
      <c r="F1671">
        <f>IF(ISBLANK('4C SBB'!$L$16),"",'4C SBB'!$L$16)</f>
        <v>0</v>
      </c>
    </row>
    <row r="1672" spans="2:6">
      <c r="B1672" t="str">
        <f>'4C SBB'!$AR$16</f>
        <v>B0146VDCBIO</v>
      </c>
      <c r="C1672" t="s">
        <v>17304</v>
      </c>
      <c r="E1672" t="s">
        <v>15757</v>
      </c>
      <c r="F1672">
        <f>IF(ISBLANK('4C SBB'!$M$16),"",'4C SBB'!$M$16)</f>
        <v>0</v>
      </c>
    </row>
    <row r="1673" spans="2:6">
      <c r="B1673" t="str">
        <f>'4C SBB'!$AS$16</f>
        <v>B0146VDCTTTH</v>
      </c>
      <c r="C1673" t="s">
        <v>17305</v>
      </c>
      <c r="E1673" t="s">
        <v>15757</v>
      </c>
      <c r="F1673">
        <f>IF(ISBLANK('4C SBB'!$N$16),"",'4C SBB'!$N$16)</f>
        <v>0</v>
      </c>
    </row>
    <row r="1674" spans="2:6">
      <c r="B1674" s="2609" t="str">
        <f>'4C SBB'!$AJ$17</f>
        <v>B0166OWR</v>
      </c>
      <c r="C1674" t="s">
        <v>17306</v>
      </c>
      <c r="E1674" t="s">
        <v>15757</v>
      </c>
      <c r="F1674" t="str">
        <f>IF(ISBLANK('4C SBB'!$E$17),"",'4C SBB'!$E$17)</f>
        <v/>
      </c>
    </row>
    <row r="1675" spans="2:6">
      <c r="B1675" s="2609" t="str">
        <f>'4C SBB'!$AK$17</f>
        <v>B0166OWNP</v>
      </c>
      <c r="C1675" t="s">
        <v>17307</v>
      </c>
      <c r="E1675" t="s">
        <v>15757</v>
      </c>
      <c r="F1675" t="str">
        <f>IF(ISBLANK('4C SBB'!$F$17),"",'4C SBB'!$F$17)</f>
        <v/>
      </c>
    </row>
    <row r="1676" spans="2:6">
      <c r="B1676" s="2609" t="str">
        <f>'4C SBB'!$AL$17</f>
        <v>B0166OWWNP</v>
      </c>
      <c r="C1676" t="s">
        <v>17308</v>
      </c>
      <c r="E1676" t="s">
        <v>15757</v>
      </c>
      <c r="F1676" t="str">
        <f>IF(ISBLANK('4C SBB'!$G$17),"",'4C SBB'!$G$17)</f>
        <v/>
      </c>
    </row>
    <row r="1677" spans="2:6">
      <c r="B1677" s="2609" t="str">
        <f>'4C SBB'!$AM$17</f>
        <v>B0166OBIO</v>
      </c>
      <c r="C1677" t="s">
        <v>17309</v>
      </c>
      <c r="E1677" t="s">
        <v>15757</v>
      </c>
      <c r="F1677" t="str">
        <f>IF(ISBLANK('4C SBB'!$H$17),"",'4C SBB'!$H$17)</f>
        <v/>
      </c>
    </row>
    <row r="1678" spans="2:6">
      <c r="B1678" s="2609" t="str">
        <f>'4C SBB'!$AN$17</f>
        <v>B0166OTTTH</v>
      </c>
      <c r="C1678" t="s">
        <v>17310</v>
      </c>
      <c r="E1678" t="s">
        <v>15757</v>
      </c>
      <c r="F1678" t="str">
        <f>IF(ISBLANK('4C SBB'!$I$17),"",'4C SBB'!$I$17)</f>
        <v/>
      </c>
    </row>
    <row r="1679" spans="2:6">
      <c r="B1679" s="2609" t="str">
        <f>'4C SBB'!$AO$17</f>
        <v>B0166OCWR</v>
      </c>
      <c r="C1679" t="s">
        <v>17311</v>
      </c>
      <c r="E1679" t="s">
        <v>15757</v>
      </c>
      <c r="F1679" t="str">
        <f>IF(ISBLANK('4C SBB'!$J$17),"",'4C SBB'!$J$17)</f>
        <v/>
      </c>
    </row>
    <row r="1680" spans="2:6">
      <c r="B1680" s="2609" t="str">
        <f>'4C SBB'!$AP$17</f>
        <v>B0166OCWNP</v>
      </c>
      <c r="C1680" t="s">
        <v>17312</v>
      </c>
      <c r="E1680" t="s">
        <v>15757</v>
      </c>
      <c r="F1680" t="str">
        <f>IF(ISBLANK('4C SBB'!$K$17),"",'4C SBB'!$K$17)</f>
        <v/>
      </c>
    </row>
    <row r="1681" spans="2:6">
      <c r="B1681" s="2609" t="str">
        <f>'4C SBB'!$AQ$17</f>
        <v>B0166OCWWNP</v>
      </c>
      <c r="C1681" t="s">
        <v>17313</v>
      </c>
      <c r="E1681" t="s">
        <v>15757</v>
      </c>
      <c r="F1681" t="str">
        <f>IF(ISBLANK('4C SBB'!$L$17),"",'4C SBB'!$L$17)</f>
        <v/>
      </c>
    </row>
    <row r="1682" spans="2:6">
      <c r="B1682" s="2609" t="str">
        <f>'4C SBB'!$AR$17</f>
        <v>B0166OCBIO</v>
      </c>
      <c r="C1682" t="s">
        <v>17314</v>
      </c>
      <c r="E1682" t="s">
        <v>15757</v>
      </c>
      <c r="F1682" t="str">
        <f>IF(ISBLANK('4C SBB'!$M$17),"",'4C SBB'!$M$17)</f>
        <v/>
      </c>
    </row>
    <row r="1683" spans="2:6">
      <c r="B1683" s="2609" t="str">
        <f>'4C SBB'!$AS$17</f>
        <v>B0166OCTTTH</v>
      </c>
      <c r="C1683" t="s">
        <v>17315</v>
      </c>
      <c r="E1683" t="s">
        <v>15757</v>
      </c>
      <c r="F1683" t="str">
        <f>IF(ISBLANK('4C SBB'!$N$17),"",'4C SBB'!$N$17)</f>
        <v/>
      </c>
    </row>
    <row r="1684" spans="2:6">
      <c r="B1684" s="2609" t="str">
        <f>'4C SBB'!$AJ$18</f>
        <v>B0167UWR</v>
      </c>
      <c r="C1684" t="s">
        <v>17316</v>
      </c>
      <c r="E1684" t="s">
        <v>15757</v>
      </c>
      <c r="F1684" t="str">
        <f>IF(ISBLANK('4C SBB'!$E$18),"",'4C SBB'!$E$18)</f>
        <v/>
      </c>
    </row>
    <row r="1685" spans="2:6">
      <c r="B1685" s="2609" t="str">
        <f>'4C SBB'!$AK$18</f>
        <v>B0167UWNP</v>
      </c>
      <c r="C1685" t="s">
        <v>17317</v>
      </c>
      <c r="E1685" t="s">
        <v>15757</v>
      </c>
      <c r="F1685" t="str">
        <f>IF(ISBLANK('4C SBB'!$F$18),"",'4C SBB'!$F$18)</f>
        <v/>
      </c>
    </row>
    <row r="1686" spans="2:6">
      <c r="B1686" s="2609" t="str">
        <f>'4C SBB'!$AL$18</f>
        <v>B0167UWWNP</v>
      </c>
      <c r="C1686" t="s">
        <v>17318</v>
      </c>
      <c r="E1686" t="s">
        <v>15757</v>
      </c>
      <c r="F1686" t="str">
        <f>IF(ISBLANK('4C SBB'!$G$18),"",'4C SBB'!$G$18)</f>
        <v/>
      </c>
    </row>
    <row r="1687" spans="2:6">
      <c r="B1687" s="2609" t="str">
        <f>'4C SBB'!$AM$18</f>
        <v>B0167UBIO</v>
      </c>
      <c r="C1687" t="s">
        <v>17319</v>
      </c>
      <c r="E1687" t="s">
        <v>15757</v>
      </c>
      <c r="F1687" t="str">
        <f>IF(ISBLANK('4C SBB'!$H$18),"",'4C SBB'!$H$18)</f>
        <v/>
      </c>
    </row>
    <row r="1688" spans="2:6">
      <c r="B1688" s="2609" t="str">
        <f>'4C SBB'!$AN$18</f>
        <v>B0167UTTTH</v>
      </c>
      <c r="C1688" t="s">
        <v>17320</v>
      </c>
      <c r="E1688" t="s">
        <v>15757</v>
      </c>
      <c r="F1688" t="str">
        <f>IF(ISBLANK('4C SBB'!$I$18),"",'4C SBB'!$I$18)</f>
        <v/>
      </c>
    </row>
    <row r="1689" spans="2:6">
      <c r="B1689" s="2609" t="str">
        <f>'4C SBB'!$AO$18</f>
        <v>B0167UCWR</v>
      </c>
      <c r="C1689" t="s">
        <v>17321</v>
      </c>
      <c r="E1689" t="s">
        <v>15757</v>
      </c>
      <c r="F1689" t="str">
        <f>IF(ISBLANK('4C SBB'!$J$18),"",'4C SBB'!$J$18)</f>
        <v/>
      </c>
    </row>
    <row r="1690" spans="2:6">
      <c r="B1690" s="2609" t="str">
        <f>'4C SBB'!$AP$18</f>
        <v>B0167UCWNP</v>
      </c>
      <c r="C1690" t="s">
        <v>17322</v>
      </c>
      <c r="E1690" t="s">
        <v>15757</v>
      </c>
      <c r="F1690" t="str">
        <f>IF(ISBLANK('4C SBB'!$K$18),"",'4C SBB'!$K$18)</f>
        <v/>
      </c>
    </row>
    <row r="1691" spans="2:6">
      <c r="B1691" s="2609" t="str">
        <f>'4C SBB'!$AQ$18</f>
        <v>B0167UCWWNP</v>
      </c>
      <c r="C1691" t="s">
        <v>17323</v>
      </c>
      <c r="E1691" t="s">
        <v>15757</v>
      </c>
      <c r="F1691" t="str">
        <f>IF(ISBLANK('4C SBB'!$L$18),"",'4C SBB'!$L$18)</f>
        <v/>
      </c>
    </row>
    <row r="1692" spans="2:6">
      <c r="B1692" s="2609" t="str">
        <f>'4C SBB'!$AR$18</f>
        <v>B0167UCBIO</v>
      </c>
      <c r="C1692" t="s">
        <v>17324</v>
      </c>
      <c r="E1692" t="s">
        <v>15757</v>
      </c>
      <c r="F1692" t="str">
        <f>IF(ISBLANK('4C SBB'!$M$18),"",'4C SBB'!$M$18)</f>
        <v/>
      </c>
    </row>
    <row r="1693" spans="2:6">
      <c r="B1693" s="2609" t="str">
        <f>'4C SBB'!$AS$18</f>
        <v>B0167UCTTTH</v>
      </c>
      <c r="C1693" t="s">
        <v>17325</v>
      </c>
      <c r="E1693" t="s">
        <v>15757</v>
      </c>
      <c r="F1693" t="str">
        <f>IF(ISBLANK('4C SBB'!$N$18),"",'4C SBB'!$N$18)</f>
        <v/>
      </c>
    </row>
    <row r="1694" spans="2:6">
      <c r="B1694" t="str">
        <f>'4C SBB'!$AJ$19</f>
        <v>B0168OWR</v>
      </c>
      <c r="C1694" t="s">
        <v>17326</v>
      </c>
      <c r="E1694" t="s">
        <v>15757</v>
      </c>
      <c r="F1694">
        <f>IF(ISBLANK('4C SBB'!$E$19),"",'4C SBB'!$E$19)</f>
        <v>0</v>
      </c>
    </row>
    <row r="1695" spans="2:6">
      <c r="B1695" t="str">
        <f>'4C SBB'!$AK$19</f>
        <v>B0168OWNP</v>
      </c>
      <c r="C1695" t="s">
        <v>17327</v>
      </c>
      <c r="E1695" t="s">
        <v>15757</v>
      </c>
      <c r="F1695">
        <f>IF(ISBLANK('4C SBB'!$F$19),"",'4C SBB'!$F$19)</f>
        <v>0</v>
      </c>
    </row>
    <row r="1696" spans="2:6">
      <c r="B1696" t="str">
        <f>'4C SBB'!$AL$19</f>
        <v>B0168OWWNP</v>
      </c>
      <c r="C1696" t="s">
        <v>17328</v>
      </c>
      <c r="E1696" t="s">
        <v>15757</v>
      </c>
      <c r="F1696">
        <f>IF(ISBLANK('4C SBB'!$G$19),"",'4C SBB'!$G$19)</f>
        <v>0</v>
      </c>
    </row>
    <row r="1697" spans="2:6">
      <c r="B1697" t="str">
        <f>'4C SBB'!$AM$19</f>
        <v>B0168OBIO</v>
      </c>
      <c r="C1697" t="s">
        <v>17329</v>
      </c>
      <c r="E1697" t="s">
        <v>15757</v>
      </c>
      <c r="F1697">
        <f>IF(ISBLANK('4C SBB'!$H$19),"",'4C SBB'!$H$19)</f>
        <v>0</v>
      </c>
    </row>
    <row r="1698" spans="2:6">
      <c r="B1698" t="str">
        <f>'4C SBB'!$AN$19</f>
        <v>B0168OTTTH</v>
      </c>
      <c r="C1698" t="s">
        <v>17330</v>
      </c>
      <c r="E1698" t="s">
        <v>15757</v>
      </c>
      <c r="F1698">
        <f>IF(ISBLANK('4C SBB'!$I$19),"",'4C SBB'!$I$19)</f>
        <v>0</v>
      </c>
    </row>
    <row r="1699" spans="2:6">
      <c r="B1699" t="str">
        <f>'4C SBB'!$AO$19</f>
        <v>B0168OCWR</v>
      </c>
      <c r="C1699" t="s">
        <v>17331</v>
      </c>
      <c r="E1699" t="s">
        <v>15757</v>
      </c>
      <c r="F1699">
        <f>IF(ISBLANK('4C SBB'!$J$19),"",'4C SBB'!$J$19)</f>
        <v>0</v>
      </c>
    </row>
    <row r="1700" spans="2:6">
      <c r="B1700" t="str">
        <f>'4C SBB'!$AP$19</f>
        <v>B0168OCWNP</v>
      </c>
      <c r="C1700" t="s">
        <v>17332</v>
      </c>
      <c r="E1700" t="s">
        <v>15757</v>
      </c>
      <c r="F1700">
        <f>IF(ISBLANK('4C SBB'!$K$19),"",'4C SBB'!$K$19)</f>
        <v>0</v>
      </c>
    </row>
    <row r="1701" spans="2:6">
      <c r="B1701" t="str">
        <f>'4C SBB'!$AQ$19</f>
        <v>B0168OCWWNP</v>
      </c>
      <c r="C1701" t="s">
        <v>17333</v>
      </c>
      <c r="E1701" t="s">
        <v>15757</v>
      </c>
      <c r="F1701">
        <f>IF(ISBLANK('4C SBB'!$L$19),"",'4C SBB'!$L$19)</f>
        <v>0</v>
      </c>
    </row>
    <row r="1702" spans="2:6">
      <c r="B1702" t="str">
        <f>'4C SBB'!$AR$19</f>
        <v>B0168OCBIO</v>
      </c>
      <c r="C1702" t="s">
        <v>17334</v>
      </c>
      <c r="E1702" t="s">
        <v>15757</v>
      </c>
      <c r="F1702">
        <f>IF(ISBLANK('4C SBB'!$M$19),"",'4C SBB'!$M$19)</f>
        <v>0</v>
      </c>
    </row>
    <row r="1703" spans="2:6">
      <c r="B1703" t="str">
        <f>'4C SBB'!$AS$19</f>
        <v>B0168OCTTTH</v>
      </c>
      <c r="C1703" t="s">
        <v>17335</v>
      </c>
      <c r="E1703" t="s">
        <v>15757</v>
      </c>
      <c r="F1703">
        <f>IF(ISBLANK('4C SBB'!$N$19),"",'4C SBB'!$N$19)</f>
        <v>0</v>
      </c>
    </row>
    <row r="1704" spans="2:6">
      <c r="B1704" t="str">
        <f>'4C SBB'!$AJ$20</f>
        <v>B0169UWR</v>
      </c>
      <c r="C1704" t="s">
        <v>17336</v>
      </c>
      <c r="E1704" t="s">
        <v>15757</v>
      </c>
      <c r="F1704">
        <f>IF(ISBLANK('4C SBB'!$E$20),"",'4C SBB'!$E$20)</f>
        <v>0</v>
      </c>
    </row>
    <row r="1705" spans="2:6">
      <c r="B1705" t="str">
        <f>'4C SBB'!$AK$20</f>
        <v>B0169UWNP</v>
      </c>
      <c r="C1705" t="s">
        <v>17337</v>
      </c>
      <c r="E1705" t="s">
        <v>15757</v>
      </c>
      <c r="F1705">
        <f>IF(ISBLANK('4C SBB'!$F$20),"",'4C SBB'!$F$20)</f>
        <v>0</v>
      </c>
    </row>
    <row r="1706" spans="2:6">
      <c r="B1706" t="str">
        <f>'4C SBB'!$AL$20</f>
        <v>B0169UWWNP</v>
      </c>
      <c r="C1706" t="s">
        <v>17338</v>
      </c>
      <c r="E1706" t="s">
        <v>15757</v>
      </c>
      <c r="F1706">
        <f>IF(ISBLANK('4C SBB'!$G$20),"",'4C SBB'!$G$20)</f>
        <v>0</v>
      </c>
    </row>
    <row r="1707" spans="2:6">
      <c r="B1707" t="str">
        <f>'4C SBB'!$AM$20</f>
        <v>B0169UBIO</v>
      </c>
      <c r="C1707" t="s">
        <v>17339</v>
      </c>
      <c r="E1707" t="s">
        <v>15757</v>
      </c>
      <c r="F1707">
        <f>IF(ISBLANK('4C SBB'!$H$20),"",'4C SBB'!$H$20)</f>
        <v>0</v>
      </c>
    </row>
    <row r="1708" spans="2:6">
      <c r="B1708" t="str">
        <f>'4C SBB'!$AN$20</f>
        <v>B0169UTTTH</v>
      </c>
      <c r="C1708" t="s">
        <v>17340</v>
      </c>
      <c r="E1708" t="s">
        <v>15757</v>
      </c>
      <c r="F1708">
        <f>IF(ISBLANK('4C SBB'!$I$20),"",'4C SBB'!$I$20)</f>
        <v>0</v>
      </c>
    </row>
    <row r="1709" spans="2:6">
      <c r="B1709" t="str">
        <f>'4C SBB'!$AO$20</f>
        <v>B0169UCWR</v>
      </c>
      <c r="C1709" t="s">
        <v>17341</v>
      </c>
      <c r="E1709" t="s">
        <v>15757</v>
      </c>
      <c r="F1709">
        <f>IF(ISBLANK('4C SBB'!$J$20),"",'4C SBB'!$J$20)</f>
        <v>0</v>
      </c>
    </row>
    <row r="1710" spans="2:6">
      <c r="B1710" t="str">
        <f>'4C SBB'!$AP$20</f>
        <v>B0169UCWNP</v>
      </c>
      <c r="C1710" t="s">
        <v>17342</v>
      </c>
      <c r="E1710" t="s">
        <v>15757</v>
      </c>
      <c r="F1710">
        <f>IF(ISBLANK('4C SBB'!$K$20),"",'4C SBB'!$K$20)</f>
        <v>0</v>
      </c>
    </row>
    <row r="1711" spans="2:6">
      <c r="B1711" t="str">
        <f>'4C SBB'!$AQ$20</f>
        <v>B0169UCWWNP</v>
      </c>
      <c r="C1711" t="s">
        <v>17343</v>
      </c>
      <c r="E1711" t="s">
        <v>15757</v>
      </c>
      <c r="F1711">
        <f>IF(ISBLANK('4C SBB'!$L$20),"",'4C SBB'!$L$20)</f>
        <v>0</v>
      </c>
    </row>
    <row r="1712" spans="2:6">
      <c r="B1712" t="str">
        <f>'4C SBB'!$AR$20</f>
        <v>B0169UCBIO</v>
      </c>
      <c r="C1712" t="s">
        <v>17344</v>
      </c>
      <c r="E1712" t="s">
        <v>15757</v>
      </c>
      <c r="F1712">
        <f>IF(ISBLANK('4C SBB'!$M$20),"",'4C SBB'!$M$20)</f>
        <v>0</v>
      </c>
    </row>
    <row r="1713" spans="2:6">
      <c r="B1713" t="str">
        <f>'4C SBB'!$AS$20</f>
        <v>B0169UCTTTH</v>
      </c>
      <c r="C1713" t="s">
        <v>17345</v>
      </c>
      <c r="E1713" t="s">
        <v>15757</v>
      </c>
      <c r="F1713">
        <f>IF(ISBLANK('4C SBB'!$N$20),"",'4C SBB'!$N$20)</f>
        <v>0</v>
      </c>
    </row>
    <row r="1714" spans="2:6">
      <c r="B1714" t="str">
        <f>'4C SBB'!$AJ$21</f>
        <v>B0170OWR</v>
      </c>
      <c r="C1714" t="s">
        <v>17346</v>
      </c>
      <c r="E1714" t="s">
        <v>15757</v>
      </c>
      <c r="F1714">
        <f>IF(ISBLANK('4C SBB'!$E$21),"",'4C SBB'!$E$21)</f>
        <v>0</v>
      </c>
    </row>
    <row r="1715" spans="2:6">
      <c r="B1715" t="str">
        <f>'4C SBB'!$AK$21</f>
        <v>B0170OWNP</v>
      </c>
      <c r="C1715" t="s">
        <v>17347</v>
      </c>
      <c r="E1715" t="s">
        <v>15757</v>
      </c>
      <c r="F1715">
        <f>IF(ISBLANK('4C SBB'!$F$21),"",'4C SBB'!$F$21)</f>
        <v>0</v>
      </c>
    </row>
    <row r="1716" spans="2:6">
      <c r="B1716" t="str">
        <f>'4C SBB'!$AL$21</f>
        <v>B0170OWWNP</v>
      </c>
      <c r="C1716" t="s">
        <v>17348</v>
      </c>
      <c r="E1716" t="s">
        <v>15757</v>
      </c>
      <c r="F1716">
        <f>IF(ISBLANK('4C SBB'!$G$21),"",'4C SBB'!$G$21)</f>
        <v>0</v>
      </c>
    </row>
    <row r="1717" spans="2:6">
      <c r="B1717" t="str">
        <f>'4C SBB'!$AM$21</f>
        <v>B0170OBIO</v>
      </c>
      <c r="C1717" t="s">
        <v>17349</v>
      </c>
      <c r="E1717" t="s">
        <v>15757</v>
      </c>
      <c r="F1717">
        <f>IF(ISBLANK('4C SBB'!$H$21),"",'4C SBB'!$H$21)</f>
        <v>0</v>
      </c>
    </row>
    <row r="1718" spans="2:6">
      <c r="B1718" t="str">
        <f>'4C SBB'!$AN$21</f>
        <v>B0170OTTTH</v>
      </c>
      <c r="C1718" t="s">
        <v>17350</v>
      </c>
      <c r="E1718" t="s">
        <v>15757</v>
      </c>
      <c r="F1718">
        <f>IF(ISBLANK('4C SBB'!$I$21),"",'4C SBB'!$I$21)</f>
        <v>0</v>
      </c>
    </row>
    <row r="1719" spans="2:6">
      <c r="B1719" t="str">
        <f>'4C SBB'!$AO$21</f>
        <v>B0170OCWR</v>
      </c>
      <c r="C1719" t="s">
        <v>17351</v>
      </c>
      <c r="E1719" t="s">
        <v>15757</v>
      </c>
      <c r="F1719">
        <f>IF(ISBLANK('4C SBB'!$J$21),"",'4C SBB'!$J$21)</f>
        <v>0</v>
      </c>
    </row>
    <row r="1720" spans="2:6">
      <c r="B1720" t="str">
        <f>'4C SBB'!$AP$21</f>
        <v>B0170OCWNP</v>
      </c>
      <c r="C1720" t="s">
        <v>17352</v>
      </c>
      <c r="E1720" t="s">
        <v>15757</v>
      </c>
      <c r="F1720">
        <f>IF(ISBLANK('4C SBB'!$K$21),"",'4C SBB'!$K$21)</f>
        <v>0</v>
      </c>
    </row>
    <row r="1721" spans="2:6">
      <c r="B1721" t="str">
        <f>'4C SBB'!$AQ$21</f>
        <v>B0170OCWWNP</v>
      </c>
      <c r="C1721" t="s">
        <v>17353</v>
      </c>
      <c r="E1721" t="s">
        <v>15757</v>
      </c>
      <c r="F1721">
        <f>IF(ISBLANK('4C SBB'!$L$21),"",'4C SBB'!$L$21)</f>
        <v>0</v>
      </c>
    </row>
    <row r="1722" spans="2:6">
      <c r="B1722" t="str">
        <f>'4C SBB'!$AR$21</f>
        <v>B0170OCBIO</v>
      </c>
      <c r="C1722" t="s">
        <v>17354</v>
      </c>
      <c r="E1722" t="s">
        <v>15757</v>
      </c>
      <c r="F1722">
        <f>IF(ISBLANK('4C SBB'!$M$21),"",'4C SBB'!$M$21)</f>
        <v>0</v>
      </c>
    </row>
    <row r="1723" spans="2:6">
      <c r="B1723" t="str">
        <f>'4C SBB'!$AS$21</f>
        <v>B0170OCTTTH</v>
      </c>
      <c r="C1723" t="s">
        <v>17355</v>
      </c>
      <c r="E1723" t="s">
        <v>15757</v>
      </c>
      <c r="F1723">
        <f>IF(ISBLANK('4C SBB'!$N$21),"",'4C SBB'!$N$21)</f>
        <v>0</v>
      </c>
    </row>
    <row r="1724" spans="2:6">
      <c r="B1724" t="str">
        <f>'4C SBB'!$AJ$22</f>
        <v>B0171UWR</v>
      </c>
      <c r="C1724" t="s">
        <v>17356</v>
      </c>
      <c r="E1724" t="s">
        <v>15757</v>
      </c>
      <c r="F1724">
        <f>IF(ISBLANK('4C SBB'!$E$22),"",'4C SBB'!$E$22)</f>
        <v>0</v>
      </c>
    </row>
    <row r="1725" spans="2:6">
      <c r="B1725" t="str">
        <f>'4C SBB'!$AK$22</f>
        <v>B0171UWNP</v>
      </c>
      <c r="C1725" t="s">
        <v>17357</v>
      </c>
      <c r="E1725" t="s">
        <v>15757</v>
      </c>
      <c r="F1725">
        <f>IF(ISBLANK('4C SBB'!$F$22),"",'4C SBB'!$F$22)</f>
        <v>0</v>
      </c>
    </row>
    <row r="1726" spans="2:6">
      <c r="B1726" t="str">
        <f>'4C SBB'!$AL$22</f>
        <v>B0171UWWNP</v>
      </c>
      <c r="C1726" t="s">
        <v>17358</v>
      </c>
      <c r="E1726" t="s">
        <v>15757</v>
      </c>
      <c r="F1726">
        <f>IF(ISBLANK('4C SBB'!$G$22),"",'4C SBB'!$G$22)</f>
        <v>0</v>
      </c>
    </row>
    <row r="1727" spans="2:6">
      <c r="B1727" t="str">
        <f>'4C SBB'!$AM$22</f>
        <v>B0171UBIO</v>
      </c>
      <c r="C1727" t="s">
        <v>17359</v>
      </c>
      <c r="E1727" t="s">
        <v>15757</v>
      </c>
      <c r="F1727">
        <f>IF(ISBLANK('4C SBB'!$H$22),"",'4C SBB'!$H$22)</f>
        <v>0</v>
      </c>
    </row>
    <row r="1728" spans="2:6">
      <c r="B1728" t="str">
        <f>'4C SBB'!$AN$22</f>
        <v>B0171UTTTH</v>
      </c>
      <c r="C1728" t="s">
        <v>17360</v>
      </c>
      <c r="E1728" t="s">
        <v>15757</v>
      </c>
      <c r="F1728">
        <f>IF(ISBLANK('4C SBB'!$I$22),"",'4C SBB'!$I$22)</f>
        <v>0</v>
      </c>
    </row>
    <row r="1729" spans="2:6">
      <c r="B1729" t="str">
        <f>'4C SBB'!$AO$22</f>
        <v>B0171UCWR</v>
      </c>
      <c r="C1729" t="s">
        <v>17361</v>
      </c>
      <c r="E1729" t="s">
        <v>15757</v>
      </c>
      <c r="F1729">
        <f>IF(ISBLANK('4C SBB'!$J$22),"",'4C SBB'!$J$22)</f>
        <v>0</v>
      </c>
    </row>
    <row r="1730" spans="2:6">
      <c r="B1730" t="str">
        <f>'4C SBB'!$AP$22</f>
        <v>B0171UCWNP</v>
      </c>
      <c r="C1730" t="s">
        <v>17362</v>
      </c>
      <c r="E1730" t="s">
        <v>15757</v>
      </c>
      <c r="F1730">
        <f>IF(ISBLANK('4C SBB'!$K$22),"",'4C SBB'!$K$22)</f>
        <v>0</v>
      </c>
    </row>
    <row r="1731" spans="2:6">
      <c r="B1731" t="str">
        <f>'4C SBB'!$AQ$22</f>
        <v>B0171UCWWNP</v>
      </c>
      <c r="C1731" t="s">
        <v>17363</v>
      </c>
      <c r="E1731" t="s">
        <v>15757</v>
      </c>
      <c r="F1731">
        <f>IF(ISBLANK('4C SBB'!$L$22),"",'4C SBB'!$L$22)</f>
        <v>0</v>
      </c>
    </row>
    <row r="1732" spans="2:6">
      <c r="B1732" t="str">
        <f>'4C SBB'!$AR$22</f>
        <v>B0171UCBIO</v>
      </c>
      <c r="C1732" t="s">
        <v>17364</v>
      </c>
      <c r="E1732" t="s">
        <v>15757</v>
      </c>
      <c r="F1732">
        <f>IF(ISBLANK('4C SBB'!$M$22),"",'4C SBB'!$M$22)</f>
        <v>0</v>
      </c>
    </row>
    <row r="1733" spans="2:6">
      <c r="B1733" t="str">
        <f>'4C SBB'!$AS$22</f>
        <v>B0171UCTTTH</v>
      </c>
      <c r="C1733" t="s">
        <v>17365</v>
      </c>
      <c r="E1733" t="s">
        <v>15757</v>
      </c>
      <c r="F1733">
        <f>IF(ISBLANK('4C SBB'!$N$22),"",'4C SBB'!$N$22)</f>
        <v>0</v>
      </c>
    </row>
    <row r="1734" spans="2:6">
      <c r="B1734" t="str">
        <f>'4C SBB'!$AJ$25</f>
        <v>B0150FDWR</v>
      </c>
      <c r="C1734" t="s">
        <v>17366</v>
      </c>
      <c r="E1734" t="s">
        <v>15757</v>
      </c>
      <c r="F1734" t="str">
        <f>IF(ISBLANK('4C SBB'!$E$25),"",'4C SBB'!$E$25)</f>
        <v/>
      </c>
    </row>
    <row r="1735" spans="2:6">
      <c r="B1735" t="str">
        <f>'4C SBB'!$AK$25</f>
        <v>B0150FDWNP</v>
      </c>
      <c r="C1735" t="s">
        <v>17367</v>
      </c>
      <c r="E1735" t="s">
        <v>15757</v>
      </c>
      <c r="F1735" t="str">
        <f>IF(ISBLANK('4C SBB'!$F$25),"",'4C SBB'!$F$25)</f>
        <v/>
      </c>
    </row>
    <row r="1736" spans="2:6">
      <c r="B1736" t="str">
        <f>'4C SBB'!$AL$25</f>
        <v>B0150FDWWNP</v>
      </c>
      <c r="C1736" t="s">
        <v>17368</v>
      </c>
      <c r="E1736" t="s">
        <v>15757</v>
      </c>
      <c r="F1736" t="str">
        <f>IF(ISBLANK('4C SBB'!$G$25),"",'4C SBB'!$G$25)</f>
        <v/>
      </c>
    </row>
    <row r="1737" spans="2:6">
      <c r="B1737" t="str">
        <f>'4C SBB'!$AM$25</f>
        <v>B0150FDBIO</v>
      </c>
      <c r="C1737" t="s">
        <v>17369</v>
      </c>
      <c r="E1737" t="s">
        <v>15757</v>
      </c>
      <c r="F1737" t="str">
        <f>IF(ISBLANK('4C SBB'!$H$25),"",'4C SBB'!$H$25)</f>
        <v/>
      </c>
    </row>
    <row r="1738" spans="2:6">
      <c r="B1738" t="str">
        <f>'4C SBB'!$AN$25</f>
        <v>B0150FDTTTH</v>
      </c>
      <c r="C1738" t="s">
        <v>17370</v>
      </c>
      <c r="E1738" t="s">
        <v>15757</v>
      </c>
      <c r="F1738" t="str">
        <f>IF(ISBLANK('4C SBB'!$I$25),"",'4C SBB'!$I$25)</f>
        <v/>
      </c>
    </row>
    <row r="1739" spans="2:6">
      <c r="B1739" t="str">
        <f>'4C SBB'!$AO$25</f>
        <v>B0150FDCWR</v>
      </c>
      <c r="C1739" t="s">
        <v>17371</v>
      </c>
      <c r="E1739" t="s">
        <v>15757</v>
      </c>
      <c r="F1739" t="str">
        <f>IF(ISBLANK('4C SBB'!$J$25),"",'4C SBB'!$J$25)</f>
        <v/>
      </c>
    </row>
    <row r="1740" spans="2:6">
      <c r="B1740" t="str">
        <f>'4C SBB'!$AP$25</f>
        <v>B0150FDCWNP</v>
      </c>
      <c r="C1740" t="s">
        <v>17372</v>
      </c>
      <c r="E1740" t="s">
        <v>15757</v>
      </c>
      <c r="F1740" t="str">
        <f>IF(ISBLANK('4C SBB'!$K$25),"",'4C SBB'!$K$25)</f>
        <v/>
      </c>
    </row>
    <row r="1741" spans="2:6">
      <c r="B1741" t="str">
        <f>'4C SBB'!$AQ$25</f>
        <v>B0150FDCWWNP</v>
      </c>
      <c r="C1741" t="s">
        <v>17373</v>
      </c>
      <c r="E1741" t="s">
        <v>15757</v>
      </c>
      <c r="F1741" t="str">
        <f>IF(ISBLANK('4C SBB'!$L$25),"",'4C SBB'!$L$25)</f>
        <v/>
      </c>
    </row>
    <row r="1742" spans="2:6">
      <c r="B1742" t="str">
        <f>'4C SBB'!$AR$25</f>
        <v>B0150FDCBIO</v>
      </c>
      <c r="C1742" t="s">
        <v>17374</v>
      </c>
      <c r="E1742" t="s">
        <v>15757</v>
      </c>
      <c r="F1742" t="str">
        <f>IF(ISBLANK('4C SBB'!$M$25),"",'4C SBB'!$M$25)</f>
        <v/>
      </c>
    </row>
    <row r="1743" spans="2:6">
      <c r="B1743" t="str">
        <f>'4C SBB'!$AS$25</f>
        <v>B0150FDCTTTH</v>
      </c>
      <c r="C1743" t="s">
        <v>17375</v>
      </c>
      <c r="E1743" t="s">
        <v>15757</v>
      </c>
      <c r="F1743" t="str">
        <f>IF(ISBLANK('4C SBB'!$N$25),"",'4C SBB'!$N$25)</f>
        <v/>
      </c>
    </row>
    <row r="1744" spans="2:6">
      <c r="B1744" t="str">
        <f>'4C SBB'!$AJ$26</f>
        <v>B0151ATWR</v>
      </c>
      <c r="C1744" t="s">
        <v>17376</v>
      </c>
      <c r="E1744" t="s">
        <v>15757</v>
      </c>
      <c r="F1744" t="str">
        <f>IF(ISBLANK('4C SBB'!$E$26),"",'4C SBB'!$E$26)</f>
        <v/>
      </c>
    </row>
    <row r="1745" spans="2:6">
      <c r="B1745" t="str">
        <f>'4C SBB'!$AK$26</f>
        <v>B0151ATWNP</v>
      </c>
      <c r="C1745" t="s">
        <v>17377</v>
      </c>
      <c r="E1745" t="s">
        <v>15757</v>
      </c>
      <c r="F1745" t="str">
        <f>IF(ISBLANK('4C SBB'!$F$26),"",'4C SBB'!$F$26)</f>
        <v/>
      </c>
    </row>
    <row r="1746" spans="2:6">
      <c r="B1746" t="str">
        <f>'4C SBB'!$AL$26</f>
        <v>B0151ATWWNP</v>
      </c>
      <c r="C1746" t="s">
        <v>17378</v>
      </c>
      <c r="E1746" t="s">
        <v>15757</v>
      </c>
      <c r="F1746" t="str">
        <f>IF(ISBLANK('4C SBB'!$G$26),"",'4C SBB'!$G$26)</f>
        <v/>
      </c>
    </row>
    <row r="1747" spans="2:6">
      <c r="B1747" t="str">
        <f>'4C SBB'!$AM$26</f>
        <v>B0151ATBIO</v>
      </c>
      <c r="C1747" t="s">
        <v>17379</v>
      </c>
      <c r="E1747" t="s">
        <v>15757</v>
      </c>
      <c r="F1747" t="str">
        <f>IF(ISBLANK('4C SBB'!$H$26),"",'4C SBB'!$H$26)</f>
        <v/>
      </c>
    </row>
    <row r="1748" spans="2:6">
      <c r="B1748" t="str">
        <f>'4C SBB'!$AN$26</f>
        <v>B0151ATTTTH</v>
      </c>
      <c r="C1748" t="s">
        <v>17380</v>
      </c>
      <c r="E1748" t="s">
        <v>15757</v>
      </c>
      <c r="F1748" t="str">
        <f>IF(ISBLANK('4C SBB'!$I$26),"",'4C SBB'!$I$26)</f>
        <v/>
      </c>
    </row>
    <row r="1749" spans="2:6">
      <c r="B1749" t="str">
        <f>'4C SBB'!$AO$26</f>
        <v>B0151ATCWR</v>
      </c>
      <c r="C1749" t="s">
        <v>17381</v>
      </c>
      <c r="E1749" t="s">
        <v>15757</v>
      </c>
      <c r="F1749" t="str">
        <f>IF(ISBLANK('4C SBB'!$J$26),"",'4C SBB'!$J$26)</f>
        <v/>
      </c>
    </row>
    <row r="1750" spans="2:6">
      <c r="B1750" t="str">
        <f>'4C SBB'!$AP$26</f>
        <v>B0151ATCWNP</v>
      </c>
      <c r="C1750" t="s">
        <v>17382</v>
      </c>
      <c r="E1750" t="s">
        <v>15757</v>
      </c>
      <c r="F1750" t="str">
        <f>IF(ISBLANK('4C SBB'!$K$26),"",'4C SBB'!$K$26)</f>
        <v/>
      </c>
    </row>
    <row r="1751" spans="2:6">
      <c r="B1751" t="str">
        <f>'4C SBB'!$AQ$26</f>
        <v>B0151ATCWWNP</v>
      </c>
      <c r="C1751" t="s">
        <v>17383</v>
      </c>
      <c r="E1751" t="s">
        <v>15757</v>
      </c>
      <c r="F1751" t="str">
        <f>IF(ISBLANK('4C SBB'!$L$26),"",'4C SBB'!$L$26)</f>
        <v/>
      </c>
    </row>
    <row r="1752" spans="2:6">
      <c r="B1752" t="str">
        <f>'4C SBB'!$AR$26</f>
        <v>B0151ATCBIO</v>
      </c>
      <c r="C1752" t="s">
        <v>17384</v>
      </c>
      <c r="E1752" t="s">
        <v>15757</v>
      </c>
      <c r="F1752" t="str">
        <f>IF(ISBLANK('4C SBB'!$M$26),"",'4C SBB'!$M$26)</f>
        <v/>
      </c>
    </row>
    <row r="1753" spans="2:6">
      <c r="B1753" t="str">
        <f>'4C SBB'!$AS$26</f>
        <v>B0151ATCTTTH</v>
      </c>
      <c r="C1753" t="s">
        <v>17385</v>
      </c>
      <c r="E1753" t="s">
        <v>15757</v>
      </c>
      <c r="F1753" t="str">
        <f>IF(ISBLANK('4C SBB'!$N$26),"",'4C SBB'!$N$26)</f>
        <v/>
      </c>
    </row>
    <row r="1754" spans="2:6">
      <c r="B1754" t="str">
        <f>'4C SBB'!$AJ$27</f>
        <v>B0152VBWR</v>
      </c>
      <c r="C1754" t="s">
        <v>17386</v>
      </c>
      <c r="E1754" t="s">
        <v>15757</v>
      </c>
      <c r="F1754">
        <f>IF(ISBLANK('4C SBB'!$E$27),"",'4C SBB'!$E$27)</f>
        <v>0</v>
      </c>
    </row>
    <row r="1755" spans="2:6">
      <c r="B1755" t="str">
        <f>'4C SBB'!$AK$27</f>
        <v>B0152VBWNP</v>
      </c>
      <c r="C1755" t="s">
        <v>17387</v>
      </c>
      <c r="E1755" t="s">
        <v>15757</v>
      </c>
      <c r="F1755">
        <f>IF(ISBLANK('4C SBB'!$F$27),"",'4C SBB'!$F$27)</f>
        <v>0</v>
      </c>
    </row>
    <row r="1756" spans="2:6">
      <c r="B1756" t="str">
        <f>'4C SBB'!$AL$27</f>
        <v>B0152VBWWNP</v>
      </c>
      <c r="C1756" t="s">
        <v>17388</v>
      </c>
      <c r="E1756" t="s">
        <v>15757</v>
      </c>
      <c r="F1756">
        <f>IF(ISBLANK('4C SBB'!$G$27),"",'4C SBB'!$G$27)</f>
        <v>0</v>
      </c>
    </row>
    <row r="1757" spans="2:6">
      <c r="B1757" t="str">
        <f>'4C SBB'!$AM$27</f>
        <v>B0152VBBIO</v>
      </c>
      <c r="C1757" t="s">
        <v>17389</v>
      </c>
      <c r="E1757" t="s">
        <v>15757</v>
      </c>
      <c r="F1757">
        <f>IF(ISBLANK('4C SBB'!$H$27),"",'4C SBB'!$H$27)</f>
        <v>0</v>
      </c>
    </row>
    <row r="1758" spans="2:6">
      <c r="B1758" t="str">
        <f>'4C SBB'!$AN$27</f>
        <v>B0152VBTTTH</v>
      </c>
      <c r="C1758" t="s">
        <v>17390</v>
      </c>
      <c r="E1758" t="s">
        <v>15757</v>
      </c>
      <c r="F1758">
        <f>IF(ISBLANK('4C SBB'!$I$27),"",'4C SBB'!$I$27)</f>
        <v>0</v>
      </c>
    </row>
    <row r="1759" spans="2:6">
      <c r="B1759" t="str">
        <f>'4C SBB'!$AO$27</f>
        <v>B0152VBCWR</v>
      </c>
      <c r="C1759" t="s">
        <v>17391</v>
      </c>
      <c r="E1759" t="s">
        <v>15757</v>
      </c>
      <c r="F1759">
        <f>IF(ISBLANK('4C SBB'!$J$27),"",'4C SBB'!$J$27)</f>
        <v>0</v>
      </c>
    </row>
    <row r="1760" spans="2:6">
      <c r="B1760" t="str">
        <f>'4C SBB'!$AP$27</f>
        <v>B0152VBCWNP</v>
      </c>
      <c r="C1760" t="s">
        <v>17392</v>
      </c>
      <c r="E1760" t="s">
        <v>15757</v>
      </c>
      <c r="F1760">
        <f>IF(ISBLANK('4C SBB'!$K$27),"",'4C SBB'!$K$27)</f>
        <v>0</v>
      </c>
    </row>
    <row r="1761" spans="2:6">
      <c r="B1761" t="str">
        <f>'4C SBB'!$AQ$27</f>
        <v>B0152VBCWWNP</v>
      </c>
      <c r="C1761" t="s">
        <v>17393</v>
      </c>
      <c r="E1761" t="s">
        <v>15757</v>
      </c>
      <c r="F1761">
        <f>IF(ISBLANK('4C SBB'!$L$27),"",'4C SBB'!$L$27)</f>
        <v>0</v>
      </c>
    </row>
    <row r="1762" spans="2:6">
      <c r="B1762" t="str">
        <f>'4C SBB'!$AR$27</f>
        <v>B0152VBCBIO</v>
      </c>
      <c r="C1762" t="s">
        <v>17394</v>
      </c>
      <c r="E1762" t="s">
        <v>15757</v>
      </c>
      <c r="F1762">
        <f>IF(ISBLANK('4C SBB'!$M$27),"",'4C SBB'!$M$27)</f>
        <v>0</v>
      </c>
    </row>
    <row r="1763" spans="2:6">
      <c r="B1763" t="str">
        <f>'4C SBB'!$AS$27</f>
        <v>B0152VBCTTTH</v>
      </c>
      <c r="C1763" t="s">
        <v>17395</v>
      </c>
      <c r="E1763" t="s">
        <v>15757</v>
      </c>
      <c r="F1763">
        <f>IF(ISBLANK('4C SBB'!$N$27),"",'4C SBB'!$N$27)</f>
        <v>0</v>
      </c>
    </row>
    <row r="1764" spans="2:6">
      <c r="B1764" s="2609" t="str">
        <f>'4C SBB'!$AJ$28</f>
        <v>B0172BRWR</v>
      </c>
      <c r="C1764" t="s">
        <v>17396</v>
      </c>
      <c r="E1764" t="s">
        <v>15757</v>
      </c>
      <c r="F1764" t="str">
        <f>IF(ISBLANK('4C SBB'!$E$28),"",'4C SBB'!$E$28)</f>
        <v/>
      </c>
    </row>
    <row r="1765" spans="2:6">
      <c r="B1765" s="2609" t="str">
        <f>'4C SBB'!$AK$28</f>
        <v>B0172BRWNP</v>
      </c>
      <c r="C1765" t="s">
        <v>17397</v>
      </c>
      <c r="E1765" t="s">
        <v>15757</v>
      </c>
      <c r="F1765" t="str">
        <f>IF(ISBLANK('4C SBB'!$F$28),"",'4C SBB'!$F$28)</f>
        <v/>
      </c>
    </row>
    <row r="1766" spans="2:6">
      <c r="B1766" s="2609" t="str">
        <f>'4C SBB'!$AL$28</f>
        <v>B0172BRWWNP</v>
      </c>
      <c r="C1766" t="s">
        <v>17398</v>
      </c>
      <c r="E1766" t="s">
        <v>15757</v>
      </c>
      <c r="F1766" t="str">
        <f>IF(ISBLANK('4C SBB'!$G$28),"",'4C SBB'!$G$28)</f>
        <v/>
      </c>
    </row>
    <row r="1767" spans="2:6">
      <c r="B1767" s="2609" t="str">
        <f>'4C SBB'!$AM$28</f>
        <v>B0172BRBIO</v>
      </c>
      <c r="C1767" t="s">
        <v>17399</v>
      </c>
      <c r="E1767" t="s">
        <v>15757</v>
      </c>
      <c r="F1767" t="str">
        <f>IF(ISBLANK('4C SBB'!$H$28),"",'4C SBB'!$H$28)</f>
        <v/>
      </c>
    </row>
    <row r="1768" spans="2:6">
      <c r="B1768" s="2609" t="str">
        <f>'4C SBB'!$AN$28</f>
        <v>B0172BRTTTH</v>
      </c>
      <c r="C1768" t="s">
        <v>17400</v>
      </c>
      <c r="E1768" t="s">
        <v>15757</v>
      </c>
      <c r="F1768" t="str">
        <f>IF(ISBLANK('4C SBB'!$I$28),"",'4C SBB'!$I$28)</f>
        <v/>
      </c>
    </row>
    <row r="1769" spans="2:6">
      <c r="B1769" s="2609" t="str">
        <f>'4C SBB'!$AO$28</f>
        <v>B0172CBRWR</v>
      </c>
      <c r="C1769" t="s">
        <v>17401</v>
      </c>
      <c r="E1769" t="s">
        <v>15757</v>
      </c>
      <c r="F1769" t="str">
        <f>IF(ISBLANK('4C SBB'!$J$28),"",'4C SBB'!$J$28)</f>
        <v/>
      </c>
    </row>
    <row r="1770" spans="2:6">
      <c r="B1770" s="2609" t="str">
        <f>'4C SBB'!$AP$28</f>
        <v>B0172CBRWNP</v>
      </c>
      <c r="C1770" t="s">
        <v>17402</v>
      </c>
      <c r="E1770" t="s">
        <v>15757</v>
      </c>
      <c r="F1770" t="str">
        <f>IF(ISBLANK('4C SBB'!$K$28),"",'4C SBB'!$K$28)</f>
        <v/>
      </c>
    </row>
    <row r="1771" spans="2:6">
      <c r="B1771" s="2609" t="str">
        <f>'4C SBB'!$AQ$28</f>
        <v>B0172CBRWWNP</v>
      </c>
      <c r="C1771" t="s">
        <v>17403</v>
      </c>
      <c r="E1771" t="s">
        <v>15757</v>
      </c>
      <c r="F1771" t="str">
        <f>IF(ISBLANK('4C SBB'!$L$28),"",'4C SBB'!$L$28)</f>
        <v/>
      </c>
    </row>
    <row r="1772" spans="2:6">
      <c r="B1772" s="2609" t="str">
        <f>'4C SBB'!$AR$28</f>
        <v>B0172CBRBIO</v>
      </c>
      <c r="C1772" t="s">
        <v>17404</v>
      </c>
      <c r="E1772" t="s">
        <v>15757</v>
      </c>
      <c r="F1772" t="str">
        <f>IF(ISBLANK('4C SBB'!$M$28),"",'4C SBB'!$M$28)</f>
        <v/>
      </c>
    </row>
    <row r="1773" spans="2:6">
      <c r="B1773" s="2609" t="str">
        <f>'4C SBB'!$AS$28</f>
        <v>B0172CBRTTTH</v>
      </c>
      <c r="C1773" t="s">
        <v>17405</v>
      </c>
      <c r="E1773" t="s">
        <v>15757</v>
      </c>
      <c r="F1773" t="str">
        <f>IF(ISBLANK('4C SBB'!$N$28),"",'4C SBB'!$N$28)</f>
        <v/>
      </c>
    </row>
    <row r="1774" spans="2:6">
      <c r="B1774" s="2609" t="str">
        <f>'4C SBB'!$AJ$29</f>
        <v>B0173ALFWR</v>
      </c>
      <c r="C1774" t="s">
        <v>17406</v>
      </c>
      <c r="E1774" t="s">
        <v>15757</v>
      </c>
      <c r="F1774" t="str">
        <f>IF(ISBLANK('4C SBB'!$E$29),"",'4C SBB'!$E$29)</f>
        <v/>
      </c>
    </row>
    <row r="1775" spans="2:6">
      <c r="B1775" s="2609" t="str">
        <f>'4C SBB'!$AK$29</f>
        <v>B0173ALFWNP</v>
      </c>
      <c r="C1775" t="s">
        <v>17407</v>
      </c>
      <c r="E1775" t="s">
        <v>15757</v>
      </c>
      <c r="F1775" t="str">
        <f>IF(ISBLANK('4C SBB'!$F$29),"",'4C SBB'!$F$29)</f>
        <v/>
      </c>
    </row>
    <row r="1776" spans="2:6">
      <c r="B1776" s="2609" t="str">
        <f>'4C SBB'!$AL$29</f>
        <v>B0173ALFWWNP</v>
      </c>
      <c r="C1776" t="s">
        <v>17408</v>
      </c>
      <c r="E1776" t="s">
        <v>15757</v>
      </c>
      <c r="F1776" t="str">
        <f>IF(ISBLANK('4C SBB'!$G$29),"",'4C SBB'!$G$29)</f>
        <v/>
      </c>
    </row>
    <row r="1777" spans="2:6">
      <c r="B1777" s="2609" t="str">
        <f>'4C SBB'!$AM$29</f>
        <v>B0173ALFBIO</v>
      </c>
      <c r="C1777" t="s">
        <v>17409</v>
      </c>
      <c r="E1777" t="s">
        <v>15757</v>
      </c>
      <c r="F1777" t="str">
        <f>IF(ISBLANK('4C SBB'!$H$29),"",'4C SBB'!$H$29)</f>
        <v/>
      </c>
    </row>
    <row r="1778" spans="2:6">
      <c r="B1778" s="2609" t="str">
        <f>'4C SBB'!$AN$29</f>
        <v>B0173ALFTTTH</v>
      </c>
      <c r="C1778" t="s">
        <v>17410</v>
      </c>
      <c r="E1778" t="s">
        <v>15757</v>
      </c>
      <c r="F1778" t="str">
        <f>IF(ISBLANK('4C SBB'!$I$29),"",'4C SBB'!$I$29)</f>
        <v/>
      </c>
    </row>
    <row r="1779" spans="2:6">
      <c r="B1779" s="2609" t="str">
        <f>'4C SBB'!$AO$29</f>
        <v>B0173CALFWR</v>
      </c>
      <c r="C1779" t="s">
        <v>17411</v>
      </c>
      <c r="E1779" t="s">
        <v>15757</v>
      </c>
      <c r="F1779" t="str">
        <f>IF(ISBLANK('4C SBB'!$J$29),"",'4C SBB'!$J$29)</f>
        <v/>
      </c>
    </row>
    <row r="1780" spans="2:6">
      <c r="B1780" s="2609" t="str">
        <f>'4C SBB'!$AP$29</f>
        <v>B0173CALFWNP</v>
      </c>
      <c r="C1780" t="s">
        <v>17412</v>
      </c>
      <c r="E1780" t="s">
        <v>15757</v>
      </c>
      <c r="F1780" t="str">
        <f>IF(ISBLANK('4C SBB'!$K$29),"",'4C SBB'!$K$29)</f>
        <v/>
      </c>
    </row>
    <row r="1781" spans="2:6">
      <c r="B1781" s="2609" t="str">
        <f>'4C SBB'!$AQ$29</f>
        <v>B0173CALFWWNP</v>
      </c>
      <c r="C1781" t="s">
        <v>17413</v>
      </c>
      <c r="E1781" t="s">
        <v>15757</v>
      </c>
      <c r="F1781" t="str">
        <f>IF(ISBLANK('4C SBB'!$L$29),"",'4C SBB'!$L$29)</f>
        <v/>
      </c>
    </row>
    <row r="1782" spans="2:6">
      <c r="B1782" s="2609" t="str">
        <f>'4C SBB'!$AR$29</f>
        <v>B0173CALFBIO</v>
      </c>
      <c r="C1782" t="s">
        <v>17414</v>
      </c>
      <c r="E1782" t="s">
        <v>15757</v>
      </c>
      <c r="F1782" t="str">
        <f>IF(ISBLANK('4C SBB'!$M$29),"",'4C SBB'!$M$29)</f>
        <v/>
      </c>
    </row>
    <row r="1783" spans="2:6">
      <c r="B1783" s="2609" t="str">
        <f>'4C SBB'!$AS$29</f>
        <v>B0173CALFTTTH</v>
      </c>
      <c r="C1783" t="s">
        <v>17415</v>
      </c>
      <c r="E1783" t="s">
        <v>15757</v>
      </c>
      <c r="F1783" t="str">
        <f>IF(ISBLANK('4C SBB'!$N$29),"",'4C SBB'!$N$29)</f>
        <v/>
      </c>
    </row>
    <row r="1784" spans="2:6">
      <c r="B1784" t="str">
        <f>'4C SBB'!$AJ$30</f>
        <v>B0154CWR</v>
      </c>
      <c r="C1784" t="s">
        <v>17416</v>
      </c>
      <c r="E1784" t="s">
        <v>15757</v>
      </c>
      <c r="F1784">
        <f>IF(ISBLANK('4C SBB'!$E$30),"",'4C SBB'!$E$30)</f>
        <v>0</v>
      </c>
    </row>
    <row r="1785" spans="2:6">
      <c r="B1785" t="str">
        <f>'4C SBB'!$AK$30</f>
        <v>B0154CWWNP</v>
      </c>
      <c r="C1785" t="s">
        <v>17417</v>
      </c>
      <c r="E1785" t="s">
        <v>15757</v>
      </c>
      <c r="F1785">
        <f>IF(ISBLANK('4C SBB'!$F$30),"",'4C SBB'!$F$30)</f>
        <v>0</v>
      </c>
    </row>
    <row r="1786" spans="2:6">
      <c r="B1786" t="str">
        <f>'4C SBB'!$AL$30</f>
        <v>B0154CWWWNP</v>
      </c>
      <c r="C1786" t="s">
        <v>17418</v>
      </c>
      <c r="E1786" t="s">
        <v>15757</v>
      </c>
      <c r="F1786">
        <f>IF(ISBLANK('4C SBB'!$G$30),"",'4C SBB'!$G$30)</f>
        <v>0</v>
      </c>
    </row>
    <row r="1787" spans="2:6">
      <c r="B1787" t="str">
        <f>'4C SBB'!$AM$30</f>
        <v>B0154CWBIO</v>
      </c>
      <c r="C1787" t="s">
        <v>17419</v>
      </c>
      <c r="E1787" t="s">
        <v>15757</v>
      </c>
      <c r="F1787">
        <f>IF(ISBLANK('4C SBB'!$H$30),"",'4C SBB'!$H$30)</f>
        <v>0</v>
      </c>
    </row>
    <row r="1788" spans="2:6">
      <c r="B1788" t="str">
        <f>'4C SBB'!$AN$30</f>
        <v>B0154CWTTTH</v>
      </c>
      <c r="C1788" t="s">
        <v>17420</v>
      </c>
      <c r="E1788" t="s">
        <v>15757</v>
      </c>
      <c r="F1788">
        <f>IF(ISBLANK('4C SBB'!$I$30),"",'4C SBB'!$I$30)</f>
        <v>0</v>
      </c>
    </row>
    <row r="1789" spans="2:6">
      <c r="B1789" t="str">
        <f>'4C SBB'!$AO$30</f>
        <v>B0154CWCWR</v>
      </c>
      <c r="C1789" t="s">
        <v>17421</v>
      </c>
      <c r="E1789" t="s">
        <v>15757</v>
      </c>
      <c r="F1789">
        <f>IF(ISBLANK('4C SBB'!$J$30),"",'4C SBB'!$J$30)</f>
        <v>0</v>
      </c>
    </row>
    <row r="1790" spans="2:6">
      <c r="B1790" t="str">
        <f>'4C SBB'!$AP$30</f>
        <v>B0154CWCWNP</v>
      </c>
      <c r="C1790" t="s">
        <v>17422</v>
      </c>
      <c r="E1790" t="s">
        <v>15757</v>
      </c>
      <c r="F1790">
        <f>IF(ISBLANK('4C SBB'!$K$30),"",'4C SBB'!$K$30)</f>
        <v>0</v>
      </c>
    </row>
    <row r="1791" spans="2:6">
      <c r="B1791" t="str">
        <f>'4C SBB'!$AQ$30</f>
        <v>B0154CWCWWNP</v>
      </c>
      <c r="C1791" t="s">
        <v>17423</v>
      </c>
      <c r="E1791" t="s">
        <v>15757</v>
      </c>
      <c r="F1791">
        <f>IF(ISBLANK('4C SBB'!$L$30),"",'4C SBB'!$L$30)</f>
        <v>0</v>
      </c>
    </row>
    <row r="1792" spans="2:6">
      <c r="B1792" t="str">
        <f>'4C SBB'!$AR$30</f>
        <v>B0154CWCBIO</v>
      </c>
      <c r="C1792" t="s">
        <v>17424</v>
      </c>
      <c r="E1792" t="s">
        <v>15757</v>
      </c>
      <c r="F1792">
        <f>IF(ISBLANK('4C SBB'!$M$30),"",'4C SBB'!$M$30)</f>
        <v>0</v>
      </c>
    </row>
    <row r="1793" spans="2:6">
      <c r="B1793" t="str">
        <f>'4C SBB'!$AS$30</f>
        <v>B0154CWCTTTH</v>
      </c>
      <c r="C1793" t="s">
        <v>17425</v>
      </c>
      <c r="E1793" t="s">
        <v>15757</v>
      </c>
      <c r="F1793">
        <f>IF(ISBLANK('4C SBB'!$N$30),"",'4C SBB'!$N$30)</f>
        <v>0</v>
      </c>
    </row>
    <row r="1794" spans="2:6">
      <c r="B1794" t="str">
        <f>'4C SBB'!$AJ$31</f>
        <v>B0155CTWR</v>
      </c>
      <c r="C1794" t="s">
        <v>17426</v>
      </c>
      <c r="E1794" t="s">
        <v>15757</v>
      </c>
      <c r="F1794">
        <f>IF(ISBLANK('4C SBB'!$E$31),"",'4C SBB'!$E$31)</f>
        <v>0</v>
      </c>
    </row>
    <row r="1795" spans="2:6">
      <c r="B1795" t="str">
        <f>'4C SBB'!$AK$31</f>
        <v>B0155CTWNP</v>
      </c>
      <c r="C1795" t="s">
        <v>17427</v>
      </c>
      <c r="E1795" t="s">
        <v>15757</v>
      </c>
      <c r="F1795">
        <f>IF(ISBLANK('4C SBB'!$F$31),"",'4C SBB'!$F$31)</f>
        <v>0</v>
      </c>
    </row>
    <row r="1796" spans="2:6">
      <c r="B1796" t="str">
        <f>'4C SBB'!$AL$31</f>
        <v>B0155CTWWNP</v>
      </c>
      <c r="C1796" t="s">
        <v>17428</v>
      </c>
      <c r="E1796" t="s">
        <v>15757</v>
      </c>
      <c r="F1796">
        <f>IF(ISBLANK('4C SBB'!$G$31),"",'4C SBB'!$G$31)</f>
        <v>0</v>
      </c>
    </row>
    <row r="1797" spans="2:6">
      <c r="B1797" t="str">
        <f>'4C SBB'!$AM$31</f>
        <v>B0155CTBIO</v>
      </c>
      <c r="C1797" t="s">
        <v>17429</v>
      </c>
      <c r="E1797" t="s">
        <v>15757</v>
      </c>
      <c r="F1797">
        <f>IF(ISBLANK('4C SBB'!$H$31),"",'4C SBB'!$H$31)</f>
        <v>0</v>
      </c>
    </row>
    <row r="1798" spans="2:6">
      <c r="B1798" t="str">
        <f>'4C SBB'!$AN$31</f>
        <v>B0155CTTTTH</v>
      </c>
      <c r="C1798" t="s">
        <v>17430</v>
      </c>
      <c r="E1798" t="s">
        <v>15757</v>
      </c>
      <c r="F1798">
        <f>IF(ISBLANK('4C SBB'!$I$31),"",'4C SBB'!$I$31)</f>
        <v>0</v>
      </c>
    </row>
    <row r="1799" spans="2:6">
      <c r="B1799" t="str">
        <f>'4C SBB'!$AO$31</f>
        <v>B0155CTCWR</v>
      </c>
      <c r="C1799" t="s">
        <v>17431</v>
      </c>
      <c r="E1799" t="s">
        <v>15757</v>
      </c>
      <c r="F1799">
        <f>IF(ISBLANK('4C SBB'!$J$31),"",'4C SBB'!$J$31)</f>
        <v>0</v>
      </c>
    </row>
    <row r="1800" spans="2:6">
      <c r="B1800" t="str">
        <f>'4C SBB'!$AP$31</f>
        <v>B0155CTCWNP</v>
      </c>
      <c r="C1800" t="s">
        <v>17432</v>
      </c>
      <c r="E1800" t="s">
        <v>15757</v>
      </c>
      <c r="F1800">
        <f>IF(ISBLANK('4C SBB'!$K$31),"",'4C SBB'!$K$31)</f>
        <v>0</v>
      </c>
    </row>
    <row r="1801" spans="2:6">
      <c r="B1801" t="str">
        <f>'4C SBB'!$AQ$31</f>
        <v>B0155CTCWWNP</v>
      </c>
      <c r="C1801" t="s">
        <v>17433</v>
      </c>
      <c r="E1801" t="s">
        <v>15757</v>
      </c>
      <c r="F1801">
        <f>IF(ISBLANK('4C SBB'!$L$31),"",'4C SBB'!$L$31)</f>
        <v>0</v>
      </c>
    </row>
    <row r="1802" spans="2:6">
      <c r="B1802" t="str">
        <f>'4C SBB'!$AR$31</f>
        <v>B0155CTCBIO</v>
      </c>
      <c r="C1802" t="s">
        <v>17434</v>
      </c>
      <c r="E1802" t="s">
        <v>15757</v>
      </c>
      <c r="F1802">
        <f>IF(ISBLANK('4C SBB'!$M$31),"",'4C SBB'!$M$31)</f>
        <v>0</v>
      </c>
    </row>
    <row r="1803" spans="2:6">
      <c r="B1803" t="str">
        <f>'4C SBB'!$AS$31</f>
        <v>B0155CTCTTTH</v>
      </c>
      <c r="C1803" t="s">
        <v>17435</v>
      </c>
      <c r="E1803" t="s">
        <v>15757</v>
      </c>
      <c r="F1803">
        <f>IF(ISBLANK('4C SBB'!$N$31),"",'4C SBB'!$N$31)</f>
        <v>0</v>
      </c>
    </row>
    <row r="1804" spans="2:6">
      <c r="B1804" t="str">
        <f>'4C SBB'!$AJ$34</f>
        <v>B0156FDWR</v>
      </c>
      <c r="C1804" t="s">
        <v>17436</v>
      </c>
      <c r="E1804" t="s">
        <v>15757</v>
      </c>
      <c r="F1804" t="str">
        <f>IF(ISBLANK('4C SBB'!$E$34),"",'4C SBB'!$E$34)</f>
        <v/>
      </c>
    </row>
    <row r="1805" spans="2:6">
      <c r="B1805" t="str">
        <f>'4C SBB'!$AK$34</f>
        <v>B0156FDWNP</v>
      </c>
      <c r="C1805" t="s">
        <v>17437</v>
      </c>
      <c r="E1805" t="s">
        <v>15757</v>
      </c>
      <c r="F1805" t="str">
        <f>IF(ISBLANK('4C SBB'!$F$34),"",'4C SBB'!$F$34)</f>
        <v/>
      </c>
    </row>
    <row r="1806" spans="2:6">
      <c r="B1806" t="str">
        <f>'4C SBB'!$AL$34</f>
        <v>B0156FDWWNP</v>
      </c>
      <c r="C1806" t="s">
        <v>17438</v>
      </c>
      <c r="E1806" t="s">
        <v>15757</v>
      </c>
      <c r="F1806" t="str">
        <f>IF(ISBLANK('4C SBB'!$G$34),"",'4C SBB'!$G$34)</f>
        <v/>
      </c>
    </row>
    <row r="1807" spans="2:6">
      <c r="B1807" t="str">
        <f>'4C SBB'!$AM$34</f>
        <v>B0156FDBIO</v>
      </c>
      <c r="C1807" t="s">
        <v>17439</v>
      </c>
      <c r="E1807" t="s">
        <v>15757</v>
      </c>
      <c r="F1807" t="str">
        <f>IF(ISBLANK('4C SBB'!$H$34),"",'4C SBB'!$H$34)</f>
        <v/>
      </c>
    </row>
    <row r="1808" spans="2:6">
      <c r="B1808" t="str">
        <f>'4C SBB'!$AN$34</f>
        <v>B0156FDTTTH</v>
      </c>
      <c r="C1808" t="s">
        <v>17440</v>
      </c>
      <c r="E1808" t="s">
        <v>15757</v>
      </c>
      <c r="F1808" t="str">
        <f>IF(ISBLANK('4C SBB'!$I$34),"",'4C SBB'!$I$34)</f>
        <v/>
      </c>
    </row>
    <row r="1809" spans="2:6">
      <c r="B1809" t="str">
        <f>'4C SBB'!$AO$34</f>
        <v>B0156FDCWR</v>
      </c>
      <c r="C1809" t="s">
        <v>17441</v>
      </c>
      <c r="E1809" t="s">
        <v>15757</v>
      </c>
      <c r="F1809" t="str">
        <f>IF(ISBLANK('4C SBB'!$J$34),"",'4C SBB'!$J$34)</f>
        <v/>
      </c>
    </row>
    <row r="1810" spans="2:6">
      <c r="B1810" t="str">
        <f>'4C SBB'!$AP$34</f>
        <v>B0156FDCWNP</v>
      </c>
      <c r="C1810" t="s">
        <v>17442</v>
      </c>
      <c r="E1810" t="s">
        <v>15757</v>
      </c>
      <c r="F1810" t="str">
        <f>IF(ISBLANK('4C SBB'!$K$34),"",'4C SBB'!$K$34)</f>
        <v/>
      </c>
    </row>
    <row r="1811" spans="2:6">
      <c r="B1811" t="str">
        <f>'4C SBB'!$AQ$34</f>
        <v>B0156FDCWWNP</v>
      </c>
      <c r="C1811" t="s">
        <v>17443</v>
      </c>
      <c r="E1811" t="s">
        <v>15757</v>
      </c>
      <c r="F1811" t="str">
        <f>IF(ISBLANK('4C SBB'!$L$34),"",'4C SBB'!$L$34)</f>
        <v/>
      </c>
    </row>
    <row r="1812" spans="2:6">
      <c r="B1812" t="str">
        <f>'4C SBB'!$AR$34</f>
        <v>B0156FDCBIO</v>
      </c>
      <c r="C1812" t="s">
        <v>17444</v>
      </c>
      <c r="E1812" t="s">
        <v>15757</v>
      </c>
      <c r="F1812" t="str">
        <f>IF(ISBLANK('4C SBB'!$M$34),"",'4C SBB'!$M$34)</f>
        <v/>
      </c>
    </row>
    <row r="1813" spans="2:6">
      <c r="B1813" t="str">
        <f>'4C SBB'!$AS$34</f>
        <v>B0156FDCTTTH</v>
      </c>
      <c r="C1813" t="s">
        <v>17445</v>
      </c>
      <c r="E1813" t="s">
        <v>15757</v>
      </c>
      <c r="F1813" t="str">
        <f>IF(ISBLANK('4C SBB'!$N$34),"",'4C SBB'!$N$34)</f>
        <v/>
      </c>
    </row>
    <row r="1814" spans="2:6">
      <c r="B1814" t="str">
        <f>'4C SBB'!$AJ$35</f>
        <v>B0157ATWR</v>
      </c>
      <c r="C1814" t="s">
        <v>17446</v>
      </c>
      <c r="E1814" t="s">
        <v>15757</v>
      </c>
      <c r="F1814" t="str">
        <f>IF(ISBLANK('4C SBB'!$E$35),"",'4C SBB'!$E$35)</f>
        <v/>
      </c>
    </row>
    <row r="1815" spans="2:6">
      <c r="B1815" t="str">
        <f>'4C SBB'!$AK$35</f>
        <v>B0157ATWNP</v>
      </c>
      <c r="C1815" t="s">
        <v>17447</v>
      </c>
      <c r="E1815" t="s">
        <v>15757</v>
      </c>
      <c r="F1815" t="str">
        <f>IF(ISBLANK('4C SBB'!$F$35),"",'4C SBB'!$F$35)</f>
        <v/>
      </c>
    </row>
    <row r="1816" spans="2:6">
      <c r="B1816" t="str">
        <f>'4C SBB'!$AL$35</f>
        <v>B0157ATWWNP</v>
      </c>
      <c r="C1816" t="s">
        <v>17448</v>
      </c>
      <c r="E1816" t="s">
        <v>15757</v>
      </c>
      <c r="F1816" t="str">
        <f>IF(ISBLANK('4C SBB'!$G$35),"",'4C SBB'!$G$35)</f>
        <v/>
      </c>
    </row>
    <row r="1817" spans="2:6">
      <c r="B1817" t="str">
        <f>'4C SBB'!$AM$35</f>
        <v>B0157ATBIO</v>
      </c>
      <c r="C1817" t="s">
        <v>17449</v>
      </c>
      <c r="E1817" t="s">
        <v>15757</v>
      </c>
      <c r="F1817" t="str">
        <f>IF(ISBLANK('4C SBB'!$H$35),"",'4C SBB'!$H$35)</f>
        <v/>
      </c>
    </row>
    <row r="1818" spans="2:6">
      <c r="B1818" t="str">
        <f>'4C SBB'!$AN$35</f>
        <v>B0157ATTTTH</v>
      </c>
      <c r="C1818" t="s">
        <v>17450</v>
      </c>
      <c r="E1818" t="s">
        <v>15757</v>
      </c>
      <c r="F1818" t="str">
        <f>IF(ISBLANK('4C SBB'!$I$35),"",'4C SBB'!$I$35)</f>
        <v/>
      </c>
    </row>
    <row r="1819" spans="2:6">
      <c r="B1819" t="str">
        <f>'4C SBB'!$AO$35</f>
        <v>B0157ATCWR</v>
      </c>
      <c r="C1819" t="s">
        <v>17451</v>
      </c>
      <c r="E1819" t="s">
        <v>15757</v>
      </c>
      <c r="F1819" t="str">
        <f>IF(ISBLANK('4C SBB'!$J$35),"",'4C SBB'!$J$35)</f>
        <v/>
      </c>
    </row>
    <row r="1820" spans="2:6">
      <c r="B1820" t="str">
        <f>'4C SBB'!$AP$35</f>
        <v>B0157ATCWNP</v>
      </c>
      <c r="C1820" t="s">
        <v>17452</v>
      </c>
      <c r="E1820" t="s">
        <v>15757</v>
      </c>
      <c r="F1820" t="str">
        <f>IF(ISBLANK('4C SBB'!$K$35),"",'4C SBB'!$K$35)</f>
        <v/>
      </c>
    </row>
    <row r="1821" spans="2:6">
      <c r="B1821" t="str">
        <f>'4C SBB'!$AQ$35</f>
        <v>B0157ATCWWNP</v>
      </c>
      <c r="C1821" t="s">
        <v>17453</v>
      </c>
      <c r="E1821" t="s">
        <v>15757</v>
      </c>
      <c r="F1821" t="str">
        <f>IF(ISBLANK('4C SBB'!$L$35),"",'4C SBB'!$L$35)</f>
        <v/>
      </c>
    </row>
    <row r="1822" spans="2:6">
      <c r="B1822" t="str">
        <f>'4C SBB'!$AR$35</f>
        <v>B0157ATCBIO</v>
      </c>
      <c r="C1822" t="s">
        <v>17454</v>
      </c>
      <c r="E1822" t="s">
        <v>15757</v>
      </c>
      <c r="F1822" t="str">
        <f>IF(ISBLANK('4C SBB'!$M$35),"",'4C SBB'!$M$35)</f>
        <v/>
      </c>
    </row>
    <row r="1823" spans="2:6">
      <c r="B1823" t="str">
        <f>'4C SBB'!$AS$35</f>
        <v>B0157ATCTTTH</v>
      </c>
      <c r="C1823" t="s">
        <v>17455</v>
      </c>
      <c r="E1823" t="s">
        <v>15757</v>
      </c>
      <c r="F1823" t="str">
        <f>IF(ISBLANK('4C SBB'!$N$35),"",'4C SBB'!$N$35)</f>
        <v/>
      </c>
    </row>
    <row r="1824" spans="2:6">
      <c r="B1824" t="str">
        <f>'4C SBB'!$AJ$36</f>
        <v>B0158VRWR</v>
      </c>
      <c r="C1824" t="s">
        <v>17456</v>
      </c>
      <c r="E1824" t="s">
        <v>15757</v>
      </c>
      <c r="F1824">
        <f>IF(ISBLANK('4C SBB'!$E$36),"",'4C SBB'!$E$36)</f>
        <v>0</v>
      </c>
    </row>
    <row r="1825" spans="2:6">
      <c r="B1825" t="str">
        <f>'4C SBB'!$AK$36</f>
        <v>B0158VRWNP</v>
      </c>
      <c r="C1825" t="s">
        <v>17457</v>
      </c>
      <c r="E1825" t="s">
        <v>15757</v>
      </c>
      <c r="F1825">
        <f>IF(ISBLANK('4C SBB'!$F$36),"",'4C SBB'!$F$36)</f>
        <v>0</v>
      </c>
    </row>
    <row r="1826" spans="2:6">
      <c r="B1826" t="str">
        <f>'4C SBB'!$AL$36</f>
        <v>B0158VRWWNP</v>
      </c>
      <c r="C1826" t="s">
        <v>17458</v>
      </c>
      <c r="E1826" t="s">
        <v>15757</v>
      </c>
      <c r="F1826">
        <f>IF(ISBLANK('4C SBB'!$G$36),"",'4C SBB'!$G$36)</f>
        <v>0</v>
      </c>
    </row>
    <row r="1827" spans="2:6">
      <c r="B1827" t="str">
        <f>'4C SBB'!$AM$36</f>
        <v>B0158VRBIO</v>
      </c>
      <c r="C1827" t="s">
        <v>17459</v>
      </c>
      <c r="E1827" t="s">
        <v>15757</v>
      </c>
      <c r="F1827">
        <f>IF(ISBLANK('4C SBB'!$H$36),"",'4C SBB'!$H$36)</f>
        <v>0</v>
      </c>
    </row>
    <row r="1828" spans="2:6">
      <c r="B1828" t="str">
        <f>'4C SBB'!$AN$36</f>
        <v>B0158VRTTTH</v>
      </c>
      <c r="C1828" t="s">
        <v>17460</v>
      </c>
      <c r="E1828" t="s">
        <v>15757</v>
      </c>
      <c r="F1828">
        <f>IF(ISBLANK('4C SBB'!$I$36),"",'4C SBB'!$I$36)</f>
        <v>0</v>
      </c>
    </row>
    <row r="1829" spans="2:6">
      <c r="B1829" t="str">
        <f>'4C SBB'!$AO$36</f>
        <v>B0158VRCWR</v>
      </c>
      <c r="C1829" t="s">
        <v>17461</v>
      </c>
      <c r="E1829" t="s">
        <v>15757</v>
      </c>
      <c r="F1829">
        <f>IF(ISBLANK('4C SBB'!$J$36),"",'4C SBB'!$J$36)</f>
        <v>0</v>
      </c>
    </row>
    <row r="1830" spans="2:6">
      <c r="B1830" t="str">
        <f>'4C SBB'!$AP$36</f>
        <v>B0158VRCWNP</v>
      </c>
      <c r="C1830" t="s">
        <v>17462</v>
      </c>
      <c r="E1830" t="s">
        <v>15757</v>
      </c>
      <c r="F1830">
        <f>IF(ISBLANK('4C SBB'!$K$36),"",'4C SBB'!$K$36)</f>
        <v>0</v>
      </c>
    </row>
    <row r="1831" spans="2:6">
      <c r="B1831" t="str">
        <f>'4C SBB'!$AQ$36</f>
        <v>B0158VRCWWNP</v>
      </c>
      <c r="C1831" t="s">
        <v>17463</v>
      </c>
      <c r="E1831" t="s">
        <v>15757</v>
      </c>
      <c r="F1831">
        <f>IF(ISBLANK('4C SBB'!$L$36),"",'4C SBB'!$L$36)</f>
        <v>0</v>
      </c>
    </row>
    <row r="1832" spans="2:6">
      <c r="B1832" t="str">
        <f>'4C SBB'!$AR$36</f>
        <v>B0158VRCBIO</v>
      </c>
      <c r="C1832" t="s">
        <v>17464</v>
      </c>
      <c r="E1832" t="s">
        <v>15757</v>
      </c>
      <c r="F1832">
        <f>IF(ISBLANK('4C SBB'!$M$36),"",'4C SBB'!$M$36)</f>
        <v>0</v>
      </c>
    </row>
    <row r="1833" spans="2:6">
      <c r="B1833" t="str">
        <f>'4C SBB'!$AS$36</f>
        <v>B0158VRCTTTH</v>
      </c>
      <c r="C1833" t="s">
        <v>17465</v>
      </c>
      <c r="E1833" t="s">
        <v>15757</v>
      </c>
      <c r="F1833">
        <f>IF(ISBLANK('4C SBB'!$N$36),"",'4C SBB'!$N$36)</f>
        <v>0</v>
      </c>
    </row>
    <row r="1834" spans="2:6">
      <c r="B1834" t="str">
        <f>'4C SBB'!$AJ$38</f>
        <v>B0159CTWR</v>
      </c>
      <c r="C1834" t="s">
        <v>17466</v>
      </c>
      <c r="E1834" t="s">
        <v>15757</v>
      </c>
      <c r="F1834">
        <f>IF(ISBLANK('4C SBB'!$E$38),"",'4C SBB'!$E$38)</f>
        <v>0</v>
      </c>
    </row>
    <row r="1835" spans="2:6">
      <c r="B1835" t="str">
        <f>'4C SBB'!$AK$38</f>
        <v>B0159CTWNP</v>
      </c>
      <c r="C1835" t="s">
        <v>17467</v>
      </c>
      <c r="E1835" t="s">
        <v>15757</v>
      </c>
      <c r="F1835">
        <f>IF(ISBLANK('4C SBB'!$F$38),"",'4C SBB'!$F$38)</f>
        <v>0</v>
      </c>
    </row>
    <row r="1836" spans="2:6">
      <c r="B1836" t="str">
        <f>'4C SBB'!$AL$38</f>
        <v>B0159CTWWNP</v>
      </c>
      <c r="C1836" t="s">
        <v>17468</v>
      </c>
      <c r="E1836" t="s">
        <v>15757</v>
      </c>
      <c r="F1836">
        <f>IF(ISBLANK('4C SBB'!$G$38),"",'4C SBB'!$G$38)</f>
        <v>0</v>
      </c>
    </row>
    <row r="1837" spans="2:6">
      <c r="B1837" t="str">
        <f>'4C SBB'!$AM$38</f>
        <v>B0159CTBIO</v>
      </c>
      <c r="C1837" t="s">
        <v>17469</v>
      </c>
      <c r="E1837" t="s">
        <v>15757</v>
      </c>
      <c r="F1837">
        <f>IF(ISBLANK('4C SBB'!$H$38),"",'4C SBB'!$H$38)</f>
        <v>0</v>
      </c>
    </row>
    <row r="1838" spans="2:6">
      <c r="B1838" t="str">
        <f>'4C SBB'!$AN$38</f>
        <v>B0159CTTTTH</v>
      </c>
      <c r="C1838" t="s">
        <v>17470</v>
      </c>
      <c r="E1838" t="s">
        <v>15757</v>
      </c>
      <c r="F1838">
        <f>IF(ISBLANK('4C SBB'!$I$38),"",'4C SBB'!$I$38)</f>
        <v>0</v>
      </c>
    </row>
    <row r="1839" spans="2:6">
      <c r="B1839" t="str">
        <f>'4C SBB'!$AO$38</f>
        <v>B0159CTCWR</v>
      </c>
      <c r="C1839" t="s">
        <v>17471</v>
      </c>
      <c r="E1839" t="s">
        <v>15757</v>
      </c>
      <c r="F1839">
        <f>IF(ISBLANK('4C SBB'!$J$38),"",'4C SBB'!$J$38)</f>
        <v>0</v>
      </c>
    </row>
    <row r="1840" spans="2:6">
      <c r="B1840" t="str">
        <f>'4C SBB'!$AP$38</f>
        <v>B0159CTCWNP</v>
      </c>
      <c r="C1840" t="s">
        <v>17472</v>
      </c>
      <c r="E1840" t="s">
        <v>15757</v>
      </c>
      <c r="F1840">
        <f>IF(ISBLANK('4C SBB'!$K$38),"",'4C SBB'!$K$38)</f>
        <v>0</v>
      </c>
    </row>
    <row r="1841" spans="2:6">
      <c r="B1841" t="str">
        <f>'4C SBB'!$AQ$38</f>
        <v>B0159CTCWWNP</v>
      </c>
      <c r="C1841" t="s">
        <v>17473</v>
      </c>
      <c r="E1841" t="s">
        <v>15757</v>
      </c>
      <c r="F1841">
        <f>IF(ISBLANK('4C SBB'!$L$38),"",'4C SBB'!$L$38)</f>
        <v>0</v>
      </c>
    </row>
    <row r="1842" spans="2:6">
      <c r="B1842" t="str">
        <f>'4C SBB'!$AR$38</f>
        <v>B0159CTCBIO</v>
      </c>
      <c r="C1842" t="s">
        <v>17474</v>
      </c>
      <c r="E1842" t="s">
        <v>15757</v>
      </c>
      <c r="F1842">
        <f>IF(ISBLANK('4C SBB'!$M$38),"",'4C SBB'!$M$38)</f>
        <v>0</v>
      </c>
    </row>
    <row r="1843" spans="2:6">
      <c r="B1843" t="str">
        <f>'4C SBB'!$AS$38</f>
        <v>B0159CTCTTTH</v>
      </c>
      <c r="C1843" t="s">
        <v>17475</v>
      </c>
      <c r="E1843" t="s">
        <v>15757</v>
      </c>
      <c r="F1843">
        <f>IF(ISBLANK('4C SBB'!$N$38),"",'4C SBB'!$N$38)</f>
        <v>0</v>
      </c>
    </row>
    <row r="1844" spans="2:6">
      <c r="B1844" t="str">
        <f>'4C SBB'!$AJ$42</f>
        <v>B0161PGWR</v>
      </c>
      <c r="C1844" t="s">
        <v>17476</v>
      </c>
      <c r="E1844" t="s">
        <v>15757</v>
      </c>
      <c r="F1844" t="str">
        <f>IF(ISBLANK('4C SBB'!$E$42),"",'4C SBB'!$E$42)</f>
        <v/>
      </c>
    </row>
    <row r="1845" spans="2:6">
      <c r="B1845" t="str">
        <f>'4C SBB'!$AK$42</f>
        <v>B0161PGWNP</v>
      </c>
      <c r="C1845" t="s">
        <v>17477</v>
      </c>
      <c r="E1845" t="s">
        <v>15757</v>
      </c>
      <c r="F1845" t="str">
        <f>IF(ISBLANK('4C SBB'!$F$42),"",'4C SBB'!$F$42)</f>
        <v/>
      </c>
    </row>
    <row r="1846" spans="2:6">
      <c r="B1846" t="str">
        <f>'4C SBB'!$AL$42</f>
        <v>B0161PGWWNP</v>
      </c>
      <c r="C1846" t="s">
        <v>17478</v>
      </c>
      <c r="E1846" t="s">
        <v>15757</v>
      </c>
      <c r="F1846" t="str">
        <f>IF(ISBLANK('4C SBB'!$G$42),"",'4C SBB'!$G$42)</f>
        <v/>
      </c>
    </row>
    <row r="1847" spans="2:6">
      <c r="B1847" t="str">
        <f>'4C SBB'!$AM$42</f>
        <v>B0161PGBIO</v>
      </c>
      <c r="C1847" t="s">
        <v>17479</v>
      </c>
      <c r="E1847" t="s">
        <v>15757</v>
      </c>
      <c r="F1847" t="str">
        <f>IF(ISBLANK('4C SBB'!$H$42),"",'4C SBB'!$H$42)</f>
        <v/>
      </c>
    </row>
    <row r="1848" spans="2:6">
      <c r="B1848" t="str">
        <f>'4C SBB'!$AN$42</f>
        <v>B0161PGTTTH</v>
      </c>
      <c r="C1848" t="s">
        <v>17480</v>
      </c>
      <c r="E1848" t="s">
        <v>15757</v>
      </c>
      <c r="F1848" t="str">
        <f>IF(ISBLANK('4C SBB'!$I$42),"",'4C SBB'!$I$42)</f>
        <v/>
      </c>
    </row>
    <row r="1849" spans="2:6">
      <c r="B1849" t="str">
        <f>'4C SBB'!$AO$42</f>
        <v>B0161PGCWR</v>
      </c>
      <c r="C1849" t="s">
        <v>17481</v>
      </c>
      <c r="E1849" t="s">
        <v>15757</v>
      </c>
      <c r="F1849" t="str">
        <f>IF(ISBLANK('4C SBB'!$J$42),"",'4C SBB'!$J$42)</f>
        <v/>
      </c>
    </row>
    <row r="1850" spans="2:6">
      <c r="B1850" t="str">
        <f>'4C SBB'!$AP$42</f>
        <v>B0161PGCWNP</v>
      </c>
      <c r="C1850" t="s">
        <v>17482</v>
      </c>
      <c r="E1850" t="s">
        <v>15757</v>
      </c>
      <c r="F1850" t="str">
        <f>IF(ISBLANK('4C SBB'!$K$42),"",'4C SBB'!$K$42)</f>
        <v/>
      </c>
    </row>
    <row r="1851" spans="2:6">
      <c r="B1851" t="str">
        <f>'4C SBB'!$AQ$42</f>
        <v>B0161PGCWWNP</v>
      </c>
      <c r="C1851" t="s">
        <v>17483</v>
      </c>
      <c r="E1851" t="s">
        <v>15757</v>
      </c>
      <c r="F1851" t="str">
        <f>IF(ISBLANK('4C SBB'!$L$42),"",'4C SBB'!$L$42)</f>
        <v/>
      </c>
    </row>
    <row r="1852" spans="2:6">
      <c r="B1852" t="str">
        <f>'4C SBB'!$AR$42</f>
        <v>B0161PGCBIO</v>
      </c>
      <c r="C1852" t="s">
        <v>17484</v>
      </c>
      <c r="E1852" t="s">
        <v>15757</v>
      </c>
      <c r="F1852" t="str">
        <f>IF(ISBLANK('4C SBB'!$M$42),"",'4C SBB'!$M$42)</f>
        <v/>
      </c>
    </row>
    <row r="1853" spans="2:6">
      <c r="B1853" t="str">
        <f>'4C SBB'!$AS$42</f>
        <v>B0161PGCTTTH</v>
      </c>
      <c r="C1853" t="s">
        <v>17485</v>
      </c>
      <c r="E1853" t="s">
        <v>15757</v>
      </c>
      <c r="F1853" t="str">
        <f>IF(ISBLANK('4C SBB'!$N$42),"",'4C SBB'!$N$42)</f>
        <v/>
      </c>
    </row>
    <row r="1854" spans="2:6">
      <c r="B1854" t="str">
        <f>'4C SBB'!$AJ$43</f>
        <v>B0162RVWR</v>
      </c>
      <c r="C1854" t="s">
        <v>17486</v>
      </c>
      <c r="E1854" t="s">
        <v>15757</v>
      </c>
      <c r="F1854">
        <f>IF(ISBLANK('4C SBB'!$E$43),"",'4C SBB'!$E$43)</f>
        <v>0</v>
      </c>
    </row>
    <row r="1855" spans="2:6">
      <c r="B1855" t="str">
        <f>'4C SBB'!$AK$43</f>
        <v>B0162RVWNP</v>
      </c>
      <c r="C1855" t="s">
        <v>17487</v>
      </c>
      <c r="E1855" t="s">
        <v>15757</v>
      </c>
      <c r="F1855">
        <f>IF(ISBLANK('4C SBB'!$F$43),"",'4C SBB'!$F$43)</f>
        <v>0</v>
      </c>
    </row>
    <row r="1856" spans="2:6">
      <c r="B1856" t="str">
        <f>'4C SBB'!$AL$43</f>
        <v>B0162RVWWNP</v>
      </c>
      <c r="C1856" t="s">
        <v>17488</v>
      </c>
      <c r="E1856" t="s">
        <v>15757</v>
      </c>
      <c r="F1856">
        <f>IF(ISBLANK('4C SBB'!$G$43),"",'4C SBB'!$G$43)</f>
        <v>0</v>
      </c>
    </row>
    <row r="1857" spans="2:6">
      <c r="B1857" t="str">
        <f>'4C SBB'!$AM$43</f>
        <v>B0162RVBIO</v>
      </c>
      <c r="C1857" t="s">
        <v>17489</v>
      </c>
      <c r="E1857" t="s">
        <v>15757</v>
      </c>
      <c r="F1857">
        <f>IF(ISBLANK('4C SBB'!$H$43),"",'4C SBB'!$H$43)</f>
        <v>0</v>
      </c>
    </row>
    <row r="1858" spans="2:6">
      <c r="B1858" t="str">
        <f>'4C SBB'!$AN$43</f>
        <v>B0162RVTTTH</v>
      </c>
      <c r="C1858" t="s">
        <v>17490</v>
      </c>
      <c r="E1858" t="s">
        <v>15757</v>
      </c>
      <c r="F1858">
        <f>IF(ISBLANK('4C SBB'!$I$43),"",'4C SBB'!$I$43)</f>
        <v>0</v>
      </c>
    </row>
    <row r="1859" spans="2:6">
      <c r="B1859" t="str">
        <f>'4C SBB'!$AO$43</f>
        <v>B0162RVCWR</v>
      </c>
      <c r="C1859" t="s">
        <v>17491</v>
      </c>
      <c r="E1859" t="s">
        <v>15757</v>
      </c>
      <c r="F1859">
        <f>IF(ISBLANK('4C SBB'!$J$43),"",'4C SBB'!$J$43)</f>
        <v>0</v>
      </c>
    </row>
    <row r="1860" spans="2:6">
      <c r="B1860" t="str">
        <f>'4C SBB'!$AP$43</f>
        <v>B0162RVCWNP</v>
      </c>
      <c r="C1860" t="s">
        <v>17492</v>
      </c>
      <c r="E1860" t="s">
        <v>15757</v>
      </c>
      <c r="F1860">
        <f>IF(ISBLANK('4C SBB'!$K$43),"",'4C SBB'!$K$43)</f>
        <v>0</v>
      </c>
    </row>
    <row r="1861" spans="2:6">
      <c r="B1861" t="str">
        <f>'4C SBB'!$AQ$43</f>
        <v>B0162RVCWWNP</v>
      </c>
      <c r="C1861" t="s">
        <v>17493</v>
      </c>
      <c r="E1861" t="s">
        <v>15757</v>
      </c>
      <c r="F1861">
        <f>IF(ISBLANK('4C SBB'!$L$43),"",'4C SBB'!$L$43)</f>
        <v>0</v>
      </c>
    </row>
    <row r="1862" spans="2:6">
      <c r="B1862" t="str">
        <f>'4C SBB'!$AR$43</f>
        <v>B0162RVCBIO</v>
      </c>
      <c r="C1862" t="s">
        <v>17494</v>
      </c>
      <c r="E1862" t="s">
        <v>15757</v>
      </c>
      <c r="F1862">
        <f>IF(ISBLANK('4C SBB'!$M$43),"",'4C SBB'!$M$43)</f>
        <v>0</v>
      </c>
    </row>
    <row r="1863" spans="2:6">
      <c r="B1863" t="str">
        <f>'4C SBB'!$AS$43</f>
        <v>B0162RVCTTTH</v>
      </c>
      <c r="C1863" t="s">
        <v>17495</v>
      </c>
      <c r="E1863" t="s">
        <v>15757</v>
      </c>
      <c r="F1863">
        <f>IF(ISBLANK('4C SBB'!$N$43),"",'4C SBB'!$N$43)</f>
        <v>0</v>
      </c>
    </row>
    <row r="1864" spans="2:6">
      <c r="B1864" t="str">
        <f>'4C SBB'!$AO$44</f>
        <v>B0163ODIWR</v>
      </c>
      <c r="C1864" t="s">
        <v>17496</v>
      </c>
      <c r="E1864" t="s">
        <v>15757</v>
      </c>
      <c r="F1864">
        <f>IF(ISBLANK('4C SBB'!$J$44),"",'4C SBB'!$J$44)</f>
        <v>0</v>
      </c>
    </row>
    <row r="1865" spans="2:6">
      <c r="B1865" t="str">
        <f>'4C SBB'!$AP$44</f>
        <v>B0163ODCWNP</v>
      </c>
      <c r="C1865" t="s">
        <v>17497</v>
      </c>
      <c r="E1865" t="s">
        <v>15757</v>
      </c>
      <c r="F1865">
        <f>IF(ISBLANK('4C SBB'!$K$44),"",'4C SBB'!$K$44)</f>
        <v>0</v>
      </c>
    </row>
    <row r="1866" spans="2:6">
      <c r="B1866" t="str">
        <f>'4C SBB'!$AQ$44</f>
        <v>B0163ODCWWNP</v>
      </c>
      <c r="C1866" t="s">
        <v>17498</v>
      </c>
      <c r="E1866" t="s">
        <v>15757</v>
      </c>
      <c r="F1866">
        <f>IF(ISBLANK('4C SBB'!$L$44),"",'4C SBB'!$L$44)</f>
        <v>0</v>
      </c>
    </row>
    <row r="1867" spans="2:6">
      <c r="B1867" t="str">
        <f>'4C SBB'!$AR$44</f>
        <v>B0163ODCBIO</v>
      </c>
      <c r="C1867" t="s">
        <v>17499</v>
      </c>
      <c r="E1867" t="s">
        <v>15757</v>
      </c>
      <c r="F1867">
        <f>IF(ISBLANK('4C SBB'!$M$44),"",'4C SBB'!$M$44)</f>
        <v>0</v>
      </c>
    </row>
    <row r="1868" spans="2:6">
      <c r="B1868" t="str">
        <f>'4C SBB'!$AS$44</f>
        <v>RCT00588TTT</v>
      </c>
      <c r="C1868" t="s">
        <v>17500</v>
      </c>
      <c r="E1868" t="s">
        <v>15757</v>
      </c>
      <c r="F1868">
        <f>IF(ISBLANK('4C SBB'!$N$44),"",'4C SBB'!$N$44)</f>
        <v>0</v>
      </c>
    </row>
    <row r="1869" spans="2:6">
      <c r="B1869" t="str">
        <f>'4C SBB'!$AO$46</f>
        <v>B0164RCVWR</v>
      </c>
      <c r="C1869" t="s">
        <v>17501</v>
      </c>
      <c r="E1869" t="s">
        <v>15757</v>
      </c>
      <c r="F1869">
        <f>IF(ISBLANK('4C SBB'!$J$46),"",'4C SBB'!$J$46)</f>
        <v>445.42666919171063</v>
      </c>
    </row>
    <row r="1870" spans="2:6">
      <c r="B1870" t="str">
        <f>'4C SBB'!$AP$46</f>
        <v>B0164RCCWNP</v>
      </c>
      <c r="C1870" t="s">
        <v>17502</v>
      </c>
      <c r="E1870" t="s">
        <v>15757</v>
      </c>
      <c r="F1870">
        <f>IF(ISBLANK('4C SBB'!$K$46),"",'4C SBB'!$K$46)</f>
        <v>2611.7004297040239</v>
      </c>
    </row>
    <row r="1871" spans="2:6">
      <c r="B1871" t="str">
        <f>'4C SBB'!$AQ$46</f>
        <v>B0164RCCWWNP</v>
      </c>
      <c r="C1871" t="s">
        <v>17503</v>
      </c>
      <c r="E1871" t="s">
        <v>15757</v>
      </c>
      <c r="F1871">
        <f>IF(ISBLANK('4C SBB'!$L$46),"",'4C SBB'!$L$46)</f>
        <v>2394.2024816954417</v>
      </c>
    </row>
    <row r="1872" spans="2:6">
      <c r="B1872" t="str">
        <f>'4C SBB'!$AR$46</f>
        <v>B0164RCCBIO</v>
      </c>
      <c r="C1872" t="s">
        <v>17504</v>
      </c>
      <c r="E1872" t="s">
        <v>15757</v>
      </c>
      <c r="F1872">
        <f>IF(ISBLANK('4C SBB'!$M$46),"",'4C SBB'!$M$46)</f>
        <v>96.511419803341909</v>
      </c>
    </row>
    <row r="1873" spans="2:6">
      <c r="B1873" t="str">
        <f>'4C SBB'!$AS$46</f>
        <v>RCT00586TTT</v>
      </c>
      <c r="C1873" t="s">
        <v>17505</v>
      </c>
      <c r="E1873" t="s">
        <v>15757</v>
      </c>
      <c r="F1873">
        <f>IF(ISBLANK('4C SBB'!$N$46),"",'4C SBB'!$N$46)</f>
        <v>0</v>
      </c>
    </row>
    <row r="1874" spans="2:6">
      <c r="B1874" t="str">
        <f>'4C SBB'!$AO$47</f>
        <v>B0165SRVWR</v>
      </c>
      <c r="C1874" t="s">
        <v>17506</v>
      </c>
      <c r="E1874" t="s">
        <v>15757</v>
      </c>
      <c r="F1874">
        <f>IF(ISBLANK('4C SBB'!$J$47),"",'4C SBB'!$J$47)</f>
        <v>445.42666919171063</v>
      </c>
    </row>
    <row r="1875" spans="2:6">
      <c r="B1875" t="str">
        <f>'4C SBB'!$AP$47</f>
        <v>B0165SRCWNP</v>
      </c>
      <c r="C1875" t="s">
        <v>17507</v>
      </c>
      <c r="E1875" t="s">
        <v>15757</v>
      </c>
      <c r="F1875">
        <f>IF(ISBLANK('4C SBB'!$K$47),"",'4C SBB'!$K$47)</f>
        <v>2611.7004297040239</v>
      </c>
    </row>
    <row r="1876" spans="2:6">
      <c r="B1876" t="str">
        <f>'4C SBB'!$AQ$47</f>
        <v>B0165SRCWWNP</v>
      </c>
      <c r="C1876" t="s">
        <v>17508</v>
      </c>
      <c r="E1876" t="s">
        <v>15757</v>
      </c>
      <c r="F1876">
        <f>IF(ISBLANK('4C SBB'!$L$47),"",'4C SBB'!$L$47)</f>
        <v>2394.2024816954417</v>
      </c>
    </row>
    <row r="1877" spans="2:6">
      <c r="B1877" t="str">
        <f>'4C SBB'!$AR$47</f>
        <v>B0165SRCBIO</v>
      </c>
      <c r="C1877" t="s">
        <v>17509</v>
      </c>
      <c r="E1877" t="s">
        <v>15757</v>
      </c>
      <c r="F1877">
        <f>IF(ISBLANK('4C SBB'!$M$47),"",'4C SBB'!$M$47)</f>
        <v>96.511419803341909</v>
      </c>
    </row>
    <row r="1878" spans="2:6">
      <c r="B1878" t="str">
        <f>'4C SBB'!$AS$47</f>
        <v>RCT00589TTT</v>
      </c>
      <c r="C1878" t="s">
        <v>17510</v>
      </c>
      <c r="E1878" t="s">
        <v>15757</v>
      </c>
      <c r="F1878">
        <f>IF(ISBLANK('4C SBB'!$N$47),"",'4C SBB'!$N$47)</f>
        <v>0</v>
      </c>
    </row>
    <row r="1879" spans="2:6">
      <c r="B1879" t="str">
        <f>'4D'!$AF$9</f>
        <v>B0203TAS</v>
      </c>
      <c r="C1879" t="s">
        <v>17511</v>
      </c>
      <c r="E1879" t="s">
        <v>15757</v>
      </c>
      <c r="F1879">
        <f>IF(ISBLANK('4D'!$J$9),"",'4D'!$J$9)</f>
        <v>0</v>
      </c>
    </row>
    <row r="1880" spans="2:6">
      <c r="B1880" t="str">
        <f>'4D'!$AA$10</f>
        <v>B0291TEO_WR</v>
      </c>
      <c r="C1880" t="s">
        <v>21683</v>
      </c>
      <c r="E1880" t="s">
        <v>15757</v>
      </c>
      <c r="F1880" t="str">
        <f>IF(ISBLANK('4D'!$E$10),"",'4D'!$E$10)</f>
        <v/>
      </c>
    </row>
    <row r="1881" spans="2:6">
      <c r="B1881" t="str">
        <f>'4D'!$AB$10</f>
        <v>B0291TEO_RWT</v>
      </c>
      <c r="C1881" t="s">
        <v>21684</v>
      </c>
      <c r="E1881" t="s">
        <v>15757</v>
      </c>
      <c r="F1881" t="str">
        <f>IF(ISBLANK('4D'!$F$10),"",'4D'!$F$10)</f>
        <v/>
      </c>
    </row>
    <row r="1882" spans="2:6">
      <c r="B1882" t="str">
        <f>'4D'!$AC$10</f>
        <v>B0291TEO_RWS</v>
      </c>
      <c r="C1882" t="s">
        <v>21685</v>
      </c>
      <c r="E1882" t="s">
        <v>15757</v>
      </c>
      <c r="F1882" t="str">
        <f>IF(ISBLANK('4D'!$G$10),"",'4D'!$G$10)</f>
        <v/>
      </c>
    </row>
    <row r="1883" spans="2:6">
      <c r="B1883" t="str">
        <f>'4D'!$AD$10</f>
        <v>B0291TEO_WT</v>
      </c>
      <c r="C1883" t="s">
        <v>21686</v>
      </c>
      <c r="E1883" t="s">
        <v>15757</v>
      </c>
      <c r="F1883" t="str">
        <f>IF(ISBLANK('4D'!$H$10),"",'4D'!$H$10)</f>
        <v/>
      </c>
    </row>
    <row r="1884" spans="2:6">
      <c r="B1884" t="str">
        <f>'4D'!$AE$10</f>
        <v>B0291TEO_TWD</v>
      </c>
      <c r="C1884" t="s">
        <v>21687</v>
      </c>
      <c r="E1884" t="s">
        <v>15757</v>
      </c>
      <c r="F1884" t="str">
        <f>IF(ISBLANK('4D'!$I$10),"",'4D'!$I$10)</f>
        <v/>
      </c>
    </row>
    <row r="1885" spans="2:6">
      <c r="B1885" t="str">
        <f>'4D'!$AF$10</f>
        <v>B0204TAS</v>
      </c>
      <c r="C1885" t="s">
        <v>17512</v>
      </c>
      <c r="E1885" t="s">
        <v>15757</v>
      </c>
      <c r="F1885">
        <f>IF(ISBLANK('4D'!$J$10),"",'4D'!$J$10)</f>
        <v>0</v>
      </c>
    </row>
    <row r="1886" spans="2:6">
      <c r="B1886" t="str">
        <f>'4D'!$AA$11</f>
        <v>BM320WR_DS</v>
      </c>
      <c r="C1886" t="s">
        <v>17513</v>
      </c>
      <c r="E1886" t="s">
        <v>15757</v>
      </c>
      <c r="F1886" t="str">
        <f>IF(ISBLANK('4D'!$E$11),"",'4D'!$E$11)</f>
        <v/>
      </c>
    </row>
    <row r="1887" spans="2:6">
      <c r="B1887" t="str">
        <f>'4D'!$AB$11</f>
        <v>BM320RWT_DS</v>
      </c>
      <c r="C1887" t="s">
        <v>17514</v>
      </c>
      <c r="E1887" t="s">
        <v>15757</v>
      </c>
      <c r="F1887" t="str">
        <f>IF(ISBLANK('4D'!$F$11),"",'4D'!$F$11)</f>
        <v/>
      </c>
    </row>
    <row r="1888" spans="2:6">
      <c r="B1888" t="str">
        <f>'4D'!$AC$11</f>
        <v>BM320RWS_DS</v>
      </c>
      <c r="C1888" t="s">
        <v>17515</v>
      </c>
      <c r="E1888" t="s">
        <v>15757</v>
      </c>
      <c r="F1888" t="str">
        <f>IF(ISBLANK('4D'!$G$11),"",'4D'!$G$11)</f>
        <v/>
      </c>
    </row>
    <row r="1889" spans="2:6">
      <c r="B1889" t="str">
        <f>'4D'!$AD$11</f>
        <v>BM320WT_DS</v>
      </c>
      <c r="C1889" t="s">
        <v>17516</v>
      </c>
      <c r="E1889" t="s">
        <v>15757</v>
      </c>
      <c r="F1889" t="str">
        <f>IF(ISBLANK('4D'!$H$11),"",'4D'!$H$11)</f>
        <v/>
      </c>
    </row>
    <row r="1890" spans="2:6">
      <c r="B1890" t="str">
        <f>'4D'!$AE$11</f>
        <v>BM320TWD_DS</v>
      </c>
      <c r="C1890" t="s">
        <v>17517</v>
      </c>
      <c r="E1890" t="s">
        <v>15757</v>
      </c>
      <c r="F1890" t="str">
        <f>IF(ISBLANK('4D'!$I$11),"",'4D'!$I$11)</f>
        <v/>
      </c>
    </row>
    <row r="1891" spans="2:6">
      <c r="B1891" t="str">
        <f>'4D'!$AF$11</f>
        <v>BM320TTAS_DS</v>
      </c>
      <c r="C1891" t="s">
        <v>17518</v>
      </c>
      <c r="E1891" t="s">
        <v>15757</v>
      </c>
      <c r="F1891">
        <f>IF(ISBLANK('4D'!$J$11),"",'4D'!$J$11)</f>
        <v>0</v>
      </c>
    </row>
    <row r="1892" spans="2:6">
      <c r="B1892" t="str">
        <f>'4D'!$AA$12</f>
        <v>BM319WR_4D</v>
      </c>
      <c r="C1892" t="s">
        <v>17519</v>
      </c>
      <c r="E1892" t="s">
        <v>15757</v>
      </c>
      <c r="F1892">
        <f>IF(ISBLANK('4D'!$E$12),"",'4D'!$E$12)</f>
        <v>0</v>
      </c>
    </row>
    <row r="1893" spans="2:6">
      <c r="B1893" t="str">
        <f>'4D'!$AB$12</f>
        <v>BM319RWT</v>
      </c>
      <c r="C1893" t="s">
        <v>17520</v>
      </c>
      <c r="E1893" t="s">
        <v>15757</v>
      </c>
      <c r="F1893">
        <f>IF(ISBLANK('4D'!$F$12),"",'4D'!$F$12)</f>
        <v>0</v>
      </c>
    </row>
    <row r="1894" spans="2:6">
      <c r="B1894" t="str">
        <f>'4D'!$AC$12</f>
        <v>BM319RWS</v>
      </c>
      <c r="C1894" t="s">
        <v>17521</v>
      </c>
      <c r="E1894" t="s">
        <v>15757</v>
      </c>
      <c r="F1894">
        <f>IF(ISBLANK('4D'!$G$12),"",'4D'!$G$12)</f>
        <v>0</v>
      </c>
    </row>
    <row r="1895" spans="2:6">
      <c r="B1895" t="str">
        <f>'4D'!$AD$12</f>
        <v>BM319WT</v>
      </c>
      <c r="C1895" t="s">
        <v>17522</v>
      </c>
      <c r="E1895" t="s">
        <v>15757</v>
      </c>
      <c r="F1895">
        <f>IF(ISBLANK('4D'!$H$12),"",'4D'!$H$12)</f>
        <v>0</v>
      </c>
    </row>
    <row r="1896" spans="2:6">
      <c r="B1896" t="str">
        <f>'4D'!$AE$12</f>
        <v>BM319TWD</v>
      </c>
      <c r="C1896" t="s">
        <v>17523</v>
      </c>
      <c r="E1896" t="s">
        <v>15757</v>
      </c>
      <c r="F1896">
        <f>IF(ISBLANK('4D'!$I$12),"",'4D'!$I$12)</f>
        <v>0</v>
      </c>
    </row>
    <row r="1897" spans="2:6">
      <c r="B1897" t="str">
        <f>'4D'!$AF$12</f>
        <v>BM319TAS</v>
      </c>
      <c r="C1897" t="s">
        <v>17524</v>
      </c>
      <c r="E1897" t="s">
        <v>15757</v>
      </c>
      <c r="F1897">
        <f>IF(ISBLANK('4D'!$J$12),"",'4D'!$J$12)</f>
        <v>0</v>
      </c>
    </row>
    <row r="1898" spans="2:6">
      <c r="B1898" t="str">
        <f>'4D'!$AA$13</f>
        <v>BM323WR</v>
      </c>
      <c r="C1898" t="s">
        <v>17525</v>
      </c>
      <c r="E1898" t="s">
        <v>15757</v>
      </c>
      <c r="F1898" t="str">
        <f>IF(ISBLANK('4D'!$E$13),"",'4D'!$E$13)</f>
        <v/>
      </c>
    </row>
    <row r="1899" spans="2:6">
      <c r="B1899" t="str">
        <f>'4D'!$AB$13</f>
        <v>BM323RWT</v>
      </c>
      <c r="C1899" t="s">
        <v>17526</v>
      </c>
      <c r="E1899" t="s">
        <v>15757</v>
      </c>
      <c r="F1899" t="str">
        <f>IF(ISBLANK('4D'!$F$13),"",'4D'!$F$13)</f>
        <v/>
      </c>
    </row>
    <row r="1900" spans="2:6">
      <c r="B1900" t="str">
        <f>'4D'!$AC$13</f>
        <v>BM323RWS</v>
      </c>
      <c r="C1900" t="s">
        <v>17527</v>
      </c>
      <c r="E1900" t="s">
        <v>15757</v>
      </c>
      <c r="F1900" t="str">
        <f>IF(ISBLANK('4D'!$G$13),"",'4D'!$G$13)</f>
        <v/>
      </c>
    </row>
    <row r="1901" spans="2:6">
      <c r="B1901" t="str">
        <f>'4D'!$AD$13</f>
        <v>BM323WT</v>
      </c>
      <c r="C1901" t="s">
        <v>17528</v>
      </c>
      <c r="E1901" t="s">
        <v>15757</v>
      </c>
      <c r="F1901" t="str">
        <f>IF(ISBLANK('4D'!$H$13),"",'4D'!$H$13)</f>
        <v/>
      </c>
    </row>
    <row r="1902" spans="2:6">
      <c r="B1902" t="str">
        <f>'4D'!$AE$13</f>
        <v>BM323TWD</v>
      </c>
      <c r="C1902" t="s">
        <v>17529</v>
      </c>
      <c r="E1902" t="s">
        <v>15757</v>
      </c>
      <c r="F1902" t="str">
        <f>IF(ISBLANK('4D'!$I$13),"",'4D'!$I$13)</f>
        <v/>
      </c>
    </row>
    <row r="1903" spans="2:6">
      <c r="B1903" t="str">
        <f>'4D'!$AF$13</f>
        <v>BM323TAS</v>
      </c>
      <c r="C1903" t="s">
        <v>17530</v>
      </c>
      <c r="E1903" t="s">
        <v>15757</v>
      </c>
      <c r="F1903">
        <f>IF(ISBLANK('4D'!$J$13),"",'4D'!$J$13)</f>
        <v>0</v>
      </c>
    </row>
    <row r="1904" spans="2:6">
      <c r="B1904" t="str">
        <f>'4D'!$AA$14</f>
        <v>BM351WRT</v>
      </c>
      <c r="C1904" t="s">
        <v>17531</v>
      </c>
      <c r="E1904" t="s">
        <v>15757</v>
      </c>
      <c r="F1904">
        <f>IF(ISBLANK('4D'!$E$14),"",'4D'!$E$14)</f>
        <v>0</v>
      </c>
    </row>
    <row r="1905" spans="2:6">
      <c r="B1905" t="str">
        <f>'4D'!$AB$14</f>
        <v>BM351RWT</v>
      </c>
      <c r="C1905" t="s">
        <v>17532</v>
      </c>
      <c r="E1905" t="s">
        <v>15757</v>
      </c>
      <c r="F1905">
        <f>IF(ISBLANK('4D'!$F$14),"",'4D'!$F$14)</f>
        <v>0</v>
      </c>
    </row>
    <row r="1906" spans="2:6">
      <c r="B1906" t="str">
        <f>'4D'!$AC$14</f>
        <v>BM351RWS</v>
      </c>
      <c r="C1906" t="s">
        <v>17533</v>
      </c>
      <c r="E1906" t="s">
        <v>15757</v>
      </c>
      <c r="F1906">
        <f>IF(ISBLANK('4D'!$G$14),"",'4D'!$G$14)</f>
        <v>0</v>
      </c>
    </row>
    <row r="1907" spans="2:6">
      <c r="B1907" t="str">
        <f>'4D'!$AD$14</f>
        <v>BM351WT</v>
      </c>
      <c r="C1907" t="s">
        <v>17534</v>
      </c>
      <c r="E1907" t="s">
        <v>15757</v>
      </c>
      <c r="F1907">
        <f>IF(ISBLANK('4D'!$H$14),"",'4D'!$H$14)</f>
        <v>0</v>
      </c>
    </row>
    <row r="1908" spans="2:6">
      <c r="B1908" t="str">
        <f>'4D'!$AE$14</f>
        <v>BM351TWD</v>
      </c>
      <c r="C1908" t="s">
        <v>17535</v>
      </c>
      <c r="E1908" t="s">
        <v>15757</v>
      </c>
      <c r="F1908">
        <f>IF(ISBLANK('4D'!$I$14),"",'4D'!$I$14)</f>
        <v>0</v>
      </c>
    </row>
    <row r="1909" spans="2:6">
      <c r="B1909" t="str">
        <f>'4D'!$AF$14</f>
        <v>BM351TAS</v>
      </c>
      <c r="C1909" t="s">
        <v>17536</v>
      </c>
      <c r="E1909" t="s">
        <v>15757</v>
      </c>
      <c r="F1909">
        <f>IF(ISBLANK('4D'!$J$14),"",'4D'!$J$14)</f>
        <v>0</v>
      </c>
    </row>
    <row r="1910" spans="2:6">
      <c r="B1910" t="str">
        <f>'4D'!$AA$17</f>
        <v>B0206WR</v>
      </c>
      <c r="C1910" t="s">
        <v>17537</v>
      </c>
      <c r="E1910" t="s">
        <v>15757</v>
      </c>
      <c r="F1910" t="str">
        <f>IF(ISBLANK('4D'!$E$17),"",'4D'!$E$17)</f>
        <v/>
      </c>
    </row>
    <row r="1911" spans="2:6">
      <c r="B1911" t="str">
        <f>'4D'!$AB$17</f>
        <v>B0206RWT</v>
      </c>
      <c r="C1911" t="s">
        <v>17538</v>
      </c>
      <c r="E1911" t="s">
        <v>15757</v>
      </c>
      <c r="F1911" t="str">
        <f>IF(ISBLANK('4D'!$F$17),"",'4D'!$F$17)</f>
        <v/>
      </c>
    </row>
    <row r="1912" spans="2:6">
      <c r="B1912" t="str">
        <f>'4D'!$AC$17</f>
        <v>B0206RWS</v>
      </c>
      <c r="C1912" t="s">
        <v>17539</v>
      </c>
      <c r="E1912" t="s">
        <v>15757</v>
      </c>
      <c r="F1912" t="str">
        <f>IF(ISBLANK('4D'!$G$17),"",'4D'!$G$17)</f>
        <v/>
      </c>
    </row>
    <row r="1913" spans="2:6">
      <c r="B1913" t="str">
        <f>'4D'!$AD$17</f>
        <v>B0206WT</v>
      </c>
      <c r="C1913" t="s">
        <v>17540</v>
      </c>
      <c r="E1913" t="s">
        <v>15757</v>
      </c>
      <c r="F1913" t="str">
        <f>IF(ISBLANK('4D'!$H$17),"",'4D'!$H$17)</f>
        <v/>
      </c>
    </row>
    <row r="1914" spans="2:6">
      <c r="B1914" t="str">
        <f>'4D'!$AE$17</f>
        <v>B0206TWD</v>
      </c>
      <c r="C1914" t="s">
        <v>17541</v>
      </c>
      <c r="E1914" t="s">
        <v>15757</v>
      </c>
      <c r="F1914" t="str">
        <f>IF(ISBLANK('4D'!$I$17),"",'4D'!$I$17)</f>
        <v/>
      </c>
    </row>
    <row r="1915" spans="2:6">
      <c r="B1915" t="str">
        <f>'4D'!$AF$17</f>
        <v>B0206TAS</v>
      </c>
      <c r="C1915" t="s">
        <v>17542</v>
      </c>
      <c r="E1915" t="s">
        <v>15757</v>
      </c>
      <c r="F1915">
        <f>IF(ISBLANK('4D'!$J$17),"",'4D'!$J$17)</f>
        <v>0</v>
      </c>
    </row>
    <row r="1916" spans="2:6">
      <c r="B1916" t="str">
        <f>'4D'!$AF$20</f>
        <v>B0207TAS</v>
      </c>
      <c r="C1916" t="s">
        <v>17543</v>
      </c>
      <c r="E1916" t="s">
        <v>15757</v>
      </c>
      <c r="F1916">
        <f>IF(ISBLANK('4D'!$J$20),"",'4D'!$J$20)</f>
        <v>0</v>
      </c>
    </row>
    <row r="1917" spans="2:6">
      <c r="B1917" t="str">
        <f>'4D'!$AA$21</f>
        <v>B0290TEC_WR</v>
      </c>
      <c r="C1917" t="s">
        <v>21678</v>
      </c>
      <c r="E1917" t="s">
        <v>15757</v>
      </c>
      <c r="F1917" t="str">
        <f>IF(ISBLANK('4D'!$E$21),"",'4D'!$E$21)</f>
        <v/>
      </c>
    </row>
    <row r="1918" spans="2:6">
      <c r="B1918" t="str">
        <f>'4D'!$AB$21</f>
        <v>B0290TEC_RWT</v>
      </c>
      <c r="C1918" t="s">
        <v>21679</v>
      </c>
      <c r="E1918" t="s">
        <v>15757</v>
      </c>
      <c r="F1918" t="str">
        <f>IF(ISBLANK('4D'!$F$21),"",'4D'!$F$21)</f>
        <v/>
      </c>
    </row>
    <row r="1919" spans="2:6">
      <c r="B1919" t="str">
        <f>'4D'!$AC$21</f>
        <v>B0290TEC_RWS</v>
      </c>
      <c r="C1919" t="s">
        <v>21680</v>
      </c>
      <c r="E1919" t="s">
        <v>15757</v>
      </c>
      <c r="F1919" t="str">
        <f>IF(ISBLANK('4D'!$G$21),"",'4D'!$G$21)</f>
        <v/>
      </c>
    </row>
    <row r="1920" spans="2:6">
      <c r="B1920" t="str">
        <f>'4D'!$AD$21</f>
        <v>B0290TEC_WT</v>
      </c>
      <c r="C1920" t="s">
        <v>21681</v>
      </c>
      <c r="E1920" t="s">
        <v>15757</v>
      </c>
      <c r="F1920" t="str">
        <f>IF(ISBLANK('4D'!$H$21),"",'4D'!$H$21)</f>
        <v/>
      </c>
    </row>
    <row r="1921" spans="2:6">
      <c r="B1921" t="str">
        <f>'4D'!$AE$21</f>
        <v>B0290TEC_TWD</v>
      </c>
      <c r="C1921" t="s">
        <v>21682</v>
      </c>
      <c r="E1921" t="s">
        <v>15757</v>
      </c>
      <c r="F1921" t="str">
        <f>IF(ISBLANK('4D'!$I$21),"",'4D'!$I$21)</f>
        <v/>
      </c>
    </row>
    <row r="1922" spans="2:6">
      <c r="B1922" t="str">
        <f>'4D'!$AF$21</f>
        <v>B0208TAS</v>
      </c>
      <c r="C1922" t="s">
        <v>17544</v>
      </c>
      <c r="E1922" t="s">
        <v>15757</v>
      </c>
      <c r="F1922">
        <f>IF(ISBLANK('4D'!$J$21),"",'4D'!$J$21)</f>
        <v>0</v>
      </c>
    </row>
    <row r="1923" spans="2:6">
      <c r="B1923" t="str">
        <f>'4D'!$AA$22</f>
        <v>B0291TDS_WR</v>
      </c>
      <c r="C1923" t="s">
        <v>17545</v>
      </c>
      <c r="E1923" t="s">
        <v>15757</v>
      </c>
      <c r="F1923" t="str">
        <f>IF(ISBLANK('4D'!$E$22),"",'4D'!$E$22)</f>
        <v/>
      </c>
    </row>
    <row r="1924" spans="2:6">
      <c r="B1924" t="str">
        <f>'4D'!$AB$22</f>
        <v>B0291TDS_RWT</v>
      </c>
      <c r="C1924" t="s">
        <v>17546</v>
      </c>
      <c r="E1924" t="s">
        <v>15757</v>
      </c>
      <c r="F1924" t="str">
        <f>IF(ISBLANK('4D'!$F$22),"",'4D'!$F$22)</f>
        <v/>
      </c>
    </row>
    <row r="1925" spans="2:6">
      <c r="B1925" t="str">
        <f>'4D'!$AC$22</f>
        <v>B0291TDS_RWS</v>
      </c>
      <c r="C1925" t="s">
        <v>17547</v>
      </c>
      <c r="E1925" t="s">
        <v>15757</v>
      </c>
      <c r="F1925" t="str">
        <f>IF(ISBLANK('4D'!$G$22),"",'4D'!$G$22)</f>
        <v/>
      </c>
    </row>
    <row r="1926" spans="2:6">
      <c r="B1926" t="str">
        <f>'4D'!$AD$22</f>
        <v>B0291TDS_WT</v>
      </c>
      <c r="C1926" t="s">
        <v>17548</v>
      </c>
      <c r="E1926" t="s">
        <v>15757</v>
      </c>
      <c r="F1926" t="str">
        <f>IF(ISBLANK('4D'!$H$22),"",'4D'!$H$22)</f>
        <v/>
      </c>
    </row>
    <row r="1927" spans="2:6">
      <c r="B1927" t="str">
        <f>'4D'!$AE$22</f>
        <v>B0291TDS_TWD</v>
      </c>
      <c r="C1927" t="s">
        <v>17549</v>
      </c>
      <c r="E1927" t="s">
        <v>15757</v>
      </c>
      <c r="F1927" t="str">
        <f>IF(ISBLANK('4D'!$I$22),"",'4D'!$I$22)</f>
        <v/>
      </c>
    </row>
    <row r="1928" spans="2:6">
      <c r="B1928" t="str">
        <f>'4D'!$AF$22</f>
        <v>B0291TAS</v>
      </c>
      <c r="C1928" t="s">
        <v>17550</v>
      </c>
      <c r="E1928" t="s">
        <v>15757</v>
      </c>
      <c r="F1928">
        <f>IF(ISBLANK('4D'!$J$22),"",'4D'!$J$22)</f>
        <v>0</v>
      </c>
    </row>
    <row r="1929" spans="2:6">
      <c r="B1929" t="str">
        <f>'4D'!$AA$23</f>
        <v>BC30498WR_4D</v>
      </c>
      <c r="C1929" t="s">
        <v>17551</v>
      </c>
      <c r="E1929" t="s">
        <v>15757</v>
      </c>
      <c r="F1929">
        <f>IF(ISBLANK('4D'!$E$23),"",'4D'!$E$23)</f>
        <v>0</v>
      </c>
    </row>
    <row r="1930" spans="2:6">
      <c r="B1930" t="str">
        <f>'4D'!$AB$23</f>
        <v>BC30498RWT</v>
      </c>
      <c r="C1930" t="s">
        <v>17552</v>
      </c>
      <c r="E1930" t="s">
        <v>15757</v>
      </c>
      <c r="F1930">
        <f>IF(ISBLANK('4D'!$F$23),"",'4D'!$F$23)</f>
        <v>0</v>
      </c>
    </row>
    <row r="1931" spans="2:6">
      <c r="B1931" t="str">
        <f>'4D'!$AC$23</f>
        <v>BC30498RWS</v>
      </c>
      <c r="C1931" t="s">
        <v>17553</v>
      </c>
      <c r="E1931" t="s">
        <v>15757</v>
      </c>
      <c r="F1931">
        <f>IF(ISBLANK('4D'!$G$23),"",'4D'!$G$23)</f>
        <v>0</v>
      </c>
    </row>
    <row r="1932" spans="2:6">
      <c r="B1932" t="str">
        <f>'4D'!$AD$23</f>
        <v>BC30498WT</v>
      </c>
      <c r="C1932" t="s">
        <v>17554</v>
      </c>
      <c r="E1932" t="s">
        <v>15757</v>
      </c>
      <c r="F1932">
        <f>IF(ISBLANK('4D'!$H$23),"",'4D'!$H$23)</f>
        <v>0</v>
      </c>
    </row>
    <row r="1933" spans="2:6">
      <c r="B1933" t="str">
        <f>'4D'!$AE$23</f>
        <v>BC30498TWD</v>
      </c>
      <c r="C1933" t="s">
        <v>17555</v>
      </c>
      <c r="E1933" t="s">
        <v>15757</v>
      </c>
      <c r="F1933">
        <f>IF(ISBLANK('4D'!$I$23),"",'4D'!$I$23)</f>
        <v>0</v>
      </c>
    </row>
    <row r="1934" spans="2:6">
      <c r="B1934" t="str">
        <f>'4D'!$AF$23</f>
        <v>BC30498TAS</v>
      </c>
      <c r="C1934" t="s">
        <v>17556</v>
      </c>
      <c r="E1934" t="s">
        <v>15757</v>
      </c>
      <c r="F1934">
        <f>IF(ISBLANK('4D'!$J$23),"",'4D'!$J$23)</f>
        <v>0</v>
      </c>
    </row>
    <row r="1935" spans="2:6">
      <c r="B1935" t="str">
        <f>'4D'!$AA$24</f>
        <v>BM333WR</v>
      </c>
      <c r="C1935" t="s">
        <v>17525</v>
      </c>
      <c r="E1935" t="s">
        <v>15757</v>
      </c>
      <c r="F1935" t="str">
        <f>IF(ISBLANK('4D'!$E$24),"",'4D'!$E$24)</f>
        <v/>
      </c>
    </row>
    <row r="1936" spans="2:6">
      <c r="B1936" t="str">
        <f>'4D'!$AB$24</f>
        <v>BM333RWT</v>
      </c>
      <c r="C1936" t="s">
        <v>17526</v>
      </c>
      <c r="E1936" t="s">
        <v>15757</v>
      </c>
      <c r="F1936" t="str">
        <f>IF(ISBLANK('4D'!$F$24),"",'4D'!$F$24)</f>
        <v/>
      </c>
    </row>
    <row r="1937" spans="2:6">
      <c r="B1937" t="str">
        <f>'4D'!$AC$24</f>
        <v>BM333RWS</v>
      </c>
      <c r="C1937" t="s">
        <v>17527</v>
      </c>
      <c r="E1937" t="s">
        <v>15757</v>
      </c>
      <c r="F1937" t="str">
        <f>IF(ISBLANK('4D'!$G$24),"",'4D'!$G$24)</f>
        <v/>
      </c>
    </row>
    <row r="1938" spans="2:6">
      <c r="B1938" t="str">
        <f>'4D'!$AD$24</f>
        <v>BM333WT</v>
      </c>
      <c r="C1938" t="s">
        <v>17557</v>
      </c>
      <c r="E1938" t="s">
        <v>15757</v>
      </c>
      <c r="F1938" t="str">
        <f>IF(ISBLANK('4D'!$H$24),"",'4D'!$H$24)</f>
        <v/>
      </c>
    </row>
    <row r="1939" spans="2:6">
      <c r="B1939" t="str">
        <f>'4D'!$AE$24</f>
        <v>BM333TWD</v>
      </c>
      <c r="C1939" t="s">
        <v>17558</v>
      </c>
      <c r="E1939" t="s">
        <v>15757</v>
      </c>
      <c r="F1939" t="str">
        <f>IF(ISBLANK('4D'!$I$24),"",'4D'!$I$24)</f>
        <v/>
      </c>
    </row>
    <row r="1940" spans="2:6">
      <c r="B1940" t="str">
        <f>'4D'!$AF$24</f>
        <v>BM333TAS</v>
      </c>
      <c r="C1940" t="s">
        <v>17559</v>
      </c>
      <c r="E1940" t="s">
        <v>15757</v>
      </c>
      <c r="F1940">
        <f>IF(ISBLANK('4D'!$J$24),"",'4D'!$J$24)</f>
        <v>0</v>
      </c>
    </row>
    <row r="1941" spans="2:6">
      <c r="B1941" t="str">
        <f>'4D'!$AA$25</f>
        <v>BA1070WR_4D</v>
      </c>
      <c r="C1941" t="s">
        <v>17560</v>
      </c>
      <c r="E1941" t="s">
        <v>15757</v>
      </c>
      <c r="F1941">
        <f>IF(ISBLANK('4D'!$E$25),"",'4D'!$E$25)</f>
        <v>0</v>
      </c>
    </row>
    <row r="1942" spans="2:6">
      <c r="B1942" t="str">
        <f>'4D'!$AB$25</f>
        <v>BA1070RWT</v>
      </c>
      <c r="C1942" t="s">
        <v>17561</v>
      </c>
      <c r="E1942" t="s">
        <v>15757</v>
      </c>
      <c r="F1942">
        <f>IF(ISBLANK('4D'!$F$25),"",'4D'!$F$25)</f>
        <v>0</v>
      </c>
    </row>
    <row r="1943" spans="2:6">
      <c r="B1943" t="str">
        <f>'4D'!$AC$25</f>
        <v>BA1070RWS</v>
      </c>
      <c r="C1943" t="s">
        <v>17562</v>
      </c>
      <c r="E1943" t="s">
        <v>15757</v>
      </c>
      <c r="F1943">
        <f>IF(ISBLANK('4D'!$G$25),"",'4D'!$G$25)</f>
        <v>0</v>
      </c>
    </row>
    <row r="1944" spans="2:6">
      <c r="B1944" t="str">
        <f>'4D'!$AD$25</f>
        <v>BA1070WT</v>
      </c>
      <c r="C1944" t="s">
        <v>17563</v>
      </c>
      <c r="E1944" t="s">
        <v>15757</v>
      </c>
      <c r="F1944">
        <f>IF(ISBLANK('4D'!$H$25),"",'4D'!$H$25)</f>
        <v>0</v>
      </c>
    </row>
    <row r="1945" spans="2:6">
      <c r="B1945" t="str">
        <f>'4D'!$AE$25</f>
        <v>BA1070TWD</v>
      </c>
      <c r="C1945" t="s">
        <v>17564</v>
      </c>
      <c r="E1945" t="s">
        <v>15757</v>
      </c>
      <c r="F1945">
        <f>IF(ISBLANK('4D'!$I$25),"",'4D'!$I$25)</f>
        <v>0</v>
      </c>
    </row>
    <row r="1946" spans="2:6">
      <c r="B1946" t="str">
        <f>'4D'!$AF$25</f>
        <v>BA1070TAS</v>
      </c>
      <c r="C1946" t="s">
        <v>17565</v>
      </c>
      <c r="E1946" t="s">
        <v>15757</v>
      </c>
      <c r="F1946">
        <f>IF(ISBLANK('4D'!$J$25),"",'4D'!$J$25)</f>
        <v>0</v>
      </c>
    </row>
    <row r="1947" spans="2:6">
      <c r="B1947" t="str">
        <f>'4D'!$AA$28</f>
        <v>B0500WR</v>
      </c>
      <c r="C1947" t="s">
        <v>17566</v>
      </c>
      <c r="E1947" t="s">
        <v>15757</v>
      </c>
      <c r="F1947" t="str">
        <f>IF(ISBLANK('4D'!$E$28),"",'4D'!$E$28)</f>
        <v/>
      </c>
    </row>
    <row r="1948" spans="2:6">
      <c r="B1948" t="str">
        <f>'4D'!$AB$28</f>
        <v>B0500RWT</v>
      </c>
      <c r="C1948" t="s">
        <v>17567</v>
      </c>
      <c r="E1948" t="s">
        <v>15757</v>
      </c>
      <c r="F1948" t="str">
        <f>IF(ISBLANK('4D'!$F$28),"",'4D'!$F$28)</f>
        <v/>
      </c>
    </row>
    <row r="1949" spans="2:6">
      <c r="B1949" t="str">
        <f>'4D'!$AC$28</f>
        <v>B0500RWS</v>
      </c>
      <c r="C1949" t="s">
        <v>17568</v>
      </c>
      <c r="E1949" t="s">
        <v>15757</v>
      </c>
      <c r="F1949" t="str">
        <f>IF(ISBLANK('4D'!$G$28),"",'4D'!$G$28)</f>
        <v/>
      </c>
    </row>
    <row r="1950" spans="2:6">
      <c r="B1950" t="str">
        <f>'4D'!$AD$28</f>
        <v>B0500WT</v>
      </c>
      <c r="C1950" t="s">
        <v>17569</v>
      </c>
      <c r="E1950" t="s">
        <v>15757</v>
      </c>
      <c r="F1950" t="str">
        <f>IF(ISBLANK('4D'!$H$28),"",'4D'!$H$28)</f>
        <v/>
      </c>
    </row>
    <row r="1951" spans="2:6">
      <c r="B1951" t="str">
        <f>'4D'!$AE$28</f>
        <v>B0500TWD</v>
      </c>
      <c r="C1951" t="s">
        <v>17570</v>
      </c>
      <c r="E1951" t="s">
        <v>15757</v>
      </c>
      <c r="F1951" t="str">
        <f>IF(ISBLANK('4D'!$I$28),"",'4D'!$I$28)</f>
        <v/>
      </c>
    </row>
    <row r="1952" spans="2:6">
      <c r="B1952" t="str">
        <f>'4D'!$AF$28</f>
        <v>B0500TAS</v>
      </c>
      <c r="C1952" t="s">
        <v>17571</v>
      </c>
      <c r="E1952" t="s">
        <v>15757</v>
      </c>
      <c r="F1952">
        <f>IF(ISBLANK('4D'!$J$28),"",'4D'!$J$28)</f>
        <v>0</v>
      </c>
    </row>
    <row r="1953" spans="2:6">
      <c r="B1953" t="str">
        <f>'4D'!$AA$30</f>
        <v>BM325WRT</v>
      </c>
      <c r="C1953" t="s">
        <v>17572</v>
      </c>
      <c r="E1953" t="s">
        <v>15757</v>
      </c>
      <c r="F1953">
        <f>IF(ISBLANK('4D'!$E$30),"",'4D'!$E$30)</f>
        <v>0</v>
      </c>
    </row>
    <row r="1954" spans="2:6">
      <c r="B1954" t="str">
        <f>'4D'!$AB$30</f>
        <v>BM325RWT</v>
      </c>
      <c r="C1954" t="s">
        <v>17573</v>
      </c>
      <c r="E1954" t="s">
        <v>15757</v>
      </c>
      <c r="F1954">
        <f>IF(ISBLANK('4D'!$F$30),"",'4D'!$F$30)</f>
        <v>0</v>
      </c>
    </row>
    <row r="1955" spans="2:6">
      <c r="B1955" t="str">
        <f>'4D'!$AC$30</f>
        <v>BM325RWS</v>
      </c>
      <c r="C1955" t="s">
        <v>17574</v>
      </c>
      <c r="E1955" t="s">
        <v>15757</v>
      </c>
      <c r="F1955">
        <f>IF(ISBLANK('4D'!$G$30),"",'4D'!$G$30)</f>
        <v>0</v>
      </c>
    </row>
    <row r="1956" spans="2:6">
      <c r="B1956" t="str">
        <f>'4D'!$AD$30</f>
        <v>BM325WT</v>
      </c>
      <c r="C1956" t="s">
        <v>17575</v>
      </c>
      <c r="E1956" t="s">
        <v>15757</v>
      </c>
      <c r="F1956">
        <f>IF(ISBLANK('4D'!$H$30),"",'4D'!$H$30)</f>
        <v>0</v>
      </c>
    </row>
    <row r="1957" spans="2:6">
      <c r="B1957" t="str">
        <f>'4D'!$AE$30</f>
        <v>BM325TWD</v>
      </c>
      <c r="C1957" t="s">
        <v>17576</v>
      </c>
      <c r="E1957" t="s">
        <v>15757</v>
      </c>
      <c r="F1957">
        <f>IF(ISBLANK('4D'!$I$30),"",'4D'!$I$30)</f>
        <v>0</v>
      </c>
    </row>
    <row r="1958" spans="2:6">
      <c r="B1958" t="str">
        <f>'4D'!$AF$30</f>
        <v>BM325TAS</v>
      </c>
      <c r="C1958" t="s">
        <v>17577</v>
      </c>
      <c r="E1958" t="s">
        <v>15757</v>
      </c>
      <c r="F1958">
        <f>IF(ISBLANK('4D'!$J$30),"",'4D'!$J$30)</f>
        <v>0</v>
      </c>
    </row>
    <row r="1959" spans="2:6">
      <c r="B1959" t="str">
        <f>'4D'!$AA$33</f>
        <v>CR00558WR</v>
      </c>
      <c r="C1959" t="s">
        <v>17578</v>
      </c>
      <c r="E1959" t="s">
        <v>15757</v>
      </c>
      <c r="F1959" t="str">
        <f>IF(ISBLANK('4D'!$E$33),"",'4D'!$E$33)</f>
        <v/>
      </c>
    </row>
    <row r="1960" spans="2:6">
      <c r="B1960" t="str">
        <f>'4D'!$AB$33</f>
        <v>CR00558RWT</v>
      </c>
      <c r="C1960" t="s">
        <v>17579</v>
      </c>
      <c r="E1960" t="s">
        <v>15757</v>
      </c>
      <c r="F1960" t="str">
        <f>IF(ISBLANK('4D'!$F$33),"",'4D'!$F$33)</f>
        <v/>
      </c>
    </row>
    <row r="1961" spans="2:6">
      <c r="B1961" t="str">
        <f>'4D'!$AC$33</f>
        <v>CR00558RWS</v>
      </c>
      <c r="C1961" t="s">
        <v>17580</v>
      </c>
      <c r="E1961" t="s">
        <v>15757</v>
      </c>
      <c r="F1961" t="str">
        <f>IF(ISBLANK('4D'!$G$33),"",'4D'!$G$33)</f>
        <v/>
      </c>
    </row>
    <row r="1962" spans="2:6">
      <c r="B1962" t="str">
        <f>'4D'!$AD$33</f>
        <v>CR00558WT</v>
      </c>
      <c r="C1962" t="s">
        <v>17581</v>
      </c>
      <c r="E1962" t="s">
        <v>15757</v>
      </c>
      <c r="F1962" t="str">
        <f>IF(ISBLANK('4D'!$H$33),"",'4D'!$H$33)</f>
        <v/>
      </c>
    </row>
    <row r="1963" spans="2:6">
      <c r="B1963" t="str">
        <f>'4D'!$AE$33</f>
        <v>CR00558TWD</v>
      </c>
      <c r="C1963" t="s">
        <v>17582</v>
      </c>
      <c r="E1963" t="s">
        <v>15757</v>
      </c>
      <c r="F1963" t="str">
        <f>IF(ISBLANK('4D'!$I$33),"",'4D'!$I$33)</f>
        <v/>
      </c>
    </row>
    <row r="1964" spans="2:6">
      <c r="B1964" t="str">
        <f>'4D'!$AF$33</f>
        <v>CR00558TOT</v>
      </c>
      <c r="C1964" t="s">
        <v>17583</v>
      </c>
      <c r="E1964" t="s">
        <v>15757</v>
      </c>
      <c r="F1964">
        <f>IF(ISBLANK('4D'!$J$33),"",'4D'!$J$33)</f>
        <v>0</v>
      </c>
    </row>
    <row r="1965" spans="2:6">
      <c r="B1965" t="str">
        <f>'4D'!$AA$34</f>
        <v>CR00561WR</v>
      </c>
      <c r="C1965" t="s">
        <v>17584</v>
      </c>
      <c r="E1965" t="s">
        <v>15757</v>
      </c>
      <c r="F1965" t="str">
        <f>IF(ISBLANK('4D'!$E$34),"",'4D'!$E$34)</f>
        <v/>
      </c>
    </row>
    <row r="1966" spans="2:6">
      <c r="B1966" t="str">
        <f>'4D'!$AB$34</f>
        <v>CR00561RWT</v>
      </c>
      <c r="C1966" t="s">
        <v>17585</v>
      </c>
      <c r="E1966" t="s">
        <v>15757</v>
      </c>
      <c r="F1966" t="str">
        <f>IF(ISBLANK('4D'!$F$34),"",'4D'!$F$34)</f>
        <v/>
      </c>
    </row>
    <row r="1967" spans="2:6">
      <c r="B1967" t="str">
        <f>'4D'!$AC$34</f>
        <v>CR00561RWS</v>
      </c>
      <c r="C1967" t="s">
        <v>17586</v>
      </c>
      <c r="E1967" t="s">
        <v>15757</v>
      </c>
      <c r="F1967" t="str">
        <f>IF(ISBLANK('4D'!$G$34),"",'4D'!$G$34)</f>
        <v/>
      </c>
    </row>
    <row r="1968" spans="2:6">
      <c r="B1968" t="str">
        <f>'4D'!$AD$34</f>
        <v>CR00561WT</v>
      </c>
      <c r="C1968" t="s">
        <v>17587</v>
      </c>
      <c r="E1968" t="s">
        <v>15757</v>
      </c>
      <c r="F1968" t="str">
        <f>IF(ISBLANK('4D'!$H$34),"",'4D'!$H$34)</f>
        <v/>
      </c>
    </row>
    <row r="1969" spans="2:6">
      <c r="B1969" t="str">
        <f>'4D'!$AE$34</f>
        <v>CR00561TWD</v>
      </c>
      <c r="C1969" t="s">
        <v>17588</v>
      </c>
      <c r="E1969" t="s">
        <v>15757</v>
      </c>
      <c r="F1969" t="str">
        <f>IF(ISBLANK('4D'!$I$34),"",'4D'!$I$34)</f>
        <v/>
      </c>
    </row>
    <row r="1970" spans="2:6">
      <c r="B1970" t="str">
        <f>'4D'!$AF$34</f>
        <v>CR00561TOT</v>
      </c>
      <c r="C1970" t="s">
        <v>17589</v>
      </c>
      <c r="E1970" t="s">
        <v>15757</v>
      </c>
      <c r="F1970">
        <f>IF(ISBLANK('4D'!$J$34),"",'4D'!$J$34)</f>
        <v>0</v>
      </c>
    </row>
    <row r="1971" spans="2:6">
      <c r="B1971" t="str">
        <f>'4D'!$AA$35</f>
        <v>W3026WRT</v>
      </c>
      <c r="C1971" t="s">
        <v>17590</v>
      </c>
      <c r="E1971" t="s">
        <v>15757</v>
      </c>
      <c r="F1971">
        <f>IF(ISBLANK('4D'!$E$35),"",'4D'!$E$35)</f>
        <v>0</v>
      </c>
    </row>
    <row r="1972" spans="2:6">
      <c r="B1972" t="str">
        <f>'4D'!$AB$35</f>
        <v>W3026RWT</v>
      </c>
      <c r="C1972" t="s">
        <v>17591</v>
      </c>
      <c r="E1972" t="s">
        <v>15757</v>
      </c>
      <c r="F1972">
        <f>IF(ISBLANK('4D'!$F$35),"",'4D'!$F$35)</f>
        <v>0</v>
      </c>
    </row>
    <row r="1973" spans="2:6">
      <c r="B1973" t="str">
        <f>'4D'!$AC$35</f>
        <v>W3026RWS</v>
      </c>
      <c r="C1973" t="s">
        <v>17592</v>
      </c>
      <c r="E1973" t="s">
        <v>15757</v>
      </c>
      <c r="F1973">
        <f>IF(ISBLANK('4D'!$G$35),"",'4D'!$G$35)</f>
        <v>0</v>
      </c>
    </row>
    <row r="1974" spans="2:6">
      <c r="B1974" t="str">
        <f>'4D'!$AD$35</f>
        <v>W3026WT</v>
      </c>
      <c r="C1974" t="s">
        <v>17593</v>
      </c>
      <c r="E1974" t="s">
        <v>15757</v>
      </c>
      <c r="F1974">
        <f>IF(ISBLANK('4D'!$H$35),"",'4D'!$H$35)</f>
        <v>0</v>
      </c>
    </row>
    <row r="1975" spans="2:6">
      <c r="B1975" t="str">
        <f>'4D'!$AE$35</f>
        <v>W3026TWD</v>
      </c>
      <c r="C1975" t="s">
        <v>17594</v>
      </c>
      <c r="E1975" t="s">
        <v>15757</v>
      </c>
      <c r="F1975">
        <f>IF(ISBLANK('4D'!$I$35),"",'4D'!$I$35)</f>
        <v>0</v>
      </c>
    </row>
    <row r="1976" spans="2:6">
      <c r="B1976" t="str">
        <f>'4D'!$AF$35</f>
        <v>W3026TOT</v>
      </c>
      <c r="C1976" t="s">
        <v>17595</v>
      </c>
      <c r="E1976" t="s">
        <v>15757</v>
      </c>
      <c r="F1976">
        <f>IF(ISBLANK('4D'!$J$35),"",'4D'!$J$35)</f>
        <v>0</v>
      </c>
    </row>
    <row r="1977" spans="2:6">
      <c r="B1977" t="str">
        <f>'4D'!$AA$41</f>
        <v>BP3357001WR</v>
      </c>
      <c r="C1977" t="s">
        <v>17596</v>
      </c>
      <c r="E1977" t="s">
        <v>15757</v>
      </c>
      <c r="F1977" t="str">
        <f>IF(ISBLANK('4D'!$E$41),"",'4D'!$E$41)</f>
        <v/>
      </c>
    </row>
    <row r="1978" spans="2:6">
      <c r="B1978" t="str">
        <f>'4D'!$AB$41</f>
        <v>BP3357001RWT</v>
      </c>
      <c r="C1978" t="s">
        <v>17597</v>
      </c>
      <c r="E1978" t="s">
        <v>15757</v>
      </c>
      <c r="F1978" t="str">
        <f>IF(ISBLANK('4D'!$F$41),"",'4D'!$F$41)</f>
        <v/>
      </c>
    </row>
    <row r="1979" spans="2:6">
      <c r="B1979" t="str">
        <f>'4D'!$AC$41</f>
        <v>BP3357001RWS</v>
      </c>
      <c r="C1979" t="s">
        <v>17598</v>
      </c>
      <c r="E1979" t="s">
        <v>15757</v>
      </c>
      <c r="F1979" t="str">
        <f>IF(ISBLANK('4D'!$G$41),"",'4D'!$G$41)</f>
        <v/>
      </c>
    </row>
    <row r="1980" spans="2:6">
      <c r="B1980" t="str">
        <f>'4D'!$AD$41</f>
        <v>BP3357001WT</v>
      </c>
      <c r="C1980" t="s">
        <v>17599</v>
      </c>
      <c r="E1980" t="s">
        <v>15757</v>
      </c>
      <c r="F1980" t="str">
        <f>IF(ISBLANK('4D'!$H$41),"",'4D'!$H$41)</f>
        <v/>
      </c>
    </row>
    <row r="1981" spans="2:6">
      <c r="B1981" t="str">
        <f>'4D'!$AE$41</f>
        <v>BP3357001TWD</v>
      </c>
      <c r="C1981" t="s">
        <v>17600</v>
      </c>
      <c r="E1981" t="s">
        <v>15757</v>
      </c>
      <c r="F1981" t="str">
        <f>IF(ISBLANK('4D'!$I$41),"",'4D'!$I$41)</f>
        <v/>
      </c>
    </row>
    <row r="1982" spans="2:6">
      <c r="B1982" t="str">
        <f>'4D'!$AF$41</f>
        <v>BP3357001CAW</v>
      </c>
      <c r="C1982" t="s">
        <v>17601</v>
      </c>
      <c r="E1982" t="s">
        <v>15757</v>
      </c>
      <c r="F1982">
        <f>IF(ISBLANK('4D'!$J$41),"",'4D'!$J$41)</f>
        <v>0</v>
      </c>
    </row>
    <row r="1983" spans="2:6">
      <c r="B1983" t="str">
        <f>'4D'!$AA$42</f>
        <v>BP3357002WR</v>
      </c>
      <c r="C1983" t="s">
        <v>17602</v>
      </c>
      <c r="E1983" t="s">
        <v>15757</v>
      </c>
      <c r="F1983" t="str">
        <f>IF(ISBLANK('4D'!$E$42),"",'4D'!$E$42)</f>
        <v/>
      </c>
    </row>
    <row r="1984" spans="2:6">
      <c r="B1984" t="str">
        <f>'4D'!$AB$42</f>
        <v>BP3357002RWT</v>
      </c>
      <c r="C1984" t="s">
        <v>17603</v>
      </c>
      <c r="E1984" t="s">
        <v>15757</v>
      </c>
      <c r="F1984" t="str">
        <f>IF(ISBLANK('4D'!$F$42),"",'4D'!$F$42)</f>
        <v/>
      </c>
    </row>
    <row r="1985" spans="2:6">
      <c r="B1985" t="str">
        <f>'4D'!$AC$42</f>
        <v>BP3357002RWS</v>
      </c>
      <c r="C1985" t="s">
        <v>17604</v>
      </c>
      <c r="E1985" t="s">
        <v>15757</v>
      </c>
      <c r="F1985" t="str">
        <f>IF(ISBLANK('4D'!$G$42),"",'4D'!$G$42)</f>
        <v/>
      </c>
    </row>
    <row r="1986" spans="2:6">
      <c r="B1986" t="str">
        <f>'4D'!$AD$42</f>
        <v>BP3357002WT</v>
      </c>
      <c r="C1986" t="s">
        <v>17605</v>
      </c>
      <c r="E1986" t="s">
        <v>15757</v>
      </c>
      <c r="F1986" t="str">
        <f>IF(ISBLANK('4D'!$H$42),"",'4D'!$H$42)</f>
        <v/>
      </c>
    </row>
    <row r="1987" spans="2:6">
      <c r="B1987" t="str">
        <f>'4D'!$AE$42</f>
        <v>BP3357002TWD</v>
      </c>
      <c r="C1987" t="s">
        <v>17606</v>
      </c>
      <c r="E1987" t="s">
        <v>15757</v>
      </c>
      <c r="F1987" t="str">
        <f>IF(ISBLANK('4D'!$I$42),"",'4D'!$I$42)</f>
        <v/>
      </c>
    </row>
    <row r="1988" spans="2:6">
      <c r="B1988" t="str">
        <f>'4D'!$AF$42</f>
        <v>BP3357002CAW</v>
      </c>
      <c r="C1988" t="s">
        <v>17607</v>
      </c>
      <c r="E1988" t="s">
        <v>15757</v>
      </c>
      <c r="F1988">
        <f>IF(ISBLANK('4D'!$J$42),"",'4D'!$J$42)</f>
        <v>0</v>
      </c>
    </row>
    <row r="1989" spans="2:6">
      <c r="B1989" t="str">
        <f>'4D'!$AA$43</f>
        <v>BP3357003WR</v>
      </c>
      <c r="C1989" t="s">
        <v>17608</v>
      </c>
      <c r="E1989" t="s">
        <v>15757</v>
      </c>
      <c r="F1989" t="str">
        <f>IF(ISBLANK('4D'!$E$43),"",'4D'!$E$43)</f>
        <v/>
      </c>
    </row>
    <row r="1990" spans="2:6">
      <c r="B1990" t="str">
        <f>'4D'!$AB$43</f>
        <v>BP3357003RWT</v>
      </c>
      <c r="C1990" t="s">
        <v>17609</v>
      </c>
      <c r="E1990" t="s">
        <v>15757</v>
      </c>
      <c r="F1990" t="str">
        <f>IF(ISBLANK('4D'!$F$43),"",'4D'!$F$43)</f>
        <v/>
      </c>
    </row>
    <row r="1991" spans="2:6">
      <c r="B1991" t="str">
        <f>'4D'!$AC$43</f>
        <v>BP3357003RWS</v>
      </c>
      <c r="C1991" t="s">
        <v>17610</v>
      </c>
      <c r="E1991" t="s">
        <v>15757</v>
      </c>
      <c r="F1991" t="str">
        <f>IF(ISBLANK('4D'!$G$43),"",'4D'!$G$43)</f>
        <v/>
      </c>
    </row>
    <row r="1992" spans="2:6">
      <c r="B1992" t="str">
        <f>'4D'!$AD$43</f>
        <v>BP3357003WT</v>
      </c>
      <c r="C1992" t="s">
        <v>17611</v>
      </c>
      <c r="E1992" t="s">
        <v>15757</v>
      </c>
      <c r="F1992" t="str">
        <f>IF(ISBLANK('4D'!$H$43),"",'4D'!$H$43)</f>
        <v/>
      </c>
    </row>
    <row r="1993" spans="2:6">
      <c r="B1993" t="str">
        <f>'4D'!$AE$43</f>
        <v>BP3357003TWD</v>
      </c>
      <c r="C1993" t="s">
        <v>17612</v>
      </c>
      <c r="E1993" t="s">
        <v>15757</v>
      </c>
      <c r="F1993" t="str">
        <f>IF(ISBLANK('4D'!$I$43),"",'4D'!$I$43)</f>
        <v/>
      </c>
    </row>
    <row r="1994" spans="2:6">
      <c r="B1994" t="str">
        <f>'4D'!$AF$43</f>
        <v>BP3357003CAW</v>
      </c>
      <c r="C1994" t="s">
        <v>17613</v>
      </c>
      <c r="E1994" t="s">
        <v>15757</v>
      </c>
      <c r="F1994">
        <f>IF(ISBLANK('4D'!$J$43),"",'4D'!$J$43)</f>
        <v>0</v>
      </c>
    </row>
    <row r="1995" spans="2:6">
      <c r="B1995" t="str">
        <f>'4D'!$AA$44</f>
        <v>BP3357004WR</v>
      </c>
      <c r="C1995" t="s">
        <v>17614</v>
      </c>
      <c r="E1995" t="s">
        <v>15757</v>
      </c>
      <c r="F1995" t="str">
        <f>IF(ISBLANK('4D'!$E$44),"",'4D'!$E$44)</f>
        <v/>
      </c>
    </row>
    <row r="1996" spans="2:6">
      <c r="B1996" t="str">
        <f>'4D'!$AB$44</f>
        <v>BP3357004RWT</v>
      </c>
      <c r="C1996" t="s">
        <v>17615</v>
      </c>
      <c r="E1996" t="s">
        <v>15757</v>
      </c>
      <c r="F1996" t="str">
        <f>IF(ISBLANK('4D'!$F$44),"",'4D'!$F$44)</f>
        <v/>
      </c>
    </row>
    <row r="1997" spans="2:6">
      <c r="B1997" t="str">
        <f>'4D'!$AC$44</f>
        <v>BP3357004RWS</v>
      </c>
      <c r="C1997" t="s">
        <v>17616</v>
      </c>
      <c r="E1997" t="s">
        <v>15757</v>
      </c>
      <c r="F1997" t="str">
        <f>IF(ISBLANK('4D'!$G$44),"",'4D'!$G$44)</f>
        <v/>
      </c>
    </row>
    <row r="1998" spans="2:6">
      <c r="B1998" t="str">
        <f>'4D'!$AD$44</f>
        <v>BP3357004WT</v>
      </c>
      <c r="C1998" t="s">
        <v>17617</v>
      </c>
      <c r="E1998" t="s">
        <v>15757</v>
      </c>
      <c r="F1998" t="str">
        <f>IF(ISBLANK('4D'!$H$44),"",'4D'!$H$44)</f>
        <v/>
      </c>
    </row>
    <row r="1999" spans="2:6">
      <c r="B1999" t="str">
        <f>'4D'!$AE$44</f>
        <v>BP3357004TWD</v>
      </c>
      <c r="C1999" t="s">
        <v>17618</v>
      </c>
      <c r="E1999" t="s">
        <v>15757</v>
      </c>
      <c r="F1999" t="str">
        <f>IF(ISBLANK('4D'!$I$44),"",'4D'!$I$44)</f>
        <v/>
      </c>
    </row>
    <row r="2000" spans="2:6">
      <c r="B2000" t="str">
        <f>'4D'!$AF$44</f>
        <v>BP3357004CAW</v>
      </c>
      <c r="C2000" t="s">
        <v>17619</v>
      </c>
      <c r="E2000" t="s">
        <v>15757</v>
      </c>
      <c r="F2000">
        <f>IF(ISBLANK('4D'!$J$44),"",'4D'!$J$44)</f>
        <v>0</v>
      </c>
    </row>
    <row r="2001" spans="2:6">
      <c r="B2001" t="str">
        <f>'4D'!$AA$45</f>
        <v>BP3357005WR</v>
      </c>
      <c r="C2001" t="s">
        <v>17620</v>
      </c>
      <c r="E2001" t="s">
        <v>15757</v>
      </c>
      <c r="F2001" t="str">
        <f>IF(ISBLANK('4D'!$E$45),"",'4D'!$E$45)</f>
        <v/>
      </c>
    </row>
    <row r="2002" spans="2:6">
      <c r="B2002" t="str">
        <f>'4D'!$AB$45</f>
        <v>BP3357005RWT</v>
      </c>
      <c r="C2002" t="s">
        <v>17621</v>
      </c>
      <c r="E2002" t="s">
        <v>15757</v>
      </c>
      <c r="F2002" t="str">
        <f>IF(ISBLANK('4D'!$F$45),"",'4D'!$F$45)</f>
        <v/>
      </c>
    </row>
    <row r="2003" spans="2:6">
      <c r="B2003" t="str">
        <f>'4D'!$AC$45</f>
        <v>BP3357005RWS</v>
      </c>
      <c r="C2003" t="s">
        <v>17622</v>
      </c>
      <c r="E2003" t="s">
        <v>15757</v>
      </c>
      <c r="F2003" t="str">
        <f>IF(ISBLANK('4D'!$G$45),"",'4D'!$G$45)</f>
        <v/>
      </c>
    </row>
    <row r="2004" spans="2:6">
      <c r="B2004" t="str">
        <f>'4D'!$AD$45</f>
        <v>BP3357005WT</v>
      </c>
      <c r="C2004" t="s">
        <v>17623</v>
      </c>
      <c r="E2004" t="s">
        <v>15757</v>
      </c>
      <c r="F2004" t="str">
        <f>IF(ISBLANK('4D'!$H$45),"",'4D'!$H$45)</f>
        <v/>
      </c>
    </row>
    <row r="2005" spans="2:6">
      <c r="B2005" t="str">
        <f>'4D'!$AE$45</f>
        <v>BP3357005TWD</v>
      </c>
      <c r="C2005" t="s">
        <v>17624</v>
      </c>
      <c r="E2005" t="s">
        <v>15757</v>
      </c>
      <c r="F2005" t="str">
        <f>IF(ISBLANK('4D'!$I$45),"",'4D'!$I$45)</f>
        <v/>
      </c>
    </row>
    <row r="2006" spans="2:6">
      <c r="B2006" t="str">
        <f>'4D'!$AF$45</f>
        <v>BP3357005CAW</v>
      </c>
      <c r="C2006" t="s">
        <v>17625</v>
      </c>
      <c r="E2006" t="s">
        <v>15757</v>
      </c>
      <c r="F2006">
        <f>IF(ISBLANK('4D'!$J$45),"",'4D'!$J$45)</f>
        <v>0</v>
      </c>
    </row>
    <row r="2007" spans="2:6">
      <c r="B2007" t="str">
        <f>'4D'!$AA$46</f>
        <v>BP3357020WR</v>
      </c>
      <c r="C2007" t="s">
        <v>17626</v>
      </c>
      <c r="E2007" t="s">
        <v>15757</v>
      </c>
      <c r="F2007">
        <f>IF(ISBLANK('4D'!$E$46),"",'4D'!$E$46)</f>
        <v>0</v>
      </c>
    </row>
    <row r="2008" spans="2:6">
      <c r="B2008" t="str">
        <f>'4D'!$AB$46</f>
        <v>BP3357020RWT</v>
      </c>
      <c r="C2008" t="s">
        <v>17627</v>
      </c>
      <c r="E2008" t="s">
        <v>15757</v>
      </c>
      <c r="F2008">
        <f>IF(ISBLANK('4D'!$F$46),"",'4D'!$F$46)</f>
        <v>0</v>
      </c>
    </row>
    <row r="2009" spans="2:6">
      <c r="B2009" t="str">
        <f>'4D'!$AC$46</f>
        <v>BP3357020RWS</v>
      </c>
      <c r="C2009" t="s">
        <v>17628</v>
      </c>
      <c r="E2009" t="s">
        <v>15757</v>
      </c>
      <c r="F2009">
        <f>IF(ISBLANK('4D'!$G$46),"",'4D'!$G$46)</f>
        <v>0</v>
      </c>
    </row>
    <row r="2010" spans="2:6">
      <c r="B2010" t="str">
        <f>'4D'!$AD$46</f>
        <v>BP3357020WT</v>
      </c>
      <c r="C2010" t="s">
        <v>17629</v>
      </c>
      <c r="E2010" t="s">
        <v>15757</v>
      </c>
      <c r="F2010">
        <f>IF(ISBLANK('4D'!$H$46),"",'4D'!$H$46)</f>
        <v>0</v>
      </c>
    </row>
    <row r="2011" spans="2:6">
      <c r="B2011" t="str">
        <f>'4D'!$AE$46</f>
        <v>BP3357020TWD</v>
      </c>
      <c r="C2011" t="s">
        <v>17630</v>
      </c>
      <c r="E2011" t="s">
        <v>15757</v>
      </c>
      <c r="F2011">
        <f>IF(ISBLANK('4D'!$I$46),"",'4D'!$I$46)</f>
        <v>0</v>
      </c>
    </row>
    <row r="2012" spans="2:6">
      <c r="B2012" t="str">
        <f>'4D'!$AF$46</f>
        <v>BP3357020CAW</v>
      </c>
      <c r="C2012" t="s">
        <v>17631</v>
      </c>
      <c r="E2012" t="s">
        <v>15757</v>
      </c>
      <c r="F2012">
        <f>IF(ISBLANK('4D'!$J$46),"",'4D'!$J$46)</f>
        <v>0</v>
      </c>
    </row>
    <row r="2013" spans="2:6">
      <c r="B2013" t="str">
        <f>'4E'!$AO$9</f>
        <v>B0501TAS</v>
      </c>
      <c r="C2013" t="s">
        <v>17511</v>
      </c>
      <c r="E2013" t="s">
        <v>15757</v>
      </c>
      <c r="F2013">
        <f>IF(ISBLANK('4E'!$M$9),"",'4E'!$M$9)</f>
        <v>0</v>
      </c>
    </row>
    <row r="2014" spans="2:6">
      <c r="B2014" t="str">
        <f>'4E'!$AG$10</f>
        <v>B0372TEO_F</v>
      </c>
      <c r="C2014" t="s">
        <v>21926</v>
      </c>
      <c r="E2014" t="s">
        <v>15757</v>
      </c>
      <c r="F2014" t="str">
        <f>IF(ISBLANK('4E'!$E$10),"",'4E'!$E$10)</f>
        <v/>
      </c>
    </row>
    <row r="2015" spans="2:6">
      <c r="B2015" t="str">
        <f>'4E'!$AH$10</f>
        <v>B0372TEO_SWD</v>
      </c>
      <c r="C2015" t="s">
        <v>21927</v>
      </c>
      <c r="E2015" t="s">
        <v>15757</v>
      </c>
      <c r="F2015" t="str">
        <f>IF(ISBLANK('4E'!$F$10),"",'4E'!$F$10)</f>
        <v/>
      </c>
    </row>
    <row r="2016" spans="2:6">
      <c r="B2016" t="str">
        <f>'4E'!$AI$10</f>
        <v>B0372TEO_HD</v>
      </c>
      <c r="C2016" t="s">
        <v>21928</v>
      </c>
      <c r="E2016" t="s">
        <v>15757</v>
      </c>
      <c r="F2016" t="str">
        <f>IF(ISBLANK('4E'!$G$10),"",'4E'!$G$10)</f>
        <v/>
      </c>
    </row>
    <row r="2017" spans="2:6">
      <c r="B2017" t="str">
        <f>'4E'!$AJ$10</f>
        <v>B0372TEO_STD</v>
      </c>
      <c r="C2017" t="s">
        <v>21929</v>
      </c>
      <c r="E2017" t="s">
        <v>15757</v>
      </c>
      <c r="F2017" t="str">
        <f>IF(ISBLANK('4E'!$H$10),"",'4E'!$H$10)</f>
        <v/>
      </c>
    </row>
    <row r="2018" spans="2:6">
      <c r="B2018" t="str">
        <f>'4E'!$AK$10</f>
        <v>B0372TEO_SLT</v>
      </c>
      <c r="C2018" t="s">
        <v>21930</v>
      </c>
      <c r="E2018" t="s">
        <v>15757</v>
      </c>
      <c r="F2018" t="str">
        <f>IF(ISBLANK('4E'!$I$10),"",'4E'!$I$10)</f>
        <v/>
      </c>
    </row>
    <row r="2019" spans="2:6">
      <c r="B2019" t="str">
        <f>'4E'!$AL$10</f>
        <v>B0372TEO_STP</v>
      </c>
      <c r="C2019" t="s">
        <v>21931</v>
      </c>
      <c r="E2019" t="s">
        <v>15757</v>
      </c>
      <c r="F2019" t="str">
        <f>IF(ISBLANK('4E'!$J$10),"",'4E'!$J$10)</f>
        <v/>
      </c>
    </row>
    <row r="2020" spans="2:6">
      <c r="B2020" t="str">
        <f>'4E'!$AM$10</f>
        <v>B0372TEO_SDT</v>
      </c>
      <c r="C2020" t="s">
        <v>21932</v>
      </c>
      <c r="E2020" t="s">
        <v>15757</v>
      </c>
      <c r="F2020" t="str">
        <f>IF(ISBLANK('4E'!$K$10),"",'4E'!$K$10)</f>
        <v/>
      </c>
    </row>
    <row r="2021" spans="2:6">
      <c r="B2021" t="str">
        <f>'4E'!$AN$10</f>
        <v>B0372TEO_SD</v>
      </c>
      <c r="C2021" t="s">
        <v>21933</v>
      </c>
      <c r="E2021" t="s">
        <v>15757</v>
      </c>
      <c r="F2021" t="str">
        <f>IF(ISBLANK('4E'!$L$10),"",'4E'!$L$10)</f>
        <v/>
      </c>
    </row>
    <row r="2022" spans="2:6">
      <c r="B2022" t="str">
        <f>'4E'!$AO$10</f>
        <v>B0502TAS</v>
      </c>
      <c r="C2022" t="s">
        <v>17512</v>
      </c>
      <c r="E2022" t="s">
        <v>15757</v>
      </c>
      <c r="F2022">
        <f>IF(ISBLANK('4E'!$M$10),"",'4E'!$M$10)</f>
        <v>0</v>
      </c>
    </row>
    <row r="2023" spans="2:6">
      <c r="B2023" t="str">
        <f>'4E'!$AG$11</f>
        <v>B0372DSOE_F</v>
      </c>
      <c r="C2023" t="s">
        <v>17632</v>
      </c>
      <c r="E2023" t="s">
        <v>15757</v>
      </c>
      <c r="F2023" t="str">
        <f>IF(ISBLANK('4E'!$E$11),"",'4E'!$E$11)</f>
        <v/>
      </c>
    </row>
    <row r="2024" spans="2:6">
      <c r="B2024" t="str">
        <f>'4E'!$AH$11</f>
        <v>B0372DSOE_SWD</v>
      </c>
      <c r="C2024" t="s">
        <v>17633</v>
      </c>
      <c r="E2024" t="s">
        <v>15757</v>
      </c>
      <c r="F2024" t="str">
        <f>IF(ISBLANK('4E'!$F$11),"",'4E'!$F$11)</f>
        <v/>
      </c>
    </row>
    <row r="2025" spans="2:6">
      <c r="B2025" t="str">
        <f>'4E'!$AI$11</f>
        <v>B0372DSOE_HD</v>
      </c>
      <c r="C2025" t="s">
        <v>17634</v>
      </c>
      <c r="E2025" t="s">
        <v>15757</v>
      </c>
      <c r="F2025" t="str">
        <f>IF(ISBLANK('4E'!$G$11),"",'4E'!$G$11)</f>
        <v/>
      </c>
    </row>
    <row r="2026" spans="2:6">
      <c r="B2026" t="str">
        <f>'4E'!$AJ$11</f>
        <v>B0372DSOE_STD</v>
      </c>
      <c r="C2026" t="s">
        <v>17635</v>
      </c>
      <c r="E2026" t="s">
        <v>15757</v>
      </c>
      <c r="F2026" t="str">
        <f>IF(ISBLANK('4E'!$H$11),"",'4E'!$H$11)</f>
        <v/>
      </c>
    </row>
    <row r="2027" spans="2:6">
      <c r="B2027" t="str">
        <f>'4E'!$AK$11</f>
        <v>B0372DSOE_SLT</v>
      </c>
      <c r="C2027" t="s">
        <v>17636</v>
      </c>
      <c r="E2027" t="s">
        <v>15757</v>
      </c>
      <c r="F2027" t="str">
        <f>IF(ISBLANK('4E'!$I$11),"",'4E'!$I$11)</f>
        <v/>
      </c>
    </row>
    <row r="2028" spans="2:6">
      <c r="B2028" t="str">
        <f>'4E'!$AL$11</f>
        <v>B0372DSOE_STP</v>
      </c>
      <c r="C2028" t="s">
        <v>17637</v>
      </c>
      <c r="E2028" t="s">
        <v>15757</v>
      </c>
      <c r="F2028" t="str">
        <f>IF(ISBLANK('4E'!$J$11),"",'4E'!$J$11)</f>
        <v/>
      </c>
    </row>
    <row r="2029" spans="2:6">
      <c r="B2029" t="str">
        <f>'4E'!$AM$11</f>
        <v>B0372DSOE_SDT</v>
      </c>
      <c r="C2029" t="s">
        <v>17638</v>
      </c>
      <c r="E2029" t="s">
        <v>15757</v>
      </c>
      <c r="F2029" t="str">
        <f>IF(ISBLANK('4E'!$K$11),"",'4E'!$K$11)</f>
        <v/>
      </c>
    </row>
    <row r="2030" spans="2:6">
      <c r="B2030" t="str">
        <f>'4E'!$AN$11</f>
        <v>B0372DSOE_SD</v>
      </c>
      <c r="C2030" t="s">
        <v>17639</v>
      </c>
      <c r="E2030" t="s">
        <v>15757</v>
      </c>
      <c r="F2030" t="str">
        <f>IF(ISBLANK('4E'!$L$11),"",'4E'!$L$11)</f>
        <v/>
      </c>
    </row>
    <row r="2031" spans="2:6">
      <c r="B2031" t="str">
        <f>'4E'!$AO$11</f>
        <v>B0599TAS</v>
      </c>
      <c r="C2031" t="s">
        <v>17640</v>
      </c>
      <c r="E2031" t="s">
        <v>15757</v>
      </c>
      <c r="F2031">
        <f>IF(ISBLANK('4E'!$M$11),"",'4E'!$M$11)</f>
        <v>0</v>
      </c>
    </row>
    <row r="2032" spans="2:6">
      <c r="B2032" t="str">
        <f>'4E'!$AG$12</f>
        <v>BM844F</v>
      </c>
      <c r="C2032" t="s">
        <v>17641</v>
      </c>
      <c r="E2032" t="s">
        <v>15757</v>
      </c>
      <c r="F2032">
        <f>IF(ISBLANK('4E'!$E$12),"",'4E'!$E$12)</f>
        <v>0</v>
      </c>
    </row>
    <row r="2033" spans="2:6">
      <c r="B2033" t="str">
        <f>'4E'!$AH$12</f>
        <v>BM844SWD</v>
      </c>
      <c r="C2033" t="s">
        <v>17642</v>
      </c>
      <c r="E2033" t="s">
        <v>15757</v>
      </c>
      <c r="F2033">
        <f>IF(ISBLANK('4E'!$F$12),"",'4E'!$F$12)</f>
        <v>0</v>
      </c>
    </row>
    <row r="2034" spans="2:6">
      <c r="B2034" t="str">
        <f>'4E'!$AI$12</f>
        <v>BM844HD</v>
      </c>
      <c r="C2034" t="s">
        <v>17643</v>
      </c>
      <c r="E2034" t="s">
        <v>15757</v>
      </c>
      <c r="F2034">
        <f>IF(ISBLANK('4E'!$G$12),"",'4E'!$G$12)</f>
        <v>0</v>
      </c>
    </row>
    <row r="2035" spans="2:6">
      <c r="B2035" t="str">
        <f>'4E'!$AJ$12</f>
        <v>BM844STD</v>
      </c>
      <c r="C2035" t="s">
        <v>17644</v>
      </c>
      <c r="E2035" t="s">
        <v>15757</v>
      </c>
      <c r="F2035">
        <f>IF(ISBLANK('4E'!$H$12),"",'4E'!$H$12)</f>
        <v>0</v>
      </c>
    </row>
    <row r="2036" spans="2:6">
      <c r="B2036" t="str">
        <f>'4E'!$AK$12</f>
        <v>BM844SLT</v>
      </c>
      <c r="C2036" t="s">
        <v>17645</v>
      </c>
      <c r="E2036" t="s">
        <v>15757</v>
      </c>
      <c r="F2036">
        <f>IF(ISBLANK('4E'!$I$12),"",'4E'!$I$12)</f>
        <v>0</v>
      </c>
    </row>
    <row r="2037" spans="2:6">
      <c r="B2037" t="str">
        <f>'4E'!$AL$12</f>
        <v>BM844STP</v>
      </c>
      <c r="C2037" t="s">
        <v>17646</v>
      </c>
      <c r="E2037" t="s">
        <v>15757</v>
      </c>
      <c r="F2037">
        <f>IF(ISBLANK('4E'!$J$12),"",'4E'!$J$12)</f>
        <v>0</v>
      </c>
    </row>
    <row r="2038" spans="2:6">
      <c r="B2038" t="str">
        <f>'4E'!$AM$12</f>
        <v>BM844SDT</v>
      </c>
      <c r="C2038" t="s">
        <v>17647</v>
      </c>
      <c r="E2038" t="s">
        <v>15757</v>
      </c>
      <c r="F2038">
        <f>IF(ISBLANK('4E'!$K$12),"",'4E'!$K$12)</f>
        <v>0</v>
      </c>
    </row>
    <row r="2039" spans="2:6">
      <c r="B2039" t="str">
        <f>'4E'!$AN$12</f>
        <v>BM844SDD</v>
      </c>
      <c r="C2039" t="s">
        <v>17648</v>
      </c>
      <c r="E2039" t="s">
        <v>15757</v>
      </c>
      <c r="F2039">
        <f>IF(ISBLANK('4E'!$L$12),"",'4E'!$L$12)</f>
        <v>0</v>
      </c>
    </row>
    <row r="2040" spans="2:6">
      <c r="B2040" t="str">
        <f>'4E'!$AO$12</f>
        <v>BM844TAS</v>
      </c>
      <c r="C2040" t="s">
        <v>17649</v>
      </c>
      <c r="E2040" t="s">
        <v>15757</v>
      </c>
      <c r="F2040">
        <f>IF(ISBLANK('4E'!$M$12),"",'4E'!$M$12)</f>
        <v>0</v>
      </c>
    </row>
    <row r="2041" spans="2:6">
      <c r="B2041" t="str">
        <f>'4E'!$AG$13</f>
        <v>BM823F</v>
      </c>
      <c r="C2041" t="s">
        <v>17650</v>
      </c>
      <c r="E2041" t="s">
        <v>15757</v>
      </c>
      <c r="F2041" t="str">
        <f>IF(ISBLANK('4E'!$E$13),"",'4E'!$E$13)</f>
        <v/>
      </c>
    </row>
    <row r="2042" spans="2:6">
      <c r="B2042" t="str">
        <f>'4E'!$AH$13</f>
        <v>BM823SWD</v>
      </c>
      <c r="C2042" t="s">
        <v>17651</v>
      </c>
      <c r="E2042" t="s">
        <v>15757</v>
      </c>
      <c r="F2042" t="str">
        <f>IF(ISBLANK('4E'!$F$13),"",'4E'!$F$13)</f>
        <v/>
      </c>
    </row>
    <row r="2043" spans="2:6">
      <c r="B2043" t="str">
        <f>'4E'!$AI$13</f>
        <v>BM823HD</v>
      </c>
      <c r="C2043" t="s">
        <v>17652</v>
      </c>
      <c r="E2043" t="s">
        <v>15757</v>
      </c>
      <c r="F2043" t="str">
        <f>IF(ISBLANK('4E'!$G$13),"",'4E'!$G$13)</f>
        <v/>
      </c>
    </row>
    <row r="2044" spans="2:6">
      <c r="B2044" t="str">
        <f>'4E'!$AJ$13</f>
        <v>BM823STD</v>
      </c>
      <c r="C2044" t="s">
        <v>17653</v>
      </c>
      <c r="E2044" t="s">
        <v>15757</v>
      </c>
      <c r="F2044" t="str">
        <f>IF(ISBLANK('4E'!$H$13),"",'4E'!$H$13)</f>
        <v/>
      </c>
    </row>
    <row r="2045" spans="2:6">
      <c r="B2045" t="str">
        <f>'4E'!$AK$13</f>
        <v>BM823SLT</v>
      </c>
      <c r="C2045" t="s">
        <v>17654</v>
      </c>
      <c r="E2045" t="s">
        <v>15757</v>
      </c>
      <c r="F2045" t="str">
        <f>IF(ISBLANK('4E'!$I$13),"",'4E'!$I$13)</f>
        <v/>
      </c>
    </row>
    <row r="2046" spans="2:6">
      <c r="B2046" t="str">
        <f>'4E'!$AL$13</f>
        <v>BM823STP</v>
      </c>
      <c r="C2046" t="s">
        <v>17655</v>
      </c>
      <c r="E2046" t="s">
        <v>15757</v>
      </c>
      <c r="F2046" t="str">
        <f>IF(ISBLANK('4E'!$J$13),"",'4E'!$J$13)</f>
        <v/>
      </c>
    </row>
    <row r="2047" spans="2:6">
      <c r="B2047" t="str">
        <f>'4E'!$AM$13</f>
        <v>BM823SDT</v>
      </c>
      <c r="C2047" t="s">
        <v>17656</v>
      </c>
      <c r="E2047" t="s">
        <v>15757</v>
      </c>
      <c r="F2047" t="str">
        <f>IF(ISBLANK('4E'!$K$13),"",'4E'!$K$13)</f>
        <v/>
      </c>
    </row>
    <row r="2048" spans="2:6">
      <c r="B2048" t="str">
        <f>'4E'!$AN$13</f>
        <v>BM823SDD</v>
      </c>
      <c r="C2048" t="s">
        <v>17657</v>
      </c>
      <c r="E2048" t="s">
        <v>15757</v>
      </c>
      <c r="F2048" t="str">
        <f>IF(ISBLANK('4E'!$L$13),"",'4E'!$L$13)</f>
        <v/>
      </c>
    </row>
    <row r="2049" spans="2:6">
      <c r="B2049" t="str">
        <f>'4E'!$AO$13</f>
        <v>BM823TAS</v>
      </c>
      <c r="C2049" t="s">
        <v>17658</v>
      </c>
      <c r="E2049" t="s">
        <v>15757</v>
      </c>
      <c r="F2049">
        <f>IF(ISBLANK('4E'!$M$13),"",'4E'!$M$13)</f>
        <v>0</v>
      </c>
    </row>
    <row r="2050" spans="2:6">
      <c r="B2050" t="str">
        <f>'4E'!$AG$14</f>
        <v>BM850F</v>
      </c>
      <c r="C2050" t="s">
        <v>17659</v>
      </c>
      <c r="E2050" t="s">
        <v>15757</v>
      </c>
      <c r="F2050">
        <f>IF(ISBLANK('4E'!$E$14),"",'4E'!$E$14)</f>
        <v>0</v>
      </c>
    </row>
    <row r="2051" spans="2:6">
      <c r="B2051" t="str">
        <f>'4E'!$AH$14</f>
        <v>BM850SWD</v>
      </c>
      <c r="C2051" t="s">
        <v>17660</v>
      </c>
      <c r="E2051" t="s">
        <v>15757</v>
      </c>
      <c r="F2051">
        <f>IF(ISBLANK('4E'!$F$14),"",'4E'!$F$14)</f>
        <v>0</v>
      </c>
    </row>
    <row r="2052" spans="2:6">
      <c r="B2052" t="str">
        <f>'4E'!$AI$14</f>
        <v>BM850HD</v>
      </c>
      <c r="C2052" t="s">
        <v>17661</v>
      </c>
      <c r="E2052" t="s">
        <v>15757</v>
      </c>
      <c r="F2052">
        <f>IF(ISBLANK('4E'!$G$14),"",'4E'!$G$14)</f>
        <v>0</v>
      </c>
    </row>
    <row r="2053" spans="2:6">
      <c r="B2053" t="str">
        <f>'4E'!$AJ$14</f>
        <v>BM850STD</v>
      </c>
      <c r="C2053" t="s">
        <v>17662</v>
      </c>
      <c r="E2053" t="s">
        <v>15757</v>
      </c>
      <c r="F2053">
        <f>IF(ISBLANK('4E'!$H$14),"",'4E'!$H$14)</f>
        <v>0</v>
      </c>
    </row>
    <row r="2054" spans="2:6">
      <c r="B2054" t="str">
        <f>'4E'!$AK$14</f>
        <v>BM850SLT</v>
      </c>
      <c r="C2054" t="s">
        <v>17663</v>
      </c>
      <c r="E2054" t="s">
        <v>15757</v>
      </c>
      <c r="F2054">
        <f>IF(ISBLANK('4E'!$I$14),"",'4E'!$I$14)</f>
        <v>0</v>
      </c>
    </row>
    <row r="2055" spans="2:6">
      <c r="B2055" t="str">
        <f>'4E'!$AL$14</f>
        <v>BM850STP</v>
      </c>
      <c r="C2055" t="s">
        <v>17664</v>
      </c>
      <c r="E2055" t="s">
        <v>15757</v>
      </c>
      <c r="F2055">
        <f>IF(ISBLANK('4E'!$J$14),"",'4E'!$J$14)</f>
        <v>0</v>
      </c>
    </row>
    <row r="2056" spans="2:6">
      <c r="B2056" t="str">
        <f>'4E'!$AM$14</f>
        <v>BM850SDT</v>
      </c>
      <c r="C2056" t="s">
        <v>17665</v>
      </c>
      <c r="E2056" t="s">
        <v>15757</v>
      </c>
      <c r="F2056">
        <f>IF(ISBLANK('4E'!$K$14),"",'4E'!$K$14)</f>
        <v>0</v>
      </c>
    </row>
    <row r="2057" spans="2:6">
      <c r="B2057" t="str">
        <f>'4E'!$AN$14</f>
        <v>BM850SDD</v>
      </c>
      <c r="C2057" t="s">
        <v>17666</v>
      </c>
      <c r="E2057" t="s">
        <v>15757</v>
      </c>
      <c r="F2057">
        <f>IF(ISBLANK('4E'!$L$14),"",'4E'!$L$14)</f>
        <v>0</v>
      </c>
    </row>
    <row r="2058" spans="2:6">
      <c r="B2058" t="str">
        <f>'4E'!$AO$14</f>
        <v>BM850TAS</v>
      </c>
      <c r="C2058" t="s">
        <v>1772</v>
      </c>
      <c r="E2058" t="s">
        <v>15757</v>
      </c>
      <c r="F2058">
        <f>IF(ISBLANK('4E'!$M$14),"",'4E'!$M$14)</f>
        <v>0</v>
      </c>
    </row>
    <row r="2059" spans="2:6">
      <c r="B2059" t="str">
        <f>'4E'!$AG$17</f>
        <v>B0504F</v>
      </c>
      <c r="C2059" t="s">
        <v>17667</v>
      </c>
      <c r="E2059" t="s">
        <v>15757</v>
      </c>
      <c r="F2059" t="str">
        <f>IF(ISBLANK('4E'!$E$17),"",'4E'!$E$17)</f>
        <v/>
      </c>
    </row>
    <row r="2060" spans="2:6">
      <c r="B2060" t="str">
        <f>'4E'!$AH$17</f>
        <v>B0504SWD</v>
      </c>
      <c r="C2060" t="s">
        <v>17668</v>
      </c>
      <c r="E2060" t="s">
        <v>15757</v>
      </c>
      <c r="F2060" t="str">
        <f>IF(ISBLANK('4E'!$F$17),"",'4E'!$F$17)</f>
        <v/>
      </c>
    </row>
    <row r="2061" spans="2:6">
      <c r="B2061" t="str">
        <f>'4E'!$AI$17</f>
        <v>B0504HD</v>
      </c>
      <c r="C2061" t="s">
        <v>17669</v>
      </c>
      <c r="E2061" t="s">
        <v>15757</v>
      </c>
      <c r="F2061" t="str">
        <f>IF(ISBLANK('4E'!$G$17),"",'4E'!$G$17)</f>
        <v/>
      </c>
    </row>
    <row r="2062" spans="2:6">
      <c r="B2062" t="str">
        <f>'4E'!$AJ$17</f>
        <v>B0504STD</v>
      </c>
      <c r="C2062" t="s">
        <v>17670</v>
      </c>
      <c r="E2062" t="s">
        <v>15757</v>
      </c>
      <c r="F2062" t="str">
        <f>IF(ISBLANK('4E'!$H$17),"",'4E'!$H$17)</f>
        <v/>
      </c>
    </row>
    <row r="2063" spans="2:6">
      <c r="B2063" t="str">
        <f>'4E'!$AK$17</f>
        <v>B0504SLT</v>
      </c>
      <c r="C2063" t="s">
        <v>17671</v>
      </c>
      <c r="E2063" t="s">
        <v>15757</v>
      </c>
      <c r="F2063" t="str">
        <f>IF(ISBLANK('4E'!$I$17),"",'4E'!$I$17)</f>
        <v/>
      </c>
    </row>
    <row r="2064" spans="2:6">
      <c r="B2064" t="str">
        <f>'4E'!$AL$17</f>
        <v>B0504STP</v>
      </c>
      <c r="C2064" t="s">
        <v>17672</v>
      </c>
      <c r="E2064" t="s">
        <v>15757</v>
      </c>
      <c r="F2064" t="str">
        <f>IF(ISBLANK('4E'!$J$17),"",'4E'!$J$17)</f>
        <v/>
      </c>
    </row>
    <row r="2065" spans="2:6">
      <c r="B2065" t="str">
        <f>'4E'!$AM$17</f>
        <v>B0504SDT</v>
      </c>
      <c r="C2065" t="s">
        <v>17673</v>
      </c>
      <c r="E2065" t="s">
        <v>15757</v>
      </c>
      <c r="F2065" t="str">
        <f>IF(ISBLANK('4E'!$K$17),"",'4E'!$K$17)</f>
        <v/>
      </c>
    </row>
    <row r="2066" spans="2:6">
      <c r="B2066" t="str">
        <f>'4E'!$AN$17</f>
        <v>B0504SDD</v>
      </c>
      <c r="C2066" t="s">
        <v>17674</v>
      </c>
      <c r="E2066" t="s">
        <v>15757</v>
      </c>
      <c r="F2066" t="str">
        <f>IF(ISBLANK('4E'!$L$17),"",'4E'!$L$17)</f>
        <v/>
      </c>
    </row>
    <row r="2067" spans="2:6">
      <c r="B2067" t="str">
        <f>'4E'!$AO$17</f>
        <v>B0504TAS</v>
      </c>
      <c r="C2067" t="s">
        <v>17542</v>
      </c>
      <c r="E2067" t="s">
        <v>15757</v>
      </c>
      <c r="F2067">
        <f>IF(ISBLANK('4E'!$M$17),"",'4E'!$M$17)</f>
        <v>0</v>
      </c>
    </row>
    <row r="2068" spans="2:6">
      <c r="B2068" t="str">
        <f>'4E'!$AO$20</f>
        <v>B0505TAS</v>
      </c>
      <c r="C2068" t="s">
        <v>17543</v>
      </c>
      <c r="E2068" t="s">
        <v>15757</v>
      </c>
      <c r="F2068">
        <f>IF(ISBLANK('4E'!$M$20),"",'4E'!$M$20)</f>
        <v>0</v>
      </c>
    </row>
    <row r="2069" spans="2:6">
      <c r="B2069" t="str">
        <f>'4E'!$AG$21</f>
        <v>B0371TEC_F</v>
      </c>
      <c r="C2069" t="s">
        <v>21918</v>
      </c>
      <c r="E2069" t="s">
        <v>15757</v>
      </c>
      <c r="F2069" t="str">
        <f>IF(ISBLANK('4E'!$E$21),"",'4E'!$E$21)</f>
        <v/>
      </c>
    </row>
    <row r="2070" spans="2:6">
      <c r="B2070" t="str">
        <f>'4E'!$AH$21</f>
        <v>B0371TEC_SWD</v>
      </c>
      <c r="C2070" t="s">
        <v>21919</v>
      </c>
      <c r="E2070" t="s">
        <v>15757</v>
      </c>
      <c r="F2070" t="str">
        <f>IF(ISBLANK('4E'!$F$21),"",'4E'!$F$21)</f>
        <v/>
      </c>
    </row>
    <row r="2071" spans="2:6">
      <c r="B2071" t="str">
        <f>'4E'!$AI$21</f>
        <v>B0371TEC_HD</v>
      </c>
      <c r="C2071" t="s">
        <v>21920</v>
      </c>
      <c r="E2071" t="s">
        <v>15757</v>
      </c>
      <c r="F2071" t="str">
        <f>IF(ISBLANK('4E'!$G$21),"",'4E'!$G$21)</f>
        <v/>
      </c>
    </row>
    <row r="2072" spans="2:6">
      <c r="B2072" t="str">
        <f>'4E'!$AJ$21</f>
        <v>B0371TEC_STD</v>
      </c>
      <c r="C2072" t="s">
        <v>21921</v>
      </c>
      <c r="E2072" t="s">
        <v>15757</v>
      </c>
      <c r="F2072" t="str">
        <f>IF(ISBLANK('4E'!$H$21),"",'4E'!$H$21)</f>
        <v/>
      </c>
    </row>
    <row r="2073" spans="2:6">
      <c r="B2073" t="str">
        <f>'4E'!$AK$21</f>
        <v>B0371TEC_SLT</v>
      </c>
      <c r="C2073" t="s">
        <v>21922</v>
      </c>
      <c r="E2073" t="s">
        <v>15757</v>
      </c>
      <c r="F2073" t="str">
        <f>IF(ISBLANK('4E'!$I$21),"",'4E'!$I$21)</f>
        <v/>
      </c>
    </row>
    <row r="2074" spans="2:6">
      <c r="B2074" t="str">
        <f>'4E'!$AL$21</f>
        <v>B0371TEC_STP</v>
      </c>
      <c r="C2074" t="s">
        <v>21923</v>
      </c>
      <c r="E2074" t="s">
        <v>15757</v>
      </c>
      <c r="F2074" t="str">
        <f>IF(ISBLANK('4E'!$J$21),"",'4E'!$J$21)</f>
        <v/>
      </c>
    </row>
    <row r="2075" spans="2:6">
      <c r="B2075" t="str">
        <f>'4E'!$AM$21</f>
        <v>B0371TEC_SDT</v>
      </c>
      <c r="C2075" t="s">
        <v>21924</v>
      </c>
      <c r="E2075" t="s">
        <v>15757</v>
      </c>
      <c r="F2075" t="str">
        <f>IF(ISBLANK('4E'!$K$21),"",'4E'!$K$21)</f>
        <v/>
      </c>
    </row>
    <row r="2076" spans="2:6">
      <c r="B2076" t="str">
        <f>'4E'!$AN$21</f>
        <v>B0371TEC_SD</v>
      </c>
      <c r="C2076" t="s">
        <v>21925</v>
      </c>
      <c r="E2076" t="s">
        <v>15757</v>
      </c>
      <c r="F2076" t="str">
        <f>IF(ISBLANK('4E'!$L$21),"",'4E'!$L$21)</f>
        <v/>
      </c>
    </row>
    <row r="2077" spans="2:6">
      <c r="B2077" t="str">
        <f>'4E'!$AO$21</f>
        <v>B0506TAS</v>
      </c>
      <c r="C2077" t="s">
        <v>17544</v>
      </c>
      <c r="E2077" t="s">
        <v>15757</v>
      </c>
      <c r="F2077">
        <f>IF(ISBLANK('4E'!$M$21),"",'4E'!$M$21)</f>
        <v>0</v>
      </c>
    </row>
    <row r="2078" spans="2:6">
      <c r="B2078" t="str">
        <f>'4E'!$AG$22</f>
        <v>B0371DSCE_F</v>
      </c>
      <c r="C2078" t="s">
        <v>17675</v>
      </c>
      <c r="E2078" t="s">
        <v>15757</v>
      </c>
      <c r="F2078" t="str">
        <f>IF(ISBLANK('4E'!$E$22),"",'4E'!$E$22)</f>
        <v/>
      </c>
    </row>
    <row r="2079" spans="2:6">
      <c r="B2079" t="str">
        <f>'4E'!$AH$22</f>
        <v>B0371DSCE_SWD</v>
      </c>
      <c r="C2079" t="s">
        <v>17676</v>
      </c>
      <c r="E2079" t="s">
        <v>15757</v>
      </c>
      <c r="F2079" t="str">
        <f>IF(ISBLANK('4E'!$F$22),"",'4E'!$F$22)</f>
        <v/>
      </c>
    </row>
    <row r="2080" spans="2:6">
      <c r="B2080" t="str">
        <f>'4E'!$AI$22</f>
        <v>B0371DSCE_HD</v>
      </c>
      <c r="C2080" t="s">
        <v>17677</v>
      </c>
      <c r="E2080" t="s">
        <v>15757</v>
      </c>
      <c r="F2080" t="str">
        <f>IF(ISBLANK('4E'!$G$22),"",'4E'!$G$22)</f>
        <v/>
      </c>
    </row>
    <row r="2081" spans="2:6">
      <c r="B2081" t="str">
        <f>'4E'!$AJ$22</f>
        <v>B0371DSCE_STD</v>
      </c>
      <c r="C2081" t="s">
        <v>17678</v>
      </c>
      <c r="E2081" t="s">
        <v>15757</v>
      </c>
      <c r="F2081" t="str">
        <f>IF(ISBLANK('4E'!$H$22),"",'4E'!$H$22)</f>
        <v/>
      </c>
    </row>
    <row r="2082" spans="2:6">
      <c r="B2082" t="str">
        <f>'4E'!$AK$22</f>
        <v>B0371DSCE_SLT</v>
      </c>
      <c r="C2082" t="s">
        <v>17679</v>
      </c>
      <c r="E2082" t="s">
        <v>15757</v>
      </c>
      <c r="F2082" t="str">
        <f>IF(ISBLANK('4E'!$I$22),"",'4E'!$I$22)</f>
        <v/>
      </c>
    </row>
    <row r="2083" spans="2:6">
      <c r="B2083" t="str">
        <f>'4E'!$AL$22</f>
        <v>B0371DSCE_STP</v>
      </c>
      <c r="C2083" t="s">
        <v>17680</v>
      </c>
      <c r="E2083" t="s">
        <v>15757</v>
      </c>
      <c r="F2083" t="str">
        <f>IF(ISBLANK('4E'!$J$22),"",'4E'!$J$22)</f>
        <v/>
      </c>
    </row>
    <row r="2084" spans="2:6">
      <c r="B2084" t="str">
        <f>'4E'!$AM$22</f>
        <v>B0371DSCE_SDT</v>
      </c>
      <c r="C2084" t="s">
        <v>17681</v>
      </c>
      <c r="E2084" t="s">
        <v>15757</v>
      </c>
      <c r="F2084" t="str">
        <f>IF(ISBLANK('4E'!$K$22),"",'4E'!$K$22)</f>
        <v/>
      </c>
    </row>
    <row r="2085" spans="2:6">
      <c r="B2085" t="str">
        <f>'4E'!$AN$22</f>
        <v>B0371DSCE_SD</v>
      </c>
      <c r="C2085" t="s">
        <v>17682</v>
      </c>
      <c r="E2085" t="s">
        <v>15757</v>
      </c>
      <c r="F2085" t="str">
        <f>IF(ISBLANK('4E'!$L$22),"",'4E'!$L$22)</f>
        <v/>
      </c>
    </row>
    <row r="2086" spans="2:6">
      <c r="B2086" t="str">
        <f>'4E'!$AO$22</f>
        <v>B0598TAS</v>
      </c>
      <c r="C2086" t="s">
        <v>17683</v>
      </c>
      <c r="E2086" t="s">
        <v>15757</v>
      </c>
      <c r="F2086">
        <f>IF(ISBLANK('4E'!$M$22),"",'4E'!$M$22)</f>
        <v>0</v>
      </c>
    </row>
    <row r="2087" spans="2:6">
      <c r="B2087" t="str">
        <f>'4E'!$AG$23</f>
        <v>BC30998F</v>
      </c>
      <c r="C2087" t="s">
        <v>17684</v>
      </c>
      <c r="E2087" t="s">
        <v>15757</v>
      </c>
      <c r="F2087">
        <f>IF(ISBLANK('4E'!$E$23),"",'4E'!$E$23)</f>
        <v>0</v>
      </c>
    </row>
    <row r="2088" spans="2:6">
      <c r="B2088" t="str">
        <f>'4E'!$AH$23</f>
        <v>BC30998SWD</v>
      </c>
      <c r="C2088" t="s">
        <v>17685</v>
      </c>
      <c r="E2088" t="s">
        <v>15757</v>
      </c>
      <c r="F2088">
        <f>IF(ISBLANK('4E'!$F$23),"",'4E'!$F$23)</f>
        <v>0</v>
      </c>
    </row>
    <row r="2089" spans="2:6">
      <c r="B2089" t="str">
        <f>'4E'!$AI$23</f>
        <v>BC30998HD</v>
      </c>
      <c r="C2089" t="s">
        <v>17686</v>
      </c>
      <c r="E2089" t="s">
        <v>15757</v>
      </c>
      <c r="F2089">
        <f>IF(ISBLANK('4E'!$G$23),"",'4E'!$G$23)</f>
        <v>0</v>
      </c>
    </row>
    <row r="2090" spans="2:6">
      <c r="B2090" t="str">
        <f>'4E'!$AJ$23</f>
        <v>BC30998STD</v>
      </c>
      <c r="C2090" t="s">
        <v>17687</v>
      </c>
      <c r="E2090" t="s">
        <v>15757</v>
      </c>
      <c r="F2090">
        <f>IF(ISBLANK('4E'!$H$23),"",'4E'!$H$23)</f>
        <v>0</v>
      </c>
    </row>
    <row r="2091" spans="2:6">
      <c r="B2091" t="str">
        <f>'4E'!$AK$23</f>
        <v>BC30998SLT</v>
      </c>
      <c r="C2091" t="s">
        <v>17688</v>
      </c>
      <c r="E2091" t="s">
        <v>15757</v>
      </c>
      <c r="F2091">
        <f>IF(ISBLANK('4E'!$I$23),"",'4E'!$I$23)</f>
        <v>0</v>
      </c>
    </row>
    <row r="2092" spans="2:6">
      <c r="B2092" t="str">
        <f>'4E'!$AL$23</f>
        <v>BC30998STP</v>
      </c>
      <c r="C2092" t="s">
        <v>17689</v>
      </c>
      <c r="E2092" t="s">
        <v>15757</v>
      </c>
      <c r="F2092">
        <f>IF(ISBLANK('4E'!$J$23),"",'4E'!$J$23)</f>
        <v>0</v>
      </c>
    </row>
    <row r="2093" spans="2:6">
      <c r="B2093" t="str">
        <f>'4E'!$AM$23</f>
        <v>BC30998SDT</v>
      </c>
      <c r="C2093" t="s">
        <v>17690</v>
      </c>
      <c r="E2093" t="s">
        <v>15757</v>
      </c>
      <c r="F2093">
        <f>IF(ISBLANK('4E'!$K$23),"",'4E'!$K$23)</f>
        <v>0</v>
      </c>
    </row>
    <row r="2094" spans="2:6">
      <c r="B2094" t="str">
        <f>'4E'!$AN$23</f>
        <v>BC30998SDD</v>
      </c>
      <c r="C2094" t="s">
        <v>17691</v>
      </c>
      <c r="E2094" t="s">
        <v>15757</v>
      </c>
      <c r="F2094">
        <f>IF(ISBLANK('4E'!$L$23),"",'4E'!$L$23)</f>
        <v>0</v>
      </c>
    </row>
    <row r="2095" spans="2:6">
      <c r="B2095" t="str">
        <f>'4E'!$AO$23</f>
        <v>BC30998TAS</v>
      </c>
      <c r="C2095" t="s">
        <v>17692</v>
      </c>
      <c r="E2095" t="s">
        <v>15757</v>
      </c>
      <c r="F2095">
        <f>IF(ISBLANK('4E'!$M$23),"",'4E'!$M$23)</f>
        <v>0</v>
      </c>
    </row>
    <row r="2096" spans="2:6">
      <c r="B2096" t="str">
        <f>'4E'!$AG$24</f>
        <v>BM833F</v>
      </c>
      <c r="C2096" t="s">
        <v>17650</v>
      </c>
      <c r="E2096" t="s">
        <v>15757</v>
      </c>
      <c r="F2096" t="str">
        <f>IF(ISBLANK('4E'!$E$24),"",'4E'!$E$24)</f>
        <v/>
      </c>
    </row>
    <row r="2097" spans="2:6">
      <c r="B2097" t="str">
        <f>'4E'!$AH$24</f>
        <v>BM833SWD</v>
      </c>
      <c r="C2097" t="s">
        <v>17651</v>
      </c>
      <c r="E2097" t="s">
        <v>15757</v>
      </c>
      <c r="F2097" t="str">
        <f>IF(ISBLANK('4E'!$F$24),"",'4E'!$F$24)</f>
        <v/>
      </c>
    </row>
    <row r="2098" spans="2:6">
      <c r="B2098" t="str">
        <f>'4E'!$AI$24</f>
        <v>BM833HD</v>
      </c>
      <c r="C2098" t="s">
        <v>17652</v>
      </c>
      <c r="E2098" t="s">
        <v>15757</v>
      </c>
      <c r="F2098" t="str">
        <f>IF(ISBLANK('4E'!$G$24),"",'4E'!$G$24)</f>
        <v/>
      </c>
    </row>
    <row r="2099" spans="2:6">
      <c r="B2099" t="str">
        <f>'4E'!$AJ$24</f>
        <v>BM833STD</v>
      </c>
      <c r="C2099" t="s">
        <v>17653</v>
      </c>
      <c r="E2099" t="s">
        <v>15757</v>
      </c>
      <c r="F2099" t="str">
        <f>IF(ISBLANK('4E'!$H$24),"",'4E'!$H$24)</f>
        <v/>
      </c>
    </row>
    <row r="2100" spans="2:6">
      <c r="B2100" t="str">
        <f>'4E'!$AK$24</f>
        <v>BM833SLT</v>
      </c>
      <c r="C2100" t="s">
        <v>17654</v>
      </c>
      <c r="E2100" t="s">
        <v>15757</v>
      </c>
      <c r="F2100" t="str">
        <f>IF(ISBLANK('4E'!$I$24),"",'4E'!$I$24)</f>
        <v/>
      </c>
    </row>
    <row r="2101" spans="2:6">
      <c r="B2101" t="str">
        <f>'4E'!$AL$24</f>
        <v>BM833STP</v>
      </c>
      <c r="C2101" t="s">
        <v>17655</v>
      </c>
      <c r="E2101" t="s">
        <v>15757</v>
      </c>
      <c r="F2101" t="str">
        <f>IF(ISBLANK('4E'!$J$24),"",'4E'!$J$24)</f>
        <v/>
      </c>
    </row>
    <row r="2102" spans="2:6">
      <c r="B2102" t="str">
        <f>'4E'!$AM$24</f>
        <v>BM833SDT</v>
      </c>
      <c r="C2102" t="s">
        <v>17693</v>
      </c>
      <c r="E2102" t="s">
        <v>15757</v>
      </c>
      <c r="F2102" t="str">
        <f>IF(ISBLANK('4E'!$K$24),"",'4E'!$K$24)</f>
        <v/>
      </c>
    </row>
    <row r="2103" spans="2:6">
      <c r="B2103" t="str">
        <f>'4E'!$AN$24</f>
        <v>BM833SDD</v>
      </c>
      <c r="C2103" t="s">
        <v>17694</v>
      </c>
      <c r="E2103" t="s">
        <v>15757</v>
      </c>
      <c r="F2103" t="str">
        <f>IF(ISBLANK('4E'!$L$24),"",'4E'!$L$24)</f>
        <v/>
      </c>
    </row>
    <row r="2104" spans="2:6">
      <c r="B2104" t="str">
        <f>'4E'!$AO$24</f>
        <v>BM833TAS</v>
      </c>
      <c r="C2104" t="s">
        <v>17695</v>
      </c>
      <c r="E2104" t="s">
        <v>15757</v>
      </c>
      <c r="F2104">
        <f>IF(ISBLANK('4E'!$M$24),"",'4E'!$M$24)</f>
        <v>0</v>
      </c>
    </row>
    <row r="2105" spans="2:6">
      <c r="B2105" t="str">
        <f>'4E'!$AG$25</f>
        <v>BA2120F</v>
      </c>
      <c r="C2105" t="s">
        <v>17696</v>
      </c>
      <c r="E2105" t="s">
        <v>15757</v>
      </c>
      <c r="F2105">
        <f>IF(ISBLANK('4E'!$E$25),"",'4E'!$E$25)</f>
        <v>0</v>
      </c>
    </row>
    <row r="2106" spans="2:6">
      <c r="B2106" t="str">
        <f>'4E'!$AH$25</f>
        <v>BA2120SWD</v>
      </c>
      <c r="C2106" t="s">
        <v>17697</v>
      </c>
      <c r="E2106" t="s">
        <v>15757</v>
      </c>
      <c r="F2106">
        <f>IF(ISBLANK('4E'!$F$25),"",'4E'!$F$25)</f>
        <v>0</v>
      </c>
    </row>
    <row r="2107" spans="2:6">
      <c r="B2107" t="str">
        <f>'4E'!$AI$25</f>
        <v>BA2120HD</v>
      </c>
      <c r="C2107" t="s">
        <v>17698</v>
      </c>
      <c r="E2107" t="s">
        <v>15757</v>
      </c>
      <c r="F2107">
        <f>IF(ISBLANK('4E'!$G$25),"",'4E'!$G$25)</f>
        <v>0</v>
      </c>
    </row>
    <row r="2108" spans="2:6">
      <c r="B2108" t="str">
        <f>'4E'!$AJ$25</f>
        <v>BA2120STD</v>
      </c>
      <c r="C2108" t="s">
        <v>17699</v>
      </c>
      <c r="E2108" t="s">
        <v>15757</v>
      </c>
      <c r="F2108">
        <f>IF(ISBLANK('4E'!$H$25),"",'4E'!$H$25)</f>
        <v>0</v>
      </c>
    </row>
    <row r="2109" spans="2:6">
      <c r="B2109" t="str">
        <f>'4E'!$AK$25</f>
        <v>BA2120SLT</v>
      </c>
      <c r="C2109" t="s">
        <v>17700</v>
      </c>
      <c r="E2109" t="s">
        <v>15757</v>
      </c>
      <c r="F2109">
        <f>IF(ISBLANK('4E'!$I$25),"",'4E'!$I$25)</f>
        <v>0</v>
      </c>
    </row>
    <row r="2110" spans="2:6">
      <c r="B2110" t="str">
        <f>'4E'!$AL$25</f>
        <v>BA2120STP</v>
      </c>
      <c r="C2110" t="s">
        <v>17701</v>
      </c>
      <c r="E2110" t="s">
        <v>15757</v>
      </c>
      <c r="F2110">
        <f>IF(ISBLANK('4E'!$J$25),"",'4E'!$J$25)</f>
        <v>0</v>
      </c>
    </row>
    <row r="2111" spans="2:6">
      <c r="B2111" t="str">
        <f>'4E'!$AM$25</f>
        <v>BA2120SDT</v>
      </c>
      <c r="C2111" t="s">
        <v>17702</v>
      </c>
      <c r="E2111" t="s">
        <v>15757</v>
      </c>
      <c r="F2111">
        <f>IF(ISBLANK('4E'!$K$25),"",'4E'!$K$25)</f>
        <v>0</v>
      </c>
    </row>
    <row r="2112" spans="2:6">
      <c r="B2112" t="str">
        <f>'4E'!$AN$25</f>
        <v>BA2120SDD</v>
      </c>
      <c r="C2112" t="s">
        <v>17703</v>
      </c>
      <c r="E2112" t="s">
        <v>15757</v>
      </c>
      <c r="F2112">
        <f>IF(ISBLANK('4E'!$L$25),"",'4E'!$L$25)</f>
        <v>0</v>
      </c>
    </row>
    <row r="2113" spans="2:6">
      <c r="B2113" t="str">
        <f>'4E'!$AO$25</f>
        <v>BA2120TAS</v>
      </c>
      <c r="C2113" t="s">
        <v>17704</v>
      </c>
      <c r="E2113" t="s">
        <v>15757</v>
      </c>
      <c r="F2113">
        <f>IF(ISBLANK('4E'!$M$25),"",'4E'!$M$25)</f>
        <v>0</v>
      </c>
    </row>
    <row r="2114" spans="2:6">
      <c r="B2114" t="str">
        <f>'4E'!$AG$28</f>
        <v>B0508F</v>
      </c>
      <c r="C2114" t="s">
        <v>17705</v>
      </c>
      <c r="E2114" t="s">
        <v>15757</v>
      </c>
      <c r="F2114" t="str">
        <f>IF(ISBLANK('4E'!$E$28),"",'4E'!$E$28)</f>
        <v/>
      </c>
    </row>
    <row r="2115" spans="2:6">
      <c r="B2115" t="str">
        <f>'4E'!$AH$28</f>
        <v>B0508SWD</v>
      </c>
      <c r="C2115" t="s">
        <v>17706</v>
      </c>
      <c r="E2115" t="s">
        <v>15757</v>
      </c>
      <c r="F2115" t="str">
        <f>IF(ISBLANK('4E'!$F$28),"",'4E'!$F$28)</f>
        <v/>
      </c>
    </row>
    <row r="2116" spans="2:6">
      <c r="B2116" t="str">
        <f>'4E'!$AI$28</f>
        <v>B0508HD</v>
      </c>
      <c r="C2116" t="s">
        <v>17707</v>
      </c>
      <c r="E2116" t="s">
        <v>15757</v>
      </c>
      <c r="F2116" t="str">
        <f>IF(ISBLANK('4E'!$G$28),"",'4E'!$G$28)</f>
        <v/>
      </c>
    </row>
    <row r="2117" spans="2:6">
      <c r="B2117" t="str">
        <f>'4E'!$AJ$28</f>
        <v>B0508STD</v>
      </c>
      <c r="C2117" t="s">
        <v>17708</v>
      </c>
      <c r="E2117" t="s">
        <v>15757</v>
      </c>
      <c r="F2117" t="str">
        <f>IF(ISBLANK('4E'!$H$28),"",'4E'!$H$28)</f>
        <v/>
      </c>
    </row>
    <row r="2118" spans="2:6">
      <c r="B2118" t="str">
        <f>'4E'!$AK$28</f>
        <v>B0508SLT</v>
      </c>
      <c r="C2118" t="s">
        <v>17709</v>
      </c>
      <c r="E2118" t="s">
        <v>15757</v>
      </c>
      <c r="F2118" t="str">
        <f>IF(ISBLANK('4E'!$I$28),"",'4E'!$I$28)</f>
        <v/>
      </c>
    </row>
    <row r="2119" spans="2:6">
      <c r="B2119" t="str">
        <f>'4E'!$AL$28</f>
        <v>B0508STP</v>
      </c>
      <c r="C2119" t="s">
        <v>17710</v>
      </c>
      <c r="E2119" t="s">
        <v>15757</v>
      </c>
      <c r="F2119" t="str">
        <f>IF(ISBLANK('4E'!$J$28),"",'4E'!$J$28)</f>
        <v/>
      </c>
    </row>
    <row r="2120" spans="2:6">
      <c r="B2120" t="str">
        <f>'4E'!$AM$28</f>
        <v>B0508SDT</v>
      </c>
      <c r="C2120" t="s">
        <v>17711</v>
      </c>
      <c r="E2120" t="s">
        <v>15757</v>
      </c>
      <c r="F2120" t="str">
        <f>IF(ISBLANK('4E'!$K$28),"",'4E'!$K$28)</f>
        <v/>
      </c>
    </row>
    <row r="2121" spans="2:6">
      <c r="B2121" t="str">
        <f>'4E'!$AN$28</f>
        <v>B0508SDD</v>
      </c>
      <c r="C2121" t="s">
        <v>17712</v>
      </c>
      <c r="E2121" t="s">
        <v>15757</v>
      </c>
      <c r="F2121" t="str">
        <f>IF(ISBLANK('4E'!$L$28),"",'4E'!$L$28)</f>
        <v/>
      </c>
    </row>
    <row r="2122" spans="2:6">
      <c r="B2122" t="str">
        <f>'4E'!$AO$28</f>
        <v>B0508TAS</v>
      </c>
      <c r="C2122" t="s">
        <v>17571</v>
      </c>
      <c r="E2122" t="s">
        <v>15757</v>
      </c>
      <c r="F2122">
        <f>IF(ISBLANK('4E'!$M$28),"",'4E'!$M$28)</f>
        <v>0</v>
      </c>
    </row>
    <row r="2123" spans="2:6">
      <c r="B2123" t="str">
        <f>'4E'!$AG$30</f>
        <v>BM825F</v>
      </c>
      <c r="C2123" t="s">
        <v>17713</v>
      </c>
      <c r="E2123" t="s">
        <v>15757</v>
      </c>
      <c r="F2123">
        <f>IF(ISBLANK('4E'!$E$30),"",'4E'!$E$30)</f>
        <v>0</v>
      </c>
    </row>
    <row r="2124" spans="2:6">
      <c r="B2124" t="str">
        <f>'4E'!$AH$30</f>
        <v>BM825SWD</v>
      </c>
      <c r="C2124" t="s">
        <v>17714</v>
      </c>
      <c r="E2124" t="s">
        <v>15757</v>
      </c>
      <c r="F2124">
        <f>IF(ISBLANK('4E'!$F$30),"",'4E'!$F$30)</f>
        <v>0</v>
      </c>
    </row>
    <row r="2125" spans="2:6">
      <c r="B2125" t="str">
        <f>'4E'!$AI$30</f>
        <v>BM825HD</v>
      </c>
      <c r="C2125" t="s">
        <v>17715</v>
      </c>
      <c r="E2125" t="s">
        <v>15757</v>
      </c>
      <c r="F2125">
        <f>IF(ISBLANK('4E'!$G$30),"",'4E'!$G$30)</f>
        <v>0</v>
      </c>
    </row>
    <row r="2126" spans="2:6">
      <c r="B2126" t="str">
        <f>'4E'!$AJ$30</f>
        <v>BM825STD</v>
      </c>
      <c r="C2126" t="s">
        <v>17716</v>
      </c>
      <c r="E2126" t="s">
        <v>15757</v>
      </c>
      <c r="F2126">
        <f>IF(ISBLANK('4E'!$H$30),"",'4E'!$H$30)</f>
        <v>0</v>
      </c>
    </row>
    <row r="2127" spans="2:6">
      <c r="B2127" t="str">
        <f>'4E'!$AK$30</f>
        <v>BM825SLT</v>
      </c>
      <c r="C2127" t="s">
        <v>17717</v>
      </c>
      <c r="E2127" t="s">
        <v>15757</v>
      </c>
      <c r="F2127">
        <f>IF(ISBLANK('4E'!$I$30),"",'4E'!$I$30)</f>
        <v>0</v>
      </c>
    </row>
    <row r="2128" spans="2:6">
      <c r="B2128" t="str">
        <f>'4E'!$AL$30</f>
        <v>BM825STP</v>
      </c>
      <c r="C2128" t="s">
        <v>17718</v>
      </c>
      <c r="E2128" t="s">
        <v>15757</v>
      </c>
      <c r="F2128">
        <f>IF(ISBLANK('4E'!$J$30),"",'4E'!$J$30)</f>
        <v>0</v>
      </c>
    </row>
    <row r="2129" spans="2:6">
      <c r="B2129" t="str">
        <f>'4E'!$AM$30</f>
        <v>BM825SDT</v>
      </c>
      <c r="C2129" t="s">
        <v>17719</v>
      </c>
      <c r="E2129" t="s">
        <v>15757</v>
      </c>
      <c r="F2129">
        <f>IF(ISBLANK('4E'!$K$30),"",'4E'!$K$30)</f>
        <v>0</v>
      </c>
    </row>
    <row r="2130" spans="2:6">
      <c r="B2130" t="str">
        <f>'4E'!$AN$30</f>
        <v>BM825SDD</v>
      </c>
      <c r="C2130" t="s">
        <v>17720</v>
      </c>
      <c r="E2130" t="s">
        <v>15757</v>
      </c>
      <c r="F2130">
        <f>IF(ISBLANK('4E'!$L$30),"",'4E'!$L$30)</f>
        <v>0</v>
      </c>
    </row>
    <row r="2131" spans="2:6">
      <c r="B2131" t="str">
        <f>'4E'!$AO$30</f>
        <v>BM825TAS</v>
      </c>
      <c r="C2131" t="s">
        <v>17721</v>
      </c>
      <c r="E2131" t="s">
        <v>15757</v>
      </c>
      <c r="F2131">
        <f>IF(ISBLANK('4E'!$M$30),"",'4E'!$M$30)</f>
        <v>0</v>
      </c>
    </row>
    <row r="2132" spans="2:6">
      <c r="B2132" t="str">
        <f>'4E'!$AG$33</f>
        <v>CR00559F</v>
      </c>
      <c r="C2132" t="s">
        <v>17722</v>
      </c>
      <c r="E2132" t="s">
        <v>15757</v>
      </c>
      <c r="F2132" t="str">
        <f>IF(ISBLANK('4E'!$E$33),"",'4E'!$E$33)</f>
        <v/>
      </c>
    </row>
    <row r="2133" spans="2:6">
      <c r="B2133" t="str">
        <f>'4E'!$AH$33</f>
        <v>CR00559SWD</v>
      </c>
      <c r="C2133" t="s">
        <v>17723</v>
      </c>
      <c r="E2133" t="s">
        <v>15757</v>
      </c>
      <c r="F2133" t="str">
        <f>IF(ISBLANK('4E'!$F$33),"",'4E'!$F$33)</f>
        <v/>
      </c>
    </row>
    <row r="2134" spans="2:6">
      <c r="B2134" t="str">
        <f>'4E'!$AI$33</f>
        <v>CR00559HD</v>
      </c>
      <c r="C2134" t="s">
        <v>17724</v>
      </c>
      <c r="E2134" t="s">
        <v>15757</v>
      </c>
      <c r="F2134" t="str">
        <f>IF(ISBLANK('4E'!$G$33),"",'4E'!$G$33)</f>
        <v/>
      </c>
    </row>
    <row r="2135" spans="2:6">
      <c r="B2135" t="str">
        <f>'4E'!$AJ$33</f>
        <v>CR00559STD</v>
      </c>
      <c r="C2135" t="s">
        <v>17725</v>
      </c>
      <c r="E2135" t="s">
        <v>15757</v>
      </c>
      <c r="F2135" t="str">
        <f>IF(ISBLANK('4E'!$H$33),"",'4E'!$H$33)</f>
        <v/>
      </c>
    </row>
    <row r="2136" spans="2:6">
      <c r="B2136" t="str">
        <f>'4E'!$AK$33</f>
        <v>CR00559SLT</v>
      </c>
      <c r="C2136" t="s">
        <v>17726</v>
      </c>
      <c r="E2136" t="s">
        <v>15757</v>
      </c>
      <c r="F2136" t="str">
        <f>IF(ISBLANK('4E'!$I$33),"",'4E'!$I$33)</f>
        <v/>
      </c>
    </row>
    <row r="2137" spans="2:6">
      <c r="B2137" t="str">
        <f>'4E'!$AL$33</f>
        <v>CR00559STP</v>
      </c>
      <c r="C2137" t="s">
        <v>17727</v>
      </c>
      <c r="E2137" t="s">
        <v>15757</v>
      </c>
      <c r="F2137" t="str">
        <f>IF(ISBLANK('4E'!$J$33),"",'4E'!$J$33)</f>
        <v/>
      </c>
    </row>
    <row r="2138" spans="2:6">
      <c r="B2138" t="str">
        <f>'4E'!$AM$33</f>
        <v>CR00559SDT</v>
      </c>
      <c r="C2138" t="s">
        <v>17728</v>
      </c>
      <c r="E2138" t="s">
        <v>15757</v>
      </c>
      <c r="F2138" t="str">
        <f>IF(ISBLANK('4E'!$K$33),"",'4E'!$K$33)</f>
        <v/>
      </c>
    </row>
    <row r="2139" spans="2:6">
      <c r="B2139" t="str">
        <f>'4E'!$AN$33</f>
        <v>CR00559SDD</v>
      </c>
      <c r="C2139" t="s">
        <v>17729</v>
      </c>
      <c r="E2139" t="s">
        <v>15757</v>
      </c>
      <c r="F2139" t="str">
        <f>IF(ISBLANK('4E'!$L$33),"",'4E'!$L$33)</f>
        <v/>
      </c>
    </row>
    <row r="2140" spans="2:6">
      <c r="B2140" t="str">
        <f>'4E'!$AO$33</f>
        <v>CR00559TOT</v>
      </c>
      <c r="C2140" t="s">
        <v>17730</v>
      </c>
      <c r="E2140" t="s">
        <v>15757</v>
      </c>
      <c r="F2140">
        <f>IF(ISBLANK('4E'!$M$33),"",'4E'!$M$33)</f>
        <v>0</v>
      </c>
    </row>
    <row r="2141" spans="2:6">
      <c r="B2141" t="str">
        <f>'4E'!$AG$34</f>
        <v>CR00562F</v>
      </c>
      <c r="C2141" t="s">
        <v>17731</v>
      </c>
      <c r="E2141" t="s">
        <v>15757</v>
      </c>
      <c r="F2141" t="str">
        <f>IF(ISBLANK('4E'!$E$34),"",'4E'!$E$34)</f>
        <v/>
      </c>
    </row>
    <row r="2142" spans="2:6">
      <c r="B2142" t="str">
        <f>'4E'!$AH$34</f>
        <v>CR00562SWD</v>
      </c>
      <c r="C2142" t="s">
        <v>17732</v>
      </c>
      <c r="E2142" t="s">
        <v>15757</v>
      </c>
      <c r="F2142" t="str">
        <f>IF(ISBLANK('4E'!$F$34),"",'4E'!$F$34)</f>
        <v/>
      </c>
    </row>
    <row r="2143" spans="2:6">
      <c r="B2143" t="str">
        <f>'4E'!$AI$34</f>
        <v>CR00562HD</v>
      </c>
      <c r="C2143" t="s">
        <v>17733</v>
      </c>
      <c r="E2143" t="s">
        <v>15757</v>
      </c>
      <c r="F2143" t="str">
        <f>IF(ISBLANK('4E'!$G$34),"",'4E'!$G$34)</f>
        <v/>
      </c>
    </row>
    <row r="2144" spans="2:6">
      <c r="B2144" t="str">
        <f>'4E'!$AJ$34</f>
        <v>CR00562STD</v>
      </c>
      <c r="C2144" t="s">
        <v>17734</v>
      </c>
      <c r="E2144" t="s">
        <v>15757</v>
      </c>
      <c r="F2144" t="str">
        <f>IF(ISBLANK('4E'!$H$34),"",'4E'!$H$34)</f>
        <v/>
      </c>
    </row>
    <row r="2145" spans="2:6">
      <c r="B2145" t="str">
        <f>'4E'!$AK$34</f>
        <v>CR00562SLT</v>
      </c>
      <c r="C2145" t="s">
        <v>17735</v>
      </c>
      <c r="E2145" t="s">
        <v>15757</v>
      </c>
      <c r="F2145" t="str">
        <f>IF(ISBLANK('4E'!$I$34),"",'4E'!$I$34)</f>
        <v/>
      </c>
    </row>
    <row r="2146" spans="2:6">
      <c r="B2146" t="str">
        <f>'4E'!$AL$34</f>
        <v>CR00562STP</v>
      </c>
      <c r="C2146" t="s">
        <v>17736</v>
      </c>
      <c r="E2146" t="s">
        <v>15757</v>
      </c>
      <c r="F2146" t="str">
        <f>IF(ISBLANK('4E'!$J$34),"",'4E'!$J$34)</f>
        <v/>
      </c>
    </row>
    <row r="2147" spans="2:6">
      <c r="B2147" t="str">
        <f>'4E'!$AM$34</f>
        <v>CR00562SDT</v>
      </c>
      <c r="C2147" t="s">
        <v>17737</v>
      </c>
      <c r="E2147" t="s">
        <v>15757</v>
      </c>
      <c r="F2147" t="str">
        <f>IF(ISBLANK('4E'!$K$34),"",'4E'!$K$34)</f>
        <v/>
      </c>
    </row>
    <row r="2148" spans="2:6">
      <c r="B2148" t="str">
        <f>'4E'!$AN$34</f>
        <v>CR00562SDD</v>
      </c>
      <c r="C2148" t="s">
        <v>17738</v>
      </c>
      <c r="E2148" t="s">
        <v>15757</v>
      </c>
      <c r="F2148" t="str">
        <f>IF(ISBLANK('4E'!$L$34),"",'4E'!$L$34)</f>
        <v/>
      </c>
    </row>
    <row r="2149" spans="2:6">
      <c r="B2149" t="str">
        <f>'4E'!$AO$34</f>
        <v>CR00562TOT</v>
      </c>
      <c r="C2149" t="s">
        <v>17739</v>
      </c>
      <c r="E2149" t="s">
        <v>15757</v>
      </c>
      <c r="F2149">
        <f>IF(ISBLANK('4E'!$M$34),"",'4E'!$M$34)</f>
        <v>0</v>
      </c>
    </row>
    <row r="2150" spans="2:6">
      <c r="B2150" t="str">
        <f>'4E'!$AG$35</f>
        <v>S3040F</v>
      </c>
      <c r="C2150" t="s">
        <v>17740</v>
      </c>
      <c r="E2150" t="s">
        <v>15757</v>
      </c>
      <c r="F2150">
        <f>IF(ISBLANK('4E'!$E$35),"",'4E'!$E$35)</f>
        <v>0</v>
      </c>
    </row>
    <row r="2151" spans="2:6">
      <c r="B2151" t="str">
        <f>'4E'!$AH$35</f>
        <v>S3040SWD</v>
      </c>
      <c r="C2151" t="s">
        <v>17741</v>
      </c>
      <c r="E2151" t="s">
        <v>15757</v>
      </c>
      <c r="F2151">
        <f>IF(ISBLANK('4E'!$F$35),"",'4E'!$F$35)</f>
        <v>0</v>
      </c>
    </row>
    <row r="2152" spans="2:6">
      <c r="B2152" t="str">
        <f>'4E'!$AI$35</f>
        <v>S3040HD</v>
      </c>
      <c r="C2152" t="s">
        <v>17742</v>
      </c>
      <c r="E2152" t="s">
        <v>15757</v>
      </c>
      <c r="F2152">
        <f>IF(ISBLANK('4E'!$G$35),"",'4E'!$G$35)</f>
        <v>0</v>
      </c>
    </row>
    <row r="2153" spans="2:6">
      <c r="B2153" t="str">
        <f>'4E'!$AJ$35</f>
        <v>S3040STD</v>
      </c>
      <c r="C2153" t="s">
        <v>17743</v>
      </c>
      <c r="E2153" t="s">
        <v>15757</v>
      </c>
      <c r="F2153">
        <f>IF(ISBLANK('4E'!$H$35),"",'4E'!$H$35)</f>
        <v>0</v>
      </c>
    </row>
    <row r="2154" spans="2:6">
      <c r="B2154" t="str">
        <f>'4E'!$AK$35</f>
        <v>S3040SLT</v>
      </c>
      <c r="C2154" t="s">
        <v>17744</v>
      </c>
      <c r="E2154" t="s">
        <v>15757</v>
      </c>
      <c r="F2154">
        <f>IF(ISBLANK('4E'!$I$35),"",'4E'!$I$35)</f>
        <v>0</v>
      </c>
    </row>
    <row r="2155" spans="2:6">
      <c r="B2155" t="str">
        <f>'4E'!$AL$35</f>
        <v>S3040STP</v>
      </c>
      <c r="C2155" t="s">
        <v>17745</v>
      </c>
      <c r="E2155" t="s">
        <v>15757</v>
      </c>
      <c r="F2155">
        <f>IF(ISBLANK('4E'!$J$35),"",'4E'!$J$35)</f>
        <v>0</v>
      </c>
    </row>
    <row r="2156" spans="2:6">
      <c r="B2156" t="str">
        <f>'4E'!$AM$35</f>
        <v>S3040SDT</v>
      </c>
      <c r="C2156" t="s">
        <v>17746</v>
      </c>
      <c r="E2156" t="s">
        <v>15757</v>
      </c>
      <c r="F2156">
        <f>IF(ISBLANK('4E'!$K$35),"",'4E'!$K$35)</f>
        <v>0</v>
      </c>
    </row>
    <row r="2157" spans="2:6">
      <c r="B2157" t="str">
        <f>'4E'!$AN$35</f>
        <v>S3040SDD</v>
      </c>
      <c r="C2157" t="s">
        <v>17747</v>
      </c>
      <c r="E2157" t="s">
        <v>15757</v>
      </c>
      <c r="F2157">
        <f>IF(ISBLANK('4E'!$L$35),"",'4E'!$L$35)</f>
        <v>0</v>
      </c>
    </row>
    <row r="2158" spans="2:6">
      <c r="B2158" t="str">
        <f>'4E'!$AO$35</f>
        <v>S3040TOT</v>
      </c>
      <c r="C2158" t="s">
        <v>17748</v>
      </c>
      <c r="E2158" t="s">
        <v>15757</v>
      </c>
      <c r="F2158">
        <f>IF(ISBLANK('4E'!$M$35),"",'4E'!$M$35)</f>
        <v>0</v>
      </c>
    </row>
    <row r="2159" spans="2:6">
      <c r="B2159" t="str">
        <f>'4E'!$AG$41</f>
        <v>BP3357001FL</v>
      </c>
      <c r="C2159" t="s">
        <v>17749</v>
      </c>
      <c r="E2159" t="s">
        <v>15757</v>
      </c>
      <c r="F2159" t="str">
        <f>IF(ISBLANK('4E'!$E$41),"",'4E'!$E$41)</f>
        <v/>
      </c>
    </row>
    <row r="2160" spans="2:6">
      <c r="B2160" t="str">
        <f>'4E'!$AH$41</f>
        <v>BP3357001SWD</v>
      </c>
      <c r="C2160" t="s">
        <v>17750</v>
      </c>
      <c r="E2160" t="s">
        <v>15757</v>
      </c>
      <c r="F2160" t="str">
        <f>IF(ISBLANK('4E'!$F$41),"",'4E'!$F$41)</f>
        <v/>
      </c>
    </row>
    <row r="2161" spans="2:6">
      <c r="B2161" t="str">
        <f>'4E'!$AI$41</f>
        <v>BP3357001HD</v>
      </c>
      <c r="C2161" t="s">
        <v>17751</v>
      </c>
      <c r="E2161" t="s">
        <v>15757</v>
      </c>
      <c r="F2161" t="str">
        <f>IF(ISBLANK('4E'!$G$41),"",'4E'!$G$41)</f>
        <v/>
      </c>
    </row>
    <row r="2162" spans="2:6">
      <c r="B2162" t="str">
        <f>'4E'!$AJ$41</f>
        <v>BP3357001STD</v>
      </c>
      <c r="C2162" t="s">
        <v>17752</v>
      </c>
      <c r="E2162" t="s">
        <v>15757</v>
      </c>
      <c r="F2162" t="str">
        <f>IF(ISBLANK('4E'!$H$41),"",'4E'!$H$41)</f>
        <v/>
      </c>
    </row>
    <row r="2163" spans="2:6">
      <c r="B2163" t="str">
        <f>'4E'!$AK$41</f>
        <v>BP3357001SLT</v>
      </c>
      <c r="C2163" t="s">
        <v>17753</v>
      </c>
      <c r="E2163" t="s">
        <v>15757</v>
      </c>
      <c r="F2163" t="str">
        <f>IF(ISBLANK('4E'!$I$41),"",'4E'!$I$41)</f>
        <v/>
      </c>
    </row>
    <row r="2164" spans="2:6">
      <c r="B2164" t="str">
        <f>'4E'!$AL$41</f>
        <v>BP3357001STP</v>
      </c>
      <c r="C2164" t="s">
        <v>17754</v>
      </c>
      <c r="E2164" t="s">
        <v>15757</v>
      </c>
      <c r="F2164" t="str">
        <f>IF(ISBLANK('4E'!$J$41),"",'4E'!$J$41)</f>
        <v/>
      </c>
    </row>
    <row r="2165" spans="2:6">
      <c r="B2165" t="str">
        <f>'4E'!$AM$41</f>
        <v>BP3357001SDT</v>
      </c>
      <c r="C2165" t="s">
        <v>17755</v>
      </c>
      <c r="E2165" t="s">
        <v>15757</v>
      </c>
      <c r="F2165" t="str">
        <f>IF(ISBLANK('4E'!$K$41),"",'4E'!$K$41)</f>
        <v/>
      </c>
    </row>
    <row r="2166" spans="2:6">
      <c r="B2166" t="str">
        <f>'4E'!$AN$41</f>
        <v>BP3357001SDD</v>
      </c>
      <c r="C2166" t="s">
        <v>17756</v>
      </c>
      <c r="E2166" t="s">
        <v>15757</v>
      </c>
      <c r="F2166" t="str">
        <f>IF(ISBLANK('4E'!$L$41),"",'4E'!$L$41)</f>
        <v/>
      </c>
    </row>
    <row r="2167" spans="2:6">
      <c r="B2167" t="str">
        <f>'4E'!$AO$41</f>
        <v>BP3357001CAS</v>
      </c>
      <c r="C2167" t="s">
        <v>17601</v>
      </c>
      <c r="E2167" t="s">
        <v>15757</v>
      </c>
      <c r="F2167">
        <f>IF(ISBLANK('4E'!$M$41),"",'4E'!$M$41)</f>
        <v>0</v>
      </c>
    </row>
    <row r="2168" spans="2:6">
      <c r="B2168" t="str">
        <f>'4E'!$AG$42</f>
        <v>BP3357002FL</v>
      </c>
      <c r="C2168" t="s">
        <v>17757</v>
      </c>
      <c r="E2168" t="s">
        <v>15757</v>
      </c>
      <c r="F2168" t="str">
        <f>IF(ISBLANK('4E'!$E$42),"",'4E'!$E$42)</f>
        <v/>
      </c>
    </row>
    <row r="2169" spans="2:6">
      <c r="B2169" t="str">
        <f>'4E'!$AH$42</f>
        <v>BP3357002SWD</v>
      </c>
      <c r="C2169" t="s">
        <v>17758</v>
      </c>
      <c r="E2169" t="s">
        <v>15757</v>
      </c>
      <c r="F2169" t="str">
        <f>IF(ISBLANK('4E'!$F$42),"",'4E'!$F$42)</f>
        <v/>
      </c>
    </row>
    <row r="2170" spans="2:6">
      <c r="B2170" t="str">
        <f>'4E'!$AI$42</f>
        <v>BP3357002HD</v>
      </c>
      <c r="C2170" t="s">
        <v>17759</v>
      </c>
      <c r="E2170" t="s">
        <v>15757</v>
      </c>
      <c r="F2170" t="str">
        <f>IF(ISBLANK('4E'!$G$42),"",'4E'!$G$42)</f>
        <v/>
      </c>
    </row>
    <row r="2171" spans="2:6">
      <c r="B2171" t="str">
        <f>'4E'!$AJ$42</f>
        <v>BP3357002STD</v>
      </c>
      <c r="C2171" t="s">
        <v>17760</v>
      </c>
      <c r="E2171" t="s">
        <v>15757</v>
      </c>
      <c r="F2171" t="str">
        <f>IF(ISBLANK('4E'!$H$42),"",'4E'!$H$42)</f>
        <v/>
      </c>
    </row>
    <row r="2172" spans="2:6">
      <c r="B2172" t="str">
        <f>'4E'!$AK$42</f>
        <v>BP3357002SLT</v>
      </c>
      <c r="C2172" t="s">
        <v>17761</v>
      </c>
      <c r="E2172" t="s">
        <v>15757</v>
      </c>
      <c r="F2172" t="str">
        <f>IF(ISBLANK('4E'!$I$42),"",'4E'!$I$42)</f>
        <v/>
      </c>
    </row>
    <row r="2173" spans="2:6">
      <c r="B2173" t="str">
        <f>'4E'!$AL$42</f>
        <v>BP3357002STP</v>
      </c>
      <c r="C2173" t="s">
        <v>17762</v>
      </c>
      <c r="E2173" t="s">
        <v>15757</v>
      </c>
      <c r="F2173" t="str">
        <f>IF(ISBLANK('4E'!$J$42),"",'4E'!$J$42)</f>
        <v/>
      </c>
    </row>
    <row r="2174" spans="2:6">
      <c r="B2174" t="str">
        <f>'4E'!$AM$42</f>
        <v>BP3357002SDT</v>
      </c>
      <c r="C2174" t="s">
        <v>17763</v>
      </c>
      <c r="E2174" t="s">
        <v>15757</v>
      </c>
      <c r="F2174" t="str">
        <f>IF(ISBLANK('4E'!$K$42),"",'4E'!$K$42)</f>
        <v/>
      </c>
    </row>
    <row r="2175" spans="2:6">
      <c r="B2175" t="str">
        <f>'4E'!$AN$42</f>
        <v>BP3357002SDD</v>
      </c>
      <c r="C2175" t="s">
        <v>17764</v>
      </c>
      <c r="E2175" t="s">
        <v>15757</v>
      </c>
      <c r="F2175" t="str">
        <f>IF(ISBLANK('4E'!$L$42),"",'4E'!$L$42)</f>
        <v/>
      </c>
    </row>
    <row r="2176" spans="2:6">
      <c r="B2176" t="str">
        <f>'4E'!$AO$42</f>
        <v>BP3357002CAS</v>
      </c>
      <c r="C2176" t="s">
        <v>17607</v>
      </c>
      <c r="E2176" t="s">
        <v>15757</v>
      </c>
      <c r="F2176">
        <f>IF(ISBLANK('4E'!$M$42),"",'4E'!$M$42)</f>
        <v>0</v>
      </c>
    </row>
    <row r="2177" spans="2:6">
      <c r="B2177" t="str">
        <f>'4E'!$AG$43</f>
        <v>BP3357003FL</v>
      </c>
      <c r="C2177" t="s">
        <v>17765</v>
      </c>
      <c r="E2177" t="s">
        <v>15757</v>
      </c>
      <c r="F2177" t="str">
        <f>IF(ISBLANK('4E'!$E$43),"",'4E'!$E$43)</f>
        <v/>
      </c>
    </row>
    <row r="2178" spans="2:6">
      <c r="B2178" t="str">
        <f>'4E'!$AH$43</f>
        <v>BP3357003SWD</v>
      </c>
      <c r="C2178" t="s">
        <v>17766</v>
      </c>
      <c r="E2178" t="s">
        <v>15757</v>
      </c>
      <c r="F2178" t="str">
        <f>IF(ISBLANK('4E'!$F$43),"",'4E'!$F$43)</f>
        <v/>
      </c>
    </row>
    <row r="2179" spans="2:6">
      <c r="B2179" t="str">
        <f>'4E'!$AI$43</f>
        <v>BP3357003HD</v>
      </c>
      <c r="C2179" t="s">
        <v>17767</v>
      </c>
      <c r="E2179" t="s">
        <v>15757</v>
      </c>
      <c r="F2179" t="str">
        <f>IF(ISBLANK('4E'!$G$43),"",'4E'!$G$43)</f>
        <v/>
      </c>
    </row>
    <row r="2180" spans="2:6">
      <c r="B2180" t="str">
        <f>'4E'!$AJ$43</f>
        <v>BP3357003STD</v>
      </c>
      <c r="C2180" t="s">
        <v>17768</v>
      </c>
      <c r="E2180" t="s">
        <v>15757</v>
      </c>
      <c r="F2180" t="str">
        <f>IF(ISBLANK('4E'!$H$43),"",'4E'!$H$43)</f>
        <v/>
      </c>
    </row>
    <row r="2181" spans="2:6">
      <c r="B2181" t="str">
        <f>'4E'!$AK$43</f>
        <v>BP3357003SLT</v>
      </c>
      <c r="C2181" t="s">
        <v>17769</v>
      </c>
      <c r="E2181" t="s">
        <v>15757</v>
      </c>
      <c r="F2181" t="str">
        <f>IF(ISBLANK('4E'!$I$43),"",'4E'!$I$43)</f>
        <v/>
      </c>
    </row>
    <row r="2182" spans="2:6">
      <c r="B2182" t="str">
        <f>'4E'!$AL$43</f>
        <v>BP3357003STP</v>
      </c>
      <c r="C2182" t="s">
        <v>17770</v>
      </c>
      <c r="E2182" t="s">
        <v>15757</v>
      </c>
      <c r="F2182" t="str">
        <f>IF(ISBLANK('4E'!$J$43),"",'4E'!$J$43)</f>
        <v/>
      </c>
    </row>
    <row r="2183" spans="2:6">
      <c r="B2183" t="str">
        <f>'4E'!$AM$43</f>
        <v>BP3357003SDT</v>
      </c>
      <c r="C2183" t="s">
        <v>17771</v>
      </c>
      <c r="E2183" t="s">
        <v>15757</v>
      </c>
      <c r="F2183" t="str">
        <f>IF(ISBLANK('4E'!$K$43),"",'4E'!$K$43)</f>
        <v/>
      </c>
    </row>
    <row r="2184" spans="2:6">
      <c r="B2184" t="str">
        <f>'4E'!$AN$43</f>
        <v>BP3357003SDD</v>
      </c>
      <c r="C2184" t="s">
        <v>17772</v>
      </c>
      <c r="E2184" t="s">
        <v>15757</v>
      </c>
      <c r="F2184" t="str">
        <f>IF(ISBLANK('4E'!$L$43),"",'4E'!$L$43)</f>
        <v/>
      </c>
    </row>
    <row r="2185" spans="2:6">
      <c r="B2185" t="str">
        <f>'4E'!$AO$43</f>
        <v>BP3357003CAS</v>
      </c>
      <c r="C2185" t="s">
        <v>17613</v>
      </c>
      <c r="E2185" t="s">
        <v>15757</v>
      </c>
      <c r="F2185">
        <f>IF(ISBLANK('4E'!$M$43),"",'4E'!$M$43)</f>
        <v>0</v>
      </c>
    </row>
    <row r="2186" spans="2:6">
      <c r="B2186" t="str">
        <f>'4E'!$AG$44</f>
        <v>BP3357004FL</v>
      </c>
      <c r="C2186" t="s">
        <v>17773</v>
      </c>
      <c r="E2186" t="s">
        <v>15757</v>
      </c>
      <c r="F2186" t="str">
        <f>IF(ISBLANK('4E'!$E$44),"",'4E'!$E$44)</f>
        <v/>
      </c>
    </row>
    <row r="2187" spans="2:6">
      <c r="B2187" t="str">
        <f>'4E'!$AH$44</f>
        <v>BP3357004SWD</v>
      </c>
      <c r="C2187" t="s">
        <v>17774</v>
      </c>
      <c r="E2187" t="s">
        <v>15757</v>
      </c>
      <c r="F2187" t="str">
        <f>IF(ISBLANK('4E'!$F$44),"",'4E'!$F$44)</f>
        <v/>
      </c>
    </row>
    <row r="2188" spans="2:6">
      <c r="B2188" t="str">
        <f>'4E'!$AI$44</f>
        <v>BP3357004HD</v>
      </c>
      <c r="C2188" t="s">
        <v>17775</v>
      </c>
      <c r="E2188" t="s">
        <v>15757</v>
      </c>
      <c r="F2188" t="str">
        <f>IF(ISBLANK('4E'!$G$44),"",'4E'!$G$44)</f>
        <v/>
      </c>
    </row>
    <row r="2189" spans="2:6">
      <c r="B2189" t="str">
        <f>'4E'!$AJ$44</f>
        <v>BP3357004STD</v>
      </c>
      <c r="C2189" t="s">
        <v>17776</v>
      </c>
      <c r="E2189" t="s">
        <v>15757</v>
      </c>
      <c r="F2189" t="str">
        <f>IF(ISBLANK('4E'!$H$44),"",'4E'!$H$44)</f>
        <v/>
      </c>
    </row>
    <row r="2190" spans="2:6">
      <c r="B2190" t="str">
        <f>'4E'!$AK$44</f>
        <v>BP3357004SLT</v>
      </c>
      <c r="C2190" t="s">
        <v>17777</v>
      </c>
      <c r="E2190" t="s">
        <v>15757</v>
      </c>
      <c r="F2190" t="str">
        <f>IF(ISBLANK('4E'!$I$44),"",'4E'!$I$44)</f>
        <v/>
      </c>
    </row>
    <row r="2191" spans="2:6">
      <c r="B2191" t="str">
        <f>'4E'!$AL$44</f>
        <v>BP3357004STP</v>
      </c>
      <c r="C2191" t="s">
        <v>17778</v>
      </c>
      <c r="E2191" t="s">
        <v>15757</v>
      </c>
      <c r="F2191" t="str">
        <f>IF(ISBLANK('4E'!$J$44),"",'4E'!$J$44)</f>
        <v/>
      </c>
    </row>
    <row r="2192" spans="2:6">
      <c r="B2192" t="str">
        <f>'4E'!$AM$44</f>
        <v>BP3357004SDT</v>
      </c>
      <c r="C2192" t="s">
        <v>17779</v>
      </c>
      <c r="E2192" t="s">
        <v>15757</v>
      </c>
      <c r="F2192" t="str">
        <f>IF(ISBLANK('4E'!$K$44),"",'4E'!$K$44)</f>
        <v/>
      </c>
    </row>
    <row r="2193" spans="2:6">
      <c r="B2193" t="str">
        <f>'4E'!$AN$44</f>
        <v>BP3357004SDD</v>
      </c>
      <c r="C2193" t="s">
        <v>17780</v>
      </c>
      <c r="E2193" t="s">
        <v>15757</v>
      </c>
      <c r="F2193" t="str">
        <f>IF(ISBLANK('4E'!$L$44),"",'4E'!$L$44)</f>
        <v/>
      </c>
    </row>
    <row r="2194" spans="2:6">
      <c r="B2194" t="str">
        <f>'4E'!$AO$44</f>
        <v>BP3357004CAS</v>
      </c>
      <c r="C2194" t="s">
        <v>17619</v>
      </c>
      <c r="E2194" t="s">
        <v>15757</v>
      </c>
      <c r="F2194">
        <f>IF(ISBLANK('4E'!$M$44),"",'4E'!$M$44)</f>
        <v>0</v>
      </c>
    </row>
    <row r="2195" spans="2:6">
      <c r="B2195" t="str">
        <f>'4E'!$AG$45</f>
        <v>BP3357005FL</v>
      </c>
      <c r="C2195" t="s">
        <v>17781</v>
      </c>
      <c r="E2195" t="s">
        <v>15757</v>
      </c>
      <c r="F2195" t="str">
        <f>IF(ISBLANK('4E'!$E$45),"",'4E'!$E$45)</f>
        <v/>
      </c>
    </row>
    <row r="2196" spans="2:6">
      <c r="B2196" t="str">
        <f>'4E'!$AH$45</f>
        <v>BP3357005SWD</v>
      </c>
      <c r="C2196" t="s">
        <v>17782</v>
      </c>
      <c r="E2196" t="s">
        <v>15757</v>
      </c>
      <c r="F2196" t="str">
        <f>IF(ISBLANK('4E'!$F$45),"",'4E'!$F$45)</f>
        <v/>
      </c>
    </row>
    <row r="2197" spans="2:6">
      <c r="B2197" t="str">
        <f>'4E'!$AI$45</f>
        <v>BP3357005HD</v>
      </c>
      <c r="C2197" t="s">
        <v>17783</v>
      </c>
      <c r="E2197" t="s">
        <v>15757</v>
      </c>
      <c r="F2197" t="str">
        <f>IF(ISBLANK('4E'!$G$45),"",'4E'!$G$45)</f>
        <v/>
      </c>
    </row>
    <row r="2198" spans="2:6">
      <c r="B2198" t="str">
        <f>'4E'!$AJ$45</f>
        <v>BP3357005STD</v>
      </c>
      <c r="C2198" t="s">
        <v>17784</v>
      </c>
      <c r="E2198" t="s">
        <v>15757</v>
      </c>
      <c r="F2198" t="str">
        <f>IF(ISBLANK('4E'!$H$45),"",'4E'!$H$45)</f>
        <v/>
      </c>
    </row>
    <row r="2199" spans="2:6">
      <c r="B2199" t="str">
        <f>'4E'!$AK$45</f>
        <v>BP3357005SLT</v>
      </c>
      <c r="C2199" t="s">
        <v>17785</v>
      </c>
      <c r="E2199" t="s">
        <v>15757</v>
      </c>
      <c r="F2199" t="str">
        <f>IF(ISBLANK('4E'!$I$45),"",'4E'!$I$45)</f>
        <v/>
      </c>
    </row>
    <row r="2200" spans="2:6">
      <c r="B2200" t="str">
        <f>'4E'!$AL$45</f>
        <v>BP3357005STP</v>
      </c>
      <c r="C2200" t="s">
        <v>17786</v>
      </c>
      <c r="E2200" t="s">
        <v>15757</v>
      </c>
      <c r="F2200" t="str">
        <f>IF(ISBLANK('4E'!$J$45),"",'4E'!$J$45)</f>
        <v/>
      </c>
    </row>
    <row r="2201" spans="2:6">
      <c r="B2201" t="str">
        <f>'4E'!$AM$45</f>
        <v>BP3357005SDT</v>
      </c>
      <c r="C2201" t="s">
        <v>17787</v>
      </c>
      <c r="E2201" t="s">
        <v>15757</v>
      </c>
      <c r="F2201" t="str">
        <f>IF(ISBLANK('4E'!$K$45),"",'4E'!$K$45)</f>
        <v/>
      </c>
    </row>
    <row r="2202" spans="2:6">
      <c r="B2202" t="str">
        <f>'4E'!$AN$45</f>
        <v>BP3357005SDD</v>
      </c>
      <c r="C2202" t="s">
        <v>17788</v>
      </c>
      <c r="E2202" t="s">
        <v>15757</v>
      </c>
      <c r="F2202" t="str">
        <f>IF(ISBLANK('4E'!$L$45),"",'4E'!$L$45)</f>
        <v/>
      </c>
    </row>
    <row r="2203" spans="2:6">
      <c r="B2203" t="str">
        <f>'4E'!$AO$45</f>
        <v>BP3357005CAS</v>
      </c>
      <c r="C2203" t="s">
        <v>17625</v>
      </c>
      <c r="E2203" t="s">
        <v>15757</v>
      </c>
      <c r="F2203">
        <f>IF(ISBLANK('4E'!$M$45),"",'4E'!$M$45)</f>
        <v>0</v>
      </c>
    </row>
    <row r="2204" spans="2:6">
      <c r="B2204" t="str">
        <f>'4E'!$AG$46</f>
        <v>BP3357020FL</v>
      </c>
      <c r="C2204" t="s">
        <v>17789</v>
      </c>
      <c r="E2204" t="s">
        <v>15757</v>
      </c>
      <c r="F2204">
        <f>IF(ISBLANK('4E'!$E$46),"",'4E'!$E$46)</f>
        <v>0</v>
      </c>
    </row>
    <row r="2205" spans="2:6">
      <c r="B2205" t="str">
        <f>'4E'!$AH$46</f>
        <v>BP3357020SWD</v>
      </c>
      <c r="C2205" t="s">
        <v>17790</v>
      </c>
      <c r="E2205" t="s">
        <v>15757</v>
      </c>
      <c r="F2205">
        <f>IF(ISBLANK('4E'!$F$46),"",'4E'!$F$46)</f>
        <v>0</v>
      </c>
    </row>
    <row r="2206" spans="2:6">
      <c r="B2206" t="str">
        <f>'4E'!$AI$46</f>
        <v>BP3357020HD</v>
      </c>
      <c r="C2206" t="s">
        <v>17791</v>
      </c>
      <c r="E2206" t="s">
        <v>15757</v>
      </c>
      <c r="F2206">
        <f>IF(ISBLANK('4E'!$G$46),"",'4E'!$G$46)</f>
        <v>0</v>
      </c>
    </row>
    <row r="2207" spans="2:6">
      <c r="B2207" t="str">
        <f>'4E'!$AJ$46</f>
        <v>BP3357020STD</v>
      </c>
      <c r="C2207" t="s">
        <v>17792</v>
      </c>
      <c r="E2207" t="s">
        <v>15757</v>
      </c>
      <c r="F2207">
        <f>IF(ISBLANK('4E'!$H$46),"",'4E'!$H$46)</f>
        <v>0</v>
      </c>
    </row>
    <row r="2208" spans="2:6">
      <c r="B2208" t="str">
        <f>'4E'!$AK$46</f>
        <v>BP3357020SLT</v>
      </c>
      <c r="C2208" t="s">
        <v>17793</v>
      </c>
      <c r="E2208" t="s">
        <v>15757</v>
      </c>
      <c r="F2208">
        <f>IF(ISBLANK('4E'!$I$46),"",'4E'!$I$46)</f>
        <v>0</v>
      </c>
    </row>
    <row r="2209" spans="2:6">
      <c r="B2209" t="str">
        <f>'4E'!$AL$46</f>
        <v>BP3357020STP</v>
      </c>
      <c r="C2209" t="s">
        <v>17794</v>
      </c>
      <c r="E2209" t="s">
        <v>15757</v>
      </c>
      <c r="F2209">
        <f>IF(ISBLANK('4E'!$J$46),"",'4E'!$J$46)</f>
        <v>0</v>
      </c>
    </row>
    <row r="2210" spans="2:6">
      <c r="B2210" t="str">
        <f>'4E'!$AM$46</f>
        <v>BP3357020SDT</v>
      </c>
      <c r="C2210" t="s">
        <v>17795</v>
      </c>
      <c r="E2210" t="s">
        <v>15757</v>
      </c>
      <c r="F2210">
        <f>IF(ISBLANK('4E'!$K$46),"",'4E'!$K$46)</f>
        <v>0</v>
      </c>
    </row>
    <row r="2211" spans="2:6">
      <c r="B2211" t="str">
        <f>'4E'!$AN$46</f>
        <v>BP3357020SDD</v>
      </c>
      <c r="C2211" t="s">
        <v>17796</v>
      </c>
      <c r="E2211" t="s">
        <v>15757</v>
      </c>
      <c r="F2211">
        <f>IF(ISBLANK('4E'!$L$46),"",'4E'!$L$46)</f>
        <v>0</v>
      </c>
    </row>
    <row r="2212" spans="2:6">
      <c r="B2212" t="str">
        <f>'4E'!$AO$46</f>
        <v>BP3357020CAS</v>
      </c>
      <c r="C2212" t="s">
        <v>17631</v>
      </c>
      <c r="E2212" t="s">
        <v>15757</v>
      </c>
      <c r="F2212">
        <f>IF(ISBLANK('4E'!$M$46),"",'4E'!$M$46)</f>
        <v>0</v>
      </c>
    </row>
    <row r="2213" spans="2:6">
      <c r="B2213" s="2079" t="str">
        <f>'4H SBB'!$T$9</f>
        <v>RCT00600</v>
      </c>
      <c r="C2213" t="s">
        <v>17797</v>
      </c>
      <c r="E2213" t="s">
        <v>15757</v>
      </c>
      <c r="F2213">
        <f>IF(ISBLANK('4H SBB'!$E$9),"",'4H SBB'!$E$9)</f>
        <v>1986.8720003945182</v>
      </c>
    </row>
    <row r="2214" spans="2:6">
      <c r="B2214" s="2609" t="str">
        <f>'4H SBB'!$T$11</f>
        <v>T19004PT</v>
      </c>
      <c r="C2214" t="s">
        <v>17799</v>
      </c>
      <c r="E2214" t="s">
        <v>15757</v>
      </c>
      <c r="F2214">
        <f>IF(ISBLANK('4H SBB'!$E$11),"",'4H SBB'!$E$11)</f>
        <v>-5.4800000000000001E-2</v>
      </c>
    </row>
    <row r="2215" spans="2:6">
      <c r="B2215" s="2609" t="str">
        <f>'4H SBB'!$T$13</f>
        <v>CR1050</v>
      </c>
      <c r="C2215" t="s">
        <v>17800</v>
      </c>
      <c r="E2215" t="s">
        <v>15757</v>
      </c>
      <c r="F2215">
        <f>IF(ISBLANK('4H SBB'!$E$13),"",'4H SBB'!$E$13)</f>
        <v>-1.0050974595260645E-3</v>
      </c>
    </row>
    <row r="2216" spans="2:6">
      <c r="B2216" s="2609" t="str">
        <f>'4H SBB'!$T$14</f>
        <v>R5004HH</v>
      </c>
      <c r="C2216" t="s">
        <v>17801</v>
      </c>
      <c r="E2216" t="s">
        <v>15757</v>
      </c>
      <c r="F2216">
        <f>IF(ISBLANK('4H SBB'!$E$14),"",'4H SBB'!$E$14)</f>
        <v>0</v>
      </c>
    </row>
    <row r="2217" spans="2:6">
      <c r="B2217" s="2609" t="str">
        <f>'4H SBB'!$T$15</f>
        <v>R5004NH</v>
      </c>
      <c r="C2217" t="s">
        <v>17802</v>
      </c>
      <c r="E2217" t="s">
        <v>15757</v>
      </c>
      <c r="F2217">
        <f>IF(ISBLANK('4H SBB'!$E$15),"",'4H SBB'!$E$15)</f>
        <v>0</v>
      </c>
    </row>
    <row r="2218" spans="2:6">
      <c r="B2218" t="str">
        <f>'4H SBB'!$T$16</f>
        <v>B0203FMCRF</v>
      </c>
      <c r="C2218" t="s">
        <v>17803</v>
      </c>
      <c r="E2218" t="s">
        <v>15757</v>
      </c>
      <c r="F2218" t="str">
        <f>IF(ISBLANK('4H SBB'!$E$16),"",'4H SBB'!$E$16)</f>
        <v>BBB+ (Stable)</v>
      </c>
    </row>
    <row r="2219" spans="2:6">
      <c r="B2219" t="str">
        <f>'4H SBB'!$T$17</f>
        <v>B0203FMCRM</v>
      </c>
      <c r="C2219" t="s">
        <v>17804</v>
      </c>
      <c r="E2219" t="s">
        <v>15757</v>
      </c>
      <c r="F2219" t="str">
        <f>IF(ISBLANK('4H SBB'!$E$17),"",'4H SBB'!$E$17)</f>
        <v>BBB+ (Negative)</v>
      </c>
    </row>
    <row r="2220" spans="2:6">
      <c r="B2220" t="str">
        <f>'4H SBB'!$T$18</f>
        <v>B0203FMCRS</v>
      </c>
      <c r="C2220" t="s">
        <v>17805</v>
      </c>
      <c r="E2220" t="s">
        <v>15757</v>
      </c>
      <c r="F2220" t="str">
        <f>IF(ISBLANK('4H SBB'!$E$18),"",'4H SBB'!$E$18)</f>
        <v>N/A</v>
      </c>
    </row>
    <row r="2221" spans="2:6">
      <c r="B2221" s="2609" t="str">
        <f>'4H SBB'!$T$19</f>
        <v>CR19006</v>
      </c>
      <c r="C2221" t="s">
        <v>17806</v>
      </c>
      <c r="E2221" t="s">
        <v>15757</v>
      </c>
      <c r="F2221">
        <f>IF(ISBLANK('4H SBB'!$E$19),"",'4H SBB'!$E$19)</f>
        <v>1.83E-2</v>
      </c>
    </row>
    <row r="2222" spans="2:6">
      <c r="B2222" s="2079" t="str">
        <f>'4H SBB'!$T$20</f>
        <v>CR2610</v>
      </c>
      <c r="C2222" t="s">
        <v>17807</v>
      </c>
      <c r="E2222" t="s">
        <v>15757</v>
      </c>
      <c r="F2222">
        <f>IF(ISBLANK('4H SBB'!$E$20),"",'4H SBB'!$E$20)</f>
        <v>38.374061091637451</v>
      </c>
    </row>
    <row r="2223" spans="2:6">
      <c r="B2223" s="2079" t="str">
        <f>'4H SBB'!$T$21</f>
        <v>A14025</v>
      </c>
      <c r="C2223" t="s">
        <v>17808</v>
      </c>
      <c r="E2223" t="s">
        <v>15757</v>
      </c>
      <c r="F2223">
        <f>IF(ISBLANK('4H SBB'!$E$21),"",'4H SBB'!$E$21)</f>
        <v>157.06199999999995</v>
      </c>
    </row>
    <row r="2224" spans="2:6">
      <c r="B2224" t="str">
        <f>'4H SBB'!$T$22</f>
        <v>CR1051</v>
      </c>
      <c r="C2224" t="s">
        <v>17809</v>
      </c>
      <c r="E2224" t="s">
        <v>15757</v>
      </c>
      <c r="F2224">
        <f>IF(ISBLANK('4H SBB'!$E$22),"",'4H SBB'!$E$22)</f>
        <v>2.35</v>
      </c>
    </row>
    <row r="2225" spans="2:6">
      <c r="B2225" t="str">
        <f>'4H SBB'!$T$23</f>
        <v>CR1052</v>
      </c>
      <c r="C2225" t="s">
        <v>17810</v>
      </c>
      <c r="E2225" t="s">
        <v>15757</v>
      </c>
      <c r="F2225">
        <f>IF(ISBLANK('4H SBB'!$E$23),"",'4H SBB'!$E$23)</f>
        <v>0.22</v>
      </c>
    </row>
    <row r="2226" spans="2:6">
      <c r="B2226" s="2079" t="str">
        <f>'4H SBB'!$T$24</f>
        <v>CR1053</v>
      </c>
      <c r="C2226" t="s">
        <v>17811</v>
      </c>
      <c r="E2226" t="s">
        <v>15757</v>
      </c>
      <c r="F2226">
        <f>IF(ISBLANK('4H SBB'!$E$24),"",'4H SBB'!$E$24)</f>
        <v>4.4106533923771861E-2</v>
      </c>
    </row>
    <row r="2227" spans="2:6">
      <c r="B2227" s="2609" t="str">
        <f>'4H SBB'!$T$25</f>
        <v>CR1054</v>
      </c>
      <c r="C2227" t="s">
        <v>17812</v>
      </c>
      <c r="E2227" t="s">
        <v>15757</v>
      </c>
      <c r="F2227">
        <f>IF(ISBLANK('4H SBB'!$E$25),"",'4H SBB'!$E$25)</f>
        <v>1.2928215705015345E-2</v>
      </c>
    </row>
    <row r="2228" spans="2:6">
      <c r="B2228" s="2079" t="str">
        <f>'4H SBB'!$T$26</f>
        <v>CR1055</v>
      </c>
      <c r="C2228" t="s">
        <v>17813</v>
      </c>
      <c r="E2228" t="s">
        <v>15757</v>
      </c>
      <c r="F2228">
        <f>IF(ISBLANK('4H SBB'!$E$26),"",'4H SBB'!$E$26)</f>
        <v>157.06199999999995</v>
      </c>
    </row>
    <row r="2229" spans="2:6">
      <c r="B2229" s="2079" t="str">
        <f>'4H SBB'!$T$27</f>
        <v>B0203FMRCFD</v>
      </c>
      <c r="C2229" t="s">
        <v>17814</v>
      </c>
      <c r="E2229" t="s">
        <v>15757</v>
      </c>
      <c r="F2229">
        <f>IF(ISBLANK('4H SBB'!$E$27),"",'4H SBB'!$E$27)</f>
        <v>4.4106533923771861E-2</v>
      </c>
    </row>
    <row r="2230" spans="2:6">
      <c r="B2230" s="2609" t="str">
        <f>'4H SBB'!$T$30</f>
        <v>CR1058</v>
      </c>
      <c r="C2230" t="s">
        <v>17815</v>
      </c>
      <c r="E2230" t="s">
        <v>15757</v>
      </c>
      <c r="F2230">
        <f>IF(ISBLANK('4H SBB'!$E$30),"",'4H SBB'!$E$30)</f>
        <v>0.65181022425098845</v>
      </c>
    </row>
    <row r="2231" spans="2:6">
      <c r="B2231" s="2609" t="str">
        <f>'4H SBB'!$T$31</f>
        <v>CR1059</v>
      </c>
      <c r="C2231" t="s">
        <v>17816</v>
      </c>
      <c r="E2231" t="s">
        <v>15757</v>
      </c>
      <c r="F2231">
        <f>IF(ISBLANK('4H SBB'!$E$31),"",'4H SBB'!$E$31)</f>
        <v>0.1480707340450263</v>
      </c>
    </row>
    <row r="2232" spans="2:6">
      <c r="B2232" s="2609" t="str">
        <f>'4H SBB'!$T$32</f>
        <v>CR1060</v>
      </c>
      <c r="C2232" t="s">
        <v>17817</v>
      </c>
      <c r="E2232" t="s">
        <v>15757</v>
      </c>
      <c r="F2232">
        <f>IF(ISBLANK('4H SBB'!$E$32),"",'4H SBB'!$E$32)</f>
        <v>0.2001190417039852</v>
      </c>
    </row>
    <row r="2233" spans="2:6">
      <c r="B2233" s="2609" t="str">
        <f>'4H SBB'!$T$33</f>
        <v>CR1061</v>
      </c>
      <c r="C2233" t="s">
        <v>17818</v>
      </c>
      <c r="E2233" t="s">
        <v>15757</v>
      </c>
      <c r="F2233">
        <f>IF(ISBLANK('4H SBB'!$E$33),"",'4H SBB'!$E$33)</f>
        <v>2.3E-2</v>
      </c>
    </row>
    <row r="2234" spans="2:6">
      <c r="B2234" s="2609" t="str">
        <f>'4H SBB'!$T$34</f>
        <v>CR1062</v>
      </c>
      <c r="C2234" t="s">
        <v>17819</v>
      </c>
      <c r="E2234" t="s">
        <v>15757</v>
      </c>
      <c r="F2234">
        <f>IF(ISBLANK('4H SBB'!$E$34),"",'4H SBB'!$E$34)</f>
        <v>1.2999999999999999E-2</v>
      </c>
    </row>
    <row r="2235" spans="2:6">
      <c r="B2235" s="2609" t="str">
        <f>'4H SBB'!$T$35</f>
        <v>CR1063</v>
      </c>
      <c r="C2235" t="s">
        <v>17820</v>
      </c>
      <c r="E2235" t="s">
        <v>15757</v>
      </c>
      <c r="F2235">
        <f>IF(ISBLANK('4H SBB'!$E$35),"",'4H SBB'!$E$35)</f>
        <v>6.6000000000000003E-2</v>
      </c>
    </row>
    <row r="2236" spans="2:6">
      <c r="B2236" s="2609" t="str">
        <f>'4H SBB'!$T$36</f>
        <v>CR1064</v>
      </c>
      <c r="C2236" t="s">
        <v>17821</v>
      </c>
      <c r="E2236" t="s">
        <v>15757</v>
      </c>
      <c r="F2236">
        <f>IF(ISBLANK('4H SBB'!$E$36),"",'4H SBB'!$E$36)</f>
        <v>0.70599999999999996</v>
      </c>
    </row>
    <row r="2237" spans="2:6">
      <c r="B2237" s="2609" t="str">
        <f>'4H SBB'!$T$37</f>
        <v>CR1065</v>
      </c>
      <c r="C2237" t="s">
        <v>17822</v>
      </c>
      <c r="E2237" t="s">
        <v>15757</v>
      </c>
      <c r="F2237">
        <f>IF(ISBLANK('4H SBB'!$E$37),"",'4H SBB'!$E$37)</f>
        <v>0.192</v>
      </c>
    </row>
    <row r="2238" spans="2:6">
      <c r="B2238" t="str">
        <f>'4I'!$AF$12</f>
        <v>CR2021N0</v>
      </c>
      <c r="C2238" t="s">
        <v>18906</v>
      </c>
      <c r="E2238" t="s">
        <v>15757</v>
      </c>
      <c r="F2238" t="str">
        <f>IF(ISBLANK('4I'!$C$12),"",'4I'!$C$12)</f>
        <v/>
      </c>
    </row>
    <row r="2239" spans="2:6">
      <c r="B2239" t="str">
        <f>'4I'!$AG$12</f>
        <v>CR2021N1</v>
      </c>
      <c r="C2239" t="s">
        <v>18907</v>
      </c>
      <c r="E2239" t="s">
        <v>15757</v>
      </c>
      <c r="F2239" t="str">
        <f>IF(ISBLANK('4I'!$D$12),"",'4I'!$D$12)</f>
        <v/>
      </c>
    </row>
    <row r="2240" spans="2:6">
      <c r="B2240" t="str">
        <f>'4I'!$AH$12</f>
        <v>CR2021N2</v>
      </c>
      <c r="C2240" t="s">
        <v>18908</v>
      </c>
      <c r="E2240" t="s">
        <v>15757</v>
      </c>
      <c r="F2240" t="str">
        <f>IF(ISBLANK('4I'!$E$12),"",'4I'!$E$12)</f>
        <v/>
      </c>
    </row>
    <row r="2241" spans="2:6">
      <c r="B2241" t="str">
        <f>'4I'!$AI$12</f>
        <v>CR2021N5</v>
      </c>
      <c r="C2241" t="s">
        <v>18909</v>
      </c>
      <c r="E2241" t="s">
        <v>15757</v>
      </c>
      <c r="F2241" t="str">
        <f>IF(ISBLANK('4I'!$F$12),"",'4I'!$F$12)</f>
        <v/>
      </c>
    </row>
    <row r="2242" spans="2:6">
      <c r="B2242" t="str">
        <f>'4I'!$AJ$12</f>
        <v>CR2021N6</v>
      </c>
      <c r="C2242" t="s">
        <v>18910</v>
      </c>
      <c r="E2242" t="s">
        <v>15757</v>
      </c>
      <c r="F2242">
        <f>IF(ISBLANK('4I'!$G$12),"",'4I'!$G$12)</f>
        <v>0</v>
      </c>
    </row>
    <row r="2243" spans="2:6">
      <c r="B2243" t="str">
        <f>'4I'!$AK$12</f>
        <v>CR2021MM</v>
      </c>
      <c r="C2243" t="s">
        <v>18911</v>
      </c>
      <c r="E2243" t="s">
        <v>15757</v>
      </c>
      <c r="F2243" t="str">
        <f>IF(ISBLANK('4I'!$H$12),"",'4I'!$H$12)</f>
        <v/>
      </c>
    </row>
    <row r="2244" spans="2:6">
      <c r="B2244" t="str">
        <f>'4I'!$AL$12</f>
        <v>CR2021TA</v>
      </c>
      <c r="C2244" t="s">
        <v>18912</v>
      </c>
      <c r="E2244" t="s">
        <v>15757</v>
      </c>
      <c r="F2244" t="str">
        <f>IF(ISBLANK('4I'!$I$12),"",'4I'!$I$12)</f>
        <v/>
      </c>
    </row>
    <row r="2245" spans="2:6">
      <c r="B2245" t="str">
        <f>'4I'!$AM$12</f>
        <v>CR2021IRP</v>
      </c>
      <c r="C2245" t="s">
        <v>18913</v>
      </c>
      <c r="E2245" t="s">
        <v>15757</v>
      </c>
      <c r="F2245" t="str">
        <f>IF(ISBLANK('4I'!$J$12),"",'4I'!$J$12)</f>
        <v/>
      </c>
    </row>
    <row r="2246" spans="2:6">
      <c r="B2246" t="str">
        <f>'4I'!$AN$12</f>
        <v>CR2021IRR</v>
      </c>
      <c r="C2246" t="s">
        <v>18914</v>
      </c>
      <c r="E2246" t="s">
        <v>15757</v>
      </c>
      <c r="F2246" t="str">
        <f>IF(ISBLANK('4I'!$K$12),"",'4I'!$K$12)</f>
        <v/>
      </c>
    </row>
    <row r="2247" spans="2:6">
      <c r="B2247" t="str">
        <f>'4I'!$AF$13</f>
        <v>CR2022N0</v>
      </c>
      <c r="C2247" t="s">
        <v>18915</v>
      </c>
      <c r="E2247" t="s">
        <v>15757</v>
      </c>
      <c r="F2247" t="str">
        <f>IF(ISBLANK('4I'!$C$13),"",'4I'!$C$13)</f>
        <v/>
      </c>
    </row>
    <row r="2248" spans="2:6">
      <c r="B2248" t="str">
        <f>'4I'!$AG$13</f>
        <v>CR2022N1</v>
      </c>
      <c r="C2248" t="s">
        <v>18916</v>
      </c>
      <c r="E2248" t="s">
        <v>15757</v>
      </c>
      <c r="F2248" t="str">
        <f>IF(ISBLANK('4I'!$D$13),"",'4I'!$D$13)</f>
        <v/>
      </c>
    </row>
    <row r="2249" spans="2:6">
      <c r="B2249" t="str">
        <f>'4I'!$AH$13</f>
        <v>CR2022N2</v>
      </c>
      <c r="C2249" t="s">
        <v>18917</v>
      </c>
      <c r="E2249" t="s">
        <v>15757</v>
      </c>
      <c r="F2249" t="str">
        <f>IF(ISBLANK('4I'!$E$13),"",'4I'!$E$13)</f>
        <v/>
      </c>
    </row>
    <row r="2250" spans="2:6">
      <c r="B2250" t="str">
        <f>'4I'!$AI$13</f>
        <v>CR2022N5</v>
      </c>
      <c r="C2250" t="s">
        <v>18918</v>
      </c>
      <c r="E2250" t="s">
        <v>15757</v>
      </c>
      <c r="F2250" t="str">
        <f>IF(ISBLANK('4I'!$F$13),"",'4I'!$F$13)</f>
        <v/>
      </c>
    </row>
    <row r="2251" spans="2:6">
      <c r="B2251" t="str">
        <f>'4I'!$AJ$13</f>
        <v>CR2022N6</v>
      </c>
      <c r="C2251" t="s">
        <v>18919</v>
      </c>
      <c r="E2251" t="s">
        <v>15757</v>
      </c>
      <c r="F2251">
        <f>IF(ISBLANK('4I'!$G$13),"",'4I'!$G$13)</f>
        <v>0</v>
      </c>
    </row>
    <row r="2252" spans="2:6">
      <c r="B2252" t="str">
        <f>'4I'!$AK$13</f>
        <v>CR2022MM</v>
      </c>
      <c r="C2252" t="s">
        <v>18920</v>
      </c>
      <c r="E2252" t="s">
        <v>15757</v>
      </c>
      <c r="F2252" t="str">
        <f>IF(ISBLANK('4I'!$H$13),"",'4I'!$H$13)</f>
        <v/>
      </c>
    </row>
    <row r="2253" spans="2:6">
      <c r="B2253" t="str">
        <f>'4I'!$AL$13</f>
        <v>CR2022TA</v>
      </c>
      <c r="C2253" t="s">
        <v>18921</v>
      </c>
      <c r="E2253" t="s">
        <v>15757</v>
      </c>
      <c r="F2253" t="str">
        <f>IF(ISBLANK('4I'!$I$13),"",'4I'!$I$13)</f>
        <v/>
      </c>
    </row>
    <row r="2254" spans="2:6">
      <c r="B2254" t="str">
        <f>'4I'!$AM$13</f>
        <v>CR2022IRP</v>
      </c>
      <c r="C2254" t="s">
        <v>18922</v>
      </c>
      <c r="E2254" t="s">
        <v>15757</v>
      </c>
      <c r="F2254" t="str">
        <f>IF(ISBLANK('4I'!$J$13),"",'4I'!$J$13)</f>
        <v/>
      </c>
    </row>
    <row r="2255" spans="2:6">
      <c r="B2255" t="str">
        <f>'4I'!$AN$13</f>
        <v>CR2022IRR</v>
      </c>
      <c r="C2255" t="s">
        <v>18923</v>
      </c>
      <c r="E2255" t="s">
        <v>15757</v>
      </c>
      <c r="F2255" t="str">
        <f>IF(ISBLANK('4I'!$K$13),"",'4I'!$K$13)</f>
        <v/>
      </c>
    </row>
    <row r="2256" spans="2:6">
      <c r="B2256" t="str">
        <f>'4I'!$AF$14</f>
        <v>CR2023N0</v>
      </c>
      <c r="C2256" t="s">
        <v>18924</v>
      </c>
      <c r="E2256" t="s">
        <v>15757</v>
      </c>
      <c r="F2256" t="str">
        <f>IF(ISBLANK('4I'!$C$14),"",'4I'!$C$14)</f>
        <v/>
      </c>
    </row>
    <row r="2257" spans="2:6">
      <c r="B2257" t="str">
        <f>'4I'!$AG$14</f>
        <v>CR2023N1</v>
      </c>
      <c r="C2257" t="s">
        <v>18925</v>
      </c>
      <c r="E2257" t="s">
        <v>15757</v>
      </c>
      <c r="F2257" t="str">
        <f>IF(ISBLANK('4I'!$D$14),"",'4I'!$D$14)</f>
        <v/>
      </c>
    </row>
    <row r="2258" spans="2:6">
      <c r="B2258" t="str">
        <f>'4I'!$AH$14</f>
        <v>CR2023N2</v>
      </c>
      <c r="C2258" t="s">
        <v>18926</v>
      </c>
      <c r="E2258" t="s">
        <v>15757</v>
      </c>
      <c r="F2258" t="str">
        <f>IF(ISBLANK('4I'!$E$14),"",'4I'!$E$14)</f>
        <v/>
      </c>
    </row>
    <row r="2259" spans="2:6">
      <c r="B2259" t="str">
        <f>'4I'!$AI$14</f>
        <v>CR2023N5</v>
      </c>
      <c r="C2259" t="s">
        <v>18927</v>
      </c>
      <c r="E2259" t="s">
        <v>15757</v>
      </c>
      <c r="F2259" t="str">
        <f>IF(ISBLANK('4I'!$F$14),"",'4I'!$F$14)</f>
        <v/>
      </c>
    </row>
    <row r="2260" spans="2:6">
      <c r="B2260" t="str">
        <f>'4I'!$AJ$14</f>
        <v>CR2023N6</v>
      </c>
      <c r="C2260" t="s">
        <v>18928</v>
      </c>
      <c r="E2260" t="s">
        <v>15757</v>
      </c>
      <c r="F2260">
        <f>IF(ISBLANK('4I'!$G$14),"",'4I'!$G$14)</f>
        <v>0</v>
      </c>
    </row>
    <row r="2261" spans="2:6">
      <c r="B2261" t="str">
        <f>'4I'!$AK$14</f>
        <v>CR2023MM</v>
      </c>
      <c r="C2261" t="s">
        <v>18929</v>
      </c>
      <c r="E2261" t="s">
        <v>15757</v>
      </c>
      <c r="F2261" t="str">
        <f>IF(ISBLANK('4I'!$H$14),"",'4I'!$H$14)</f>
        <v/>
      </c>
    </row>
    <row r="2262" spans="2:6">
      <c r="B2262" t="str">
        <f>'4I'!$AL$14</f>
        <v>CR2023TA</v>
      </c>
      <c r="C2262" t="s">
        <v>18930</v>
      </c>
      <c r="E2262" t="s">
        <v>15757</v>
      </c>
      <c r="F2262" t="str">
        <f>IF(ISBLANK('4I'!$I$14),"",'4I'!$I$14)</f>
        <v/>
      </c>
    </row>
    <row r="2263" spans="2:6">
      <c r="B2263" t="str">
        <f>'4I'!$AM$14</f>
        <v>CR2023IRP</v>
      </c>
      <c r="C2263" t="s">
        <v>18931</v>
      </c>
      <c r="E2263" t="s">
        <v>15757</v>
      </c>
      <c r="F2263" t="str">
        <f>IF(ISBLANK('4I'!$J$14),"",'4I'!$J$14)</f>
        <v/>
      </c>
    </row>
    <row r="2264" spans="2:6">
      <c r="B2264" t="str">
        <f>'4I'!$AN$14</f>
        <v>CR2023IRR</v>
      </c>
      <c r="C2264" t="s">
        <v>18932</v>
      </c>
      <c r="E2264" t="s">
        <v>15757</v>
      </c>
      <c r="F2264" t="str">
        <f>IF(ISBLANK('4I'!$K$14),"",'4I'!$K$14)</f>
        <v/>
      </c>
    </row>
    <row r="2265" spans="2:6">
      <c r="B2265" t="str">
        <f>'4I'!$AF$15</f>
        <v>CR2024N0</v>
      </c>
      <c r="C2265" t="s">
        <v>18933</v>
      </c>
      <c r="E2265" t="s">
        <v>15757</v>
      </c>
      <c r="F2265" t="str">
        <f>IF(ISBLANK('4I'!$C$15),"",'4I'!$C$15)</f>
        <v/>
      </c>
    </row>
    <row r="2266" spans="2:6">
      <c r="B2266" t="str">
        <f>'4I'!$AG$15</f>
        <v>CR2024N1</v>
      </c>
      <c r="C2266" t="s">
        <v>18934</v>
      </c>
      <c r="E2266" t="s">
        <v>15757</v>
      </c>
      <c r="F2266" t="str">
        <f>IF(ISBLANK('4I'!$D$15),"",'4I'!$D$15)</f>
        <v/>
      </c>
    </row>
    <row r="2267" spans="2:6">
      <c r="B2267" t="str">
        <f>'4I'!$AH$15</f>
        <v>CR2024N2</v>
      </c>
      <c r="C2267" t="s">
        <v>18935</v>
      </c>
      <c r="E2267" t="s">
        <v>15757</v>
      </c>
      <c r="F2267" t="str">
        <f>IF(ISBLANK('4I'!$E$15),"",'4I'!$E$15)</f>
        <v/>
      </c>
    </row>
    <row r="2268" spans="2:6">
      <c r="B2268" t="str">
        <f>'4I'!$AI$15</f>
        <v>CR2024N5</v>
      </c>
      <c r="C2268" t="s">
        <v>18936</v>
      </c>
      <c r="E2268" t="s">
        <v>15757</v>
      </c>
      <c r="F2268" t="str">
        <f>IF(ISBLANK('4I'!$F$15),"",'4I'!$F$15)</f>
        <v/>
      </c>
    </row>
    <row r="2269" spans="2:6">
      <c r="B2269" t="str">
        <f>'4I'!$AJ$15</f>
        <v>CR2024N6</v>
      </c>
      <c r="C2269" t="s">
        <v>18937</v>
      </c>
      <c r="E2269" t="s">
        <v>15757</v>
      </c>
      <c r="F2269">
        <f>IF(ISBLANK('4I'!$G$15),"",'4I'!$G$15)</f>
        <v>0</v>
      </c>
    </row>
    <row r="2270" spans="2:6">
      <c r="B2270" t="str">
        <f>'4I'!$AK$15</f>
        <v>CR2024MM</v>
      </c>
      <c r="C2270" t="s">
        <v>18938</v>
      </c>
      <c r="E2270" t="s">
        <v>15757</v>
      </c>
      <c r="F2270" t="str">
        <f>IF(ISBLANK('4I'!$H$15),"",'4I'!$H$15)</f>
        <v/>
      </c>
    </row>
    <row r="2271" spans="2:6">
      <c r="B2271" t="str">
        <f>'4I'!$AL$15</f>
        <v>CR2024TA</v>
      </c>
      <c r="C2271" t="s">
        <v>18939</v>
      </c>
      <c r="E2271" t="s">
        <v>15757</v>
      </c>
      <c r="F2271" t="str">
        <f>IF(ISBLANK('4I'!$I$15),"",'4I'!$I$15)</f>
        <v/>
      </c>
    </row>
    <row r="2272" spans="2:6">
      <c r="B2272" t="str">
        <f>'4I'!$AM$15</f>
        <v>CR2024IRP</v>
      </c>
      <c r="C2272" t="s">
        <v>18940</v>
      </c>
      <c r="E2272" t="s">
        <v>15757</v>
      </c>
      <c r="F2272" t="str">
        <f>IF(ISBLANK('4I'!$J$15),"",'4I'!$J$15)</f>
        <v/>
      </c>
    </row>
    <row r="2273" spans="2:6">
      <c r="B2273" t="str">
        <f>'4I'!$AN$15</f>
        <v>CR2024IRR</v>
      </c>
      <c r="C2273" t="s">
        <v>18941</v>
      </c>
      <c r="E2273" t="s">
        <v>15757</v>
      </c>
      <c r="F2273" t="str">
        <f>IF(ISBLANK('4I'!$K$15),"",'4I'!$K$15)</f>
        <v/>
      </c>
    </row>
    <row r="2274" spans="2:6">
      <c r="B2274" t="str">
        <f>'4I'!$AF$16</f>
        <v>CR2025N0</v>
      </c>
      <c r="C2274" t="s">
        <v>18942</v>
      </c>
      <c r="E2274" t="s">
        <v>15757</v>
      </c>
      <c r="F2274" t="str">
        <f>IF(ISBLANK('4I'!$C$16),"",'4I'!$C$16)</f>
        <v/>
      </c>
    </row>
    <row r="2275" spans="2:6">
      <c r="B2275" t="str">
        <f>'4I'!$AG$16</f>
        <v>CR2025N1</v>
      </c>
      <c r="C2275" t="s">
        <v>18943</v>
      </c>
      <c r="E2275" t="s">
        <v>15757</v>
      </c>
      <c r="F2275" t="str">
        <f>IF(ISBLANK('4I'!$D$16),"",'4I'!$D$16)</f>
        <v/>
      </c>
    </row>
    <row r="2276" spans="2:6">
      <c r="B2276" t="str">
        <f>'4I'!$AH$16</f>
        <v>CR2025N2</v>
      </c>
      <c r="C2276" t="s">
        <v>18944</v>
      </c>
      <c r="E2276" t="s">
        <v>15757</v>
      </c>
      <c r="F2276" t="str">
        <f>IF(ISBLANK('4I'!$E$16),"",'4I'!$E$16)</f>
        <v/>
      </c>
    </row>
    <row r="2277" spans="2:6">
      <c r="B2277" t="str">
        <f>'4I'!$AI$16</f>
        <v>CR2025N5</v>
      </c>
      <c r="C2277" t="s">
        <v>18945</v>
      </c>
      <c r="E2277" t="s">
        <v>15757</v>
      </c>
      <c r="F2277" t="str">
        <f>IF(ISBLANK('4I'!$F$16),"",'4I'!$F$16)</f>
        <v/>
      </c>
    </row>
    <row r="2278" spans="2:6">
      <c r="B2278" t="str">
        <f>'4I'!$AJ$16</f>
        <v>CR2025N6</v>
      </c>
      <c r="C2278" t="s">
        <v>18946</v>
      </c>
      <c r="E2278" t="s">
        <v>15757</v>
      </c>
      <c r="F2278">
        <f>IF(ISBLANK('4I'!$G$16),"",'4I'!$G$16)</f>
        <v>0</v>
      </c>
    </row>
    <row r="2279" spans="2:6">
      <c r="B2279" t="str">
        <f>'4I'!$AK$16</f>
        <v>CR2025MM</v>
      </c>
      <c r="C2279" t="s">
        <v>18947</v>
      </c>
      <c r="E2279" t="s">
        <v>15757</v>
      </c>
      <c r="F2279" t="str">
        <f>IF(ISBLANK('4I'!$H$16),"",'4I'!$H$16)</f>
        <v/>
      </c>
    </row>
    <row r="2280" spans="2:6">
      <c r="B2280" t="str">
        <f>'4I'!$AL$16</f>
        <v>CR2025TA</v>
      </c>
      <c r="C2280" t="s">
        <v>18948</v>
      </c>
      <c r="E2280" t="s">
        <v>15757</v>
      </c>
      <c r="F2280" t="str">
        <f>IF(ISBLANK('4I'!$I$16),"",'4I'!$I$16)</f>
        <v/>
      </c>
    </row>
    <row r="2281" spans="2:6">
      <c r="B2281" t="str">
        <f>'4I'!$AM$16</f>
        <v>CR2025IRP</v>
      </c>
      <c r="C2281" t="s">
        <v>18949</v>
      </c>
      <c r="E2281" t="s">
        <v>15757</v>
      </c>
      <c r="F2281" t="str">
        <f>IF(ISBLANK('4I'!$J$16),"",'4I'!$J$16)</f>
        <v/>
      </c>
    </row>
    <row r="2282" spans="2:6">
      <c r="B2282" t="str">
        <f>'4I'!$AN$16</f>
        <v>CR2025IRR</v>
      </c>
      <c r="C2282" t="s">
        <v>18950</v>
      </c>
      <c r="E2282" t="s">
        <v>15757</v>
      </c>
      <c r="F2282" t="str">
        <f>IF(ISBLANK('4I'!$K$16),"",'4I'!$K$16)</f>
        <v/>
      </c>
    </row>
    <row r="2283" spans="2:6">
      <c r="B2283" t="str">
        <f>'4I'!$AF$17</f>
        <v>CR2026N0</v>
      </c>
      <c r="C2283" t="s">
        <v>18951</v>
      </c>
      <c r="E2283" t="s">
        <v>15757</v>
      </c>
      <c r="F2283" t="str">
        <f>IF(ISBLANK('4I'!$C$17),"",'4I'!$C$17)</f>
        <v/>
      </c>
    </row>
    <row r="2284" spans="2:6">
      <c r="B2284" t="str">
        <f>'4I'!$AG$17</f>
        <v>CR2026N1</v>
      </c>
      <c r="C2284" t="s">
        <v>18952</v>
      </c>
      <c r="E2284" t="s">
        <v>15757</v>
      </c>
      <c r="F2284" t="str">
        <f>IF(ISBLANK('4I'!$D$17),"",'4I'!$D$17)</f>
        <v/>
      </c>
    </row>
    <row r="2285" spans="2:6">
      <c r="B2285" t="str">
        <f>'4I'!$AH$17</f>
        <v>CR2026N2</v>
      </c>
      <c r="C2285" t="s">
        <v>18953</v>
      </c>
      <c r="E2285" t="s">
        <v>15757</v>
      </c>
      <c r="F2285" t="str">
        <f>IF(ISBLANK('4I'!$E$17),"",'4I'!$E$17)</f>
        <v/>
      </c>
    </row>
    <row r="2286" spans="2:6">
      <c r="B2286" t="str">
        <f>'4I'!$AI$17</f>
        <v>CR2026N5</v>
      </c>
      <c r="C2286" t="s">
        <v>18954</v>
      </c>
      <c r="E2286" t="s">
        <v>15757</v>
      </c>
      <c r="F2286" t="str">
        <f>IF(ISBLANK('4I'!$F$17),"",'4I'!$F$17)</f>
        <v/>
      </c>
    </row>
    <row r="2287" spans="2:6">
      <c r="B2287" t="str">
        <f>'4I'!$AJ$17</f>
        <v>CR2026N6</v>
      </c>
      <c r="C2287" t="s">
        <v>18955</v>
      </c>
      <c r="E2287" t="s">
        <v>15757</v>
      </c>
      <c r="F2287">
        <f>IF(ISBLANK('4I'!$G$17),"",'4I'!$G$17)</f>
        <v>0</v>
      </c>
    </row>
    <row r="2288" spans="2:6">
      <c r="B2288" t="str">
        <f>'4I'!$AK$17</f>
        <v>CR2026MM</v>
      </c>
      <c r="C2288" t="s">
        <v>18956</v>
      </c>
      <c r="E2288" t="s">
        <v>15757</v>
      </c>
      <c r="F2288" t="str">
        <f>IF(ISBLANK('4I'!$H$17),"",'4I'!$H$17)</f>
        <v/>
      </c>
    </row>
    <row r="2289" spans="2:6">
      <c r="B2289" t="str">
        <f>'4I'!$AL$17</f>
        <v>CR2026TA</v>
      </c>
      <c r="C2289" t="s">
        <v>18957</v>
      </c>
      <c r="E2289" t="s">
        <v>15757</v>
      </c>
      <c r="F2289" t="str">
        <f>IF(ISBLANK('4I'!$I$17),"",'4I'!$I$17)</f>
        <v/>
      </c>
    </row>
    <row r="2290" spans="2:6">
      <c r="B2290" t="str">
        <f>'4I'!$AM$17</f>
        <v>CR2026IRP</v>
      </c>
      <c r="C2290" t="s">
        <v>18958</v>
      </c>
      <c r="E2290" t="s">
        <v>15757</v>
      </c>
      <c r="F2290" t="str">
        <f>IF(ISBLANK('4I'!$J$17),"",'4I'!$J$17)</f>
        <v/>
      </c>
    </row>
    <row r="2291" spans="2:6">
      <c r="B2291" t="str">
        <f>'4I'!$AN$17</f>
        <v>CR2026IRR</v>
      </c>
      <c r="C2291" t="s">
        <v>18959</v>
      </c>
      <c r="E2291" t="s">
        <v>15757</v>
      </c>
      <c r="F2291" t="str">
        <f>IF(ISBLANK('4I'!$K$17),"",'4I'!$K$17)</f>
        <v/>
      </c>
    </row>
    <row r="2292" spans="2:6">
      <c r="B2292" t="str">
        <f>'4I'!$AF$18</f>
        <v>CR4029N0</v>
      </c>
      <c r="C2292" t="s">
        <v>18960</v>
      </c>
      <c r="E2292" t="s">
        <v>15757</v>
      </c>
      <c r="F2292" t="str">
        <f>IF(ISBLANK('4I'!$C$18),"",'4I'!$C$18)</f>
        <v/>
      </c>
    </row>
    <row r="2293" spans="2:6">
      <c r="B2293" t="str">
        <f>'4I'!$AG$18</f>
        <v>CR4029N1</v>
      </c>
      <c r="C2293" t="s">
        <v>18961</v>
      </c>
      <c r="E2293" t="s">
        <v>15757</v>
      </c>
      <c r="F2293" t="str">
        <f>IF(ISBLANK('4I'!$D$18),"",'4I'!$D$18)</f>
        <v/>
      </c>
    </row>
    <row r="2294" spans="2:6">
      <c r="B2294" t="str">
        <f>'4I'!$AH$18</f>
        <v>CR4029N2</v>
      </c>
      <c r="C2294" t="s">
        <v>18962</v>
      </c>
      <c r="E2294" t="s">
        <v>15757</v>
      </c>
      <c r="F2294" t="str">
        <f>IF(ISBLANK('4I'!$E$18),"",'4I'!$E$18)</f>
        <v/>
      </c>
    </row>
    <row r="2295" spans="2:6">
      <c r="B2295" t="str">
        <f>'4I'!$AI$18</f>
        <v>CR4029N5</v>
      </c>
      <c r="C2295" t="s">
        <v>18963</v>
      </c>
      <c r="E2295" t="s">
        <v>15757</v>
      </c>
      <c r="F2295" t="str">
        <f>IF(ISBLANK('4I'!$F$18),"",'4I'!$F$18)</f>
        <v/>
      </c>
    </row>
    <row r="2296" spans="2:6">
      <c r="B2296" t="str">
        <f>'4I'!$AJ$18</f>
        <v>CR4029N6</v>
      </c>
      <c r="C2296" t="s">
        <v>18964</v>
      </c>
      <c r="E2296" t="s">
        <v>15757</v>
      </c>
      <c r="F2296">
        <f>IF(ISBLANK('4I'!$G$18),"",'4I'!$G$18)</f>
        <v>0</v>
      </c>
    </row>
    <row r="2297" spans="2:6">
      <c r="B2297" t="str">
        <f>'4I'!$AK$18</f>
        <v>CR4029MM</v>
      </c>
      <c r="C2297" t="s">
        <v>18965</v>
      </c>
      <c r="E2297" t="s">
        <v>15757</v>
      </c>
      <c r="F2297" t="str">
        <f>IF(ISBLANK('4I'!$H$18),"",'4I'!$H$18)</f>
        <v/>
      </c>
    </row>
    <row r="2298" spans="2:6">
      <c r="B2298" t="str">
        <f>'4I'!$AL$18</f>
        <v>CR4029TA</v>
      </c>
      <c r="C2298" t="s">
        <v>18966</v>
      </c>
      <c r="E2298" t="s">
        <v>15757</v>
      </c>
      <c r="F2298" t="str">
        <f>IF(ISBLANK('4I'!$I$18),"",'4I'!$I$18)</f>
        <v/>
      </c>
    </row>
    <row r="2299" spans="2:6">
      <c r="B2299" t="str">
        <f>'4I'!$AM$18</f>
        <v>CR4029IRP</v>
      </c>
      <c r="C2299" t="s">
        <v>18967</v>
      </c>
      <c r="E2299" t="s">
        <v>15757</v>
      </c>
      <c r="F2299" t="str">
        <f>IF(ISBLANK('4I'!$J$18),"",'4I'!$J$18)</f>
        <v/>
      </c>
    </row>
    <row r="2300" spans="2:6">
      <c r="B2300" t="str">
        <f>'4I'!$AN$18</f>
        <v>CR4029IRR</v>
      </c>
      <c r="C2300" t="s">
        <v>18968</v>
      </c>
      <c r="E2300" t="s">
        <v>15757</v>
      </c>
      <c r="F2300" t="str">
        <f>IF(ISBLANK('4I'!$K$18),"",'4I'!$K$18)</f>
        <v/>
      </c>
    </row>
    <row r="2301" spans="2:6">
      <c r="B2301" t="str">
        <f>'4I'!$AF$19</f>
        <v>CR2027N0</v>
      </c>
      <c r="C2301" t="s">
        <v>18969</v>
      </c>
      <c r="E2301" t="s">
        <v>15757</v>
      </c>
      <c r="F2301">
        <f>IF(ISBLANK('4I'!$C$19),"",'4I'!$C$19)</f>
        <v>0</v>
      </c>
    </row>
    <row r="2302" spans="2:6">
      <c r="B2302" t="str">
        <f>'4I'!$AG$19</f>
        <v>CR2027N1</v>
      </c>
      <c r="C2302" t="s">
        <v>18970</v>
      </c>
      <c r="E2302" t="s">
        <v>15757</v>
      </c>
      <c r="F2302">
        <f>IF(ISBLANK('4I'!$D$19),"",'4I'!$D$19)</f>
        <v>0</v>
      </c>
    </row>
    <row r="2303" spans="2:6">
      <c r="B2303" t="str">
        <f>'4I'!$AH$19</f>
        <v>CR2027N2</v>
      </c>
      <c r="C2303" t="s">
        <v>18971</v>
      </c>
      <c r="E2303" t="s">
        <v>15757</v>
      </c>
      <c r="F2303">
        <f>IF(ISBLANK('4I'!$E$19),"",'4I'!$E$19)</f>
        <v>0</v>
      </c>
    </row>
    <row r="2304" spans="2:6">
      <c r="B2304" t="str">
        <f>'4I'!$AI$19</f>
        <v>CR2027N5</v>
      </c>
      <c r="C2304" t="s">
        <v>18972</v>
      </c>
      <c r="E2304" t="s">
        <v>15757</v>
      </c>
      <c r="F2304">
        <f>IF(ISBLANK('4I'!$F$19),"",'4I'!$F$19)</f>
        <v>0</v>
      </c>
    </row>
    <row r="2305" spans="2:6">
      <c r="B2305" t="str">
        <f>'4I'!$AJ$19</f>
        <v>CR2027N6</v>
      </c>
      <c r="C2305" t="s">
        <v>18973</v>
      </c>
      <c r="E2305" t="s">
        <v>15757</v>
      </c>
      <c r="F2305">
        <f>IF(ISBLANK('4I'!$G$19),"",'4I'!$G$19)</f>
        <v>0</v>
      </c>
    </row>
    <row r="2306" spans="2:6">
      <c r="B2306" t="str">
        <f>'4I'!$AK$19</f>
        <v>CR2027MM</v>
      </c>
      <c r="C2306" t="s">
        <v>18974</v>
      </c>
      <c r="E2306" t="s">
        <v>15757</v>
      </c>
      <c r="F2306">
        <f>IF(ISBLANK('4I'!$H$19),"",'4I'!$H$19)</f>
        <v>0</v>
      </c>
    </row>
    <row r="2307" spans="2:6">
      <c r="B2307" t="str">
        <f>'4I'!$AL$19</f>
        <v>CR2027TA</v>
      </c>
      <c r="C2307" t="s">
        <v>18975</v>
      </c>
      <c r="E2307" t="s">
        <v>15757</v>
      </c>
      <c r="F2307">
        <f>IF(ISBLANK('4I'!$I$19),"",'4I'!$I$19)</f>
        <v>0</v>
      </c>
    </row>
    <row r="2308" spans="2:6">
      <c r="B2308" t="str">
        <f>'4I'!$AF$22</f>
        <v>CR2005N0</v>
      </c>
      <c r="C2308" t="s">
        <v>18976</v>
      </c>
      <c r="E2308" t="s">
        <v>15757</v>
      </c>
      <c r="F2308" t="str">
        <f>IF(ISBLANK('4I'!$C$22),"",'4I'!$C$22)</f>
        <v/>
      </c>
    </row>
    <row r="2309" spans="2:6">
      <c r="B2309" t="str">
        <f>'4I'!$AG$22</f>
        <v>CR2005N1</v>
      </c>
      <c r="C2309" t="s">
        <v>18977</v>
      </c>
      <c r="E2309" t="s">
        <v>15757</v>
      </c>
      <c r="F2309" t="str">
        <f>IF(ISBLANK('4I'!$D$22),"",'4I'!$D$22)</f>
        <v/>
      </c>
    </row>
    <row r="2310" spans="2:6">
      <c r="B2310" t="str">
        <f>'4I'!$AH$22</f>
        <v>CR2005N2</v>
      </c>
      <c r="C2310" t="s">
        <v>18978</v>
      </c>
      <c r="E2310" t="s">
        <v>15757</v>
      </c>
      <c r="F2310" t="str">
        <f>IF(ISBLANK('4I'!$E$22),"",'4I'!$E$22)</f>
        <v/>
      </c>
    </row>
    <row r="2311" spans="2:6">
      <c r="B2311" t="str">
        <f>'4I'!$AI$22</f>
        <v>CR2005N5</v>
      </c>
      <c r="C2311" t="s">
        <v>18979</v>
      </c>
      <c r="E2311" t="s">
        <v>15757</v>
      </c>
      <c r="F2311" t="str">
        <f>IF(ISBLANK('4I'!$F$22),"",'4I'!$F$22)</f>
        <v/>
      </c>
    </row>
    <row r="2312" spans="2:6">
      <c r="B2312" t="str">
        <f>'4I'!$AJ$22</f>
        <v>CR2005N6</v>
      </c>
      <c r="C2312" t="s">
        <v>18980</v>
      </c>
      <c r="E2312" t="s">
        <v>15757</v>
      </c>
      <c r="F2312">
        <f>IF(ISBLANK('4I'!$G$22),"",'4I'!$G$22)</f>
        <v>0</v>
      </c>
    </row>
    <row r="2313" spans="2:6">
      <c r="B2313" t="str">
        <f>'4I'!$AK$22</f>
        <v>CR2005MM</v>
      </c>
      <c r="C2313" t="s">
        <v>18981</v>
      </c>
      <c r="E2313" t="s">
        <v>15757</v>
      </c>
      <c r="F2313" t="str">
        <f>IF(ISBLANK('4I'!$H$22),"",'4I'!$H$22)</f>
        <v/>
      </c>
    </row>
    <row r="2314" spans="2:6">
      <c r="B2314" t="str">
        <f>'4I'!$AL$22</f>
        <v>CR2005TA</v>
      </c>
      <c r="C2314" t="s">
        <v>18982</v>
      </c>
      <c r="E2314" t="s">
        <v>15757</v>
      </c>
      <c r="F2314" t="str">
        <f>IF(ISBLANK('4I'!$I$22),"",'4I'!$I$22)</f>
        <v/>
      </c>
    </row>
    <row r="2315" spans="2:6">
      <c r="B2315" t="str">
        <f>'4I'!$AF$23</f>
        <v>CR2006N0</v>
      </c>
      <c r="C2315" t="s">
        <v>18983</v>
      </c>
      <c r="E2315" t="s">
        <v>15757</v>
      </c>
      <c r="F2315" t="str">
        <f>IF(ISBLANK('4I'!$C$23),"",'4I'!$C$23)</f>
        <v/>
      </c>
    </row>
    <row r="2316" spans="2:6">
      <c r="B2316" t="str">
        <f>'4I'!$AG$23</f>
        <v>CR2006N1</v>
      </c>
      <c r="C2316" t="s">
        <v>18984</v>
      </c>
      <c r="E2316" t="s">
        <v>15757</v>
      </c>
      <c r="F2316" t="str">
        <f>IF(ISBLANK('4I'!$D$23),"",'4I'!$D$23)</f>
        <v/>
      </c>
    </row>
    <row r="2317" spans="2:6">
      <c r="B2317" t="str">
        <f>'4I'!$AH$23</f>
        <v>CR2006N2</v>
      </c>
      <c r="C2317" t="s">
        <v>18985</v>
      </c>
      <c r="E2317" t="s">
        <v>15757</v>
      </c>
      <c r="F2317" t="str">
        <f>IF(ISBLANK('4I'!$E$23),"",'4I'!$E$23)</f>
        <v/>
      </c>
    </row>
    <row r="2318" spans="2:6">
      <c r="B2318" t="str">
        <f>'4I'!$AI$23</f>
        <v>CR2006N5</v>
      </c>
      <c r="C2318" t="s">
        <v>18986</v>
      </c>
      <c r="E2318" t="s">
        <v>15757</v>
      </c>
      <c r="F2318" t="str">
        <f>IF(ISBLANK('4I'!$F$23),"",'4I'!$F$23)</f>
        <v/>
      </c>
    </row>
    <row r="2319" spans="2:6">
      <c r="B2319" t="str">
        <f>'4I'!$AJ$23</f>
        <v>CR2006N6</v>
      </c>
      <c r="C2319" t="s">
        <v>18987</v>
      </c>
      <c r="E2319" t="s">
        <v>15757</v>
      </c>
      <c r="F2319">
        <f>IF(ISBLANK('4I'!$G$23),"",'4I'!$G$23)</f>
        <v>0</v>
      </c>
    </row>
    <row r="2320" spans="2:6">
      <c r="B2320" t="str">
        <f>'4I'!$AK$23</f>
        <v>CR2006MM</v>
      </c>
      <c r="C2320" t="s">
        <v>18988</v>
      </c>
      <c r="E2320" t="s">
        <v>15757</v>
      </c>
      <c r="F2320" t="str">
        <f>IF(ISBLANK('4I'!$H$23),"",'4I'!$H$23)</f>
        <v/>
      </c>
    </row>
    <row r="2321" spans="2:6">
      <c r="B2321" t="str">
        <f>'4I'!$AL$23</f>
        <v>CR2006TA</v>
      </c>
      <c r="C2321" t="s">
        <v>18989</v>
      </c>
      <c r="E2321" t="s">
        <v>15757</v>
      </c>
      <c r="F2321" t="str">
        <f>IF(ISBLANK('4I'!$I$23),"",'4I'!$I$23)</f>
        <v/>
      </c>
    </row>
    <row r="2322" spans="2:6">
      <c r="B2322" t="str">
        <f>'4I'!$AF$24</f>
        <v>CR2007N0</v>
      </c>
      <c r="C2322" t="s">
        <v>18990</v>
      </c>
      <c r="E2322" t="s">
        <v>15757</v>
      </c>
      <c r="F2322" t="str">
        <f>IF(ISBLANK('4I'!$C$24),"",'4I'!$C$24)</f>
        <v/>
      </c>
    </row>
    <row r="2323" spans="2:6">
      <c r="B2323" t="str">
        <f>'4I'!$AG$24</f>
        <v>CR2007N1</v>
      </c>
      <c r="C2323" t="s">
        <v>18991</v>
      </c>
      <c r="E2323" t="s">
        <v>15757</v>
      </c>
      <c r="F2323" t="str">
        <f>IF(ISBLANK('4I'!$D$24),"",'4I'!$D$24)</f>
        <v/>
      </c>
    </row>
    <row r="2324" spans="2:6">
      <c r="B2324" t="str">
        <f>'4I'!$AH$24</f>
        <v>CR2007N2</v>
      </c>
      <c r="C2324" t="s">
        <v>18992</v>
      </c>
      <c r="E2324" t="s">
        <v>15757</v>
      </c>
      <c r="F2324" t="str">
        <f>IF(ISBLANK('4I'!$E$24),"",'4I'!$E$24)</f>
        <v/>
      </c>
    </row>
    <row r="2325" spans="2:6">
      <c r="B2325" t="str">
        <f>'4I'!$AI$24</f>
        <v>CR2007N5</v>
      </c>
      <c r="C2325" t="s">
        <v>18993</v>
      </c>
      <c r="E2325" t="s">
        <v>15757</v>
      </c>
      <c r="F2325" t="str">
        <f>IF(ISBLANK('4I'!$F$24),"",'4I'!$F$24)</f>
        <v/>
      </c>
    </row>
    <row r="2326" spans="2:6">
      <c r="B2326" t="str">
        <f>'4I'!$AJ$24</f>
        <v>CR2007N6</v>
      </c>
      <c r="C2326" t="s">
        <v>18994</v>
      </c>
      <c r="E2326" t="s">
        <v>15757</v>
      </c>
      <c r="F2326">
        <f>IF(ISBLANK('4I'!$G$24),"",'4I'!$G$24)</f>
        <v>0</v>
      </c>
    </row>
    <row r="2327" spans="2:6">
      <c r="B2327" t="str">
        <f>'4I'!$AK$24</f>
        <v>CR2007MM</v>
      </c>
      <c r="C2327" t="s">
        <v>18995</v>
      </c>
      <c r="E2327" t="s">
        <v>15757</v>
      </c>
      <c r="F2327" t="str">
        <f>IF(ISBLANK('4I'!$H$24),"",'4I'!$H$24)</f>
        <v/>
      </c>
    </row>
    <row r="2328" spans="2:6">
      <c r="B2328" t="str">
        <f>'4I'!$AL$24</f>
        <v>CR2007TA</v>
      </c>
      <c r="C2328" t="s">
        <v>18996</v>
      </c>
      <c r="E2328" t="s">
        <v>15757</v>
      </c>
      <c r="F2328" t="str">
        <f>IF(ISBLANK('4I'!$I$24),"",'4I'!$I$24)</f>
        <v/>
      </c>
    </row>
    <row r="2329" spans="2:6">
      <c r="B2329" t="str">
        <f>'4I'!$AF$25</f>
        <v>CR2008N0</v>
      </c>
      <c r="C2329" t="s">
        <v>18997</v>
      </c>
      <c r="E2329" t="s">
        <v>15757</v>
      </c>
      <c r="F2329" t="str">
        <f>IF(ISBLANK('4I'!$C$25),"",'4I'!$C$25)</f>
        <v/>
      </c>
    </row>
    <row r="2330" spans="2:6">
      <c r="B2330" t="str">
        <f>'4I'!$AG$25</f>
        <v>CR2008N1</v>
      </c>
      <c r="C2330" t="s">
        <v>18998</v>
      </c>
      <c r="E2330" t="s">
        <v>15757</v>
      </c>
      <c r="F2330" t="str">
        <f>IF(ISBLANK('4I'!$D$25),"",'4I'!$D$25)</f>
        <v/>
      </c>
    </row>
    <row r="2331" spans="2:6">
      <c r="B2331" t="str">
        <f>'4I'!$AH$25</f>
        <v>CR2008N2</v>
      </c>
      <c r="C2331" t="s">
        <v>18999</v>
      </c>
      <c r="E2331" t="s">
        <v>15757</v>
      </c>
      <c r="F2331" t="str">
        <f>IF(ISBLANK('4I'!$E$25),"",'4I'!$E$25)</f>
        <v/>
      </c>
    </row>
    <row r="2332" spans="2:6">
      <c r="B2332" t="str">
        <f>'4I'!$AI$25</f>
        <v>CR2008N5</v>
      </c>
      <c r="C2332" t="s">
        <v>19000</v>
      </c>
      <c r="E2332" t="s">
        <v>15757</v>
      </c>
      <c r="F2332" t="str">
        <f>IF(ISBLANK('4I'!$F$25),"",'4I'!$F$25)</f>
        <v/>
      </c>
    </row>
    <row r="2333" spans="2:6">
      <c r="B2333" t="str">
        <f>'4I'!$AJ$25</f>
        <v>CR2008N6</v>
      </c>
      <c r="C2333" t="s">
        <v>19001</v>
      </c>
      <c r="E2333" t="s">
        <v>15757</v>
      </c>
      <c r="F2333">
        <f>IF(ISBLANK('4I'!$G$25),"",'4I'!$G$25)</f>
        <v>0</v>
      </c>
    </row>
    <row r="2334" spans="2:6">
      <c r="B2334" t="str">
        <f>'4I'!$AK$25</f>
        <v>CR2008MM</v>
      </c>
      <c r="C2334" t="s">
        <v>19002</v>
      </c>
      <c r="E2334" t="s">
        <v>15757</v>
      </c>
      <c r="F2334" t="str">
        <f>IF(ISBLANK('4I'!$H$25),"",'4I'!$H$25)</f>
        <v/>
      </c>
    </row>
    <row r="2335" spans="2:6">
      <c r="B2335" t="str">
        <f>'4I'!$AL$25</f>
        <v>CR2008TA</v>
      </c>
      <c r="C2335" t="s">
        <v>19003</v>
      </c>
      <c r="E2335" t="s">
        <v>15757</v>
      </c>
      <c r="F2335" t="str">
        <f>IF(ISBLANK('4I'!$I$25),"",'4I'!$I$25)</f>
        <v/>
      </c>
    </row>
    <row r="2336" spans="2:6">
      <c r="B2336" t="str">
        <f>'4I'!$AF$26</f>
        <v>CR2009N0</v>
      </c>
      <c r="C2336" t="s">
        <v>19004</v>
      </c>
      <c r="E2336" t="s">
        <v>15757</v>
      </c>
      <c r="F2336">
        <f>IF(ISBLANK('4I'!$C$26),"",'4I'!$C$26)</f>
        <v>0</v>
      </c>
    </row>
    <row r="2337" spans="2:6">
      <c r="B2337" t="str">
        <f>'4I'!$AG$26</f>
        <v>CR2009N1</v>
      </c>
      <c r="C2337" t="s">
        <v>19005</v>
      </c>
      <c r="E2337" t="s">
        <v>15757</v>
      </c>
      <c r="F2337">
        <f>IF(ISBLANK('4I'!$D$26),"",'4I'!$D$26)</f>
        <v>0</v>
      </c>
    </row>
    <row r="2338" spans="2:6">
      <c r="B2338" t="str">
        <f>'4I'!$AH$26</f>
        <v>CR2009N2</v>
      </c>
      <c r="C2338" t="s">
        <v>19006</v>
      </c>
      <c r="E2338" t="s">
        <v>15757</v>
      </c>
      <c r="F2338">
        <f>IF(ISBLANK('4I'!$E$26),"",'4I'!$E$26)</f>
        <v>0</v>
      </c>
    </row>
    <row r="2339" spans="2:6">
      <c r="B2339" t="str">
        <f>'4I'!$AI$26</f>
        <v>CR2009N5</v>
      </c>
      <c r="C2339" t="s">
        <v>19007</v>
      </c>
      <c r="E2339" t="s">
        <v>15757</v>
      </c>
      <c r="F2339">
        <f>IF(ISBLANK('4I'!$F$26),"",'4I'!$F$26)</f>
        <v>0</v>
      </c>
    </row>
    <row r="2340" spans="2:6">
      <c r="B2340" t="str">
        <f>'4I'!$AJ$26</f>
        <v>CR2009N6</v>
      </c>
      <c r="C2340" t="s">
        <v>19008</v>
      </c>
      <c r="E2340" t="s">
        <v>15757</v>
      </c>
      <c r="F2340">
        <f>IF(ISBLANK('4I'!$G$26),"",'4I'!$G$26)</f>
        <v>0</v>
      </c>
    </row>
    <row r="2341" spans="2:6">
      <c r="B2341" t="str">
        <f>'4I'!$AK$26</f>
        <v>CR2009MM</v>
      </c>
      <c r="C2341" t="s">
        <v>19009</v>
      </c>
      <c r="E2341" t="s">
        <v>15757</v>
      </c>
      <c r="F2341">
        <f>IF(ISBLANK('4I'!$H$26),"",'4I'!$H$26)</f>
        <v>0</v>
      </c>
    </row>
    <row r="2342" spans="2:6">
      <c r="B2342" t="str">
        <f>'4I'!$AL$26</f>
        <v>CR2009TA</v>
      </c>
      <c r="C2342" t="s">
        <v>19010</v>
      </c>
      <c r="E2342" t="s">
        <v>15757</v>
      </c>
      <c r="F2342">
        <f>IF(ISBLANK('4I'!$I$26),"",'4I'!$I$26)</f>
        <v>0</v>
      </c>
    </row>
    <row r="2343" spans="2:6">
      <c r="B2343" t="str">
        <f>'4I'!$AF$29</f>
        <v>CR20010N0</v>
      </c>
      <c r="C2343" t="s">
        <v>19011</v>
      </c>
      <c r="E2343" t="s">
        <v>15757</v>
      </c>
      <c r="F2343" t="str">
        <f>IF(ISBLANK('4I'!$C$29),"",'4I'!$C$29)</f>
        <v/>
      </c>
    </row>
    <row r="2344" spans="2:6">
      <c r="B2344" t="str">
        <f>'4I'!$AG$29</f>
        <v>CR20010N1</v>
      </c>
      <c r="C2344" t="s">
        <v>19012</v>
      </c>
      <c r="E2344" t="s">
        <v>15757</v>
      </c>
      <c r="F2344" t="str">
        <f>IF(ISBLANK('4I'!$D$29),"",'4I'!$D$29)</f>
        <v/>
      </c>
    </row>
    <row r="2345" spans="2:6">
      <c r="B2345" t="str">
        <f>'4I'!$AH$29</f>
        <v>CR20010N2</v>
      </c>
      <c r="C2345" t="s">
        <v>19013</v>
      </c>
      <c r="E2345" t="s">
        <v>15757</v>
      </c>
      <c r="F2345" t="str">
        <f>IF(ISBLANK('4I'!$E$29),"",'4I'!$E$29)</f>
        <v/>
      </c>
    </row>
    <row r="2346" spans="2:6">
      <c r="B2346" t="str">
        <f>'4I'!$AI$29</f>
        <v>CR20010N5</v>
      </c>
      <c r="C2346" t="s">
        <v>19014</v>
      </c>
      <c r="E2346" t="s">
        <v>15757</v>
      </c>
      <c r="F2346" t="str">
        <f>IF(ISBLANK('4I'!$F$29),"",'4I'!$F$29)</f>
        <v/>
      </c>
    </row>
    <row r="2347" spans="2:6">
      <c r="B2347" t="str">
        <f>'4I'!$AJ$29</f>
        <v>CR20010N6</v>
      </c>
      <c r="C2347" t="s">
        <v>19015</v>
      </c>
      <c r="E2347" t="s">
        <v>15757</v>
      </c>
      <c r="F2347">
        <f>IF(ISBLANK('4I'!$G$29),"",'4I'!$G$29)</f>
        <v>0</v>
      </c>
    </row>
    <row r="2348" spans="2:6">
      <c r="B2348" t="str">
        <f>'4I'!$AK$29</f>
        <v>CR20010MM</v>
      </c>
      <c r="C2348" t="s">
        <v>19016</v>
      </c>
      <c r="E2348" t="s">
        <v>15757</v>
      </c>
      <c r="F2348" t="str">
        <f>IF(ISBLANK('4I'!$H$29),"",'4I'!$H$29)</f>
        <v/>
      </c>
    </row>
    <row r="2349" spans="2:6">
      <c r="B2349" t="str">
        <f>'4I'!$AL$29</f>
        <v>CR20010TA</v>
      </c>
      <c r="C2349" t="s">
        <v>19017</v>
      </c>
      <c r="E2349" t="s">
        <v>15757</v>
      </c>
      <c r="F2349" t="str">
        <f>IF(ISBLANK('4I'!$I$29),"",'4I'!$I$29)</f>
        <v/>
      </c>
    </row>
    <row r="2350" spans="2:6">
      <c r="B2350" t="str">
        <f>'4I'!$AF$30</f>
        <v>CR20011N0</v>
      </c>
      <c r="C2350" t="s">
        <v>19018</v>
      </c>
      <c r="E2350" t="s">
        <v>15757</v>
      </c>
      <c r="F2350" t="str">
        <f>IF(ISBLANK('4I'!$C$30),"",'4I'!$C$30)</f>
        <v/>
      </c>
    </row>
    <row r="2351" spans="2:6">
      <c r="B2351" t="str">
        <f>'4I'!$AG$30</f>
        <v>CR20011N1</v>
      </c>
      <c r="C2351" t="s">
        <v>19019</v>
      </c>
      <c r="E2351" t="s">
        <v>15757</v>
      </c>
      <c r="F2351" t="str">
        <f>IF(ISBLANK('4I'!$D$30),"",'4I'!$D$30)</f>
        <v/>
      </c>
    </row>
    <row r="2352" spans="2:6">
      <c r="B2352" t="str">
        <f>'4I'!$AH$30</f>
        <v>CR20011N2</v>
      </c>
      <c r="C2352" t="s">
        <v>19020</v>
      </c>
      <c r="E2352" t="s">
        <v>15757</v>
      </c>
      <c r="F2352" t="str">
        <f>IF(ISBLANK('4I'!$E$30),"",'4I'!$E$30)</f>
        <v/>
      </c>
    </row>
    <row r="2353" spans="2:6">
      <c r="B2353" t="str">
        <f>'4I'!$AI$30</f>
        <v>CR20011N5</v>
      </c>
      <c r="C2353" t="s">
        <v>19021</v>
      </c>
      <c r="E2353" t="s">
        <v>15757</v>
      </c>
      <c r="F2353" t="str">
        <f>IF(ISBLANK('4I'!$F$30),"",'4I'!$F$30)</f>
        <v/>
      </c>
    </row>
    <row r="2354" spans="2:6">
      <c r="B2354" t="str">
        <f>'4I'!$AJ$30</f>
        <v>CR20011N6</v>
      </c>
      <c r="C2354" t="s">
        <v>19022</v>
      </c>
      <c r="E2354" t="s">
        <v>15757</v>
      </c>
      <c r="F2354">
        <f>IF(ISBLANK('4I'!$G$30),"",'4I'!$G$30)</f>
        <v>0</v>
      </c>
    </row>
    <row r="2355" spans="2:6">
      <c r="B2355" t="str">
        <f>'4I'!$AK$30</f>
        <v>CR20011MM</v>
      </c>
      <c r="C2355" t="s">
        <v>19023</v>
      </c>
      <c r="E2355" t="s">
        <v>15757</v>
      </c>
      <c r="F2355" t="str">
        <f>IF(ISBLANK('4I'!$H$30),"",'4I'!$H$30)</f>
        <v/>
      </c>
    </row>
    <row r="2356" spans="2:6">
      <c r="B2356" t="str">
        <f>'4I'!$AL$30</f>
        <v>CR20011TA</v>
      </c>
      <c r="C2356" t="s">
        <v>19024</v>
      </c>
      <c r="E2356" t="s">
        <v>15757</v>
      </c>
      <c r="F2356" t="str">
        <f>IF(ISBLANK('4I'!$I$30),"",'4I'!$I$30)</f>
        <v/>
      </c>
    </row>
    <row r="2357" spans="2:6">
      <c r="B2357" t="str">
        <f>'4I'!$AF$31</f>
        <v>CR20012N0</v>
      </c>
      <c r="C2357" t="s">
        <v>19025</v>
      </c>
      <c r="E2357" t="s">
        <v>15757</v>
      </c>
      <c r="F2357" t="str">
        <f>IF(ISBLANK('4I'!$C$31),"",'4I'!$C$31)</f>
        <v/>
      </c>
    </row>
    <row r="2358" spans="2:6">
      <c r="B2358" t="str">
        <f>'4I'!$AG$31</f>
        <v>CR20012N1</v>
      </c>
      <c r="C2358" t="s">
        <v>19026</v>
      </c>
      <c r="E2358" t="s">
        <v>15757</v>
      </c>
      <c r="F2358" t="str">
        <f>IF(ISBLANK('4I'!$D$31),"",'4I'!$D$31)</f>
        <v/>
      </c>
    </row>
    <row r="2359" spans="2:6">
      <c r="B2359" t="str">
        <f>'4I'!$AH$31</f>
        <v>CR20012N2</v>
      </c>
      <c r="C2359" t="s">
        <v>19027</v>
      </c>
      <c r="E2359" t="s">
        <v>15757</v>
      </c>
      <c r="F2359" t="str">
        <f>IF(ISBLANK('4I'!$E$31),"",'4I'!$E$31)</f>
        <v/>
      </c>
    </row>
    <row r="2360" spans="2:6">
      <c r="B2360" t="str">
        <f>'4I'!$AI$31</f>
        <v>CR20012N5</v>
      </c>
      <c r="C2360" t="s">
        <v>19028</v>
      </c>
      <c r="E2360" t="s">
        <v>15757</v>
      </c>
      <c r="F2360" t="str">
        <f>IF(ISBLANK('4I'!$F$31),"",'4I'!$F$31)</f>
        <v/>
      </c>
    </row>
    <row r="2361" spans="2:6">
      <c r="B2361" t="str">
        <f>'4I'!$AJ$31</f>
        <v>CR20012N6</v>
      </c>
      <c r="C2361" t="s">
        <v>19029</v>
      </c>
      <c r="E2361" t="s">
        <v>15757</v>
      </c>
      <c r="F2361">
        <f>IF(ISBLANK('4I'!$G$31),"",'4I'!$G$31)</f>
        <v>0</v>
      </c>
    </row>
    <row r="2362" spans="2:6">
      <c r="B2362" t="str">
        <f>'4I'!$AK$31</f>
        <v>CR20012MM</v>
      </c>
      <c r="C2362" t="s">
        <v>19030</v>
      </c>
      <c r="E2362" t="s">
        <v>15757</v>
      </c>
      <c r="F2362" t="str">
        <f>IF(ISBLANK('4I'!$H$31),"",'4I'!$H$31)</f>
        <v/>
      </c>
    </row>
    <row r="2363" spans="2:6">
      <c r="B2363" t="str">
        <f>'4I'!$AL$31</f>
        <v>CR20012TA</v>
      </c>
      <c r="C2363" t="s">
        <v>19031</v>
      </c>
      <c r="E2363" t="s">
        <v>15757</v>
      </c>
      <c r="F2363" t="str">
        <f>IF(ISBLANK('4I'!$I$31),"",'4I'!$I$31)</f>
        <v/>
      </c>
    </row>
    <row r="2364" spans="2:6">
      <c r="B2364" t="str">
        <f>'4I'!$AF$32</f>
        <v>CR20013N0</v>
      </c>
      <c r="C2364" t="s">
        <v>19032</v>
      </c>
      <c r="E2364" t="s">
        <v>15757</v>
      </c>
      <c r="F2364" t="str">
        <f>IF(ISBLANK('4I'!$C$32),"",'4I'!$C$32)</f>
        <v/>
      </c>
    </row>
    <row r="2365" spans="2:6">
      <c r="B2365" t="str">
        <f>'4I'!$AG$32</f>
        <v>CR20013N1</v>
      </c>
      <c r="C2365" t="s">
        <v>19033</v>
      </c>
      <c r="E2365" t="s">
        <v>15757</v>
      </c>
      <c r="F2365" t="str">
        <f>IF(ISBLANK('4I'!$D$32),"",'4I'!$D$32)</f>
        <v/>
      </c>
    </row>
    <row r="2366" spans="2:6">
      <c r="B2366" t="str">
        <f>'4I'!$AH$32</f>
        <v>CR20013N2</v>
      </c>
      <c r="C2366" t="s">
        <v>19034</v>
      </c>
      <c r="E2366" t="s">
        <v>15757</v>
      </c>
      <c r="F2366" t="str">
        <f>IF(ISBLANK('4I'!$E$32),"",'4I'!$E$32)</f>
        <v/>
      </c>
    </row>
    <row r="2367" spans="2:6">
      <c r="B2367" t="str">
        <f>'4I'!$AI$32</f>
        <v>CR20013N5</v>
      </c>
      <c r="C2367" t="s">
        <v>19035</v>
      </c>
      <c r="E2367" t="s">
        <v>15757</v>
      </c>
      <c r="F2367" t="str">
        <f>IF(ISBLANK('4I'!$F$32),"",'4I'!$F$32)</f>
        <v/>
      </c>
    </row>
    <row r="2368" spans="2:6">
      <c r="B2368" t="str">
        <f>'4I'!$AJ$32</f>
        <v>CR20013N6</v>
      </c>
      <c r="C2368" t="s">
        <v>19036</v>
      </c>
      <c r="E2368" t="s">
        <v>15757</v>
      </c>
      <c r="F2368">
        <f>IF(ISBLANK('4I'!$G$32),"",'4I'!$G$32)</f>
        <v>0</v>
      </c>
    </row>
    <row r="2369" spans="2:6">
      <c r="B2369" t="str">
        <f>'4I'!$AK$32</f>
        <v>CR20013MM</v>
      </c>
      <c r="C2369" t="s">
        <v>19037</v>
      </c>
      <c r="E2369" t="s">
        <v>15757</v>
      </c>
      <c r="F2369" t="str">
        <f>IF(ISBLANK('4I'!$H$32),"",'4I'!$H$32)</f>
        <v/>
      </c>
    </row>
    <row r="2370" spans="2:6">
      <c r="B2370" t="str">
        <f>'4I'!$AL$32</f>
        <v>CR20013TA</v>
      </c>
      <c r="C2370" t="s">
        <v>19038</v>
      </c>
      <c r="E2370" t="s">
        <v>15757</v>
      </c>
      <c r="F2370" t="str">
        <f>IF(ISBLANK('4I'!$I$32),"",'4I'!$I$32)</f>
        <v/>
      </c>
    </row>
    <row r="2371" spans="2:6">
      <c r="B2371" t="str">
        <f>'4I'!$AF$33</f>
        <v>CR20014N0</v>
      </c>
      <c r="C2371" t="s">
        <v>19039</v>
      </c>
      <c r="E2371" t="s">
        <v>15757</v>
      </c>
      <c r="F2371">
        <f>IF(ISBLANK('4I'!$C$33),"",'4I'!$C$33)</f>
        <v>0</v>
      </c>
    </row>
    <row r="2372" spans="2:6">
      <c r="B2372" t="str">
        <f>'4I'!$AG$33</f>
        <v>CR20014N1</v>
      </c>
      <c r="C2372" t="s">
        <v>19040</v>
      </c>
      <c r="E2372" t="s">
        <v>15757</v>
      </c>
      <c r="F2372">
        <f>IF(ISBLANK('4I'!$D$33),"",'4I'!$D$33)</f>
        <v>0</v>
      </c>
    </row>
    <row r="2373" spans="2:6">
      <c r="B2373" t="str">
        <f>'4I'!$AH$33</f>
        <v>CR20014N2</v>
      </c>
      <c r="C2373" t="s">
        <v>19041</v>
      </c>
      <c r="E2373" t="s">
        <v>15757</v>
      </c>
      <c r="F2373">
        <f>IF(ISBLANK('4I'!$E$33),"",'4I'!$E$33)</f>
        <v>0</v>
      </c>
    </row>
    <row r="2374" spans="2:6">
      <c r="B2374" t="str">
        <f>'4I'!$AI$33</f>
        <v>CR20014N5</v>
      </c>
      <c r="C2374" t="s">
        <v>19042</v>
      </c>
      <c r="E2374" t="s">
        <v>15757</v>
      </c>
      <c r="F2374">
        <f>IF(ISBLANK('4I'!$F$33),"",'4I'!$F$33)</f>
        <v>0</v>
      </c>
    </row>
    <row r="2375" spans="2:6">
      <c r="B2375" t="str">
        <f>'4I'!$AJ$33</f>
        <v>CR20014N6</v>
      </c>
      <c r="C2375" t="s">
        <v>19043</v>
      </c>
      <c r="E2375" t="s">
        <v>15757</v>
      </c>
      <c r="F2375">
        <f>IF(ISBLANK('4I'!$G$33),"",'4I'!$G$33)</f>
        <v>0</v>
      </c>
    </row>
    <row r="2376" spans="2:6">
      <c r="B2376" t="str">
        <f>'4I'!$AK$33</f>
        <v>CR20014MM</v>
      </c>
      <c r="C2376" t="s">
        <v>19044</v>
      </c>
      <c r="E2376" t="s">
        <v>15757</v>
      </c>
      <c r="F2376">
        <f>IF(ISBLANK('4I'!$H$33),"",'4I'!$H$33)</f>
        <v>0</v>
      </c>
    </row>
    <row r="2377" spans="2:6">
      <c r="B2377" t="str">
        <f>'4I'!$AL$33</f>
        <v>CR20014TA</v>
      </c>
      <c r="C2377" t="s">
        <v>19045</v>
      </c>
      <c r="E2377" t="s">
        <v>15757</v>
      </c>
      <c r="F2377">
        <f>IF(ISBLANK('4I'!$I$33),"",'4I'!$I$33)</f>
        <v>0</v>
      </c>
    </row>
    <row r="2378" spans="2:6">
      <c r="B2378" t="str">
        <f>'4I'!$AF$36</f>
        <v>CR20015N0</v>
      </c>
      <c r="C2378" t="s">
        <v>19046</v>
      </c>
      <c r="E2378" t="s">
        <v>15757</v>
      </c>
      <c r="F2378" t="str">
        <f>IF(ISBLANK('4I'!$C$36),"",'4I'!$C$36)</f>
        <v/>
      </c>
    </row>
    <row r="2379" spans="2:6">
      <c r="B2379" t="str">
        <f>'4I'!$AG$36</f>
        <v>CR20015N1</v>
      </c>
      <c r="C2379" t="s">
        <v>19047</v>
      </c>
      <c r="E2379" t="s">
        <v>15757</v>
      </c>
      <c r="F2379" t="str">
        <f>IF(ISBLANK('4I'!$D$36),"",'4I'!$D$36)</f>
        <v/>
      </c>
    </row>
    <row r="2380" spans="2:6">
      <c r="B2380" t="str">
        <f>'4I'!$AH$36</f>
        <v>CR20015N2</v>
      </c>
      <c r="C2380" t="s">
        <v>19048</v>
      </c>
      <c r="E2380" t="s">
        <v>15757</v>
      </c>
      <c r="F2380" t="str">
        <f>IF(ISBLANK('4I'!$E$36),"",'4I'!$E$36)</f>
        <v/>
      </c>
    </row>
    <row r="2381" spans="2:6">
      <c r="B2381" t="str">
        <f>'4I'!$AI$36</f>
        <v>CR20015N5</v>
      </c>
      <c r="C2381" t="s">
        <v>19049</v>
      </c>
      <c r="E2381" t="s">
        <v>15757</v>
      </c>
      <c r="F2381" t="str">
        <f>IF(ISBLANK('4I'!$F$36),"",'4I'!$F$36)</f>
        <v/>
      </c>
    </row>
    <row r="2382" spans="2:6">
      <c r="B2382" t="str">
        <f>'4I'!$AJ$36</f>
        <v>CR20015N6</v>
      </c>
      <c r="C2382" t="s">
        <v>19050</v>
      </c>
      <c r="E2382" t="s">
        <v>15757</v>
      </c>
      <c r="F2382">
        <f>IF(ISBLANK('4I'!$G$36),"",'4I'!$G$36)</f>
        <v>0</v>
      </c>
    </row>
    <row r="2383" spans="2:6">
      <c r="B2383" t="str">
        <f>'4I'!$AK$36</f>
        <v>CR20015MM</v>
      </c>
      <c r="C2383" t="s">
        <v>19051</v>
      </c>
      <c r="E2383" t="s">
        <v>15757</v>
      </c>
      <c r="F2383" t="str">
        <f>IF(ISBLANK('4I'!$H$36),"",'4I'!$H$36)</f>
        <v/>
      </c>
    </row>
    <row r="2384" spans="2:6">
      <c r="B2384" t="str">
        <f>'4I'!$AL$36</f>
        <v>CR20015TA</v>
      </c>
      <c r="C2384" t="s">
        <v>19052</v>
      </c>
      <c r="E2384" t="s">
        <v>15757</v>
      </c>
      <c r="F2384" t="str">
        <f>IF(ISBLANK('4I'!$I$36),"",'4I'!$I$36)</f>
        <v/>
      </c>
    </row>
    <row r="2385" spans="2:6">
      <c r="B2385" t="str">
        <f>'4I'!$AF$37</f>
        <v>CR20016N0</v>
      </c>
      <c r="C2385" t="s">
        <v>19053</v>
      </c>
      <c r="E2385" t="s">
        <v>15757</v>
      </c>
      <c r="F2385" t="str">
        <f>IF(ISBLANK('4I'!$C$37),"",'4I'!$C$37)</f>
        <v/>
      </c>
    </row>
    <row r="2386" spans="2:6">
      <c r="B2386" t="str">
        <f>'4I'!$AG$37</f>
        <v>CR20016N1</v>
      </c>
      <c r="C2386" t="s">
        <v>19054</v>
      </c>
      <c r="E2386" t="s">
        <v>15757</v>
      </c>
      <c r="F2386" t="str">
        <f>IF(ISBLANK('4I'!$D$37),"",'4I'!$D$37)</f>
        <v/>
      </c>
    </row>
    <row r="2387" spans="2:6">
      <c r="B2387" t="str">
        <f>'4I'!$AH$37</f>
        <v>CR20016N2</v>
      </c>
      <c r="C2387" t="s">
        <v>19055</v>
      </c>
      <c r="E2387" t="s">
        <v>15757</v>
      </c>
      <c r="F2387" t="str">
        <f>IF(ISBLANK('4I'!$E$37),"",'4I'!$E$37)</f>
        <v/>
      </c>
    </row>
    <row r="2388" spans="2:6">
      <c r="B2388" t="str">
        <f>'4I'!$AI$37</f>
        <v>CR20016N5</v>
      </c>
      <c r="C2388" t="s">
        <v>19056</v>
      </c>
      <c r="E2388" t="s">
        <v>15757</v>
      </c>
      <c r="F2388" t="str">
        <f>IF(ISBLANK('4I'!$F$37),"",'4I'!$F$37)</f>
        <v/>
      </c>
    </row>
    <row r="2389" spans="2:6">
      <c r="B2389" t="str">
        <f>'4I'!$AJ$37</f>
        <v>CR20016N6</v>
      </c>
      <c r="C2389" t="s">
        <v>19057</v>
      </c>
      <c r="E2389" t="s">
        <v>15757</v>
      </c>
      <c r="F2389">
        <f>IF(ISBLANK('4I'!$G$37),"",'4I'!$G$37)</f>
        <v>0</v>
      </c>
    </row>
    <row r="2390" spans="2:6">
      <c r="B2390" t="str">
        <f>'4I'!$AK$37</f>
        <v>CR20016MM</v>
      </c>
      <c r="C2390" t="s">
        <v>19058</v>
      </c>
      <c r="E2390" t="s">
        <v>15757</v>
      </c>
      <c r="F2390" t="str">
        <f>IF(ISBLANK('4I'!$H$37),"",'4I'!$H$37)</f>
        <v/>
      </c>
    </row>
    <row r="2391" spans="2:6">
      <c r="B2391" t="str">
        <f>'4I'!$AL$37</f>
        <v>CR20016TA</v>
      </c>
      <c r="C2391" t="s">
        <v>19059</v>
      </c>
      <c r="E2391" t="s">
        <v>15757</v>
      </c>
      <c r="F2391" t="str">
        <f>IF(ISBLANK('4I'!$I$37),"",'4I'!$I$37)</f>
        <v/>
      </c>
    </row>
    <row r="2392" spans="2:6">
      <c r="B2392" t="str">
        <f>'4I'!$AF$38</f>
        <v>CR20017N0</v>
      </c>
      <c r="C2392" t="s">
        <v>19060</v>
      </c>
      <c r="E2392" t="s">
        <v>15757</v>
      </c>
      <c r="F2392" t="str">
        <f>IF(ISBLANK('4I'!$C$38),"",'4I'!$C$38)</f>
        <v/>
      </c>
    </row>
    <row r="2393" spans="2:6">
      <c r="B2393" t="str">
        <f>'4I'!$AG$38</f>
        <v>CR20017N1</v>
      </c>
      <c r="C2393" t="s">
        <v>19061</v>
      </c>
      <c r="E2393" t="s">
        <v>15757</v>
      </c>
      <c r="F2393" t="str">
        <f>IF(ISBLANK('4I'!$D$38),"",'4I'!$D$38)</f>
        <v/>
      </c>
    </row>
    <row r="2394" spans="2:6">
      <c r="B2394" t="str">
        <f>'4I'!$AH$38</f>
        <v>CR20017N2</v>
      </c>
      <c r="C2394" t="s">
        <v>19062</v>
      </c>
      <c r="E2394" t="s">
        <v>15757</v>
      </c>
      <c r="F2394" t="str">
        <f>IF(ISBLANK('4I'!$E$38),"",'4I'!$E$38)</f>
        <v/>
      </c>
    </row>
    <row r="2395" spans="2:6">
      <c r="B2395" t="str">
        <f>'4I'!$AI$38</f>
        <v>CR20017N5</v>
      </c>
      <c r="C2395" t="s">
        <v>19063</v>
      </c>
      <c r="E2395" t="s">
        <v>15757</v>
      </c>
      <c r="F2395" t="str">
        <f>IF(ISBLANK('4I'!$F$38),"",'4I'!$F$38)</f>
        <v/>
      </c>
    </row>
    <row r="2396" spans="2:6">
      <c r="B2396" t="str">
        <f>'4I'!$AJ$38</f>
        <v>CR20017N6</v>
      </c>
      <c r="C2396" t="s">
        <v>19064</v>
      </c>
      <c r="E2396" t="s">
        <v>15757</v>
      </c>
      <c r="F2396">
        <f>IF(ISBLANK('4I'!$G$38),"",'4I'!$G$38)</f>
        <v>0</v>
      </c>
    </row>
    <row r="2397" spans="2:6">
      <c r="B2397" t="str">
        <f>'4I'!$AK$38</f>
        <v>CR20017MM</v>
      </c>
      <c r="C2397" t="s">
        <v>19065</v>
      </c>
      <c r="E2397" t="s">
        <v>15757</v>
      </c>
      <c r="F2397" t="str">
        <f>IF(ISBLANK('4I'!$H$38),"",'4I'!$H$38)</f>
        <v/>
      </c>
    </row>
    <row r="2398" spans="2:6">
      <c r="B2398" t="str">
        <f>'4I'!$AL$38</f>
        <v>CR20017TA</v>
      </c>
      <c r="C2398" t="s">
        <v>19066</v>
      </c>
      <c r="E2398" t="s">
        <v>15757</v>
      </c>
      <c r="F2398" t="str">
        <f>IF(ISBLANK('4I'!$I$38),"",'4I'!$I$38)</f>
        <v/>
      </c>
    </row>
    <row r="2399" spans="2:6">
      <c r="B2399" t="str">
        <f>'4I'!$AF$39</f>
        <v>CR2029N0</v>
      </c>
      <c r="C2399" t="s">
        <v>19067</v>
      </c>
      <c r="E2399" t="s">
        <v>15757</v>
      </c>
      <c r="F2399" t="str">
        <f>IF(ISBLANK('4I'!$C$39),"",'4I'!$C$39)</f>
        <v/>
      </c>
    </row>
    <row r="2400" spans="2:6">
      <c r="B2400" t="str">
        <f>'4I'!$AG$39</f>
        <v>CR2029N1</v>
      </c>
      <c r="C2400" t="s">
        <v>19068</v>
      </c>
      <c r="E2400" t="s">
        <v>15757</v>
      </c>
      <c r="F2400" t="str">
        <f>IF(ISBLANK('4I'!$D$39),"",'4I'!$D$39)</f>
        <v/>
      </c>
    </row>
    <row r="2401" spans="2:6">
      <c r="B2401" t="str">
        <f>'4I'!$AH$39</f>
        <v>CR2029N2</v>
      </c>
      <c r="C2401" t="s">
        <v>19069</v>
      </c>
      <c r="E2401" t="s">
        <v>15757</v>
      </c>
      <c r="F2401" t="str">
        <f>IF(ISBLANK('4I'!$E$39),"",'4I'!$E$39)</f>
        <v/>
      </c>
    </row>
    <row r="2402" spans="2:6">
      <c r="B2402" t="str">
        <f>'4I'!$AI$39</f>
        <v>CR2029N5</v>
      </c>
      <c r="C2402" t="s">
        <v>19070</v>
      </c>
      <c r="E2402" t="s">
        <v>15757</v>
      </c>
      <c r="F2402" t="str">
        <f>IF(ISBLANK('4I'!$F$39),"",'4I'!$F$39)</f>
        <v/>
      </c>
    </row>
    <row r="2403" spans="2:6">
      <c r="B2403" t="str">
        <f>'4I'!$AJ$39</f>
        <v>CR2029N6</v>
      </c>
      <c r="C2403" t="s">
        <v>19071</v>
      </c>
      <c r="E2403" t="s">
        <v>15757</v>
      </c>
      <c r="F2403">
        <f>IF(ISBLANK('4I'!$G$39),"",'4I'!$G$39)</f>
        <v>0</v>
      </c>
    </row>
    <row r="2404" spans="2:6">
      <c r="B2404" t="str">
        <f>'4I'!$AK$39</f>
        <v>CR2029MM</v>
      </c>
      <c r="C2404" t="s">
        <v>19072</v>
      </c>
      <c r="E2404" t="s">
        <v>15757</v>
      </c>
      <c r="F2404" t="str">
        <f>IF(ISBLANK('4I'!$H$39),"",'4I'!$H$39)</f>
        <v/>
      </c>
    </row>
    <row r="2405" spans="2:6">
      <c r="B2405" t="str">
        <f>'4I'!$AL$39</f>
        <v>CR2029TA</v>
      </c>
      <c r="C2405" t="s">
        <v>19073</v>
      </c>
      <c r="E2405" t="s">
        <v>15757</v>
      </c>
      <c r="F2405" t="str">
        <f>IF(ISBLANK('4I'!$I$39),"",'4I'!$I$39)</f>
        <v/>
      </c>
    </row>
    <row r="2406" spans="2:6">
      <c r="B2406" t="str">
        <f>'4I'!$AF$40</f>
        <v>CR2030N0</v>
      </c>
      <c r="C2406" t="s">
        <v>19074</v>
      </c>
      <c r="E2406" t="s">
        <v>15757</v>
      </c>
      <c r="F2406" t="str">
        <f>IF(ISBLANK('4I'!$C$40),"",'4I'!$C$40)</f>
        <v/>
      </c>
    </row>
    <row r="2407" spans="2:6">
      <c r="B2407" t="str">
        <f>'4I'!$AG$40</f>
        <v>CR2030N1</v>
      </c>
      <c r="C2407" t="s">
        <v>19075</v>
      </c>
      <c r="E2407" t="s">
        <v>15757</v>
      </c>
      <c r="F2407" t="str">
        <f>IF(ISBLANK('4I'!$D$40),"",'4I'!$D$40)</f>
        <v/>
      </c>
    </row>
    <row r="2408" spans="2:6">
      <c r="B2408" t="str">
        <f>'4I'!$AH$40</f>
        <v>CR2030N2</v>
      </c>
      <c r="C2408" t="s">
        <v>19076</v>
      </c>
      <c r="E2408" t="s">
        <v>15757</v>
      </c>
      <c r="F2408" t="str">
        <f>IF(ISBLANK('4I'!$E$40),"",'4I'!$E$40)</f>
        <v/>
      </c>
    </row>
    <row r="2409" spans="2:6">
      <c r="B2409" t="str">
        <f>'4I'!$AI$40</f>
        <v>CR2030N5</v>
      </c>
      <c r="C2409" t="s">
        <v>19077</v>
      </c>
      <c r="E2409" t="s">
        <v>15757</v>
      </c>
      <c r="F2409" t="str">
        <f>IF(ISBLANK('4I'!$F$40),"",'4I'!$F$40)</f>
        <v/>
      </c>
    </row>
    <row r="2410" spans="2:6">
      <c r="B2410" t="str">
        <f>'4I'!$AJ$40</f>
        <v>CR2030N6</v>
      </c>
      <c r="C2410" t="s">
        <v>19078</v>
      </c>
      <c r="E2410" t="s">
        <v>15757</v>
      </c>
      <c r="F2410">
        <f>IF(ISBLANK('4I'!$G$40),"",'4I'!$G$40)</f>
        <v>0</v>
      </c>
    </row>
    <row r="2411" spans="2:6">
      <c r="B2411" t="str">
        <f>'4I'!$AK$40</f>
        <v>CR2030MM</v>
      </c>
      <c r="C2411" t="s">
        <v>19079</v>
      </c>
      <c r="E2411" t="s">
        <v>15757</v>
      </c>
      <c r="F2411" t="str">
        <f>IF(ISBLANK('4I'!$H$40),"",'4I'!$H$40)</f>
        <v/>
      </c>
    </row>
    <row r="2412" spans="2:6">
      <c r="B2412" t="str">
        <f>'4I'!$AL$40</f>
        <v>CR2030TA</v>
      </c>
      <c r="C2412" t="s">
        <v>19080</v>
      </c>
      <c r="E2412" t="s">
        <v>15757</v>
      </c>
      <c r="F2412" t="str">
        <f>IF(ISBLANK('4I'!$I$40),"",'4I'!$I$40)</f>
        <v/>
      </c>
    </row>
    <row r="2413" spans="2:6">
      <c r="B2413" t="str">
        <f>'4I'!$AF$41</f>
        <v>CR2031N0</v>
      </c>
      <c r="C2413" t="s">
        <v>19081</v>
      </c>
      <c r="E2413" t="s">
        <v>15757</v>
      </c>
      <c r="F2413" t="str">
        <f>IF(ISBLANK('4I'!$C$41),"",'4I'!$C$41)</f>
        <v/>
      </c>
    </row>
    <row r="2414" spans="2:6">
      <c r="B2414" t="str">
        <f>'4I'!$AG$41</f>
        <v>CR2031N1</v>
      </c>
      <c r="C2414" t="s">
        <v>19082</v>
      </c>
      <c r="E2414" t="s">
        <v>15757</v>
      </c>
      <c r="F2414" t="str">
        <f>IF(ISBLANK('4I'!$D$41),"",'4I'!$D$41)</f>
        <v/>
      </c>
    </row>
    <row r="2415" spans="2:6">
      <c r="B2415" t="str">
        <f>'4I'!$AH$41</f>
        <v>CR2031N2</v>
      </c>
      <c r="C2415" t="s">
        <v>19083</v>
      </c>
      <c r="E2415" t="s">
        <v>15757</v>
      </c>
      <c r="F2415" t="str">
        <f>IF(ISBLANK('4I'!$E$41),"",'4I'!$E$41)</f>
        <v/>
      </c>
    </row>
    <row r="2416" spans="2:6">
      <c r="B2416" t="str">
        <f>'4I'!$AI$41</f>
        <v>CR2031N5</v>
      </c>
      <c r="C2416" t="s">
        <v>19084</v>
      </c>
      <c r="E2416" t="s">
        <v>15757</v>
      </c>
      <c r="F2416" t="str">
        <f>IF(ISBLANK('4I'!$F$41),"",'4I'!$F$41)</f>
        <v/>
      </c>
    </row>
    <row r="2417" spans="2:6">
      <c r="B2417" t="str">
        <f>'4I'!$AJ$41</f>
        <v>CR2031N6</v>
      </c>
      <c r="C2417" t="s">
        <v>19085</v>
      </c>
      <c r="E2417" t="s">
        <v>15757</v>
      </c>
      <c r="F2417">
        <f>IF(ISBLANK('4I'!$G$41),"",'4I'!$G$41)</f>
        <v>0</v>
      </c>
    </row>
    <row r="2418" spans="2:6">
      <c r="B2418" t="str">
        <f>'4I'!$AK$41</f>
        <v>CR2031MM</v>
      </c>
      <c r="C2418" t="s">
        <v>19086</v>
      </c>
      <c r="E2418" t="s">
        <v>15757</v>
      </c>
      <c r="F2418" t="str">
        <f>IF(ISBLANK('4I'!$H$41),"",'4I'!$H$41)</f>
        <v/>
      </c>
    </row>
    <row r="2419" spans="2:6">
      <c r="B2419" t="str">
        <f>'4I'!$AL$41</f>
        <v>CR2031TA</v>
      </c>
      <c r="C2419" t="s">
        <v>19087</v>
      </c>
      <c r="E2419" t="s">
        <v>15757</v>
      </c>
      <c r="F2419" t="str">
        <f>IF(ISBLANK('4I'!$I$41),"",'4I'!$I$41)</f>
        <v/>
      </c>
    </row>
    <row r="2420" spans="2:6">
      <c r="B2420" t="str">
        <f>'4I'!$AF$42</f>
        <v>CR20018N0</v>
      </c>
      <c r="C2420" t="s">
        <v>19088</v>
      </c>
      <c r="E2420" t="s">
        <v>15757</v>
      </c>
      <c r="F2420" t="str">
        <f>IF(ISBLANK('4I'!$C$42),"",'4I'!$C$42)</f>
        <v/>
      </c>
    </row>
    <row r="2421" spans="2:6">
      <c r="B2421" t="str">
        <f>'4I'!$AG$42</f>
        <v>CR20018N1</v>
      </c>
      <c r="C2421" t="s">
        <v>19089</v>
      </c>
      <c r="E2421" t="s">
        <v>15757</v>
      </c>
      <c r="F2421" t="str">
        <f>IF(ISBLANK('4I'!$D$42),"",'4I'!$D$42)</f>
        <v/>
      </c>
    </row>
    <row r="2422" spans="2:6">
      <c r="B2422" t="str">
        <f>'4I'!$AH$42</f>
        <v>CR20018N2</v>
      </c>
      <c r="C2422" t="s">
        <v>19090</v>
      </c>
      <c r="E2422" t="s">
        <v>15757</v>
      </c>
      <c r="F2422" t="str">
        <f>IF(ISBLANK('4I'!$E$42),"",'4I'!$E$42)</f>
        <v/>
      </c>
    </row>
    <row r="2423" spans="2:6">
      <c r="B2423" t="str">
        <f>'4I'!$AI$42</f>
        <v>CR20018N5</v>
      </c>
      <c r="C2423" t="s">
        <v>19091</v>
      </c>
      <c r="E2423" t="s">
        <v>15757</v>
      </c>
      <c r="F2423" t="str">
        <f>IF(ISBLANK('4I'!$F$42),"",'4I'!$F$42)</f>
        <v/>
      </c>
    </row>
    <row r="2424" spans="2:6">
      <c r="B2424" t="str">
        <f>'4I'!$AJ$42</f>
        <v>CR20018N6</v>
      </c>
      <c r="C2424" t="s">
        <v>19092</v>
      </c>
      <c r="E2424" t="s">
        <v>15757</v>
      </c>
      <c r="F2424">
        <f>IF(ISBLANK('4I'!$G$42),"",'4I'!$G$42)</f>
        <v>0</v>
      </c>
    </row>
    <row r="2425" spans="2:6">
      <c r="B2425" t="str">
        <f>'4I'!$AK$42</f>
        <v>CR20018MM</v>
      </c>
      <c r="C2425" t="s">
        <v>19093</v>
      </c>
      <c r="E2425" t="s">
        <v>15757</v>
      </c>
      <c r="F2425" t="str">
        <f>IF(ISBLANK('4I'!$H$42),"",'4I'!$H$42)</f>
        <v/>
      </c>
    </row>
    <row r="2426" spans="2:6">
      <c r="B2426" t="str">
        <f>'4I'!$AL$42</f>
        <v>CR20018TA</v>
      </c>
      <c r="C2426" t="s">
        <v>19094</v>
      </c>
      <c r="E2426" t="s">
        <v>15757</v>
      </c>
      <c r="F2426" t="str">
        <f>IF(ISBLANK('4I'!$I$42),"",'4I'!$I$42)</f>
        <v/>
      </c>
    </row>
    <row r="2427" spans="2:6">
      <c r="B2427" t="str">
        <f>'4I'!$AF$43</f>
        <v>CR20019N0</v>
      </c>
      <c r="C2427" t="s">
        <v>19095</v>
      </c>
      <c r="E2427" t="s">
        <v>15757</v>
      </c>
      <c r="F2427">
        <f>IF(ISBLANK('4I'!$C$43),"",'4I'!$C$43)</f>
        <v>0</v>
      </c>
    </row>
    <row r="2428" spans="2:6">
      <c r="B2428" t="str">
        <f>'4I'!$AG$43</f>
        <v>CR20019N1</v>
      </c>
      <c r="C2428" t="s">
        <v>19096</v>
      </c>
      <c r="E2428" t="s">
        <v>15757</v>
      </c>
      <c r="F2428">
        <f>IF(ISBLANK('4I'!$D$43),"",'4I'!$D$43)</f>
        <v>0</v>
      </c>
    </row>
    <row r="2429" spans="2:6">
      <c r="B2429" t="str">
        <f>'4I'!$AH$43</f>
        <v>CR20019N2</v>
      </c>
      <c r="C2429" t="s">
        <v>19097</v>
      </c>
      <c r="E2429" t="s">
        <v>15757</v>
      </c>
      <c r="F2429">
        <f>IF(ISBLANK('4I'!$E$43),"",'4I'!$E$43)</f>
        <v>0</v>
      </c>
    </row>
    <row r="2430" spans="2:6">
      <c r="B2430" t="str">
        <f>'4I'!$AI$43</f>
        <v>CR20019N5</v>
      </c>
      <c r="C2430" t="s">
        <v>19098</v>
      </c>
      <c r="E2430" t="s">
        <v>15757</v>
      </c>
      <c r="F2430">
        <f>IF(ISBLANK('4I'!$F$43),"",'4I'!$F$43)</f>
        <v>0</v>
      </c>
    </row>
    <row r="2431" spans="2:6">
      <c r="B2431" t="str">
        <f>'4I'!$AJ$43</f>
        <v>CR20019N6</v>
      </c>
      <c r="C2431" t="s">
        <v>19099</v>
      </c>
      <c r="E2431" t="s">
        <v>15757</v>
      </c>
      <c r="F2431">
        <f>IF(ISBLANK('4I'!$G$43),"",'4I'!$G$43)</f>
        <v>0</v>
      </c>
    </row>
    <row r="2432" spans="2:6">
      <c r="B2432" t="str">
        <f>'4I'!$AK$43</f>
        <v>CR20019MM</v>
      </c>
      <c r="C2432" t="s">
        <v>19100</v>
      </c>
      <c r="E2432" t="s">
        <v>15757</v>
      </c>
      <c r="F2432">
        <f>IF(ISBLANK('4I'!$H$43),"",'4I'!$H$43)</f>
        <v>0</v>
      </c>
    </row>
    <row r="2433" spans="2:6">
      <c r="B2433" t="str">
        <f>'4I'!$AL$43</f>
        <v>CR20019TA</v>
      </c>
      <c r="C2433" t="s">
        <v>19101</v>
      </c>
      <c r="E2433" t="s">
        <v>15757</v>
      </c>
      <c r="F2433">
        <f>IF(ISBLANK('4I'!$I$43),"",'4I'!$I$43)</f>
        <v>0</v>
      </c>
    </row>
    <row r="2434" spans="2:6">
      <c r="B2434" t="str">
        <f>'4I'!$AF$46</f>
        <v>CR2028N0</v>
      </c>
      <c r="C2434" t="s">
        <v>19102</v>
      </c>
      <c r="E2434" t="s">
        <v>15757</v>
      </c>
      <c r="F2434" t="str">
        <f>IF(ISBLANK('4I'!$C$46),"",'4I'!$C$46)</f>
        <v/>
      </c>
    </row>
    <row r="2435" spans="2:6">
      <c r="B2435" t="str">
        <f>'4I'!$AG$46</f>
        <v>CR2028N1</v>
      </c>
      <c r="C2435" t="s">
        <v>19103</v>
      </c>
      <c r="E2435" t="s">
        <v>15757</v>
      </c>
      <c r="F2435" t="str">
        <f>IF(ISBLANK('4I'!$D$46),"",'4I'!$D$46)</f>
        <v/>
      </c>
    </row>
    <row r="2436" spans="2:6">
      <c r="B2436" t="str">
        <f>'4I'!$AH$46</f>
        <v>CR2028N2</v>
      </c>
      <c r="C2436" t="s">
        <v>19104</v>
      </c>
      <c r="E2436" t="s">
        <v>15757</v>
      </c>
      <c r="F2436" t="str">
        <f>IF(ISBLANK('4I'!$E$46),"",'4I'!$E$46)</f>
        <v/>
      </c>
    </row>
    <row r="2437" spans="2:6">
      <c r="B2437" t="str">
        <f>'4I'!$AI$46</f>
        <v>CR2028N5</v>
      </c>
      <c r="C2437" t="s">
        <v>19105</v>
      </c>
      <c r="E2437" t="s">
        <v>15757</v>
      </c>
      <c r="F2437" t="str">
        <f>IF(ISBLANK('4I'!$F$46),"",'4I'!$F$46)</f>
        <v/>
      </c>
    </row>
    <row r="2438" spans="2:6">
      <c r="B2438" t="str">
        <f>'4I'!$AJ$46</f>
        <v>CR2028N6</v>
      </c>
      <c r="C2438" t="s">
        <v>19106</v>
      </c>
      <c r="E2438" t="s">
        <v>15757</v>
      </c>
      <c r="F2438">
        <f>IF(ISBLANK('4I'!$G$46),"",'4I'!$G$46)</f>
        <v>0</v>
      </c>
    </row>
    <row r="2439" spans="2:6">
      <c r="B2439" t="str">
        <f>'4I'!$AK$46</f>
        <v>CR2028MM</v>
      </c>
      <c r="C2439" t="s">
        <v>19107</v>
      </c>
      <c r="E2439" t="s">
        <v>15757</v>
      </c>
      <c r="F2439" t="str">
        <f>IF(ISBLANK('4I'!$H$46),"",'4I'!$H$46)</f>
        <v/>
      </c>
    </row>
    <row r="2440" spans="2:6">
      <c r="B2440" t="str">
        <f>'4I'!$AL$46</f>
        <v>CR2028TA</v>
      </c>
      <c r="C2440" t="s">
        <v>19108</v>
      </c>
      <c r="E2440" t="s">
        <v>15757</v>
      </c>
      <c r="F2440" t="str">
        <f>IF(ISBLANK('4I'!$I$46),"",'4I'!$I$46)</f>
        <v/>
      </c>
    </row>
    <row r="2441" spans="2:6">
      <c r="B2441" t="str">
        <f>'4I'!$AF$48</f>
        <v>CR20020N0</v>
      </c>
      <c r="C2441" t="s">
        <v>19109</v>
      </c>
      <c r="E2441" t="s">
        <v>15757</v>
      </c>
      <c r="F2441">
        <f>IF(ISBLANK('4I'!$C$48),"",'4I'!$C$48)</f>
        <v>0</v>
      </c>
    </row>
    <row r="2442" spans="2:6">
      <c r="B2442" t="str">
        <f>'4I'!$AG$48</f>
        <v>CR20020N1</v>
      </c>
      <c r="C2442" t="s">
        <v>19110</v>
      </c>
      <c r="E2442" t="s">
        <v>15757</v>
      </c>
      <c r="F2442">
        <f>IF(ISBLANK('4I'!$D$48),"",'4I'!$D$48)</f>
        <v>0</v>
      </c>
    </row>
    <row r="2443" spans="2:6">
      <c r="B2443" t="str">
        <f>'4I'!$AH$48</f>
        <v>CR20020N2</v>
      </c>
      <c r="C2443" t="s">
        <v>19111</v>
      </c>
      <c r="E2443" t="s">
        <v>15757</v>
      </c>
      <c r="F2443">
        <f>IF(ISBLANK('4I'!$E$48),"",'4I'!$E$48)</f>
        <v>0</v>
      </c>
    </row>
    <row r="2444" spans="2:6">
      <c r="B2444" t="str">
        <f>'4I'!$AI$48</f>
        <v>CR20020N5</v>
      </c>
      <c r="C2444" t="s">
        <v>19112</v>
      </c>
      <c r="E2444" t="s">
        <v>15757</v>
      </c>
      <c r="F2444">
        <f>IF(ISBLANK('4I'!$F$48),"",'4I'!$F$48)</f>
        <v>0</v>
      </c>
    </row>
    <row r="2445" spans="2:6">
      <c r="B2445" t="str">
        <f>'4I'!$AJ$48</f>
        <v>CR20020N6</v>
      </c>
      <c r="C2445" t="s">
        <v>19113</v>
      </c>
      <c r="E2445" t="s">
        <v>15757</v>
      </c>
      <c r="F2445">
        <f>IF(ISBLANK('4I'!$G$48),"",'4I'!$G$48)</f>
        <v>0</v>
      </c>
    </row>
    <row r="2446" spans="2:6">
      <c r="B2446" t="str">
        <f>'4I'!$AK$48</f>
        <v>CR20020MM</v>
      </c>
      <c r="C2446" t="s">
        <v>19114</v>
      </c>
      <c r="E2446" t="s">
        <v>15757</v>
      </c>
      <c r="F2446">
        <f>IF(ISBLANK('4I'!$H$48),"",'4I'!$H$48)</f>
        <v>0</v>
      </c>
    </row>
    <row r="2447" spans="2:6">
      <c r="B2447" t="str">
        <f>'4I'!$AL$48</f>
        <v>CR20020TA</v>
      </c>
      <c r="C2447" t="s">
        <v>19115</v>
      </c>
      <c r="E2447" t="s">
        <v>15757</v>
      </c>
      <c r="F2447">
        <f>IF(ISBLANK('4I'!$I$48),"",'4I'!$I$48)</f>
        <v>0</v>
      </c>
    </row>
    <row r="2448" spans="2:6">
      <c r="B2448" t="str">
        <f>'4I'!$AF$57</f>
        <v>CR2021N0_FD_A</v>
      </c>
      <c r="C2448" t="s">
        <v>19116</v>
      </c>
      <c r="E2448" t="s">
        <v>15757</v>
      </c>
      <c r="F2448" t="str">
        <f>IF(ISBLANK('4I'!$C$57),"",'4I'!$C$57)</f>
        <v/>
      </c>
    </row>
    <row r="2449" spans="2:6">
      <c r="B2449" t="str">
        <f>'4I'!$AG$57</f>
        <v>CR2021N1_FD_A</v>
      </c>
      <c r="C2449" t="s">
        <v>19117</v>
      </c>
      <c r="E2449" t="s">
        <v>15757</v>
      </c>
      <c r="F2449" t="str">
        <f>IF(ISBLANK('4I'!$D$57),"",'4I'!$D$57)</f>
        <v/>
      </c>
    </row>
    <row r="2450" spans="2:6">
      <c r="B2450" t="str">
        <f>'4I'!$AH$57</f>
        <v>CR2021N2_FD_A</v>
      </c>
      <c r="C2450" t="s">
        <v>19118</v>
      </c>
      <c r="E2450" t="s">
        <v>15757</v>
      </c>
      <c r="F2450" t="str">
        <f>IF(ISBLANK('4I'!$E$57),"",'4I'!$E$57)</f>
        <v/>
      </c>
    </row>
    <row r="2451" spans="2:6">
      <c r="B2451" t="str">
        <f>'4I'!$AI$57</f>
        <v>CR2021N5_FD_A</v>
      </c>
      <c r="C2451" t="s">
        <v>19119</v>
      </c>
      <c r="E2451" t="s">
        <v>15757</v>
      </c>
      <c r="F2451" t="str">
        <f>IF(ISBLANK('4I'!$F$57),"",'4I'!$F$57)</f>
        <v/>
      </c>
    </row>
    <row r="2452" spans="2:6">
      <c r="B2452" t="str">
        <f>'4I'!$AJ$57</f>
        <v>CR2021N6_FD_A</v>
      </c>
      <c r="C2452" t="s">
        <v>19120</v>
      </c>
      <c r="E2452" t="s">
        <v>15757</v>
      </c>
      <c r="F2452">
        <f>IF(ISBLANK('4I'!$G$57),"",'4I'!$G$57)</f>
        <v>0</v>
      </c>
    </row>
    <row r="2453" spans="2:6">
      <c r="B2453" t="str">
        <f>'4I'!$AK$57</f>
        <v>CR2021MM_FD_A</v>
      </c>
      <c r="C2453" t="s">
        <v>19121</v>
      </c>
      <c r="E2453" t="s">
        <v>15757</v>
      </c>
      <c r="F2453" t="str">
        <f>IF(ISBLANK('4I'!$H$57),"",'4I'!$H$57)</f>
        <v/>
      </c>
    </row>
    <row r="2454" spans="2:6">
      <c r="B2454" t="str">
        <f>'4I'!$AL$57</f>
        <v>CR2021TA_FD_A</v>
      </c>
      <c r="C2454" t="s">
        <v>19122</v>
      </c>
      <c r="E2454" t="s">
        <v>15757</v>
      </c>
      <c r="F2454" t="str">
        <f>IF(ISBLANK('4I'!$I$57),"",'4I'!$I$57)</f>
        <v/>
      </c>
    </row>
    <row r="2455" spans="2:6">
      <c r="B2455" t="str">
        <f>'4I'!$AM$57</f>
        <v>CR2021IRP_FD_A</v>
      </c>
      <c r="C2455" t="s">
        <v>19123</v>
      </c>
      <c r="E2455" t="s">
        <v>15757</v>
      </c>
      <c r="F2455" t="str">
        <f>IF(ISBLANK('4I'!$J$57),"",'4I'!$J$57)</f>
        <v/>
      </c>
    </row>
    <row r="2456" spans="2:6">
      <c r="B2456" t="str">
        <f>'4I'!$AN$57</f>
        <v>CR2021IRR_FD_A</v>
      </c>
      <c r="C2456" t="s">
        <v>19124</v>
      </c>
      <c r="E2456" t="s">
        <v>15757</v>
      </c>
      <c r="F2456" t="str">
        <f>IF(ISBLANK('4I'!$K$57),"",'4I'!$K$57)</f>
        <v/>
      </c>
    </row>
    <row r="2457" spans="2:6">
      <c r="B2457" t="str">
        <f>'4I'!$AF$58</f>
        <v>CR2022N0_FD_A</v>
      </c>
      <c r="C2457" t="s">
        <v>19125</v>
      </c>
      <c r="E2457" t="s">
        <v>15757</v>
      </c>
      <c r="F2457" t="str">
        <f>IF(ISBLANK('4I'!$C$58),"",'4I'!$C$58)</f>
        <v/>
      </c>
    </row>
    <row r="2458" spans="2:6">
      <c r="B2458" t="str">
        <f>'4I'!$AG$58</f>
        <v>CR2022N1_FD_A</v>
      </c>
      <c r="C2458" t="s">
        <v>19126</v>
      </c>
      <c r="E2458" t="s">
        <v>15757</v>
      </c>
      <c r="F2458" t="str">
        <f>IF(ISBLANK('4I'!$D$58),"",'4I'!$D$58)</f>
        <v/>
      </c>
    </row>
    <row r="2459" spans="2:6">
      <c r="B2459" t="str">
        <f>'4I'!$AH$58</f>
        <v>CR2022N2_FD_A</v>
      </c>
      <c r="C2459" t="s">
        <v>19127</v>
      </c>
      <c r="E2459" t="s">
        <v>15757</v>
      </c>
      <c r="F2459" t="str">
        <f>IF(ISBLANK('4I'!$E$58),"",'4I'!$E$58)</f>
        <v/>
      </c>
    </row>
    <row r="2460" spans="2:6">
      <c r="B2460" t="str">
        <f>'4I'!$AI$58</f>
        <v>CR2022N5_FD_A</v>
      </c>
      <c r="C2460" t="s">
        <v>19128</v>
      </c>
      <c r="E2460" t="s">
        <v>15757</v>
      </c>
      <c r="F2460" t="str">
        <f>IF(ISBLANK('4I'!$F$58),"",'4I'!$F$58)</f>
        <v/>
      </c>
    </row>
    <row r="2461" spans="2:6">
      <c r="B2461" t="str">
        <f>'4I'!$AJ$58</f>
        <v>CR2022N6_FD_A</v>
      </c>
      <c r="C2461" t="s">
        <v>19129</v>
      </c>
      <c r="E2461" t="s">
        <v>15757</v>
      </c>
      <c r="F2461">
        <f>IF(ISBLANK('4I'!$G$58),"",'4I'!$G$58)</f>
        <v>0</v>
      </c>
    </row>
    <row r="2462" spans="2:6">
      <c r="B2462" t="str">
        <f>'4I'!$AK$58</f>
        <v>CR2022MM_FD_A</v>
      </c>
      <c r="C2462" t="s">
        <v>19130</v>
      </c>
      <c r="E2462" t="s">
        <v>15757</v>
      </c>
      <c r="F2462" t="str">
        <f>IF(ISBLANK('4I'!$H$58),"",'4I'!$H$58)</f>
        <v/>
      </c>
    </row>
    <row r="2463" spans="2:6">
      <c r="B2463" t="str">
        <f>'4I'!$AL$58</f>
        <v>CR2022TA_FD_A</v>
      </c>
      <c r="C2463" t="s">
        <v>19131</v>
      </c>
      <c r="E2463" t="s">
        <v>15757</v>
      </c>
      <c r="F2463" t="str">
        <f>IF(ISBLANK('4I'!$I$58),"",'4I'!$I$58)</f>
        <v/>
      </c>
    </row>
    <row r="2464" spans="2:6">
      <c r="B2464" t="str">
        <f>'4I'!$AM$58</f>
        <v>CR2022IRP_FD_A</v>
      </c>
      <c r="C2464" t="s">
        <v>19132</v>
      </c>
      <c r="E2464" t="s">
        <v>15757</v>
      </c>
      <c r="F2464" t="str">
        <f>IF(ISBLANK('4I'!$J$58),"",'4I'!$J$58)</f>
        <v/>
      </c>
    </row>
    <row r="2465" spans="2:6">
      <c r="B2465" t="str">
        <f>'4I'!$AN$58</f>
        <v>CR2022IRR_FD_A</v>
      </c>
      <c r="C2465" t="s">
        <v>19133</v>
      </c>
      <c r="E2465" t="s">
        <v>15757</v>
      </c>
      <c r="F2465" t="str">
        <f>IF(ISBLANK('4I'!$K$58),"",'4I'!$K$58)</f>
        <v/>
      </c>
    </row>
    <row r="2466" spans="2:6">
      <c r="B2466" t="str">
        <f>'4I'!$AF$59</f>
        <v>CR2023N0_FD_A</v>
      </c>
      <c r="C2466" t="s">
        <v>19134</v>
      </c>
      <c r="E2466" t="s">
        <v>15757</v>
      </c>
      <c r="F2466" t="str">
        <f>IF(ISBLANK('4I'!$C$59),"",'4I'!$C$59)</f>
        <v/>
      </c>
    </row>
    <row r="2467" spans="2:6">
      <c r="B2467" t="str">
        <f>'4I'!$AG$59</f>
        <v>CR2023N1_FD_A</v>
      </c>
      <c r="C2467" t="s">
        <v>19135</v>
      </c>
      <c r="E2467" t="s">
        <v>15757</v>
      </c>
      <c r="F2467" t="str">
        <f>IF(ISBLANK('4I'!$D$59),"",'4I'!$D$59)</f>
        <v/>
      </c>
    </row>
    <row r="2468" spans="2:6">
      <c r="B2468" t="str">
        <f>'4I'!$AH$59</f>
        <v>CR2023N2_FD_A</v>
      </c>
      <c r="C2468" t="s">
        <v>19136</v>
      </c>
      <c r="E2468" t="s">
        <v>15757</v>
      </c>
      <c r="F2468" t="str">
        <f>IF(ISBLANK('4I'!$E$59),"",'4I'!$E$59)</f>
        <v/>
      </c>
    </row>
    <row r="2469" spans="2:6">
      <c r="B2469" t="str">
        <f>'4I'!$AI$59</f>
        <v>CR2023N5_FD_A</v>
      </c>
      <c r="C2469" t="s">
        <v>19137</v>
      </c>
      <c r="E2469" t="s">
        <v>15757</v>
      </c>
      <c r="F2469" t="str">
        <f>IF(ISBLANK('4I'!$F$59),"",'4I'!$F$59)</f>
        <v/>
      </c>
    </row>
    <row r="2470" spans="2:6">
      <c r="B2470" t="str">
        <f>'4I'!$AJ$59</f>
        <v>CR2023N6_FD_A</v>
      </c>
      <c r="C2470" t="s">
        <v>19138</v>
      </c>
      <c r="E2470" t="s">
        <v>15757</v>
      </c>
      <c r="F2470">
        <f>IF(ISBLANK('4I'!$G$59),"",'4I'!$G$59)</f>
        <v>0</v>
      </c>
    </row>
    <row r="2471" spans="2:6">
      <c r="B2471" t="str">
        <f>'4I'!$AK$59</f>
        <v>CR2023MM_FD_A</v>
      </c>
      <c r="C2471" t="s">
        <v>19139</v>
      </c>
      <c r="E2471" t="s">
        <v>15757</v>
      </c>
      <c r="F2471" t="str">
        <f>IF(ISBLANK('4I'!$H$59),"",'4I'!$H$59)</f>
        <v/>
      </c>
    </row>
    <row r="2472" spans="2:6">
      <c r="B2472" t="str">
        <f>'4I'!$AL$59</f>
        <v>CR2023TA_FD_A</v>
      </c>
      <c r="C2472" t="s">
        <v>19140</v>
      </c>
      <c r="E2472" t="s">
        <v>15757</v>
      </c>
      <c r="F2472" t="str">
        <f>IF(ISBLANK('4I'!$I$59),"",'4I'!$I$59)</f>
        <v/>
      </c>
    </row>
    <row r="2473" spans="2:6">
      <c r="B2473" t="str">
        <f>'4I'!$AM$59</f>
        <v>CR2023IRP_FD_A</v>
      </c>
      <c r="C2473" t="s">
        <v>19141</v>
      </c>
      <c r="E2473" t="s">
        <v>15757</v>
      </c>
      <c r="F2473" t="str">
        <f>IF(ISBLANK('4I'!$J$59),"",'4I'!$J$59)</f>
        <v/>
      </c>
    </row>
    <row r="2474" spans="2:6">
      <c r="B2474" t="str">
        <f>'4I'!$AN$59</f>
        <v>CR2023IRR_FD_A</v>
      </c>
      <c r="C2474" t="s">
        <v>19142</v>
      </c>
      <c r="E2474" t="s">
        <v>15757</v>
      </c>
      <c r="F2474" t="str">
        <f>IF(ISBLANK('4I'!$K$59),"",'4I'!$K$59)</f>
        <v/>
      </c>
    </row>
    <row r="2475" spans="2:6">
      <c r="B2475" t="str">
        <f>'4I'!$AF$60</f>
        <v>CR2024N0_FD_A</v>
      </c>
      <c r="C2475" t="s">
        <v>19143</v>
      </c>
      <c r="E2475" t="s">
        <v>15757</v>
      </c>
      <c r="F2475" t="str">
        <f>IF(ISBLANK('4I'!$C$60),"",'4I'!$C$60)</f>
        <v/>
      </c>
    </row>
    <row r="2476" spans="2:6">
      <c r="B2476" t="str">
        <f>'4I'!$AG$60</f>
        <v>CR2024N1_FD_A</v>
      </c>
      <c r="C2476" t="s">
        <v>19144</v>
      </c>
      <c r="E2476" t="s">
        <v>15757</v>
      </c>
      <c r="F2476" t="str">
        <f>IF(ISBLANK('4I'!$D$60),"",'4I'!$D$60)</f>
        <v/>
      </c>
    </row>
    <row r="2477" spans="2:6">
      <c r="B2477" t="str">
        <f>'4I'!$AH$60</f>
        <v>CR2024N2_FD_A</v>
      </c>
      <c r="C2477" t="s">
        <v>19145</v>
      </c>
      <c r="E2477" t="s">
        <v>15757</v>
      </c>
      <c r="F2477" t="str">
        <f>IF(ISBLANK('4I'!$E$60),"",'4I'!$E$60)</f>
        <v/>
      </c>
    </row>
    <row r="2478" spans="2:6">
      <c r="B2478" t="str">
        <f>'4I'!$AI$60</f>
        <v>CR2024N5_FD_A</v>
      </c>
      <c r="C2478" t="s">
        <v>19146</v>
      </c>
      <c r="E2478" t="s">
        <v>15757</v>
      </c>
      <c r="F2478" t="str">
        <f>IF(ISBLANK('4I'!$F$60),"",'4I'!$F$60)</f>
        <v/>
      </c>
    </row>
    <row r="2479" spans="2:6">
      <c r="B2479" t="str">
        <f>'4I'!$AJ$60</f>
        <v>CR2024N6_FD_A</v>
      </c>
      <c r="C2479" t="s">
        <v>19147</v>
      </c>
      <c r="E2479" t="s">
        <v>15757</v>
      </c>
      <c r="F2479">
        <f>IF(ISBLANK('4I'!$G$60),"",'4I'!$G$60)</f>
        <v>0</v>
      </c>
    </row>
    <row r="2480" spans="2:6">
      <c r="B2480" t="str">
        <f>'4I'!$AK$60</f>
        <v>CR2024MM_FD_A</v>
      </c>
      <c r="C2480" t="s">
        <v>19148</v>
      </c>
      <c r="E2480" t="s">
        <v>15757</v>
      </c>
      <c r="F2480" t="str">
        <f>IF(ISBLANK('4I'!$H$60),"",'4I'!$H$60)</f>
        <v/>
      </c>
    </row>
    <row r="2481" spans="2:6">
      <c r="B2481" t="str">
        <f>'4I'!$AL$60</f>
        <v>CR2024TA_FD_A</v>
      </c>
      <c r="C2481" t="s">
        <v>19149</v>
      </c>
      <c r="E2481" t="s">
        <v>15757</v>
      </c>
      <c r="F2481" t="str">
        <f>IF(ISBLANK('4I'!$I$60),"",'4I'!$I$60)</f>
        <v/>
      </c>
    </row>
    <row r="2482" spans="2:6">
      <c r="B2482" t="str">
        <f>'4I'!$AM$60</f>
        <v>CR2024IRP_FD_A</v>
      </c>
      <c r="C2482" t="s">
        <v>19150</v>
      </c>
      <c r="E2482" t="s">
        <v>15757</v>
      </c>
      <c r="F2482" t="str">
        <f>IF(ISBLANK('4I'!$J$60),"",'4I'!$J$60)</f>
        <v/>
      </c>
    </row>
    <row r="2483" spans="2:6">
      <c r="B2483" t="str">
        <f>'4I'!$AN$60</f>
        <v>CR2024IRR_FD_A</v>
      </c>
      <c r="C2483" t="s">
        <v>19151</v>
      </c>
      <c r="E2483" t="s">
        <v>15757</v>
      </c>
      <c r="F2483" t="str">
        <f>IF(ISBLANK('4I'!$K$60),"",'4I'!$K$60)</f>
        <v/>
      </c>
    </row>
    <row r="2484" spans="2:6">
      <c r="B2484" t="str">
        <f>'4I'!$AF$61</f>
        <v>CR2025N0_FD_A</v>
      </c>
      <c r="C2484" t="s">
        <v>19152</v>
      </c>
      <c r="E2484" t="s">
        <v>15757</v>
      </c>
      <c r="F2484" t="str">
        <f>IF(ISBLANK('4I'!$C$61),"",'4I'!$C$61)</f>
        <v/>
      </c>
    </row>
    <row r="2485" spans="2:6">
      <c r="B2485" t="str">
        <f>'4I'!$AG$61</f>
        <v>CR2025N1_FD_A</v>
      </c>
      <c r="C2485" t="s">
        <v>19153</v>
      </c>
      <c r="E2485" t="s">
        <v>15757</v>
      </c>
      <c r="F2485" t="str">
        <f>IF(ISBLANK('4I'!$D$61),"",'4I'!$D$61)</f>
        <v/>
      </c>
    </row>
    <row r="2486" spans="2:6">
      <c r="B2486" t="str">
        <f>'4I'!$AH$61</f>
        <v>CR2025N2_FD_A</v>
      </c>
      <c r="C2486" t="s">
        <v>19154</v>
      </c>
      <c r="E2486" t="s">
        <v>15757</v>
      </c>
      <c r="F2486" t="str">
        <f>IF(ISBLANK('4I'!$E$61),"",'4I'!$E$61)</f>
        <v/>
      </c>
    </row>
    <row r="2487" spans="2:6">
      <c r="B2487" t="str">
        <f>'4I'!$AI$61</f>
        <v>CR2025N5_FD_A</v>
      </c>
      <c r="C2487" t="s">
        <v>19155</v>
      </c>
      <c r="E2487" t="s">
        <v>15757</v>
      </c>
      <c r="F2487" t="str">
        <f>IF(ISBLANK('4I'!$F$61),"",'4I'!$F$61)</f>
        <v/>
      </c>
    </row>
    <row r="2488" spans="2:6">
      <c r="B2488" t="str">
        <f>'4I'!$AJ$61</f>
        <v>CR2025N6_FD_A</v>
      </c>
      <c r="C2488" t="s">
        <v>19156</v>
      </c>
      <c r="E2488" t="s">
        <v>15757</v>
      </c>
      <c r="F2488">
        <f>IF(ISBLANK('4I'!$G$61),"",'4I'!$G$61)</f>
        <v>0</v>
      </c>
    </row>
    <row r="2489" spans="2:6">
      <c r="B2489" t="str">
        <f>'4I'!$AK$61</f>
        <v>CR2025MM_FD_A</v>
      </c>
      <c r="C2489" t="s">
        <v>19157</v>
      </c>
      <c r="E2489" t="s">
        <v>15757</v>
      </c>
      <c r="F2489" t="str">
        <f>IF(ISBLANK('4I'!$H$61),"",'4I'!$H$61)</f>
        <v/>
      </c>
    </row>
    <row r="2490" spans="2:6">
      <c r="B2490" t="str">
        <f>'4I'!$AL$61</f>
        <v>CR2025TA_FD_A</v>
      </c>
      <c r="C2490" t="s">
        <v>19158</v>
      </c>
      <c r="E2490" t="s">
        <v>15757</v>
      </c>
      <c r="F2490" t="str">
        <f>IF(ISBLANK('4I'!$I$61),"",'4I'!$I$61)</f>
        <v/>
      </c>
    </row>
    <row r="2491" spans="2:6">
      <c r="B2491" t="str">
        <f>'4I'!$AM$61</f>
        <v>CR2025IRP_FD_A</v>
      </c>
      <c r="C2491" t="s">
        <v>19159</v>
      </c>
      <c r="E2491" t="s">
        <v>15757</v>
      </c>
      <c r="F2491" t="str">
        <f>IF(ISBLANK('4I'!$J$61),"",'4I'!$J$61)</f>
        <v/>
      </c>
    </row>
    <row r="2492" spans="2:6">
      <c r="B2492" t="str">
        <f>'4I'!$AN$61</f>
        <v>CR2025IRR_FD_A</v>
      </c>
      <c r="C2492" t="s">
        <v>19160</v>
      </c>
      <c r="E2492" t="s">
        <v>15757</v>
      </c>
      <c r="F2492" t="str">
        <f>IF(ISBLANK('4I'!$K$61),"",'4I'!$K$61)</f>
        <v/>
      </c>
    </row>
    <row r="2493" spans="2:6">
      <c r="B2493" t="str">
        <f>'4I'!$AF$62</f>
        <v>CR2026N0_FD_A</v>
      </c>
      <c r="C2493" t="s">
        <v>19161</v>
      </c>
      <c r="E2493" t="s">
        <v>15757</v>
      </c>
      <c r="F2493" t="str">
        <f>IF(ISBLANK('4I'!$C$62),"",'4I'!$C$62)</f>
        <v/>
      </c>
    </row>
    <row r="2494" spans="2:6">
      <c r="B2494" t="str">
        <f>'4I'!$AG$62</f>
        <v>CR2026N1_FD_A</v>
      </c>
      <c r="C2494" t="s">
        <v>19162</v>
      </c>
      <c r="E2494" t="s">
        <v>15757</v>
      </c>
      <c r="F2494" t="str">
        <f>IF(ISBLANK('4I'!$D$62),"",'4I'!$D$62)</f>
        <v/>
      </c>
    </row>
    <row r="2495" spans="2:6">
      <c r="B2495" t="str">
        <f>'4I'!$AH$62</f>
        <v>CR2026N2_FD_A</v>
      </c>
      <c r="C2495" t="s">
        <v>19163</v>
      </c>
      <c r="E2495" t="s">
        <v>15757</v>
      </c>
      <c r="F2495" t="str">
        <f>IF(ISBLANK('4I'!$E$62),"",'4I'!$E$62)</f>
        <v/>
      </c>
    </row>
    <row r="2496" spans="2:6">
      <c r="B2496" t="str">
        <f>'4I'!$AI$62</f>
        <v>CR2026N5_FD_A</v>
      </c>
      <c r="C2496" t="s">
        <v>19164</v>
      </c>
      <c r="E2496" t="s">
        <v>15757</v>
      </c>
      <c r="F2496" t="str">
        <f>IF(ISBLANK('4I'!$F$62),"",'4I'!$F$62)</f>
        <v/>
      </c>
    </row>
    <row r="2497" spans="2:6">
      <c r="B2497" t="str">
        <f>'4I'!$AJ$62</f>
        <v>CR2026N6_FD_A</v>
      </c>
      <c r="C2497" t="s">
        <v>19165</v>
      </c>
      <c r="E2497" t="s">
        <v>15757</v>
      </c>
      <c r="F2497">
        <f>IF(ISBLANK('4I'!$G$62),"",'4I'!$G$62)</f>
        <v>0</v>
      </c>
    </row>
    <row r="2498" spans="2:6">
      <c r="B2498" t="str">
        <f>'4I'!$AK$62</f>
        <v>CR2026MM_FD_A</v>
      </c>
      <c r="C2498" t="s">
        <v>19166</v>
      </c>
      <c r="E2498" t="s">
        <v>15757</v>
      </c>
      <c r="F2498" t="str">
        <f>IF(ISBLANK('4I'!$H$62),"",'4I'!$H$62)</f>
        <v/>
      </c>
    </row>
    <row r="2499" spans="2:6">
      <c r="B2499" t="str">
        <f>'4I'!$AL$62</f>
        <v>CR2026TA_FD_A</v>
      </c>
      <c r="C2499" t="s">
        <v>19167</v>
      </c>
      <c r="E2499" t="s">
        <v>15757</v>
      </c>
      <c r="F2499" t="str">
        <f>IF(ISBLANK('4I'!$I$62),"",'4I'!$I$62)</f>
        <v/>
      </c>
    </row>
    <row r="2500" spans="2:6">
      <c r="B2500" t="str">
        <f>'4I'!$AM$62</f>
        <v>CR2026IRP_FD_A</v>
      </c>
      <c r="C2500" t="s">
        <v>19168</v>
      </c>
      <c r="E2500" t="s">
        <v>15757</v>
      </c>
      <c r="F2500" t="str">
        <f>IF(ISBLANK('4I'!$J$62),"",'4I'!$J$62)</f>
        <v/>
      </c>
    </row>
    <row r="2501" spans="2:6">
      <c r="B2501" t="str">
        <f>'4I'!$AN$62</f>
        <v>CR2026IRR_FD_A</v>
      </c>
      <c r="C2501" t="s">
        <v>19169</v>
      </c>
      <c r="E2501" t="s">
        <v>15757</v>
      </c>
      <c r="F2501" t="str">
        <f>IF(ISBLANK('4I'!$K$62),"",'4I'!$K$62)</f>
        <v/>
      </c>
    </row>
    <row r="2502" spans="2:6">
      <c r="B2502" t="str">
        <f>'4I'!$AF$63</f>
        <v>CR4029N0_FD_A</v>
      </c>
      <c r="C2502" t="s">
        <v>19170</v>
      </c>
      <c r="E2502" t="s">
        <v>15757</v>
      </c>
      <c r="F2502" t="str">
        <f>IF(ISBLANK('4I'!$C$63),"",'4I'!$C$63)</f>
        <v/>
      </c>
    </row>
    <row r="2503" spans="2:6">
      <c r="B2503" t="str">
        <f>'4I'!$AG$63</f>
        <v>CR4029N1_FD_A</v>
      </c>
      <c r="C2503" t="s">
        <v>19171</v>
      </c>
      <c r="E2503" t="s">
        <v>15757</v>
      </c>
      <c r="F2503" t="str">
        <f>IF(ISBLANK('4I'!$D$63),"",'4I'!$D$63)</f>
        <v/>
      </c>
    </row>
    <row r="2504" spans="2:6">
      <c r="B2504" t="str">
        <f>'4I'!$AH$63</f>
        <v>CR4029N2_FD_A</v>
      </c>
      <c r="C2504" t="s">
        <v>19172</v>
      </c>
      <c r="E2504" t="s">
        <v>15757</v>
      </c>
      <c r="F2504" t="str">
        <f>IF(ISBLANK('4I'!$E$63),"",'4I'!$E$63)</f>
        <v/>
      </c>
    </row>
    <row r="2505" spans="2:6">
      <c r="B2505" t="str">
        <f>'4I'!$AI$63</f>
        <v>CR4029N5_FD_A</v>
      </c>
      <c r="C2505" t="s">
        <v>19173</v>
      </c>
      <c r="E2505" t="s">
        <v>15757</v>
      </c>
      <c r="F2505" t="str">
        <f>IF(ISBLANK('4I'!$F$63),"",'4I'!$F$63)</f>
        <v/>
      </c>
    </row>
    <row r="2506" spans="2:6">
      <c r="B2506" t="str">
        <f>'4I'!$AJ$63</f>
        <v>CR4029N6_FD_A</v>
      </c>
      <c r="C2506" t="s">
        <v>19174</v>
      </c>
      <c r="E2506" t="s">
        <v>15757</v>
      </c>
      <c r="F2506">
        <f>IF(ISBLANK('4I'!$G$63),"",'4I'!$G$63)</f>
        <v>0</v>
      </c>
    </row>
    <row r="2507" spans="2:6">
      <c r="B2507" t="str">
        <f>'4I'!$AK$63</f>
        <v>CR4029MM_FD_A</v>
      </c>
      <c r="C2507" t="s">
        <v>19175</v>
      </c>
      <c r="E2507" t="s">
        <v>15757</v>
      </c>
      <c r="F2507" t="str">
        <f>IF(ISBLANK('4I'!$H$63),"",'4I'!$H$63)</f>
        <v/>
      </c>
    </row>
    <row r="2508" spans="2:6">
      <c r="B2508" t="str">
        <f>'4I'!$AL$63</f>
        <v>CR4029TA_FD_A</v>
      </c>
      <c r="C2508" t="s">
        <v>19176</v>
      </c>
      <c r="E2508" t="s">
        <v>15757</v>
      </c>
      <c r="F2508" t="str">
        <f>IF(ISBLANK('4I'!$I$63),"",'4I'!$I$63)</f>
        <v/>
      </c>
    </row>
    <row r="2509" spans="2:6">
      <c r="B2509" t="str">
        <f>'4I'!$AM$63</f>
        <v>CR4029IRP_FD_A</v>
      </c>
      <c r="C2509" t="s">
        <v>19177</v>
      </c>
      <c r="E2509" t="s">
        <v>15757</v>
      </c>
      <c r="F2509" t="str">
        <f>IF(ISBLANK('4I'!$J$63),"",'4I'!$J$63)</f>
        <v/>
      </c>
    </row>
    <row r="2510" spans="2:6">
      <c r="B2510" t="str">
        <f>'4I'!$AN$63</f>
        <v>CR4029IRR_FD_A</v>
      </c>
      <c r="C2510" t="s">
        <v>19178</v>
      </c>
      <c r="E2510" t="s">
        <v>15757</v>
      </c>
      <c r="F2510" t="str">
        <f>IF(ISBLANK('4I'!$K$63),"",'4I'!$K$63)</f>
        <v/>
      </c>
    </row>
    <row r="2511" spans="2:6">
      <c r="B2511" t="str">
        <f>'4I'!$AF$64</f>
        <v>CR2027N0_FD_A</v>
      </c>
      <c r="C2511" t="s">
        <v>19179</v>
      </c>
      <c r="E2511" t="s">
        <v>15757</v>
      </c>
      <c r="F2511">
        <f>IF(ISBLANK('4I'!$C$64),"",'4I'!$C$64)</f>
        <v>0</v>
      </c>
    </row>
    <row r="2512" spans="2:6">
      <c r="B2512" t="str">
        <f>'4I'!$AG$64</f>
        <v>CR2027N1_FD_A</v>
      </c>
      <c r="C2512" t="s">
        <v>19180</v>
      </c>
      <c r="E2512" t="s">
        <v>15757</v>
      </c>
      <c r="F2512">
        <f>IF(ISBLANK('4I'!$D$64),"",'4I'!$D$64)</f>
        <v>0</v>
      </c>
    </row>
    <row r="2513" spans="2:6">
      <c r="B2513" t="str">
        <f>'4I'!$AH$64</f>
        <v>CR2027N2_FD_A</v>
      </c>
      <c r="C2513" t="s">
        <v>19181</v>
      </c>
      <c r="E2513" t="s">
        <v>15757</v>
      </c>
      <c r="F2513">
        <f>IF(ISBLANK('4I'!$E$64),"",'4I'!$E$64)</f>
        <v>0</v>
      </c>
    </row>
    <row r="2514" spans="2:6">
      <c r="B2514" t="str">
        <f>'4I'!$AI$64</f>
        <v>CR2027N5_FD_A</v>
      </c>
      <c r="C2514" t="s">
        <v>19182</v>
      </c>
      <c r="E2514" t="s">
        <v>15757</v>
      </c>
      <c r="F2514">
        <f>IF(ISBLANK('4I'!$F$64),"",'4I'!$F$64)</f>
        <v>0</v>
      </c>
    </row>
    <row r="2515" spans="2:6">
      <c r="B2515" t="str">
        <f>'4I'!$AJ$64</f>
        <v>CR2027N6_FD_A</v>
      </c>
      <c r="C2515" t="s">
        <v>19183</v>
      </c>
      <c r="E2515" t="s">
        <v>15757</v>
      </c>
      <c r="F2515">
        <f>IF(ISBLANK('4I'!$G$64),"",'4I'!$G$64)</f>
        <v>0</v>
      </c>
    </row>
    <row r="2516" spans="2:6">
      <c r="B2516" t="str">
        <f>'4I'!$AK$64</f>
        <v>CR2027MM_FD_A</v>
      </c>
      <c r="C2516" t="s">
        <v>19184</v>
      </c>
      <c r="E2516" t="s">
        <v>15757</v>
      </c>
      <c r="F2516">
        <f>IF(ISBLANK('4I'!$H$64),"",'4I'!$H$64)</f>
        <v>0</v>
      </c>
    </row>
    <row r="2517" spans="2:6">
      <c r="B2517" t="str">
        <f>'4I'!$AL$64</f>
        <v>CR2027TA_FD_A</v>
      </c>
      <c r="C2517" t="s">
        <v>19185</v>
      </c>
      <c r="E2517" t="s">
        <v>15757</v>
      </c>
      <c r="F2517">
        <f>IF(ISBLANK('4I'!$I$64),"",'4I'!$I$64)</f>
        <v>0</v>
      </c>
    </row>
    <row r="2518" spans="2:6">
      <c r="B2518" t="str">
        <f>'4I'!$AF$67</f>
        <v>CR2005N0_FD_A</v>
      </c>
      <c r="C2518" t="s">
        <v>19186</v>
      </c>
      <c r="E2518" t="s">
        <v>15757</v>
      </c>
      <c r="F2518" t="str">
        <f>IF(ISBLANK('4I'!$C$67),"",'4I'!$C$67)</f>
        <v/>
      </c>
    </row>
    <row r="2519" spans="2:6">
      <c r="B2519" t="str">
        <f>'4I'!$AG$67</f>
        <v>CR2005N1_FD_A</v>
      </c>
      <c r="C2519" t="s">
        <v>19187</v>
      </c>
      <c r="E2519" t="s">
        <v>15757</v>
      </c>
      <c r="F2519" t="str">
        <f>IF(ISBLANK('4I'!$D$67),"",'4I'!$D$67)</f>
        <v/>
      </c>
    </row>
    <row r="2520" spans="2:6">
      <c r="B2520" t="str">
        <f>'4I'!$AH$67</f>
        <v>CR2005N2_FD_A</v>
      </c>
      <c r="C2520" t="s">
        <v>19188</v>
      </c>
      <c r="E2520" t="s">
        <v>15757</v>
      </c>
      <c r="F2520" t="str">
        <f>IF(ISBLANK('4I'!$E$67),"",'4I'!$E$67)</f>
        <v/>
      </c>
    </row>
    <row r="2521" spans="2:6">
      <c r="B2521" t="str">
        <f>'4I'!$AI$67</f>
        <v>CR2005N5_FD_A</v>
      </c>
      <c r="C2521" t="s">
        <v>19189</v>
      </c>
      <c r="E2521" t="s">
        <v>15757</v>
      </c>
      <c r="F2521" t="str">
        <f>IF(ISBLANK('4I'!$F$67),"",'4I'!$F$67)</f>
        <v/>
      </c>
    </row>
    <row r="2522" spans="2:6">
      <c r="B2522" t="str">
        <f>'4I'!$AJ$67</f>
        <v>CR2005N6_FD_A</v>
      </c>
      <c r="C2522" t="s">
        <v>19190</v>
      </c>
      <c r="E2522" t="s">
        <v>15757</v>
      </c>
      <c r="F2522">
        <f>IF(ISBLANK('4I'!$G$67),"",'4I'!$G$67)</f>
        <v>0</v>
      </c>
    </row>
    <row r="2523" spans="2:6">
      <c r="B2523" t="str">
        <f>'4I'!$AK$67</f>
        <v>CR2005MM_FD_A</v>
      </c>
      <c r="C2523" t="s">
        <v>19191</v>
      </c>
      <c r="E2523" t="s">
        <v>15757</v>
      </c>
      <c r="F2523" t="str">
        <f>IF(ISBLANK('4I'!$H$67),"",'4I'!$H$67)</f>
        <v/>
      </c>
    </row>
    <row r="2524" spans="2:6">
      <c r="B2524" t="str">
        <f>'4I'!$AL$67</f>
        <v>CR2005TA_FD_A</v>
      </c>
      <c r="C2524" t="s">
        <v>19192</v>
      </c>
      <c r="E2524" t="s">
        <v>15757</v>
      </c>
      <c r="F2524" t="str">
        <f>IF(ISBLANK('4I'!$I$67),"",'4I'!$I$67)</f>
        <v/>
      </c>
    </row>
    <row r="2525" spans="2:6">
      <c r="B2525" t="str">
        <f>'4I'!$AF$68</f>
        <v>CR2006N0_FD_A</v>
      </c>
      <c r="C2525" t="s">
        <v>19193</v>
      </c>
      <c r="E2525" t="s">
        <v>15757</v>
      </c>
      <c r="F2525" t="str">
        <f>IF(ISBLANK('4I'!$C$68),"",'4I'!$C$68)</f>
        <v/>
      </c>
    </row>
    <row r="2526" spans="2:6">
      <c r="B2526" t="str">
        <f>'4I'!$AG$68</f>
        <v>CR2006N1_FD_A</v>
      </c>
      <c r="C2526" t="s">
        <v>19194</v>
      </c>
      <c r="E2526" t="s">
        <v>15757</v>
      </c>
      <c r="F2526" t="str">
        <f>IF(ISBLANK('4I'!$D$68),"",'4I'!$D$68)</f>
        <v/>
      </c>
    </row>
    <row r="2527" spans="2:6">
      <c r="B2527" t="str">
        <f>'4I'!$AH$68</f>
        <v>CR2006N2_FD_A</v>
      </c>
      <c r="C2527" t="s">
        <v>19195</v>
      </c>
      <c r="E2527" t="s">
        <v>15757</v>
      </c>
      <c r="F2527" t="str">
        <f>IF(ISBLANK('4I'!$E$68),"",'4I'!$E$68)</f>
        <v/>
      </c>
    </row>
    <row r="2528" spans="2:6">
      <c r="B2528" t="str">
        <f>'4I'!$AI$68</f>
        <v>CR2006N5_FD_A</v>
      </c>
      <c r="C2528" t="s">
        <v>19196</v>
      </c>
      <c r="E2528" t="s">
        <v>15757</v>
      </c>
      <c r="F2528" t="str">
        <f>IF(ISBLANK('4I'!$F$68),"",'4I'!$F$68)</f>
        <v/>
      </c>
    </row>
    <row r="2529" spans="2:6">
      <c r="B2529" t="str">
        <f>'4I'!$AJ$68</f>
        <v>CR2006N6_FD_A</v>
      </c>
      <c r="C2529" t="s">
        <v>19197</v>
      </c>
      <c r="E2529" t="s">
        <v>15757</v>
      </c>
      <c r="F2529">
        <f>IF(ISBLANK('4I'!$G$68),"",'4I'!$G$68)</f>
        <v>0</v>
      </c>
    </row>
    <row r="2530" spans="2:6">
      <c r="B2530" t="str">
        <f>'4I'!$AK$68</f>
        <v>CR2006MM_FD_A</v>
      </c>
      <c r="C2530" t="s">
        <v>19198</v>
      </c>
      <c r="E2530" t="s">
        <v>15757</v>
      </c>
      <c r="F2530" t="str">
        <f>IF(ISBLANK('4I'!$H$68),"",'4I'!$H$68)</f>
        <v/>
      </c>
    </row>
    <row r="2531" spans="2:6">
      <c r="B2531" t="str">
        <f>'4I'!$AL$68</f>
        <v>CR2006TA_FD_A</v>
      </c>
      <c r="C2531" t="s">
        <v>19199</v>
      </c>
      <c r="E2531" t="s">
        <v>15757</v>
      </c>
      <c r="F2531" t="str">
        <f>IF(ISBLANK('4I'!$I$68),"",'4I'!$I$68)</f>
        <v/>
      </c>
    </row>
    <row r="2532" spans="2:6">
      <c r="B2532" t="str">
        <f>'4I'!$AF$69</f>
        <v>CR2007N0_FD_A</v>
      </c>
      <c r="C2532" t="s">
        <v>19200</v>
      </c>
      <c r="E2532" t="s">
        <v>15757</v>
      </c>
      <c r="F2532" t="str">
        <f>IF(ISBLANK('4I'!$C$69),"",'4I'!$C$69)</f>
        <v/>
      </c>
    </row>
    <row r="2533" spans="2:6">
      <c r="B2533" t="str">
        <f>'4I'!$AG$69</f>
        <v>CR2007N1_FD_A</v>
      </c>
      <c r="C2533" t="s">
        <v>19201</v>
      </c>
      <c r="E2533" t="s">
        <v>15757</v>
      </c>
      <c r="F2533" t="str">
        <f>IF(ISBLANK('4I'!$D$69),"",'4I'!$D$69)</f>
        <v/>
      </c>
    </row>
    <row r="2534" spans="2:6">
      <c r="B2534" t="str">
        <f>'4I'!$AH$69</f>
        <v>CR2007N2_FD_A</v>
      </c>
      <c r="C2534" t="s">
        <v>19202</v>
      </c>
      <c r="E2534" t="s">
        <v>15757</v>
      </c>
      <c r="F2534" t="str">
        <f>IF(ISBLANK('4I'!$E$69),"",'4I'!$E$69)</f>
        <v/>
      </c>
    </row>
    <row r="2535" spans="2:6">
      <c r="B2535" t="str">
        <f>'4I'!$AI$69</f>
        <v>CR2007N5_FD_A</v>
      </c>
      <c r="C2535" t="s">
        <v>19203</v>
      </c>
      <c r="E2535" t="s">
        <v>15757</v>
      </c>
      <c r="F2535" t="str">
        <f>IF(ISBLANK('4I'!$F$69),"",'4I'!$F$69)</f>
        <v/>
      </c>
    </row>
    <row r="2536" spans="2:6">
      <c r="B2536" t="str">
        <f>'4I'!$AJ$69</f>
        <v>CR2007N6_FD_A</v>
      </c>
      <c r="C2536" t="s">
        <v>19204</v>
      </c>
      <c r="E2536" t="s">
        <v>15757</v>
      </c>
      <c r="F2536">
        <f>IF(ISBLANK('4I'!$G$69),"",'4I'!$G$69)</f>
        <v>0</v>
      </c>
    </row>
    <row r="2537" spans="2:6">
      <c r="B2537" t="str">
        <f>'4I'!$AK$69</f>
        <v>CR2007MM_FD_A</v>
      </c>
      <c r="C2537" t="s">
        <v>19205</v>
      </c>
      <c r="E2537" t="s">
        <v>15757</v>
      </c>
      <c r="F2537" t="str">
        <f>IF(ISBLANK('4I'!$H$69),"",'4I'!$H$69)</f>
        <v/>
      </c>
    </row>
    <row r="2538" spans="2:6">
      <c r="B2538" t="str">
        <f>'4I'!$AL$69</f>
        <v>CR2007TA_FD_A</v>
      </c>
      <c r="C2538" t="s">
        <v>19206</v>
      </c>
      <c r="E2538" t="s">
        <v>15757</v>
      </c>
      <c r="F2538" t="str">
        <f>IF(ISBLANK('4I'!$I$69),"",'4I'!$I$69)</f>
        <v/>
      </c>
    </row>
    <row r="2539" spans="2:6">
      <c r="B2539" t="str">
        <f>'4I'!$AF$70</f>
        <v>CR2008N0_FD_A</v>
      </c>
      <c r="C2539" t="s">
        <v>19207</v>
      </c>
      <c r="E2539" t="s">
        <v>15757</v>
      </c>
      <c r="F2539" t="str">
        <f>IF(ISBLANK('4I'!$C$70),"",'4I'!$C$70)</f>
        <v/>
      </c>
    </row>
    <row r="2540" spans="2:6">
      <c r="B2540" t="str">
        <f>'4I'!$AG$70</f>
        <v>CR2008N1_FD_A</v>
      </c>
      <c r="C2540" t="s">
        <v>19208</v>
      </c>
      <c r="E2540" t="s">
        <v>15757</v>
      </c>
      <c r="F2540" t="str">
        <f>IF(ISBLANK('4I'!$D$70),"",'4I'!$D$70)</f>
        <v/>
      </c>
    </row>
    <row r="2541" spans="2:6">
      <c r="B2541" t="str">
        <f>'4I'!$AH$70</f>
        <v>CR2008N2_FD_A</v>
      </c>
      <c r="C2541" t="s">
        <v>19209</v>
      </c>
      <c r="E2541" t="s">
        <v>15757</v>
      </c>
      <c r="F2541" t="str">
        <f>IF(ISBLANK('4I'!$E$70),"",'4I'!$E$70)</f>
        <v/>
      </c>
    </row>
    <row r="2542" spans="2:6">
      <c r="B2542" t="str">
        <f>'4I'!$AI$70</f>
        <v>CR2008N5_FD_A</v>
      </c>
      <c r="C2542" t="s">
        <v>19210</v>
      </c>
      <c r="E2542" t="s">
        <v>15757</v>
      </c>
      <c r="F2542" t="str">
        <f>IF(ISBLANK('4I'!$F$70),"",'4I'!$F$70)</f>
        <v/>
      </c>
    </row>
    <row r="2543" spans="2:6">
      <c r="B2543" t="str">
        <f>'4I'!$AJ$70</f>
        <v>CR2008N6_FD_A</v>
      </c>
      <c r="C2543" t="s">
        <v>19211</v>
      </c>
      <c r="E2543" t="s">
        <v>15757</v>
      </c>
      <c r="F2543">
        <f>IF(ISBLANK('4I'!$G$70),"",'4I'!$G$70)</f>
        <v>0</v>
      </c>
    </row>
    <row r="2544" spans="2:6">
      <c r="B2544" t="str">
        <f>'4I'!$AK$70</f>
        <v>CR2008MM_FD_A</v>
      </c>
      <c r="C2544" t="s">
        <v>19212</v>
      </c>
      <c r="E2544" t="s">
        <v>15757</v>
      </c>
      <c r="F2544" t="str">
        <f>IF(ISBLANK('4I'!$H$70),"",'4I'!$H$70)</f>
        <v/>
      </c>
    </row>
    <row r="2545" spans="2:6">
      <c r="B2545" t="str">
        <f>'4I'!$AL$70</f>
        <v>CR2008TA_FD_A</v>
      </c>
      <c r="C2545" t="s">
        <v>19213</v>
      </c>
      <c r="E2545" t="s">
        <v>15757</v>
      </c>
      <c r="F2545" t="str">
        <f>IF(ISBLANK('4I'!$I$70),"",'4I'!$I$70)</f>
        <v/>
      </c>
    </row>
    <row r="2546" spans="2:6">
      <c r="B2546" t="str">
        <f>'4I'!$AF$71</f>
        <v>CR2009N0_FD_A</v>
      </c>
      <c r="C2546" t="s">
        <v>19214</v>
      </c>
      <c r="E2546" t="s">
        <v>15757</v>
      </c>
      <c r="F2546">
        <f>IF(ISBLANK('4I'!$C$71),"",'4I'!$C$71)</f>
        <v>0</v>
      </c>
    </row>
    <row r="2547" spans="2:6">
      <c r="B2547" t="str">
        <f>'4I'!$AG$71</f>
        <v>CR2009N1_FD_A</v>
      </c>
      <c r="C2547" t="s">
        <v>19215</v>
      </c>
      <c r="E2547" t="s">
        <v>15757</v>
      </c>
      <c r="F2547">
        <f>IF(ISBLANK('4I'!$D$71),"",'4I'!$D$71)</f>
        <v>0</v>
      </c>
    </row>
    <row r="2548" spans="2:6">
      <c r="B2548" t="str">
        <f>'4I'!$AH$71</f>
        <v>CR2009N2_FD_A</v>
      </c>
      <c r="C2548" t="s">
        <v>19216</v>
      </c>
      <c r="E2548" t="s">
        <v>15757</v>
      </c>
      <c r="F2548">
        <f>IF(ISBLANK('4I'!$E$71),"",'4I'!$E$71)</f>
        <v>0</v>
      </c>
    </row>
    <row r="2549" spans="2:6">
      <c r="B2549" t="str">
        <f>'4I'!$AI$71</f>
        <v>CR2009N5_FD_A</v>
      </c>
      <c r="C2549" t="s">
        <v>19217</v>
      </c>
      <c r="E2549" t="s">
        <v>15757</v>
      </c>
      <c r="F2549">
        <f>IF(ISBLANK('4I'!$F$71),"",'4I'!$F$71)</f>
        <v>0</v>
      </c>
    </row>
    <row r="2550" spans="2:6">
      <c r="B2550" t="str">
        <f>'4I'!$AJ$71</f>
        <v>CR2009N6_FD_A</v>
      </c>
      <c r="C2550" t="s">
        <v>19218</v>
      </c>
      <c r="E2550" t="s">
        <v>15757</v>
      </c>
      <c r="F2550">
        <f>IF(ISBLANK('4I'!$G$71),"",'4I'!$G$71)</f>
        <v>0</v>
      </c>
    </row>
    <row r="2551" spans="2:6">
      <c r="B2551" t="str">
        <f>'4I'!$AK$71</f>
        <v>CR2009MM_FD_A</v>
      </c>
      <c r="C2551" t="s">
        <v>19219</v>
      </c>
      <c r="E2551" t="s">
        <v>15757</v>
      </c>
      <c r="F2551">
        <f>IF(ISBLANK('4I'!$H$71),"",'4I'!$H$71)</f>
        <v>0</v>
      </c>
    </row>
    <row r="2552" spans="2:6">
      <c r="B2552" t="str">
        <f>'4I'!$AL$71</f>
        <v>CR2009TA_FD_A</v>
      </c>
      <c r="C2552" t="s">
        <v>19220</v>
      </c>
      <c r="E2552" t="s">
        <v>15757</v>
      </c>
      <c r="F2552">
        <f>IF(ISBLANK('4I'!$I$71),"",'4I'!$I$71)</f>
        <v>0</v>
      </c>
    </row>
    <row r="2553" spans="2:6">
      <c r="B2553" t="str">
        <f>'4I'!$AF$74</f>
        <v>CR20010N0_FD_A</v>
      </c>
      <c r="C2553" t="s">
        <v>19221</v>
      </c>
      <c r="E2553" t="s">
        <v>15757</v>
      </c>
      <c r="F2553" t="str">
        <f>IF(ISBLANK('4I'!$C$74),"",'4I'!$C$74)</f>
        <v/>
      </c>
    </row>
    <row r="2554" spans="2:6">
      <c r="B2554" t="str">
        <f>'4I'!$AG$74</f>
        <v>CR20010N1_FD_A</v>
      </c>
      <c r="C2554" t="s">
        <v>19222</v>
      </c>
      <c r="E2554" t="s">
        <v>15757</v>
      </c>
      <c r="F2554" t="str">
        <f>IF(ISBLANK('4I'!$D$74),"",'4I'!$D$74)</f>
        <v/>
      </c>
    </row>
    <row r="2555" spans="2:6">
      <c r="B2555" t="str">
        <f>'4I'!$AH$74</f>
        <v>CR20010N2_FD_A</v>
      </c>
      <c r="C2555" t="s">
        <v>19223</v>
      </c>
      <c r="E2555" t="s">
        <v>15757</v>
      </c>
      <c r="F2555" t="str">
        <f>IF(ISBLANK('4I'!$E$74),"",'4I'!$E$74)</f>
        <v/>
      </c>
    </row>
    <row r="2556" spans="2:6">
      <c r="B2556" t="str">
        <f>'4I'!$AI$74</f>
        <v>CR20010N5_FD_A</v>
      </c>
      <c r="C2556" t="s">
        <v>19224</v>
      </c>
      <c r="E2556" t="s">
        <v>15757</v>
      </c>
      <c r="F2556" t="str">
        <f>IF(ISBLANK('4I'!$F$74),"",'4I'!$F$74)</f>
        <v/>
      </c>
    </row>
    <row r="2557" spans="2:6">
      <c r="B2557" t="str">
        <f>'4I'!$AJ$74</f>
        <v>CR20010N6_FD_A</v>
      </c>
      <c r="C2557" t="s">
        <v>19225</v>
      </c>
      <c r="E2557" t="s">
        <v>15757</v>
      </c>
      <c r="F2557">
        <f>IF(ISBLANK('4I'!$G$74),"",'4I'!$G$74)</f>
        <v>0</v>
      </c>
    </row>
    <row r="2558" spans="2:6">
      <c r="B2558" t="str">
        <f>'4I'!$AK$74</f>
        <v>CR20010MM_FD_A</v>
      </c>
      <c r="C2558" t="s">
        <v>19226</v>
      </c>
      <c r="E2558" t="s">
        <v>15757</v>
      </c>
      <c r="F2558" t="str">
        <f>IF(ISBLANK('4I'!$H$74),"",'4I'!$H$74)</f>
        <v/>
      </c>
    </row>
    <row r="2559" spans="2:6">
      <c r="B2559" t="str">
        <f>'4I'!$AL$74</f>
        <v>CR20010TA_FD_A</v>
      </c>
      <c r="C2559" t="s">
        <v>19227</v>
      </c>
      <c r="E2559" t="s">
        <v>15757</v>
      </c>
      <c r="F2559" t="str">
        <f>IF(ISBLANK('4I'!$I$74),"",'4I'!$I$74)</f>
        <v/>
      </c>
    </row>
    <row r="2560" spans="2:6">
      <c r="B2560" t="str">
        <f>'4I'!$AF$75</f>
        <v>CR20011N0_FD_A</v>
      </c>
      <c r="C2560" t="s">
        <v>19228</v>
      </c>
      <c r="E2560" t="s">
        <v>15757</v>
      </c>
      <c r="F2560" t="str">
        <f>IF(ISBLANK('4I'!$C$75),"",'4I'!$C$75)</f>
        <v/>
      </c>
    </row>
    <row r="2561" spans="2:6">
      <c r="B2561" t="str">
        <f>'4I'!$AG$75</f>
        <v>CR20011N1_FD_A</v>
      </c>
      <c r="C2561" t="s">
        <v>19229</v>
      </c>
      <c r="E2561" t="s">
        <v>15757</v>
      </c>
      <c r="F2561" t="str">
        <f>IF(ISBLANK('4I'!$D$75),"",'4I'!$D$75)</f>
        <v/>
      </c>
    </row>
    <row r="2562" spans="2:6">
      <c r="B2562" t="str">
        <f>'4I'!$AH$75</f>
        <v>CR20011N2_FD_A</v>
      </c>
      <c r="C2562" t="s">
        <v>19230</v>
      </c>
      <c r="E2562" t="s">
        <v>15757</v>
      </c>
      <c r="F2562" t="str">
        <f>IF(ISBLANK('4I'!$E$75),"",'4I'!$E$75)</f>
        <v/>
      </c>
    </row>
    <row r="2563" spans="2:6">
      <c r="B2563" t="str">
        <f>'4I'!$AI$75</f>
        <v>CR20011N5_FD_A</v>
      </c>
      <c r="C2563" t="s">
        <v>19231</v>
      </c>
      <c r="E2563" t="s">
        <v>15757</v>
      </c>
      <c r="F2563" t="str">
        <f>IF(ISBLANK('4I'!$F$75),"",'4I'!$F$75)</f>
        <v/>
      </c>
    </row>
    <row r="2564" spans="2:6">
      <c r="B2564" t="str">
        <f>'4I'!$AJ$75</f>
        <v>CR20011N6_FD_A</v>
      </c>
      <c r="C2564" t="s">
        <v>19232</v>
      </c>
      <c r="E2564" t="s">
        <v>15757</v>
      </c>
      <c r="F2564">
        <f>IF(ISBLANK('4I'!$G$75),"",'4I'!$G$75)</f>
        <v>0</v>
      </c>
    </row>
    <row r="2565" spans="2:6">
      <c r="B2565" t="str">
        <f>'4I'!$AK$75</f>
        <v>CR20011MM_FD_A</v>
      </c>
      <c r="C2565" t="s">
        <v>19233</v>
      </c>
      <c r="E2565" t="s">
        <v>15757</v>
      </c>
      <c r="F2565" t="str">
        <f>IF(ISBLANK('4I'!$H$75),"",'4I'!$H$75)</f>
        <v/>
      </c>
    </row>
    <row r="2566" spans="2:6">
      <c r="B2566" t="str">
        <f>'4I'!$AL$75</f>
        <v>CR20011TA_FD_A</v>
      </c>
      <c r="C2566" t="s">
        <v>19234</v>
      </c>
      <c r="E2566" t="s">
        <v>15757</v>
      </c>
      <c r="F2566" t="str">
        <f>IF(ISBLANK('4I'!$I$75),"",'4I'!$I$75)</f>
        <v/>
      </c>
    </row>
    <row r="2567" spans="2:6">
      <c r="B2567" t="str">
        <f>'4I'!$AF$76</f>
        <v>CR20012N0_FD_A</v>
      </c>
      <c r="C2567" t="s">
        <v>19235</v>
      </c>
      <c r="E2567" t="s">
        <v>15757</v>
      </c>
      <c r="F2567" t="str">
        <f>IF(ISBLANK('4I'!$C$76),"",'4I'!$C$76)</f>
        <v/>
      </c>
    </row>
    <row r="2568" spans="2:6">
      <c r="B2568" t="str">
        <f>'4I'!$AG$76</f>
        <v>CR20012N1_FD_A</v>
      </c>
      <c r="C2568" t="s">
        <v>19236</v>
      </c>
      <c r="E2568" t="s">
        <v>15757</v>
      </c>
      <c r="F2568" t="str">
        <f>IF(ISBLANK('4I'!$D$76),"",'4I'!$D$76)</f>
        <v/>
      </c>
    </row>
    <row r="2569" spans="2:6">
      <c r="B2569" t="str">
        <f>'4I'!$AH$76</f>
        <v>CR20012N2_FD_A</v>
      </c>
      <c r="C2569" t="s">
        <v>19237</v>
      </c>
      <c r="E2569" t="s">
        <v>15757</v>
      </c>
      <c r="F2569" t="str">
        <f>IF(ISBLANK('4I'!$E$76),"",'4I'!$E$76)</f>
        <v/>
      </c>
    </row>
    <row r="2570" spans="2:6">
      <c r="B2570" t="str">
        <f>'4I'!$AI$76</f>
        <v>CR20012N5_FD_A</v>
      </c>
      <c r="C2570" t="s">
        <v>19238</v>
      </c>
      <c r="E2570" t="s">
        <v>15757</v>
      </c>
      <c r="F2570" t="str">
        <f>IF(ISBLANK('4I'!$F$76),"",'4I'!$F$76)</f>
        <v/>
      </c>
    </row>
    <row r="2571" spans="2:6">
      <c r="B2571" t="str">
        <f>'4I'!$AJ$76</f>
        <v>CR20012N6_FD_A</v>
      </c>
      <c r="C2571" t="s">
        <v>19239</v>
      </c>
      <c r="E2571" t="s">
        <v>15757</v>
      </c>
      <c r="F2571">
        <f>IF(ISBLANK('4I'!$G$76),"",'4I'!$G$76)</f>
        <v>0</v>
      </c>
    </row>
    <row r="2572" spans="2:6">
      <c r="B2572" t="str">
        <f>'4I'!$AK$76</f>
        <v>CR20012MM_FD_A</v>
      </c>
      <c r="C2572" t="s">
        <v>19240</v>
      </c>
      <c r="E2572" t="s">
        <v>15757</v>
      </c>
      <c r="F2572" t="str">
        <f>IF(ISBLANK('4I'!$H$76),"",'4I'!$H$76)</f>
        <v/>
      </c>
    </row>
    <row r="2573" spans="2:6">
      <c r="B2573" t="str">
        <f>'4I'!$AL$76</f>
        <v>CR20012TA_FD_A</v>
      </c>
      <c r="C2573" t="s">
        <v>19241</v>
      </c>
      <c r="E2573" t="s">
        <v>15757</v>
      </c>
      <c r="F2573" t="str">
        <f>IF(ISBLANK('4I'!$I$76),"",'4I'!$I$76)</f>
        <v/>
      </c>
    </row>
    <row r="2574" spans="2:6">
      <c r="B2574" t="str">
        <f>'4I'!$AF$77</f>
        <v>CR20013N0_FD_A</v>
      </c>
      <c r="C2574" t="s">
        <v>19242</v>
      </c>
      <c r="E2574" t="s">
        <v>15757</v>
      </c>
      <c r="F2574" t="str">
        <f>IF(ISBLANK('4I'!$C$77),"",'4I'!$C$77)</f>
        <v/>
      </c>
    </row>
    <row r="2575" spans="2:6">
      <c r="B2575" t="str">
        <f>'4I'!$AG$77</f>
        <v>CR20013N1_FD_A</v>
      </c>
      <c r="C2575" t="s">
        <v>19243</v>
      </c>
      <c r="E2575" t="s">
        <v>15757</v>
      </c>
      <c r="F2575" t="str">
        <f>IF(ISBLANK('4I'!$D$77),"",'4I'!$D$77)</f>
        <v/>
      </c>
    </row>
    <row r="2576" spans="2:6">
      <c r="B2576" t="str">
        <f>'4I'!$AH$77</f>
        <v>CR20013N2_FD_A</v>
      </c>
      <c r="C2576" t="s">
        <v>19244</v>
      </c>
      <c r="E2576" t="s">
        <v>15757</v>
      </c>
      <c r="F2576" t="str">
        <f>IF(ISBLANK('4I'!$E$77),"",'4I'!$E$77)</f>
        <v/>
      </c>
    </row>
    <row r="2577" spans="2:6">
      <c r="B2577" t="str">
        <f>'4I'!$AI$77</f>
        <v>CR20013N5_FD_A</v>
      </c>
      <c r="C2577" t="s">
        <v>19245</v>
      </c>
      <c r="E2577" t="s">
        <v>15757</v>
      </c>
      <c r="F2577" t="str">
        <f>IF(ISBLANK('4I'!$F$77),"",'4I'!$F$77)</f>
        <v/>
      </c>
    </row>
    <row r="2578" spans="2:6">
      <c r="B2578" t="str">
        <f>'4I'!$AJ$77</f>
        <v>CR20013N6_FD_A</v>
      </c>
      <c r="C2578" t="s">
        <v>19246</v>
      </c>
      <c r="E2578" t="s">
        <v>15757</v>
      </c>
      <c r="F2578">
        <f>IF(ISBLANK('4I'!$G$77),"",'4I'!$G$77)</f>
        <v>0</v>
      </c>
    </row>
    <row r="2579" spans="2:6">
      <c r="B2579" t="str">
        <f>'4I'!$AK$77</f>
        <v>CR20013MM_FD_A</v>
      </c>
      <c r="C2579" t="s">
        <v>19247</v>
      </c>
      <c r="E2579" t="s">
        <v>15757</v>
      </c>
      <c r="F2579" t="str">
        <f>IF(ISBLANK('4I'!$H$77),"",'4I'!$H$77)</f>
        <v/>
      </c>
    </row>
    <row r="2580" spans="2:6">
      <c r="B2580" t="str">
        <f>'4I'!$AL$77</f>
        <v>CR20013TA_FD_A</v>
      </c>
      <c r="C2580" t="s">
        <v>19248</v>
      </c>
      <c r="E2580" t="s">
        <v>15757</v>
      </c>
      <c r="F2580" t="str">
        <f>IF(ISBLANK('4I'!$I$77),"",'4I'!$I$77)</f>
        <v/>
      </c>
    </row>
    <row r="2581" spans="2:6">
      <c r="B2581" t="str">
        <f>'4I'!$AF$78</f>
        <v>CR20014N0_FD_A</v>
      </c>
      <c r="C2581" t="s">
        <v>19249</v>
      </c>
      <c r="E2581" t="s">
        <v>15757</v>
      </c>
      <c r="F2581">
        <f>IF(ISBLANK('4I'!$C$78),"",'4I'!$C$78)</f>
        <v>0</v>
      </c>
    </row>
    <row r="2582" spans="2:6">
      <c r="B2582" t="str">
        <f>'4I'!$AG$78</f>
        <v>CR20014N1_FD_A</v>
      </c>
      <c r="C2582" t="s">
        <v>19250</v>
      </c>
      <c r="E2582" t="s">
        <v>15757</v>
      </c>
      <c r="F2582">
        <f>IF(ISBLANK('4I'!$D$78),"",'4I'!$D$78)</f>
        <v>0</v>
      </c>
    </row>
    <row r="2583" spans="2:6">
      <c r="B2583" t="str">
        <f>'4I'!$AH$78</f>
        <v>CR20014N2_FD_A</v>
      </c>
      <c r="C2583" t="s">
        <v>19251</v>
      </c>
      <c r="E2583" t="s">
        <v>15757</v>
      </c>
      <c r="F2583">
        <f>IF(ISBLANK('4I'!$E$78),"",'4I'!$E$78)</f>
        <v>0</v>
      </c>
    </row>
    <row r="2584" spans="2:6">
      <c r="B2584" t="str">
        <f>'4I'!$AI$78</f>
        <v>CR20014N5_FD_A</v>
      </c>
      <c r="C2584" t="s">
        <v>19252</v>
      </c>
      <c r="E2584" t="s">
        <v>15757</v>
      </c>
      <c r="F2584">
        <f>IF(ISBLANK('4I'!$F$78),"",'4I'!$F$78)</f>
        <v>0</v>
      </c>
    </row>
    <row r="2585" spans="2:6">
      <c r="B2585" t="str">
        <f>'4I'!$AJ$78</f>
        <v>CR20014N6_FD_A</v>
      </c>
      <c r="C2585" t="s">
        <v>19253</v>
      </c>
      <c r="E2585" t="s">
        <v>15757</v>
      </c>
      <c r="F2585">
        <f>IF(ISBLANK('4I'!$G$78),"",'4I'!$G$78)</f>
        <v>0</v>
      </c>
    </row>
    <row r="2586" spans="2:6">
      <c r="B2586" t="str">
        <f>'4I'!$AK$78</f>
        <v>CR20014MM_FD_A</v>
      </c>
      <c r="C2586" t="s">
        <v>19254</v>
      </c>
      <c r="E2586" t="s">
        <v>15757</v>
      </c>
      <c r="F2586">
        <f>IF(ISBLANK('4I'!$H$78),"",'4I'!$H$78)</f>
        <v>0</v>
      </c>
    </row>
    <row r="2587" spans="2:6">
      <c r="B2587" t="str">
        <f>'4I'!$AL$78</f>
        <v>CR20014TA_FD_A</v>
      </c>
      <c r="C2587" t="s">
        <v>19255</v>
      </c>
      <c r="E2587" t="s">
        <v>15757</v>
      </c>
      <c r="F2587">
        <f>IF(ISBLANK('4I'!$I$78),"",'4I'!$I$78)</f>
        <v>0</v>
      </c>
    </row>
    <row r="2588" spans="2:6">
      <c r="B2588" t="str">
        <f>'4I'!$AF$81</f>
        <v>CR20015N0_FD_A</v>
      </c>
      <c r="C2588" t="s">
        <v>19256</v>
      </c>
      <c r="E2588" t="s">
        <v>15757</v>
      </c>
      <c r="F2588" t="str">
        <f>IF(ISBLANK('4I'!$C$81),"",'4I'!$C$81)</f>
        <v/>
      </c>
    </row>
    <row r="2589" spans="2:6">
      <c r="B2589" t="str">
        <f>'4I'!$AG$81</f>
        <v>CR20015N1_FD_A</v>
      </c>
      <c r="C2589" t="s">
        <v>19257</v>
      </c>
      <c r="E2589" t="s">
        <v>15757</v>
      </c>
      <c r="F2589" t="str">
        <f>IF(ISBLANK('4I'!$D$81),"",'4I'!$D$81)</f>
        <v/>
      </c>
    </row>
    <row r="2590" spans="2:6">
      <c r="B2590" t="str">
        <f>'4I'!$AH$81</f>
        <v>CR20015N2_FD_A</v>
      </c>
      <c r="C2590" t="s">
        <v>19258</v>
      </c>
      <c r="E2590" t="s">
        <v>15757</v>
      </c>
      <c r="F2590" t="str">
        <f>IF(ISBLANK('4I'!$E$81),"",'4I'!$E$81)</f>
        <v/>
      </c>
    </row>
    <row r="2591" spans="2:6">
      <c r="B2591" t="str">
        <f>'4I'!$AI$81</f>
        <v>CR20015N5_FD_A</v>
      </c>
      <c r="C2591" t="s">
        <v>19259</v>
      </c>
      <c r="E2591" t="s">
        <v>15757</v>
      </c>
      <c r="F2591" t="str">
        <f>IF(ISBLANK('4I'!$F$81),"",'4I'!$F$81)</f>
        <v/>
      </c>
    </row>
    <row r="2592" spans="2:6">
      <c r="B2592" t="str">
        <f>'4I'!$AJ$81</f>
        <v>CR20015N6_FD_A</v>
      </c>
      <c r="C2592" t="s">
        <v>19260</v>
      </c>
      <c r="E2592" t="s">
        <v>15757</v>
      </c>
      <c r="F2592">
        <f>IF(ISBLANK('4I'!$G$81),"",'4I'!$G$81)</f>
        <v>0</v>
      </c>
    </row>
    <row r="2593" spans="2:6">
      <c r="B2593" t="str">
        <f>'4I'!$AK$81</f>
        <v>CR20015MM_FD_A</v>
      </c>
      <c r="C2593" t="s">
        <v>19261</v>
      </c>
      <c r="E2593" t="s">
        <v>15757</v>
      </c>
      <c r="F2593" t="str">
        <f>IF(ISBLANK('4I'!$H$81),"",'4I'!$H$81)</f>
        <v/>
      </c>
    </row>
    <row r="2594" spans="2:6">
      <c r="B2594" t="str">
        <f>'4I'!$AL$81</f>
        <v>CR20015TA_FD_A</v>
      </c>
      <c r="C2594" t="s">
        <v>19262</v>
      </c>
      <c r="E2594" t="s">
        <v>15757</v>
      </c>
      <c r="F2594" t="str">
        <f>IF(ISBLANK('4I'!$I$81),"",'4I'!$I$81)</f>
        <v/>
      </c>
    </row>
    <row r="2595" spans="2:6">
      <c r="B2595" t="str">
        <f>'4I'!$AF$82</f>
        <v>CR20016N0_FD_A</v>
      </c>
      <c r="C2595" t="s">
        <v>19263</v>
      </c>
      <c r="E2595" t="s">
        <v>15757</v>
      </c>
      <c r="F2595" t="str">
        <f>IF(ISBLANK('4I'!$C$82),"",'4I'!$C$82)</f>
        <v/>
      </c>
    </row>
    <row r="2596" spans="2:6">
      <c r="B2596" t="str">
        <f>'4I'!$AG$82</f>
        <v>CR20016N1_FD_A</v>
      </c>
      <c r="C2596" t="s">
        <v>19264</v>
      </c>
      <c r="E2596" t="s">
        <v>15757</v>
      </c>
      <c r="F2596" t="str">
        <f>IF(ISBLANK('4I'!$D$82),"",'4I'!$D$82)</f>
        <v/>
      </c>
    </row>
    <row r="2597" spans="2:6">
      <c r="B2597" t="str">
        <f>'4I'!$AH$82</f>
        <v>CR20016N2_FD_A</v>
      </c>
      <c r="C2597" t="s">
        <v>19265</v>
      </c>
      <c r="E2597" t="s">
        <v>15757</v>
      </c>
      <c r="F2597" t="str">
        <f>IF(ISBLANK('4I'!$E$82),"",'4I'!$E$82)</f>
        <v/>
      </c>
    </row>
    <row r="2598" spans="2:6">
      <c r="B2598" t="str">
        <f>'4I'!$AI$82</f>
        <v>CR20016N5_FD_A</v>
      </c>
      <c r="C2598" t="s">
        <v>19266</v>
      </c>
      <c r="E2598" t="s">
        <v>15757</v>
      </c>
      <c r="F2598" t="str">
        <f>IF(ISBLANK('4I'!$F$82),"",'4I'!$F$82)</f>
        <v/>
      </c>
    </row>
    <row r="2599" spans="2:6">
      <c r="B2599" t="str">
        <f>'4I'!$AJ$82</f>
        <v>CR20016N6_FD_A</v>
      </c>
      <c r="C2599" t="s">
        <v>19267</v>
      </c>
      <c r="E2599" t="s">
        <v>15757</v>
      </c>
      <c r="F2599">
        <f>IF(ISBLANK('4I'!$G$82),"",'4I'!$G$82)</f>
        <v>0</v>
      </c>
    </row>
    <row r="2600" spans="2:6">
      <c r="B2600" t="str">
        <f>'4I'!$AK$82</f>
        <v>CR20016MM_FD_A</v>
      </c>
      <c r="C2600" t="s">
        <v>19268</v>
      </c>
      <c r="E2600" t="s">
        <v>15757</v>
      </c>
      <c r="F2600" t="str">
        <f>IF(ISBLANK('4I'!$H$82),"",'4I'!$H$82)</f>
        <v/>
      </c>
    </row>
    <row r="2601" spans="2:6">
      <c r="B2601" t="str">
        <f>'4I'!$AL$82</f>
        <v>CR20016TA_FD_A</v>
      </c>
      <c r="C2601" t="s">
        <v>19269</v>
      </c>
      <c r="E2601" t="s">
        <v>15757</v>
      </c>
      <c r="F2601" t="str">
        <f>IF(ISBLANK('4I'!$I$82),"",'4I'!$I$82)</f>
        <v/>
      </c>
    </row>
    <row r="2602" spans="2:6">
      <c r="B2602" t="str">
        <f>'4I'!$AF$83</f>
        <v>CR20017N0_FD_A</v>
      </c>
      <c r="C2602" t="s">
        <v>19270</v>
      </c>
      <c r="E2602" t="s">
        <v>15757</v>
      </c>
      <c r="F2602" t="str">
        <f>IF(ISBLANK('4I'!$C$83),"",'4I'!$C$83)</f>
        <v/>
      </c>
    </row>
    <row r="2603" spans="2:6">
      <c r="B2603" t="str">
        <f>'4I'!$AG$83</f>
        <v>CR20017N1_FD_A</v>
      </c>
      <c r="C2603" t="s">
        <v>19271</v>
      </c>
      <c r="E2603" t="s">
        <v>15757</v>
      </c>
      <c r="F2603" t="str">
        <f>IF(ISBLANK('4I'!$D$83),"",'4I'!$D$83)</f>
        <v/>
      </c>
    </row>
    <row r="2604" spans="2:6">
      <c r="B2604" t="str">
        <f>'4I'!$AH$83</f>
        <v>CR20017N2_FD_A</v>
      </c>
      <c r="C2604" t="s">
        <v>19272</v>
      </c>
      <c r="E2604" t="s">
        <v>15757</v>
      </c>
      <c r="F2604" t="str">
        <f>IF(ISBLANK('4I'!$E$83),"",'4I'!$E$83)</f>
        <v/>
      </c>
    </row>
    <row r="2605" spans="2:6">
      <c r="B2605" t="str">
        <f>'4I'!$AI$83</f>
        <v>CR20017N5_FD_A</v>
      </c>
      <c r="C2605" t="s">
        <v>19273</v>
      </c>
      <c r="E2605" t="s">
        <v>15757</v>
      </c>
      <c r="F2605" t="str">
        <f>IF(ISBLANK('4I'!$F$83),"",'4I'!$F$83)</f>
        <v/>
      </c>
    </row>
    <row r="2606" spans="2:6">
      <c r="B2606" t="str">
        <f>'4I'!$AJ$83</f>
        <v>CR20017N6_FD_A</v>
      </c>
      <c r="C2606" t="s">
        <v>19274</v>
      </c>
      <c r="E2606" t="s">
        <v>15757</v>
      </c>
      <c r="F2606">
        <f>IF(ISBLANK('4I'!$G$83),"",'4I'!$G$83)</f>
        <v>0</v>
      </c>
    </row>
    <row r="2607" spans="2:6">
      <c r="B2607" t="str">
        <f>'4I'!$AK$83</f>
        <v>CR20017MM_FD_A</v>
      </c>
      <c r="C2607" t="s">
        <v>19275</v>
      </c>
      <c r="E2607" t="s">
        <v>15757</v>
      </c>
      <c r="F2607" t="str">
        <f>IF(ISBLANK('4I'!$H$83),"",'4I'!$H$83)</f>
        <v/>
      </c>
    </row>
    <row r="2608" spans="2:6">
      <c r="B2608" t="str">
        <f>'4I'!$AL$83</f>
        <v>CR20017TA_FD_A</v>
      </c>
      <c r="C2608" t="s">
        <v>19276</v>
      </c>
      <c r="E2608" t="s">
        <v>15757</v>
      </c>
      <c r="F2608" t="str">
        <f>IF(ISBLANK('4I'!$I$83),"",'4I'!$I$83)</f>
        <v/>
      </c>
    </row>
    <row r="2609" spans="2:6">
      <c r="B2609" t="str">
        <f>'4I'!$AF$84</f>
        <v>CR2029N0_FD_A</v>
      </c>
      <c r="C2609" t="s">
        <v>19277</v>
      </c>
      <c r="E2609" t="s">
        <v>15757</v>
      </c>
      <c r="F2609" t="str">
        <f>IF(ISBLANK('4I'!$C$84),"",'4I'!$C$84)</f>
        <v/>
      </c>
    </row>
    <row r="2610" spans="2:6">
      <c r="B2610" t="str">
        <f>'4I'!$AG$84</f>
        <v>CR2029N1_FD_A</v>
      </c>
      <c r="C2610" t="s">
        <v>19278</v>
      </c>
      <c r="E2610" t="s">
        <v>15757</v>
      </c>
      <c r="F2610" t="str">
        <f>IF(ISBLANK('4I'!$D$84),"",'4I'!$D$84)</f>
        <v/>
      </c>
    </row>
    <row r="2611" spans="2:6">
      <c r="B2611" t="str">
        <f>'4I'!$AH$84</f>
        <v>CR2029N2_FD_A</v>
      </c>
      <c r="C2611" t="s">
        <v>19279</v>
      </c>
      <c r="E2611" t="s">
        <v>15757</v>
      </c>
      <c r="F2611" t="str">
        <f>IF(ISBLANK('4I'!$E$84),"",'4I'!$E$84)</f>
        <v/>
      </c>
    </row>
    <row r="2612" spans="2:6">
      <c r="B2612" t="str">
        <f>'4I'!$AI$84</f>
        <v>CR2029N5_FD_A</v>
      </c>
      <c r="C2612" t="s">
        <v>19280</v>
      </c>
      <c r="E2612" t="s">
        <v>15757</v>
      </c>
      <c r="F2612" t="str">
        <f>IF(ISBLANK('4I'!$F$84),"",'4I'!$F$84)</f>
        <v/>
      </c>
    </row>
    <row r="2613" spans="2:6">
      <c r="B2613" t="str">
        <f>'4I'!$AJ$84</f>
        <v>CR2029N6_FD_A</v>
      </c>
      <c r="C2613" t="s">
        <v>19281</v>
      </c>
      <c r="E2613" t="s">
        <v>15757</v>
      </c>
      <c r="F2613">
        <f>IF(ISBLANK('4I'!$G$84),"",'4I'!$G$84)</f>
        <v>0</v>
      </c>
    </row>
    <row r="2614" spans="2:6">
      <c r="B2614" t="str">
        <f>'4I'!$AK$84</f>
        <v>CR2029MM_FD_A</v>
      </c>
      <c r="C2614" t="s">
        <v>19282</v>
      </c>
      <c r="E2614" t="s">
        <v>15757</v>
      </c>
      <c r="F2614" t="str">
        <f>IF(ISBLANK('4I'!$H$84),"",'4I'!$H$84)</f>
        <v/>
      </c>
    </row>
    <row r="2615" spans="2:6">
      <c r="B2615" t="str">
        <f>'4I'!$AL$84</f>
        <v>CR2029TA_FD_A</v>
      </c>
      <c r="C2615" t="s">
        <v>19283</v>
      </c>
      <c r="E2615" t="s">
        <v>15757</v>
      </c>
      <c r="F2615" t="str">
        <f>IF(ISBLANK('4I'!$I$84),"",'4I'!$I$84)</f>
        <v/>
      </c>
    </row>
    <row r="2616" spans="2:6">
      <c r="B2616" t="str">
        <f>'4I'!$AF$85</f>
        <v>CR2030N0_FD_A</v>
      </c>
      <c r="C2616" t="s">
        <v>19284</v>
      </c>
      <c r="E2616" t="s">
        <v>15757</v>
      </c>
      <c r="F2616" t="str">
        <f>IF(ISBLANK('4I'!$C$85),"",'4I'!$C$85)</f>
        <v/>
      </c>
    </row>
    <row r="2617" spans="2:6">
      <c r="B2617" t="str">
        <f>'4I'!$AG$85</f>
        <v>CR2030N1_FD_A</v>
      </c>
      <c r="C2617" t="s">
        <v>19285</v>
      </c>
      <c r="E2617" t="s">
        <v>15757</v>
      </c>
      <c r="F2617" t="str">
        <f>IF(ISBLANK('4I'!$D$85),"",'4I'!$D$85)</f>
        <v/>
      </c>
    </row>
    <row r="2618" spans="2:6">
      <c r="B2618" t="str">
        <f>'4I'!$AH$85</f>
        <v>CR2030N2_FD_A</v>
      </c>
      <c r="C2618" t="s">
        <v>19286</v>
      </c>
      <c r="E2618" t="s">
        <v>15757</v>
      </c>
      <c r="F2618" t="str">
        <f>IF(ISBLANK('4I'!$E$85),"",'4I'!$E$85)</f>
        <v/>
      </c>
    </row>
    <row r="2619" spans="2:6">
      <c r="B2619" t="str">
        <f>'4I'!$AI$85</f>
        <v>CR2030N5_FD_A</v>
      </c>
      <c r="C2619" t="s">
        <v>19287</v>
      </c>
      <c r="E2619" t="s">
        <v>15757</v>
      </c>
      <c r="F2619" t="str">
        <f>IF(ISBLANK('4I'!$F$85),"",'4I'!$F$85)</f>
        <v/>
      </c>
    </row>
    <row r="2620" spans="2:6">
      <c r="B2620" t="str">
        <f>'4I'!$AJ$85</f>
        <v>CR2030N6_FD_A</v>
      </c>
      <c r="C2620" t="s">
        <v>19288</v>
      </c>
      <c r="E2620" t="s">
        <v>15757</v>
      </c>
      <c r="F2620">
        <f>IF(ISBLANK('4I'!$G$85),"",'4I'!$G$85)</f>
        <v>0</v>
      </c>
    </row>
    <row r="2621" spans="2:6">
      <c r="B2621" t="str">
        <f>'4I'!$AK$85</f>
        <v>CR2030MM_FD_A</v>
      </c>
      <c r="C2621" t="s">
        <v>19289</v>
      </c>
      <c r="E2621" t="s">
        <v>15757</v>
      </c>
      <c r="F2621" t="str">
        <f>IF(ISBLANK('4I'!$H$85),"",'4I'!$H$85)</f>
        <v/>
      </c>
    </row>
    <row r="2622" spans="2:6">
      <c r="B2622" t="str">
        <f>'4I'!$AL$85</f>
        <v>CR2030TA_FD_A</v>
      </c>
      <c r="C2622" t="s">
        <v>19290</v>
      </c>
      <c r="E2622" t="s">
        <v>15757</v>
      </c>
      <c r="F2622" t="str">
        <f>IF(ISBLANK('4I'!$I$85),"",'4I'!$I$85)</f>
        <v/>
      </c>
    </row>
    <row r="2623" spans="2:6">
      <c r="B2623" t="str">
        <f>'4I'!$AF$86</f>
        <v>CR2031N0_FD_A</v>
      </c>
      <c r="C2623" t="s">
        <v>19291</v>
      </c>
      <c r="E2623" t="s">
        <v>15757</v>
      </c>
      <c r="F2623" t="str">
        <f>IF(ISBLANK('4I'!$C$86),"",'4I'!$C$86)</f>
        <v/>
      </c>
    </row>
    <row r="2624" spans="2:6">
      <c r="B2624" t="str">
        <f>'4I'!$AG$86</f>
        <v>CR2031N1_FD_A</v>
      </c>
      <c r="C2624" t="s">
        <v>19292</v>
      </c>
      <c r="E2624" t="s">
        <v>15757</v>
      </c>
      <c r="F2624" t="str">
        <f>IF(ISBLANK('4I'!$D$86),"",'4I'!$D$86)</f>
        <v/>
      </c>
    </row>
    <row r="2625" spans="2:6">
      <c r="B2625" t="str">
        <f>'4I'!$AH$86</f>
        <v>CR2031N2_FD_A</v>
      </c>
      <c r="C2625" t="s">
        <v>19293</v>
      </c>
      <c r="E2625" t="s">
        <v>15757</v>
      </c>
      <c r="F2625" t="str">
        <f>IF(ISBLANK('4I'!$E$86),"",'4I'!$E$86)</f>
        <v/>
      </c>
    </row>
    <row r="2626" spans="2:6">
      <c r="B2626" t="str">
        <f>'4I'!$AI$86</f>
        <v>CR2031N5_FD_A</v>
      </c>
      <c r="C2626" t="s">
        <v>19294</v>
      </c>
      <c r="E2626" t="s">
        <v>15757</v>
      </c>
      <c r="F2626" t="str">
        <f>IF(ISBLANK('4I'!$F$86),"",'4I'!$F$86)</f>
        <v/>
      </c>
    </row>
    <row r="2627" spans="2:6">
      <c r="B2627" t="str">
        <f>'4I'!$AJ$86</f>
        <v>CR2031N6_FD_A</v>
      </c>
      <c r="C2627" t="s">
        <v>19295</v>
      </c>
      <c r="E2627" t="s">
        <v>15757</v>
      </c>
      <c r="F2627">
        <f>IF(ISBLANK('4I'!$G$86),"",'4I'!$G$86)</f>
        <v>0</v>
      </c>
    </row>
    <row r="2628" spans="2:6">
      <c r="B2628" t="str">
        <f>'4I'!$AK$86</f>
        <v>CR2031MM_FD_A</v>
      </c>
      <c r="C2628" t="s">
        <v>19296</v>
      </c>
      <c r="E2628" t="s">
        <v>15757</v>
      </c>
      <c r="F2628" t="str">
        <f>IF(ISBLANK('4I'!$H$86),"",'4I'!$H$86)</f>
        <v/>
      </c>
    </row>
    <row r="2629" spans="2:6">
      <c r="B2629" t="str">
        <f>'4I'!$AL$86</f>
        <v>CR2031TA_FD_A</v>
      </c>
      <c r="C2629" t="s">
        <v>19297</v>
      </c>
      <c r="E2629" t="s">
        <v>15757</v>
      </c>
      <c r="F2629" t="str">
        <f>IF(ISBLANK('4I'!$I$86),"",'4I'!$I$86)</f>
        <v/>
      </c>
    </row>
    <row r="2630" spans="2:6">
      <c r="B2630" t="str">
        <f>'4I'!$AF$87</f>
        <v>CR20018N0_FD_A</v>
      </c>
      <c r="C2630" t="s">
        <v>19298</v>
      </c>
      <c r="E2630" t="s">
        <v>15757</v>
      </c>
      <c r="F2630" t="str">
        <f>IF(ISBLANK('4I'!$C$87),"",'4I'!$C$87)</f>
        <v/>
      </c>
    </row>
    <row r="2631" spans="2:6">
      <c r="B2631" t="str">
        <f>'4I'!$AG$87</f>
        <v>CR20018N1_FD_A</v>
      </c>
      <c r="C2631" t="s">
        <v>19299</v>
      </c>
      <c r="E2631" t="s">
        <v>15757</v>
      </c>
      <c r="F2631" t="str">
        <f>IF(ISBLANK('4I'!$D$87),"",'4I'!$D$87)</f>
        <v/>
      </c>
    </row>
    <row r="2632" spans="2:6">
      <c r="B2632" t="str">
        <f>'4I'!$AH$87</f>
        <v>CR20018N2_FD_A</v>
      </c>
      <c r="C2632" t="s">
        <v>19300</v>
      </c>
      <c r="E2632" t="s">
        <v>15757</v>
      </c>
      <c r="F2632" t="str">
        <f>IF(ISBLANK('4I'!$E$87),"",'4I'!$E$87)</f>
        <v/>
      </c>
    </row>
    <row r="2633" spans="2:6">
      <c r="B2633" t="str">
        <f>'4I'!$AI$87</f>
        <v>CR20018N5_FD_A</v>
      </c>
      <c r="C2633" t="s">
        <v>19301</v>
      </c>
      <c r="E2633" t="s">
        <v>15757</v>
      </c>
      <c r="F2633" t="str">
        <f>IF(ISBLANK('4I'!$F$87),"",'4I'!$F$87)</f>
        <v/>
      </c>
    </row>
    <row r="2634" spans="2:6">
      <c r="B2634" t="str">
        <f>'4I'!$AJ$87</f>
        <v>CR20018N6_FD_A</v>
      </c>
      <c r="C2634" t="s">
        <v>19302</v>
      </c>
      <c r="E2634" t="s">
        <v>15757</v>
      </c>
      <c r="F2634">
        <f>IF(ISBLANK('4I'!$G$87),"",'4I'!$G$87)</f>
        <v>0</v>
      </c>
    </row>
    <row r="2635" spans="2:6">
      <c r="B2635" t="str">
        <f>'4I'!$AK$87</f>
        <v>CR20018MM_FD_A</v>
      </c>
      <c r="C2635" t="s">
        <v>19303</v>
      </c>
      <c r="E2635" t="s">
        <v>15757</v>
      </c>
      <c r="F2635" t="str">
        <f>IF(ISBLANK('4I'!$H$87),"",'4I'!$H$87)</f>
        <v/>
      </c>
    </row>
    <row r="2636" spans="2:6">
      <c r="B2636" t="str">
        <f>'4I'!$AL$87</f>
        <v>CR20018TA_FD_A</v>
      </c>
      <c r="C2636" t="s">
        <v>19304</v>
      </c>
      <c r="E2636" t="s">
        <v>15757</v>
      </c>
      <c r="F2636" t="str">
        <f>IF(ISBLANK('4I'!$I$87),"",'4I'!$I$87)</f>
        <v/>
      </c>
    </row>
    <row r="2637" spans="2:6">
      <c r="B2637" t="str">
        <f>'4I'!$AF$88</f>
        <v>CR20019N0_FD_A</v>
      </c>
      <c r="C2637" t="s">
        <v>19305</v>
      </c>
      <c r="E2637" t="s">
        <v>15757</v>
      </c>
      <c r="F2637">
        <f>IF(ISBLANK('4I'!$C$88),"",'4I'!$C$88)</f>
        <v>0</v>
      </c>
    </row>
    <row r="2638" spans="2:6">
      <c r="B2638" t="str">
        <f>'4I'!$AG$88</f>
        <v>CR20019N1_FD_A</v>
      </c>
      <c r="C2638" t="s">
        <v>19306</v>
      </c>
      <c r="E2638" t="s">
        <v>15757</v>
      </c>
      <c r="F2638">
        <f>IF(ISBLANK('4I'!$D$88),"",'4I'!$D$88)</f>
        <v>0</v>
      </c>
    </row>
    <row r="2639" spans="2:6">
      <c r="B2639" t="str">
        <f>'4I'!$AH$88</f>
        <v>CR20019N2_FD_A</v>
      </c>
      <c r="C2639" t="s">
        <v>19307</v>
      </c>
      <c r="E2639" t="s">
        <v>15757</v>
      </c>
      <c r="F2639">
        <f>IF(ISBLANK('4I'!$E$88),"",'4I'!$E$88)</f>
        <v>0</v>
      </c>
    </row>
    <row r="2640" spans="2:6">
      <c r="B2640" t="str">
        <f>'4I'!$AI$88</f>
        <v>CR20019N5_FD_A</v>
      </c>
      <c r="C2640" t="s">
        <v>19308</v>
      </c>
      <c r="E2640" t="s">
        <v>15757</v>
      </c>
      <c r="F2640">
        <f>IF(ISBLANK('4I'!$F$88),"",'4I'!$F$88)</f>
        <v>0</v>
      </c>
    </row>
    <row r="2641" spans="2:6">
      <c r="B2641" t="str">
        <f>'4I'!$AJ$88</f>
        <v>CR20019N6_FD_A</v>
      </c>
      <c r="C2641" t="s">
        <v>19309</v>
      </c>
      <c r="E2641" t="s">
        <v>15757</v>
      </c>
      <c r="F2641">
        <f>IF(ISBLANK('4I'!$G$88),"",'4I'!$G$88)</f>
        <v>0</v>
      </c>
    </row>
    <row r="2642" spans="2:6">
      <c r="B2642" t="str">
        <f>'4I'!$AK$88</f>
        <v>CR20019MM_FD_A</v>
      </c>
      <c r="C2642" t="s">
        <v>19310</v>
      </c>
      <c r="E2642" t="s">
        <v>15757</v>
      </c>
      <c r="F2642">
        <f>IF(ISBLANK('4I'!$H$88),"",'4I'!$H$88)</f>
        <v>0</v>
      </c>
    </row>
    <row r="2643" spans="2:6">
      <c r="B2643" t="str">
        <f>'4I'!$AL$88</f>
        <v>CR20019TA_FD_A</v>
      </c>
      <c r="C2643" t="s">
        <v>19311</v>
      </c>
      <c r="E2643" t="s">
        <v>15757</v>
      </c>
      <c r="F2643">
        <f>IF(ISBLANK('4I'!$I$88),"",'4I'!$I$88)</f>
        <v>0</v>
      </c>
    </row>
    <row r="2644" spans="2:6">
      <c r="B2644" t="str">
        <f>'4I'!$AF$91</f>
        <v>CR2028N0_FD_A</v>
      </c>
      <c r="C2644" t="s">
        <v>19312</v>
      </c>
      <c r="E2644" t="s">
        <v>15757</v>
      </c>
      <c r="F2644" t="str">
        <f>IF(ISBLANK('4I'!$C$91),"",'4I'!$C$91)</f>
        <v/>
      </c>
    </row>
    <row r="2645" spans="2:6">
      <c r="B2645" t="str">
        <f>'4I'!$AG$91</f>
        <v>CR2028N1_FD_A</v>
      </c>
      <c r="C2645" t="s">
        <v>19313</v>
      </c>
      <c r="E2645" t="s">
        <v>15757</v>
      </c>
      <c r="F2645" t="str">
        <f>IF(ISBLANK('4I'!$D$91),"",'4I'!$D$91)</f>
        <v/>
      </c>
    </row>
    <row r="2646" spans="2:6">
      <c r="B2646" t="str">
        <f>'4I'!$AH$91</f>
        <v>CR2028N2_FD_A</v>
      </c>
      <c r="C2646" t="s">
        <v>19314</v>
      </c>
      <c r="E2646" t="s">
        <v>15757</v>
      </c>
      <c r="F2646" t="str">
        <f>IF(ISBLANK('4I'!$E$91),"",'4I'!$E$91)</f>
        <v/>
      </c>
    </row>
    <row r="2647" spans="2:6">
      <c r="B2647" t="str">
        <f>'4I'!$AI$91</f>
        <v>CR2028N5_FD_A</v>
      </c>
      <c r="C2647" t="s">
        <v>19315</v>
      </c>
      <c r="E2647" t="s">
        <v>15757</v>
      </c>
      <c r="F2647" t="str">
        <f>IF(ISBLANK('4I'!$F$91),"",'4I'!$F$91)</f>
        <v/>
      </c>
    </row>
    <row r="2648" spans="2:6">
      <c r="B2648" t="str">
        <f>'4I'!$AJ$91</f>
        <v>CR2028N6_FD_A</v>
      </c>
      <c r="C2648" t="s">
        <v>19316</v>
      </c>
      <c r="E2648" t="s">
        <v>15757</v>
      </c>
      <c r="F2648">
        <f>IF(ISBLANK('4I'!$G$91),"",'4I'!$G$91)</f>
        <v>0</v>
      </c>
    </row>
    <row r="2649" spans="2:6">
      <c r="B2649" t="str">
        <f>'4I'!$AK$91</f>
        <v>CR2028MM_FD_A</v>
      </c>
      <c r="C2649" t="s">
        <v>19317</v>
      </c>
      <c r="E2649" t="s">
        <v>15757</v>
      </c>
      <c r="F2649" t="str">
        <f>IF(ISBLANK('4I'!$H$91),"",'4I'!$H$91)</f>
        <v/>
      </c>
    </row>
    <row r="2650" spans="2:6">
      <c r="B2650" t="str">
        <f>'4I'!$AL$91</f>
        <v>CR2028TA_FD_A</v>
      </c>
      <c r="C2650" t="s">
        <v>19318</v>
      </c>
      <c r="E2650" t="s">
        <v>15757</v>
      </c>
      <c r="F2650" t="str">
        <f>IF(ISBLANK('4I'!$I$91),"",'4I'!$I$91)</f>
        <v/>
      </c>
    </row>
    <row r="2651" spans="2:6">
      <c r="B2651" t="str">
        <f>'4I'!$AF$93</f>
        <v>CR20020N0_FD_A</v>
      </c>
      <c r="C2651" t="s">
        <v>19319</v>
      </c>
      <c r="E2651" t="s">
        <v>15757</v>
      </c>
      <c r="F2651">
        <f>IF(ISBLANK('4I'!$C$93),"",'4I'!$C$93)</f>
        <v>0</v>
      </c>
    </row>
    <row r="2652" spans="2:6">
      <c r="B2652" t="str">
        <f>'4I'!$AG$93</f>
        <v>CR20020N1_FD_A</v>
      </c>
      <c r="C2652" t="s">
        <v>19320</v>
      </c>
      <c r="E2652" t="s">
        <v>15757</v>
      </c>
      <c r="F2652">
        <f>IF(ISBLANK('4I'!$D$93),"",'4I'!$D$93)</f>
        <v>0</v>
      </c>
    </row>
    <row r="2653" spans="2:6">
      <c r="B2653" t="str">
        <f>'4I'!$AH$93</f>
        <v>CR20020N2_FD_A</v>
      </c>
      <c r="C2653" t="s">
        <v>19321</v>
      </c>
      <c r="E2653" t="s">
        <v>15757</v>
      </c>
      <c r="F2653">
        <f>IF(ISBLANK('4I'!$E$93),"",'4I'!$E$93)</f>
        <v>0</v>
      </c>
    </row>
    <row r="2654" spans="2:6">
      <c r="B2654" t="str">
        <f>'4I'!$AI$93</f>
        <v>CR20020N5_FD_A</v>
      </c>
      <c r="C2654" t="s">
        <v>19322</v>
      </c>
      <c r="E2654" t="s">
        <v>15757</v>
      </c>
      <c r="F2654">
        <f>IF(ISBLANK('4I'!$F$93),"",'4I'!$F$93)</f>
        <v>0</v>
      </c>
    </row>
    <row r="2655" spans="2:6">
      <c r="B2655" t="str">
        <f>'4I'!$AJ$93</f>
        <v>CR20020N6_FD_A</v>
      </c>
      <c r="C2655" t="s">
        <v>19323</v>
      </c>
      <c r="E2655" t="s">
        <v>15757</v>
      </c>
      <c r="F2655">
        <f>IF(ISBLANK('4I'!$G$93),"",'4I'!$G$93)</f>
        <v>0</v>
      </c>
    </row>
    <row r="2656" spans="2:6">
      <c r="B2656" t="str">
        <f>'4I'!$AK$93</f>
        <v>CR20020MM_FD_A</v>
      </c>
      <c r="C2656" t="s">
        <v>19324</v>
      </c>
      <c r="E2656" t="s">
        <v>15757</v>
      </c>
      <c r="F2656">
        <f>IF(ISBLANK('4I'!$H$93),"",'4I'!$H$93)</f>
        <v>0</v>
      </c>
    </row>
    <row r="2657" spans="2:6">
      <c r="B2657" t="str">
        <f>'4I'!$AL$93</f>
        <v>CR20020TA_FD_A</v>
      </c>
      <c r="C2657" t="s">
        <v>19325</v>
      </c>
      <c r="E2657" t="s">
        <v>15757</v>
      </c>
      <c r="F2657">
        <f>IF(ISBLANK('4I'!$I$93),"",'4I'!$I$93)</f>
        <v>0</v>
      </c>
    </row>
    <row r="2658" spans="2:6">
      <c r="B2658" t="str">
        <f>'4I'!$AF$102</f>
        <v>CR2021N0_FD_B</v>
      </c>
      <c r="C2658" t="s">
        <v>19326</v>
      </c>
      <c r="E2658" t="s">
        <v>15757</v>
      </c>
      <c r="F2658" t="str">
        <f>IF(ISBLANK('4I'!$C$102),"",'4I'!$C$102)</f>
        <v/>
      </c>
    </row>
    <row r="2659" spans="2:6">
      <c r="B2659" t="str">
        <f>'4I'!$AG$102</f>
        <v>CR2021N1_FD_B</v>
      </c>
      <c r="C2659" t="s">
        <v>19327</v>
      </c>
      <c r="E2659" t="s">
        <v>15757</v>
      </c>
      <c r="F2659" t="str">
        <f>IF(ISBLANK('4I'!$D$102),"",'4I'!$D$102)</f>
        <v/>
      </c>
    </row>
    <row r="2660" spans="2:6">
      <c r="B2660" t="str">
        <f>'4I'!$AH$102</f>
        <v>CR2021N2_FD_B</v>
      </c>
      <c r="C2660" t="s">
        <v>19328</v>
      </c>
      <c r="E2660" t="s">
        <v>15757</v>
      </c>
      <c r="F2660" t="str">
        <f>IF(ISBLANK('4I'!$E$102),"",'4I'!$E$102)</f>
        <v/>
      </c>
    </row>
    <row r="2661" spans="2:6">
      <c r="B2661" t="str">
        <f>'4I'!$AI$102</f>
        <v>CR2021N5_FD_B</v>
      </c>
      <c r="C2661" t="s">
        <v>19329</v>
      </c>
      <c r="E2661" t="s">
        <v>15757</v>
      </c>
      <c r="F2661" t="str">
        <f>IF(ISBLANK('4I'!$F$102),"",'4I'!$F$102)</f>
        <v/>
      </c>
    </row>
    <row r="2662" spans="2:6">
      <c r="B2662" t="str">
        <f>'4I'!$AJ$102</f>
        <v>CR2021N6_FD_B</v>
      </c>
      <c r="C2662" t="s">
        <v>19330</v>
      </c>
      <c r="E2662" t="s">
        <v>15757</v>
      </c>
      <c r="F2662">
        <f>IF(ISBLANK('4I'!$G$102),"",'4I'!$G$102)</f>
        <v>0</v>
      </c>
    </row>
    <row r="2663" spans="2:6">
      <c r="B2663" t="str">
        <f>'4I'!$AK$102</f>
        <v>CR2021MM_FD_B</v>
      </c>
      <c r="C2663" t="s">
        <v>19331</v>
      </c>
      <c r="E2663" t="s">
        <v>15757</v>
      </c>
      <c r="F2663" t="str">
        <f>IF(ISBLANK('4I'!$H$102),"",'4I'!$H$102)</f>
        <v/>
      </c>
    </row>
    <row r="2664" spans="2:6">
      <c r="B2664" t="str">
        <f>'4I'!$AL$102</f>
        <v>CR2021TA_FD_B</v>
      </c>
      <c r="C2664" t="s">
        <v>19332</v>
      </c>
      <c r="E2664" t="s">
        <v>15757</v>
      </c>
      <c r="F2664" t="str">
        <f>IF(ISBLANK('4I'!$I$102),"",'4I'!$I$102)</f>
        <v/>
      </c>
    </row>
    <row r="2665" spans="2:6">
      <c r="B2665" t="str">
        <f>'4I'!$AM$102</f>
        <v>CR2021IRP_FD_B</v>
      </c>
      <c r="C2665" t="s">
        <v>19333</v>
      </c>
      <c r="E2665" t="s">
        <v>15757</v>
      </c>
      <c r="F2665" t="str">
        <f>IF(ISBLANK('4I'!$J$102),"",'4I'!$J$102)</f>
        <v/>
      </c>
    </row>
    <row r="2666" spans="2:6">
      <c r="B2666" t="str">
        <f>'4I'!$AN$102</f>
        <v>CR2021IRR_FD_B</v>
      </c>
      <c r="C2666" t="s">
        <v>19334</v>
      </c>
      <c r="E2666" t="s">
        <v>15757</v>
      </c>
      <c r="F2666" t="str">
        <f>IF(ISBLANK('4I'!$K$102),"",'4I'!$K$102)</f>
        <v/>
      </c>
    </row>
    <row r="2667" spans="2:6">
      <c r="B2667" t="str">
        <f>'4I'!$AF$103</f>
        <v>CR2022N0_FD_B</v>
      </c>
      <c r="C2667" t="s">
        <v>19335</v>
      </c>
      <c r="E2667" t="s">
        <v>15757</v>
      </c>
      <c r="F2667" t="str">
        <f>IF(ISBLANK('4I'!$C$103),"",'4I'!$C$103)</f>
        <v/>
      </c>
    </row>
    <row r="2668" spans="2:6">
      <c r="B2668" t="str">
        <f>'4I'!$AG$103</f>
        <v>CR2022N1_FD_B</v>
      </c>
      <c r="C2668" t="s">
        <v>19336</v>
      </c>
      <c r="E2668" t="s">
        <v>15757</v>
      </c>
      <c r="F2668" t="str">
        <f>IF(ISBLANK('4I'!$D$103),"",'4I'!$D$103)</f>
        <v/>
      </c>
    </row>
    <row r="2669" spans="2:6">
      <c r="B2669" t="str">
        <f>'4I'!$AH$103</f>
        <v>CR2022N2_FD_B</v>
      </c>
      <c r="C2669" t="s">
        <v>19337</v>
      </c>
      <c r="E2669" t="s">
        <v>15757</v>
      </c>
      <c r="F2669" t="str">
        <f>IF(ISBLANK('4I'!$E$103),"",'4I'!$E$103)</f>
        <v/>
      </c>
    </row>
    <row r="2670" spans="2:6">
      <c r="B2670" t="str">
        <f>'4I'!$AI$103</f>
        <v>CR2022N5_FD_B</v>
      </c>
      <c r="C2670" t="s">
        <v>19338</v>
      </c>
      <c r="E2670" t="s">
        <v>15757</v>
      </c>
      <c r="F2670" t="str">
        <f>IF(ISBLANK('4I'!$F$103),"",'4I'!$F$103)</f>
        <v/>
      </c>
    </row>
    <row r="2671" spans="2:6">
      <c r="B2671" t="str">
        <f>'4I'!$AJ$103</f>
        <v>CR2022N6_FD_B</v>
      </c>
      <c r="C2671" t="s">
        <v>19339</v>
      </c>
      <c r="E2671" t="s">
        <v>15757</v>
      </c>
      <c r="F2671">
        <f>IF(ISBLANK('4I'!$G$103),"",'4I'!$G$103)</f>
        <v>0</v>
      </c>
    </row>
    <row r="2672" spans="2:6">
      <c r="B2672" t="str">
        <f>'4I'!$AK$103</f>
        <v>CR2022MM_FD_B</v>
      </c>
      <c r="C2672" t="s">
        <v>19340</v>
      </c>
      <c r="E2672" t="s">
        <v>15757</v>
      </c>
      <c r="F2672" t="str">
        <f>IF(ISBLANK('4I'!$H$103),"",'4I'!$H$103)</f>
        <v/>
      </c>
    </row>
    <row r="2673" spans="2:6">
      <c r="B2673" t="str">
        <f>'4I'!$AL$103</f>
        <v>CR2022TA_FD_B</v>
      </c>
      <c r="C2673" t="s">
        <v>19341</v>
      </c>
      <c r="E2673" t="s">
        <v>15757</v>
      </c>
      <c r="F2673" t="str">
        <f>IF(ISBLANK('4I'!$I$103),"",'4I'!$I$103)</f>
        <v/>
      </c>
    </row>
    <row r="2674" spans="2:6">
      <c r="B2674" t="str">
        <f>'4I'!$AM$103</f>
        <v>CR2022IRP_FD_B</v>
      </c>
      <c r="C2674" t="s">
        <v>19342</v>
      </c>
      <c r="E2674" t="s">
        <v>15757</v>
      </c>
      <c r="F2674" t="str">
        <f>IF(ISBLANK('4I'!$J$103),"",'4I'!$J$103)</f>
        <v/>
      </c>
    </row>
    <row r="2675" spans="2:6">
      <c r="B2675" t="str">
        <f>'4I'!$AN$103</f>
        <v>CR2022IRR_FD_B</v>
      </c>
      <c r="C2675" t="s">
        <v>19343</v>
      </c>
      <c r="E2675" t="s">
        <v>15757</v>
      </c>
      <c r="F2675" t="str">
        <f>IF(ISBLANK('4I'!$K$103),"",'4I'!$K$103)</f>
        <v/>
      </c>
    </row>
    <row r="2676" spans="2:6">
      <c r="B2676" t="str">
        <f>'4I'!$AF$104</f>
        <v>CR2023N0_FD_B</v>
      </c>
      <c r="C2676" t="s">
        <v>19344</v>
      </c>
      <c r="E2676" t="s">
        <v>15757</v>
      </c>
      <c r="F2676" t="str">
        <f>IF(ISBLANK('4I'!$C$104),"",'4I'!$C$104)</f>
        <v/>
      </c>
    </row>
    <row r="2677" spans="2:6">
      <c r="B2677" t="str">
        <f>'4I'!$AG$104</f>
        <v>CR2023N1_FD_B</v>
      </c>
      <c r="C2677" t="s">
        <v>19345</v>
      </c>
      <c r="E2677" t="s">
        <v>15757</v>
      </c>
      <c r="F2677" t="str">
        <f>IF(ISBLANK('4I'!$D$104),"",'4I'!$D$104)</f>
        <v/>
      </c>
    </row>
    <row r="2678" spans="2:6">
      <c r="B2678" t="str">
        <f>'4I'!$AH$104</f>
        <v>CR2023N2_FD_B</v>
      </c>
      <c r="C2678" t="s">
        <v>19346</v>
      </c>
      <c r="E2678" t="s">
        <v>15757</v>
      </c>
      <c r="F2678" t="str">
        <f>IF(ISBLANK('4I'!$E$104),"",'4I'!$E$104)</f>
        <v/>
      </c>
    </row>
    <row r="2679" spans="2:6">
      <c r="B2679" t="str">
        <f>'4I'!$AI$104</f>
        <v>CR2023N5_FD_B</v>
      </c>
      <c r="C2679" t="s">
        <v>19347</v>
      </c>
      <c r="E2679" t="s">
        <v>15757</v>
      </c>
      <c r="F2679" t="str">
        <f>IF(ISBLANK('4I'!$F$104),"",'4I'!$F$104)</f>
        <v/>
      </c>
    </row>
    <row r="2680" spans="2:6">
      <c r="B2680" t="str">
        <f>'4I'!$AJ$104</f>
        <v>CR2023N6_FD_B</v>
      </c>
      <c r="C2680" t="s">
        <v>19348</v>
      </c>
      <c r="E2680" t="s">
        <v>15757</v>
      </c>
      <c r="F2680">
        <f>IF(ISBLANK('4I'!$G$104),"",'4I'!$G$104)</f>
        <v>0</v>
      </c>
    </row>
    <row r="2681" spans="2:6">
      <c r="B2681" t="str">
        <f>'4I'!$AK$104</f>
        <v>CR2023MM_FD_B</v>
      </c>
      <c r="C2681" t="s">
        <v>19349</v>
      </c>
      <c r="E2681" t="s">
        <v>15757</v>
      </c>
      <c r="F2681" t="str">
        <f>IF(ISBLANK('4I'!$H$104),"",'4I'!$H$104)</f>
        <v/>
      </c>
    </row>
    <row r="2682" spans="2:6">
      <c r="B2682" t="str">
        <f>'4I'!$AL$104</f>
        <v>CR2023TA_FD_B</v>
      </c>
      <c r="C2682" t="s">
        <v>19350</v>
      </c>
      <c r="E2682" t="s">
        <v>15757</v>
      </c>
      <c r="F2682" t="str">
        <f>IF(ISBLANK('4I'!$I$104),"",'4I'!$I$104)</f>
        <v/>
      </c>
    </row>
    <row r="2683" spans="2:6">
      <c r="B2683" t="str">
        <f>'4I'!$AM$104</f>
        <v>CR2023IRP_FD_B</v>
      </c>
      <c r="C2683" t="s">
        <v>19351</v>
      </c>
      <c r="E2683" t="s">
        <v>15757</v>
      </c>
      <c r="F2683" t="str">
        <f>IF(ISBLANK('4I'!$J$104),"",'4I'!$J$104)</f>
        <v/>
      </c>
    </row>
    <row r="2684" spans="2:6">
      <c r="B2684" t="str">
        <f>'4I'!$AN$104</f>
        <v>CR2023IRR_FD_B</v>
      </c>
      <c r="C2684" t="s">
        <v>19352</v>
      </c>
      <c r="E2684" t="s">
        <v>15757</v>
      </c>
      <c r="F2684" t="str">
        <f>IF(ISBLANK('4I'!$K$104),"",'4I'!$K$104)</f>
        <v/>
      </c>
    </row>
    <row r="2685" spans="2:6">
      <c r="B2685" t="str">
        <f>'4I'!$AF$105</f>
        <v>CR2024N0_FD_B</v>
      </c>
      <c r="C2685" t="s">
        <v>19353</v>
      </c>
      <c r="E2685" t="s">
        <v>15757</v>
      </c>
      <c r="F2685" t="str">
        <f>IF(ISBLANK('4I'!$C$105),"",'4I'!$C$105)</f>
        <v/>
      </c>
    </row>
    <row r="2686" spans="2:6">
      <c r="B2686" t="str">
        <f>'4I'!$AG$105</f>
        <v>CR2024N1_FD_B</v>
      </c>
      <c r="C2686" t="s">
        <v>19354</v>
      </c>
      <c r="E2686" t="s">
        <v>15757</v>
      </c>
      <c r="F2686" t="str">
        <f>IF(ISBLANK('4I'!$D$105),"",'4I'!$D$105)</f>
        <v/>
      </c>
    </row>
    <row r="2687" spans="2:6">
      <c r="B2687" t="str">
        <f>'4I'!$AH$105</f>
        <v>CR2024N2_FD_B</v>
      </c>
      <c r="C2687" t="s">
        <v>19355</v>
      </c>
      <c r="E2687" t="s">
        <v>15757</v>
      </c>
      <c r="F2687" t="str">
        <f>IF(ISBLANK('4I'!$E$105),"",'4I'!$E$105)</f>
        <v/>
      </c>
    </row>
    <row r="2688" spans="2:6">
      <c r="B2688" t="str">
        <f>'4I'!$AI$105</f>
        <v>CR2024N5_FD_B</v>
      </c>
      <c r="C2688" t="s">
        <v>19356</v>
      </c>
      <c r="E2688" t="s">
        <v>15757</v>
      </c>
      <c r="F2688" t="str">
        <f>IF(ISBLANK('4I'!$F$105),"",'4I'!$F$105)</f>
        <v/>
      </c>
    </row>
    <row r="2689" spans="2:6">
      <c r="B2689" t="str">
        <f>'4I'!$AJ$105</f>
        <v>CR2024N6_FD_B</v>
      </c>
      <c r="C2689" t="s">
        <v>19357</v>
      </c>
      <c r="E2689" t="s">
        <v>15757</v>
      </c>
      <c r="F2689">
        <f>IF(ISBLANK('4I'!$G$105),"",'4I'!$G$105)</f>
        <v>0</v>
      </c>
    </row>
    <row r="2690" spans="2:6">
      <c r="B2690" t="str">
        <f>'4I'!$AK$105</f>
        <v>CR2024MM_FD_B</v>
      </c>
      <c r="C2690" t="s">
        <v>19358</v>
      </c>
      <c r="E2690" t="s">
        <v>15757</v>
      </c>
      <c r="F2690" t="str">
        <f>IF(ISBLANK('4I'!$H$105),"",'4I'!$H$105)</f>
        <v/>
      </c>
    </row>
    <row r="2691" spans="2:6">
      <c r="B2691" t="str">
        <f>'4I'!$AL$105</f>
        <v>CR2024TA_FD_B</v>
      </c>
      <c r="C2691" t="s">
        <v>19359</v>
      </c>
      <c r="E2691" t="s">
        <v>15757</v>
      </c>
      <c r="F2691" t="str">
        <f>IF(ISBLANK('4I'!$I$105),"",'4I'!$I$105)</f>
        <v/>
      </c>
    </row>
    <row r="2692" spans="2:6">
      <c r="B2692" t="str">
        <f>'4I'!$AM$105</f>
        <v>CR2024IRP_FD_B</v>
      </c>
      <c r="C2692" t="s">
        <v>19360</v>
      </c>
      <c r="E2692" t="s">
        <v>15757</v>
      </c>
      <c r="F2692" t="str">
        <f>IF(ISBLANK('4I'!$J$105),"",'4I'!$J$105)</f>
        <v/>
      </c>
    </row>
    <row r="2693" spans="2:6">
      <c r="B2693" t="str">
        <f>'4I'!$AN$105</f>
        <v>CR2024IRR_FD_B</v>
      </c>
      <c r="C2693" t="s">
        <v>19361</v>
      </c>
      <c r="E2693" t="s">
        <v>15757</v>
      </c>
      <c r="F2693" t="str">
        <f>IF(ISBLANK('4I'!$K$105),"",'4I'!$K$105)</f>
        <v/>
      </c>
    </row>
    <row r="2694" spans="2:6">
      <c r="B2694" t="str">
        <f>'4I'!$AF$106</f>
        <v>CR2025N0_FD_B</v>
      </c>
      <c r="C2694" t="s">
        <v>19362</v>
      </c>
      <c r="E2694" t="s">
        <v>15757</v>
      </c>
      <c r="F2694" t="str">
        <f>IF(ISBLANK('4I'!$C$106),"",'4I'!$C$106)</f>
        <v/>
      </c>
    </row>
    <row r="2695" spans="2:6">
      <c r="B2695" t="str">
        <f>'4I'!$AG$106</f>
        <v>CR2025N1_FD_B</v>
      </c>
      <c r="C2695" t="s">
        <v>19363</v>
      </c>
      <c r="E2695" t="s">
        <v>15757</v>
      </c>
      <c r="F2695" t="str">
        <f>IF(ISBLANK('4I'!$D$106),"",'4I'!$D$106)</f>
        <v/>
      </c>
    </row>
    <row r="2696" spans="2:6">
      <c r="B2696" t="str">
        <f>'4I'!$AH$106</f>
        <v>CR2025N2_FD_B</v>
      </c>
      <c r="C2696" t="s">
        <v>19364</v>
      </c>
      <c r="E2696" t="s">
        <v>15757</v>
      </c>
      <c r="F2696" t="str">
        <f>IF(ISBLANK('4I'!$E$106),"",'4I'!$E$106)</f>
        <v/>
      </c>
    </row>
    <row r="2697" spans="2:6">
      <c r="B2697" t="str">
        <f>'4I'!$AI$106</f>
        <v>CR2025N5_FD_B</v>
      </c>
      <c r="C2697" t="s">
        <v>19365</v>
      </c>
      <c r="E2697" t="s">
        <v>15757</v>
      </c>
      <c r="F2697" t="str">
        <f>IF(ISBLANK('4I'!$F$106),"",'4I'!$F$106)</f>
        <v/>
      </c>
    </row>
    <row r="2698" spans="2:6">
      <c r="B2698" t="str">
        <f>'4I'!$AJ$106</f>
        <v>CR2025N6_FD_B</v>
      </c>
      <c r="C2698" t="s">
        <v>19366</v>
      </c>
      <c r="E2698" t="s">
        <v>15757</v>
      </c>
      <c r="F2698">
        <f>IF(ISBLANK('4I'!$G$106),"",'4I'!$G$106)</f>
        <v>0</v>
      </c>
    </row>
    <row r="2699" spans="2:6">
      <c r="B2699" t="str">
        <f>'4I'!$AK$106</f>
        <v>CR2025MM_FD_B</v>
      </c>
      <c r="C2699" t="s">
        <v>19367</v>
      </c>
      <c r="E2699" t="s">
        <v>15757</v>
      </c>
      <c r="F2699" t="str">
        <f>IF(ISBLANK('4I'!$H$106),"",'4I'!$H$106)</f>
        <v/>
      </c>
    </row>
    <row r="2700" spans="2:6">
      <c r="B2700" t="str">
        <f>'4I'!$AL$106</f>
        <v>CR2025TA_FD_B</v>
      </c>
      <c r="C2700" t="s">
        <v>19368</v>
      </c>
      <c r="E2700" t="s">
        <v>15757</v>
      </c>
      <c r="F2700" t="str">
        <f>IF(ISBLANK('4I'!$I$106),"",'4I'!$I$106)</f>
        <v/>
      </c>
    </row>
    <row r="2701" spans="2:6">
      <c r="B2701" t="str">
        <f>'4I'!$AM$106</f>
        <v>CR2025IRP_FD_B</v>
      </c>
      <c r="C2701" t="s">
        <v>19369</v>
      </c>
      <c r="E2701" t="s">
        <v>15757</v>
      </c>
      <c r="F2701" t="str">
        <f>IF(ISBLANK('4I'!$J$106),"",'4I'!$J$106)</f>
        <v/>
      </c>
    </row>
    <row r="2702" spans="2:6">
      <c r="B2702" t="str">
        <f>'4I'!$AN$106</f>
        <v>CR2025IRR_FD_B</v>
      </c>
      <c r="C2702" t="s">
        <v>19370</v>
      </c>
      <c r="E2702" t="s">
        <v>15757</v>
      </c>
      <c r="F2702" t="str">
        <f>IF(ISBLANK('4I'!$K$106),"",'4I'!$K$106)</f>
        <v/>
      </c>
    </row>
    <row r="2703" spans="2:6">
      <c r="B2703" t="str">
        <f>'4I'!$AF$107</f>
        <v>CR2026N0_FD_B</v>
      </c>
      <c r="C2703" t="s">
        <v>19371</v>
      </c>
      <c r="E2703" t="s">
        <v>15757</v>
      </c>
      <c r="F2703" t="str">
        <f>IF(ISBLANK('4I'!$C$107),"",'4I'!$C$107)</f>
        <v/>
      </c>
    </row>
    <row r="2704" spans="2:6">
      <c r="B2704" t="str">
        <f>'4I'!$AG$107</f>
        <v>CR2026N1_FD_B</v>
      </c>
      <c r="C2704" t="s">
        <v>19372</v>
      </c>
      <c r="E2704" t="s">
        <v>15757</v>
      </c>
      <c r="F2704" t="str">
        <f>IF(ISBLANK('4I'!$D$107),"",'4I'!$D$107)</f>
        <v/>
      </c>
    </row>
    <row r="2705" spans="2:6">
      <c r="B2705" t="str">
        <f>'4I'!$AH$107</f>
        <v>CR2026N2_FD_B</v>
      </c>
      <c r="C2705" t="s">
        <v>19373</v>
      </c>
      <c r="E2705" t="s">
        <v>15757</v>
      </c>
      <c r="F2705" t="str">
        <f>IF(ISBLANK('4I'!$E$107),"",'4I'!$E$107)</f>
        <v/>
      </c>
    </row>
    <row r="2706" spans="2:6">
      <c r="B2706" t="str">
        <f>'4I'!$AI$107</f>
        <v>CR2026N5_FD_B</v>
      </c>
      <c r="C2706" t="s">
        <v>19374</v>
      </c>
      <c r="E2706" t="s">
        <v>15757</v>
      </c>
      <c r="F2706" t="str">
        <f>IF(ISBLANK('4I'!$F$107),"",'4I'!$F$107)</f>
        <v/>
      </c>
    </row>
    <row r="2707" spans="2:6">
      <c r="B2707" t="str">
        <f>'4I'!$AJ$107</f>
        <v>CR2026N6_FD_B</v>
      </c>
      <c r="C2707" t="s">
        <v>19375</v>
      </c>
      <c r="E2707" t="s">
        <v>15757</v>
      </c>
      <c r="F2707">
        <f>IF(ISBLANK('4I'!$G$107),"",'4I'!$G$107)</f>
        <v>0</v>
      </c>
    </row>
    <row r="2708" spans="2:6">
      <c r="B2708" t="str">
        <f>'4I'!$AK$107</f>
        <v>CR2026MM_FD_B</v>
      </c>
      <c r="C2708" t="s">
        <v>19376</v>
      </c>
      <c r="E2708" t="s">
        <v>15757</v>
      </c>
      <c r="F2708" t="str">
        <f>IF(ISBLANK('4I'!$H$107),"",'4I'!$H$107)</f>
        <v/>
      </c>
    </row>
    <row r="2709" spans="2:6">
      <c r="B2709" t="str">
        <f>'4I'!$AL$107</f>
        <v>CR2026TA_FD_B</v>
      </c>
      <c r="C2709" t="s">
        <v>19377</v>
      </c>
      <c r="E2709" t="s">
        <v>15757</v>
      </c>
      <c r="F2709" t="str">
        <f>IF(ISBLANK('4I'!$I$107),"",'4I'!$I$107)</f>
        <v/>
      </c>
    </row>
    <row r="2710" spans="2:6">
      <c r="B2710" t="str">
        <f>'4I'!$AM$107</f>
        <v>CR2026IRP_FD_B</v>
      </c>
      <c r="C2710" t="s">
        <v>19378</v>
      </c>
      <c r="E2710" t="s">
        <v>15757</v>
      </c>
      <c r="F2710" t="str">
        <f>IF(ISBLANK('4I'!$J$107),"",'4I'!$J$107)</f>
        <v/>
      </c>
    </row>
    <row r="2711" spans="2:6">
      <c r="B2711" t="str">
        <f>'4I'!$AN$107</f>
        <v>CR2026IRR_FD_B</v>
      </c>
      <c r="C2711" t="s">
        <v>19379</v>
      </c>
      <c r="E2711" t="s">
        <v>15757</v>
      </c>
      <c r="F2711" t="str">
        <f>IF(ISBLANK('4I'!$K$107),"",'4I'!$K$107)</f>
        <v/>
      </c>
    </row>
    <row r="2712" spans="2:6">
      <c r="B2712" t="str">
        <f>'4I'!$AF$108</f>
        <v>CR4029N0_FD_B</v>
      </c>
      <c r="C2712" t="s">
        <v>19380</v>
      </c>
      <c r="E2712" t="s">
        <v>15757</v>
      </c>
      <c r="F2712" t="str">
        <f>IF(ISBLANK('4I'!$C$108),"",'4I'!$C$108)</f>
        <v/>
      </c>
    </row>
    <row r="2713" spans="2:6">
      <c r="B2713" t="str">
        <f>'4I'!$AG$108</f>
        <v>CR4029N1_FD_B</v>
      </c>
      <c r="C2713" t="s">
        <v>19381</v>
      </c>
      <c r="E2713" t="s">
        <v>15757</v>
      </c>
      <c r="F2713" t="str">
        <f>IF(ISBLANK('4I'!$D$108),"",'4I'!$D$108)</f>
        <v/>
      </c>
    </row>
    <row r="2714" spans="2:6">
      <c r="B2714" t="str">
        <f>'4I'!$AH$108</f>
        <v>CR4029N2_FD_B</v>
      </c>
      <c r="C2714" t="s">
        <v>19382</v>
      </c>
      <c r="E2714" t="s">
        <v>15757</v>
      </c>
      <c r="F2714" t="str">
        <f>IF(ISBLANK('4I'!$E$108),"",'4I'!$E$108)</f>
        <v/>
      </c>
    </row>
    <row r="2715" spans="2:6">
      <c r="B2715" t="str">
        <f>'4I'!$AI$108</f>
        <v>CR4029N5_FD_B</v>
      </c>
      <c r="C2715" t="s">
        <v>19383</v>
      </c>
      <c r="E2715" t="s">
        <v>15757</v>
      </c>
      <c r="F2715" t="str">
        <f>IF(ISBLANK('4I'!$F$108),"",'4I'!$F$108)</f>
        <v/>
      </c>
    </row>
    <row r="2716" spans="2:6">
      <c r="B2716" t="str">
        <f>'4I'!$AJ$108</f>
        <v>CR4029N6_FD_B</v>
      </c>
      <c r="C2716" t="s">
        <v>19384</v>
      </c>
      <c r="E2716" t="s">
        <v>15757</v>
      </c>
      <c r="F2716">
        <f>IF(ISBLANK('4I'!$G$108),"",'4I'!$G$108)</f>
        <v>0</v>
      </c>
    </row>
    <row r="2717" spans="2:6">
      <c r="B2717" t="str">
        <f>'4I'!$AK$108</f>
        <v>CR4029MM_FD_B</v>
      </c>
      <c r="C2717" t="s">
        <v>19385</v>
      </c>
      <c r="E2717" t="s">
        <v>15757</v>
      </c>
      <c r="F2717" t="str">
        <f>IF(ISBLANK('4I'!$H$108),"",'4I'!$H$108)</f>
        <v/>
      </c>
    </row>
    <row r="2718" spans="2:6">
      <c r="B2718" t="str">
        <f>'4I'!$AL$108</f>
        <v>CR4029TA_FD_B</v>
      </c>
      <c r="C2718" t="s">
        <v>19386</v>
      </c>
      <c r="E2718" t="s">
        <v>15757</v>
      </c>
      <c r="F2718" t="str">
        <f>IF(ISBLANK('4I'!$I$108),"",'4I'!$I$108)</f>
        <v/>
      </c>
    </row>
    <row r="2719" spans="2:6">
      <c r="B2719" t="str">
        <f>'4I'!$AM$108</f>
        <v>CR4029IRP_FD_B</v>
      </c>
      <c r="C2719" t="s">
        <v>19387</v>
      </c>
      <c r="E2719" t="s">
        <v>15757</v>
      </c>
      <c r="F2719" t="str">
        <f>IF(ISBLANK('4I'!$J$108),"",'4I'!$J$108)</f>
        <v/>
      </c>
    </row>
    <row r="2720" spans="2:6">
      <c r="B2720" t="str">
        <f>'4I'!$AN$108</f>
        <v>CR4029IRR_FD_B</v>
      </c>
      <c r="C2720" t="s">
        <v>19388</v>
      </c>
      <c r="E2720" t="s">
        <v>15757</v>
      </c>
      <c r="F2720" t="str">
        <f>IF(ISBLANK('4I'!$K$108),"",'4I'!$K$108)</f>
        <v/>
      </c>
    </row>
    <row r="2721" spans="2:6">
      <c r="B2721" t="str">
        <f>'4I'!$AF$109</f>
        <v>CR2027N0_FD_B</v>
      </c>
      <c r="C2721" t="s">
        <v>19389</v>
      </c>
      <c r="E2721" t="s">
        <v>15757</v>
      </c>
      <c r="F2721">
        <f>IF(ISBLANK('4I'!$C$109),"",'4I'!$C$109)</f>
        <v>0</v>
      </c>
    </row>
    <row r="2722" spans="2:6">
      <c r="B2722" t="str">
        <f>'4I'!$AG$109</f>
        <v>CR2027N1_FD_B</v>
      </c>
      <c r="C2722" t="s">
        <v>19390</v>
      </c>
      <c r="E2722" t="s">
        <v>15757</v>
      </c>
      <c r="F2722">
        <f>IF(ISBLANK('4I'!$D$109),"",'4I'!$D$109)</f>
        <v>0</v>
      </c>
    </row>
    <row r="2723" spans="2:6">
      <c r="B2723" t="str">
        <f>'4I'!$AH$109</f>
        <v>CR2027N2_FD_B</v>
      </c>
      <c r="C2723" t="s">
        <v>19391</v>
      </c>
      <c r="E2723" t="s">
        <v>15757</v>
      </c>
      <c r="F2723">
        <f>IF(ISBLANK('4I'!$E$109),"",'4I'!$E$109)</f>
        <v>0</v>
      </c>
    </row>
    <row r="2724" spans="2:6">
      <c r="B2724" t="str">
        <f>'4I'!$AI$109</f>
        <v>CR2027N5_FD_B</v>
      </c>
      <c r="C2724" t="s">
        <v>19392</v>
      </c>
      <c r="E2724" t="s">
        <v>15757</v>
      </c>
      <c r="F2724">
        <f>IF(ISBLANK('4I'!$F$109),"",'4I'!$F$109)</f>
        <v>0</v>
      </c>
    </row>
    <row r="2725" spans="2:6">
      <c r="B2725" t="str">
        <f>'4I'!$AJ$109</f>
        <v>CR2027N6_FD_B</v>
      </c>
      <c r="C2725" t="s">
        <v>19393</v>
      </c>
      <c r="E2725" t="s">
        <v>15757</v>
      </c>
      <c r="F2725">
        <f>IF(ISBLANK('4I'!$G$109),"",'4I'!$G$109)</f>
        <v>0</v>
      </c>
    </row>
    <row r="2726" spans="2:6">
      <c r="B2726" t="str">
        <f>'4I'!$AK$109</f>
        <v>CR2027MM_FD_B</v>
      </c>
      <c r="C2726" t="s">
        <v>19394</v>
      </c>
      <c r="E2726" t="s">
        <v>15757</v>
      </c>
      <c r="F2726">
        <f>IF(ISBLANK('4I'!$H$109),"",'4I'!$H$109)</f>
        <v>0</v>
      </c>
    </row>
    <row r="2727" spans="2:6">
      <c r="B2727" t="str">
        <f>'4I'!$AL$109</f>
        <v>CR2027TA_FD_B</v>
      </c>
      <c r="C2727" t="s">
        <v>19395</v>
      </c>
      <c r="E2727" t="s">
        <v>15757</v>
      </c>
      <c r="F2727">
        <f>IF(ISBLANK('4I'!$I$109),"",'4I'!$I$109)</f>
        <v>0</v>
      </c>
    </row>
    <row r="2728" spans="2:6">
      <c r="B2728" t="str">
        <f>'4I'!$AF$112</f>
        <v>CR2005N0_FD_B</v>
      </c>
      <c r="C2728" t="s">
        <v>19396</v>
      </c>
      <c r="E2728" t="s">
        <v>15757</v>
      </c>
      <c r="F2728" t="str">
        <f>IF(ISBLANK('4I'!$C$112),"",'4I'!$C$112)</f>
        <v/>
      </c>
    </row>
    <row r="2729" spans="2:6">
      <c r="B2729" t="str">
        <f>'4I'!$AG$112</f>
        <v>CR2005N1_FD_B</v>
      </c>
      <c r="C2729" t="s">
        <v>19397</v>
      </c>
      <c r="E2729" t="s">
        <v>15757</v>
      </c>
      <c r="F2729" t="str">
        <f>IF(ISBLANK('4I'!$D$112),"",'4I'!$D$112)</f>
        <v/>
      </c>
    </row>
    <row r="2730" spans="2:6">
      <c r="B2730" t="str">
        <f>'4I'!$AH$112</f>
        <v>CR2005N2_FD_B</v>
      </c>
      <c r="C2730" t="s">
        <v>19398</v>
      </c>
      <c r="E2730" t="s">
        <v>15757</v>
      </c>
      <c r="F2730" t="str">
        <f>IF(ISBLANK('4I'!$E$112),"",'4I'!$E$112)</f>
        <v/>
      </c>
    </row>
    <row r="2731" spans="2:6">
      <c r="B2731" t="str">
        <f>'4I'!$AI$112</f>
        <v>CR2005N5_FD_B</v>
      </c>
      <c r="C2731" t="s">
        <v>19399</v>
      </c>
      <c r="E2731" t="s">
        <v>15757</v>
      </c>
      <c r="F2731" t="str">
        <f>IF(ISBLANK('4I'!$F$112),"",'4I'!$F$112)</f>
        <v/>
      </c>
    </row>
    <row r="2732" spans="2:6">
      <c r="B2732" t="str">
        <f>'4I'!$AJ$112</f>
        <v>CR2005N6_FD_B</v>
      </c>
      <c r="C2732" t="s">
        <v>19400</v>
      </c>
      <c r="E2732" t="s">
        <v>15757</v>
      </c>
      <c r="F2732">
        <f>IF(ISBLANK('4I'!$G$112),"",'4I'!$G$112)</f>
        <v>0</v>
      </c>
    </row>
    <row r="2733" spans="2:6">
      <c r="B2733" t="str">
        <f>'4I'!$AK$112</f>
        <v>CR2005MM_FD_B</v>
      </c>
      <c r="C2733" t="s">
        <v>19401</v>
      </c>
      <c r="E2733" t="s">
        <v>15757</v>
      </c>
      <c r="F2733" t="str">
        <f>IF(ISBLANK('4I'!$H$112),"",'4I'!$H$112)</f>
        <v/>
      </c>
    </row>
    <row r="2734" spans="2:6">
      <c r="B2734" t="str">
        <f>'4I'!$AL$112</f>
        <v>CR2005TA_FD_B</v>
      </c>
      <c r="C2734" t="s">
        <v>19402</v>
      </c>
      <c r="E2734" t="s">
        <v>15757</v>
      </c>
      <c r="F2734" t="str">
        <f>IF(ISBLANK('4I'!$I$112),"",'4I'!$I$112)</f>
        <v/>
      </c>
    </row>
    <row r="2735" spans="2:6">
      <c r="B2735" t="str">
        <f>'4I'!$AF$113</f>
        <v>CR2006N0_FD_B</v>
      </c>
      <c r="C2735" t="s">
        <v>19403</v>
      </c>
      <c r="E2735" t="s">
        <v>15757</v>
      </c>
      <c r="F2735" t="str">
        <f>IF(ISBLANK('4I'!$C$113),"",'4I'!$C$113)</f>
        <v/>
      </c>
    </row>
    <row r="2736" spans="2:6">
      <c r="B2736" t="str">
        <f>'4I'!$AG$113</f>
        <v>CR2006N1_FD_B</v>
      </c>
      <c r="C2736" t="s">
        <v>19404</v>
      </c>
      <c r="E2736" t="s">
        <v>15757</v>
      </c>
      <c r="F2736" t="str">
        <f>IF(ISBLANK('4I'!$D$113),"",'4I'!$D$113)</f>
        <v/>
      </c>
    </row>
    <row r="2737" spans="2:6">
      <c r="B2737" t="str">
        <f>'4I'!$AH$113</f>
        <v>CR2006N2_FD_B</v>
      </c>
      <c r="C2737" t="s">
        <v>19405</v>
      </c>
      <c r="E2737" t="s">
        <v>15757</v>
      </c>
      <c r="F2737" t="str">
        <f>IF(ISBLANK('4I'!$E$113),"",'4I'!$E$113)</f>
        <v/>
      </c>
    </row>
    <row r="2738" spans="2:6">
      <c r="B2738" t="str">
        <f>'4I'!$AI$113</f>
        <v>CR2006N5_FD_B</v>
      </c>
      <c r="C2738" t="s">
        <v>19406</v>
      </c>
      <c r="E2738" t="s">
        <v>15757</v>
      </c>
      <c r="F2738" t="str">
        <f>IF(ISBLANK('4I'!$F$113),"",'4I'!$F$113)</f>
        <v/>
      </c>
    </row>
    <row r="2739" spans="2:6">
      <c r="B2739" t="str">
        <f>'4I'!$AJ$113</f>
        <v>CR2006N6_FD_B</v>
      </c>
      <c r="C2739" t="s">
        <v>19407</v>
      </c>
      <c r="E2739" t="s">
        <v>15757</v>
      </c>
      <c r="F2739">
        <f>IF(ISBLANK('4I'!$G$113),"",'4I'!$G$113)</f>
        <v>0</v>
      </c>
    </row>
    <row r="2740" spans="2:6">
      <c r="B2740" t="str">
        <f>'4I'!$AK$113</f>
        <v>CR2006MM_FD_B</v>
      </c>
      <c r="C2740" t="s">
        <v>19408</v>
      </c>
      <c r="E2740" t="s">
        <v>15757</v>
      </c>
      <c r="F2740" t="str">
        <f>IF(ISBLANK('4I'!$H$113),"",'4I'!$H$113)</f>
        <v/>
      </c>
    </row>
    <row r="2741" spans="2:6">
      <c r="B2741" t="str">
        <f>'4I'!$AL$113</f>
        <v>CR2006TA_FD_B</v>
      </c>
      <c r="C2741" t="s">
        <v>19409</v>
      </c>
      <c r="E2741" t="s">
        <v>15757</v>
      </c>
      <c r="F2741" t="str">
        <f>IF(ISBLANK('4I'!$I$113),"",'4I'!$I$113)</f>
        <v/>
      </c>
    </row>
    <row r="2742" spans="2:6">
      <c r="B2742" t="str">
        <f>'4I'!$AF$114</f>
        <v>CR2007N0_FD_B</v>
      </c>
      <c r="C2742" t="s">
        <v>19410</v>
      </c>
      <c r="E2742" t="s">
        <v>15757</v>
      </c>
      <c r="F2742" t="str">
        <f>IF(ISBLANK('4I'!$C$114),"",'4I'!$C$114)</f>
        <v/>
      </c>
    </row>
    <row r="2743" spans="2:6">
      <c r="B2743" t="str">
        <f>'4I'!$AG$114</f>
        <v>CR2007N1_FD_B</v>
      </c>
      <c r="C2743" t="s">
        <v>19411</v>
      </c>
      <c r="E2743" t="s">
        <v>15757</v>
      </c>
      <c r="F2743" t="str">
        <f>IF(ISBLANK('4I'!$D$114),"",'4I'!$D$114)</f>
        <v/>
      </c>
    </row>
    <row r="2744" spans="2:6">
      <c r="B2744" t="str">
        <f>'4I'!$AH$114</f>
        <v>CR2007N2_FD_B</v>
      </c>
      <c r="C2744" t="s">
        <v>19412</v>
      </c>
      <c r="E2744" t="s">
        <v>15757</v>
      </c>
      <c r="F2744" t="str">
        <f>IF(ISBLANK('4I'!$E$114),"",'4I'!$E$114)</f>
        <v/>
      </c>
    </row>
    <row r="2745" spans="2:6">
      <c r="B2745" t="str">
        <f>'4I'!$AI$114</f>
        <v>CR2007N5_FD_B</v>
      </c>
      <c r="C2745" t="s">
        <v>19413</v>
      </c>
      <c r="E2745" t="s">
        <v>15757</v>
      </c>
      <c r="F2745" t="str">
        <f>IF(ISBLANK('4I'!$F$114),"",'4I'!$F$114)</f>
        <v/>
      </c>
    </row>
    <row r="2746" spans="2:6">
      <c r="B2746" t="str">
        <f>'4I'!$AJ$114</f>
        <v>CR2007N6_FD_B</v>
      </c>
      <c r="C2746" t="s">
        <v>19414</v>
      </c>
      <c r="E2746" t="s">
        <v>15757</v>
      </c>
      <c r="F2746">
        <f>IF(ISBLANK('4I'!$G$114),"",'4I'!$G$114)</f>
        <v>0</v>
      </c>
    </row>
    <row r="2747" spans="2:6">
      <c r="B2747" t="str">
        <f>'4I'!$AK$114</f>
        <v>CR2007MM_FD_B</v>
      </c>
      <c r="C2747" t="s">
        <v>19415</v>
      </c>
      <c r="E2747" t="s">
        <v>15757</v>
      </c>
      <c r="F2747" t="str">
        <f>IF(ISBLANK('4I'!$H$114),"",'4I'!$H$114)</f>
        <v/>
      </c>
    </row>
    <row r="2748" spans="2:6">
      <c r="B2748" t="str">
        <f>'4I'!$AL$114</f>
        <v>CR2007TA_FD_B</v>
      </c>
      <c r="C2748" t="s">
        <v>19416</v>
      </c>
      <c r="E2748" t="s">
        <v>15757</v>
      </c>
      <c r="F2748" t="str">
        <f>IF(ISBLANK('4I'!$I$114),"",'4I'!$I$114)</f>
        <v/>
      </c>
    </row>
    <row r="2749" spans="2:6">
      <c r="B2749" t="str">
        <f>'4I'!$AF$115</f>
        <v>CR2008N0_FD_B</v>
      </c>
      <c r="C2749" t="s">
        <v>19417</v>
      </c>
      <c r="E2749" t="s">
        <v>15757</v>
      </c>
      <c r="F2749" t="str">
        <f>IF(ISBLANK('4I'!$C$115),"",'4I'!$C$115)</f>
        <v/>
      </c>
    </row>
    <row r="2750" spans="2:6">
      <c r="B2750" t="str">
        <f>'4I'!$AG$115</f>
        <v>CR2008N1_FD_B</v>
      </c>
      <c r="C2750" t="s">
        <v>19418</v>
      </c>
      <c r="E2750" t="s">
        <v>15757</v>
      </c>
      <c r="F2750" t="str">
        <f>IF(ISBLANK('4I'!$D$115),"",'4I'!$D$115)</f>
        <v/>
      </c>
    </row>
    <row r="2751" spans="2:6">
      <c r="B2751" t="str">
        <f>'4I'!$AH$115</f>
        <v>CR2008N2_FD_B</v>
      </c>
      <c r="C2751" t="s">
        <v>19419</v>
      </c>
      <c r="E2751" t="s">
        <v>15757</v>
      </c>
      <c r="F2751" t="str">
        <f>IF(ISBLANK('4I'!$E$115),"",'4I'!$E$115)</f>
        <v/>
      </c>
    </row>
    <row r="2752" spans="2:6">
      <c r="B2752" t="str">
        <f>'4I'!$AI$115</f>
        <v>CR2008N5_FD_B</v>
      </c>
      <c r="C2752" t="s">
        <v>19420</v>
      </c>
      <c r="E2752" t="s">
        <v>15757</v>
      </c>
      <c r="F2752" t="str">
        <f>IF(ISBLANK('4I'!$F$115),"",'4I'!$F$115)</f>
        <v/>
      </c>
    </row>
    <row r="2753" spans="2:6">
      <c r="B2753" t="str">
        <f>'4I'!$AJ$115</f>
        <v>CR2008N6_FD_B</v>
      </c>
      <c r="C2753" t="s">
        <v>19421</v>
      </c>
      <c r="E2753" t="s">
        <v>15757</v>
      </c>
      <c r="F2753">
        <f>IF(ISBLANK('4I'!$G$115),"",'4I'!$G$115)</f>
        <v>0</v>
      </c>
    </row>
    <row r="2754" spans="2:6">
      <c r="B2754" t="str">
        <f>'4I'!$AK$115</f>
        <v>CR2008MM_FD_B</v>
      </c>
      <c r="C2754" t="s">
        <v>19422</v>
      </c>
      <c r="E2754" t="s">
        <v>15757</v>
      </c>
      <c r="F2754" t="str">
        <f>IF(ISBLANK('4I'!$H$115),"",'4I'!$H$115)</f>
        <v/>
      </c>
    </row>
    <row r="2755" spans="2:6">
      <c r="B2755" t="str">
        <f>'4I'!$AL$115</f>
        <v>CR2008TA_FD_B</v>
      </c>
      <c r="C2755" t="s">
        <v>19423</v>
      </c>
      <c r="E2755" t="s">
        <v>15757</v>
      </c>
      <c r="F2755" t="str">
        <f>IF(ISBLANK('4I'!$I$115),"",'4I'!$I$115)</f>
        <v/>
      </c>
    </row>
    <row r="2756" spans="2:6">
      <c r="B2756" t="str">
        <f>'4I'!$AF$116</f>
        <v>CR2009N0_FD_B</v>
      </c>
      <c r="C2756" t="s">
        <v>19424</v>
      </c>
      <c r="E2756" t="s">
        <v>15757</v>
      </c>
      <c r="F2756">
        <f>IF(ISBLANK('4I'!$C$116),"",'4I'!$C$116)</f>
        <v>0</v>
      </c>
    </row>
    <row r="2757" spans="2:6">
      <c r="B2757" t="str">
        <f>'4I'!$AG$116</f>
        <v>CR2009N1_FD_B</v>
      </c>
      <c r="C2757" t="s">
        <v>19425</v>
      </c>
      <c r="E2757" t="s">
        <v>15757</v>
      </c>
      <c r="F2757">
        <f>IF(ISBLANK('4I'!$D$116),"",'4I'!$D$116)</f>
        <v>0</v>
      </c>
    </row>
    <row r="2758" spans="2:6">
      <c r="B2758" t="str">
        <f>'4I'!$AH$116</f>
        <v>CR2009N2_FD_B</v>
      </c>
      <c r="C2758" t="s">
        <v>19426</v>
      </c>
      <c r="E2758" t="s">
        <v>15757</v>
      </c>
      <c r="F2758">
        <f>IF(ISBLANK('4I'!$E$116),"",'4I'!$E$116)</f>
        <v>0</v>
      </c>
    </row>
    <row r="2759" spans="2:6">
      <c r="B2759" t="str">
        <f>'4I'!$AI$116</f>
        <v>CR2009N5_FD_B</v>
      </c>
      <c r="C2759" t="s">
        <v>19427</v>
      </c>
      <c r="E2759" t="s">
        <v>15757</v>
      </c>
      <c r="F2759">
        <f>IF(ISBLANK('4I'!$F$116),"",'4I'!$F$116)</f>
        <v>0</v>
      </c>
    </row>
    <row r="2760" spans="2:6">
      <c r="B2760" t="str">
        <f>'4I'!$AJ$116</f>
        <v>CR2009N6_FD_B</v>
      </c>
      <c r="C2760" t="s">
        <v>19428</v>
      </c>
      <c r="E2760" t="s">
        <v>15757</v>
      </c>
      <c r="F2760">
        <f>IF(ISBLANK('4I'!$G$116),"",'4I'!$G$116)</f>
        <v>0</v>
      </c>
    </row>
    <row r="2761" spans="2:6">
      <c r="B2761" t="str">
        <f>'4I'!$AK$116</f>
        <v>CR2009MM_FD_B</v>
      </c>
      <c r="C2761" t="s">
        <v>19429</v>
      </c>
      <c r="E2761" t="s">
        <v>15757</v>
      </c>
      <c r="F2761">
        <f>IF(ISBLANK('4I'!$H$116),"",'4I'!$H$116)</f>
        <v>0</v>
      </c>
    </row>
    <row r="2762" spans="2:6">
      <c r="B2762" t="str">
        <f>'4I'!$AL$116</f>
        <v>CR2009TA_FD_B</v>
      </c>
      <c r="C2762" t="s">
        <v>19430</v>
      </c>
      <c r="E2762" t="s">
        <v>15757</v>
      </c>
      <c r="F2762">
        <f>IF(ISBLANK('4I'!$I$116),"",'4I'!$I$116)</f>
        <v>0</v>
      </c>
    </row>
    <row r="2763" spans="2:6">
      <c r="B2763" t="str">
        <f>'4I'!$AF$119</f>
        <v>CR20010N0_FD_B</v>
      </c>
      <c r="C2763" t="s">
        <v>19431</v>
      </c>
      <c r="E2763" t="s">
        <v>15757</v>
      </c>
      <c r="F2763" t="str">
        <f>IF(ISBLANK('4I'!$C$119),"",'4I'!$C$119)</f>
        <v/>
      </c>
    </row>
    <row r="2764" spans="2:6">
      <c r="B2764" t="str">
        <f>'4I'!$AG$119</f>
        <v>CR20010N1_FD_B</v>
      </c>
      <c r="C2764" t="s">
        <v>19432</v>
      </c>
      <c r="E2764" t="s">
        <v>15757</v>
      </c>
      <c r="F2764" t="str">
        <f>IF(ISBLANK('4I'!$D$119),"",'4I'!$D$119)</f>
        <v/>
      </c>
    </row>
    <row r="2765" spans="2:6">
      <c r="B2765" t="str">
        <f>'4I'!$AH$119</f>
        <v>CR20010N2_FD_B</v>
      </c>
      <c r="C2765" t="s">
        <v>19433</v>
      </c>
      <c r="E2765" t="s">
        <v>15757</v>
      </c>
      <c r="F2765" t="str">
        <f>IF(ISBLANK('4I'!$E$119),"",'4I'!$E$119)</f>
        <v/>
      </c>
    </row>
    <row r="2766" spans="2:6">
      <c r="B2766" t="str">
        <f>'4I'!$AI$119</f>
        <v>CR20010N5_FD_B</v>
      </c>
      <c r="C2766" t="s">
        <v>19434</v>
      </c>
      <c r="E2766" t="s">
        <v>15757</v>
      </c>
      <c r="F2766" t="str">
        <f>IF(ISBLANK('4I'!$F$119),"",'4I'!$F$119)</f>
        <v/>
      </c>
    </row>
    <row r="2767" spans="2:6">
      <c r="B2767" t="str">
        <f>'4I'!$AJ$119</f>
        <v>CR20010N6_FD_B</v>
      </c>
      <c r="C2767" t="s">
        <v>19435</v>
      </c>
      <c r="E2767" t="s">
        <v>15757</v>
      </c>
      <c r="F2767">
        <f>IF(ISBLANK('4I'!$G$119),"",'4I'!$G$119)</f>
        <v>0</v>
      </c>
    </row>
    <row r="2768" spans="2:6">
      <c r="B2768" t="str">
        <f>'4I'!$AK$119</f>
        <v>CR20010MM_FD_B</v>
      </c>
      <c r="C2768" t="s">
        <v>19436</v>
      </c>
      <c r="E2768" t="s">
        <v>15757</v>
      </c>
      <c r="F2768" t="str">
        <f>IF(ISBLANK('4I'!$H$119),"",'4I'!$H$119)</f>
        <v/>
      </c>
    </row>
    <row r="2769" spans="2:6">
      <c r="B2769" t="str">
        <f>'4I'!$AL$119</f>
        <v>CR20010TA_FD_B</v>
      </c>
      <c r="C2769" t="s">
        <v>19437</v>
      </c>
      <c r="E2769" t="s">
        <v>15757</v>
      </c>
      <c r="F2769" t="str">
        <f>IF(ISBLANK('4I'!$I$119),"",'4I'!$I$119)</f>
        <v/>
      </c>
    </row>
    <row r="2770" spans="2:6">
      <c r="B2770" t="str">
        <f>'4I'!$AF$120</f>
        <v>CR20011N0_FD_B</v>
      </c>
      <c r="C2770" t="s">
        <v>19438</v>
      </c>
      <c r="E2770" t="s">
        <v>15757</v>
      </c>
      <c r="F2770" t="str">
        <f>IF(ISBLANK('4I'!$C$120),"",'4I'!$C$120)</f>
        <v/>
      </c>
    </row>
    <row r="2771" spans="2:6">
      <c r="B2771" t="str">
        <f>'4I'!$AG$120</f>
        <v>CR20011N1_FD_B</v>
      </c>
      <c r="C2771" t="s">
        <v>19439</v>
      </c>
      <c r="E2771" t="s">
        <v>15757</v>
      </c>
      <c r="F2771" t="str">
        <f>IF(ISBLANK('4I'!$D$120),"",'4I'!$D$120)</f>
        <v/>
      </c>
    </row>
    <row r="2772" spans="2:6">
      <c r="B2772" t="str">
        <f>'4I'!$AH$120</f>
        <v>CR20011N2_FD_B</v>
      </c>
      <c r="C2772" t="s">
        <v>19440</v>
      </c>
      <c r="E2772" t="s">
        <v>15757</v>
      </c>
      <c r="F2772" t="str">
        <f>IF(ISBLANK('4I'!$E$120),"",'4I'!$E$120)</f>
        <v/>
      </c>
    </row>
    <row r="2773" spans="2:6">
      <c r="B2773" t="str">
        <f>'4I'!$AI$120</f>
        <v>CR20011N5_FD_B</v>
      </c>
      <c r="C2773" t="s">
        <v>19441</v>
      </c>
      <c r="E2773" t="s">
        <v>15757</v>
      </c>
      <c r="F2773" t="str">
        <f>IF(ISBLANK('4I'!$F$120),"",'4I'!$F$120)</f>
        <v/>
      </c>
    </row>
    <row r="2774" spans="2:6">
      <c r="B2774" t="str">
        <f>'4I'!$AJ$120</f>
        <v>CR20011N6_FD_B</v>
      </c>
      <c r="C2774" t="s">
        <v>19442</v>
      </c>
      <c r="E2774" t="s">
        <v>15757</v>
      </c>
      <c r="F2774">
        <f>IF(ISBLANK('4I'!$G$120),"",'4I'!$G$120)</f>
        <v>0</v>
      </c>
    </row>
    <row r="2775" spans="2:6">
      <c r="B2775" t="str">
        <f>'4I'!$AK$120</f>
        <v>CR20011MM_FD_B</v>
      </c>
      <c r="C2775" t="s">
        <v>19443</v>
      </c>
      <c r="E2775" t="s">
        <v>15757</v>
      </c>
      <c r="F2775" t="str">
        <f>IF(ISBLANK('4I'!$H$120),"",'4I'!$H$120)</f>
        <v/>
      </c>
    </row>
    <row r="2776" spans="2:6">
      <c r="B2776" t="str">
        <f>'4I'!$AL$120</f>
        <v>CR20011TA_FD_B</v>
      </c>
      <c r="C2776" t="s">
        <v>19444</v>
      </c>
      <c r="E2776" t="s">
        <v>15757</v>
      </c>
      <c r="F2776" t="str">
        <f>IF(ISBLANK('4I'!$I$120),"",'4I'!$I$120)</f>
        <v/>
      </c>
    </row>
    <row r="2777" spans="2:6">
      <c r="B2777" t="str">
        <f>'4I'!$AF$121</f>
        <v>CR20012N0_FD_B</v>
      </c>
      <c r="C2777" t="s">
        <v>19445</v>
      </c>
      <c r="E2777" t="s">
        <v>15757</v>
      </c>
      <c r="F2777" t="str">
        <f>IF(ISBLANK('4I'!$C$121),"",'4I'!$C$121)</f>
        <v/>
      </c>
    </row>
    <row r="2778" spans="2:6">
      <c r="B2778" t="str">
        <f>'4I'!$AG$121</f>
        <v>CR20012N1_FD_B</v>
      </c>
      <c r="C2778" t="s">
        <v>19446</v>
      </c>
      <c r="E2778" t="s">
        <v>15757</v>
      </c>
      <c r="F2778" t="str">
        <f>IF(ISBLANK('4I'!$D$121),"",'4I'!$D$121)</f>
        <v/>
      </c>
    </row>
    <row r="2779" spans="2:6">
      <c r="B2779" t="str">
        <f>'4I'!$AH$121</f>
        <v>CR20012N2_FD_B</v>
      </c>
      <c r="C2779" t="s">
        <v>19447</v>
      </c>
      <c r="E2779" t="s">
        <v>15757</v>
      </c>
      <c r="F2779" t="str">
        <f>IF(ISBLANK('4I'!$E$121),"",'4I'!$E$121)</f>
        <v/>
      </c>
    </row>
    <row r="2780" spans="2:6">
      <c r="B2780" t="str">
        <f>'4I'!$AI$121</f>
        <v>CR20012N5_FD_B</v>
      </c>
      <c r="C2780" t="s">
        <v>19448</v>
      </c>
      <c r="E2780" t="s">
        <v>15757</v>
      </c>
      <c r="F2780" t="str">
        <f>IF(ISBLANK('4I'!$F$121),"",'4I'!$F$121)</f>
        <v/>
      </c>
    </row>
    <row r="2781" spans="2:6">
      <c r="B2781" t="str">
        <f>'4I'!$AJ$121</f>
        <v>CR20012N6_FD_B</v>
      </c>
      <c r="C2781" t="s">
        <v>19449</v>
      </c>
      <c r="E2781" t="s">
        <v>15757</v>
      </c>
      <c r="F2781">
        <f>IF(ISBLANK('4I'!$G$121),"",'4I'!$G$121)</f>
        <v>0</v>
      </c>
    </row>
    <row r="2782" spans="2:6">
      <c r="B2782" t="str">
        <f>'4I'!$AK$121</f>
        <v>CR20012MM_FD_B</v>
      </c>
      <c r="C2782" t="s">
        <v>19450</v>
      </c>
      <c r="E2782" t="s">
        <v>15757</v>
      </c>
      <c r="F2782" t="str">
        <f>IF(ISBLANK('4I'!$H$121),"",'4I'!$H$121)</f>
        <v/>
      </c>
    </row>
    <row r="2783" spans="2:6">
      <c r="B2783" t="str">
        <f>'4I'!$AL$121</f>
        <v>CR20012TA_FD_B</v>
      </c>
      <c r="C2783" t="s">
        <v>19451</v>
      </c>
      <c r="E2783" t="s">
        <v>15757</v>
      </c>
      <c r="F2783" t="str">
        <f>IF(ISBLANK('4I'!$I$121),"",'4I'!$I$121)</f>
        <v/>
      </c>
    </row>
    <row r="2784" spans="2:6">
      <c r="B2784" t="str">
        <f>'4I'!$AF$122</f>
        <v>CR20013N0_FD_B</v>
      </c>
      <c r="C2784" t="s">
        <v>19452</v>
      </c>
      <c r="E2784" t="s">
        <v>15757</v>
      </c>
      <c r="F2784" t="str">
        <f>IF(ISBLANK('4I'!$C$122),"",'4I'!$C$122)</f>
        <v/>
      </c>
    </row>
    <row r="2785" spans="2:6">
      <c r="B2785" t="str">
        <f>'4I'!$AG$122</f>
        <v>CR20013N1_FD_B</v>
      </c>
      <c r="C2785" t="s">
        <v>19453</v>
      </c>
      <c r="E2785" t="s">
        <v>15757</v>
      </c>
      <c r="F2785" t="str">
        <f>IF(ISBLANK('4I'!$D$122),"",'4I'!$D$122)</f>
        <v/>
      </c>
    </row>
    <row r="2786" spans="2:6">
      <c r="B2786" t="str">
        <f>'4I'!$AH$122</f>
        <v>CR20013N2_FD_B</v>
      </c>
      <c r="C2786" t="s">
        <v>19454</v>
      </c>
      <c r="E2786" t="s">
        <v>15757</v>
      </c>
      <c r="F2786" t="str">
        <f>IF(ISBLANK('4I'!$E$122),"",'4I'!$E$122)</f>
        <v/>
      </c>
    </row>
    <row r="2787" spans="2:6">
      <c r="B2787" t="str">
        <f>'4I'!$AI$122</f>
        <v>CR20013N5_FD_B</v>
      </c>
      <c r="C2787" t="s">
        <v>19455</v>
      </c>
      <c r="E2787" t="s">
        <v>15757</v>
      </c>
      <c r="F2787" t="str">
        <f>IF(ISBLANK('4I'!$F$122),"",'4I'!$F$122)</f>
        <v/>
      </c>
    </row>
    <row r="2788" spans="2:6">
      <c r="B2788" t="str">
        <f>'4I'!$AJ$122</f>
        <v>CR20013N6_FD_B</v>
      </c>
      <c r="C2788" t="s">
        <v>19456</v>
      </c>
      <c r="E2788" t="s">
        <v>15757</v>
      </c>
      <c r="F2788">
        <f>IF(ISBLANK('4I'!$G$122),"",'4I'!$G$122)</f>
        <v>0</v>
      </c>
    </row>
    <row r="2789" spans="2:6">
      <c r="B2789" t="str">
        <f>'4I'!$AK$122</f>
        <v>CR20013MM_FD_B</v>
      </c>
      <c r="C2789" t="s">
        <v>19457</v>
      </c>
      <c r="E2789" t="s">
        <v>15757</v>
      </c>
      <c r="F2789" t="str">
        <f>IF(ISBLANK('4I'!$H$122),"",'4I'!$H$122)</f>
        <v/>
      </c>
    </row>
    <row r="2790" spans="2:6">
      <c r="B2790" t="str">
        <f>'4I'!$AL$122</f>
        <v>CR20013TA_FD_B</v>
      </c>
      <c r="C2790" t="s">
        <v>19458</v>
      </c>
      <c r="E2790" t="s">
        <v>15757</v>
      </c>
      <c r="F2790" t="str">
        <f>IF(ISBLANK('4I'!$I$122),"",'4I'!$I$122)</f>
        <v/>
      </c>
    </row>
    <row r="2791" spans="2:6">
      <c r="B2791" t="str">
        <f>'4I'!$AF$123</f>
        <v>CR20014N0_FD_B</v>
      </c>
      <c r="C2791" t="s">
        <v>19459</v>
      </c>
      <c r="E2791" t="s">
        <v>15757</v>
      </c>
      <c r="F2791">
        <f>IF(ISBLANK('4I'!$C$123),"",'4I'!$C$123)</f>
        <v>0</v>
      </c>
    </row>
    <row r="2792" spans="2:6">
      <c r="B2792" t="str">
        <f>'4I'!$AG$123</f>
        <v>CR20014N1_FD_B</v>
      </c>
      <c r="C2792" t="s">
        <v>19460</v>
      </c>
      <c r="E2792" t="s">
        <v>15757</v>
      </c>
      <c r="F2792">
        <f>IF(ISBLANK('4I'!$D$123),"",'4I'!$D$123)</f>
        <v>0</v>
      </c>
    </row>
    <row r="2793" spans="2:6">
      <c r="B2793" t="str">
        <f>'4I'!$AH$123</f>
        <v>CR20014N2_FD_B</v>
      </c>
      <c r="C2793" t="s">
        <v>19461</v>
      </c>
      <c r="E2793" t="s">
        <v>15757</v>
      </c>
      <c r="F2793">
        <f>IF(ISBLANK('4I'!$E$123),"",'4I'!$E$123)</f>
        <v>0</v>
      </c>
    </row>
    <row r="2794" spans="2:6">
      <c r="B2794" t="str">
        <f>'4I'!$AI$123</f>
        <v>CR20014N5_FD_B</v>
      </c>
      <c r="C2794" t="s">
        <v>19462</v>
      </c>
      <c r="E2794" t="s">
        <v>15757</v>
      </c>
      <c r="F2794">
        <f>IF(ISBLANK('4I'!$F$123),"",'4I'!$F$123)</f>
        <v>0</v>
      </c>
    </row>
    <row r="2795" spans="2:6">
      <c r="B2795" t="str">
        <f>'4I'!$AJ$123</f>
        <v>CR20014N6_FD_B</v>
      </c>
      <c r="C2795" t="s">
        <v>19463</v>
      </c>
      <c r="E2795" t="s">
        <v>15757</v>
      </c>
      <c r="F2795">
        <f>IF(ISBLANK('4I'!$G$123),"",'4I'!$G$123)</f>
        <v>0</v>
      </c>
    </row>
    <row r="2796" spans="2:6">
      <c r="B2796" t="str">
        <f>'4I'!$AK$123</f>
        <v>CR20014MM_FD_B</v>
      </c>
      <c r="C2796" t="s">
        <v>19464</v>
      </c>
      <c r="E2796" t="s">
        <v>15757</v>
      </c>
      <c r="F2796">
        <f>IF(ISBLANK('4I'!$H$123),"",'4I'!$H$123)</f>
        <v>0</v>
      </c>
    </row>
    <row r="2797" spans="2:6">
      <c r="B2797" t="str">
        <f>'4I'!$AL$123</f>
        <v>CR20014TA_FD_B</v>
      </c>
      <c r="C2797" t="s">
        <v>19465</v>
      </c>
      <c r="E2797" t="s">
        <v>15757</v>
      </c>
      <c r="F2797">
        <f>IF(ISBLANK('4I'!$I$123),"",'4I'!$I$123)</f>
        <v>0</v>
      </c>
    </row>
    <row r="2798" spans="2:6">
      <c r="B2798" t="str">
        <f>'4I'!$AF$126</f>
        <v>CR20015N0_FD_B</v>
      </c>
      <c r="C2798" t="s">
        <v>19466</v>
      </c>
      <c r="E2798" t="s">
        <v>15757</v>
      </c>
      <c r="F2798" t="str">
        <f>IF(ISBLANK('4I'!$C$126),"",'4I'!$C$126)</f>
        <v/>
      </c>
    </row>
    <row r="2799" spans="2:6">
      <c r="B2799" t="str">
        <f>'4I'!$AG$126</f>
        <v>CR20015N1_FD_B</v>
      </c>
      <c r="C2799" t="s">
        <v>19467</v>
      </c>
      <c r="E2799" t="s">
        <v>15757</v>
      </c>
      <c r="F2799" t="str">
        <f>IF(ISBLANK('4I'!$D$126),"",'4I'!$D$126)</f>
        <v/>
      </c>
    </row>
    <row r="2800" spans="2:6">
      <c r="B2800" t="str">
        <f>'4I'!$AH$126</f>
        <v>CR20015N2_FD_B</v>
      </c>
      <c r="C2800" t="s">
        <v>19468</v>
      </c>
      <c r="E2800" t="s">
        <v>15757</v>
      </c>
      <c r="F2800" t="str">
        <f>IF(ISBLANK('4I'!$E$126),"",'4I'!$E$126)</f>
        <v/>
      </c>
    </row>
    <row r="2801" spans="2:6">
      <c r="B2801" t="str">
        <f>'4I'!$AI$126</f>
        <v>CR20015N5_FD_B</v>
      </c>
      <c r="C2801" t="s">
        <v>19469</v>
      </c>
      <c r="E2801" t="s">
        <v>15757</v>
      </c>
      <c r="F2801" t="str">
        <f>IF(ISBLANK('4I'!$F$126),"",'4I'!$F$126)</f>
        <v/>
      </c>
    </row>
    <row r="2802" spans="2:6">
      <c r="B2802" t="str">
        <f>'4I'!$AJ$126</f>
        <v>CR20015N6_FD_B</v>
      </c>
      <c r="C2802" t="s">
        <v>19470</v>
      </c>
      <c r="E2802" t="s">
        <v>15757</v>
      </c>
      <c r="F2802">
        <f>IF(ISBLANK('4I'!$G$126),"",'4I'!$G$126)</f>
        <v>0</v>
      </c>
    </row>
    <row r="2803" spans="2:6">
      <c r="B2803" t="str">
        <f>'4I'!$AK$126</f>
        <v>CR20015MM_FD_B</v>
      </c>
      <c r="C2803" t="s">
        <v>19471</v>
      </c>
      <c r="E2803" t="s">
        <v>15757</v>
      </c>
      <c r="F2803" t="str">
        <f>IF(ISBLANK('4I'!$H$126),"",'4I'!$H$126)</f>
        <v/>
      </c>
    </row>
    <row r="2804" spans="2:6">
      <c r="B2804" t="str">
        <f>'4I'!$AL$126</f>
        <v>CR20015TA_FD_B</v>
      </c>
      <c r="C2804" t="s">
        <v>19472</v>
      </c>
      <c r="E2804" t="s">
        <v>15757</v>
      </c>
      <c r="F2804" t="str">
        <f>IF(ISBLANK('4I'!$I$126),"",'4I'!$I$126)</f>
        <v/>
      </c>
    </row>
    <row r="2805" spans="2:6">
      <c r="B2805" t="str">
        <f>'4I'!$AF$127</f>
        <v>CR20016N0_FD_B</v>
      </c>
      <c r="C2805" t="s">
        <v>19473</v>
      </c>
      <c r="E2805" t="s">
        <v>15757</v>
      </c>
      <c r="F2805" t="str">
        <f>IF(ISBLANK('4I'!$C$127),"",'4I'!$C$127)</f>
        <v/>
      </c>
    </row>
    <row r="2806" spans="2:6">
      <c r="B2806" t="str">
        <f>'4I'!$AG$127</f>
        <v>CR20016N1_FD_B</v>
      </c>
      <c r="C2806" t="s">
        <v>19474</v>
      </c>
      <c r="E2806" t="s">
        <v>15757</v>
      </c>
      <c r="F2806" t="str">
        <f>IF(ISBLANK('4I'!$D$127),"",'4I'!$D$127)</f>
        <v/>
      </c>
    </row>
    <row r="2807" spans="2:6">
      <c r="B2807" t="str">
        <f>'4I'!$AH$127</f>
        <v>CR20016N2_FD_B</v>
      </c>
      <c r="C2807" t="s">
        <v>19475</v>
      </c>
      <c r="E2807" t="s">
        <v>15757</v>
      </c>
      <c r="F2807" t="str">
        <f>IF(ISBLANK('4I'!$E$127),"",'4I'!$E$127)</f>
        <v/>
      </c>
    </row>
    <row r="2808" spans="2:6">
      <c r="B2808" t="str">
        <f>'4I'!$AI$127</f>
        <v>CR20016N5_FD_B</v>
      </c>
      <c r="C2808" t="s">
        <v>19476</v>
      </c>
      <c r="E2808" t="s">
        <v>15757</v>
      </c>
      <c r="F2808" t="str">
        <f>IF(ISBLANK('4I'!$F$127),"",'4I'!$F$127)</f>
        <v/>
      </c>
    </row>
    <row r="2809" spans="2:6">
      <c r="B2809" t="str">
        <f>'4I'!$AJ$127</f>
        <v>CR20016N6_FD_B</v>
      </c>
      <c r="C2809" t="s">
        <v>19477</v>
      </c>
      <c r="E2809" t="s">
        <v>15757</v>
      </c>
      <c r="F2809">
        <f>IF(ISBLANK('4I'!$G$127),"",'4I'!$G$127)</f>
        <v>0</v>
      </c>
    </row>
    <row r="2810" spans="2:6">
      <c r="B2810" t="str">
        <f>'4I'!$AK$127</f>
        <v>CR20016MM_FD_B</v>
      </c>
      <c r="C2810" t="s">
        <v>19478</v>
      </c>
      <c r="E2810" t="s">
        <v>15757</v>
      </c>
      <c r="F2810" t="str">
        <f>IF(ISBLANK('4I'!$H$127),"",'4I'!$H$127)</f>
        <v/>
      </c>
    </row>
    <row r="2811" spans="2:6">
      <c r="B2811" t="str">
        <f>'4I'!$AL$127</f>
        <v>CR20016TA_FD_B</v>
      </c>
      <c r="C2811" t="s">
        <v>19479</v>
      </c>
      <c r="E2811" t="s">
        <v>15757</v>
      </c>
      <c r="F2811" t="str">
        <f>IF(ISBLANK('4I'!$I$127),"",'4I'!$I$127)</f>
        <v/>
      </c>
    </row>
    <row r="2812" spans="2:6">
      <c r="B2812" t="str">
        <f>'4I'!$AF$128</f>
        <v>CR20017N0_FD_B</v>
      </c>
      <c r="C2812" t="s">
        <v>19480</v>
      </c>
      <c r="E2812" t="s">
        <v>15757</v>
      </c>
      <c r="F2812" t="str">
        <f>IF(ISBLANK('4I'!$C$128),"",'4I'!$C$128)</f>
        <v/>
      </c>
    </row>
    <row r="2813" spans="2:6">
      <c r="B2813" t="str">
        <f>'4I'!$AG$128</f>
        <v>CR20017N1_FD_B</v>
      </c>
      <c r="C2813" t="s">
        <v>19481</v>
      </c>
      <c r="E2813" t="s">
        <v>15757</v>
      </c>
      <c r="F2813" t="str">
        <f>IF(ISBLANK('4I'!$D$128),"",'4I'!$D$128)</f>
        <v/>
      </c>
    </row>
    <row r="2814" spans="2:6">
      <c r="B2814" t="str">
        <f>'4I'!$AH$128</f>
        <v>CR20017N2_FD_B</v>
      </c>
      <c r="C2814" t="s">
        <v>19482</v>
      </c>
      <c r="E2814" t="s">
        <v>15757</v>
      </c>
      <c r="F2814" t="str">
        <f>IF(ISBLANK('4I'!$E$128),"",'4I'!$E$128)</f>
        <v/>
      </c>
    </row>
    <row r="2815" spans="2:6">
      <c r="B2815" t="str">
        <f>'4I'!$AI$128</f>
        <v>CR20017N5_FD_B</v>
      </c>
      <c r="C2815" t="s">
        <v>19483</v>
      </c>
      <c r="E2815" t="s">
        <v>15757</v>
      </c>
      <c r="F2815" t="str">
        <f>IF(ISBLANK('4I'!$F$128),"",'4I'!$F$128)</f>
        <v/>
      </c>
    </row>
    <row r="2816" spans="2:6">
      <c r="B2816" t="str">
        <f>'4I'!$AJ$128</f>
        <v>CR20017N6_FD_B</v>
      </c>
      <c r="C2816" t="s">
        <v>19484</v>
      </c>
      <c r="E2816" t="s">
        <v>15757</v>
      </c>
      <c r="F2816">
        <f>IF(ISBLANK('4I'!$G$128),"",'4I'!$G$128)</f>
        <v>0</v>
      </c>
    </row>
    <row r="2817" spans="2:6">
      <c r="B2817" t="str">
        <f>'4I'!$AK$128</f>
        <v>CR20017MM_FD_B</v>
      </c>
      <c r="C2817" t="s">
        <v>19485</v>
      </c>
      <c r="E2817" t="s">
        <v>15757</v>
      </c>
      <c r="F2817" t="str">
        <f>IF(ISBLANK('4I'!$H$128),"",'4I'!$H$128)</f>
        <v/>
      </c>
    </row>
    <row r="2818" spans="2:6">
      <c r="B2818" t="str">
        <f>'4I'!$AL$128</f>
        <v>CR20017TA_FD_B</v>
      </c>
      <c r="C2818" t="s">
        <v>19486</v>
      </c>
      <c r="E2818" t="s">
        <v>15757</v>
      </c>
      <c r="F2818" t="str">
        <f>IF(ISBLANK('4I'!$I$128),"",'4I'!$I$128)</f>
        <v/>
      </c>
    </row>
    <row r="2819" spans="2:6">
      <c r="B2819" t="str">
        <f>'4I'!$AF$129</f>
        <v>CR2029N0_FD_B</v>
      </c>
      <c r="C2819" t="s">
        <v>19487</v>
      </c>
      <c r="E2819" t="s">
        <v>15757</v>
      </c>
      <c r="F2819" t="str">
        <f>IF(ISBLANK('4I'!$C$129),"",'4I'!$C$129)</f>
        <v/>
      </c>
    </row>
    <row r="2820" spans="2:6">
      <c r="B2820" t="str">
        <f>'4I'!$AG$129</f>
        <v>CR2029N1_FD_B</v>
      </c>
      <c r="C2820" t="s">
        <v>19488</v>
      </c>
      <c r="E2820" t="s">
        <v>15757</v>
      </c>
      <c r="F2820" t="str">
        <f>IF(ISBLANK('4I'!$D$129),"",'4I'!$D$129)</f>
        <v/>
      </c>
    </row>
    <row r="2821" spans="2:6">
      <c r="B2821" t="str">
        <f>'4I'!$AH$129</f>
        <v>CR2029N2_FD_B</v>
      </c>
      <c r="C2821" t="s">
        <v>19489</v>
      </c>
      <c r="E2821" t="s">
        <v>15757</v>
      </c>
      <c r="F2821" t="str">
        <f>IF(ISBLANK('4I'!$E$129),"",'4I'!$E$129)</f>
        <v/>
      </c>
    </row>
    <row r="2822" spans="2:6">
      <c r="B2822" t="str">
        <f>'4I'!$AI$129</f>
        <v>CR2029N5_FD_B</v>
      </c>
      <c r="C2822" t="s">
        <v>19490</v>
      </c>
      <c r="E2822" t="s">
        <v>15757</v>
      </c>
      <c r="F2822" t="str">
        <f>IF(ISBLANK('4I'!$F$129),"",'4I'!$F$129)</f>
        <v/>
      </c>
    </row>
    <row r="2823" spans="2:6">
      <c r="B2823" t="str">
        <f>'4I'!$AJ$129</f>
        <v>CR2029N6_FD_B</v>
      </c>
      <c r="C2823" t="s">
        <v>19491</v>
      </c>
      <c r="E2823" t="s">
        <v>15757</v>
      </c>
      <c r="F2823">
        <f>IF(ISBLANK('4I'!$G$129),"",'4I'!$G$129)</f>
        <v>0</v>
      </c>
    </row>
    <row r="2824" spans="2:6">
      <c r="B2824" t="str">
        <f>'4I'!$AK$129</f>
        <v>CR2029MM_FD_B</v>
      </c>
      <c r="C2824" t="s">
        <v>19492</v>
      </c>
      <c r="E2824" t="s">
        <v>15757</v>
      </c>
      <c r="F2824" t="str">
        <f>IF(ISBLANK('4I'!$H$129),"",'4I'!$H$129)</f>
        <v/>
      </c>
    </row>
    <row r="2825" spans="2:6">
      <c r="B2825" t="str">
        <f>'4I'!$AL$129</f>
        <v>CR2029TA_FD_B</v>
      </c>
      <c r="C2825" t="s">
        <v>19493</v>
      </c>
      <c r="E2825" t="s">
        <v>15757</v>
      </c>
      <c r="F2825" t="str">
        <f>IF(ISBLANK('4I'!$I$129),"",'4I'!$I$129)</f>
        <v/>
      </c>
    </row>
    <row r="2826" spans="2:6">
      <c r="B2826" t="str">
        <f>'4I'!$AF$130</f>
        <v>CR2030N0_FD_B</v>
      </c>
      <c r="C2826" t="s">
        <v>19494</v>
      </c>
      <c r="E2826" t="s">
        <v>15757</v>
      </c>
      <c r="F2826" t="str">
        <f>IF(ISBLANK('4I'!$C$130),"",'4I'!$C$130)</f>
        <v/>
      </c>
    </row>
    <row r="2827" spans="2:6">
      <c r="B2827" t="str">
        <f>'4I'!$AG$130</f>
        <v>CR2030N1_FD_B</v>
      </c>
      <c r="C2827" t="s">
        <v>19495</v>
      </c>
      <c r="E2827" t="s">
        <v>15757</v>
      </c>
      <c r="F2827" t="str">
        <f>IF(ISBLANK('4I'!$D$130),"",'4I'!$D$130)</f>
        <v/>
      </c>
    </row>
    <row r="2828" spans="2:6">
      <c r="B2828" t="str">
        <f>'4I'!$AH$130</f>
        <v>CR2030N2_FD_B</v>
      </c>
      <c r="C2828" t="s">
        <v>19496</v>
      </c>
      <c r="E2828" t="s">
        <v>15757</v>
      </c>
      <c r="F2828" t="str">
        <f>IF(ISBLANK('4I'!$E$130),"",'4I'!$E$130)</f>
        <v/>
      </c>
    </row>
    <row r="2829" spans="2:6">
      <c r="B2829" t="str">
        <f>'4I'!$AI$130</f>
        <v>CR2030N5_FD_B</v>
      </c>
      <c r="C2829" t="s">
        <v>19497</v>
      </c>
      <c r="E2829" t="s">
        <v>15757</v>
      </c>
      <c r="F2829" t="str">
        <f>IF(ISBLANK('4I'!$F$130),"",'4I'!$F$130)</f>
        <v/>
      </c>
    </row>
    <row r="2830" spans="2:6">
      <c r="B2830" t="str">
        <f>'4I'!$AJ$130</f>
        <v>CR2030N6_FD_B</v>
      </c>
      <c r="C2830" t="s">
        <v>19498</v>
      </c>
      <c r="E2830" t="s">
        <v>15757</v>
      </c>
      <c r="F2830">
        <f>IF(ISBLANK('4I'!$G$130),"",'4I'!$G$130)</f>
        <v>0</v>
      </c>
    </row>
    <row r="2831" spans="2:6">
      <c r="B2831" t="str">
        <f>'4I'!$AK$130</f>
        <v>CR2030MM_FD_B</v>
      </c>
      <c r="C2831" t="s">
        <v>19499</v>
      </c>
      <c r="E2831" t="s">
        <v>15757</v>
      </c>
      <c r="F2831" t="str">
        <f>IF(ISBLANK('4I'!$H$130),"",'4I'!$H$130)</f>
        <v/>
      </c>
    </row>
    <row r="2832" spans="2:6">
      <c r="B2832" t="str">
        <f>'4I'!$AL$130</f>
        <v>CR2030TA_FD_B</v>
      </c>
      <c r="C2832" t="s">
        <v>19500</v>
      </c>
      <c r="E2832" t="s">
        <v>15757</v>
      </c>
      <c r="F2832" t="str">
        <f>IF(ISBLANK('4I'!$I$130),"",'4I'!$I$130)</f>
        <v/>
      </c>
    </row>
    <row r="2833" spans="2:6">
      <c r="B2833" t="str">
        <f>'4I'!$AF$131</f>
        <v>CR2031N0_FD_B</v>
      </c>
      <c r="C2833" t="s">
        <v>19501</v>
      </c>
      <c r="E2833" t="s">
        <v>15757</v>
      </c>
      <c r="F2833" t="str">
        <f>IF(ISBLANK('4I'!$C$131),"",'4I'!$C$131)</f>
        <v/>
      </c>
    </row>
    <row r="2834" spans="2:6">
      <c r="B2834" t="str">
        <f>'4I'!$AG$131</f>
        <v>CR2031N1_FD_B</v>
      </c>
      <c r="C2834" t="s">
        <v>19502</v>
      </c>
      <c r="E2834" t="s">
        <v>15757</v>
      </c>
      <c r="F2834" t="str">
        <f>IF(ISBLANK('4I'!$D$131),"",'4I'!$D$131)</f>
        <v/>
      </c>
    </row>
    <row r="2835" spans="2:6">
      <c r="B2835" t="str">
        <f>'4I'!$AH$131</f>
        <v>CR2031N2_FD_B</v>
      </c>
      <c r="C2835" t="s">
        <v>19503</v>
      </c>
      <c r="E2835" t="s">
        <v>15757</v>
      </c>
      <c r="F2835" t="str">
        <f>IF(ISBLANK('4I'!$E$131),"",'4I'!$E$131)</f>
        <v/>
      </c>
    </row>
    <row r="2836" spans="2:6">
      <c r="B2836" t="str">
        <f>'4I'!$AI$131</f>
        <v>CR2031N5_FD_B</v>
      </c>
      <c r="C2836" t="s">
        <v>19504</v>
      </c>
      <c r="E2836" t="s">
        <v>15757</v>
      </c>
      <c r="F2836" t="str">
        <f>IF(ISBLANK('4I'!$F$131),"",'4I'!$F$131)</f>
        <v/>
      </c>
    </row>
    <row r="2837" spans="2:6">
      <c r="B2837" t="str">
        <f>'4I'!$AJ$131</f>
        <v>CR2031N6_FD_B</v>
      </c>
      <c r="C2837" t="s">
        <v>19505</v>
      </c>
      <c r="E2837" t="s">
        <v>15757</v>
      </c>
      <c r="F2837">
        <f>IF(ISBLANK('4I'!$G$131),"",'4I'!$G$131)</f>
        <v>0</v>
      </c>
    </row>
    <row r="2838" spans="2:6">
      <c r="B2838" t="str">
        <f>'4I'!$AK$131</f>
        <v>CR2031MM_FD_B</v>
      </c>
      <c r="C2838" t="s">
        <v>19506</v>
      </c>
      <c r="E2838" t="s">
        <v>15757</v>
      </c>
      <c r="F2838" t="str">
        <f>IF(ISBLANK('4I'!$H$131),"",'4I'!$H$131)</f>
        <v/>
      </c>
    </row>
    <row r="2839" spans="2:6">
      <c r="B2839" t="str">
        <f>'4I'!$AL$131</f>
        <v>CR2031TA_FD_B</v>
      </c>
      <c r="C2839" t="s">
        <v>19507</v>
      </c>
      <c r="E2839" t="s">
        <v>15757</v>
      </c>
      <c r="F2839" t="str">
        <f>IF(ISBLANK('4I'!$I$131),"",'4I'!$I$131)</f>
        <v/>
      </c>
    </row>
    <row r="2840" spans="2:6">
      <c r="B2840" t="str">
        <f>'4I'!$AF$132</f>
        <v>CR20018N0_FD_B</v>
      </c>
      <c r="C2840" t="s">
        <v>19508</v>
      </c>
      <c r="E2840" t="s">
        <v>15757</v>
      </c>
      <c r="F2840" t="str">
        <f>IF(ISBLANK('4I'!$C$132),"",'4I'!$C$132)</f>
        <v/>
      </c>
    </row>
    <row r="2841" spans="2:6">
      <c r="B2841" t="str">
        <f>'4I'!$AG$132</f>
        <v>CR20018N1_FD_B</v>
      </c>
      <c r="C2841" t="s">
        <v>19509</v>
      </c>
      <c r="E2841" t="s">
        <v>15757</v>
      </c>
      <c r="F2841" t="str">
        <f>IF(ISBLANK('4I'!$D$132),"",'4I'!$D$132)</f>
        <v/>
      </c>
    </row>
    <row r="2842" spans="2:6">
      <c r="B2842" t="str">
        <f>'4I'!$AH$132</f>
        <v>CR20018N2_FD_B</v>
      </c>
      <c r="C2842" t="s">
        <v>19510</v>
      </c>
      <c r="E2842" t="s">
        <v>15757</v>
      </c>
      <c r="F2842" t="str">
        <f>IF(ISBLANK('4I'!$E$132),"",'4I'!$E$132)</f>
        <v/>
      </c>
    </row>
    <row r="2843" spans="2:6">
      <c r="B2843" t="str">
        <f>'4I'!$AI$132</f>
        <v>CR20018N5_FD_B</v>
      </c>
      <c r="C2843" t="s">
        <v>19511</v>
      </c>
      <c r="E2843" t="s">
        <v>15757</v>
      </c>
      <c r="F2843" t="str">
        <f>IF(ISBLANK('4I'!$F$132),"",'4I'!$F$132)</f>
        <v/>
      </c>
    </row>
    <row r="2844" spans="2:6">
      <c r="B2844" t="str">
        <f>'4I'!$AJ$132</f>
        <v>CR20018N6_FD_B</v>
      </c>
      <c r="C2844" t="s">
        <v>19512</v>
      </c>
      <c r="E2844" t="s">
        <v>15757</v>
      </c>
      <c r="F2844">
        <f>IF(ISBLANK('4I'!$G$132),"",'4I'!$G$132)</f>
        <v>0</v>
      </c>
    </row>
    <row r="2845" spans="2:6">
      <c r="B2845" t="str">
        <f>'4I'!$AK$132</f>
        <v>CR20018MM_FD_B</v>
      </c>
      <c r="C2845" t="s">
        <v>19513</v>
      </c>
      <c r="E2845" t="s">
        <v>15757</v>
      </c>
      <c r="F2845" t="str">
        <f>IF(ISBLANK('4I'!$H$132),"",'4I'!$H$132)</f>
        <v/>
      </c>
    </row>
    <row r="2846" spans="2:6">
      <c r="B2846" t="str">
        <f>'4I'!$AL$132</f>
        <v>CR20018TA_FD_B</v>
      </c>
      <c r="C2846" t="s">
        <v>19514</v>
      </c>
      <c r="E2846" t="s">
        <v>15757</v>
      </c>
      <c r="F2846" t="str">
        <f>IF(ISBLANK('4I'!$I$132),"",'4I'!$I$132)</f>
        <v/>
      </c>
    </row>
    <row r="2847" spans="2:6">
      <c r="B2847" t="str">
        <f>'4I'!$AF$133</f>
        <v>CR20019N0_FD_B</v>
      </c>
      <c r="C2847" t="s">
        <v>19515</v>
      </c>
      <c r="E2847" t="s">
        <v>15757</v>
      </c>
      <c r="F2847">
        <f>IF(ISBLANK('4I'!$C$133),"",'4I'!$C$133)</f>
        <v>0</v>
      </c>
    </row>
    <row r="2848" spans="2:6">
      <c r="B2848" t="str">
        <f>'4I'!$AG$133</f>
        <v>CR20019N1_FD_B</v>
      </c>
      <c r="C2848" t="s">
        <v>19516</v>
      </c>
      <c r="E2848" t="s">
        <v>15757</v>
      </c>
      <c r="F2848">
        <f>IF(ISBLANK('4I'!$D$133),"",'4I'!$D$133)</f>
        <v>0</v>
      </c>
    </row>
    <row r="2849" spans="2:6">
      <c r="B2849" t="str">
        <f>'4I'!$AH$133</f>
        <v>CR20019N2_FD_B</v>
      </c>
      <c r="C2849" t="s">
        <v>19517</v>
      </c>
      <c r="E2849" t="s">
        <v>15757</v>
      </c>
      <c r="F2849">
        <f>IF(ISBLANK('4I'!$E$133),"",'4I'!$E$133)</f>
        <v>0</v>
      </c>
    </row>
    <row r="2850" spans="2:6">
      <c r="B2850" t="str">
        <f>'4I'!$AI$133</f>
        <v>CR20019N5_FD_B</v>
      </c>
      <c r="C2850" t="s">
        <v>19518</v>
      </c>
      <c r="E2850" t="s">
        <v>15757</v>
      </c>
      <c r="F2850">
        <f>IF(ISBLANK('4I'!$F$133),"",'4I'!$F$133)</f>
        <v>0</v>
      </c>
    </row>
    <row r="2851" spans="2:6">
      <c r="B2851" t="str">
        <f>'4I'!$AJ$133</f>
        <v>CR20019N6_FD_B</v>
      </c>
      <c r="C2851" t="s">
        <v>19519</v>
      </c>
      <c r="E2851" t="s">
        <v>15757</v>
      </c>
      <c r="F2851">
        <f>IF(ISBLANK('4I'!$G$133),"",'4I'!$G$133)</f>
        <v>0</v>
      </c>
    </row>
    <row r="2852" spans="2:6">
      <c r="B2852" t="str">
        <f>'4I'!$AK$133</f>
        <v>CR20019MM_FD_B</v>
      </c>
      <c r="C2852" t="s">
        <v>19520</v>
      </c>
      <c r="E2852" t="s">
        <v>15757</v>
      </c>
      <c r="F2852">
        <f>IF(ISBLANK('4I'!$H$133),"",'4I'!$H$133)</f>
        <v>0</v>
      </c>
    </row>
    <row r="2853" spans="2:6">
      <c r="B2853" t="str">
        <f>'4I'!$AL$133</f>
        <v>CR20019TA_FD_B</v>
      </c>
      <c r="C2853" t="s">
        <v>19521</v>
      </c>
      <c r="E2853" t="s">
        <v>15757</v>
      </c>
      <c r="F2853">
        <f>IF(ISBLANK('4I'!$I$133),"",'4I'!$I$133)</f>
        <v>0</v>
      </c>
    </row>
    <row r="2854" spans="2:6">
      <c r="B2854" t="str">
        <f>'4I'!$AF$136</f>
        <v>CR2028N0_FD_B</v>
      </c>
      <c r="C2854" t="s">
        <v>19522</v>
      </c>
      <c r="E2854" t="s">
        <v>15757</v>
      </c>
      <c r="F2854" t="str">
        <f>IF(ISBLANK('4I'!$C$136),"",'4I'!$C$136)</f>
        <v/>
      </c>
    </row>
    <row r="2855" spans="2:6">
      <c r="B2855" t="str">
        <f>'4I'!$AG$136</f>
        <v>CR2028N1_FD_B</v>
      </c>
      <c r="C2855" t="s">
        <v>19523</v>
      </c>
      <c r="E2855" t="s">
        <v>15757</v>
      </c>
      <c r="F2855" t="str">
        <f>IF(ISBLANK('4I'!$D$136),"",'4I'!$D$136)</f>
        <v/>
      </c>
    </row>
    <row r="2856" spans="2:6">
      <c r="B2856" t="str">
        <f>'4I'!$AH$136</f>
        <v>CR2028N2_FD_B</v>
      </c>
      <c r="C2856" t="s">
        <v>19524</v>
      </c>
      <c r="E2856" t="s">
        <v>15757</v>
      </c>
      <c r="F2856" t="str">
        <f>IF(ISBLANK('4I'!$E$136),"",'4I'!$E$136)</f>
        <v/>
      </c>
    </row>
    <row r="2857" spans="2:6">
      <c r="B2857" t="str">
        <f>'4I'!$AI$136</f>
        <v>CR2028N5_FD_B</v>
      </c>
      <c r="C2857" t="s">
        <v>19525</v>
      </c>
      <c r="E2857" t="s">
        <v>15757</v>
      </c>
      <c r="F2857" t="str">
        <f>IF(ISBLANK('4I'!$F$136),"",'4I'!$F$136)</f>
        <v/>
      </c>
    </row>
    <row r="2858" spans="2:6">
      <c r="B2858" t="str">
        <f>'4I'!$AJ$136</f>
        <v>CR2028N6_FD_B</v>
      </c>
      <c r="C2858" t="s">
        <v>19526</v>
      </c>
      <c r="E2858" t="s">
        <v>15757</v>
      </c>
      <c r="F2858">
        <f>IF(ISBLANK('4I'!$G$136),"",'4I'!$G$136)</f>
        <v>0</v>
      </c>
    </row>
    <row r="2859" spans="2:6">
      <c r="B2859" t="str">
        <f>'4I'!$AK$136</f>
        <v>CR2028MM_FD_B</v>
      </c>
      <c r="C2859" t="s">
        <v>19527</v>
      </c>
      <c r="E2859" t="s">
        <v>15757</v>
      </c>
      <c r="F2859" t="str">
        <f>IF(ISBLANK('4I'!$H$136),"",'4I'!$H$136)</f>
        <v/>
      </c>
    </row>
    <row r="2860" spans="2:6">
      <c r="B2860" t="str">
        <f>'4I'!$AL$136</f>
        <v>CR2028TA_FD_B</v>
      </c>
      <c r="C2860" t="s">
        <v>19528</v>
      </c>
      <c r="E2860" t="s">
        <v>15757</v>
      </c>
      <c r="F2860" t="str">
        <f>IF(ISBLANK('4I'!$I$136),"",'4I'!$I$136)</f>
        <v/>
      </c>
    </row>
    <row r="2861" spans="2:6">
      <c r="B2861" t="str">
        <f>'4I'!$AF$138</f>
        <v>CR20020N0_FD_B</v>
      </c>
      <c r="C2861" t="s">
        <v>19529</v>
      </c>
      <c r="E2861" t="s">
        <v>15757</v>
      </c>
      <c r="F2861">
        <f>IF(ISBLANK('4I'!$C$138),"",'4I'!$C$138)</f>
        <v>0</v>
      </c>
    </row>
    <row r="2862" spans="2:6">
      <c r="B2862" t="str">
        <f>'4I'!$AG$138</f>
        <v>CR20020N1_FD_B</v>
      </c>
      <c r="C2862" t="s">
        <v>19530</v>
      </c>
      <c r="E2862" t="s">
        <v>15757</v>
      </c>
      <c r="F2862">
        <f>IF(ISBLANK('4I'!$D$138),"",'4I'!$D$138)</f>
        <v>0</v>
      </c>
    </row>
    <row r="2863" spans="2:6">
      <c r="B2863" t="str">
        <f>'4I'!$AH$138</f>
        <v>CR20020N2_FD_B</v>
      </c>
      <c r="C2863" t="s">
        <v>19531</v>
      </c>
      <c r="E2863" t="s">
        <v>15757</v>
      </c>
      <c r="F2863">
        <f>IF(ISBLANK('4I'!$E$138),"",'4I'!$E$138)</f>
        <v>0</v>
      </c>
    </row>
    <row r="2864" spans="2:6">
      <c r="B2864" t="str">
        <f>'4I'!$AI$138</f>
        <v>CR20020N5_FD_B</v>
      </c>
      <c r="C2864" t="s">
        <v>19532</v>
      </c>
      <c r="E2864" t="s">
        <v>15757</v>
      </c>
      <c r="F2864">
        <f>IF(ISBLANK('4I'!$F$138),"",'4I'!$F$138)</f>
        <v>0</v>
      </c>
    </row>
    <row r="2865" spans="2:6">
      <c r="B2865" t="str">
        <f>'4I'!$AJ$138</f>
        <v>CR20020N6_FD_B</v>
      </c>
      <c r="C2865" t="s">
        <v>19533</v>
      </c>
      <c r="E2865" t="s">
        <v>15757</v>
      </c>
      <c r="F2865">
        <f>IF(ISBLANK('4I'!$G$138),"",'4I'!$G$138)</f>
        <v>0</v>
      </c>
    </row>
    <row r="2866" spans="2:6">
      <c r="B2866" t="str">
        <f>'4I'!$AK$138</f>
        <v>CR20020MM_FD_B</v>
      </c>
      <c r="C2866" t="s">
        <v>19534</v>
      </c>
      <c r="E2866" t="s">
        <v>15757</v>
      </c>
      <c r="F2866">
        <f>IF(ISBLANK('4I'!$H$138),"",'4I'!$H$138)</f>
        <v>0</v>
      </c>
    </row>
    <row r="2867" spans="2:6">
      <c r="B2867" t="str">
        <f>'4I'!$AL$138</f>
        <v>CR20020TA_FD_B</v>
      </c>
      <c r="C2867" t="s">
        <v>19535</v>
      </c>
      <c r="E2867" t="s">
        <v>15757</v>
      </c>
      <c r="F2867">
        <f>IF(ISBLANK('4I'!$I$138),"",'4I'!$I$138)</f>
        <v>0</v>
      </c>
    </row>
    <row r="2868" spans="2:6">
      <c r="B2868" t="str">
        <f>'4I'!$AF$147</f>
        <v>CR2021N0_FD_C</v>
      </c>
      <c r="C2868" t="s">
        <v>19536</v>
      </c>
      <c r="E2868" t="s">
        <v>15757</v>
      </c>
      <c r="F2868" t="str">
        <f>IF(ISBLANK('4I'!$C$147),"",'4I'!$C$147)</f>
        <v/>
      </c>
    </row>
    <row r="2869" spans="2:6">
      <c r="B2869" t="str">
        <f>'4I'!$AG$147</f>
        <v>CR2021N1_FD_C</v>
      </c>
      <c r="C2869" t="s">
        <v>19537</v>
      </c>
      <c r="E2869" t="s">
        <v>15757</v>
      </c>
      <c r="F2869" t="str">
        <f>IF(ISBLANK('4I'!$D$147),"",'4I'!$D$147)</f>
        <v/>
      </c>
    </row>
    <row r="2870" spans="2:6">
      <c r="B2870" t="str">
        <f>'4I'!$AH$147</f>
        <v>CR2021N2_FD_C</v>
      </c>
      <c r="C2870" t="s">
        <v>19538</v>
      </c>
      <c r="E2870" t="s">
        <v>15757</v>
      </c>
      <c r="F2870" t="str">
        <f>IF(ISBLANK('4I'!$E$147),"",'4I'!$E$147)</f>
        <v/>
      </c>
    </row>
    <row r="2871" spans="2:6">
      <c r="B2871" t="str">
        <f>'4I'!$AI$147</f>
        <v>CR2021N5_FD_C</v>
      </c>
      <c r="C2871" t="s">
        <v>19539</v>
      </c>
      <c r="E2871" t="s">
        <v>15757</v>
      </c>
      <c r="F2871" t="str">
        <f>IF(ISBLANK('4I'!$F$147),"",'4I'!$F$147)</f>
        <v/>
      </c>
    </row>
    <row r="2872" spans="2:6">
      <c r="B2872" t="str">
        <f>'4I'!$AJ$147</f>
        <v>CR2021N6_FD_C</v>
      </c>
      <c r="C2872" t="s">
        <v>19540</v>
      </c>
      <c r="E2872" t="s">
        <v>15757</v>
      </c>
      <c r="F2872">
        <f>IF(ISBLANK('4I'!$G$147),"",'4I'!$G$147)</f>
        <v>0</v>
      </c>
    </row>
    <row r="2873" spans="2:6">
      <c r="B2873" t="str">
        <f>'4I'!$AK$147</f>
        <v>CR2021MM_FD_C</v>
      </c>
      <c r="C2873" t="s">
        <v>19541</v>
      </c>
      <c r="E2873" t="s">
        <v>15757</v>
      </c>
      <c r="F2873" t="str">
        <f>IF(ISBLANK('4I'!$H$147),"",'4I'!$H$147)</f>
        <v/>
      </c>
    </row>
    <row r="2874" spans="2:6">
      <c r="B2874" t="str">
        <f>'4I'!$AL$147</f>
        <v>CR2021TA_FD_C</v>
      </c>
      <c r="C2874" t="s">
        <v>19542</v>
      </c>
      <c r="E2874" t="s">
        <v>15757</v>
      </c>
      <c r="F2874" t="str">
        <f>IF(ISBLANK('4I'!$I$147),"",'4I'!$I$147)</f>
        <v/>
      </c>
    </row>
    <row r="2875" spans="2:6">
      <c r="B2875" t="str">
        <f>'4I'!$AM$147</f>
        <v>CR2021IRP_FD_C</v>
      </c>
      <c r="C2875" t="s">
        <v>19543</v>
      </c>
      <c r="E2875" t="s">
        <v>15757</v>
      </c>
      <c r="F2875" t="str">
        <f>IF(ISBLANK('4I'!$J$147),"",'4I'!$J$147)</f>
        <v/>
      </c>
    </row>
    <row r="2876" spans="2:6">
      <c r="B2876" t="str">
        <f>'4I'!$AN$147</f>
        <v>CR2021IRR_FD_C</v>
      </c>
      <c r="C2876" t="s">
        <v>19544</v>
      </c>
      <c r="E2876" t="s">
        <v>15757</v>
      </c>
      <c r="F2876" t="str">
        <f>IF(ISBLANK('4I'!$K$147),"",'4I'!$K$147)</f>
        <v/>
      </c>
    </row>
    <row r="2877" spans="2:6">
      <c r="B2877" t="str">
        <f>'4I'!$AF$148</f>
        <v>CR2022N0_FD_C</v>
      </c>
      <c r="C2877" t="s">
        <v>19545</v>
      </c>
      <c r="E2877" t="s">
        <v>15757</v>
      </c>
      <c r="F2877" t="str">
        <f>IF(ISBLANK('4I'!$C$148),"",'4I'!$C$148)</f>
        <v/>
      </c>
    </row>
    <row r="2878" spans="2:6">
      <c r="B2878" t="str">
        <f>'4I'!$AG$148</f>
        <v>CR2022N1_FD_C</v>
      </c>
      <c r="C2878" t="s">
        <v>19546</v>
      </c>
      <c r="E2878" t="s">
        <v>15757</v>
      </c>
      <c r="F2878" t="str">
        <f>IF(ISBLANK('4I'!$D$148),"",'4I'!$D$148)</f>
        <v/>
      </c>
    </row>
    <row r="2879" spans="2:6">
      <c r="B2879" t="str">
        <f>'4I'!$AH$148</f>
        <v>CR2022N2_FD_C</v>
      </c>
      <c r="C2879" t="s">
        <v>19547</v>
      </c>
      <c r="E2879" t="s">
        <v>15757</v>
      </c>
      <c r="F2879" t="str">
        <f>IF(ISBLANK('4I'!$E$148),"",'4I'!$E$148)</f>
        <v/>
      </c>
    </row>
    <row r="2880" spans="2:6">
      <c r="B2880" t="str">
        <f>'4I'!$AI$148</f>
        <v>CR2022N5_FD_C</v>
      </c>
      <c r="C2880" t="s">
        <v>19548</v>
      </c>
      <c r="E2880" t="s">
        <v>15757</v>
      </c>
      <c r="F2880" t="str">
        <f>IF(ISBLANK('4I'!$F$148),"",'4I'!$F$148)</f>
        <v/>
      </c>
    </row>
    <row r="2881" spans="2:6">
      <c r="B2881" t="str">
        <f>'4I'!$AJ$148</f>
        <v>CR2022N6_FD_C</v>
      </c>
      <c r="C2881" t="s">
        <v>19549</v>
      </c>
      <c r="E2881" t="s">
        <v>15757</v>
      </c>
      <c r="F2881">
        <f>IF(ISBLANK('4I'!$G$148),"",'4I'!$G$148)</f>
        <v>0</v>
      </c>
    </row>
    <row r="2882" spans="2:6">
      <c r="B2882" t="str">
        <f>'4I'!$AK$148</f>
        <v>CR2022MM_FD_C</v>
      </c>
      <c r="C2882" t="s">
        <v>19550</v>
      </c>
      <c r="E2882" t="s">
        <v>15757</v>
      </c>
      <c r="F2882" t="str">
        <f>IF(ISBLANK('4I'!$H$148),"",'4I'!$H$148)</f>
        <v/>
      </c>
    </row>
    <row r="2883" spans="2:6">
      <c r="B2883" t="str">
        <f>'4I'!$AL$148</f>
        <v>CR2022TA_FD_C</v>
      </c>
      <c r="C2883" t="s">
        <v>19551</v>
      </c>
      <c r="E2883" t="s">
        <v>15757</v>
      </c>
      <c r="F2883" t="str">
        <f>IF(ISBLANK('4I'!$I$148),"",'4I'!$I$148)</f>
        <v/>
      </c>
    </row>
    <row r="2884" spans="2:6">
      <c r="B2884" t="str">
        <f>'4I'!$AM$148</f>
        <v>CR2022IRP_FD_C</v>
      </c>
      <c r="C2884" t="s">
        <v>19552</v>
      </c>
      <c r="E2884" t="s">
        <v>15757</v>
      </c>
      <c r="F2884" t="str">
        <f>IF(ISBLANK('4I'!$J$148),"",'4I'!$J$148)</f>
        <v/>
      </c>
    </row>
    <row r="2885" spans="2:6">
      <c r="B2885" t="str">
        <f>'4I'!$AN$148</f>
        <v>CR2022IRR_FD_C</v>
      </c>
      <c r="C2885" t="s">
        <v>19553</v>
      </c>
      <c r="E2885" t="s">
        <v>15757</v>
      </c>
      <c r="F2885" t="str">
        <f>IF(ISBLANK('4I'!$K$148),"",'4I'!$K$148)</f>
        <v/>
      </c>
    </row>
    <row r="2886" spans="2:6">
      <c r="B2886" t="str">
        <f>'4I'!$AF$149</f>
        <v>CR2023N0_FD_C</v>
      </c>
      <c r="C2886" t="s">
        <v>19554</v>
      </c>
      <c r="E2886" t="s">
        <v>15757</v>
      </c>
      <c r="F2886" t="str">
        <f>IF(ISBLANK('4I'!$C$149),"",'4I'!$C$149)</f>
        <v/>
      </c>
    </row>
    <row r="2887" spans="2:6">
      <c r="B2887" t="str">
        <f>'4I'!$AG$149</f>
        <v>CR2023N1_FD_C</v>
      </c>
      <c r="C2887" t="s">
        <v>19555</v>
      </c>
      <c r="E2887" t="s">
        <v>15757</v>
      </c>
      <c r="F2887" t="str">
        <f>IF(ISBLANK('4I'!$D$149),"",'4I'!$D$149)</f>
        <v/>
      </c>
    </row>
    <row r="2888" spans="2:6">
      <c r="B2888" t="str">
        <f>'4I'!$AH$149</f>
        <v>CR2023N2_FD_C</v>
      </c>
      <c r="C2888" t="s">
        <v>19556</v>
      </c>
      <c r="E2888" t="s">
        <v>15757</v>
      </c>
      <c r="F2888" t="str">
        <f>IF(ISBLANK('4I'!$E$149),"",'4I'!$E$149)</f>
        <v/>
      </c>
    </row>
    <row r="2889" spans="2:6">
      <c r="B2889" t="str">
        <f>'4I'!$AI$149</f>
        <v>CR2023N5_FD_C</v>
      </c>
      <c r="C2889" t="s">
        <v>19557</v>
      </c>
      <c r="E2889" t="s">
        <v>15757</v>
      </c>
      <c r="F2889" t="str">
        <f>IF(ISBLANK('4I'!$F$149),"",'4I'!$F$149)</f>
        <v/>
      </c>
    </row>
    <row r="2890" spans="2:6">
      <c r="B2890" t="str">
        <f>'4I'!$AJ$149</f>
        <v>CR2023N6_FD_C</v>
      </c>
      <c r="C2890" t="s">
        <v>19558</v>
      </c>
      <c r="E2890" t="s">
        <v>15757</v>
      </c>
      <c r="F2890">
        <f>IF(ISBLANK('4I'!$G$149),"",'4I'!$G$149)</f>
        <v>0</v>
      </c>
    </row>
    <row r="2891" spans="2:6">
      <c r="B2891" t="str">
        <f>'4I'!$AK$149</f>
        <v>CR2023MM_FD_C</v>
      </c>
      <c r="C2891" t="s">
        <v>19559</v>
      </c>
      <c r="E2891" t="s">
        <v>15757</v>
      </c>
      <c r="F2891" t="str">
        <f>IF(ISBLANK('4I'!$H$149),"",'4I'!$H$149)</f>
        <v/>
      </c>
    </row>
    <row r="2892" spans="2:6">
      <c r="B2892" t="str">
        <f>'4I'!$AL$149</f>
        <v>CR2023TA_FD_C</v>
      </c>
      <c r="C2892" t="s">
        <v>19560</v>
      </c>
      <c r="E2892" t="s">
        <v>15757</v>
      </c>
      <c r="F2892" t="str">
        <f>IF(ISBLANK('4I'!$I$149),"",'4I'!$I$149)</f>
        <v/>
      </c>
    </row>
    <row r="2893" spans="2:6">
      <c r="B2893" t="str">
        <f>'4I'!$AM$149</f>
        <v>CR2023IRP_FD_C</v>
      </c>
      <c r="C2893" t="s">
        <v>19561</v>
      </c>
      <c r="E2893" t="s">
        <v>15757</v>
      </c>
      <c r="F2893" t="str">
        <f>IF(ISBLANK('4I'!$J$149),"",'4I'!$J$149)</f>
        <v/>
      </c>
    </row>
    <row r="2894" spans="2:6">
      <c r="B2894" t="str">
        <f>'4I'!$AN$149</f>
        <v>CR2023IRR_FD_C</v>
      </c>
      <c r="C2894" t="s">
        <v>19562</v>
      </c>
      <c r="E2894" t="s">
        <v>15757</v>
      </c>
      <c r="F2894" t="str">
        <f>IF(ISBLANK('4I'!$K$149),"",'4I'!$K$149)</f>
        <v/>
      </c>
    </row>
    <row r="2895" spans="2:6">
      <c r="B2895" t="str">
        <f>'4I'!$AF$150</f>
        <v>CR2024N0_FD_C</v>
      </c>
      <c r="C2895" t="s">
        <v>19563</v>
      </c>
      <c r="E2895" t="s">
        <v>15757</v>
      </c>
      <c r="F2895" t="str">
        <f>IF(ISBLANK('4I'!$C$150),"",'4I'!$C$150)</f>
        <v/>
      </c>
    </row>
    <row r="2896" spans="2:6">
      <c r="B2896" t="str">
        <f>'4I'!$AG$150</f>
        <v>CR2024N1_FD_C</v>
      </c>
      <c r="C2896" t="s">
        <v>19564</v>
      </c>
      <c r="E2896" t="s">
        <v>15757</v>
      </c>
      <c r="F2896" t="str">
        <f>IF(ISBLANK('4I'!$D$150),"",'4I'!$D$150)</f>
        <v/>
      </c>
    </row>
    <row r="2897" spans="2:6">
      <c r="B2897" t="str">
        <f>'4I'!$AH$150</f>
        <v>CR2024N2_FD_C</v>
      </c>
      <c r="C2897" t="s">
        <v>19565</v>
      </c>
      <c r="E2897" t="s">
        <v>15757</v>
      </c>
      <c r="F2897" t="str">
        <f>IF(ISBLANK('4I'!$E$150),"",'4I'!$E$150)</f>
        <v/>
      </c>
    </row>
    <row r="2898" spans="2:6">
      <c r="B2898" t="str">
        <f>'4I'!$AI$150</f>
        <v>CR2024N5_FD_C</v>
      </c>
      <c r="C2898" t="s">
        <v>19566</v>
      </c>
      <c r="E2898" t="s">
        <v>15757</v>
      </c>
      <c r="F2898" t="str">
        <f>IF(ISBLANK('4I'!$F$150),"",'4I'!$F$150)</f>
        <v/>
      </c>
    </row>
    <row r="2899" spans="2:6">
      <c r="B2899" t="str">
        <f>'4I'!$AJ$150</f>
        <v>CR2024N6_FD_C</v>
      </c>
      <c r="C2899" t="s">
        <v>19567</v>
      </c>
      <c r="E2899" t="s">
        <v>15757</v>
      </c>
      <c r="F2899">
        <f>IF(ISBLANK('4I'!$G$150),"",'4I'!$G$150)</f>
        <v>0</v>
      </c>
    </row>
    <row r="2900" spans="2:6">
      <c r="B2900" t="str">
        <f>'4I'!$AK$150</f>
        <v>CR2024MM_FD_C</v>
      </c>
      <c r="C2900" t="s">
        <v>19568</v>
      </c>
      <c r="E2900" t="s">
        <v>15757</v>
      </c>
      <c r="F2900" t="str">
        <f>IF(ISBLANK('4I'!$H$150),"",'4I'!$H$150)</f>
        <v/>
      </c>
    </row>
    <row r="2901" spans="2:6">
      <c r="B2901" t="str">
        <f>'4I'!$AL$150</f>
        <v>CR2024TA_FD_C</v>
      </c>
      <c r="C2901" t="s">
        <v>19569</v>
      </c>
      <c r="E2901" t="s">
        <v>15757</v>
      </c>
      <c r="F2901" t="str">
        <f>IF(ISBLANK('4I'!$I$150),"",'4I'!$I$150)</f>
        <v/>
      </c>
    </row>
    <row r="2902" spans="2:6">
      <c r="B2902" t="str">
        <f>'4I'!$AM$150</f>
        <v>CR2024IRP_FD_C</v>
      </c>
      <c r="C2902" t="s">
        <v>19570</v>
      </c>
      <c r="E2902" t="s">
        <v>15757</v>
      </c>
      <c r="F2902" t="str">
        <f>IF(ISBLANK('4I'!$J$150),"",'4I'!$J$150)</f>
        <v/>
      </c>
    </row>
    <row r="2903" spans="2:6">
      <c r="B2903" t="str">
        <f>'4I'!$AN$150</f>
        <v>CR2024IRR_FD_C</v>
      </c>
      <c r="C2903" t="s">
        <v>19571</v>
      </c>
      <c r="E2903" t="s">
        <v>15757</v>
      </c>
      <c r="F2903" t="str">
        <f>IF(ISBLANK('4I'!$K$150),"",'4I'!$K$150)</f>
        <v/>
      </c>
    </row>
    <row r="2904" spans="2:6">
      <c r="B2904" t="str">
        <f>'4I'!$AF$151</f>
        <v>CR2025N0_FD_C</v>
      </c>
      <c r="C2904" t="s">
        <v>19572</v>
      </c>
      <c r="E2904" t="s">
        <v>15757</v>
      </c>
      <c r="F2904" t="str">
        <f>IF(ISBLANK('4I'!$C$151),"",'4I'!$C$151)</f>
        <v/>
      </c>
    </row>
    <row r="2905" spans="2:6">
      <c r="B2905" t="str">
        <f>'4I'!$AG$151</f>
        <v>CR2025N1_FD_C</v>
      </c>
      <c r="C2905" t="s">
        <v>19573</v>
      </c>
      <c r="E2905" t="s">
        <v>15757</v>
      </c>
      <c r="F2905" t="str">
        <f>IF(ISBLANK('4I'!$D$151),"",'4I'!$D$151)</f>
        <v/>
      </c>
    </row>
    <row r="2906" spans="2:6">
      <c r="B2906" t="str">
        <f>'4I'!$AH$151</f>
        <v>CR2025N2_FD_C</v>
      </c>
      <c r="C2906" t="s">
        <v>19574</v>
      </c>
      <c r="E2906" t="s">
        <v>15757</v>
      </c>
      <c r="F2906" t="str">
        <f>IF(ISBLANK('4I'!$E$151),"",'4I'!$E$151)</f>
        <v/>
      </c>
    </row>
    <row r="2907" spans="2:6">
      <c r="B2907" t="str">
        <f>'4I'!$AI$151</f>
        <v>CR2025N5_FD_C</v>
      </c>
      <c r="C2907" t="s">
        <v>19575</v>
      </c>
      <c r="E2907" t="s">
        <v>15757</v>
      </c>
      <c r="F2907" t="str">
        <f>IF(ISBLANK('4I'!$F$151),"",'4I'!$F$151)</f>
        <v/>
      </c>
    </row>
    <row r="2908" spans="2:6">
      <c r="B2908" t="str">
        <f>'4I'!$AJ$151</f>
        <v>CR2025N6_FD_C</v>
      </c>
      <c r="C2908" t="s">
        <v>19576</v>
      </c>
      <c r="E2908" t="s">
        <v>15757</v>
      </c>
      <c r="F2908">
        <f>IF(ISBLANK('4I'!$G$151),"",'4I'!$G$151)</f>
        <v>0</v>
      </c>
    </row>
    <row r="2909" spans="2:6">
      <c r="B2909" t="str">
        <f>'4I'!$AK$151</f>
        <v>CR2025MM_FD_C</v>
      </c>
      <c r="C2909" t="s">
        <v>19577</v>
      </c>
      <c r="E2909" t="s">
        <v>15757</v>
      </c>
      <c r="F2909" t="str">
        <f>IF(ISBLANK('4I'!$H$151),"",'4I'!$H$151)</f>
        <v/>
      </c>
    </row>
    <row r="2910" spans="2:6">
      <c r="B2910" t="str">
        <f>'4I'!$AL$151</f>
        <v>CR2025TA_FD_C</v>
      </c>
      <c r="C2910" t="s">
        <v>19578</v>
      </c>
      <c r="E2910" t="s">
        <v>15757</v>
      </c>
      <c r="F2910" t="str">
        <f>IF(ISBLANK('4I'!$I$151),"",'4I'!$I$151)</f>
        <v/>
      </c>
    </row>
    <row r="2911" spans="2:6">
      <c r="B2911" t="str">
        <f>'4I'!$AM$151</f>
        <v>CR2025IRP_FD_C</v>
      </c>
      <c r="C2911" t="s">
        <v>19579</v>
      </c>
      <c r="E2911" t="s">
        <v>15757</v>
      </c>
      <c r="F2911" t="str">
        <f>IF(ISBLANK('4I'!$J$151),"",'4I'!$J$151)</f>
        <v/>
      </c>
    </row>
    <row r="2912" spans="2:6">
      <c r="B2912" t="str">
        <f>'4I'!$AN$151</f>
        <v>CR2025IRR_FD_C</v>
      </c>
      <c r="C2912" t="s">
        <v>19580</v>
      </c>
      <c r="E2912" t="s">
        <v>15757</v>
      </c>
      <c r="F2912" t="str">
        <f>IF(ISBLANK('4I'!$K$151),"",'4I'!$K$151)</f>
        <v/>
      </c>
    </row>
    <row r="2913" spans="2:6">
      <c r="B2913" t="str">
        <f>'4I'!$AF$152</f>
        <v>CR2026N0_FD_C</v>
      </c>
      <c r="C2913" t="s">
        <v>19581</v>
      </c>
      <c r="E2913" t="s">
        <v>15757</v>
      </c>
      <c r="F2913" t="str">
        <f>IF(ISBLANK('4I'!$C$152),"",'4I'!$C$152)</f>
        <v/>
      </c>
    </row>
    <row r="2914" spans="2:6">
      <c r="B2914" t="str">
        <f>'4I'!$AG$152</f>
        <v>CR2026N1_FD_C</v>
      </c>
      <c r="C2914" t="s">
        <v>19582</v>
      </c>
      <c r="E2914" t="s">
        <v>15757</v>
      </c>
      <c r="F2914" t="str">
        <f>IF(ISBLANK('4I'!$D$152),"",'4I'!$D$152)</f>
        <v/>
      </c>
    </row>
    <row r="2915" spans="2:6">
      <c r="B2915" t="str">
        <f>'4I'!$AH$152</f>
        <v>CR2026N2_FD_C</v>
      </c>
      <c r="C2915" t="s">
        <v>19583</v>
      </c>
      <c r="E2915" t="s">
        <v>15757</v>
      </c>
      <c r="F2915" t="str">
        <f>IF(ISBLANK('4I'!$E$152),"",'4I'!$E$152)</f>
        <v/>
      </c>
    </row>
    <row r="2916" spans="2:6">
      <c r="B2916" t="str">
        <f>'4I'!$AI$152</f>
        <v>CR2026N5_FD_C</v>
      </c>
      <c r="C2916" t="s">
        <v>19584</v>
      </c>
      <c r="E2916" t="s">
        <v>15757</v>
      </c>
      <c r="F2916" t="str">
        <f>IF(ISBLANK('4I'!$F$152),"",'4I'!$F$152)</f>
        <v/>
      </c>
    </row>
    <row r="2917" spans="2:6">
      <c r="B2917" t="str">
        <f>'4I'!$AJ$152</f>
        <v>CR2026N6_FD_C</v>
      </c>
      <c r="C2917" t="s">
        <v>19585</v>
      </c>
      <c r="E2917" t="s">
        <v>15757</v>
      </c>
      <c r="F2917">
        <f>IF(ISBLANK('4I'!$G$152),"",'4I'!$G$152)</f>
        <v>0</v>
      </c>
    </row>
    <row r="2918" spans="2:6">
      <c r="B2918" t="str">
        <f>'4I'!$AK$152</f>
        <v>CR2026MM_FD_C</v>
      </c>
      <c r="C2918" t="s">
        <v>19586</v>
      </c>
      <c r="E2918" t="s">
        <v>15757</v>
      </c>
      <c r="F2918" t="str">
        <f>IF(ISBLANK('4I'!$H$152),"",'4I'!$H$152)</f>
        <v/>
      </c>
    </row>
    <row r="2919" spans="2:6">
      <c r="B2919" t="str">
        <f>'4I'!$AL$152</f>
        <v>CR2026TA_FD_C</v>
      </c>
      <c r="C2919" t="s">
        <v>19587</v>
      </c>
      <c r="E2919" t="s">
        <v>15757</v>
      </c>
      <c r="F2919" t="str">
        <f>IF(ISBLANK('4I'!$I$152),"",'4I'!$I$152)</f>
        <v/>
      </c>
    </row>
    <row r="2920" spans="2:6">
      <c r="B2920" t="str">
        <f>'4I'!$AM$152</f>
        <v>CR2026IRP_FD_C</v>
      </c>
      <c r="C2920" t="s">
        <v>19588</v>
      </c>
      <c r="E2920" t="s">
        <v>15757</v>
      </c>
      <c r="F2920" t="str">
        <f>IF(ISBLANK('4I'!$J$152),"",'4I'!$J$152)</f>
        <v/>
      </c>
    </row>
    <row r="2921" spans="2:6">
      <c r="B2921" t="str">
        <f>'4I'!$AN$152</f>
        <v>CR2026IRR_FD_C</v>
      </c>
      <c r="C2921" t="s">
        <v>19589</v>
      </c>
      <c r="E2921" t="s">
        <v>15757</v>
      </c>
      <c r="F2921" t="str">
        <f>IF(ISBLANK('4I'!$K$152),"",'4I'!$K$152)</f>
        <v/>
      </c>
    </row>
    <row r="2922" spans="2:6">
      <c r="B2922" t="str">
        <f>'4I'!$AF$153</f>
        <v>CR4029N0_FD_C</v>
      </c>
      <c r="C2922" t="s">
        <v>19590</v>
      </c>
      <c r="E2922" t="s">
        <v>15757</v>
      </c>
      <c r="F2922" t="str">
        <f>IF(ISBLANK('4I'!$C$153),"",'4I'!$C$153)</f>
        <v/>
      </c>
    </row>
    <row r="2923" spans="2:6">
      <c r="B2923" t="str">
        <f>'4I'!$AG$153</f>
        <v>CR4029N1_FD_C</v>
      </c>
      <c r="C2923" t="s">
        <v>19591</v>
      </c>
      <c r="E2923" t="s">
        <v>15757</v>
      </c>
      <c r="F2923" t="str">
        <f>IF(ISBLANK('4I'!$D$153),"",'4I'!$D$153)</f>
        <v/>
      </c>
    </row>
    <row r="2924" spans="2:6">
      <c r="B2924" t="str">
        <f>'4I'!$AH$153</f>
        <v>CR4029N2_FD_C</v>
      </c>
      <c r="C2924" t="s">
        <v>19592</v>
      </c>
      <c r="E2924" t="s">
        <v>15757</v>
      </c>
      <c r="F2924" t="str">
        <f>IF(ISBLANK('4I'!$E$153),"",'4I'!$E$153)</f>
        <v/>
      </c>
    </row>
    <row r="2925" spans="2:6">
      <c r="B2925" t="str">
        <f>'4I'!$AI$153</f>
        <v>CR4029N5_FD_C</v>
      </c>
      <c r="C2925" t="s">
        <v>19593</v>
      </c>
      <c r="E2925" t="s">
        <v>15757</v>
      </c>
      <c r="F2925" t="str">
        <f>IF(ISBLANK('4I'!$F$153),"",'4I'!$F$153)</f>
        <v/>
      </c>
    </row>
    <row r="2926" spans="2:6">
      <c r="B2926" t="str">
        <f>'4I'!$AJ$153</f>
        <v>CR4029N6_FD_C</v>
      </c>
      <c r="C2926" t="s">
        <v>19594</v>
      </c>
      <c r="E2926" t="s">
        <v>15757</v>
      </c>
      <c r="F2926">
        <f>IF(ISBLANK('4I'!$G$153),"",'4I'!$G$153)</f>
        <v>0</v>
      </c>
    </row>
    <row r="2927" spans="2:6">
      <c r="B2927" t="str">
        <f>'4I'!$AK$153</f>
        <v>CR4029MM_FD_C</v>
      </c>
      <c r="C2927" t="s">
        <v>19595</v>
      </c>
      <c r="E2927" t="s">
        <v>15757</v>
      </c>
      <c r="F2927" t="str">
        <f>IF(ISBLANK('4I'!$H$153),"",'4I'!$H$153)</f>
        <v/>
      </c>
    </row>
    <row r="2928" spans="2:6">
      <c r="B2928" t="str">
        <f>'4I'!$AL$153</f>
        <v>CR4029TA_FD_C</v>
      </c>
      <c r="C2928" t="s">
        <v>19596</v>
      </c>
      <c r="E2928" t="s">
        <v>15757</v>
      </c>
      <c r="F2928" t="str">
        <f>IF(ISBLANK('4I'!$I$153),"",'4I'!$I$153)</f>
        <v/>
      </c>
    </row>
    <row r="2929" spans="2:6">
      <c r="B2929" t="str">
        <f>'4I'!$AM$153</f>
        <v>CR4029IRP_FD_C</v>
      </c>
      <c r="C2929" t="s">
        <v>19597</v>
      </c>
      <c r="E2929" t="s">
        <v>15757</v>
      </c>
      <c r="F2929" t="str">
        <f>IF(ISBLANK('4I'!$J$153),"",'4I'!$J$153)</f>
        <v/>
      </c>
    </row>
    <row r="2930" spans="2:6">
      <c r="B2930" t="str">
        <f>'4I'!$AN$153</f>
        <v>CR4029IRR_FD_C</v>
      </c>
      <c r="C2930" t="s">
        <v>19598</v>
      </c>
      <c r="E2930" t="s">
        <v>15757</v>
      </c>
      <c r="F2930" t="str">
        <f>IF(ISBLANK('4I'!$K$153),"",'4I'!$K$153)</f>
        <v/>
      </c>
    </row>
    <row r="2931" spans="2:6">
      <c r="B2931" t="str">
        <f>'4I'!$AF$154</f>
        <v>CR2027N0_FD_C</v>
      </c>
      <c r="C2931" t="s">
        <v>19599</v>
      </c>
      <c r="E2931" t="s">
        <v>15757</v>
      </c>
      <c r="F2931">
        <f>IF(ISBLANK('4I'!$C$154),"",'4I'!$C$154)</f>
        <v>0</v>
      </c>
    </row>
    <row r="2932" spans="2:6">
      <c r="B2932" t="str">
        <f>'4I'!$AG$154</f>
        <v>CR2027N1_FD_C</v>
      </c>
      <c r="C2932" t="s">
        <v>19600</v>
      </c>
      <c r="E2932" t="s">
        <v>15757</v>
      </c>
      <c r="F2932">
        <f>IF(ISBLANK('4I'!$D$154),"",'4I'!$D$154)</f>
        <v>0</v>
      </c>
    </row>
    <row r="2933" spans="2:6">
      <c r="B2933" t="str">
        <f>'4I'!$AH$154</f>
        <v>CR2027N2_FD_C</v>
      </c>
      <c r="C2933" t="s">
        <v>19601</v>
      </c>
      <c r="E2933" t="s">
        <v>15757</v>
      </c>
      <c r="F2933">
        <f>IF(ISBLANK('4I'!$E$154),"",'4I'!$E$154)</f>
        <v>0</v>
      </c>
    </row>
    <row r="2934" spans="2:6">
      <c r="B2934" t="str">
        <f>'4I'!$AI$154</f>
        <v>CR2027N5_FD_C</v>
      </c>
      <c r="C2934" t="s">
        <v>19602</v>
      </c>
      <c r="E2934" t="s">
        <v>15757</v>
      </c>
      <c r="F2934">
        <f>IF(ISBLANK('4I'!$F$154),"",'4I'!$F$154)</f>
        <v>0</v>
      </c>
    </row>
    <row r="2935" spans="2:6">
      <c r="B2935" t="str">
        <f>'4I'!$AJ$154</f>
        <v>CR2027N6_FD_C</v>
      </c>
      <c r="C2935" t="s">
        <v>19603</v>
      </c>
      <c r="E2935" t="s">
        <v>15757</v>
      </c>
      <c r="F2935">
        <f>IF(ISBLANK('4I'!$G$154),"",'4I'!$G$154)</f>
        <v>0</v>
      </c>
    </row>
    <row r="2936" spans="2:6">
      <c r="B2936" t="str">
        <f>'4I'!$AK$154</f>
        <v>CR2027MM_FD_C</v>
      </c>
      <c r="C2936" t="s">
        <v>19604</v>
      </c>
      <c r="E2936" t="s">
        <v>15757</v>
      </c>
      <c r="F2936">
        <f>IF(ISBLANK('4I'!$H$154),"",'4I'!$H$154)</f>
        <v>0</v>
      </c>
    </row>
    <row r="2937" spans="2:6">
      <c r="B2937" t="str">
        <f>'4I'!$AL$154</f>
        <v>CR2027TA_FD_C</v>
      </c>
      <c r="C2937" t="s">
        <v>19605</v>
      </c>
      <c r="E2937" t="s">
        <v>15757</v>
      </c>
      <c r="F2937">
        <f>IF(ISBLANK('4I'!$I$154),"",'4I'!$I$154)</f>
        <v>0</v>
      </c>
    </row>
    <row r="2938" spans="2:6">
      <c r="B2938" t="str">
        <f>'4I'!$AF$157</f>
        <v>CR2005N0_FD_C</v>
      </c>
      <c r="C2938" t="s">
        <v>19606</v>
      </c>
      <c r="E2938" t="s">
        <v>15757</v>
      </c>
      <c r="F2938" t="str">
        <f>IF(ISBLANK('4I'!$C$157),"",'4I'!$C$157)</f>
        <v/>
      </c>
    </row>
    <row r="2939" spans="2:6">
      <c r="B2939" t="str">
        <f>'4I'!$AG$157</f>
        <v>CR2005N1_FD_C</v>
      </c>
      <c r="C2939" t="s">
        <v>19607</v>
      </c>
      <c r="E2939" t="s">
        <v>15757</v>
      </c>
      <c r="F2939" t="str">
        <f>IF(ISBLANK('4I'!$D$157),"",'4I'!$D$157)</f>
        <v/>
      </c>
    </row>
    <row r="2940" spans="2:6">
      <c r="B2940" t="str">
        <f>'4I'!$AH$157</f>
        <v>CR2005N2_FD_C</v>
      </c>
      <c r="C2940" t="s">
        <v>19608</v>
      </c>
      <c r="E2940" t="s">
        <v>15757</v>
      </c>
      <c r="F2940" t="str">
        <f>IF(ISBLANK('4I'!$E$157),"",'4I'!$E$157)</f>
        <v/>
      </c>
    </row>
    <row r="2941" spans="2:6">
      <c r="B2941" t="str">
        <f>'4I'!$AI$157</f>
        <v>CR2005N5_FD_C</v>
      </c>
      <c r="C2941" t="s">
        <v>19609</v>
      </c>
      <c r="E2941" t="s">
        <v>15757</v>
      </c>
      <c r="F2941" t="str">
        <f>IF(ISBLANK('4I'!$F$157),"",'4I'!$F$157)</f>
        <v/>
      </c>
    </row>
    <row r="2942" spans="2:6">
      <c r="B2942" t="str">
        <f>'4I'!$AJ$157</f>
        <v>CR2005N6_FD_C</v>
      </c>
      <c r="C2942" t="s">
        <v>19610</v>
      </c>
      <c r="E2942" t="s">
        <v>15757</v>
      </c>
      <c r="F2942">
        <f>IF(ISBLANK('4I'!$G$157),"",'4I'!$G$157)</f>
        <v>0</v>
      </c>
    </row>
    <row r="2943" spans="2:6">
      <c r="B2943" t="str">
        <f>'4I'!$AK$157</f>
        <v>CR2005MM_FD_C</v>
      </c>
      <c r="C2943" t="s">
        <v>19611</v>
      </c>
      <c r="E2943" t="s">
        <v>15757</v>
      </c>
      <c r="F2943" t="str">
        <f>IF(ISBLANK('4I'!$H$157),"",'4I'!$H$157)</f>
        <v/>
      </c>
    </row>
    <row r="2944" spans="2:6">
      <c r="B2944" t="str">
        <f>'4I'!$AL$157</f>
        <v>CR2005TA_FD_C</v>
      </c>
      <c r="C2944" t="s">
        <v>19612</v>
      </c>
      <c r="E2944" t="s">
        <v>15757</v>
      </c>
      <c r="F2944" t="str">
        <f>IF(ISBLANK('4I'!$I$157),"",'4I'!$I$157)</f>
        <v/>
      </c>
    </row>
    <row r="2945" spans="2:6">
      <c r="B2945" t="str">
        <f>'4I'!$AF$158</f>
        <v>CR2006N0_FD_C</v>
      </c>
      <c r="C2945" t="s">
        <v>19613</v>
      </c>
      <c r="E2945" t="s">
        <v>15757</v>
      </c>
      <c r="F2945" t="str">
        <f>IF(ISBLANK('4I'!$C$158),"",'4I'!$C$158)</f>
        <v/>
      </c>
    </row>
    <row r="2946" spans="2:6">
      <c r="B2946" t="str">
        <f>'4I'!$AG$158</f>
        <v>CR2006N1_FD_C</v>
      </c>
      <c r="C2946" t="s">
        <v>19614</v>
      </c>
      <c r="E2946" t="s">
        <v>15757</v>
      </c>
      <c r="F2946" t="str">
        <f>IF(ISBLANK('4I'!$D$158),"",'4I'!$D$158)</f>
        <v/>
      </c>
    </row>
    <row r="2947" spans="2:6">
      <c r="B2947" t="str">
        <f>'4I'!$AH$158</f>
        <v>CR2006N2_FD_C</v>
      </c>
      <c r="C2947" t="s">
        <v>19615</v>
      </c>
      <c r="E2947" t="s">
        <v>15757</v>
      </c>
      <c r="F2947" t="str">
        <f>IF(ISBLANK('4I'!$E$158),"",'4I'!$E$158)</f>
        <v/>
      </c>
    </row>
    <row r="2948" spans="2:6">
      <c r="B2948" t="str">
        <f>'4I'!$AI$158</f>
        <v>CR2006N5_FD_C</v>
      </c>
      <c r="C2948" t="s">
        <v>19616</v>
      </c>
      <c r="E2948" t="s">
        <v>15757</v>
      </c>
      <c r="F2948" t="str">
        <f>IF(ISBLANK('4I'!$F$158),"",'4I'!$F$158)</f>
        <v/>
      </c>
    </row>
    <row r="2949" spans="2:6">
      <c r="B2949" t="str">
        <f>'4I'!$AJ$158</f>
        <v>CR2006N6_FD_C</v>
      </c>
      <c r="C2949" t="s">
        <v>19617</v>
      </c>
      <c r="E2949" t="s">
        <v>15757</v>
      </c>
      <c r="F2949">
        <f>IF(ISBLANK('4I'!$G$158),"",'4I'!$G$158)</f>
        <v>0</v>
      </c>
    </row>
    <row r="2950" spans="2:6">
      <c r="B2950" t="str">
        <f>'4I'!$AK$158</f>
        <v>CR2006MM_FD_C</v>
      </c>
      <c r="C2950" t="s">
        <v>19618</v>
      </c>
      <c r="E2950" t="s">
        <v>15757</v>
      </c>
      <c r="F2950" t="str">
        <f>IF(ISBLANK('4I'!$H$158),"",'4I'!$H$158)</f>
        <v/>
      </c>
    </row>
    <row r="2951" spans="2:6">
      <c r="B2951" t="str">
        <f>'4I'!$AL$158</f>
        <v>CR2006TA_FD_C</v>
      </c>
      <c r="C2951" t="s">
        <v>19619</v>
      </c>
      <c r="E2951" t="s">
        <v>15757</v>
      </c>
      <c r="F2951" t="str">
        <f>IF(ISBLANK('4I'!$I$158),"",'4I'!$I$158)</f>
        <v/>
      </c>
    </row>
    <row r="2952" spans="2:6">
      <c r="B2952" t="str">
        <f>'4I'!$AF$159</f>
        <v>CR2007N0_FD_C</v>
      </c>
      <c r="C2952" t="s">
        <v>19620</v>
      </c>
      <c r="E2952" t="s">
        <v>15757</v>
      </c>
      <c r="F2952" t="str">
        <f>IF(ISBLANK('4I'!$C$159),"",'4I'!$C$159)</f>
        <v/>
      </c>
    </row>
    <row r="2953" spans="2:6">
      <c r="B2953" t="str">
        <f>'4I'!$AG$159</f>
        <v>CR2007N1_FD_C</v>
      </c>
      <c r="C2953" t="s">
        <v>19621</v>
      </c>
      <c r="E2953" t="s">
        <v>15757</v>
      </c>
      <c r="F2953" t="str">
        <f>IF(ISBLANK('4I'!$D$159),"",'4I'!$D$159)</f>
        <v/>
      </c>
    </row>
    <row r="2954" spans="2:6">
      <c r="B2954" t="str">
        <f>'4I'!$AH$159</f>
        <v>CR2007N2_FD_C</v>
      </c>
      <c r="C2954" t="s">
        <v>19622</v>
      </c>
      <c r="E2954" t="s">
        <v>15757</v>
      </c>
      <c r="F2954" t="str">
        <f>IF(ISBLANK('4I'!$E$159),"",'4I'!$E$159)</f>
        <v/>
      </c>
    </row>
    <row r="2955" spans="2:6">
      <c r="B2955" t="str">
        <f>'4I'!$AI$159</f>
        <v>CR2007N5_FD_C</v>
      </c>
      <c r="C2955" t="s">
        <v>19623</v>
      </c>
      <c r="E2955" t="s">
        <v>15757</v>
      </c>
      <c r="F2955" t="str">
        <f>IF(ISBLANK('4I'!$F$159),"",'4I'!$F$159)</f>
        <v/>
      </c>
    </row>
    <row r="2956" spans="2:6">
      <c r="B2956" t="str">
        <f>'4I'!$AJ$159</f>
        <v>CR2007N6_FD_C</v>
      </c>
      <c r="C2956" t="s">
        <v>19624</v>
      </c>
      <c r="E2956" t="s">
        <v>15757</v>
      </c>
      <c r="F2956">
        <f>IF(ISBLANK('4I'!$G$159),"",'4I'!$G$159)</f>
        <v>0</v>
      </c>
    </row>
    <row r="2957" spans="2:6">
      <c r="B2957" t="str">
        <f>'4I'!$AK$159</f>
        <v>CR2007MM_FD_C</v>
      </c>
      <c r="C2957" t="s">
        <v>19625</v>
      </c>
      <c r="E2957" t="s">
        <v>15757</v>
      </c>
      <c r="F2957" t="str">
        <f>IF(ISBLANK('4I'!$H$159),"",'4I'!$H$159)</f>
        <v/>
      </c>
    </row>
    <row r="2958" spans="2:6">
      <c r="B2958" t="str">
        <f>'4I'!$AL$159</f>
        <v>CR2007TA_FD_C</v>
      </c>
      <c r="C2958" t="s">
        <v>19626</v>
      </c>
      <c r="E2958" t="s">
        <v>15757</v>
      </c>
      <c r="F2958" t="str">
        <f>IF(ISBLANK('4I'!$I$159),"",'4I'!$I$159)</f>
        <v/>
      </c>
    </row>
    <row r="2959" spans="2:6">
      <c r="B2959" t="str">
        <f>'4I'!$AF$160</f>
        <v>CR2008N0_FD_C</v>
      </c>
      <c r="C2959" t="s">
        <v>19627</v>
      </c>
      <c r="E2959" t="s">
        <v>15757</v>
      </c>
      <c r="F2959" t="str">
        <f>IF(ISBLANK('4I'!$C$160),"",'4I'!$C$160)</f>
        <v/>
      </c>
    </row>
    <row r="2960" spans="2:6">
      <c r="B2960" t="str">
        <f>'4I'!$AG$160</f>
        <v>CR2008N1_FD_C</v>
      </c>
      <c r="C2960" t="s">
        <v>19628</v>
      </c>
      <c r="E2960" t="s">
        <v>15757</v>
      </c>
      <c r="F2960" t="str">
        <f>IF(ISBLANK('4I'!$D$160),"",'4I'!$D$160)</f>
        <v/>
      </c>
    </row>
    <row r="2961" spans="2:6">
      <c r="B2961" t="str">
        <f>'4I'!$AH$160</f>
        <v>CR2008N2_FD_C</v>
      </c>
      <c r="C2961" t="s">
        <v>19629</v>
      </c>
      <c r="E2961" t="s">
        <v>15757</v>
      </c>
      <c r="F2961" t="str">
        <f>IF(ISBLANK('4I'!$E$160),"",'4I'!$E$160)</f>
        <v/>
      </c>
    </row>
    <row r="2962" spans="2:6">
      <c r="B2962" t="str">
        <f>'4I'!$AI$160</f>
        <v>CR2008N5_FD_C</v>
      </c>
      <c r="C2962" t="s">
        <v>19630</v>
      </c>
      <c r="E2962" t="s">
        <v>15757</v>
      </c>
      <c r="F2962" t="str">
        <f>IF(ISBLANK('4I'!$F$160),"",'4I'!$F$160)</f>
        <v/>
      </c>
    </row>
    <row r="2963" spans="2:6">
      <c r="B2963" t="str">
        <f>'4I'!$AJ$160</f>
        <v>CR2008N6_FD_C</v>
      </c>
      <c r="C2963" t="s">
        <v>19631</v>
      </c>
      <c r="E2963" t="s">
        <v>15757</v>
      </c>
      <c r="F2963">
        <f>IF(ISBLANK('4I'!$G$160),"",'4I'!$G$160)</f>
        <v>0</v>
      </c>
    </row>
    <row r="2964" spans="2:6">
      <c r="B2964" t="str">
        <f>'4I'!$AK$160</f>
        <v>CR2008MM_FD_C</v>
      </c>
      <c r="C2964" t="s">
        <v>19632</v>
      </c>
      <c r="E2964" t="s">
        <v>15757</v>
      </c>
      <c r="F2964" t="str">
        <f>IF(ISBLANK('4I'!$H$160),"",'4I'!$H$160)</f>
        <v/>
      </c>
    </row>
    <row r="2965" spans="2:6">
      <c r="B2965" t="str">
        <f>'4I'!$AL$160</f>
        <v>CR2008TA_FD_C</v>
      </c>
      <c r="C2965" t="s">
        <v>19633</v>
      </c>
      <c r="E2965" t="s">
        <v>15757</v>
      </c>
      <c r="F2965" t="str">
        <f>IF(ISBLANK('4I'!$I$160),"",'4I'!$I$160)</f>
        <v/>
      </c>
    </row>
    <row r="2966" spans="2:6">
      <c r="B2966" t="str">
        <f>'4I'!$AF$161</f>
        <v>CR2009N0_FD_C</v>
      </c>
      <c r="C2966" t="s">
        <v>19634</v>
      </c>
      <c r="E2966" t="s">
        <v>15757</v>
      </c>
      <c r="F2966">
        <f>IF(ISBLANK('4I'!$C$161),"",'4I'!$C$161)</f>
        <v>0</v>
      </c>
    </row>
    <row r="2967" spans="2:6">
      <c r="B2967" t="str">
        <f>'4I'!$AG$161</f>
        <v>CR2009N1_FD_C</v>
      </c>
      <c r="C2967" t="s">
        <v>19635</v>
      </c>
      <c r="E2967" t="s">
        <v>15757</v>
      </c>
      <c r="F2967">
        <f>IF(ISBLANK('4I'!$D$161),"",'4I'!$D$161)</f>
        <v>0</v>
      </c>
    </row>
    <row r="2968" spans="2:6">
      <c r="B2968" t="str">
        <f>'4I'!$AH$161</f>
        <v>CR2009N2_FD_C</v>
      </c>
      <c r="C2968" t="s">
        <v>19636</v>
      </c>
      <c r="E2968" t="s">
        <v>15757</v>
      </c>
      <c r="F2968">
        <f>IF(ISBLANK('4I'!$E$161),"",'4I'!$E$161)</f>
        <v>0</v>
      </c>
    </row>
    <row r="2969" spans="2:6">
      <c r="B2969" t="str">
        <f>'4I'!$AI$161</f>
        <v>CR2009N5_FD_C</v>
      </c>
      <c r="C2969" t="s">
        <v>19637</v>
      </c>
      <c r="E2969" t="s">
        <v>15757</v>
      </c>
      <c r="F2969">
        <f>IF(ISBLANK('4I'!$F$161),"",'4I'!$F$161)</f>
        <v>0</v>
      </c>
    </row>
    <row r="2970" spans="2:6">
      <c r="B2970" t="str">
        <f>'4I'!$AJ$161</f>
        <v>CR2009N6_FD_C</v>
      </c>
      <c r="C2970" t="s">
        <v>19638</v>
      </c>
      <c r="E2970" t="s">
        <v>15757</v>
      </c>
      <c r="F2970">
        <f>IF(ISBLANK('4I'!$G$161),"",'4I'!$G$161)</f>
        <v>0</v>
      </c>
    </row>
    <row r="2971" spans="2:6">
      <c r="B2971" t="str">
        <f>'4I'!$AK$161</f>
        <v>CR2009MM_FD_C</v>
      </c>
      <c r="C2971" t="s">
        <v>19639</v>
      </c>
      <c r="E2971" t="s">
        <v>15757</v>
      </c>
      <c r="F2971">
        <f>IF(ISBLANK('4I'!$H$161),"",'4I'!$H$161)</f>
        <v>0</v>
      </c>
    </row>
    <row r="2972" spans="2:6">
      <c r="B2972" t="str">
        <f>'4I'!$AL$161</f>
        <v>CR2009TA_FD_C</v>
      </c>
      <c r="C2972" t="s">
        <v>19640</v>
      </c>
      <c r="E2972" t="s">
        <v>15757</v>
      </c>
      <c r="F2972">
        <f>IF(ISBLANK('4I'!$I$161),"",'4I'!$I$161)</f>
        <v>0</v>
      </c>
    </row>
    <row r="2973" spans="2:6">
      <c r="B2973" t="str">
        <f>'4I'!$AF$164</f>
        <v>CR20010N0_FD_C</v>
      </c>
      <c r="C2973" t="s">
        <v>19641</v>
      </c>
      <c r="E2973" t="s">
        <v>15757</v>
      </c>
      <c r="F2973" t="str">
        <f>IF(ISBLANK('4I'!$C$164),"",'4I'!$C$164)</f>
        <v/>
      </c>
    </row>
    <row r="2974" spans="2:6">
      <c r="B2974" t="str">
        <f>'4I'!$AG$164</f>
        <v>CR20010N1_FD_C</v>
      </c>
      <c r="C2974" t="s">
        <v>19642</v>
      </c>
      <c r="E2974" t="s">
        <v>15757</v>
      </c>
      <c r="F2974" t="str">
        <f>IF(ISBLANK('4I'!$D$164),"",'4I'!$D$164)</f>
        <v/>
      </c>
    </row>
    <row r="2975" spans="2:6">
      <c r="B2975" t="str">
        <f>'4I'!$AH$164</f>
        <v>CR20010N2_FD_C</v>
      </c>
      <c r="C2975" t="s">
        <v>19643</v>
      </c>
      <c r="E2975" t="s">
        <v>15757</v>
      </c>
      <c r="F2975" t="str">
        <f>IF(ISBLANK('4I'!$E$164),"",'4I'!$E$164)</f>
        <v/>
      </c>
    </row>
    <row r="2976" spans="2:6">
      <c r="B2976" t="str">
        <f>'4I'!$AI$164</f>
        <v>CR20010N5_FD_C</v>
      </c>
      <c r="C2976" t="s">
        <v>19644</v>
      </c>
      <c r="E2976" t="s">
        <v>15757</v>
      </c>
      <c r="F2976" t="str">
        <f>IF(ISBLANK('4I'!$F$164),"",'4I'!$F$164)</f>
        <v/>
      </c>
    </row>
    <row r="2977" spans="2:6">
      <c r="B2977" t="str">
        <f>'4I'!$AJ$164</f>
        <v>CR20010N6_FD_C</v>
      </c>
      <c r="C2977" t="s">
        <v>19645</v>
      </c>
      <c r="E2977" t="s">
        <v>15757</v>
      </c>
      <c r="F2977">
        <f>IF(ISBLANK('4I'!$G$164),"",'4I'!$G$164)</f>
        <v>0</v>
      </c>
    </row>
    <row r="2978" spans="2:6">
      <c r="B2978" t="str">
        <f>'4I'!$AK$164</f>
        <v>CR20010MM_FD_C</v>
      </c>
      <c r="C2978" t="s">
        <v>19646</v>
      </c>
      <c r="E2978" t="s">
        <v>15757</v>
      </c>
      <c r="F2978" t="str">
        <f>IF(ISBLANK('4I'!$H$164),"",'4I'!$H$164)</f>
        <v/>
      </c>
    </row>
    <row r="2979" spans="2:6">
      <c r="B2979" t="str">
        <f>'4I'!$AL$164</f>
        <v>CR20010TA_FD_C</v>
      </c>
      <c r="C2979" t="s">
        <v>19647</v>
      </c>
      <c r="E2979" t="s">
        <v>15757</v>
      </c>
      <c r="F2979" t="str">
        <f>IF(ISBLANK('4I'!$I$164),"",'4I'!$I$164)</f>
        <v/>
      </c>
    </row>
    <row r="2980" spans="2:6">
      <c r="B2980" t="str">
        <f>'4I'!$AF$165</f>
        <v>CR20011N0_FD_C</v>
      </c>
      <c r="C2980" t="s">
        <v>19648</v>
      </c>
      <c r="E2980" t="s">
        <v>15757</v>
      </c>
      <c r="F2980" t="str">
        <f>IF(ISBLANK('4I'!$C$165),"",'4I'!$C$165)</f>
        <v/>
      </c>
    </row>
    <row r="2981" spans="2:6">
      <c r="B2981" t="str">
        <f>'4I'!$AG$165</f>
        <v>CR20011N1_FD_C</v>
      </c>
      <c r="C2981" t="s">
        <v>19649</v>
      </c>
      <c r="E2981" t="s">
        <v>15757</v>
      </c>
      <c r="F2981" t="str">
        <f>IF(ISBLANK('4I'!$D$165),"",'4I'!$D$165)</f>
        <v/>
      </c>
    </row>
    <row r="2982" spans="2:6">
      <c r="B2982" t="str">
        <f>'4I'!$AH$165</f>
        <v>CR20011N2_FD_C</v>
      </c>
      <c r="C2982" t="s">
        <v>19650</v>
      </c>
      <c r="E2982" t="s">
        <v>15757</v>
      </c>
      <c r="F2982" t="str">
        <f>IF(ISBLANK('4I'!$E$165),"",'4I'!$E$165)</f>
        <v/>
      </c>
    </row>
    <row r="2983" spans="2:6">
      <c r="B2983" t="str">
        <f>'4I'!$AI$165</f>
        <v>CR20011N5_FD_C</v>
      </c>
      <c r="C2983" t="s">
        <v>19651</v>
      </c>
      <c r="E2983" t="s">
        <v>15757</v>
      </c>
      <c r="F2983" t="str">
        <f>IF(ISBLANK('4I'!$F$165),"",'4I'!$F$165)</f>
        <v/>
      </c>
    </row>
    <row r="2984" spans="2:6">
      <c r="B2984" t="str">
        <f>'4I'!$AJ$165</f>
        <v>CR20011N6_FD_C</v>
      </c>
      <c r="C2984" t="s">
        <v>19652</v>
      </c>
      <c r="E2984" t="s">
        <v>15757</v>
      </c>
      <c r="F2984">
        <f>IF(ISBLANK('4I'!$G$165),"",'4I'!$G$165)</f>
        <v>0</v>
      </c>
    </row>
    <row r="2985" spans="2:6">
      <c r="B2985" t="str">
        <f>'4I'!$AK$165</f>
        <v>CR20011MM_FD_C</v>
      </c>
      <c r="C2985" t="s">
        <v>19653</v>
      </c>
      <c r="E2985" t="s">
        <v>15757</v>
      </c>
      <c r="F2985" t="str">
        <f>IF(ISBLANK('4I'!$H$165),"",'4I'!$H$165)</f>
        <v/>
      </c>
    </row>
    <row r="2986" spans="2:6">
      <c r="B2986" t="str">
        <f>'4I'!$AL$165</f>
        <v>CR20011TA_FD_C</v>
      </c>
      <c r="C2986" t="s">
        <v>19654</v>
      </c>
      <c r="E2986" t="s">
        <v>15757</v>
      </c>
      <c r="F2986" t="str">
        <f>IF(ISBLANK('4I'!$I$165),"",'4I'!$I$165)</f>
        <v/>
      </c>
    </row>
    <row r="2987" spans="2:6">
      <c r="B2987" t="str">
        <f>'4I'!$AF$166</f>
        <v>CR20012N0_FD_C</v>
      </c>
      <c r="C2987" t="s">
        <v>19655</v>
      </c>
      <c r="E2987" t="s">
        <v>15757</v>
      </c>
      <c r="F2987" t="str">
        <f>IF(ISBLANK('4I'!$C$166),"",'4I'!$C$166)</f>
        <v/>
      </c>
    </row>
    <row r="2988" spans="2:6">
      <c r="B2988" t="str">
        <f>'4I'!$AG$166</f>
        <v>CR20012N1_FD_C</v>
      </c>
      <c r="C2988" t="s">
        <v>19656</v>
      </c>
      <c r="E2988" t="s">
        <v>15757</v>
      </c>
      <c r="F2988" t="str">
        <f>IF(ISBLANK('4I'!$D$166),"",'4I'!$D$166)</f>
        <v/>
      </c>
    </row>
    <row r="2989" spans="2:6">
      <c r="B2989" t="str">
        <f>'4I'!$AH$166</f>
        <v>CR20012N2_FD_C</v>
      </c>
      <c r="C2989" t="s">
        <v>19657</v>
      </c>
      <c r="E2989" t="s">
        <v>15757</v>
      </c>
      <c r="F2989" t="str">
        <f>IF(ISBLANK('4I'!$E$166),"",'4I'!$E$166)</f>
        <v/>
      </c>
    </row>
    <row r="2990" spans="2:6">
      <c r="B2990" t="str">
        <f>'4I'!$AI$166</f>
        <v>CR20012N5_FD_C</v>
      </c>
      <c r="C2990" t="s">
        <v>19658</v>
      </c>
      <c r="E2990" t="s">
        <v>15757</v>
      </c>
      <c r="F2990" t="str">
        <f>IF(ISBLANK('4I'!$F$166),"",'4I'!$F$166)</f>
        <v/>
      </c>
    </row>
    <row r="2991" spans="2:6">
      <c r="B2991" t="str">
        <f>'4I'!$AJ$166</f>
        <v>CR20012N6_FD_C</v>
      </c>
      <c r="C2991" t="s">
        <v>19659</v>
      </c>
      <c r="E2991" t="s">
        <v>15757</v>
      </c>
      <c r="F2991">
        <f>IF(ISBLANK('4I'!$G$166),"",'4I'!$G$166)</f>
        <v>0</v>
      </c>
    </row>
    <row r="2992" spans="2:6">
      <c r="B2992" t="str">
        <f>'4I'!$AK$166</f>
        <v>CR20012MM_FD_C</v>
      </c>
      <c r="C2992" t="s">
        <v>19660</v>
      </c>
      <c r="E2992" t="s">
        <v>15757</v>
      </c>
      <c r="F2992" t="str">
        <f>IF(ISBLANK('4I'!$H$166),"",'4I'!$H$166)</f>
        <v/>
      </c>
    </row>
    <row r="2993" spans="2:6">
      <c r="B2993" t="str">
        <f>'4I'!$AL$166</f>
        <v>CR20012TA_FD_C</v>
      </c>
      <c r="C2993" t="s">
        <v>19661</v>
      </c>
      <c r="E2993" t="s">
        <v>15757</v>
      </c>
      <c r="F2993" t="str">
        <f>IF(ISBLANK('4I'!$I$166),"",'4I'!$I$166)</f>
        <v/>
      </c>
    </row>
    <row r="2994" spans="2:6">
      <c r="B2994" t="str">
        <f>'4I'!$AF$167</f>
        <v>CR20013N0_FD_C</v>
      </c>
      <c r="C2994" t="s">
        <v>19662</v>
      </c>
      <c r="E2994" t="s">
        <v>15757</v>
      </c>
      <c r="F2994" t="str">
        <f>IF(ISBLANK('4I'!$C$167),"",'4I'!$C$167)</f>
        <v/>
      </c>
    </row>
    <row r="2995" spans="2:6">
      <c r="B2995" t="str">
        <f>'4I'!$AG$167</f>
        <v>CR20013N1_FD_C</v>
      </c>
      <c r="C2995" t="s">
        <v>19663</v>
      </c>
      <c r="E2995" t="s">
        <v>15757</v>
      </c>
      <c r="F2995" t="str">
        <f>IF(ISBLANK('4I'!$D$167),"",'4I'!$D$167)</f>
        <v/>
      </c>
    </row>
    <row r="2996" spans="2:6">
      <c r="B2996" t="str">
        <f>'4I'!$AH$167</f>
        <v>CR20013N2_FD_C</v>
      </c>
      <c r="C2996" t="s">
        <v>19664</v>
      </c>
      <c r="E2996" t="s">
        <v>15757</v>
      </c>
      <c r="F2996" t="str">
        <f>IF(ISBLANK('4I'!$E$167),"",'4I'!$E$167)</f>
        <v/>
      </c>
    </row>
    <row r="2997" spans="2:6">
      <c r="B2997" t="str">
        <f>'4I'!$AI$167</f>
        <v>CR20013N5_FD_C</v>
      </c>
      <c r="C2997" t="s">
        <v>19665</v>
      </c>
      <c r="E2997" t="s">
        <v>15757</v>
      </c>
      <c r="F2997" t="str">
        <f>IF(ISBLANK('4I'!$F$167),"",'4I'!$F$167)</f>
        <v/>
      </c>
    </row>
    <row r="2998" spans="2:6">
      <c r="B2998" t="str">
        <f>'4I'!$AJ$167</f>
        <v>CR20013N6_FD_C</v>
      </c>
      <c r="C2998" t="s">
        <v>19666</v>
      </c>
      <c r="E2998" t="s">
        <v>15757</v>
      </c>
      <c r="F2998">
        <f>IF(ISBLANK('4I'!$G$167),"",'4I'!$G$167)</f>
        <v>0</v>
      </c>
    </row>
    <row r="2999" spans="2:6">
      <c r="B2999" t="str">
        <f>'4I'!$AK$167</f>
        <v>CR20013MM_FD_C</v>
      </c>
      <c r="C2999" t="s">
        <v>19667</v>
      </c>
      <c r="E2999" t="s">
        <v>15757</v>
      </c>
      <c r="F2999" t="str">
        <f>IF(ISBLANK('4I'!$H$167),"",'4I'!$H$167)</f>
        <v/>
      </c>
    </row>
    <row r="3000" spans="2:6">
      <c r="B3000" t="str">
        <f>'4I'!$AL$167</f>
        <v>CR20013TA_FD_C</v>
      </c>
      <c r="C3000" t="s">
        <v>19668</v>
      </c>
      <c r="E3000" t="s">
        <v>15757</v>
      </c>
      <c r="F3000" t="str">
        <f>IF(ISBLANK('4I'!$I$167),"",'4I'!$I$167)</f>
        <v/>
      </c>
    </row>
    <row r="3001" spans="2:6">
      <c r="B3001" t="str">
        <f>'4I'!$AF$168</f>
        <v>CR20014N0_FD_C</v>
      </c>
      <c r="C3001" t="s">
        <v>19669</v>
      </c>
      <c r="E3001" t="s">
        <v>15757</v>
      </c>
      <c r="F3001">
        <f>IF(ISBLANK('4I'!$C$168),"",'4I'!$C$168)</f>
        <v>0</v>
      </c>
    </row>
    <row r="3002" spans="2:6">
      <c r="B3002" t="str">
        <f>'4I'!$AG$168</f>
        <v>CR20014N1_FD_C</v>
      </c>
      <c r="C3002" t="s">
        <v>19670</v>
      </c>
      <c r="E3002" t="s">
        <v>15757</v>
      </c>
      <c r="F3002">
        <f>IF(ISBLANK('4I'!$D$168),"",'4I'!$D$168)</f>
        <v>0</v>
      </c>
    </row>
    <row r="3003" spans="2:6">
      <c r="B3003" t="str">
        <f>'4I'!$AH$168</f>
        <v>CR20014N2_FD_C</v>
      </c>
      <c r="C3003" t="s">
        <v>19671</v>
      </c>
      <c r="E3003" t="s">
        <v>15757</v>
      </c>
      <c r="F3003">
        <f>IF(ISBLANK('4I'!$E$168),"",'4I'!$E$168)</f>
        <v>0</v>
      </c>
    </row>
    <row r="3004" spans="2:6">
      <c r="B3004" t="str">
        <f>'4I'!$AI$168</f>
        <v>CR20014N5_FD_C</v>
      </c>
      <c r="C3004" t="s">
        <v>19672</v>
      </c>
      <c r="E3004" t="s">
        <v>15757</v>
      </c>
      <c r="F3004">
        <f>IF(ISBLANK('4I'!$F$168),"",'4I'!$F$168)</f>
        <v>0</v>
      </c>
    </row>
    <row r="3005" spans="2:6">
      <c r="B3005" t="str">
        <f>'4I'!$AJ$168</f>
        <v>CR20014N6_FD_C</v>
      </c>
      <c r="C3005" t="s">
        <v>19673</v>
      </c>
      <c r="E3005" t="s">
        <v>15757</v>
      </c>
      <c r="F3005">
        <f>IF(ISBLANK('4I'!$G$168),"",'4I'!$G$168)</f>
        <v>0</v>
      </c>
    </row>
    <row r="3006" spans="2:6">
      <c r="B3006" t="str">
        <f>'4I'!$AK$168</f>
        <v>CR20014MM_FD_C</v>
      </c>
      <c r="C3006" t="s">
        <v>19674</v>
      </c>
      <c r="E3006" t="s">
        <v>15757</v>
      </c>
      <c r="F3006">
        <f>IF(ISBLANK('4I'!$H$168),"",'4I'!$H$168)</f>
        <v>0</v>
      </c>
    </row>
    <row r="3007" spans="2:6">
      <c r="B3007" t="str">
        <f>'4I'!$AL$168</f>
        <v>CR20014TA_FD_C</v>
      </c>
      <c r="C3007" t="s">
        <v>19675</v>
      </c>
      <c r="E3007" t="s">
        <v>15757</v>
      </c>
      <c r="F3007">
        <f>IF(ISBLANK('4I'!$I$168),"",'4I'!$I$168)</f>
        <v>0</v>
      </c>
    </row>
    <row r="3008" spans="2:6">
      <c r="B3008" t="str">
        <f>'4I'!$AF$171</f>
        <v>CR20015N0_FD_C</v>
      </c>
      <c r="C3008" t="s">
        <v>19676</v>
      </c>
      <c r="E3008" t="s">
        <v>15757</v>
      </c>
      <c r="F3008" t="str">
        <f>IF(ISBLANK('4I'!$C$171),"",'4I'!$C$171)</f>
        <v/>
      </c>
    </row>
    <row r="3009" spans="2:6">
      <c r="B3009" t="str">
        <f>'4I'!$AG$171</f>
        <v>CR20015N1_FD_C</v>
      </c>
      <c r="C3009" t="s">
        <v>19677</v>
      </c>
      <c r="E3009" t="s">
        <v>15757</v>
      </c>
      <c r="F3009" t="str">
        <f>IF(ISBLANK('4I'!$D$171),"",'4I'!$D$171)</f>
        <v/>
      </c>
    </row>
    <row r="3010" spans="2:6">
      <c r="B3010" t="str">
        <f>'4I'!$AH$171</f>
        <v>CR20015N2_FD_C</v>
      </c>
      <c r="C3010" t="s">
        <v>19678</v>
      </c>
      <c r="E3010" t="s">
        <v>15757</v>
      </c>
      <c r="F3010" t="str">
        <f>IF(ISBLANK('4I'!$E$171),"",'4I'!$E$171)</f>
        <v/>
      </c>
    </row>
    <row r="3011" spans="2:6">
      <c r="B3011" t="str">
        <f>'4I'!$AI$171</f>
        <v>CR20015N5_FD_C</v>
      </c>
      <c r="C3011" t="s">
        <v>19679</v>
      </c>
      <c r="E3011" t="s">
        <v>15757</v>
      </c>
      <c r="F3011" t="str">
        <f>IF(ISBLANK('4I'!$F$171),"",'4I'!$F$171)</f>
        <v/>
      </c>
    </row>
    <row r="3012" spans="2:6">
      <c r="B3012" t="str">
        <f>'4I'!$AJ$171</f>
        <v>CR20015N6_FD_C</v>
      </c>
      <c r="C3012" t="s">
        <v>19680</v>
      </c>
      <c r="E3012" t="s">
        <v>15757</v>
      </c>
      <c r="F3012">
        <f>IF(ISBLANK('4I'!$G$171),"",'4I'!$G$171)</f>
        <v>0</v>
      </c>
    </row>
    <row r="3013" spans="2:6">
      <c r="B3013" t="str">
        <f>'4I'!$AK$171</f>
        <v>CR20015MM_FD_C</v>
      </c>
      <c r="C3013" t="s">
        <v>19681</v>
      </c>
      <c r="E3013" t="s">
        <v>15757</v>
      </c>
      <c r="F3013" t="str">
        <f>IF(ISBLANK('4I'!$H$171),"",'4I'!$H$171)</f>
        <v/>
      </c>
    </row>
    <row r="3014" spans="2:6">
      <c r="B3014" t="str">
        <f>'4I'!$AL$171</f>
        <v>CR20015TA_FD_C</v>
      </c>
      <c r="C3014" t="s">
        <v>19682</v>
      </c>
      <c r="E3014" t="s">
        <v>15757</v>
      </c>
      <c r="F3014" t="str">
        <f>IF(ISBLANK('4I'!$I$171),"",'4I'!$I$171)</f>
        <v/>
      </c>
    </row>
    <row r="3015" spans="2:6">
      <c r="B3015" t="str">
        <f>'4I'!$AF$172</f>
        <v>CR20016N0_FD_C</v>
      </c>
      <c r="C3015" t="s">
        <v>19683</v>
      </c>
      <c r="E3015" t="s">
        <v>15757</v>
      </c>
      <c r="F3015" t="str">
        <f>IF(ISBLANK('4I'!$C$172),"",'4I'!$C$172)</f>
        <v/>
      </c>
    </row>
    <row r="3016" spans="2:6">
      <c r="B3016" t="str">
        <f>'4I'!$AG$172</f>
        <v>CR20016N1_FD_C</v>
      </c>
      <c r="C3016" t="s">
        <v>19684</v>
      </c>
      <c r="E3016" t="s">
        <v>15757</v>
      </c>
      <c r="F3016" t="str">
        <f>IF(ISBLANK('4I'!$D$172),"",'4I'!$D$172)</f>
        <v/>
      </c>
    </row>
    <row r="3017" spans="2:6">
      <c r="B3017" t="str">
        <f>'4I'!$AH$172</f>
        <v>CR20016N2_FD_C</v>
      </c>
      <c r="C3017" t="s">
        <v>19685</v>
      </c>
      <c r="E3017" t="s">
        <v>15757</v>
      </c>
      <c r="F3017" t="str">
        <f>IF(ISBLANK('4I'!$E$172),"",'4I'!$E$172)</f>
        <v/>
      </c>
    </row>
    <row r="3018" spans="2:6">
      <c r="B3018" t="str">
        <f>'4I'!$AI$172</f>
        <v>CR20016N5_FD_C</v>
      </c>
      <c r="C3018" t="s">
        <v>19686</v>
      </c>
      <c r="E3018" t="s">
        <v>15757</v>
      </c>
      <c r="F3018" t="str">
        <f>IF(ISBLANK('4I'!$F$172),"",'4I'!$F$172)</f>
        <v/>
      </c>
    </row>
    <row r="3019" spans="2:6">
      <c r="B3019" t="str">
        <f>'4I'!$AJ$172</f>
        <v>CR20016N6_FD_C</v>
      </c>
      <c r="C3019" t="s">
        <v>19687</v>
      </c>
      <c r="E3019" t="s">
        <v>15757</v>
      </c>
      <c r="F3019">
        <f>IF(ISBLANK('4I'!$G$172),"",'4I'!$G$172)</f>
        <v>0</v>
      </c>
    </row>
    <row r="3020" spans="2:6">
      <c r="B3020" t="str">
        <f>'4I'!$AK$172</f>
        <v>CR20016MM_FD_C</v>
      </c>
      <c r="C3020" t="s">
        <v>19688</v>
      </c>
      <c r="E3020" t="s">
        <v>15757</v>
      </c>
      <c r="F3020" t="str">
        <f>IF(ISBLANK('4I'!$H$172),"",'4I'!$H$172)</f>
        <v/>
      </c>
    </row>
    <row r="3021" spans="2:6">
      <c r="B3021" t="str">
        <f>'4I'!$AL$172</f>
        <v>CR20016TA_FD_C</v>
      </c>
      <c r="C3021" t="s">
        <v>19689</v>
      </c>
      <c r="E3021" t="s">
        <v>15757</v>
      </c>
      <c r="F3021" t="str">
        <f>IF(ISBLANK('4I'!$I$172),"",'4I'!$I$172)</f>
        <v/>
      </c>
    </row>
    <row r="3022" spans="2:6">
      <c r="B3022" t="str">
        <f>'4I'!$AF$173</f>
        <v>CR20017N0_FD_C</v>
      </c>
      <c r="C3022" t="s">
        <v>19690</v>
      </c>
      <c r="E3022" t="s">
        <v>15757</v>
      </c>
      <c r="F3022" t="str">
        <f>IF(ISBLANK('4I'!$C$173),"",'4I'!$C$173)</f>
        <v/>
      </c>
    </row>
    <row r="3023" spans="2:6">
      <c r="B3023" t="str">
        <f>'4I'!$AG$173</f>
        <v>CR20017N1_FD_C</v>
      </c>
      <c r="C3023" t="s">
        <v>19691</v>
      </c>
      <c r="E3023" t="s">
        <v>15757</v>
      </c>
      <c r="F3023" t="str">
        <f>IF(ISBLANK('4I'!$D$173),"",'4I'!$D$173)</f>
        <v/>
      </c>
    </row>
    <row r="3024" spans="2:6">
      <c r="B3024" t="str">
        <f>'4I'!$AH$173</f>
        <v>CR20017N2_FD_C</v>
      </c>
      <c r="C3024" t="s">
        <v>19692</v>
      </c>
      <c r="E3024" t="s">
        <v>15757</v>
      </c>
      <c r="F3024" t="str">
        <f>IF(ISBLANK('4I'!$E$173),"",'4I'!$E$173)</f>
        <v/>
      </c>
    </row>
    <row r="3025" spans="2:6">
      <c r="B3025" t="str">
        <f>'4I'!$AI$173</f>
        <v>CR20017N5_FD_C</v>
      </c>
      <c r="C3025" t="s">
        <v>19693</v>
      </c>
      <c r="E3025" t="s">
        <v>15757</v>
      </c>
      <c r="F3025" t="str">
        <f>IF(ISBLANK('4I'!$F$173),"",'4I'!$F$173)</f>
        <v/>
      </c>
    </row>
    <row r="3026" spans="2:6">
      <c r="B3026" t="str">
        <f>'4I'!$AJ$173</f>
        <v>CR20017N6_FD_C</v>
      </c>
      <c r="C3026" t="s">
        <v>19694</v>
      </c>
      <c r="E3026" t="s">
        <v>15757</v>
      </c>
      <c r="F3026">
        <f>IF(ISBLANK('4I'!$G$173),"",'4I'!$G$173)</f>
        <v>0</v>
      </c>
    </row>
    <row r="3027" spans="2:6">
      <c r="B3027" t="str">
        <f>'4I'!$AK$173</f>
        <v>CR20017MM_FD_C</v>
      </c>
      <c r="C3027" t="s">
        <v>19695</v>
      </c>
      <c r="E3027" t="s">
        <v>15757</v>
      </c>
      <c r="F3027" t="str">
        <f>IF(ISBLANK('4I'!$H$173),"",'4I'!$H$173)</f>
        <v/>
      </c>
    </row>
    <row r="3028" spans="2:6">
      <c r="B3028" t="str">
        <f>'4I'!$AL$173</f>
        <v>CR20017TA_FD_C</v>
      </c>
      <c r="C3028" t="s">
        <v>19696</v>
      </c>
      <c r="E3028" t="s">
        <v>15757</v>
      </c>
      <c r="F3028" t="str">
        <f>IF(ISBLANK('4I'!$I$173),"",'4I'!$I$173)</f>
        <v/>
      </c>
    </row>
    <row r="3029" spans="2:6">
      <c r="B3029" t="str">
        <f>'4I'!$AF$174</f>
        <v>CR2029N0_FD_C</v>
      </c>
      <c r="C3029" t="s">
        <v>19697</v>
      </c>
      <c r="E3029" t="s">
        <v>15757</v>
      </c>
      <c r="F3029" t="str">
        <f>IF(ISBLANK('4I'!$C$174),"",'4I'!$C$174)</f>
        <v/>
      </c>
    </row>
    <row r="3030" spans="2:6">
      <c r="B3030" t="str">
        <f>'4I'!$AG$174</f>
        <v>CR2029N1_FD_C</v>
      </c>
      <c r="C3030" t="s">
        <v>19698</v>
      </c>
      <c r="E3030" t="s">
        <v>15757</v>
      </c>
      <c r="F3030" t="str">
        <f>IF(ISBLANK('4I'!$D$174),"",'4I'!$D$174)</f>
        <v/>
      </c>
    </row>
    <row r="3031" spans="2:6">
      <c r="B3031" t="str">
        <f>'4I'!$AH$174</f>
        <v>CR2029N2_FD_C</v>
      </c>
      <c r="C3031" t="s">
        <v>19699</v>
      </c>
      <c r="E3031" t="s">
        <v>15757</v>
      </c>
      <c r="F3031" t="str">
        <f>IF(ISBLANK('4I'!$E$174),"",'4I'!$E$174)</f>
        <v/>
      </c>
    </row>
    <row r="3032" spans="2:6">
      <c r="B3032" t="str">
        <f>'4I'!$AI$174</f>
        <v>CR2029N5_FD_C</v>
      </c>
      <c r="C3032" t="s">
        <v>19700</v>
      </c>
      <c r="E3032" t="s">
        <v>15757</v>
      </c>
      <c r="F3032" t="str">
        <f>IF(ISBLANK('4I'!$F$174),"",'4I'!$F$174)</f>
        <v/>
      </c>
    </row>
    <row r="3033" spans="2:6">
      <c r="B3033" t="str">
        <f>'4I'!$AJ$174</f>
        <v>CR2029N6_FD_C</v>
      </c>
      <c r="C3033" t="s">
        <v>19701</v>
      </c>
      <c r="E3033" t="s">
        <v>15757</v>
      </c>
      <c r="F3033">
        <f>IF(ISBLANK('4I'!$G$174),"",'4I'!$G$174)</f>
        <v>0</v>
      </c>
    </row>
    <row r="3034" spans="2:6">
      <c r="B3034" t="str">
        <f>'4I'!$AK$174</f>
        <v>CR2029MM_FD_C</v>
      </c>
      <c r="C3034" t="s">
        <v>19702</v>
      </c>
      <c r="E3034" t="s">
        <v>15757</v>
      </c>
      <c r="F3034" t="str">
        <f>IF(ISBLANK('4I'!$H$174),"",'4I'!$H$174)</f>
        <v/>
      </c>
    </row>
    <row r="3035" spans="2:6">
      <c r="B3035" t="str">
        <f>'4I'!$AL$174</f>
        <v>CR2029TA_FD_C</v>
      </c>
      <c r="C3035" t="s">
        <v>19703</v>
      </c>
      <c r="E3035" t="s">
        <v>15757</v>
      </c>
      <c r="F3035" t="str">
        <f>IF(ISBLANK('4I'!$I$174),"",'4I'!$I$174)</f>
        <v/>
      </c>
    </row>
    <row r="3036" spans="2:6">
      <c r="B3036" t="str">
        <f>'4I'!$AF$175</f>
        <v>CR2030N0_FD_C</v>
      </c>
      <c r="C3036" t="s">
        <v>19704</v>
      </c>
      <c r="E3036" t="s">
        <v>15757</v>
      </c>
      <c r="F3036" t="str">
        <f>IF(ISBLANK('4I'!$C$175),"",'4I'!$C$175)</f>
        <v/>
      </c>
    </row>
    <row r="3037" spans="2:6">
      <c r="B3037" t="str">
        <f>'4I'!$AG$175</f>
        <v>CR2030N1_FD_C</v>
      </c>
      <c r="C3037" t="s">
        <v>19705</v>
      </c>
      <c r="E3037" t="s">
        <v>15757</v>
      </c>
      <c r="F3037" t="str">
        <f>IF(ISBLANK('4I'!$D$175),"",'4I'!$D$175)</f>
        <v/>
      </c>
    </row>
    <row r="3038" spans="2:6">
      <c r="B3038" t="str">
        <f>'4I'!$AH$175</f>
        <v>CR2030N2_FD_C</v>
      </c>
      <c r="C3038" t="s">
        <v>19706</v>
      </c>
      <c r="E3038" t="s">
        <v>15757</v>
      </c>
      <c r="F3038" t="str">
        <f>IF(ISBLANK('4I'!$E$175),"",'4I'!$E$175)</f>
        <v/>
      </c>
    </row>
    <row r="3039" spans="2:6">
      <c r="B3039" t="str">
        <f>'4I'!$AI$175</f>
        <v>CR2030N5_FD_C</v>
      </c>
      <c r="C3039" t="s">
        <v>19707</v>
      </c>
      <c r="E3039" t="s">
        <v>15757</v>
      </c>
      <c r="F3039" t="str">
        <f>IF(ISBLANK('4I'!$F$175),"",'4I'!$F$175)</f>
        <v/>
      </c>
    </row>
    <row r="3040" spans="2:6">
      <c r="B3040" t="str">
        <f>'4I'!$AJ$175</f>
        <v>CR2030N6_FD_C</v>
      </c>
      <c r="C3040" t="s">
        <v>19708</v>
      </c>
      <c r="E3040" t="s">
        <v>15757</v>
      </c>
      <c r="F3040">
        <f>IF(ISBLANK('4I'!$G$175),"",'4I'!$G$175)</f>
        <v>0</v>
      </c>
    </row>
    <row r="3041" spans="2:6">
      <c r="B3041" t="str">
        <f>'4I'!$AK$175</f>
        <v>CR2030MM_FD_C</v>
      </c>
      <c r="C3041" t="s">
        <v>19709</v>
      </c>
      <c r="E3041" t="s">
        <v>15757</v>
      </c>
      <c r="F3041" t="str">
        <f>IF(ISBLANK('4I'!$H$175),"",'4I'!$H$175)</f>
        <v/>
      </c>
    </row>
    <row r="3042" spans="2:6">
      <c r="B3042" t="str">
        <f>'4I'!$AL$175</f>
        <v>CR2030TA_FD_C</v>
      </c>
      <c r="C3042" t="s">
        <v>19710</v>
      </c>
      <c r="E3042" t="s">
        <v>15757</v>
      </c>
      <c r="F3042" t="str">
        <f>IF(ISBLANK('4I'!$I$175),"",'4I'!$I$175)</f>
        <v/>
      </c>
    </row>
    <row r="3043" spans="2:6">
      <c r="B3043" t="str">
        <f>'4I'!$AF$176</f>
        <v>CR2031N0_FD_C</v>
      </c>
      <c r="C3043" t="s">
        <v>19711</v>
      </c>
      <c r="E3043" t="s">
        <v>15757</v>
      </c>
      <c r="F3043" t="str">
        <f>IF(ISBLANK('4I'!$C$176),"",'4I'!$C$176)</f>
        <v/>
      </c>
    </row>
    <row r="3044" spans="2:6">
      <c r="B3044" t="str">
        <f>'4I'!$AG$176</f>
        <v>CR2031N1_FD_C</v>
      </c>
      <c r="C3044" t="s">
        <v>19712</v>
      </c>
      <c r="E3044" t="s">
        <v>15757</v>
      </c>
      <c r="F3044" t="str">
        <f>IF(ISBLANK('4I'!$D$176),"",'4I'!$D$176)</f>
        <v/>
      </c>
    </row>
    <row r="3045" spans="2:6">
      <c r="B3045" t="str">
        <f>'4I'!$AH$176</f>
        <v>CR2031N2_FD_C</v>
      </c>
      <c r="C3045" t="s">
        <v>19713</v>
      </c>
      <c r="E3045" t="s">
        <v>15757</v>
      </c>
      <c r="F3045" t="str">
        <f>IF(ISBLANK('4I'!$E$176),"",'4I'!$E$176)</f>
        <v/>
      </c>
    </row>
    <row r="3046" spans="2:6">
      <c r="B3046" t="str">
        <f>'4I'!$AI$176</f>
        <v>CR2031N5_FD_C</v>
      </c>
      <c r="C3046" t="s">
        <v>19714</v>
      </c>
      <c r="E3046" t="s">
        <v>15757</v>
      </c>
      <c r="F3046" t="str">
        <f>IF(ISBLANK('4I'!$F$176),"",'4I'!$F$176)</f>
        <v/>
      </c>
    </row>
    <row r="3047" spans="2:6">
      <c r="B3047" t="str">
        <f>'4I'!$AJ$176</f>
        <v>CR2031N6_FD_C</v>
      </c>
      <c r="C3047" t="s">
        <v>19715</v>
      </c>
      <c r="E3047" t="s">
        <v>15757</v>
      </c>
      <c r="F3047">
        <f>IF(ISBLANK('4I'!$G$176),"",'4I'!$G$176)</f>
        <v>0</v>
      </c>
    </row>
    <row r="3048" spans="2:6">
      <c r="B3048" t="str">
        <f>'4I'!$AK$176</f>
        <v>CR2031MM_FD_C</v>
      </c>
      <c r="C3048" t="s">
        <v>19716</v>
      </c>
      <c r="E3048" t="s">
        <v>15757</v>
      </c>
      <c r="F3048" t="str">
        <f>IF(ISBLANK('4I'!$H$176),"",'4I'!$H$176)</f>
        <v/>
      </c>
    </row>
    <row r="3049" spans="2:6">
      <c r="B3049" t="str">
        <f>'4I'!$AL$176</f>
        <v>CR2031TA_FD_C</v>
      </c>
      <c r="C3049" t="s">
        <v>19717</v>
      </c>
      <c r="E3049" t="s">
        <v>15757</v>
      </c>
      <c r="F3049" t="str">
        <f>IF(ISBLANK('4I'!$I$176),"",'4I'!$I$176)</f>
        <v/>
      </c>
    </row>
    <row r="3050" spans="2:6">
      <c r="B3050" t="str">
        <f>'4I'!$AF$177</f>
        <v>CR20018N0_FD_C</v>
      </c>
      <c r="C3050" t="s">
        <v>19718</v>
      </c>
      <c r="E3050" t="s">
        <v>15757</v>
      </c>
      <c r="F3050" t="str">
        <f>IF(ISBLANK('4I'!$C$177),"",'4I'!$C$177)</f>
        <v/>
      </c>
    </row>
    <row r="3051" spans="2:6">
      <c r="B3051" t="str">
        <f>'4I'!$AG$177</f>
        <v>CR20018N1_FD_C</v>
      </c>
      <c r="C3051" t="s">
        <v>19719</v>
      </c>
      <c r="E3051" t="s">
        <v>15757</v>
      </c>
      <c r="F3051" t="str">
        <f>IF(ISBLANK('4I'!$D$177),"",'4I'!$D$177)</f>
        <v/>
      </c>
    </row>
    <row r="3052" spans="2:6">
      <c r="B3052" t="str">
        <f>'4I'!$AH$177</f>
        <v>CR20018N2_FD_C</v>
      </c>
      <c r="C3052" t="s">
        <v>19720</v>
      </c>
      <c r="E3052" t="s">
        <v>15757</v>
      </c>
      <c r="F3052" t="str">
        <f>IF(ISBLANK('4I'!$E$177),"",'4I'!$E$177)</f>
        <v/>
      </c>
    </row>
    <row r="3053" spans="2:6">
      <c r="B3053" t="str">
        <f>'4I'!$AI$177</f>
        <v>CR20018N5_FD_C</v>
      </c>
      <c r="C3053" t="s">
        <v>19721</v>
      </c>
      <c r="E3053" t="s">
        <v>15757</v>
      </c>
      <c r="F3053" t="str">
        <f>IF(ISBLANK('4I'!$F$177),"",'4I'!$F$177)</f>
        <v/>
      </c>
    </row>
    <row r="3054" spans="2:6">
      <c r="B3054" t="str">
        <f>'4I'!$AJ$177</f>
        <v>CR20018N6_FD_C</v>
      </c>
      <c r="C3054" t="s">
        <v>19722</v>
      </c>
      <c r="E3054" t="s">
        <v>15757</v>
      </c>
      <c r="F3054">
        <f>IF(ISBLANK('4I'!$G$177),"",'4I'!$G$177)</f>
        <v>0</v>
      </c>
    </row>
    <row r="3055" spans="2:6">
      <c r="B3055" t="str">
        <f>'4I'!$AK$177</f>
        <v>CR20018MM_FD_C</v>
      </c>
      <c r="C3055" t="s">
        <v>19723</v>
      </c>
      <c r="E3055" t="s">
        <v>15757</v>
      </c>
      <c r="F3055" t="str">
        <f>IF(ISBLANK('4I'!$H$177),"",'4I'!$H$177)</f>
        <v/>
      </c>
    </row>
    <row r="3056" spans="2:6">
      <c r="B3056" t="str">
        <f>'4I'!$AL$177</f>
        <v>CR20018TA_FD_C</v>
      </c>
      <c r="C3056" t="s">
        <v>19724</v>
      </c>
      <c r="E3056" t="s">
        <v>15757</v>
      </c>
      <c r="F3056" t="str">
        <f>IF(ISBLANK('4I'!$I$177),"",'4I'!$I$177)</f>
        <v/>
      </c>
    </row>
    <row r="3057" spans="2:6">
      <c r="B3057" t="str">
        <f>'4I'!$AF$178</f>
        <v>CR20019N0_FD_C</v>
      </c>
      <c r="C3057" t="s">
        <v>19725</v>
      </c>
      <c r="E3057" t="s">
        <v>15757</v>
      </c>
      <c r="F3057">
        <f>IF(ISBLANK('4I'!$C$178),"",'4I'!$C$178)</f>
        <v>0</v>
      </c>
    </row>
    <row r="3058" spans="2:6">
      <c r="B3058" t="str">
        <f>'4I'!$AG$178</f>
        <v>CR20019N1_FD_C</v>
      </c>
      <c r="C3058" t="s">
        <v>19726</v>
      </c>
      <c r="E3058" t="s">
        <v>15757</v>
      </c>
      <c r="F3058">
        <f>IF(ISBLANK('4I'!$D$178),"",'4I'!$D$178)</f>
        <v>0</v>
      </c>
    </row>
    <row r="3059" spans="2:6">
      <c r="B3059" t="str">
        <f>'4I'!$AH$178</f>
        <v>CR20019N2_FD_C</v>
      </c>
      <c r="C3059" t="s">
        <v>19727</v>
      </c>
      <c r="E3059" t="s">
        <v>15757</v>
      </c>
      <c r="F3059">
        <f>IF(ISBLANK('4I'!$E$178),"",'4I'!$E$178)</f>
        <v>0</v>
      </c>
    </row>
    <row r="3060" spans="2:6">
      <c r="B3060" t="str">
        <f>'4I'!$AI$178</f>
        <v>CR20019N5_FD_C</v>
      </c>
      <c r="C3060" t="s">
        <v>19728</v>
      </c>
      <c r="E3060" t="s">
        <v>15757</v>
      </c>
      <c r="F3060">
        <f>IF(ISBLANK('4I'!$F$178),"",'4I'!$F$178)</f>
        <v>0</v>
      </c>
    </row>
    <row r="3061" spans="2:6">
      <c r="B3061" t="str">
        <f>'4I'!$AJ$178</f>
        <v>CR20019N6_FD_C</v>
      </c>
      <c r="C3061" t="s">
        <v>19729</v>
      </c>
      <c r="E3061" t="s">
        <v>15757</v>
      </c>
      <c r="F3061">
        <f>IF(ISBLANK('4I'!$G$178),"",'4I'!$G$178)</f>
        <v>0</v>
      </c>
    </row>
    <row r="3062" spans="2:6">
      <c r="B3062" t="str">
        <f>'4I'!$AK$178</f>
        <v>CR20019MM_FD_C</v>
      </c>
      <c r="C3062" t="s">
        <v>19730</v>
      </c>
      <c r="E3062" t="s">
        <v>15757</v>
      </c>
      <c r="F3062">
        <f>IF(ISBLANK('4I'!$H$178),"",'4I'!$H$178)</f>
        <v>0</v>
      </c>
    </row>
    <row r="3063" spans="2:6">
      <c r="B3063" t="str">
        <f>'4I'!$AL$178</f>
        <v>CR20019TA_FD_C</v>
      </c>
      <c r="C3063" t="s">
        <v>19731</v>
      </c>
      <c r="E3063" t="s">
        <v>15757</v>
      </c>
      <c r="F3063">
        <f>IF(ISBLANK('4I'!$I$178),"",'4I'!$I$178)</f>
        <v>0</v>
      </c>
    </row>
    <row r="3064" spans="2:6">
      <c r="B3064" t="str">
        <f>'4I'!$AF$181</f>
        <v>CR2028N0_FD_C</v>
      </c>
      <c r="C3064" t="s">
        <v>19732</v>
      </c>
      <c r="E3064" t="s">
        <v>15757</v>
      </c>
      <c r="F3064" t="str">
        <f>IF(ISBLANK('4I'!$C$181),"",'4I'!$C$181)</f>
        <v/>
      </c>
    </row>
    <row r="3065" spans="2:6">
      <c r="B3065" t="str">
        <f>'4I'!$AG$181</f>
        <v>CR2028N1_FD_C</v>
      </c>
      <c r="C3065" t="s">
        <v>19733</v>
      </c>
      <c r="E3065" t="s">
        <v>15757</v>
      </c>
      <c r="F3065" t="str">
        <f>IF(ISBLANK('4I'!$D$181),"",'4I'!$D$181)</f>
        <v/>
      </c>
    </row>
    <row r="3066" spans="2:6">
      <c r="B3066" t="str">
        <f>'4I'!$AH$181</f>
        <v>CR2028N2_FD_C</v>
      </c>
      <c r="C3066" t="s">
        <v>19734</v>
      </c>
      <c r="E3066" t="s">
        <v>15757</v>
      </c>
      <c r="F3066" t="str">
        <f>IF(ISBLANK('4I'!$E$181),"",'4I'!$E$181)</f>
        <v/>
      </c>
    </row>
    <row r="3067" spans="2:6">
      <c r="B3067" t="str">
        <f>'4I'!$AI$181</f>
        <v>CR2028N5_FD_C</v>
      </c>
      <c r="C3067" t="s">
        <v>19735</v>
      </c>
      <c r="E3067" t="s">
        <v>15757</v>
      </c>
      <c r="F3067" t="str">
        <f>IF(ISBLANK('4I'!$F$181),"",'4I'!$F$181)</f>
        <v/>
      </c>
    </row>
    <row r="3068" spans="2:6">
      <c r="B3068" t="str">
        <f>'4I'!$AJ$181</f>
        <v>CR2028N6_FD_C</v>
      </c>
      <c r="C3068" t="s">
        <v>19736</v>
      </c>
      <c r="E3068" t="s">
        <v>15757</v>
      </c>
      <c r="F3068">
        <f>IF(ISBLANK('4I'!$G$181),"",'4I'!$G$181)</f>
        <v>0</v>
      </c>
    </row>
    <row r="3069" spans="2:6">
      <c r="B3069" t="str">
        <f>'4I'!$AK$181</f>
        <v>CR2028MM_FD_C</v>
      </c>
      <c r="C3069" t="s">
        <v>19737</v>
      </c>
      <c r="E3069" t="s">
        <v>15757</v>
      </c>
      <c r="F3069" t="str">
        <f>IF(ISBLANK('4I'!$H$181),"",'4I'!$H$181)</f>
        <v/>
      </c>
    </row>
    <row r="3070" spans="2:6">
      <c r="B3070" t="str">
        <f>'4I'!$AL$181</f>
        <v>CR2028TA_FD_C</v>
      </c>
      <c r="C3070" t="s">
        <v>19738</v>
      </c>
      <c r="E3070" t="s">
        <v>15757</v>
      </c>
      <c r="F3070" t="str">
        <f>IF(ISBLANK('4I'!$I$181),"",'4I'!$I$181)</f>
        <v/>
      </c>
    </row>
    <row r="3071" spans="2:6">
      <c r="B3071" t="str">
        <f>'4I'!$AF$183</f>
        <v>CR20020N0_FD_C</v>
      </c>
      <c r="C3071" t="s">
        <v>19739</v>
      </c>
      <c r="E3071" t="s">
        <v>15757</v>
      </c>
      <c r="F3071">
        <f>IF(ISBLANK('4I'!$C$183),"",'4I'!$C$183)</f>
        <v>0</v>
      </c>
    </row>
    <row r="3072" spans="2:6">
      <c r="B3072" t="str">
        <f>'4I'!$AG$183</f>
        <v>CR20020N1_FD_C</v>
      </c>
      <c r="C3072" t="s">
        <v>19740</v>
      </c>
      <c r="E3072" t="s">
        <v>15757</v>
      </c>
      <c r="F3072">
        <f>IF(ISBLANK('4I'!$D$183),"",'4I'!$D$183)</f>
        <v>0</v>
      </c>
    </row>
    <row r="3073" spans="2:6">
      <c r="B3073" t="str">
        <f>'4I'!$AH$183</f>
        <v>CR20020N2_FD_C</v>
      </c>
      <c r="C3073" t="s">
        <v>19741</v>
      </c>
      <c r="E3073" t="s">
        <v>15757</v>
      </c>
      <c r="F3073">
        <f>IF(ISBLANK('4I'!$E$183),"",'4I'!$E$183)</f>
        <v>0</v>
      </c>
    </row>
    <row r="3074" spans="2:6">
      <c r="B3074" t="str">
        <f>'4I'!$AI$183</f>
        <v>CR20020N5_FD_C</v>
      </c>
      <c r="C3074" t="s">
        <v>19742</v>
      </c>
      <c r="E3074" t="s">
        <v>15757</v>
      </c>
      <c r="F3074">
        <f>IF(ISBLANK('4I'!$F$183),"",'4I'!$F$183)</f>
        <v>0</v>
      </c>
    </row>
    <row r="3075" spans="2:6">
      <c r="B3075" t="str">
        <f>'4I'!$AJ$183</f>
        <v>CR20020N6_FD_C</v>
      </c>
      <c r="C3075" t="s">
        <v>19743</v>
      </c>
      <c r="E3075" t="s">
        <v>15757</v>
      </c>
      <c r="F3075">
        <f>IF(ISBLANK('4I'!$G$183),"",'4I'!$G$183)</f>
        <v>0</v>
      </c>
    </row>
    <row r="3076" spans="2:6">
      <c r="B3076" t="str">
        <f>'4I'!$AK$183</f>
        <v>CR20020MM_FD_C</v>
      </c>
      <c r="C3076" t="s">
        <v>19744</v>
      </c>
      <c r="E3076" t="s">
        <v>15757</v>
      </c>
      <c r="F3076">
        <f>IF(ISBLANK('4I'!$H$183),"",'4I'!$H$183)</f>
        <v>0</v>
      </c>
    </row>
    <row r="3077" spans="2:6">
      <c r="B3077" t="str">
        <f>'4I'!$AL$183</f>
        <v>CR20020TA_FD_C</v>
      </c>
      <c r="C3077" t="s">
        <v>19745</v>
      </c>
      <c r="E3077" t="s">
        <v>15757</v>
      </c>
      <c r="F3077">
        <f>IF(ISBLANK('4I'!$I$183),"",'4I'!$I$183)</f>
        <v>0</v>
      </c>
    </row>
    <row r="3078" spans="2:6">
      <c r="B3078" t="str">
        <f>'4I'!$AF$192</f>
        <v>CR2021N0_FD_D</v>
      </c>
      <c r="C3078" t="s">
        <v>19746</v>
      </c>
      <c r="E3078" t="s">
        <v>15757</v>
      </c>
      <c r="F3078" t="str">
        <f>IF(ISBLANK('4I'!$C$192),"",'4I'!$C$192)</f>
        <v/>
      </c>
    </row>
    <row r="3079" spans="2:6">
      <c r="B3079" t="str">
        <f>'4I'!$AG$192</f>
        <v>CR2021N1_FD_D</v>
      </c>
      <c r="C3079" t="s">
        <v>19747</v>
      </c>
      <c r="E3079" t="s">
        <v>15757</v>
      </c>
      <c r="F3079" t="str">
        <f>IF(ISBLANK('4I'!$D$192),"",'4I'!$D$192)</f>
        <v/>
      </c>
    </row>
    <row r="3080" spans="2:6">
      <c r="B3080" t="str">
        <f>'4I'!$AH$192</f>
        <v>CR2021N2_FD_D</v>
      </c>
      <c r="C3080" t="s">
        <v>19748</v>
      </c>
      <c r="E3080" t="s">
        <v>15757</v>
      </c>
      <c r="F3080" t="str">
        <f>IF(ISBLANK('4I'!$E$192),"",'4I'!$E$192)</f>
        <v/>
      </c>
    </row>
    <row r="3081" spans="2:6">
      <c r="B3081" t="str">
        <f>'4I'!$AI$192</f>
        <v>CR2021N5_FD_D</v>
      </c>
      <c r="C3081" t="s">
        <v>19749</v>
      </c>
      <c r="E3081" t="s">
        <v>15757</v>
      </c>
      <c r="F3081" t="str">
        <f>IF(ISBLANK('4I'!$F$192),"",'4I'!$F$192)</f>
        <v/>
      </c>
    </row>
    <row r="3082" spans="2:6">
      <c r="B3082" t="str">
        <f>'4I'!$AJ$192</f>
        <v>CR2021N6_FD_D</v>
      </c>
      <c r="C3082" t="s">
        <v>19750</v>
      </c>
      <c r="E3082" t="s">
        <v>15757</v>
      </c>
      <c r="F3082">
        <f>IF(ISBLANK('4I'!$G$192),"",'4I'!$G$192)</f>
        <v>0</v>
      </c>
    </row>
    <row r="3083" spans="2:6">
      <c r="B3083" t="str">
        <f>'4I'!$AK$192</f>
        <v>CR2021MM_FD_D</v>
      </c>
      <c r="C3083" t="s">
        <v>19751</v>
      </c>
      <c r="E3083" t="s">
        <v>15757</v>
      </c>
      <c r="F3083" t="str">
        <f>IF(ISBLANK('4I'!$H$192),"",'4I'!$H$192)</f>
        <v/>
      </c>
    </row>
    <row r="3084" spans="2:6">
      <c r="B3084" t="str">
        <f>'4I'!$AL$192</f>
        <v>CR2021TA_FD_D</v>
      </c>
      <c r="C3084" t="s">
        <v>19752</v>
      </c>
      <c r="E3084" t="s">
        <v>15757</v>
      </c>
      <c r="F3084" t="str">
        <f>IF(ISBLANK('4I'!$I$192),"",'4I'!$I$192)</f>
        <v/>
      </c>
    </row>
    <row r="3085" spans="2:6">
      <c r="B3085" t="str">
        <f>'4I'!$AM$192</f>
        <v>CR2021IRP_FD_D</v>
      </c>
      <c r="C3085" t="s">
        <v>19753</v>
      </c>
      <c r="E3085" t="s">
        <v>15757</v>
      </c>
      <c r="F3085" t="str">
        <f>IF(ISBLANK('4I'!$J$192),"",'4I'!$J$192)</f>
        <v/>
      </c>
    </row>
    <row r="3086" spans="2:6">
      <c r="B3086" t="str">
        <f>'4I'!$AN$192</f>
        <v>CR2021IRR_FD_D</v>
      </c>
      <c r="C3086" t="s">
        <v>19754</v>
      </c>
      <c r="E3086" t="s">
        <v>15757</v>
      </c>
      <c r="F3086" t="str">
        <f>IF(ISBLANK('4I'!$K$192),"",'4I'!$K$192)</f>
        <v/>
      </c>
    </row>
    <row r="3087" spans="2:6">
      <c r="B3087" t="str">
        <f>'4I'!$AF$193</f>
        <v>CR2022N0_FD_D</v>
      </c>
      <c r="C3087" t="s">
        <v>19755</v>
      </c>
      <c r="E3087" t="s">
        <v>15757</v>
      </c>
      <c r="F3087" t="str">
        <f>IF(ISBLANK('4I'!$C$193),"",'4I'!$C$193)</f>
        <v/>
      </c>
    </row>
    <row r="3088" spans="2:6">
      <c r="B3088" t="str">
        <f>'4I'!$AG$193</f>
        <v>CR2022N1_FD_D</v>
      </c>
      <c r="C3088" t="s">
        <v>19756</v>
      </c>
      <c r="E3088" t="s">
        <v>15757</v>
      </c>
      <c r="F3088" t="str">
        <f>IF(ISBLANK('4I'!$D$193),"",'4I'!$D$193)</f>
        <v/>
      </c>
    </row>
    <row r="3089" spans="2:6">
      <c r="B3089" t="str">
        <f>'4I'!$AH$193</f>
        <v>CR2022N2_FD_D</v>
      </c>
      <c r="C3089" t="s">
        <v>19757</v>
      </c>
      <c r="E3089" t="s">
        <v>15757</v>
      </c>
      <c r="F3089" t="str">
        <f>IF(ISBLANK('4I'!$E$193),"",'4I'!$E$193)</f>
        <v/>
      </c>
    </row>
    <row r="3090" spans="2:6">
      <c r="B3090" t="str">
        <f>'4I'!$AI$193</f>
        <v>CR2022N5_FD_D</v>
      </c>
      <c r="C3090" t="s">
        <v>19758</v>
      </c>
      <c r="E3090" t="s">
        <v>15757</v>
      </c>
      <c r="F3090" t="str">
        <f>IF(ISBLANK('4I'!$F$193),"",'4I'!$F$193)</f>
        <v/>
      </c>
    </row>
    <row r="3091" spans="2:6">
      <c r="B3091" t="str">
        <f>'4I'!$AJ$193</f>
        <v>CR2022N6_FD_D</v>
      </c>
      <c r="C3091" t="s">
        <v>19759</v>
      </c>
      <c r="E3091" t="s">
        <v>15757</v>
      </c>
      <c r="F3091">
        <f>IF(ISBLANK('4I'!$G$193),"",'4I'!$G$193)</f>
        <v>0</v>
      </c>
    </row>
    <row r="3092" spans="2:6">
      <c r="B3092" t="str">
        <f>'4I'!$AK$193</f>
        <v>CR2022MM_FD_D</v>
      </c>
      <c r="C3092" t="s">
        <v>19760</v>
      </c>
      <c r="E3092" t="s">
        <v>15757</v>
      </c>
      <c r="F3092" t="str">
        <f>IF(ISBLANK('4I'!$H$193),"",'4I'!$H$193)</f>
        <v/>
      </c>
    </row>
    <row r="3093" spans="2:6">
      <c r="B3093" t="str">
        <f>'4I'!$AL$193</f>
        <v>CR2022TA_FD_D</v>
      </c>
      <c r="C3093" t="s">
        <v>19761</v>
      </c>
      <c r="E3093" t="s">
        <v>15757</v>
      </c>
      <c r="F3093" t="str">
        <f>IF(ISBLANK('4I'!$I$193),"",'4I'!$I$193)</f>
        <v/>
      </c>
    </row>
    <row r="3094" spans="2:6">
      <c r="B3094" t="str">
        <f>'4I'!$AM$193</f>
        <v>CR2022IRP_FD_D</v>
      </c>
      <c r="C3094" t="s">
        <v>19762</v>
      </c>
      <c r="E3094" t="s">
        <v>15757</v>
      </c>
      <c r="F3094" t="str">
        <f>IF(ISBLANK('4I'!$J$193),"",'4I'!$J$193)</f>
        <v/>
      </c>
    </row>
    <row r="3095" spans="2:6">
      <c r="B3095" t="str">
        <f>'4I'!$AN$193</f>
        <v>CR2022IRR_FD_D</v>
      </c>
      <c r="C3095" t="s">
        <v>19763</v>
      </c>
      <c r="E3095" t="s">
        <v>15757</v>
      </c>
      <c r="F3095" t="str">
        <f>IF(ISBLANK('4I'!$K$193),"",'4I'!$K$193)</f>
        <v/>
      </c>
    </row>
    <row r="3096" spans="2:6">
      <c r="B3096" t="str">
        <f>'4I'!$AF$194</f>
        <v>CR2023N0_FD_D</v>
      </c>
      <c r="C3096" t="s">
        <v>19764</v>
      </c>
      <c r="E3096" t="s">
        <v>15757</v>
      </c>
      <c r="F3096" t="str">
        <f>IF(ISBLANK('4I'!$C$194),"",'4I'!$C$194)</f>
        <v/>
      </c>
    </row>
    <row r="3097" spans="2:6">
      <c r="B3097" t="str">
        <f>'4I'!$AG$194</f>
        <v>CR2023N1_FD_D</v>
      </c>
      <c r="C3097" t="s">
        <v>19765</v>
      </c>
      <c r="E3097" t="s">
        <v>15757</v>
      </c>
      <c r="F3097" t="str">
        <f>IF(ISBLANK('4I'!$D$194),"",'4I'!$D$194)</f>
        <v/>
      </c>
    </row>
    <row r="3098" spans="2:6">
      <c r="B3098" t="str">
        <f>'4I'!$AH$194</f>
        <v>CR2023N2_FD_D</v>
      </c>
      <c r="C3098" t="s">
        <v>19766</v>
      </c>
      <c r="E3098" t="s">
        <v>15757</v>
      </c>
      <c r="F3098" t="str">
        <f>IF(ISBLANK('4I'!$E$194),"",'4I'!$E$194)</f>
        <v/>
      </c>
    </row>
    <row r="3099" spans="2:6">
      <c r="B3099" t="str">
        <f>'4I'!$AI$194</f>
        <v>CR2023N5_FD_D</v>
      </c>
      <c r="C3099" t="s">
        <v>19767</v>
      </c>
      <c r="E3099" t="s">
        <v>15757</v>
      </c>
      <c r="F3099" t="str">
        <f>IF(ISBLANK('4I'!$F$194),"",'4I'!$F$194)</f>
        <v/>
      </c>
    </row>
    <row r="3100" spans="2:6">
      <c r="B3100" t="str">
        <f>'4I'!$AJ$194</f>
        <v>CR2023N6_FD_D</v>
      </c>
      <c r="C3100" t="s">
        <v>19768</v>
      </c>
      <c r="E3100" t="s">
        <v>15757</v>
      </c>
      <c r="F3100">
        <f>IF(ISBLANK('4I'!$G$194),"",'4I'!$G$194)</f>
        <v>0</v>
      </c>
    </row>
    <row r="3101" spans="2:6">
      <c r="B3101" t="str">
        <f>'4I'!$AK$194</f>
        <v>CR2023MM_FD_D</v>
      </c>
      <c r="C3101" t="s">
        <v>19769</v>
      </c>
      <c r="E3101" t="s">
        <v>15757</v>
      </c>
      <c r="F3101" t="str">
        <f>IF(ISBLANK('4I'!$H$194),"",'4I'!$H$194)</f>
        <v/>
      </c>
    </row>
    <row r="3102" spans="2:6">
      <c r="B3102" t="str">
        <f>'4I'!$AL$194</f>
        <v>CR2023TA_FD_D</v>
      </c>
      <c r="C3102" t="s">
        <v>19770</v>
      </c>
      <c r="E3102" t="s">
        <v>15757</v>
      </c>
      <c r="F3102" t="str">
        <f>IF(ISBLANK('4I'!$I$194),"",'4I'!$I$194)</f>
        <v/>
      </c>
    </row>
    <row r="3103" spans="2:6">
      <c r="B3103" t="str">
        <f>'4I'!$AM$194</f>
        <v>CR2023IRP_FD_D</v>
      </c>
      <c r="C3103" t="s">
        <v>19771</v>
      </c>
      <c r="E3103" t="s">
        <v>15757</v>
      </c>
      <c r="F3103" t="str">
        <f>IF(ISBLANK('4I'!$J$194),"",'4I'!$J$194)</f>
        <v/>
      </c>
    </row>
    <row r="3104" spans="2:6">
      <c r="B3104" t="str">
        <f>'4I'!$AN$194</f>
        <v>CR2023IRR_FD_D</v>
      </c>
      <c r="C3104" t="s">
        <v>19772</v>
      </c>
      <c r="E3104" t="s">
        <v>15757</v>
      </c>
      <c r="F3104" t="str">
        <f>IF(ISBLANK('4I'!$K$194),"",'4I'!$K$194)</f>
        <v/>
      </c>
    </row>
    <row r="3105" spans="2:6">
      <c r="B3105" t="str">
        <f>'4I'!$AF$195</f>
        <v>CR2024N0_FD_D</v>
      </c>
      <c r="C3105" t="s">
        <v>19773</v>
      </c>
      <c r="E3105" t="s">
        <v>15757</v>
      </c>
      <c r="F3105" t="str">
        <f>IF(ISBLANK('4I'!$C$195),"",'4I'!$C$195)</f>
        <v/>
      </c>
    </row>
    <row r="3106" spans="2:6">
      <c r="B3106" t="str">
        <f>'4I'!$AG$195</f>
        <v>CR2024N1_FD_D</v>
      </c>
      <c r="C3106" t="s">
        <v>19774</v>
      </c>
      <c r="E3106" t="s">
        <v>15757</v>
      </c>
      <c r="F3106" t="str">
        <f>IF(ISBLANK('4I'!$D$195),"",'4I'!$D$195)</f>
        <v/>
      </c>
    </row>
    <row r="3107" spans="2:6">
      <c r="B3107" t="str">
        <f>'4I'!$AH$195</f>
        <v>CR2024N2_FD_D</v>
      </c>
      <c r="C3107" t="s">
        <v>19775</v>
      </c>
      <c r="E3107" t="s">
        <v>15757</v>
      </c>
      <c r="F3107" t="str">
        <f>IF(ISBLANK('4I'!$E$195),"",'4I'!$E$195)</f>
        <v/>
      </c>
    </row>
    <row r="3108" spans="2:6">
      <c r="B3108" t="str">
        <f>'4I'!$AI$195</f>
        <v>CR2024N5_FD_D</v>
      </c>
      <c r="C3108" t="s">
        <v>19776</v>
      </c>
      <c r="E3108" t="s">
        <v>15757</v>
      </c>
      <c r="F3108" t="str">
        <f>IF(ISBLANK('4I'!$F$195),"",'4I'!$F$195)</f>
        <v/>
      </c>
    </row>
    <row r="3109" spans="2:6">
      <c r="B3109" t="str">
        <f>'4I'!$AJ$195</f>
        <v>CR2024N6_FD_D</v>
      </c>
      <c r="C3109" t="s">
        <v>19777</v>
      </c>
      <c r="E3109" t="s">
        <v>15757</v>
      </c>
      <c r="F3109">
        <f>IF(ISBLANK('4I'!$G$195),"",'4I'!$G$195)</f>
        <v>0</v>
      </c>
    </row>
    <row r="3110" spans="2:6">
      <c r="B3110" t="str">
        <f>'4I'!$AK$195</f>
        <v>CR2024MM_FD_D</v>
      </c>
      <c r="C3110" t="s">
        <v>19778</v>
      </c>
      <c r="E3110" t="s">
        <v>15757</v>
      </c>
      <c r="F3110" t="str">
        <f>IF(ISBLANK('4I'!$H$195),"",'4I'!$H$195)</f>
        <v/>
      </c>
    </row>
    <row r="3111" spans="2:6">
      <c r="B3111" t="str">
        <f>'4I'!$AL$195</f>
        <v>CR2024TA_FD_D</v>
      </c>
      <c r="C3111" t="s">
        <v>19779</v>
      </c>
      <c r="E3111" t="s">
        <v>15757</v>
      </c>
      <c r="F3111" t="str">
        <f>IF(ISBLANK('4I'!$I$195),"",'4I'!$I$195)</f>
        <v/>
      </c>
    </row>
    <row r="3112" spans="2:6">
      <c r="B3112" t="str">
        <f>'4I'!$AM$195</f>
        <v>CR2024IRP_FD_D</v>
      </c>
      <c r="C3112" t="s">
        <v>19780</v>
      </c>
      <c r="E3112" t="s">
        <v>15757</v>
      </c>
      <c r="F3112" t="str">
        <f>IF(ISBLANK('4I'!$J$195),"",'4I'!$J$195)</f>
        <v/>
      </c>
    </row>
    <row r="3113" spans="2:6">
      <c r="B3113" t="str">
        <f>'4I'!$AN$195</f>
        <v>CR2024IRR_FD_D</v>
      </c>
      <c r="C3113" t="s">
        <v>19781</v>
      </c>
      <c r="E3113" t="s">
        <v>15757</v>
      </c>
      <c r="F3113" t="str">
        <f>IF(ISBLANK('4I'!$K$195),"",'4I'!$K$195)</f>
        <v/>
      </c>
    </row>
    <row r="3114" spans="2:6">
      <c r="B3114" t="str">
        <f>'4I'!$AF$196</f>
        <v>CR2025N0_FD_D</v>
      </c>
      <c r="C3114" t="s">
        <v>19782</v>
      </c>
      <c r="E3114" t="s">
        <v>15757</v>
      </c>
      <c r="F3114" t="str">
        <f>IF(ISBLANK('4I'!$C$196),"",'4I'!$C$196)</f>
        <v/>
      </c>
    </row>
    <row r="3115" spans="2:6">
      <c r="B3115" t="str">
        <f>'4I'!$AG$196</f>
        <v>CR2025N1_FD_D</v>
      </c>
      <c r="C3115" t="s">
        <v>19783</v>
      </c>
      <c r="E3115" t="s">
        <v>15757</v>
      </c>
      <c r="F3115" t="str">
        <f>IF(ISBLANK('4I'!$D$196),"",'4I'!$D$196)</f>
        <v/>
      </c>
    </row>
    <row r="3116" spans="2:6">
      <c r="B3116" t="str">
        <f>'4I'!$AH$196</f>
        <v>CR2025N2_FD_D</v>
      </c>
      <c r="C3116" t="s">
        <v>19784</v>
      </c>
      <c r="E3116" t="s">
        <v>15757</v>
      </c>
      <c r="F3116" t="str">
        <f>IF(ISBLANK('4I'!$E$196),"",'4I'!$E$196)</f>
        <v/>
      </c>
    </row>
    <row r="3117" spans="2:6">
      <c r="B3117" t="str">
        <f>'4I'!$AI$196</f>
        <v>CR2025N5_FD_D</v>
      </c>
      <c r="C3117" t="s">
        <v>19785</v>
      </c>
      <c r="E3117" t="s">
        <v>15757</v>
      </c>
      <c r="F3117" t="str">
        <f>IF(ISBLANK('4I'!$F$196),"",'4I'!$F$196)</f>
        <v/>
      </c>
    </row>
    <row r="3118" spans="2:6">
      <c r="B3118" t="str">
        <f>'4I'!$AJ$196</f>
        <v>CR2025N6_FD_D</v>
      </c>
      <c r="C3118" t="s">
        <v>19786</v>
      </c>
      <c r="E3118" t="s">
        <v>15757</v>
      </c>
      <c r="F3118">
        <f>IF(ISBLANK('4I'!$G$196),"",'4I'!$G$196)</f>
        <v>0</v>
      </c>
    </row>
    <row r="3119" spans="2:6">
      <c r="B3119" t="str">
        <f>'4I'!$AK$196</f>
        <v>CR2025MM_FD_D</v>
      </c>
      <c r="C3119" t="s">
        <v>19787</v>
      </c>
      <c r="E3119" t="s">
        <v>15757</v>
      </c>
      <c r="F3119" t="str">
        <f>IF(ISBLANK('4I'!$H$196),"",'4I'!$H$196)</f>
        <v/>
      </c>
    </row>
    <row r="3120" spans="2:6">
      <c r="B3120" t="str">
        <f>'4I'!$AL$196</f>
        <v>CR2025TA_FD_D</v>
      </c>
      <c r="C3120" t="s">
        <v>19788</v>
      </c>
      <c r="E3120" t="s">
        <v>15757</v>
      </c>
      <c r="F3120" t="str">
        <f>IF(ISBLANK('4I'!$I$196),"",'4I'!$I$196)</f>
        <v/>
      </c>
    </row>
    <row r="3121" spans="2:6">
      <c r="B3121" t="str">
        <f>'4I'!$AM$196</f>
        <v>CR2025IRP_FD_D</v>
      </c>
      <c r="C3121" t="s">
        <v>19789</v>
      </c>
      <c r="E3121" t="s">
        <v>15757</v>
      </c>
      <c r="F3121" t="str">
        <f>IF(ISBLANK('4I'!$J$196),"",'4I'!$J$196)</f>
        <v/>
      </c>
    </row>
    <row r="3122" spans="2:6">
      <c r="B3122" t="str">
        <f>'4I'!$AN$196</f>
        <v>CR2025IRR_FD_D</v>
      </c>
      <c r="C3122" t="s">
        <v>19790</v>
      </c>
      <c r="E3122" t="s">
        <v>15757</v>
      </c>
      <c r="F3122" t="str">
        <f>IF(ISBLANK('4I'!$K$196),"",'4I'!$K$196)</f>
        <v/>
      </c>
    </row>
    <row r="3123" spans="2:6">
      <c r="B3123" t="str">
        <f>'4I'!$AF$197</f>
        <v>CR2026N0_FD_D</v>
      </c>
      <c r="C3123" t="s">
        <v>19791</v>
      </c>
      <c r="E3123" t="s">
        <v>15757</v>
      </c>
      <c r="F3123" t="str">
        <f>IF(ISBLANK('4I'!$C$197),"",'4I'!$C$197)</f>
        <v/>
      </c>
    </row>
    <row r="3124" spans="2:6">
      <c r="B3124" t="str">
        <f>'4I'!$AG$197</f>
        <v>CR2026N1_FD_D</v>
      </c>
      <c r="C3124" t="s">
        <v>19792</v>
      </c>
      <c r="E3124" t="s">
        <v>15757</v>
      </c>
      <c r="F3124" t="str">
        <f>IF(ISBLANK('4I'!$D$197),"",'4I'!$D$197)</f>
        <v/>
      </c>
    </row>
    <row r="3125" spans="2:6">
      <c r="B3125" t="str">
        <f>'4I'!$AH$197</f>
        <v>CR2026N2_FD_D</v>
      </c>
      <c r="C3125" t="s">
        <v>19793</v>
      </c>
      <c r="E3125" t="s">
        <v>15757</v>
      </c>
      <c r="F3125" t="str">
        <f>IF(ISBLANK('4I'!$E$197),"",'4I'!$E$197)</f>
        <v/>
      </c>
    </row>
    <row r="3126" spans="2:6">
      <c r="B3126" t="str">
        <f>'4I'!$AI$197</f>
        <v>CR2026N5_FD_D</v>
      </c>
      <c r="C3126" t="s">
        <v>19794</v>
      </c>
      <c r="E3126" t="s">
        <v>15757</v>
      </c>
      <c r="F3126" t="str">
        <f>IF(ISBLANK('4I'!$F$197),"",'4I'!$F$197)</f>
        <v/>
      </c>
    </row>
    <row r="3127" spans="2:6">
      <c r="B3127" t="str">
        <f>'4I'!$AJ$197</f>
        <v>CR2026N6_FD_D</v>
      </c>
      <c r="C3127" t="s">
        <v>19795</v>
      </c>
      <c r="E3127" t="s">
        <v>15757</v>
      </c>
      <c r="F3127">
        <f>IF(ISBLANK('4I'!$G$197),"",'4I'!$G$197)</f>
        <v>0</v>
      </c>
    </row>
    <row r="3128" spans="2:6">
      <c r="B3128" t="str">
        <f>'4I'!$AK$197</f>
        <v>CR2026MM_FD_D</v>
      </c>
      <c r="C3128" t="s">
        <v>19796</v>
      </c>
      <c r="E3128" t="s">
        <v>15757</v>
      </c>
      <c r="F3128" t="str">
        <f>IF(ISBLANK('4I'!$H$197),"",'4I'!$H$197)</f>
        <v/>
      </c>
    </row>
    <row r="3129" spans="2:6">
      <c r="B3129" t="str">
        <f>'4I'!$AL$197</f>
        <v>CR2026TA_FD_D</v>
      </c>
      <c r="C3129" t="s">
        <v>19797</v>
      </c>
      <c r="E3129" t="s">
        <v>15757</v>
      </c>
      <c r="F3129" t="str">
        <f>IF(ISBLANK('4I'!$I$197),"",'4I'!$I$197)</f>
        <v/>
      </c>
    </row>
    <row r="3130" spans="2:6">
      <c r="B3130" t="str">
        <f>'4I'!$AM$197</f>
        <v>CR2026IRP_FD_D</v>
      </c>
      <c r="C3130" t="s">
        <v>19798</v>
      </c>
      <c r="E3130" t="s">
        <v>15757</v>
      </c>
      <c r="F3130" t="str">
        <f>IF(ISBLANK('4I'!$J$197),"",'4I'!$J$197)</f>
        <v/>
      </c>
    </row>
    <row r="3131" spans="2:6">
      <c r="B3131" t="str">
        <f>'4I'!$AN$197</f>
        <v>CR2026IRR_FD_D</v>
      </c>
      <c r="C3131" t="s">
        <v>19799</v>
      </c>
      <c r="E3131" t="s">
        <v>15757</v>
      </c>
      <c r="F3131" t="str">
        <f>IF(ISBLANK('4I'!$K$197),"",'4I'!$K$197)</f>
        <v/>
      </c>
    </row>
    <row r="3132" spans="2:6">
      <c r="B3132" t="str">
        <f>'4I'!$AF$198</f>
        <v>CR4029N0_FD_D</v>
      </c>
      <c r="C3132" t="s">
        <v>19800</v>
      </c>
      <c r="E3132" t="s">
        <v>15757</v>
      </c>
      <c r="F3132" t="str">
        <f>IF(ISBLANK('4I'!$C$198),"",'4I'!$C$198)</f>
        <v/>
      </c>
    </row>
    <row r="3133" spans="2:6">
      <c r="B3133" t="str">
        <f>'4I'!$AG$198</f>
        <v>CR4029N1_FD_D</v>
      </c>
      <c r="C3133" t="s">
        <v>19801</v>
      </c>
      <c r="E3133" t="s">
        <v>15757</v>
      </c>
      <c r="F3133" t="str">
        <f>IF(ISBLANK('4I'!$D$198),"",'4I'!$D$198)</f>
        <v/>
      </c>
    </row>
    <row r="3134" spans="2:6">
      <c r="B3134" t="str">
        <f>'4I'!$AH$198</f>
        <v>CR4029N2_FD_D</v>
      </c>
      <c r="C3134" t="s">
        <v>19802</v>
      </c>
      <c r="E3134" t="s">
        <v>15757</v>
      </c>
      <c r="F3134" t="str">
        <f>IF(ISBLANK('4I'!$E$198),"",'4I'!$E$198)</f>
        <v/>
      </c>
    </row>
    <row r="3135" spans="2:6">
      <c r="B3135" t="str">
        <f>'4I'!$AI$198</f>
        <v>CR4029N5_FD_D</v>
      </c>
      <c r="C3135" t="s">
        <v>19803</v>
      </c>
      <c r="E3135" t="s">
        <v>15757</v>
      </c>
      <c r="F3135" t="str">
        <f>IF(ISBLANK('4I'!$F$198),"",'4I'!$F$198)</f>
        <v/>
      </c>
    </row>
    <row r="3136" spans="2:6">
      <c r="B3136" t="str">
        <f>'4I'!$AJ$198</f>
        <v>CR4029N6_FD_D</v>
      </c>
      <c r="C3136" t="s">
        <v>19804</v>
      </c>
      <c r="E3136" t="s">
        <v>15757</v>
      </c>
      <c r="F3136">
        <f>IF(ISBLANK('4I'!$G$198),"",'4I'!$G$198)</f>
        <v>0</v>
      </c>
    </row>
    <row r="3137" spans="2:6">
      <c r="B3137" t="str">
        <f>'4I'!$AK$198</f>
        <v>CR4029MM_FD_D</v>
      </c>
      <c r="C3137" t="s">
        <v>19805</v>
      </c>
      <c r="E3137" t="s">
        <v>15757</v>
      </c>
      <c r="F3137" t="str">
        <f>IF(ISBLANK('4I'!$H$198),"",'4I'!$H$198)</f>
        <v/>
      </c>
    </row>
    <row r="3138" spans="2:6">
      <c r="B3138" t="str">
        <f>'4I'!$AL$198</f>
        <v>CR4029TA_FD_D</v>
      </c>
      <c r="C3138" t="s">
        <v>19806</v>
      </c>
      <c r="E3138" t="s">
        <v>15757</v>
      </c>
      <c r="F3138" t="str">
        <f>IF(ISBLANK('4I'!$I$198),"",'4I'!$I$198)</f>
        <v/>
      </c>
    </row>
    <row r="3139" spans="2:6">
      <c r="B3139" t="str">
        <f>'4I'!$AM$198</f>
        <v>CR4029IRP_FD_D</v>
      </c>
      <c r="C3139" t="s">
        <v>19807</v>
      </c>
      <c r="E3139" t="s">
        <v>15757</v>
      </c>
      <c r="F3139" t="str">
        <f>IF(ISBLANK('4I'!$J$198),"",'4I'!$J$198)</f>
        <v/>
      </c>
    </row>
    <row r="3140" spans="2:6">
      <c r="B3140" t="str">
        <f>'4I'!$AN$198</f>
        <v>CR4029IRR_FD_D</v>
      </c>
      <c r="C3140" t="s">
        <v>19808</v>
      </c>
      <c r="E3140" t="s">
        <v>15757</v>
      </c>
      <c r="F3140" t="str">
        <f>IF(ISBLANK('4I'!$K$198),"",'4I'!$K$198)</f>
        <v/>
      </c>
    </row>
    <row r="3141" spans="2:6">
      <c r="B3141" t="str">
        <f>'4I'!$AF$199</f>
        <v>CR2027N0_FD_D</v>
      </c>
      <c r="C3141" t="s">
        <v>19809</v>
      </c>
      <c r="E3141" t="s">
        <v>15757</v>
      </c>
      <c r="F3141">
        <f>IF(ISBLANK('4I'!$C$199),"",'4I'!$C$199)</f>
        <v>0</v>
      </c>
    </row>
    <row r="3142" spans="2:6">
      <c r="B3142" t="str">
        <f>'4I'!$AG$199</f>
        <v>CR2027N1_FD_D</v>
      </c>
      <c r="C3142" t="s">
        <v>19810</v>
      </c>
      <c r="E3142" t="s">
        <v>15757</v>
      </c>
      <c r="F3142">
        <f>IF(ISBLANK('4I'!$D$199),"",'4I'!$D$199)</f>
        <v>0</v>
      </c>
    </row>
    <row r="3143" spans="2:6">
      <c r="B3143" t="str">
        <f>'4I'!$AH$199</f>
        <v>CR2027N2_FD_D</v>
      </c>
      <c r="C3143" t="s">
        <v>19811</v>
      </c>
      <c r="E3143" t="s">
        <v>15757</v>
      </c>
      <c r="F3143">
        <f>IF(ISBLANK('4I'!$E$199),"",'4I'!$E$199)</f>
        <v>0</v>
      </c>
    </row>
    <row r="3144" spans="2:6">
      <c r="B3144" t="str">
        <f>'4I'!$AI$199</f>
        <v>CR2027N5_FD_D</v>
      </c>
      <c r="C3144" t="s">
        <v>19812</v>
      </c>
      <c r="E3144" t="s">
        <v>15757</v>
      </c>
      <c r="F3144">
        <f>IF(ISBLANK('4I'!$F$199),"",'4I'!$F$199)</f>
        <v>0</v>
      </c>
    </row>
    <row r="3145" spans="2:6">
      <c r="B3145" t="str">
        <f>'4I'!$AJ$199</f>
        <v>CR2027N6_FD_D</v>
      </c>
      <c r="C3145" t="s">
        <v>19813</v>
      </c>
      <c r="E3145" t="s">
        <v>15757</v>
      </c>
      <c r="F3145">
        <f>IF(ISBLANK('4I'!$G$199),"",'4I'!$G$199)</f>
        <v>0</v>
      </c>
    </row>
    <row r="3146" spans="2:6">
      <c r="B3146" t="str">
        <f>'4I'!$AK$199</f>
        <v>CR2027MM_FD_D</v>
      </c>
      <c r="C3146" t="s">
        <v>19814</v>
      </c>
      <c r="E3146" t="s">
        <v>15757</v>
      </c>
      <c r="F3146">
        <f>IF(ISBLANK('4I'!$H$199),"",'4I'!$H$199)</f>
        <v>0</v>
      </c>
    </row>
    <row r="3147" spans="2:6">
      <c r="B3147" t="str">
        <f>'4I'!$AL$199</f>
        <v>CR2027TA_FD_D</v>
      </c>
      <c r="C3147" t="s">
        <v>19815</v>
      </c>
      <c r="E3147" t="s">
        <v>15757</v>
      </c>
      <c r="F3147">
        <f>IF(ISBLANK('4I'!$I$199),"",'4I'!$I$199)</f>
        <v>0</v>
      </c>
    </row>
    <row r="3148" spans="2:6">
      <c r="B3148" t="str">
        <f>'4I'!$AF$202</f>
        <v>CR2005N0_FD_D</v>
      </c>
      <c r="C3148" t="s">
        <v>19816</v>
      </c>
      <c r="E3148" t="s">
        <v>15757</v>
      </c>
      <c r="F3148" t="str">
        <f>IF(ISBLANK('4I'!$C$202),"",'4I'!$C$202)</f>
        <v/>
      </c>
    </row>
    <row r="3149" spans="2:6">
      <c r="B3149" t="str">
        <f>'4I'!$AG$202</f>
        <v>CR2005N1_FD_D</v>
      </c>
      <c r="C3149" t="s">
        <v>19817</v>
      </c>
      <c r="E3149" t="s">
        <v>15757</v>
      </c>
      <c r="F3149" t="str">
        <f>IF(ISBLANK('4I'!$D$202),"",'4I'!$D$202)</f>
        <v/>
      </c>
    </row>
    <row r="3150" spans="2:6">
      <c r="B3150" t="str">
        <f>'4I'!$AH$202</f>
        <v>CR2005N2_FD_D</v>
      </c>
      <c r="C3150" t="s">
        <v>19818</v>
      </c>
      <c r="E3150" t="s">
        <v>15757</v>
      </c>
      <c r="F3150" t="str">
        <f>IF(ISBLANK('4I'!$E$202),"",'4I'!$E$202)</f>
        <v/>
      </c>
    </row>
    <row r="3151" spans="2:6">
      <c r="B3151" t="str">
        <f>'4I'!$AI$202</f>
        <v>CR2005N5_FD_D</v>
      </c>
      <c r="C3151" t="s">
        <v>19819</v>
      </c>
      <c r="E3151" t="s">
        <v>15757</v>
      </c>
      <c r="F3151" t="str">
        <f>IF(ISBLANK('4I'!$F$202),"",'4I'!$F$202)</f>
        <v/>
      </c>
    </row>
    <row r="3152" spans="2:6">
      <c r="B3152" t="str">
        <f>'4I'!$AJ$202</f>
        <v>CR2005N6_FD_D</v>
      </c>
      <c r="C3152" t="s">
        <v>19820</v>
      </c>
      <c r="E3152" t="s">
        <v>15757</v>
      </c>
      <c r="F3152">
        <f>IF(ISBLANK('4I'!$G$202),"",'4I'!$G$202)</f>
        <v>0</v>
      </c>
    </row>
    <row r="3153" spans="2:6">
      <c r="B3153" t="str">
        <f>'4I'!$AK$202</f>
        <v>CR2005MM_FD_D</v>
      </c>
      <c r="C3153" t="s">
        <v>19821</v>
      </c>
      <c r="E3153" t="s">
        <v>15757</v>
      </c>
      <c r="F3153" t="str">
        <f>IF(ISBLANK('4I'!$H$202),"",'4I'!$H$202)</f>
        <v/>
      </c>
    </row>
    <row r="3154" spans="2:6">
      <c r="B3154" t="str">
        <f>'4I'!$AL$202</f>
        <v>CR2005TA_FD_D</v>
      </c>
      <c r="C3154" t="s">
        <v>19822</v>
      </c>
      <c r="E3154" t="s">
        <v>15757</v>
      </c>
      <c r="F3154" t="str">
        <f>IF(ISBLANK('4I'!$I$202),"",'4I'!$I$202)</f>
        <v/>
      </c>
    </row>
    <row r="3155" spans="2:6">
      <c r="B3155" t="str">
        <f>'4I'!$AF$203</f>
        <v>CR2006N0_FD_D</v>
      </c>
      <c r="C3155" t="s">
        <v>19823</v>
      </c>
      <c r="E3155" t="s">
        <v>15757</v>
      </c>
      <c r="F3155" t="str">
        <f>IF(ISBLANK('4I'!$C$203),"",'4I'!$C$203)</f>
        <v/>
      </c>
    </row>
    <row r="3156" spans="2:6">
      <c r="B3156" t="str">
        <f>'4I'!$AG$203</f>
        <v>CR2006N1_FD_D</v>
      </c>
      <c r="C3156" t="s">
        <v>19824</v>
      </c>
      <c r="E3156" t="s">
        <v>15757</v>
      </c>
      <c r="F3156" t="str">
        <f>IF(ISBLANK('4I'!$D$203),"",'4I'!$D$203)</f>
        <v/>
      </c>
    </row>
    <row r="3157" spans="2:6">
      <c r="B3157" t="str">
        <f>'4I'!$AH$203</f>
        <v>CR2006N2_FD_D</v>
      </c>
      <c r="C3157" t="s">
        <v>19825</v>
      </c>
      <c r="E3157" t="s">
        <v>15757</v>
      </c>
      <c r="F3157" t="str">
        <f>IF(ISBLANK('4I'!$E$203),"",'4I'!$E$203)</f>
        <v/>
      </c>
    </row>
    <row r="3158" spans="2:6">
      <c r="B3158" t="str">
        <f>'4I'!$AI$203</f>
        <v>CR2006N5_FD_D</v>
      </c>
      <c r="C3158" t="s">
        <v>19826</v>
      </c>
      <c r="E3158" t="s">
        <v>15757</v>
      </c>
      <c r="F3158" t="str">
        <f>IF(ISBLANK('4I'!$F$203),"",'4I'!$F$203)</f>
        <v/>
      </c>
    </row>
    <row r="3159" spans="2:6">
      <c r="B3159" t="str">
        <f>'4I'!$AJ$203</f>
        <v>CR2006N6_FD_D</v>
      </c>
      <c r="C3159" t="s">
        <v>19827</v>
      </c>
      <c r="E3159" t="s">
        <v>15757</v>
      </c>
      <c r="F3159">
        <f>IF(ISBLANK('4I'!$G$203),"",'4I'!$G$203)</f>
        <v>0</v>
      </c>
    </row>
    <row r="3160" spans="2:6">
      <c r="B3160" t="str">
        <f>'4I'!$AK$203</f>
        <v>CR2006MM_FD_D</v>
      </c>
      <c r="C3160" t="s">
        <v>19828</v>
      </c>
      <c r="E3160" t="s">
        <v>15757</v>
      </c>
      <c r="F3160" t="str">
        <f>IF(ISBLANK('4I'!$H$203),"",'4I'!$H$203)</f>
        <v/>
      </c>
    </row>
    <row r="3161" spans="2:6">
      <c r="B3161" t="str">
        <f>'4I'!$AL$203</f>
        <v>CR2006TA_FD_D</v>
      </c>
      <c r="C3161" t="s">
        <v>19829</v>
      </c>
      <c r="E3161" t="s">
        <v>15757</v>
      </c>
      <c r="F3161" t="str">
        <f>IF(ISBLANK('4I'!$I$203),"",'4I'!$I$203)</f>
        <v/>
      </c>
    </row>
    <row r="3162" spans="2:6">
      <c r="B3162" t="str">
        <f>'4I'!$AF$204</f>
        <v>CR2007N0_FD_D</v>
      </c>
      <c r="C3162" t="s">
        <v>19830</v>
      </c>
      <c r="E3162" t="s">
        <v>15757</v>
      </c>
      <c r="F3162" t="str">
        <f>IF(ISBLANK('4I'!$C$204),"",'4I'!$C$204)</f>
        <v/>
      </c>
    </row>
    <row r="3163" spans="2:6">
      <c r="B3163" t="str">
        <f>'4I'!$AG$204</f>
        <v>CR2007N1_FD_D</v>
      </c>
      <c r="C3163" t="s">
        <v>19831</v>
      </c>
      <c r="E3163" t="s">
        <v>15757</v>
      </c>
      <c r="F3163" t="str">
        <f>IF(ISBLANK('4I'!$D$204),"",'4I'!$D$204)</f>
        <v/>
      </c>
    </row>
    <row r="3164" spans="2:6">
      <c r="B3164" t="str">
        <f>'4I'!$AH$204</f>
        <v>CR2007N2_FD_D</v>
      </c>
      <c r="C3164" t="s">
        <v>19832</v>
      </c>
      <c r="E3164" t="s">
        <v>15757</v>
      </c>
      <c r="F3164" t="str">
        <f>IF(ISBLANK('4I'!$E$204),"",'4I'!$E$204)</f>
        <v/>
      </c>
    </row>
    <row r="3165" spans="2:6">
      <c r="B3165" t="str">
        <f>'4I'!$AI$204</f>
        <v>CR2007N5_FD_D</v>
      </c>
      <c r="C3165" t="s">
        <v>19833</v>
      </c>
      <c r="E3165" t="s">
        <v>15757</v>
      </c>
      <c r="F3165" t="str">
        <f>IF(ISBLANK('4I'!$F$204),"",'4I'!$F$204)</f>
        <v/>
      </c>
    </row>
    <row r="3166" spans="2:6">
      <c r="B3166" t="str">
        <f>'4I'!$AJ$204</f>
        <v>CR2007N6_FD_D</v>
      </c>
      <c r="C3166" t="s">
        <v>19834</v>
      </c>
      <c r="E3166" t="s">
        <v>15757</v>
      </c>
      <c r="F3166">
        <f>IF(ISBLANK('4I'!$G$204),"",'4I'!$G$204)</f>
        <v>0</v>
      </c>
    </row>
    <row r="3167" spans="2:6">
      <c r="B3167" t="str">
        <f>'4I'!$AK$204</f>
        <v>CR2007MM_FD_D</v>
      </c>
      <c r="C3167" t="s">
        <v>19835</v>
      </c>
      <c r="E3167" t="s">
        <v>15757</v>
      </c>
      <c r="F3167" t="str">
        <f>IF(ISBLANK('4I'!$H$204),"",'4I'!$H$204)</f>
        <v/>
      </c>
    </row>
    <row r="3168" spans="2:6">
      <c r="B3168" t="str">
        <f>'4I'!$AL$204</f>
        <v>CR2007TA_FD_D</v>
      </c>
      <c r="C3168" t="s">
        <v>19836</v>
      </c>
      <c r="E3168" t="s">
        <v>15757</v>
      </c>
      <c r="F3168" t="str">
        <f>IF(ISBLANK('4I'!$I$204),"",'4I'!$I$204)</f>
        <v/>
      </c>
    </row>
    <row r="3169" spans="2:6">
      <c r="B3169" t="str">
        <f>'4I'!$AF$205</f>
        <v>CR2008N0_FD_D</v>
      </c>
      <c r="C3169" t="s">
        <v>19837</v>
      </c>
      <c r="E3169" t="s">
        <v>15757</v>
      </c>
      <c r="F3169" t="str">
        <f>IF(ISBLANK('4I'!$C$205),"",'4I'!$C$205)</f>
        <v/>
      </c>
    </row>
    <row r="3170" spans="2:6">
      <c r="B3170" t="str">
        <f>'4I'!$AG$205</f>
        <v>CR2008N1_FD_D</v>
      </c>
      <c r="C3170" t="s">
        <v>19838</v>
      </c>
      <c r="E3170" t="s">
        <v>15757</v>
      </c>
      <c r="F3170" t="str">
        <f>IF(ISBLANK('4I'!$D$205),"",'4I'!$D$205)</f>
        <v/>
      </c>
    </row>
    <row r="3171" spans="2:6">
      <c r="B3171" t="str">
        <f>'4I'!$AH$205</f>
        <v>CR2008N2_FD_D</v>
      </c>
      <c r="C3171" t="s">
        <v>19839</v>
      </c>
      <c r="E3171" t="s">
        <v>15757</v>
      </c>
      <c r="F3171" t="str">
        <f>IF(ISBLANK('4I'!$E$205),"",'4I'!$E$205)</f>
        <v/>
      </c>
    </row>
    <row r="3172" spans="2:6">
      <c r="B3172" t="str">
        <f>'4I'!$AI$205</f>
        <v>CR2008N5_FD_D</v>
      </c>
      <c r="C3172" t="s">
        <v>19840</v>
      </c>
      <c r="E3172" t="s">
        <v>15757</v>
      </c>
      <c r="F3172" t="str">
        <f>IF(ISBLANK('4I'!$F$205),"",'4I'!$F$205)</f>
        <v/>
      </c>
    </row>
    <row r="3173" spans="2:6">
      <c r="B3173" t="str">
        <f>'4I'!$AJ$205</f>
        <v>CR2008N6_FD_D</v>
      </c>
      <c r="C3173" t="s">
        <v>19841</v>
      </c>
      <c r="E3173" t="s">
        <v>15757</v>
      </c>
      <c r="F3173">
        <f>IF(ISBLANK('4I'!$G$205),"",'4I'!$G$205)</f>
        <v>0</v>
      </c>
    </row>
    <row r="3174" spans="2:6">
      <c r="B3174" t="str">
        <f>'4I'!$AK$205</f>
        <v>CR2008MM_FD_D</v>
      </c>
      <c r="C3174" t="s">
        <v>19842</v>
      </c>
      <c r="E3174" t="s">
        <v>15757</v>
      </c>
      <c r="F3174" t="str">
        <f>IF(ISBLANK('4I'!$H$205),"",'4I'!$H$205)</f>
        <v/>
      </c>
    </row>
    <row r="3175" spans="2:6">
      <c r="B3175" t="str">
        <f>'4I'!$AL$205</f>
        <v>CR2008TA_FD_D</v>
      </c>
      <c r="C3175" t="s">
        <v>19843</v>
      </c>
      <c r="E3175" t="s">
        <v>15757</v>
      </c>
      <c r="F3175" t="str">
        <f>IF(ISBLANK('4I'!$I$205),"",'4I'!$I$205)</f>
        <v/>
      </c>
    </row>
    <row r="3176" spans="2:6">
      <c r="B3176" t="str">
        <f>'4I'!$AF$206</f>
        <v>CR2009N0_FD_D</v>
      </c>
      <c r="C3176" t="s">
        <v>19844</v>
      </c>
      <c r="E3176" t="s">
        <v>15757</v>
      </c>
      <c r="F3176">
        <f>IF(ISBLANK('4I'!$C$206),"",'4I'!$C$206)</f>
        <v>0</v>
      </c>
    </row>
    <row r="3177" spans="2:6">
      <c r="B3177" t="str">
        <f>'4I'!$AG$206</f>
        <v>CR2009N1_FD_D</v>
      </c>
      <c r="C3177" t="s">
        <v>19845</v>
      </c>
      <c r="E3177" t="s">
        <v>15757</v>
      </c>
      <c r="F3177">
        <f>IF(ISBLANK('4I'!$D$206),"",'4I'!$D$206)</f>
        <v>0</v>
      </c>
    </row>
    <row r="3178" spans="2:6">
      <c r="B3178" t="str">
        <f>'4I'!$AH$206</f>
        <v>CR2009N2_FD_D</v>
      </c>
      <c r="C3178" t="s">
        <v>19846</v>
      </c>
      <c r="E3178" t="s">
        <v>15757</v>
      </c>
      <c r="F3178">
        <f>IF(ISBLANK('4I'!$E$206),"",'4I'!$E$206)</f>
        <v>0</v>
      </c>
    </row>
    <row r="3179" spans="2:6">
      <c r="B3179" t="str">
        <f>'4I'!$AI$206</f>
        <v>CR2009N5_FD_D</v>
      </c>
      <c r="C3179" t="s">
        <v>19847</v>
      </c>
      <c r="E3179" t="s">
        <v>15757</v>
      </c>
      <c r="F3179">
        <f>IF(ISBLANK('4I'!$F$206),"",'4I'!$F$206)</f>
        <v>0</v>
      </c>
    </row>
    <row r="3180" spans="2:6">
      <c r="B3180" t="str">
        <f>'4I'!$AJ$206</f>
        <v>CR2009N6_FD_D</v>
      </c>
      <c r="C3180" t="s">
        <v>19848</v>
      </c>
      <c r="E3180" t="s">
        <v>15757</v>
      </c>
      <c r="F3180">
        <f>IF(ISBLANK('4I'!$G$206),"",'4I'!$G$206)</f>
        <v>0</v>
      </c>
    </row>
    <row r="3181" spans="2:6">
      <c r="B3181" t="str">
        <f>'4I'!$AK$206</f>
        <v>CR2009MM_FD_D</v>
      </c>
      <c r="C3181" t="s">
        <v>19849</v>
      </c>
      <c r="E3181" t="s">
        <v>15757</v>
      </c>
      <c r="F3181">
        <f>IF(ISBLANK('4I'!$H$206),"",'4I'!$H$206)</f>
        <v>0</v>
      </c>
    </row>
    <row r="3182" spans="2:6">
      <c r="B3182" t="str">
        <f>'4I'!$AL$206</f>
        <v>CR2009TA_FD_D</v>
      </c>
      <c r="C3182" t="s">
        <v>19850</v>
      </c>
      <c r="E3182" t="s">
        <v>15757</v>
      </c>
      <c r="F3182">
        <f>IF(ISBLANK('4I'!$I$206),"",'4I'!$I$206)</f>
        <v>0</v>
      </c>
    </row>
    <row r="3183" spans="2:6">
      <c r="B3183" t="str">
        <f>'4I'!$AF$209</f>
        <v>CR20010N0_FD_D</v>
      </c>
      <c r="C3183" t="s">
        <v>19851</v>
      </c>
      <c r="E3183" t="s">
        <v>15757</v>
      </c>
      <c r="F3183" t="str">
        <f>IF(ISBLANK('4I'!$C$209),"",'4I'!$C$209)</f>
        <v/>
      </c>
    </row>
    <row r="3184" spans="2:6">
      <c r="B3184" t="str">
        <f>'4I'!$AG$209</f>
        <v>CR20010N1_FD_D</v>
      </c>
      <c r="C3184" t="s">
        <v>19852</v>
      </c>
      <c r="E3184" t="s">
        <v>15757</v>
      </c>
      <c r="F3184" t="str">
        <f>IF(ISBLANK('4I'!$D$209),"",'4I'!$D$209)</f>
        <v/>
      </c>
    </row>
    <row r="3185" spans="2:6">
      <c r="B3185" t="str">
        <f>'4I'!$AH$209</f>
        <v>CR20010N2_FD_D</v>
      </c>
      <c r="C3185" t="s">
        <v>19853</v>
      </c>
      <c r="E3185" t="s">
        <v>15757</v>
      </c>
      <c r="F3185" t="str">
        <f>IF(ISBLANK('4I'!$E$209),"",'4I'!$E$209)</f>
        <v/>
      </c>
    </row>
    <row r="3186" spans="2:6">
      <c r="B3186" t="str">
        <f>'4I'!$AI$209</f>
        <v>CR20010N5_FD_D</v>
      </c>
      <c r="C3186" t="s">
        <v>19854</v>
      </c>
      <c r="E3186" t="s">
        <v>15757</v>
      </c>
      <c r="F3186" t="str">
        <f>IF(ISBLANK('4I'!$F$209),"",'4I'!$F$209)</f>
        <v/>
      </c>
    </row>
    <row r="3187" spans="2:6">
      <c r="B3187" t="str">
        <f>'4I'!$AJ$209</f>
        <v>CR20010N6_FD_D</v>
      </c>
      <c r="C3187" t="s">
        <v>19855</v>
      </c>
      <c r="E3187" t="s">
        <v>15757</v>
      </c>
      <c r="F3187">
        <f>IF(ISBLANK('4I'!$G$209),"",'4I'!$G$209)</f>
        <v>0</v>
      </c>
    </row>
    <row r="3188" spans="2:6">
      <c r="B3188" t="str">
        <f>'4I'!$AK$209</f>
        <v>CR20010MM_FD_D</v>
      </c>
      <c r="C3188" t="s">
        <v>19856</v>
      </c>
      <c r="E3188" t="s">
        <v>15757</v>
      </c>
      <c r="F3188" t="str">
        <f>IF(ISBLANK('4I'!$H$209),"",'4I'!$H$209)</f>
        <v/>
      </c>
    </row>
    <row r="3189" spans="2:6">
      <c r="B3189" t="str">
        <f>'4I'!$AL$209</f>
        <v>CR20010TA_FD_D</v>
      </c>
      <c r="C3189" t="s">
        <v>19857</v>
      </c>
      <c r="E3189" t="s">
        <v>15757</v>
      </c>
      <c r="F3189" t="str">
        <f>IF(ISBLANK('4I'!$I$209),"",'4I'!$I$209)</f>
        <v/>
      </c>
    </row>
    <row r="3190" spans="2:6">
      <c r="B3190" t="str">
        <f>'4I'!$AF$210</f>
        <v>CR20011N0_FD_D</v>
      </c>
      <c r="C3190" t="s">
        <v>19858</v>
      </c>
      <c r="E3190" t="s">
        <v>15757</v>
      </c>
      <c r="F3190" t="str">
        <f>IF(ISBLANK('4I'!$C$210),"",'4I'!$C$210)</f>
        <v/>
      </c>
    </row>
    <row r="3191" spans="2:6">
      <c r="B3191" t="str">
        <f>'4I'!$AG$210</f>
        <v>CR20011N1_FD_D</v>
      </c>
      <c r="C3191" t="s">
        <v>19859</v>
      </c>
      <c r="E3191" t="s">
        <v>15757</v>
      </c>
      <c r="F3191" t="str">
        <f>IF(ISBLANK('4I'!$D$210),"",'4I'!$D$210)</f>
        <v/>
      </c>
    </row>
    <row r="3192" spans="2:6">
      <c r="B3192" t="str">
        <f>'4I'!$AH$210</f>
        <v>CR20011N2_FD_D</v>
      </c>
      <c r="C3192" t="s">
        <v>19860</v>
      </c>
      <c r="E3192" t="s">
        <v>15757</v>
      </c>
      <c r="F3192" t="str">
        <f>IF(ISBLANK('4I'!$E$210),"",'4I'!$E$210)</f>
        <v/>
      </c>
    </row>
    <row r="3193" spans="2:6">
      <c r="B3193" t="str">
        <f>'4I'!$AI$210</f>
        <v>CR20011N5_FD_D</v>
      </c>
      <c r="C3193" t="s">
        <v>19861</v>
      </c>
      <c r="E3193" t="s">
        <v>15757</v>
      </c>
      <c r="F3193" t="str">
        <f>IF(ISBLANK('4I'!$F$210),"",'4I'!$F$210)</f>
        <v/>
      </c>
    </row>
    <row r="3194" spans="2:6">
      <c r="B3194" t="str">
        <f>'4I'!$AJ$210</f>
        <v>CR20011N6_FD_D</v>
      </c>
      <c r="C3194" t="s">
        <v>19862</v>
      </c>
      <c r="E3194" t="s">
        <v>15757</v>
      </c>
      <c r="F3194">
        <f>IF(ISBLANK('4I'!$G$210),"",'4I'!$G$210)</f>
        <v>0</v>
      </c>
    </row>
    <row r="3195" spans="2:6">
      <c r="B3195" t="str">
        <f>'4I'!$AK$210</f>
        <v>CR20011MM_FD_D</v>
      </c>
      <c r="C3195" t="s">
        <v>19863</v>
      </c>
      <c r="E3195" t="s">
        <v>15757</v>
      </c>
      <c r="F3195" t="str">
        <f>IF(ISBLANK('4I'!$H$210),"",'4I'!$H$210)</f>
        <v/>
      </c>
    </row>
    <row r="3196" spans="2:6">
      <c r="B3196" t="str">
        <f>'4I'!$AL$210</f>
        <v>CR20011TA_FD_D</v>
      </c>
      <c r="C3196" t="s">
        <v>19864</v>
      </c>
      <c r="E3196" t="s">
        <v>15757</v>
      </c>
      <c r="F3196" t="str">
        <f>IF(ISBLANK('4I'!$I$210),"",'4I'!$I$210)</f>
        <v/>
      </c>
    </row>
    <row r="3197" spans="2:6">
      <c r="B3197" t="str">
        <f>'4I'!$AF$211</f>
        <v>CR20012N0_FD_D</v>
      </c>
      <c r="C3197" t="s">
        <v>19865</v>
      </c>
      <c r="E3197" t="s">
        <v>15757</v>
      </c>
      <c r="F3197" t="str">
        <f>IF(ISBLANK('4I'!$C$211),"",'4I'!$C$211)</f>
        <v/>
      </c>
    </row>
    <row r="3198" spans="2:6">
      <c r="B3198" t="str">
        <f>'4I'!$AG$211</f>
        <v>CR20012N1_FD_D</v>
      </c>
      <c r="C3198" t="s">
        <v>19866</v>
      </c>
      <c r="E3198" t="s">
        <v>15757</v>
      </c>
      <c r="F3198" t="str">
        <f>IF(ISBLANK('4I'!$D$211),"",'4I'!$D$211)</f>
        <v/>
      </c>
    </row>
    <row r="3199" spans="2:6">
      <c r="B3199" t="str">
        <f>'4I'!$AH$211</f>
        <v>CR20012N2_FD_D</v>
      </c>
      <c r="C3199" t="s">
        <v>19867</v>
      </c>
      <c r="E3199" t="s">
        <v>15757</v>
      </c>
      <c r="F3199" t="str">
        <f>IF(ISBLANK('4I'!$E$211),"",'4I'!$E$211)</f>
        <v/>
      </c>
    </row>
    <row r="3200" spans="2:6">
      <c r="B3200" t="str">
        <f>'4I'!$AI$211</f>
        <v>CR20012N5_FD_D</v>
      </c>
      <c r="C3200" t="s">
        <v>19868</v>
      </c>
      <c r="E3200" t="s">
        <v>15757</v>
      </c>
      <c r="F3200" t="str">
        <f>IF(ISBLANK('4I'!$F$211),"",'4I'!$F$211)</f>
        <v/>
      </c>
    </row>
    <row r="3201" spans="2:6">
      <c r="B3201" t="str">
        <f>'4I'!$AJ$211</f>
        <v>CR20012N6_FD_D</v>
      </c>
      <c r="C3201" t="s">
        <v>19869</v>
      </c>
      <c r="E3201" t="s">
        <v>15757</v>
      </c>
      <c r="F3201">
        <f>IF(ISBLANK('4I'!$G$211),"",'4I'!$G$211)</f>
        <v>0</v>
      </c>
    </row>
    <row r="3202" spans="2:6">
      <c r="B3202" t="str">
        <f>'4I'!$AK$211</f>
        <v>CR20012MM_FD_D</v>
      </c>
      <c r="C3202" t="s">
        <v>19870</v>
      </c>
      <c r="E3202" t="s">
        <v>15757</v>
      </c>
      <c r="F3202" t="str">
        <f>IF(ISBLANK('4I'!$H$211),"",'4I'!$H$211)</f>
        <v/>
      </c>
    </row>
    <row r="3203" spans="2:6">
      <c r="B3203" t="str">
        <f>'4I'!$AL$211</f>
        <v>CR20012TA_FD_D</v>
      </c>
      <c r="C3203" t="s">
        <v>19871</v>
      </c>
      <c r="E3203" t="s">
        <v>15757</v>
      </c>
      <c r="F3203" t="str">
        <f>IF(ISBLANK('4I'!$I$211),"",'4I'!$I$211)</f>
        <v/>
      </c>
    </row>
    <row r="3204" spans="2:6">
      <c r="B3204" t="str">
        <f>'4I'!$AF$212</f>
        <v>CR20013N0_FD_D</v>
      </c>
      <c r="C3204" t="s">
        <v>19872</v>
      </c>
      <c r="E3204" t="s">
        <v>15757</v>
      </c>
      <c r="F3204" t="str">
        <f>IF(ISBLANK('4I'!$C$212),"",'4I'!$C$212)</f>
        <v/>
      </c>
    </row>
    <row r="3205" spans="2:6">
      <c r="B3205" t="str">
        <f>'4I'!$AG$212</f>
        <v>CR20013N1_FD_D</v>
      </c>
      <c r="C3205" t="s">
        <v>19873</v>
      </c>
      <c r="E3205" t="s">
        <v>15757</v>
      </c>
      <c r="F3205" t="str">
        <f>IF(ISBLANK('4I'!$D$212),"",'4I'!$D$212)</f>
        <v/>
      </c>
    </row>
    <row r="3206" spans="2:6">
      <c r="B3206" t="str">
        <f>'4I'!$AH$212</f>
        <v>CR20013N2_FD_D</v>
      </c>
      <c r="C3206" t="s">
        <v>19874</v>
      </c>
      <c r="E3206" t="s">
        <v>15757</v>
      </c>
      <c r="F3206" t="str">
        <f>IF(ISBLANK('4I'!$E$212),"",'4I'!$E$212)</f>
        <v/>
      </c>
    </row>
    <row r="3207" spans="2:6">
      <c r="B3207" t="str">
        <f>'4I'!$AI$212</f>
        <v>CR20013N5_FD_D</v>
      </c>
      <c r="C3207" t="s">
        <v>19875</v>
      </c>
      <c r="E3207" t="s">
        <v>15757</v>
      </c>
      <c r="F3207" t="str">
        <f>IF(ISBLANK('4I'!$F$212),"",'4I'!$F$212)</f>
        <v/>
      </c>
    </row>
    <row r="3208" spans="2:6">
      <c r="B3208" t="str">
        <f>'4I'!$AJ$212</f>
        <v>CR20013N6_FD_D</v>
      </c>
      <c r="C3208" t="s">
        <v>19876</v>
      </c>
      <c r="E3208" t="s">
        <v>15757</v>
      </c>
      <c r="F3208">
        <f>IF(ISBLANK('4I'!$G$212),"",'4I'!$G$212)</f>
        <v>0</v>
      </c>
    </row>
    <row r="3209" spans="2:6">
      <c r="B3209" t="str">
        <f>'4I'!$AK$212</f>
        <v>CR20013MM_FD_D</v>
      </c>
      <c r="C3209" t="s">
        <v>19877</v>
      </c>
      <c r="E3209" t="s">
        <v>15757</v>
      </c>
      <c r="F3209" t="str">
        <f>IF(ISBLANK('4I'!$H$212),"",'4I'!$H$212)</f>
        <v/>
      </c>
    </row>
    <row r="3210" spans="2:6">
      <c r="B3210" t="str">
        <f>'4I'!$AL$212</f>
        <v>CR20013TA_FD_D</v>
      </c>
      <c r="C3210" t="s">
        <v>19878</v>
      </c>
      <c r="E3210" t="s">
        <v>15757</v>
      </c>
      <c r="F3210" t="str">
        <f>IF(ISBLANK('4I'!$I$212),"",'4I'!$I$212)</f>
        <v/>
      </c>
    </row>
    <row r="3211" spans="2:6">
      <c r="B3211" t="str">
        <f>'4I'!$AF$213</f>
        <v>CR20014N0_FD_D</v>
      </c>
      <c r="C3211" t="s">
        <v>19879</v>
      </c>
      <c r="E3211" t="s">
        <v>15757</v>
      </c>
      <c r="F3211">
        <f>IF(ISBLANK('4I'!$C$213),"",'4I'!$C$213)</f>
        <v>0</v>
      </c>
    </row>
    <row r="3212" spans="2:6">
      <c r="B3212" t="str">
        <f>'4I'!$AG$213</f>
        <v>CR20014N1_FD_D</v>
      </c>
      <c r="C3212" t="s">
        <v>19880</v>
      </c>
      <c r="E3212" t="s">
        <v>15757</v>
      </c>
      <c r="F3212">
        <f>IF(ISBLANK('4I'!$D$213),"",'4I'!$D$213)</f>
        <v>0</v>
      </c>
    </row>
    <row r="3213" spans="2:6">
      <c r="B3213" t="str">
        <f>'4I'!$AH$213</f>
        <v>CR20014N2_FD_D</v>
      </c>
      <c r="C3213" t="s">
        <v>19881</v>
      </c>
      <c r="E3213" t="s">
        <v>15757</v>
      </c>
      <c r="F3213">
        <f>IF(ISBLANK('4I'!$E$213),"",'4I'!$E$213)</f>
        <v>0</v>
      </c>
    </row>
    <row r="3214" spans="2:6">
      <c r="B3214" t="str">
        <f>'4I'!$AI$213</f>
        <v>CR20014N5_FD_D</v>
      </c>
      <c r="C3214" t="s">
        <v>19882</v>
      </c>
      <c r="E3214" t="s">
        <v>15757</v>
      </c>
      <c r="F3214">
        <f>IF(ISBLANK('4I'!$F$213),"",'4I'!$F$213)</f>
        <v>0</v>
      </c>
    </row>
    <row r="3215" spans="2:6">
      <c r="B3215" t="str">
        <f>'4I'!$AJ$213</f>
        <v>CR20014N6_FD_D</v>
      </c>
      <c r="C3215" t="s">
        <v>19883</v>
      </c>
      <c r="E3215" t="s">
        <v>15757</v>
      </c>
      <c r="F3215">
        <f>IF(ISBLANK('4I'!$G$213),"",'4I'!$G$213)</f>
        <v>0</v>
      </c>
    </row>
    <row r="3216" spans="2:6">
      <c r="B3216" t="str">
        <f>'4I'!$AK$213</f>
        <v>CR20014MM_FD_D</v>
      </c>
      <c r="C3216" t="s">
        <v>19884</v>
      </c>
      <c r="E3216" t="s">
        <v>15757</v>
      </c>
      <c r="F3216">
        <f>IF(ISBLANK('4I'!$H$213),"",'4I'!$H$213)</f>
        <v>0</v>
      </c>
    </row>
    <row r="3217" spans="2:6">
      <c r="B3217" t="str">
        <f>'4I'!$AL$213</f>
        <v>CR20014TA_FD_D</v>
      </c>
      <c r="C3217" t="s">
        <v>19885</v>
      </c>
      <c r="E3217" t="s">
        <v>15757</v>
      </c>
      <c r="F3217">
        <f>IF(ISBLANK('4I'!$I$213),"",'4I'!$I$213)</f>
        <v>0</v>
      </c>
    </row>
    <row r="3218" spans="2:6">
      <c r="B3218" t="str">
        <f>'4I'!$AF$216</f>
        <v>CR20015N0_FD_D</v>
      </c>
      <c r="C3218" t="s">
        <v>19886</v>
      </c>
      <c r="E3218" t="s">
        <v>15757</v>
      </c>
      <c r="F3218" t="str">
        <f>IF(ISBLANK('4I'!$C$216),"",'4I'!$C$216)</f>
        <v/>
      </c>
    </row>
    <row r="3219" spans="2:6">
      <c r="B3219" t="str">
        <f>'4I'!$AG$216</f>
        <v>CR20015N1_FD_D</v>
      </c>
      <c r="C3219" t="s">
        <v>19887</v>
      </c>
      <c r="E3219" t="s">
        <v>15757</v>
      </c>
      <c r="F3219" t="str">
        <f>IF(ISBLANK('4I'!$D$216),"",'4I'!$D$216)</f>
        <v/>
      </c>
    </row>
    <row r="3220" spans="2:6">
      <c r="B3220" t="str">
        <f>'4I'!$AH$216</f>
        <v>CR20015N2_FD_D</v>
      </c>
      <c r="C3220" t="s">
        <v>19888</v>
      </c>
      <c r="E3220" t="s">
        <v>15757</v>
      </c>
      <c r="F3220" t="str">
        <f>IF(ISBLANK('4I'!$E$216),"",'4I'!$E$216)</f>
        <v/>
      </c>
    </row>
    <row r="3221" spans="2:6">
      <c r="B3221" t="str">
        <f>'4I'!$AI$216</f>
        <v>CR20015N5_FD_D</v>
      </c>
      <c r="C3221" t="s">
        <v>19889</v>
      </c>
      <c r="E3221" t="s">
        <v>15757</v>
      </c>
      <c r="F3221" t="str">
        <f>IF(ISBLANK('4I'!$F$216),"",'4I'!$F$216)</f>
        <v/>
      </c>
    </row>
    <row r="3222" spans="2:6">
      <c r="B3222" t="str">
        <f>'4I'!$AJ$216</f>
        <v>CR20015N6_FD_D</v>
      </c>
      <c r="C3222" t="s">
        <v>19890</v>
      </c>
      <c r="E3222" t="s">
        <v>15757</v>
      </c>
      <c r="F3222">
        <f>IF(ISBLANK('4I'!$G$216),"",'4I'!$G$216)</f>
        <v>0</v>
      </c>
    </row>
    <row r="3223" spans="2:6">
      <c r="B3223" t="str">
        <f>'4I'!$AK$216</f>
        <v>CR20015MM_FD_D</v>
      </c>
      <c r="C3223" t="s">
        <v>19891</v>
      </c>
      <c r="E3223" t="s">
        <v>15757</v>
      </c>
      <c r="F3223" t="str">
        <f>IF(ISBLANK('4I'!$H$216),"",'4I'!$H$216)</f>
        <v/>
      </c>
    </row>
    <row r="3224" spans="2:6">
      <c r="B3224" t="str">
        <f>'4I'!$AL$216</f>
        <v>CR20015TA_FD_D</v>
      </c>
      <c r="C3224" t="s">
        <v>19892</v>
      </c>
      <c r="E3224" t="s">
        <v>15757</v>
      </c>
      <c r="F3224" t="str">
        <f>IF(ISBLANK('4I'!$I$216),"",'4I'!$I$216)</f>
        <v/>
      </c>
    </row>
    <row r="3225" spans="2:6">
      <c r="B3225" t="str">
        <f>'4I'!$AF$217</f>
        <v>CR20016N0_FD_D</v>
      </c>
      <c r="C3225" t="s">
        <v>19893</v>
      </c>
      <c r="E3225" t="s">
        <v>15757</v>
      </c>
      <c r="F3225" t="str">
        <f>IF(ISBLANK('4I'!$C$217),"",'4I'!$C$217)</f>
        <v/>
      </c>
    </row>
    <row r="3226" spans="2:6">
      <c r="B3226" t="str">
        <f>'4I'!$AG$217</f>
        <v>CR20016N1_FD_D</v>
      </c>
      <c r="C3226" t="s">
        <v>19894</v>
      </c>
      <c r="E3226" t="s">
        <v>15757</v>
      </c>
      <c r="F3226" t="str">
        <f>IF(ISBLANK('4I'!$D$217),"",'4I'!$D$217)</f>
        <v/>
      </c>
    </row>
    <row r="3227" spans="2:6">
      <c r="B3227" t="str">
        <f>'4I'!$AH$217</f>
        <v>CR20016N2_FD_D</v>
      </c>
      <c r="C3227" t="s">
        <v>19895</v>
      </c>
      <c r="E3227" t="s">
        <v>15757</v>
      </c>
      <c r="F3227" t="str">
        <f>IF(ISBLANK('4I'!$E$217),"",'4I'!$E$217)</f>
        <v/>
      </c>
    </row>
    <row r="3228" spans="2:6">
      <c r="B3228" t="str">
        <f>'4I'!$AI$217</f>
        <v>CR20016N5_FD_D</v>
      </c>
      <c r="C3228" t="s">
        <v>19896</v>
      </c>
      <c r="E3228" t="s">
        <v>15757</v>
      </c>
      <c r="F3228" t="str">
        <f>IF(ISBLANK('4I'!$F$217),"",'4I'!$F$217)</f>
        <v/>
      </c>
    </row>
    <row r="3229" spans="2:6">
      <c r="B3229" t="str">
        <f>'4I'!$AJ$217</f>
        <v>CR20016N6_FD_D</v>
      </c>
      <c r="C3229" t="s">
        <v>19897</v>
      </c>
      <c r="E3229" t="s">
        <v>15757</v>
      </c>
      <c r="F3229">
        <f>IF(ISBLANK('4I'!$G$217),"",'4I'!$G$217)</f>
        <v>0</v>
      </c>
    </row>
    <row r="3230" spans="2:6">
      <c r="B3230" t="str">
        <f>'4I'!$AK$217</f>
        <v>CR20016MM_FD_D</v>
      </c>
      <c r="C3230" t="s">
        <v>19898</v>
      </c>
      <c r="E3230" t="s">
        <v>15757</v>
      </c>
      <c r="F3230" t="str">
        <f>IF(ISBLANK('4I'!$H$217),"",'4I'!$H$217)</f>
        <v/>
      </c>
    </row>
    <row r="3231" spans="2:6">
      <c r="B3231" t="str">
        <f>'4I'!$AL$217</f>
        <v>CR20016TA_FD_D</v>
      </c>
      <c r="C3231" t="s">
        <v>19899</v>
      </c>
      <c r="E3231" t="s">
        <v>15757</v>
      </c>
      <c r="F3231" t="str">
        <f>IF(ISBLANK('4I'!$I$217),"",'4I'!$I$217)</f>
        <v/>
      </c>
    </row>
    <row r="3232" spans="2:6">
      <c r="B3232" t="str">
        <f>'4I'!$AF$218</f>
        <v>CR20017N0_FD_D</v>
      </c>
      <c r="C3232" t="s">
        <v>19900</v>
      </c>
      <c r="E3232" t="s">
        <v>15757</v>
      </c>
      <c r="F3232" t="str">
        <f>IF(ISBLANK('4I'!$C$218),"",'4I'!$C$218)</f>
        <v/>
      </c>
    </row>
    <row r="3233" spans="2:6">
      <c r="B3233" t="str">
        <f>'4I'!$AG$218</f>
        <v>CR20017N1_FD_D</v>
      </c>
      <c r="C3233" t="s">
        <v>19901</v>
      </c>
      <c r="E3233" t="s">
        <v>15757</v>
      </c>
      <c r="F3233" t="str">
        <f>IF(ISBLANK('4I'!$D$218),"",'4I'!$D$218)</f>
        <v/>
      </c>
    </row>
    <row r="3234" spans="2:6">
      <c r="B3234" t="str">
        <f>'4I'!$AH$218</f>
        <v>CR20017N2_FD_D</v>
      </c>
      <c r="C3234" t="s">
        <v>19902</v>
      </c>
      <c r="E3234" t="s">
        <v>15757</v>
      </c>
      <c r="F3234" t="str">
        <f>IF(ISBLANK('4I'!$E$218),"",'4I'!$E$218)</f>
        <v/>
      </c>
    </row>
    <row r="3235" spans="2:6">
      <c r="B3235" t="str">
        <f>'4I'!$AI$218</f>
        <v>CR20017N5_FD_D</v>
      </c>
      <c r="C3235" t="s">
        <v>19903</v>
      </c>
      <c r="E3235" t="s">
        <v>15757</v>
      </c>
      <c r="F3235" t="str">
        <f>IF(ISBLANK('4I'!$F$218),"",'4I'!$F$218)</f>
        <v/>
      </c>
    </row>
    <row r="3236" spans="2:6">
      <c r="B3236" t="str">
        <f>'4I'!$AJ$218</f>
        <v>CR20017N6_FD_D</v>
      </c>
      <c r="C3236" t="s">
        <v>19904</v>
      </c>
      <c r="E3236" t="s">
        <v>15757</v>
      </c>
      <c r="F3236">
        <f>IF(ISBLANK('4I'!$G$218),"",'4I'!$G$218)</f>
        <v>0</v>
      </c>
    </row>
    <row r="3237" spans="2:6">
      <c r="B3237" t="str">
        <f>'4I'!$AK$218</f>
        <v>CR20017MM_FD_D</v>
      </c>
      <c r="C3237" t="s">
        <v>19905</v>
      </c>
      <c r="E3237" t="s">
        <v>15757</v>
      </c>
      <c r="F3237" t="str">
        <f>IF(ISBLANK('4I'!$H$218),"",'4I'!$H$218)</f>
        <v/>
      </c>
    </row>
    <row r="3238" spans="2:6">
      <c r="B3238" t="str">
        <f>'4I'!$AL$218</f>
        <v>CR20017TA_FD_D</v>
      </c>
      <c r="C3238" t="s">
        <v>19906</v>
      </c>
      <c r="E3238" t="s">
        <v>15757</v>
      </c>
      <c r="F3238" t="str">
        <f>IF(ISBLANK('4I'!$I$218),"",'4I'!$I$218)</f>
        <v/>
      </c>
    </row>
    <row r="3239" spans="2:6">
      <c r="B3239" t="str">
        <f>'4I'!$AF$219</f>
        <v>CR2029N0_FD_D</v>
      </c>
      <c r="C3239" t="s">
        <v>19907</v>
      </c>
      <c r="E3239" t="s">
        <v>15757</v>
      </c>
      <c r="F3239" t="str">
        <f>IF(ISBLANK('4I'!$C$219),"",'4I'!$C$219)</f>
        <v/>
      </c>
    </row>
    <row r="3240" spans="2:6">
      <c r="B3240" t="str">
        <f>'4I'!$AG$219</f>
        <v>CR2029N1_FD_D</v>
      </c>
      <c r="C3240" t="s">
        <v>19908</v>
      </c>
      <c r="E3240" t="s">
        <v>15757</v>
      </c>
      <c r="F3240" t="str">
        <f>IF(ISBLANK('4I'!$D$219),"",'4I'!$D$219)</f>
        <v/>
      </c>
    </row>
    <row r="3241" spans="2:6">
      <c r="B3241" t="str">
        <f>'4I'!$AH$219</f>
        <v>CR2029N2_FD_D</v>
      </c>
      <c r="C3241" t="s">
        <v>19909</v>
      </c>
      <c r="E3241" t="s">
        <v>15757</v>
      </c>
      <c r="F3241" t="str">
        <f>IF(ISBLANK('4I'!$E$219),"",'4I'!$E$219)</f>
        <v/>
      </c>
    </row>
    <row r="3242" spans="2:6">
      <c r="B3242" t="str">
        <f>'4I'!$AI$219</f>
        <v>CR2029N5_FD_D</v>
      </c>
      <c r="C3242" t="s">
        <v>19910</v>
      </c>
      <c r="E3242" t="s">
        <v>15757</v>
      </c>
      <c r="F3242" t="str">
        <f>IF(ISBLANK('4I'!$F$219),"",'4I'!$F$219)</f>
        <v/>
      </c>
    </row>
    <row r="3243" spans="2:6">
      <c r="B3243" t="str">
        <f>'4I'!$AJ$219</f>
        <v>CR2029N6_FD_D</v>
      </c>
      <c r="C3243" t="s">
        <v>19911</v>
      </c>
      <c r="E3243" t="s">
        <v>15757</v>
      </c>
      <c r="F3243">
        <f>IF(ISBLANK('4I'!$G$219),"",'4I'!$G$219)</f>
        <v>0</v>
      </c>
    </row>
    <row r="3244" spans="2:6">
      <c r="B3244" t="str">
        <f>'4I'!$AK$219</f>
        <v>CR2029MM_FD_D</v>
      </c>
      <c r="C3244" t="s">
        <v>19912</v>
      </c>
      <c r="E3244" t="s">
        <v>15757</v>
      </c>
      <c r="F3244" t="str">
        <f>IF(ISBLANK('4I'!$H$219),"",'4I'!$H$219)</f>
        <v/>
      </c>
    </row>
    <row r="3245" spans="2:6">
      <c r="B3245" t="str">
        <f>'4I'!$AL$219</f>
        <v>CR2029TA_FD_D</v>
      </c>
      <c r="C3245" t="s">
        <v>19913</v>
      </c>
      <c r="E3245" t="s">
        <v>15757</v>
      </c>
      <c r="F3245" t="str">
        <f>IF(ISBLANK('4I'!$I$219),"",'4I'!$I$219)</f>
        <v/>
      </c>
    </row>
    <row r="3246" spans="2:6">
      <c r="B3246" t="str">
        <f>'4I'!$AF$220</f>
        <v>CR2030N0_FD_D</v>
      </c>
      <c r="C3246" t="s">
        <v>19914</v>
      </c>
      <c r="E3246" t="s">
        <v>15757</v>
      </c>
      <c r="F3246" t="str">
        <f>IF(ISBLANK('4I'!$C$220),"",'4I'!$C$220)</f>
        <v/>
      </c>
    </row>
    <row r="3247" spans="2:6">
      <c r="B3247" t="str">
        <f>'4I'!$AG$220</f>
        <v>CR2030N1_FD_D</v>
      </c>
      <c r="C3247" t="s">
        <v>19915</v>
      </c>
      <c r="E3247" t="s">
        <v>15757</v>
      </c>
      <c r="F3247" t="str">
        <f>IF(ISBLANK('4I'!$D$220),"",'4I'!$D$220)</f>
        <v/>
      </c>
    </row>
    <row r="3248" spans="2:6">
      <c r="B3248" t="str">
        <f>'4I'!$AH$220</f>
        <v>CR2030N2_FD_D</v>
      </c>
      <c r="C3248" t="s">
        <v>19916</v>
      </c>
      <c r="E3248" t="s">
        <v>15757</v>
      </c>
      <c r="F3248" t="str">
        <f>IF(ISBLANK('4I'!$E$220),"",'4I'!$E$220)</f>
        <v/>
      </c>
    </row>
    <row r="3249" spans="2:6">
      <c r="B3249" t="str">
        <f>'4I'!$AI$220</f>
        <v>CR2030N5_FD_D</v>
      </c>
      <c r="C3249" t="s">
        <v>19917</v>
      </c>
      <c r="E3249" t="s">
        <v>15757</v>
      </c>
      <c r="F3249" t="str">
        <f>IF(ISBLANK('4I'!$F$220),"",'4I'!$F$220)</f>
        <v/>
      </c>
    </row>
    <row r="3250" spans="2:6">
      <c r="B3250" t="str">
        <f>'4I'!$AJ$220</f>
        <v>CR2030N6_FD_D</v>
      </c>
      <c r="C3250" t="s">
        <v>19918</v>
      </c>
      <c r="E3250" t="s">
        <v>15757</v>
      </c>
      <c r="F3250">
        <f>IF(ISBLANK('4I'!$G$220),"",'4I'!$G$220)</f>
        <v>0</v>
      </c>
    </row>
    <row r="3251" spans="2:6">
      <c r="B3251" t="str">
        <f>'4I'!$AK$220</f>
        <v>CR2030MM_FD_D</v>
      </c>
      <c r="C3251" t="s">
        <v>19919</v>
      </c>
      <c r="E3251" t="s">
        <v>15757</v>
      </c>
      <c r="F3251" t="str">
        <f>IF(ISBLANK('4I'!$H$220),"",'4I'!$H$220)</f>
        <v/>
      </c>
    </row>
    <row r="3252" spans="2:6">
      <c r="B3252" t="str">
        <f>'4I'!$AL$220</f>
        <v>CR2030TA_FD_D</v>
      </c>
      <c r="C3252" t="s">
        <v>19920</v>
      </c>
      <c r="E3252" t="s">
        <v>15757</v>
      </c>
      <c r="F3252" t="str">
        <f>IF(ISBLANK('4I'!$I$220),"",'4I'!$I$220)</f>
        <v/>
      </c>
    </row>
    <row r="3253" spans="2:6">
      <c r="B3253" t="str">
        <f>'4I'!$AF$221</f>
        <v>CR2031N0_FD_D</v>
      </c>
      <c r="C3253" t="s">
        <v>19921</v>
      </c>
      <c r="E3253" t="s">
        <v>15757</v>
      </c>
      <c r="F3253" t="str">
        <f>IF(ISBLANK('4I'!$C$221),"",'4I'!$C$221)</f>
        <v/>
      </c>
    </row>
    <row r="3254" spans="2:6">
      <c r="B3254" t="str">
        <f>'4I'!$AG$221</f>
        <v>CR2031N1_FD_D</v>
      </c>
      <c r="C3254" t="s">
        <v>19922</v>
      </c>
      <c r="E3254" t="s">
        <v>15757</v>
      </c>
      <c r="F3254" t="str">
        <f>IF(ISBLANK('4I'!$D$221),"",'4I'!$D$221)</f>
        <v/>
      </c>
    </row>
    <row r="3255" spans="2:6">
      <c r="B3255" t="str">
        <f>'4I'!$AH$221</f>
        <v>CR2031N2_FD_D</v>
      </c>
      <c r="C3255" t="s">
        <v>19923</v>
      </c>
      <c r="E3255" t="s">
        <v>15757</v>
      </c>
      <c r="F3255" t="str">
        <f>IF(ISBLANK('4I'!$E$221),"",'4I'!$E$221)</f>
        <v/>
      </c>
    </row>
    <row r="3256" spans="2:6">
      <c r="B3256" t="str">
        <f>'4I'!$AI$221</f>
        <v>CR2031N5_FD_D</v>
      </c>
      <c r="C3256" t="s">
        <v>19924</v>
      </c>
      <c r="E3256" t="s">
        <v>15757</v>
      </c>
      <c r="F3256" t="str">
        <f>IF(ISBLANK('4I'!$F$221),"",'4I'!$F$221)</f>
        <v/>
      </c>
    </row>
    <row r="3257" spans="2:6">
      <c r="B3257" t="str">
        <f>'4I'!$AJ$221</f>
        <v>CR2031N6_FD_D</v>
      </c>
      <c r="C3257" t="s">
        <v>19925</v>
      </c>
      <c r="E3257" t="s">
        <v>15757</v>
      </c>
      <c r="F3257">
        <f>IF(ISBLANK('4I'!$G$221),"",'4I'!$G$221)</f>
        <v>0</v>
      </c>
    </row>
    <row r="3258" spans="2:6">
      <c r="B3258" t="str">
        <f>'4I'!$AK$221</f>
        <v>CR2031MM_FD_D</v>
      </c>
      <c r="C3258" t="s">
        <v>19926</v>
      </c>
      <c r="E3258" t="s">
        <v>15757</v>
      </c>
      <c r="F3258" t="str">
        <f>IF(ISBLANK('4I'!$H$221),"",'4I'!$H$221)</f>
        <v/>
      </c>
    </row>
    <row r="3259" spans="2:6">
      <c r="B3259" t="str">
        <f>'4I'!$AL$221</f>
        <v>CR2031TA_FD_D</v>
      </c>
      <c r="C3259" t="s">
        <v>19927</v>
      </c>
      <c r="E3259" t="s">
        <v>15757</v>
      </c>
      <c r="F3259" t="str">
        <f>IF(ISBLANK('4I'!$I$221),"",'4I'!$I$221)</f>
        <v/>
      </c>
    </row>
    <row r="3260" spans="2:6">
      <c r="B3260" t="str">
        <f>'4I'!$AF$222</f>
        <v>CR20018N0_FD_D</v>
      </c>
      <c r="C3260" t="s">
        <v>19928</v>
      </c>
      <c r="E3260" t="s">
        <v>15757</v>
      </c>
      <c r="F3260" t="str">
        <f>IF(ISBLANK('4I'!$C$222),"",'4I'!$C$222)</f>
        <v/>
      </c>
    </row>
    <row r="3261" spans="2:6">
      <c r="B3261" t="str">
        <f>'4I'!$AG$222</f>
        <v>CR20018N1_FD_D</v>
      </c>
      <c r="C3261" t="s">
        <v>19929</v>
      </c>
      <c r="E3261" t="s">
        <v>15757</v>
      </c>
      <c r="F3261" t="str">
        <f>IF(ISBLANK('4I'!$D$222),"",'4I'!$D$222)</f>
        <v/>
      </c>
    </row>
    <row r="3262" spans="2:6">
      <c r="B3262" t="str">
        <f>'4I'!$AH$222</f>
        <v>CR20018N2_FD_D</v>
      </c>
      <c r="C3262" t="s">
        <v>19930</v>
      </c>
      <c r="E3262" t="s">
        <v>15757</v>
      </c>
      <c r="F3262" t="str">
        <f>IF(ISBLANK('4I'!$E$222),"",'4I'!$E$222)</f>
        <v/>
      </c>
    </row>
    <row r="3263" spans="2:6">
      <c r="B3263" t="str">
        <f>'4I'!$AI$222</f>
        <v>CR20018N5_FD_D</v>
      </c>
      <c r="C3263" t="s">
        <v>19931</v>
      </c>
      <c r="E3263" t="s">
        <v>15757</v>
      </c>
      <c r="F3263" t="str">
        <f>IF(ISBLANK('4I'!$F$222),"",'4I'!$F$222)</f>
        <v/>
      </c>
    </row>
    <row r="3264" spans="2:6">
      <c r="B3264" t="str">
        <f>'4I'!$AJ$222</f>
        <v>CR20018N6_FD_D</v>
      </c>
      <c r="C3264" t="s">
        <v>19932</v>
      </c>
      <c r="E3264" t="s">
        <v>15757</v>
      </c>
      <c r="F3264">
        <f>IF(ISBLANK('4I'!$G$222),"",'4I'!$G$222)</f>
        <v>0</v>
      </c>
    </row>
    <row r="3265" spans="2:6">
      <c r="B3265" t="str">
        <f>'4I'!$AK$222</f>
        <v>CR20018MM_FD_D</v>
      </c>
      <c r="C3265" t="s">
        <v>19933</v>
      </c>
      <c r="E3265" t="s">
        <v>15757</v>
      </c>
      <c r="F3265" t="str">
        <f>IF(ISBLANK('4I'!$H$222),"",'4I'!$H$222)</f>
        <v/>
      </c>
    </row>
    <row r="3266" spans="2:6">
      <c r="B3266" t="str">
        <f>'4I'!$AL$222</f>
        <v>CR20018TA_FD_D</v>
      </c>
      <c r="C3266" t="s">
        <v>19934</v>
      </c>
      <c r="E3266" t="s">
        <v>15757</v>
      </c>
      <c r="F3266" t="str">
        <f>IF(ISBLANK('4I'!$I$222),"",'4I'!$I$222)</f>
        <v/>
      </c>
    </row>
    <row r="3267" spans="2:6">
      <c r="B3267" t="str">
        <f>'4I'!$AF$223</f>
        <v>CR20019N0_FD_D</v>
      </c>
      <c r="C3267" t="s">
        <v>19935</v>
      </c>
      <c r="E3267" t="s">
        <v>15757</v>
      </c>
      <c r="F3267">
        <f>IF(ISBLANK('4I'!$C$223),"",'4I'!$C$223)</f>
        <v>0</v>
      </c>
    </row>
    <row r="3268" spans="2:6">
      <c r="B3268" t="str">
        <f>'4I'!$AG$223</f>
        <v>CR20019N1_FD_D</v>
      </c>
      <c r="C3268" t="s">
        <v>19936</v>
      </c>
      <c r="E3268" t="s">
        <v>15757</v>
      </c>
      <c r="F3268">
        <f>IF(ISBLANK('4I'!$D$223),"",'4I'!$D$223)</f>
        <v>0</v>
      </c>
    </row>
    <row r="3269" spans="2:6">
      <c r="B3269" t="str">
        <f>'4I'!$AH$223</f>
        <v>CR20019N2_FD_D</v>
      </c>
      <c r="C3269" t="s">
        <v>19937</v>
      </c>
      <c r="E3269" t="s">
        <v>15757</v>
      </c>
      <c r="F3269">
        <f>IF(ISBLANK('4I'!$E$223),"",'4I'!$E$223)</f>
        <v>0</v>
      </c>
    </row>
    <row r="3270" spans="2:6">
      <c r="B3270" t="str">
        <f>'4I'!$AI$223</f>
        <v>CR20019N5_FD_D</v>
      </c>
      <c r="C3270" t="s">
        <v>19938</v>
      </c>
      <c r="E3270" t="s">
        <v>15757</v>
      </c>
      <c r="F3270">
        <f>IF(ISBLANK('4I'!$F$223),"",'4I'!$F$223)</f>
        <v>0</v>
      </c>
    </row>
    <row r="3271" spans="2:6">
      <c r="B3271" t="str">
        <f>'4I'!$AJ$223</f>
        <v>CR20019N6_FD_D</v>
      </c>
      <c r="C3271" t="s">
        <v>19939</v>
      </c>
      <c r="E3271" t="s">
        <v>15757</v>
      </c>
      <c r="F3271">
        <f>IF(ISBLANK('4I'!$G$223),"",'4I'!$G$223)</f>
        <v>0</v>
      </c>
    </row>
    <row r="3272" spans="2:6">
      <c r="B3272" t="str">
        <f>'4I'!$AK$223</f>
        <v>CR20019MM_FD_D</v>
      </c>
      <c r="C3272" t="s">
        <v>19940</v>
      </c>
      <c r="E3272" t="s">
        <v>15757</v>
      </c>
      <c r="F3272">
        <f>IF(ISBLANK('4I'!$H$223),"",'4I'!$H$223)</f>
        <v>0</v>
      </c>
    </row>
    <row r="3273" spans="2:6">
      <c r="B3273" t="str">
        <f>'4I'!$AL$223</f>
        <v>CR20019TA_FD_D</v>
      </c>
      <c r="C3273" t="s">
        <v>19941</v>
      </c>
      <c r="E3273" t="s">
        <v>15757</v>
      </c>
      <c r="F3273">
        <f>IF(ISBLANK('4I'!$I$223),"",'4I'!$I$223)</f>
        <v>0</v>
      </c>
    </row>
    <row r="3274" spans="2:6">
      <c r="B3274" t="str">
        <f>'4I'!$AF$226</f>
        <v>CR2028N0_FD_D</v>
      </c>
      <c r="C3274" t="s">
        <v>19942</v>
      </c>
      <c r="E3274" t="s">
        <v>15757</v>
      </c>
      <c r="F3274" t="str">
        <f>IF(ISBLANK('4I'!$C$226),"",'4I'!$C$226)</f>
        <v/>
      </c>
    </row>
    <row r="3275" spans="2:6">
      <c r="B3275" t="str">
        <f>'4I'!$AG$226</f>
        <v>CR2028N1_FD_D</v>
      </c>
      <c r="C3275" t="s">
        <v>19943</v>
      </c>
      <c r="E3275" t="s">
        <v>15757</v>
      </c>
      <c r="F3275" t="str">
        <f>IF(ISBLANK('4I'!$D$226),"",'4I'!$D$226)</f>
        <v/>
      </c>
    </row>
    <row r="3276" spans="2:6">
      <c r="B3276" t="str">
        <f>'4I'!$AH$226</f>
        <v>CR2028N2_FD_D</v>
      </c>
      <c r="C3276" t="s">
        <v>19944</v>
      </c>
      <c r="E3276" t="s">
        <v>15757</v>
      </c>
      <c r="F3276" t="str">
        <f>IF(ISBLANK('4I'!$E$226),"",'4I'!$E$226)</f>
        <v/>
      </c>
    </row>
    <row r="3277" spans="2:6">
      <c r="B3277" t="str">
        <f>'4I'!$AI$226</f>
        <v>CR2028N5_FD_D</v>
      </c>
      <c r="C3277" t="s">
        <v>19945</v>
      </c>
      <c r="E3277" t="s">
        <v>15757</v>
      </c>
      <c r="F3277" t="str">
        <f>IF(ISBLANK('4I'!$F$226),"",'4I'!$F$226)</f>
        <v/>
      </c>
    </row>
    <row r="3278" spans="2:6">
      <c r="B3278" t="str">
        <f>'4I'!$AJ$226</f>
        <v>CR2028N6_FD_D</v>
      </c>
      <c r="C3278" t="s">
        <v>19946</v>
      </c>
      <c r="E3278" t="s">
        <v>15757</v>
      </c>
      <c r="F3278">
        <f>IF(ISBLANK('4I'!$G$226),"",'4I'!$G$226)</f>
        <v>0</v>
      </c>
    </row>
    <row r="3279" spans="2:6">
      <c r="B3279" t="str">
        <f>'4I'!$AK$226</f>
        <v>CR2028MM_FD_D</v>
      </c>
      <c r="C3279" t="s">
        <v>19947</v>
      </c>
      <c r="E3279" t="s">
        <v>15757</v>
      </c>
      <c r="F3279" t="str">
        <f>IF(ISBLANK('4I'!$H$226),"",'4I'!$H$226)</f>
        <v/>
      </c>
    </row>
    <row r="3280" spans="2:6">
      <c r="B3280" t="str">
        <f>'4I'!$AL$226</f>
        <v>CR2028TA_FD_D</v>
      </c>
      <c r="C3280" t="s">
        <v>19948</v>
      </c>
      <c r="E3280" t="s">
        <v>15757</v>
      </c>
      <c r="F3280" t="str">
        <f>IF(ISBLANK('4I'!$I$226),"",'4I'!$I$226)</f>
        <v/>
      </c>
    </row>
    <row r="3281" spans="2:6">
      <c r="B3281" t="str">
        <f>'4I'!$AF$228</f>
        <v>CR20020N0_FD_D</v>
      </c>
      <c r="C3281" t="s">
        <v>19949</v>
      </c>
      <c r="E3281" t="s">
        <v>15757</v>
      </c>
      <c r="F3281">
        <f>IF(ISBLANK('4I'!$C$228),"",'4I'!$C$228)</f>
        <v>0</v>
      </c>
    </row>
    <row r="3282" spans="2:6">
      <c r="B3282" t="str">
        <f>'4I'!$AG$228</f>
        <v>CR20020N1_FD_D</v>
      </c>
      <c r="C3282" t="s">
        <v>19950</v>
      </c>
      <c r="E3282" t="s">
        <v>15757</v>
      </c>
      <c r="F3282">
        <f>IF(ISBLANK('4I'!$D$228),"",'4I'!$D$228)</f>
        <v>0</v>
      </c>
    </row>
    <row r="3283" spans="2:6">
      <c r="B3283" t="str">
        <f>'4I'!$AH$228</f>
        <v>CR20020N2_FD_D</v>
      </c>
      <c r="C3283" t="s">
        <v>19951</v>
      </c>
      <c r="E3283" t="s">
        <v>15757</v>
      </c>
      <c r="F3283">
        <f>IF(ISBLANK('4I'!$E$228),"",'4I'!$E$228)</f>
        <v>0</v>
      </c>
    </row>
    <row r="3284" spans="2:6">
      <c r="B3284" t="str">
        <f>'4I'!$AI$228</f>
        <v>CR20020N5_FD_D</v>
      </c>
      <c r="C3284" t="s">
        <v>19952</v>
      </c>
      <c r="E3284" t="s">
        <v>15757</v>
      </c>
      <c r="F3284">
        <f>IF(ISBLANK('4I'!$F$228),"",'4I'!$F$228)</f>
        <v>0</v>
      </c>
    </row>
    <row r="3285" spans="2:6">
      <c r="B3285" t="str">
        <f>'4I'!$AJ$228</f>
        <v>CR20020N6_FD_D</v>
      </c>
      <c r="C3285" t="s">
        <v>19953</v>
      </c>
      <c r="E3285" t="s">
        <v>15757</v>
      </c>
      <c r="F3285">
        <f>IF(ISBLANK('4I'!$G$228),"",'4I'!$G$228)</f>
        <v>0</v>
      </c>
    </row>
    <row r="3286" spans="2:6">
      <c r="B3286" t="str">
        <f>'4I'!$AK$228</f>
        <v>CR20020MM_FD_D</v>
      </c>
      <c r="C3286" t="s">
        <v>19954</v>
      </c>
      <c r="E3286" t="s">
        <v>15757</v>
      </c>
      <c r="F3286">
        <f>IF(ISBLANK('4I'!$H$228),"",'4I'!$H$228)</f>
        <v>0</v>
      </c>
    </row>
    <row r="3287" spans="2:6">
      <c r="B3287" t="str">
        <f>'4I'!$AL$228</f>
        <v>CR20020TA_FD_D</v>
      </c>
      <c r="C3287" t="s">
        <v>19955</v>
      </c>
      <c r="E3287" t="s">
        <v>15757</v>
      </c>
      <c r="F3287">
        <f>IF(ISBLANK('4I'!$I$228),"",'4I'!$I$228)</f>
        <v>0</v>
      </c>
    </row>
    <row r="3288" spans="2:6">
      <c r="B3288" t="str">
        <f>'4K'!$AG$10</f>
        <v>WWS01001FL</v>
      </c>
      <c r="C3288" t="s">
        <v>17928</v>
      </c>
      <c r="E3288" t="s">
        <v>15757</v>
      </c>
      <c r="F3288" t="str">
        <f>IF(ISBLANK('4K'!$E$10),"",'4K'!$E$10)</f>
        <v/>
      </c>
    </row>
    <row r="3289" spans="2:6">
      <c r="B3289" t="str">
        <f>'4K'!$AH$10</f>
        <v>WWS01001SWD</v>
      </c>
      <c r="C3289" t="s">
        <v>17929</v>
      </c>
      <c r="E3289" t="s">
        <v>15757</v>
      </c>
      <c r="F3289" t="str">
        <f>IF(ISBLANK('4K'!$F$10),"",'4K'!$F$10)</f>
        <v/>
      </c>
    </row>
    <row r="3290" spans="2:6">
      <c r="B3290" t="str">
        <f>'4K'!$AI$10</f>
        <v>WWS01001HD</v>
      </c>
      <c r="C3290" t="s">
        <v>17930</v>
      </c>
      <c r="E3290" t="s">
        <v>15757</v>
      </c>
      <c r="F3290" t="str">
        <f>IF(ISBLANK('4K'!$G$10),"",'4K'!$G$10)</f>
        <v/>
      </c>
    </row>
    <row r="3291" spans="2:6">
      <c r="B3291" t="str">
        <f>'4K'!$AJ$10</f>
        <v>WWS01001STD</v>
      </c>
      <c r="C3291" t="s">
        <v>17931</v>
      </c>
      <c r="E3291" t="s">
        <v>15757</v>
      </c>
      <c r="F3291" t="str">
        <f>IF(ISBLANK('4K'!$H$10),"",'4K'!$H$10)</f>
        <v/>
      </c>
    </row>
    <row r="3292" spans="2:6">
      <c r="B3292" t="str">
        <f>'4K'!$AK$10</f>
        <v>WWS01001SLT</v>
      </c>
      <c r="C3292" t="s">
        <v>17932</v>
      </c>
      <c r="E3292" t="s">
        <v>15757</v>
      </c>
      <c r="F3292" t="str">
        <f>IF(ISBLANK('4K'!$I$10),"",'4K'!$I$10)</f>
        <v/>
      </c>
    </row>
    <row r="3293" spans="2:6">
      <c r="B3293" t="str">
        <f>'4K'!$AL$10</f>
        <v>WWS01001STP</v>
      </c>
      <c r="C3293" t="s">
        <v>17933</v>
      </c>
      <c r="E3293" t="s">
        <v>15757</v>
      </c>
      <c r="F3293" t="str">
        <f>IF(ISBLANK('4K'!$J$10),"",'4K'!$J$10)</f>
        <v/>
      </c>
    </row>
    <row r="3294" spans="2:6">
      <c r="B3294" t="str">
        <f>'4K'!$AM$10</f>
        <v>WWS01001SDT</v>
      </c>
      <c r="C3294" t="s">
        <v>17934</v>
      </c>
      <c r="E3294" t="s">
        <v>15757</v>
      </c>
      <c r="F3294" t="str">
        <f>IF(ISBLANK('4K'!$K$10),"",'4K'!$K$10)</f>
        <v/>
      </c>
    </row>
    <row r="3295" spans="2:6">
      <c r="B3295" t="str">
        <f>'4K'!$AN$10</f>
        <v>WWS01001SDD</v>
      </c>
      <c r="C3295" t="s">
        <v>17935</v>
      </c>
      <c r="E3295" t="s">
        <v>15757</v>
      </c>
      <c r="F3295" t="str">
        <f>IF(ISBLANK('4K'!$L$10),"",'4K'!$L$10)</f>
        <v/>
      </c>
    </row>
    <row r="3296" spans="2:6">
      <c r="B3296" t="str">
        <f>'4K'!$AO$10</f>
        <v>WWS01001CAS</v>
      </c>
      <c r="C3296" t="s">
        <v>17936</v>
      </c>
      <c r="E3296" t="s">
        <v>15757</v>
      </c>
      <c r="F3296">
        <f>IF(ISBLANK('4K'!$M$10),"",'4K'!$M$10)</f>
        <v>0</v>
      </c>
    </row>
    <row r="3297" spans="2:6">
      <c r="B3297" t="str">
        <f>'4K'!$AG$11</f>
        <v>WWS01002FL</v>
      </c>
      <c r="C3297" t="s">
        <v>17937</v>
      </c>
      <c r="E3297" t="s">
        <v>15757</v>
      </c>
      <c r="F3297" t="str">
        <f>IF(ISBLANK('4K'!$E$11),"",'4K'!$E$11)</f>
        <v/>
      </c>
    </row>
    <row r="3298" spans="2:6">
      <c r="B3298" t="str">
        <f>'4K'!$AH$11</f>
        <v>WWS01002SWD</v>
      </c>
      <c r="C3298" t="s">
        <v>17938</v>
      </c>
      <c r="E3298" t="s">
        <v>15757</v>
      </c>
      <c r="F3298" t="str">
        <f>IF(ISBLANK('4K'!$F$11),"",'4K'!$F$11)</f>
        <v/>
      </c>
    </row>
    <row r="3299" spans="2:6">
      <c r="B3299" t="str">
        <f>'4K'!$AI$11</f>
        <v>WWS01002HD</v>
      </c>
      <c r="C3299" t="s">
        <v>17939</v>
      </c>
      <c r="E3299" t="s">
        <v>15757</v>
      </c>
      <c r="F3299" t="str">
        <f>IF(ISBLANK('4K'!$G$11),"",'4K'!$G$11)</f>
        <v/>
      </c>
    </row>
    <row r="3300" spans="2:6">
      <c r="B3300" t="str">
        <f>'4K'!$AJ$11</f>
        <v>WWS01002STD</v>
      </c>
      <c r="C3300" t="s">
        <v>17940</v>
      </c>
      <c r="E3300" t="s">
        <v>15757</v>
      </c>
      <c r="F3300" t="str">
        <f>IF(ISBLANK('4K'!$H$11),"",'4K'!$H$11)</f>
        <v/>
      </c>
    </row>
    <row r="3301" spans="2:6">
      <c r="B3301" t="str">
        <f>'4K'!$AK$11</f>
        <v>WWS01002SLT</v>
      </c>
      <c r="C3301" t="s">
        <v>17941</v>
      </c>
      <c r="E3301" t="s">
        <v>15757</v>
      </c>
      <c r="F3301" t="str">
        <f>IF(ISBLANK('4K'!$I$11),"",'4K'!$I$11)</f>
        <v/>
      </c>
    </row>
    <row r="3302" spans="2:6">
      <c r="B3302" t="str">
        <f>'4K'!$AL$11</f>
        <v>WWS01002STP</v>
      </c>
      <c r="C3302" t="s">
        <v>17942</v>
      </c>
      <c r="E3302" t="s">
        <v>15757</v>
      </c>
      <c r="F3302" t="str">
        <f>IF(ISBLANK('4K'!$J$11),"",'4K'!$J$11)</f>
        <v/>
      </c>
    </row>
    <row r="3303" spans="2:6">
      <c r="B3303" t="str">
        <f>'4K'!$AM$11</f>
        <v>WWS01002SDT</v>
      </c>
      <c r="C3303" t="s">
        <v>17943</v>
      </c>
      <c r="E3303" t="s">
        <v>15757</v>
      </c>
      <c r="F3303" t="str">
        <f>IF(ISBLANK('4K'!$K$11),"",'4K'!$K$11)</f>
        <v/>
      </c>
    </row>
    <row r="3304" spans="2:6">
      <c r="B3304" t="str">
        <f>'4K'!$AN$11</f>
        <v>WWS01002SDD</v>
      </c>
      <c r="C3304" t="s">
        <v>17944</v>
      </c>
      <c r="E3304" t="s">
        <v>15757</v>
      </c>
      <c r="F3304" t="str">
        <f>IF(ISBLANK('4K'!$L$11),"",'4K'!$L$11)</f>
        <v/>
      </c>
    </row>
    <row r="3305" spans="2:6">
      <c r="B3305" t="str">
        <f>'4K'!$AO$11</f>
        <v>WWS01002CAS</v>
      </c>
      <c r="C3305" t="s">
        <v>17945</v>
      </c>
      <c r="E3305" t="s">
        <v>15757</v>
      </c>
      <c r="F3305">
        <f>IF(ISBLANK('4K'!$M$11),"",'4K'!$M$11)</f>
        <v>0</v>
      </c>
    </row>
    <row r="3306" spans="2:6">
      <c r="B3306" t="str">
        <f>'4K'!$AG$12</f>
        <v>WWS01004FL</v>
      </c>
      <c r="C3306" t="s">
        <v>17946</v>
      </c>
      <c r="E3306" t="s">
        <v>15757</v>
      </c>
      <c r="F3306" t="str">
        <f>IF(ISBLANK('4K'!$E$12),"",'4K'!$E$12)</f>
        <v/>
      </c>
    </row>
    <row r="3307" spans="2:6">
      <c r="B3307" t="str">
        <f>'4K'!$AH$12</f>
        <v>WWS01004SWD</v>
      </c>
      <c r="C3307" t="s">
        <v>17947</v>
      </c>
      <c r="E3307" t="s">
        <v>15757</v>
      </c>
      <c r="F3307" t="str">
        <f>IF(ISBLANK('4K'!$F$12),"",'4K'!$F$12)</f>
        <v/>
      </c>
    </row>
    <row r="3308" spans="2:6">
      <c r="B3308" t="str">
        <f>'4K'!$AI$12</f>
        <v>WWS01004HD</v>
      </c>
      <c r="C3308" t="s">
        <v>17948</v>
      </c>
      <c r="E3308" t="s">
        <v>15757</v>
      </c>
      <c r="F3308" t="str">
        <f>IF(ISBLANK('4K'!$G$12),"",'4K'!$G$12)</f>
        <v/>
      </c>
    </row>
    <row r="3309" spans="2:6">
      <c r="B3309" t="str">
        <f>'4K'!$AJ$12</f>
        <v>WWS01004STD</v>
      </c>
      <c r="C3309" t="s">
        <v>17949</v>
      </c>
      <c r="E3309" t="s">
        <v>15757</v>
      </c>
      <c r="F3309" t="str">
        <f>IF(ISBLANK('4K'!$H$12),"",'4K'!$H$12)</f>
        <v/>
      </c>
    </row>
    <row r="3310" spans="2:6">
      <c r="B3310" t="str">
        <f>'4K'!$AK$12</f>
        <v>WWS01004SLT</v>
      </c>
      <c r="C3310" t="s">
        <v>17950</v>
      </c>
      <c r="E3310" t="s">
        <v>15757</v>
      </c>
      <c r="F3310" t="str">
        <f>IF(ISBLANK('4K'!$I$12),"",'4K'!$I$12)</f>
        <v/>
      </c>
    </row>
    <row r="3311" spans="2:6">
      <c r="B3311" t="str">
        <f>'4K'!$AL$12</f>
        <v>WWS01004STP</v>
      </c>
      <c r="C3311" t="s">
        <v>17951</v>
      </c>
      <c r="E3311" t="s">
        <v>15757</v>
      </c>
      <c r="F3311" t="str">
        <f>IF(ISBLANK('4K'!$J$12),"",'4K'!$J$12)</f>
        <v/>
      </c>
    </row>
    <row r="3312" spans="2:6">
      <c r="B3312" t="str">
        <f>'4K'!$AM$12</f>
        <v>WWS01004SDT</v>
      </c>
      <c r="C3312" t="s">
        <v>17952</v>
      </c>
      <c r="E3312" t="s">
        <v>15757</v>
      </c>
      <c r="F3312" t="str">
        <f>IF(ISBLANK('4K'!$K$12),"",'4K'!$K$12)</f>
        <v/>
      </c>
    </row>
    <row r="3313" spans="2:6">
      <c r="B3313" t="str">
        <f>'4K'!$AN$12</f>
        <v>WWS01004SDD</v>
      </c>
      <c r="C3313" t="s">
        <v>17953</v>
      </c>
      <c r="E3313" t="s">
        <v>15757</v>
      </c>
      <c r="F3313" t="str">
        <f>IF(ISBLANK('4K'!$L$12),"",'4K'!$L$12)</f>
        <v/>
      </c>
    </row>
    <row r="3314" spans="2:6">
      <c r="B3314" t="str">
        <f>'4K'!$AO$12</f>
        <v>WWS01004CAS</v>
      </c>
      <c r="C3314" t="s">
        <v>17954</v>
      </c>
      <c r="E3314" t="s">
        <v>15757</v>
      </c>
      <c r="F3314">
        <f>IF(ISBLANK('4K'!$M$12),"",'4K'!$M$12)</f>
        <v>0</v>
      </c>
    </row>
    <row r="3315" spans="2:6">
      <c r="B3315" t="str">
        <f>'4K'!$AG$13</f>
        <v>WWS01005FL</v>
      </c>
      <c r="C3315" t="s">
        <v>17955</v>
      </c>
      <c r="E3315" t="s">
        <v>15757</v>
      </c>
      <c r="F3315" t="str">
        <f>IF(ISBLANK('4K'!$E$13),"",'4K'!$E$13)</f>
        <v/>
      </c>
    </row>
    <row r="3316" spans="2:6">
      <c r="B3316" t="str">
        <f>'4K'!$AH$13</f>
        <v>WWS01005SWD</v>
      </c>
      <c r="C3316" t="s">
        <v>17956</v>
      </c>
      <c r="E3316" t="s">
        <v>15757</v>
      </c>
      <c r="F3316" t="str">
        <f>IF(ISBLANK('4K'!$F$13),"",'4K'!$F$13)</f>
        <v/>
      </c>
    </row>
    <row r="3317" spans="2:6">
      <c r="B3317" t="str">
        <f>'4K'!$AI$13</f>
        <v>WWS01005HD</v>
      </c>
      <c r="C3317" t="s">
        <v>17957</v>
      </c>
      <c r="E3317" t="s">
        <v>15757</v>
      </c>
      <c r="F3317" t="str">
        <f>IF(ISBLANK('4K'!$G$13),"",'4K'!$G$13)</f>
        <v/>
      </c>
    </row>
    <row r="3318" spans="2:6">
      <c r="B3318" t="str">
        <f>'4K'!$AJ$13</f>
        <v>WWS01005STD</v>
      </c>
      <c r="C3318" t="s">
        <v>17958</v>
      </c>
      <c r="E3318" t="s">
        <v>15757</v>
      </c>
      <c r="F3318" t="str">
        <f>IF(ISBLANK('4K'!$H$13),"",'4K'!$H$13)</f>
        <v/>
      </c>
    </row>
    <row r="3319" spans="2:6">
      <c r="B3319" t="str">
        <f>'4K'!$AK$13</f>
        <v>WWS01005SLT</v>
      </c>
      <c r="C3319" t="s">
        <v>17959</v>
      </c>
      <c r="E3319" t="s">
        <v>15757</v>
      </c>
      <c r="F3319" t="str">
        <f>IF(ISBLANK('4K'!$I$13),"",'4K'!$I$13)</f>
        <v/>
      </c>
    </row>
    <row r="3320" spans="2:6">
      <c r="B3320" t="str">
        <f>'4K'!$AL$13</f>
        <v>WWS01005STP</v>
      </c>
      <c r="C3320" t="s">
        <v>17960</v>
      </c>
      <c r="E3320" t="s">
        <v>15757</v>
      </c>
      <c r="F3320" t="str">
        <f>IF(ISBLANK('4K'!$J$13),"",'4K'!$J$13)</f>
        <v/>
      </c>
    </row>
    <row r="3321" spans="2:6">
      <c r="B3321" t="str">
        <f>'4K'!$AM$13</f>
        <v>WWS01005SDT</v>
      </c>
      <c r="C3321" t="s">
        <v>17961</v>
      </c>
      <c r="E3321" t="s">
        <v>15757</v>
      </c>
      <c r="F3321" t="str">
        <f>IF(ISBLANK('4K'!$K$13),"",'4K'!$K$13)</f>
        <v/>
      </c>
    </row>
    <row r="3322" spans="2:6">
      <c r="B3322" t="str">
        <f>'4K'!$AN$13</f>
        <v>WWS01005SDD</v>
      </c>
      <c r="C3322" t="s">
        <v>17962</v>
      </c>
      <c r="E3322" t="s">
        <v>15757</v>
      </c>
      <c r="F3322" t="str">
        <f>IF(ISBLANK('4K'!$L$13),"",'4K'!$L$13)</f>
        <v/>
      </c>
    </row>
    <row r="3323" spans="2:6">
      <c r="B3323" t="str">
        <f>'4K'!$AO$13</f>
        <v>WWS01005CAS</v>
      </c>
      <c r="C3323" t="s">
        <v>17963</v>
      </c>
      <c r="E3323" t="s">
        <v>15757</v>
      </c>
      <c r="F3323">
        <f>IF(ISBLANK('4K'!$M$13),"",'4K'!$M$13)</f>
        <v>0</v>
      </c>
    </row>
    <row r="3324" spans="2:6">
      <c r="B3324" t="str">
        <f>'4K'!$AG$14</f>
        <v>WWS01006FL</v>
      </c>
      <c r="C3324" t="s">
        <v>17964</v>
      </c>
      <c r="E3324" t="s">
        <v>15757</v>
      </c>
      <c r="F3324" t="str">
        <f>IF(ISBLANK('4K'!$E$14),"",'4K'!$E$14)</f>
        <v/>
      </c>
    </row>
    <row r="3325" spans="2:6">
      <c r="B3325" t="str">
        <f>'4K'!$AH$14</f>
        <v>WWS01006SWD</v>
      </c>
      <c r="C3325" t="s">
        <v>17965</v>
      </c>
      <c r="E3325" t="s">
        <v>15757</v>
      </c>
      <c r="F3325" t="str">
        <f>IF(ISBLANK('4K'!$F$14),"",'4K'!$F$14)</f>
        <v/>
      </c>
    </row>
    <row r="3326" spans="2:6">
      <c r="B3326" t="str">
        <f>'4K'!$AI$14</f>
        <v>WWS01006HD</v>
      </c>
      <c r="C3326" t="s">
        <v>17966</v>
      </c>
      <c r="E3326" t="s">
        <v>15757</v>
      </c>
      <c r="F3326" t="str">
        <f>IF(ISBLANK('4K'!$G$14),"",'4K'!$G$14)</f>
        <v/>
      </c>
    </row>
    <row r="3327" spans="2:6">
      <c r="B3327" t="str">
        <f>'4K'!$AJ$14</f>
        <v>WWS01006STD</v>
      </c>
      <c r="C3327" t="s">
        <v>17967</v>
      </c>
      <c r="E3327" t="s">
        <v>15757</v>
      </c>
      <c r="F3327" t="str">
        <f>IF(ISBLANK('4K'!$H$14),"",'4K'!$H$14)</f>
        <v/>
      </c>
    </row>
    <row r="3328" spans="2:6">
      <c r="B3328" t="str">
        <f>'4K'!$AK$14</f>
        <v>WWS01006SLT</v>
      </c>
      <c r="C3328" t="s">
        <v>17968</v>
      </c>
      <c r="E3328" t="s">
        <v>15757</v>
      </c>
      <c r="F3328" t="str">
        <f>IF(ISBLANK('4K'!$I$14),"",'4K'!$I$14)</f>
        <v/>
      </c>
    </row>
    <row r="3329" spans="2:6">
      <c r="B3329" t="str">
        <f>'4K'!$AL$14</f>
        <v>WWS01006STP</v>
      </c>
      <c r="C3329" t="s">
        <v>17969</v>
      </c>
      <c r="E3329" t="s">
        <v>15757</v>
      </c>
      <c r="F3329" t="str">
        <f>IF(ISBLANK('4K'!$J$14),"",'4K'!$J$14)</f>
        <v/>
      </c>
    </row>
    <row r="3330" spans="2:6">
      <c r="B3330" t="str">
        <f>'4K'!$AM$14</f>
        <v>WWS01006SDT</v>
      </c>
      <c r="C3330" t="s">
        <v>17970</v>
      </c>
      <c r="E3330" t="s">
        <v>15757</v>
      </c>
      <c r="F3330" t="str">
        <f>IF(ISBLANK('4K'!$K$14),"",'4K'!$K$14)</f>
        <v/>
      </c>
    </row>
    <row r="3331" spans="2:6">
      <c r="B3331" t="str">
        <f>'4K'!$AN$14</f>
        <v>WWS01006SDD</v>
      </c>
      <c r="C3331" t="s">
        <v>17971</v>
      </c>
      <c r="E3331" t="s">
        <v>15757</v>
      </c>
      <c r="F3331" t="str">
        <f>IF(ISBLANK('4K'!$L$14),"",'4K'!$L$14)</f>
        <v/>
      </c>
    </row>
    <row r="3332" spans="2:6">
      <c r="B3332" t="str">
        <f>'4K'!$AO$14</f>
        <v>WWS01006CAS</v>
      </c>
      <c r="C3332" t="s">
        <v>17972</v>
      </c>
      <c r="E3332" t="s">
        <v>15757</v>
      </c>
      <c r="F3332">
        <f>IF(ISBLANK('4K'!$M$14),"",'4K'!$M$14)</f>
        <v>0</v>
      </c>
    </row>
    <row r="3333" spans="2:6">
      <c r="B3333" t="str">
        <f>'4K'!$AG$15</f>
        <v>WWS01007FL</v>
      </c>
      <c r="C3333" t="s">
        <v>17973</v>
      </c>
      <c r="E3333" t="s">
        <v>15757</v>
      </c>
      <c r="F3333" t="str">
        <f>IF(ISBLANK('4K'!$E$15),"",'4K'!$E$15)</f>
        <v/>
      </c>
    </row>
    <row r="3334" spans="2:6">
      <c r="B3334" t="str">
        <f>'4K'!$AH$15</f>
        <v>WWS01007SWD</v>
      </c>
      <c r="C3334" t="s">
        <v>17974</v>
      </c>
      <c r="E3334" t="s">
        <v>15757</v>
      </c>
      <c r="F3334" t="str">
        <f>IF(ISBLANK('4K'!$F$15),"",'4K'!$F$15)</f>
        <v/>
      </c>
    </row>
    <row r="3335" spans="2:6">
      <c r="B3335" t="str">
        <f>'4K'!$AI$15</f>
        <v>WWS01007HD</v>
      </c>
      <c r="C3335" t="s">
        <v>17975</v>
      </c>
      <c r="E3335" t="s">
        <v>15757</v>
      </c>
      <c r="F3335" t="str">
        <f>IF(ISBLANK('4K'!$G$15),"",'4K'!$G$15)</f>
        <v/>
      </c>
    </row>
    <row r="3336" spans="2:6">
      <c r="B3336" t="str">
        <f>'4K'!$AJ$15</f>
        <v>WWS01007STD</v>
      </c>
      <c r="C3336" t="s">
        <v>17976</v>
      </c>
      <c r="E3336" t="s">
        <v>15757</v>
      </c>
      <c r="F3336" t="str">
        <f>IF(ISBLANK('4K'!$H$15),"",'4K'!$H$15)</f>
        <v/>
      </c>
    </row>
    <row r="3337" spans="2:6">
      <c r="B3337" t="str">
        <f>'4K'!$AK$15</f>
        <v>WWS01007SLT</v>
      </c>
      <c r="C3337" t="s">
        <v>17977</v>
      </c>
      <c r="E3337" t="s">
        <v>15757</v>
      </c>
      <c r="F3337" t="str">
        <f>IF(ISBLANK('4K'!$I$15),"",'4K'!$I$15)</f>
        <v/>
      </c>
    </row>
    <row r="3338" spans="2:6">
      <c r="B3338" t="str">
        <f>'4K'!$AL$15</f>
        <v>WWS01007STP</v>
      </c>
      <c r="C3338" t="s">
        <v>17978</v>
      </c>
      <c r="E3338" t="s">
        <v>15757</v>
      </c>
      <c r="F3338" t="str">
        <f>IF(ISBLANK('4K'!$J$15),"",'4K'!$J$15)</f>
        <v/>
      </c>
    </row>
    <row r="3339" spans="2:6">
      <c r="B3339" t="str">
        <f>'4K'!$AM$15</f>
        <v>WWS01007SDT</v>
      </c>
      <c r="C3339" t="s">
        <v>17979</v>
      </c>
      <c r="E3339" t="s">
        <v>15757</v>
      </c>
      <c r="F3339" t="str">
        <f>IF(ISBLANK('4K'!$K$15),"",'4K'!$K$15)</f>
        <v/>
      </c>
    </row>
    <row r="3340" spans="2:6">
      <c r="B3340" t="str">
        <f>'4K'!$AN$15</f>
        <v>WWS01007SDD</v>
      </c>
      <c r="C3340" t="s">
        <v>17980</v>
      </c>
      <c r="E3340" t="s">
        <v>15757</v>
      </c>
      <c r="F3340" t="str">
        <f>IF(ISBLANK('4K'!$L$15),"",'4K'!$L$15)</f>
        <v/>
      </c>
    </row>
    <row r="3341" spans="2:6">
      <c r="B3341" t="str">
        <f>'4K'!$AO$15</f>
        <v>WWS01007CAS</v>
      </c>
      <c r="C3341" t="s">
        <v>17981</v>
      </c>
      <c r="E3341" t="s">
        <v>15757</v>
      </c>
      <c r="F3341">
        <f>IF(ISBLANK('4K'!$M$15),"",'4K'!$M$15)</f>
        <v>0</v>
      </c>
    </row>
    <row r="3342" spans="2:6">
      <c r="B3342" t="str">
        <f>'4K'!$AG$16</f>
        <v>WWS1008FL</v>
      </c>
      <c r="C3342" t="s">
        <v>17982</v>
      </c>
      <c r="E3342" t="s">
        <v>15757</v>
      </c>
      <c r="F3342" t="str">
        <f>IF(ISBLANK('4K'!$E$16),"",'4K'!$E$16)</f>
        <v/>
      </c>
    </row>
    <row r="3343" spans="2:6">
      <c r="B3343" t="str">
        <f>'4K'!$AH$16</f>
        <v>WWS1008SWD</v>
      </c>
      <c r="C3343" t="s">
        <v>17983</v>
      </c>
      <c r="E3343" t="s">
        <v>15757</v>
      </c>
      <c r="F3343" t="str">
        <f>IF(ISBLANK('4K'!$F$16),"",'4K'!$F$16)</f>
        <v/>
      </c>
    </row>
    <row r="3344" spans="2:6">
      <c r="B3344" t="str">
        <f>'4K'!$AI$16</f>
        <v>WWS1008HD</v>
      </c>
      <c r="C3344" t="s">
        <v>17984</v>
      </c>
      <c r="E3344" t="s">
        <v>15757</v>
      </c>
      <c r="F3344" t="str">
        <f>IF(ISBLANK('4K'!$G$16),"",'4K'!$G$16)</f>
        <v/>
      </c>
    </row>
    <row r="3345" spans="2:6">
      <c r="B3345" t="str">
        <f>'4K'!$AJ$16</f>
        <v>WWS1008STD</v>
      </c>
      <c r="C3345" t="s">
        <v>17985</v>
      </c>
      <c r="E3345" t="s">
        <v>15757</v>
      </c>
      <c r="F3345" t="str">
        <f>IF(ISBLANK('4K'!$H$16),"",'4K'!$H$16)</f>
        <v/>
      </c>
    </row>
    <row r="3346" spans="2:6">
      <c r="B3346" t="str">
        <f>'4K'!$AK$16</f>
        <v>WWS1008SLT</v>
      </c>
      <c r="C3346" t="s">
        <v>17986</v>
      </c>
      <c r="E3346" t="s">
        <v>15757</v>
      </c>
      <c r="F3346" t="str">
        <f>IF(ISBLANK('4K'!$I$16),"",'4K'!$I$16)</f>
        <v/>
      </c>
    </row>
    <row r="3347" spans="2:6">
      <c r="B3347" t="str">
        <f>'4K'!$AL$16</f>
        <v>WWS1008STP</v>
      </c>
      <c r="C3347" t="s">
        <v>17987</v>
      </c>
      <c r="E3347" t="s">
        <v>15757</v>
      </c>
      <c r="F3347" t="str">
        <f>IF(ISBLANK('4K'!$J$16),"",'4K'!$J$16)</f>
        <v/>
      </c>
    </row>
    <row r="3348" spans="2:6">
      <c r="B3348" t="str">
        <f>'4K'!$AM$16</f>
        <v>WWS1008SDT</v>
      </c>
      <c r="C3348" t="s">
        <v>17988</v>
      </c>
      <c r="E3348" t="s">
        <v>15757</v>
      </c>
      <c r="F3348" t="str">
        <f>IF(ISBLANK('4K'!$K$16),"",'4K'!$K$16)</f>
        <v/>
      </c>
    </row>
    <row r="3349" spans="2:6">
      <c r="B3349" t="str">
        <f>'4K'!$AN$16</f>
        <v>WWS1008SDD</v>
      </c>
      <c r="C3349" t="s">
        <v>17989</v>
      </c>
      <c r="E3349" t="s">
        <v>15757</v>
      </c>
      <c r="F3349" t="str">
        <f>IF(ISBLANK('4K'!$L$16),"",'4K'!$L$16)</f>
        <v/>
      </c>
    </row>
    <row r="3350" spans="2:6">
      <c r="B3350" t="str">
        <f>'4K'!$AO$16</f>
        <v>WWS1008CAS</v>
      </c>
      <c r="C3350" t="s">
        <v>16416</v>
      </c>
      <c r="E3350" t="s">
        <v>15757</v>
      </c>
      <c r="F3350">
        <f>IF(ISBLANK('4K'!$M$16),"",'4K'!$M$16)</f>
        <v>0</v>
      </c>
    </row>
    <row r="3351" spans="2:6">
      <c r="B3351" t="str">
        <f>'4K'!$AG$19</f>
        <v>WWS1100FL</v>
      </c>
      <c r="C3351" t="s">
        <v>17990</v>
      </c>
      <c r="E3351" t="s">
        <v>15757</v>
      </c>
      <c r="F3351" t="str">
        <f>IF(ISBLANK('4K'!$E$19),"",'4K'!$E$19)</f>
        <v/>
      </c>
    </row>
    <row r="3352" spans="2:6">
      <c r="B3352" t="str">
        <f>'4K'!$AH$19</f>
        <v>WWS1100SWD</v>
      </c>
      <c r="C3352" t="s">
        <v>17991</v>
      </c>
      <c r="E3352" t="s">
        <v>15757</v>
      </c>
      <c r="F3352" t="str">
        <f>IF(ISBLANK('4K'!$F$19),"",'4K'!$F$19)</f>
        <v/>
      </c>
    </row>
    <row r="3353" spans="2:6">
      <c r="B3353" t="str">
        <f>'4K'!$AI$19</f>
        <v>WWS1100HD</v>
      </c>
      <c r="C3353" t="s">
        <v>17992</v>
      </c>
      <c r="E3353" t="s">
        <v>15757</v>
      </c>
      <c r="F3353" t="str">
        <f>IF(ISBLANK('4K'!$G$19),"",'4K'!$G$19)</f>
        <v/>
      </c>
    </row>
    <row r="3354" spans="2:6">
      <c r="B3354" t="str">
        <f>'4K'!$AJ$19</f>
        <v>WWS1100STD</v>
      </c>
      <c r="C3354" t="s">
        <v>17993</v>
      </c>
      <c r="E3354" t="s">
        <v>15757</v>
      </c>
      <c r="F3354" t="str">
        <f>IF(ISBLANK('4K'!$H$19),"",'4K'!$H$19)</f>
        <v/>
      </c>
    </row>
    <row r="3355" spans="2:6">
      <c r="B3355" t="str">
        <f>'4K'!$AK$19</f>
        <v>WWS1100SLT</v>
      </c>
      <c r="C3355" t="s">
        <v>17994</v>
      </c>
      <c r="E3355" t="s">
        <v>15757</v>
      </c>
      <c r="F3355" t="str">
        <f>IF(ISBLANK('4K'!$I$19),"",'4K'!$I$19)</f>
        <v/>
      </c>
    </row>
    <row r="3356" spans="2:6">
      <c r="B3356" t="str">
        <f>'4K'!$AL$19</f>
        <v>WWS1100STP</v>
      </c>
      <c r="C3356" t="s">
        <v>17995</v>
      </c>
      <c r="E3356" t="s">
        <v>15757</v>
      </c>
      <c r="F3356" t="str">
        <f>IF(ISBLANK('4K'!$J$19),"",'4K'!$J$19)</f>
        <v/>
      </c>
    </row>
    <row r="3357" spans="2:6">
      <c r="B3357" t="str">
        <f>'4K'!$AM$19</f>
        <v>WWS1100SDT</v>
      </c>
      <c r="C3357" t="s">
        <v>17996</v>
      </c>
      <c r="E3357" t="s">
        <v>15757</v>
      </c>
      <c r="F3357" t="str">
        <f>IF(ISBLANK('4K'!$K$19),"",'4K'!$K$19)</f>
        <v/>
      </c>
    </row>
    <row r="3358" spans="2:6">
      <c r="B3358" t="str">
        <f>'4K'!$AN$19</f>
        <v>WWS1100SDD</v>
      </c>
      <c r="C3358" t="s">
        <v>17997</v>
      </c>
      <c r="E3358" t="s">
        <v>15757</v>
      </c>
      <c r="F3358" t="str">
        <f>IF(ISBLANK('4K'!$L$19),"",'4K'!$L$19)</f>
        <v/>
      </c>
    </row>
    <row r="3359" spans="2:6">
      <c r="B3359" t="str">
        <f>'4K'!$AO$19</f>
        <v>WWS1100CAS</v>
      </c>
      <c r="C3359" t="s">
        <v>17998</v>
      </c>
      <c r="E3359" t="s">
        <v>15757</v>
      </c>
      <c r="F3359">
        <f>IF(ISBLANK('4K'!$M$19),"",'4K'!$M$19)</f>
        <v>0</v>
      </c>
    </row>
    <row r="3360" spans="2:6">
      <c r="B3360" t="str">
        <f>'4K'!$AG$20</f>
        <v>WWS1101FL</v>
      </c>
      <c r="C3360" t="s">
        <v>17999</v>
      </c>
      <c r="E3360" t="s">
        <v>15757</v>
      </c>
      <c r="F3360" t="str">
        <f>IF(ISBLANK('4K'!$E$20),"",'4K'!$E$20)</f>
        <v/>
      </c>
    </row>
    <row r="3361" spans="2:6">
      <c r="B3361" t="str">
        <f>'4K'!$AH$20</f>
        <v>WWS1101SWD</v>
      </c>
      <c r="C3361" t="s">
        <v>18000</v>
      </c>
      <c r="E3361" t="s">
        <v>15757</v>
      </c>
      <c r="F3361" t="str">
        <f>IF(ISBLANK('4K'!$F$20),"",'4K'!$F$20)</f>
        <v/>
      </c>
    </row>
    <row r="3362" spans="2:6">
      <c r="B3362" t="str">
        <f>'4K'!$AI$20</f>
        <v>WWS1101HD</v>
      </c>
      <c r="C3362" t="s">
        <v>18001</v>
      </c>
      <c r="E3362" t="s">
        <v>15757</v>
      </c>
      <c r="F3362" t="str">
        <f>IF(ISBLANK('4K'!$G$20),"",'4K'!$G$20)</f>
        <v/>
      </c>
    </row>
    <row r="3363" spans="2:6">
      <c r="B3363" t="str">
        <f>'4K'!$AJ$20</f>
        <v>WWS1101STD</v>
      </c>
      <c r="C3363" t="s">
        <v>18002</v>
      </c>
      <c r="E3363" t="s">
        <v>15757</v>
      </c>
      <c r="F3363" t="str">
        <f>IF(ISBLANK('4K'!$H$20),"",'4K'!$H$20)</f>
        <v/>
      </c>
    </row>
    <row r="3364" spans="2:6">
      <c r="B3364" t="str">
        <f>'4K'!$AK$20</f>
        <v>WWS1101SLT</v>
      </c>
      <c r="C3364" t="s">
        <v>18003</v>
      </c>
      <c r="E3364" t="s">
        <v>15757</v>
      </c>
      <c r="F3364" t="str">
        <f>IF(ISBLANK('4K'!$I$20),"",'4K'!$I$20)</f>
        <v/>
      </c>
    </row>
    <row r="3365" spans="2:6">
      <c r="B3365" t="str">
        <f>'4K'!$AL$20</f>
        <v>WWS1101STP</v>
      </c>
      <c r="C3365" t="s">
        <v>18004</v>
      </c>
      <c r="E3365" t="s">
        <v>15757</v>
      </c>
      <c r="F3365" t="str">
        <f>IF(ISBLANK('4K'!$J$20),"",'4K'!$J$20)</f>
        <v/>
      </c>
    </row>
    <row r="3366" spans="2:6">
      <c r="B3366" t="str">
        <f>'4K'!$AM$20</f>
        <v>WWS1101SDT</v>
      </c>
      <c r="C3366" t="s">
        <v>18005</v>
      </c>
      <c r="E3366" t="s">
        <v>15757</v>
      </c>
      <c r="F3366" t="str">
        <f>IF(ISBLANK('4K'!$K$20),"",'4K'!$K$20)</f>
        <v/>
      </c>
    </row>
    <row r="3367" spans="2:6">
      <c r="B3367" t="str">
        <f>'4K'!$AN$20</f>
        <v>WWS1101SDD</v>
      </c>
      <c r="C3367" t="s">
        <v>18006</v>
      </c>
      <c r="E3367" t="s">
        <v>15757</v>
      </c>
      <c r="F3367" t="str">
        <f>IF(ISBLANK('4K'!$L$20),"",'4K'!$L$20)</f>
        <v/>
      </c>
    </row>
    <row r="3368" spans="2:6">
      <c r="B3368" t="str">
        <f>'4K'!$AO$20</f>
        <v>WWS1101CAS</v>
      </c>
      <c r="C3368" t="s">
        <v>18007</v>
      </c>
      <c r="E3368" t="s">
        <v>15757</v>
      </c>
      <c r="F3368">
        <f>IF(ISBLANK('4K'!$M$20),"",'4K'!$M$20)</f>
        <v>0</v>
      </c>
    </row>
    <row r="3369" spans="2:6">
      <c r="B3369" t="str">
        <f>'4K'!$AG$21</f>
        <v>WWS1102FL</v>
      </c>
      <c r="C3369" t="s">
        <v>18008</v>
      </c>
      <c r="E3369" t="s">
        <v>15757</v>
      </c>
      <c r="F3369" t="str">
        <f>IF(ISBLANK('4K'!$E$21),"",'4K'!$E$21)</f>
        <v/>
      </c>
    </row>
    <row r="3370" spans="2:6">
      <c r="B3370" t="str">
        <f>'4K'!$AH$21</f>
        <v>WWS1102SWD</v>
      </c>
      <c r="C3370" t="s">
        <v>18009</v>
      </c>
      <c r="E3370" t="s">
        <v>15757</v>
      </c>
      <c r="F3370" t="str">
        <f>IF(ISBLANK('4K'!$F$21),"",'4K'!$F$21)</f>
        <v/>
      </c>
    </row>
    <row r="3371" spans="2:6">
      <c r="B3371" t="str">
        <f>'4K'!$AI$21</f>
        <v>WWS1102HD</v>
      </c>
      <c r="C3371" t="s">
        <v>18010</v>
      </c>
      <c r="E3371" t="s">
        <v>15757</v>
      </c>
      <c r="F3371" t="str">
        <f>IF(ISBLANK('4K'!$G$21),"",'4K'!$G$21)</f>
        <v/>
      </c>
    </row>
    <row r="3372" spans="2:6">
      <c r="B3372" t="str">
        <f>'4K'!$AJ$21</f>
        <v>WWS1102STD</v>
      </c>
      <c r="C3372" t="s">
        <v>18011</v>
      </c>
      <c r="E3372" t="s">
        <v>15757</v>
      </c>
      <c r="F3372" t="str">
        <f>IF(ISBLANK('4K'!$H$21),"",'4K'!$H$21)</f>
        <v/>
      </c>
    </row>
    <row r="3373" spans="2:6">
      <c r="B3373" t="str">
        <f>'4K'!$AK$21</f>
        <v>WWS1102SLT</v>
      </c>
      <c r="C3373" t="s">
        <v>18012</v>
      </c>
      <c r="E3373" t="s">
        <v>15757</v>
      </c>
      <c r="F3373" t="str">
        <f>IF(ISBLANK('4K'!$I$21),"",'4K'!$I$21)</f>
        <v/>
      </c>
    </row>
    <row r="3374" spans="2:6">
      <c r="B3374" t="str">
        <f>'4K'!$AL$21</f>
        <v>WWS1102STP</v>
      </c>
      <c r="C3374" t="s">
        <v>18013</v>
      </c>
      <c r="E3374" t="s">
        <v>15757</v>
      </c>
      <c r="F3374" t="str">
        <f>IF(ISBLANK('4K'!$J$21),"",'4K'!$J$21)</f>
        <v/>
      </c>
    </row>
    <row r="3375" spans="2:6">
      <c r="B3375" t="str">
        <f>'4K'!$AM$21</f>
        <v>WWS1102SDT</v>
      </c>
      <c r="C3375" t="s">
        <v>18014</v>
      </c>
      <c r="E3375" t="s">
        <v>15757</v>
      </c>
      <c r="F3375" t="str">
        <f>IF(ISBLANK('4K'!$K$21),"",'4K'!$K$21)</f>
        <v/>
      </c>
    </row>
    <row r="3376" spans="2:6">
      <c r="B3376" t="str">
        <f>'4K'!$AN$21</f>
        <v>WWS1102SDD</v>
      </c>
      <c r="C3376" t="s">
        <v>18015</v>
      </c>
      <c r="E3376" t="s">
        <v>15757</v>
      </c>
      <c r="F3376" t="str">
        <f>IF(ISBLANK('4K'!$L$21),"",'4K'!$L$21)</f>
        <v/>
      </c>
    </row>
    <row r="3377" spans="2:6">
      <c r="B3377" t="str">
        <f>'4K'!$AO$21</f>
        <v>WWS1102CAS</v>
      </c>
      <c r="C3377" t="s">
        <v>18016</v>
      </c>
      <c r="E3377" t="s">
        <v>15757</v>
      </c>
      <c r="F3377">
        <f>IF(ISBLANK('4K'!$M$21),"",'4K'!$M$21)</f>
        <v>0</v>
      </c>
    </row>
    <row r="3378" spans="2:6">
      <c r="B3378" t="str">
        <f>'4K'!$AG$24</f>
        <v>WWS1103FL</v>
      </c>
      <c r="C3378" t="s">
        <v>18017</v>
      </c>
      <c r="E3378" t="s">
        <v>15757</v>
      </c>
      <c r="F3378" t="str">
        <f>IF(ISBLANK('4K'!$E$24),"",'4K'!$E$24)</f>
        <v/>
      </c>
    </row>
    <row r="3379" spans="2:6">
      <c r="B3379" t="str">
        <f>'4K'!$AH$24</f>
        <v>WWS1103SWD</v>
      </c>
      <c r="C3379" t="s">
        <v>18018</v>
      </c>
      <c r="E3379" t="s">
        <v>15757</v>
      </c>
      <c r="F3379" t="str">
        <f>IF(ISBLANK('4K'!$F$24),"",'4K'!$F$24)</f>
        <v/>
      </c>
    </row>
    <row r="3380" spans="2:6">
      <c r="B3380" t="str">
        <f>'4K'!$AI$24</f>
        <v>WWS1103HD</v>
      </c>
      <c r="C3380" t="s">
        <v>18019</v>
      </c>
      <c r="E3380" t="s">
        <v>15757</v>
      </c>
      <c r="F3380" t="str">
        <f>IF(ISBLANK('4K'!$G$24),"",'4K'!$G$24)</f>
        <v/>
      </c>
    </row>
    <row r="3381" spans="2:6">
      <c r="B3381" t="str">
        <f>'4K'!$AJ$24</f>
        <v>WWS1103STD</v>
      </c>
      <c r="C3381" t="s">
        <v>18020</v>
      </c>
      <c r="E3381" t="s">
        <v>15757</v>
      </c>
      <c r="F3381" t="str">
        <f>IF(ISBLANK('4K'!$H$24),"",'4K'!$H$24)</f>
        <v/>
      </c>
    </row>
    <row r="3382" spans="2:6">
      <c r="B3382" t="str">
        <f>'4K'!$AK$24</f>
        <v>WWS1103SLT</v>
      </c>
      <c r="C3382" t="s">
        <v>18021</v>
      </c>
      <c r="E3382" t="s">
        <v>15757</v>
      </c>
      <c r="F3382" t="str">
        <f>IF(ISBLANK('4K'!$I$24),"",'4K'!$I$24)</f>
        <v/>
      </c>
    </row>
    <row r="3383" spans="2:6">
      <c r="B3383" t="str">
        <f>'4K'!$AL$24</f>
        <v>WWS1103STP</v>
      </c>
      <c r="C3383" t="s">
        <v>18022</v>
      </c>
      <c r="E3383" t="s">
        <v>15757</v>
      </c>
      <c r="F3383" t="str">
        <f>IF(ISBLANK('4K'!$J$24),"",'4K'!$J$24)</f>
        <v/>
      </c>
    </row>
    <row r="3384" spans="2:6">
      <c r="B3384" t="str">
        <f>'4K'!$AM$24</f>
        <v>WWS1103SDT</v>
      </c>
      <c r="C3384" t="s">
        <v>18023</v>
      </c>
      <c r="E3384" t="s">
        <v>15757</v>
      </c>
      <c r="F3384" t="str">
        <f>IF(ISBLANK('4K'!$K$24),"",'4K'!$K$24)</f>
        <v/>
      </c>
    </row>
    <row r="3385" spans="2:6">
      <c r="B3385" t="str">
        <f>'4K'!$AN$24</f>
        <v>WWS1103SDD</v>
      </c>
      <c r="C3385" t="s">
        <v>18024</v>
      </c>
      <c r="E3385" t="s">
        <v>15757</v>
      </c>
      <c r="F3385" t="str">
        <f>IF(ISBLANK('4K'!$L$24),"",'4K'!$L$24)</f>
        <v/>
      </c>
    </row>
    <row r="3386" spans="2:6">
      <c r="B3386" t="str">
        <f>'4K'!$AO$24</f>
        <v>WWS1103CAS</v>
      </c>
      <c r="C3386" t="s">
        <v>18025</v>
      </c>
      <c r="E3386" t="s">
        <v>15757</v>
      </c>
      <c r="F3386">
        <f>IF(ISBLANK('4K'!$M$24),"",'4K'!$M$24)</f>
        <v>0</v>
      </c>
    </row>
    <row r="3387" spans="2:6">
      <c r="B3387" t="str">
        <f>'4K'!$AG$25</f>
        <v>WWS1104FL</v>
      </c>
      <c r="C3387" t="s">
        <v>18026</v>
      </c>
      <c r="E3387" t="s">
        <v>15757</v>
      </c>
      <c r="F3387" t="str">
        <f>IF(ISBLANK('4K'!$E$25),"",'4K'!$E$25)</f>
        <v/>
      </c>
    </row>
    <row r="3388" spans="2:6">
      <c r="B3388" t="str">
        <f>'4K'!$AH$25</f>
        <v>WWS1104SWD</v>
      </c>
      <c r="C3388" t="s">
        <v>18027</v>
      </c>
      <c r="E3388" t="s">
        <v>15757</v>
      </c>
      <c r="F3388" t="str">
        <f>IF(ISBLANK('4K'!$F$25),"",'4K'!$F$25)</f>
        <v/>
      </c>
    </row>
    <row r="3389" spans="2:6">
      <c r="B3389" t="str">
        <f>'4K'!$AI$25</f>
        <v>WWS1104HD</v>
      </c>
      <c r="C3389" t="s">
        <v>18028</v>
      </c>
      <c r="E3389" t="s">
        <v>15757</v>
      </c>
      <c r="F3389" t="str">
        <f>IF(ISBLANK('4K'!$G$25),"",'4K'!$G$25)</f>
        <v/>
      </c>
    </row>
    <row r="3390" spans="2:6">
      <c r="B3390" t="str">
        <f>'4K'!$AJ$25</f>
        <v>WWS1104STD</v>
      </c>
      <c r="C3390" t="s">
        <v>18029</v>
      </c>
      <c r="E3390" t="s">
        <v>15757</v>
      </c>
      <c r="F3390" t="str">
        <f>IF(ISBLANK('4K'!$H$25),"",'4K'!$H$25)</f>
        <v/>
      </c>
    </row>
    <row r="3391" spans="2:6">
      <c r="B3391" t="str">
        <f>'4K'!$AK$25</f>
        <v>WWS1104SLT</v>
      </c>
      <c r="C3391" t="s">
        <v>18030</v>
      </c>
      <c r="E3391" t="s">
        <v>15757</v>
      </c>
      <c r="F3391" t="str">
        <f>IF(ISBLANK('4K'!$I$25),"",'4K'!$I$25)</f>
        <v/>
      </c>
    </row>
    <row r="3392" spans="2:6">
      <c r="B3392" t="str">
        <f>'4K'!$AL$25</f>
        <v>WWS1104STP</v>
      </c>
      <c r="C3392" t="s">
        <v>18031</v>
      </c>
      <c r="E3392" t="s">
        <v>15757</v>
      </c>
      <c r="F3392" t="str">
        <f>IF(ISBLANK('4K'!$J$25),"",'4K'!$J$25)</f>
        <v/>
      </c>
    </row>
    <row r="3393" spans="2:6">
      <c r="B3393" t="str">
        <f>'4K'!$AM$25</f>
        <v>WWS1104SDT</v>
      </c>
      <c r="C3393" t="s">
        <v>18032</v>
      </c>
      <c r="E3393" t="s">
        <v>15757</v>
      </c>
      <c r="F3393" t="str">
        <f>IF(ISBLANK('4K'!$K$25),"",'4K'!$K$25)</f>
        <v/>
      </c>
    </row>
    <row r="3394" spans="2:6">
      <c r="B3394" t="str">
        <f>'4K'!$AN$25</f>
        <v>WWS1104SDD</v>
      </c>
      <c r="C3394" t="s">
        <v>18033</v>
      </c>
      <c r="E3394" t="s">
        <v>15757</v>
      </c>
      <c r="F3394" t="str">
        <f>IF(ISBLANK('4K'!$L$25),"",'4K'!$L$25)</f>
        <v/>
      </c>
    </row>
    <row r="3395" spans="2:6">
      <c r="B3395" t="str">
        <f>'4K'!$AO$25</f>
        <v>WWS1104CAS</v>
      </c>
      <c r="C3395" t="s">
        <v>18034</v>
      </c>
      <c r="E3395" t="s">
        <v>15757</v>
      </c>
      <c r="F3395">
        <f>IF(ISBLANK('4K'!$M$25),"",'4K'!$M$25)</f>
        <v>0</v>
      </c>
    </row>
    <row r="3396" spans="2:6">
      <c r="B3396" t="str">
        <f>'4K'!$AG$26</f>
        <v>WWS1105FL</v>
      </c>
      <c r="C3396" t="s">
        <v>18035</v>
      </c>
      <c r="E3396" t="s">
        <v>15757</v>
      </c>
      <c r="F3396" t="str">
        <f>IF(ISBLANK('4K'!$E$26),"",'4K'!$E$26)</f>
        <v/>
      </c>
    </row>
    <row r="3397" spans="2:6">
      <c r="B3397" t="str">
        <f>'4K'!$AH$26</f>
        <v>WWS1105SWD</v>
      </c>
      <c r="C3397" t="s">
        <v>18036</v>
      </c>
      <c r="E3397" t="s">
        <v>15757</v>
      </c>
      <c r="F3397" t="str">
        <f>IF(ISBLANK('4K'!$F$26),"",'4K'!$F$26)</f>
        <v/>
      </c>
    </row>
    <row r="3398" spans="2:6">
      <c r="B3398" t="str">
        <f>'4K'!$AI$26</f>
        <v>WWS1105HD</v>
      </c>
      <c r="C3398" t="s">
        <v>18037</v>
      </c>
      <c r="E3398" t="s">
        <v>15757</v>
      </c>
      <c r="F3398" t="str">
        <f>IF(ISBLANK('4K'!$G$26),"",'4K'!$G$26)</f>
        <v/>
      </c>
    </row>
    <row r="3399" spans="2:6">
      <c r="B3399" t="str">
        <f>'4K'!$AJ$26</f>
        <v>WWS1105STD</v>
      </c>
      <c r="C3399" t="s">
        <v>18038</v>
      </c>
      <c r="E3399" t="s">
        <v>15757</v>
      </c>
      <c r="F3399" t="str">
        <f>IF(ISBLANK('4K'!$H$26),"",'4K'!$H$26)</f>
        <v/>
      </c>
    </row>
    <row r="3400" spans="2:6">
      <c r="B3400" t="str">
        <f>'4K'!$AK$26</f>
        <v>WWS1105SLT</v>
      </c>
      <c r="C3400" t="s">
        <v>18039</v>
      </c>
      <c r="E3400" t="s">
        <v>15757</v>
      </c>
      <c r="F3400" t="str">
        <f>IF(ISBLANK('4K'!$I$26),"",'4K'!$I$26)</f>
        <v/>
      </c>
    </row>
    <row r="3401" spans="2:6">
      <c r="B3401" t="str">
        <f>'4K'!$AL$26</f>
        <v>WWS1105STP</v>
      </c>
      <c r="C3401" t="s">
        <v>18040</v>
      </c>
      <c r="E3401" t="s">
        <v>15757</v>
      </c>
      <c r="F3401" t="str">
        <f>IF(ISBLANK('4K'!$J$26),"",'4K'!$J$26)</f>
        <v/>
      </c>
    </row>
    <row r="3402" spans="2:6">
      <c r="B3402" t="str">
        <f>'4K'!$AM$26</f>
        <v>WWS1105SDT</v>
      </c>
      <c r="C3402" t="s">
        <v>18041</v>
      </c>
      <c r="E3402" t="s">
        <v>15757</v>
      </c>
      <c r="F3402" t="str">
        <f>IF(ISBLANK('4K'!$K$26),"",'4K'!$K$26)</f>
        <v/>
      </c>
    </row>
    <row r="3403" spans="2:6">
      <c r="B3403" t="str">
        <f>'4K'!$AN$26</f>
        <v>WWS1105SDD</v>
      </c>
      <c r="C3403" t="s">
        <v>18042</v>
      </c>
      <c r="E3403" t="s">
        <v>15757</v>
      </c>
      <c r="F3403" t="str">
        <f>IF(ISBLANK('4K'!$L$26),"",'4K'!$L$26)</f>
        <v/>
      </c>
    </row>
    <row r="3404" spans="2:6">
      <c r="B3404" t="str">
        <f>'4K'!$AO$26</f>
        <v>WWS1105CAS</v>
      </c>
      <c r="C3404" t="s">
        <v>18043</v>
      </c>
      <c r="E3404" t="s">
        <v>15757</v>
      </c>
      <c r="F3404">
        <f>IF(ISBLANK('4K'!$M$26),"",'4K'!$M$26)</f>
        <v>0</v>
      </c>
    </row>
    <row r="3405" spans="2:6">
      <c r="B3405" t="str">
        <f>'4K'!$AG$28</f>
        <v>WWS1106FL</v>
      </c>
      <c r="C3405" t="s">
        <v>18044</v>
      </c>
      <c r="E3405" t="s">
        <v>15757</v>
      </c>
      <c r="F3405">
        <f>IF(ISBLANK('4K'!$E$28),"",'4K'!$E$28)</f>
        <v>0</v>
      </c>
    </row>
    <row r="3406" spans="2:6">
      <c r="B3406" t="str">
        <f>'4K'!$AH$28</f>
        <v>WWS1106SWD</v>
      </c>
      <c r="C3406" t="s">
        <v>18045</v>
      </c>
      <c r="E3406" t="s">
        <v>15757</v>
      </c>
      <c r="F3406">
        <f>IF(ISBLANK('4K'!$F$28),"",'4K'!$F$28)</f>
        <v>0</v>
      </c>
    </row>
    <row r="3407" spans="2:6">
      <c r="B3407" t="str">
        <f>'4K'!$AI$28</f>
        <v>WWS1106HD</v>
      </c>
      <c r="C3407" t="s">
        <v>18046</v>
      </c>
      <c r="E3407" t="s">
        <v>15757</v>
      </c>
      <c r="F3407">
        <f>IF(ISBLANK('4K'!$G$28),"",'4K'!$G$28)</f>
        <v>0</v>
      </c>
    </row>
    <row r="3408" spans="2:6">
      <c r="B3408" t="str">
        <f>'4K'!$AJ$28</f>
        <v>WWS1106STD</v>
      </c>
      <c r="C3408" t="s">
        <v>18047</v>
      </c>
      <c r="E3408" t="s">
        <v>15757</v>
      </c>
      <c r="F3408">
        <f>IF(ISBLANK('4K'!$H$28),"",'4K'!$H$28)</f>
        <v>0</v>
      </c>
    </row>
    <row r="3409" spans="2:6">
      <c r="B3409" t="str">
        <f>'4K'!$AK$28</f>
        <v>WWS1106SLT</v>
      </c>
      <c r="C3409" t="s">
        <v>18048</v>
      </c>
      <c r="E3409" t="s">
        <v>15757</v>
      </c>
      <c r="F3409">
        <f>IF(ISBLANK('4K'!$I$28),"",'4K'!$I$28)</f>
        <v>0</v>
      </c>
    </row>
    <row r="3410" spans="2:6">
      <c r="B3410" t="str">
        <f>'4K'!$AL$28</f>
        <v>WWS1106STP</v>
      </c>
      <c r="C3410" t="s">
        <v>18049</v>
      </c>
      <c r="E3410" t="s">
        <v>15757</v>
      </c>
      <c r="F3410">
        <f>IF(ISBLANK('4K'!$J$28),"",'4K'!$J$28)</f>
        <v>0</v>
      </c>
    </row>
    <row r="3411" spans="2:6">
      <c r="B3411" t="str">
        <f>'4K'!$AM$28</f>
        <v>WWS1106SDT</v>
      </c>
      <c r="C3411" t="s">
        <v>18050</v>
      </c>
      <c r="E3411" t="s">
        <v>15757</v>
      </c>
      <c r="F3411">
        <f>IF(ISBLANK('4K'!$K$28),"",'4K'!$K$28)</f>
        <v>0</v>
      </c>
    </row>
    <row r="3412" spans="2:6">
      <c r="B3412" t="str">
        <f>'4K'!$AN$28</f>
        <v>WWS1106SDD</v>
      </c>
      <c r="C3412" t="s">
        <v>18051</v>
      </c>
      <c r="E3412" t="s">
        <v>15757</v>
      </c>
      <c r="F3412">
        <f>IF(ISBLANK('4K'!$L$28),"",'4K'!$L$28)</f>
        <v>0</v>
      </c>
    </row>
    <row r="3413" spans="2:6">
      <c r="B3413" t="str">
        <f>'4K'!$AO$28</f>
        <v>WWS1106CAS</v>
      </c>
      <c r="C3413" t="s">
        <v>16312</v>
      </c>
      <c r="E3413" t="s">
        <v>15757</v>
      </c>
      <c r="F3413">
        <f>IF(ISBLANK('4K'!$M$28),"",'4K'!$M$28)</f>
        <v>0</v>
      </c>
    </row>
    <row r="3414" spans="2:6">
      <c r="B3414" t="str">
        <f>'4K'!$AG$31</f>
        <v>WWS1012FL</v>
      </c>
      <c r="C3414" t="s">
        <v>18052</v>
      </c>
      <c r="E3414" t="s">
        <v>15757</v>
      </c>
      <c r="F3414" t="str">
        <f>IF(ISBLANK('4K'!$E$31),"",'4K'!$E$31)</f>
        <v/>
      </c>
    </row>
    <row r="3415" spans="2:6">
      <c r="B3415" t="str">
        <f>'4K'!$AH$31</f>
        <v>WWS1012SWD</v>
      </c>
      <c r="C3415" t="s">
        <v>18053</v>
      </c>
      <c r="E3415" t="s">
        <v>15757</v>
      </c>
      <c r="F3415" t="str">
        <f>IF(ISBLANK('4K'!$F$31),"",'4K'!$F$31)</f>
        <v/>
      </c>
    </row>
    <row r="3416" spans="2:6">
      <c r="B3416" t="str">
        <f>'4K'!$AI$31</f>
        <v>WWS1012HD</v>
      </c>
      <c r="C3416" t="s">
        <v>18054</v>
      </c>
      <c r="E3416" t="s">
        <v>15757</v>
      </c>
      <c r="F3416" t="str">
        <f>IF(ISBLANK('4K'!$G$31),"",'4K'!$G$31)</f>
        <v/>
      </c>
    </row>
    <row r="3417" spans="2:6">
      <c r="B3417" t="str">
        <f>'4K'!$AJ$31</f>
        <v>WWS1012STD</v>
      </c>
      <c r="C3417" t="s">
        <v>18055</v>
      </c>
      <c r="E3417" t="s">
        <v>15757</v>
      </c>
      <c r="F3417" t="str">
        <f>IF(ISBLANK('4K'!$H$31),"",'4K'!$H$31)</f>
        <v/>
      </c>
    </row>
    <row r="3418" spans="2:6">
      <c r="B3418" t="str">
        <f>'4K'!$AK$31</f>
        <v>WWS1012SLT</v>
      </c>
      <c r="C3418" t="s">
        <v>18056</v>
      </c>
      <c r="E3418" t="s">
        <v>15757</v>
      </c>
      <c r="F3418" t="str">
        <f>IF(ISBLANK('4K'!$I$31),"",'4K'!$I$31)</f>
        <v/>
      </c>
    </row>
    <row r="3419" spans="2:6">
      <c r="B3419" t="str">
        <f>'4K'!$AL$31</f>
        <v>WWS1012STP</v>
      </c>
      <c r="C3419" t="s">
        <v>18057</v>
      </c>
      <c r="E3419" t="s">
        <v>15757</v>
      </c>
      <c r="F3419" t="str">
        <f>IF(ISBLANK('4K'!$J$31),"",'4K'!$J$31)</f>
        <v/>
      </c>
    </row>
    <row r="3420" spans="2:6">
      <c r="B3420" t="str">
        <f>'4K'!$AM$31</f>
        <v>WWS1012SDT</v>
      </c>
      <c r="C3420" t="s">
        <v>18058</v>
      </c>
      <c r="E3420" t="s">
        <v>15757</v>
      </c>
      <c r="F3420" t="str">
        <f>IF(ISBLANK('4K'!$K$31),"",'4K'!$K$31)</f>
        <v/>
      </c>
    </row>
    <row r="3421" spans="2:6">
      <c r="B3421" t="str">
        <f>'4K'!$AN$31</f>
        <v>WWS1012SDD</v>
      </c>
      <c r="C3421" t="s">
        <v>18059</v>
      </c>
      <c r="E3421" t="s">
        <v>15757</v>
      </c>
      <c r="F3421" t="str">
        <f>IF(ISBLANK('4K'!$L$31),"",'4K'!$L$31)</f>
        <v/>
      </c>
    </row>
    <row r="3422" spans="2:6">
      <c r="B3422" t="str">
        <f>'4K'!$AO$31</f>
        <v>WWS1012CAS</v>
      </c>
      <c r="C3422" t="s">
        <v>17909</v>
      </c>
      <c r="E3422" t="s">
        <v>15757</v>
      </c>
      <c r="F3422">
        <f>IF(ISBLANK('4K'!$M$31),"",'4K'!$M$31)</f>
        <v>0</v>
      </c>
    </row>
    <row r="3423" spans="2:6">
      <c r="B3423" t="str">
        <f>'4K'!$AG$32</f>
        <v>WWS1013FL</v>
      </c>
      <c r="C3423" t="s">
        <v>18060</v>
      </c>
      <c r="E3423" t="s">
        <v>15757</v>
      </c>
      <c r="F3423" t="str">
        <f>IF(ISBLANK('4K'!$E$32),"",'4K'!$E$32)</f>
        <v/>
      </c>
    </row>
    <row r="3424" spans="2:6">
      <c r="B3424" t="str">
        <f>'4K'!$AH$32</f>
        <v>WWS1013SWD</v>
      </c>
      <c r="C3424" t="s">
        <v>18061</v>
      </c>
      <c r="E3424" t="s">
        <v>15757</v>
      </c>
      <c r="F3424" t="str">
        <f>IF(ISBLANK('4K'!$F$32),"",'4K'!$F$32)</f>
        <v/>
      </c>
    </row>
    <row r="3425" spans="2:6">
      <c r="B3425" t="str">
        <f>'4K'!$AI$32</f>
        <v>WWS1013HD</v>
      </c>
      <c r="C3425" t="s">
        <v>18062</v>
      </c>
      <c r="E3425" t="s">
        <v>15757</v>
      </c>
      <c r="F3425" t="str">
        <f>IF(ISBLANK('4K'!$G$32),"",'4K'!$G$32)</f>
        <v/>
      </c>
    </row>
    <row r="3426" spans="2:6">
      <c r="B3426" t="str">
        <f>'4K'!$AJ$32</f>
        <v>WWS1013STD</v>
      </c>
      <c r="C3426" t="s">
        <v>18063</v>
      </c>
      <c r="E3426" t="s">
        <v>15757</v>
      </c>
      <c r="F3426" t="str">
        <f>IF(ISBLANK('4K'!$H$32),"",'4K'!$H$32)</f>
        <v/>
      </c>
    </row>
    <row r="3427" spans="2:6">
      <c r="B3427" t="str">
        <f>'4K'!$AK$32</f>
        <v>WWS1013SLT</v>
      </c>
      <c r="C3427" t="s">
        <v>18064</v>
      </c>
      <c r="E3427" t="s">
        <v>15757</v>
      </c>
      <c r="F3427" t="str">
        <f>IF(ISBLANK('4K'!$I$32),"",'4K'!$I$32)</f>
        <v/>
      </c>
    </row>
    <row r="3428" spans="2:6">
      <c r="B3428" t="str">
        <f>'4K'!$AL$32</f>
        <v>WWS1013STP</v>
      </c>
      <c r="C3428" t="s">
        <v>18065</v>
      </c>
      <c r="E3428" t="s">
        <v>15757</v>
      </c>
      <c r="F3428" t="str">
        <f>IF(ISBLANK('4K'!$J$32),"",'4K'!$J$32)</f>
        <v/>
      </c>
    </row>
    <row r="3429" spans="2:6">
      <c r="B3429" t="str">
        <f>'4K'!$AM$32</f>
        <v>WWS1013SDT</v>
      </c>
      <c r="C3429" t="s">
        <v>18066</v>
      </c>
      <c r="E3429" t="s">
        <v>15757</v>
      </c>
      <c r="F3429" t="str">
        <f>IF(ISBLANK('4K'!$K$32),"",'4K'!$K$32)</f>
        <v/>
      </c>
    </row>
    <row r="3430" spans="2:6">
      <c r="B3430" t="str">
        <f>'4K'!$AN$32</f>
        <v>WWS1013SDD</v>
      </c>
      <c r="C3430" t="s">
        <v>18067</v>
      </c>
      <c r="E3430" t="s">
        <v>15757</v>
      </c>
      <c r="F3430" t="str">
        <f>IF(ISBLANK('4K'!$L$32),"",'4K'!$L$32)</f>
        <v/>
      </c>
    </row>
    <row r="3431" spans="2:6">
      <c r="B3431" t="str">
        <f>'4K'!$AO$32</f>
        <v>WWS1013CAS</v>
      </c>
      <c r="C3431" t="s">
        <v>17915</v>
      </c>
      <c r="E3431" t="s">
        <v>15757</v>
      </c>
      <c r="F3431">
        <f>IF(ISBLANK('4K'!$M$32),"",'4K'!$M$32)</f>
        <v>0</v>
      </c>
    </row>
    <row r="3432" spans="2:6">
      <c r="B3432" t="str">
        <f>'4K'!$AG$33</f>
        <v>WWS1107FL</v>
      </c>
      <c r="C3432" t="s">
        <v>18068</v>
      </c>
      <c r="E3432" t="s">
        <v>15757</v>
      </c>
      <c r="F3432">
        <f>IF(ISBLANK('4K'!$E$33),"",'4K'!$E$33)</f>
        <v>0</v>
      </c>
    </row>
    <row r="3433" spans="2:6">
      <c r="B3433" t="str">
        <f>'4K'!$AH$33</f>
        <v>WWS1107SWD</v>
      </c>
      <c r="C3433" t="s">
        <v>18069</v>
      </c>
      <c r="E3433" t="s">
        <v>15757</v>
      </c>
      <c r="F3433">
        <f>IF(ISBLANK('4K'!$F$33),"",'4K'!$F$33)</f>
        <v>0</v>
      </c>
    </row>
    <row r="3434" spans="2:6">
      <c r="B3434" t="str">
        <f>'4K'!$AI$33</f>
        <v>WWS1107HD</v>
      </c>
      <c r="C3434" t="s">
        <v>18070</v>
      </c>
      <c r="E3434" t="s">
        <v>15757</v>
      </c>
      <c r="F3434">
        <f>IF(ISBLANK('4K'!$G$33),"",'4K'!$G$33)</f>
        <v>0</v>
      </c>
    </row>
    <row r="3435" spans="2:6">
      <c r="B3435" t="str">
        <f>'4K'!$AJ$33</f>
        <v>WWS1107STD</v>
      </c>
      <c r="C3435" t="s">
        <v>18071</v>
      </c>
      <c r="E3435" t="s">
        <v>15757</v>
      </c>
      <c r="F3435">
        <f>IF(ISBLANK('4K'!$H$33),"",'4K'!$H$33)</f>
        <v>0</v>
      </c>
    </row>
    <row r="3436" spans="2:6">
      <c r="B3436" t="str">
        <f>'4K'!$AK$33</f>
        <v>WWS1107SLT</v>
      </c>
      <c r="C3436" t="s">
        <v>18072</v>
      </c>
      <c r="E3436" t="s">
        <v>15757</v>
      </c>
      <c r="F3436">
        <f>IF(ISBLANK('4K'!$I$33),"",'4K'!$I$33)</f>
        <v>0</v>
      </c>
    </row>
    <row r="3437" spans="2:6">
      <c r="B3437" t="str">
        <f>'4K'!$AL$33</f>
        <v>WWS1107STP</v>
      </c>
      <c r="C3437" t="s">
        <v>18073</v>
      </c>
      <c r="E3437" t="s">
        <v>15757</v>
      </c>
      <c r="F3437">
        <f>IF(ISBLANK('4K'!$J$33),"",'4K'!$J$33)</f>
        <v>0</v>
      </c>
    </row>
    <row r="3438" spans="2:6">
      <c r="B3438" t="str">
        <f>'4K'!$AM$33</f>
        <v>WWS1107SDT</v>
      </c>
      <c r="C3438" t="s">
        <v>18074</v>
      </c>
      <c r="E3438" t="s">
        <v>15757</v>
      </c>
      <c r="F3438">
        <f>IF(ISBLANK('4K'!$K$33),"",'4K'!$K$33)</f>
        <v>0</v>
      </c>
    </row>
    <row r="3439" spans="2:6">
      <c r="B3439" t="str">
        <f>'4K'!$AN$33</f>
        <v>WWS1107SDD</v>
      </c>
      <c r="C3439" t="s">
        <v>18075</v>
      </c>
      <c r="E3439" t="s">
        <v>15757</v>
      </c>
      <c r="F3439">
        <f>IF(ISBLANK('4K'!$L$33),"",'4K'!$L$33)</f>
        <v>0</v>
      </c>
    </row>
    <row r="3440" spans="2:6">
      <c r="B3440" t="str">
        <f>'4K'!$AO$33</f>
        <v>WWS1107CAS</v>
      </c>
      <c r="C3440" t="s">
        <v>17921</v>
      </c>
      <c r="E3440" t="s">
        <v>15757</v>
      </c>
      <c r="F3440">
        <f>IF(ISBLANK('4K'!$M$33),"",'4K'!$M$33)</f>
        <v>0</v>
      </c>
    </row>
    <row r="3441" spans="2:6">
      <c r="B3441" t="str">
        <f>'4K'!$AG$36</f>
        <v>WWS1108FL</v>
      </c>
      <c r="C3441" t="s">
        <v>18076</v>
      </c>
      <c r="E3441" t="s">
        <v>15757</v>
      </c>
      <c r="F3441" t="str">
        <f>IF(ISBLANK('4K'!$E$36),"",'4K'!$E$36)</f>
        <v/>
      </c>
    </row>
    <row r="3442" spans="2:6">
      <c r="B3442" t="str">
        <f>'4K'!$AH$36</f>
        <v>WWS1108SWD</v>
      </c>
      <c r="C3442" t="s">
        <v>18077</v>
      </c>
      <c r="E3442" t="s">
        <v>15757</v>
      </c>
      <c r="F3442" t="str">
        <f>IF(ISBLANK('4K'!$F$36),"",'4K'!$F$36)</f>
        <v/>
      </c>
    </row>
    <row r="3443" spans="2:6">
      <c r="B3443" t="str">
        <f>'4K'!$AI$36</f>
        <v>WWS1108HD</v>
      </c>
      <c r="C3443" t="s">
        <v>18078</v>
      </c>
      <c r="E3443" t="s">
        <v>15757</v>
      </c>
      <c r="F3443" t="str">
        <f>IF(ISBLANK('4K'!$G$36),"",'4K'!$G$36)</f>
        <v/>
      </c>
    </row>
    <row r="3444" spans="2:6">
      <c r="B3444" t="str">
        <f>'4K'!$AJ$36</f>
        <v>WWS1108STD</v>
      </c>
      <c r="C3444" t="s">
        <v>18079</v>
      </c>
      <c r="E3444" t="s">
        <v>15757</v>
      </c>
      <c r="F3444" t="str">
        <f>IF(ISBLANK('4K'!$H$36),"",'4K'!$H$36)</f>
        <v/>
      </c>
    </row>
    <row r="3445" spans="2:6">
      <c r="B3445" t="str">
        <f>'4K'!$AK$36</f>
        <v>WWS1108SLT</v>
      </c>
      <c r="C3445" t="s">
        <v>18080</v>
      </c>
      <c r="E3445" t="s">
        <v>15757</v>
      </c>
      <c r="F3445" t="str">
        <f>IF(ISBLANK('4K'!$I$36),"",'4K'!$I$36)</f>
        <v/>
      </c>
    </row>
    <row r="3446" spans="2:6">
      <c r="B3446" t="str">
        <f>'4K'!$AL$36</f>
        <v>WWS1108STP</v>
      </c>
      <c r="C3446" t="s">
        <v>18081</v>
      </c>
      <c r="E3446" t="s">
        <v>15757</v>
      </c>
      <c r="F3446" t="str">
        <f>IF(ISBLANK('4K'!$J$36),"",'4K'!$J$36)</f>
        <v/>
      </c>
    </row>
    <row r="3447" spans="2:6">
      <c r="B3447" t="str">
        <f>'4K'!$AM$36</f>
        <v>WWS1108SDT</v>
      </c>
      <c r="C3447" t="s">
        <v>18082</v>
      </c>
      <c r="E3447" t="s">
        <v>15757</v>
      </c>
      <c r="F3447" t="str">
        <f>IF(ISBLANK('4K'!$K$36),"",'4K'!$K$36)</f>
        <v/>
      </c>
    </row>
    <row r="3448" spans="2:6">
      <c r="B3448" t="str">
        <f>'4K'!$AN$36</f>
        <v>WWS1108SDD</v>
      </c>
      <c r="C3448" t="s">
        <v>18083</v>
      </c>
      <c r="E3448" t="s">
        <v>15757</v>
      </c>
      <c r="F3448" t="str">
        <f>IF(ISBLANK('4K'!$L$36),"",'4K'!$L$36)</f>
        <v/>
      </c>
    </row>
    <row r="3449" spans="2:6">
      <c r="B3449" t="str">
        <f>'4K'!$AO$36</f>
        <v>WWS1108CAS</v>
      </c>
      <c r="C3449" t="s">
        <v>17927</v>
      </c>
      <c r="E3449" t="s">
        <v>15757</v>
      </c>
      <c r="F3449">
        <f>IF(ISBLANK('4K'!$M$36),"",'4K'!$M$36)</f>
        <v>0</v>
      </c>
    </row>
    <row r="3450" spans="2:6">
      <c r="B3450" t="str">
        <f>'4K'!$AG$39</f>
        <v>WWS01001FL_AMP</v>
      </c>
      <c r="C3450" t="s">
        <v>18084</v>
      </c>
      <c r="E3450" t="s">
        <v>15757</v>
      </c>
      <c r="F3450" t="str">
        <f>IF(ISBLANK('4K'!$E$39),"",'4K'!$E$39)</f>
        <v/>
      </c>
    </row>
    <row r="3451" spans="2:6">
      <c r="B3451" t="str">
        <f>'4K'!$AH$39</f>
        <v>WWS01001SWD_AMP</v>
      </c>
      <c r="C3451" t="s">
        <v>18085</v>
      </c>
      <c r="E3451" t="s">
        <v>15757</v>
      </c>
      <c r="F3451" t="str">
        <f>IF(ISBLANK('4K'!$F$39),"",'4K'!$F$39)</f>
        <v/>
      </c>
    </row>
    <row r="3452" spans="2:6">
      <c r="B3452" t="str">
        <f>'4K'!$AI$39</f>
        <v>WWS01001HD_AMP</v>
      </c>
      <c r="C3452" t="s">
        <v>18086</v>
      </c>
      <c r="E3452" t="s">
        <v>15757</v>
      </c>
      <c r="F3452" t="str">
        <f>IF(ISBLANK('4K'!$G$39),"",'4K'!$G$39)</f>
        <v/>
      </c>
    </row>
    <row r="3453" spans="2:6">
      <c r="B3453" t="str">
        <f>'4K'!$AJ$39</f>
        <v>WWS01001STD_AMP</v>
      </c>
      <c r="C3453" t="s">
        <v>18087</v>
      </c>
      <c r="E3453" t="s">
        <v>15757</v>
      </c>
      <c r="F3453" t="str">
        <f>IF(ISBLANK('4K'!$H$39),"",'4K'!$H$39)</f>
        <v/>
      </c>
    </row>
    <row r="3454" spans="2:6">
      <c r="B3454" t="str">
        <f>'4K'!$AK$39</f>
        <v>WWS01001SLT_AMP</v>
      </c>
      <c r="C3454" t="s">
        <v>18088</v>
      </c>
      <c r="E3454" t="s">
        <v>15757</v>
      </c>
      <c r="F3454" t="str">
        <f>IF(ISBLANK('4K'!$I$39),"",'4K'!$I$39)</f>
        <v/>
      </c>
    </row>
    <row r="3455" spans="2:6">
      <c r="B3455" t="str">
        <f>'4K'!$AL$39</f>
        <v>WWS01001STP_AMP</v>
      </c>
      <c r="C3455" t="s">
        <v>18089</v>
      </c>
      <c r="E3455" t="s">
        <v>15757</v>
      </c>
      <c r="F3455" t="str">
        <f>IF(ISBLANK('4K'!$J$39),"",'4K'!$J$39)</f>
        <v/>
      </c>
    </row>
    <row r="3456" spans="2:6">
      <c r="B3456" t="str">
        <f>'4K'!$AM$39</f>
        <v>WWS01001SDT_AMP</v>
      </c>
      <c r="C3456" t="s">
        <v>18090</v>
      </c>
      <c r="E3456" t="s">
        <v>15757</v>
      </c>
      <c r="F3456" t="str">
        <f>IF(ISBLANK('4K'!$K$39),"",'4K'!$K$39)</f>
        <v/>
      </c>
    </row>
    <row r="3457" spans="2:6">
      <c r="B3457" t="str">
        <f>'4K'!$AN$39</f>
        <v>WWS01001SDD_AMP</v>
      </c>
      <c r="C3457" t="s">
        <v>18091</v>
      </c>
      <c r="E3457" t="s">
        <v>15757</v>
      </c>
      <c r="F3457" t="str">
        <f>IF(ISBLANK('4K'!$L$39),"",'4K'!$L$39)</f>
        <v/>
      </c>
    </row>
    <row r="3458" spans="2:6">
      <c r="B3458" t="str">
        <f>'4K'!$AO$39</f>
        <v>WWS01001CAS_AMP</v>
      </c>
      <c r="C3458" t="s">
        <v>18092</v>
      </c>
      <c r="E3458" t="s">
        <v>15757</v>
      </c>
      <c r="F3458">
        <f>IF(ISBLANK('4K'!$M$39),"",'4K'!$M$39)</f>
        <v>0</v>
      </c>
    </row>
    <row r="3459" spans="2:6">
      <c r="B3459" t="str">
        <f>'4K'!$AG$40</f>
        <v>WWS01002FL_AMP</v>
      </c>
      <c r="C3459" t="s">
        <v>18093</v>
      </c>
      <c r="E3459" t="s">
        <v>15757</v>
      </c>
      <c r="F3459" t="str">
        <f>IF(ISBLANK('4K'!$E$40),"",'4K'!$E$40)</f>
        <v/>
      </c>
    </row>
    <row r="3460" spans="2:6">
      <c r="B3460" t="str">
        <f>'4K'!$AH$40</f>
        <v>WWS01002SWD_AMP</v>
      </c>
      <c r="C3460" t="s">
        <v>18094</v>
      </c>
      <c r="E3460" t="s">
        <v>15757</v>
      </c>
      <c r="F3460" t="str">
        <f>IF(ISBLANK('4K'!$F$40),"",'4K'!$F$40)</f>
        <v/>
      </c>
    </row>
    <row r="3461" spans="2:6">
      <c r="B3461" t="str">
        <f>'4K'!$AI$40</f>
        <v>WWS01002HD_AMP</v>
      </c>
      <c r="C3461" t="s">
        <v>18095</v>
      </c>
      <c r="E3461" t="s">
        <v>15757</v>
      </c>
      <c r="F3461" t="str">
        <f>IF(ISBLANK('4K'!$G$40),"",'4K'!$G$40)</f>
        <v/>
      </c>
    </row>
    <row r="3462" spans="2:6">
      <c r="B3462" t="str">
        <f>'4K'!$AJ$40</f>
        <v>WWS01002STD_AMP</v>
      </c>
      <c r="C3462" t="s">
        <v>18096</v>
      </c>
      <c r="E3462" t="s">
        <v>15757</v>
      </c>
      <c r="F3462" t="str">
        <f>IF(ISBLANK('4K'!$H$40),"",'4K'!$H$40)</f>
        <v/>
      </c>
    </row>
    <row r="3463" spans="2:6">
      <c r="B3463" t="str">
        <f>'4K'!$AK$40</f>
        <v>WWS01002SLT_AMP</v>
      </c>
      <c r="C3463" t="s">
        <v>18097</v>
      </c>
      <c r="E3463" t="s">
        <v>15757</v>
      </c>
      <c r="F3463" t="str">
        <f>IF(ISBLANK('4K'!$I$40),"",'4K'!$I$40)</f>
        <v/>
      </c>
    </row>
    <row r="3464" spans="2:6">
      <c r="B3464" t="str">
        <f>'4K'!$AL$40</f>
        <v>WWS01002STP_AMP</v>
      </c>
      <c r="C3464" t="s">
        <v>18098</v>
      </c>
      <c r="E3464" t="s">
        <v>15757</v>
      </c>
      <c r="F3464" t="str">
        <f>IF(ISBLANK('4K'!$J$40),"",'4K'!$J$40)</f>
        <v/>
      </c>
    </row>
    <row r="3465" spans="2:6">
      <c r="B3465" t="str">
        <f>'4K'!$AM$40</f>
        <v>WWS01002SDT_AMP</v>
      </c>
      <c r="C3465" t="s">
        <v>18099</v>
      </c>
      <c r="E3465" t="s">
        <v>15757</v>
      </c>
      <c r="F3465" t="str">
        <f>IF(ISBLANK('4K'!$K$40),"",'4K'!$K$40)</f>
        <v/>
      </c>
    </row>
    <row r="3466" spans="2:6">
      <c r="B3466" t="str">
        <f>'4K'!$AN$40</f>
        <v>WWS01002SDD_AMP</v>
      </c>
      <c r="C3466" t="s">
        <v>18100</v>
      </c>
      <c r="E3466" t="s">
        <v>15757</v>
      </c>
      <c r="F3466" t="str">
        <f>IF(ISBLANK('4K'!$L$40),"",'4K'!$L$40)</f>
        <v/>
      </c>
    </row>
    <row r="3467" spans="2:6">
      <c r="B3467" t="str">
        <f>'4K'!$AO$40</f>
        <v>WWS01002CAS_AMP</v>
      </c>
      <c r="C3467" t="s">
        <v>18101</v>
      </c>
      <c r="E3467" t="s">
        <v>15757</v>
      </c>
      <c r="F3467">
        <f>IF(ISBLANK('4K'!$M$40),"",'4K'!$M$40)</f>
        <v>0</v>
      </c>
    </row>
    <row r="3468" spans="2:6">
      <c r="B3468" t="str">
        <f>'4J'!$AA$9</f>
        <v>WS01001WR</v>
      </c>
      <c r="C3468" t="s">
        <v>17823</v>
      </c>
      <c r="E3468" t="s">
        <v>15757</v>
      </c>
      <c r="F3468" t="str">
        <f>IF(ISBLANK('4J'!$E$9),"",'4J'!$E$9)</f>
        <v/>
      </c>
    </row>
    <row r="3469" spans="2:6">
      <c r="B3469" t="str">
        <f>'4J'!$AB$9</f>
        <v>WS01001RWT</v>
      </c>
      <c r="C3469" t="s">
        <v>17824</v>
      </c>
      <c r="E3469" t="s">
        <v>15757</v>
      </c>
      <c r="F3469" t="str">
        <f>IF(ISBLANK('4J'!$F$9),"",'4J'!$F$9)</f>
        <v/>
      </c>
    </row>
    <row r="3470" spans="2:6">
      <c r="B3470" t="str">
        <f>'4J'!$AC$9</f>
        <v>WS01001RWS0</v>
      </c>
      <c r="C3470" t="s">
        <v>17825</v>
      </c>
      <c r="E3470" t="s">
        <v>15757</v>
      </c>
      <c r="F3470" t="str">
        <f>IF(ISBLANK('4J'!$G$9),"",'4J'!$G$9)</f>
        <v/>
      </c>
    </row>
    <row r="3471" spans="2:6">
      <c r="B3471" t="str">
        <f>'4J'!$AD$9</f>
        <v>WS01001WT</v>
      </c>
      <c r="C3471" t="s">
        <v>17826</v>
      </c>
      <c r="E3471" t="s">
        <v>15757</v>
      </c>
      <c r="F3471" t="str">
        <f>IF(ISBLANK('4J'!$H$9),"",'4J'!$H$9)</f>
        <v/>
      </c>
    </row>
    <row r="3472" spans="2:6">
      <c r="B3472" t="str">
        <f>'4J'!$AE$9</f>
        <v>WS01001TWD</v>
      </c>
      <c r="C3472" t="s">
        <v>17827</v>
      </c>
      <c r="E3472" t="s">
        <v>15757</v>
      </c>
      <c r="F3472" t="str">
        <f>IF(ISBLANK('4J'!$I$9),"",'4J'!$I$9)</f>
        <v/>
      </c>
    </row>
    <row r="3473" spans="2:6">
      <c r="B3473" t="str">
        <f>'4J'!$AF$9</f>
        <v>WS01001CAW</v>
      </c>
      <c r="C3473" t="s">
        <v>17828</v>
      </c>
      <c r="E3473" t="s">
        <v>15757</v>
      </c>
      <c r="F3473">
        <f>IF(ISBLANK('4J'!$J$9),"",'4J'!$J$9)</f>
        <v>0</v>
      </c>
    </row>
    <row r="3474" spans="2:6">
      <c r="B3474" t="str">
        <f>'4J'!$AA$10</f>
        <v>WS01002WR</v>
      </c>
      <c r="C3474" t="s">
        <v>17829</v>
      </c>
      <c r="E3474" t="s">
        <v>15757</v>
      </c>
      <c r="F3474" t="str">
        <f>IF(ISBLANK('4J'!$E$10),"",'4J'!$E$10)</f>
        <v/>
      </c>
    </row>
    <row r="3475" spans="2:6">
      <c r="B3475" t="str">
        <f>'4J'!$AB$10</f>
        <v>WS01002RWT</v>
      </c>
      <c r="C3475" t="s">
        <v>17830</v>
      </c>
      <c r="E3475" t="s">
        <v>15757</v>
      </c>
      <c r="F3475" t="str">
        <f>IF(ISBLANK('4J'!$F$10),"",'4J'!$F$10)</f>
        <v/>
      </c>
    </row>
    <row r="3476" spans="2:6">
      <c r="B3476" t="str">
        <f>'4J'!$AC$10</f>
        <v>WS01002RWS0</v>
      </c>
      <c r="C3476" t="s">
        <v>17831</v>
      </c>
      <c r="E3476" t="s">
        <v>15757</v>
      </c>
      <c r="F3476" t="str">
        <f>IF(ISBLANK('4J'!$G$10),"",'4J'!$G$10)</f>
        <v/>
      </c>
    </row>
    <row r="3477" spans="2:6">
      <c r="B3477" t="str">
        <f>'4J'!$AD$10</f>
        <v>WS01002WT</v>
      </c>
      <c r="C3477" t="s">
        <v>17832</v>
      </c>
      <c r="E3477" t="s">
        <v>15757</v>
      </c>
      <c r="F3477" t="str">
        <f>IF(ISBLANK('4J'!$H$10),"",'4J'!$H$10)</f>
        <v/>
      </c>
    </row>
    <row r="3478" spans="2:6">
      <c r="B3478" t="str">
        <f>'4J'!$AE$10</f>
        <v>WS01002TWD</v>
      </c>
      <c r="C3478" t="s">
        <v>17833</v>
      </c>
      <c r="E3478" t="s">
        <v>15757</v>
      </c>
      <c r="F3478" t="str">
        <f>IF(ISBLANK('4J'!$I$10),"",'4J'!$I$10)</f>
        <v/>
      </c>
    </row>
    <row r="3479" spans="2:6">
      <c r="B3479" t="str">
        <f>'4J'!$AF$10</f>
        <v>WS01002CAW</v>
      </c>
      <c r="C3479" t="s">
        <v>17834</v>
      </c>
      <c r="E3479" t="s">
        <v>15757</v>
      </c>
      <c r="F3479">
        <f>IF(ISBLANK('4J'!$J$10),"",'4J'!$J$10)</f>
        <v>0</v>
      </c>
    </row>
    <row r="3480" spans="2:6">
      <c r="B3480" t="str">
        <f>'4J'!$AA$11</f>
        <v>WS01004WR</v>
      </c>
      <c r="C3480" t="s">
        <v>17835</v>
      </c>
      <c r="E3480" t="s">
        <v>15757</v>
      </c>
      <c r="F3480" t="str">
        <f>IF(ISBLANK('4J'!$E$11),"",'4J'!$E$11)</f>
        <v/>
      </c>
    </row>
    <row r="3481" spans="2:6">
      <c r="B3481" t="str">
        <f>'4J'!$AB$11</f>
        <v>WS01004RWT</v>
      </c>
      <c r="C3481" t="s">
        <v>17836</v>
      </c>
      <c r="E3481" t="s">
        <v>15757</v>
      </c>
      <c r="F3481" t="str">
        <f>IF(ISBLANK('4J'!$F$11),"",'4J'!$F$11)</f>
        <v/>
      </c>
    </row>
    <row r="3482" spans="2:6">
      <c r="B3482" t="str">
        <f>'4J'!$AC$11</f>
        <v>WS01004RWS0</v>
      </c>
      <c r="C3482" t="s">
        <v>17837</v>
      </c>
      <c r="E3482" t="s">
        <v>15757</v>
      </c>
      <c r="F3482" t="str">
        <f>IF(ISBLANK('4J'!$G$11),"",'4J'!$G$11)</f>
        <v/>
      </c>
    </row>
    <row r="3483" spans="2:6">
      <c r="B3483" t="str">
        <f>'4J'!$AD$11</f>
        <v>WS01004WT</v>
      </c>
      <c r="C3483" t="s">
        <v>17838</v>
      </c>
      <c r="E3483" t="s">
        <v>15757</v>
      </c>
      <c r="F3483" t="str">
        <f>IF(ISBLANK('4J'!$H$11),"",'4J'!$H$11)</f>
        <v/>
      </c>
    </row>
    <row r="3484" spans="2:6">
      <c r="B3484" t="str">
        <f>'4J'!$AE$11</f>
        <v>WS01004TWD</v>
      </c>
      <c r="C3484" t="s">
        <v>17839</v>
      </c>
      <c r="E3484" t="s">
        <v>15757</v>
      </c>
      <c r="F3484" t="str">
        <f>IF(ISBLANK('4J'!$I$11),"",'4J'!$I$11)</f>
        <v/>
      </c>
    </row>
    <row r="3485" spans="2:6">
      <c r="B3485" t="str">
        <f>'4J'!$AF$11</f>
        <v>WS01004CAW</v>
      </c>
      <c r="C3485" t="s">
        <v>17840</v>
      </c>
      <c r="E3485" t="s">
        <v>15757</v>
      </c>
      <c r="F3485">
        <f>IF(ISBLANK('4J'!$J$11),"",'4J'!$J$11)</f>
        <v>0</v>
      </c>
    </row>
    <row r="3486" spans="2:6">
      <c r="B3486" t="str">
        <f>'4J'!$AA$12</f>
        <v>WS01005WR</v>
      </c>
      <c r="C3486" t="s">
        <v>17841</v>
      </c>
      <c r="E3486" t="s">
        <v>15757</v>
      </c>
      <c r="F3486" t="str">
        <f>IF(ISBLANK('4J'!$E$12),"",'4J'!$E$12)</f>
        <v/>
      </c>
    </row>
    <row r="3487" spans="2:6">
      <c r="B3487" t="str">
        <f>'4J'!$AB$12</f>
        <v>WS01005RWT</v>
      </c>
      <c r="C3487" t="s">
        <v>17842</v>
      </c>
      <c r="E3487" t="s">
        <v>15757</v>
      </c>
      <c r="F3487" t="str">
        <f>IF(ISBLANK('4J'!$F$12),"",'4J'!$F$12)</f>
        <v/>
      </c>
    </row>
    <row r="3488" spans="2:6">
      <c r="B3488" t="str">
        <f>'4J'!$AC$12</f>
        <v>WS01005RWS0</v>
      </c>
      <c r="C3488" t="s">
        <v>17843</v>
      </c>
      <c r="E3488" t="s">
        <v>15757</v>
      </c>
      <c r="F3488" t="str">
        <f>IF(ISBLANK('4J'!$G$12),"",'4J'!$G$12)</f>
        <v/>
      </c>
    </row>
    <row r="3489" spans="2:6">
      <c r="B3489" t="str">
        <f>'4J'!$AD$12</f>
        <v>WS01005WT</v>
      </c>
      <c r="C3489" t="s">
        <v>17844</v>
      </c>
      <c r="E3489" t="s">
        <v>15757</v>
      </c>
      <c r="F3489" t="str">
        <f>IF(ISBLANK('4J'!$H$12),"",'4J'!$H$12)</f>
        <v/>
      </c>
    </row>
    <row r="3490" spans="2:6">
      <c r="B3490" t="str">
        <f>'4J'!$AE$12</f>
        <v>WS01005TWD</v>
      </c>
      <c r="C3490" t="s">
        <v>17845</v>
      </c>
      <c r="E3490" t="s">
        <v>15757</v>
      </c>
      <c r="F3490" t="str">
        <f>IF(ISBLANK('4J'!$I$12),"",'4J'!$I$12)</f>
        <v/>
      </c>
    </row>
    <row r="3491" spans="2:6">
      <c r="B3491" t="str">
        <f>'4J'!$AF$12</f>
        <v>WS01005CAW</v>
      </c>
      <c r="C3491" t="s">
        <v>17846</v>
      </c>
      <c r="E3491" t="s">
        <v>15757</v>
      </c>
      <c r="F3491">
        <f>IF(ISBLANK('4J'!$J$12),"",'4J'!$J$12)</f>
        <v>0</v>
      </c>
    </row>
    <row r="3492" spans="2:6">
      <c r="B3492" t="str">
        <f>'4J'!$AA$13</f>
        <v>WS01006WR</v>
      </c>
      <c r="C3492" t="s">
        <v>17847</v>
      </c>
      <c r="E3492" t="s">
        <v>15757</v>
      </c>
      <c r="F3492" t="str">
        <f>IF(ISBLANK('4J'!$E$13),"",'4J'!$E$13)</f>
        <v/>
      </c>
    </row>
    <row r="3493" spans="2:6">
      <c r="B3493" t="str">
        <f>'4J'!$AB$13</f>
        <v>WS01006RWT</v>
      </c>
      <c r="C3493" t="s">
        <v>17848</v>
      </c>
      <c r="E3493" t="s">
        <v>15757</v>
      </c>
      <c r="F3493" t="str">
        <f>IF(ISBLANK('4J'!$F$13),"",'4J'!$F$13)</f>
        <v/>
      </c>
    </row>
    <row r="3494" spans="2:6">
      <c r="B3494" t="str">
        <f>'4J'!$AC$13</f>
        <v>WS01006RWS0</v>
      </c>
      <c r="C3494" t="s">
        <v>17849</v>
      </c>
      <c r="E3494" t="s">
        <v>15757</v>
      </c>
      <c r="F3494" t="str">
        <f>IF(ISBLANK('4J'!$G$13),"",'4J'!$G$13)</f>
        <v/>
      </c>
    </row>
    <row r="3495" spans="2:6">
      <c r="B3495" t="str">
        <f>'4J'!$AD$13</f>
        <v>WS01006WT</v>
      </c>
      <c r="C3495" t="s">
        <v>17850</v>
      </c>
      <c r="E3495" t="s">
        <v>15757</v>
      </c>
      <c r="F3495" t="str">
        <f>IF(ISBLANK('4J'!$H$13),"",'4J'!$H$13)</f>
        <v/>
      </c>
    </row>
    <row r="3496" spans="2:6">
      <c r="B3496" t="str">
        <f>'4J'!$AE$13</f>
        <v>WS01006TWD</v>
      </c>
      <c r="C3496" t="s">
        <v>17851</v>
      </c>
      <c r="E3496" t="s">
        <v>15757</v>
      </c>
      <c r="F3496" t="str">
        <f>IF(ISBLANK('4J'!$I$13),"",'4J'!$I$13)</f>
        <v/>
      </c>
    </row>
    <row r="3497" spans="2:6">
      <c r="B3497" t="str">
        <f>'4J'!$AF$13</f>
        <v>WS01006CAW</v>
      </c>
      <c r="C3497" t="s">
        <v>17852</v>
      </c>
      <c r="E3497" t="s">
        <v>15757</v>
      </c>
      <c r="F3497">
        <f>IF(ISBLANK('4J'!$J$13),"",'4J'!$J$13)</f>
        <v>0</v>
      </c>
    </row>
    <row r="3498" spans="2:6">
      <c r="B3498" t="str">
        <f>'4J'!$AA$14</f>
        <v>WS01007WR</v>
      </c>
      <c r="C3498" t="s">
        <v>17853</v>
      </c>
      <c r="E3498" t="s">
        <v>15757</v>
      </c>
      <c r="F3498" t="str">
        <f>IF(ISBLANK('4J'!$E$14),"",'4J'!$E$14)</f>
        <v/>
      </c>
    </row>
    <row r="3499" spans="2:6">
      <c r="B3499" t="str">
        <f>'4J'!$AB$14</f>
        <v>WS01007RWT</v>
      </c>
      <c r="C3499" t="s">
        <v>17854</v>
      </c>
      <c r="E3499" t="s">
        <v>15757</v>
      </c>
      <c r="F3499" t="str">
        <f>IF(ISBLANK('4J'!$F$14),"",'4J'!$F$14)</f>
        <v/>
      </c>
    </row>
    <row r="3500" spans="2:6">
      <c r="B3500" t="str">
        <f>'4J'!$AC$14</f>
        <v>WS01007RWS0</v>
      </c>
      <c r="C3500" t="s">
        <v>17855</v>
      </c>
      <c r="E3500" t="s">
        <v>15757</v>
      </c>
      <c r="F3500" t="str">
        <f>IF(ISBLANK('4J'!$G$14),"",'4J'!$G$14)</f>
        <v/>
      </c>
    </row>
    <row r="3501" spans="2:6">
      <c r="B3501" t="str">
        <f>'4J'!$AD$14</f>
        <v>WS01007WT</v>
      </c>
      <c r="C3501" t="s">
        <v>17856</v>
      </c>
      <c r="E3501" t="s">
        <v>15757</v>
      </c>
      <c r="F3501" t="str">
        <f>IF(ISBLANK('4J'!$H$14),"",'4J'!$H$14)</f>
        <v/>
      </c>
    </row>
    <row r="3502" spans="2:6">
      <c r="B3502" t="str">
        <f>'4J'!$AE$14</f>
        <v>WS01007TWD</v>
      </c>
      <c r="C3502" t="s">
        <v>17857</v>
      </c>
      <c r="E3502" t="s">
        <v>15757</v>
      </c>
      <c r="F3502" t="str">
        <f>IF(ISBLANK('4J'!$I$14),"",'4J'!$I$14)</f>
        <v/>
      </c>
    </row>
    <row r="3503" spans="2:6">
      <c r="B3503" t="str">
        <f>'4J'!$AF$14</f>
        <v>WS01007CAW</v>
      </c>
      <c r="C3503" t="s">
        <v>17858</v>
      </c>
      <c r="E3503" t="s">
        <v>15757</v>
      </c>
      <c r="F3503">
        <f>IF(ISBLANK('4J'!$J$14),"",'4J'!$J$14)</f>
        <v>0</v>
      </c>
    </row>
    <row r="3504" spans="2:6">
      <c r="B3504" t="str">
        <f>'4J'!$AA$15</f>
        <v>WS01008WR</v>
      </c>
      <c r="C3504" t="s">
        <v>17859</v>
      </c>
      <c r="E3504" t="s">
        <v>15757</v>
      </c>
      <c r="F3504" t="str">
        <f>IF(ISBLANK('4J'!$E$15),"",'4J'!$E$15)</f>
        <v/>
      </c>
    </row>
    <row r="3505" spans="2:6">
      <c r="B3505" t="str">
        <f>'4J'!$AB$15</f>
        <v>WS1008RWT</v>
      </c>
      <c r="C3505" t="s">
        <v>17860</v>
      </c>
      <c r="E3505" t="s">
        <v>15757</v>
      </c>
      <c r="F3505" t="str">
        <f>IF(ISBLANK('4J'!$F$15),"",'4J'!$F$15)</f>
        <v/>
      </c>
    </row>
    <row r="3506" spans="2:6">
      <c r="B3506" t="str">
        <f>'4J'!$AC$15</f>
        <v>WS1008RWS</v>
      </c>
      <c r="C3506" t="s">
        <v>17861</v>
      </c>
      <c r="E3506" t="s">
        <v>15757</v>
      </c>
      <c r="F3506" t="str">
        <f>IF(ISBLANK('4J'!$G$15),"",'4J'!$G$15)</f>
        <v/>
      </c>
    </row>
    <row r="3507" spans="2:6">
      <c r="B3507" t="str">
        <f>'4J'!$AD$15</f>
        <v>WS1008WT</v>
      </c>
      <c r="C3507" t="s">
        <v>17862</v>
      </c>
      <c r="E3507" t="s">
        <v>15757</v>
      </c>
      <c r="F3507" t="str">
        <f>IF(ISBLANK('4J'!$H$15),"",'4J'!$H$15)</f>
        <v/>
      </c>
    </row>
    <row r="3508" spans="2:6">
      <c r="B3508" t="str">
        <f>'4J'!$AE$15</f>
        <v>WS1008TWD</v>
      </c>
      <c r="C3508" t="s">
        <v>17863</v>
      </c>
      <c r="E3508" t="s">
        <v>15757</v>
      </c>
      <c r="F3508" t="str">
        <f>IF(ISBLANK('4J'!$I$15),"",'4J'!$I$15)</f>
        <v/>
      </c>
    </row>
    <row r="3509" spans="2:6">
      <c r="B3509" t="str">
        <f>'4J'!$AF$15</f>
        <v>WS1008CAW</v>
      </c>
      <c r="C3509" t="s">
        <v>16416</v>
      </c>
      <c r="E3509" t="s">
        <v>15757</v>
      </c>
      <c r="F3509">
        <f>IF(ISBLANK('4J'!$J$15),"",'4J'!$J$15)</f>
        <v>0</v>
      </c>
    </row>
    <row r="3510" spans="2:6">
      <c r="B3510" t="str">
        <f>'4J'!$AA$18</f>
        <v>W3033WR</v>
      </c>
      <c r="C3510" t="s">
        <v>17864</v>
      </c>
      <c r="E3510" t="s">
        <v>15757</v>
      </c>
      <c r="F3510" t="str">
        <f>IF(ISBLANK('4J'!$E$18),"",'4J'!$E$18)</f>
        <v/>
      </c>
    </row>
    <row r="3511" spans="2:6">
      <c r="B3511" t="str">
        <f>'4J'!$AB$18</f>
        <v>W3033RWD</v>
      </c>
      <c r="C3511" t="s">
        <v>17865</v>
      </c>
      <c r="E3511" t="s">
        <v>15757</v>
      </c>
      <c r="F3511" t="str">
        <f>IF(ISBLANK('4J'!$F$18),"",'4J'!$F$18)</f>
        <v/>
      </c>
    </row>
    <row r="3512" spans="2:6">
      <c r="B3512" t="str">
        <f>'4J'!$AC$18</f>
        <v>W3033RWS</v>
      </c>
      <c r="C3512" t="s">
        <v>17866</v>
      </c>
      <c r="E3512" t="s">
        <v>15757</v>
      </c>
      <c r="F3512" t="str">
        <f>IF(ISBLANK('4J'!$G$18),"",'4J'!$G$18)</f>
        <v/>
      </c>
    </row>
    <row r="3513" spans="2:6">
      <c r="B3513" t="str">
        <f>'4J'!$AD$18</f>
        <v>W3033WT</v>
      </c>
      <c r="C3513" t="s">
        <v>17867</v>
      </c>
      <c r="E3513" t="s">
        <v>15757</v>
      </c>
      <c r="F3513" t="str">
        <f>IF(ISBLANK('4J'!$H$18),"",'4J'!$H$18)</f>
        <v/>
      </c>
    </row>
    <row r="3514" spans="2:6">
      <c r="B3514" t="str">
        <f>'4J'!$AE$18</f>
        <v>W3033TWD</v>
      </c>
      <c r="C3514" t="s">
        <v>17868</v>
      </c>
      <c r="E3514" t="s">
        <v>15757</v>
      </c>
      <c r="F3514" t="str">
        <f>IF(ISBLANK('4J'!$I$18),"",'4J'!$I$18)</f>
        <v/>
      </c>
    </row>
    <row r="3515" spans="2:6">
      <c r="B3515" t="str">
        <f>'4J'!$AF$18</f>
        <v>W3033TOT</v>
      </c>
      <c r="C3515" t="s">
        <v>17869</v>
      </c>
      <c r="E3515" t="s">
        <v>15757</v>
      </c>
      <c r="F3515">
        <f>IF(ISBLANK('4J'!$J$18),"",'4J'!$J$18)</f>
        <v>0</v>
      </c>
    </row>
    <row r="3516" spans="2:6">
      <c r="B3516" t="str">
        <f>'4J'!$AA$19</f>
        <v>W3034WR</v>
      </c>
      <c r="C3516" t="s">
        <v>17870</v>
      </c>
      <c r="E3516" t="s">
        <v>15757</v>
      </c>
      <c r="F3516" t="str">
        <f>IF(ISBLANK('4J'!$E$19),"",'4J'!$E$19)</f>
        <v/>
      </c>
    </row>
    <row r="3517" spans="2:6">
      <c r="B3517" t="str">
        <f>'4J'!$AB$19</f>
        <v>W3034RWD</v>
      </c>
      <c r="C3517" t="s">
        <v>17871</v>
      </c>
      <c r="E3517" t="s">
        <v>15757</v>
      </c>
      <c r="F3517" t="str">
        <f>IF(ISBLANK('4J'!$F$19),"",'4J'!$F$19)</f>
        <v/>
      </c>
    </row>
    <row r="3518" spans="2:6">
      <c r="B3518" t="str">
        <f>'4J'!$AC$19</f>
        <v>W3034RWS</v>
      </c>
      <c r="C3518" t="s">
        <v>17872</v>
      </c>
      <c r="E3518" t="s">
        <v>15757</v>
      </c>
      <c r="F3518" t="str">
        <f>IF(ISBLANK('4J'!$G$19),"",'4J'!$G$19)</f>
        <v/>
      </c>
    </row>
    <row r="3519" spans="2:6">
      <c r="B3519" t="str">
        <f>'4J'!$AD$19</f>
        <v>W3034WT</v>
      </c>
      <c r="C3519" t="s">
        <v>17873</v>
      </c>
      <c r="E3519" t="s">
        <v>15757</v>
      </c>
      <c r="F3519" t="str">
        <f>IF(ISBLANK('4J'!$H$19),"",'4J'!$H$19)</f>
        <v/>
      </c>
    </row>
    <row r="3520" spans="2:6">
      <c r="B3520" t="str">
        <f>'4J'!$AE$19</f>
        <v>W3034TWD</v>
      </c>
      <c r="C3520" t="s">
        <v>17874</v>
      </c>
      <c r="E3520" t="s">
        <v>15757</v>
      </c>
      <c r="F3520" t="str">
        <f>IF(ISBLANK('4J'!$I$19),"",'4J'!$I$19)</f>
        <v/>
      </c>
    </row>
    <row r="3521" spans="2:6">
      <c r="B3521" t="str">
        <f>'4J'!$AF$19</f>
        <v>W3034TOT</v>
      </c>
      <c r="C3521" t="s">
        <v>17875</v>
      </c>
      <c r="E3521" t="s">
        <v>15757</v>
      </c>
      <c r="F3521">
        <f>IF(ISBLANK('4J'!$J$19),"",'4J'!$J$19)</f>
        <v>0</v>
      </c>
    </row>
    <row r="3522" spans="2:6">
      <c r="B3522" t="str">
        <f>'4J'!$AA$20</f>
        <v>W3035WR</v>
      </c>
      <c r="C3522" t="s">
        <v>17876</v>
      </c>
      <c r="E3522" t="s">
        <v>15757</v>
      </c>
      <c r="F3522" t="str">
        <f>IF(ISBLANK('4J'!$E$20),"",'4J'!$E$20)</f>
        <v/>
      </c>
    </row>
    <row r="3523" spans="2:6">
      <c r="B3523" t="str">
        <f>'4J'!$AB$20</f>
        <v>W3035RWD</v>
      </c>
      <c r="C3523" t="s">
        <v>17877</v>
      </c>
      <c r="E3523" t="s">
        <v>15757</v>
      </c>
      <c r="F3523" t="str">
        <f>IF(ISBLANK('4J'!$F$20),"",'4J'!$F$20)</f>
        <v/>
      </c>
    </row>
    <row r="3524" spans="2:6">
      <c r="B3524" t="str">
        <f>'4J'!$AC$20</f>
        <v>W3035RWS</v>
      </c>
      <c r="C3524" t="s">
        <v>17878</v>
      </c>
      <c r="E3524" t="s">
        <v>15757</v>
      </c>
      <c r="F3524" t="str">
        <f>IF(ISBLANK('4J'!$G$20),"",'4J'!$G$20)</f>
        <v/>
      </c>
    </row>
    <row r="3525" spans="2:6">
      <c r="B3525" t="str">
        <f>'4J'!$AD$20</f>
        <v>W3035WT</v>
      </c>
      <c r="C3525" t="s">
        <v>17879</v>
      </c>
      <c r="E3525" t="s">
        <v>15757</v>
      </c>
      <c r="F3525" t="str">
        <f>IF(ISBLANK('4J'!$H$20),"",'4J'!$H$20)</f>
        <v/>
      </c>
    </row>
    <row r="3526" spans="2:6">
      <c r="B3526" t="str">
        <f>'4J'!$AE$20</f>
        <v>W3035TWD</v>
      </c>
      <c r="C3526" t="s">
        <v>17880</v>
      </c>
      <c r="E3526" t="s">
        <v>15757</v>
      </c>
      <c r="F3526" t="str">
        <f>IF(ISBLANK('4J'!$I$20),"",'4J'!$I$20)</f>
        <v/>
      </c>
    </row>
    <row r="3527" spans="2:6">
      <c r="B3527" t="str">
        <f>'4J'!$AF$20</f>
        <v>W3035TOT</v>
      </c>
      <c r="C3527" t="s">
        <v>17881</v>
      </c>
      <c r="E3527" t="s">
        <v>15757</v>
      </c>
      <c r="F3527">
        <f>IF(ISBLANK('4J'!$J$20),"",'4J'!$J$20)</f>
        <v>0</v>
      </c>
    </row>
    <row r="3528" spans="2:6">
      <c r="B3528" t="str">
        <f>'4J'!$AA$23</f>
        <v>W3032WR</v>
      </c>
      <c r="C3528" t="s">
        <v>17882</v>
      </c>
      <c r="E3528" t="s">
        <v>15757</v>
      </c>
      <c r="F3528" t="str">
        <f>IF(ISBLANK('4J'!$E$23),"",'4J'!$E$23)</f>
        <v/>
      </c>
    </row>
    <row r="3529" spans="2:6">
      <c r="B3529" t="str">
        <f>'4J'!$AB$23</f>
        <v>W3032RWD</v>
      </c>
      <c r="C3529" t="s">
        <v>17883</v>
      </c>
      <c r="E3529" t="s">
        <v>15757</v>
      </c>
      <c r="F3529" t="str">
        <f>IF(ISBLANK('4J'!$F$23),"",'4J'!$F$23)</f>
        <v/>
      </c>
    </row>
    <row r="3530" spans="2:6">
      <c r="B3530" t="str">
        <f>'4J'!$AC$23</f>
        <v>W3032RWS</v>
      </c>
      <c r="C3530" t="s">
        <v>17884</v>
      </c>
      <c r="E3530" t="s">
        <v>15757</v>
      </c>
      <c r="F3530" t="str">
        <f>IF(ISBLANK('4J'!$G$23),"",'4J'!$G$23)</f>
        <v/>
      </c>
    </row>
    <row r="3531" spans="2:6">
      <c r="B3531" t="str">
        <f>'4J'!$AD$23</f>
        <v>W3032WT</v>
      </c>
      <c r="C3531" t="s">
        <v>17885</v>
      </c>
      <c r="E3531" t="s">
        <v>15757</v>
      </c>
      <c r="F3531" t="str">
        <f>IF(ISBLANK('4J'!$H$23),"",'4J'!$H$23)</f>
        <v/>
      </c>
    </row>
    <row r="3532" spans="2:6">
      <c r="B3532" t="str">
        <f>'4J'!$AE$23</f>
        <v>W3032TWD</v>
      </c>
      <c r="C3532" t="s">
        <v>17886</v>
      </c>
      <c r="E3532" t="s">
        <v>15757</v>
      </c>
      <c r="F3532" t="str">
        <f>IF(ISBLANK('4J'!$I$23),"",'4J'!$I$23)</f>
        <v/>
      </c>
    </row>
    <row r="3533" spans="2:6">
      <c r="B3533" t="str">
        <f>'4J'!$AF$23</f>
        <v>W3032TOT</v>
      </c>
      <c r="C3533" t="s">
        <v>17887</v>
      </c>
      <c r="E3533" t="s">
        <v>15757</v>
      </c>
      <c r="F3533">
        <f>IF(ISBLANK('4J'!$J$23),"",'4J'!$J$23)</f>
        <v>0</v>
      </c>
    </row>
    <row r="3534" spans="2:6">
      <c r="B3534" t="str">
        <f>'4J'!$AA$24</f>
        <v>W3037WR</v>
      </c>
      <c r="C3534" t="s">
        <v>17888</v>
      </c>
      <c r="E3534" t="s">
        <v>15757</v>
      </c>
      <c r="F3534" t="str">
        <f>IF(ISBLANK('4J'!$E$24),"",'4J'!$E$24)</f>
        <v/>
      </c>
    </row>
    <row r="3535" spans="2:6">
      <c r="B3535" t="str">
        <f>'4J'!$AB$24</f>
        <v>W3037RWD</v>
      </c>
      <c r="C3535" t="s">
        <v>17889</v>
      </c>
      <c r="E3535" t="s">
        <v>15757</v>
      </c>
      <c r="F3535" t="str">
        <f>IF(ISBLANK('4J'!$F$24),"",'4J'!$F$24)</f>
        <v/>
      </c>
    </row>
    <row r="3536" spans="2:6">
      <c r="B3536" t="str">
        <f>'4J'!$AC$24</f>
        <v>W3037RWS</v>
      </c>
      <c r="C3536" t="s">
        <v>17890</v>
      </c>
      <c r="E3536" t="s">
        <v>15757</v>
      </c>
      <c r="F3536" t="str">
        <f>IF(ISBLANK('4J'!$G$24),"",'4J'!$G$24)</f>
        <v/>
      </c>
    </row>
    <row r="3537" spans="2:6">
      <c r="B3537" t="str">
        <f>'4J'!$AD$24</f>
        <v>W3037WT</v>
      </c>
      <c r="C3537" t="s">
        <v>17891</v>
      </c>
      <c r="E3537" t="s">
        <v>15757</v>
      </c>
      <c r="F3537" t="str">
        <f>IF(ISBLANK('4J'!$H$24),"",'4J'!$H$24)</f>
        <v/>
      </c>
    </row>
    <row r="3538" spans="2:6">
      <c r="B3538" t="str">
        <f>'4J'!$AE$24</f>
        <v>W3037TWD</v>
      </c>
      <c r="C3538" t="s">
        <v>17892</v>
      </c>
      <c r="E3538" t="s">
        <v>15757</v>
      </c>
      <c r="F3538" t="str">
        <f>IF(ISBLANK('4J'!$I$24),"",'4J'!$I$24)</f>
        <v/>
      </c>
    </row>
    <row r="3539" spans="2:6">
      <c r="B3539" t="str">
        <f>'4J'!$AF$24</f>
        <v>W3037TOT</v>
      </c>
      <c r="C3539" t="s">
        <v>17893</v>
      </c>
      <c r="E3539" t="s">
        <v>15757</v>
      </c>
      <c r="F3539">
        <f>IF(ISBLANK('4J'!$J$24),"",'4J'!$J$24)</f>
        <v>0</v>
      </c>
    </row>
    <row r="3540" spans="2:6">
      <c r="B3540" t="str">
        <f>'4J'!$AA$25</f>
        <v>W3036WR</v>
      </c>
      <c r="C3540" t="s">
        <v>17894</v>
      </c>
      <c r="E3540" t="s">
        <v>15757</v>
      </c>
      <c r="F3540" t="str">
        <f>IF(ISBLANK('4J'!$E$25),"",'4J'!$E$25)</f>
        <v/>
      </c>
    </row>
    <row r="3541" spans="2:6">
      <c r="B3541" t="str">
        <f>'4J'!$AB$25</f>
        <v>W3036RWD</v>
      </c>
      <c r="C3541" t="s">
        <v>17895</v>
      </c>
      <c r="E3541" t="s">
        <v>15757</v>
      </c>
      <c r="F3541" t="str">
        <f>IF(ISBLANK('4J'!$F$25),"",'4J'!$F$25)</f>
        <v/>
      </c>
    </row>
    <row r="3542" spans="2:6">
      <c r="B3542" t="str">
        <f>'4J'!$AC$25</f>
        <v>W3036RWS</v>
      </c>
      <c r="C3542" t="s">
        <v>17896</v>
      </c>
      <c r="E3542" t="s">
        <v>15757</v>
      </c>
      <c r="F3542" t="str">
        <f>IF(ISBLANK('4J'!$G$25),"",'4J'!$G$25)</f>
        <v/>
      </c>
    </row>
    <row r="3543" spans="2:6">
      <c r="B3543" t="str">
        <f>'4J'!$AD$25</f>
        <v>W3036WT</v>
      </c>
      <c r="C3543" t="s">
        <v>17897</v>
      </c>
      <c r="E3543" t="s">
        <v>15757</v>
      </c>
      <c r="F3543" t="str">
        <f>IF(ISBLANK('4J'!$H$25),"",'4J'!$H$25)</f>
        <v/>
      </c>
    </row>
    <row r="3544" spans="2:6">
      <c r="B3544" t="str">
        <f>'4J'!$AE$25</f>
        <v>W3036TWD</v>
      </c>
      <c r="C3544" t="s">
        <v>17898</v>
      </c>
      <c r="E3544" t="s">
        <v>15757</v>
      </c>
      <c r="F3544" t="str">
        <f>IF(ISBLANK('4J'!$I$25),"",'4J'!$I$25)</f>
        <v/>
      </c>
    </row>
    <row r="3545" spans="2:6">
      <c r="B3545" t="str">
        <f>'4J'!$AF$25</f>
        <v>W3036TOT</v>
      </c>
      <c r="C3545" t="s">
        <v>17899</v>
      </c>
      <c r="E3545" t="s">
        <v>15757</v>
      </c>
      <c r="F3545">
        <f>IF(ISBLANK('4J'!$J$25),"",'4J'!$J$25)</f>
        <v>0</v>
      </c>
    </row>
    <row r="3546" spans="2:6">
      <c r="B3546" t="str">
        <f>'4J'!$AA$27</f>
        <v>W3038WR</v>
      </c>
      <c r="C3546" t="s">
        <v>16307</v>
      </c>
      <c r="E3546" t="s">
        <v>15757</v>
      </c>
      <c r="F3546">
        <f>IF(ISBLANK('4J'!$E$27),"",'4J'!$E$27)</f>
        <v>0</v>
      </c>
    </row>
    <row r="3547" spans="2:6">
      <c r="B3547" t="str">
        <f>'4J'!$AB$27</f>
        <v>W3038RWD</v>
      </c>
      <c r="C3547" t="s">
        <v>17900</v>
      </c>
      <c r="E3547" t="s">
        <v>15757</v>
      </c>
      <c r="F3547">
        <f>IF(ISBLANK('4J'!$F$27),"",'4J'!$F$27)</f>
        <v>0</v>
      </c>
    </row>
    <row r="3548" spans="2:6">
      <c r="B3548" t="str">
        <f>'4J'!$AC$27</f>
        <v>W3038RWS</v>
      </c>
      <c r="C3548" t="s">
        <v>17901</v>
      </c>
      <c r="E3548" t="s">
        <v>15757</v>
      </c>
      <c r="F3548">
        <f>IF(ISBLANK('4J'!$G$27),"",'4J'!$G$27)</f>
        <v>0</v>
      </c>
    </row>
    <row r="3549" spans="2:6">
      <c r="B3549" t="str">
        <f>'4J'!$AD$27</f>
        <v>W3038WT</v>
      </c>
      <c r="C3549" t="s">
        <v>17902</v>
      </c>
      <c r="E3549" t="s">
        <v>15757</v>
      </c>
      <c r="F3549">
        <f>IF(ISBLANK('4J'!$H$27),"",'4J'!$H$27)</f>
        <v>0</v>
      </c>
    </row>
    <row r="3550" spans="2:6">
      <c r="B3550" t="str">
        <f>'4J'!$AE$27</f>
        <v>W3038TWD</v>
      </c>
      <c r="C3550" t="s">
        <v>17903</v>
      </c>
      <c r="E3550" t="s">
        <v>15757</v>
      </c>
      <c r="F3550">
        <f>IF(ISBLANK('4J'!$I$27),"",'4J'!$I$27)</f>
        <v>0</v>
      </c>
    </row>
    <row r="3551" spans="2:6">
      <c r="B3551" t="str">
        <f>'4J'!$AF$27</f>
        <v>W3038TOT</v>
      </c>
      <c r="C3551" t="s">
        <v>16312</v>
      </c>
      <c r="E3551" t="s">
        <v>15757</v>
      </c>
      <c r="F3551">
        <f>IF(ISBLANK('4J'!$J$27),"",'4J'!$J$27)</f>
        <v>0</v>
      </c>
    </row>
    <row r="3552" spans="2:6">
      <c r="B3552" t="str">
        <f>'4J'!$AA$30</f>
        <v>WS1012WR</v>
      </c>
      <c r="C3552" t="s">
        <v>17904</v>
      </c>
      <c r="E3552" t="s">
        <v>15757</v>
      </c>
      <c r="F3552" t="str">
        <f>IF(ISBLANK('4J'!$E$30),"",'4J'!$E$30)</f>
        <v/>
      </c>
    </row>
    <row r="3553" spans="2:6">
      <c r="B3553" t="str">
        <f>'4J'!$AB$30</f>
        <v>WS1012RWT</v>
      </c>
      <c r="C3553" t="s">
        <v>17905</v>
      </c>
      <c r="E3553" t="s">
        <v>15757</v>
      </c>
      <c r="F3553" t="str">
        <f>IF(ISBLANK('4J'!$F$30),"",'4J'!$F$30)</f>
        <v/>
      </c>
    </row>
    <row r="3554" spans="2:6">
      <c r="B3554" t="str">
        <f>'4J'!$AC$30</f>
        <v>WS1012RWS</v>
      </c>
      <c r="C3554" t="s">
        <v>17906</v>
      </c>
      <c r="E3554" t="s">
        <v>15757</v>
      </c>
      <c r="F3554" t="str">
        <f>IF(ISBLANK('4J'!$G$30),"",'4J'!$G$30)</f>
        <v/>
      </c>
    </row>
    <row r="3555" spans="2:6">
      <c r="B3555" t="str">
        <f>'4J'!$AD$30</f>
        <v>WS1012WT</v>
      </c>
      <c r="C3555" t="s">
        <v>17907</v>
      </c>
      <c r="E3555" t="s">
        <v>15757</v>
      </c>
      <c r="F3555" t="str">
        <f>IF(ISBLANK('4J'!$H$30),"",'4J'!$H$30)</f>
        <v/>
      </c>
    </row>
    <row r="3556" spans="2:6">
      <c r="B3556" t="str">
        <f>'4J'!$AE$30</f>
        <v>WS1012TWD</v>
      </c>
      <c r="C3556" t="s">
        <v>17908</v>
      </c>
      <c r="E3556" t="s">
        <v>15757</v>
      </c>
      <c r="F3556" t="str">
        <f>IF(ISBLANK('4J'!$I$30),"",'4J'!$I$30)</f>
        <v/>
      </c>
    </row>
    <row r="3557" spans="2:6">
      <c r="B3557" t="str">
        <f>'4J'!$AF$30</f>
        <v>WS1012CAW</v>
      </c>
      <c r="C3557" t="s">
        <v>17909</v>
      </c>
      <c r="E3557" t="s">
        <v>15757</v>
      </c>
      <c r="F3557">
        <f>IF(ISBLANK('4J'!$J$30),"",'4J'!$J$30)</f>
        <v>0</v>
      </c>
    </row>
    <row r="3558" spans="2:6">
      <c r="B3558" t="str">
        <f>'4J'!$AA$31</f>
        <v>WS1013WR</v>
      </c>
      <c r="C3558" t="s">
        <v>17910</v>
      </c>
      <c r="E3558" t="s">
        <v>15757</v>
      </c>
      <c r="F3558" t="str">
        <f>IF(ISBLANK('4J'!$E$31),"",'4J'!$E$31)</f>
        <v/>
      </c>
    </row>
    <row r="3559" spans="2:6">
      <c r="B3559" t="str">
        <f>'4J'!$AB$31</f>
        <v>WS1013RWT</v>
      </c>
      <c r="C3559" t="s">
        <v>17911</v>
      </c>
      <c r="E3559" t="s">
        <v>15757</v>
      </c>
      <c r="F3559" t="str">
        <f>IF(ISBLANK('4J'!$F$31),"",'4J'!$F$31)</f>
        <v/>
      </c>
    </row>
    <row r="3560" spans="2:6">
      <c r="B3560" t="str">
        <f>'4J'!$AC$31</f>
        <v>WS1013RWS</v>
      </c>
      <c r="C3560" t="s">
        <v>17912</v>
      </c>
      <c r="E3560" t="s">
        <v>15757</v>
      </c>
      <c r="F3560" t="str">
        <f>IF(ISBLANK('4J'!$G$31),"",'4J'!$G$31)</f>
        <v/>
      </c>
    </row>
    <row r="3561" spans="2:6">
      <c r="B3561" t="str">
        <f>'4J'!$AD$31</f>
        <v>WS1013WT</v>
      </c>
      <c r="C3561" t="s">
        <v>17913</v>
      </c>
      <c r="E3561" t="s">
        <v>15757</v>
      </c>
      <c r="F3561" t="str">
        <f>IF(ISBLANK('4J'!$H$31),"",'4J'!$H$31)</f>
        <v/>
      </c>
    </row>
    <row r="3562" spans="2:6">
      <c r="B3562" t="str">
        <f>'4J'!$AE$31</f>
        <v>WS1013TWD</v>
      </c>
      <c r="C3562" t="s">
        <v>17914</v>
      </c>
      <c r="E3562" t="s">
        <v>15757</v>
      </c>
      <c r="F3562" t="str">
        <f>IF(ISBLANK('4J'!$I$31),"",'4J'!$I$31)</f>
        <v/>
      </c>
    </row>
    <row r="3563" spans="2:6">
      <c r="B3563" t="str">
        <f>'4J'!$AF$31</f>
        <v>WS1013CAW</v>
      </c>
      <c r="C3563" t="s">
        <v>17915</v>
      </c>
      <c r="E3563" t="s">
        <v>15757</v>
      </c>
      <c r="F3563">
        <f>IF(ISBLANK('4J'!$J$31),"",'4J'!$J$31)</f>
        <v>0</v>
      </c>
    </row>
    <row r="3564" spans="2:6">
      <c r="B3564" t="str">
        <f>'4J'!$AA$32</f>
        <v>W3039WR</v>
      </c>
      <c r="C3564" t="s">
        <v>17916</v>
      </c>
      <c r="E3564" t="s">
        <v>15757</v>
      </c>
      <c r="F3564">
        <f>IF(ISBLANK('4J'!$E$32),"",'4J'!$E$32)</f>
        <v>0</v>
      </c>
    </row>
    <row r="3565" spans="2:6">
      <c r="B3565" t="str">
        <f>'4J'!$AB$32</f>
        <v>W3039RWD</v>
      </c>
      <c r="C3565" t="s">
        <v>17917</v>
      </c>
      <c r="E3565" t="s">
        <v>15757</v>
      </c>
      <c r="F3565">
        <f>IF(ISBLANK('4J'!$F$32),"",'4J'!$F$32)</f>
        <v>0</v>
      </c>
    </row>
    <row r="3566" spans="2:6">
      <c r="B3566" t="str">
        <f>'4J'!$AC$32</f>
        <v>W3039RWS</v>
      </c>
      <c r="C3566" t="s">
        <v>17918</v>
      </c>
      <c r="E3566" t="s">
        <v>15757</v>
      </c>
      <c r="F3566">
        <f>IF(ISBLANK('4J'!$G$32),"",'4J'!$G$32)</f>
        <v>0</v>
      </c>
    </row>
    <row r="3567" spans="2:6">
      <c r="B3567" t="str">
        <f>'4J'!$AD$32</f>
        <v>W3039WT</v>
      </c>
      <c r="C3567" t="s">
        <v>17919</v>
      </c>
      <c r="E3567" t="s">
        <v>15757</v>
      </c>
      <c r="F3567">
        <f>IF(ISBLANK('4J'!$H$32),"",'4J'!$H$32)</f>
        <v>0</v>
      </c>
    </row>
    <row r="3568" spans="2:6">
      <c r="B3568" t="str">
        <f>'4J'!$AE$32</f>
        <v>W3039TWD</v>
      </c>
      <c r="C3568" t="s">
        <v>17920</v>
      </c>
      <c r="E3568" t="s">
        <v>15757</v>
      </c>
      <c r="F3568">
        <f>IF(ISBLANK('4J'!$I$32),"",'4J'!$I$32)</f>
        <v>0</v>
      </c>
    </row>
    <row r="3569" spans="2:6">
      <c r="B3569" t="str">
        <f>'4J'!$AF$32</f>
        <v>W3039TOT</v>
      </c>
      <c r="C3569" t="s">
        <v>17921</v>
      </c>
      <c r="E3569" t="s">
        <v>15757</v>
      </c>
      <c r="F3569">
        <f>IF(ISBLANK('4J'!$J$32),"",'4J'!$J$32)</f>
        <v>0</v>
      </c>
    </row>
    <row r="3570" spans="2:6">
      <c r="B3570" t="str">
        <f>'4J'!$AA$35</f>
        <v>W3040WR</v>
      </c>
      <c r="C3570" t="s">
        <v>17922</v>
      </c>
      <c r="E3570" t="s">
        <v>15757</v>
      </c>
      <c r="F3570" t="str">
        <f>IF(ISBLANK('4J'!$E$35),"",'4J'!$E$35)</f>
        <v/>
      </c>
    </row>
    <row r="3571" spans="2:6">
      <c r="B3571" t="str">
        <f>'4J'!$AB$35</f>
        <v>W3040RWD</v>
      </c>
      <c r="C3571" t="s">
        <v>17923</v>
      </c>
      <c r="E3571" t="s">
        <v>15757</v>
      </c>
      <c r="F3571" t="str">
        <f>IF(ISBLANK('4J'!$F$35),"",'4J'!$F$35)</f>
        <v/>
      </c>
    </row>
    <row r="3572" spans="2:6">
      <c r="B3572" t="str">
        <f>'4J'!$AC$35</f>
        <v>W3040RWS</v>
      </c>
      <c r="C3572" t="s">
        <v>17924</v>
      </c>
      <c r="E3572" t="s">
        <v>15757</v>
      </c>
      <c r="F3572" t="str">
        <f>IF(ISBLANK('4J'!$G$35),"",'4J'!$G$35)</f>
        <v/>
      </c>
    </row>
    <row r="3573" spans="2:6">
      <c r="B3573" t="str">
        <f>'4J'!$AD$35</f>
        <v>W3040WT</v>
      </c>
      <c r="C3573" t="s">
        <v>17925</v>
      </c>
      <c r="E3573" t="s">
        <v>15757</v>
      </c>
      <c r="F3573" t="str">
        <f>IF(ISBLANK('4J'!$H$35),"",'4J'!$H$35)</f>
        <v/>
      </c>
    </row>
    <row r="3574" spans="2:6">
      <c r="B3574" t="str">
        <f>'4J'!$AE$35</f>
        <v>W3040TWD</v>
      </c>
      <c r="C3574" t="s">
        <v>17926</v>
      </c>
      <c r="E3574" t="s">
        <v>15757</v>
      </c>
      <c r="F3574" t="str">
        <f>IF(ISBLANK('4J'!$I$35),"",'4J'!$I$35)</f>
        <v/>
      </c>
    </row>
    <row r="3575" spans="2:6">
      <c r="B3575" t="str">
        <f>'4J'!$AF$35</f>
        <v>W3040TOT</v>
      </c>
      <c r="C3575" t="s">
        <v>17927</v>
      </c>
      <c r="E3575" t="s">
        <v>15757</v>
      </c>
      <c r="F3575">
        <f>IF(ISBLANK('4J'!$J$35),"",'4J'!$J$35)</f>
        <v>0</v>
      </c>
    </row>
    <row r="3576" spans="2:6">
      <c r="B3576" t="str">
        <f>'4N'!$X$9</f>
        <v>B0201DSCTDWNC</v>
      </c>
      <c r="C3576" t="s">
        <v>18102</v>
      </c>
      <c r="E3576" t="s">
        <v>15757</v>
      </c>
      <c r="F3576" t="str">
        <f>IF(ISBLANK('4N'!$E$9),"",'4N'!$E$9)</f>
        <v/>
      </c>
    </row>
    <row r="3577" spans="2:6">
      <c r="B3577" t="str">
        <f>'4N'!$Y$9</f>
        <v>B0201DSCTDWNO</v>
      </c>
      <c r="C3577" t="s">
        <v>18103</v>
      </c>
      <c r="E3577" t="s">
        <v>15757</v>
      </c>
      <c r="F3577" t="str">
        <f>IF(ISBLANK('4N'!$F$9),"",'4N'!$F$9)</f>
        <v/>
      </c>
    </row>
    <row r="3578" spans="2:6">
      <c r="B3578" t="str">
        <f>'4N'!$Z$9</f>
        <v>B0201DSCTDWNT</v>
      </c>
      <c r="C3578" t="s">
        <v>18104</v>
      </c>
      <c r="E3578" t="s">
        <v>15757</v>
      </c>
      <c r="F3578">
        <f>IF(ISBLANK('4N'!$G$9),"",'4N'!$G$9)</f>
        <v>0</v>
      </c>
    </row>
    <row r="3579" spans="2:6">
      <c r="B3579" t="str">
        <f>'4N'!$X$10</f>
        <v>B0201DSRTDWNC</v>
      </c>
      <c r="C3579" t="s">
        <v>18105</v>
      </c>
      <c r="E3579" t="s">
        <v>15757</v>
      </c>
      <c r="F3579" t="str">
        <f>IF(ISBLANK('4N'!$E$10),"",'4N'!$E$10)</f>
        <v/>
      </c>
    </row>
    <row r="3580" spans="2:6">
      <c r="B3580" t="str">
        <f>'4N'!$Y$10</f>
        <v>B0201DSRTDWNO</v>
      </c>
      <c r="C3580" t="s">
        <v>18106</v>
      </c>
      <c r="E3580" t="s">
        <v>15757</v>
      </c>
      <c r="F3580" t="str">
        <f>IF(ISBLANK('4N'!$F$10),"",'4N'!$F$10)</f>
        <v/>
      </c>
    </row>
    <row r="3581" spans="2:6">
      <c r="B3581" t="str">
        <f>'4N'!$Z$10</f>
        <v>B0201DSRTDWNT</v>
      </c>
      <c r="C3581" t="s">
        <v>18107</v>
      </c>
      <c r="E3581" t="s">
        <v>15757</v>
      </c>
      <c r="F3581">
        <f>IF(ISBLANK('4N'!$G$10),"",'4N'!$G$10)</f>
        <v>0</v>
      </c>
    </row>
    <row r="3582" spans="2:6">
      <c r="B3582" t="str">
        <f>'4N'!$X$11</f>
        <v>B0201DSITDWNC</v>
      </c>
      <c r="C3582" t="s">
        <v>18108</v>
      </c>
      <c r="E3582" t="s">
        <v>15757</v>
      </c>
      <c r="F3582" t="str">
        <f>IF(ISBLANK('4N'!$E$11),"",'4N'!$E$11)</f>
        <v/>
      </c>
    </row>
    <row r="3583" spans="2:6">
      <c r="B3583" t="str">
        <f>'4N'!$Y$11</f>
        <v>B0201DSITDWNO</v>
      </c>
      <c r="C3583" t="s">
        <v>18109</v>
      </c>
      <c r="E3583" t="s">
        <v>15757</v>
      </c>
      <c r="F3583" t="str">
        <f>IF(ISBLANK('4N'!$F$11),"",'4N'!$F$11)</f>
        <v/>
      </c>
    </row>
    <row r="3584" spans="2:6">
      <c r="B3584" t="str">
        <f>'4N'!$Z$11</f>
        <v>B0201DSITDWNT</v>
      </c>
      <c r="C3584" t="s">
        <v>18110</v>
      </c>
      <c r="E3584" t="s">
        <v>15757</v>
      </c>
      <c r="F3584">
        <f>IF(ISBLANK('4N'!$G$11),"",'4N'!$G$11)</f>
        <v>0</v>
      </c>
    </row>
    <row r="3585" spans="2:6">
      <c r="B3585" t="str">
        <f>'4N'!$X$12</f>
        <v>B0201DSDTDWNC</v>
      </c>
      <c r="C3585" t="s">
        <v>18111</v>
      </c>
      <c r="E3585" t="s">
        <v>15757</v>
      </c>
      <c r="F3585" t="str">
        <f>IF(ISBLANK('4N'!$E$12),"",'4N'!$E$12)</f>
        <v/>
      </c>
    </row>
    <row r="3586" spans="2:6">
      <c r="B3586" t="str">
        <f>'4N'!$Y$12</f>
        <v>B0201DSDTDWNO</v>
      </c>
      <c r="C3586" t="s">
        <v>18112</v>
      </c>
      <c r="E3586" t="s">
        <v>15757</v>
      </c>
      <c r="F3586" t="str">
        <f>IF(ISBLANK('4N'!$F$12),"",'4N'!$F$12)</f>
        <v/>
      </c>
    </row>
    <row r="3587" spans="2:6">
      <c r="B3587" t="str">
        <f>'4N'!$Z$12</f>
        <v>B0201DSDTDWNT</v>
      </c>
      <c r="C3587" t="s">
        <v>18113</v>
      </c>
      <c r="E3587" t="s">
        <v>15757</v>
      </c>
      <c r="F3587">
        <f>IF(ISBLANK('4N'!$G$12),"",'4N'!$G$12)</f>
        <v>0</v>
      </c>
    </row>
    <row r="3588" spans="2:6">
      <c r="B3588" t="str">
        <f>'4N'!$X$13</f>
        <v>B0201DSOTDWNC</v>
      </c>
      <c r="C3588" t="s">
        <v>18114</v>
      </c>
      <c r="E3588" t="s">
        <v>15757</v>
      </c>
      <c r="F3588" t="str">
        <f>IF(ISBLANK('4N'!$E$13),"",'4N'!$E$13)</f>
        <v/>
      </c>
    </row>
    <row r="3589" spans="2:6">
      <c r="B3589" t="str">
        <f>'4N'!$Y$13</f>
        <v>B0201DSOTDWNO</v>
      </c>
      <c r="C3589" t="s">
        <v>18115</v>
      </c>
      <c r="E3589" t="s">
        <v>15757</v>
      </c>
      <c r="F3589" t="str">
        <f>IF(ISBLANK('4N'!$F$13),"",'4N'!$F$13)</f>
        <v/>
      </c>
    </row>
    <row r="3590" spans="2:6">
      <c r="B3590" t="str">
        <f>'4N'!$Z$13</f>
        <v>B0201DSOTDWNT</v>
      </c>
      <c r="C3590" t="s">
        <v>18116</v>
      </c>
      <c r="E3590" t="s">
        <v>15757</v>
      </c>
      <c r="F3590">
        <f>IF(ISBLANK('4N'!$G$13),"",'4N'!$G$13)</f>
        <v>0</v>
      </c>
    </row>
    <row r="3591" spans="2:6">
      <c r="B3591" t="str">
        <f>'4N'!$X$14</f>
        <v>B0201DSTDWNTC</v>
      </c>
      <c r="C3591" t="s">
        <v>18117</v>
      </c>
      <c r="E3591" t="s">
        <v>15757</v>
      </c>
      <c r="F3591">
        <f>IF(ISBLANK('4N'!$E$14),"",'4N'!$E$14)</f>
        <v>0</v>
      </c>
    </row>
    <row r="3592" spans="2:6">
      <c r="B3592" t="str">
        <f>'4N'!$Y$14</f>
        <v>B0201DSTDWNTO</v>
      </c>
      <c r="C3592" t="s">
        <v>18118</v>
      </c>
      <c r="E3592" t="s">
        <v>15757</v>
      </c>
      <c r="F3592">
        <f>IF(ISBLANK('4N'!$F$14),"",'4N'!$F$14)</f>
        <v>0</v>
      </c>
    </row>
    <row r="3593" spans="2:6">
      <c r="B3593" t="str">
        <f>'4N'!$Z$14</f>
        <v>B0201DSTDWNT</v>
      </c>
      <c r="C3593" t="s">
        <v>18119</v>
      </c>
      <c r="E3593" t="s">
        <v>15757</v>
      </c>
      <c r="F3593">
        <f>IF(ISBLANK('4N'!$G$14),"",'4N'!$G$14)</f>
        <v>0</v>
      </c>
    </row>
    <row r="3594" spans="2:6">
      <c r="B3594" t="str">
        <f>'4P'!$X$8</f>
        <v>BO_3565639</v>
      </c>
      <c r="C3594" t="s">
        <v>19956</v>
      </c>
      <c r="E3594" t="s">
        <v>15757</v>
      </c>
      <c r="F3594" t="str">
        <f>IF(ISBLANK('4P'!$E$8),"",'4P'!$E$8)</f>
        <v/>
      </c>
    </row>
    <row r="3595" spans="2:6">
      <c r="B3595" t="str">
        <f>'4P'!$Y$8</f>
        <v>BO_1264896</v>
      </c>
      <c r="C3595" t="s">
        <v>19957</v>
      </c>
      <c r="E3595" t="s">
        <v>15757</v>
      </c>
      <c r="F3595" t="str">
        <f>IF(ISBLANK('4P'!$F$8),"",'4P'!$F$8)</f>
        <v/>
      </c>
    </row>
    <row r="3596" spans="2:6">
      <c r="B3596" t="str">
        <f>'4P'!$Z$8</f>
        <v>BO_9629323</v>
      </c>
      <c r="C3596" t="s">
        <v>19958</v>
      </c>
      <c r="E3596" t="s">
        <v>15757</v>
      </c>
      <c r="F3596" t="str">
        <f>IF(ISBLANK('4P'!$G$8),"",'4P'!$G$8)</f>
        <v/>
      </c>
    </row>
    <row r="3597" spans="2:6">
      <c r="B3597" t="str">
        <f>'4P'!$AA$8</f>
        <v>BO_3202505</v>
      </c>
      <c r="C3597" t="s">
        <v>19959</v>
      </c>
      <c r="E3597" t="s">
        <v>15757</v>
      </c>
      <c r="F3597">
        <f>IF(ISBLANK('4P'!$H$8),"",'4P'!$H$8)</f>
        <v>0</v>
      </c>
    </row>
    <row r="3598" spans="2:6">
      <c r="B3598" t="str">
        <f>'4P'!$X$9</f>
        <v>BO_4147187</v>
      </c>
      <c r="C3598" t="s">
        <v>19960</v>
      </c>
      <c r="E3598" t="s">
        <v>15757</v>
      </c>
      <c r="F3598" t="str">
        <f>IF(ISBLANK('4P'!$E$9),"",'4P'!$E$9)</f>
        <v/>
      </c>
    </row>
    <row r="3599" spans="2:6">
      <c r="B3599" t="str">
        <f>'4P'!$Y$9</f>
        <v>BO_9918336</v>
      </c>
      <c r="C3599" t="s">
        <v>19961</v>
      </c>
      <c r="E3599" t="s">
        <v>15757</v>
      </c>
      <c r="F3599" t="str">
        <f>IF(ISBLANK('4P'!$F$9),"",'4P'!$F$9)</f>
        <v/>
      </c>
    </row>
    <row r="3600" spans="2:6">
      <c r="B3600" t="str">
        <f>'4P'!$Z$9</f>
        <v>BO_5414453</v>
      </c>
      <c r="C3600" t="s">
        <v>19962</v>
      </c>
      <c r="E3600" t="s">
        <v>15757</v>
      </c>
      <c r="F3600" t="str">
        <f>IF(ISBLANK('4P'!$G$9),"",'4P'!$G$9)</f>
        <v/>
      </c>
    </row>
    <row r="3601" spans="2:6">
      <c r="B3601" t="str">
        <f>'4P'!$AA$9</f>
        <v>BO_6319722</v>
      </c>
      <c r="C3601" t="s">
        <v>19963</v>
      </c>
      <c r="E3601" t="s">
        <v>15757</v>
      </c>
      <c r="F3601">
        <f>IF(ISBLANK('4P'!$H$9),"",'4P'!$H$9)</f>
        <v>0</v>
      </c>
    </row>
    <row r="3602" spans="2:6">
      <c r="B3602" t="str">
        <f>'4P'!$X$10</f>
        <v>BO_5387356</v>
      </c>
      <c r="C3602" t="s">
        <v>19964</v>
      </c>
      <c r="E3602" t="s">
        <v>15757</v>
      </c>
      <c r="F3602" t="str">
        <f>IF(ISBLANK('4P'!$E$10),"",'4P'!$E$10)</f>
        <v/>
      </c>
    </row>
    <row r="3603" spans="2:6">
      <c r="B3603" t="str">
        <f>'4P'!$Y$10</f>
        <v>BO_7193647</v>
      </c>
      <c r="C3603" t="s">
        <v>19965</v>
      </c>
      <c r="E3603" t="s">
        <v>15757</v>
      </c>
      <c r="F3603" t="str">
        <f>IF(ISBLANK('4P'!$F$10),"",'4P'!$F$10)</f>
        <v/>
      </c>
    </row>
    <row r="3604" spans="2:6">
      <c r="B3604" t="str">
        <f>'4P'!$Z$10</f>
        <v>BO_9830945</v>
      </c>
      <c r="C3604" t="s">
        <v>19966</v>
      </c>
      <c r="E3604" t="s">
        <v>15757</v>
      </c>
      <c r="F3604" t="str">
        <f>IF(ISBLANK('4P'!$G$10),"",'4P'!$G$10)</f>
        <v/>
      </c>
    </row>
    <row r="3605" spans="2:6">
      <c r="B3605" t="str">
        <f>'4P'!$AA$10</f>
        <v>BO_830009</v>
      </c>
      <c r="C3605" t="s">
        <v>19967</v>
      </c>
      <c r="E3605" t="s">
        <v>15757</v>
      </c>
      <c r="F3605">
        <f>IF(ISBLANK('4P'!$H$10),"",'4P'!$H$10)</f>
        <v>0</v>
      </c>
    </row>
    <row r="3606" spans="2:6">
      <c r="B3606" t="str">
        <f>'4P'!$X$11</f>
        <v>BO_2199994</v>
      </c>
      <c r="C3606" t="s">
        <v>19968</v>
      </c>
      <c r="E3606" t="s">
        <v>15757</v>
      </c>
      <c r="F3606">
        <f>IF(ISBLANK('4P'!$E$11),"",'4P'!$E$11)</f>
        <v>0</v>
      </c>
    </row>
    <row r="3607" spans="2:6">
      <c r="B3607" t="str">
        <f>'4P'!$Y$11</f>
        <v>BO_1427238</v>
      </c>
      <c r="C3607" t="s">
        <v>19969</v>
      </c>
      <c r="E3607" t="s">
        <v>15757</v>
      </c>
      <c r="F3607">
        <f>IF(ISBLANK('4P'!$F$11),"",'4P'!$F$11)</f>
        <v>0</v>
      </c>
    </row>
    <row r="3608" spans="2:6">
      <c r="B3608" t="str">
        <f>'4P'!$Z$11</f>
        <v>BO_6224245</v>
      </c>
      <c r="C3608" t="s">
        <v>19970</v>
      </c>
      <c r="E3608" t="s">
        <v>15757</v>
      </c>
      <c r="F3608">
        <f>IF(ISBLANK('4P'!$G$11),"",'4P'!$G$11)</f>
        <v>0</v>
      </c>
    </row>
    <row r="3609" spans="2:6">
      <c r="B3609" t="str">
        <f>'4P'!$AA$11</f>
        <v>BO_7667899</v>
      </c>
      <c r="C3609" t="s">
        <v>19971</v>
      </c>
      <c r="E3609" t="s">
        <v>15757</v>
      </c>
      <c r="F3609">
        <f>IF(ISBLANK('4P'!$H$11),"",'4P'!$H$11)</f>
        <v>0</v>
      </c>
    </row>
    <row r="3610" spans="2:6">
      <c r="B3610" t="str">
        <f>'4P'!$X$15</f>
        <v>BO_9585852</v>
      </c>
      <c r="C3610" t="s">
        <v>19972</v>
      </c>
      <c r="E3610" t="s">
        <v>15757</v>
      </c>
      <c r="F3610" t="str">
        <f>IF(ISBLANK('4P'!$E$15),"",'4P'!$E$15)</f>
        <v/>
      </c>
    </row>
    <row r="3611" spans="2:6">
      <c r="B3611" t="str">
        <f>'4P'!$Y$15</f>
        <v>BO_7281714</v>
      </c>
      <c r="C3611" t="s">
        <v>19973</v>
      </c>
      <c r="E3611" t="s">
        <v>15757</v>
      </c>
      <c r="F3611" t="str">
        <f>IF(ISBLANK('4P'!$F$15),"",'4P'!$F$15)</f>
        <v/>
      </c>
    </row>
    <row r="3612" spans="2:6">
      <c r="B3612" t="str">
        <f>'4P'!$Z$15</f>
        <v>BO_4536763</v>
      </c>
      <c r="C3612" t="s">
        <v>19974</v>
      </c>
      <c r="E3612" t="s">
        <v>15757</v>
      </c>
      <c r="F3612" t="str">
        <f>IF(ISBLANK('4P'!$G$15),"",'4P'!$G$15)</f>
        <v/>
      </c>
    </row>
    <row r="3613" spans="2:6">
      <c r="B3613" t="str">
        <f>'4P'!$AA$15</f>
        <v>BO_2093268</v>
      </c>
      <c r="C3613" t="s">
        <v>19975</v>
      </c>
      <c r="E3613" t="s">
        <v>15757</v>
      </c>
      <c r="F3613">
        <f>IF(ISBLANK('4P'!$H$15),"",'4P'!$H$15)</f>
        <v>0</v>
      </c>
    </row>
    <row r="3614" spans="2:6">
      <c r="B3614" t="str">
        <f>'4P'!$X$16</f>
        <v>BO_6179285</v>
      </c>
      <c r="C3614" t="s">
        <v>19976</v>
      </c>
      <c r="E3614" t="s">
        <v>15757</v>
      </c>
      <c r="F3614" t="str">
        <f>IF(ISBLANK('4P'!$E$16),"",'4P'!$E$16)</f>
        <v/>
      </c>
    </row>
    <row r="3615" spans="2:6">
      <c r="B3615" t="str">
        <f>'4P'!$Y$16</f>
        <v>BO_9498252</v>
      </c>
      <c r="C3615" t="s">
        <v>19977</v>
      </c>
      <c r="E3615" t="s">
        <v>15757</v>
      </c>
      <c r="F3615" t="str">
        <f>IF(ISBLANK('4P'!$F$16),"",'4P'!$F$16)</f>
        <v/>
      </c>
    </row>
    <row r="3616" spans="2:6">
      <c r="B3616" t="str">
        <f>'4P'!$Z$16</f>
        <v>BO_1871478</v>
      </c>
      <c r="C3616" t="s">
        <v>19978</v>
      </c>
      <c r="E3616" t="s">
        <v>15757</v>
      </c>
      <c r="F3616" t="str">
        <f>IF(ISBLANK('4P'!$G$16),"",'4P'!$G$16)</f>
        <v/>
      </c>
    </row>
    <row r="3617" spans="2:6">
      <c r="B3617" t="str">
        <f>'4P'!$AA$16</f>
        <v>BO_6277603</v>
      </c>
      <c r="C3617" t="s">
        <v>19979</v>
      </c>
      <c r="E3617" t="s">
        <v>15757</v>
      </c>
      <c r="F3617">
        <f>IF(ISBLANK('4P'!$H$16),"",'4P'!$H$16)</f>
        <v>0</v>
      </c>
    </row>
    <row r="3618" spans="2:6">
      <c r="B3618" t="str">
        <f>'4P'!$X$17</f>
        <v>BO_9184483</v>
      </c>
      <c r="C3618" t="s">
        <v>19980</v>
      </c>
      <c r="E3618" t="s">
        <v>15757</v>
      </c>
      <c r="F3618" t="str">
        <f>IF(ISBLANK('4P'!$E$17),"",'4P'!$E$17)</f>
        <v/>
      </c>
    </row>
    <row r="3619" spans="2:6">
      <c r="B3619" t="str">
        <f>'4P'!$Y$17</f>
        <v>BO_5755710</v>
      </c>
      <c r="C3619" t="s">
        <v>19981</v>
      </c>
      <c r="E3619" t="s">
        <v>15757</v>
      </c>
      <c r="F3619" t="str">
        <f>IF(ISBLANK('4P'!$F$17),"",'4P'!$F$17)</f>
        <v/>
      </c>
    </row>
    <row r="3620" spans="2:6">
      <c r="B3620" t="str">
        <f>'4P'!$Z$17</f>
        <v>BO_5212384</v>
      </c>
      <c r="C3620" t="s">
        <v>19982</v>
      </c>
      <c r="E3620" t="s">
        <v>15757</v>
      </c>
      <c r="F3620" t="str">
        <f>IF(ISBLANK('4P'!$G$17),"",'4P'!$G$17)</f>
        <v/>
      </c>
    </row>
    <row r="3621" spans="2:6">
      <c r="B3621" t="str">
        <f>'4P'!$AA$17</f>
        <v>BO_7452980</v>
      </c>
      <c r="C3621" t="s">
        <v>19983</v>
      </c>
      <c r="E3621" t="s">
        <v>15757</v>
      </c>
      <c r="F3621">
        <f>IF(ISBLANK('4P'!$H$17),"",'4P'!$H$17)</f>
        <v>0</v>
      </c>
    </row>
    <row r="3622" spans="2:6">
      <c r="B3622" t="str">
        <f>'4P'!$X$18</f>
        <v>BO_4598752</v>
      </c>
      <c r="C3622" t="s">
        <v>19984</v>
      </c>
      <c r="E3622" t="s">
        <v>15757</v>
      </c>
      <c r="F3622">
        <f>IF(ISBLANK('4P'!$E$18),"",'4P'!$E$18)</f>
        <v>0</v>
      </c>
    </row>
    <row r="3623" spans="2:6">
      <c r="B3623" t="str">
        <f>'4P'!$Y$18</f>
        <v>BO_7036083</v>
      </c>
      <c r="C3623" t="s">
        <v>19985</v>
      </c>
      <c r="E3623" t="s">
        <v>15757</v>
      </c>
      <c r="F3623">
        <f>IF(ISBLANK('4P'!$F$18),"",'4P'!$F$18)</f>
        <v>0</v>
      </c>
    </row>
    <row r="3624" spans="2:6">
      <c r="B3624" t="str">
        <f>'4P'!$Z$18</f>
        <v>BO_2352475</v>
      </c>
      <c r="C3624" t="s">
        <v>19986</v>
      </c>
      <c r="E3624" t="s">
        <v>15757</v>
      </c>
      <c r="F3624">
        <f>IF(ISBLANK('4P'!$G$18),"",'4P'!$G$18)</f>
        <v>0</v>
      </c>
    </row>
    <row r="3625" spans="2:6">
      <c r="B3625" t="str">
        <f>'4P'!$AA$18</f>
        <v>BO_1332078</v>
      </c>
      <c r="C3625" t="s">
        <v>19987</v>
      </c>
      <c r="E3625" t="s">
        <v>15757</v>
      </c>
      <c r="F3625">
        <f>IF(ISBLANK('4P'!$H$18),"",'4P'!$H$18)</f>
        <v>0</v>
      </c>
    </row>
    <row r="3626" spans="2:6">
      <c r="B3626" t="str">
        <f>'4P'!$X$21</f>
        <v>B0008CDNWR</v>
      </c>
      <c r="C3626" t="s">
        <v>19988</v>
      </c>
      <c r="E3626" t="s">
        <v>15757</v>
      </c>
      <c r="F3626">
        <f>IF(ISBLANK('4P'!$E$21),"",'4P'!$E$21)</f>
        <v>0</v>
      </c>
    </row>
    <row r="3627" spans="2:6">
      <c r="B3627" t="str">
        <f>'4P'!$Y$21</f>
        <v>B0008CDNWNP</v>
      </c>
      <c r="C3627" t="s">
        <v>19989</v>
      </c>
      <c r="E3627" t="s">
        <v>15757</v>
      </c>
      <c r="F3627">
        <f>IF(ISBLANK('4P'!$F$21),"",'4P'!$F$21)</f>
        <v>0</v>
      </c>
    </row>
    <row r="3628" spans="2:6">
      <c r="B3628" t="str">
        <f>'4P'!$Z$21</f>
        <v>B0008CDNWWNP</v>
      </c>
      <c r="C3628" t="s">
        <v>19990</v>
      </c>
      <c r="E3628" t="s">
        <v>15757</v>
      </c>
      <c r="F3628">
        <f>IF(ISBLANK('4P'!$G$21),"",'4P'!$G$21)</f>
        <v>0</v>
      </c>
    </row>
    <row r="3629" spans="2:6">
      <c r="B3629" t="str">
        <f>'4P'!$AA$21</f>
        <v>B0008CDNT</v>
      </c>
      <c r="C3629" t="s">
        <v>19991</v>
      </c>
      <c r="E3629" t="s">
        <v>15757</v>
      </c>
      <c r="F3629">
        <f>IF(ISBLANK('4P'!$H$21),"",'4P'!$H$21)</f>
        <v>0</v>
      </c>
    </row>
    <row r="3630" spans="2:6">
      <c r="B3630" t="str">
        <f>'4P'!$X$22</f>
        <v>B0008CDOWR</v>
      </c>
      <c r="C3630" t="s">
        <v>19992</v>
      </c>
      <c r="E3630" t="s">
        <v>15757</v>
      </c>
      <c r="F3630">
        <f>IF(ISBLANK('4P'!$E$22),"",'4P'!$E$22)</f>
        <v>0</v>
      </c>
    </row>
    <row r="3631" spans="2:6">
      <c r="B3631" t="str">
        <f>'4P'!$Y$22</f>
        <v>B0008CDOWNP</v>
      </c>
      <c r="C3631" t="s">
        <v>19993</v>
      </c>
      <c r="E3631" t="s">
        <v>15757</v>
      </c>
      <c r="F3631">
        <f>IF(ISBLANK('4P'!$F$22),"",'4P'!$F$22)</f>
        <v>0</v>
      </c>
    </row>
    <row r="3632" spans="2:6">
      <c r="B3632" t="str">
        <f>'4P'!$Z$22</f>
        <v>B0008CDOWWNP</v>
      </c>
      <c r="C3632" t="s">
        <v>19994</v>
      </c>
      <c r="E3632" t="s">
        <v>15757</v>
      </c>
      <c r="F3632">
        <f>IF(ISBLANK('4P'!$G$22),"",'4P'!$G$22)</f>
        <v>0</v>
      </c>
    </row>
    <row r="3633" spans="2:6">
      <c r="B3633" t="str">
        <f>'4P'!$AA$22</f>
        <v>B0008CDOT</v>
      </c>
      <c r="C3633" t="s">
        <v>19995</v>
      </c>
      <c r="E3633" t="s">
        <v>15757</v>
      </c>
      <c r="F3633">
        <f>IF(ISBLANK('4P'!$H$22),"",'4P'!$H$22)</f>
        <v>0</v>
      </c>
    </row>
    <row r="3634" spans="2:6">
      <c r="B3634" t="str">
        <f>'4P'!$X$23</f>
        <v>B0008ODNWR</v>
      </c>
      <c r="C3634" t="s">
        <v>19996</v>
      </c>
      <c r="E3634" t="s">
        <v>15757</v>
      </c>
      <c r="F3634">
        <f>IF(ISBLANK('4P'!$E$23),"",'4P'!$E$23)</f>
        <v>0</v>
      </c>
    </row>
    <row r="3635" spans="2:6">
      <c r="B3635" t="str">
        <f>'4P'!$Y$23</f>
        <v>B0008ODNWNP</v>
      </c>
      <c r="C3635" t="s">
        <v>19997</v>
      </c>
      <c r="E3635" t="s">
        <v>15757</v>
      </c>
      <c r="F3635">
        <f>IF(ISBLANK('4P'!$F$23),"",'4P'!$F$23)</f>
        <v>0</v>
      </c>
    </row>
    <row r="3636" spans="2:6">
      <c r="B3636" t="str">
        <f>'4P'!$Z$23</f>
        <v>B0008ODNWWNP</v>
      </c>
      <c r="C3636" t="s">
        <v>19998</v>
      </c>
      <c r="E3636" t="s">
        <v>15757</v>
      </c>
      <c r="F3636">
        <f>IF(ISBLANK('4P'!$G$23),"",'4P'!$G$23)</f>
        <v>0</v>
      </c>
    </row>
    <row r="3637" spans="2:6">
      <c r="B3637" t="str">
        <f>'4P'!$AA$23</f>
        <v>B0008ODNT</v>
      </c>
      <c r="C3637" t="s">
        <v>19999</v>
      </c>
      <c r="E3637" t="s">
        <v>15757</v>
      </c>
      <c r="F3637">
        <f>IF(ISBLANK('4P'!$H$23),"",'4P'!$H$23)</f>
        <v>0</v>
      </c>
    </row>
    <row r="3638" spans="2:6">
      <c r="B3638" t="str">
        <f>'4P'!$X$24</f>
        <v>B0008TENWR</v>
      </c>
      <c r="C3638" t="s">
        <v>20000</v>
      </c>
      <c r="E3638" t="s">
        <v>15757</v>
      </c>
      <c r="F3638">
        <f>IF(ISBLANK('4P'!$E$24),"",'4P'!$E$24)</f>
        <v>0</v>
      </c>
    </row>
    <row r="3639" spans="2:6">
      <c r="B3639" t="str">
        <f>'4P'!$Y$24</f>
        <v>B0008TENWNP</v>
      </c>
      <c r="C3639" t="s">
        <v>20001</v>
      </c>
      <c r="E3639" t="s">
        <v>15757</v>
      </c>
      <c r="F3639">
        <f>IF(ISBLANK('4P'!$F$24),"",'4P'!$F$24)</f>
        <v>0</v>
      </c>
    </row>
    <row r="3640" spans="2:6">
      <c r="B3640" t="str">
        <f>'4P'!$Z$24</f>
        <v>B0008TENWWNP</v>
      </c>
      <c r="C3640" t="s">
        <v>20002</v>
      </c>
      <c r="E3640" t="s">
        <v>15757</v>
      </c>
      <c r="F3640">
        <f>IF(ISBLANK('4P'!$G$24),"",'4P'!$G$24)</f>
        <v>0</v>
      </c>
    </row>
    <row r="3641" spans="2:6">
      <c r="B3641" t="str">
        <f>'4P'!$AA$24</f>
        <v>B0008TENT</v>
      </c>
      <c r="C3641" t="s">
        <v>20003</v>
      </c>
      <c r="E3641" t="s">
        <v>15757</v>
      </c>
      <c r="F3641">
        <f>IF(ISBLANK('4P'!$H$24),"",'4P'!$H$24)</f>
        <v>0</v>
      </c>
    </row>
    <row r="3642" spans="2:6">
      <c r="B3642" t="str">
        <f>'4O'!$AD$10</f>
        <v>B0401NCF</v>
      </c>
      <c r="C3642" t="s">
        <v>18120</v>
      </c>
      <c r="E3642" t="s">
        <v>15757</v>
      </c>
      <c r="F3642" t="str">
        <f>IF(ISBLANK('4O'!$E$10),"",'4O'!$E$10)</f>
        <v/>
      </c>
    </row>
    <row r="3643" spans="2:6">
      <c r="B3643" t="str">
        <f>'4O'!$AE$10</f>
        <v>B0401NCSWD</v>
      </c>
      <c r="C3643" t="s">
        <v>18121</v>
      </c>
      <c r="E3643" t="s">
        <v>15757</v>
      </c>
      <c r="F3643" t="str">
        <f>IF(ISBLANK('4O'!$F$10),"",'4O'!$F$10)</f>
        <v/>
      </c>
    </row>
    <row r="3644" spans="2:6">
      <c r="B3644" t="str">
        <f>'4O'!$AF$10</f>
        <v>B0401NCHD</v>
      </c>
      <c r="C3644" t="s">
        <v>18122</v>
      </c>
      <c r="E3644" t="s">
        <v>15757</v>
      </c>
      <c r="F3644" t="str">
        <f>IF(ISBLANK('4O'!$G$10),"",'4O'!$G$10)</f>
        <v/>
      </c>
    </row>
    <row r="3645" spans="2:6">
      <c r="B3645" t="str">
        <f>'4O'!$AG$10</f>
        <v>B0401NCSTD</v>
      </c>
      <c r="C3645" t="s">
        <v>18123</v>
      </c>
      <c r="E3645" t="s">
        <v>15757</v>
      </c>
      <c r="F3645" t="str">
        <f>IF(ISBLANK('4O'!$H$10),"",'4O'!$H$10)</f>
        <v/>
      </c>
    </row>
    <row r="3646" spans="2:6">
      <c r="B3646" t="str">
        <f>'4O'!$AH$10</f>
        <v>B0401NCSLT</v>
      </c>
      <c r="C3646" t="s">
        <v>18124</v>
      </c>
      <c r="E3646" t="s">
        <v>15757</v>
      </c>
      <c r="F3646" t="str">
        <f>IF(ISBLANK('4O'!$I$10),"",'4O'!$I$10)</f>
        <v/>
      </c>
    </row>
    <row r="3647" spans="2:6">
      <c r="B3647" t="str">
        <f>'4O'!$AI$10</f>
        <v>B0401NCTOT</v>
      </c>
      <c r="C3647" t="s">
        <v>18125</v>
      </c>
      <c r="E3647" t="s">
        <v>15757</v>
      </c>
      <c r="F3647">
        <f>IF(ISBLANK('4O'!$J$10),"",'4O'!$J$10)</f>
        <v>0</v>
      </c>
    </row>
    <row r="3648" spans="2:6">
      <c r="B3648" t="str">
        <f>'4O'!$AD$11</f>
        <v>B0401RSF</v>
      </c>
      <c r="C3648" t="s">
        <v>18126</v>
      </c>
      <c r="E3648" t="s">
        <v>15757</v>
      </c>
      <c r="F3648" t="str">
        <f>IF(ISBLANK('4O'!$E$11),"",'4O'!$E$11)</f>
        <v/>
      </c>
    </row>
    <row r="3649" spans="2:6">
      <c r="B3649" t="str">
        <f>'4O'!$AE$11</f>
        <v>B0401RSSWD</v>
      </c>
      <c r="C3649" t="s">
        <v>18127</v>
      </c>
      <c r="E3649" t="s">
        <v>15757</v>
      </c>
      <c r="F3649" t="str">
        <f>IF(ISBLANK('4O'!$F$11),"",'4O'!$F$11)</f>
        <v/>
      </c>
    </row>
    <row r="3650" spans="2:6">
      <c r="B3650" t="str">
        <f>'4O'!$AF$11</f>
        <v>B0401RSHD</v>
      </c>
      <c r="C3650" t="s">
        <v>18128</v>
      </c>
      <c r="E3650" t="s">
        <v>15757</v>
      </c>
      <c r="F3650" t="str">
        <f>IF(ISBLANK('4O'!$G$11),"",'4O'!$G$11)</f>
        <v/>
      </c>
    </row>
    <row r="3651" spans="2:6">
      <c r="B3651" t="str">
        <f>'4O'!$AG$11</f>
        <v>B0401RSSTD</v>
      </c>
      <c r="C3651" t="s">
        <v>18129</v>
      </c>
      <c r="E3651" t="s">
        <v>15757</v>
      </c>
      <c r="F3651" t="str">
        <f>IF(ISBLANK('4O'!$H$11),"",'4O'!$H$11)</f>
        <v/>
      </c>
    </row>
    <row r="3652" spans="2:6">
      <c r="B3652" t="str">
        <f>'4O'!$AH$11</f>
        <v>B0401RSSLT</v>
      </c>
      <c r="C3652" t="s">
        <v>18130</v>
      </c>
      <c r="E3652" t="s">
        <v>15757</v>
      </c>
      <c r="F3652" t="str">
        <f>IF(ISBLANK('4O'!$I$11),"",'4O'!$I$11)</f>
        <v/>
      </c>
    </row>
    <row r="3653" spans="2:6">
      <c r="B3653" t="str">
        <f>'4O'!$AI$11</f>
        <v>B0401RSTOT</v>
      </c>
      <c r="C3653" t="s">
        <v>18131</v>
      </c>
      <c r="E3653" t="s">
        <v>15757</v>
      </c>
      <c r="F3653">
        <f>IF(ISBLANK('4O'!$J$11),"",'4O'!$J$11)</f>
        <v>0</v>
      </c>
    </row>
    <row r="3654" spans="2:6">
      <c r="B3654" t="str">
        <f>'4O'!$AD$12</f>
        <v>B0200DSIFWWC</v>
      </c>
      <c r="C3654" t="s">
        <v>18132</v>
      </c>
      <c r="E3654" t="s">
        <v>15757</v>
      </c>
      <c r="F3654" t="str">
        <f>IF(ISBLANK('4O'!$E$12),"",'4O'!$E$12)</f>
        <v/>
      </c>
    </row>
    <row r="3655" spans="2:6">
      <c r="B3655" t="str">
        <f>'4O'!$AE$12</f>
        <v>B0200DSIWDWWC</v>
      </c>
      <c r="C3655" t="s">
        <v>18133</v>
      </c>
      <c r="E3655" t="s">
        <v>15757</v>
      </c>
      <c r="F3655" t="str">
        <f>IF(ISBLANK('4O'!$F$12),"",'4O'!$F$12)</f>
        <v/>
      </c>
    </row>
    <row r="3656" spans="2:6">
      <c r="B3656" t="str">
        <f>'4O'!$AF$12</f>
        <v>B0200DSIHDWWC</v>
      </c>
      <c r="C3656" t="s">
        <v>18134</v>
      </c>
      <c r="E3656" t="s">
        <v>15757</v>
      </c>
      <c r="F3656" t="str">
        <f>IF(ISBLANK('4O'!$G$12),"",'4O'!$G$12)</f>
        <v/>
      </c>
    </row>
    <row r="3657" spans="2:6">
      <c r="B3657" t="str">
        <f>'4O'!$AG$12</f>
        <v>B0200DSISTWWC</v>
      </c>
      <c r="C3657" t="s">
        <v>18135</v>
      </c>
      <c r="E3657" t="s">
        <v>15757</v>
      </c>
      <c r="F3657" t="str">
        <f>IF(ISBLANK('4O'!$H$12),"",'4O'!$H$12)</f>
        <v/>
      </c>
    </row>
    <row r="3658" spans="2:6">
      <c r="B3658" t="str">
        <f>'4O'!$AH$12</f>
        <v>B0200DSISLWWC</v>
      </c>
      <c r="C3658" t="s">
        <v>18136</v>
      </c>
      <c r="E3658" t="s">
        <v>15757</v>
      </c>
      <c r="F3658" t="str">
        <f>IF(ISBLANK('4O'!$I$12),"",'4O'!$I$12)</f>
        <v/>
      </c>
    </row>
    <row r="3659" spans="2:6">
      <c r="B3659" t="str">
        <f>'4O'!$AI$12</f>
        <v>B0401INRTOT</v>
      </c>
      <c r="C3659" t="s">
        <v>18137</v>
      </c>
      <c r="E3659" t="s">
        <v>15757</v>
      </c>
      <c r="F3659">
        <f>IF(ISBLANK('4O'!$J$12),"",'4O'!$J$12)</f>
        <v>0</v>
      </c>
    </row>
    <row r="3660" spans="2:6">
      <c r="B3660" t="str">
        <f>'4O'!$AD$13</f>
        <v>B0200DSDFWWC</v>
      </c>
      <c r="C3660" t="s">
        <v>18138</v>
      </c>
      <c r="E3660" t="s">
        <v>15757</v>
      </c>
      <c r="F3660" t="str">
        <f>IF(ISBLANK('4O'!$E$13),"",'4O'!$E$13)</f>
        <v/>
      </c>
    </row>
    <row r="3661" spans="2:6">
      <c r="B3661" t="str">
        <f>'4O'!$AE$13</f>
        <v>B0200DSDWDWWC</v>
      </c>
      <c r="C3661" t="s">
        <v>18139</v>
      </c>
      <c r="E3661" t="s">
        <v>15757</v>
      </c>
      <c r="F3661" t="str">
        <f>IF(ISBLANK('4O'!$F$13),"",'4O'!$F$13)</f>
        <v/>
      </c>
    </row>
    <row r="3662" spans="2:6">
      <c r="B3662" t="str">
        <f>'4O'!$AF$13</f>
        <v>B0200DSDHDWWC</v>
      </c>
      <c r="C3662" t="s">
        <v>18140</v>
      </c>
      <c r="E3662" t="s">
        <v>15757</v>
      </c>
      <c r="F3662" t="str">
        <f>IF(ISBLANK('4O'!$G$13),"",'4O'!$G$13)</f>
        <v/>
      </c>
    </row>
    <row r="3663" spans="2:6">
      <c r="B3663" t="str">
        <f>'4O'!$AG$13</f>
        <v>B0200DSDSTWWC</v>
      </c>
      <c r="C3663" t="s">
        <v>18141</v>
      </c>
      <c r="E3663" t="s">
        <v>15757</v>
      </c>
      <c r="F3663" t="str">
        <f>IF(ISBLANK('4O'!$H$13),"",'4O'!$H$13)</f>
        <v/>
      </c>
    </row>
    <row r="3664" spans="2:6">
      <c r="B3664" t="str">
        <f>'4O'!$AH$13</f>
        <v>B0200DSDSLWWC</v>
      </c>
      <c r="C3664" t="s">
        <v>18142</v>
      </c>
      <c r="E3664" t="s">
        <v>15757</v>
      </c>
      <c r="F3664" t="str">
        <f>IF(ISBLANK('4O'!$I$13),"",'4O'!$I$13)</f>
        <v/>
      </c>
    </row>
    <row r="3665" spans="2:6">
      <c r="B3665" t="str">
        <f>'4O'!$AI$13</f>
        <v>B0401185TOT</v>
      </c>
      <c r="C3665" t="s">
        <v>18143</v>
      </c>
      <c r="E3665" t="s">
        <v>15757</v>
      </c>
      <c r="F3665">
        <f>IF(ISBLANK('4O'!$J$13),"",'4O'!$J$13)</f>
        <v>0</v>
      </c>
    </row>
    <row r="3666" spans="2:6">
      <c r="B3666" t="str">
        <f>'4O'!$AD$14</f>
        <v>B0200DSOFWWC</v>
      </c>
      <c r="C3666" t="s">
        <v>18144</v>
      </c>
      <c r="E3666" t="s">
        <v>15757</v>
      </c>
      <c r="F3666" t="str">
        <f>IF(ISBLANK('4O'!$E$14),"",'4O'!$E$14)</f>
        <v/>
      </c>
    </row>
    <row r="3667" spans="2:6">
      <c r="B3667" t="str">
        <f>'4O'!$AE$14</f>
        <v>B0200DSOWDWWC</v>
      </c>
      <c r="C3667" t="s">
        <v>18145</v>
      </c>
      <c r="E3667" t="s">
        <v>15757</v>
      </c>
      <c r="F3667" t="str">
        <f>IF(ISBLANK('4O'!$F$14),"",'4O'!$F$14)</f>
        <v/>
      </c>
    </row>
    <row r="3668" spans="2:6">
      <c r="B3668" t="str">
        <f>'4O'!$AF$14</f>
        <v>B0200DSOHDWWC</v>
      </c>
      <c r="C3668" t="s">
        <v>18146</v>
      </c>
      <c r="E3668" t="s">
        <v>15757</v>
      </c>
      <c r="F3668" t="str">
        <f>IF(ISBLANK('4O'!$G$14),"",'4O'!$G$14)</f>
        <v/>
      </c>
    </row>
    <row r="3669" spans="2:6">
      <c r="B3669" t="str">
        <f>'4O'!$AG$14</f>
        <v>B0200DSOSTWWC</v>
      </c>
      <c r="C3669" t="s">
        <v>18147</v>
      </c>
      <c r="E3669" t="s">
        <v>15757</v>
      </c>
      <c r="F3669" t="str">
        <f>IF(ISBLANK('4O'!$H$14),"",'4O'!$H$14)</f>
        <v/>
      </c>
    </row>
    <row r="3670" spans="2:6">
      <c r="B3670" t="str">
        <f>'4O'!$AH$14</f>
        <v>B0200DSOSLWWC</v>
      </c>
      <c r="C3670" t="s">
        <v>18148</v>
      </c>
      <c r="E3670" t="s">
        <v>15757</v>
      </c>
      <c r="F3670" t="str">
        <f>IF(ISBLANK('4O'!$I$14),"",'4O'!$I$14)</f>
        <v/>
      </c>
    </row>
    <row r="3671" spans="2:6">
      <c r="B3671" t="str">
        <f>'4O'!$AI$14</f>
        <v>B0401OPCTOT</v>
      </c>
      <c r="C3671" t="s">
        <v>18149</v>
      </c>
      <c r="E3671" t="s">
        <v>15757</v>
      </c>
      <c r="F3671">
        <f>IF(ISBLANK('4O'!$J$14),"",'4O'!$J$14)</f>
        <v>0</v>
      </c>
    </row>
    <row r="3672" spans="2:6">
      <c r="B3672" t="str">
        <f>'4O'!$AD$15</f>
        <v>B0200DSFWWTC</v>
      </c>
      <c r="C3672" t="s">
        <v>18150</v>
      </c>
      <c r="E3672" t="s">
        <v>15757</v>
      </c>
      <c r="F3672">
        <f>IF(ISBLANK('4O'!$E$15),"",'4O'!$E$15)</f>
        <v>0</v>
      </c>
    </row>
    <row r="3673" spans="2:6">
      <c r="B3673" t="str">
        <f>'4O'!$AE$15</f>
        <v>B0200DSWDWWTC</v>
      </c>
      <c r="C3673" t="s">
        <v>18151</v>
      </c>
      <c r="E3673" t="s">
        <v>15757</v>
      </c>
      <c r="F3673">
        <f>IF(ISBLANK('4O'!$F$15),"",'4O'!$F$15)</f>
        <v>0</v>
      </c>
    </row>
    <row r="3674" spans="2:6">
      <c r="B3674" t="str">
        <f>'4O'!$AF$15</f>
        <v>B0200DSHDWWTC</v>
      </c>
      <c r="C3674" t="s">
        <v>18152</v>
      </c>
      <c r="E3674" t="s">
        <v>15757</v>
      </c>
      <c r="F3674">
        <f>IF(ISBLANK('4O'!$G$15),"",'4O'!$G$15)</f>
        <v>0</v>
      </c>
    </row>
    <row r="3675" spans="2:6">
      <c r="B3675" t="str">
        <f>'4O'!$AG$15</f>
        <v>B0200DSSTWWTC</v>
      </c>
      <c r="C3675" t="s">
        <v>18153</v>
      </c>
      <c r="E3675" t="s">
        <v>15757</v>
      </c>
      <c r="F3675">
        <f>IF(ISBLANK('4O'!$H$15),"",'4O'!$H$15)</f>
        <v>0</v>
      </c>
    </row>
    <row r="3676" spans="2:6">
      <c r="B3676" t="str">
        <f>'4O'!$AH$15</f>
        <v>B0200DSSLWWTC</v>
      </c>
      <c r="C3676" t="s">
        <v>18154</v>
      </c>
      <c r="E3676" t="s">
        <v>15757</v>
      </c>
      <c r="F3676">
        <f>IF(ISBLANK('4O'!$I$15),"",'4O'!$I$15)</f>
        <v>0</v>
      </c>
    </row>
    <row r="3677" spans="2:6">
      <c r="B3677" t="str">
        <f>'4O'!$AI$15</f>
        <v>B0401TDETOT</v>
      </c>
      <c r="C3677" t="s">
        <v>18155</v>
      </c>
      <c r="E3677" t="s">
        <v>15757</v>
      </c>
      <c r="F3677">
        <f>IF(ISBLANK('4O'!$J$15),"",'4O'!$J$15)</f>
        <v>0</v>
      </c>
    </row>
    <row r="3678" spans="2:6">
      <c r="B3678" t="str">
        <f>'4O'!$AD$18</f>
        <v>B0801NCF</v>
      </c>
      <c r="C3678" t="s">
        <v>18156</v>
      </c>
      <c r="E3678" t="s">
        <v>15757</v>
      </c>
      <c r="F3678" t="str">
        <f>IF(ISBLANK('4O'!$E$18),"",'4O'!$E$18)</f>
        <v/>
      </c>
    </row>
    <row r="3679" spans="2:6">
      <c r="B3679" t="str">
        <f>'4O'!$AE$18</f>
        <v>B0801NCSWD</v>
      </c>
      <c r="C3679" t="s">
        <v>18157</v>
      </c>
      <c r="E3679" t="s">
        <v>15757</v>
      </c>
      <c r="F3679" t="str">
        <f>IF(ISBLANK('4O'!$F$18),"",'4O'!$F$18)</f>
        <v/>
      </c>
    </row>
    <row r="3680" spans="2:6">
      <c r="B3680" t="str">
        <f>'4O'!$AF$18</f>
        <v>B0801NCHD</v>
      </c>
      <c r="C3680" t="s">
        <v>18158</v>
      </c>
      <c r="E3680" t="s">
        <v>15757</v>
      </c>
      <c r="F3680" t="str">
        <f>IF(ISBLANK('4O'!$G$18),"",'4O'!$G$18)</f>
        <v/>
      </c>
    </row>
    <row r="3681" spans="2:6">
      <c r="B3681" t="str">
        <f>'4O'!$AG$18</f>
        <v>B0801NCSTD</v>
      </c>
      <c r="C3681" t="s">
        <v>18159</v>
      </c>
      <c r="E3681" t="s">
        <v>15757</v>
      </c>
      <c r="F3681" t="str">
        <f>IF(ISBLANK('4O'!$H$18),"",'4O'!$H$18)</f>
        <v/>
      </c>
    </row>
    <row r="3682" spans="2:6">
      <c r="B3682" t="str">
        <f>'4O'!$AH$18</f>
        <v>B0801NCSLT</v>
      </c>
      <c r="C3682" t="s">
        <v>18160</v>
      </c>
      <c r="E3682" t="s">
        <v>15757</v>
      </c>
      <c r="F3682" t="str">
        <f>IF(ISBLANK('4O'!$I$18),"",'4O'!$I$18)</f>
        <v/>
      </c>
    </row>
    <row r="3683" spans="2:6">
      <c r="B3683" t="str">
        <f>'4O'!$AI$18</f>
        <v>B0801NCTOT</v>
      </c>
      <c r="C3683" t="s">
        <v>18161</v>
      </c>
      <c r="E3683" t="s">
        <v>15757</v>
      </c>
      <c r="F3683">
        <f>IF(ISBLANK('4O'!$J$18),"",'4O'!$J$18)</f>
        <v>0</v>
      </c>
    </row>
    <row r="3684" spans="2:6">
      <c r="B3684" t="str">
        <f>'4O'!$AD$19</f>
        <v>B0801RSF</v>
      </c>
      <c r="C3684" t="s">
        <v>18162</v>
      </c>
      <c r="E3684" t="s">
        <v>15757</v>
      </c>
      <c r="F3684" t="str">
        <f>IF(ISBLANK('4O'!$E$19),"",'4O'!$E$19)</f>
        <v/>
      </c>
    </row>
    <row r="3685" spans="2:6">
      <c r="B3685" t="str">
        <f>'4O'!$AE$19</f>
        <v>B0801RSSWD</v>
      </c>
      <c r="C3685" t="s">
        <v>18163</v>
      </c>
      <c r="E3685" t="s">
        <v>15757</v>
      </c>
      <c r="F3685" t="str">
        <f>IF(ISBLANK('4O'!$F$19),"",'4O'!$F$19)</f>
        <v/>
      </c>
    </row>
    <row r="3686" spans="2:6">
      <c r="B3686" t="str">
        <f>'4O'!$AF$19</f>
        <v>B0801RSHD</v>
      </c>
      <c r="C3686" t="s">
        <v>18164</v>
      </c>
      <c r="E3686" t="s">
        <v>15757</v>
      </c>
      <c r="F3686" t="str">
        <f>IF(ISBLANK('4O'!$G$19),"",'4O'!$G$19)</f>
        <v/>
      </c>
    </row>
    <row r="3687" spans="2:6">
      <c r="B3687" t="str">
        <f>'4O'!$AG$19</f>
        <v>B0801RSSTD</v>
      </c>
      <c r="C3687" t="s">
        <v>18165</v>
      </c>
      <c r="E3687" t="s">
        <v>15757</v>
      </c>
      <c r="F3687" t="str">
        <f>IF(ISBLANK('4O'!$H$19),"",'4O'!$H$19)</f>
        <v/>
      </c>
    </row>
    <row r="3688" spans="2:6">
      <c r="B3688" t="str">
        <f>'4O'!$AH$19</f>
        <v>B0801RSSLT</v>
      </c>
      <c r="C3688" t="s">
        <v>18166</v>
      </c>
      <c r="E3688" t="s">
        <v>15757</v>
      </c>
      <c r="F3688" t="str">
        <f>IF(ISBLANK('4O'!$I$19),"",'4O'!$I$19)</f>
        <v/>
      </c>
    </row>
    <row r="3689" spans="2:6">
      <c r="B3689" t="str">
        <f>'4O'!$AI$19</f>
        <v>B0801RSTOT</v>
      </c>
      <c r="C3689" t="s">
        <v>18167</v>
      </c>
      <c r="E3689" t="s">
        <v>15757</v>
      </c>
      <c r="F3689">
        <f>IF(ISBLANK('4O'!$J$19),"",'4O'!$J$19)</f>
        <v>0</v>
      </c>
    </row>
    <row r="3690" spans="2:6">
      <c r="B3690" t="str">
        <f>'4O'!$AD$20</f>
        <v>B0200DSIFWWO</v>
      </c>
      <c r="C3690" t="s">
        <v>18168</v>
      </c>
      <c r="E3690" t="s">
        <v>15757</v>
      </c>
      <c r="F3690" t="str">
        <f>IF(ISBLANK('4O'!$E$20),"",'4O'!$E$20)</f>
        <v/>
      </c>
    </row>
    <row r="3691" spans="2:6">
      <c r="B3691" t="str">
        <f>'4O'!$AE$20</f>
        <v>B0200DSIWDWWO</v>
      </c>
      <c r="C3691" t="s">
        <v>18169</v>
      </c>
      <c r="E3691" t="s">
        <v>15757</v>
      </c>
      <c r="F3691" t="str">
        <f>IF(ISBLANK('4O'!$F$20),"",'4O'!$F$20)</f>
        <v/>
      </c>
    </row>
    <row r="3692" spans="2:6">
      <c r="B3692" t="str">
        <f>'4O'!$AF$20</f>
        <v>B0200DSIHDWWO</v>
      </c>
      <c r="C3692" t="s">
        <v>18170</v>
      </c>
      <c r="E3692" t="s">
        <v>15757</v>
      </c>
      <c r="F3692" t="str">
        <f>IF(ISBLANK('4O'!$G$20),"",'4O'!$G$20)</f>
        <v/>
      </c>
    </row>
    <row r="3693" spans="2:6">
      <c r="B3693" t="str">
        <f>'4O'!$AG$20</f>
        <v>B0200DSISTWWO</v>
      </c>
      <c r="C3693" t="s">
        <v>18171</v>
      </c>
      <c r="E3693" t="s">
        <v>15757</v>
      </c>
      <c r="F3693" t="str">
        <f>IF(ISBLANK('4O'!$H$20),"",'4O'!$H$20)</f>
        <v/>
      </c>
    </row>
    <row r="3694" spans="2:6">
      <c r="B3694" t="str">
        <f>'4O'!$AH$20</f>
        <v>B0200DSISLWWO</v>
      </c>
      <c r="C3694" t="s">
        <v>18172</v>
      </c>
      <c r="E3694" t="s">
        <v>15757</v>
      </c>
      <c r="F3694" t="str">
        <f>IF(ISBLANK('4O'!$I$20),"",'4O'!$I$20)</f>
        <v/>
      </c>
    </row>
    <row r="3695" spans="2:6">
      <c r="B3695" t="str">
        <f>'4O'!$AI$20</f>
        <v>B0801INRTOT</v>
      </c>
      <c r="C3695" t="s">
        <v>18173</v>
      </c>
      <c r="E3695" t="s">
        <v>15757</v>
      </c>
      <c r="F3695">
        <f>IF(ISBLANK('4O'!$J$20),"",'4O'!$J$20)</f>
        <v>0</v>
      </c>
    </row>
    <row r="3696" spans="2:6">
      <c r="B3696" t="str">
        <f>'4O'!$AD$21</f>
        <v>B0200DSDFWWO</v>
      </c>
      <c r="C3696" t="s">
        <v>18174</v>
      </c>
      <c r="E3696" t="s">
        <v>15757</v>
      </c>
      <c r="F3696" t="str">
        <f>IF(ISBLANK('4O'!$E$21),"",'4O'!$E$21)</f>
        <v/>
      </c>
    </row>
    <row r="3697" spans="2:6">
      <c r="B3697" t="str">
        <f>'4O'!$AE$21</f>
        <v>B0200DSDWDWWO</v>
      </c>
      <c r="C3697" t="s">
        <v>18175</v>
      </c>
      <c r="E3697" t="s">
        <v>15757</v>
      </c>
      <c r="F3697" t="str">
        <f>IF(ISBLANK('4O'!$F$21),"",'4O'!$F$21)</f>
        <v/>
      </c>
    </row>
    <row r="3698" spans="2:6">
      <c r="B3698" t="str">
        <f>'4O'!$AF$21</f>
        <v>B0200DSDHDWWO</v>
      </c>
      <c r="C3698" t="s">
        <v>18176</v>
      </c>
      <c r="E3698" t="s">
        <v>15757</v>
      </c>
      <c r="F3698" t="str">
        <f>IF(ISBLANK('4O'!$G$21),"",'4O'!$G$21)</f>
        <v/>
      </c>
    </row>
    <row r="3699" spans="2:6">
      <c r="B3699" t="str">
        <f>'4O'!$AG$21</f>
        <v>B0200DSDSTWWO</v>
      </c>
      <c r="C3699" t="s">
        <v>18177</v>
      </c>
      <c r="E3699" t="s">
        <v>15757</v>
      </c>
      <c r="F3699" t="str">
        <f>IF(ISBLANK('4O'!$H$21),"",'4O'!$H$21)</f>
        <v/>
      </c>
    </row>
    <row r="3700" spans="2:6">
      <c r="B3700" t="str">
        <f>'4O'!$AH$21</f>
        <v>B0200DSDSLWWO</v>
      </c>
      <c r="C3700" t="s">
        <v>18178</v>
      </c>
      <c r="E3700" t="s">
        <v>15757</v>
      </c>
      <c r="F3700" t="str">
        <f>IF(ISBLANK('4O'!$I$21),"",'4O'!$I$21)</f>
        <v/>
      </c>
    </row>
    <row r="3701" spans="2:6">
      <c r="B3701" t="str">
        <f>'4O'!$AI$21</f>
        <v>B0801185TOT</v>
      </c>
      <c r="C3701" t="s">
        <v>18179</v>
      </c>
      <c r="E3701" t="s">
        <v>15757</v>
      </c>
      <c r="F3701">
        <f>IF(ISBLANK('4O'!$J$21),"",'4O'!$J$21)</f>
        <v>0</v>
      </c>
    </row>
    <row r="3702" spans="2:6">
      <c r="B3702" t="str">
        <f>'4O'!$AD$22</f>
        <v>B0200DSOFWWO</v>
      </c>
      <c r="C3702" t="s">
        <v>18180</v>
      </c>
      <c r="E3702" t="s">
        <v>15757</v>
      </c>
      <c r="F3702" t="str">
        <f>IF(ISBLANK('4O'!$E$22),"",'4O'!$E$22)</f>
        <v/>
      </c>
    </row>
    <row r="3703" spans="2:6">
      <c r="B3703" t="str">
        <f>'4O'!$AE$22</f>
        <v>B0200DSOWDWWO</v>
      </c>
      <c r="C3703" t="s">
        <v>18181</v>
      </c>
      <c r="E3703" t="s">
        <v>15757</v>
      </c>
      <c r="F3703" t="str">
        <f>IF(ISBLANK('4O'!$F$22),"",'4O'!$F$22)</f>
        <v/>
      </c>
    </row>
    <row r="3704" spans="2:6">
      <c r="B3704" t="str">
        <f>'4O'!$AF$22</f>
        <v>B0200DSOHDWWO</v>
      </c>
      <c r="C3704" t="s">
        <v>18182</v>
      </c>
      <c r="E3704" t="s">
        <v>15757</v>
      </c>
      <c r="F3704" t="str">
        <f>IF(ISBLANK('4O'!$G$22),"",'4O'!$G$22)</f>
        <v/>
      </c>
    </row>
    <row r="3705" spans="2:6">
      <c r="B3705" t="str">
        <f>'4O'!$AG$22</f>
        <v>B0200DSOSTWWO</v>
      </c>
      <c r="C3705" t="s">
        <v>18183</v>
      </c>
      <c r="E3705" t="s">
        <v>15757</v>
      </c>
      <c r="F3705" t="str">
        <f>IF(ISBLANK('4O'!$H$22),"",'4O'!$H$22)</f>
        <v/>
      </c>
    </row>
    <row r="3706" spans="2:6">
      <c r="B3706" t="str">
        <f>'4O'!$AH$22</f>
        <v>B0200DSOSLWWO</v>
      </c>
      <c r="C3706" t="s">
        <v>18184</v>
      </c>
      <c r="E3706" t="s">
        <v>15757</v>
      </c>
      <c r="F3706" t="str">
        <f>IF(ISBLANK('4O'!$I$22),"",'4O'!$I$22)</f>
        <v/>
      </c>
    </row>
    <row r="3707" spans="2:6">
      <c r="B3707" t="str">
        <f>'4O'!$AI$22</f>
        <v>B0801OPCTOT</v>
      </c>
      <c r="C3707" t="s">
        <v>18185</v>
      </c>
      <c r="E3707" t="s">
        <v>15757</v>
      </c>
      <c r="F3707">
        <f>IF(ISBLANK('4O'!$J$22),"",'4O'!$J$22)</f>
        <v>0</v>
      </c>
    </row>
    <row r="3708" spans="2:6">
      <c r="B3708" t="str">
        <f>'4O'!$AD$23</f>
        <v>B0200DSFWWTO</v>
      </c>
      <c r="C3708" t="s">
        <v>18186</v>
      </c>
      <c r="E3708" t="s">
        <v>15757</v>
      </c>
      <c r="F3708">
        <f>IF(ISBLANK('4O'!$E$23),"",'4O'!$E$23)</f>
        <v>0</v>
      </c>
    </row>
    <row r="3709" spans="2:6">
      <c r="B3709" t="str">
        <f>'4O'!$AE$23</f>
        <v>B0200DSWDWWTO</v>
      </c>
      <c r="C3709" t="s">
        <v>18187</v>
      </c>
      <c r="E3709" t="s">
        <v>15757</v>
      </c>
      <c r="F3709">
        <f>IF(ISBLANK('4O'!$F$23),"",'4O'!$F$23)</f>
        <v>0</v>
      </c>
    </row>
    <row r="3710" spans="2:6">
      <c r="B3710" t="str">
        <f>'4O'!$AF$23</f>
        <v>B0200DSHDWWTO</v>
      </c>
      <c r="C3710" t="s">
        <v>18188</v>
      </c>
      <c r="E3710" t="s">
        <v>15757</v>
      </c>
      <c r="F3710">
        <f>IF(ISBLANK('4O'!$G$23),"",'4O'!$G$23)</f>
        <v>0</v>
      </c>
    </row>
    <row r="3711" spans="2:6">
      <c r="B3711" t="str">
        <f>'4O'!$AG$23</f>
        <v>B0200DSSTWWTO</v>
      </c>
      <c r="C3711" t="s">
        <v>18189</v>
      </c>
      <c r="E3711" t="s">
        <v>15757</v>
      </c>
      <c r="F3711">
        <f>IF(ISBLANK('4O'!$H$23),"",'4O'!$H$23)</f>
        <v>0</v>
      </c>
    </row>
    <row r="3712" spans="2:6">
      <c r="B3712" t="str">
        <f>'4O'!$AH$23</f>
        <v>B0200DSSLWWTO</v>
      </c>
      <c r="C3712" t="s">
        <v>18190</v>
      </c>
      <c r="E3712" t="s">
        <v>15757</v>
      </c>
      <c r="F3712">
        <f>IF(ISBLANK('4O'!$I$23),"",'4O'!$I$23)</f>
        <v>0</v>
      </c>
    </row>
    <row r="3713" spans="2:6">
      <c r="B3713" t="str">
        <f>'4O'!$AI$23</f>
        <v>B0801TDETOT</v>
      </c>
      <c r="C3713" t="s">
        <v>18191</v>
      </c>
      <c r="E3713" t="s">
        <v>15757</v>
      </c>
      <c r="F3713">
        <f>IF(ISBLANK('4O'!$J$23),"",'4O'!$J$23)</f>
        <v>0</v>
      </c>
    </row>
    <row r="3714" spans="2:6">
      <c r="B3714" t="str">
        <f>'4O'!$AD$26</f>
        <v>B0200DSFWWT</v>
      </c>
      <c r="C3714" t="s">
        <v>18192</v>
      </c>
      <c r="E3714" t="s">
        <v>15757</v>
      </c>
      <c r="F3714">
        <f>IF(ISBLANK('4O'!$E$26),"",'4O'!$E$26)</f>
        <v>0</v>
      </c>
    </row>
    <row r="3715" spans="2:6">
      <c r="B3715" t="str">
        <f>'4O'!$AE$26</f>
        <v>B0200DSWDWWT</v>
      </c>
      <c r="C3715" t="s">
        <v>18193</v>
      </c>
      <c r="E3715" t="s">
        <v>15757</v>
      </c>
      <c r="F3715">
        <f>IF(ISBLANK('4O'!$F$26),"",'4O'!$F$26)</f>
        <v>0</v>
      </c>
    </row>
    <row r="3716" spans="2:6">
      <c r="B3716" t="str">
        <f>'4O'!$AF$26</f>
        <v>B0200DSHDWWT</v>
      </c>
      <c r="C3716" t="s">
        <v>18194</v>
      </c>
      <c r="E3716" t="s">
        <v>15757</v>
      </c>
      <c r="F3716">
        <f>IF(ISBLANK('4O'!$G$26),"",'4O'!$G$26)</f>
        <v>0</v>
      </c>
    </row>
    <row r="3717" spans="2:6">
      <c r="B3717" t="str">
        <f>'4O'!$AG$26</f>
        <v>B0200DSSTWWT</v>
      </c>
      <c r="C3717" t="s">
        <v>18195</v>
      </c>
      <c r="E3717" t="s">
        <v>15757</v>
      </c>
      <c r="F3717">
        <f>IF(ISBLANK('4O'!$H$26),"",'4O'!$H$26)</f>
        <v>0</v>
      </c>
    </row>
    <row r="3718" spans="2:6">
      <c r="B3718" t="str">
        <f>'4O'!$AH$26</f>
        <v>B0200DSSLWWT</v>
      </c>
      <c r="C3718" t="s">
        <v>18196</v>
      </c>
      <c r="E3718" t="s">
        <v>15757</v>
      </c>
      <c r="F3718">
        <f>IF(ISBLANK('4O'!$I$26),"",'4O'!$I$26)</f>
        <v>0</v>
      </c>
    </row>
    <row r="3719" spans="2:6">
      <c r="B3719" t="str">
        <f>'4O'!$AI$26</f>
        <v>B0200TDSET</v>
      </c>
      <c r="C3719" t="s">
        <v>18197</v>
      </c>
      <c r="E3719" t="s">
        <v>15757</v>
      </c>
      <c r="F3719">
        <f>IF(ISBLANK('4O'!$J$26),"",'4O'!$J$26)</f>
        <v>0</v>
      </c>
    </row>
    <row r="3720" spans="2:6">
      <c r="B3720" t="str">
        <f>'4R'!$AX$8</f>
        <v>R3017</v>
      </c>
      <c r="C3720" t="s">
        <v>18232</v>
      </c>
      <c r="E3720" t="s">
        <v>15757</v>
      </c>
      <c r="F3720" t="str">
        <f>IF(ISBLANK('4R'!$E$8),"",'4R'!$E$8)</f>
        <v/>
      </c>
    </row>
    <row r="3721" spans="2:6">
      <c r="B3721" t="str">
        <f>'4R'!$AY$8</f>
        <v>R3018</v>
      </c>
      <c r="C3721" t="s">
        <v>18233</v>
      </c>
      <c r="E3721" t="s">
        <v>15757</v>
      </c>
      <c r="F3721" t="str">
        <f>IF(ISBLANK('4R'!$F$8),"",'4R'!$F$8)</f>
        <v/>
      </c>
    </row>
    <row r="3722" spans="2:6">
      <c r="B3722" t="str">
        <f>'4R'!$AZ$8</f>
        <v>R3042TOT</v>
      </c>
      <c r="C3722" t="s">
        <v>18234</v>
      </c>
      <c r="E3722" t="s">
        <v>15757</v>
      </c>
      <c r="F3722">
        <f>IF(ISBLANK('4R'!$G$8),"",'4R'!$G$8)</f>
        <v>0</v>
      </c>
    </row>
    <row r="3723" spans="2:6">
      <c r="B3723" t="str">
        <f>'4R'!$BA$8</f>
        <v>R3042VOI</v>
      </c>
      <c r="C3723" t="s">
        <v>18235</v>
      </c>
      <c r="E3723" t="s">
        <v>15757</v>
      </c>
      <c r="F3723" t="str">
        <f>IF(ISBLANK('4R'!$H$8),"",'4R'!$H$8)</f>
        <v/>
      </c>
    </row>
    <row r="3724" spans="2:6">
      <c r="B3724" t="str">
        <f>'4R'!$AX$9</f>
        <v>R3019</v>
      </c>
      <c r="C3724" t="s">
        <v>18236</v>
      </c>
      <c r="E3724" t="s">
        <v>15757</v>
      </c>
      <c r="F3724" t="str">
        <f>IF(ISBLANK('4R'!$E$9),"",'4R'!$E$9)</f>
        <v/>
      </c>
    </row>
    <row r="3725" spans="2:6">
      <c r="B3725" t="str">
        <f>'4R'!$AY$9</f>
        <v>R3020</v>
      </c>
      <c r="C3725" t="s">
        <v>18237</v>
      </c>
      <c r="E3725" t="s">
        <v>15757</v>
      </c>
      <c r="F3725" t="str">
        <f>IF(ISBLANK('4R'!$F$9),"",'4R'!$F$9)</f>
        <v/>
      </c>
    </row>
    <row r="3726" spans="2:6">
      <c r="B3726" t="str">
        <f>'4R'!$AZ$9</f>
        <v>R3043TOT</v>
      </c>
      <c r="C3726" t="s">
        <v>18238</v>
      </c>
      <c r="E3726" t="s">
        <v>15757</v>
      </c>
      <c r="F3726">
        <f>IF(ISBLANK('4R'!$G$9),"",'4R'!$G$9)</f>
        <v>0</v>
      </c>
    </row>
    <row r="3727" spans="2:6">
      <c r="B3727" t="str">
        <f>'4R'!$BA$9</f>
        <v>R3043VOI</v>
      </c>
      <c r="C3727" t="s">
        <v>18239</v>
      </c>
      <c r="E3727" t="s">
        <v>15757</v>
      </c>
      <c r="F3727" t="str">
        <f>IF(ISBLANK('4R'!$H$9),"",'4R'!$H$9)</f>
        <v/>
      </c>
    </row>
    <row r="3728" spans="2:6">
      <c r="B3728" t="str">
        <f>'4R'!$AX$10</f>
        <v>R3021</v>
      </c>
      <c r="C3728" t="s">
        <v>18240</v>
      </c>
      <c r="E3728" t="s">
        <v>15757</v>
      </c>
      <c r="F3728" t="str">
        <f>IF(ISBLANK('4R'!$E$10),"",'4R'!$E$10)</f>
        <v/>
      </c>
    </row>
    <row r="3729" spans="2:6">
      <c r="B3729" t="str">
        <f>'4R'!$AY$10</f>
        <v>R3022</v>
      </c>
      <c r="C3729" t="s">
        <v>18241</v>
      </c>
      <c r="E3729" t="s">
        <v>15757</v>
      </c>
      <c r="F3729" t="str">
        <f>IF(ISBLANK('4R'!$F$10),"",'4R'!$F$10)</f>
        <v/>
      </c>
    </row>
    <row r="3730" spans="2:6">
      <c r="B3730" t="str">
        <f>'4R'!$AZ$10</f>
        <v>R3044TOT</v>
      </c>
      <c r="C3730" t="s">
        <v>18242</v>
      </c>
      <c r="E3730" t="s">
        <v>15757</v>
      </c>
      <c r="F3730">
        <f>IF(ISBLANK('4R'!$G$10),"",'4R'!$G$10)</f>
        <v>0</v>
      </c>
    </row>
    <row r="3731" spans="2:6">
      <c r="B3731" t="str">
        <f>'4R'!$BA$10</f>
        <v>R3044VOI</v>
      </c>
      <c r="C3731" t="s">
        <v>18243</v>
      </c>
      <c r="E3731" t="s">
        <v>15757</v>
      </c>
      <c r="F3731" t="str">
        <f>IF(ISBLANK('4R'!$H$10),"",'4R'!$H$10)</f>
        <v/>
      </c>
    </row>
    <row r="3732" spans="2:6">
      <c r="B3732" t="str">
        <f>'4R'!$AX$11</f>
        <v>R1005UTO</v>
      </c>
      <c r="C3732" t="s">
        <v>18244</v>
      </c>
      <c r="E3732" t="s">
        <v>15757</v>
      </c>
      <c r="F3732">
        <f>IF(ISBLANK('4R'!$E$11),"",'4R'!$E$11)</f>
        <v>0</v>
      </c>
    </row>
    <row r="3733" spans="2:6">
      <c r="B3733" t="str">
        <f>'4R'!$AY$11</f>
        <v>R1005MTO</v>
      </c>
      <c r="C3733" t="s">
        <v>18245</v>
      </c>
      <c r="E3733" t="s">
        <v>15757</v>
      </c>
      <c r="F3733">
        <f>IF(ISBLANK('4R'!$F$11),"",'4R'!$F$11)</f>
        <v>0</v>
      </c>
    </row>
    <row r="3734" spans="2:6">
      <c r="B3734" t="str">
        <f>'4R'!$AZ$11</f>
        <v>R1005TOT</v>
      </c>
      <c r="C3734" t="s">
        <v>18246</v>
      </c>
      <c r="E3734" t="s">
        <v>15757</v>
      </c>
      <c r="F3734">
        <f>IF(ISBLANK('4R'!$G$11),"",'4R'!$G$11)</f>
        <v>0</v>
      </c>
    </row>
    <row r="3735" spans="2:6">
      <c r="B3735" t="str">
        <f>'4R'!$BA$11</f>
        <v>R1005VOI</v>
      </c>
      <c r="C3735" t="s">
        <v>18247</v>
      </c>
      <c r="E3735" t="s">
        <v>15757</v>
      </c>
      <c r="F3735">
        <f>IF(ISBLANK('4R'!$H$11),"",'4R'!$H$11)</f>
        <v>0</v>
      </c>
    </row>
    <row r="3736" spans="2:6">
      <c r="B3736" t="str">
        <f>'4R'!$AX$12</f>
        <v>R3032UTO</v>
      </c>
      <c r="C3736" t="s">
        <v>18248</v>
      </c>
      <c r="E3736" t="s">
        <v>15757</v>
      </c>
      <c r="F3736" t="str">
        <f>IF(ISBLANK('4R'!$E$12),"",'4R'!$E$12)</f>
        <v/>
      </c>
    </row>
    <row r="3737" spans="2:6">
      <c r="B3737" t="str">
        <f>'4R'!$AY$12</f>
        <v>R3032MTO</v>
      </c>
      <c r="C3737" t="s">
        <v>18249</v>
      </c>
      <c r="E3737" t="s">
        <v>15757</v>
      </c>
      <c r="F3737" t="str">
        <f>IF(ISBLANK('4R'!$F$12),"",'4R'!$F$12)</f>
        <v/>
      </c>
    </row>
    <row r="3738" spans="2:6">
      <c r="B3738" t="str">
        <f>'4R'!$AZ$12</f>
        <v>R3032TOT</v>
      </c>
      <c r="C3738" t="s">
        <v>18250</v>
      </c>
      <c r="E3738" t="s">
        <v>15757</v>
      </c>
      <c r="F3738">
        <f>IF(ISBLANK('4R'!$G$12),"",'4R'!$G$12)</f>
        <v>0</v>
      </c>
    </row>
    <row r="3739" spans="2:6">
      <c r="B3739" t="str">
        <f>'4R'!$BA$12</f>
        <v>R3032VOI</v>
      </c>
      <c r="C3739" t="s">
        <v>18251</v>
      </c>
      <c r="E3739" t="s">
        <v>15757</v>
      </c>
      <c r="F3739" t="str">
        <f>IF(ISBLANK('4R'!$H$12),"",'4R'!$H$12)</f>
        <v/>
      </c>
    </row>
    <row r="3740" spans="2:6">
      <c r="B3740" t="str">
        <f>'4R'!$AX$13</f>
        <v>R3034UTO</v>
      </c>
      <c r="C3740" t="s">
        <v>18252</v>
      </c>
      <c r="E3740" t="s">
        <v>15757</v>
      </c>
      <c r="F3740" t="str">
        <f>IF(ISBLANK('4R'!$E$13),"",'4R'!$E$13)</f>
        <v/>
      </c>
    </row>
    <row r="3741" spans="2:6">
      <c r="B3741" t="str">
        <f>'4R'!$AY$13</f>
        <v>R3034MTO</v>
      </c>
      <c r="C3741" t="s">
        <v>18253</v>
      </c>
      <c r="E3741" t="s">
        <v>15757</v>
      </c>
      <c r="F3741" t="str">
        <f>IF(ISBLANK('4R'!$F$13),"",'4R'!$F$13)</f>
        <v/>
      </c>
    </row>
    <row r="3742" spans="2:6">
      <c r="B3742" t="str">
        <f>'4R'!$AZ$13</f>
        <v>R3034TOT</v>
      </c>
      <c r="C3742" t="s">
        <v>18254</v>
      </c>
      <c r="E3742" t="s">
        <v>15757</v>
      </c>
      <c r="F3742">
        <f>IF(ISBLANK('4R'!$G$13),"",'4R'!$G$13)</f>
        <v>0</v>
      </c>
    </row>
    <row r="3743" spans="2:6">
      <c r="B3743" t="str">
        <f>'4R'!$BA$13</f>
        <v>R3034VOI</v>
      </c>
      <c r="C3743" t="s">
        <v>18255</v>
      </c>
      <c r="E3743" t="s">
        <v>15757</v>
      </c>
      <c r="F3743" t="str">
        <f>IF(ISBLANK('4R'!$H$13),"",'4R'!$H$13)</f>
        <v/>
      </c>
    </row>
    <row r="3744" spans="2:6">
      <c r="B3744" t="str">
        <f>'4R'!$AX$14</f>
        <v>R3036UTO</v>
      </c>
      <c r="C3744" t="s">
        <v>18256</v>
      </c>
      <c r="E3744" t="s">
        <v>15757</v>
      </c>
      <c r="F3744" t="str">
        <f>IF(ISBLANK('4R'!$E$14),"",'4R'!$E$14)</f>
        <v/>
      </c>
    </row>
    <row r="3745" spans="2:6">
      <c r="B3745" t="str">
        <f>'4R'!$AY$14</f>
        <v>R3036MTO</v>
      </c>
      <c r="C3745" t="s">
        <v>18257</v>
      </c>
      <c r="E3745" t="s">
        <v>15757</v>
      </c>
      <c r="F3745" t="str">
        <f>IF(ISBLANK('4R'!$F$14),"",'4R'!$F$14)</f>
        <v/>
      </c>
    </row>
    <row r="3746" spans="2:6">
      <c r="B3746" t="str">
        <f>'4R'!$AZ$14</f>
        <v>R3036TOT</v>
      </c>
      <c r="C3746" t="s">
        <v>18258</v>
      </c>
      <c r="E3746" t="s">
        <v>15757</v>
      </c>
      <c r="F3746">
        <f>IF(ISBLANK('4R'!$G$14),"",'4R'!$G$14)</f>
        <v>0</v>
      </c>
    </row>
    <row r="3747" spans="2:6">
      <c r="B3747" t="str">
        <f>'4R'!$BA$14</f>
        <v>R3036VOI</v>
      </c>
      <c r="C3747" t="s">
        <v>18259</v>
      </c>
      <c r="E3747" t="s">
        <v>15757</v>
      </c>
      <c r="F3747" t="str">
        <f>IF(ISBLANK('4R'!$H$14),"",'4R'!$H$14)</f>
        <v/>
      </c>
    </row>
    <row r="3748" spans="2:6">
      <c r="B3748" t="str">
        <f>'4R'!$AX$15</f>
        <v>R3038UTO</v>
      </c>
      <c r="C3748" t="s">
        <v>18260</v>
      </c>
      <c r="E3748" t="s">
        <v>15757</v>
      </c>
      <c r="F3748">
        <f>IF(ISBLANK('4R'!$E$15),"",'4R'!$E$15)</f>
        <v>0</v>
      </c>
    </row>
    <row r="3749" spans="2:6">
      <c r="B3749" t="str">
        <f>'4R'!$AY$15</f>
        <v>R3038MTO</v>
      </c>
      <c r="C3749" t="s">
        <v>18261</v>
      </c>
      <c r="E3749" t="s">
        <v>15757</v>
      </c>
      <c r="F3749">
        <f>IF(ISBLANK('4R'!$F$15),"",'4R'!$F$15)</f>
        <v>0</v>
      </c>
    </row>
    <row r="3750" spans="2:6">
      <c r="B3750" t="str">
        <f>'4R'!$AZ$15</f>
        <v>R3038TOT</v>
      </c>
      <c r="C3750" t="s">
        <v>18262</v>
      </c>
      <c r="E3750" t="s">
        <v>15757</v>
      </c>
      <c r="F3750">
        <f>IF(ISBLANK('4R'!$G$15),"",'4R'!$G$15)</f>
        <v>0</v>
      </c>
    </row>
    <row r="3751" spans="2:6">
      <c r="B3751" t="str">
        <f>'4R'!$BA$15</f>
        <v>R3038VOI</v>
      </c>
      <c r="C3751" t="s">
        <v>18263</v>
      </c>
      <c r="E3751" t="s">
        <v>15757</v>
      </c>
      <c r="F3751">
        <f>IF(ISBLANK('4R'!$H$15),"",'4R'!$H$15)</f>
        <v>0</v>
      </c>
    </row>
    <row r="3752" spans="2:6">
      <c r="B3752" t="str">
        <f>'4R'!$AX$16</f>
        <v>R3040UTO</v>
      </c>
      <c r="C3752" t="s">
        <v>18264</v>
      </c>
      <c r="E3752" t="s">
        <v>15757</v>
      </c>
      <c r="F3752">
        <f>IF(ISBLANK('4R'!$E$16),"",'4R'!$E$16)</f>
        <v>0</v>
      </c>
    </row>
    <row r="3753" spans="2:6">
      <c r="B3753" t="str">
        <f>'4R'!$AY$16</f>
        <v>R3040MTO</v>
      </c>
      <c r="C3753" t="s">
        <v>18265</v>
      </c>
      <c r="E3753" t="s">
        <v>15757</v>
      </c>
      <c r="F3753">
        <f>IF(ISBLANK('4R'!$F$16),"",'4R'!$F$16)</f>
        <v>0</v>
      </c>
    </row>
    <row r="3754" spans="2:6">
      <c r="B3754" t="str">
        <f>'4R'!$AZ$16</f>
        <v>R3040TOT</v>
      </c>
      <c r="C3754" t="s">
        <v>18266</v>
      </c>
      <c r="E3754" t="s">
        <v>15757</v>
      </c>
      <c r="F3754">
        <f>IF(ISBLANK('4R'!$G$16),"",'4R'!$G$16)</f>
        <v>0</v>
      </c>
    </row>
    <row r="3755" spans="2:6">
      <c r="B3755" t="str">
        <f>'4R'!$BA$16</f>
        <v>R3040VOI</v>
      </c>
      <c r="C3755" t="s">
        <v>18267</v>
      </c>
      <c r="E3755" t="s">
        <v>15757</v>
      </c>
      <c r="F3755">
        <f>IF(ISBLANK('4R'!$H$16),"",'4R'!$H$16)</f>
        <v>0</v>
      </c>
    </row>
    <row r="3756" spans="2:6">
      <c r="B3756" t="str">
        <f>'4R'!$AX$22</f>
        <v>BN2100UTO</v>
      </c>
      <c r="C3756" t="s">
        <v>18268</v>
      </c>
      <c r="E3756" t="s">
        <v>15757</v>
      </c>
      <c r="F3756" t="str">
        <f>IF(ISBLANK('4R'!$E$22),"",'4R'!$E$22)</f>
        <v/>
      </c>
    </row>
    <row r="3757" spans="2:6">
      <c r="B3757" t="str">
        <f>'4R'!$AY$22</f>
        <v>BN2100MTO</v>
      </c>
      <c r="C3757" t="s">
        <v>18269</v>
      </c>
      <c r="E3757" t="s">
        <v>15757</v>
      </c>
      <c r="F3757" t="str">
        <f>IF(ISBLANK('4R'!$F$22),"",'4R'!$F$22)</f>
        <v/>
      </c>
    </row>
    <row r="3758" spans="2:6">
      <c r="B3758" t="str">
        <f>'4R'!$AZ$22</f>
        <v>BN2100TOT</v>
      </c>
      <c r="C3758" t="s">
        <v>18270</v>
      </c>
      <c r="E3758" t="s">
        <v>15757</v>
      </c>
      <c r="F3758">
        <f>IF(ISBLANK('4R'!$G$22),"",'4R'!$G$22)</f>
        <v>0</v>
      </c>
    </row>
    <row r="3759" spans="2:6">
      <c r="B3759" t="str">
        <f>'4R'!$BA$22</f>
        <v>BN2130</v>
      </c>
      <c r="C3759" t="s">
        <v>18271</v>
      </c>
      <c r="E3759" t="s">
        <v>15757</v>
      </c>
      <c r="F3759" t="str">
        <f>IF(ISBLANK('4R'!$H$22),"",'4R'!$H$22)</f>
        <v/>
      </c>
    </row>
    <row r="3760" spans="2:6">
      <c r="B3760" t="str">
        <f>'4R'!$BB$22</f>
        <v>BN2140</v>
      </c>
      <c r="C3760" t="s">
        <v>18272</v>
      </c>
      <c r="E3760" t="s">
        <v>15757</v>
      </c>
      <c r="F3760" t="str">
        <f>IF(ISBLANK('4R'!$I$22),"",'4R'!$I$22)</f>
        <v/>
      </c>
    </row>
    <row r="3761" spans="2:6">
      <c r="B3761" t="str">
        <f>'4R'!$BC$22</f>
        <v>BN2150</v>
      </c>
      <c r="C3761" t="s">
        <v>18273</v>
      </c>
      <c r="E3761" t="s">
        <v>15757</v>
      </c>
      <c r="F3761">
        <f>IF(ISBLANK('4R'!$J$22),"",'4R'!$J$22)</f>
        <v>0</v>
      </c>
    </row>
    <row r="3762" spans="2:6">
      <c r="B3762" t="str">
        <f>'4R'!$AZ$23</f>
        <v>BN2300A</v>
      </c>
      <c r="C3762" t="s">
        <v>18274</v>
      </c>
      <c r="E3762" t="s">
        <v>15757</v>
      </c>
      <c r="F3762" t="str">
        <f>IF(ISBLANK('4R'!$G$23),"",'4R'!$G$23)</f>
        <v/>
      </c>
    </row>
    <row r="3763" spans="2:6">
      <c r="B3763" t="str">
        <f>'4R'!$BC$23</f>
        <v>BN2310A</v>
      </c>
      <c r="C3763" t="s">
        <v>18275</v>
      </c>
      <c r="E3763" t="s">
        <v>15757</v>
      </c>
      <c r="F3763" t="str">
        <f>IF(ISBLANK('4R'!$J$23),"",'4R'!$J$23)</f>
        <v/>
      </c>
    </row>
    <row r="3764" spans="2:6">
      <c r="B3764" t="str">
        <f>'4R'!$AZ$24</f>
        <v>BN2400</v>
      </c>
      <c r="C3764" t="s">
        <v>18276</v>
      </c>
      <c r="E3764" t="s">
        <v>15757</v>
      </c>
      <c r="F3764">
        <f>IF(ISBLANK('4R'!$G$24),"",'4R'!$G$24)</f>
        <v>0</v>
      </c>
    </row>
    <row r="3765" spans="2:6">
      <c r="B3765" t="str">
        <f>'4R'!$BC$24</f>
        <v>BN2410</v>
      </c>
      <c r="C3765" t="s">
        <v>18277</v>
      </c>
      <c r="E3765" t="s">
        <v>15757</v>
      </c>
      <c r="F3765">
        <f>IF(ISBLANK('4R'!$J$24),"",'4R'!$J$24)</f>
        <v>0</v>
      </c>
    </row>
    <row r="3766" spans="2:6">
      <c r="B3766" t="str">
        <f>'4R'!$AX$25</f>
        <v>BN2200</v>
      </c>
      <c r="C3766" t="s">
        <v>18278</v>
      </c>
      <c r="E3766" t="s">
        <v>15757</v>
      </c>
      <c r="F3766" t="str">
        <f>IF(ISBLANK('4R'!$E$25),"",'4R'!$E$25)</f>
        <v/>
      </c>
    </row>
    <row r="3767" spans="2:6">
      <c r="B3767" t="str">
        <f>'4R'!$AY$25</f>
        <v>BN2210</v>
      </c>
      <c r="C3767" t="s">
        <v>18279</v>
      </c>
      <c r="E3767" t="s">
        <v>15757</v>
      </c>
      <c r="F3767" t="str">
        <f>IF(ISBLANK('4R'!$F$25),"",'4R'!$F$25)</f>
        <v/>
      </c>
    </row>
    <row r="3768" spans="2:6">
      <c r="B3768" t="str">
        <f>'4R'!$AZ$25</f>
        <v>BN2220A</v>
      </c>
      <c r="C3768" t="s">
        <v>18280</v>
      </c>
      <c r="E3768" t="s">
        <v>15757</v>
      </c>
      <c r="F3768">
        <f>IF(ISBLANK('4R'!$G$25),"",'4R'!$G$25)</f>
        <v>0</v>
      </c>
    </row>
    <row r="3769" spans="2:6">
      <c r="B3769" t="str">
        <f>'4R'!$BA$25</f>
        <v>BN2250</v>
      </c>
      <c r="C3769" t="s">
        <v>18281</v>
      </c>
      <c r="E3769" t="s">
        <v>15757</v>
      </c>
      <c r="F3769" t="str">
        <f>IF(ISBLANK('4R'!$H$25),"",'4R'!$H$25)</f>
        <v/>
      </c>
    </row>
    <row r="3770" spans="2:6">
      <c r="B3770" t="str">
        <f>'4R'!$BB$25</f>
        <v>BN2260</v>
      </c>
      <c r="C3770" t="s">
        <v>18282</v>
      </c>
      <c r="E3770" t="s">
        <v>15757</v>
      </c>
      <c r="F3770" t="str">
        <f>IF(ISBLANK('4R'!$I$25),"",'4R'!$I$25)</f>
        <v/>
      </c>
    </row>
    <row r="3771" spans="2:6">
      <c r="B3771" t="str">
        <f>'4R'!$BC$25</f>
        <v>BN2270</v>
      </c>
      <c r="C3771" t="s">
        <v>18283</v>
      </c>
      <c r="E3771" t="s">
        <v>15757</v>
      </c>
      <c r="F3771">
        <f>IF(ISBLANK('4R'!$J$25),"",'4R'!$J$25)</f>
        <v>0</v>
      </c>
    </row>
    <row r="3772" spans="2:6">
      <c r="B3772" t="str">
        <f>'4R'!$AZ$26</f>
        <v>BN2500</v>
      </c>
      <c r="C3772" t="s">
        <v>18284</v>
      </c>
      <c r="E3772" t="s">
        <v>15757</v>
      </c>
      <c r="F3772" t="str">
        <f>IF(ISBLANK('4R'!$G$26),"",'4R'!$G$26)</f>
        <v/>
      </c>
    </row>
    <row r="3773" spans="2:6">
      <c r="B3773" t="str">
        <f>'4R'!$BC$26</f>
        <v>BN2510</v>
      </c>
      <c r="C3773" t="s">
        <v>18285</v>
      </c>
      <c r="E3773" t="s">
        <v>15757</v>
      </c>
      <c r="F3773" t="str">
        <f>IF(ISBLANK('4R'!$J$26),"",'4R'!$J$26)</f>
        <v/>
      </c>
    </row>
    <row r="3774" spans="2:6">
      <c r="B3774" t="str">
        <f>'4R'!$AZ$27</f>
        <v>BN2600A</v>
      </c>
      <c r="C3774" t="s">
        <v>18286</v>
      </c>
      <c r="E3774" t="s">
        <v>15757</v>
      </c>
      <c r="F3774">
        <f>IF(ISBLANK('4R'!$G$27),"",'4R'!$G$27)</f>
        <v>0</v>
      </c>
    </row>
    <row r="3775" spans="2:6">
      <c r="B3775" t="str">
        <f>'4R'!$BC$27</f>
        <v>BN2610A</v>
      </c>
      <c r="C3775" t="s">
        <v>18287</v>
      </c>
      <c r="E3775" t="s">
        <v>15757</v>
      </c>
      <c r="F3775">
        <f>IF(ISBLANK('4R'!$J$27),"",'4R'!$J$27)</f>
        <v>0</v>
      </c>
    </row>
    <row r="3776" spans="2:6">
      <c r="B3776" t="str">
        <f>'4R'!$AZ$28</f>
        <v>BN2700</v>
      </c>
      <c r="C3776" t="s">
        <v>18288</v>
      </c>
      <c r="E3776" t="s">
        <v>15757</v>
      </c>
      <c r="F3776">
        <f>IF(ISBLANK('4R'!$G$28),"",'4R'!$G$28)</f>
        <v>0</v>
      </c>
    </row>
    <row r="3777" spans="2:6">
      <c r="B3777" t="str">
        <f>'4R'!$BC$28</f>
        <v>BN2710</v>
      </c>
      <c r="C3777" t="s">
        <v>18289</v>
      </c>
      <c r="E3777" t="s">
        <v>15757</v>
      </c>
      <c r="F3777">
        <f>IF(ISBLANK('4R'!$J$28),"",'4R'!$J$28)</f>
        <v>0</v>
      </c>
    </row>
    <row r="3778" spans="2:6">
      <c r="B3778" t="str">
        <f>'4R'!$AX$35</f>
        <v>B0202UNO</v>
      </c>
      <c r="C3778" t="s">
        <v>18290</v>
      </c>
      <c r="E3778" t="s">
        <v>15757</v>
      </c>
      <c r="F3778" t="str">
        <f>IF(ISBLANK('4R'!$E$35),"",'4R'!$E$35)</f>
        <v/>
      </c>
    </row>
    <row r="3779" spans="2:6">
      <c r="B3779" t="str">
        <f>'4R'!$AY$35</f>
        <v>B0202UBM</v>
      </c>
      <c r="C3779" t="s">
        <v>18291</v>
      </c>
      <c r="E3779" t="s">
        <v>15757</v>
      </c>
      <c r="F3779" t="str">
        <f>IF(ISBLANK('4R'!$F$35),"",'4R'!$F$35)</f>
        <v/>
      </c>
    </row>
    <row r="3780" spans="2:6">
      <c r="B3780" t="str">
        <f>'4R'!$AZ$35</f>
        <v>B0402RPAMR_UM</v>
      </c>
      <c r="C3780" t="s">
        <v>18292</v>
      </c>
      <c r="E3780" t="s">
        <v>15757</v>
      </c>
      <c r="F3780" t="str">
        <f>IF(ISBLANK('4R'!$G$35),"",'4R'!$G$35)</f>
        <v/>
      </c>
    </row>
    <row r="3781" spans="2:6">
      <c r="B3781" t="str">
        <f>'4R'!$BA$35</f>
        <v>B0402RPAMR_UC</v>
      </c>
      <c r="C3781" t="s">
        <v>18293</v>
      </c>
      <c r="E3781" t="s">
        <v>15757</v>
      </c>
      <c r="F3781" t="str">
        <f>IF(ISBLANK('4R'!$H$35),"",'4R'!$H$35)</f>
        <v/>
      </c>
    </row>
    <row r="3782" spans="2:6">
      <c r="B3782" t="str">
        <f>'4R'!$BB$35</f>
        <v>B0402RPAMR_UA</v>
      </c>
      <c r="C3782" t="s">
        <v>18294</v>
      </c>
      <c r="E3782" t="s">
        <v>15757</v>
      </c>
      <c r="F3782" t="str">
        <f>IF(ISBLANK('4R'!$I$35),"",'4R'!$I$35)</f>
        <v/>
      </c>
    </row>
    <row r="3783" spans="2:6">
      <c r="B3783" t="str">
        <f>'4R'!$BC$35</f>
        <v>B0402RPC__UT</v>
      </c>
      <c r="C3783" t="s">
        <v>18295</v>
      </c>
      <c r="E3783" t="s">
        <v>15757</v>
      </c>
      <c r="F3783">
        <f>IF(ISBLANK('4R'!$J$35),"",'4R'!$J$35)</f>
        <v>0</v>
      </c>
    </row>
    <row r="3784" spans="2:6">
      <c r="B3784" t="str">
        <f>'4R'!$BD$35</f>
        <v>B0202MNO</v>
      </c>
      <c r="C3784" t="s">
        <v>18296</v>
      </c>
      <c r="E3784" t="s">
        <v>15757</v>
      </c>
      <c r="F3784" t="str">
        <f>IF(ISBLANK('4R'!$K$35),"",'4R'!$K$35)</f>
        <v/>
      </c>
    </row>
    <row r="3785" spans="2:6">
      <c r="B3785" t="str">
        <f>'4R'!$BE$35</f>
        <v>B0202MBM</v>
      </c>
      <c r="C3785" t="s">
        <v>18297</v>
      </c>
      <c r="E3785" t="s">
        <v>15757</v>
      </c>
      <c r="F3785" t="str">
        <f>IF(ISBLANK('4R'!$L$35),"",'4R'!$L$35)</f>
        <v/>
      </c>
    </row>
    <row r="3786" spans="2:6">
      <c r="B3786" t="str">
        <f>'4R'!$BF$35</f>
        <v>B0402RPAMR_MM</v>
      </c>
      <c r="C3786" t="s">
        <v>18298</v>
      </c>
      <c r="E3786" t="s">
        <v>15757</v>
      </c>
      <c r="F3786" t="str">
        <f>IF(ISBLANK('4R'!$M$35),"",'4R'!$M$35)</f>
        <v/>
      </c>
    </row>
    <row r="3787" spans="2:6">
      <c r="B3787" t="str">
        <f>'4R'!$BG$35</f>
        <v>B0402RPAMR_MC</v>
      </c>
      <c r="C3787" t="s">
        <v>18299</v>
      </c>
      <c r="E3787" t="s">
        <v>15757</v>
      </c>
      <c r="F3787" t="str">
        <f>IF(ISBLANK('4R'!$N$35),"",'4R'!$N$35)</f>
        <v/>
      </c>
    </row>
    <row r="3788" spans="2:6">
      <c r="B3788" t="str">
        <f>'4R'!$BH$35</f>
        <v>B0402RPAMR_MA</v>
      </c>
      <c r="C3788" t="s">
        <v>18300</v>
      </c>
      <c r="E3788" t="s">
        <v>15757</v>
      </c>
      <c r="F3788" t="str">
        <f>IF(ISBLANK('4R'!$O$35),"",'4R'!$O$35)</f>
        <v/>
      </c>
    </row>
    <row r="3789" spans="2:6">
      <c r="B3789" t="str">
        <f>'4R'!$BI$35</f>
        <v>B0402RPC__MT</v>
      </c>
      <c r="C3789" t="s">
        <v>18301</v>
      </c>
      <c r="E3789" t="s">
        <v>15757</v>
      </c>
      <c r="F3789">
        <f>IF(ISBLANK('4R'!$P$35),"",'4R'!$P$35)</f>
        <v>0</v>
      </c>
    </row>
    <row r="3790" spans="2:6">
      <c r="B3790" t="str">
        <f>'4R'!$BM$35</f>
        <v>B0402RPC__TOT</v>
      </c>
      <c r="C3790" t="s">
        <v>18302</v>
      </c>
      <c r="E3790" t="s">
        <v>15757</v>
      </c>
      <c r="F3790">
        <f>IF(ISBLANK('4R'!$T$35),"",'4R'!$T$35)</f>
        <v>0</v>
      </c>
    </row>
    <row r="3791" spans="2:6">
      <c r="B3791" t="str">
        <f>'4R'!$AX$36</f>
        <v>B0203UNO</v>
      </c>
      <c r="C3791" t="s">
        <v>18303</v>
      </c>
      <c r="E3791" t="s">
        <v>15757</v>
      </c>
      <c r="F3791" t="str">
        <f>IF(ISBLANK('4R'!$E$36),"",'4R'!$E$36)</f>
        <v/>
      </c>
    </row>
    <row r="3792" spans="2:6">
      <c r="B3792" t="str">
        <f>'4R'!$AY$36</f>
        <v>B0203UBM</v>
      </c>
      <c r="C3792" t="s">
        <v>18304</v>
      </c>
      <c r="E3792" t="s">
        <v>15757</v>
      </c>
      <c r="F3792" t="str">
        <f>IF(ISBLANK('4R'!$F$36),"",'4R'!$F$36)</f>
        <v/>
      </c>
    </row>
    <row r="3793" spans="2:6">
      <c r="B3793" t="str">
        <f>'4R'!$AZ$36</f>
        <v>B0402BPAMR_UM</v>
      </c>
      <c r="C3793" t="s">
        <v>18305</v>
      </c>
      <c r="E3793" t="s">
        <v>15757</v>
      </c>
      <c r="F3793" t="str">
        <f>IF(ISBLANK('4R'!$G$36),"",'4R'!$G$36)</f>
        <v/>
      </c>
    </row>
    <row r="3794" spans="2:6">
      <c r="B3794" t="str">
        <f>'4R'!$BA$36</f>
        <v>B0402BPAMR_UC</v>
      </c>
      <c r="C3794" t="s">
        <v>18306</v>
      </c>
      <c r="E3794" t="s">
        <v>15757</v>
      </c>
      <c r="F3794" t="str">
        <f>IF(ISBLANK('4R'!$H$36),"",'4R'!$H$36)</f>
        <v/>
      </c>
    </row>
    <row r="3795" spans="2:6">
      <c r="B3795" t="str">
        <f>'4R'!$BB$36</f>
        <v>B0402BPAMR_UA</v>
      </c>
      <c r="C3795" t="s">
        <v>18307</v>
      </c>
      <c r="E3795" t="s">
        <v>15757</v>
      </c>
      <c r="F3795" t="str">
        <f>IF(ISBLANK('4R'!$I$36),"",'4R'!$I$36)</f>
        <v/>
      </c>
    </row>
    <row r="3796" spans="2:6">
      <c r="B3796" t="str">
        <f>'4R'!$BC$36</f>
        <v>B0402BPC__UT</v>
      </c>
      <c r="C3796" t="s">
        <v>18308</v>
      </c>
      <c r="E3796" t="s">
        <v>15757</v>
      </c>
      <c r="F3796">
        <f>IF(ISBLANK('4R'!$J$36),"",'4R'!$J$36)</f>
        <v>0</v>
      </c>
    </row>
    <row r="3797" spans="2:6">
      <c r="B3797" t="str">
        <f>'4R'!$BD$36</f>
        <v>B0203MNO</v>
      </c>
      <c r="C3797" t="s">
        <v>18309</v>
      </c>
      <c r="E3797" t="s">
        <v>15757</v>
      </c>
      <c r="F3797" t="str">
        <f>IF(ISBLANK('4R'!$K$36),"",'4R'!$K$36)</f>
        <v/>
      </c>
    </row>
    <row r="3798" spans="2:6">
      <c r="B3798" t="str">
        <f>'4R'!$BE$36</f>
        <v>B0203MBM</v>
      </c>
      <c r="C3798" t="s">
        <v>18310</v>
      </c>
      <c r="E3798" t="s">
        <v>15757</v>
      </c>
      <c r="F3798" t="str">
        <f>IF(ISBLANK('4R'!$L$36),"",'4R'!$L$36)</f>
        <v/>
      </c>
    </row>
    <row r="3799" spans="2:6">
      <c r="B3799" t="str">
        <f>'4R'!$BF$36</f>
        <v>B0402BPAMR_MM</v>
      </c>
      <c r="C3799" t="s">
        <v>18311</v>
      </c>
      <c r="E3799" t="s">
        <v>15757</v>
      </c>
      <c r="F3799" t="str">
        <f>IF(ISBLANK('4R'!$M$36),"",'4R'!$M$36)</f>
        <v/>
      </c>
    </row>
    <row r="3800" spans="2:6">
      <c r="B3800" t="str">
        <f>'4R'!$BG$36</f>
        <v>B0402BPAMR_MC</v>
      </c>
      <c r="C3800" t="s">
        <v>18312</v>
      </c>
      <c r="E3800" t="s">
        <v>15757</v>
      </c>
      <c r="F3800" t="str">
        <f>IF(ISBLANK('4R'!$N$36),"",'4R'!$N$36)</f>
        <v/>
      </c>
    </row>
    <row r="3801" spans="2:6">
      <c r="B3801" t="str">
        <f>'4R'!$BH$36</f>
        <v>B0402BPAMR_MA</v>
      </c>
      <c r="C3801" t="s">
        <v>18313</v>
      </c>
      <c r="E3801" t="s">
        <v>15757</v>
      </c>
      <c r="F3801" t="str">
        <f>IF(ISBLANK('4R'!$O$36),"",'4R'!$O$36)</f>
        <v/>
      </c>
    </row>
    <row r="3802" spans="2:6">
      <c r="B3802" t="str">
        <f>'4R'!$BI$36</f>
        <v>B0402BPC__MT</v>
      </c>
      <c r="C3802" t="s">
        <v>18314</v>
      </c>
      <c r="E3802" t="s">
        <v>15757</v>
      </c>
      <c r="F3802">
        <f>IF(ISBLANK('4R'!$P$36),"",'4R'!$P$36)</f>
        <v>0</v>
      </c>
    </row>
    <row r="3803" spans="2:6">
      <c r="B3803" t="str">
        <f>'4R'!$BM$36</f>
        <v>B0402BPC__TOT</v>
      </c>
      <c r="C3803" t="s">
        <v>18315</v>
      </c>
      <c r="E3803" t="s">
        <v>15757</v>
      </c>
      <c r="F3803">
        <f>IF(ISBLANK('4R'!$T$36),"",'4R'!$T$36)</f>
        <v>0</v>
      </c>
    </row>
    <row r="3804" spans="2:6">
      <c r="B3804" t="str">
        <f>'4R'!$AX$37</f>
        <v>B0204UNO</v>
      </c>
      <c r="C3804" t="s">
        <v>18316</v>
      </c>
      <c r="E3804" t="s">
        <v>15757</v>
      </c>
      <c r="F3804" t="str">
        <f>IF(ISBLANK('4R'!$E$37),"",'4R'!$E$37)</f>
        <v/>
      </c>
    </row>
    <row r="3805" spans="2:6">
      <c r="B3805" t="str">
        <f>'4R'!$AY$37</f>
        <v>B0204UBM</v>
      </c>
      <c r="C3805" t="s">
        <v>18317</v>
      </c>
      <c r="E3805" t="s">
        <v>15757</v>
      </c>
      <c r="F3805" t="str">
        <f>IF(ISBLANK('4R'!$F$37),"",'4R'!$F$37)</f>
        <v/>
      </c>
    </row>
    <row r="3806" spans="2:6">
      <c r="B3806" t="str">
        <f>'4R'!$AZ$37</f>
        <v>B0402RPBAMR_UM</v>
      </c>
      <c r="C3806" t="s">
        <v>18318</v>
      </c>
      <c r="E3806" t="s">
        <v>15757</v>
      </c>
      <c r="F3806" t="str">
        <f>IF(ISBLANK('4R'!$G$37),"",'4R'!$G$37)</f>
        <v/>
      </c>
    </row>
    <row r="3807" spans="2:6">
      <c r="B3807" t="str">
        <f>'4R'!$BA$37</f>
        <v>B0402RPBAMR_UC</v>
      </c>
      <c r="C3807" t="s">
        <v>18319</v>
      </c>
      <c r="E3807" t="s">
        <v>15757</v>
      </c>
      <c r="F3807" t="str">
        <f>IF(ISBLANK('4R'!$H$37),"",'4R'!$H$37)</f>
        <v/>
      </c>
    </row>
    <row r="3808" spans="2:6">
      <c r="B3808" t="str">
        <f>'4R'!$BB$37</f>
        <v>B0402RPBAMR_UA</v>
      </c>
      <c r="C3808" t="s">
        <v>18320</v>
      </c>
      <c r="E3808" t="s">
        <v>15757</v>
      </c>
      <c r="F3808" t="str">
        <f>IF(ISBLANK('4R'!$I$37),"",'4R'!$I$37)</f>
        <v/>
      </c>
    </row>
    <row r="3809" spans="2:6">
      <c r="B3809" t="str">
        <f>'4R'!$BC$37</f>
        <v>B0402RPBC__UT</v>
      </c>
      <c r="C3809" t="s">
        <v>18321</v>
      </c>
      <c r="E3809" t="s">
        <v>15757</v>
      </c>
      <c r="F3809">
        <f>IF(ISBLANK('4R'!$J$37),"",'4R'!$J$37)</f>
        <v>0</v>
      </c>
    </row>
    <row r="3810" spans="2:6">
      <c r="B3810" t="str">
        <f>'4R'!$BD$37</f>
        <v>B0204MNO</v>
      </c>
      <c r="C3810" t="s">
        <v>18322</v>
      </c>
      <c r="E3810" t="s">
        <v>15757</v>
      </c>
      <c r="F3810" t="str">
        <f>IF(ISBLANK('4R'!$K$37),"",'4R'!$K$37)</f>
        <v/>
      </c>
    </row>
    <row r="3811" spans="2:6">
      <c r="B3811" t="str">
        <f>'4R'!$BE$37</f>
        <v>B0204MBM</v>
      </c>
      <c r="C3811" t="s">
        <v>18323</v>
      </c>
      <c r="E3811" t="s">
        <v>15757</v>
      </c>
      <c r="F3811" t="str">
        <f>IF(ISBLANK('4R'!$L$37),"",'4R'!$L$37)</f>
        <v/>
      </c>
    </row>
    <row r="3812" spans="2:6">
      <c r="B3812" t="str">
        <f>'4R'!$BF$37</f>
        <v>B0402RPBAMR_MM</v>
      </c>
      <c r="C3812" t="s">
        <v>18324</v>
      </c>
      <c r="E3812" t="s">
        <v>15757</v>
      </c>
      <c r="F3812" t="str">
        <f>IF(ISBLANK('4R'!$M$37),"",'4R'!$M$37)</f>
        <v/>
      </c>
    </row>
    <row r="3813" spans="2:6">
      <c r="B3813" t="str">
        <f>'4R'!$BG$37</f>
        <v>B0402RPBAMR_MC</v>
      </c>
      <c r="C3813" t="s">
        <v>18325</v>
      </c>
      <c r="E3813" t="s">
        <v>15757</v>
      </c>
      <c r="F3813" t="str">
        <f>IF(ISBLANK('4R'!$N$37),"",'4R'!$N$37)</f>
        <v/>
      </c>
    </row>
    <row r="3814" spans="2:6">
      <c r="B3814" t="str">
        <f>'4R'!$BH$37</f>
        <v>B0402RPBAMR_MA</v>
      </c>
      <c r="C3814" t="s">
        <v>18326</v>
      </c>
      <c r="E3814" t="s">
        <v>15757</v>
      </c>
      <c r="F3814" t="str">
        <f>IF(ISBLANK('4R'!$O$37),"",'4R'!$O$37)</f>
        <v/>
      </c>
    </row>
    <row r="3815" spans="2:6">
      <c r="B3815" t="str">
        <f>'4R'!$BI$37</f>
        <v>B0402RPB__MT</v>
      </c>
      <c r="C3815" t="s">
        <v>18327</v>
      </c>
      <c r="E3815" t="s">
        <v>15757</v>
      </c>
      <c r="F3815">
        <f>IF(ISBLANK('4R'!$P$37),"",'4R'!$P$37)</f>
        <v>0</v>
      </c>
    </row>
    <row r="3816" spans="2:6">
      <c r="B3816" t="str">
        <f>'4R'!$BM$37</f>
        <v>B0402RPB__TOT</v>
      </c>
      <c r="C3816" t="s">
        <v>18328</v>
      </c>
      <c r="E3816" t="s">
        <v>15757</v>
      </c>
      <c r="F3816">
        <f>IF(ISBLANK('4R'!$T$37),"",'4R'!$T$37)</f>
        <v>0</v>
      </c>
    </row>
    <row r="3817" spans="2:6">
      <c r="B3817" t="str">
        <f>'4R'!$BJ$38</f>
        <v>B0402RP_UU</v>
      </c>
      <c r="C3817" t="s">
        <v>18329</v>
      </c>
      <c r="E3817" t="s">
        <v>15757</v>
      </c>
      <c r="F3817" t="str">
        <f>IF(ISBLANK('4R'!$Q$38),"",'4R'!$Q$38)</f>
        <v/>
      </c>
    </row>
    <row r="3818" spans="2:6">
      <c r="B3818" t="str">
        <f>'4R'!$BK$38</f>
        <v>B0402RP_UO</v>
      </c>
      <c r="C3818" t="s">
        <v>18330</v>
      </c>
      <c r="E3818" t="s">
        <v>15757</v>
      </c>
      <c r="F3818" t="str">
        <f>IF(ISBLANK('4R'!$R$38),"",'4R'!$R$38)</f>
        <v/>
      </c>
    </row>
    <row r="3819" spans="2:6">
      <c r="B3819" t="str">
        <f>'4R'!$BL$38</f>
        <v>B0402RP_UT</v>
      </c>
      <c r="C3819" t="s">
        <v>18331</v>
      </c>
      <c r="E3819" t="s">
        <v>15757</v>
      </c>
      <c r="F3819">
        <f>IF(ISBLANK('4R'!$S$38),"",'4R'!$S$38)</f>
        <v>0</v>
      </c>
    </row>
    <row r="3820" spans="2:6">
      <c r="B3820" t="str">
        <f>'4R'!$BC$39</f>
        <v>B0205UTO</v>
      </c>
      <c r="C3820" t="s">
        <v>18332</v>
      </c>
      <c r="E3820" t="s">
        <v>15757</v>
      </c>
      <c r="F3820" t="str">
        <f>IF(ISBLANK('4R'!$J$39),"",'4R'!$J$39)</f>
        <v/>
      </c>
    </row>
    <row r="3821" spans="2:6">
      <c r="B3821" t="str">
        <f>'4R'!$BI$39</f>
        <v>B0402RVP__MT</v>
      </c>
      <c r="C3821" t="s">
        <v>18333</v>
      </c>
      <c r="E3821" t="s">
        <v>15757</v>
      </c>
      <c r="F3821" t="str">
        <f>IF(ISBLANK('4R'!$P$39),"",'4R'!$P$39)</f>
        <v/>
      </c>
    </row>
    <row r="3822" spans="2:6">
      <c r="B3822" t="str">
        <f>'4R'!$BM$39</f>
        <v>B0402RPBC__TOT</v>
      </c>
      <c r="C3822" t="s">
        <v>18334</v>
      </c>
      <c r="E3822" t="s">
        <v>15757</v>
      </c>
      <c r="F3822">
        <f>IF(ISBLANK('4R'!$T$39),"",'4R'!$T$39)</f>
        <v>0</v>
      </c>
    </row>
    <row r="3823" spans="2:6">
      <c r="B3823" t="str">
        <f>'4R'!$BC$40</f>
        <v>BN2161UTO</v>
      </c>
      <c r="C3823" t="s">
        <v>18335</v>
      </c>
      <c r="E3823" t="s">
        <v>15757</v>
      </c>
      <c r="F3823">
        <f>IF(ISBLANK('4R'!$J$40),"",'4R'!$J$40)</f>
        <v>0</v>
      </c>
    </row>
    <row r="3824" spans="2:6">
      <c r="B3824" t="str">
        <f>'4R'!$BI$40</f>
        <v>B0402CRP__MT</v>
      </c>
      <c r="C3824" t="s">
        <v>18336</v>
      </c>
      <c r="E3824" t="s">
        <v>15757</v>
      </c>
      <c r="F3824">
        <f>IF(ISBLANK('4R'!$P$40),"",'4R'!$P$40)</f>
        <v>0</v>
      </c>
    </row>
    <row r="3825" spans="2:6">
      <c r="B3825" t="str">
        <f>'4R'!$BM$40</f>
        <v>B0402CRP__TOT</v>
      </c>
      <c r="C3825" t="s">
        <v>18337</v>
      </c>
      <c r="E3825" t="s">
        <v>15757</v>
      </c>
      <c r="F3825">
        <f>IF(ISBLANK('4R'!$T$40),"",'4R'!$T$40)</f>
        <v>0</v>
      </c>
    </row>
    <row r="3826" spans="2:6">
      <c r="B3826" t="str">
        <f>'4R'!$AX$41</f>
        <v>B0207UNO</v>
      </c>
      <c r="C3826" t="s">
        <v>18338</v>
      </c>
      <c r="E3826" t="s">
        <v>15757</v>
      </c>
      <c r="F3826" t="str">
        <f>IF(ISBLANK('4R'!$E$41),"",'4R'!$E$41)</f>
        <v/>
      </c>
    </row>
    <row r="3827" spans="2:6">
      <c r="B3827" t="str">
        <f>'4R'!$AY$41</f>
        <v>B0207UBM</v>
      </c>
      <c r="C3827" t="s">
        <v>18339</v>
      </c>
      <c r="E3827" t="s">
        <v>15757</v>
      </c>
      <c r="F3827" t="str">
        <f>IF(ISBLANK('4R'!$F$41),"",'4R'!$F$41)</f>
        <v/>
      </c>
    </row>
    <row r="3828" spans="2:6">
      <c r="B3828" t="str">
        <f>'4R'!$AZ$41</f>
        <v>B0403BPB_AUM</v>
      </c>
      <c r="C3828" t="s">
        <v>18340</v>
      </c>
      <c r="E3828" t="s">
        <v>15757</v>
      </c>
      <c r="F3828" t="str">
        <f>IF(ISBLANK('4R'!$G$41),"",'4R'!$G$41)</f>
        <v/>
      </c>
    </row>
    <row r="3829" spans="2:6">
      <c r="B3829" t="str">
        <f>'4R'!$BA$41</f>
        <v>B0403BPB_CUM</v>
      </c>
      <c r="C3829" t="s">
        <v>18341</v>
      </c>
      <c r="E3829" t="s">
        <v>15757</v>
      </c>
      <c r="F3829" t="str">
        <f>IF(ISBLANK('4R'!$H$41),"",'4R'!$H$41)</f>
        <v/>
      </c>
    </row>
    <row r="3830" spans="2:6">
      <c r="B3830" t="str">
        <f>'4R'!$BB$41</f>
        <v>B0403BPB_TUM</v>
      </c>
      <c r="C3830" t="s">
        <v>18342</v>
      </c>
      <c r="E3830" t="s">
        <v>15757</v>
      </c>
      <c r="F3830" t="str">
        <f>IF(ISBLANK('4R'!$I$41),"",'4R'!$I$41)</f>
        <v/>
      </c>
    </row>
    <row r="3831" spans="2:6">
      <c r="B3831" t="str">
        <f>'4R'!$BC$41</f>
        <v>B0207UTO</v>
      </c>
      <c r="C3831" t="s">
        <v>18343</v>
      </c>
      <c r="E3831" t="s">
        <v>15757</v>
      </c>
      <c r="F3831">
        <f>IF(ISBLANK('4R'!$J$41),"",'4R'!$J$41)</f>
        <v>0</v>
      </c>
    </row>
    <row r="3832" spans="2:6">
      <c r="B3832" t="str">
        <f>'4R'!$BD$41</f>
        <v>B0207MNO</v>
      </c>
      <c r="C3832" t="s">
        <v>18344</v>
      </c>
      <c r="E3832" t="s">
        <v>15757</v>
      </c>
      <c r="F3832" t="str">
        <f>IF(ISBLANK('4R'!$K$41),"",'4R'!$K$41)</f>
        <v/>
      </c>
    </row>
    <row r="3833" spans="2:6">
      <c r="B3833" t="str">
        <f>'4R'!$BE$41</f>
        <v>B0207MBM</v>
      </c>
      <c r="C3833" t="s">
        <v>18345</v>
      </c>
      <c r="E3833" t="s">
        <v>15757</v>
      </c>
      <c r="F3833" t="str">
        <f>IF(ISBLANK('4R'!$L$41),"",'4R'!$L$41)</f>
        <v/>
      </c>
    </row>
    <row r="3834" spans="2:6">
      <c r="B3834" t="str">
        <f>'4R'!$BF$41</f>
        <v>B0403BPB_AM</v>
      </c>
      <c r="C3834" t="s">
        <v>18346</v>
      </c>
      <c r="E3834" t="s">
        <v>15757</v>
      </c>
      <c r="F3834" t="str">
        <f>IF(ISBLANK('4R'!$M$41),"",'4R'!$M$41)</f>
        <v/>
      </c>
    </row>
    <row r="3835" spans="2:6">
      <c r="B3835" t="str">
        <f>'4R'!$BG$41</f>
        <v>B0403BPB_CM</v>
      </c>
      <c r="C3835" t="s">
        <v>18347</v>
      </c>
      <c r="E3835" t="s">
        <v>15757</v>
      </c>
      <c r="F3835" t="str">
        <f>IF(ISBLANK('4R'!$N$41),"",'4R'!$N$41)</f>
        <v/>
      </c>
    </row>
    <row r="3836" spans="2:6">
      <c r="B3836" t="str">
        <f>'4R'!$BH$41</f>
        <v>B0403BPB_TM</v>
      </c>
      <c r="C3836" t="s">
        <v>18348</v>
      </c>
      <c r="E3836" t="s">
        <v>15757</v>
      </c>
      <c r="F3836" t="str">
        <f>IF(ISBLANK('4R'!$O$41),"",'4R'!$O$41)</f>
        <v/>
      </c>
    </row>
    <row r="3837" spans="2:6">
      <c r="B3837" t="str">
        <f>'4R'!$BI$41</f>
        <v>B0403BPB_MTOT</v>
      </c>
      <c r="C3837" t="s">
        <v>18349</v>
      </c>
      <c r="E3837" t="s">
        <v>15757</v>
      </c>
      <c r="F3837">
        <f>IF(ISBLANK('4R'!$P$41),"",'4R'!$P$41)</f>
        <v>0</v>
      </c>
    </row>
    <row r="3838" spans="2:6">
      <c r="B3838" t="str">
        <f>'4R'!$BM$41</f>
        <v>B0403BPB_TOT</v>
      </c>
      <c r="C3838" t="s">
        <v>18350</v>
      </c>
      <c r="E3838" t="s">
        <v>15757</v>
      </c>
      <c r="F3838">
        <f>IF(ISBLANK('4R'!$T$41),"",'4R'!$T$41)</f>
        <v>0</v>
      </c>
    </row>
    <row r="3839" spans="2:6">
      <c r="B3839" t="str">
        <f>'4R'!$BJ$42</f>
        <v>B0403BPU_UU</v>
      </c>
      <c r="C3839" t="s">
        <v>18351</v>
      </c>
      <c r="E3839" t="s">
        <v>15757</v>
      </c>
      <c r="F3839" t="str">
        <f>IF(ISBLANK('4R'!$Q$42),"",'4R'!$Q$42)</f>
        <v/>
      </c>
    </row>
    <row r="3840" spans="2:6">
      <c r="B3840" t="str">
        <f>'4R'!$BK$42</f>
        <v>B0403BPU_UO</v>
      </c>
      <c r="C3840" t="s">
        <v>18352</v>
      </c>
      <c r="E3840" t="s">
        <v>15757</v>
      </c>
      <c r="F3840" t="str">
        <f>IF(ISBLANK('4R'!$R$42),"",'4R'!$R$42)</f>
        <v/>
      </c>
    </row>
    <row r="3841" spans="2:6">
      <c r="B3841" t="str">
        <f>'4R'!$BL$42</f>
        <v>B0403BPU_UT</v>
      </c>
      <c r="C3841" t="s">
        <v>18352</v>
      </c>
      <c r="E3841" t="s">
        <v>15757</v>
      </c>
      <c r="F3841">
        <f>IF(ISBLANK('4R'!$S$42),"",'4R'!$S$42)</f>
        <v>0</v>
      </c>
    </row>
    <row r="3842" spans="2:6">
      <c r="B3842" t="str">
        <f>'4R'!$BC$43</f>
        <v>B0208UTO</v>
      </c>
      <c r="C3842" t="s">
        <v>18353</v>
      </c>
      <c r="E3842" t="s">
        <v>15757</v>
      </c>
      <c r="F3842" t="str">
        <f>IF(ISBLANK('4R'!$J$43),"",'4R'!$J$43)</f>
        <v/>
      </c>
    </row>
    <row r="3843" spans="2:6">
      <c r="B3843" t="str">
        <f>'4R'!$BI$43</f>
        <v>B0404BVP__MT</v>
      </c>
      <c r="C3843" t="s">
        <v>18354</v>
      </c>
      <c r="E3843" t="s">
        <v>15757</v>
      </c>
      <c r="F3843" t="str">
        <f>IF(ISBLANK('4R'!$P$43),"",'4R'!$P$43)</f>
        <v/>
      </c>
    </row>
    <row r="3844" spans="2:6">
      <c r="B3844" t="str">
        <f>'4R'!$BM$43</f>
        <v>B0404BVP_TOT</v>
      </c>
      <c r="C3844" t="s">
        <v>18355</v>
      </c>
      <c r="E3844" t="s">
        <v>15757</v>
      </c>
      <c r="F3844">
        <f>IF(ISBLANK('4R'!$T$43),"",'4R'!$T$43)</f>
        <v>0</v>
      </c>
    </row>
    <row r="3845" spans="2:6">
      <c r="B3845" t="str">
        <f>'4R'!$BC$44</f>
        <v>BN2221UTO</v>
      </c>
      <c r="C3845" t="s">
        <v>18356</v>
      </c>
      <c r="E3845" t="s">
        <v>15757</v>
      </c>
      <c r="F3845">
        <f>IF(ISBLANK('4R'!$J$44),"",'4R'!$J$44)</f>
        <v>0</v>
      </c>
    </row>
    <row r="3846" spans="2:6">
      <c r="B3846" t="str">
        <f>'4R'!$BI$44</f>
        <v>B0405CBP__MT</v>
      </c>
      <c r="C3846" t="s">
        <v>18357</v>
      </c>
      <c r="E3846" t="s">
        <v>15757</v>
      </c>
      <c r="F3846">
        <f>IF(ISBLANK('4R'!$P$44),"",'4R'!$P$44)</f>
        <v>0</v>
      </c>
    </row>
    <row r="3847" spans="2:6">
      <c r="B3847" t="str">
        <f>'4R'!$BM$44</f>
        <v>B0405CBP__TOT</v>
      </c>
      <c r="C3847" t="s">
        <v>18358</v>
      </c>
      <c r="E3847" t="s">
        <v>15757</v>
      </c>
      <c r="F3847">
        <f>IF(ISBLANK('4R'!$T$44),"",'4R'!$T$44)</f>
        <v>0</v>
      </c>
    </row>
    <row r="3848" spans="2:6">
      <c r="B3848" t="str">
        <f>'4R'!$BC$45</f>
        <v>BN1001UTO</v>
      </c>
      <c r="C3848" t="s">
        <v>18359</v>
      </c>
      <c r="E3848" t="s">
        <v>15757</v>
      </c>
      <c r="F3848">
        <f>IF(ISBLANK('4R'!$J$45),"",'4R'!$J$45)</f>
        <v>0</v>
      </c>
    </row>
    <row r="3849" spans="2:6">
      <c r="B3849" t="str">
        <f>'4R'!$BI$45</f>
        <v>B0406CP__MT</v>
      </c>
      <c r="C3849" t="s">
        <v>18360</v>
      </c>
      <c r="E3849" t="s">
        <v>15757</v>
      </c>
      <c r="F3849">
        <f>IF(ISBLANK('4R'!$P$45),"",'4R'!$P$45)</f>
        <v>0</v>
      </c>
    </row>
    <row r="3850" spans="2:6">
      <c r="B3850" t="str">
        <f>'4R'!$BM$45</f>
        <v>BN1001</v>
      </c>
      <c r="C3850" t="s">
        <v>18361</v>
      </c>
      <c r="E3850" t="s">
        <v>15757</v>
      </c>
      <c r="F3850">
        <f>IF(ISBLANK('4R'!$T$45),"",'4R'!$T$45)</f>
        <v>0</v>
      </c>
    </row>
    <row r="3851" spans="2:6">
      <c r="B3851" t="str">
        <f>'4R'!$AX$50</f>
        <v>BN2590</v>
      </c>
      <c r="C3851" t="s">
        <v>18362</v>
      </c>
      <c r="E3851" t="s">
        <v>15757</v>
      </c>
      <c r="F3851" t="str">
        <f>IF(ISBLANK('4R'!$E$50),"",'4R'!$E$50)</f>
        <v/>
      </c>
    </row>
    <row r="3852" spans="2:6">
      <c r="B3852" t="str">
        <f>'4R'!$AY$50</f>
        <v>BN2630</v>
      </c>
      <c r="C3852" t="s">
        <v>18363</v>
      </c>
      <c r="E3852" t="s">
        <v>15757</v>
      </c>
      <c r="F3852" t="str">
        <f>IF(ISBLANK('4R'!$F$50),"",'4R'!$F$50)</f>
        <v/>
      </c>
    </row>
    <row r="3853" spans="2:6">
      <c r="B3853" t="str">
        <f>'4R'!$AY$51</f>
        <v>BN2620</v>
      </c>
      <c r="C3853" t="s">
        <v>18364</v>
      </c>
      <c r="E3853" t="s">
        <v>15757</v>
      </c>
      <c r="F3853" t="str">
        <f>IF(ISBLANK('4R'!$F$51),"",'4R'!$F$51)</f>
        <v/>
      </c>
    </row>
    <row r="3854" spans="2:6">
      <c r="B3854" t="str">
        <f>'4R'!$AX$55</f>
        <v>B0407HP_RP</v>
      </c>
      <c r="C3854" t="s">
        <v>18365</v>
      </c>
      <c r="E3854" t="s">
        <v>15757</v>
      </c>
      <c r="F3854" t="str">
        <f>IF(ISBLANK('4R'!$E$55),"",'4R'!$E$55)</f>
        <v/>
      </c>
    </row>
    <row r="3855" spans="2:6">
      <c r="B3855" t="str">
        <f>'4R'!$AY$55</f>
        <v>B0407HP_NRP</v>
      </c>
      <c r="C3855" t="s">
        <v>18366</v>
      </c>
      <c r="E3855" t="s">
        <v>15757</v>
      </c>
      <c r="F3855" t="str">
        <f>IF(ISBLANK('4R'!$F$55),"",'4R'!$F$55)</f>
        <v/>
      </c>
    </row>
    <row r="3856" spans="2:6">
      <c r="B3856" t="str">
        <f>'4R'!$AZ$55</f>
        <v>B0407HP_TOT</v>
      </c>
      <c r="C3856" t="s">
        <v>18367</v>
      </c>
      <c r="E3856" t="s">
        <v>15757</v>
      </c>
      <c r="F3856">
        <f>IF(ISBLANK('4R'!$G$55),"",'4R'!$G$55)</f>
        <v>0</v>
      </c>
    </row>
    <row r="3857" spans="2:6">
      <c r="B3857" t="str">
        <f>'4R'!$AX$56</f>
        <v>B0408MHP_RP</v>
      </c>
      <c r="C3857" t="s">
        <v>18368</v>
      </c>
      <c r="E3857" t="s">
        <v>15757</v>
      </c>
      <c r="F3857" t="str">
        <f>IF(ISBLANK('4R'!$E$56),"",'4R'!$E$56)</f>
        <v/>
      </c>
    </row>
    <row r="3858" spans="2:6">
      <c r="B3858" t="str">
        <f>'4R'!$AY$56</f>
        <v>B0408MHP_NRP</v>
      </c>
      <c r="C3858" t="s">
        <v>18369</v>
      </c>
      <c r="E3858" t="s">
        <v>15757</v>
      </c>
      <c r="F3858" t="str">
        <f>IF(ISBLANK('4R'!$F$56),"",'4R'!$F$56)</f>
        <v/>
      </c>
    </row>
    <row r="3859" spans="2:6">
      <c r="B3859" t="str">
        <f>'4R'!$AZ$56</f>
        <v>B0408MHP_TOT</v>
      </c>
      <c r="C3859" t="s">
        <v>18370</v>
      </c>
      <c r="E3859" t="s">
        <v>15757</v>
      </c>
      <c r="F3859">
        <f>IF(ISBLANK('4R'!$G$56),"",'4R'!$G$56)</f>
        <v>0</v>
      </c>
    </row>
    <row r="3860" spans="2:6">
      <c r="B3860" t="str">
        <f>'4R'!$AX$57</f>
        <v>B0409UHP_RP</v>
      </c>
      <c r="C3860" t="s">
        <v>18371</v>
      </c>
      <c r="E3860" t="s">
        <v>15757</v>
      </c>
      <c r="F3860" t="str">
        <f>IF(ISBLANK('4R'!$E$57),"",'4R'!$E$57)</f>
        <v/>
      </c>
    </row>
    <row r="3861" spans="2:6">
      <c r="B3861" t="str">
        <f>'4R'!$AY$57</f>
        <v>B0409UHP_NRP</v>
      </c>
      <c r="C3861" t="s">
        <v>18372</v>
      </c>
      <c r="E3861" t="s">
        <v>15757</v>
      </c>
      <c r="F3861" t="str">
        <f>IF(ISBLANK('4R'!$F$57),"",'4R'!$F$57)</f>
        <v/>
      </c>
    </row>
    <row r="3862" spans="2:6">
      <c r="B3862" t="str">
        <f>'4R'!$AZ$57</f>
        <v>B0409UHP_TOT</v>
      </c>
      <c r="C3862" t="s">
        <v>18373</v>
      </c>
      <c r="E3862" t="s">
        <v>15757</v>
      </c>
      <c r="F3862">
        <f>IF(ISBLANK('4R'!$G$57),"",'4R'!$G$57)</f>
        <v>0</v>
      </c>
    </row>
    <row r="3863" spans="2:6">
      <c r="B3863" t="str">
        <f>'4Q'!$U$8</f>
        <v>B0007DSCRW</v>
      </c>
      <c r="C3863" t="s">
        <v>18198</v>
      </c>
      <c r="E3863" t="s">
        <v>15757</v>
      </c>
      <c r="F3863" t="str">
        <f>IF(ISBLANK('4Q'!$E$8),"",'4Q'!$E$8)</f>
        <v/>
      </c>
    </row>
    <row r="3864" spans="2:6">
      <c r="B3864" t="str">
        <f>'4Q'!$V$8</f>
        <v>B0007DSCRWW</v>
      </c>
      <c r="C3864" t="s">
        <v>18199</v>
      </c>
      <c r="E3864" t="s">
        <v>15757</v>
      </c>
      <c r="F3864" t="str">
        <f>IF(ISBLANK('4Q'!$F$8),"",'4Q'!$F$8)</f>
        <v/>
      </c>
    </row>
    <row r="3865" spans="2:6">
      <c r="B3865" t="str">
        <f>'4Q'!$W$8</f>
        <v>B0007DSCRT</v>
      </c>
      <c r="C3865" t="s">
        <v>18200</v>
      </c>
      <c r="E3865" t="s">
        <v>15757</v>
      </c>
      <c r="F3865">
        <f>IF(ISBLANK('4Q'!$G$8),"",'4Q'!$G$8)</f>
        <v>0</v>
      </c>
    </row>
    <row r="3866" spans="2:6">
      <c r="B3866" t="str">
        <f>'4Q'!$U$9</f>
        <v>B0007DSCBW</v>
      </c>
      <c r="C3866" t="s">
        <v>18201</v>
      </c>
      <c r="E3866" t="s">
        <v>15757</v>
      </c>
      <c r="F3866" t="str">
        <f>IF(ISBLANK('4Q'!$E$9),"",'4Q'!$E$9)</f>
        <v/>
      </c>
    </row>
    <row r="3867" spans="2:6">
      <c r="B3867" t="str">
        <f>'4Q'!$V$9</f>
        <v>B0007DSCBWW</v>
      </c>
      <c r="C3867" t="s">
        <v>18202</v>
      </c>
      <c r="E3867" t="s">
        <v>15757</v>
      </c>
      <c r="F3867" t="str">
        <f>IF(ISBLANK('4Q'!$F$9),"",'4Q'!$F$9)</f>
        <v/>
      </c>
    </row>
    <row r="3868" spans="2:6">
      <c r="B3868" t="str">
        <f>'4Q'!$W$9</f>
        <v>B0007DSCBT</v>
      </c>
      <c r="C3868" t="s">
        <v>18203</v>
      </c>
      <c r="E3868" t="s">
        <v>15757</v>
      </c>
      <c r="F3868">
        <f>IF(ISBLANK('4Q'!$G$9),"",'4Q'!$G$9)</f>
        <v>0</v>
      </c>
    </row>
    <row r="3869" spans="2:6">
      <c r="B3869" t="str">
        <f>'4Q'!$U$10</f>
        <v>B0007DSCIWT</v>
      </c>
      <c r="C3869" t="s">
        <v>18204</v>
      </c>
      <c r="E3869" t="s">
        <v>15757</v>
      </c>
      <c r="F3869">
        <f>IF(ISBLANK('4Q'!$E$10),"",'4Q'!$E$10)</f>
        <v>0</v>
      </c>
    </row>
    <row r="3870" spans="2:6">
      <c r="B3870" t="str">
        <f>'4Q'!$V$10</f>
        <v>B0007DSCIWWT</v>
      </c>
      <c r="C3870" t="s">
        <v>18205</v>
      </c>
      <c r="E3870" t="s">
        <v>15757</v>
      </c>
      <c r="F3870">
        <f>IF(ISBLANK('4Q'!$F$10),"",'4Q'!$F$10)</f>
        <v>0</v>
      </c>
    </row>
    <row r="3871" spans="2:6">
      <c r="B3871" t="str">
        <f>'4Q'!$W$10</f>
        <v>B0007DSCIT</v>
      </c>
      <c r="C3871" t="s">
        <v>18206</v>
      </c>
      <c r="E3871" t="s">
        <v>15757</v>
      </c>
      <c r="F3871">
        <f>IF(ISBLANK('4Q'!$G$10),"",'4Q'!$G$10)</f>
        <v>0</v>
      </c>
    </row>
    <row r="3872" spans="2:6">
      <c r="B3872" t="str">
        <f>'4Q'!$U$12</f>
        <v>B0007DSCSLP</v>
      </c>
      <c r="C3872" t="s">
        <v>18207</v>
      </c>
      <c r="E3872" t="s">
        <v>15757</v>
      </c>
      <c r="F3872" t="str">
        <f>IF(ISBLANK('4Q'!$E$12),"",'4Q'!$E$12)</f>
        <v/>
      </c>
    </row>
    <row r="3873" spans="2:6">
      <c r="B3873" t="str">
        <f>'4Q'!$U$15</f>
        <v>B0007DSPRW</v>
      </c>
      <c r="C3873" t="s">
        <v>18208</v>
      </c>
      <c r="E3873" t="s">
        <v>15757</v>
      </c>
      <c r="F3873" t="str">
        <f>IF(ISBLANK('4Q'!$E$15),"",'4Q'!$E$15)</f>
        <v/>
      </c>
    </row>
    <row r="3874" spans="2:6">
      <c r="B3874" t="str">
        <f>'4Q'!$V$15</f>
        <v>B0007DSPRWW</v>
      </c>
      <c r="C3874" t="s">
        <v>18209</v>
      </c>
      <c r="E3874" t="s">
        <v>15757</v>
      </c>
      <c r="F3874" t="str">
        <f>IF(ISBLANK('4Q'!$F$15),"",'4Q'!$F$15)</f>
        <v/>
      </c>
    </row>
    <row r="3875" spans="2:6">
      <c r="B3875" t="str">
        <f>'4Q'!$W$15</f>
        <v>B0007DSPRT</v>
      </c>
      <c r="C3875" t="s">
        <v>18210</v>
      </c>
      <c r="E3875" t="s">
        <v>15757</v>
      </c>
      <c r="F3875">
        <f>IF(ISBLANK('4Q'!$G$15),"",'4Q'!$G$15)</f>
        <v>0</v>
      </c>
    </row>
    <row r="3876" spans="2:6">
      <c r="B3876" t="str">
        <f>'4Q'!$U$16</f>
        <v>B0007DSPBW</v>
      </c>
      <c r="C3876" t="s">
        <v>18211</v>
      </c>
      <c r="E3876" t="s">
        <v>15757</v>
      </c>
      <c r="F3876" t="str">
        <f>IF(ISBLANK('4Q'!$E$16),"",'4Q'!$E$16)</f>
        <v/>
      </c>
    </row>
    <row r="3877" spans="2:6">
      <c r="B3877" t="str">
        <f>'4Q'!$V$16</f>
        <v>B0007DSPBWW</v>
      </c>
      <c r="C3877" t="s">
        <v>18212</v>
      </c>
      <c r="E3877" t="s">
        <v>15757</v>
      </c>
      <c r="F3877" t="str">
        <f>IF(ISBLANK('4Q'!$F$16),"",'4Q'!$F$16)</f>
        <v/>
      </c>
    </row>
    <row r="3878" spans="2:6">
      <c r="B3878" t="str">
        <f>'4Q'!$W$16</f>
        <v>B0007DSPBT</v>
      </c>
      <c r="C3878" t="s">
        <v>18213</v>
      </c>
      <c r="E3878" t="s">
        <v>15757</v>
      </c>
      <c r="F3878">
        <f>IF(ISBLANK('4Q'!$G$16),"",'4Q'!$G$16)</f>
        <v>0</v>
      </c>
    </row>
    <row r="3879" spans="2:6">
      <c r="B3879" t="str">
        <f>'4Q'!$U$17</f>
        <v>B0007DSPIWT</v>
      </c>
      <c r="C3879" t="s">
        <v>18214</v>
      </c>
      <c r="E3879" t="s">
        <v>15757</v>
      </c>
      <c r="F3879">
        <f>IF(ISBLANK('4Q'!$E$17),"",'4Q'!$E$17)</f>
        <v>0</v>
      </c>
    </row>
    <row r="3880" spans="2:6">
      <c r="B3880" t="str">
        <f>'4Q'!$V$17</f>
        <v>B0007DSPIWWT</v>
      </c>
      <c r="C3880" t="s">
        <v>18215</v>
      </c>
      <c r="E3880" t="s">
        <v>15757</v>
      </c>
      <c r="F3880">
        <f>IF(ISBLANK('4Q'!$F$17),"",'4Q'!$F$17)</f>
        <v>0</v>
      </c>
    </row>
    <row r="3881" spans="2:6">
      <c r="B3881" t="str">
        <f>'4Q'!$W$17</f>
        <v>B0007DSPIT</v>
      </c>
      <c r="C3881" t="s">
        <v>18216</v>
      </c>
      <c r="E3881" t="s">
        <v>15757</v>
      </c>
      <c r="F3881">
        <f>IF(ISBLANK('4Q'!$G$17),"",'4Q'!$G$17)</f>
        <v>0</v>
      </c>
    </row>
    <row r="3882" spans="2:6">
      <c r="B3882" t="str">
        <f>'4Q'!$U$18</f>
        <v>B0007DSPRNAVW</v>
      </c>
      <c r="C3882" t="s">
        <v>18217</v>
      </c>
      <c r="E3882" t="s">
        <v>15757</v>
      </c>
      <c r="F3882" t="str">
        <f>IF(ISBLANK('4Q'!$E$18),"",'4Q'!$E$18)</f>
        <v/>
      </c>
    </row>
    <row r="3883" spans="2:6">
      <c r="B3883" t="str">
        <f>'4Q'!$V$18</f>
        <v>B0007DSPRNAVWW</v>
      </c>
      <c r="C3883" t="s">
        <v>18218</v>
      </c>
      <c r="E3883" t="s">
        <v>15757</v>
      </c>
      <c r="F3883" t="str">
        <f>IF(ISBLANK('4Q'!$F$18),"",'4Q'!$F$18)</f>
        <v/>
      </c>
    </row>
    <row r="3884" spans="2:6">
      <c r="B3884" t="str">
        <f>'4Q'!$W$18</f>
        <v>B0007DSPRNAVT</v>
      </c>
      <c r="C3884" t="s">
        <v>18219</v>
      </c>
      <c r="E3884" t="s">
        <v>15757</v>
      </c>
      <c r="F3884">
        <f>IF(ISBLANK('4Q'!$G$18),"",'4Q'!$G$18)</f>
        <v>0</v>
      </c>
    </row>
    <row r="3885" spans="2:6">
      <c r="B3885" t="str">
        <f>'4Q'!$U$19</f>
        <v>B0007DSPBNAVW</v>
      </c>
      <c r="C3885" t="s">
        <v>18220</v>
      </c>
      <c r="E3885" t="s">
        <v>15757</v>
      </c>
      <c r="F3885" t="str">
        <f>IF(ISBLANK('4Q'!$E$19),"",'4Q'!$E$19)</f>
        <v/>
      </c>
    </row>
    <row r="3886" spans="2:6">
      <c r="B3886" t="str">
        <f>'4Q'!$V$19</f>
        <v>B0007DSPBNAVWW</v>
      </c>
      <c r="C3886" t="s">
        <v>18221</v>
      </c>
      <c r="E3886" t="s">
        <v>15757</v>
      </c>
      <c r="F3886" t="str">
        <f>IF(ISBLANK('4Q'!$F$19),"",'4Q'!$F$19)</f>
        <v/>
      </c>
    </row>
    <row r="3887" spans="2:6">
      <c r="B3887" t="str">
        <f>'4Q'!$W$19</f>
        <v>B0007DSPBNAVT</v>
      </c>
      <c r="C3887" t="s">
        <v>18222</v>
      </c>
      <c r="E3887" t="s">
        <v>15757</v>
      </c>
      <c r="F3887">
        <f>IF(ISBLANK('4Q'!$G$19),"",'4Q'!$G$19)</f>
        <v>0</v>
      </c>
    </row>
    <row r="3888" spans="2:6">
      <c r="B3888" t="str">
        <f>'4Q'!$U$20</f>
        <v>B0007DSPNAVWT</v>
      </c>
      <c r="C3888" t="s">
        <v>18223</v>
      </c>
      <c r="E3888" t="s">
        <v>15757</v>
      </c>
      <c r="F3888">
        <f>IF(ISBLANK('4Q'!$E$20),"",'4Q'!$E$20)</f>
        <v>0</v>
      </c>
    </row>
    <row r="3889" spans="2:6">
      <c r="B3889" t="str">
        <f>'4Q'!$V$20</f>
        <v>B0007DSPNAVWWT</v>
      </c>
      <c r="C3889" t="s">
        <v>18224</v>
      </c>
      <c r="E3889" t="s">
        <v>15757</v>
      </c>
      <c r="F3889">
        <f>IF(ISBLANK('4Q'!$F$20),"",'4Q'!$F$20)</f>
        <v>0</v>
      </c>
    </row>
    <row r="3890" spans="2:6">
      <c r="B3890" t="str">
        <f>'4Q'!$W$20</f>
        <v>B0007DSPNAVT</v>
      </c>
      <c r="C3890" t="s">
        <v>18225</v>
      </c>
      <c r="E3890" t="s">
        <v>15757</v>
      </c>
      <c r="F3890">
        <f>IF(ISBLANK('4Q'!$G$20),"",'4Q'!$G$20)</f>
        <v>0</v>
      </c>
    </row>
    <row r="3891" spans="2:6">
      <c r="B3891" t="str">
        <f>'4Q'!$U$21</f>
        <v>B0007DSPWT</v>
      </c>
      <c r="C3891" t="s">
        <v>18226</v>
      </c>
      <c r="E3891" t="s">
        <v>15757</v>
      </c>
      <c r="F3891">
        <f>IF(ISBLANK('4Q'!$E$21),"",'4Q'!$E$21)</f>
        <v>0</v>
      </c>
    </row>
    <row r="3892" spans="2:6">
      <c r="B3892" t="str">
        <f>'4Q'!$V$21</f>
        <v>B0007DSPWWT</v>
      </c>
      <c r="C3892" t="s">
        <v>18227</v>
      </c>
      <c r="E3892" t="s">
        <v>15757</v>
      </c>
      <c r="F3892">
        <f>IF(ISBLANK('4Q'!$F$21),"",'4Q'!$F$21)</f>
        <v>0</v>
      </c>
    </row>
    <row r="3893" spans="2:6">
      <c r="B3893" t="str">
        <f>'4Q'!$W$21</f>
        <v>B0007DSPTOT</v>
      </c>
      <c r="C3893" t="s">
        <v>18228</v>
      </c>
      <c r="E3893" t="s">
        <v>15757</v>
      </c>
      <c r="F3893">
        <f>IF(ISBLANK('4Q'!$G$21),"",'4Q'!$G$21)</f>
        <v>0</v>
      </c>
    </row>
    <row r="3894" spans="2:6">
      <c r="B3894" t="str">
        <f>'4Q'!$U$23</f>
        <v>B0007DSPSLP</v>
      </c>
      <c r="C3894" t="s">
        <v>18229</v>
      </c>
      <c r="E3894" t="s">
        <v>15757</v>
      </c>
      <c r="F3894" t="str">
        <f>IF(ISBLANK('4Q'!$E$23),"",'4Q'!$E$23)</f>
        <v/>
      </c>
    </row>
    <row r="3895" spans="2:6">
      <c r="B3895" s="2081" t="str">
        <f>'4Q'!$U$26</f>
        <v>B0007DSDLREQ</v>
      </c>
      <c r="C3895" t="s">
        <v>18230</v>
      </c>
      <c r="E3895" t="s">
        <v>15757</v>
      </c>
      <c r="F3895" t="str">
        <f>IF(ISBLANK('4Q'!$E$26),"",'4Q'!$E$26)</f>
        <v/>
      </c>
    </row>
    <row r="3896" spans="2:6">
      <c r="B3896" s="2081" t="str">
        <f>'4Q'!$U$27</f>
        <v>B0007DSDLSLP</v>
      </c>
      <c r="C3896" t="s">
        <v>18231</v>
      </c>
      <c r="E3896" t="s">
        <v>15757</v>
      </c>
      <c r="F3896" t="str">
        <f>IF(ISBLANK('4Q'!$E$27),"",'4Q'!$E$27)</f>
        <v/>
      </c>
    </row>
    <row r="3897" spans="2:6">
      <c r="B3897" s="3036" t="str">
        <f>'4S'!$AO$10</f>
        <v>B0757GRCE_WR</v>
      </c>
      <c r="C3897" t="s">
        <v>18374</v>
      </c>
      <c r="E3897" t="s">
        <v>15757</v>
      </c>
      <c r="F3897" t="str">
        <f>IF(ISBLANK('4S'!$F$10),"",'4S'!$F$10)</f>
        <v/>
      </c>
    </row>
    <row r="3898" spans="2:6">
      <c r="B3898" t="str">
        <f>'4S'!$AP$10</f>
        <v>B0768GRCE_RW</v>
      </c>
      <c r="C3898" t="s">
        <v>18375</v>
      </c>
      <c r="E3898" t="s">
        <v>15757</v>
      </c>
      <c r="F3898" t="str">
        <f>IF(ISBLANK('4S'!$G$10),"",'4S'!$G$10)</f>
        <v/>
      </c>
    </row>
    <row r="3899" spans="2:6">
      <c r="B3899" t="str">
        <f>'4S'!$AQ$10</f>
        <v>B0779GRCE_SW</v>
      </c>
      <c r="C3899" t="s">
        <v>18376</v>
      </c>
      <c r="E3899" t="s">
        <v>15757</v>
      </c>
      <c r="F3899" t="str">
        <f>IF(ISBLANK('4S'!$H$10),"",'4S'!$H$10)</f>
        <v/>
      </c>
    </row>
    <row r="3900" spans="2:6">
      <c r="B3900" t="str">
        <f>'4S'!$AR$10</f>
        <v>B0790GRCE_TW</v>
      </c>
      <c r="C3900" t="s">
        <v>18377</v>
      </c>
      <c r="E3900" t="s">
        <v>15757</v>
      </c>
      <c r="F3900" t="str">
        <f>IF(ISBLANK('4S'!$I$10),"",'4S'!$I$10)</f>
        <v/>
      </c>
    </row>
    <row r="3901" spans="2:6">
      <c r="B3901" t="str">
        <f>'4S'!$AS$10</f>
        <v>B0801GRCE_DW</v>
      </c>
      <c r="C3901" t="s">
        <v>18378</v>
      </c>
      <c r="E3901" t="s">
        <v>15757</v>
      </c>
      <c r="F3901" t="str">
        <f>IF(ISBLANK('4S'!$J$10),"",'4S'!$J$10)</f>
        <v/>
      </c>
    </row>
    <row r="3902" spans="2:6">
      <c r="B3902" t="str">
        <f>'4S'!$AT$10</f>
        <v>B0442GRCE_TO</v>
      </c>
      <c r="C3902" t="s">
        <v>18379</v>
      </c>
      <c r="E3902" t="s">
        <v>15757</v>
      </c>
      <c r="F3902">
        <f>IF(ISBLANK('4S'!$K$10),"",'4S'!$K$10)</f>
        <v>0</v>
      </c>
    </row>
    <row r="3903" spans="2:6">
      <c r="B3903" t="str">
        <f>'4S'!$AU$10</f>
        <v>B0812GRCC_WR</v>
      </c>
      <c r="C3903" t="s">
        <v>18380</v>
      </c>
      <c r="E3903" t="s">
        <v>15757</v>
      </c>
      <c r="F3903" t="str">
        <f>IF(ISBLANK('4S'!$L$10),"",'4S'!$L$10)</f>
        <v/>
      </c>
    </row>
    <row r="3904" spans="2:6">
      <c r="B3904" t="str">
        <f>'4S'!$AV$10</f>
        <v>B0823GRCC_RW</v>
      </c>
      <c r="C3904" t="s">
        <v>18381</v>
      </c>
      <c r="E3904" t="s">
        <v>15757</v>
      </c>
      <c r="F3904" t="str">
        <f>IF(ISBLANK('4S'!$M$10),"",'4S'!$M$10)</f>
        <v/>
      </c>
    </row>
    <row r="3905" spans="2:6">
      <c r="B3905" t="str">
        <f>'4S'!$AW$10</f>
        <v>B0834GRCC_SW</v>
      </c>
      <c r="C3905" t="s">
        <v>18382</v>
      </c>
      <c r="E3905" t="s">
        <v>15757</v>
      </c>
      <c r="F3905" t="str">
        <f>IF(ISBLANK('4S'!$N$10),"",'4S'!$N$10)</f>
        <v/>
      </c>
    </row>
    <row r="3906" spans="2:6">
      <c r="B3906" t="str">
        <f>'4S'!$AX$10</f>
        <v>B0845GRCC_TW</v>
      </c>
      <c r="C3906" t="s">
        <v>18383</v>
      </c>
      <c r="E3906" t="s">
        <v>15757</v>
      </c>
      <c r="F3906" t="str">
        <f>IF(ISBLANK('4S'!$O$10),"",'4S'!$O$10)</f>
        <v/>
      </c>
    </row>
    <row r="3907" spans="2:6">
      <c r="B3907" t="str">
        <f>'4S'!$AY$10</f>
        <v>B0856GRCC_DW</v>
      </c>
      <c r="C3907" t="s">
        <v>18384</v>
      </c>
      <c r="E3907" t="s">
        <v>15757</v>
      </c>
      <c r="F3907" t="str">
        <f>IF(ISBLANK('4S'!$P$10),"",'4S'!$P$10)</f>
        <v/>
      </c>
    </row>
    <row r="3908" spans="2:6">
      <c r="B3908" t="str">
        <f>'4S'!$AZ$10</f>
        <v>B0492GRCC_TO</v>
      </c>
      <c r="C3908" t="s">
        <v>18385</v>
      </c>
      <c r="E3908" t="s">
        <v>15757</v>
      </c>
      <c r="F3908">
        <f>IF(ISBLANK('4S'!$Q$10),"",'4S'!$Q$10)</f>
        <v>0</v>
      </c>
    </row>
    <row r="3909" spans="2:6">
      <c r="B3909" t="str">
        <f>'4S'!$AO$11</f>
        <v>B0758GROE_WR</v>
      </c>
      <c r="C3909" t="s">
        <v>18386</v>
      </c>
      <c r="E3909" t="s">
        <v>15757</v>
      </c>
      <c r="F3909" t="str">
        <f>IF(ISBLANK('4S'!$F$11),"",'4S'!$F$11)</f>
        <v/>
      </c>
    </row>
    <row r="3910" spans="2:6">
      <c r="B3910" t="str">
        <f>'4S'!$AP$11</f>
        <v>B0769GROE_RW</v>
      </c>
      <c r="C3910" t="s">
        <v>18387</v>
      </c>
      <c r="E3910" t="s">
        <v>15757</v>
      </c>
      <c r="F3910" t="str">
        <f>IF(ISBLANK('4S'!$G$11),"",'4S'!$G$11)</f>
        <v/>
      </c>
    </row>
    <row r="3911" spans="2:6">
      <c r="B3911" t="str">
        <f>'4S'!$AQ$11</f>
        <v>B0780GROE_SW</v>
      </c>
      <c r="C3911" t="s">
        <v>18388</v>
      </c>
      <c r="E3911" t="s">
        <v>15757</v>
      </c>
      <c r="F3911" t="str">
        <f>IF(ISBLANK('4S'!$H$11),"",'4S'!$H$11)</f>
        <v/>
      </c>
    </row>
    <row r="3912" spans="2:6">
      <c r="B3912" t="str">
        <f>'4S'!$AR$11</f>
        <v>B0791GROE_TW</v>
      </c>
      <c r="C3912" t="s">
        <v>18389</v>
      </c>
      <c r="E3912" t="s">
        <v>15757</v>
      </c>
      <c r="F3912" t="str">
        <f>IF(ISBLANK('4S'!$I$11),"",'4S'!$I$11)</f>
        <v/>
      </c>
    </row>
    <row r="3913" spans="2:6">
      <c r="B3913" t="str">
        <f>'4S'!$AS$11</f>
        <v>B0802GROE_DW</v>
      </c>
      <c r="C3913" t="s">
        <v>18390</v>
      </c>
      <c r="E3913" t="s">
        <v>15757</v>
      </c>
      <c r="F3913" t="str">
        <f>IF(ISBLANK('4S'!$J$11),"",'4S'!$J$11)</f>
        <v/>
      </c>
    </row>
    <row r="3914" spans="2:6">
      <c r="B3914" t="str">
        <f>'4S'!$AT$11</f>
        <v>B0443GROE_TO</v>
      </c>
      <c r="C3914" t="s">
        <v>18391</v>
      </c>
      <c r="E3914" t="s">
        <v>15757</v>
      </c>
      <c r="F3914">
        <f>IF(ISBLANK('4S'!$K$11),"",'4S'!$K$11)</f>
        <v>0</v>
      </c>
    </row>
    <row r="3915" spans="2:6">
      <c r="B3915" t="str">
        <f>'4S'!$AU$11</f>
        <v>B0813GROC_WR</v>
      </c>
      <c r="C3915" t="s">
        <v>18392</v>
      </c>
      <c r="E3915" t="s">
        <v>15757</v>
      </c>
      <c r="F3915" t="str">
        <f>IF(ISBLANK('4S'!$L$11),"",'4S'!$L$11)</f>
        <v/>
      </c>
    </row>
    <row r="3916" spans="2:6">
      <c r="B3916" t="str">
        <f>'4S'!$AV$11</f>
        <v>B0824GROC_RW</v>
      </c>
      <c r="C3916" t="s">
        <v>18393</v>
      </c>
      <c r="E3916" t="s">
        <v>15757</v>
      </c>
      <c r="F3916" t="str">
        <f>IF(ISBLANK('4S'!$M$11),"",'4S'!$M$11)</f>
        <v/>
      </c>
    </row>
    <row r="3917" spans="2:6">
      <c r="B3917" t="str">
        <f>'4S'!$AW$11</f>
        <v>B0835GROC_SW</v>
      </c>
      <c r="C3917" t="s">
        <v>18394</v>
      </c>
      <c r="E3917" t="s">
        <v>15757</v>
      </c>
      <c r="F3917" t="str">
        <f>IF(ISBLANK('4S'!$N$11),"",'4S'!$N$11)</f>
        <v/>
      </c>
    </row>
    <row r="3918" spans="2:6">
      <c r="B3918" t="str">
        <f>'4S'!$AX$11</f>
        <v>B0846GROC_TW</v>
      </c>
      <c r="C3918" t="s">
        <v>18395</v>
      </c>
      <c r="E3918" t="s">
        <v>15757</v>
      </c>
      <c r="F3918" t="str">
        <f>IF(ISBLANK('4S'!$O$11),"",'4S'!$O$11)</f>
        <v/>
      </c>
    </row>
    <row r="3919" spans="2:6">
      <c r="B3919" t="str">
        <f>'4S'!$AY$11</f>
        <v>B0857GROC_DW</v>
      </c>
      <c r="C3919" t="s">
        <v>18396</v>
      </c>
      <c r="E3919" t="s">
        <v>15757</v>
      </c>
      <c r="F3919" t="str">
        <f>IF(ISBLANK('4S'!$P$11),"",'4S'!$P$11)</f>
        <v/>
      </c>
    </row>
    <row r="3920" spans="2:6">
      <c r="B3920" t="str">
        <f>'4S'!$AZ$11</f>
        <v>B0493GROC_TO</v>
      </c>
      <c r="C3920" t="s">
        <v>18397</v>
      </c>
      <c r="E3920" t="s">
        <v>15757</v>
      </c>
      <c r="F3920">
        <f>IF(ISBLANK('4S'!$Q$11),"",'4S'!$Q$11)</f>
        <v>0</v>
      </c>
    </row>
    <row r="3921" spans="2:6">
      <c r="B3921" t="str">
        <f>'4S'!$AO$12</f>
        <v>B0407GRTE_WR</v>
      </c>
      <c r="C3921" t="s">
        <v>18398</v>
      </c>
      <c r="E3921" t="s">
        <v>15757</v>
      </c>
      <c r="F3921">
        <f>IF(ISBLANK('4S'!$F$12),"",'4S'!$F$12)</f>
        <v>0</v>
      </c>
    </row>
    <row r="3922" spans="2:6">
      <c r="B3922" t="str">
        <f>'4S'!$AP$12</f>
        <v>B0414GRTE_RW</v>
      </c>
      <c r="C3922" t="s">
        <v>18399</v>
      </c>
      <c r="E3922" t="s">
        <v>15757</v>
      </c>
      <c r="F3922">
        <f>IF(ISBLANK('4S'!$G$12),"",'4S'!$G$12)</f>
        <v>0</v>
      </c>
    </row>
    <row r="3923" spans="2:6">
      <c r="B3923" t="str">
        <f>'4S'!$AQ$12</f>
        <v>B0421GRTE_SW</v>
      </c>
      <c r="C3923" t="s">
        <v>18400</v>
      </c>
      <c r="E3923" t="s">
        <v>15757</v>
      </c>
      <c r="F3923">
        <f>IF(ISBLANK('4S'!$H$12),"",'4S'!$H$12)</f>
        <v>0</v>
      </c>
    </row>
    <row r="3924" spans="2:6">
      <c r="B3924" t="str">
        <f>'4S'!$AR$12</f>
        <v>B0428GRTE_TW</v>
      </c>
      <c r="C3924" t="s">
        <v>18401</v>
      </c>
      <c r="E3924" t="s">
        <v>15757</v>
      </c>
      <c r="F3924">
        <f>IF(ISBLANK('4S'!$I$12),"",'4S'!$I$12)</f>
        <v>0</v>
      </c>
    </row>
    <row r="3925" spans="2:6">
      <c r="B3925" t="str">
        <f>'4S'!$AS$12</f>
        <v>B0435GRTE_DW</v>
      </c>
      <c r="C3925" t="s">
        <v>18402</v>
      </c>
      <c r="E3925" t="s">
        <v>15757</v>
      </c>
      <c r="F3925">
        <f>IF(ISBLANK('4S'!$J$12),"",'4S'!$J$12)</f>
        <v>0</v>
      </c>
    </row>
    <row r="3926" spans="2:6">
      <c r="B3926" t="str">
        <f>'4S'!$AT$12</f>
        <v>B0444GRTE_TO</v>
      </c>
      <c r="C3926" t="s">
        <v>18403</v>
      </c>
      <c r="E3926" t="s">
        <v>15757</v>
      </c>
      <c r="F3926">
        <f>IF(ISBLANK('4S'!$K$12),"",'4S'!$K$12)</f>
        <v>0</v>
      </c>
    </row>
    <row r="3927" spans="2:6">
      <c r="B3927" t="str">
        <f>'4S'!$AU$12</f>
        <v>B0457GRTC_WR</v>
      </c>
      <c r="C3927" t="s">
        <v>18404</v>
      </c>
      <c r="E3927" t="s">
        <v>15757</v>
      </c>
      <c r="F3927">
        <f>IF(ISBLANK('4S'!$L$12),"",'4S'!$L$12)</f>
        <v>0</v>
      </c>
    </row>
    <row r="3928" spans="2:6">
      <c r="B3928" t="str">
        <f>'4S'!$AV$12</f>
        <v>B0464GRTC_RW</v>
      </c>
      <c r="C3928" t="s">
        <v>18405</v>
      </c>
      <c r="E3928" t="s">
        <v>15757</v>
      </c>
      <c r="F3928">
        <f>IF(ISBLANK('4S'!$M$12),"",'4S'!$M$12)</f>
        <v>0</v>
      </c>
    </row>
    <row r="3929" spans="2:6">
      <c r="B3929" t="str">
        <f>'4S'!$AW$12</f>
        <v>B0471GRTC_SW</v>
      </c>
      <c r="C3929" t="s">
        <v>18406</v>
      </c>
      <c r="E3929" t="s">
        <v>15757</v>
      </c>
      <c r="F3929">
        <f>IF(ISBLANK('4S'!$N$12),"",'4S'!$N$12)</f>
        <v>0</v>
      </c>
    </row>
    <row r="3930" spans="2:6">
      <c r="B3930" t="str">
        <f>'4S'!$AX$12</f>
        <v>B0478GRTC_TW</v>
      </c>
      <c r="C3930" t="s">
        <v>18407</v>
      </c>
      <c r="E3930" t="s">
        <v>15757</v>
      </c>
      <c r="F3930">
        <f>IF(ISBLANK('4S'!$O$12),"",'4S'!$O$12)</f>
        <v>0</v>
      </c>
    </row>
    <row r="3931" spans="2:6">
      <c r="B3931" t="str">
        <f>'4S'!$AY$12</f>
        <v>B0485GRTC_DW</v>
      </c>
      <c r="C3931" t="s">
        <v>18408</v>
      </c>
      <c r="E3931" t="s">
        <v>15757</v>
      </c>
      <c r="F3931">
        <f>IF(ISBLANK('4S'!$P$12),"",'4S'!$P$12)</f>
        <v>0</v>
      </c>
    </row>
    <row r="3932" spans="2:6">
      <c r="B3932" t="str">
        <f>'4S'!$AZ$12</f>
        <v>B0494GRTC_TO</v>
      </c>
      <c r="C3932" t="s">
        <v>18409</v>
      </c>
      <c r="E3932" t="s">
        <v>15757</v>
      </c>
      <c r="F3932">
        <f>IF(ISBLANK('4S'!$Q$12),"",'4S'!$Q$12)</f>
        <v>0</v>
      </c>
    </row>
    <row r="3933" spans="2:6">
      <c r="B3933" t="str">
        <f>'4S'!$AO$13</f>
        <v>B0760GRCE_WR</v>
      </c>
      <c r="C3933" t="s">
        <v>18410</v>
      </c>
      <c r="E3933" t="s">
        <v>15757</v>
      </c>
      <c r="F3933" t="str">
        <f>IF(ISBLANK('4S'!$F$13),"",'4S'!$F$13)</f>
        <v/>
      </c>
    </row>
    <row r="3934" spans="2:6">
      <c r="B3934" t="str">
        <f>'4S'!$AP$13</f>
        <v>B0771GRCE_RW</v>
      </c>
      <c r="C3934" t="s">
        <v>18411</v>
      </c>
      <c r="E3934" t="s">
        <v>15757</v>
      </c>
      <c r="F3934" t="str">
        <f>IF(ISBLANK('4S'!$G$13),"",'4S'!$G$13)</f>
        <v/>
      </c>
    </row>
    <row r="3935" spans="2:6">
      <c r="B3935" t="str">
        <f>'4S'!$AQ$13</f>
        <v>B0782GRCE_SW</v>
      </c>
      <c r="C3935" t="s">
        <v>18412</v>
      </c>
      <c r="E3935" t="s">
        <v>15757</v>
      </c>
      <c r="F3935" t="str">
        <f>IF(ISBLANK('4S'!$H$13),"",'4S'!$H$13)</f>
        <v/>
      </c>
    </row>
    <row r="3936" spans="2:6">
      <c r="B3936" t="str">
        <f>'4S'!$AR$13</f>
        <v>B0793GRCE_TW</v>
      </c>
      <c r="C3936" t="s">
        <v>18413</v>
      </c>
      <c r="E3936" t="s">
        <v>15757</v>
      </c>
      <c r="F3936" t="str">
        <f>IF(ISBLANK('4S'!$I$13),"",'4S'!$I$13)</f>
        <v/>
      </c>
    </row>
    <row r="3937" spans="2:6">
      <c r="B3937" t="str">
        <f>'4S'!$AS$13</f>
        <v>B0804GRCE_DW</v>
      </c>
      <c r="C3937" t="s">
        <v>18414</v>
      </c>
      <c r="E3937" t="s">
        <v>15757</v>
      </c>
      <c r="F3937" t="str">
        <f>IF(ISBLANK('4S'!$J$13),"",'4S'!$J$13)</f>
        <v/>
      </c>
    </row>
    <row r="3938" spans="2:6">
      <c r="B3938" t="str">
        <f>'4S'!$AT$13</f>
        <v>B0445GRCE_TO</v>
      </c>
      <c r="C3938" t="s">
        <v>18415</v>
      </c>
      <c r="E3938" t="s">
        <v>15757</v>
      </c>
      <c r="F3938">
        <f>IF(ISBLANK('4S'!$K$13),"",'4S'!$K$13)</f>
        <v>0</v>
      </c>
    </row>
    <row r="3939" spans="2:6">
      <c r="B3939" t="str">
        <f>'4S'!$AU$13</f>
        <v>B0815GRCC_WR</v>
      </c>
      <c r="C3939" t="s">
        <v>18416</v>
      </c>
      <c r="E3939" t="s">
        <v>15757</v>
      </c>
      <c r="F3939" t="str">
        <f>IF(ISBLANK('4S'!$L$13),"",'4S'!$L$13)</f>
        <v/>
      </c>
    </row>
    <row r="3940" spans="2:6">
      <c r="B3940" t="str">
        <f>'4S'!$AV$13</f>
        <v>B0826GRCC_RW</v>
      </c>
      <c r="C3940" t="s">
        <v>18417</v>
      </c>
      <c r="E3940" t="s">
        <v>15757</v>
      </c>
      <c r="F3940" t="str">
        <f>IF(ISBLANK('4S'!$M$13),"",'4S'!$M$13)</f>
        <v/>
      </c>
    </row>
    <row r="3941" spans="2:6">
      <c r="B3941" t="str">
        <f>'4S'!$AW$13</f>
        <v>B0837GRCC_SW</v>
      </c>
      <c r="C3941" t="s">
        <v>18418</v>
      </c>
      <c r="E3941" t="s">
        <v>15757</v>
      </c>
      <c r="F3941" t="str">
        <f>IF(ISBLANK('4S'!$N$13),"",'4S'!$N$13)</f>
        <v/>
      </c>
    </row>
    <row r="3942" spans="2:6">
      <c r="B3942" t="str">
        <f>'4S'!$AX$13</f>
        <v>B0848GRCC_TW</v>
      </c>
      <c r="C3942" t="s">
        <v>18419</v>
      </c>
      <c r="E3942" t="s">
        <v>15757</v>
      </c>
      <c r="F3942" t="str">
        <f>IF(ISBLANK('4S'!$O$13),"",'4S'!$O$13)</f>
        <v/>
      </c>
    </row>
    <row r="3943" spans="2:6">
      <c r="B3943" t="str">
        <f>'4S'!$AY$13</f>
        <v>B0859GRCC_DW</v>
      </c>
      <c r="C3943" t="s">
        <v>18420</v>
      </c>
      <c r="E3943" t="s">
        <v>15757</v>
      </c>
      <c r="F3943" t="str">
        <f>IF(ISBLANK('4S'!$P$13),"",'4S'!$P$13)</f>
        <v/>
      </c>
    </row>
    <row r="3944" spans="2:6">
      <c r="B3944" t="str">
        <f>'4S'!$AZ$13</f>
        <v>B0495GRCC_TO</v>
      </c>
      <c r="C3944" t="s">
        <v>18421</v>
      </c>
      <c r="E3944" t="s">
        <v>15757</v>
      </c>
      <c r="F3944">
        <f>IF(ISBLANK('4S'!$Q$13),"",'4S'!$Q$13)</f>
        <v>0</v>
      </c>
    </row>
    <row r="3945" spans="2:6">
      <c r="B3945" t="str">
        <f>'4S'!$AO$14</f>
        <v>B0761GROE_WR</v>
      </c>
      <c r="C3945" t="s">
        <v>18422</v>
      </c>
      <c r="E3945" t="s">
        <v>15757</v>
      </c>
      <c r="F3945" t="str">
        <f>IF(ISBLANK('4S'!$F$14),"",'4S'!$F$14)</f>
        <v/>
      </c>
    </row>
    <row r="3946" spans="2:6">
      <c r="B3946" t="str">
        <f>'4S'!$AP$14</f>
        <v>B0772GROE_RW</v>
      </c>
      <c r="C3946" t="s">
        <v>18423</v>
      </c>
      <c r="E3946" t="s">
        <v>15757</v>
      </c>
      <c r="F3946" t="str">
        <f>IF(ISBLANK('4S'!$G$14),"",'4S'!$G$14)</f>
        <v/>
      </c>
    </row>
    <row r="3947" spans="2:6">
      <c r="B3947" t="str">
        <f>'4S'!$AQ$14</f>
        <v>B0783GROE_SW</v>
      </c>
      <c r="C3947" t="s">
        <v>18424</v>
      </c>
      <c r="E3947" t="s">
        <v>15757</v>
      </c>
      <c r="F3947" t="str">
        <f>IF(ISBLANK('4S'!$H$14),"",'4S'!$H$14)</f>
        <v/>
      </c>
    </row>
    <row r="3948" spans="2:6">
      <c r="B3948" t="str">
        <f>'4S'!$AR$14</f>
        <v>B0794GROE_TW</v>
      </c>
      <c r="C3948" t="s">
        <v>18425</v>
      </c>
      <c r="E3948" t="s">
        <v>15757</v>
      </c>
      <c r="F3948" t="str">
        <f>IF(ISBLANK('4S'!$I$14),"",'4S'!$I$14)</f>
        <v/>
      </c>
    </row>
    <row r="3949" spans="2:6">
      <c r="B3949" t="str">
        <f>'4S'!$AS$14</f>
        <v>B0805GROE_DW</v>
      </c>
      <c r="C3949" t="s">
        <v>18426</v>
      </c>
      <c r="E3949" t="s">
        <v>15757</v>
      </c>
      <c r="F3949" t="str">
        <f>IF(ISBLANK('4S'!$J$14),"",'4S'!$J$14)</f>
        <v/>
      </c>
    </row>
    <row r="3950" spans="2:6">
      <c r="B3950" t="str">
        <f>'4S'!$AT$14</f>
        <v>B0446GROE_TO</v>
      </c>
      <c r="C3950" t="s">
        <v>18427</v>
      </c>
      <c r="E3950" t="s">
        <v>15757</v>
      </c>
      <c r="F3950">
        <f>IF(ISBLANK('4S'!$K$14),"",'4S'!$K$14)</f>
        <v>0</v>
      </c>
    </row>
    <row r="3951" spans="2:6">
      <c r="B3951" t="str">
        <f>'4S'!$AU$14</f>
        <v>B0816GROC_WR</v>
      </c>
      <c r="C3951" t="s">
        <v>18428</v>
      </c>
      <c r="E3951" t="s">
        <v>15757</v>
      </c>
      <c r="F3951" t="str">
        <f>IF(ISBLANK('4S'!$L$14),"",'4S'!$L$14)</f>
        <v/>
      </c>
    </row>
    <row r="3952" spans="2:6">
      <c r="B3952" t="str">
        <f>'4S'!$AV$14</f>
        <v>B0827GROC_RW</v>
      </c>
      <c r="C3952" t="s">
        <v>18429</v>
      </c>
      <c r="E3952" t="s">
        <v>15757</v>
      </c>
      <c r="F3952" t="str">
        <f>IF(ISBLANK('4S'!$M$14),"",'4S'!$M$14)</f>
        <v/>
      </c>
    </row>
    <row r="3953" spans="2:6">
      <c r="B3953" t="str">
        <f>'4S'!$AW$14</f>
        <v>B0838GROC_SW</v>
      </c>
      <c r="C3953" t="s">
        <v>18430</v>
      </c>
      <c r="E3953" t="s">
        <v>15757</v>
      </c>
      <c r="F3953" t="str">
        <f>IF(ISBLANK('4S'!$N$14),"",'4S'!$N$14)</f>
        <v/>
      </c>
    </row>
    <row r="3954" spans="2:6">
      <c r="B3954" t="str">
        <f>'4S'!$AX$14</f>
        <v>B0849GROC_TW</v>
      </c>
      <c r="C3954" t="s">
        <v>18431</v>
      </c>
      <c r="E3954" t="s">
        <v>15757</v>
      </c>
      <c r="F3954" t="str">
        <f>IF(ISBLANK('4S'!$O$14),"",'4S'!$O$14)</f>
        <v/>
      </c>
    </row>
    <row r="3955" spans="2:6">
      <c r="B3955" t="str">
        <f>'4S'!$AY$14</f>
        <v>B0860GROC_DW</v>
      </c>
      <c r="C3955" t="s">
        <v>18432</v>
      </c>
      <c r="E3955" t="s">
        <v>15757</v>
      </c>
      <c r="F3955" t="str">
        <f>IF(ISBLANK('4S'!$P$14),"",'4S'!$P$14)</f>
        <v/>
      </c>
    </row>
    <row r="3956" spans="2:6">
      <c r="B3956" t="str">
        <f>'4S'!$AZ$14</f>
        <v>B0496GROC_TO</v>
      </c>
      <c r="C3956" t="s">
        <v>18433</v>
      </c>
      <c r="E3956" t="s">
        <v>15757</v>
      </c>
      <c r="F3956">
        <f>IF(ISBLANK('4S'!$Q$14),"",'4S'!$Q$14)</f>
        <v>0</v>
      </c>
    </row>
    <row r="3957" spans="2:6">
      <c r="B3957" t="str">
        <f>'4S'!$AO$15</f>
        <v>B0408GRTE_WR</v>
      </c>
      <c r="C3957" t="s">
        <v>18434</v>
      </c>
      <c r="E3957" t="s">
        <v>15757</v>
      </c>
      <c r="F3957">
        <f>IF(ISBLANK('4S'!$F$15),"",'4S'!$F$15)</f>
        <v>0</v>
      </c>
    </row>
    <row r="3958" spans="2:6">
      <c r="B3958" t="str">
        <f>'4S'!$AP$15</f>
        <v>B0415GRTE_RW</v>
      </c>
      <c r="C3958" t="s">
        <v>18435</v>
      </c>
      <c r="E3958" t="s">
        <v>15757</v>
      </c>
      <c r="F3958">
        <f>IF(ISBLANK('4S'!$G$15),"",'4S'!$G$15)</f>
        <v>0</v>
      </c>
    </row>
    <row r="3959" spans="2:6">
      <c r="B3959" t="str">
        <f>'4S'!$AQ$15</f>
        <v>B0422GRTE_SW</v>
      </c>
      <c r="C3959" t="s">
        <v>18436</v>
      </c>
      <c r="E3959" t="s">
        <v>15757</v>
      </c>
      <c r="F3959">
        <f>IF(ISBLANK('4S'!$H$15),"",'4S'!$H$15)</f>
        <v>0</v>
      </c>
    </row>
    <row r="3960" spans="2:6">
      <c r="B3960" t="str">
        <f>'4S'!$AR$15</f>
        <v>B0429GRTE_TW</v>
      </c>
      <c r="C3960" t="s">
        <v>18437</v>
      </c>
      <c r="E3960" t="s">
        <v>15757</v>
      </c>
      <c r="F3960">
        <f>IF(ISBLANK('4S'!$I$15),"",'4S'!$I$15)</f>
        <v>0</v>
      </c>
    </row>
    <row r="3961" spans="2:6">
      <c r="B3961" t="str">
        <f>'4S'!$AS$15</f>
        <v>B0436GRTE_DW</v>
      </c>
      <c r="C3961" t="s">
        <v>18438</v>
      </c>
      <c r="E3961" t="s">
        <v>15757</v>
      </c>
      <c r="F3961">
        <f>IF(ISBLANK('4S'!$J$15),"",'4S'!$J$15)</f>
        <v>0</v>
      </c>
    </row>
    <row r="3962" spans="2:6">
      <c r="B3962" t="str">
        <f>'4S'!$AT$15</f>
        <v>B0447GRTE_TO</v>
      </c>
      <c r="C3962" t="s">
        <v>18439</v>
      </c>
      <c r="E3962" t="s">
        <v>15757</v>
      </c>
      <c r="F3962">
        <f>IF(ISBLANK('4S'!$K$15),"",'4S'!$K$15)</f>
        <v>0</v>
      </c>
    </row>
    <row r="3963" spans="2:6">
      <c r="B3963" t="str">
        <f>'4S'!$AU$15</f>
        <v>B0458GRTC_WR</v>
      </c>
      <c r="C3963" t="s">
        <v>18440</v>
      </c>
      <c r="E3963" t="s">
        <v>15757</v>
      </c>
      <c r="F3963">
        <f>IF(ISBLANK('4S'!$L$15),"",'4S'!$L$15)</f>
        <v>0</v>
      </c>
    </row>
    <row r="3964" spans="2:6">
      <c r="B3964" t="str">
        <f>'4S'!$AV$15</f>
        <v>B0465GRTC_RW</v>
      </c>
      <c r="C3964" t="s">
        <v>18441</v>
      </c>
      <c r="E3964" t="s">
        <v>15757</v>
      </c>
      <c r="F3964">
        <f>IF(ISBLANK('4S'!$M$15),"",'4S'!$M$15)</f>
        <v>0</v>
      </c>
    </row>
    <row r="3965" spans="2:6">
      <c r="B3965" t="str">
        <f>'4S'!$AW$15</f>
        <v>B0472GRTC_SW</v>
      </c>
      <c r="C3965" t="s">
        <v>18442</v>
      </c>
      <c r="E3965" t="s">
        <v>15757</v>
      </c>
      <c r="F3965">
        <f>IF(ISBLANK('4S'!$N$15),"",'4S'!$N$15)</f>
        <v>0</v>
      </c>
    </row>
    <row r="3966" spans="2:6">
      <c r="B3966" t="str">
        <f>'4S'!$AX$15</f>
        <v>B0479GRTC_TW</v>
      </c>
      <c r="C3966" t="s">
        <v>18443</v>
      </c>
      <c r="E3966" t="s">
        <v>15757</v>
      </c>
      <c r="F3966">
        <f>IF(ISBLANK('4S'!$O$15),"",'4S'!$O$15)</f>
        <v>0</v>
      </c>
    </row>
    <row r="3967" spans="2:6">
      <c r="B3967" t="str">
        <f>'4S'!$AY$15</f>
        <v>B0486GRTC_DW</v>
      </c>
      <c r="C3967" t="s">
        <v>18444</v>
      </c>
      <c r="E3967" t="s">
        <v>15757</v>
      </c>
      <c r="F3967">
        <f>IF(ISBLANK('4S'!$P$15),"",'4S'!$P$15)</f>
        <v>0</v>
      </c>
    </row>
    <row r="3968" spans="2:6">
      <c r="B3968" t="str">
        <f>'4S'!$AZ$15</f>
        <v>B0497GRTC_TO</v>
      </c>
      <c r="C3968" t="s">
        <v>18445</v>
      </c>
      <c r="E3968" t="s">
        <v>15757</v>
      </c>
      <c r="F3968">
        <f>IF(ISBLANK('4S'!$Q$15),"",'4S'!$Q$15)</f>
        <v>0</v>
      </c>
    </row>
    <row r="3969" spans="2:6">
      <c r="B3969" t="str">
        <f>'4S'!$AO$16</f>
        <v>B0763GRCE_WR</v>
      </c>
      <c r="C3969" t="s">
        <v>18446</v>
      </c>
      <c r="E3969" t="s">
        <v>15757</v>
      </c>
      <c r="F3969" t="str">
        <f>IF(ISBLANK('4S'!$F$16),"",'4S'!$F$16)</f>
        <v/>
      </c>
    </row>
    <row r="3970" spans="2:6">
      <c r="B3970" t="str">
        <f>'4S'!$AP$16</f>
        <v>B0774GRCE_RW</v>
      </c>
      <c r="C3970" t="s">
        <v>18447</v>
      </c>
      <c r="E3970" t="s">
        <v>15757</v>
      </c>
      <c r="F3970" t="str">
        <f>IF(ISBLANK('4S'!$G$16),"",'4S'!$G$16)</f>
        <v/>
      </c>
    </row>
    <row r="3971" spans="2:6">
      <c r="B3971" t="str">
        <f>'4S'!$AQ$16</f>
        <v>B0785GRCE_SW</v>
      </c>
      <c r="C3971" t="s">
        <v>18448</v>
      </c>
      <c r="E3971" t="s">
        <v>15757</v>
      </c>
      <c r="F3971" t="str">
        <f>IF(ISBLANK('4S'!$H$16),"",'4S'!$H$16)</f>
        <v/>
      </c>
    </row>
    <row r="3972" spans="2:6">
      <c r="B3972" t="str">
        <f>'4S'!$AR$16</f>
        <v>B0796GRCE_TW</v>
      </c>
      <c r="C3972" t="s">
        <v>18449</v>
      </c>
      <c r="E3972" t="s">
        <v>15757</v>
      </c>
      <c r="F3972" t="str">
        <f>IF(ISBLANK('4S'!$I$16),"",'4S'!$I$16)</f>
        <v/>
      </c>
    </row>
    <row r="3973" spans="2:6">
      <c r="B3973" t="str">
        <f>'4S'!$AS$16</f>
        <v>B0807GRCE_DW</v>
      </c>
      <c r="C3973" t="s">
        <v>18450</v>
      </c>
      <c r="E3973" t="s">
        <v>15757</v>
      </c>
      <c r="F3973" t="str">
        <f>IF(ISBLANK('4S'!$J$16),"",'4S'!$J$16)</f>
        <v/>
      </c>
    </row>
    <row r="3974" spans="2:6">
      <c r="B3974" t="str">
        <f>'4S'!$AT$16</f>
        <v>B0448GRCE_TO</v>
      </c>
      <c r="C3974" t="s">
        <v>18451</v>
      </c>
      <c r="E3974" t="s">
        <v>15757</v>
      </c>
      <c r="F3974">
        <f>IF(ISBLANK('4S'!$K$16),"",'4S'!$K$16)</f>
        <v>0</v>
      </c>
    </row>
    <row r="3975" spans="2:6">
      <c r="B3975" t="str">
        <f>'4S'!$AU$16</f>
        <v>B0818GRCC_WR</v>
      </c>
      <c r="C3975" t="s">
        <v>18452</v>
      </c>
      <c r="E3975" t="s">
        <v>15757</v>
      </c>
      <c r="F3975" t="str">
        <f>IF(ISBLANK('4S'!$L$16),"",'4S'!$L$16)</f>
        <v/>
      </c>
    </row>
    <row r="3976" spans="2:6">
      <c r="B3976" t="str">
        <f>'4S'!$AV$16</f>
        <v>B0829GRCC_RW</v>
      </c>
      <c r="C3976" t="s">
        <v>18453</v>
      </c>
      <c r="E3976" t="s">
        <v>15757</v>
      </c>
      <c r="F3976" t="str">
        <f>IF(ISBLANK('4S'!$M$16),"",'4S'!$M$16)</f>
        <v/>
      </c>
    </row>
    <row r="3977" spans="2:6">
      <c r="B3977" t="str">
        <f>'4S'!$AW$16</f>
        <v>B0840GRCC_SW</v>
      </c>
      <c r="C3977" t="s">
        <v>18454</v>
      </c>
      <c r="E3977" t="s">
        <v>15757</v>
      </c>
      <c r="F3977" t="str">
        <f>IF(ISBLANK('4S'!$N$16),"",'4S'!$N$16)</f>
        <v/>
      </c>
    </row>
    <row r="3978" spans="2:6">
      <c r="B3978" t="str">
        <f>'4S'!$AX$16</f>
        <v>B0851GRCC_TW</v>
      </c>
      <c r="C3978" t="s">
        <v>18455</v>
      </c>
      <c r="E3978" t="s">
        <v>15757</v>
      </c>
      <c r="F3978" t="str">
        <f>IF(ISBLANK('4S'!$O$16),"",'4S'!$O$16)</f>
        <v/>
      </c>
    </row>
    <row r="3979" spans="2:6">
      <c r="B3979" t="str">
        <f>'4S'!$AY$16</f>
        <v>B0862GRCC_DW</v>
      </c>
      <c r="C3979" t="s">
        <v>18456</v>
      </c>
      <c r="E3979" t="s">
        <v>15757</v>
      </c>
      <c r="F3979" t="str">
        <f>IF(ISBLANK('4S'!$P$16),"",'4S'!$P$16)</f>
        <v/>
      </c>
    </row>
    <row r="3980" spans="2:6">
      <c r="B3980" t="str">
        <f>'4S'!$AZ$16</f>
        <v>B0498GRCC_TO</v>
      </c>
      <c r="C3980" t="s">
        <v>18457</v>
      </c>
      <c r="E3980" t="s">
        <v>15757</v>
      </c>
      <c r="F3980">
        <f>IF(ISBLANK('4S'!$Q$16),"",'4S'!$Q$16)</f>
        <v>0</v>
      </c>
    </row>
    <row r="3981" spans="2:6">
      <c r="B3981" t="str">
        <f>'4S'!$AO$17</f>
        <v>B0764GROE_WR</v>
      </c>
      <c r="C3981" t="s">
        <v>18458</v>
      </c>
      <c r="E3981" t="s">
        <v>15757</v>
      </c>
      <c r="F3981" t="str">
        <f>IF(ISBLANK('4S'!$F$17),"",'4S'!$F$17)</f>
        <v/>
      </c>
    </row>
    <row r="3982" spans="2:6">
      <c r="B3982" t="str">
        <f>'4S'!$AP$17</f>
        <v>B0775GROE_RW</v>
      </c>
      <c r="C3982" t="s">
        <v>18459</v>
      </c>
      <c r="E3982" t="s">
        <v>15757</v>
      </c>
      <c r="F3982" t="str">
        <f>IF(ISBLANK('4S'!$G$17),"",'4S'!$G$17)</f>
        <v/>
      </c>
    </row>
    <row r="3983" spans="2:6">
      <c r="B3983" t="str">
        <f>'4S'!$AQ$17</f>
        <v>B0786GROE_SW</v>
      </c>
      <c r="C3983" t="s">
        <v>18460</v>
      </c>
      <c r="E3983" t="s">
        <v>15757</v>
      </c>
      <c r="F3983" t="str">
        <f>IF(ISBLANK('4S'!$H$17),"",'4S'!$H$17)</f>
        <v/>
      </c>
    </row>
    <row r="3984" spans="2:6">
      <c r="B3984" t="str">
        <f>'4S'!$AR$17</f>
        <v>B0797GROE_TW</v>
      </c>
      <c r="C3984" t="s">
        <v>18461</v>
      </c>
      <c r="E3984" t="s">
        <v>15757</v>
      </c>
      <c r="F3984" t="str">
        <f>IF(ISBLANK('4S'!$I$17),"",'4S'!$I$17)</f>
        <v/>
      </c>
    </row>
    <row r="3985" spans="2:6">
      <c r="B3985" t="str">
        <f>'4S'!$AS$17</f>
        <v>B0808GROE_DW</v>
      </c>
      <c r="C3985" t="s">
        <v>18462</v>
      </c>
      <c r="E3985" t="s">
        <v>15757</v>
      </c>
      <c r="F3985" t="str">
        <f>IF(ISBLANK('4S'!$J$17),"",'4S'!$J$17)</f>
        <v/>
      </c>
    </row>
    <row r="3986" spans="2:6">
      <c r="B3986" t="str">
        <f>'4S'!$AT$17</f>
        <v>B0449GROE_TO</v>
      </c>
      <c r="C3986" t="s">
        <v>18463</v>
      </c>
      <c r="E3986" t="s">
        <v>15757</v>
      </c>
      <c r="F3986">
        <f>IF(ISBLANK('4S'!$K$17),"",'4S'!$K$17)</f>
        <v>0</v>
      </c>
    </row>
    <row r="3987" spans="2:6">
      <c r="B3987" t="str">
        <f>'4S'!$AU$17</f>
        <v>B0819GROC_WR</v>
      </c>
      <c r="C3987" t="s">
        <v>18464</v>
      </c>
      <c r="E3987" t="s">
        <v>15757</v>
      </c>
      <c r="F3987" t="str">
        <f>IF(ISBLANK('4S'!$L$17),"",'4S'!$L$17)</f>
        <v/>
      </c>
    </row>
    <row r="3988" spans="2:6">
      <c r="B3988" t="str">
        <f>'4S'!$AV$17</f>
        <v>B0830GROC_RW</v>
      </c>
      <c r="C3988" t="s">
        <v>18465</v>
      </c>
      <c r="E3988" t="s">
        <v>15757</v>
      </c>
      <c r="F3988" t="str">
        <f>IF(ISBLANK('4S'!$M$17),"",'4S'!$M$17)</f>
        <v/>
      </c>
    </row>
    <row r="3989" spans="2:6">
      <c r="B3989" t="str">
        <f>'4S'!$AW$17</f>
        <v>B0841GROC_SW</v>
      </c>
      <c r="C3989" t="s">
        <v>18466</v>
      </c>
      <c r="E3989" t="s">
        <v>15757</v>
      </c>
      <c r="F3989" t="str">
        <f>IF(ISBLANK('4S'!$N$17),"",'4S'!$N$17)</f>
        <v/>
      </c>
    </row>
    <row r="3990" spans="2:6">
      <c r="B3990" t="str">
        <f>'4S'!$AX$17</f>
        <v>B0852GROC_TW</v>
      </c>
      <c r="C3990" t="s">
        <v>18467</v>
      </c>
      <c r="E3990" t="s">
        <v>15757</v>
      </c>
      <c r="F3990" t="str">
        <f>IF(ISBLANK('4S'!$O$17),"",'4S'!$O$17)</f>
        <v/>
      </c>
    </row>
    <row r="3991" spans="2:6">
      <c r="B3991" t="str">
        <f>'4S'!$AY$17</f>
        <v>B0863GROC_DW</v>
      </c>
      <c r="C3991" t="s">
        <v>18468</v>
      </c>
      <c r="E3991" t="s">
        <v>15757</v>
      </c>
      <c r="F3991" t="str">
        <f>IF(ISBLANK('4S'!$P$17),"",'4S'!$P$17)</f>
        <v/>
      </c>
    </row>
    <row r="3992" spans="2:6">
      <c r="B3992" t="str">
        <f>'4S'!$AZ$17</f>
        <v>B0499GROC_TO</v>
      </c>
      <c r="C3992" t="s">
        <v>18469</v>
      </c>
      <c r="E3992" t="s">
        <v>15757</v>
      </c>
      <c r="F3992">
        <f>IF(ISBLANK('4S'!$Q$17),"",'4S'!$Q$17)</f>
        <v>0</v>
      </c>
    </row>
    <row r="3993" spans="2:6">
      <c r="B3993" t="str">
        <f>'4S'!$AO$18</f>
        <v>B0409GRTE_WR</v>
      </c>
      <c r="C3993" t="s">
        <v>18470</v>
      </c>
      <c r="E3993" t="s">
        <v>15757</v>
      </c>
      <c r="F3993">
        <f>IF(ISBLANK('4S'!$F$18),"",'4S'!$F$18)</f>
        <v>0</v>
      </c>
    </row>
    <row r="3994" spans="2:6">
      <c r="B3994" t="str">
        <f>'4S'!$AP$18</f>
        <v>B0416GRTE_RW</v>
      </c>
      <c r="C3994" t="s">
        <v>18471</v>
      </c>
      <c r="E3994" t="s">
        <v>15757</v>
      </c>
      <c r="F3994">
        <f>IF(ISBLANK('4S'!$G$18),"",'4S'!$G$18)</f>
        <v>0</v>
      </c>
    </row>
    <row r="3995" spans="2:6">
      <c r="B3995" t="str">
        <f>'4S'!$AQ$18</f>
        <v>B0423GRTE_SW</v>
      </c>
      <c r="C3995" t="s">
        <v>18472</v>
      </c>
      <c r="E3995" t="s">
        <v>15757</v>
      </c>
      <c r="F3995">
        <f>IF(ISBLANK('4S'!$H$18),"",'4S'!$H$18)</f>
        <v>0</v>
      </c>
    </row>
    <row r="3996" spans="2:6">
      <c r="B3996" t="str">
        <f>'4S'!$AR$18</f>
        <v>B0430GRTE_TW</v>
      </c>
      <c r="C3996" t="s">
        <v>18473</v>
      </c>
      <c r="E3996" t="s">
        <v>15757</v>
      </c>
      <c r="F3996">
        <f>IF(ISBLANK('4S'!$I$18),"",'4S'!$I$18)</f>
        <v>0</v>
      </c>
    </row>
    <row r="3997" spans="2:6">
      <c r="B3997" t="str">
        <f>'4S'!$AS$18</f>
        <v>B0437GRTE_DW</v>
      </c>
      <c r="C3997" t="s">
        <v>18474</v>
      </c>
      <c r="E3997" t="s">
        <v>15757</v>
      </c>
      <c r="F3997">
        <f>IF(ISBLANK('4S'!$J$18),"",'4S'!$J$18)</f>
        <v>0</v>
      </c>
    </row>
    <row r="3998" spans="2:6">
      <c r="B3998" t="str">
        <f>'4S'!$AT$18</f>
        <v>B0450GRTE_TO</v>
      </c>
      <c r="C3998" t="s">
        <v>18475</v>
      </c>
      <c r="E3998" t="s">
        <v>15757</v>
      </c>
      <c r="F3998">
        <f>IF(ISBLANK('4S'!$K$18),"",'4S'!$K$18)</f>
        <v>0</v>
      </c>
    </row>
    <row r="3999" spans="2:6">
      <c r="B3999" t="str">
        <f>'4S'!$AU$18</f>
        <v>B0459GRTC_WR</v>
      </c>
      <c r="C3999" t="s">
        <v>18476</v>
      </c>
      <c r="E3999" t="s">
        <v>15757</v>
      </c>
      <c r="F3999">
        <f>IF(ISBLANK('4S'!$L$18),"",'4S'!$L$18)</f>
        <v>0</v>
      </c>
    </row>
    <row r="4000" spans="2:6">
      <c r="B4000" t="str">
        <f>'4S'!$AV$18</f>
        <v>B0466GRTC_RW</v>
      </c>
      <c r="C4000" t="s">
        <v>18477</v>
      </c>
      <c r="E4000" t="s">
        <v>15757</v>
      </c>
      <c r="F4000">
        <f>IF(ISBLANK('4S'!$M$18),"",'4S'!$M$18)</f>
        <v>0</v>
      </c>
    </row>
    <row r="4001" spans="2:6">
      <c r="B4001" t="str">
        <f>'4S'!$AW$18</f>
        <v>B0473GRTC_SW</v>
      </c>
      <c r="C4001" t="s">
        <v>18478</v>
      </c>
      <c r="E4001" t="s">
        <v>15757</v>
      </c>
      <c r="F4001">
        <f>IF(ISBLANK('4S'!$N$18),"",'4S'!$N$18)</f>
        <v>0</v>
      </c>
    </row>
    <row r="4002" spans="2:6">
      <c r="B4002" t="str">
        <f>'4S'!$AX$18</f>
        <v>B0480GRTC_TW</v>
      </c>
      <c r="C4002" t="s">
        <v>18479</v>
      </c>
      <c r="E4002" t="s">
        <v>15757</v>
      </c>
      <c r="F4002">
        <f>IF(ISBLANK('4S'!$O$18),"",'4S'!$O$18)</f>
        <v>0</v>
      </c>
    </row>
    <row r="4003" spans="2:6">
      <c r="B4003" t="str">
        <f>'4S'!$AY$18</f>
        <v>B0487GRTC_DW</v>
      </c>
      <c r="C4003" t="s">
        <v>18480</v>
      </c>
      <c r="E4003" t="s">
        <v>15757</v>
      </c>
      <c r="F4003">
        <f>IF(ISBLANK('4S'!$P$18),"",'4S'!$P$18)</f>
        <v>0</v>
      </c>
    </row>
    <row r="4004" spans="2:6">
      <c r="B4004" t="str">
        <f>'4S'!$AZ$18</f>
        <v>B0500GRTC_TO</v>
      </c>
      <c r="C4004" t="s">
        <v>18481</v>
      </c>
      <c r="E4004" t="s">
        <v>15757</v>
      </c>
      <c r="F4004">
        <f>IF(ISBLANK('4S'!$Q$18),"",'4S'!$Q$18)</f>
        <v>0</v>
      </c>
    </row>
    <row r="4005" spans="2:6">
      <c r="B4005" t="str">
        <f>'4S'!$AO$19</f>
        <v>B0766GRCE_WR</v>
      </c>
      <c r="C4005" t="s">
        <v>18482</v>
      </c>
      <c r="E4005" t="s">
        <v>15757</v>
      </c>
      <c r="F4005" t="str">
        <f>IF(ISBLANK('4S'!$F$19),"",'4S'!$F$19)</f>
        <v/>
      </c>
    </row>
    <row r="4006" spans="2:6">
      <c r="B4006" t="str">
        <f>'4S'!$AP$19</f>
        <v>B0777GRCE_RW</v>
      </c>
      <c r="C4006" t="s">
        <v>18483</v>
      </c>
      <c r="E4006" t="s">
        <v>15757</v>
      </c>
      <c r="F4006" t="str">
        <f>IF(ISBLANK('4S'!$G$19),"",'4S'!$G$19)</f>
        <v/>
      </c>
    </row>
    <row r="4007" spans="2:6">
      <c r="B4007" t="str">
        <f>'4S'!$AQ$19</f>
        <v>B0788GRCE_SW</v>
      </c>
      <c r="C4007" t="s">
        <v>18484</v>
      </c>
      <c r="E4007" t="s">
        <v>15757</v>
      </c>
      <c r="F4007" t="str">
        <f>IF(ISBLANK('4S'!$H$19),"",'4S'!$H$19)</f>
        <v/>
      </c>
    </row>
    <row r="4008" spans="2:6">
      <c r="B4008" t="str">
        <f>'4S'!$AR$19</f>
        <v>B0799GRCE_TW</v>
      </c>
      <c r="C4008" t="s">
        <v>18485</v>
      </c>
      <c r="E4008" t="s">
        <v>15757</v>
      </c>
      <c r="F4008" t="str">
        <f>IF(ISBLANK('4S'!$I$19),"",'4S'!$I$19)</f>
        <v/>
      </c>
    </row>
    <row r="4009" spans="2:6">
      <c r="B4009" t="str">
        <f>'4S'!$AS$19</f>
        <v>B0810GRCE_DW</v>
      </c>
      <c r="C4009" t="s">
        <v>18486</v>
      </c>
      <c r="E4009" t="s">
        <v>15757</v>
      </c>
      <c r="F4009" t="str">
        <f>IF(ISBLANK('4S'!$J$19),"",'4S'!$J$19)</f>
        <v/>
      </c>
    </row>
    <row r="4010" spans="2:6">
      <c r="B4010" t="str">
        <f>'4S'!$AT$19</f>
        <v>B0451GRCE_TO</v>
      </c>
      <c r="C4010" t="s">
        <v>18487</v>
      </c>
      <c r="E4010" t="s">
        <v>15757</v>
      </c>
      <c r="F4010">
        <f>IF(ISBLANK('4S'!$K$19),"",'4S'!$K$19)</f>
        <v>0</v>
      </c>
    </row>
    <row r="4011" spans="2:6">
      <c r="B4011" t="str">
        <f>'4S'!$AU$19</f>
        <v>B0821GRCC_WR</v>
      </c>
      <c r="C4011" t="s">
        <v>18488</v>
      </c>
      <c r="E4011" t="s">
        <v>15757</v>
      </c>
      <c r="F4011" t="str">
        <f>IF(ISBLANK('4S'!$L$19),"",'4S'!$L$19)</f>
        <v/>
      </c>
    </row>
    <row r="4012" spans="2:6">
      <c r="B4012" t="str">
        <f>'4S'!$AV$19</f>
        <v>B0832GRCC_RW</v>
      </c>
      <c r="C4012" t="s">
        <v>18489</v>
      </c>
      <c r="E4012" t="s">
        <v>15757</v>
      </c>
      <c r="F4012" t="str">
        <f>IF(ISBLANK('4S'!$M$19),"",'4S'!$M$19)</f>
        <v/>
      </c>
    </row>
    <row r="4013" spans="2:6">
      <c r="B4013" t="str">
        <f>'4S'!$AW$19</f>
        <v>B0843GRCC_SW</v>
      </c>
      <c r="C4013" t="s">
        <v>18490</v>
      </c>
      <c r="E4013" t="s">
        <v>15757</v>
      </c>
      <c r="F4013" t="str">
        <f>IF(ISBLANK('4S'!$N$19),"",'4S'!$N$19)</f>
        <v/>
      </c>
    </row>
    <row r="4014" spans="2:6">
      <c r="B4014" t="str">
        <f>'4S'!$AX$19</f>
        <v>B0854GRCC_TW</v>
      </c>
      <c r="C4014" t="s">
        <v>18491</v>
      </c>
      <c r="E4014" t="s">
        <v>15757</v>
      </c>
      <c r="F4014" t="str">
        <f>IF(ISBLANK('4S'!$O$19),"",'4S'!$O$19)</f>
        <v/>
      </c>
    </row>
    <row r="4015" spans="2:6">
      <c r="B4015" t="str">
        <f>'4S'!$AY$19</f>
        <v>B0865GRCC_DW</v>
      </c>
      <c r="C4015" t="s">
        <v>18492</v>
      </c>
      <c r="E4015" t="s">
        <v>15757</v>
      </c>
      <c r="F4015" t="str">
        <f>IF(ISBLANK('4S'!$P$19),"",'4S'!$P$19)</f>
        <v/>
      </c>
    </row>
    <row r="4016" spans="2:6">
      <c r="B4016" t="str">
        <f>'4S'!$AZ$19</f>
        <v>B0501GRCC_TO</v>
      </c>
      <c r="C4016" t="s">
        <v>18493</v>
      </c>
      <c r="E4016" t="s">
        <v>15757</v>
      </c>
      <c r="F4016">
        <f>IF(ISBLANK('4S'!$Q$19),"",'4S'!$Q$19)</f>
        <v>0</v>
      </c>
    </row>
    <row r="4017" spans="2:6">
      <c r="B4017" t="str">
        <f>'4S'!$AO$20</f>
        <v>B0767GROE_WR</v>
      </c>
      <c r="C4017" t="s">
        <v>18494</v>
      </c>
      <c r="E4017" t="s">
        <v>15757</v>
      </c>
      <c r="F4017" t="str">
        <f>IF(ISBLANK('4S'!$F$20),"",'4S'!$F$20)</f>
        <v/>
      </c>
    </row>
    <row r="4018" spans="2:6">
      <c r="B4018" t="str">
        <f>'4S'!$AP$20</f>
        <v>B0778GROE_RW</v>
      </c>
      <c r="C4018" t="s">
        <v>18495</v>
      </c>
      <c r="E4018" t="s">
        <v>15757</v>
      </c>
      <c r="F4018" t="str">
        <f>IF(ISBLANK('4S'!$G$20),"",'4S'!$G$20)</f>
        <v/>
      </c>
    </row>
    <row r="4019" spans="2:6">
      <c r="B4019" t="str">
        <f>'4S'!$AQ$20</f>
        <v>B0789GROE_SW</v>
      </c>
      <c r="C4019" t="s">
        <v>18496</v>
      </c>
      <c r="E4019" t="s">
        <v>15757</v>
      </c>
      <c r="F4019" t="str">
        <f>IF(ISBLANK('4S'!$H$20),"",'4S'!$H$20)</f>
        <v/>
      </c>
    </row>
    <row r="4020" spans="2:6">
      <c r="B4020" t="str">
        <f>'4S'!$AR$20</f>
        <v>B0800GROE_TW</v>
      </c>
      <c r="C4020" t="s">
        <v>18497</v>
      </c>
      <c r="E4020" t="s">
        <v>15757</v>
      </c>
      <c r="F4020" t="str">
        <f>IF(ISBLANK('4S'!$I$20),"",'4S'!$I$20)</f>
        <v/>
      </c>
    </row>
    <row r="4021" spans="2:6">
      <c r="B4021" t="str">
        <f>'4S'!$AS$20</f>
        <v>B0811GROE_DW</v>
      </c>
      <c r="C4021" t="s">
        <v>18498</v>
      </c>
      <c r="E4021" t="s">
        <v>15757</v>
      </c>
      <c r="F4021" t="str">
        <f>IF(ISBLANK('4S'!$J$20),"",'4S'!$J$20)</f>
        <v/>
      </c>
    </row>
    <row r="4022" spans="2:6">
      <c r="B4022" t="str">
        <f>'4S'!$AT$20</f>
        <v>B0452GROE_TO</v>
      </c>
      <c r="C4022" t="s">
        <v>18499</v>
      </c>
      <c r="E4022" t="s">
        <v>15757</v>
      </c>
      <c r="F4022">
        <f>IF(ISBLANK('4S'!$K$20),"",'4S'!$K$20)</f>
        <v>0</v>
      </c>
    </row>
    <row r="4023" spans="2:6">
      <c r="B4023" t="str">
        <f>'4S'!$AU$20</f>
        <v>B0822GROC_WR</v>
      </c>
      <c r="C4023" t="s">
        <v>18500</v>
      </c>
      <c r="E4023" t="s">
        <v>15757</v>
      </c>
      <c r="F4023" t="str">
        <f>IF(ISBLANK('4S'!$L$20),"",'4S'!$L$20)</f>
        <v/>
      </c>
    </row>
    <row r="4024" spans="2:6">
      <c r="B4024" t="str">
        <f>'4S'!$AV$20</f>
        <v>B0833GROC_RW</v>
      </c>
      <c r="C4024" t="s">
        <v>18501</v>
      </c>
      <c r="E4024" t="s">
        <v>15757</v>
      </c>
      <c r="F4024" t="str">
        <f>IF(ISBLANK('4S'!$M$20),"",'4S'!$M$20)</f>
        <v/>
      </c>
    </row>
    <row r="4025" spans="2:6">
      <c r="B4025" t="str">
        <f>'4S'!$AW$20</f>
        <v>B0844GROC_SW</v>
      </c>
      <c r="C4025" t="s">
        <v>18502</v>
      </c>
      <c r="E4025" t="s">
        <v>15757</v>
      </c>
      <c r="F4025" t="str">
        <f>IF(ISBLANK('4S'!$N$20),"",'4S'!$N$20)</f>
        <v/>
      </c>
    </row>
    <row r="4026" spans="2:6">
      <c r="B4026" t="str">
        <f>'4S'!$AX$20</f>
        <v>B0855GROC_TW</v>
      </c>
      <c r="C4026" t="s">
        <v>18503</v>
      </c>
      <c r="E4026" t="s">
        <v>15757</v>
      </c>
      <c r="F4026" t="str">
        <f>IF(ISBLANK('4S'!$O$20),"",'4S'!$O$20)</f>
        <v/>
      </c>
    </row>
    <row r="4027" spans="2:6">
      <c r="B4027" t="str">
        <f>'4S'!$AY$20</f>
        <v>B0866GROC_DW</v>
      </c>
      <c r="C4027" t="s">
        <v>18504</v>
      </c>
      <c r="E4027" t="s">
        <v>15757</v>
      </c>
      <c r="F4027" t="str">
        <f>IF(ISBLANK('4S'!$P$20),"",'4S'!$P$20)</f>
        <v/>
      </c>
    </row>
    <row r="4028" spans="2:6">
      <c r="B4028" t="str">
        <f>'4S'!$AZ$20</f>
        <v>B0502GROC_TO</v>
      </c>
      <c r="C4028" t="s">
        <v>18505</v>
      </c>
      <c r="E4028" t="s">
        <v>15757</v>
      </c>
      <c r="F4028">
        <f>IF(ISBLANK('4S'!$Q$20),"",'4S'!$Q$20)</f>
        <v>0</v>
      </c>
    </row>
    <row r="4029" spans="2:6">
      <c r="B4029" t="str">
        <f>'4S'!$AO$21</f>
        <v>B0410GRTE_WR</v>
      </c>
      <c r="C4029" t="s">
        <v>18506</v>
      </c>
      <c r="E4029" t="s">
        <v>15757</v>
      </c>
      <c r="F4029">
        <f>IF(ISBLANK('4S'!$F$21),"",'4S'!$F$21)</f>
        <v>0</v>
      </c>
    </row>
    <row r="4030" spans="2:6">
      <c r="B4030" t="str">
        <f>'4S'!$AP$21</f>
        <v>B0417GRTE_RW</v>
      </c>
      <c r="C4030" t="s">
        <v>18507</v>
      </c>
      <c r="E4030" t="s">
        <v>15757</v>
      </c>
      <c r="F4030">
        <f>IF(ISBLANK('4S'!$G$21),"",'4S'!$G$21)</f>
        <v>0</v>
      </c>
    </row>
    <row r="4031" spans="2:6">
      <c r="B4031" t="str">
        <f>'4S'!$AQ$21</f>
        <v>B0424GRTE_SW</v>
      </c>
      <c r="C4031" t="s">
        <v>18508</v>
      </c>
      <c r="E4031" t="s">
        <v>15757</v>
      </c>
      <c r="F4031">
        <f>IF(ISBLANK('4S'!$H$21),"",'4S'!$H$21)</f>
        <v>0</v>
      </c>
    </row>
    <row r="4032" spans="2:6">
      <c r="B4032" t="str">
        <f>'4S'!$AR$21</f>
        <v>B0431GRTE_TW</v>
      </c>
      <c r="C4032" t="s">
        <v>18509</v>
      </c>
      <c r="E4032" t="s">
        <v>15757</v>
      </c>
      <c r="F4032">
        <f>IF(ISBLANK('4S'!$I$21),"",'4S'!$I$21)</f>
        <v>0</v>
      </c>
    </row>
    <row r="4033" spans="2:6">
      <c r="B4033" t="str">
        <f>'4S'!$AS$21</f>
        <v>B0438GRTE_DW</v>
      </c>
      <c r="C4033" t="s">
        <v>18510</v>
      </c>
      <c r="E4033" t="s">
        <v>15757</v>
      </c>
      <c r="F4033">
        <f>IF(ISBLANK('4S'!$J$21),"",'4S'!$J$21)</f>
        <v>0</v>
      </c>
    </row>
    <row r="4034" spans="2:6">
      <c r="B4034" t="str">
        <f>'4S'!$AT$21</f>
        <v>B0453GRTE_TO</v>
      </c>
      <c r="C4034" t="s">
        <v>18511</v>
      </c>
      <c r="E4034" t="s">
        <v>15757</v>
      </c>
      <c r="F4034">
        <f>IF(ISBLANK('4S'!$K$21),"",'4S'!$K$21)</f>
        <v>0</v>
      </c>
    </row>
    <row r="4035" spans="2:6">
      <c r="B4035" t="str">
        <f>'4S'!$AU$21</f>
        <v>B0460GRTC_WR</v>
      </c>
      <c r="C4035" t="s">
        <v>18512</v>
      </c>
      <c r="E4035" t="s">
        <v>15757</v>
      </c>
      <c r="F4035">
        <f>IF(ISBLANK('4S'!$L$21),"",'4S'!$L$21)</f>
        <v>0</v>
      </c>
    </row>
    <row r="4036" spans="2:6">
      <c r="B4036" t="str">
        <f>'4S'!$AV$21</f>
        <v>B0467GRTC_RW</v>
      </c>
      <c r="C4036" t="s">
        <v>18513</v>
      </c>
      <c r="E4036" t="s">
        <v>15757</v>
      </c>
      <c r="F4036">
        <f>IF(ISBLANK('4S'!$M$21),"",'4S'!$M$21)</f>
        <v>0</v>
      </c>
    </row>
    <row r="4037" spans="2:6">
      <c r="B4037" t="str">
        <f>'4S'!$AW$21</f>
        <v>B0474GRTC_SW</v>
      </c>
      <c r="C4037" t="s">
        <v>18514</v>
      </c>
      <c r="E4037" t="s">
        <v>15757</v>
      </c>
      <c r="F4037">
        <f>IF(ISBLANK('4S'!$N$21),"",'4S'!$N$21)</f>
        <v>0</v>
      </c>
    </row>
    <row r="4038" spans="2:6">
      <c r="B4038" t="str">
        <f>'4S'!$AX$21</f>
        <v>B0481GRTC_TW</v>
      </c>
      <c r="C4038" t="s">
        <v>18515</v>
      </c>
      <c r="E4038" t="s">
        <v>15757</v>
      </c>
      <c r="F4038">
        <f>IF(ISBLANK('4S'!$O$21),"",'4S'!$O$21)</f>
        <v>0</v>
      </c>
    </row>
    <row r="4039" spans="2:6">
      <c r="B4039" t="str">
        <f>'4S'!$AY$21</f>
        <v>B0488GRTC_DW</v>
      </c>
      <c r="C4039" t="s">
        <v>18516</v>
      </c>
      <c r="E4039" t="s">
        <v>15757</v>
      </c>
      <c r="F4039">
        <f>IF(ISBLANK('4S'!$P$21),"",'4S'!$P$21)</f>
        <v>0</v>
      </c>
    </row>
    <row r="4040" spans="2:6">
      <c r="B4040" t="str">
        <f>'4S'!$AZ$21</f>
        <v>B0503GRTC_TO</v>
      </c>
      <c r="C4040" t="s">
        <v>18517</v>
      </c>
      <c r="E4040" t="s">
        <v>15757</v>
      </c>
      <c r="F4040">
        <f>IF(ISBLANK('4S'!$Q$21),"",'4S'!$Q$21)</f>
        <v>0</v>
      </c>
    </row>
    <row r="4041" spans="2:6">
      <c r="B4041" t="str">
        <f>'4S'!$AO$22</f>
        <v>B0411TGCE_WR</v>
      </c>
      <c r="C4041" t="s">
        <v>18518</v>
      </c>
      <c r="E4041" t="s">
        <v>15757</v>
      </c>
      <c r="F4041">
        <f>IF(ISBLANK('4S'!$F$22),"",'4S'!$F$22)</f>
        <v>0</v>
      </c>
    </row>
    <row r="4042" spans="2:6">
      <c r="B4042" t="str">
        <f>'4S'!$AP$22</f>
        <v>B0418TGCE_RW</v>
      </c>
      <c r="C4042" t="s">
        <v>18519</v>
      </c>
      <c r="E4042" t="s">
        <v>15757</v>
      </c>
      <c r="F4042">
        <f>IF(ISBLANK('4S'!$G$22),"",'4S'!$G$22)</f>
        <v>0</v>
      </c>
    </row>
    <row r="4043" spans="2:6">
      <c r="B4043" t="str">
        <f>'4S'!$AQ$22</f>
        <v>B0425TGCE_SW</v>
      </c>
      <c r="C4043" t="s">
        <v>18520</v>
      </c>
      <c r="E4043" t="s">
        <v>15757</v>
      </c>
      <c r="F4043">
        <f>IF(ISBLANK('4S'!$H$22),"",'4S'!$H$22)</f>
        <v>0</v>
      </c>
    </row>
    <row r="4044" spans="2:6">
      <c r="B4044" t="str">
        <f>'4S'!$AR$22</f>
        <v>B0432TGCE_TW</v>
      </c>
      <c r="C4044" t="s">
        <v>18521</v>
      </c>
      <c r="E4044" t="s">
        <v>15757</v>
      </c>
      <c r="F4044">
        <f>IF(ISBLANK('4S'!$I$22),"",'4S'!$I$22)</f>
        <v>0</v>
      </c>
    </row>
    <row r="4045" spans="2:6">
      <c r="B4045" t="str">
        <f>'4S'!$AS$22</f>
        <v>B0439TGCE_DW</v>
      </c>
      <c r="C4045" t="s">
        <v>18522</v>
      </c>
      <c r="E4045" t="s">
        <v>15757</v>
      </c>
      <c r="F4045">
        <f>IF(ISBLANK('4S'!$J$22),"",'4S'!$J$22)</f>
        <v>0</v>
      </c>
    </row>
    <row r="4046" spans="2:6">
      <c r="B4046" t="str">
        <f>'4S'!$AT$22</f>
        <v>B0454TGCE_TO</v>
      </c>
      <c r="C4046" t="s">
        <v>18523</v>
      </c>
      <c r="E4046" t="s">
        <v>15757</v>
      </c>
      <c r="F4046">
        <f>IF(ISBLANK('4S'!$K$22),"",'4S'!$K$22)</f>
        <v>0</v>
      </c>
    </row>
    <row r="4047" spans="2:6">
      <c r="B4047" t="str">
        <f>'4S'!$AU$22</f>
        <v>B0461TGCC_WR</v>
      </c>
      <c r="C4047" t="s">
        <v>18524</v>
      </c>
      <c r="E4047" t="s">
        <v>15757</v>
      </c>
      <c r="F4047">
        <f>IF(ISBLANK('4S'!$L$22),"",'4S'!$L$22)</f>
        <v>0</v>
      </c>
    </row>
    <row r="4048" spans="2:6">
      <c r="B4048" t="str">
        <f>'4S'!$AV$22</f>
        <v>B0468TGCC_RW</v>
      </c>
      <c r="C4048" t="s">
        <v>18525</v>
      </c>
      <c r="E4048" t="s">
        <v>15757</v>
      </c>
      <c r="F4048">
        <f>IF(ISBLANK('4S'!$M$22),"",'4S'!$M$22)</f>
        <v>0</v>
      </c>
    </row>
    <row r="4049" spans="2:6">
      <c r="B4049" t="str">
        <f>'4S'!$AW$22</f>
        <v>B0475TGCC_SW</v>
      </c>
      <c r="C4049" t="s">
        <v>18526</v>
      </c>
      <c r="E4049" t="s">
        <v>15757</v>
      </c>
      <c r="F4049">
        <f>IF(ISBLANK('4S'!$N$22),"",'4S'!$N$22)</f>
        <v>0</v>
      </c>
    </row>
    <row r="4050" spans="2:6">
      <c r="B4050" t="str">
        <f>'4S'!$AX$22</f>
        <v>B0482TGCC_TW</v>
      </c>
      <c r="C4050" t="s">
        <v>18527</v>
      </c>
      <c r="E4050" t="s">
        <v>15757</v>
      </c>
      <c r="F4050">
        <f>IF(ISBLANK('4S'!$O$22),"",'4S'!$O$22)</f>
        <v>0</v>
      </c>
    </row>
    <row r="4051" spans="2:6">
      <c r="B4051" t="str">
        <f>'4S'!$AY$22</f>
        <v>B0489TGCC_DW</v>
      </c>
      <c r="C4051" t="s">
        <v>18528</v>
      </c>
      <c r="E4051" t="s">
        <v>15757</v>
      </c>
      <c r="F4051">
        <f>IF(ISBLANK('4S'!$P$22),"",'4S'!$P$22)</f>
        <v>0</v>
      </c>
    </row>
    <row r="4052" spans="2:6">
      <c r="B4052" t="str">
        <f>'4S'!$AZ$22</f>
        <v>B0504TGCC_TO</v>
      </c>
      <c r="C4052" t="s">
        <v>18529</v>
      </c>
      <c r="E4052" t="s">
        <v>15757</v>
      </c>
      <c r="F4052">
        <f>IF(ISBLANK('4S'!$Q$22),"",'4S'!$Q$22)</f>
        <v>0</v>
      </c>
    </row>
    <row r="4053" spans="2:6">
      <c r="B4053" t="str">
        <f>'4S'!$AO$23</f>
        <v>B0412TGOE_WR</v>
      </c>
      <c r="C4053" t="s">
        <v>18530</v>
      </c>
      <c r="E4053" t="s">
        <v>15757</v>
      </c>
      <c r="F4053">
        <f>IF(ISBLANK('4S'!$F$23),"",'4S'!$F$23)</f>
        <v>0</v>
      </c>
    </row>
    <row r="4054" spans="2:6">
      <c r="B4054" t="str">
        <f>'4S'!$AP$23</f>
        <v>B0419TGOE_RW</v>
      </c>
      <c r="C4054" t="s">
        <v>18531</v>
      </c>
      <c r="E4054" t="s">
        <v>15757</v>
      </c>
      <c r="F4054">
        <f>IF(ISBLANK('4S'!$G$23),"",'4S'!$G$23)</f>
        <v>0</v>
      </c>
    </row>
    <row r="4055" spans="2:6">
      <c r="B4055" t="str">
        <f>'4S'!$AQ$23</f>
        <v>B0426TGOE_SW</v>
      </c>
      <c r="C4055" t="s">
        <v>18532</v>
      </c>
      <c r="E4055" t="s">
        <v>15757</v>
      </c>
      <c r="F4055">
        <f>IF(ISBLANK('4S'!$H$23),"",'4S'!$H$23)</f>
        <v>0</v>
      </c>
    </row>
    <row r="4056" spans="2:6">
      <c r="B4056" t="str">
        <f>'4S'!$AR$23</f>
        <v>B0433TGOE_TW</v>
      </c>
      <c r="C4056" t="s">
        <v>18533</v>
      </c>
      <c r="E4056" t="s">
        <v>15757</v>
      </c>
      <c r="F4056">
        <f>IF(ISBLANK('4S'!$I$23),"",'4S'!$I$23)</f>
        <v>0</v>
      </c>
    </row>
    <row r="4057" spans="2:6">
      <c r="B4057" t="str">
        <f>'4S'!$AS$23</f>
        <v>B0440TGOE_DW</v>
      </c>
      <c r="C4057" t="s">
        <v>18534</v>
      </c>
      <c r="E4057" t="s">
        <v>15757</v>
      </c>
      <c r="F4057">
        <f>IF(ISBLANK('4S'!$J$23),"",'4S'!$J$23)</f>
        <v>0</v>
      </c>
    </row>
    <row r="4058" spans="2:6">
      <c r="B4058" t="str">
        <f>'4S'!$AT$23</f>
        <v>B0455TGOE_TO</v>
      </c>
      <c r="C4058" t="s">
        <v>18535</v>
      </c>
      <c r="E4058" t="s">
        <v>15757</v>
      </c>
      <c r="F4058">
        <f>IF(ISBLANK('4S'!$K$23),"",'4S'!$K$23)</f>
        <v>0</v>
      </c>
    </row>
    <row r="4059" spans="2:6">
      <c r="B4059" t="str">
        <f>'4S'!$AU$23</f>
        <v>B0462TGOC_WR</v>
      </c>
      <c r="C4059" t="s">
        <v>18536</v>
      </c>
      <c r="E4059" t="s">
        <v>15757</v>
      </c>
      <c r="F4059">
        <f>IF(ISBLANK('4S'!$L$23),"",'4S'!$L$23)</f>
        <v>0</v>
      </c>
    </row>
    <row r="4060" spans="2:6">
      <c r="B4060" t="str">
        <f>'4S'!$AV$23</f>
        <v>B0469TGOC_RW</v>
      </c>
      <c r="C4060" t="s">
        <v>18537</v>
      </c>
      <c r="E4060" t="s">
        <v>15757</v>
      </c>
      <c r="F4060">
        <f>IF(ISBLANK('4S'!$M$23),"",'4S'!$M$23)</f>
        <v>0</v>
      </c>
    </row>
    <row r="4061" spans="2:6">
      <c r="B4061" t="str">
        <f>'4S'!$AW$23</f>
        <v>B0476TGOC_SW</v>
      </c>
      <c r="C4061" t="s">
        <v>18538</v>
      </c>
      <c r="E4061" t="s">
        <v>15757</v>
      </c>
      <c r="F4061">
        <f>IF(ISBLANK('4S'!$N$23),"",'4S'!$N$23)</f>
        <v>0</v>
      </c>
    </row>
    <row r="4062" spans="2:6">
      <c r="B4062" t="str">
        <f>'4S'!$AX$23</f>
        <v>B0483TGOC_TW</v>
      </c>
      <c r="C4062" t="s">
        <v>18539</v>
      </c>
      <c r="E4062" t="s">
        <v>15757</v>
      </c>
      <c r="F4062">
        <f>IF(ISBLANK('4S'!$O$23),"",'4S'!$O$23)</f>
        <v>0</v>
      </c>
    </row>
    <row r="4063" spans="2:6">
      <c r="B4063" t="str">
        <f>'4S'!$AY$23</f>
        <v>B0490TGOC_DW</v>
      </c>
      <c r="C4063" t="s">
        <v>18540</v>
      </c>
      <c r="E4063" t="s">
        <v>15757</v>
      </c>
      <c r="F4063">
        <f>IF(ISBLANK('4S'!$P$23),"",'4S'!$P$23)</f>
        <v>0</v>
      </c>
    </row>
    <row r="4064" spans="2:6">
      <c r="B4064" t="str">
        <f>'4S'!$AZ$23</f>
        <v>B0505TGOC_TO</v>
      </c>
      <c r="C4064" t="s">
        <v>18541</v>
      </c>
      <c r="E4064" t="s">
        <v>15757</v>
      </c>
      <c r="F4064">
        <f>IF(ISBLANK('4S'!$Q$23),"",'4S'!$Q$23)</f>
        <v>0</v>
      </c>
    </row>
    <row r="4065" spans="2:6">
      <c r="B4065" t="str">
        <f>'4S'!$AO$24</f>
        <v>B0413TGTE_WR</v>
      </c>
      <c r="C4065" t="s">
        <v>18542</v>
      </c>
      <c r="E4065" t="s">
        <v>15757</v>
      </c>
      <c r="F4065">
        <f>IF(ISBLANK('4S'!$F$24),"",'4S'!$F$24)</f>
        <v>0</v>
      </c>
    </row>
    <row r="4066" spans="2:6">
      <c r="B4066" t="str">
        <f>'4S'!$AP$24</f>
        <v>B0420TGTE_RW</v>
      </c>
      <c r="C4066" t="s">
        <v>18543</v>
      </c>
      <c r="E4066" t="s">
        <v>15757</v>
      </c>
      <c r="F4066">
        <f>IF(ISBLANK('4S'!$G$24),"",'4S'!$G$24)</f>
        <v>0</v>
      </c>
    </row>
    <row r="4067" spans="2:6">
      <c r="B4067" t="str">
        <f>'4S'!$AQ$24</f>
        <v>B0427TGTE_SW</v>
      </c>
      <c r="C4067" t="s">
        <v>18544</v>
      </c>
      <c r="E4067" t="s">
        <v>15757</v>
      </c>
      <c r="F4067">
        <f>IF(ISBLANK('4S'!$H$24),"",'4S'!$H$24)</f>
        <v>0</v>
      </c>
    </row>
    <row r="4068" spans="2:6">
      <c r="B4068" t="str">
        <f>'4S'!$AR$24</f>
        <v>B0434TGTE_TW</v>
      </c>
      <c r="C4068" t="s">
        <v>18545</v>
      </c>
      <c r="E4068" t="s">
        <v>15757</v>
      </c>
      <c r="F4068">
        <f>IF(ISBLANK('4S'!$I$24),"",'4S'!$I$24)</f>
        <v>0</v>
      </c>
    </row>
    <row r="4069" spans="2:6">
      <c r="B4069" t="str">
        <f>'4S'!$AS$24</f>
        <v>B0441TGTE_DW</v>
      </c>
      <c r="C4069" t="s">
        <v>18546</v>
      </c>
      <c r="E4069" t="s">
        <v>15757</v>
      </c>
      <c r="F4069">
        <f>IF(ISBLANK('4S'!$J$24),"",'4S'!$J$24)</f>
        <v>0</v>
      </c>
    </row>
    <row r="4070" spans="2:6">
      <c r="B4070" t="str">
        <f>'4S'!$AT$24</f>
        <v>B0456TGTE_TO</v>
      </c>
      <c r="C4070" t="s">
        <v>18547</v>
      </c>
      <c r="E4070" t="s">
        <v>15757</v>
      </c>
      <c r="F4070">
        <f>IF(ISBLANK('4S'!$K$24),"",'4S'!$K$24)</f>
        <v>0</v>
      </c>
    </row>
    <row r="4071" spans="2:6">
      <c r="B4071" t="str">
        <f>'4S'!$AU$24</f>
        <v>B0463TGTC_WR</v>
      </c>
      <c r="C4071" t="s">
        <v>18548</v>
      </c>
      <c r="E4071" t="s">
        <v>15757</v>
      </c>
      <c r="F4071">
        <f>IF(ISBLANK('4S'!$L$24),"",'4S'!$L$24)</f>
        <v>0</v>
      </c>
    </row>
    <row r="4072" spans="2:6">
      <c r="B4072" t="str">
        <f>'4S'!$AV$24</f>
        <v>B0470TGTC_RW</v>
      </c>
      <c r="C4072" t="s">
        <v>18549</v>
      </c>
      <c r="E4072" t="s">
        <v>15757</v>
      </c>
      <c r="F4072">
        <f>IF(ISBLANK('4S'!$M$24),"",'4S'!$M$24)</f>
        <v>0</v>
      </c>
    </row>
    <row r="4073" spans="2:6">
      <c r="B4073" t="str">
        <f>'4S'!$AW$24</f>
        <v>B0477TGTC_SW</v>
      </c>
      <c r="C4073" t="s">
        <v>18550</v>
      </c>
      <c r="E4073" t="s">
        <v>15757</v>
      </c>
      <c r="F4073">
        <f>IF(ISBLANK('4S'!$N$24),"",'4S'!$N$24)</f>
        <v>0</v>
      </c>
    </row>
    <row r="4074" spans="2:6">
      <c r="B4074" t="str">
        <f>'4S'!$AX$24</f>
        <v>B0484TGTC_TW</v>
      </c>
      <c r="C4074" t="s">
        <v>18551</v>
      </c>
      <c r="E4074" t="s">
        <v>15757</v>
      </c>
      <c r="F4074">
        <f>IF(ISBLANK('4S'!$O$24),"",'4S'!$O$24)</f>
        <v>0</v>
      </c>
    </row>
    <row r="4075" spans="2:6">
      <c r="B4075" t="str">
        <f>'4S'!$AY$24</f>
        <v>B0491TGTC_DW</v>
      </c>
      <c r="C4075" t="s">
        <v>18552</v>
      </c>
      <c r="E4075" t="s">
        <v>15757</v>
      </c>
      <c r="F4075">
        <f>IF(ISBLANK('4S'!$P$24),"",'4S'!$P$24)</f>
        <v>0</v>
      </c>
    </row>
    <row r="4076" spans="2:6">
      <c r="B4076" t="str">
        <f>'4S'!$AZ$24</f>
        <v>B0506TGTC_TO</v>
      </c>
      <c r="C4076" t="s">
        <v>18553</v>
      </c>
      <c r="E4076" t="s">
        <v>15757</v>
      </c>
      <c r="F4076">
        <f>IF(ISBLANK('4S'!$Q$24),"",'4S'!$Q$24)</f>
        <v>0</v>
      </c>
    </row>
    <row r="4077" spans="2:6">
      <c r="B4077" t="str">
        <f>'4T'!$BA$10</f>
        <v>B0867GRCE_FOW</v>
      </c>
      <c r="C4077" t="s">
        <v>18554</v>
      </c>
      <c r="E4077" t="s">
        <v>15757</v>
      </c>
      <c r="F4077" t="str">
        <f>IF(ISBLANK('4T'!$F$10),"",'4T'!$F$10)</f>
        <v/>
      </c>
    </row>
    <row r="4078" spans="2:6">
      <c r="B4078" t="str">
        <f>'4T'!$BB$10</f>
        <v>B0878GRCE_SUW</v>
      </c>
      <c r="C4078" t="s">
        <v>18555</v>
      </c>
      <c r="E4078" t="s">
        <v>15757</v>
      </c>
      <c r="F4078" t="str">
        <f>IF(ISBLANK('4T'!$G$10),"",'4T'!$G$10)</f>
        <v/>
      </c>
    </row>
    <row r="4079" spans="2:6">
      <c r="B4079" t="str">
        <f>'4T'!$BC$10</f>
        <v>B0889GRCE_HDW</v>
      </c>
      <c r="C4079" t="s">
        <v>18556</v>
      </c>
      <c r="E4079" t="s">
        <v>15757</v>
      </c>
      <c r="F4079" t="str">
        <f>IF(ISBLANK('4T'!$H$10),"",'4T'!$H$10)</f>
        <v/>
      </c>
    </row>
    <row r="4080" spans="2:6">
      <c r="B4080" t="str">
        <f>'4T'!$BD$10</f>
        <v>B0900GRCE_STW</v>
      </c>
      <c r="C4080" t="s">
        <v>18557</v>
      </c>
      <c r="E4080" t="s">
        <v>15757</v>
      </c>
      <c r="F4080" t="str">
        <f>IF(ISBLANK('4T'!$I$10),"",'4T'!$I$10)</f>
        <v/>
      </c>
    </row>
    <row r="4081" spans="2:6">
      <c r="B4081" t="str">
        <f>'4T'!$BE$10</f>
        <v>B0911GRCE_SLW</v>
      </c>
      <c r="C4081" t="s">
        <v>18558</v>
      </c>
      <c r="E4081" t="s">
        <v>15757</v>
      </c>
      <c r="F4081" t="str">
        <f>IF(ISBLANK('4T'!$J$10),"",'4T'!$J$10)</f>
        <v/>
      </c>
    </row>
    <row r="4082" spans="2:6">
      <c r="B4082" t="str">
        <f>'4T'!$BF$10</f>
        <v>B0922GRCE_SAB</v>
      </c>
      <c r="C4082" t="s">
        <v>18559</v>
      </c>
      <c r="E4082" t="s">
        <v>15757</v>
      </c>
      <c r="F4082" t="str">
        <f>IF(ISBLANK('4T'!$K$10),"",'4T'!$K$10)</f>
        <v/>
      </c>
    </row>
    <row r="4083" spans="2:6">
      <c r="B4083" t="str">
        <f>'4T'!$BG$10</f>
        <v>B0933GRCE_SEB</v>
      </c>
      <c r="C4083" t="s">
        <v>18560</v>
      </c>
      <c r="E4083" t="s">
        <v>15757</v>
      </c>
      <c r="F4083" t="str">
        <f>IF(ISBLANK('4T'!$L$10),"",'4T'!$L$10)</f>
        <v/>
      </c>
    </row>
    <row r="4084" spans="2:6">
      <c r="B4084" t="str">
        <f>'4T'!$BH$10</f>
        <v>B0944GRCE_SDB</v>
      </c>
      <c r="C4084" t="s">
        <v>18561</v>
      </c>
      <c r="E4084" t="s">
        <v>15757</v>
      </c>
      <c r="F4084" t="str">
        <f>IF(ISBLANK('4T'!$M$10),"",'4T'!$M$10)</f>
        <v/>
      </c>
    </row>
    <row r="4085" spans="2:6">
      <c r="B4085" t="str">
        <f>'4T'!$BI$10</f>
        <v>B0542GRCE_TOB</v>
      </c>
      <c r="C4085" t="s">
        <v>18379</v>
      </c>
      <c r="E4085" t="s">
        <v>15757</v>
      </c>
      <c r="F4085">
        <f>IF(ISBLANK('4T'!$N$10),"",'4T'!$N$10)</f>
        <v>0</v>
      </c>
    </row>
    <row r="4086" spans="2:6">
      <c r="B4086" t="str">
        <f>'4T'!$BJ$10</f>
        <v>B0955GRCC_FOW</v>
      </c>
      <c r="C4086" t="s">
        <v>18562</v>
      </c>
      <c r="E4086" t="s">
        <v>15757</v>
      </c>
      <c r="F4086" t="str">
        <f>IF(ISBLANK('4T'!$O$10),"",'4T'!$O$10)</f>
        <v/>
      </c>
    </row>
    <row r="4087" spans="2:6">
      <c r="B4087" t="str">
        <f>'4T'!$BK$10</f>
        <v>B0966GRCC_SUW</v>
      </c>
      <c r="C4087" t="s">
        <v>18563</v>
      </c>
      <c r="E4087" t="s">
        <v>15757</v>
      </c>
      <c r="F4087" t="str">
        <f>IF(ISBLANK('4T'!$P$10),"",'4T'!$P$10)</f>
        <v/>
      </c>
    </row>
    <row r="4088" spans="2:6">
      <c r="B4088" t="str">
        <f>'4T'!$BL$10</f>
        <v>B0977GRCC_HDW</v>
      </c>
      <c r="C4088" t="s">
        <v>18564</v>
      </c>
      <c r="E4088" t="s">
        <v>15757</v>
      </c>
      <c r="F4088" t="str">
        <f>IF(ISBLANK('4T'!$Q$10),"",'4T'!$Q$10)</f>
        <v/>
      </c>
    </row>
    <row r="4089" spans="2:6">
      <c r="B4089" t="str">
        <f>'4T'!$BM$10</f>
        <v>B0988GRCC_STW</v>
      </c>
      <c r="C4089" t="s">
        <v>18565</v>
      </c>
      <c r="E4089" t="s">
        <v>15757</v>
      </c>
      <c r="F4089" t="str">
        <f>IF(ISBLANK('4T'!$R$10),"",'4T'!$R$10)</f>
        <v/>
      </c>
    </row>
    <row r="4090" spans="2:6">
      <c r="B4090" t="str">
        <f>'4T'!$BN$10</f>
        <v>B1000GRCC_SLW</v>
      </c>
      <c r="C4090" t="s">
        <v>18566</v>
      </c>
      <c r="E4090" t="s">
        <v>15757</v>
      </c>
      <c r="F4090" t="str">
        <f>IF(ISBLANK('4T'!$S$10),"",'4T'!$S$10)</f>
        <v/>
      </c>
    </row>
    <row r="4091" spans="2:6">
      <c r="B4091" t="str">
        <f>'4T'!$BO$10</f>
        <v>B1011GRCC_SAB</v>
      </c>
      <c r="C4091" t="s">
        <v>18567</v>
      </c>
      <c r="E4091" t="s">
        <v>15757</v>
      </c>
      <c r="F4091" t="str">
        <f>IF(ISBLANK('4T'!$T$10),"",'4T'!$T$10)</f>
        <v/>
      </c>
    </row>
    <row r="4092" spans="2:6">
      <c r="B4092" t="str">
        <f>'4T'!$BP$10</f>
        <v>B1022GRCC_SEB</v>
      </c>
      <c r="C4092" t="s">
        <v>18568</v>
      </c>
      <c r="E4092" t="s">
        <v>15757</v>
      </c>
      <c r="F4092" t="str">
        <f>IF(ISBLANK('4T'!$U$10),"",'4T'!$U$10)</f>
        <v/>
      </c>
    </row>
    <row r="4093" spans="2:6">
      <c r="B4093" t="str">
        <f>'4T'!$BQ$10</f>
        <v>B1033GRCC_SDB</v>
      </c>
      <c r="C4093" t="s">
        <v>18569</v>
      </c>
      <c r="E4093" t="s">
        <v>15757</v>
      </c>
      <c r="F4093" t="str">
        <f>IF(ISBLANK('4T'!$V$10),"",'4T'!$V$10)</f>
        <v/>
      </c>
    </row>
    <row r="4094" spans="2:6">
      <c r="B4094" t="str">
        <f>'4T'!$BR$10</f>
        <v>B0542GRCC_TOB</v>
      </c>
      <c r="C4094" t="s">
        <v>18385</v>
      </c>
      <c r="E4094" t="s">
        <v>15757</v>
      </c>
      <c r="F4094">
        <f>IF(ISBLANK('4T'!$W$10),"",'4T'!$W$10)</f>
        <v>0</v>
      </c>
    </row>
    <row r="4095" spans="2:6">
      <c r="B4095" t="str">
        <f>'4T'!$BA$11</f>
        <v>B0868GROE_FOW</v>
      </c>
      <c r="C4095" t="s">
        <v>18570</v>
      </c>
      <c r="E4095" t="s">
        <v>15757</v>
      </c>
      <c r="F4095" t="str">
        <f>IF(ISBLANK('4T'!$F$11),"",'4T'!$F$11)</f>
        <v/>
      </c>
    </row>
    <row r="4096" spans="2:6">
      <c r="B4096" t="str">
        <f>'4T'!$BB$11</f>
        <v>B0879GROE_SUW</v>
      </c>
      <c r="C4096" t="s">
        <v>18571</v>
      </c>
      <c r="E4096" t="s">
        <v>15757</v>
      </c>
      <c r="F4096" t="str">
        <f>IF(ISBLANK('4T'!$G$11),"",'4T'!$G$11)</f>
        <v/>
      </c>
    </row>
    <row r="4097" spans="2:6">
      <c r="B4097" t="str">
        <f>'4T'!$BC$11</f>
        <v>B0890GROE_HDW</v>
      </c>
      <c r="C4097" t="s">
        <v>18572</v>
      </c>
      <c r="E4097" t="s">
        <v>15757</v>
      </c>
      <c r="F4097" t="str">
        <f>IF(ISBLANK('4T'!$H$11),"",'4T'!$H$11)</f>
        <v/>
      </c>
    </row>
    <row r="4098" spans="2:6">
      <c r="B4098" t="str">
        <f>'4T'!$BD$11</f>
        <v>B0901GROE_STW</v>
      </c>
      <c r="C4098" t="s">
        <v>18573</v>
      </c>
      <c r="E4098" t="s">
        <v>15757</v>
      </c>
      <c r="F4098" t="str">
        <f>IF(ISBLANK('4T'!$I$11),"",'4T'!$I$11)</f>
        <v/>
      </c>
    </row>
    <row r="4099" spans="2:6">
      <c r="B4099" t="str">
        <f>'4T'!$BE$11</f>
        <v>B0912GROE_SLW</v>
      </c>
      <c r="C4099" t="s">
        <v>18574</v>
      </c>
      <c r="E4099" t="s">
        <v>15757</v>
      </c>
      <c r="F4099" t="str">
        <f>IF(ISBLANK('4T'!$J$11),"",'4T'!$J$11)</f>
        <v/>
      </c>
    </row>
    <row r="4100" spans="2:6">
      <c r="B4100" t="str">
        <f>'4T'!$BF$11</f>
        <v>B0923GROE_SAB</v>
      </c>
      <c r="C4100" t="s">
        <v>18575</v>
      </c>
      <c r="E4100" t="s">
        <v>15757</v>
      </c>
      <c r="F4100" t="str">
        <f>IF(ISBLANK('4T'!$K$11),"",'4T'!$K$11)</f>
        <v/>
      </c>
    </row>
    <row r="4101" spans="2:6">
      <c r="B4101" t="str">
        <f>'4T'!$BG$11</f>
        <v>B0934GROE_SEB</v>
      </c>
      <c r="C4101" t="s">
        <v>18576</v>
      </c>
      <c r="E4101" t="s">
        <v>15757</v>
      </c>
      <c r="F4101" t="str">
        <f>IF(ISBLANK('4T'!$L$11),"",'4T'!$L$11)</f>
        <v/>
      </c>
    </row>
    <row r="4102" spans="2:6">
      <c r="B4102" t="str">
        <f>'4T'!$BH$11</f>
        <v>B0945GROE_SDB</v>
      </c>
      <c r="C4102" t="s">
        <v>18577</v>
      </c>
      <c r="E4102" t="s">
        <v>15757</v>
      </c>
      <c r="F4102" t="str">
        <f>IF(ISBLANK('4T'!$M$11),"",'4T'!$M$11)</f>
        <v/>
      </c>
    </row>
    <row r="4103" spans="2:6">
      <c r="B4103" t="str">
        <f>'4T'!$BI$11</f>
        <v>B0543GROE_TOB</v>
      </c>
      <c r="C4103" t="s">
        <v>18391</v>
      </c>
      <c r="E4103" t="s">
        <v>15757</v>
      </c>
      <c r="F4103">
        <f>IF(ISBLANK('4T'!$N$11),"",'4T'!$N$11)</f>
        <v>0</v>
      </c>
    </row>
    <row r="4104" spans="2:6">
      <c r="B4104" t="str">
        <f>'4T'!$BJ$11</f>
        <v>B0956GROC_FOW</v>
      </c>
      <c r="C4104" t="s">
        <v>18578</v>
      </c>
      <c r="E4104" t="s">
        <v>15757</v>
      </c>
      <c r="F4104" t="str">
        <f>IF(ISBLANK('4T'!$O$11),"",'4T'!$O$11)</f>
        <v/>
      </c>
    </row>
    <row r="4105" spans="2:6">
      <c r="B4105" t="str">
        <f>'4T'!$BK$11</f>
        <v>B0967GROC_SUW</v>
      </c>
      <c r="C4105" t="s">
        <v>18579</v>
      </c>
      <c r="E4105" t="s">
        <v>15757</v>
      </c>
      <c r="F4105" t="str">
        <f>IF(ISBLANK('4T'!$P$11),"",'4T'!$P$11)</f>
        <v/>
      </c>
    </row>
    <row r="4106" spans="2:6">
      <c r="B4106" t="str">
        <f>'4T'!$BL$11</f>
        <v>B0978GROC_HDW</v>
      </c>
      <c r="C4106" t="s">
        <v>18580</v>
      </c>
      <c r="E4106" t="s">
        <v>15757</v>
      </c>
      <c r="F4106" t="str">
        <f>IF(ISBLANK('4T'!$Q$11),"",'4T'!$Q$11)</f>
        <v/>
      </c>
    </row>
    <row r="4107" spans="2:6">
      <c r="B4107" t="str">
        <f>'4T'!$BM$11</f>
        <v>B0989GROC_STW</v>
      </c>
      <c r="C4107" t="s">
        <v>18581</v>
      </c>
      <c r="E4107" t="s">
        <v>15757</v>
      </c>
      <c r="F4107" t="str">
        <f>IF(ISBLANK('4T'!$R$11),"",'4T'!$R$11)</f>
        <v/>
      </c>
    </row>
    <row r="4108" spans="2:6">
      <c r="B4108" t="str">
        <f>'4T'!$BN$11</f>
        <v>B1001GROC_SLW</v>
      </c>
      <c r="C4108" t="s">
        <v>18582</v>
      </c>
      <c r="E4108" t="s">
        <v>15757</v>
      </c>
      <c r="F4108" t="str">
        <f>IF(ISBLANK('4T'!$S$11),"",'4T'!$S$11)</f>
        <v/>
      </c>
    </row>
    <row r="4109" spans="2:6">
      <c r="B4109" t="str">
        <f>'4T'!$BO$11</f>
        <v>B1012GROC_SAB</v>
      </c>
      <c r="C4109" t="s">
        <v>18583</v>
      </c>
      <c r="E4109" t="s">
        <v>15757</v>
      </c>
      <c r="F4109" t="str">
        <f>IF(ISBLANK('4T'!$T$11),"",'4T'!$T$11)</f>
        <v/>
      </c>
    </row>
    <row r="4110" spans="2:6">
      <c r="B4110" t="str">
        <f>'4T'!$BP$11</f>
        <v>B1023GROC_SEB</v>
      </c>
      <c r="C4110" t="s">
        <v>18584</v>
      </c>
      <c r="E4110" t="s">
        <v>15757</v>
      </c>
      <c r="F4110" t="str">
        <f>IF(ISBLANK('4T'!$U$11),"",'4T'!$U$11)</f>
        <v/>
      </c>
    </row>
    <row r="4111" spans="2:6">
      <c r="B4111" t="str">
        <f>'4T'!$BQ$11</f>
        <v>B1034GROC_SDB</v>
      </c>
      <c r="C4111" t="s">
        <v>18585</v>
      </c>
      <c r="E4111" t="s">
        <v>15757</v>
      </c>
      <c r="F4111" t="str">
        <f>IF(ISBLANK('4T'!$V$11),"",'4T'!$V$11)</f>
        <v/>
      </c>
    </row>
    <row r="4112" spans="2:6">
      <c r="B4112" t="str">
        <f>'4T'!$BR$11</f>
        <v>B0543GROC_TOB</v>
      </c>
      <c r="C4112" t="s">
        <v>18397</v>
      </c>
      <c r="E4112" t="s">
        <v>15757</v>
      </c>
      <c r="F4112">
        <f>IF(ISBLANK('4T'!$W$11),"",'4T'!$W$11)</f>
        <v>0</v>
      </c>
    </row>
    <row r="4113" spans="2:6">
      <c r="B4113" t="str">
        <f>'4T'!$BA$12</f>
        <v>B0507GRTE_FOW</v>
      </c>
      <c r="C4113" t="s">
        <v>18586</v>
      </c>
      <c r="E4113" t="s">
        <v>15757</v>
      </c>
      <c r="F4113">
        <f>IF(ISBLANK('4T'!$F$12),"",'4T'!$F$12)</f>
        <v>0</v>
      </c>
    </row>
    <row r="4114" spans="2:6">
      <c r="B4114" t="str">
        <f>'4T'!$BB$12</f>
        <v>B0514GRTE_SUW</v>
      </c>
      <c r="C4114" t="s">
        <v>18587</v>
      </c>
      <c r="E4114" t="s">
        <v>15757</v>
      </c>
      <c r="F4114">
        <f>IF(ISBLANK('4T'!$G$12),"",'4T'!$G$12)</f>
        <v>0</v>
      </c>
    </row>
    <row r="4115" spans="2:6">
      <c r="B4115" t="str">
        <f>'4T'!$BC$12</f>
        <v>B0521GRTE_HDW</v>
      </c>
      <c r="C4115" t="s">
        <v>18588</v>
      </c>
      <c r="E4115" t="s">
        <v>15757</v>
      </c>
      <c r="F4115">
        <f>IF(ISBLANK('4T'!$H$12),"",'4T'!$H$12)</f>
        <v>0</v>
      </c>
    </row>
    <row r="4116" spans="2:6">
      <c r="B4116" t="str">
        <f>'4T'!$BD$12</f>
        <v>B0528GRTE_STW</v>
      </c>
      <c r="C4116" t="s">
        <v>18589</v>
      </c>
      <c r="E4116" t="s">
        <v>15757</v>
      </c>
      <c r="F4116">
        <f>IF(ISBLANK('4T'!$I$12),"",'4T'!$I$12)</f>
        <v>0</v>
      </c>
    </row>
    <row r="4117" spans="2:6">
      <c r="B4117" t="str">
        <f>'4T'!$BE$12</f>
        <v>B0535GRTE_SLW</v>
      </c>
      <c r="C4117" t="s">
        <v>18590</v>
      </c>
      <c r="E4117" t="s">
        <v>15757</v>
      </c>
      <c r="F4117">
        <f>IF(ISBLANK('4T'!$J$12),"",'4T'!$J$12)</f>
        <v>0</v>
      </c>
    </row>
    <row r="4118" spans="2:6">
      <c r="B4118" t="str">
        <f>'4T'!$BF$12</f>
        <v>B0541GRTE_SAB</v>
      </c>
      <c r="C4118" t="s">
        <v>18591</v>
      </c>
      <c r="E4118" t="s">
        <v>15757</v>
      </c>
      <c r="F4118">
        <f>IF(ISBLANK('4T'!$K$12),"",'4T'!$K$12)</f>
        <v>0</v>
      </c>
    </row>
    <row r="4119" spans="2:6">
      <c r="B4119" t="str">
        <f>'4T'!$BG$12</f>
        <v>B0548GRTE_SEB</v>
      </c>
      <c r="C4119" t="s">
        <v>18592</v>
      </c>
      <c r="E4119" t="s">
        <v>15757</v>
      </c>
      <c r="F4119">
        <f>IF(ISBLANK('4T'!$L$12),"",'4T'!$L$12)</f>
        <v>0</v>
      </c>
    </row>
    <row r="4120" spans="2:6">
      <c r="B4120" t="str">
        <f>'4T'!$BH$12</f>
        <v>B0555GRTE_SDB</v>
      </c>
      <c r="C4120" t="s">
        <v>18593</v>
      </c>
      <c r="E4120" t="s">
        <v>15757</v>
      </c>
      <c r="F4120">
        <f>IF(ISBLANK('4T'!$M$12),"",'4T'!$M$12)</f>
        <v>0</v>
      </c>
    </row>
    <row r="4121" spans="2:6">
      <c r="B4121" t="str">
        <f>'4T'!$BI$12</f>
        <v>B0562GRTE_TOB</v>
      </c>
      <c r="C4121" t="s">
        <v>18403</v>
      </c>
      <c r="E4121" t="s">
        <v>15757</v>
      </c>
      <c r="F4121">
        <f>IF(ISBLANK('4T'!$N$12),"",'4T'!$N$12)</f>
        <v>0</v>
      </c>
    </row>
    <row r="4122" spans="2:6">
      <c r="B4122" t="str">
        <f>'4T'!$BJ$12</f>
        <v>B0569GRTC_FOW</v>
      </c>
      <c r="C4122" t="s">
        <v>18594</v>
      </c>
      <c r="E4122" t="s">
        <v>15757</v>
      </c>
      <c r="F4122">
        <f>IF(ISBLANK('4T'!$O$12),"",'4T'!$O$12)</f>
        <v>0</v>
      </c>
    </row>
    <row r="4123" spans="2:6">
      <c r="B4123" t="str">
        <f>'4T'!$BK$12</f>
        <v>B0576GRTC_SUW</v>
      </c>
      <c r="C4123" t="s">
        <v>18595</v>
      </c>
      <c r="E4123" t="s">
        <v>15757</v>
      </c>
      <c r="F4123">
        <f>IF(ISBLANK('4T'!$P$12),"",'4T'!$P$12)</f>
        <v>0</v>
      </c>
    </row>
    <row r="4124" spans="2:6">
      <c r="B4124" t="str">
        <f>'4T'!$BL$12</f>
        <v>B0583GRTC_HDW</v>
      </c>
      <c r="C4124" t="s">
        <v>18596</v>
      </c>
      <c r="E4124" t="s">
        <v>15757</v>
      </c>
      <c r="F4124">
        <f>IF(ISBLANK('4T'!$Q$12),"",'4T'!$Q$12)</f>
        <v>0</v>
      </c>
    </row>
    <row r="4125" spans="2:6">
      <c r="B4125" t="str">
        <f>'4T'!$BM$12</f>
        <v>B0590GRTC_STW</v>
      </c>
      <c r="C4125" t="s">
        <v>18597</v>
      </c>
      <c r="E4125" t="s">
        <v>15757</v>
      </c>
      <c r="F4125">
        <f>IF(ISBLANK('4T'!$R$12),"",'4T'!$R$12)</f>
        <v>0</v>
      </c>
    </row>
    <row r="4126" spans="2:6">
      <c r="B4126" t="str">
        <f>'4T'!$BN$12</f>
        <v>B0597GRTC_SLW</v>
      </c>
      <c r="C4126" t="s">
        <v>18598</v>
      </c>
      <c r="E4126" t="s">
        <v>15757</v>
      </c>
      <c r="F4126">
        <f>IF(ISBLANK('4T'!$S$12),"",'4T'!$S$12)</f>
        <v>0</v>
      </c>
    </row>
    <row r="4127" spans="2:6">
      <c r="B4127" t="str">
        <f>'4T'!$BO$12</f>
        <v>B0604GRTC_SAB</v>
      </c>
      <c r="C4127" t="s">
        <v>18599</v>
      </c>
      <c r="E4127" t="s">
        <v>15757</v>
      </c>
      <c r="F4127">
        <f>IF(ISBLANK('4T'!$T$12),"",'4T'!$T$12)</f>
        <v>0</v>
      </c>
    </row>
    <row r="4128" spans="2:6">
      <c r="B4128" t="str">
        <f>'4T'!$BP$12</f>
        <v>B0611GRTC_SEB</v>
      </c>
      <c r="C4128" t="s">
        <v>18600</v>
      </c>
      <c r="E4128" t="s">
        <v>15757</v>
      </c>
      <c r="F4128">
        <f>IF(ISBLANK('4T'!$U$12),"",'4T'!$U$12)</f>
        <v>0</v>
      </c>
    </row>
    <row r="4129" spans="2:6">
      <c r="B4129" t="str">
        <f>'4T'!$BQ$12</f>
        <v>B0618GRTC_SDB</v>
      </c>
      <c r="C4129" t="s">
        <v>18601</v>
      </c>
      <c r="E4129" t="s">
        <v>15757</v>
      </c>
      <c r="F4129">
        <f>IF(ISBLANK('4T'!$V$12),"",'4T'!$V$12)</f>
        <v>0</v>
      </c>
    </row>
    <row r="4130" spans="2:6">
      <c r="B4130" t="str">
        <f>'4T'!$BR$12</f>
        <v>B0625GRTC_TOB</v>
      </c>
      <c r="C4130" t="s">
        <v>18409</v>
      </c>
      <c r="E4130" t="s">
        <v>15757</v>
      </c>
      <c r="F4130">
        <f>IF(ISBLANK('4T'!$W$12),"",'4T'!$W$12)</f>
        <v>0</v>
      </c>
    </row>
    <row r="4131" spans="2:6">
      <c r="B4131" t="str">
        <f>'4T'!$BA$13</f>
        <v>B0870GRCE_FOW</v>
      </c>
      <c r="C4131" t="s">
        <v>18602</v>
      </c>
      <c r="E4131" t="s">
        <v>15757</v>
      </c>
      <c r="F4131" t="str">
        <f>IF(ISBLANK('4T'!$F$13),"",'4T'!$F$13)</f>
        <v/>
      </c>
    </row>
    <row r="4132" spans="2:6">
      <c r="B4132" t="str">
        <f>'4T'!$BB$13</f>
        <v>B0881GRCE_SUW</v>
      </c>
      <c r="C4132" t="s">
        <v>18603</v>
      </c>
      <c r="E4132" t="s">
        <v>15757</v>
      </c>
      <c r="F4132" t="str">
        <f>IF(ISBLANK('4T'!$G$13),"",'4T'!$G$13)</f>
        <v/>
      </c>
    </row>
    <row r="4133" spans="2:6">
      <c r="B4133" t="str">
        <f>'4T'!$BC$13</f>
        <v>B0892GRCE_HDW</v>
      </c>
      <c r="C4133" t="s">
        <v>18604</v>
      </c>
      <c r="E4133" t="s">
        <v>15757</v>
      </c>
      <c r="F4133" t="str">
        <f>IF(ISBLANK('4T'!$H$13),"",'4T'!$H$13)</f>
        <v/>
      </c>
    </row>
    <row r="4134" spans="2:6">
      <c r="B4134" t="str">
        <f>'4T'!$BD$13</f>
        <v>B0903GRCE_STW</v>
      </c>
      <c r="C4134" t="s">
        <v>18605</v>
      </c>
      <c r="E4134" t="s">
        <v>15757</v>
      </c>
      <c r="F4134" t="str">
        <f>IF(ISBLANK('4T'!$I$13),"",'4T'!$I$13)</f>
        <v/>
      </c>
    </row>
    <row r="4135" spans="2:6">
      <c r="B4135" t="str">
        <f>'4T'!$BE$13</f>
        <v>B0914GRCE_SLW</v>
      </c>
      <c r="C4135" t="s">
        <v>18606</v>
      </c>
      <c r="E4135" t="s">
        <v>15757</v>
      </c>
      <c r="F4135" t="str">
        <f>IF(ISBLANK('4T'!$J$13),"",'4T'!$J$13)</f>
        <v/>
      </c>
    </row>
    <row r="4136" spans="2:6">
      <c r="B4136" t="str">
        <f>'4T'!$BF$13</f>
        <v>B0925GRCE_SAB</v>
      </c>
      <c r="C4136" t="s">
        <v>18607</v>
      </c>
      <c r="E4136" t="s">
        <v>15757</v>
      </c>
      <c r="F4136" t="str">
        <f>IF(ISBLANK('4T'!$K$13),"",'4T'!$K$13)</f>
        <v/>
      </c>
    </row>
    <row r="4137" spans="2:6">
      <c r="B4137" t="str">
        <f>'4T'!$BG$13</f>
        <v>B0936GRCE_SEB</v>
      </c>
      <c r="C4137" t="s">
        <v>18608</v>
      </c>
      <c r="E4137" t="s">
        <v>15757</v>
      </c>
      <c r="F4137" t="str">
        <f>IF(ISBLANK('4T'!$L$13),"",'4T'!$L$13)</f>
        <v/>
      </c>
    </row>
    <row r="4138" spans="2:6">
      <c r="B4138" t="str">
        <f>'4T'!$BH$13</f>
        <v>B0947GRCE_SDB</v>
      </c>
      <c r="C4138" t="s">
        <v>18609</v>
      </c>
      <c r="E4138" t="s">
        <v>15757</v>
      </c>
      <c r="F4138" t="str">
        <f>IF(ISBLANK('4T'!$M$13),"",'4T'!$M$13)</f>
        <v/>
      </c>
    </row>
    <row r="4139" spans="2:6">
      <c r="B4139" t="str">
        <f>'4T'!$BI$13</f>
        <v>B0756GRCE_TOB</v>
      </c>
      <c r="C4139" t="s">
        <v>18415</v>
      </c>
      <c r="E4139" t="s">
        <v>15757</v>
      </c>
      <c r="F4139">
        <f>IF(ISBLANK('4T'!$N$13),"",'4T'!$N$13)</f>
        <v>0</v>
      </c>
    </row>
    <row r="4140" spans="2:6">
      <c r="B4140" t="str">
        <f>'4T'!$BJ$13</f>
        <v>B0958GRCC_FOW</v>
      </c>
      <c r="C4140" t="s">
        <v>18610</v>
      </c>
      <c r="E4140" t="s">
        <v>15757</v>
      </c>
      <c r="F4140" t="str">
        <f>IF(ISBLANK('4T'!$O$13),"",'4T'!$O$13)</f>
        <v/>
      </c>
    </row>
    <row r="4141" spans="2:6">
      <c r="B4141" t="str">
        <f>'4T'!$BK$13</f>
        <v>B0969GRCC_SUW</v>
      </c>
      <c r="C4141" t="s">
        <v>18611</v>
      </c>
      <c r="E4141" t="s">
        <v>15757</v>
      </c>
      <c r="F4141" t="str">
        <f>IF(ISBLANK('4T'!$P$13),"",'4T'!$P$13)</f>
        <v/>
      </c>
    </row>
    <row r="4142" spans="2:6">
      <c r="B4142" t="str">
        <f>'4T'!$BL$13</f>
        <v>B0980GRCC_HDW</v>
      </c>
      <c r="C4142" t="s">
        <v>18612</v>
      </c>
      <c r="E4142" t="s">
        <v>15757</v>
      </c>
      <c r="F4142" t="str">
        <f>IF(ISBLANK('4T'!$Q$13),"",'4T'!$Q$13)</f>
        <v/>
      </c>
    </row>
    <row r="4143" spans="2:6">
      <c r="B4143" t="str">
        <f>'4T'!$BM$13</f>
        <v>B0991GRCC_STW</v>
      </c>
      <c r="C4143" t="s">
        <v>18613</v>
      </c>
      <c r="E4143" t="s">
        <v>15757</v>
      </c>
      <c r="F4143" t="str">
        <f>IF(ISBLANK('4T'!$R$13),"",'4T'!$R$13)</f>
        <v/>
      </c>
    </row>
    <row r="4144" spans="2:6">
      <c r="B4144" t="str">
        <f>'4T'!$BN$13</f>
        <v>B1003GRCC_SLW</v>
      </c>
      <c r="C4144" t="s">
        <v>18614</v>
      </c>
      <c r="E4144" t="s">
        <v>15757</v>
      </c>
      <c r="F4144" t="str">
        <f>IF(ISBLANK('4T'!$S$13),"",'4T'!$S$13)</f>
        <v/>
      </c>
    </row>
    <row r="4145" spans="2:6">
      <c r="B4145" t="str">
        <f>'4T'!$BO$13</f>
        <v>B1014GRCC_SAB</v>
      </c>
      <c r="C4145" t="s">
        <v>18615</v>
      </c>
      <c r="E4145" t="s">
        <v>15757</v>
      </c>
      <c r="F4145" t="str">
        <f>IF(ISBLANK('4T'!$T$13),"",'4T'!$T$13)</f>
        <v/>
      </c>
    </row>
    <row r="4146" spans="2:6">
      <c r="B4146" t="str">
        <f>'4T'!$BP$13</f>
        <v>B1025GRCC_SEB</v>
      </c>
      <c r="C4146" t="s">
        <v>18616</v>
      </c>
      <c r="E4146" t="s">
        <v>15757</v>
      </c>
      <c r="F4146" t="str">
        <f>IF(ISBLANK('4T'!$U$13),"",'4T'!$U$13)</f>
        <v/>
      </c>
    </row>
    <row r="4147" spans="2:6">
      <c r="B4147" t="str">
        <f>'4T'!$BQ$13</f>
        <v>B1036GRCC_SDB</v>
      </c>
      <c r="C4147" t="s">
        <v>18617</v>
      </c>
      <c r="E4147" t="s">
        <v>15757</v>
      </c>
      <c r="F4147" t="str">
        <f>IF(ISBLANK('4T'!$V$13),"",'4T'!$V$13)</f>
        <v/>
      </c>
    </row>
    <row r="4148" spans="2:6">
      <c r="B4148" t="str">
        <f>'4T'!$BR$13</f>
        <v>B0762GRCC_TOB</v>
      </c>
      <c r="C4148" t="s">
        <v>18421</v>
      </c>
      <c r="E4148" t="s">
        <v>15757</v>
      </c>
      <c r="F4148">
        <f>IF(ISBLANK('4T'!$W$13),"",'4T'!$W$13)</f>
        <v>0</v>
      </c>
    </row>
    <row r="4149" spans="2:6">
      <c r="B4149" t="str">
        <f>'4T'!$BA$14</f>
        <v>B0871GROE_FOW</v>
      </c>
      <c r="C4149" t="s">
        <v>18618</v>
      </c>
      <c r="E4149" t="s">
        <v>15757</v>
      </c>
      <c r="F4149" t="str">
        <f>IF(ISBLANK('4T'!$F$14),"",'4T'!$F$14)</f>
        <v/>
      </c>
    </row>
    <row r="4150" spans="2:6">
      <c r="B4150" t="str">
        <f>'4T'!$BB$14</f>
        <v>B0882GROE_SUW</v>
      </c>
      <c r="C4150" t="s">
        <v>18619</v>
      </c>
      <c r="E4150" t="s">
        <v>15757</v>
      </c>
      <c r="F4150" t="str">
        <f>IF(ISBLANK('4T'!$G$14),"",'4T'!$G$14)</f>
        <v/>
      </c>
    </row>
    <row r="4151" spans="2:6">
      <c r="B4151" t="str">
        <f>'4T'!$BC$14</f>
        <v>B0893GROE_HDW</v>
      </c>
      <c r="C4151" t="s">
        <v>18620</v>
      </c>
      <c r="E4151" t="s">
        <v>15757</v>
      </c>
      <c r="F4151" t="str">
        <f>IF(ISBLANK('4T'!$H$14),"",'4T'!$H$14)</f>
        <v/>
      </c>
    </row>
    <row r="4152" spans="2:6">
      <c r="B4152" t="str">
        <f>'4T'!$BD$14</f>
        <v>B0904GROE_STW</v>
      </c>
      <c r="C4152" t="s">
        <v>18621</v>
      </c>
      <c r="E4152" t="s">
        <v>15757</v>
      </c>
      <c r="F4152" t="str">
        <f>IF(ISBLANK('4T'!$I$14),"",'4T'!$I$14)</f>
        <v/>
      </c>
    </row>
    <row r="4153" spans="2:6">
      <c r="B4153" t="str">
        <f>'4T'!$BE$14</f>
        <v>B0915GROE_SLW</v>
      </c>
      <c r="C4153" t="s">
        <v>18622</v>
      </c>
      <c r="E4153" t="s">
        <v>15757</v>
      </c>
      <c r="F4153" t="str">
        <f>IF(ISBLANK('4T'!$J$14),"",'4T'!$J$14)</f>
        <v/>
      </c>
    </row>
    <row r="4154" spans="2:6">
      <c r="B4154" t="str">
        <f>'4T'!$BF$14</f>
        <v>B0926GROE_SAB</v>
      </c>
      <c r="C4154" t="s">
        <v>18623</v>
      </c>
      <c r="E4154" t="s">
        <v>15757</v>
      </c>
      <c r="F4154" t="str">
        <f>IF(ISBLANK('4T'!$K$14),"",'4T'!$K$14)</f>
        <v/>
      </c>
    </row>
    <row r="4155" spans="2:6">
      <c r="B4155" t="str">
        <f>'4T'!$BG$14</f>
        <v>B0937GROE_SEB</v>
      </c>
      <c r="C4155" t="s">
        <v>18624</v>
      </c>
      <c r="E4155" t="s">
        <v>15757</v>
      </c>
      <c r="F4155" t="str">
        <f>IF(ISBLANK('4T'!$L$14),"",'4T'!$L$14)</f>
        <v/>
      </c>
    </row>
    <row r="4156" spans="2:6">
      <c r="B4156" t="str">
        <f>'4T'!$BH$14</f>
        <v>B0948GROE_SDB</v>
      </c>
      <c r="C4156" t="s">
        <v>18625</v>
      </c>
      <c r="E4156" t="s">
        <v>15757</v>
      </c>
      <c r="F4156" t="str">
        <f>IF(ISBLANK('4T'!$M$14),"",'4T'!$M$14)</f>
        <v/>
      </c>
    </row>
    <row r="4157" spans="2:6">
      <c r="B4157" t="str">
        <f>'4T'!$BI$14</f>
        <v>B0757GROE_TOB</v>
      </c>
      <c r="C4157" t="s">
        <v>18427</v>
      </c>
      <c r="E4157" t="s">
        <v>15757</v>
      </c>
      <c r="F4157">
        <f>IF(ISBLANK('4T'!$N$14),"",'4T'!$N$14)</f>
        <v>0</v>
      </c>
    </row>
    <row r="4158" spans="2:6">
      <c r="B4158" t="str">
        <f>'4T'!$BJ$14</f>
        <v>B0959GROC_FOW</v>
      </c>
      <c r="C4158" t="s">
        <v>18626</v>
      </c>
      <c r="E4158" t="s">
        <v>15757</v>
      </c>
      <c r="F4158" t="str">
        <f>IF(ISBLANK('4T'!$O$14),"",'4T'!$O$14)</f>
        <v/>
      </c>
    </row>
    <row r="4159" spans="2:6">
      <c r="B4159" t="str">
        <f>'4T'!$BK$14</f>
        <v>B0970GROC_SUW</v>
      </c>
      <c r="C4159" t="s">
        <v>18627</v>
      </c>
      <c r="E4159" t="s">
        <v>15757</v>
      </c>
      <c r="F4159" t="str">
        <f>IF(ISBLANK('4T'!$P$14),"",'4T'!$P$14)</f>
        <v/>
      </c>
    </row>
    <row r="4160" spans="2:6">
      <c r="B4160" t="str">
        <f>'4T'!$BL$14</f>
        <v>B0981GROC_HDW</v>
      </c>
      <c r="C4160" t="s">
        <v>18628</v>
      </c>
      <c r="E4160" t="s">
        <v>15757</v>
      </c>
      <c r="F4160" t="str">
        <f>IF(ISBLANK('4T'!$Q$14),"",'4T'!$Q$14)</f>
        <v/>
      </c>
    </row>
    <row r="4161" spans="2:6">
      <c r="B4161" t="str">
        <f>'4T'!$BM$14</f>
        <v>B0992GROC_STW</v>
      </c>
      <c r="C4161" t="s">
        <v>18629</v>
      </c>
      <c r="E4161" t="s">
        <v>15757</v>
      </c>
      <c r="F4161" t="str">
        <f>IF(ISBLANK('4T'!$R$14),"",'4T'!$R$14)</f>
        <v/>
      </c>
    </row>
    <row r="4162" spans="2:6">
      <c r="B4162" t="str">
        <f>'4T'!$BN$14</f>
        <v>B1004GROC_SLW</v>
      </c>
      <c r="C4162" t="s">
        <v>18630</v>
      </c>
      <c r="E4162" t="s">
        <v>15757</v>
      </c>
      <c r="F4162" t="str">
        <f>IF(ISBLANK('4T'!$S$14),"",'4T'!$S$14)</f>
        <v/>
      </c>
    </row>
    <row r="4163" spans="2:6">
      <c r="B4163" t="str">
        <f>'4T'!$BO$14</f>
        <v>B1015GROC_SAB</v>
      </c>
      <c r="C4163" t="s">
        <v>18631</v>
      </c>
      <c r="E4163" t="s">
        <v>15757</v>
      </c>
      <c r="F4163" t="str">
        <f>IF(ISBLANK('4T'!$T$14),"",'4T'!$T$14)</f>
        <v/>
      </c>
    </row>
    <row r="4164" spans="2:6">
      <c r="B4164" t="str">
        <f>'4T'!$BP$14</f>
        <v>B1026GROC_SEB</v>
      </c>
      <c r="C4164" t="s">
        <v>18632</v>
      </c>
      <c r="E4164" t="s">
        <v>15757</v>
      </c>
      <c r="F4164" t="str">
        <f>IF(ISBLANK('4T'!$U$14),"",'4T'!$U$14)</f>
        <v/>
      </c>
    </row>
    <row r="4165" spans="2:6">
      <c r="B4165" t="str">
        <f>'4T'!$BQ$14</f>
        <v>B1037GROC_SDB</v>
      </c>
      <c r="C4165" t="s">
        <v>18633</v>
      </c>
      <c r="E4165" t="s">
        <v>15757</v>
      </c>
      <c r="F4165" t="str">
        <f>IF(ISBLANK('4T'!$V$14),"",'4T'!$V$14)</f>
        <v/>
      </c>
    </row>
    <row r="4166" spans="2:6">
      <c r="B4166" t="str">
        <f>'4T'!$BR$14</f>
        <v>B0763GROC_TOB</v>
      </c>
      <c r="C4166" t="s">
        <v>18433</v>
      </c>
      <c r="E4166" t="s">
        <v>15757</v>
      </c>
      <c r="F4166">
        <f>IF(ISBLANK('4T'!$W$14),"",'4T'!$W$14)</f>
        <v>0</v>
      </c>
    </row>
    <row r="4167" spans="2:6">
      <c r="B4167" t="str">
        <f>'4T'!$BA$15</f>
        <v>B0508GRTE_FOW</v>
      </c>
      <c r="C4167" t="s">
        <v>18634</v>
      </c>
      <c r="E4167" t="s">
        <v>15757</v>
      </c>
      <c r="F4167">
        <f>IF(ISBLANK('4T'!$F$15),"",'4T'!$F$15)</f>
        <v>0</v>
      </c>
    </row>
    <row r="4168" spans="2:6">
      <c r="B4168" t="str">
        <f>'4T'!$BB$15</f>
        <v>B0515GRTE_SUW</v>
      </c>
      <c r="C4168" t="s">
        <v>18635</v>
      </c>
      <c r="E4168" t="s">
        <v>15757</v>
      </c>
      <c r="F4168">
        <f>IF(ISBLANK('4T'!$G$15),"",'4T'!$G$15)</f>
        <v>0</v>
      </c>
    </row>
    <row r="4169" spans="2:6">
      <c r="B4169" t="str">
        <f>'4T'!$BC$15</f>
        <v>B0522GRTE_HDW</v>
      </c>
      <c r="C4169" t="s">
        <v>18636</v>
      </c>
      <c r="E4169" t="s">
        <v>15757</v>
      </c>
      <c r="F4169">
        <f>IF(ISBLANK('4T'!$H$15),"",'4T'!$H$15)</f>
        <v>0</v>
      </c>
    </row>
    <row r="4170" spans="2:6">
      <c r="B4170" t="str">
        <f>'4T'!$BD$15</f>
        <v>B0529GRTE_STW</v>
      </c>
      <c r="C4170" t="s">
        <v>18637</v>
      </c>
      <c r="E4170" t="s">
        <v>15757</v>
      </c>
      <c r="F4170">
        <f>IF(ISBLANK('4T'!$I$15),"",'4T'!$I$15)</f>
        <v>0</v>
      </c>
    </row>
    <row r="4171" spans="2:6">
      <c r="B4171" t="str">
        <f>'4T'!$BE$15</f>
        <v>B0536GRTE_SLW</v>
      </c>
      <c r="C4171" t="s">
        <v>18638</v>
      </c>
      <c r="E4171" t="s">
        <v>15757</v>
      </c>
      <c r="F4171">
        <f>IF(ISBLANK('4T'!$J$15),"",'4T'!$J$15)</f>
        <v>0</v>
      </c>
    </row>
    <row r="4172" spans="2:6">
      <c r="B4172" t="str">
        <f>'4T'!$BF$15</f>
        <v>B0542GRTE_SAB</v>
      </c>
      <c r="C4172" t="s">
        <v>18639</v>
      </c>
      <c r="E4172" t="s">
        <v>15757</v>
      </c>
      <c r="F4172">
        <f>IF(ISBLANK('4T'!$K$15),"",'4T'!$K$15)</f>
        <v>0</v>
      </c>
    </row>
    <row r="4173" spans="2:6">
      <c r="B4173" t="str">
        <f>'4T'!$BG$15</f>
        <v>B0549GRTE_SEB</v>
      </c>
      <c r="C4173" t="s">
        <v>18640</v>
      </c>
      <c r="E4173" t="s">
        <v>15757</v>
      </c>
      <c r="F4173">
        <f>IF(ISBLANK('4T'!$L$15),"",'4T'!$L$15)</f>
        <v>0</v>
      </c>
    </row>
    <row r="4174" spans="2:6">
      <c r="B4174" t="str">
        <f>'4T'!$BH$15</f>
        <v>B0556GRTE_SDB</v>
      </c>
      <c r="C4174" t="s">
        <v>18641</v>
      </c>
      <c r="E4174" t="s">
        <v>15757</v>
      </c>
      <c r="F4174">
        <f>IF(ISBLANK('4T'!$M$15),"",'4T'!$M$15)</f>
        <v>0</v>
      </c>
    </row>
    <row r="4175" spans="2:6">
      <c r="B4175" t="str">
        <f>'4T'!$BI$15</f>
        <v>B0563GRTE_TOB</v>
      </c>
      <c r="C4175" t="s">
        <v>18439</v>
      </c>
      <c r="E4175" t="s">
        <v>15757</v>
      </c>
      <c r="F4175">
        <f>IF(ISBLANK('4T'!$N$15),"",'4T'!$N$15)</f>
        <v>0</v>
      </c>
    </row>
    <row r="4176" spans="2:6">
      <c r="B4176" t="str">
        <f>'4T'!$BJ$15</f>
        <v>B0570GRTC_FOW</v>
      </c>
      <c r="C4176" t="s">
        <v>18642</v>
      </c>
      <c r="E4176" t="s">
        <v>15757</v>
      </c>
      <c r="F4176">
        <f>IF(ISBLANK('4T'!$O$15),"",'4T'!$O$15)</f>
        <v>0</v>
      </c>
    </row>
    <row r="4177" spans="2:6">
      <c r="B4177" t="str">
        <f>'4T'!$BK$15</f>
        <v>B0577GRTC_SUW</v>
      </c>
      <c r="C4177" t="s">
        <v>18643</v>
      </c>
      <c r="E4177" t="s">
        <v>15757</v>
      </c>
      <c r="F4177">
        <f>IF(ISBLANK('4T'!$P$15),"",'4T'!$P$15)</f>
        <v>0</v>
      </c>
    </row>
    <row r="4178" spans="2:6">
      <c r="B4178" t="str">
        <f>'4T'!$BL$15</f>
        <v>B0584GRTC_HDW</v>
      </c>
      <c r="C4178" t="s">
        <v>18644</v>
      </c>
      <c r="E4178" t="s">
        <v>15757</v>
      </c>
      <c r="F4178">
        <f>IF(ISBLANK('4T'!$Q$15),"",'4T'!$Q$15)</f>
        <v>0</v>
      </c>
    </row>
    <row r="4179" spans="2:6">
      <c r="B4179" t="str">
        <f>'4T'!$BM$15</f>
        <v>B0591GRTC_STW</v>
      </c>
      <c r="C4179" t="s">
        <v>18645</v>
      </c>
      <c r="E4179" t="s">
        <v>15757</v>
      </c>
      <c r="F4179">
        <f>IF(ISBLANK('4T'!$R$15),"",'4T'!$R$15)</f>
        <v>0</v>
      </c>
    </row>
    <row r="4180" spans="2:6">
      <c r="B4180" t="str">
        <f>'4T'!$BN$15</f>
        <v>B0598GRTC_SLW</v>
      </c>
      <c r="C4180" t="s">
        <v>18646</v>
      </c>
      <c r="E4180" t="s">
        <v>15757</v>
      </c>
      <c r="F4180">
        <f>IF(ISBLANK('4T'!$S$15),"",'4T'!$S$15)</f>
        <v>0</v>
      </c>
    </row>
    <row r="4181" spans="2:6">
      <c r="B4181" t="str">
        <f>'4T'!$BO$15</f>
        <v>B0605GRTC_SAB</v>
      </c>
      <c r="C4181" t="s">
        <v>18647</v>
      </c>
      <c r="E4181" t="s">
        <v>15757</v>
      </c>
      <c r="F4181">
        <f>IF(ISBLANK('4T'!$T$15),"",'4T'!$T$15)</f>
        <v>0</v>
      </c>
    </row>
    <row r="4182" spans="2:6">
      <c r="B4182" t="str">
        <f>'4T'!$BP$15</f>
        <v>B0612GRTC_SEB</v>
      </c>
      <c r="C4182" t="s">
        <v>18648</v>
      </c>
      <c r="E4182" t="s">
        <v>15757</v>
      </c>
      <c r="F4182">
        <f>IF(ISBLANK('4T'!$U$15),"",'4T'!$U$15)</f>
        <v>0</v>
      </c>
    </row>
    <row r="4183" spans="2:6">
      <c r="B4183" t="str">
        <f>'4T'!$BQ$15</f>
        <v>B0619GRTC_SDB</v>
      </c>
      <c r="C4183" t="s">
        <v>18649</v>
      </c>
      <c r="E4183" t="s">
        <v>15757</v>
      </c>
      <c r="F4183">
        <f>IF(ISBLANK('4T'!$V$15),"",'4T'!$V$15)</f>
        <v>0</v>
      </c>
    </row>
    <row r="4184" spans="2:6">
      <c r="B4184" t="str">
        <f>'4T'!$BR$15</f>
        <v>B0626GRTC_TOB</v>
      </c>
      <c r="C4184" t="s">
        <v>18445</v>
      </c>
      <c r="E4184" t="s">
        <v>15757</v>
      </c>
      <c r="F4184">
        <f>IF(ISBLANK('4T'!$W$15),"",'4T'!$W$15)</f>
        <v>0</v>
      </c>
    </row>
    <row r="4185" spans="2:6">
      <c r="B4185" t="str">
        <f>'4T'!$BA$16</f>
        <v>B0873GRCE_FOW</v>
      </c>
      <c r="C4185" t="s">
        <v>18650</v>
      </c>
      <c r="E4185" t="s">
        <v>15757</v>
      </c>
      <c r="F4185" t="str">
        <f>IF(ISBLANK('4T'!$F$16),"",'4T'!$F$16)</f>
        <v/>
      </c>
    </row>
    <row r="4186" spans="2:6">
      <c r="B4186" t="str">
        <f>'4T'!$BB$16</f>
        <v>B0884GRCE_SUW</v>
      </c>
      <c r="C4186" t="s">
        <v>18651</v>
      </c>
      <c r="E4186" t="s">
        <v>15757</v>
      </c>
      <c r="F4186" t="str">
        <f>IF(ISBLANK('4T'!$G$16),"",'4T'!$G$16)</f>
        <v/>
      </c>
    </row>
    <row r="4187" spans="2:6">
      <c r="B4187" t="str">
        <f>'4T'!$BC$16</f>
        <v>B0895GRCE_HDW</v>
      </c>
      <c r="C4187" t="s">
        <v>18652</v>
      </c>
      <c r="E4187" t="s">
        <v>15757</v>
      </c>
      <c r="F4187" t="str">
        <f>IF(ISBLANK('4T'!$H$16),"",'4T'!$H$16)</f>
        <v/>
      </c>
    </row>
    <row r="4188" spans="2:6">
      <c r="B4188" t="str">
        <f>'4T'!$BD$16</f>
        <v>B0906GRCE_STW</v>
      </c>
      <c r="C4188" t="s">
        <v>18653</v>
      </c>
      <c r="E4188" t="s">
        <v>15757</v>
      </c>
      <c r="F4188" t="str">
        <f>IF(ISBLANK('4T'!$I$16),"",'4T'!$I$16)</f>
        <v/>
      </c>
    </row>
    <row r="4189" spans="2:6">
      <c r="B4189" t="str">
        <f>'4T'!$BE$16</f>
        <v>B0917GRCE_SLW</v>
      </c>
      <c r="C4189" t="s">
        <v>18654</v>
      </c>
      <c r="E4189" t="s">
        <v>15757</v>
      </c>
      <c r="F4189" t="str">
        <f>IF(ISBLANK('4T'!$J$16),"",'4T'!$J$16)</f>
        <v/>
      </c>
    </row>
    <row r="4190" spans="2:6">
      <c r="B4190" t="str">
        <f>'4T'!$BF$16</f>
        <v>B0928GRCE_SAB</v>
      </c>
      <c r="C4190" t="s">
        <v>18655</v>
      </c>
      <c r="E4190" t="s">
        <v>15757</v>
      </c>
      <c r="F4190" t="str">
        <f>IF(ISBLANK('4T'!$K$16),"",'4T'!$K$16)</f>
        <v/>
      </c>
    </row>
    <row r="4191" spans="2:6">
      <c r="B4191" t="str">
        <f>'4T'!$BG$16</f>
        <v>B0939GRCE_SEB</v>
      </c>
      <c r="C4191" t="s">
        <v>18656</v>
      </c>
      <c r="E4191" t="s">
        <v>15757</v>
      </c>
      <c r="F4191" t="str">
        <f>IF(ISBLANK('4T'!$L$16),"",'4T'!$L$16)</f>
        <v/>
      </c>
    </row>
    <row r="4192" spans="2:6">
      <c r="B4192" t="str">
        <f>'4T'!$BH$16</f>
        <v>B0950GRCE_SDB</v>
      </c>
      <c r="C4192" t="s">
        <v>18657</v>
      </c>
      <c r="E4192" t="s">
        <v>15757</v>
      </c>
      <c r="F4192" t="str">
        <f>IF(ISBLANK('4T'!$M$16),"",'4T'!$M$16)</f>
        <v/>
      </c>
    </row>
    <row r="4193" spans="2:6">
      <c r="B4193" t="str">
        <f>'4T'!$BI$16</f>
        <v>B0758GRCE_TOB</v>
      </c>
      <c r="C4193" t="s">
        <v>18451</v>
      </c>
      <c r="E4193" t="s">
        <v>15757</v>
      </c>
      <c r="F4193">
        <f>IF(ISBLANK('4T'!$N$16),"",'4T'!$N$16)</f>
        <v>0</v>
      </c>
    </row>
    <row r="4194" spans="2:6">
      <c r="B4194" t="str">
        <f>'4T'!$BJ$16</f>
        <v>B0961GRCC_FOW</v>
      </c>
      <c r="C4194" t="s">
        <v>18658</v>
      </c>
      <c r="E4194" t="s">
        <v>15757</v>
      </c>
      <c r="F4194" t="str">
        <f>IF(ISBLANK('4T'!$O$16),"",'4T'!$O$16)</f>
        <v/>
      </c>
    </row>
    <row r="4195" spans="2:6">
      <c r="B4195" t="str">
        <f>'4T'!$BK$16</f>
        <v>B0972GRCC_SUW</v>
      </c>
      <c r="C4195" t="s">
        <v>18659</v>
      </c>
      <c r="E4195" t="s">
        <v>15757</v>
      </c>
      <c r="F4195" t="str">
        <f>IF(ISBLANK('4T'!$P$16),"",'4T'!$P$16)</f>
        <v/>
      </c>
    </row>
    <row r="4196" spans="2:6">
      <c r="B4196" t="str">
        <f>'4T'!$BL$16</f>
        <v>B0983GRCC_HDW</v>
      </c>
      <c r="C4196" t="s">
        <v>18660</v>
      </c>
      <c r="E4196" t="s">
        <v>15757</v>
      </c>
      <c r="F4196" t="str">
        <f>IF(ISBLANK('4T'!$Q$16),"",'4T'!$Q$16)</f>
        <v/>
      </c>
    </row>
    <row r="4197" spans="2:6">
      <c r="B4197" t="str">
        <f>'4T'!$BM$16</f>
        <v>B0994GRCC_STW</v>
      </c>
      <c r="C4197" t="s">
        <v>18661</v>
      </c>
      <c r="E4197" t="s">
        <v>15757</v>
      </c>
      <c r="F4197" t="str">
        <f>IF(ISBLANK('4T'!$R$16),"",'4T'!$R$16)</f>
        <v/>
      </c>
    </row>
    <row r="4198" spans="2:6">
      <c r="B4198" t="str">
        <f>'4T'!$BN$16</f>
        <v>B1006GRCC_SLW</v>
      </c>
      <c r="C4198" t="s">
        <v>18662</v>
      </c>
      <c r="E4198" t="s">
        <v>15757</v>
      </c>
      <c r="F4198" t="str">
        <f>IF(ISBLANK('4T'!$S$16),"",'4T'!$S$16)</f>
        <v/>
      </c>
    </row>
    <row r="4199" spans="2:6">
      <c r="B4199" t="str">
        <f>'4T'!$BO$16</f>
        <v>B1017GRCC_SAB</v>
      </c>
      <c r="C4199" t="s">
        <v>18663</v>
      </c>
      <c r="E4199" t="s">
        <v>15757</v>
      </c>
      <c r="F4199" t="str">
        <f>IF(ISBLANK('4T'!$T$16),"",'4T'!$T$16)</f>
        <v/>
      </c>
    </row>
    <row r="4200" spans="2:6">
      <c r="B4200" t="str">
        <f>'4T'!$BP$16</f>
        <v>B1028GRCC_SEB</v>
      </c>
      <c r="C4200" t="s">
        <v>18664</v>
      </c>
      <c r="E4200" t="s">
        <v>15757</v>
      </c>
      <c r="F4200" t="str">
        <f>IF(ISBLANK('4T'!$U$16),"",'4T'!$U$16)</f>
        <v/>
      </c>
    </row>
    <row r="4201" spans="2:6">
      <c r="B4201" t="str">
        <f>'4T'!$BQ$16</f>
        <v>B1039GRCC_SDB</v>
      </c>
      <c r="C4201" t="s">
        <v>18665</v>
      </c>
      <c r="E4201" t="s">
        <v>15757</v>
      </c>
      <c r="F4201" t="str">
        <f>IF(ISBLANK('4T'!$V$16),"",'4T'!$V$16)</f>
        <v/>
      </c>
    </row>
    <row r="4202" spans="2:6">
      <c r="B4202" t="str">
        <f>'4T'!$BR$16</f>
        <v>B0764GRCC_TOB</v>
      </c>
      <c r="C4202" t="s">
        <v>18457</v>
      </c>
      <c r="E4202" t="s">
        <v>15757</v>
      </c>
      <c r="F4202">
        <f>IF(ISBLANK('4T'!$W$16),"",'4T'!$W$16)</f>
        <v>0</v>
      </c>
    </row>
    <row r="4203" spans="2:6">
      <c r="B4203" t="str">
        <f>'4T'!$BA$17</f>
        <v>B0874GROE_FOW</v>
      </c>
      <c r="C4203" t="s">
        <v>18666</v>
      </c>
      <c r="E4203" t="s">
        <v>15757</v>
      </c>
      <c r="F4203" t="str">
        <f>IF(ISBLANK('4T'!$F$17),"",'4T'!$F$17)</f>
        <v/>
      </c>
    </row>
    <row r="4204" spans="2:6">
      <c r="B4204" t="str">
        <f>'4T'!$BB$17</f>
        <v>B0885GROE_SUW</v>
      </c>
      <c r="C4204" t="s">
        <v>18667</v>
      </c>
      <c r="E4204" t="s">
        <v>15757</v>
      </c>
      <c r="F4204" t="str">
        <f>IF(ISBLANK('4T'!$G$17),"",'4T'!$G$17)</f>
        <v/>
      </c>
    </row>
    <row r="4205" spans="2:6">
      <c r="B4205" t="str">
        <f>'4T'!$BC$17</f>
        <v>B0896GROE_HDW</v>
      </c>
      <c r="C4205" t="s">
        <v>18668</v>
      </c>
      <c r="E4205" t="s">
        <v>15757</v>
      </c>
      <c r="F4205" t="str">
        <f>IF(ISBLANK('4T'!$H$17),"",'4T'!$H$17)</f>
        <v/>
      </c>
    </row>
    <row r="4206" spans="2:6">
      <c r="B4206" t="str">
        <f>'4T'!$BD$17</f>
        <v>B0907GROE_STW</v>
      </c>
      <c r="C4206" t="s">
        <v>18669</v>
      </c>
      <c r="E4206" t="s">
        <v>15757</v>
      </c>
      <c r="F4206" t="str">
        <f>IF(ISBLANK('4T'!$I$17),"",'4T'!$I$17)</f>
        <v/>
      </c>
    </row>
    <row r="4207" spans="2:6">
      <c r="B4207" t="str">
        <f>'4T'!$BE$17</f>
        <v>B0918GROE_SLW</v>
      </c>
      <c r="C4207" t="s">
        <v>18670</v>
      </c>
      <c r="E4207" t="s">
        <v>15757</v>
      </c>
      <c r="F4207" t="str">
        <f>IF(ISBLANK('4T'!$J$17),"",'4T'!$J$17)</f>
        <v/>
      </c>
    </row>
    <row r="4208" spans="2:6">
      <c r="B4208" t="str">
        <f>'4T'!$BF$17</f>
        <v>B0929GROE_SAB</v>
      </c>
      <c r="C4208" t="s">
        <v>18671</v>
      </c>
      <c r="E4208" t="s">
        <v>15757</v>
      </c>
      <c r="F4208" t="str">
        <f>IF(ISBLANK('4T'!$K$17),"",'4T'!$K$17)</f>
        <v/>
      </c>
    </row>
    <row r="4209" spans="2:6">
      <c r="B4209" t="str">
        <f>'4T'!$BG$17</f>
        <v>B0940GROE_SEB</v>
      </c>
      <c r="C4209" t="s">
        <v>18672</v>
      </c>
      <c r="E4209" t="s">
        <v>15757</v>
      </c>
      <c r="F4209" t="str">
        <f>IF(ISBLANK('4T'!$L$17),"",'4T'!$L$17)</f>
        <v/>
      </c>
    </row>
    <row r="4210" spans="2:6">
      <c r="B4210" t="str">
        <f>'4T'!$BH$17</f>
        <v>B0951GROE_SDB</v>
      </c>
      <c r="C4210" t="s">
        <v>18673</v>
      </c>
      <c r="E4210" t="s">
        <v>15757</v>
      </c>
      <c r="F4210" t="str">
        <f>IF(ISBLANK('4T'!$M$17),"",'4T'!$M$17)</f>
        <v/>
      </c>
    </row>
    <row r="4211" spans="2:6">
      <c r="B4211" t="str">
        <f>'4T'!$BI$17</f>
        <v>B0759GROE_TOB</v>
      </c>
      <c r="C4211" t="s">
        <v>18463</v>
      </c>
      <c r="E4211" t="s">
        <v>15757</v>
      </c>
      <c r="F4211">
        <f>IF(ISBLANK('4T'!$N$17),"",'4T'!$N$17)</f>
        <v>0</v>
      </c>
    </row>
    <row r="4212" spans="2:6">
      <c r="B4212" t="str">
        <f>'4T'!$BJ$17</f>
        <v>B0962GROC_FOW</v>
      </c>
      <c r="C4212" t="s">
        <v>18674</v>
      </c>
      <c r="E4212" t="s">
        <v>15757</v>
      </c>
      <c r="F4212" t="str">
        <f>IF(ISBLANK('4T'!$O$17),"",'4T'!$O$17)</f>
        <v/>
      </c>
    </row>
    <row r="4213" spans="2:6">
      <c r="B4213" t="str">
        <f>'4T'!$BK$17</f>
        <v>B0973GROC_SUW</v>
      </c>
      <c r="C4213" t="s">
        <v>18675</v>
      </c>
      <c r="E4213" t="s">
        <v>15757</v>
      </c>
      <c r="F4213" t="str">
        <f>IF(ISBLANK('4T'!$P$17),"",'4T'!$P$17)</f>
        <v/>
      </c>
    </row>
    <row r="4214" spans="2:6">
      <c r="B4214" t="str">
        <f>'4T'!$BL$17</f>
        <v>B0984GROC_HDW</v>
      </c>
      <c r="C4214" t="s">
        <v>18676</v>
      </c>
      <c r="E4214" t="s">
        <v>15757</v>
      </c>
      <c r="F4214" t="str">
        <f>IF(ISBLANK('4T'!$Q$17),"",'4T'!$Q$17)</f>
        <v/>
      </c>
    </row>
    <row r="4215" spans="2:6">
      <c r="B4215" t="str">
        <f>'4T'!$BM$17</f>
        <v>B0995GROC_STW</v>
      </c>
      <c r="C4215" t="s">
        <v>18677</v>
      </c>
      <c r="E4215" t="s">
        <v>15757</v>
      </c>
      <c r="F4215" t="str">
        <f>IF(ISBLANK('4T'!$R$17),"",'4T'!$R$17)</f>
        <v/>
      </c>
    </row>
    <row r="4216" spans="2:6">
      <c r="B4216" t="str">
        <f>'4T'!$BN$17</f>
        <v>B1007GROC_SLW</v>
      </c>
      <c r="C4216" t="s">
        <v>18678</v>
      </c>
      <c r="E4216" t="s">
        <v>15757</v>
      </c>
      <c r="F4216" t="str">
        <f>IF(ISBLANK('4T'!$S$17),"",'4T'!$S$17)</f>
        <v/>
      </c>
    </row>
    <row r="4217" spans="2:6">
      <c r="B4217" t="str">
        <f>'4T'!$BO$17</f>
        <v>B1018GROC_SAB</v>
      </c>
      <c r="C4217" t="s">
        <v>18679</v>
      </c>
      <c r="E4217" t="s">
        <v>15757</v>
      </c>
      <c r="F4217" t="str">
        <f>IF(ISBLANK('4T'!$T$17),"",'4T'!$T$17)</f>
        <v/>
      </c>
    </row>
    <row r="4218" spans="2:6">
      <c r="B4218" t="str">
        <f>'4T'!$BP$17</f>
        <v>B1029GROC_SEB</v>
      </c>
      <c r="C4218" t="s">
        <v>18680</v>
      </c>
      <c r="E4218" t="s">
        <v>15757</v>
      </c>
      <c r="F4218" t="str">
        <f>IF(ISBLANK('4T'!$U$17),"",'4T'!$U$17)</f>
        <v/>
      </c>
    </row>
    <row r="4219" spans="2:6">
      <c r="B4219" t="str">
        <f>'4T'!$BQ$17</f>
        <v>B1040GROC_SDB</v>
      </c>
      <c r="C4219" t="s">
        <v>18681</v>
      </c>
      <c r="E4219" t="s">
        <v>15757</v>
      </c>
      <c r="F4219" t="str">
        <f>IF(ISBLANK('4T'!$V$17),"",'4T'!$V$17)</f>
        <v/>
      </c>
    </row>
    <row r="4220" spans="2:6">
      <c r="B4220" t="str">
        <f>'4T'!$BR$17</f>
        <v>B0765GROC_TOB</v>
      </c>
      <c r="C4220" t="s">
        <v>18469</v>
      </c>
      <c r="E4220" t="s">
        <v>15757</v>
      </c>
      <c r="F4220">
        <f>IF(ISBLANK('4T'!$W$17),"",'4T'!$W$17)</f>
        <v>0</v>
      </c>
    </row>
    <row r="4221" spans="2:6">
      <c r="B4221" t="str">
        <f>'4T'!$BA$18</f>
        <v>B0509GRTE_FOW</v>
      </c>
      <c r="C4221" t="s">
        <v>18682</v>
      </c>
      <c r="E4221" t="s">
        <v>15757</v>
      </c>
      <c r="F4221">
        <f>IF(ISBLANK('4T'!$F$18),"",'4T'!$F$18)</f>
        <v>0</v>
      </c>
    </row>
    <row r="4222" spans="2:6">
      <c r="B4222" t="str">
        <f>'4T'!$BB$18</f>
        <v>B0516GRTE_SUW</v>
      </c>
      <c r="C4222" t="s">
        <v>18683</v>
      </c>
      <c r="E4222" t="s">
        <v>15757</v>
      </c>
      <c r="F4222">
        <f>IF(ISBLANK('4T'!$G$18),"",'4T'!$G$18)</f>
        <v>0</v>
      </c>
    </row>
    <row r="4223" spans="2:6">
      <c r="B4223" t="str">
        <f>'4T'!$BC$18</f>
        <v>B0523GRTE_HDW</v>
      </c>
      <c r="C4223" t="s">
        <v>18684</v>
      </c>
      <c r="E4223" t="s">
        <v>15757</v>
      </c>
      <c r="F4223">
        <f>IF(ISBLANK('4T'!$H$18),"",'4T'!$H$18)</f>
        <v>0</v>
      </c>
    </row>
    <row r="4224" spans="2:6">
      <c r="B4224" t="str">
        <f>'4T'!$BD$18</f>
        <v>B0530GRTE_STW</v>
      </c>
      <c r="C4224" t="s">
        <v>18685</v>
      </c>
      <c r="E4224" t="s">
        <v>15757</v>
      </c>
      <c r="F4224">
        <f>IF(ISBLANK('4T'!$I$18),"",'4T'!$I$18)</f>
        <v>0</v>
      </c>
    </row>
    <row r="4225" spans="2:6">
      <c r="B4225" t="str">
        <f>'4T'!$BE$18</f>
        <v>B0537GRTE_SLW</v>
      </c>
      <c r="C4225" t="s">
        <v>18686</v>
      </c>
      <c r="E4225" t="s">
        <v>15757</v>
      </c>
      <c r="F4225">
        <f>IF(ISBLANK('4T'!$J$18),"",'4T'!$J$18)</f>
        <v>0</v>
      </c>
    </row>
    <row r="4226" spans="2:6">
      <c r="B4226" t="str">
        <f>'4T'!$BF$18</f>
        <v>B0543GRTE_SAB</v>
      </c>
      <c r="C4226" t="s">
        <v>18687</v>
      </c>
      <c r="E4226" t="s">
        <v>15757</v>
      </c>
      <c r="F4226">
        <f>IF(ISBLANK('4T'!$K$18),"",'4T'!$K$18)</f>
        <v>0</v>
      </c>
    </row>
    <row r="4227" spans="2:6">
      <c r="B4227" t="str">
        <f>'4T'!$BG$18</f>
        <v>B0550GRTE_SEB</v>
      </c>
      <c r="C4227" t="s">
        <v>18688</v>
      </c>
      <c r="E4227" t="s">
        <v>15757</v>
      </c>
      <c r="F4227">
        <f>IF(ISBLANK('4T'!$L$18),"",'4T'!$L$18)</f>
        <v>0</v>
      </c>
    </row>
    <row r="4228" spans="2:6">
      <c r="B4228" t="str">
        <f>'4T'!$BH$18</f>
        <v>B0557GRTE_SDB</v>
      </c>
      <c r="C4228" t="s">
        <v>18689</v>
      </c>
      <c r="E4228" t="s">
        <v>15757</v>
      </c>
      <c r="F4228">
        <f>IF(ISBLANK('4T'!$M$18),"",'4T'!$M$18)</f>
        <v>0</v>
      </c>
    </row>
    <row r="4229" spans="2:6">
      <c r="B4229" t="str">
        <f>'4T'!$BI$18</f>
        <v>B0564GRTE_TOB</v>
      </c>
      <c r="C4229" t="s">
        <v>18475</v>
      </c>
      <c r="E4229" t="s">
        <v>15757</v>
      </c>
      <c r="F4229">
        <f>IF(ISBLANK('4T'!$N$18),"",'4T'!$N$18)</f>
        <v>0</v>
      </c>
    </row>
    <row r="4230" spans="2:6">
      <c r="B4230" t="str">
        <f>'4T'!$BJ$18</f>
        <v>B0571GRTC_FOW</v>
      </c>
      <c r="C4230" t="s">
        <v>18690</v>
      </c>
      <c r="E4230" t="s">
        <v>15757</v>
      </c>
      <c r="F4230">
        <f>IF(ISBLANK('4T'!$O$18),"",'4T'!$O$18)</f>
        <v>0</v>
      </c>
    </row>
    <row r="4231" spans="2:6">
      <c r="B4231" t="str">
        <f>'4T'!$BK$18</f>
        <v>B0578GRTC_SUW</v>
      </c>
      <c r="C4231" t="s">
        <v>18691</v>
      </c>
      <c r="E4231" t="s">
        <v>15757</v>
      </c>
      <c r="F4231">
        <f>IF(ISBLANK('4T'!$P$18),"",'4T'!$P$18)</f>
        <v>0</v>
      </c>
    </row>
    <row r="4232" spans="2:6">
      <c r="B4232" t="str">
        <f>'4T'!$BL$18</f>
        <v>B0585GRTC_HDW</v>
      </c>
      <c r="C4232" t="s">
        <v>18692</v>
      </c>
      <c r="E4232" t="s">
        <v>15757</v>
      </c>
      <c r="F4232">
        <f>IF(ISBLANK('4T'!$Q$18),"",'4T'!$Q$18)</f>
        <v>0</v>
      </c>
    </row>
    <row r="4233" spans="2:6">
      <c r="B4233" t="str">
        <f>'4T'!$BM$18</f>
        <v>B0592GRTC_STW</v>
      </c>
      <c r="C4233" t="s">
        <v>18693</v>
      </c>
      <c r="E4233" t="s">
        <v>15757</v>
      </c>
      <c r="F4233">
        <f>IF(ISBLANK('4T'!$R$18),"",'4T'!$R$18)</f>
        <v>0</v>
      </c>
    </row>
    <row r="4234" spans="2:6">
      <c r="B4234" t="str">
        <f>'4T'!$BN$18</f>
        <v>B0599GRTC_SLW</v>
      </c>
      <c r="C4234" t="s">
        <v>18694</v>
      </c>
      <c r="E4234" t="s">
        <v>15757</v>
      </c>
      <c r="F4234">
        <f>IF(ISBLANK('4T'!$S$18),"",'4T'!$S$18)</f>
        <v>0</v>
      </c>
    </row>
    <row r="4235" spans="2:6">
      <c r="B4235" t="str">
        <f>'4T'!$BO$18</f>
        <v>B0606GRTC_SAB</v>
      </c>
      <c r="C4235" t="s">
        <v>18695</v>
      </c>
      <c r="E4235" t="s">
        <v>15757</v>
      </c>
      <c r="F4235">
        <f>IF(ISBLANK('4T'!$T$18),"",'4T'!$T$18)</f>
        <v>0</v>
      </c>
    </row>
    <row r="4236" spans="2:6">
      <c r="B4236" t="str">
        <f>'4T'!$BP$18</f>
        <v>B0613GRTC_SEB</v>
      </c>
      <c r="C4236" t="s">
        <v>18696</v>
      </c>
      <c r="E4236" t="s">
        <v>15757</v>
      </c>
      <c r="F4236">
        <f>IF(ISBLANK('4T'!$U$18),"",'4T'!$U$18)</f>
        <v>0</v>
      </c>
    </row>
    <row r="4237" spans="2:6">
      <c r="B4237" t="str">
        <f>'4T'!$BQ$18</f>
        <v>B0620GRTC_SDB</v>
      </c>
      <c r="C4237" t="s">
        <v>18697</v>
      </c>
      <c r="E4237" t="s">
        <v>15757</v>
      </c>
      <c r="F4237">
        <f>IF(ISBLANK('4T'!$V$18),"",'4T'!$V$18)</f>
        <v>0</v>
      </c>
    </row>
    <row r="4238" spans="2:6">
      <c r="B4238" t="str">
        <f>'4T'!$BR$18</f>
        <v>B0627GRTC_TOB</v>
      </c>
      <c r="C4238" t="s">
        <v>18481</v>
      </c>
      <c r="E4238" t="s">
        <v>15757</v>
      </c>
      <c r="F4238">
        <f>IF(ISBLANK('4T'!$W$18),"",'4T'!$W$18)</f>
        <v>0</v>
      </c>
    </row>
    <row r="4239" spans="2:6">
      <c r="B4239" t="str">
        <f>'4T'!$BA$19</f>
        <v>B0876GRCE_FOW</v>
      </c>
      <c r="C4239" t="s">
        <v>18698</v>
      </c>
      <c r="E4239" t="s">
        <v>15757</v>
      </c>
      <c r="F4239" t="str">
        <f>IF(ISBLANK('4T'!$F$19),"",'4T'!$F$19)</f>
        <v/>
      </c>
    </row>
    <row r="4240" spans="2:6">
      <c r="B4240" t="str">
        <f>'4T'!$BB$19</f>
        <v>B0887GRCE_SUW</v>
      </c>
      <c r="C4240" t="s">
        <v>18699</v>
      </c>
      <c r="E4240" t="s">
        <v>15757</v>
      </c>
      <c r="F4240" t="str">
        <f>IF(ISBLANK('4T'!$G$19),"",'4T'!$G$19)</f>
        <v/>
      </c>
    </row>
    <row r="4241" spans="2:6">
      <c r="B4241" t="str">
        <f>'4T'!$BC$19</f>
        <v>B0898GRCE_HDW</v>
      </c>
      <c r="C4241" t="s">
        <v>18700</v>
      </c>
      <c r="E4241" t="s">
        <v>15757</v>
      </c>
      <c r="F4241" t="str">
        <f>IF(ISBLANK('4T'!$H$19),"",'4T'!$H$19)</f>
        <v/>
      </c>
    </row>
    <row r="4242" spans="2:6">
      <c r="B4242" t="str">
        <f>'4T'!$BD$19</f>
        <v>B0909GRCE_STW</v>
      </c>
      <c r="C4242" t="s">
        <v>18701</v>
      </c>
      <c r="E4242" t="s">
        <v>15757</v>
      </c>
      <c r="F4242" t="str">
        <f>IF(ISBLANK('4T'!$I$19),"",'4T'!$I$19)</f>
        <v/>
      </c>
    </row>
    <row r="4243" spans="2:6">
      <c r="B4243" t="str">
        <f>'4T'!$BE$19</f>
        <v>B0920GRCE_SLW</v>
      </c>
      <c r="C4243" t="s">
        <v>18702</v>
      </c>
      <c r="E4243" t="s">
        <v>15757</v>
      </c>
      <c r="F4243" t="str">
        <f>IF(ISBLANK('4T'!$J$19),"",'4T'!$J$19)</f>
        <v/>
      </c>
    </row>
    <row r="4244" spans="2:6">
      <c r="B4244" t="str">
        <f>'4T'!$BF$19</f>
        <v>B0931GRCE_SAB</v>
      </c>
      <c r="C4244" t="s">
        <v>18703</v>
      </c>
      <c r="E4244" t="s">
        <v>15757</v>
      </c>
      <c r="F4244" t="str">
        <f>IF(ISBLANK('4T'!$K$19),"",'4T'!$K$19)</f>
        <v/>
      </c>
    </row>
    <row r="4245" spans="2:6">
      <c r="B4245" t="str">
        <f>'4T'!$BG$19</f>
        <v>B0942GRCE_SEB</v>
      </c>
      <c r="C4245" t="s">
        <v>18704</v>
      </c>
      <c r="E4245" t="s">
        <v>15757</v>
      </c>
      <c r="F4245" t="str">
        <f>IF(ISBLANK('4T'!$L$19),"",'4T'!$L$19)</f>
        <v/>
      </c>
    </row>
    <row r="4246" spans="2:6">
      <c r="B4246" t="str">
        <f>'4T'!$BH$19</f>
        <v>B0953GRCE_SDB</v>
      </c>
      <c r="C4246" t="s">
        <v>18705</v>
      </c>
      <c r="E4246" t="s">
        <v>15757</v>
      </c>
      <c r="F4246" t="str">
        <f>IF(ISBLANK('4T'!$M$19),"",'4T'!$M$19)</f>
        <v/>
      </c>
    </row>
    <row r="4247" spans="2:6">
      <c r="B4247" t="str">
        <f>'4T'!$BI$19</f>
        <v>B0760GRCE_TOB</v>
      </c>
      <c r="C4247" t="s">
        <v>18487</v>
      </c>
      <c r="E4247" t="s">
        <v>15757</v>
      </c>
      <c r="F4247">
        <f>IF(ISBLANK('4T'!$N$19),"",'4T'!$N$19)</f>
        <v>0</v>
      </c>
    </row>
    <row r="4248" spans="2:6">
      <c r="B4248" t="str">
        <f>'4T'!$BJ$19</f>
        <v>B0964GRCC_FOW</v>
      </c>
      <c r="C4248" t="s">
        <v>18706</v>
      </c>
      <c r="E4248" t="s">
        <v>15757</v>
      </c>
      <c r="F4248" t="str">
        <f>IF(ISBLANK('4T'!$O$19),"",'4T'!$O$19)</f>
        <v/>
      </c>
    </row>
    <row r="4249" spans="2:6">
      <c r="B4249" t="str">
        <f>'4T'!$BK$19</f>
        <v>B0975GRCC_SUW</v>
      </c>
      <c r="C4249" t="s">
        <v>18707</v>
      </c>
      <c r="E4249" t="s">
        <v>15757</v>
      </c>
      <c r="F4249" t="str">
        <f>IF(ISBLANK('4T'!$P$19),"",'4T'!$P$19)</f>
        <v/>
      </c>
    </row>
    <row r="4250" spans="2:6">
      <c r="B4250" t="str">
        <f>'4T'!$BL$19</f>
        <v>B0986GRCC_HDW</v>
      </c>
      <c r="C4250" t="s">
        <v>18708</v>
      </c>
      <c r="E4250" t="s">
        <v>15757</v>
      </c>
      <c r="F4250" t="str">
        <f>IF(ISBLANK('4T'!$Q$19),"",'4T'!$Q$19)</f>
        <v/>
      </c>
    </row>
    <row r="4251" spans="2:6">
      <c r="B4251" t="str">
        <f>'4T'!$BM$19</f>
        <v>B0997GRCC_STW</v>
      </c>
      <c r="C4251" t="s">
        <v>18709</v>
      </c>
      <c r="E4251" t="s">
        <v>15757</v>
      </c>
      <c r="F4251" t="str">
        <f>IF(ISBLANK('4T'!$R$19),"",'4T'!$R$19)</f>
        <v/>
      </c>
    </row>
    <row r="4252" spans="2:6">
      <c r="B4252" t="str">
        <f>'4T'!$BN$19</f>
        <v>B1009GRCC_SLW</v>
      </c>
      <c r="C4252" t="s">
        <v>18710</v>
      </c>
      <c r="E4252" t="s">
        <v>15757</v>
      </c>
      <c r="F4252" t="str">
        <f>IF(ISBLANK('4T'!$S$19),"",'4T'!$S$19)</f>
        <v/>
      </c>
    </row>
    <row r="4253" spans="2:6">
      <c r="B4253" t="str">
        <f>'4T'!$BO$19</f>
        <v>B1020GRCC_SAB</v>
      </c>
      <c r="C4253" t="s">
        <v>18711</v>
      </c>
      <c r="E4253" t="s">
        <v>15757</v>
      </c>
      <c r="F4253" t="str">
        <f>IF(ISBLANK('4T'!$T$19),"",'4T'!$T$19)</f>
        <v/>
      </c>
    </row>
    <row r="4254" spans="2:6">
      <c r="B4254" t="str">
        <f>'4T'!$BP$19</f>
        <v>B1031GRCC_SEB</v>
      </c>
      <c r="C4254" t="s">
        <v>18712</v>
      </c>
      <c r="E4254" t="s">
        <v>15757</v>
      </c>
      <c r="F4254" t="str">
        <f>IF(ISBLANK('4T'!$U$19),"",'4T'!$U$19)</f>
        <v/>
      </c>
    </row>
    <row r="4255" spans="2:6">
      <c r="B4255" t="str">
        <f>'4T'!$BQ$19</f>
        <v>B1042GRCC_SDB</v>
      </c>
      <c r="C4255" t="s">
        <v>18713</v>
      </c>
      <c r="E4255" t="s">
        <v>15757</v>
      </c>
      <c r="F4255" t="str">
        <f>IF(ISBLANK('4T'!$V$19),"",'4T'!$V$19)</f>
        <v/>
      </c>
    </row>
    <row r="4256" spans="2:6">
      <c r="B4256" t="str">
        <f>'4T'!$BR$19</f>
        <v>B0766GRCC_TOB</v>
      </c>
      <c r="C4256" t="s">
        <v>18493</v>
      </c>
      <c r="E4256" t="s">
        <v>15757</v>
      </c>
      <c r="F4256">
        <f>IF(ISBLANK('4T'!$W$19),"",'4T'!$W$19)</f>
        <v>0</v>
      </c>
    </row>
    <row r="4257" spans="2:6">
      <c r="B4257" t="str">
        <f>'4T'!$BA$20</f>
        <v>B0877GROE_FOW</v>
      </c>
      <c r="C4257" t="s">
        <v>18714</v>
      </c>
      <c r="E4257" t="s">
        <v>15757</v>
      </c>
      <c r="F4257" t="str">
        <f>IF(ISBLANK('4T'!$F$20),"",'4T'!$F$20)</f>
        <v/>
      </c>
    </row>
    <row r="4258" spans="2:6">
      <c r="B4258" t="str">
        <f>'4T'!$BB$20</f>
        <v>B0888GROE_SUW</v>
      </c>
      <c r="C4258" t="s">
        <v>18715</v>
      </c>
      <c r="E4258" t="s">
        <v>15757</v>
      </c>
      <c r="F4258" t="str">
        <f>IF(ISBLANK('4T'!$G$20),"",'4T'!$G$20)</f>
        <v/>
      </c>
    </row>
    <row r="4259" spans="2:6">
      <c r="B4259" t="str">
        <f>'4T'!$BC$20</f>
        <v>B0899GROE_HDW</v>
      </c>
      <c r="C4259" t="s">
        <v>18716</v>
      </c>
      <c r="E4259" t="s">
        <v>15757</v>
      </c>
      <c r="F4259" t="str">
        <f>IF(ISBLANK('4T'!$H$20),"",'4T'!$H$20)</f>
        <v/>
      </c>
    </row>
    <row r="4260" spans="2:6">
      <c r="B4260" t="str">
        <f>'4T'!$BD$20</f>
        <v>B0910GROE_STW</v>
      </c>
      <c r="C4260" t="s">
        <v>18717</v>
      </c>
      <c r="E4260" t="s">
        <v>15757</v>
      </c>
      <c r="F4260" t="str">
        <f>IF(ISBLANK('4T'!$I$20),"",'4T'!$I$20)</f>
        <v/>
      </c>
    </row>
    <row r="4261" spans="2:6">
      <c r="B4261" t="str">
        <f>'4T'!$BE$20</f>
        <v>B0921GROE_SLW</v>
      </c>
      <c r="C4261" t="s">
        <v>18718</v>
      </c>
      <c r="E4261" t="s">
        <v>15757</v>
      </c>
      <c r="F4261" t="str">
        <f>IF(ISBLANK('4T'!$J$20),"",'4T'!$J$20)</f>
        <v/>
      </c>
    </row>
    <row r="4262" spans="2:6">
      <c r="B4262" t="str">
        <f>'4T'!$BF$20</f>
        <v>B0932GROE_SAB</v>
      </c>
      <c r="C4262" t="s">
        <v>18719</v>
      </c>
      <c r="E4262" t="s">
        <v>15757</v>
      </c>
      <c r="F4262" t="str">
        <f>IF(ISBLANK('4T'!$K$20),"",'4T'!$K$20)</f>
        <v/>
      </c>
    </row>
    <row r="4263" spans="2:6">
      <c r="B4263" t="str">
        <f>'4T'!$BG$20</f>
        <v>B0943GROE_SEB</v>
      </c>
      <c r="C4263" t="s">
        <v>18720</v>
      </c>
      <c r="E4263" t="s">
        <v>15757</v>
      </c>
      <c r="F4263" t="str">
        <f>IF(ISBLANK('4T'!$L$20),"",'4T'!$L$20)</f>
        <v/>
      </c>
    </row>
    <row r="4264" spans="2:6">
      <c r="B4264" t="str">
        <f>'4T'!$BH$20</f>
        <v>B0954GROE_SDB</v>
      </c>
      <c r="C4264" t="s">
        <v>18721</v>
      </c>
      <c r="E4264" t="s">
        <v>15757</v>
      </c>
      <c r="F4264" t="str">
        <f>IF(ISBLANK('4T'!$M$20),"",'4T'!$M$20)</f>
        <v/>
      </c>
    </row>
    <row r="4265" spans="2:6">
      <c r="B4265" t="str">
        <f>'4T'!$BI$20</f>
        <v>B0761GROE_TOB</v>
      </c>
      <c r="C4265" t="s">
        <v>18499</v>
      </c>
      <c r="E4265" t="s">
        <v>15757</v>
      </c>
      <c r="F4265">
        <f>IF(ISBLANK('4T'!$N$20),"",'4T'!$N$20)</f>
        <v>0</v>
      </c>
    </row>
    <row r="4266" spans="2:6">
      <c r="B4266" t="str">
        <f>'4T'!$BJ$20</f>
        <v>B0965GROC_FOW</v>
      </c>
      <c r="C4266" t="s">
        <v>18722</v>
      </c>
      <c r="E4266" t="s">
        <v>15757</v>
      </c>
      <c r="F4266" t="str">
        <f>IF(ISBLANK('4T'!$O$20),"",'4T'!$O$20)</f>
        <v/>
      </c>
    </row>
    <row r="4267" spans="2:6">
      <c r="B4267" t="str">
        <f>'4T'!$BK$20</f>
        <v>B0976GROC_SUW</v>
      </c>
      <c r="C4267" t="s">
        <v>18723</v>
      </c>
      <c r="E4267" t="s">
        <v>15757</v>
      </c>
      <c r="F4267" t="str">
        <f>IF(ISBLANK('4T'!$P$20),"",'4T'!$P$20)</f>
        <v/>
      </c>
    </row>
    <row r="4268" spans="2:6">
      <c r="B4268" t="str">
        <f>'4T'!$BL$20</f>
        <v>B0987GROC_HDW</v>
      </c>
      <c r="C4268" t="s">
        <v>18724</v>
      </c>
      <c r="E4268" t="s">
        <v>15757</v>
      </c>
      <c r="F4268" t="str">
        <f>IF(ISBLANK('4T'!$Q$20),"",'4T'!$Q$20)</f>
        <v/>
      </c>
    </row>
    <row r="4269" spans="2:6">
      <c r="B4269" t="str">
        <f>'4T'!$BM$20</f>
        <v>B0998GROC_STW</v>
      </c>
      <c r="C4269" t="s">
        <v>18725</v>
      </c>
      <c r="E4269" t="s">
        <v>15757</v>
      </c>
      <c r="F4269" t="str">
        <f>IF(ISBLANK('4T'!$R$20),"",'4T'!$R$20)</f>
        <v/>
      </c>
    </row>
    <row r="4270" spans="2:6">
      <c r="B4270" t="str">
        <f>'4T'!$BN$20</f>
        <v>B1010GROC_SLW</v>
      </c>
      <c r="C4270" t="s">
        <v>18726</v>
      </c>
      <c r="E4270" t="s">
        <v>15757</v>
      </c>
      <c r="F4270" t="str">
        <f>IF(ISBLANK('4T'!$S$20),"",'4T'!$S$20)</f>
        <v/>
      </c>
    </row>
    <row r="4271" spans="2:6">
      <c r="B4271" t="str">
        <f>'4T'!$BO$20</f>
        <v>B1021GROC_SAB</v>
      </c>
      <c r="C4271" t="s">
        <v>18727</v>
      </c>
      <c r="E4271" t="s">
        <v>15757</v>
      </c>
      <c r="F4271" t="str">
        <f>IF(ISBLANK('4T'!$T$20),"",'4T'!$T$20)</f>
        <v/>
      </c>
    </row>
    <row r="4272" spans="2:6">
      <c r="B4272" t="str">
        <f>'4T'!$BP$20</f>
        <v>B1032GROC_SEB</v>
      </c>
      <c r="C4272" t="s">
        <v>18728</v>
      </c>
      <c r="E4272" t="s">
        <v>15757</v>
      </c>
      <c r="F4272" t="str">
        <f>IF(ISBLANK('4T'!$U$20),"",'4T'!$U$20)</f>
        <v/>
      </c>
    </row>
    <row r="4273" spans="2:6">
      <c r="B4273" t="str">
        <f>'4T'!$BQ$20</f>
        <v>B1043GROC_SDB</v>
      </c>
      <c r="C4273" t="s">
        <v>18729</v>
      </c>
      <c r="E4273" t="s">
        <v>15757</v>
      </c>
      <c r="F4273" t="str">
        <f>IF(ISBLANK('4T'!$V$20),"",'4T'!$V$20)</f>
        <v/>
      </c>
    </row>
    <row r="4274" spans="2:6">
      <c r="B4274" t="str">
        <f>'4T'!$BR$20</f>
        <v>B0767GROC_TOB</v>
      </c>
      <c r="C4274" t="s">
        <v>18505</v>
      </c>
      <c r="E4274" t="s">
        <v>15757</v>
      </c>
      <c r="F4274">
        <f>IF(ISBLANK('4T'!$W$20),"",'4T'!$W$20)</f>
        <v>0</v>
      </c>
    </row>
    <row r="4275" spans="2:6">
      <c r="B4275" t="str">
        <f>'4T'!$BA$21</f>
        <v>B0510GRTE_FOW</v>
      </c>
      <c r="C4275" t="s">
        <v>18730</v>
      </c>
      <c r="E4275" t="s">
        <v>15757</v>
      </c>
      <c r="F4275">
        <f>IF(ISBLANK('4T'!$F$21),"",'4T'!$F$21)</f>
        <v>0</v>
      </c>
    </row>
    <row r="4276" spans="2:6">
      <c r="B4276" t="str">
        <f>'4T'!$BB$21</f>
        <v>B0517GRTE_SUW</v>
      </c>
      <c r="C4276" t="s">
        <v>18731</v>
      </c>
      <c r="E4276" t="s">
        <v>15757</v>
      </c>
      <c r="F4276">
        <f>IF(ISBLANK('4T'!$G$21),"",'4T'!$G$21)</f>
        <v>0</v>
      </c>
    </row>
    <row r="4277" spans="2:6">
      <c r="B4277" t="str">
        <f>'4T'!$BC$21</f>
        <v>B0524GRTE_HDW</v>
      </c>
      <c r="C4277" t="s">
        <v>18732</v>
      </c>
      <c r="E4277" t="s">
        <v>15757</v>
      </c>
      <c r="F4277">
        <f>IF(ISBLANK('4T'!$H$21),"",'4T'!$H$21)</f>
        <v>0</v>
      </c>
    </row>
    <row r="4278" spans="2:6">
      <c r="B4278" t="str">
        <f>'4T'!$BD$21</f>
        <v>B0531GRTE_STW</v>
      </c>
      <c r="C4278" t="s">
        <v>18733</v>
      </c>
      <c r="E4278" t="s">
        <v>15757</v>
      </c>
      <c r="F4278">
        <f>IF(ISBLANK('4T'!$I$21),"",'4T'!$I$21)</f>
        <v>0</v>
      </c>
    </row>
    <row r="4279" spans="2:6">
      <c r="B4279" t="str">
        <f>'4T'!$BE$21</f>
        <v>B0538GRTE_SLW</v>
      </c>
      <c r="C4279" t="s">
        <v>18734</v>
      </c>
      <c r="E4279" t="s">
        <v>15757</v>
      </c>
      <c r="F4279">
        <f>IF(ISBLANK('4T'!$J$21),"",'4T'!$J$21)</f>
        <v>0</v>
      </c>
    </row>
    <row r="4280" spans="2:6">
      <c r="B4280" t="str">
        <f>'4T'!$BF$21</f>
        <v>B0544GRTE_SAB</v>
      </c>
      <c r="C4280" t="s">
        <v>18735</v>
      </c>
      <c r="E4280" t="s">
        <v>15757</v>
      </c>
      <c r="F4280">
        <f>IF(ISBLANK('4T'!$K$21),"",'4T'!$K$21)</f>
        <v>0</v>
      </c>
    </row>
    <row r="4281" spans="2:6">
      <c r="B4281" t="str">
        <f>'4T'!$BG$21</f>
        <v>B0551GRTE_SEB</v>
      </c>
      <c r="C4281" t="s">
        <v>18736</v>
      </c>
      <c r="E4281" t="s">
        <v>15757</v>
      </c>
      <c r="F4281">
        <f>IF(ISBLANK('4T'!$L$21),"",'4T'!$L$21)</f>
        <v>0</v>
      </c>
    </row>
    <row r="4282" spans="2:6">
      <c r="B4282" t="str">
        <f>'4T'!$BH$21</f>
        <v>B0558GRTE_SDB</v>
      </c>
      <c r="C4282" t="s">
        <v>18737</v>
      </c>
      <c r="E4282" t="s">
        <v>15757</v>
      </c>
      <c r="F4282">
        <f>IF(ISBLANK('4T'!$M$21),"",'4T'!$M$21)</f>
        <v>0</v>
      </c>
    </row>
    <row r="4283" spans="2:6">
      <c r="B4283" t="str">
        <f>'4T'!$BI$21</f>
        <v>B0565GRTE_TOB</v>
      </c>
      <c r="C4283" t="s">
        <v>18511</v>
      </c>
      <c r="E4283" t="s">
        <v>15757</v>
      </c>
      <c r="F4283">
        <f>IF(ISBLANK('4T'!$N$21),"",'4T'!$N$21)</f>
        <v>0</v>
      </c>
    </row>
    <row r="4284" spans="2:6">
      <c r="B4284" t="str">
        <f>'4T'!$BJ$21</f>
        <v>B0572GRTC_FOW</v>
      </c>
      <c r="C4284" t="s">
        <v>18738</v>
      </c>
      <c r="E4284" t="s">
        <v>15757</v>
      </c>
      <c r="F4284">
        <f>IF(ISBLANK('4T'!$O$21),"",'4T'!$O$21)</f>
        <v>0</v>
      </c>
    </row>
    <row r="4285" spans="2:6">
      <c r="B4285" t="str">
        <f>'4T'!$BK$21</f>
        <v>B0579GRTC_SUW</v>
      </c>
      <c r="C4285" t="s">
        <v>18739</v>
      </c>
      <c r="E4285" t="s">
        <v>15757</v>
      </c>
      <c r="F4285">
        <f>IF(ISBLANK('4T'!$P$21),"",'4T'!$P$21)</f>
        <v>0</v>
      </c>
    </row>
    <row r="4286" spans="2:6">
      <c r="B4286" t="str">
        <f>'4T'!$BL$21</f>
        <v>B0586GRTC_HDW</v>
      </c>
      <c r="C4286" t="s">
        <v>18740</v>
      </c>
      <c r="E4286" t="s">
        <v>15757</v>
      </c>
      <c r="F4286">
        <f>IF(ISBLANK('4T'!$Q$21),"",'4T'!$Q$21)</f>
        <v>0</v>
      </c>
    </row>
    <row r="4287" spans="2:6">
      <c r="B4287" t="str">
        <f>'4T'!$BM$21</f>
        <v>B0593GRTC_STW</v>
      </c>
      <c r="C4287" t="s">
        <v>18741</v>
      </c>
      <c r="E4287" t="s">
        <v>15757</v>
      </c>
      <c r="F4287">
        <f>IF(ISBLANK('4T'!$R$21),"",'4T'!$R$21)</f>
        <v>0</v>
      </c>
    </row>
    <row r="4288" spans="2:6">
      <c r="B4288" t="str">
        <f>'4T'!$BN$21</f>
        <v>B0600GRTC_SLW</v>
      </c>
      <c r="C4288" t="s">
        <v>18742</v>
      </c>
      <c r="E4288" t="s">
        <v>15757</v>
      </c>
      <c r="F4288">
        <f>IF(ISBLANK('4T'!$S$21),"",'4T'!$S$21)</f>
        <v>0</v>
      </c>
    </row>
    <row r="4289" spans="2:6">
      <c r="B4289" t="str">
        <f>'4T'!$BO$21</f>
        <v>B0607GRTC_SAB</v>
      </c>
      <c r="C4289" t="s">
        <v>18743</v>
      </c>
      <c r="E4289" t="s">
        <v>15757</v>
      </c>
      <c r="F4289">
        <f>IF(ISBLANK('4T'!$T$21),"",'4T'!$T$21)</f>
        <v>0</v>
      </c>
    </row>
    <row r="4290" spans="2:6">
      <c r="B4290" t="str">
        <f>'4T'!$BP$21</f>
        <v>B0614GRTC_SEB</v>
      </c>
      <c r="C4290" t="s">
        <v>18744</v>
      </c>
      <c r="E4290" t="s">
        <v>15757</v>
      </c>
      <c r="F4290">
        <f>IF(ISBLANK('4T'!$U$21),"",'4T'!$U$21)</f>
        <v>0</v>
      </c>
    </row>
    <row r="4291" spans="2:6">
      <c r="B4291" t="str">
        <f>'4T'!$BQ$21</f>
        <v>B0621GRTC_SDB</v>
      </c>
      <c r="C4291" t="s">
        <v>18745</v>
      </c>
      <c r="E4291" t="s">
        <v>15757</v>
      </c>
      <c r="F4291">
        <f>IF(ISBLANK('4T'!$V$21),"",'4T'!$V$21)</f>
        <v>0</v>
      </c>
    </row>
    <row r="4292" spans="2:6">
      <c r="B4292" t="str">
        <f>'4T'!$BR$21</f>
        <v>B0628GRTC_TOB</v>
      </c>
      <c r="C4292" t="s">
        <v>18517</v>
      </c>
      <c r="E4292" t="s">
        <v>15757</v>
      </c>
      <c r="F4292">
        <f>IF(ISBLANK('4T'!$W$21),"",'4T'!$W$21)</f>
        <v>0</v>
      </c>
    </row>
    <row r="4293" spans="2:6">
      <c r="B4293" t="str">
        <f>'4T'!$BA$22</f>
        <v>B0511TGCE_FOW</v>
      </c>
      <c r="C4293" t="s">
        <v>18746</v>
      </c>
      <c r="E4293" t="s">
        <v>15757</v>
      </c>
      <c r="F4293">
        <f>IF(ISBLANK('4T'!$F$22),"",'4T'!$F$22)</f>
        <v>0</v>
      </c>
    </row>
    <row r="4294" spans="2:6">
      <c r="B4294" t="str">
        <f>'4T'!$BB$22</f>
        <v>B0518TGCE_SUW</v>
      </c>
      <c r="C4294" t="s">
        <v>18747</v>
      </c>
      <c r="E4294" t="s">
        <v>15757</v>
      </c>
      <c r="F4294">
        <f>IF(ISBLANK('4T'!$G$22),"",'4T'!$G$22)</f>
        <v>0</v>
      </c>
    </row>
    <row r="4295" spans="2:6">
      <c r="B4295" t="str">
        <f>'4T'!$BC$22</f>
        <v>B0525TGCE_HDW</v>
      </c>
      <c r="C4295" t="s">
        <v>18748</v>
      </c>
      <c r="E4295" t="s">
        <v>15757</v>
      </c>
      <c r="F4295">
        <f>IF(ISBLANK('4T'!$H$22),"",'4T'!$H$22)</f>
        <v>0</v>
      </c>
    </row>
    <row r="4296" spans="2:6">
      <c r="B4296" t="str">
        <f>'4T'!$BD$22</f>
        <v>B0532TGCE_STW</v>
      </c>
      <c r="C4296" t="s">
        <v>18749</v>
      </c>
      <c r="E4296" t="s">
        <v>15757</v>
      </c>
      <c r="F4296">
        <f>IF(ISBLANK('4T'!$I$22),"",'4T'!$I$22)</f>
        <v>0</v>
      </c>
    </row>
    <row r="4297" spans="2:6">
      <c r="B4297" t="str">
        <f>'4T'!$BE$22</f>
        <v>B0539TGCE_SLW</v>
      </c>
      <c r="C4297" t="s">
        <v>18750</v>
      </c>
      <c r="E4297" t="s">
        <v>15757</v>
      </c>
      <c r="F4297">
        <f>IF(ISBLANK('4T'!$J$22),"",'4T'!$J$22)</f>
        <v>0</v>
      </c>
    </row>
    <row r="4298" spans="2:6">
      <c r="B4298" t="str">
        <f>'4T'!$BF$22</f>
        <v>B0545TGCE_SAB</v>
      </c>
      <c r="C4298" t="s">
        <v>18751</v>
      </c>
      <c r="E4298" t="s">
        <v>15757</v>
      </c>
      <c r="F4298">
        <f>IF(ISBLANK('4T'!$K$22),"",'4T'!$K$22)</f>
        <v>0</v>
      </c>
    </row>
    <row r="4299" spans="2:6">
      <c r="B4299" t="str">
        <f>'4T'!$BG$22</f>
        <v>B0552TGCE_SEB</v>
      </c>
      <c r="C4299" t="s">
        <v>18752</v>
      </c>
      <c r="E4299" t="s">
        <v>15757</v>
      </c>
      <c r="F4299">
        <f>IF(ISBLANK('4T'!$L$22),"",'4T'!$L$22)</f>
        <v>0</v>
      </c>
    </row>
    <row r="4300" spans="2:6">
      <c r="B4300" t="str">
        <f>'4T'!$BH$22</f>
        <v>B0559TGCE_SDB</v>
      </c>
      <c r="C4300" t="s">
        <v>18753</v>
      </c>
      <c r="E4300" t="s">
        <v>15757</v>
      </c>
      <c r="F4300">
        <f>IF(ISBLANK('4T'!$M$22),"",'4T'!$M$22)</f>
        <v>0</v>
      </c>
    </row>
    <row r="4301" spans="2:6">
      <c r="B4301" t="str">
        <f>'4T'!$BI$22</f>
        <v>B0566TGCE_TOB</v>
      </c>
      <c r="C4301" t="s">
        <v>18523</v>
      </c>
      <c r="E4301" t="s">
        <v>15757</v>
      </c>
      <c r="F4301">
        <f>IF(ISBLANK('4T'!$N$22),"",'4T'!$N$22)</f>
        <v>0</v>
      </c>
    </row>
    <row r="4302" spans="2:6">
      <c r="B4302" t="str">
        <f>'4T'!$BJ$22</f>
        <v>B0573TGCC_FOW</v>
      </c>
      <c r="C4302" t="s">
        <v>18754</v>
      </c>
      <c r="E4302" t="s">
        <v>15757</v>
      </c>
      <c r="F4302">
        <f>IF(ISBLANK('4T'!$O$22),"",'4T'!$O$22)</f>
        <v>0</v>
      </c>
    </row>
    <row r="4303" spans="2:6">
      <c r="B4303" t="str">
        <f>'4T'!$BK$22</f>
        <v>B0580TGCC_SUW</v>
      </c>
      <c r="C4303" t="s">
        <v>18755</v>
      </c>
      <c r="E4303" t="s">
        <v>15757</v>
      </c>
      <c r="F4303">
        <f>IF(ISBLANK('4T'!$P$22),"",'4T'!$P$22)</f>
        <v>0</v>
      </c>
    </row>
    <row r="4304" spans="2:6">
      <c r="B4304" t="str">
        <f>'4T'!$BL$22</f>
        <v>B0587TGCC_HDW</v>
      </c>
      <c r="C4304" t="s">
        <v>18756</v>
      </c>
      <c r="E4304" t="s">
        <v>15757</v>
      </c>
      <c r="F4304">
        <f>IF(ISBLANK('4T'!$Q$22),"",'4T'!$Q$22)</f>
        <v>0</v>
      </c>
    </row>
    <row r="4305" spans="2:6">
      <c r="B4305" t="str">
        <f>'4T'!$BM$22</f>
        <v>B0594TGCC_STW</v>
      </c>
      <c r="C4305" t="s">
        <v>18757</v>
      </c>
      <c r="E4305" t="s">
        <v>15757</v>
      </c>
      <c r="F4305">
        <f>IF(ISBLANK('4T'!$R$22),"",'4T'!$R$22)</f>
        <v>0</v>
      </c>
    </row>
    <row r="4306" spans="2:6">
      <c r="B4306" t="str">
        <f>'4T'!$BN$22</f>
        <v>B0601TGCC_SLW</v>
      </c>
      <c r="C4306" t="s">
        <v>18758</v>
      </c>
      <c r="E4306" t="s">
        <v>15757</v>
      </c>
      <c r="F4306">
        <f>IF(ISBLANK('4T'!$S$22),"",'4T'!$S$22)</f>
        <v>0</v>
      </c>
    </row>
    <row r="4307" spans="2:6">
      <c r="B4307" t="str">
        <f>'4T'!$BO$22</f>
        <v>B0608TGCC_SAB</v>
      </c>
      <c r="C4307" t="s">
        <v>18759</v>
      </c>
      <c r="E4307" t="s">
        <v>15757</v>
      </c>
      <c r="F4307">
        <f>IF(ISBLANK('4T'!$T$22),"",'4T'!$T$22)</f>
        <v>0</v>
      </c>
    </row>
    <row r="4308" spans="2:6">
      <c r="B4308" t="str">
        <f>'4T'!$BP$22</f>
        <v>B0615TGCC_SEB</v>
      </c>
      <c r="C4308" t="s">
        <v>18760</v>
      </c>
      <c r="E4308" t="s">
        <v>15757</v>
      </c>
      <c r="F4308">
        <f>IF(ISBLANK('4T'!$U$22),"",'4T'!$U$22)</f>
        <v>0</v>
      </c>
    </row>
    <row r="4309" spans="2:6">
      <c r="B4309" t="str">
        <f>'4T'!$BQ$22</f>
        <v>B0622TGCC_SDB</v>
      </c>
      <c r="C4309" t="s">
        <v>18761</v>
      </c>
      <c r="E4309" t="s">
        <v>15757</v>
      </c>
      <c r="F4309">
        <f>IF(ISBLANK('4T'!$V$22),"",'4T'!$V$22)</f>
        <v>0</v>
      </c>
    </row>
    <row r="4310" spans="2:6">
      <c r="B4310" t="str">
        <f>'4T'!$BR$22</f>
        <v>B0629TGCC_TOB</v>
      </c>
      <c r="C4310" t="s">
        <v>18529</v>
      </c>
      <c r="E4310" t="s">
        <v>15757</v>
      </c>
      <c r="F4310">
        <f>IF(ISBLANK('4T'!$W$22),"",'4T'!$W$22)</f>
        <v>0</v>
      </c>
    </row>
    <row r="4311" spans="2:6">
      <c r="B4311" t="str">
        <f>'4T'!$BA$23</f>
        <v>B0512TGOE_FOW</v>
      </c>
      <c r="C4311" t="s">
        <v>18762</v>
      </c>
      <c r="E4311" t="s">
        <v>15757</v>
      </c>
      <c r="F4311">
        <f>IF(ISBLANK('4T'!$F$23),"",'4T'!$F$23)</f>
        <v>0</v>
      </c>
    </row>
    <row r="4312" spans="2:6">
      <c r="B4312" t="str">
        <f>'4T'!$BB$23</f>
        <v>B0519TGOE_SUW</v>
      </c>
      <c r="C4312" t="s">
        <v>18763</v>
      </c>
      <c r="E4312" t="s">
        <v>15757</v>
      </c>
      <c r="F4312">
        <f>IF(ISBLANK('4T'!$G$23),"",'4T'!$G$23)</f>
        <v>0</v>
      </c>
    </row>
    <row r="4313" spans="2:6">
      <c r="B4313" t="str">
        <f>'4T'!$BC$23</f>
        <v>B0526TGOE_HDW</v>
      </c>
      <c r="C4313" t="s">
        <v>18764</v>
      </c>
      <c r="E4313" t="s">
        <v>15757</v>
      </c>
      <c r="F4313">
        <f>IF(ISBLANK('4T'!$H$23),"",'4T'!$H$23)</f>
        <v>0</v>
      </c>
    </row>
    <row r="4314" spans="2:6">
      <c r="B4314" t="str">
        <f>'4T'!$BD$23</f>
        <v>B0533TGOE_STW</v>
      </c>
      <c r="C4314" t="s">
        <v>18765</v>
      </c>
      <c r="E4314" t="s">
        <v>15757</v>
      </c>
      <c r="F4314">
        <f>IF(ISBLANK('4T'!$I$23),"",'4T'!$I$23)</f>
        <v>0</v>
      </c>
    </row>
    <row r="4315" spans="2:6">
      <c r="B4315" t="str">
        <f>'4T'!$BE$23</f>
        <v>B0540TGOE_SLW</v>
      </c>
      <c r="C4315" t="s">
        <v>18766</v>
      </c>
      <c r="E4315" t="s">
        <v>15757</v>
      </c>
      <c r="F4315">
        <f>IF(ISBLANK('4T'!$J$23),"",'4T'!$J$23)</f>
        <v>0</v>
      </c>
    </row>
    <row r="4316" spans="2:6">
      <c r="B4316" t="str">
        <f>'4T'!$BF$23</f>
        <v>B0546TGOE_SAB</v>
      </c>
      <c r="C4316" t="s">
        <v>18767</v>
      </c>
      <c r="E4316" t="s">
        <v>15757</v>
      </c>
      <c r="F4316">
        <f>IF(ISBLANK('4T'!$K$23),"",'4T'!$K$23)</f>
        <v>0</v>
      </c>
    </row>
    <row r="4317" spans="2:6">
      <c r="B4317" t="str">
        <f>'4T'!$BG$23</f>
        <v>B0553TGOE_SEB</v>
      </c>
      <c r="C4317" t="s">
        <v>18768</v>
      </c>
      <c r="E4317" t="s">
        <v>15757</v>
      </c>
      <c r="F4317">
        <f>IF(ISBLANK('4T'!$L$23),"",'4T'!$L$23)</f>
        <v>0</v>
      </c>
    </row>
    <row r="4318" spans="2:6">
      <c r="B4318" t="str">
        <f>'4T'!$BH$23</f>
        <v>B0560TGOE_SDB</v>
      </c>
      <c r="C4318" t="s">
        <v>18769</v>
      </c>
      <c r="E4318" t="s">
        <v>15757</v>
      </c>
      <c r="F4318">
        <f>IF(ISBLANK('4T'!$M$23),"",'4T'!$M$23)</f>
        <v>0</v>
      </c>
    </row>
    <row r="4319" spans="2:6">
      <c r="B4319" t="str">
        <f>'4T'!$BI$23</f>
        <v>B0567TGOE_TOB</v>
      </c>
      <c r="C4319" t="s">
        <v>18535</v>
      </c>
      <c r="E4319" t="s">
        <v>15757</v>
      </c>
      <c r="F4319">
        <f>IF(ISBLANK('4T'!$N$23),"",'4T'!$N$23)</f>
        <v>0</v>
      </c>
    </row>
    <row r="4320" spans="2:6">
      <c r="B4320" t="str">
        <f>'4T'!$BJ$23</f>
        <v>B0574TGOC_FOW</v>
      </c>
      <c r="C4320" t="s">
        <v>18770</v>
      </c>
      <c r="E4320" t="s">
        <v>15757</v>
      </c>
      <c r="F4320">
        <f>IF(ISBLANK('4T'!$O$23),"",'4T'!$O$23)</f>
        <v>0</v>
      </c>
    </row>
    <row r="4321" spans="2:6">
      <c r="B4321" t="str">
        <f>'4T'!$BK$23</f>
        <v>B0581TGOC_SUW</v>
      </c>
      <c r="C4321" t="s">
        <v>18771</v>
      </c>
      <c r="E4321" t="s">
        <v>15757</v>
      </c>
      <c r="F4321">
        <f>IF(ISBLANK('4T'!$P$23),"",'4T'!$P$23)</f>
        <v>0</v>
      </c>
    </row>
    <row r="4322" spans="2:6">
      <c r="B4322" t="str">
        <f>'4T'!$BL$23</f>
        <v>B0588TGOC_HDW</v>
      </c>
      <c r="C4322" t="s">
        <v>18772</v>
      </c>
      <c r="E4322" t="s">
        <v>15757</v>
      </c>
      <c r="F4322">
        <f>IF(ISBLANK('4T'!$Q$23),"",'4T'!$Q$23)</f>
        <v>0</v>
      </c>
    </row>
    <row r="4323" spans="2:6">
      <c r="B4323" t="str">
        <f>'4T'!$BM$23</f>
        <v>B0595TGOC_STW</v>
      </c>
      <c r="C4323" t="s">
        <v>18773</v>
      </c>
      <c r="E4323" t="s">
        <v>15757</v>
      </c>
      <c r="F4323">
        <f>IF(ISBLANK('4T'!$R$23),"",'4T'!$R$23)</f>
        <v>0</v>
      </c>
    </row>
    <row r="4324" spans="2:6">
      <c r="B4324" t="str">
        <f>'4T'!$BN$23</f>
        <v>B0602TGOC_SLW</v>
      </c>
      <c r="C4324" t="s">
        <v>18774</v>
      </c>
      <c r="E4324" t="s">
        <v>15757</v>
      </c>
      <c r="F4324">
        <f>IF(ISBLANK('4T'!$S$23),"",'4T'!$S$23)</f>
        <v>0</v>
      </c>
    </row>
    <row r="4325" spans="2:6">
      <c r="B4325" t="str">
        <f>'4T'!$BO$23</f>
        <v>B0609TGOC_SAB</v>
      </c>
      <c r="C4325" t="s">
        <v>18775</v>
      </c>
      <c r="E4325" t="s">
        <v>15757</v>
      </c>
      <c r="F4325">
        <f>IF(ISBLANK('4T'!$T$23),"",'4T'!$T$23)</f>
        <v>0</v>
      </c>
    </row>
    <row r="4326" spans="2:6">
      <c r="B4326" t="str">
        <f>'4T'!$BP$23</f>
        <v>B0616TGOC_SEB</v>
      </c>
      <c r="C4326" t="s">
        <v>18776</v>
      </c>
      <c r="E4326" t="s">
        <v>15757</v>
      </c>
      <c r="F4326">
        <f>IF(ISBLANK('4T'!$U$23),"",'4T'!$U$23)</f>
        <v>0</v>
      </c>
    </row>
    <row r="4327" spans="2:6">
      <c r="B4327" t="str">
        <f>'4T'!$BQ$23</f>
        <v>B0623TGOC_SDB</v>
      </c>
      <c r="C4327" t="s">
        <v>18777</v>
      </c>
      <c r="E4327" t="s">
        <v>15757</v>
      </c>
      <c r="F4327">
        <f>IF(ISBLANK('4T'!$V$23),"",'4T'!$V$23)</f>
        <v>0</v>
      </c>
    </row>
    <row r="4328" spans="2:6">
      <c r="B4328" t="str">
        <f>'4T'!$BR$23</f>
        <v>B0630TGOC_TOB</v>
      </c>
      <c r="C4328" t="s">
        <v>18541</v>
      </c>
      <c r="E4328" t="s">
        <v>15757</v>
      </c>
      <c r="F4328">
        <f>IF(ISBLANK('4T'!$W$23),"",'4T'!$W$23)</f>
        <v>0</v>
      </c>
    </row>
    <row r="4329" spans="2:6">
      <c r="B4329" t="str">
        <f>'4T'!$BA$24</f>
        <v>B0513TGTE_FOW</v>
      </c>
      <c r="C4329" t="s">
        <v>18778</v>
      </c>
      <c r="E4329" t="s">
        <v>15757</v>
      </c>
      <c r="F4329">
        <f>IF(ISBLANK('4T'!$F$24),"",'4T'!$F$24)</f>
        <v>0</v>
      </c>
    </row>
    <row r="4330" spans="2:6">
      <c r="B4330" t="str">
        <f>'4T'!$BB$24</f>
        <v>B0520TGTE_SUW</v>
      </c>
      <c r="C4330" t="s">
        <v>18779</v>
      </c>
      <c r="E4330" t="s">
        <v>15757</v>
      </c>
      <c r="F4330">
        <f>IF(ISBLANK('4T'!$G$24),"",'4T'!$G$24)</f>
        <v>0</v>
      </c>
    </row>
    <row r="4331" spans="2:6">
      <c r="B4331" t="str">
        <f>'4T'!$BC$24</f>
        <v>B0527TGTE_HDW</v>
      </c>
      <c r="C4331" t="s">
        <v>18780</v>
      </c>
      <c r="E4331" t="s">
        <v>15757</v>
      </c>
      <c r="F4331">
        <f>IF(ISBLANK('4T'!$H$24),"",'4T'!$H$24)</f>
        <v>0</v>
      </c>
    </row>
    <row r="4332" spans="2:6">
      <c r="B4332" t="str">
        <f>'4T'!$BD$24</f>
        <v>B0534TGTE_STW</v>
      </c>
      <c r="C4332" t="s">
        <v>18781</v>
      </c>
      <c r="E4332" t="s">
        <v>15757</v>
      </c>
      <c r="F4332">
        <f>IF(ISBLANK('4T'!$I$24),"",'4T'!$I$24)</f>
        <v>0</v>
      </c>
    </row>
    <row r="4333" spans="2:6">
      <c r="B4333" t="str">
        <f>'4T'!$BE$24</f>
        <v>B0541TGTE_SLW</v>
      </c>
      <c r="C4333" t="s">
        <v>18782</v>
      </c>
      <c r="E4333" t="s">
        <v>15757</v>
      </c>
      <c r="F4333">
        <f>IF(ISBLANK('4T'!$J$24),"",'4T'!$J$24)</f>
        <v>0</v>
      </c>
    </row>
    <row r="4334" spans="2:6">
      <c r="B4334" t="str">
        <f>'4T'!$BF$24</f>
        <v>B0547TGTE_SAB</v>
      </c>
      <c r="C4334" t="s">
        <v>18783</v>
      </c>
      <c r="E4334" t="s">
        <v>15757</v>
      </c>
      <c r="F4334">
        <f>IF(ISBLANK('4T'!$K$24),"",'4T'!$K$24)</f>
        <v>0</v>
      </c>
    </row>
    <row r="4335" spans="2:6">
      <c r="B4335" t="str">
        <f>'4T'!$BG$24</f>
        <v>B0554TGTE_SEB</v>
      </c>
      <c r="C4335" t="s">
        <v>18784</v>
      </c>
      <c r="E4335" t="s">
        <v>15757</v>
      </c>
      <c r="F4335">
        <f>IF(ISBLANK('4T'!$L$24),"",'4T'!$L$24)</f>
        <v>0</v>
      </c>
    </row>
    <row r="4336" spans="2:6">
      <c r="B4336" t="str">
        <f>'4T'!$BH$24</f>
        <v>B0561TGTE_SDB</v>
      </c>
      <c r="C4336" t="s">
        <v>18785</v>
      </c>
      <c r="E4336" t="s">
        <v>15757</v>
      </c>
      <c r="F4336">
        <f>IF(ISBLANK('4T'!$M$24),"",'4T'!$M$24)</f>
        <v>0</v>
      </c>
    </row>
    <row r="4337" spans="2:6">
      <c r="B4337" t="str">
        <f>'4T'!$BI$24</f>
        <v>B0568TGTE_TOB</v>
      </c>
      <c r="C4337" t="s">
        <v>18547</v>
      </c>
      <c r="E4337" t="s">
        <v>15757</v>
      </c>
      <c r="F4337">
        <f>IF(ISBLANK('4T'!$N$24),"",'4T'!$N$24)</f>
        <v>0</v>
      </c>
    </row>
    <row r="4338" spans="2:6">
      <c r="B4338" t="str">
        <f>'4T'!$BJ$24</f>
        <v>B0575TGTC_FOW</v>
      </c>
      <c r="C4338" t="s">
        <v>18786</v>
      </c>
      <c r="E4338" t="s">
        <v>15757</v>
      </c>
      <c r="F4338">
        <f>IF(ISBLANK('4T'!$O$24),"",'4T'!$O$24)</f>
        <v>0</v>
      </c>
    </row>
    <row r="4339" spans="2:6">
      <c r="B4339" t="str">
        <f>'4T'!$BK$24</f>
        <v>B0582TGTC_SUW</v>
      </c>
      <c r="C4339" t="s">
        <v>18787</v>
      </c>
      <c r="E4339" t="s">
        <v>15757</v>
      </c>
      <c r="F4339">
        <f>IF(ISBLANK('4T'!$P$24),"",'4T'!$P$24)</f>
        <v>0</v>
      </c>
    </row>
    <row r="4340" spans="2:6">
      <c r="B4340" t="str">
        <f>'4T'!$BL$24</f>
        <v>B0589TGTC_HDW</v>
      </c>
      <c r="C4340" t="s">
        <v>18788</v>
      </c>
      <c r="E4340" t="s">
        <v>15757</v>
      </c>
      <c r="F4340">
        <f>IF(ISBLANK('4T'!$Q$24),"",'4T'!$Q$24)</f>
        <v>0</v>
      </c>
    </row>
    <row r="4341" spans="2:6">
      <c r="B4341" t="str">
        <f>'4T'!$BM$24</f>
        <v>B0596TGTC_STW</v>
      </c>
      <c r="C4341" t="s">
        <v>18789</v>
      </c>
      <c r="E4341" t="s">
        <v>15757</v>
      </c>
      <c r="F4341">
        <f>IF(ISBLANK('4T'!$R$24),"",'4T'!$R$24)</f>
        <v>0</v>
      </c>
    </row>
    <row r="4342" spans="2:6">
      <c r="B4342" t="str">
        <f>'4T'!$BN$24</f>
        <v>B0603TGTC_SLW</v>
      </c>
      <c r="C4342" t="s">
        <v>18790</v>
      </c>
      <c r="E4342" t="s">
        <v>15757</v>
      </c>
      <c r="F4342">
        <f>IF(ISBLANK('4T'!$S$24),"",'4T'!$S$24)</f>
        <v>0</v>
      </c>
    </row>
    <row r="4343" spans="2:6">
      <c r="B4343" t="str">
        <f>'4T'!$BO$24</f>
        <v>B0610TGTC_SAB</v>
      </c>
      <c r="C4343" t="s">
        <v>18791</v>
      </c>
      <c r="E4343" t="s">
        <v>15757</v>
      </c>
      <c r="F4343">
        <f>IF(ISBLANK('4T'!$T$24),"",'4T'!$T$24)</f>
        <v>0</v>
      </c>
    </row>
    <row r="4344" spans="2:6">
      <c r="B4344" t="str">
        <f>'4T'!$BP$24</f>
        <v>B0617TGTC_SEB</v>
      </c>
      <c r="C4344" t="s">
        <v>18792</v>
      </c>
      <c r="E4344" t="s">
        <v>15757</v>
      </c>
      <c r="F4344">
        <f>IF(ISBLANK('4T'!$U$24),"",'4T'!$U$24)</f>
        <v>0</v>
      </c>
    </row>
    <row r="4345" spans="2:6">
      <c r="B4345" t="str">
        <f>'4T'!$BQ$24</f>
        <v>B0624TGTC_SDB</v>
      </c>
      <c r="C4345" t="s">
        <v>18793</v>
      </c>
      <c r="E4345" t="s">
        <v>15757</v>
      </c>
      <c r="F4345">
        <f>IF(ISBLANK('4T'!$V$24),"",'4T'!$V$24)</f>
        <v>0</v>
      </c>
    </row>
    <row r="4346" spans="2:6">
      <c r="B4346" t="str">
        <f>'4T'!$BR$24</f>
        <v>B0631TGTC_TOB</v>
      </c>
      <c r="C4346" t="s">
        <v>18553</v>
      </c>
      <c r="E4346" t="s">
        <v>15757</v>
      </c>
      <c r="F4346">
        <f>IF(ISBLANK('4T'!$W$24),"",'4T'!$W$24)</f>
        <v>0</v>
      </c>
    </row>
    <row r="4347" spans="2:6">
      <c r="B4347" s="2079" t="str">
        <f>'4U'!$AJ$9</f>
        <v>B0632GTAB_WR</v>
      </c>
      <c r="C4347" t="s">
        <v>18794</v>
      </c>
      <c r="E4347" t="s">
        <v>15757</v>
      </c>
      <c r="F4347" t="str">
        <f>IF(ISBLANK('4U'!$E$9),"",'4U'!$E$9)</f>
        <v/>
      </c>
    </row>
    <row r="4348" spans="2:6">
      <c r="B4348" s="2079" t="str">
        <f>'4U'!$AK$9</f>
        <v>B0638GTAB_NP</v>
      </c>
      <c r="C4348" t="s">
        <v>18795</v>
      </c>
      <c r="E4348" t="s">
        <v>15757</v>
      </c>
      <c r="F4348" t="str">
        <f>IF(ISBLANK('4U'!$F$9),"",'4U'!$F$9)</f>
        <v/>
      </c>
    </row>
    <row r="4349" spans="2:6">
      <c r="B4349" s="2079" t="str">
        <f>'4U'!$AL$9</f>
        <v>B0644GTAB_WP</v>
      </c>
      <c r="C4349" t="s">
        <v>18796</v>
      </c>
      <c r="E4349" t="s">
        <v>15757</v>
      </c>
      <c r="F4349" t="str">
        <f>IF(ISBLANK('4U'!$G$9),"",'4U'!$G$9)</f>
        <v/>
      </c>
    </row>
    <row r="4350" spans="2:6">
      <c r="B4350" s="2079" t="str">
        <f>'4U'!$AN$9</f>
        <v>B0656GTAB_AC</v>
      </c>
      <c r="C4350" t="s">
        <v>18797</v>
      </c>
      <c r="E4350" t="s">
        <v>15757</v>
      </c>
      <c r="F4350" t="str">
        <f>IF(ISBLANK('4U'!$I$9),"",'4U'!$I$9)</f>
        <v/>
      </c>
    </row>
    <row r="4351" spans="2:6">
      <c r="B4351" s="2079" t="str">
        <f>'4U'!$AO$9</f>
        <v>B0662GPAB_WR</v>
      </c>
      <c r="C4351" t="s">
        <v>18798</v>
      </c>
      <c r="E4351" t="s">
        <v>15757</v>
      </c>
      <c r="F4351" t="str">
        <f>IF(ISBLANK('4U'!$J$9),"",'4U'!$J$9)</f>
        <v/>
      </c>
    </row>
    <row r="4352" spans="2:6">
      <c r="B4352" s="2079" t="str">
        <f>'4U'!$AP$9</f>
        <v>B0668GPAB_NP</v>
      </c>
      <c r="C4352" t="s">
        <v>18799</v>
      </c>
      <c r="E4352" t="s">
        <v>15757</v>
      </c>
      <c r="F4352" t="str">
        <f>IF(ISBLANK('4U'!$K$9),"",'4U'!$K$9)</f>
        <v/>
      </c>
    </row>
    <row r="4353" spans="2:6">
      <c r="B4353" s="2079" t="str">
        <f>'4U'!$AQ$9</f>
        <v>B0674GPAB_WP</v>
      </c>
      <c r="C4353" t="s">
        <v>18800</v>
      </c>
      <c r="E4353" t="s">
        <v>15757</v>
      </c>
      <c r="F4353" t="str">
        <f>IF(ISBLANK('4U'!$L$9),"",'4U'!$L$9)</f>
        <v/>
      </c>
    </row>
    <row r="4354" spans="2:6">
      <c r="B4354" s="2079" t="str">
        <f>'4U'!$AS$9</f>
        <v>B0686GPAB_AC</v>
      </c>
      <c r="C4354" t="s">
        <v>18801</v>
      </c>
      <c r="E4354" t="s">
        <v>15757</v>
      </c>
      <c r="F4354" t="str">
        <f>IF(ISBLANK('4U'!$N$9),"",'4U'!$N$9)</f>
        <v/>
      </c>
    </row>
    <row r="4355" spans="2:6">
      <c r="B4355" s="2079" t="str">
        <f>'4U'!$AJ$10</f>
        <v>B0633GTAT_WR</v>
      </c>
      <c r="C4355" t="s">
        <v>18802</v>
      </c>
      <c r="E4355" t="s">
        <v>15757</v>
      </c>
      <c r="F4355" t="str">
        <f>IF(ISBLANK('4U'!$E$10),"",'4U'!$E$10)</f>
        <v/>
      </c>
    </row>
    <row r="4356" spans="2:6">
      <c r="B4356" s="2079" t="str">
        <f>'4U'!$AK$10</f>
        <v>B0639GTAT_NP</v>
      </c>
      <c r="C4356" t="s">
        <v>18803</v>
      </c>
      <c r="E4356" t="s">
        <v>15757</v>
      </c>
      <c r="F4356" t="str">
        <f>IF(ISBLANK('4U'!$F$10),"",'4U'!$F$10)</f>
        <v/>
      </c>
    </row>
    <row r="4357" spans="2:6">
      <c r="B4357" s="2079" t="str">
        <f>'4U'!$AL$10</f>
        <v>B0645GTAT_WP</v>
      </c>
      <c r="C4357" t="s">
        <v>18804</v>
      </c>
      <c r="E4357" t="s">
        <v>15757</v>
      </c>
      <c r="F4357" t="str">
        <f>IF(ISBLANK('4U'!$G$10),"",'4U'!$G$10)</f>
        <v/>
      </c>
    </row>
    <row r="4358" spans="2:6">
      <c r="B4358" s="2079" t="str">
        <f>'4U'!$AN$10</f>
        <v>B0657GTAT_AC</v>
      </c>
      <c r="C4358" t="s">
        <v>18805</v>
      </c>
      <c r="E4358" t="s">
        <v>15757</v>
      </c>
      <c r="F4358" t="str">
        <f>IF(ISBLANK('4U'!$I$10),"",'4U'!$I$10)</f>
        <v/>
      </c>
    </row>
    <row r="4359" spans="2:6">
      <c r="B4359" s="2079" t="str">
        <f>'4U'!$AO$10</f>
        <v>B0663GPAT_WR</v>
      </c>
      <c r="C4359" t="s">
        <v>18806</v>
      </c>
      <c r="E4359" t="s">
        <v>15757</v>
      </c>
      <c r="F4359" t="str">
        <f>IF(ISBLANK('4U'!$J$10),"",'4U'!$J$10)</f>
        <v/>
      </c>
    </row>
    <row r="4360" spans="2:6">
      <c r="B4360" s="2079" t="str">
        <f>'4U'!$AP$10</f>
        <v>B0669GPAT_NP</v>
      </c>
      <c r="C4360" t="s">
        <v>18807</v>
      </c>
      <c r="E4360" t="s">
        <v>15757</v>
      </c>
      <c r="F4360" t="str">
        <f>IF(ISBLANK('4U'!$K$10),"",'4U'!$K$10)</f>
        <v/>
      </c>
    </row>
    <row r="4361" spans="2:6">
      <c r="B4361" s="2079" t="str">
        <f>'4U'!$AQ$10</f>
        <v>B0675GPAT_WP</v>
      </c>
      <c r="C4361" t="s">
        <v>18808</v>
      </c>
      <c r="E4361" t="s">
        <v>15757</v>
      </c>
      <c r="F4361" t="str">
        <f>IF(ISBLANK('4U'!$L$10),"",'4U'!$L$10)</f>
        <v/>
      </c>
    </row>
    <row r="4362" spans="2:6">
      <c r="B4362" s="2079" t="str">
        <f>'4U'!$AS$10</f>
        <v>B0687GPAT_AC</v>
      </c>
      <c r="C4362" t="s">
        <v>18809</v>
      </c>
      <c r="E4362" t="s">
        <v>15757</v>
      </c>
      <c r="F4362" t="str">
        <f>IF(ISBLANK('4U'!$N$10),"",'4U'!$N$10)</f>
        <v/>
      </c>
    </row>
    <row r="4363" spans="2:6">
      <c r="B4363" s="2079" t="str">
        <f>'4U'!$AJ$11</f>
        <v>B0692GTV_WR</v>
      </c>
      <c r="C4363" t="s">
        <v>18810</v>
      </c>
      <c r="E4363" t="s">
        <v>15757</v>
      </c>
      <c r="F4363">
        <f>IF(ISBLANK('4U'!$E$11),"",'4U'!$E$11)</f>
        <v>0</v>
      </c>
    </row>
    <row r="4364" spans="2:6">
      <c r="B4364" s="2079" t="str">
        <f>'4U'!$AK$11</f>
        <v>B0700GTV_NP</v>
      </c>
      <c r="C4364" t="s">
        <v>18811</v>
      </c>
      <c r="E4364" t="s">
        <v>15757</v>
      </c>
      <c r="F4364">
        <f>IF(ISBLANK('4U'!$F$11),"",'4U'!$F$11)</f>
        <v>0</v>
      </c>
    </row>
    <row r="4365" spans="2:6">
      <c r="B4365" s="2079" t="str">
        <f>'4U'!$AL$11</f>
        <v>B0708GTV_WP</v>
      </c>
      <c r="C4365" t="s">
        <v>18812</v>
      </c>
      <c r="E4365" t="s">
        <v>15757</v>
      </c>
      <c r="F4365">
        <f>IF(ISBLANK('4U'!$G$11),"",'4U'!$G$11)</f>
        <v>0</v>
      </c>
    </row>
    <row r="4366" spans="2:6">
      <c r="B4366" s="2079" t="str">
        <f>'4U'!$AN$11</f>
        <v>B0716GTV_AC</v>
      </c>
      <c r="C4366" t="s">
        <v>18813</v>
      </c>
      <c r="E4366" t="s">
        <v>15757</v>
      </c>
      <c r="F4366">
        <f>IF(ISBLANK('4U'!$I$11),"",'4U'!$I$11)</f>
        <v>0</v>
      </c>
    </row>
    <row r="4367" spans="2:6">
      <c r="B4367" s="2079" t="str">
        <f>'4U'!$AO$11</f>
        <v>B0724GPV_WR</v>
      </c>
      <c r="C4367" t="s">
        <v>18814</v>
      </c>
      <c r="E4367" t="s">
        <v>15757</v>
      </c>
      <c r="F4367">
        <f>IF(ISBLANK('4U'!$J$11),"",'4U'!$J$11)</f>
        <v>0</v>
      </c>
    </row>
    <row r="4368" spans="2:6">
      <c r="B4368" s="2079" t="str">
        <f>'4U'!$AP$11</f>
        <v>B0732GPV_NP</v>
      </c>
      <c r="C4368" t="s">
        <v>18815</v>
      </c>
      <c r="E4368" t="s">
        <v>15757</v>
      </c>
      <c r="F4368">
        <f>IF(ISBLANK('4U'!$K$11),"",'4U'!$K$11)</f>
        <v>0</v>
      </c>
    </row>
    <row r="4369" spans="2:6">
      <c r="B4369" s="2079" t="str">
        <f>'4U'!$AQ$11</f>
        <v>B0740GPV_WP</v>
      </c>
      <c r="C4369" t="s">
        <v>18816</v>
      </c>
      <c r="E4369" t="s">
        <v>15757</v>
      </c>
      <c r="F4369">
        <f>IF(ISBLANK('4U'!$L$11),"",'4U'!$L$11)</f>
        <v>0</v>
      </c>
    </row>
    <row r="4370" spans="2:6">
      <c r="B4370" s="2079" t="str">
        <f>'4U'!$AS$11</f>
        <v>B0748GPV_AC</v>
      </c>
      <c r="C4370" t="s">
        <v>18817</v>
      </c>
      <c r="E4370" t="s">
        <v>15757</v>
      </c>
      <c r="F4370">
        <f>IF(ISBLANK('4U'!$N$11),"",'4U'!$N$11)</f>
        <v>0</v>
      </c>
    </row>
    <row r="4371" spans="2:6">
      <c r="B4371" s="2079" t="str">
        <f>'4U'!$AJ$12</f>
        <v>B0634GTVT_WR</v>
      </c>
      <c r="C4371" t="s">
        <v>18818</v>
      </c>
      <c r="E4371" t="s">
        <v>15757</v>
      </c>
      <c r="F4371" t="str">
        <f>IF(ISBLANK('4U'!$E$12),"",'4U'!$E$12)</f>
        <v/>
      </c>
    </row>
    <row r="4372" spans="2:6">
      <c r="B4372" s="2079" t="str">
        <f>'4U'!$AK$12</f>
        <v>B0640GTVT_NP</v>
      </c>
      <c r="C4372" t="s">
        <v>18819</v>
      </c>
      <c r="E4372" t="s">
        <v>15757</v>
      </c>
      <c r="F4372" t="str">
        <f>IF(ISBLANK('4U'!$F$12),"",'4U'!$F$12)</f>
        <v/>
      </c>
    </row>
    <row r="4373" spans="2:6">
      <c r="B4373" s="2079" t="str">
        <f>'4U'!$AL$12</f>
        <v>B0646GTVT_WP</v>
      </c>
      <c r="C4373" t="s">
        <v>18820</v>
      </c>
      <c r="E4373" t="s">
        <v>15757</v>
      </c>
      <c r="F4373" t="str">
        <f>IF(ISBLANK('4U'!$G$12),"",'4U'!$G$12)</f>
        <v/>
      </c>
    </row>
    <row r="4374" spans="2:6">
      <c r="B4374" s="2079" t="str">
        <f>'4U'!$AN$12</f>
        <v>B0658GTVT_AC</v>
      </c>
      <c r="C4374" t="s">
        <v>18821</v>
      </c>
      <c r="E4374" t="s">
        <v>15757</v>
      </c>
      <c r="F4374" t="str">
        <f>IF(ISBLANK('4U'!$I$12),"",'4U'!$I$12)</f>
        <v/>
      </c>
    </row>
    <row r="4375" spans="2:6">
      <c r="B4375" s="2079" t="str">
        <f>'4U'!$AO$12</f>
        <v>B0664GPVT_WR</v>
      </c>
      <c r="C4375" t="s">
        <v>18822</v>
      </c>
      <c r="E4375" t="s">
        <v>15757</v>
      </c>
      <c r="F4375" t="str">
        <f>IF(ISBLANK('4U'!$J$12),"",'4U'!$J$12)</f>
        <v/>
      </c>
    </row>
    <row r="4376" spans="2:6">
      <c r="B4376" s="2079" t="str">
        <f>'4U'!$AP$12</f>
        <v>B0670GPVT_NP</v>
      </c>
      <c r="C4376" t="s">
        <v>18823</v>
      </c>
      <c r="E4376" t="s">
        <v>15757</v>
      </c>
      <c r="F4376" t="str">
        <f>IF(ISBLANK('4U'!$K$12),"",'4U'!$K$12)</f>
        <v/>
      </c>
    </row>
    <row r="4377" spans="2:6">
      <c r="B4377" s="2079" t="str">
        <f>'4U'!$AQ$12</f>
        <v>B0676GPVT_WP</v>
      </c>
      <c r="C4377" t="s">
        <v>18824</v>
      </c>
      <c r="E4377" t="s">
        <v>15757</v>
      </c>
      <c r="F4377" t="str">
        <f>IF(ISBLANK('4U'!$L$12),"",'4U'!$L$12)</f>
        <v/>
      </c>
    </row>
    <row r="4378" spans="2:6">
      <c r="B4378" s="2079" t="str">
        <f>'4U'!$AS$12</f>
        <v>B0688GPVT_AC</v>
      </c>
      <c r="C4378" t="s">
        <v>18825</v>
      </c>
      <c r="E4378" t="s">
        <v>15757</v>
      </c>
      <c r="F4378" t="str">
        <f>IF(ISBLANK('4U'!$N$12),"",'4U'!$N$12)</f>
        <v/>
      </c>
    </row>
    <row r="4379" spans="2:6">
      <c r="B4379" s="2079" t="str">
        <f>'4U'!$AJ$13</f>
        <v>B0693GTVE_WR</v>
      </c>
      <c r="C4379" t="s">
        <v>18826</v>
      </c>
      <c r="E4379" t="s">
        <v>15757</v>
      </c>
      <c r="F4379">
        <f>IF(ISBLANK('4U'!$E$13),"",'4U'!$E$13)</f>
        <v>0</v>
      </c>
    </row>
    <row r="4380" spans="2:6">
      <c r="B4380" s="2079" t="str">
        <f>'4U'!$AK$13</f>
        <v>B0701GTVE_NP</v>
      </c>
      <c r="C4380" t="s">
        <v>18827</v>
      </c>
      <c r="E4380" t="s">
        <v>15757</v>
      </c>
      <c r="F4380">
        <f>IF(ISBLANK('4U'!$F$13),"",'4U'!$F$13)</f>
        <v>0</v>
      </c>
    </row>
    <row r="4381" spans="2:6">
      <c r="B4381" s="2079" t="str">
        <f>'4U'!$AL$13</f>
        <v>B0709GTVE_WP</v>
      </c>
      <c r="C4381" t="s">
        <v>18828</v>
      </c>
      <c r="E4381" t="s">
        <v>15757</v>
      </c>
      <c r="F4381">
        <f>IF(ISBLANK('4U'!$G$13),"",'4U'!$G$13)</f>
        <v>0</v>
      </c>
    </row>
    <row r="4382" spans="2:6">
      <c r="B4382" s="2079" t="str">
        <f>'4U'!$AN$13</f>
        <v>B0717GTVE_AC</v>
      </c>
      <c r="C4382" t="s">
        <v>18829</v>
      </c>
      <c r="E4382" t="s">
        <v>15757</v>
      </c>
      <c r="F4382">
        <f>IF(ISBLANK('4U'!$I$13),"",'4U'!$I$13)</f>
        <v>0</v>
      </c>
    </row>
    <row r="4383" spans="2:6">
      <c r="B4383" s="2079" t="str">
        <f>'4U'!$AO$13</f>
        <v>B0725GPVE_WR</v>
      </c>
      <c r="C4383" t="s">
        <v>18830</v>
      </c>
      <c r="E4383" t="s">
        <v>15757</v>
      </c>
      <c r="F4383">
        <f>IF(ISBLANK('4U'!$J$13),"",'4U'!$J$13)</f>
        <v>0</v>
      </c>
    </row>
    <row r="4384" spans="2:6">
      <c r="B4384" s="2079" t="str">
        <f>'4U'!$AP$13</f>
        <v>B0733GPVE_NP</v>
      </c>
      <c r="C4384" t="s">
        <v>18831</v>
      </c>
      <c r="E4384" t="s">
        <v>15757</v>
      </c>
      <c r="F4384">
        <f>IF(ISBLANK('4U'!$K$13),"",'4U'!$K$13)</f>
        <v>0</v>
      </c>
    </row>
    <row r="4385" spans="2:6">
      <c r="B4385" s="2079" t="str">
        <f>'4U'!$AQ$13</f>
        <v>B0741GPVE_WP</v>
      </c>
      <c r="C4385" t="s">
        <v>18832</v>
      </c>
      <c r="E4385" t="s">
        <v>15757</v>
      </c>
      <c r="F4385">
        <f>IF(ISBLANK('4U'!$L$13),"",'4U'!$L$13)</f>
        <v>0</v>
      </c>
    </row>
    <row r="4386" spans="2:6">
      <c r="B4386" s="2079" t="str">
        <f>'4U'!$AS$13</f>
        <v>B0749GPVE_AC</v>
      </c>
      <c r="C4386" t="s">
        <v>18833</v>
      </c>
      <c r="E4386" t="s">
        <v>15757</v>
      </c>
      <c r="F4386">
        <f>IF(ISBLANK('4U'!$N$13),"",'4U'!$N$13)</f>
        <v>0</v>
      </c>
    </row>
    <row r="4387" spans="2:6">
      <c r="B4387" s="2082" t="str">
        <f>'4U'!$AJ$14</f>
        <v>B0635GTSO_WR</v>
      </c>
      <c r="C4387" t="s">
        <v>18834</v>
      </c>
      <c r="E4387" t="s">
        <v>15757</v>
      </c>
      <c r="F4387" t="str">
        <f>IF(ISBLANK('4U'!$E$14),"",'4U'!$E$14)</f>
        <v/>
      </c>
    </row>
    <row r="4388" spans="2:6">
      <c r="B4388" s="2082" t="str">
        <f>'4U'!$AK$14</f>
        <v>B0641GTSO_NP</v>
      </c>
      <c r="C4388" t="s">
        <v>18835</v>
      </c>
      <c r="E4388" t="s">
        <v>15757</v>
      </c>
      <c r="F4388" t="str">
        <f>IF(ISBLANK('4U'!$F$14),"",'4U'!$F$14)</f>
        <v/>
      </c>
    </row>
    <row r="4389" spans="2:6">
      <c r="B4389" s="2082" t="str">
        <f>'4U'!$AL$14</f>
        <v>B0647GTSO_WP</v>
      </c>
      <c r="C4389" t="s">
        <v>18836</v>
      </c>
      <c r="E4389" t="s">
        <v>15757</v>
      </c>
      <c r="F4389" t="str">
        <f>IF(ISBLANK('4U'!$G$14),"",'4U'!$G$14)</f>
        <v/>
      </c>
    </row>
    <row r="4390" spans="2:6">
      <c r="B4390" s="2082" t="str">
        <f>'4U'!$AN$14</f>
        <v>B0659GTSO_AC</v>
      </c>
      <c r="C4390" t="s">
        <v>18837</v>
      </c>
      <c r="E4390" t="s">
        <v>15757</v>
      </c>
      <c r="F4390" t="str">
        <f>IF(ISBLANK('4U'!$I$14),"",'4U'!$I$14)</f>
        <v/>
      </c>
    </row>
    <row r="4391" spans="2:6">
      <c r="B4391" s="2082" t="str">
        <f>'4U'!$AO$14</f>
        <v>B0665GPSO_WR</v>
      </c>
      <c r="C4391" t="s">
        <v>18838</v>
      </c>
      <c r="E4391" t="s">
        <v>15757</v>
      </c>
      <c r="F4391" t="str">
        <f>IF(ISBLANK('4U'!$J$14),"",'4U'!$J$14)</f>
        <v/>
      </c>
    </row>
    <row r="4392" spans="2:6">
      <c r="B4392" s="2082" t="str">
        <f>'4U'!$AP$14</f>
        <v>B0671GPSO_NP</v>
      </c>
      <c r="C4392" t="s">
        <v>18839</v>
      </c>
      <c r="E4392" t="s">
        <v>15757</v>
      </c>
      <c r="F4392" t="str">
        <f>IF(ISBLANK('4U'!$K$14),"",'4U'!$K$14)</f>
        <v/>
      </c>
    </row>
    <row r="4393" spans="2:6">
      <c r="B4393" s="2082" t="str">
        <f>'4U'!$AQ$14</f>
        <v>B0677GPSO_WP</v>
      </c>
      <c r="C4393" t="s">
        <v>18840</v>
      </c>
      <c r="E4393" t="s">
        <v>15757</v>
      </c>
      <c r="F4393" t="str">
        <f>IF(ISBLANK('4U'!$L$14),"",'4U'!$L$14)</f>
        <v/>
      </c>
    </row>
    <row r="4394" spans="2:6">
      <c r="B4394" s="2082" t="str">
        <f>'4U'!$AS$14</f>
        <v>B0689GPSO_AC</v>
      </c>
      <c r="C4394" t="s">
        <v>18841</v>
      </c>
      <c r="E4394" t="s">
        <v>15757</v>
      </c>
      <c r="F4394" t="str">
        <f>IF(ISBLANK('4U'!$N$14),"",'4U'!$N$14)</f>
        <v/>
      </c>
    </row>
    <row r="4395" spans="2:6">
      <c r="B4395" s="2082" t="str">
        <f>'4U'!$AJ$15</f>
        <v>B0636GTSU_WR</v>
      </c>
      <c r="C4395" t="s">
        <v>18842</v>
      </c>
      <c r="E4395" t="s">
        <v>15757</v>
      </c>
      <c r="F4395" t="str">
        <f>IF(ISBLANK('4U'!$E$15),"",'4U'!$E$15)</f>
        <v/>
      </c>
    </row>
    <row r="4396" spans="2:6">
      <c r="B4396" s="2082" t="str">
        <f>'4U'!$AK$15</f>
        <v>B0642GTSU_NP</v>
      </c>
      <c r="C4396" t="s">
        <v>18843</v>
      </c>
      <c r="E4396" t="s">
        <v>15757</v>
      </c>
      <c r="F4396" t="str">
        <f>IF(ISBLANK('4U'!$F$15),"",'4U'!$F$15)</f>
        <v/>
      </c>
    </row>
    <row r="4397" spans="2:6">
      <c r="B4397" s="2082" t="str">
        <f>'4U'!$AL$15</f>
        <v>B0648GTSU_WP</v>
      </c>
      <c r="C4397" t="s">
        <v>18844</v>
      </c>
      <c r="E4397" t="s">
        <v>15757</v>
      </c>
      <c r="F4397" t="str">
        <f>IF(ISBLANK('4U'!$G$15),"",'4U'!$G$15)</f>
        <v/>
      </c>
    </row>
    <row r="4398" spans="2:6">
      <c r="B4398" s="2082" t="str">
        <f>'4U'!$AN$15</f>
        <v>B0660GTSU_AC</v>
      </c>
      <c r="C4398" t="s">
        <v>18845</v>
      </c>
      <c r="E4398" t="s">
        <v>15757</v>
      </c>
      <c r="F4398" t="str">
        <f>IF(ISBLANK('4U'!$I$15),"",'4U'!$I$15)</f>
        <v/>
      </c>
    </row>
    <row r="4399" spans="2:6">
      <c r="B4399" s="2082" t="str">
        <f>'4U'!$AO$15</f>
        <v>B0666GPSU_WR</v>
      </c>
      <c r="C4399" t="s">
        <v>18846</v>
      </c>
      <c r="E4399" t="s">
        <v>15757</v>
      </c>
      <c r="F4399" t="str">
        <f>IF(ISBLANK('4U'!$J$15),"",'4U'!$J$15)</f>
        <v/>
      </c>
    </row>
    <row r="4400" spans="2:6">
      <c r="B4400" s="2082" t="str">
        <f>'4U'!$AP$15</f>
        <v>B0672GPSU_NP</v>
      </c>
      <c r="C4400" t="s">
        <v>18847</v>
      </c>
      <c r="E4400" t="s">
        <v>15757</v>
      </c>
      <c r="F4400" t="str">
        <f>IF(ISBLANK('4U'!$K$15),"",'4U'!$K$15)</f>
        <v/>
      </c>
    </row>
    <row r="4401" spans="2:6">
      <c r="B4401" s="2082" t="str">
        <f>'4U'!$AQ$15</f>
        <v>B0678GPSU_WP</v>
      </c>
      <c r="C4401" t="s">
        <v>18848</v>
      </c>
      <c r="E4401" t="s">
        <v>15757</v>
      </c>
      <c r="F4401" t="str">
        <f>IF(ISBLANK('4U'!$L$15),"",'4U'!$L$15)</f>
        <v/>
      </c>
    </row>
    <row r="4402" spans="2:6">
      <c r="B4402" s="2082" t="str">
        <f>'4U'!$AS$15</f>
        <v>B0690GPSU_AC</v>
      </c>
      <c r="C4402" t="s">
        <v>18849</v>
      </c>
      <c r="E4402" t="s">
        <v>15757</v>
      </c>
      <c r="F4402" t="str">
        <f>IF(ISBLANK('4U'!$N$15),"",'4U'!$N$15)</f>
        <v/>
      </c>
    </row>
    <row r="4403" spans="2:6">
      <c r="B4403" s="2079" t="str">
        <f>'4U'!$AJ$16</f>
        <v>B0694GTCO_WR</v>
      </c>
      <c r="C4403" t="s">
        <v>18850</v>
      </c>
      <c r="E4403" t="s">
        <v>15757</v>
      </c>
      <c r="F4403">
        <f>IF(ISBLANK('4U'!$E$16),"",'4U'!$E$16)</f>
        <v>0</v>
      </c>
    </row>
    <row r="4404" spans="2:6">
      <c r="B4404" s="2079" t="str">
        <f>'4U'!$AK$16</f>
        <v>B0702GTCO_NP</v>
      </c>
      <c r="C4404" t="s">
        <v>18851</v>
      </c>
      <c r="E4404" t="s">
        <v>15757</v>
      </c>
      <c r="F4404">
        <f>IF(ISBLANK('4U'!$F$16),"",'4U'!$F$16)</f>
        <v>0</v>
      </c>
    </row>
    <row r="4405" spans="2:6">
      <c r="B4405" s="2079" t="str">
        <f>'4U'!$AL$16</f>
        <v>B0710GTCO_WP</v>
      </c>
      <c r="C4405" t="s">
        <v>18852</v>
      </c>
      <c r="E4405" t="s">
        <v>15757</v>
      </c>
      <c r="F4405">
        <f>IF(ISBLANK('4U'!$G$16),"",'4U'!$G$16)</f>
        <v>0</v>
      </c>
    </row>
    <row r="4406" spans="2:6">
      <c r="B4406" s="2079" t="str">
        <f>'4U'!$AN$16</f>
        <v>B0718GTCO_AC</v>
      </c>
      <c r="C4406" t="s">
        <v>18853</v>
      </c>
      <c r="E4406" t="s">
        <v>15757</v>
      </c>
      <c r="F4406">
        <f>IF(ISBLANK('4U'!$I$16),"",'4U'!$I$16)</f>
        <v>0</v>
      </c>
    </row>
    <row r="4407" spans="2:6">
      <c r="B4407" s="2079" t="str">
        <f>'4U'!$AO$16</f>
        <v>B0726GPCO_WR</v>
      </c>
      <c r="C4407" t="s">
        <v>18854</v>
      </c>
      <c r="E4407" t="s">
        <v>15757</v>
      </c>
      <c r="F4407">
        <f>IF(ISBLANK('4U'!$J$16),"",'4U'!$J$16)</f>
        <v>0</v>
      </c>
    </row>
    <row r="4408" spans="2:6">
      <c r="B4408" s="2079" t="str">
        <f>'4U'!$AP$16</f>
        <v>B0734GPCO_NP</v>
      </c>
      <c r="C4408" t="s">
        <v>18855</v>
      </c>
      <c r="E4408" t="s">
        <v>15757</v>
      </c>
      <c r="F4408">
        <f>IF(ISBLANK('4U'!$K$16),"",'4U'!$K$16)</f>
        <v>0</v>
      </c>
    </row>
    <row r="4409" spans="2:6">
      <c r="B4409" s="2079" t="str">
        <f>'4U'!$AQ$16</f>
        <v>B0742GPCO_WP</v>
      </c>
      <c r="C4409" t="s">
        <v>18856</v>
      </c>
      <c r="E4409" t="s">
        <v>15757</v>
      </c>
      <c r="F4409">
        <f>IF(ISBLANK('4U'!$L$16),"",'4U'!$L$16)</f>
        <v>0</v>
      </c>
    </row>
    <row r="4410" spans="2:6">
      <c r="B4410" s="2079" t="str">
        <f>'4U'!$AS$16</f>
        <v>B0750GPCO_AC</v>
      </c>
      <c r="C4410" t="s">
        <v>18857</v>
      </c>
      <c r="E4410" t="s">
        <v>15757</v>
      </c>
      <c r="F4410">
        <f>IF(ISBLANK('4U'!$N$16),"",'4U'!$N$16)</f>
        <v>0</v>
      </c>
    </row>
    <row r="4411" spans="2:6">
      <c r="B4411" s="2079" t="str">
        <f>'4U'!$AJ$17</f>
        <v>B0695GTCU_WR</v>
      </c>
      <c r="C4411" t="s">
        <v>18858</v>
      </c>
      <c r="E4411" t="s">
        <v>15757</v>
      </c>
      <c r="F4411">
        <f>IF(ISBLANK('4U'!$E$17),"",'4U'!$E$17)</f>
        <v>0</v>
      </c>
    </row>
    <row r="4412" spans="2:6">
      <c r="B4412" s="2079" t="str">
        <f>'4U'!$AK$17</f>
        <v>B0703GTCU_NP</v>
      </c>
      <c r="C4412" t="s">
        <v>18859</v>
      </c>
      <c r="E4412" t="s">
        <v>15757</v>
      </c>
      <c r="F4412">
        <f>IF(ISBLANK('4U'!$F$17),"",'4U'!$F$17)</f>
        <v>0</v>
      </c>
    </row>
    <row r="4413" spans="2:6">
      <c r="B4413" s="2079" t="str">
        <f>'4U'!$AL$17</f>
        <v>B0711GTCU_WP</v>
      </c>
      <c r="C4413" t="s">
        <v>18860</v>
      </c>
      <c r="E4413" t="s">
        <v>15757</v>
      </c>
      <c r="F4413">
        <f>IF(ISBLANK('4U'!$G$17),"",'4U'!$G$17)</f>
        <v>0</v>
      </c>
    </row>
    <row r="4414" spans="2:6">
      <c r="B4414" s="2079" t="str">
        <f>'4U'!$AN$17</f>
        <v>B0719GTCU_AC</v>
      </c>
      <c r="C4414" t="s">
        <v>18861</v>
      </c>
      <c r="E4414" t="s">
        <v>15757</v>
      </c>
      <c r="F4414">
        <f>IF(ISBLANK('4U'!$I$17),"",'4U'!$I$17)</f>
        <v>0</v>
      </c>
    </row>
    <row r="4415" spans="2:6">
      <c r="B4415" s="2079" t="str">
        <f>'4U'!$AO$17</f>
        <v>B0727GPCU_WR</v>
      </c>
      <c r="C4415" t="s">
        <v>18862</v>
      </c>
      <c r="E4415" t="s">
        <v>15757</v>
      </c>
      <c r="F4415">
        <f>IF(ISBLANK('4U'!$J$17),"",'4U'!$J$17)</f>
        <v>0</v>
      </c>
    </row>
    <row r="4416" spans="2:6">
      <c r="B4416" s="2079" t="str">
        <f>'4U'!$AP$17</f>
        <v>B0735GPCU_NP</v>
      </c>
      <c r="C4416" t="s">
        <v>18863</v>
      </c>
      <c r="E4416" t="s">
        <v>15757</v>
      </c>
      <c r="F4416">
        <f>IF(ISBLANK('4U'!$K$17),"",'4U'!$K$17)</f>
        <v>0</v>
      </c>
    </row>
    <row r="4417" spans="2:6">
      <c r="B4417" s="2079" t="str">
        <f>'4U'!$AQ$17</f>
        <v>B0743GPCU_WP</v>
      </c>
      <c r="C4417" t="s">
        <v>18864</v>
      </c>
      <c r="E4417" t="s">
        <v>15757</v>
      </c>
      <c r="F4417">
        <f>IF(ISBLANK('4U'!$L$17),"",'4U'!$L$17)</f>
        <v>0</v>
      </c>
    </row>
    <row r="4418" spans="2:6">
      <c r="B4418" s="2079" t="str">
        <f>'4U'!$AS$17</f>
        <v>B0751GPCU_AC</v>
      </c>
      <c r="C4418" t="s">
        <v>18865</v>
      </c>
      <c r="E4418" t="s">
        <v>15757</v>
      </c>
      <c r="F4418">
        <f>IF(ISBLANK('4U'!$N$17),"",'4U'!$N$17)</f>
        <v>0</v>
      </c>
    </row>
    <row r="4419" spans="2:6">
      <c r="B4419" s="2079" t="str">
        <f>'4U'!$AJ$18</f>
        <v>B0696GTBO_WR</v>
      </c>
      <c r="C4419" t="s">
        <v>18866</v>
      </c>
      <c r="E4419" t="s">
        <v>15757</v>
      </c>
      <c r="F4419">
        <f>IF(ISBLANK('4U'!$E$18),"",'4U'!$E$18)</f>
        <v>0</v>
      </c>
    </row>
    <row r="4420" spans="2:6">
      <c r="B4420" s="2079" t="str">
        <f>'4U'!$AK$18</f>
        <v>B0704GTBO_NP</v>
      </c>
      <c r="C4420" t="s">
        <v>18867</v>
      </c>
      <c r="E4420" t="s">
        <v>15757</v>
      </c>
      <c r="F4420">
        <f>IF(ISBLANK('4U'!$F$18),"",'4U'!$F$18)</f>
        <v>0</v>
      </c>
    </row>
    <row r="4421" spans="2:6">
      <c r="B4421" s="2079" t="str">
        <f>'4U'!$AL$18</f>
        <v>B0712GTBO_WP</v>
      </c>
      <c r="C4421" t="s">
        <v>18868</v>
      </c>
      <c r="E4421" t="s">
        <v>15757</v>
      </c>
      <c r="F4421">
        <f>IF(ISBLANK('4U'!$G$18),"",'4U'!$G$18)</f>
        <v>0</v>
      </c>
    </row>
    <row r="4422" spans="2:6">
      <c r="B4422" s="2079" t="str">
        <f>'4U'!$AN$18</f>
        <v>B0720GTBO_AC</v>
      </c>
      <c r="C4422" t="s">
        <v>18869</v>
      </c>
      <c r="E4422" t="s">
        <v>15757</v>
      </c>
      <c r="F4422">
        <f>IF(ISBLANK('4U'!$I$18),"",'4U'!$I$18)</f>
        <v>0</v>
      </c>
    </row>
    <row r="4423" spans="2:6">
      <c r="B4423" s="2079" t="str">
        <f>'4U'!$AO$18</f>
        <v>B0728GPBO_WR</v>
      </c>
      <c r="C4423" t="s">
        <v>18870</v>
      </c>
      <c r="E4423" t="s">
        <v>15757</v>
      </c>
      <c r="F4423">
        <f>IF(ISBLANK('4U'!$J$18),"",'4U'!$J$18)</f>
        <v>0</v>
      </c>
    </row>
    <row r="4424" spans="2:6">
      <c r="B4424" s="2079" t="str">
        <f>'4U'!$AP$18</f>
        <v>B0736GPBO_NP</v>
      </c>
      <c r="C4424" t="s">
        <v>18871</v>
      </c>
      <c r="E4424" t="s">
        <v>15757</v>
      </c>
      <c r="F4424">
        <f>IF(ISBLANK('4U'!$K$18),"",'4U'!$K$18)</f>
        <v>0</v>
      </c>
    </row>
    <row r="4425" spans="2:6">
      <c r="B4425" s="2079" t="str">
        <f>'4U'!$AQ$18</f>
        <v>B0744GPBO_WP</v>
      </c>
      <c r="C4425" t="s">
        <v>18872</v>
      </c>
      <c r="E4425" t="s">
        <v>15757</v>
      </c>
      <c r="F4425">
        <f>IF(ISBLANK('4U'!$L$18),"",'4U'!$L$18)</f>
        <v>0</v>
      </c>
    </row>
    <row r="4426" spans="2:6">
      <c r="B4426" s="2079" t="str">
        <f>'4U'!$AS$18</f>
        <v>B0752GPBO_AC</v>
      </c>
      <c r="C4426" t="s">
        <v>18873</v>
      </c>
      <c r="E4426" t="s">
        <v>15757</v>
      </c>
      <c r="F4426">
        <f>IF(ISBLANK('4U'!$N$18),"",'4U'!$N$18)</f>
        <v>0</v>
      </c>
    </row>
    <row r="4427" spans="2:6">
      <c r="B4427" s="2079" t="str">
        <f>'4U'!$AJ$19</f>
        <v>B0697GTBU_WR</v>
      </c>
      <c r="C4427" t="s">
        <v>18874</v>
      </c>
      <c r="E4427" t="s">
        <v>15757</v>
      </c>
      <c r="F4427">
        <f>IF(ISBLANK('4U'!$E$19),"",'4U'!$E$19)</f>
        <v>0</v>
      </c>
    </row>
    <row r="4428" spans="2:6">
      <c r="B4428" s="2079" t="str">
        <f>'4U'!$AK$19</f>
        <v>B0705GTBU_NP</v>
      </c>
      <c r="C4428" t="s">
        <v>18875</v>
      </c>
      <c r="E4428" t="s">
        <v>15757</v>
      </c>
      <c r="F4428">
        <f>IF(ISBLANK('4U'!$F$19),"",'4U'!$F$19)</f>
        <v>0</v>
      </c>
    </row>
    <row r="4429" spans="2:6">
      <c r="B4429" s="2079" t="str">
        <f>'4U'!$AL$19</f>
        <v>B0713GTBU_WP</v>
      </c>
      <c r="C4429" t="s">
        <v>18876</v>
      </c>
      <c r="E4429" t="s">
        <v>15757</v>
      </c>
      <c r="F4429">
        <f>IF(ISBLANK('4U'!$G$19),"",'4U'!$G$19)</f>
        <v>0</v>
      </c>
    </row>
    <row r="4430" spans="2:6">
      <c r="B4430" s="2079" t="str">
        <f>'4U'!$AN$19</f>
        <v>B0721GTBU_AC</v>
      </c>
      <c r="C4430" t="s">
        <v>18877</v>
      </c>
      <c r="E4430" t="s">
        <v>15757</v>
      </c>
      <c r="F4430">
        <f>IF(ISBLANK('4U'!$I$19),"",'4U'!$I$19)</f>
        <v>0</v>
      </c>
    </row>
    <row r="4431" spans="2:6">
      <c r="B4431" s="2079" t="str">
        <f>'4U'!$AO$19</f>
        <v>B0729GPBU_WR</v>
      </c>
      <c r="C4431" t="s">
        <v>18878</v>
      </c>
      <c r="E4431" t="s">
        <v>15757</v>
      </c>
      <c r="F4431">
        <f>IF(ISBLANK('4U'!$J$19),"",'4U'!$J$19)</f>
        <v>0</v>
      </c>
    </row>
    <row r="4432" spans="2:6">
      <c r="B4432" s="2079" t="str">
        <f>'4U'!$AP$19</f>
        <v>B0737GPBU_NP</v>
      </c>
      <c r="C4432" t="s">
        <v>18879</v>
      </c>
      <c r="E4432" t="s">
        <v>15757</v>
      </c>
      <c r="F4432">
        <f>IF(ISBLANK('4U'!$K$19),"",'4U'!$K$19)</f>
        <v>0</v>
      </c>
    </row>
    <row r="4433" spans="2:6">
      <c r="B4433" s="2079" t="str">
        <f>'4U'!$AQ$19</f>
        <v>B0745GPBU_WP</v>
      </c>
      <c r="C4433" t="s">
        <v>18880</v>
      </c>
      <c r="E4433" t="s">
        <v>15757</v>
      </c>
      <c r="F4433">
        <f>IF(ISBLANK('4U'!$L$19),"",'4U'!$L$19)</f>
        <v>0</v>
      </c>
    </row>
    <row r="4434" spans="2:6">
      <c r="B4434" s="2079" t="str">
        <f>'4U'!$AS$19</f>
        <v>B0753GPBU_AC</v>
      </c>
      <c r="C4434" t="s">
        <v>18881</v>
      </c>
      <c r="E4434" t="s">
        <v>15757</v>
      </c>
      <c r="F4434">
        <f>IF(ISBLANK('4U'!$N$19),"",'4U'!$N$19)</f>
        <v>0</v>
      </c>
    </row>
    <row r="4435" spans="2:6">
      <c r="B4435" s="2079" t="str">
        <f>'4U'!$AJ$21</f>
        <v>B0698GTIV_WR</v>
      </c>
      <c r="C4435" t="s">
        <v>18882</v>
      </c>
      <c r="E4435" t="s">
        <v>15757</v>
      </c>
      <c r="F4435">
        <f>IF(ISBLANK('4U'!$E$21),"",'4U'!$E$21)</f>
        <v>0</v>
      </c>
    </row>
    <row r="4436" spans="2:6">
      <c r="B4436" s="2079" t="str">
        <f>'4U'!$AK$21</f>
        <v>B0706GTIV_NP</v>
      </c>
      <c r="C4436" t="s">
        <v>18883</v>
      </c>
      <c r="E4436" t="s">
        <v>15757</v>
      </c>
      <c r="F4436">
        <f>IF(ISBLANK('4U'!$F$21),"",'4U'!$F$21)</f>
        <v>0</v>
      </c>
    </row>
    <row r="4437" spans="2:6">
      <c r="B4437" s="2079" t="str">
        <f>'4U'!$AL$21</f>
        <v>B0714GTIV_WP</v>
      </c>
      <c r="C4437" t="s">
        <v>18884</v>
      </c>
      <c r="E4437" t="s">
        <v>15757</v>
      </c>
      <c r="F4437">
        <f>IF(ISBLANK('4U'!$G$21),"",'4U'!$G$21)</f>
        <v>0</v>
      </c>
    </row>
    <row r="4438" spans="2:6">
      <c r="B4438" s="2079" t="str">
        <f>'4U'!$AN$21</f>
        <v>B0722GTIV_AC</v>
      </c>
      <c r="C4438" t="s">
        <v>18885</v>
      </c>
      <c r="E4438" t="s">
        <v>15757</v>
      </c>
      <c r="F4438">
        <f>IF(ISBLANK('4U'!$I$21),"",'4U'!$I$21)</f>
        <v>0</v>
      </c>
    </row>
    <row r="4439" spans="2:6">
      <c r="B4439" s="2079" t="str">
        <f>'4U'!$AO$21</f>
        <v>B0730GPIV_WR</v>
      </c>
      <c r="C4439" t="s">
        <v>18886</v>
      </c>
      <c r="E4439" t="s">
        <v>15757</v>
      </c>
      <c r="F4439">
        <f>IF(ISBLANK('4U'!$J$21),"",'4U'!$J$21)</f>
        <v>0</v>
      </c>
    </row>
    <row r="4440" spans="2:6">
      <c r="B4440" s="2079" t="str">
        <f>'4U'!$AP$21</f>
        <v>B0738GPIV_NP</v>
      </c>
      <c r="C4440" t="s">
        <v>18887</v>
      </c>
      <c r="E4440" t="s">
        <v>15757</v>
      </c>
      <c r="F4440">
        <f>IF(ISBLANK('4U'!$K$21),"",'4U'!$K$21)</f>
        <v>0</v>
      </c>
    </row>
    <row r="4441" spans="2:6">
      <c r="B4441" s="2079" t="str">
        <f>'4U'!$AQ$21</f>
        <v>B0746GPIV_WP</v>
      </c>
      <c r="C4441" t="s">
        <v>18888</v>
      </c>
      <c r="E4441" t="s">
        <v>15757</v>
      </c>
      <c r="F4441">
        <f>IF(ISBLANK('4U'!$L$21),"",'4U'!$L$21)</f>
        <v>0</v>
      </c>
    </row>
    <row r="4442" spans="2:6">
      <c r="B4442" s="2079" t="str">
        <f>'4U'!$AS$21</f>
        <v>B0754GPIV_AC</v>
      </c>
      <c r="C4442" t="s">
        <v>18889</v>
      </c>
      <c r="E4442" t="s">
        <v>15757</v>
      </c>
      <c r="F4442">
        <f>IF(ISBLANK('4U'!$N$21),"",'4U'!$N$21)</f>
        <v>0</v>
      </c>
    </row>
    <row r="4443" spans="2:6">
      <c r="B4443" s="2079" t="str">
        <f>'4U'!$AJ$22</f>
        <v>B0637GTPF_WR</v>
      </c>
      <c r="C4443" t="s">
        <v>18890</v>
      </c>
      <c r="E4443" t="s">
        <v>15757</v>
      </c>
      <c r="F4443" t="str">
        <f>IF(ISBLANK('4U'!$E$22),"",'4U'!$E$22)</f>
        <v/>
      </c>
    </row>
    <row r="4444" spans="2:6">
      <c r="B4444" s="2079" t="str">
        <f>'4U'!$AK$22</f>
        <v>B0643GTPF_NP</v>
      </c>
      <c r="C4444" t="s">
        <v>18891</v>
      </c>
      <c r="E4444" t="s">
        <v>15757</v>
      </c>
      <c r="F4444" t="str">
        <f>IF(ISBLANK('4U'!$F$22),"",'4U'!$F$22)</f>
        <v/>
      </c>
    </row>
    <row r="4445" spans="2:6">
      <c r="B4445" s="2079" t="str">
        <f>'4U'!$AL$22</f>
        <v>B0649GTPF_WP</v>
      </c>
      <c r="C4445" t="s">
        <v>18892</v>
      </c>
      <c r="E4445" t="s">
        <v>15757</v>
      </c>
      <c r="F4445" t="str">
        <f>IF(ISBLANK('4U'!$G$22),"",'4U'!$G$22)</f>
        <v/>
      </c>
    </row>
    <row r="4446" spans="2:6">
      <c r="B4446" s="2079" t="str">
        <f>'4U'!$AN$22</f>
        <v>B0661GTPF_AC</v>
      </c>
      <c r="C4446" t="s">
        <v>18893</v>
      </c>
      <c r="E4446" t="s">
        <v>15757</v>
      </c>
      <c r="F4446" t="str">
        <f>IF(ISBLANK('4U'!$I$22),"",'4U'!$I$22)</f>
        <v/>
      </c>
    </row>
    <row r="4447" spans="2:6">
      <c r="B4447" s="2079" t="str">
        <f>'4U'!$AO$22</f>
        <v>B0667GPPF_WR</v>
      </c>
      <c r="C4447" t="s">
        <v>18894</v>
      </c>
      <c r="E4447" t="s">
        <v>15757</v>
      </c>
      <c r="F4447" t="str">
        <f>IF(ISBLANK('4U'!$J$22),"",'4U'!$J$22)</f>
        <v/>
      </c>
    </row>
    <row r="4448" spans="2:6">
      <c r="B4448" s="2079" t="str">
        <f>'4U'!$AP$22</f>
        <v>B0673GPPF_NP</v>
      </c>
      <c r="C4448" t="s">
        <v>18895</v>
      </c>
      <c r="E4448" t="s">
        <v>15757</v>
      </c>
      <c r="F4448" t="str">
        <f>IF(ISBLANK('4U'!$K$22),"",'4U'!$K$22)</f>
        <v/>
      </c>
    </row>
    <row r="4449" spans="2:6">
      <c r="B4449" s="2079" t="str">
        <f>'4U'!$AQ$22</f>
        <v>B0679GPPF_WP</v>
      </c>
      <c r="C4449" t="s">
        <v>18896</v>
      </c>
      <c r="E4449" t="s">
        <v>15757</v>
      </c>
      <c r="F4449" t="str">
        <f>IF(ISBLANK('4U'!$L$22),"",'4U'!$L$22)</f>
        <v/>
      </c>
    </row>
    <row r="4450" spans="2:6">
      <c r="B4450" s="2079" t="str">
        <f>'4U'!$AS$22</f>
        <v>B0691GPPF_AC</v>
      </c>
      <c r="C4450" t="s">
        <v>18897</v>
      </c>
      <c r="E4450" t="s">
        <v>15757</v>
      </c>
      <c r="F4450" t="str">
        <f>IF(ISBLANK('4U'!$N$22),"",'4U'!$N$22)</f>
        <v/>
      </c>
    </row>
    <row r="4451" spans="2:6">
      <c r="B4451" s="2079" t="str">
        <f>'4U'!$AJ$23</f>
        <v>B0699GTNV_WR</v>
      </c>
      <c r="C4451" t="s">
        <v>18898</v>
      </c>
      <c r="E4451" t="s">
        <v>15757</v>
      </c>
      <c r="F4451">
        <f>IF(ISBLANK('4U'!$E$23),"",'4U'!$E$23)</f>
        <v>0</v>
      </c>
    </row>
    <row r="4452" spans="2:6">
      <c r="B4452" s="2079" t="str">
        <f>'4U'!$AK$23</f>
        <v>B0707GTNV_NP</v>
      </c>
      <c r="C4452" t="s">
        <v>18899</v>
      </c>
      <c r="E4452" t="s">
        <v>15757</v>
      </c>
      <c r="F4452">
        <f>IF(ISBLANK('4U'!$F$23),"",'4U'!$F$23)</f>
        <v>0</v>
      </c>
    </row>
    <row r="4453" spans="2:6">
      <c r="B4453" s="2079" t="str">
        <f>'4U'!$AL$23</f>
        <v>B0715GTNV_WP</v>
      </c>
      <c r="C4453" t="s">
        <v>18900</v>
      </c>
      <c r="E4453" t="s">
        <v>15757</v>
      </c>
      <c r="F4453">
        <f>IF(ISBLANK('4U'!$G$23),"",'4U'!$G$23)</f>
        <v>0</v>
      </c>
    </row>
    <row r="4454" spans="2:6">
      <c r="B4454" s="2079" t="str">
        <f>'4U'!$AN$23</f>
        <v>B0723GTNV_AC</v>
      </c>
      <c r="C4454" t="s">
        <v>18901</v>
      </c>
      <c r="E4454" t="s">
        <v>15757</v>
      </c>
      <c r="F4454">
        <f>IF(ISBLANK('4U'!$I$23),"",'4U'!$I$23)</f>
        <v>0</v>
      </c>
    </row>
    <row r="4455" spans="2:6">
      <c r="B4455" s="2079" t="str">
        <f>'4U'!$AO$23</f>
        <v>B0731GPNV_WR</v>
      </c>
      <c r="C4455" t="s">
        <v>18902</v>
      </c>
      <c r="E4455" t="s">
        <v>15757</v>
      </c>
      <c r="F4455">
        <f>IF(ISBLANK('4U'!$J$23),"",'4U'!$J$23)</f>
        <v>0</v>
      </c>
    </row>
    <row r="4456" spans="2:6">
      <c r="B4456" s="2079" t="str">
        <f>'4U'!$AP$23</f>
        <v>B0739GPNV_NP</v>
      </c>
      <c r="C4456" t="s">
        <v>18903</v>
      </c>
      <c r="E4456" t="s">
        <v>15757</v>
      </c>
      <c r="F4456">
        <f>IF(ISBLANK('4U'!$K$23),"",'4U'!$K$23)</f>
        <v>0</v>
      </c>
    </row>
    <row r="4457" spans="2:6">
      <c r="B4457" s="2079" t="str">
        <f>'4U'!$AQ$23</f>
        <v>B0747GPNV_WP</v>
      </c>
      <c r="C4457" t="s">
        <v>18904</v>
      </c>
      <c r="E4457" t="s">
        <v>15757</v>
      </c>
      <c r="F4457">
        <f>IF(ISBLANK('4U'!$L$23),"",'4U'!$L$23)</f>
        <v>0</v>
      </c>
    </row>
    <row r="4458" spans="2:6">
      <c r="B4458" s="2079" t="str">
        <f>'4U'!$AS$23</f>
        <v>B0755GPNV_AC</v>
      </c>
      <c r="C4458" t="s">
        <v>18905</v>
      </c>
      <c r="E4458" t="s">
        <v>15757</v>
      </c>
      <c r="F4458">
        <f>IF(ISBLANK('4U'!$N$23),"",'4U'!$N$23)</f>
        <v>0</v>
      </c>
    </row>
    <row r="4459" spans="2:6">
      <c r="B4459" t="str">
        <f>'4V'!$AE$8</f>
        <v>BO_7701853</v>
      </c>
      <c r="C4459" t="s">
        <v>20004</v>
      </c>
      <c r="E4459" t="s">
        <v>15757</v>
      </c>
      <c r="F4459" t="str">
        <f>IF(ISBLANK('4V'!$E$8),"",'4V'!$E$8)</f>
        <v/>
      </c>
    </row>
    <row r="4460" spans="2:6">
      <c r="B4460" t="str">
        <f>'4V'!$AF$8</f>
        <v>BO_3457161</v>
      </c>
      <c r="C4460" t="s">
        <v>20005</v>
      </c>
      <c r="E4460" t="s">
        <v>15757</v>
      </c>
      <c r="F4460" t="str">
        <f>IF(ISBLANK('4V'!$F$8),"",'4V'!$F$8)</f>
        <v/>
      </c>
    </row>
    <row r="4461" spans="2:6">
      <c r="B4461" t="str">
        <f>'4V'!$AG$8</f>
        <v>BO_8136324</v>
      </c>
      <c r="C4461" t="s">
        <v>20006</v>
      </c>
      <c r="E4461" t="s">
        <v>15757</v>
      </c>
      <c r="F4461" t="str">
        <f>IF(ISBLANK('4V'!$G$8),"",'4V'!$G$8)</f>
        <v/>
      </c>
    </row>
    <row r="4462" spans="2:6">
      <c r="B4462" t="str">
        <f>'4V'!$AH$8</f>
        <v>BO_3060820</v>
      </c>
      <c r="C4462" t="s">
        <v>20007</v>
      </c>
      <c r="E4462" t="s">
        <v>15757</v>
      </c>
      <c r="F4462">
        <f>IF(ISBLANK('4V'!$H$8),"",'4V'!$H$8)</f>
        <v>0</v>
      </c>
    </row>
    <row r="4463" spans="2:6">
      <c r="B4463" t="str">
        <f>'4V'!$AI$8</f>
        <v>BO_3547514</v>
      </c>
      <c r="C4463" t="s">
        <v>20008</v>
      </c>
      <c r="E4463" t="s">
        <v>15757</v>
      </c>
      <c r="F4463" t="str">
        <f>IF(ISBLANK('4V'!$I$8),"",'4V'!$I$8)</f>
        <v/>
      </c>
    </row>
    <row r="4464" spans="2:6">
      <c r="B4464" t="str">
        <f>'4V'!$AJ$8</f>
        <v>BO_9997315</v>
      </c>
      <c r="C4464" t="s">
        <v>20009</v>
      </c>
      <c r="E4464" t="s">
        <v>15757</v>
      </c>
      <c r="F4464" t="str">
        <f>IF(ISBLANK('4V'!$J$8),"",'4V'!$J$8)</f>
        <v/>
      </c>
    </row>
    <row r="4465" spans="2:6">
      <c r="B4465" t="str">
        <f>'4V'!$AK$8</f>
        <v>BO_7257873</v>
      </c>
      <c r="C4465" t="s">
        <v>20010</v>
      </c>
      <c r="E4465" t="s">
        <v>15757</v>
      </c>
      <c r="F4465" t="str">
        <f>IF(ISBLANK('4V'!$K$8),"",'4V'!$K$8)</f>
        <v/>
      </c>
    </row>
    <row r="4466" spans="2:6">
      <c r="B4466" t="str">
        <f>'4V'!$AL$8</f>
        <v>BO_2517472</v>
      </c>
      <c r="C4466" t="s">
        <v>20011</v>
      </c>
      <c r="E4466" t="s">
        <v>15757</v>
      </c>
      <c r="F4466">
        <f>IF(ISBLANK('4V'!$L$8),"",'4V'!$L$8)</f>
        <v>0</v>
      </c>
    </row>
    <row r="4467" spans="2:6">
      <c r="B4467" t="str">
        <f>'4V'!$AE$9</f>
        <v>BO_6297180</v>
      </c>
      <c r="C4467" t="s">
        <v>20012</v>
      </c>
      <c r="E4467" t="s">
        <v>15757</v>
      </c>
      <c r="F4467" t="str">
        <f>IF(ISBLANK('4V'!$E$9),"",'4V'!$E$9)</f>
        <v/>
      </c>
    </row>
    <row r="4468" spans="2:6">
      <c r="B4468" t="str">
        <f>'4V'!$AF$9</f>
        <v>BO_8373197</v>
      </c>
      <c r="C4468" t="s">
        <v>20013</v>
      </c>
      <c r="E4468" t="s">
        <v>15757</v>
      </c>
      <c r="F4468" t="str">
        <f>IF(ISBLANK('4V'!$F$9),"",'4V'!$F$9)</f>
        <v/>
      </c>
    </row>
    <row r="4469" spans="2:6">
      <c r="B4469" t="str">
        <f>'4V'!$AG$9</f>
        <v>BO_8889688</v>
      </c>
      <c r="C4469" t="s">
        <v>20014</v>
      </c>
      <c r="E4469" t="s">
        <v>15757</v>
      </c>
      <c r="F4469" t="str">
        <f>IF(ISBLANK('4V'!$G$9),"",'4V'!$G$9)</f>
        <v/>
      </c>
    </row>
    <row r="4470" spans="2:6">
      <c r="B4470" t="str">
        <f>'4V'!$AH$9</f>
        <v>BO_7043634</v>
      </c>
      <c r="C4470" t="s">
        <v>20015</v>
      </c>
      <c r="E4470" t="s">
        <v>15757</v>
      </c>
      <c r="F4470">
        <f>IF(ISBLANK('4V'!$H$9),"",'4V'!$H$9)</f>
        <v>0</v>
      </c>
    </row>
    <row r="4471" spans="2:6">
      <c r="B4471" t="str">
        <f>'4V'!$AI$9</f>
        <v>BO_9541232</v>
      </c>
      <c r="C4471" t="s">
        <v>20016</v>
      </c>
      <c r="E4471" t="s">
        <v>15757</v>
      </c>
      <c r="F4471" t="str">
        <f>IF(ISBLANK('4V'!$I$9),"",'4V'!$I$9)</f>
        <v/>
      </c>
    </row>
    <row r="4472" spans="2:6">
      <c r="B4472" t="str">
        <f>'4V'!$AJ$9</f>
        <v>BO_7892308</v>
      </c>
      <c r="C4472" t="s">
        <v>20017</v>
      </c>
      <c r="E4472" t="s">
        <v>15757</v>
      </c>
      <c r="F4472" t="str">
        <f>IF(ISBLANK('4V'!$J$9),"",'4V'!$J$9)</f>
        <v/>
      </c>
    </row>
    <row r="4473" spans="2:6">
      <c r="B4473" t="str">
        <f>'4V'!$AK$9</f>
        <v>BO_4439389</v>
      </c>
      <c r="C4473" t="s">
        <v>20018</v>
      </c>
      <c r="E4473" t="s">
        <v>15757</v>
      </c>
      <c r="F4473" t="str">
        <f>IF(ISBLANK('4V'!$K$9),"",'4V'!$K$9)</f>
        <v/>
      </c>
    </row>
    <row r="4474" spans="2:6">
      <c r="B4474" t="str">
        <f>'4V'!$AL$9</f>
        <v>BO_6335870</v>
      </c>
      <c r="C4474" t="s">
        <v>20019</v>
      </c>
      <c r="E4474" t="s">
        <v>15757</v>
      </c>
      <c r="F4474">
        <f>IF(ISBLANK('4V'!$L$9),"",'4V'!$L$9)</f>
        <v>0</v>
      </c>
    </row>
    <row r="4475" spans="2:6">
      <c r="B4475" t="str">
        <f>'4V'!$AE$10</f>
        <v>BO_7249875</v>
      </c>
      <c r="C4475" t="s">
        <v>20020</v>
      </c>
      <c r="E4475" t="s">
        <v>15757</v>
      </c>
      <c r="F4475" t="str">
        <f>IF(ISBLANK('4V'!$E$10),"",'4V'!$E$10)</f>
        <v/>
      </c>
    </row>
    <row r="4476" spans="2:6">
      <c r="B4476" t="str">
        <f>'4V'!$AF$10</f>
        <v>BO_5107146</v>
      </c>
      <c r="C4476" t="s">
        <v>20021</v>
      </c>
      <c r="E4476" t="s">
        <v>15757</v>
      </c>
      <c r="F4476" t="str">
        <f>IF(ISBLANK('4V'!$F$10),"",'4V'!$F$10)</f>
        <v/>
      </c>
    </row>
    <row r="4477" spans="2:6">
      <c r="B4477" t="str">
        <f>'4V'!$AG$10</f>
        <v>BO_3477611</v>
      </c>
      <c r="C4477" t="s">
        <v>20022</v>
      </c>
      <c r="E4477" t="s">
        <v>15757</v>
      </c>
      <c r="F4477" t="str">
        <f>IF(ISBLANK('4V'!$G$10),"",'4V'!$G$10)</f>
        <v/>
      </c>
    </row>
    <row r="4478" spans="2:6">
      <c r="B4478" t="str">
        <f>'4V'!$AH$10</f>
        <v>BO_910768</v>
      </c>
      <c r="C4478" t="s">
        <v>20023</v>
      </c>
      <c r="E4478" t="s">
        <v>15757</v>
      </c>
      <c r="F4478">
        <f>IF(ISBLANK('4V'!$H$10),"",'4V'!$H$10)</f>
        <v>0</v>
      </c>
    </row>
    <row r="4479" spans="2:6">
      <c r="B4479" t="str">
        <f>'4V'!$AI$10</f>
        <v>BO_865612</v>
      </c>
      <c r="C4479" t="s">
        <v>20024</v>
      </c>
      <c r="E4479" t="s">
        <v>15757</v>
      </c>
      <c r="F4479" t="str">
        <f>IF(ISBLANK('4V'!$I$10),"",'4V'!$I$10)</f>
        <v/>
      </c>
    </row>
    <row r="4480" spans="2:6">
      <c r="B4480" t="str">
        <f>'4V'!$AJ$10</f>
        <v>BO_6170791</v>
      </c>
      <c r="C4480" t="s">
        <v>20025</v>
      </c>
      <c r="E4480" t="s">
        <v>15757</v>
      </c>
      <c r="F4480" t="str">
        <f>IF(ISBLANK('4V'!$J$10),"",'4V'!$J$10)</f>
        <v/>
      </c>
    </row>
    <row r="4481" spans="2:6">
      <c r="B4481" t="str">
        <f>'4V'!$AK$10</f>
        <v>BO_4318504</v>
      </c>
      <c r="C4481" t="s">
        <v>20026</v>
      </c>
      <c r="E4481" t="s">
        <v>15757</v>
      </c>
      <c r="F4481" t="str">
        <f>IF(ISBLANK('4V'!$K$10),"",'4V'!$K$10)</f>
        <v/>
      </c>
    </row>
    <row r="4482" spans="2:6">
      <c r="B4482" t="str">
        <f>'4V'!$AL$10</f>
        <v>BO_9629493</v>
      </c>
      <c r="C4482" t="s">
        <v>20027</v>
      </c>
      <c r="E4482" t="s">
        <v>15757</v>
      </c>
      <c r="F4482">
        <f>IF(ISBLANK('4V'!$L$10),"",'4V'!$L$10)</f>
        <v>0</v>
      </c>
    </row>
    <row r="4483" spans="2:6">
      <c r="B4483" t="str">
        <f>'4V'!$AE$11</f>
        <v>BO_6972533</v>
      </c>
      <c r="C4483" t="s">
        <v>20028</v>
      </c>
      <c r="E4483" t="s">
        <v>15757</v>
      </c>
      <c r="F4483" t="str">
        <f>IF(ISBLANK('4V'!$E$11),"",'4V'!$E$11)</f>
        <v/>
      </c>
    </row>
    <row r="4484" spans="2:6">
      <c r="B4484" t="str">
        <f>'4V'!$AF$11</f>
        <v>BO_2143456</v>
      </c>
      <c r="C4484" t="s">
        <v>20029</v>
      </c>
      <c r="E4484" t="s">
        <v>15757</v>
      </c>
      <c r="F4484" t="str">
        <f>IF(ISBLANK('4V'!$F$11),"",'4V'!$F$11)</f>
        <v/>
      </c>
    </row>
    <row r="4485" spans="2:6">
      <c r="B4485" t="str">
        <f>'4V'!$AG$11</f>
        <v>BO_5016582</v>
      </c>
      <c r="C4485" t="s">
        <v>20030</v>
      </c>
      <c r="E4485" t="s">
        <v>15757</v>
      </c>
      <c r="F4485" t="str">
        <f>IF(ISBLANK('4V'!$G$11),"",'4V'!$G$11)</f>
        <v/>
      </c>
    </row>
    <row r="4486" spans="2:6">
      <c r="B4486" t="str">
        <f>'4V'!$AH$11</f>
        <v>BO_8368713</v>
      </c>
      <c r="C4486" t="s">
        <v>20031</v>
      </c>
      <c r="E4486" t="s">
        <v>15757</v>
      </c>
      <c r="F4486">
        <f>IF(ISBLANK('4V'!$H$11),"",'4V'!$H$11)</f>
        <v>0</v>
      </c>
    </row>
    <row r="4487" spans="2:6">
      <c r="B4487" t="str">
        <f>'4V'!$AI$11</f>
        <v>BO_8051242</v>
      </c>
      <c r="C4487" t="s">
        <v>20032</v>
      </c>
      <c r="E4487" t="s">
        <v>15757</v>
      </c>
      <c r="F4487" t="str">
        <f>IF(ISBLANK('4V'!$I$11),"",'4V'!$I$11)</f>
        <v/>
      </c>
    </row>
    <row r="4488" spans="2:6">
      <c r="B4488" t="str">
        <f>'4V'!$AJ$11</f>
        <v>BO_9481553</v>
      </c>
      <c r="C4488" t="s">
        <v>20033</v>
      </c>
      <c r="E4488" t="s">
        <v>15757</v>
      </c>
      <c r="F4488" t="str">
        <f>IF(ISBLANK('4V'!$J$11),"",'4V'!$J$11)</f>
        <v/>
      </c>
    </row>
    <row r="4489" spans="2:6">
      <c r="B4489" t="str">
        <f>'4V'!$AK$11</f>
        <v>BO_5400569</v>
      </c>
      <c r="C4489" t="s">
        <v>20034</v>
      </c>
      <c r="E4489" t="s">
        <v>15757</v>
      </c>
      <c r="F4489" t="str">
        <f>IF(ISBLANK('4V'!$K$11),"",'4V'!$K$11)</f>
        <v/>
      </c>
    </row>
    <row r="4490" spans="2:6">
      <c r="B4490" t="str">
        <f>'4V'!$AL$11</f>
        <v>BO_5709998</v>
      </c>
      <c r="C4490" t="s">
        <v>20035</v>
      </c>
      <c r="E4490" t="s">
        <v>15757</v>
      </c>
      <c r="F4490">
        <f>IF(ISBLANK('4V'!$L$11),"",'4V'!$L$11)</f>
        <v>0</v>
      </c>
    </row>
    <row r="4491" spans="2:6">
      <c r="B4491" t="str">
        <f>'4V'!$AE$12</f>
        <v>BO_6374768</v>
      </c>
      <c r="C4491" t="s">
        <v>20036</v>
      </c>
      <c r="E4491" t="s">
        <v>15757</v>
      </c>
      <c r="F4491" t="str">
        <f>IF(ISBLANK('4V'!$E$12),"",'4V'!$E$12)</f>
        <v/>
      </c>
    </row>
    <row r="4492" spans="2:6">
      <c r="B4492" t="str">
        <f>'4V'!$AF$12</f>
        <v>BO_9132033</v>
      </c>
      <c r="C4492" t="s">
        <v>20037</v>
      </c>
      <c r="E4492" t="s">
        <v>15757</v>
      </c>
      <c r="F4492" t="str">
        <f>IF(ISBLANK('4V'!$F$12),"",'4V'!$F$12)</f>
        <v/>
      </c>
    </row>
    <row r="4493" spans="2:6">
      <c r="B4493" t="str">
        <f>'4V'!$AG$12</f>
        <v>BO_5567373</v>
      </c>
      <c r="C4493" t="s">
        <v>20038</v>
      </c>
      <c r="E4493" t="s">
        <v>15757</v>
      </c>
      <c r="F4493" t="str">
        <f>IF(ISBLANK('4V'!$G$12),"",'4V'!$G$12)</f>
        <v/>
      </c>
    </row>
    <row r="4494" spans="2:6">
      <c r="B4494" t="str">
        <f>'4V'!$AH$12</f>
        <v>BO_9725122</v>
      </c>
      <c r="C4494" t="s">
        <v>20039</v>
      </c>
      <c r="E4494" t="s">
        <v>15757</v>
      </c>
      <c r="F4494">
        <f>IF(ISBLANK('4V'!$H$12),"",'4V'!$H$12)</f>
        <v>0</v>
      </c>
    </row>
    <row r="4495" spans="2:6">
      <c r="B4495" t="str">
        <f>'4V'!$AI$12</f>
        <v>BO_629122</v>
      </c>
      <c r="C4495" t="s">
        <v>20040</v>
      </c>
      <c r="E4495" t="s">
        <v>15757</v>
      </c>
      <c r="F4495" t="str">
        <f>IF(ISBLANK('4V'!$I$12),"",'4V'!$I$12)</f>
        <v/>
      </c>
    </row>
    <row r="4496" spans="2:6">
      <c r="B4496" t="str">
        <f>'4V'!$AJ$12</f>
        <v>BO_6232387</v>
      </c>
      <c r="C4496" t="s">
        <v>20041</v>
      </c>
      <c r="E4496" t="s">
        <v>15757</v>
      </c>
      <c r="F4496" t="str">
        <f>IF(ISBLANK('4V'!$J$12),"",'4V'!$J$12)</f>
        <v/>
      </c>
    </row>
    <row r="4497" spans="2:6">
      <c r="B4497" t="str">
        <f>'4V'!$AK$12</f>
        <v>BO_2644976</v>
      </c>
      <c r="C4497" t="s">
        <v>20042</v>
      </c>
      <c r="E4497" t="s">
        <v>15757</v>
      </c>
      <c r="F4497" t="str">
        <f>IF(ISBLANK('4V'!$K$12),"",'4V'!$K$12)</f>
        <v/>
      </c>
    </row>
    <row r="4498" spans="2:6">
      <c r="B4498" t="str">
        <f>'4V'!$AL$12</f>
        <v>BO_915356</v>
      </c>
      <c r="C4498" t="s">
        <v>20043</v>
      </c>
      <c r="E4498" t="s">
        <v>15757</v>
      </c>
      <c r="F4498">
        <f>IF(ISBLANK('4V'!$L$12),"",'4V'!$L$12)</f>
        <v>0</v>
      </c>
    </row>
    <row r="4499" spans="2:6">
      <c r="B4499" t="str">
        <f>'4V'!$AE$13</f>
        <v>BO_6348698</v>
      </c>
      <c r="C4499" t="s">
        <v>20044</v>
      </c>
      <c r="E4499" t="s">
        <v>15757</v>
      </c>
      <c r="F4499" t="str">
        <f>IF(ISBLANK('4V'!$E$13),"",'4V'!$E$13)</f>
        <v/>
      </c>
    </row>
    <row r="4500" spans="2:6">
      <c r="B4500" t="str">
        <f>'4V'!$AF$13</f>
        <v>BO_7272747</v>
      </c>
      <c r="C4500" t="s">
        <v>20045</v>
      </c>
      <c r="E4500" t="s">
        <v>15757</v>
      </c>
      <c r="F4500" t="str">
        <f>IF(ISBLANK('4V'!$F$13),"",'4V'!$F$13)</f>
        <v/>
      </c>
    </row>
    <row r="4501" spans="2:6">
      <c r="B4501" t="str">
        <f>'4V'!$AG$13</f>
        <v>BO_9525934</v>
      </c>
      <c r="C4501" t="s">
        <v>20046</v>
      </c>
      <c r="E4501" t="s">
        <v>15757</v>
      </c>
      <c r="F4501" t="str">
        <f>IF(ISBLANK('4V'!$G$13),"",'4V'!$G$13)</f>
        <v/>
      </c>
    </row>
    <row r="4502" spans="2:6">
      <c r="B4502" t="str">
        <f>'4V'!$AH$13</f>
        <v>BO_2144670</v>
      </c>
      <c r="C4502" t="s">
        <v>20047</v>
      </c>
      <c r="E4502" t="s">
        <v>15757</v>
      </c>
      <c r="F4502">
        <f>IF(ISBLANK('4V'!$H$13),"",'4V'!$H$13)</f>
        <v>0</v>
      </c>
    </row>
    <row r="4503" spans="2:6">
      <c r="B4503" t="str">
        <f>'4V'!$AI$13</f>
        <v>BO_6309831</v>
      </c>
      <c r="C4503" t="s">
        <v>20048</v>
      </c>
      <c r="E4503" t="s">
        <v>15757</v>
      </c>
      <c r="F4503" t="str">
        <f>IF(ISBLANK('4V'!$I$13),"",'4V'!$I$13)</f>
        <v/>
      </c>
    </row>
    <row r="4504" spans="2:6">
      <c r="B4504" t="str">
        <f>'4V'!$AJ$13</f>
        <v>BO_327706</v>
      </c>
      <c r="C4504" t="s">
        <v>20049</v>
      </c>
      <c r="E4504" t="s">
        <v>15757</v>
      </c>
      <c r="F4504" t="str">
        <f>IF(ISBLANK('4V'!$J$13),"",'4V'!$J$13)</f>
        <v/>
      </c>
    </row>
    <row r="4505" spans="2:6">
      <c r="B4505" t="str">
        <f>'4V'!$AK$13</f>
        <v>BO_5008757</v>
      </c>
      <c r="C4505" t="s">
        <v>20050</v>
      </c>
      <c r="E4505" t="s">
        <v>15757</v>
      </c>
      <c r="F4505" t="str">
        <f>IF(ISBLANK('4V'!$K$13),"",'4V'!$K$13)</f>
        <v/>
      </c>
    </row>
    <row r="4506" spans="2:6">
      <c r="B4506" t="str">
        <f>'4V'!$AL$13</f>
        <v>BO_541823</v>
      </c>
      <c r="C4506" t="s">
        <v>20051</v>
      </c>
      <c r="E4506" t="s">
        <v>15757</v>
      </c>
      <c r="F4506">
        <f>IF(ISBLANK('4V'!$L$13),"",'4V'!$L$13)</f>
        <v>0</v>
      </c>
    </row>
    <row r="4507" spans="2:6">
      <c r="B4507" t="str">
        <f>'4V'!$AE$14</f>
        <v>BO_8194445</v>
      </c>
      <c r="C4507" t="s">
        <v>20052</v>
      </c>
      <c r="E4507" t="s">
        <v>15757</v>
      </c>
      <c r="F4507">
        <f>IF(ISBLANK('4V'!$E$14),"",'4V'!$E$14)</f>
        <v>0</v>
      </c>
    </row>
    <row r="4508" spans="2:6">
      <c r="B4508" t="str">
        <f>'4V'!$AF$14</f>
        <v>BO_9230060</v>
      </c>
      <c r="C4508" t="s">
        <v>20053</v>
      </c>
      <c r="E4508" t="s">
        <v>15757</v>
      </c>
      <c r="F4508">
        <f>IF(ISBLANK('4V'!$F$14),"",'4V'!$F$14)</f>
        <v>0</v>
      </c>
    </row>
    <row r="4509" spans="2:6">
      <c r="B4509" t="str">
        <f>'4V'!$AG$14</f>
        <v>BO_1729200</v>
      </c>
      <c r="C4509" t="s">
        <v>20054</v>
      </c>
      <c r="E4509" t="s">
        <v>15757</v>
      </c>
      <c r="F4509">
        <f>IF(ISBLANK('4V'!$G$14),"",'4V'!$G$14)</f>
        <v>0</v>
      </c>
    </row>
    <row r="4510" spans="2:6">
      <c r="B4510" t="str">
        <f>'4V'!$AH$14</f>
        <v>BO_1721411</v>
      </c>
      <c r="C4510" t="s">
        <v>20055</v>
      </c>
      <c r="E4510" t="s">
        <v>15757</v>
      </c>
      <c r="F4510">
        <f>IF(ISBLANK('4V'!$H$14),"",'4V'!$H$14)</f>
        <v>0</v>
      </c>
    </row>
    <row r="4511" spans="2:6">
      <c r="B4511" t="str">
        <f>'4V'!$AI$14</f>
        <v>BO_2933867</v>
      </c>
      <c r="C4511" t="s">
        <v>20056</v>
      </c>
      <c r="E4511" t="s">
        <v>15757</v>
      </c>
      <c r="F4511">
        <f>IF(ISBLANK('4V'!$I$14),"",'4V'!$I$14)</f>
        <v>0</v>
      </c>
    </row>
    <row r="4512" spans="2:6">
      <c r="B4512" t="str">
        <f>'4V'!$AJ$14</f>
        <v>BO_8926305</v>
      </c>
      <c r="C4512" t="s">
        <v>20057</v>
      </c>
      <c r="E4512" t="s">
        <v>15757</v>
      </c>
      <c r="F4512">
        <f>IF(ISBLANK('4V'!$J$14),"",'4V'!$J$14)</f>
        <v>0</v>
      </c>
    </row>
    <row r="4513" spans="2:6">
      <c r="B4513" t="str">
        <f>'4V'!$AK$14</f>
        <v>BO_5670064</v>
      </c>
      <c r="C4513" t="s">
        <v>20058</v>
      </c>
      <c r="E4513" t="s">
        <v>15757</v>
      </c>
      <c r="F4513">
        <f>IF(ISBLANK('4V'!$K$14),"",'4V'!$K$14)</f>
        <v>0</v>
      </c>
    </row>
    <row r="4514" spans="2:6">
      <c r="B4514" t="str">
        <f>'4V'!$AL$14</f>
        <v>BO_3634334</v>
      </c>
      <c r="C4514" t="s">
        <v>20059</v>
      </c>
      <c r="E4514" t="s">
        <v>15757</v>
      </c>
      <c r="F4514">
        <f>IF(ISBLANK('4V'!$L$14),"",'4V'!$L$14)</f>
        <v>0</v>
      </c>
    </row>
    <row r="4515" spans="2:6">
      <c r="B4515" s="3036" t="str">
        <f>'4X'!$AO$10</f>
        <v>A4X_001CE_WR</v>
      </c>
      <c r="C4515" t="s">
        <v>20060</v>
      </c>
      <c r="E4515" t="s">
        <v>15757</v>
      </c>
      <c r="F4515" t="str">
        <f>IF(ISBLANK('4X'!$F$10),"",'4X'!$F$10)</f>
        <v/>
      </c>
    </row>
    <row r="4516" spans="2:6">
      <c r="B4516" t="str">
        <f>'4X'!$AP$10</f>
        <v>A4X_001CE_RW</v>
      </c>
      <c r="C4516" t="s">
        <v>20061</v>
      </c>
      <c r="E4516" t="s">
        <v>15757</v>
      </c>
      <c r="F4516" t="str">
        <f>IF(ISBLANK('4X'!$G$10),"",'4X'!$G$10)</f>
        <v/>
      </c>
    </row>
    <row r="4517" spans="2:6">
      <c r="B4517" t="str">
        <f>'4X'!$AQ$10</f>
        <v>A4X_001CE_SW</v>
      </c>
      <c r="C4517" t="s">
        <v>20062</v>
      </c>
      <c r="E4517" t="s">
        <v>15757</v>
      </c>
      <c r="F4517" t="str">
        <f>IF(ISBLANK('4X'!$H$10),"",'4X'!$H$10)</f>
        <v/>
      </c>
    </row>
    <row r="4518" spans="2:6">
      <c r="B4518" t="str">
        <f>'4X'!$AR$10</f>
        <v>A4X_001CE_TW</v>
      </c>
      <c r="C4518" t="s">
        <v>20063</v>
      </c>
      <c r="E4518" t="s">
        <v>15757</v>
      </c>
      <c r="F4518" t="str">
        <f>IF(ISBLANK('4X'!$I$10),"",'4X'!$I$10)</f>
        <v/>
      </c>
    </row>
    <row r="4519" spans="2:6">
      <c r="B4519" t="str">
        <f>'4X'!$AS$10</f>
        <v>A4X_001CE_DW</v>
      </c>
      <c r="C4519" t="s">
        <v>20064</v>
      </c>
      <c r="E4519" t="s">
        <v>15757</v>
      </c>
      <c r="F4519" t="str">
        <f>IF(ISBLANK('4X'!$J$10),"",'4X'!$J$10)</f>
        <v/>
      </c>
    </row>
    <row r="4520" spans="2:6">
      <c r="B4520" t="str">
        <f>'4X'!$AT$10</f>
        <v>A4X_001CE_TOT</v>
      </c>
      <c r="C4520" t="s">
        <v>20065</v>
      </c>
      <c r="E4520" t="s">
        <v>15757</v>
      </c>
      <c r="F4520">
        <f>IF(ISBLANK('4X'!$K$10),"",'4X'!$K$10)</f>
        <v>0</v>
      </c>
    </row>
    <row r="4521" spans="2:6">
      <c r="B4521" t="str">
        <f>'4X'!$AU$10</f>
        <v>A4X_001CC_WR</v>
      </c>
      <c r="C4521" t="s">
        <v>20066</v>
      </c>
      <c r="E4521" t="s">
        <v>15757</v>
      </c>
      <c r="F4521" t="str">
        <f>IF(ISBLANK('4X'!$L$10),"",'4X'!$L$10)</f>
        <v/>
      </c>
    </row>
    <row r="4522" spans="2:6">
      <c r="B4522" t="str">
        <f>'4X'!$AV$10</f>
        <v>A4X_001CC_RW</v>
      </c>
      <c r="C4522" t="s">
        <v>20067</v>
      </c>
      <c r="E4522" t="s">
        <v>15757</v>
      </c>
      <c r="F4522" t="str">
        <f>IF(ISBLANK('4X'!$M$10),"",'4X'!$M$10)</f>
        <v/>
      </c>
    </row>
    <row r="4523" spans="2:6">
      <c r="B4523" t="str">
        <f>'4X'!$AW$10</f>
        <v>A4X_001CC_SW</v>
      </c>
      <c r="C4523" t="s">
        <v>20068</v>
      </c>
      <c r="E4523" t="s">
        <v>15757</v>
      </c>
      <c r="F4523" t="str">
        <f>IF(ISBLANK('4X'!$N$10),"",'4X'!$N$10)</f>
        <v/>
      </c>
    </row>
    <row r="4524" spans="2:6">
      <c r="B4524" t="str">
        <f>'4X'!$AX$10</f>
        <v>A4X_001CC_TW</v>
      </c>
      <c r="C4524" t="s">
        <v>20069</v>
      </c>
      <c r="E4524" t="s">
        <v>15757</v>
      </c>
      <c r="F4524" t="str">
        <f>IF(ISBLANK('4X'!$O$10),"",'4X'!$O$10)</f>
        <v/>
      </c>
    </row>
    <row r="4525" spans="2:6">
      <c r="B4525" t="str">
        <f>'4X'!$AY$10</f>
        <v>A4X_001CC_DW</v>
      </c>
      <c r="C4525" t="s">
        <v>20070</v>
      </c>
      <c r="E4525" t="s">
        <v>15757</v>
      </c>
      <c r="F4525" t="str">
        <f>IF(ISBLANK('4X'!$P$10),"",'4X'!$P$10)</f>
        <v/>
      </c>
    </row>
    <row r="4526" spans="2:6">
      <c r="B4526" t="str">
        <f>'4X'!$AZ$10</f>
        <v>A4X_001CC_TOT</v>
      </c>
      <c r="C4526" t="s">
        <v>20071</v>
      </c>
      <c r="E4526" t="s">
        <v>15757</v>
      </c>
      <c r="F4526">
        <f>IF(ISBLANK('4X'!$Q$10),"",'4X'!$Q$10)</f>
        <v>0</v>
      </c>
    </row>
    <row r="4527" spans="2:6">
      <c r="B4527" s="3036" t="str">
        <f>'4X'!$AO$11</f>
        <v>A4X_001OE_WR</v>
      </c>
      <c r="C4527" t="s">
        <v>20060</v>
      </c>
      <c r="E4527" t="s">
        <v>15757</v>
      </c>
      <c r="F4527" t="str">
        <f>IF(ISBLANK('4X'!$F$11),"",'4X'!$F$11)</f>
        <v/>
      </c>
    </row>
    <row r="4528" spans="2:6">
      <c r="B4528" t="str">
        <f>'4X'!$AP$11</f>
        <v>A4X_001OE_RW</v>
      </c>
      <c r="C4528" t="s">
        <v>20061</v>
      </c>
      <c r="E4528" t="s">
        <v>15757</v>
      </c>
      <c r="F4528" t="str">
        <f>IF(ISBLANK('4X'!$G$11),"",'4X'!$G$11)</f>
        <v/>
      </c>
    </row>
    <row r="4529" spans="2:6">
      <c r="B4529" t="str">
        <f>'4X'!$AQ$11</f>
        <v>A4X_001OE_SW</v>
      </c>
      <c r="C4529" t="s">
        <v>20062</v>
      </c>
      <c r="E4529" t="s">
        <v>15757</v>
      </c>
      <c r="F4529" t="str">
        <f>IF(ISBLANK('4X'!$H$11),"",'4X'!$H$11)</f>
        <v/>
      </c>
    </row>
    <row r="4530" spans="2:6">
      <c r="B4530" t="str">
        <f>'4X'!$AR$11</f>
        <v>A4X_001OE_TW</v>
      </c>
      <c r="C4530" t="s">
        <v>20063</v>
      </c>
      <c r="E4530" t="s">
        <v>15757</v>
      </c>
      <c r="F4530" t="str">
        <f>IF(ISBLANK('4X'!$I$11),"",'4X'!$I$11)</f>
        <v/>
      </c>
    </row>
    <row r="4531" spans="2:6">
      <c r="B4531" t="str">
        <f>'4X'!$AS$11</f>
        <v>A4X_001OE_DW</v>
      </c>
      <c r="C4531" t="s">
        <v>20064</v>
      </c>
      <c r="E4531" t="s">
        <v>15757</v>
      </c>
      <c r="F4531" t="str">
        <f>IF(ISBLANK('4X'!$J$11),"",'4X'!$J$11)</f>
        <v/>
      </c>
    </row>
    <row r="4532" spans="2:6">
      <c r="B4532" t="str">
        <f>'4X'!$AT$11</f>
        <v>A4X_001OE_TOT</v>
      </c>
      <c r="C4532" t="s">
        <v>20065</v>
      </c>
      <c r="E4532" t="s">
        <v>15757</v>
      </c>
      <c r="F4532">
        <f>IF(ISBLANK('4X'!$K$11),"",'4X'!$K$11)</f>
        <v>0</v>
      </c>
    </row>
    <row r="4533" spans="2:6">
      <c r="B4533" t="str">
        <f>'4X'!$AU$11</f>
        <v>A4X_001OC_WR</v>
      </c>
      <c r="C4533" t="s">
        <v>20066</v>
      </c>
      <c r="E4533" t="s">
        <v>15757</v>
      </c>
      <c r="F4533" t="str">
        <f>IF(ISBLANK('4X'!$L$11),"",'4X'!$L$11)</f>
        <v/>
      </c>
    </row>
    <row r="4534" spans="2:6">
      <c r="B4534" t="str">
        <f>'4X'!$AV$11</f>
        <v>A4X_001OC_RW</v>
      </c>
      <c r="C4534" t="s">
        <v>20067</v>
      </c>
      <c r="E4534" t="s">
        <v>15757</v>
      </c>
      <c r="F4534" t="str">
        <f>IF(ISBLANK('4X'!$M$11),"",'4X'!$M$11)</f>
        <v/>
      </c>
    </row>
    <row r="4535" spans="2:6">
      <c r="B4535" t="str">
        <f>'4X'!$AW$11</f>
        <v>A4X_001OC_SW</v>
      </c>
      <c r="C4535" t="s">
        <v>20068</v>
      </c>
      <c r="E4535" t="s">
        <v>15757</v>
      </c>
      <c r="F4535" t="str">
        <f>IF(ISBLANK('4X'!$N$11),"",'4X'!$N$11)</f>
        <v/>
      </c>
    </row>
    <row r="4536" spans="2:6">
      <c r="B4536" t="str">
        <f>'4X'!$AX$11</f>
        <v>A4X_001OC_TW</v>
      </c>
      <c r="C4536" t="s">
        <v>20069</v>
      </c>
      <c r="E4536" t="s">
        <v>15757</v>
      </c>
      <c r="F4536" t="str">
        <f>IF(ISBLANK('4X'!$O$11),"",'4X'!$O$11)</f>
        <v/>
      </c>
    </row>
    <row r="4537" spans="2:6">
      <c r="B4537" t="str">
        <f>'4X'!$AY$11</f>
        <v>A4X_001OC_DW</v>
      </c>
      <c r="C4537" t="s">
        <v>20070</v>
      </c>
      <c r="E4537" t="s">
        <v>15757</v>
      </c>
      <c r="F4537" t="str">
        <f>IF(ISBLANK('4X'!$P$11),"",'4X'!$P$11)</f>
        <v/>
      </c>
    </row>
    <row r="4538" spans="2:6">
      <c r="B4538" t="str">
        <f>'4X'!$AZ$11</f>
        <v>A4X_001OC_TOT</v>
      </c>
      <c r="C4538" t="s">
        <v>20071</v>
      </c>
      <c r="E4538" t="s">
        <v>15757</v>
      </c>
      <c r="F4538">
        <f>IF(ISBLANK('4X'!$Q$11),"",'4X'!$Q$11)</f>
        <v>0</v>
      </c>
    </row>
    <row r="4539" spans="2:6">
      <c r="B4539" s="3036" t="str">
        <f>'4X'!$AO$12</f>
        <v>A4X_001TE_WR</v>
      </c>
      <c r="C4539" t="s">
        <v>20060</v>
      </c>
      <c r="E4539" t="s">
        <v>15757</v>
      </c>
      <c r="F4539">
        <f>IF(ISBLANK('4X'!$F$12),"",'4X'!$F$12)</f>
        <v>0</v>
      </c>
    </row>
    <row r="4540" spans="2:6">
      <c r="B4540" t="str">
        <f>'4X'!$AP$12</f>
        <v>A4X_001TE_RW</v>
      </c>
      <c r="C4540" t="s">
        <v>20061</v>
      </c>
      <c r="E4540" t="s">
        <v>15757</v>
      </c>
      <c r="F4540">
        <f>IF(ISBLANK('4X'!$G$12),"",'4X'!$G$12)</f>
        <v>0</v>
      </c>
    </row>
    <row r="4541" spans="2:6">
      <c r="B4541" t="str">
        <f>'4X'!$AQ$12</f>
        <v>A4X_001TE_SW</v>
      </c>
      <c r="C4541" t="s">
        <v>20062</v>
      </c>
      <c r="E4541" t="s">
        <v>15757</v>
      </c>
      <c r="F4541">
        <f>IF(ISBLANK('4X'!$H$12),"",'4X'!$H$12)</f>
        <v>0</v>
      </c>
    </row>
    <row r="4542" spans="2:6">
      <c r="B4542" t="str">
        <f>'4X'!$AR$12</f>
        <v>A4X_001TE_TW</v>
      </c>
      <c r="C4542" t="s">
        <v>20063</v>
      </c>
      <c r="E4542" t="s">
        <v>15757</v>
      </c>
      <c r="F4542">
        <f>IF(ISBLANK('4X'!$I$12),"",'4X'!$I$12)</f>
        <v>0</v>
      </c>
    </row>
    <row r="4543" spans="2:6">
      <c r="B4543" t="str">
        <f>'4X'!$AS$12</f>
        <v>A4X_001TE_DW</v>
      </c>
      <c r="C4543" t="s">
        <v>20064</v>
      </c>
      <c r="E4543" t="s">
        <v>15757</v>
      </c>
      <c r="F4543">
        <f>IF(ISBLANK('4X'!$J$12),"",'4X'!$J$12)</f>
        <v>0</v>
      </c>
    </row>
    <row r="4544" spans="2:6">
      <c r="B4544" t="str">
        <f>'4X'!$AT$12</f>
        <v>A4X_001TE_TOT</v>
      </c>
      <c r="C4544" t="s">
        <v>20065</v>
      </c>
      <c r="E4544" t="s">
        <v>15757</v>
      </c>
      <c r="F4544">
        <f>IF(ISBLANK('4X'!$K$12),"",'4X'!$K$12)</f>
        <v>0</v>
      </c>
    </row>
    <row r="4545" spans="2:6">
      <c r="B4545" t="str">
        <f>'4X'!$AU$12</f>
        <v>A4X_001TC_WR</v>
      </c>
      <c r="C4545" t="s">
        <v>20066</v>
      </c>
      <c r="E4545" t="s">
        <v>15757</v>
      </c>
      <c r="F4545">
        <f>IF(ISBLANK('4X'!$L$12),"",'4X'!$L$12)</f>
        <v>0</v>
      </c>
    </row>
    <row r="4546" spans="2:6">
      <c r="B4546" t="str">
        <f>'4X'!$AV$12</f>
        <v>A4X_001TC_RW</v>
      </c>
      <c r="C4546" t="s">
        <v>20067</v>
      </c>
      <c r="E4546" t="s">
        <v>15757</v>
      </c>
      <c r="F4546">
        <f>IF(ISBLANK('4X'!$M$12),"",'4X'!$M$12)</f>
        <v>0</v>
      </c>
    </row>
    <row r="4547" spans="2:6">
      <c r="B4547" t="str">
        <f>'4X'!$AW$12</f>
        <v>A4X_001TC_SW</v>
      </c>
      <c r="C4547" t="s">
        <v>20068</v>
      </c>
      <c r="E4547" t="s">
        <v>15757</v>
      </c>
      <c r="F4547">
        <f>IF(ISBLANK('4X'!$N$12),"",'4X'!$N$12)</f>
        <v>0</v>
      </c>
    </row>
    <row r="4548" spans="2:6">
      <c r="B4548" t="str">
        <f>'4X'!$AX$12</f>
        <v>A4X_001TC_TW</v>
      </c>
      <c r="C4548" t="s">
        <v>20069</v>
      </c>
      <c r="E4548" t="s">
        <v>15757</v>
      </c>
      <c r="F4548">
        <f>IF(ISBLANK('4X'!$O$12),"",'4X'!$O$12)</f>
        <v>0</v>
      </c>
    </row>
    <row r="4549" spans="2:6">
      <c r="B4549" t="str">
        <f>'4X'!$AY$12</f>
        <v>A4X_001TC_DW</v>
      </c>
      <c r="C4549" t="s">
        <v>20070</v>
      </c>
      <c r="E4549" t="s">
        <v>15757</v>
      </c>
      <c r="F4549">
        <f>IF(ISBLANK('4X'!$P$12),"",'4X'!$P$12)</f>
        <v>0</v>
      </c>
    </row>
    <row r="4550" spans="2:6">
      <c r="B4550" t="str">
        <f>'4X'!$AZ$12</f>
        <v>A4X_001TC_TOT</v>
      </c>
      <c r="C4550" t="s">
        <v>20071</v>
      </c>
      <c r="E4550" t="s">
        <v>15757</v>
      </c>
      <c r="F4550">
        <f>IF(ISBLANK('4X'!$Q$12),"",'4X'!$Q$12)</f>
        <v>0</v>
      </c>
    </row>
    <row r="4551" spans="2:6">
      <c r="B4551" s="3036" t="str">
        <f>'4X'!$AO$13</f>
        <v>A4X_002CE_WR</v>
      </c>
      <c r="C4551" t="s">
        <v>20072</v>
      </c>
      <c r="E4551" t="s">
        <v>15757</v>
      </c>
      <c r="F4551" t="str">
        <f>IF(ISBLANK('4X'!$F$13),"",'4X'!$F$13)</f>
        <v/>
      </c>
    </row>
    <row r="4552" spans="2:6">
      <c r="B4552" t="str">
        <f>'4X'!$AP$13</f>
        <v>A4X_002CE_RW</v>
      </c>
      <c r="C4552" t="s">
        <v>20073</v>
      </c>
      <c r="E4552" t="s">
        <v>15757</v>
      </c>
      <c r="F4552" t="str">
        <f>IF(ISBLANK('4X'!$G$13),"",'4X'!$G$13)</f>
        <v/>
      </c>
    </row>
    <row r="4553" spans="2:6">
      <c r="B4553" t="str">
        <f>'4X'!$AQ$13</f>
        <v>A4X_002CE_SW</v>
      </c>
      <c r="C4553" t="s">
        <v>20074</v>
      </c>
      <c r="E4553" t="s">
        <v>15757</v>
      </c>
      <c r="F4553" t="str">
        <f>IF(ISBLANK('4X'!$H$13),"",'4X'!$H$13)</f>
        <v/>
      </c>
    </row>
    <row r="4554" spans="2:6">
      <c r="B4554" t="str">
        <f>'4X'!$AR$13</f>
        <v>A4X_002CE_TW</v>
      </c>
      <c r="C4554" t="s">
        <v>20075</v>
      </c>
      <c r="E4554" t="s">
        <v>15757</v>
      </c>
      <c r="F4554" t="str">
        <f>IF(ISBLANK('4X'!$I$13),"",'4X'!$I$13)</f>
        <v/>
      </c>
    </row>
    <row r="4555" spans="2:6">
      <c r="B4555" t="str">
        <f>'4X'!$AS$13</f>
        <v>A4X_002CE_DW</v>
      </c>
      <c r="C4555" t="s">
        <v>20076</v>
      </c>
      <c r="E4555" t="s">
        <v>15757</v>
      </c>
      <c r="F4555" t="str">
        <f>IF(ISBLANK('4X'!$J$13),"",'4X'!$J$13)</f>
        <v/>
      </c>
    </row>
    <row r="4556" spans="2:6">
      <c r="B4556" t="str">
        <f>'4X'!$AT$13</f>
        <v>A4X_002CE_TOT</v>
      </c>
      <c r="C4556" t="s">
        <v>20077</v>
      </c>
      <c r="E4556" t="s">
        <v>15757</v>
      </c>
      <c r="F4556">
        <f>IF(ISBLANK('4X'!$K$13),"",'4X'!$K$13)</f>
        <v>0</v>
      </c>
    </row>
    <row r="4557" spans="2:6">
      <c r="B4557" t="str">
        <f>'4X'!$AU$13</f>
        <v>A4X_002CC_WR</v>
      </c>
      <c r="C4557" t="s">
        <v>20078</v>
      </c>
      <c r="E4557" t="s">
        <v>15757</v>
      </c>
      <c r="F4557" t="str">
        <f>IF(ISBLANK('4X'!$L$13),"",'4X'!$L$13)</f>
        <v/>
      </c>
    </row>
    <row r="4558" spans="2:6">
      <c r="B4558" t="str">
        <f>'4X'!$AV$13</f>
        <v>A4X_002CC_RW</v>
      </c>
      <c r="C4558" t="s">
        <v>20079</v>
      </c>
      <c r="E4558" t="s">
        <v>15757</v>
      </c>
      <c r="F4558" t="str">
        <f>IF(ISBLANK('4X'!$M$13),"",'4X'!$M$13)</f>
        <v/>
      </c>
    </row>
    <row r="4559" spans="2:6">
      <c r="B4559" t="str">
        <f>'4X'!$AW$13</f>
        <v>A4X_002CC_SW</v>
      </c>
      <c r="C4559" t="s">
        <v>20080</v>
      </c>
      <c r="E4559" t="s">
        <v>15757</v>
      </c>
      <c r="F4559" t="str">
        <f>IF(ISBLANK('4X'!$N$13),"",'4X'!$N$13)</f>
        <v/>
      </c>
    </row>
    <row r="4560" spans="2:6">
      <c r="B4560" t="str">
        <f>'4X'!$AX$13</f>
        <v>A4X_002CC_TW</v>
      </c>
      <c r="C4560" t="s">
        <v>20081</v>
      </c>
      <c r="E4560" t="s">
        <v>15757</v>
      </c>
      <c r="F4560" t="str">
        <f>IF(ISBLANK('4X'!$O$13),"",'4X'!$O$13)</f>
        <v/>
      </c>
    </row>
    <row r="4561" spans="2:6">
      <c r="B4561" t="str">
        <f>'4X'!$AY$13</f>
        <v>A4X_002CC_DW</v>
      </c>
      <c r="C4561" t="s">
        <v>20082</v>
      </c>
      <c r="E4561" t="s">
        <v>15757</v>
      </c>
      <c r="F4561" t="str">
        <f>IF(ISBLANK('4X'!$P$13),"",'4X'!$P$13)</f>
        <v/>
      </c>
    </row>
    <row r="4562" spans="2:6">
      <c r="B4562" t="str">
        <f>'4X'!$AZ$13</f>
        <v>A4X_002CC_TOT</v>
      </c>
      <c r="C4562" t="s">
        <v>20083</v>
      </c>
      <c r="E4562" t="s">
        <v>15757</v>
      </c>
      <c r="F4562">
        <f>IF(ISBLANK('4X'!$Q$13),"",'4X'!$Q$13)</f>
        <v>0</v>
      </c>
    </row>
    <row r="4563" spans="2:6">
      <c r="B4563" s="3036" t="str">
        <f>'4X'!$AO$14</f>
        <v>A4X_002OE_WR</v>
      </c>
      <c r="C4563" t="s">
        <v>20072</v>
      </c>
      <c r="E4563" t="s">
        <v>15757</v>
      </c>
      <c r="F4563" t="str">
        <f>IF(ISBLANK('4X'!$F$14),"",'4X'!$F$14)</f>
        <v/>
      </c>
    </row>
    <row r="4564" spans="2:6">
      <c r="B4564" t="str">
        <f>'4X'!$AP$14</f>
        <v>A4X_002OE_RW</v>
      </c>
      <c r="C4564" t="s">
        <v>20073</v>
      </c>
      <c r="E4564" t="s">
        <v>15757</v>
      </c>
      <c r="F4564" t="str">
        <f>IF(ISBLANK('4X'!$G$14),"",'4X'!$G$14)</f>
        <v/>
      </c>
    </row>
    <row r="4565" spans="2:6">
      <c r="B4565" t="str">
        <f>'4X'!$AQ$14</f>
        <v>A4X_002OE_SW</v>
      </c>
      <c r="C4565" t="s">
        <v>20074</v>
      </c>
      <c r="E4565" t="s">
        <v>15757</v>
      </c>
      <c r="F4565" t="str">
        <f>IF(ISBLANK('4X'!$H$14),"",'4X'!$H$14)</f>
        <v/>
      </c>
    </row>
    <row r="4566" spans="2:6">
      <c r="B4566" t="str">
        <f>'4X'!$AR$14</f>
        <v>A4X_002OE_TW</v>
      </c>
      <c r="C4566" t="s">
        <v>20075</v>
      </c>
      <c r="E4566" t="s">
        <v>15757</v>
      </c>
      <c r="F4566" t="str">
        <f>IF(ISBLANK('4X'!$I$14),"",'4X'!$I$14)</f>
        <v/>
      </c>
    </row>
    <row r="4567" spans="2:6">
      <c r="B4567" t="str">
        <f>'4X'!$AS$14</f>
        <v>A4X_002OE_DW</v>
      </c>
      <c r="C4567" t="s">
        <v>20076</v>
      </c>
      <c r="E4567" t="s">
        <v>15757</v>
      </c>
      <c r="F4567" t="str">
        <f>IF(ISBLANK('4X'!$J$14),"",'4X'!$J$14)</f>
        <v/>
      </c>
    </row>
    <row r="4568" spans="2:6">
      <c r="B4568" t="str">
        <f>'4X'!$AT$14</f>
        <v>A4X_002OE_TOT</v>
      </c>
      <c r="C4568" t="s">
        <v>20077</v>
      </c>
      <c r="E4568" t="s">
        <v>15757</v>
      </c>
      <c r="F4568">
        <f>IF(ISBLANK('4X'!$K$14),"",'4X'!$K$14)</f>
        <v>0</v>
      </c>
    </row>
    <row r="4569" spans="2:6">
      <c r="B4569" t="str">
        <f>'4X'!$AU$14</f>
        <v>A4X_002OC_WR</v>
      </c>
      <c r="C4569" t="s">
        <v>20078</v>
      </c>
      <c r="E4569" t="s">
        <v>15757</v>
      </c>
      <c r="F4569" t="str">
        <f>IF(ISBLANK('4X'!$L$14),"",'4X'!$L$14)</f>
        <v/>
      </c>
    </row>
    <row r="4570" spans="2:6">
      <c r="B4570" t="str">
        <f>'4X'!$AV$14</f>
        <v>A4X_002OC_RW</v>
      </c>
      <c r="C4570" t="s">
        <v>20079</v>
      </c>
      <c r="E4570" t="s">
        <v>15757</v>
      </c>
      <c r="F4570" t="str">
        <f>IF(ISBLANK('4X'!$M$14),"",'4X'!$M$14)</f>
        <v/>
      </c>
    </row>
    <row r="4571" spans="2:6">
      <c r="B4571" t="str">
        <f>'4X'!$AW$14</f>
        <v>A4X_002OC_SW</v>
      </c>
      <c r="C4571" t="s">
        <v>20080</v>
      </c>
      <c r="E4571" t="s">
        <v>15757</v>
      </c>
      <c r="F4571" t="str">
        <f>IF(ISBLANK('4X'!$N$14),"",'4X'!$N$14)</f>
        <v/>
      </c>
    </row>
    <row r="4572" spans="2:6">
      <c r="B4572" t="str">
        <f>'4X'!$AX$14</f>
        <v>A4X_002OC_TW</v>
      </c>
      <c r="C4572" t="s">
        <v>20081</v>
      </c>
      <c r="E4572" t="s">
        <v>15757</v>
      </c>
      <c r="F4572" t="str">
        <f>IF(ISBLANK('4X'!$O$14),"",'4X'!$O$14)</f>
        <v/>
      </c>
    </row>
    <row r="4573" spans="2:6">
      <c r="B4573" t="str">
        <f>'4X'!$AY$14</f>
        <v>A4X_002OC_DW</v>
      </c>
      <c r="C4573" t="s">
        <v>20082</v>
      </c>
      <c r="E4573" t="s">
        <v>15757</v>
      </c>
      <c r="F4573" t="str">
        <f>IF(ISBLANK('4X'!$P$14),"",'4X'!$P$14)</f>
        <v/>
      </c>
    </row>
    <row r="4574" spans="2:6">
      <c r="B4574" t="str">
        <f>'4X'!$AZ$14</f>
        <v>A4X_002OC_TOT</v>
      </c>
      <c r="C4574" t="s">
        <v>20083</v>
      </c>
      <c r="E4574" t="s">
        <v>15757</v>
      </c>
      <c r="F4574">
        <f>IF(ISBLANK('4X'!$Q$14),"",'4X'!$Q$14)</f>
        <v>0</v>
      </c>
    </row>
    <row r="4575" spans="2:6">
      <c r="B4575" s="3036" t="str">
        <f>'4X'!$AO$15</f>
        <v>A4X_002TE_WR</v>
      </c>
      <c r="C4575" t="s">
        <v>20072</v>
      </c>
      <c r="E4575" t="s">
        <v>15757</v>
      </c>
      <c r="F4575">
        <f>IF(ISBLANK('4X'!$F$15),"",'4X'!$F$15)</f>
        <v>0</v>
      </c>
    </row>
    <row r="4576" spans="2:6">
      <c r="B4576" t="str">
        <f>'4X'!$AP$15</f>
        <v>A4X_002TE_RW</v>
      </c>
      <c r="C4576" t="s">
        <v>20073</v>
      </c>
      <c r="E4576" t="s">
        <v>15757</v>
      </c>
      <c r="F4576">
        <f>IF(ISBLANK('4X'!$G$15),"",'4X'!$G$15)</f>
        <v>0</v>
      </c>
    </row>
    <row r="4577" spans="2:6">
      <c r="B4577" t="str">
        <f>'4X'!$AQ$15</f>
        <v>A4X_002TE_SW</v>
      </c>
      <c r="C4577" t="s">
        <v>20074</v>
      </c>
      <c r="E4577" t="s">
        <v>15757</v>
      </c>
      <c r="F4577">
        <f>IF(ISBLANK('4X'!$H$15),"",'4X'!$H$15)</f>
        <v>0</v>
      </c>
    </row>
    <row r="4578" spans="2:6">
      <c r="B4578" t="str">
        <f>'4X'!$AR$15</f>
        <v>A4X_002TE_TW</v>
      </c>
      <c r="C4578" t="s">
        <v>20075</v>
      </c>
      <c r="E4578" t="s">
        <v>15757</v>
      </c>
      <c r="F4578">
        <f>IF(ISBLANK('4X'!$I$15),"",'4X'!$I$15)</f>
        <v>0</v>
      </c>
    </row>
    <row r="4579" spans="2:6">
      <c r="B4579" t="str">
        <f>'4X'!$AS$15</f>
        <v>A4X_002TE_DW</v>
      </c>
      <c r="C4579" t="s">
        <v>20076</v>
      </c>
      <c r="E4579" t="s">
        <v>15757</v>
      </c>
      <c r="F4579">
        <f>IF(ISBLANK('4X'!$J$15),"",'4X'!$J$15)</f>
        <v>0</v>
      </c>
    </row>
    <row r="4580" spans="2:6">
      <c r="B4580" t="str">
        <f>'4X'!$AT$15</f>
        <v>A4X_002TE_TOT</v>
      </c>
      <c r="C4580" t="s">
        <v>20077</v>
      </c>
      <c r="E4580" t="s">
        <v>15757</v>
      </c>
      <c r="F4580">
        <f>IF(ISBLANK('4X'!$K$15),"",'4X'!$K$15)</f>
        <v>0</v>
      </c>
    </row>
    <row r="4581" spans="2:6">
      <c r="B4581" t="str">
        <f>'4X'!$AU$15</f>
        <v>A4X_002TC_WR</v>
      </c>
      <c r="C4581" t="s">
        <v>20078</v>
      </c>
      <c r="E4581" t="s">
        <v>15757</v>
      </c>
      <c r="F4581">
        <f>IF(ISBLANK('4X'!$L$15),"",'4X'!$L$15)</f>
        <v>0</v>
      </c>
    </row>
    <row r="4582" spans="2:6">
      <c r="B4582" t="str">
        <f>'4X'!$AV$15</f>
        <v>A4X_002TC_RW</v>
      </c>
      <c r="C4582" t="s">
        <v>20079</v>
      </c>
      <c r="E4582" t="s">
        <v>15757</v>
      </c>
      <c r="F4582">
        <f>IF(ISBLANK('4X'!$M$15),"",'4X'!$M$15)</f>
        <v>0</v>
      </c>
    </row>
    <row r="4583" spans="2:6">
      <c r="B4583" t="str">
        <f>'4X'!$AW$15</f>
        <v>A4X_002TC_SW</v>
      </c>
      <c r="C4583" t="s">
        <v>20080</v>
      </c>
      <c r="E4583" t="s">
        <v>15757</v>
      </c>
      <c r="F4583">
        <f>IF(ISBLANK('4X'!$N$15),"",'4X'!$N$15)</f>
        <v>0</v>
      </c>
    </row>
    <row r="4584" spans="2:6">
      <c r="B4584" t="str">
        <f>'4X'!$AX$15</f>
        <v>A4X_002TC_TW</v>
      </c>
      <c r="C4584" t="s">
        <v>20081</v>
      </c>
      <c r="E4584" t="s">
        <v>15757</v>
      </c>
      <c r="F4584">
        <f>IF(ISBLANK('4X'!$O$15),"",'4X'!$O$15)</f>
        <v>0</v>
      </c>
    </row>
    <row r="4585" spans="2:6">
      <c r="B4585" t="str">
        <f>'4X'!$AY$15</f>
        <v>A4X_002TC_DW</v>
      </c>
      <c r="C4585" t="s">
        <v>20082</v>
      </c>
      <c r="E4585" t="s">
        <v>15757</v>
      </c>
      <c r="F4585">
        <f>IF(ISBLANK('4X'!$P$15),"",'4X'!$P$15)</f>
        <v>0</v>
      </c>
    </row>
    <row r="4586" spans="2:6">
      <c r="B4586" t="str">
        <f>'4X'!$AZ$15</f>
        <v>A4X_002TC_TOT</v>
      </c>
      <c r="C4586" t="s">
        <v>20083</v>
      </c>
      <c r="E4586" t="s">
        <v>15757</v>
      </c>
      <c r="F4586">
        <f>IF(ISBLANK('4X'!$Q$15),"",'4X'!$Q$15)</f>
        <v>0</v>
      </c>
    </row>
    <row r="4587" spans="2:6">
      <c r="B4587" s="3036" t="str">
        <f>'4X'!$AO$16</f>
        <v>A4X_003CE_WR</v>
      </c>
      <c r="C4587" t="s">
        <v>20084</v>
      </c>
      <c r="E4587" t="s">
        <v>15757</v>
      </c>
      <c r="F4587" t="str">
        <f>IF(ISBLANK('4X'!$F$16),"",'4X'!$F$16)</f>
        <v/>
      </c>
    </row>
    <row r="4588" spans="2:6">
      <c r="B4588" t="str">
        <f>'4X'!$AP$16</f>
        <v>A4X_003CE_RW</v>
      </c>
      <c r="C4588" t="s">
        <v>20085</v>
      </c>
      <c r="E4588" t="s">
        <v>15757</v>
      </c>
      <c r="F4588" t="str">
        <f>IF(ISBLANK('4X'!$G$16),"",'4X'!$G$16)</f>
        <v/>
      </c>
    </row>
    <row r="4589" spans="2:6">
      <c r="B4589" t="str">
        <f>'4X'!$AQ$16</f>
        <v>A4X_003CE_SW</v>
      </c>
      <c r="C4589" t="s">
        <v>20086</v>
      </c>
      <c r="E4589" t="s">
        <v>15757</v>
      </c>
      <c r="F4589" t="str">
        <f>IF(ISBLANK('4X'!$H$16),"",'4X'!$H$16)</f>
        <v/>
      </c>
    </row>
    <row r="4590" spans="2:6">
      <c r="B4590" t="str">
        <f>'4X'!$AR$16</f>
        <v>A4X_003CE_TW</v>
      </c>
      <c r="C4590" t="s">
        <v>20087</v>
      </c>
      <c r="E4590" t="s">
        <v>15757</v>
      </c>
      <c r="F4590" t="str">
        <f>IF(ISBLANK('4X'!$I$16),"",'4X'!$I$16)</f>
        <v/>
      </c>
    </row>
    <row r="4591" spans="2:6">
      <c r="B4591" t="str">
        <f>'4X'!$AS$16</f>
        <v>A4X_003CE_DW</v>
      </c>
      <c r="C4591" t="s">
        <v>20088</v>
      </c>
      <c r="E4591" t="s">
        <v>15757</v>
      </c>
      <c r="F4591" t="str">
        <f>IF(ISBLANK('4X'!$J$16),"",'4X'!$J$16)</f>
        <v/>
      </c>
    </row>
    <row r="4592" spans="2:6">
      <c r="B4592" t="str">
        <f>'4X'!$AT$16</f>
        <v>A4X_003CE_TOT</v>
      </c>
      <c r="C4592" t="s">
        <v>20089</v>
      </c>
      <c r="E4592" t="s">
        <v>15757</v>
      </c>
      <c r="F4592">
        <f>IF(ISBLANK('4X'!$K$16),"",'4X'!$K$16)</f>
        <v>0</v>
      </c>
    </row>
    <row r="4593" spans="2:6">
      <c r="B4593" t="str">
        <f>'4X'!$AU$16</f>
        <v>A4X_003CC_WR</v>
      </c>
      <c r="C4593" t="s">
        <v>20090</v>
      </c>
      <c r="E4593" t="s">
        <v>15757</v>
      </c>
      <c r="F4593" t="str">
        <f>IF(ISBLANK('4X'!$L$16),"",'4X'!$L$16)</f>
        <v/>
      </c>
    </row>
    <row r="4594" spans="2:6">
      <c r="B4594" t="str">
        <f>'4X'!$AV$16</f>
        <v>A4X_003CC_RW</v>
      </c>
      <c r="C4594" t="s">
        <v>20091</v>
      </c>
      <c r="E4594" t="s">
        <v>15757</v>
      </c>
      <c r="F4594" t="str">
        <f>IF(ISBLANK('4X'!$M$16),"",'4X'!$M$16)</f>
        <v/>
      </c>
    </row>
    <row r="4595" spans="2:6">
      <c r="B4595" t="str">
        <f>'4X'!$AW$16</f>
        <v>A4X_003CC_SW</v>
      </c>
      <c r="C4595" t="s">
        <v>20092</v>
      </c>
      <c r="E4595" t="s">
        <v>15757</v>
      </c>
      <c r="F4595" t="str">
        <f>IF(ISBLANK('4X'!$N$16),"",'4X'!$N$16)</f>
        <v/>
      </c>
    </row>
    <row r="4596" spans="2:6">
      <c r="B4596" t="str">
        <f>'4X'!$AX$16</f>
        <v>A4X_003CC_TW</v>
      </c>
      <c r="C4596" t="s">
        <v>20093</v>
      </c>
      <c r="E4596" t="s">
        <v>15757</v>
      </c>
      <c r="F4596" t="str">
        <f>IF(ISBLANK('4X'!$O$16),"",'4X'!$O$16)</f>
        <v/>
      </c>
    </row>
    <row r="4597" spans="2:6">
      <c r="B4597" t="str">
        <f>'4X'!$AY$16</f>
        <v>A4X_003CC_DW</v>
      </c>
      <c r="C4597" t="s">
        <v>20094</v>
      </c>
      <c r="E4597" t="s">
        <v>15757</v>
      </c>
      <c r="F4597" t="str">
        <f>IF(ISBLANK('4X'!$P$16),"",'4X'!$P$16)</f>
        <v/>
      </c>
    </row>
    <row r="4598" spans="2:6">
      <c r="B4598" t="str">
        <f>'4X'!$AZ$16</f>
        <v>A4X_003CC_TOT</v>
      </c>
      <c r="C4598" t="s">
        <v>20095</v>
      </c>
      <c r="E4598" t="s">
        <v>15757</v>
      </c>
      <c r="F4598">
        <f>IF(ISBLANK('4X'!$Q$16),"",'4X'!$Q$16)</f>
        <v>0</v>
      </c>
    </row>
    <row r="4599" spans="2:6">
      <c r="B4599" s="3036" t="str">
        <f>'4X'!$AO$17</f>
        <v>A4X_003OE_WR</v>
      </c>
      <c r="C4599" t="s">
        <v>20084</v>
      </c>
      <c r="E4599" t="s">
        <v>15757</v>
      </c>
      <c r="F4599" t="str">
        <f>IF(ISBLANK('4X'!$F$17),"",'4X'!$F$17)</f>
        <v/>
      </c>
    </row>
    <row r="4600" spans="2:6">
      <c r="B4600" t="str">
        <f>'4X'!$AP$17</f>
        <v>A4X_003OE_RW</v>
      </c>
      <c r="C4600" t="s">
        <v>20085</v>
      </c>
      <c r="E4600" t="s">
        <v>15757</v>
      </c>
      <c r="F4600" t="str">
        <f>IF(ISBLANK('4X'!$G$17),"",'4X'!$G$17)</f>
        <v/>
      </c>
    </row>
    <row r="4601" spans="2:6">
      <c r="B4601" t="str">
        <f>'4X'!$AQ$17</f>
        <v>A4X_003OE_SW</v>
      </c>
      <c r="C4601" t="s">
        <v>20086</v>
      </c>
      <c r="E4601" t="s">
        <v>15757</v>
      </c>
      <c r="F4601" t="str">
        <f>IF(ISBLANK('4X'!$H$17),"",'4X'!$H$17)</f>
        <v/>
      </c>
    </row>
    <row r="4602" spans="2:6">
      <c r="B4602" t="str">
        <f>'4X'!$AR$17</f>
        <v>A4X_003OE_TW</v>
      </c>
      <c r="C4602" t="s">
        <v>20087</v>
      </c>
      <c r="E4602" t="s">
        <v>15757</v>
      </c>
      <c r="F4602" t="str">
        <f>IF(ISBLANK('4X'!$I$17),"",'4X'!$I$17)</f>
        <v/>
      </c>
    </row>
    <row r="4603" spans="2:6">
      <c r="B4603" t="str">
        <f>'4X'!$AS$17</f>
        <v>A4X_003OE_DW</v>
      </c>
      <c r="C4603" t="s">
        <v>20088</v>
      </c>
      <c r="E4603" t="s">
        <v>15757</v>
      </c>
      <c r="F4603" t="str">
        <f>IF(ISBLANK('4X'!$J$17),"",'4X'!$J$17)</f>
        <v/>
      </c>
    </row>
    <row r="4604" spans="2:6">
      <c r="B4604" t="str">
        <f>'4X'!$AT$17</f>
        <v>A4X_003OE_TOT</v>
      </c>
      <c r="C4604" t="s">
        <v>20089</v>
      </c>
      <c r="E4604" t="s">
        <v>15757</v>
      </c>
      <c r="F4604">
        <f>IF(ISBLANK('4X'!$K$17),"",'4X'!$K$17)</f>
        <v>0</v>
      </c>
    </row>
    <row r="4605" spans="2:6">
      <c r="B4605" t="str">
        <f>'4X'!$AU$17</f>
        <v>A4X_003OC_WR</v>
      </c>
      <c r="C4605" t="s">
        <v>20090</v>
      </c>
      <c r="E4605" t="s">
        <v>15757</v>
      </c>
      <c r="F4605" t="str">
        <f>IF(ISBLANK('4X'!$L$17),"",'4X'!$L$17)</f>
        <v/>
      </c>
    </row>
    <row r="4606" spans="2:6">
      <c r="B4606" t="str">
        <f>'4X'!$AV$17</f>
        <v>A4X_003OC_RW</v>
      </c>
      <c r="C4606" t="s">
        <v>20091</v>
      </c>
      <c r="E4606" t="s">
        <v>15757</v>
      </c>
      <c r="F4606" t="str">
        <f>IF(ISBLANK('4X'!$M$17),"",'4X'!$M$17)</f>
        <v/>
      </c>
    </row>
    <row r="4607" spans="2:6">
      <c r="B4607" t="str">
        <f>'4X'!$AW$17</f>
        <v>A4X_003OC_SW</v>
      </c>
      <c r="C4607" t="s">
        <v>20092</v>
      </c>
      <c r="E4607" t="s">
        <v>15757</v>
      </c>
      <c r="F4607" t="str">
        <f>IF(ISBLANK('4X'!$N$17),"",'4X'!$N$17)</f>
        <v/>
      </c>
    </row>
    <row r="4608" spans="2:6">
      <c r="B4608" t="str">
        <f>'4X'!$AX$17</f>
        <v>A4X_003OC_TW</v>
      </c>
      <c r="C4608" t="s">
        <v>20093</v>
      </c>
      <c r="E4608" t="s">
        <v>15757</v>
      </c>
      <c r="F4608" t="str">
        <f>IF(ISBLANK('4X'!$O$17),"",'4X'!$O$17)</f>
        <v/>
      </c>
    </row>
    <row r="4609" spans="2:6">
      <c r="B4609" t="str">
        <f>'4X'!$AY$17</f>
        <v>A4X_003OC_DW</v>
      </c>
      <c r="C4609" t="s">
        <v>20094</v>
      </c>
      <c r="E4609" t="s">
        <v>15757</v>
      </c>
      <c r="F4609" t="str">
        <f>IF(ISBLANK('4X'!$P$17),"",'4X'!$P$17)</f>
        <v/>
      </c>
    </row>
    <row r="4610" spans="2:6">
      <c r="B4610" t="str">
        <f>'4X'!$AZ$17</f>
        <v>A4X_003OC_TOT</v>
      </c>
      <c r="C4610" t="s">
        <v>20095</v>
      </c>
      <c r="E4610" t="s">
        <v>15757</v>
      </c>
      <c r="F4610">
        <f>IF(ISBLANK('4X'!$Q$17),"",'4X'!$Q$17)</f>
        <v>0</v>
      </c>
    </row>
    <row r="4611" spans="2:6">
      <c r="B4611" s="3036" t="str">
        <f>'4X'!$AO$18</f>
        <v>A4X_003TE_WR</v>
      </c>
      <c r="C4611" t="s">
        <v>20084</v>
      </c>
      <c r="E4611" t="s">
        <v>15757</v>
      </c>
      <c r="F4611">
        <f>IF(ISBLANK('4X'!$F$18),"",'4X'!$F$18)</f>
        <v>0</v>
      </c>
    </row>
    <row r="4612" spans="2:6">
      <c r="B4612" t="str">
        <f>'4X'!$AP$18</f>
        <v>A4X_003TE_RW</v>
      </c>
      <c r="C4612" t="s">
        <v>20085</v>
      </c>
      <c r="E4612" t="s">
        <v>15757</v>
      </c>
      <c r="F4612">
        <f>IF(ISBLANK('4X'!$G$18),"",'4X'!$G$18)</f>
        <v>0</v>
      </c>
    </row>
    <row r="4613" spans="2:6">
      <c r="B4613" t="str">
        <f>'4X'!$AQ$18</f>
        <v>A4X_003TE_SW</v>
      </c>
      <c r="C4613" t="s">
        <v>20086</v>
      </c>
      <c r="E4613" t="s">
        <v>15757</v>
      </c>
      <c r="F4613">
        <f>IF(ISBLANK('4X'!$H$18),"",'4X'!$H$18)</f>
        <v>0</v>
      </c>
    </row>
    <row r="4614" spans="2:6">
      <c r="B4614" t="str">
        <f>'4X'!$AR$18</f>
        <v>A4X_003TE_TW</v>
      </c>
      <c r="C4614" t="s">
        <v>20087</v>
      </c>
      <c r="E4614" t="s">
        <v>15757</v>
      </c>
      <c r="F4614">
        <f>IF(ISBLANK('4X'!$I$18),"",'4X'!$I$18)</f>
        <v>0</v>
      </c>
    </row>
    <row r="4615" spans="2:6">
      <c r="B4615" t="str">
        <f>'4X'!$AS$18</f>
        <v>A4X_003TE_DW</v>
      </c>
      <c r="C4615" t="s">
        <v>20088</v>
      </c>
      <c r="E4615" t="s">
        <v>15757</v>
      </c>
      <c r="F4615">
        <f>IF(ISBLANK('4X'!$J$18),"",'4X'!$J$18)</f>
        <v>0</v>
      </c>
    </row>
    <row r="4616" spans="2:6">
      <c r="B4616" t="str">
        <f>'4X'!$AT$18</f>
        <v>A4X_003TE_TOT</v>
      </c>
      <c r="C4616" t="s">
        <v>20089</v>
      </c>
      <c r="E4616" t="s">
        <v>15757</v>
      </c>
      <c r="F4616">
        <f>IF(ISBLANK('4X'!$K$18),"",'4X'!$K$18)</f>
        <v>0</v>
      </c>
    </row>
    <row r="4617" spans="2:6">
      <c r="B4617" t="str">
        <f>'4X'!$AU$18</f>
        <v>A4X_003TC_WR</v>
      </c>
      <c r="C4617" t="s">
        <v>20090</v>
      </c>
      <c r="E4617" t="s">
        <v>15757</v>
      </c>
      <c r="F4617">
        <f>IF(ISBLANK('4X'!$L$18),"",'4X'!$L$18)</f>
        <v>0</v>
      </c>
    </row>
    <row r="4618" spans="2:6">
      <c r="B4618" t="str">
        <f>'4X'!$AV$18</f>
        <v>A4X_003TC_RW</v>
      </c>
      <c r="C4618" t="s">
        <v>20091</v>
      </c>
      <c r="E4618" t="s">
        <v>15757</v>
      </c>
      <c r="F4618">
        <f>IF(ISBLANK('4X'!$M$18),"",'4X'!$M$18)</f>
        <v>0</v>
      </c>
    </row>
    <row r="4619" spans="2:6">
      <c r="B4619" t="str">
        <f>'4X'!$AW$18</f>
        <v>A4X_003TC_SW</v>
      </c>
      <c r="C4619" t="s">
        <v>20092</v>
      </c>
      <c r="E4619" t="s">
        <v>15757</v>
      </c>
      <c r="F4619">
        <f>IF(ISBLANK('4X'!$N$18),"",'4X'!$N$18)</f>
        <v>0</v>
      </c>
    </row>
    <row r="4620" spans="2:6">
      <c r="B4620" t="str">
        <f>'4X'!$AX$18</f>
        <v>A4X_003TC_TW</v>
      </c>
      <c r="C4620" t="s">
        <v>20093</v>
      </c>
      <c r="E4620" t="s">
        <v>15757</v>
      </c>
      <c r="F4620">
        <f>IF(ISBLANK('4X'!$O$18),"",'4X'!$O$18)</f>
        <v>0</v>
      </c>
    </row>
    <row r="4621" spans="2:6">
      <c r="B4621" t="str">
        <f>'4X'!$AY$18</f>
        <v>A4X_003TC_DW</v>
      </c>
      <c r="C4621" t="s">
        <v>20094</v>
      </c>
      <c r="E4621" t="s">
        <v>15757</v>
      </c>
      <c r="F4621">
        <f>IF(ISBLANK('4X'!$P$18),"",'4X'!$P$18)</f>
        <v>0</v>
      </c>
    </row>
    <row r="4622" spans="2:6">
      <c r="B4622" t="str">
        <f>'4X'!$AZ$18</f>
        <v>A4X_003TC_TOT</v>
      </c>
      <c r="C4622" t="s">
        <v>20095</v>
      </c>
      <c r="E4622" t="s">
        <v>15757</v>
      </c>
      <c r="F4622">
        <f>IF(ISBLANK('4X'!$Q$18),"",'4X'!$Q$18)</f>
        <v>0</v>
      </c>
    </row>
    <row r="4623" spans="2:6">
      <c r="B4623" s="3036" t="str">
        <f>'4X'!$AO$19</f>
        <v>A4X_004CE_WR</v>
      </c>
      <c r="C4623" t="s">
        <v>20096</v>
      </c>
      <c r="E4623" t="s">
        <v>15757</v>
      </c>
      <c r="F4623" t="str">
        <f>IF(ISBLANK('4X'!$F$19),"",'4X'!$F$19)</f>
        <v/>
      </c>
    </row>
    <row r="4624" spans="2:6">
      <c r="B4624" t="str">
        <f>'4X'!$AP$19</f>
        <v>A4X_004CE_RW</v>
      </c>
      <c r="C4624" t="s">
        <v>20097</v>
      </c>
      <c r="E4624" t="s">
        <v>15757</v>
      </c>
      <c r="F4624" t="str">
        <f>IF(ISBLANK('4X'!$G$19),"",'4X'!$G$19)</f>
        <v/>
      </c>
    </row>
    <row r="4625" spans="2:6">
      <c r="B4625" t="str">
        <f>'4X'!$AQ$19</f>
        <v>A4X_004CE_SW</v>
      </c>
      <c r="C4625" t="s">
        <v>20098</v>
      </c>
      <c r="E4625" t="s">
        <v>15757</v>
      </c>
      <c r="F4625" t="str">
        <f>IF(ISBLANK('4X'!$H$19),"",'4X'!$H$19)</f>
        <v/>
      </c>
    </row>
    <row r="4626" spans="2:6">
      <c r="B4626" t="str">
        <f>'4X'!$AR$19</f>
        <v>A4X_004CE_TW</v>
      </c>
      <c r="C4626" t="s">
        <v>20099</v>
      </c>
      <c r="E4626" t="s">
        <v>15757</v>
      </c>
      <c r="F4626" t="str">
        <f>IF(ISBLANK('4X'!$I$19),"",'4X'!$I$19)</f>
        <v/>
      </c>
    </row>
    <row r="4627" spans="2:6">
      <c r="B4627" t="str">
        <f>'4X'!$AS$19</f>
        <v>A4X_004CE_DW</v>
      </c>
      <c r="C4627" t="s">
        <v>20100</v>
      </c>
      <c r="E4627" t="s">
        <v>15757</v>
      </c>
      <c r="F4627" t="str">
        <f>IF(ISBLANK('4X'!$J$19),"",'4X'!$J$19)</f>
        <v/>
      </c>
    </row>
    <row r="4628" spans="2:6">
      <c r="B4628" t="str">
        <f>'4X'!$AT$19</f>
        <v>A4X_004CE_TOT</v>
      </c>
      <c r="C4628" t="s">
        <v>20101</v>
      </c>
      <c r="E4628" t="s">
        <v>15757</v>
      </c>
      <c r="F4628">
        <f>IF(ISBLANK('4X'!$K$19),"",'4X'!$K$19)</f>
        <v>0</v>
      </c>
    </row>
    <row r="4629" spans="2:6">
      <c r="B4629" t="str">
        <f>'4X'!$AU$19</f>
        <v>A4X_004CC_WR</v>
      </c>
      <c r="C4629" t="s">
        <v>20102</v>
      </c>
      <c r="E4629" t="s">
        <v>15757</v>
      </c>
      <c r="F4629" t="str">
        <f>IF(ISBLANK('4X'!$L$19),"",'4X'!$L$19)</f>
        <v/>
      </c>
    </row>
    <row r="4630" spans="2:6">
      <c r="B4630" t="str">
        <f>'4X'!$AV$19</f>
        <v>A4X_004CC_RW</v>
      </c>
      <c r="C4630" t="s">
        <v>20103</v>
      </c>
      <c r="E4630" t="s">
        <v>15757</v>
      </c>
      <c r="F4630" t="str">
        <f>IF(ISBLANK('4X'!$M$19),"",'4X'!$M$19)</f>
        <v/>
      </c>
    </row>
    <row r="4631" spans="2:6">
      <c r="B4631" t="str">
        <f>'4X'!$AW$19</f>
        <v>A4X_004CC_SW</v>
      </c>
      <c r="C4631" t="s">
        <v>20104</v>
      </c>
      <c r="E4631" t="s">
        <v>15757</v>
      </c>
      <c r="F4631" t="str">
        <f>IF(ISBLANK('4X'!$N$19),"",'4X'!$N$19)</f>
        <v/>
      </c>
    </row>
    <row r="4632" spans="2:6">
      <c r="B4632" t="str">
        <f>'4X'!$AX$19</f>
        <v>A4X_004CC_TW</v>
      </c>
      <c r="C4632" t="s">
        <v>20105</v>
      </c>
      <c r="E4632" t="s">
        <v>15757</v>
      </c>
      <c r="F4632" t="str">
        <f>IF(ISBLANK('4X'!$O$19),"",'4X'!$O$19)</f>
        <v/>
      </c>
    </row>
    <row r="4633" spans="2:6">
      <c r="B4633" t="str">
        <f>'4X'!$AY$19</f>
        <v>A4X_004CC_DW</v>
      </c>
      <c r="C4633" t="s">
        <v>20106</v>
      </c>
      <c r="E4633" t="s">
        <v>15757</v>
      </c>
      <c r="F4633" t="str">
        <f>IF(ISBLANK('4X'!$P$19),"",'4X'!$P$19)</f>
        <v/>
      </c>
    </row>
    <row r="4634" spans="2:6">
      <c r="B4634" t="str">
        <f>'4X'!$AZ$19</f>
        <v>A4X_004CC_TOT</v>
      </c>
      <c r="C4634" t="s">
        <v>20107</v>
      </c>
      <c r="E4634" t="s">
        <v>15757</v>
      </c>
      <c r="F4634">
        <f>IF(ISBLANK('4X'!$Q$19),"",'4X'!$Q$19)</f>
        <v>0</v>
      </c>
    </row>
    <row r="4635" spans="2:6">
      <c r="B4635" s="3036" t="str">
        <f>'4X'!$AO$20</f>
        <v>A4X_004OE_WR</v>
      </c>
      <c r="C4635" t="s">
        <v>20096</v>
      </c>
      <c r="E4635" t="s">
        <v>15757</v>
      </c>
      <c r="F4635" t="str">
        <f>IF(ISBLANK('4X'!$F$20),"",'4X'!$F$20)</f>
        <v/>
      </c>
    </row>
    <row r="4636" spans="2:6">
      <c r="B4636" t="str">
        <f>'4X'!$AP$20</f>
        <v>A4X_004OE_RW</v>
      </c>
      <c r="C4636" t="s">
        <v>20097</v>
      </c>
      <c r="E4636" t="s">
        <v>15757</v>
      </c>
      <c r="F4636" t="str">
        <f>IF(ISBLANK('4X'!$G$20),"",'4X'!$G$20)</f>
        <v/>
      </c>
    </row>
    <row r="4637" spans="2:6">
      <c r="B4637" t="str">
        <f>'4X'!$AQ$20</f>
        <v>A4X_004OE_SW</v>
      </c>
      <c r="C4637" t="s">
        <v>20098</v>
      </c>
      <c r="E4637" t="s">
        <v>15757</v>
      </c>
      <c r="F4637" t="str">
        <f>IF(ISBLANK('4X'!$H$20),"",'4X'!$H$20)</f>
        <v/>
      </c>
    </row>
    <row r="4638" spans="2:6">
      <c r="B4638" t="str">
        <f>'4X'!$AR$20</f>
        <v>A4X_004OE_TW</v>
      </c>
      <c r="C4638" t="s">
        <v>20099</v>
      </c>
      <c r="E4638" t="s">
        <v>15757</v>
      </c>
      <c r="F4638" t="str">
        <f>IF(ISBLANK('4X'!$I$20),"",'4X'!$I$20)</f>
        <v/>
      </c>
    </row>
    <row r="4639" spans="2:6">
      <c r="B4639" t="str">
        <f>'4X'!$AS$20</f>
        <v>A4X_004OE_DW</v>
      </c>
      <c r="C4639" t="s">
        <v>20100</v>
      </c>
      <c r="E4639" t="s">
        <v>15757</v>
      </c>
      <c r="F4639" t="str">
        <f>IF(ISBLANK('4X'!$J$20),"",'4X'!$J$20)</f>
        <v/>
      </c>
    </row>
    <row r="4640" spans="2:6">
      <c r="B4640" t="str">
        <f>'4X'!$AT$20</f>
        <v>A4X_004OE_TOT</v>
      </c>
      <c r="C4640" t="s">
        <v>20101</v>
      </c>
      <c r="E4640" t="s">
        <v>15757</v>
      </c>
      <c r="F4640">
        <f>IF(ISBLANK('4X'!$K$20),"",'4X'!$K$20)</f>
        <v>0</v>
      </c>
    </row>
    <row r="4641" spans="2:6">
      <c r="B4641" t="str">
        <f>'4X'!$AU$20</f>
        <v>A4X_004OC_WR</v>
      </c>
      <c r="C4641" t="s">
        <v>20102</v>
      </c>
      <c r="E4641" t="s">
        <v>15757</v>
      </c>
      <c r="F4641" t="str">
        <f>IF(ISBLANK('4X'!$L$20),"",'4X'!$L$20)</f>
        <v/>
      </c>
    </row>
    <row r="4642" spans="2:6">
      <c r="B4642" t="str">
        <f>'4X'!$AV$20</f>
        <v>A4X_004OC_RW</v>
      </c>
      <c r="C4642" t="s">
        <v>20103</v>
      </c>
      <c r="E4642" t="s">
        <v>15757</v>
      </c>
      <c r="F4642" t="str">
        <f>IF(ISBLANK('4X'!$M$20),"",'4X'!$M$20)</f>
        <v/>
      </c>
    </row>
    <row r="4643" spans="2:6">
      <c r="B4643" t="str">
        <f>'4X'!$AW$20</f>
        <v>A4X_004OC_SW</v>
      </c>
      <c r="C4643" t="s">
        <v>20104</v>
      </c>
      <c r="E4643" t="s">
        <v>15757</v>
      </c>
      <c r="F4643" t="str">
        <f>IF(ISBLANK('4X'!$N$20),"",'4X'!$N$20)</f>
        <v/>
      </c>
    </row>
    <row r="4644" spans="2:6">
      <c r="B4644" t="str">
        <f>'4X'!$AX$20</f>
        <v>A4X_004OC_TW</v>
      </c>
      <c r="C4644" t="s">
        <v>20105</v>
      </c>
      <c r="E4644" t="s">
        <v>15757</v>
      </c>
      <c r="F4644" t="str">
        <f>IF(ISBLANK('4X'!$O$20),"",'4X'!$O$20)</f>
        <v/>
      </c>
    </row>
    <row r="4645" spans="2:6">
      <c r="B4645" t="str">
        <f>'4X'!$AY$20</f>
        <v>A4X_004OC_DW</v>
      </c>
      <c r="C4645" t="s">
        <v>20106</v>
      </c>
      <c r="E4645" t="s">
        <v>15757</v>
      </c>
      <c r="F4645" t="str">
        <f>IF(ISBLANK('4X'!$P$20),"",'4X'!$P$20)</f>
        <v/>
      </c>
    </row>
    <row r="4646" spans="2:6">
      <c r="B4646" t="str">
        <f>'4X'!$AZ$20</f>
        <v>A4X_004OC_TOT</v>
      </c>
      <c r="C4646" t="s">
        <v>20107</v>
      </c>
      <c r="E4646" t="s">
        <v>15757</v>
      </c>
      <c r="F4646">
        <f>IF(ISBLANK('4X'!$Q$20),"",'4X'!$Q$20)</f>
        <v>0</v>
      </c>
    </row>
    <row r="4647" spans="2:6">
      <c r="B4647" s="3036" t="str">
        <f>'4X'!$AO$21</f>
        <v>A4X_004TE_WR</v>
      </c>
      <c r="C4647" t="s">
        <v>20096</v>
      </c>
      <c r="E4647" t="s">
        <v>15757</v>
      </c>
      <c r="F4647">
        <f>IF(ISBLANK('4X'!$F$21),"",'4X'!$F$21)</f>
        <v>0</v>
      </c>
    </row>
    <row r="4648" spans="2:6">
      <c r="B4648" t="str">
        <f>'4X'!$AP$21</f>
        <v>A4X_004TE_RW</v>
      </c>
      <c r="C4648" t="s">
        <v>20097</v>
      </c>
      <c r="E4648" t="s">
        <v>15757</v>
      </c>
      <c r="F4648">
        <f>IF(ISBLANK('4X'!$G$21),"",'4X'!$G$21)</f>
        <v>0</v>
      </c>
    </row>
    <row r="4649" spans="2:6">
      <c r="B4649" t="str">
        <f>'4X'!$AQ$21</f>
        <v>A4X_004TE_SW</v>
      </c>
      <c r="C4649" t="s">
        <v>20098</v>
      </c>
      <c r="E4649" t="s">
        <v>15757</v>
      </c>
      <c r="F4649">
        <f>IF(ISBLANK('4X'!$H$21),"",'4X'!$H$21)</f>
        <v>0</v>
      </c>
    </row>
    <row r="4650" spans="2:6">
      <c r="B4650" t="str">
        <f>'4X'!$AR$21</f>
        <v>A4X_004TE_TW</v>
      </c>
      <c r="C4650" t="s">
        <v>20099</v>
      </c>
      <c r="E4650" t="s">
        <v>15757</v>
      </c>
      <c r="F4650">
        <f>IF(ISBLANK('4X'!$I$21),"",'4X'!$I$21)</f>
        <v>0</v>
      </c>
    </row>
    <row r="4651" spans="2:6">
      <c r="B4651" t="str">
        <f>'4X'!$AS$21</f>
        <v>A4X_004TE_DW</v>
      </c>
      <c r="C4651" t="s">
        <v>20100</v>
      </c>
      <c r="E4651" t="s">
        <v>15757</v>
      </c>
      <c r="F4651">
        <f>IF(ISBLANK('4X'!$J$21),"",'4X'!$J$21)</f>
        <v>0</v>
      </c>
    </row>
    <row r="4652" spans="2:6">
      <c r="B4652" t="str">
        <f>'4X'!$AT$21</f>
        <v>A4X_004TE_TOT</v>
      </c>
      <c r="C4652" t="s">
        <v>20101</v>
      </c>
      <c r="E4652" t="s">
        <v>15757</v>
      </c>
      <c r="F4652">
        <f>IF(ISBLANK('4X'!$K$21),"",'4X'!$K$21)</f>
        <v>0</v>
      </c>
    </row>
    <row r="4653" spans="2:6">
      <c r="B4653" t="str">
        <f>'4X'!$AU$21</f>
        <v>A4X_004TC_WR</v>
      </c>
      <c r="C4653" t="s">
        <v>20102</v>
      </c>
      <c r="E4653" t="s">
        <v>15757</v>
      </c>
      <c r="F4653">
        <f>IF(ISBLANK('4X'!$L$21),"",'4X'!$L$21)</f>
        <v>0</v>
      </c>
    </row>
    <row r="4654" spans="2:6">
      <c r="B4654" t="str">
        <f>'4X'!$AV$21</f>
        <v>A4X_004TC_RW</v>
      </c>
      <c r="C4654" t="s">
        <v>20103</v>
      </c>
      <c r="E4654" t="s">
        <v>15757</v>
      </c>
      <c r="F4654">
        <f>IF(ISBLANK('4X'!$M$21),"",'4X'!$M$21)</f>
        <v>0</v>
      </c>
    </row>
    <row r="4655" spans="2:6">
      <c r="B4655" t="str">
        <f>'4X'!$AW$21</f>
        <v>A4X_004TC_SW</v>
      </c>
      <c r="C4655" t="s">
        <v>20104</v>
      </c>
      <c r="E4655" t="s">
        <v>15757</v>
      </c>
      <c r="F4655">
        <f>IF(ISBLANK('4X'!$N$21),"",'4X'!$N$21)</f>
        <v>0</v>
      </c>
    </row>
    <row r="4656" spans="2:6">
      <c r="B4656" t="str">
        <f>'4X'!$AX$21</f>
        <v>A4X_004TC_TW</v>
      </c>
      <c r="C4656" t="s">
        <v>20105</v>
      </c>
      <c r="E4656" t="s">
        <v>15757</v>
      </c>
      <c r="F4656">
        <f>IF(ISBLANK('4X'!$O$21),"",'4X'!$O$21)</f>
        <v>0</v>
      </c>
    </row>
    <row r="4657" spans="2:6">
      <c r="B4657" t="str">
        <f>'4X'!$AY$21</f>
        <v>A4X_004TC_DW</v>
      </c>
      <c r="C4657" t="s">
        <v>20106</v>
      </c>
      <c r="E4657" t="s">
        <v>15757</v>
      </c>
      <c r="F4657">
        <f>IF(ISBLANK('4X'!$P$21),"",'4X'!$P$21)</f>
        <v>0</v>
      </c>
    </row>
    <row r="4658" spans="2:6">
      <c r="B4658" t="str">
        <f>'4X'!$AZ$21</f>
        <v>A4X_004TC_TOT</v>
      </c>
      <c r="C4658" t="s">
        <v>20107</v>
      </c>
      <c r="E4658" t="s">
        <v>15757</v>
      </c>
      <c r="F4658">
        <f>IF(ISBLANK('4X'!$Q$21),"",'4X'!$Q$21)</f>
        <v>0</v>
      </c>
    </row>
    <row r="4659" spans="2:6">
      <c r="B4659" s="3036" t="str">
        <f>'4X'!$AO$22</f>
        <v>A4X_005CE_WR</v>
      </c>
      <c r="C4659" t="s">
        <v>20108</v>
      </c>
      <c r="E4659" t="s">
        <v>15757</v>
      </c>
      <c r="F4659" t="str">
        <f>IF(ISBLANK('4X'!$F$22),"",'4X'!$F$22)</f>
        <v/>
      </c>
    </row>
    <row r="4660" spans="2:6">
      <c r="B4660" t="str">
        <f>'4X'!$AP$22</f>
        <v>A4X_005CE_RW</v>
      </c>
      <c r="C4660" t="s">
        <v>20109</v>
      </c>
      <c r="E4660" t="s">
        <v>15757</v>
      </c>
      <c r="F4660" t="str">
        <f>IF(ISBLANK('4X'!$G$22),"",'4X'!$G$22)</f>
        <v/>
      </c>
    </row>
    <row r="4661" spans="2:6">
      <c r="B4661" t="str">
        <f>'4X'!$AQ$22</f>
        <v>A4X_005CE_SW</v>
      </c>
      <c r="C4661" t="s">
        <v>20110</v>
      </c>
      <c r="E4661" t="s">
        <v>15757</v>
      </c>
      <c r="F4661" t="str">
        <f>IF(ISBLANK('4X'!$H$22),"",'4X'!$H$22)</f>
        <v/>
      </c>
    </row>
    <row r="4662" spans="2:6">
      <c r="B4662" t="str">
        <f>'4X'!$AR$22</f>
        <v>A4X_005CE_TW</v>
      </c>
      <c r="C4662" t="s">
        <v>20111</v>
      </c>
      <c r="E4662" t="s">
        <v>15757</v>
      </c>
      <c r="F4662" t="str">
        <f>IF(ISBLANK('4X'!$I$22),"",'4X'!$I$22)</f>
        <v/>
      </c>
    </row>
    <row r="4663" spans="2:6">
      <c r="B4663" t="str">
        <f>'4X'!$AS$22</f>
        <v>A4X_005CE_DW</v>
      </c>
      <c r="C4663" t="s">
        <v>20112</v>
      </c>
      <c r="E4663" t="s">
        <v>15757</v>
      </c>
      <c r="F4663" t="str">
        <f>IF(ISBLANK('4X'!$J$22),"",'4X'!$J$22)</f>
        <v/>
      </c>
    </row>
    <row r="4664" spans="2:6">
      <c r="B4664" t="str">
        <f>'4X'!$AT$22</f>
        <v>A4X_005CE_TOT</v>
      </c>
      <c r="C4664" t="s">
        <v>20113</v>
      </c>
      <c r="E4664" t="s">
        <v>15757</v>
      </c>
      <c r="F4664">
        <f>IF(ISBLANK('4X'!$K$22),"",'4X'!$K$22)</f>
        <v>0</v>
      </c>
    </row>
    <row r="4665" spans="2:6">
      <c r="B4665" t="str">
        <f>'4X'!$AU$22</f>
        <v>A4X_005CC_WR</v>
      </c>
      <c r="C4665" t="s">
        <v>20114</v>
      </c>
      <c r="E4665" t="s">
        <v>15757</v>
      </c>
      <c r="F4665" t="str">
        <f>IF(ISBLANK('4X'!$L$22),"",'4X'!$L$22)</f>
        <v/>
      </c>
    </row>
    <row r="4666" spans="2:6">
      <c r="B4666" t="str">
        <f>'4X'!$AV$22</f>
        <v>A4X_005CC_RW</v>
      </c>
      <c r="C4666" t="s">
        <v>20115</v>
      </c>
      <c r="E4666" t="s">
        <v>15757</v>
      </c>
      <c r="F4666" t="str">
        <f>IF(ISBLANK('4X'!$M$22),"",'4X'!$M$22)</f>
        <v/>
      </c>
    </row>
    <row r="4667" spans="2:6">
      <c r="B4667" t="str">
        <f>'4X'!$AW$22</f>
        <v>A4X_005CC_SW</v>
      </c>
      <c r="C4667" t="s">
        <v>20116</v>
      </c>
      <c r="E4667" t="s">
        <v>15757</v>
      </c>
      <c r="F4667" t="str">
        <f>IF(ISBLANK('4X'!$N$22),"",'4X'!$N$22)</f>
        <v/>
      </c>
    </row>
    <row r="4668" spans="2:6">
      <c r="B4668" t="str">
        <f>'4X'!$AX$22</f>
        <v>A4X_005CC_TW</v>
      </c>
      <c r="C4668" t="s">
        <v>20117</v>
      </c>
      <c r="E4668" t="s">
        <v>15757</v>
      </c>
      <c r="F4668" t="str">
        <f>IF(ISBLANK('4X'!$O$22),"",'4X'!$O$22)</f>
        <v/>
      </c>
    </row>
    <row r="4669" spans="2:6">
      <c r="B4669" t="str">
        <f>'4X'!$AY$22</f>
        <v>A4X_005CC_DW</v>
      </c>
      <c r="C4669" t="s">
        <v>20118</v>
      </c>
      <c r="E4669" t="s">
        <v>15757</v>
      </c>
      <c r="F4669" t="str">
        <f>IF(ISBLANK('4X'!$P$22),"",'4X'!$P$22)</f>
        <v/>
      </c>
    </row>
    <row r="4670" spans="2:6">
      <c r="B4670" t="str">
        <f>'4X'!$AZ$22</f>
        <v>A4X_005CC_TOT</v>
      </c>
      <c r="C4670" t="s">
        <v>20119</v>
      </c>
      <c r="E4670" t="s">
        <v>15757</v>
      </c>
      <c r="F4670">
        <f>IF(ISBLANK('4X'!$Q$22),"",'4X'!$Q$22)</f>
        <v>0</v>
      </c>
    </row>
    <row r="4671" spans="2:6">
      <c r="B4671" s="3036" t="str">
        <f>'4X'!$AO$23</f>
        <v>A4X_005OE_WR</v>
      </c>
      <c r="C4671" t="s">
        <v>20108</v>
      </c>
      <c r="E4671" t="s">
        <v>15757</v>
      </c>
      <c r="F4671" t="str">
        <f>IF(ISBLANK('4X'!$F$23),"",'4X'!$F$23)</f>
        <v/>
      </c>
    </row>
    <row r="4672" spans="2:6">
      <c r="B4672" t="str">
        <f>'4X'!$AP$23</f>
        <v>A4X_005OE_RW</v>
      </c>
      <c r="C4672" t="s">
        <v>20109</v>
      </c>
      <c r="E4672" t="s">
        <v>15757</v>
      </c>
      <c r="F4672" t="str">
        <f>IF(ISBLANK('4X'!$G$23),"",'4X'!$G$23)</f>
        <v/>
      </c>
    </row>
    <row r="4673" spans="2:6">
      <c r="B4673" t="str">
        <f>'4X'!$AQ$23</f>
        <v>A4X_005OE_SW</v>
      </c>
      <c r="C4673" t="s">
        <v>20110</v>
      </c>
      <c r="E4673" t="s">
        <v>15757</v>
      </c>
      <c r="F4673" t="str">
        <f>IF(ISBLANK('4X'!$H$23),"",'4X'!$H$23)</f>
        <v/>
      </c>
    </row>
    <row r="4674" spans="2:6">
      <c r="B4674" t="str">
        <f>'4X'!$AR$23</f>
        <v>A4X_005OE_TW</v>
      </c>
      <c r="C4674" t="s">
        <v>20111</v>
      </c>
      <c r="E4674" t="s">
        <v>15757</v>
      </c>
      <c r="F4674" t="str">
        <f>IF(ISBLANK('4X'!$I$23),"",'4X'!$I$23)</f>
        <v/>
      </c>
    </row>
    <row r="4675" spans="2:6">
      <c r="B4675" t="str">
        <f>'4X'!$AS$23</f>
        <v>A4X_005OE_DW</v>
      </c>
      <c r="C4675" t="s">
        <v>20112</v>
      </c>
      <c r="E4675" t="s">
        <v>15757</v>
      </c>
      <c r="F4675" t="str">
        <f>IF(ISBLANK('4X'!$J$23),"",'4X'!$J$23)</f>
        <v/>
      </c>
    </row>
    <row r="4676" spans="2:6">
      <c r="B4676" t="str">
        <f>'4X'!$AT$23</f>
        <v>A4X_005OE_TOT</v>
      </c>
      <c r="C4676" t="s">
        <v>20113</v>
      </c>
      <c r="E4676" t="s">
        <v>15757</v>
      </c>
      <c r="F4676">
        <f>IF(ISBLANK('4X'!$K$23),"",'4X'!$K$23)</f>
        <v>0</v>
      </c>
    </row>
    <row r="4677" spans="2:6">
      <c r="B4677" t="str">
        <f>'4X'!$AU$23</f>
        <v>A4X_005OC_WR</v>
      </c>
      <c r="C4677" t="s">
        <v>20114</v>
      </c>
      <c r="E4677" t="s">
        <v>15757</v>
      </c>
      <c r="F4677" t="str">
        <f>IF(ISBLANK('4X'!$L$23),"",'4X'!$L$23)</f>
        <v/>
      </c>
    </row>
    <row r="4678" spans="2:6">
      <c r="B4678" t="str">
        <f>'4X'!$AV$23</f>
        <v>A4X_005OC_RW</v>
      </c>
      <c r="C4678" t="s">
        <v>20115</v>
      </c>
      <c r="E4678" t="s">
        <v>15757</v>
      </c>
      <c r="F4678" t="str">
        <f>IF(ISBLANK('4X'!$M$23),"",'4X'!$M$23)</f>
        <v/>
      </c>
    </row>
    <row r="4679" spans="2:6">
      <c r="B4679" t="str">
        <f>'4X'!$AW$23</f>
        <v>A4X_005OC_SW</v>
      </c>
      <c r="C4679" t="s">
        <v>20116</v>
      </c>
      <c r="E4679" t="s">
        <v>15757</v>
      </c>
      <c r="F4679" t="str">
        <f>IF(ISBLANK('4X'!$N$23),"",'4X'!$N$23)</f>
        <v/>
      </c>
    </row>
    <row r="4680" spans="2:6">
      <c r="B4680" t="str">
        <f>'4X'!$AX$23</f>
        <v>A4X_005OC_TW</v>
      </c>
      <c r="C4680" t="s">
        <v>20117</v>
      </c>
      <c r="E4680" t="s">
        <v>15757</v>
      </c>
      <c r="F4680" t="str">
        <f>IF(ISBLANK('4X'!$O$23),"",'4X'!$O$23)</f>
        <v/>
      </c>
    </row>
    <row r="4681" spans="2:6">
      <c r="B4681" t="str">
        <f>'4X'!$AY$23</f>
        <v>A4X_005OC_DW</v>
      </c>
      <c r="C4681" t="s">
        <v>20118</v>
      </c>
      <c r="E4681" t="s">
        <v>15757</v>
      </c>
      <c r="F4681" t="str">
        <f>IF(ISBLANK('4X'!$P$23),"",'4X'!$P$23)</f>
        <v/>
      </c>
    </row>
    <row r="4682" spans="2:6">
      <c r="B4682" t="str">
        <f>'4X'!$AZ$23</f>
        <v>A4X_005OC_TOT</v>
      </c>
      <c r="C4682" t="s">
        <v>20119</v>
      </c>
      <c r="E4682" t="s">
        <v>15757</v>
      </c>
      <c r="F4682">
        <f>IF(ISBLANK('4X'!$Q$23),"",'4X'!$Q$23)</f>
        <v>0</v>
      </c>
    </row>
    <row r="4683" spans="2:6">
      <c r="B4683" s="3036" t="str">
        <f>'4X'!$AO$24</f>
        <v>A4X_005TE_WR</v>
      </c>
      <c r="C4683" t="s">
        <v>20108</v>
      </c>
      <c r="E4683" t="s">
        <v>15757</v>
      </c>
      <c r="F4683">
        <f>IF(ISBLANK('4X'!$F$24),"",'4X'!$F$24)</f>
        <v>0</v>
      </c>
    </row>
    <row r="4684" spans="2:6">
      <c r="B4684" t="str">
        <f>'4X'!$AP$24</f>
        <v>A4X_005TE_RW</v>
      </c>
      <c r="C4684" t="s">
        <v>20109</v>
      </c>
      <c r="E4684" t="s">
        <v>15757</v>
      </c>
      <c r="F4684">
        <f>IF(ISBLANK('4X'!$G$24),"",'4X'!$G$24)</f>
        <v>0</v>
      </c>
    </row>
    <row r="4685" spans="2:6">
      <c r="B4685" t="str">
        <f>'4X'!$AQ$24</f>
        <v>A4X_005TE_SW</v>
      </c>
      <c r="C4685" t="s">
        <v>20110</v>
      </c>
      <c r="E4685" t="s">
        <v>15757</v>
      </c>
      <c r="F4685">
        <f>IF(ISBLANK('4X'!$H$24),"",'4X'!$H$24)</f>
        <v>0</v>
      </c>
    </row>
    <row r="4686" spans="2:6">
      <c r="B4686" t="str">
        <f>'4X'!$AR$24</f>
        <v>A4X_005TE_TW</v>
      </c>
      <c r="C4686" t="s">
        <v>20111</v>
      </c>
      <c r="E4686" t="s">
        <v>15757</v>
      </c>
      <c r="F4686">
        <f>IF(ISBLANK('4X'!$I$24),"",'4X'!$I$24)</f>
        <v>0</v>
      </c>
    </row>
    <row r="4687" spans="2:6">
      <c r="B4687" t="str">
        <f>'4X'!$AS$24</f>
        <v>A4X_005TE_DW</v>
      </c>
      <c r="C4687" t="s">
        <v>20112</v>
      </c>
      <c r="E4687" t="s">
        <v>15757</v>
      </c>
      <c r="F4687">
        <f>IF(ISBLANK('4X'!$J$24),"",'4X'!$J$24)</f>
        <v>0</v>
      </c>
    </row>
    <row r="4688" spans="2:6">
      <c r="B4688" t="str">
        <f>'4X'!$AT$24</f>
        <v>A4X_005TE_TOT</v>
      </c>
      <c r="C4688" t="s">
        <v>20113</v>
      </c>
      <c r="E4688" t="s">
        <v>15757</v>
      </c>
      <c r="F4688">
        <f>IF(ISBLANK('4X'!$K$24),"",'4X'!$K$24)</f>
        <v>0</v>
      </c>
    </row>
    <row r="4689" spans="2:6">
      <c r="B4689" t="str">
        <f>'4X'!$AU$24</f>
        <v>A4X_005TC_WR</v>
      </c>
      <c r="C4689" t="s">
        <v>20114</v>
      </c>
      <c r="E4689" t="s">
        <v>15757</v>
      </c>
      <c r="F4689">
        <f>IF(ISBLANK('4X'!$L$24),"",'4X'!$L$24)</f>
        <v>0</v>
      </c>
    </row>
    <row r="4690" spans="2:6">
      <c r="B4690" t="str">
        <f>'4X'!$AV$24</f>
        <v>A4X_005TC_RW</v>
      </c>
      <c r="C4690" t="s">
        <v>20115</v>
      </c>
      <c r="E4690" t="s">
        <v>15757</v>
      </c>
      <c r="F4690">
        <f>IF(ISBLANK('4X'!$M$24),"",'4X'!$M$24)</f>
        <v>0</v>
      </c>
    </row>
    <row r="4691" spans="2:6">
      <c r="B4691" t="str">
        <f>'4X'!$AW$24</f>
        <v>A4X_005TC_SW</v>
      </c>
      <c r="C4691" t="s">
        <v>20116</v>
      </c>
      <c r="E4691" t="s">
        <v>15757</v>
      </c>
      <c r="F4691">
        <f>IF(ISBLANK('4X'!$N$24),"",'4X'!$N$24)</f>
        <v>0</v>
      </c>
    </row>
    <row r="4692" spans="2:6">
      <c r="B4692" t="str">
        <f>'4X'!$AX$24</f>
        <v>A4X_005TC_TW</v>
      </c>
      <c r="C4692" t="s">
        <v>20117</v>
      </c>
      <c r="E4692" t="s">
        <v>15757</v>
      </c>
      <c r="F4692">
        <f>IF(ISBLANK('4X'!$O$24),"",'4X'!$O$24)</f>
        <v>0</v>
      </c>
    </row>
    <row r="4693" spans="2:6">
      <c r="B4693" t="str">
        <f>'4X'!$AY$24</f>
        <v>A4X_005TC_DW</v>
      </c>
      <c r="C4693" t="s">
        <v>20118</v>
      </c>
      <c r="E4693" t="s">
        <v>15757</v>
      </c>
      <c r="F4693">
        <f>IF(ISBLANK('4X'!$P$24),"",'4X'!$P$24)</f>
        <v>0</v>
      </c>
    </row>
    <row r="4694" spans="2:6">
      <c r="B4694" t="str">
        <f>'4X'!$AZ$24</f>
        <v>A4X_005TC_TOT</v>
      </c>
      <c r="C4694" t="s">
        <v>20119</v>
      </c>
      <c r="E4694" t="s">
        <v>15757</v>
      </c>
      <c r="F4694">
        <f>IF(ISBLANK('4X'!$Q$24),"",'4X'!$Q$24)</f>
        <v>0</v>
      </c>
    </row>
    <row r="4695" spans="2:6">
      <c r="B4695" s="3036" t="str">
        <f>'4X'!$AO$25</f>
        <v>A4X_006CE_WR</v>
      </c>
      <c r="C4695" t="s">
        <v>20120</v>
      </c>
      <c r="E4695" t="s">
        <v>15757</v>
      </c>
      <c r="F4695">
        <f>IF(ISBLANK('4X'!$F$25),"",'4X'!$F$25)</f>
        <v>0</v>
      </c>
    </row>
    <row r="4696" spans="2:6">
      <c r="B4696" t="str">
        <f>'4X'!$AP$25</f>
        <v>A4X_006CE_RW</v>
      </c>
      <c r="C4696" t="s">
        <v>20121</v>
      </c>
      <c r="E4696" t="s">
        <v>15757</v>
      </c>
      <c r="F4696">
        <f>IF(ISBLANK('4X'!$G$25),"",'4X'!$G$25)</f>
        <v>0</v>
      </c>
    </row>
    <row r="4697" spans="2:6">
      <c r="B4697" t="str">
        <f>'4X'!$AQ$25</f>
        <v>A4X_006CE_SW</v>
      </c>
      <c r="C4697" t="s">
        <v>20122</v>
      </c>
      <c r="E4697" t="s">
        <v>15757</v>
      </c>
      <c r="F4697">
        <f>IF(ISBLANK('4X'!$H$25),"",'4X'!$H$25)</f>
        <v>0</v>
      </c>
    </row>
    <row r="4698" spans="2:6">
      <c r="B4698" t="str">
        <f>'4X'!$AR$25</f>
        <v>A4X_006CE_TW</v>
      </c>
      <c r="C4698" t="s">
        <v>20123</v>
      </c>
      <c r="E4698" t="s">
        <v>15757</v>
      </c>
      <c r="F4698">
        <f>IF(ISBLANK('4X'!$I$25),"",'4X'!$I$25)</f>
        <v>0</v>
      </c>
    </row>
    <row r="4699" spans="2:6">
      <c r="B4699" t="str">
        <f>'4X'!$AS$25</f>
        <v>A4X_006CE_DW</v>
      </c>
      <c r="C4699" t="s">
        <v>20124</v>
      </c>
      <c r="E4699" t="s">
        <v>15757</v>
      </c>
      <c r="F4699">
        <f>IF(ISBLANK('4X'!$J$25),"",'4X'!$J$25)</f>
        <v>0</v>
      </c>
    </row>
    <row r="4700" spans="2:6">
      <c r="B4700" t="str">
        <f>'4X'!$AT$25</f>
        <v>A4X_006CE_TOT</v>
      </c>
      <c r="C4700" t="s">
        <v>20125</v>
      </c>
      <c r="E4700" t="s">
        <v>15757</v>
      </c>
      <c r="F4700">
        <f>IF(ISBLANK('4X'!$K$25),"",'4X'!$K$25)</f>
        <v>0</v>
      </c>
    </row>
    <row r="4701" spans="2:6">
      <c r="B4701" t="str">
        <f>'4X'!$AU$25</f>
        <v>A4X_006CC_WR</v>
      </c>
      <c r="C4701" t="s">
        <v>20126</v>
      </c>
      <c r="E4701" t="s">
        <v>15757</v>
      </c>
      <c r="F4701">
        <f>IF(ISBLANK('4X'!$L$25),"",'4X'!$L$25)</f>
        <v>0</v>
      </c>
    </row>
    <row r="4702" spans="2:6">
      <c r="B4702" t="str">
        <f>'4X'!$AV$25</f>
        <v>A4X_006CC_RW</v>
      </c>
      <c r="C4702" t="s">
        <v>20127</v>
      </c>
      <c r="E4702" t="s">
        <v>15757</v>
      </c>
      <c r="F4702">
        <f>IF(ISBLANK('4X'!$M$25),"",'4X'!$M$25)</f>
        <v>0</v>
      </c>
    </row>
    <row r="4703" spans="2:6">
      <c r="B4703" t="str">
        <f>'4X'!$AW$25</f>
        <v>A4X_006CC_SW</v>
      </c>
      <c r="C4703" t="s">
        <v>20128</v>
      </c>
      <c r="E4703" t="s">
        <v>15757</v>
      </c>
      <c r="F4703">
        <f>IF(ISBLANK('4X'!$N$25),"",'4X'!$N$25)</f>
        <v>0</v>
      </c>
    </row>
    <row r="4704" spans="2:6">
      <c r="B4704" t="str">
        <f>'4X'!$AX$25</f>
        <v>A4X_006CC_TW</v>
      </c>
      <c r="C4704" t="s">
        <v>20129</v>
      </c>
      <c r="E4704" t="s">
        <v>15757</v>
      </c>
      <c r="F4704">
        <f>IF(ISBLANK('4X'!$O$25),"",'4X'!$O$25)</f>
        <v>0</v>
      </c>
    </row>
    <row r="4705" spans="2:6">
      <c r="B4705" t="str">
        <f>'4X'!$AY$25</f>
        <v>A4X_006CC_DW</v>
      </c>
      <c r="C4705" t="s">
        <v>20130</v>
      </c>
      <c r="E4705" t="s">
        <v>15757</v>
      </c>
      <c r="F4705">
        <f>IF(ISBLANK('4X'!$P$25),"",'4X'!$P$25)</f>
        <v>0</v>
      </c>
    </row>
    <row r="4706" spans="2:6">
      <c r="B4706" t="str">
        <f>'4X'!$AZ$25</f>
        <v>A4X_006CC_TOT</v>
      </c>
      <c r="C4706" t="s">
        <v>20131</v>
      </c>
      <c r="E4706" t="s">
        <v>15757</v>
      </c>
      <c r="F4706">
        <f>IF(ISBLANK('4X'!$Q$25),"",'4X'!$Q$25)</f>
        <v>0</v>
      </c>
    </row>
    <row r="4707" spans="2:6">
      <c r="B4707" s="3036" t="str">
        <f>'4X'!$AO$26</f>
        <v>A4X_006OE_WR</v>
      </c>
      <c r="C4707" t="s">
        <v>20132</v>
      </c>
      <c r="E4707" t="s">
        <v>15757</v>
      </c>
      <c r="F4707">
        <f>IF(ISBLANK('4X'!$F$26),"",'4X'!$F$26)</f>
        <v>0</v>
      </c>
    </row>
    <row r="4708" spans="2:6">
      <c r="B4708" t="str">
        <f>'4X'!$AP$26</f>
        <v>A4X_006OE_RW</v>
      </c>
      <c r="C4708" t="s">
        <v>20133</v>
      </c>
      <c r="E4708" t="s">
        <v>15757</v>
      </c>
      <c r="F4708">
        <f>IF(ISBLANK('4X'!$G$26),"",'4X'!$G$26)</f>
        <v>0</v>
      </c>
    </row>
    <row r="4709" spans="2:6">
      <c r="B4709" t="str">
        <f>'4X'!$AQ$26</f>
        <v>A4X_006OE_SW</v>
      </c>
      <c r="C4709" t="s">
        <v>20134</v>
      </c>
      <c r="E4709" t="s">
        <v>15757</v>
      </c>
      <c r="F4709">
        <f>IF(ISBLANK('4X'!$H$26),"",'4X'!$H$26)</f>
        <v>0</v>
      </c>
    </row>
    <row r="4710" spans="2:6">
      <c r="B4710" t="str">
        <f>'4X'!$AR$26</f>
        <v>A4X_006OE_TW</v>
      </c>
      <c r="C4710" t="s">
        <v>20135</v>
      </c>
      <c r="E4710" t="s">
        <v>15757</v>
      </c>
      <c r="F4710">
        <f>IF(ISBLANK('4X'!$I$26),"",'4X'!$I$26)</f>
        <v>0</v>
      </c>
    </row>
    <row r="4711" spans="2:6">
      <c r="B4711" t="str">
        <f>'4X'!$AS$26</f>
        <v>A4X_006OE_DW</v>
      </c>
      <c r="C4711" t="s">
        <v>20136</v>
      </c>
      <c r="E4711" t="s">
        <v>15757</v>
      </c>
      <c r="F4711">
        <f>IF(ISBLANK('4X'!$J$26),"",'4X'!$J$26)</f>
        <v>0</v>
      </c>
    </row>
    <row r="4712" spans="2:6">
      <c r="B4712" t="str">
        <f>'4X'!$AT$26</f>
        <v>A4X_006OE_TOT</v>
      </c>
      <c r="C4712" t="s">
        <v>20137</v>
      </c>
      <c r="E4712" t="s">
        <v>15757</v>
      </c>
      <c r="F4712">
        <f>IF(ISBLANK('4X'!$K$26),"",'4X'!$K$26)</f>
        <v>0</v>
      </c>
    </row>
    <row r="4713" spans="2:6">
      <c r="B4713" t="str">
        <f>'4X'!$AU$26</f>
        <v>A4X_006OC_WR</v>
      </c>
      <c r="C4713" t="s">
        <v>20138</v>
      </c>
      <c r="E4713" t="s">
        <v>15757</v>
      </c>
      <c r="F4713">
        <f>IF(ISBLANK('4X'!$L$26),"",'4X'!$L$26)</f>
        <v>0</v>
      </c>
    </row>
    <row r="4714" spans="2:6">
      <c r="B4714" t="str">
        <f>'4X'!$AV$26</f>
        <v>A4X_006OC_RW</v>
      </c>
      <c r="C4714" t="s">
        <v>20139</v>
      </c>
      <c r="E4714" t="s">
        <v>15757</v>
      </c>
      <c r="F4714">
        <f>IF(ISBLANK('4X'!$M$26),"",'4X'!$M$26)</f>
        <v>0</v>
      </c>
    </row>
    <row r="4715" spans="2:6">
      <c r="B4715" t="str">
        <f>'4X'!$AW$26</f>
        <v>A4X_006OC_SW</v>
      </c>
      <c r="C4715" t="s">
        <v>20140</v>
      </c>
      <c r="E4715" t="s">
        <v>15757</v>
      </c>
      <c r="F4715">
        <f>IF(ISBLANK('4X'!$N$26),"",'4X'!$N$26)</f>
        <v>0</v>
      </c>
    </row>
    <row r="4716" spans="2:6">
      <c r="B4716" t="str">
        <f>'4X'!$AX$26</f>
        <v>A4X_006OC_TW</v>
      </c>
      <c r="C4716" t="s">
        <v>20141</v>
      </c>
      <c r="E4716" t="s">
        <v>15757</v>
      </c>
      <c r="F4716">
        <f>IF(ISBLANK('4X'!$O$26),"",'4X'!$O$26)</f>
        <v>0</v>
      </c>
    </row>
    <row r="4717" spans="2:6">
      <c r="B4717" t="str">
        <f>'4X'!$AY$26</f>
        <v>A4X_006OC_DW</v>
      </c>
      <c r="C4717" t="s">
        <v>20142</v>
      </c>
      <c r="E4717" t="s">
        <v>15757</v>
      </c>
      <c r="F4717">
        <f>IF(ISBLANK('4X'!$P$26),"",'4X'!$P$26)</f>
        <v>0</v>
      </c>
    </row>
    <row r="4718" spans="2:6">
      <c r="B4718" t="str">
        <f>'4X'!$AZ$26</f>
        <v>A4X_006OC_TOT</v>
      </c>
      <c r="C4718" t="s">
        <v>20143</v>
      </c>
      <c r="E4718" t="s">
        <v>15757</v>
      </c>
      <c r="F4718">
        <f>IF(ISBLANK('4X'!$Q$26),"",'4X'!$Q$26)</f>
        <v>0</v>
      </c>
    </row>
    <row r="4719" spans="2:6">
      <c r="B4719" s="3036" t="str">
        <f>'4X'!$AO$27</f>
        <v>A4X_006TE_WR</v>
      </c>
      <c r="C4719" t="s">
        <v>20144</v>
      </c>
      <c r="E4719" t="s">
        <v>15757</v>
      </c>
      <c r="F4719">
        <f>IF(ISBLANK('4X'!$F$27),"",'4X'!$F$27)</f>
        <v>0</v>
      </c>
    </row>
    <row r="4720" spans="2:6">
      <c r="B4720" t="str">
        <f>'4X'!$AP$27</f>
        <v>A4X_006TE_RW</v>
      </c>
      <c r="C4720" t="s">
        <v>20145</v>
      </c>
      <c r="E4720" t="s">
        <v>15757</v>
      </c>
      <c r="F4720">
        <f>IF(ISBLANK('4X'!$G$27),"",'4X'!$G$27)</f>
        <v>0</v>
      </c>
    </row>
    <row r="4721" spans="2:6">
      <c r="B4721" t="str">
        <f>'4X'!$AQ$27</f>
        <v>A4X_006TE_SW</v>
      </c>
      <c r="C4721" t="s">
        <v>20146</v>
      </c>
      <c r="E4721" t="s">
        <v>15757</v>
      </c>
      <c r="F4721">
        <f>IF(ISBLANK('4X'!$H$27),"",'4X'!$H$27)</f>
        <v>0</v>
      </c>
    </row>
    <row r="4722" spans="2:6">
      <c r="B4722" t="str">
        <f>'4X'!$AR$27</f>
        <v>A4X_006TE_TW</v>
      </c>
      <c r="C4722" t="s">
        <v>20147</v>
      </c>
      <c r="E4722" t="s">
        <v>15757</v>
      </c>
      <c r="F4722">
        <f>IF(ISBLANK('4X'!$I$27),"",'4X'!$I$27)</f>
        <v>0</v>
      </c>
    </row>
    <row r="4723" spans="2:6">
      <c r="B4723" t="str">
        <f>'4X'!$AS$27</f>
        <v>A4X_006TE_DW</v>
      </c>
      <c r="C4723" t="s">
        <v>20148</v>
      </c>
      <c r="E4723" t="s">
        <v>15757</v>
      </c>
      <c r="F4723">
        <f>IF(ISBLANK('4X'!$J$27),"",'4X'!$J$27)</f>
        <v>0</v>
      </c>
    </row>
    <row r="4724" spans="2:6">
      <c r="B4724" t="str">
        <f>'4X'!$AT$27</f>
        <v>A4X_006TE_TOT</v>
      </c>
      <c r="C4724" t="s">
        <v>20149</v>
      </c>
      <c r="E4724" t="s">
        <v>15757</v>
      </c>
      <c r="F4724">
        <f>IF(ISBLANK('4X'!$K$27),"",'4X'!$K$27)</f>
        <v>0</v>
      </c>
    </row>
    <row r="4725" spans="2:6">
      <c r="B4725" t="str">
        <f>'4X'!$AU$27</f>
        <v>A4X_006TC_WR</v>
      </c>
      <c r="C4725" t="s">
        <v>20150</v>
      </c>
      <c r="E4725" t="s">
        <v>15757</v>
      </c>
      <c r="F4725">
        <f>IF(ISBLANK('4X'!$L$27),"",'4X'!$L$27)</f>
        <v>0</v>
      </c>
    </row>
    <row r="4726" spans="2:6">
      <c r="B4726" t="str">
        <f>'4X'!$AV$27</f>
        <v>A4X_006TC_RW</v>
      </c>
      <c r="C4726" t="s">
        <v>20151</v>
      </c>
      <c r="E4726" t="s">
        <v>15757</v>
      </c>
      <c r="F4726">
        <f>IF(ISBLANK('4X'!$M$27),"",'4X'!$M$27)</f>
        <v>0</v>
      </c>
    </row>
    <row r="4727" spans="2:6">
      <c r="B4727" t="str">
        <f>'4X'!$AW$27</f>
        <v>A4X_006TC_SW</v>
      </c>
      <c r="C4727" t="s">
        <v>20152</v>
      </c>
      <c r="E4727" t="s">
        <v>15757</v>
      </c>
      <c r="F4727">
        <f>IF(ISBLANK('4X'!$N$27),"",'4X'!$N$27)</f>
        <v>0</v>
      </c>
    </row>
    <row r="4728" spans="2:6">
      <c r="B4728" t="str">
        <f>'4X'!$AX$27</f>
        <v>A4X_006TC_TW</v>
      </c>
      <c r="C4728" t="s">
        <v>20153</v>
      </c>
      <c r="E4728" t="s">
        <v>15757</v>
      </c>
      <c r="F4728">
        <f>IF(ISBLANK('4X'!$O$27),"",'4X'!$O$27)</f>
        <v>0</v>
      </c>
    </row>
    <row r="4729" spans="2:6">
      <c r="B4729" t="str">
        <f>'4X'!$AY$27</f>
        <v>A4X_006TC_DW</v>
      </c>
      <c r="C4729" t="s">
        <v>20154</v>
      </c>
      <c r="E4729" t="s">
        <v>15757</v>
      </c>
      <c r="F4729">
        <f>IF(ISBLANK('4X'!$P$27),"",'4X'!$P$27)</f>
        <v>0</v>
      </c>
    </row>
    <row r="4730" spans="2:6">
      <c r="B4730" t="str">
        <f>'4X'!$AZ$27</f>
        <v>A4X_006TC_TOT</v>
      </c>
      <c r="C4730" t="s">
        <v>20155</v>
      </c>
      <c r="E4730" t="s">
        <v>15757</v>
      </c>
      <c r="F4730">
        <f>IF(ISBLANK('4X'!$Q$27),"",'4X'!$Q$27)</f>
        <v>0</v>
      </c>
    </row>
    <row r="4731" spans="2:6">
      <c r="B4731" t="str">
        <f>'4Y'!$BB$10</f>
        <v>A4Y_001CE_FOW</v>
      </c>
      <c r="C4731" t="s">
        <v>20156</v>
      </c>
      <c r="E4731" t="s">
        <v>15757</v>
      </c>
      <c r="F4731" t="str">
        <f>IF(ISBLANK('4Y'!$F$10),"",'4Y'!$F$10)</f>
        <v/>
      </c>
    </row>
    <row r="4732" spans="2:6">
      <c r="B4732" t="str">
        <f>'4Y'!$BC$10</f>
        <v>A4Y_001CE_SUW</v>
      </c>
      <c r="C4732" t="s">
        <v>20157</v>
      </c>
      <c r="E4732" t="s">
        <v>15757</v>
      </c>
      <c r="F4732" t="str">
        <f>IF(ISBLANK('4Y'!$G$10),"",'4Y'!$G$10)</f>
        <v/>
      </c>
    </row>
    <row r="4733" spans="2:6">
      <c r="B4733" t="str">
        <f>'4Y'!$BD$10</f>
        <v>A4Y_001CE_HDW</v>
      </c>
      <c r="C4733" t="s">
        <v>20158</v>
      </c>
      <c r="E4733" t="s">
        <v>15757</v>
      </c>
      <c r="F4733" t="str">
        <f>IF(ISBLANK('4Y'!$H$10),"",'4Y'!$H$10)</f>
        <v/>
      </c>
    </row>
    <row r="4734" spans="2:6">
      <c r="B4734" t="str">
        <f>'4Y'!$BE$10</f>
        <v>A4Y_001CE_STW</v>
      </c>
      <c r="C4734" t="s">
        <v>20159</v>
      </c>
      <c r="E4734" t="s">
        <v>15757</v>
      </c>
      <c r="F4734" t="str">
        <f>IF(ISBLANK('4Y'!$I$10),"",'4Y'!$I$10)</f>
        <v/>
      </c>
    </row>
    <row r="4735" spans="2:6">
      <c r="B4735" t="str">
        <f>'4Y'!$BF$10</f>
        <v>A4Y_001CE_SLW</v>
      </c>
      <c r="C4735" t="s">
        <v>20160</v>
      </c>
      <c r="E4735" t="s">
        <v>15757</v>
      </c>
      <c r="F4735" t="str">
        <f>IF(ISBLANK('4Y'!$J$10),"",'4Y'!$J$10)</f>
        <v/>
      </c>
    </row>
    <row r="4736" spans="2:6">
      <c r="B4736" t="str">
        <f>'4Y'!$BG$10</f>
        <v>A4Y_001CE_SAB</v>
      </c>
      <c r="C4736" t="s">
        <v>20161</v>
      </c>
      <c r="E4736" t="s">
        <v>15757</v>
      </c>
      <c r="F4736" t="str">
        <f>IF(ISBLANK('4Y'!$K$10),"",'4Y'!$K$10)</f>
        <v/>
      </c>
    </row>
    <row r="4737" spans="2:6">
      <c r="B4737" t="str">
        <f>'4Y'!$BH$10</f>
        <v>A4Y_001CE_SEB</v>
      </c>
      <c r="C4737" t="s">
        <v>20162</v>
      </c>
      <c r="E4737" t="s">
        <v>15757</v>
      </c>
      <c r="F4737" t="str">
        <f>IF(ISBLANK('4Y'!$L$10),"",'4Y'!$L$10)</f>
        <v/>
      </c>
    </row>
    <row r="4738" spans="2:6">
      <c r="B4738" t="str">
        <f>'4Y'!$BI$10</f>
        <v>A4Y_001CE_SDB</v>
      </c>
      <c r="C4738" t="s">
        <v>20163</v>
      </c>
      <c r="E4738" t="s">
        <v>15757</v>
      </c>
      <c r="F4738" t="str">
        <f>IF(ISBLANK('4Y'!$M$10),"",'4Y'!$M$10)</f>
        <v/>
      </c>
    </row>
    <row r="4739" spans="2:6">
      <c r="B4739" t="str">
        <f>'4Y'!$BJ$10</f>
        <v>A4Y_001CE_TOT</v>
      </c>
      <c r="C4739" t="s">
        <v>20065</v>
      </c>
      <c r="E4739" t="s">
        <v>15757</v>
      </c>
      <c r="F4739">
        <f>IF(ISBLANK('4Y'!$N$10),"",'4Y'!$N$10)</f>
        <v>0</v>
      </c>
    </row>
    <row r="4740" spans="2:6">
      <c r="B4740" t="str">
        <f>'4Y'!$BK$10</f>
        <v>A4Y_001CC_FOW</v>
      </c>
      <c r="C4740" t="s">
        <v>20164</v>
      </c>
      <c r="E4740" t="s">
        <v>15757</v>
      </c>
      <c r="F4740" t="str">
        <f>IF(ISBLANK('4Y'!$O$10),"",'4Y'!$O$10)</f>
        <v/>
      </c>
    </row>
    <row r="4741" spans="2:6">
      <c r="B4741" t="str">
        <f>'4Y'!$BL$10</f>
        <v>A4Y_001CC_SUW</v>
      </c>
      <c r="C4741" t="s">
        <v>20165</v>
      </c>
      <c r="E4741" t="s">
        <v>15757</v>
      </c>
      <c r="F4741" t="str">
        <f>IF(ISBLANK('4Y'!$P$10),"",'4Y'!$P$10)</f>
        <v/>
      </c>
    </row>
    <row r="4742" spans="2:6">
      <c r="B4742" t="str">
        <f>'4Y'!$BM$10</f>
        <v>A4Y_001CC_HDW</v>
      </c>
      <c r="C4742" t="s">
        <v>20166</v>
      </c>
      <c r="E4742" t="s">
        <v>15757</v>
      </c>
      <c r="F4742" t="str">
        <f>IF(ISBLANK('4Y'!$Q$10),"",'4Y'!$Q$10)</f>
        <v/>
      </c>
    </row>
    <row r="4743" spans="2:6">
      <c r="B4743" t="str">
        <f>'4Y'!$BN$10</f>
        <v>A4Y_001CC_STW</v>
      </c>
      <c r="C4743" t="s">
        <v>20167</v>
      </c>
      <c r="E4743" t="s">
        <v>15757</v>
      </c>
      <c r="F4743" t="str">
        <f>IF(ISBLANK('4Y'!$R$10),"",'4Y'!$R$10)</f>
        <v/>
      </c>
    </row>
    <row r="4744" spans="2:6">
      <c r="B4744" t="str">
        <f>'4Y'!$BO$10</f>
        <v>A4Y_001CC_SLW</v>
      </c>
      <c r="C4744" t="s">
        <v>20168</v>
      </c>
      <c r="E4744" t="s">
        <v>15757</v>
      </c>
      <c r="F4744" t="str">
        <f>IF(ISBLANK('4Y'!$S$10),"",'4Y'!$S$10)</f>
        <v/>
      </c>
    </row>
    <row r="4745" spans="2:6">
      <c r="B4745" t="str">
        <f>'4Y'!$BP$10</f>
        <v>A4Y_001CC_SAB</v>
      </c>
      <c r="C4745" t="s">
        <v>20169</v>
      </c>
      <c r="E4745" t="s">
        <v>15757</v>
      </c>
      <c r="F4745" t="str">
        <f>IF(ISBLANK('4Y'!$T$10),"",'4Y'!$T$10)</f>
        <v/>
      </c>
    </row>
    <row r="4746" spans="2:6">
      <c r="B4746" t="str">
        <f>'4Y'!$BQ$10</f>
        <v>A4Y_001CC_SEB</v>
      </c>
      <c r="C4746" t="s">
        <v>20170</v>
      </c>
      <c r="E4746" t="s">
        <v>15757</v>
      </c>
      <c r="F4746" t="str">
        <f>IF(ISBLANK('4Y'!$U$10),"",'4Y'!$U$10)</f>
        <v/>
      </c>
    </row>
    <row r="4747" spans="2:6">
      <c r="B4747" t="str">
        <f>'4Y'!$BR$10</f>
        <v>A4Y_001CC_SDB</v>
      </c>
      <c r="C4747" t="s">
        <v>20171</v>
      </c>
      <c r="E4747" t="s">
        <v>15757</v>
      </c>
      <c r="F4747" t="str">
        <f>IF(ISBLANK('4Y'!$V$10),"",'4Y'!$V$10)</f>
        <v/>
      </c>
    </row>
    <row r="4748" spans="2:6">
      <c r="B4748" t="str">
        <f>'4Y'!$BS$10</f>
        <v>A4Y_001CC_TOT</v>
      </c>
      <c r="C4748" t="s">
        <v>20071</v>
      </c>
      <c r="E4748" t="s">
        <v>15757</v>
      </c>
      <c r="F4748">
        <f>IF(ISBLANK('4Y'!$W$10),"",'4Y'!$W$10)</f>
        <v>0</v>
      </c>
    </row>
    <row r="4749" spans="2:6">
      <c r="B4749" t="str">
        <f>'4Y'!$BB$11</f>
        <v>A4Y_001OE_FOW</v>
      </c>
      <c r="C4749" t="s">
        <v>20156</v>
      </c>
      <c r="E4749" t="s">
        <v>15757</v>
      </c>
      <c r="F4749" t="str">
        <f>IF(ISBLANK('4Y'!$F$11),"",'4Y'!$F$11)</f>
        <v/>
      </c>
    </row>
    <row r="4750" spans="2:6">
      <c r="B4750" t="str">
        <f>'4Y'!$BC$11</f>
        <v>A4Y_001OE_SUW</v>
      </c>
      <c r="C4750" t="s">
        <v>20157</v>
      </c>
      <c r="E4750" t="s">
        <v>15757</v>
      </c>
      <c r="F4750" t="str">
        <f>IF(ISBLANK('4Y'!$G$11),"",'4Y'!$G$11)</f>
        <v/>
      </c>
    </row>
    <row r="4751" spans="2:6">
      <c r="B4751" t="str">
        <f>'4Y'!$BD$11</f>
        <v>A4Y_001OE_HDW</v>
      </c>
      <c r="C4751" t="s">
        <v>20158</v>
      </c>
      <c r="E4751" t="s">
        <v>15757</v>
      </c>
      <c r="F4751" t="str">
        <f>IF(ISBLANK('4Y'!$H$11),"",'4Y'!$H$11)</f>
        <v/>
      </c>
    </row>
    <row r="4752" spans="2:6">
      <c r="B4752" t="str">
        <f>'4Y'!$BE$11</f>
        <v>A4Y_001OE_STW</v>
      </c>
      <c r="C4752" t="s">
        <v>20159</v>
      </c>
      <c r="E4752" t="s">
        <v>15757</v>
      </c>
      <c r="F4752" t="str">
        <f>IF(ISBLANK('4Y'!$I$11),"",'4Y'!$I$11)</f>
        <v/>
      </c>
    </row>
    <row r="4753" spans="2:6">
      <c r="B4753" t="str">
        <f>'4Y'!$BF$11</f>
        <v>A4Y_001OE_SLW</v>
      </c>
      <c r="C4753" t="s">
        <v>20160</v>
      </c>
      <c r="E4753" t="s">
        <v>15757</v>
      </c>
      <c r="F4753" t="str">
        <f>IF(ISBLANK('4Y'!$J$11),"",'4Y'!$J$11)</f>
        <v/>
      </c>
    </row>
    <row r="4754" spans="2:6">
      <c r="B4754" t="str">
        <f>'4Y'!$BG$11</f>
        <v>A4Y_001OE_SAB</v>
      </c>
      <c r="C4754" t="s">
        <v>20161</v>
      </c>
      <c r="E4754" t="s">
        <v>15757</v>
      </c>
      <c r="F4754" t="str">
        <f>IF(ISBLANK('4Y'!$K$11),"",'4Y'!$K$11)</f>
        <v/>
      </c>
    </row>
    <row r="4755" spans="2:6">
      <c r="B4755" t="str">
        <f>'4Y'!$BH$11</f>
        <v>A4Y_001OE_SEB</v>
      </c>
      <c r="C4755" t="s">
        <v>20162</v>
      </c>
      <c r="E4755" t="s">
        <v>15757</v>
      </c>
      <c r="F4755" t="str">
        <f>IF(ISBLANK('4Y'!$L$11),"",'4Y'!$L$11)</f>
        <v/>
      </c>
    </row>
    <row r="4756" spans="2:6">
      <c r="B4756" t="str">
        <f>'4Y'!$BI$11</f>
        <v>A4Y_001OE_SDB</v>
      </c>
      <c r="C4756" t="s">
        <v>20163</v>
      </c>
      <c r="E4756" t="s">
        <v>15757</v>
      </c>
      <c r="F4756" t="str">
        <f>IF(ISBLANK('4Y'!$M$11),"",'4Y'!$M$11)</f>
        <v/>
      </c>
    </row>
    <row r="4757" spans="2:6">
      <c r="B4757" t="str">
        <f>'4Y'!$BJ$11</f>
        <v>A4Y_001OE_TOT</v>
      </c>
      <c r="C4757" t="s">
        <v>20065</v>
      </c>
      <c r="E4757" t="s">
        <v>15757</v>
      </c>
      <c r="F4757">
        <f>IF(ISBLANK('4Y'!$N$11),"",'4Y'!$N$11)</f>
        <v>0</v>
      </c>
    </row>
    <row r="4758" spans="2:6">
      <c r="B4758" t="str">
        <f>'4Y'!$BK$11</f>
        <v>A4Y_001OC_FOW</v>
      </c>
      <c r="C4758" t="s">
        <v>20164</v>
      </c>
      <c r="E4758" t="s">
        <v>15757</v>
      </c>
      <c r="F4758" t="str">
        <f>IF(ISBLANK('4Y'!$O$11),"",'4Y'!$O$11)</f>
        <v/>
      </c>
    </row>
    <row r="4759" spans="2:6">
      <c r="B4759" t="str">
        <f>'4Y'!$BL$11</f>
        <v>A4Y_001OC_SUW</v>
      </c>
      <c r="C4759" t="s">
        <v>20165</v>
      </c>
      <c r="E4759" t="s">
        <v>15757</v>
      </c>
      <c r="F4759" t="str">
        <f>IF(ISBLANK('4Y'!$P$11),"",'4Y'!$P$11)</f>
        <v/>
      </c>
    </row>
    <row r="4760" spans="2:6">
      <c r="B4760" t="str">
        <f>'4Y'!$BM$11</f>
        <v>A4Y_001OC_HDW</v>
      </c>
      <c r="C4760" t="s">
        <v>20166</v>
      </c>
      <c r="E4760" t="s">
        <v>15757</v>
      </c>
      <c r="F4760" t="str">
        <f>IF(ISBLANK('4Y'!$Q$11),"",'4Y'!$Q$11)</f>
        <v/>
      </c>
    </row>
    <row r="4761" spans="2:6">
      <c r="B4761" t="str">
        <f>'4Y'!$BN$11</f>
        <v>A4Y_001OC_STW</v>
      </c>
      <c r="C4761" t="s">
        <v>20167</v>
      </c>
      <c r="E4761" t="s">
        <v>15757</v>
      </c>
      <c r="F4761" t="str">
        <f>IF(ISBLANK('4Y'!$R$11),"",'4Y'!$R$11)</f>
        <v/>
      </c>
    </row>
    <row r="4762" spans="2:6">
      <c r="B4762" t="str">
        <f>'4Y'!$BO$11</f>
        <v>A4Y_001OC_SLW</v>
      </c>
      <c r="C4762" t="s">
        <v>20168</v>
      </c>
      <c r="E4762" t="s">
        <v>15757</v>
      </c>
      <c r="F4762" t="str">
        <f>IF(ISBLANK('4Y'!$S$11),"",'4Y'!$S$11)</f>
        <v/>
      </c>
    </row>
    <row r="4763" spans="2:6">
      <c r="B4763" t="str">
        <f>'4Y'!$BP$11</f>
        <v>A4Y_001OC_SAB</v>
      </c>
      <c r="C4763" t="s">
        <v>20169</v>
      </c>
      <c r="E4763" t="s">
        <v>15757</v>
      </c>
      <c r="F4763" t="str">
        <f>IF(ISBLANK('4Y'!$T$11),"",'4Y'!$T$11)</f>
        <v/>
      </c>
    </row>
    <row r="4764" spans="2:6">
      <c r="B4764" t="str">
        <f>'4Y'!$BQ$11</f>
        <v>A4Y_001OC_SEB</v>
      </c>
      <c r="C4764" t="s">
        <v>20170</v>
      </c>
      <c r="E4764" t="s">
        <v>15757</v>
      </c>
      <c r="F4764" t="str">
        <f>IF(ISBLANK('4Y'!$U$11),"",'4Y'!$U$11)</f>
        <v/>
      </c>
    </row>
    <row r="4765" spans="2:6">
      <c r="B4765" t="str">
        <f>'4Y'!$BR$11</f>
        <v>A4Y_001OC_SDB</v>
      </c>
      <c r="C4765" t="s">
        <v>20171</v>
      </c>
      <c r="E4765" t="s">
        <v>15757</v>
      </c>
      <c r="F4765" t="str">
        <f>IF(ISBLANK('4Y'!$V$11),"",'4Y'!$V$11)</f>
        <v/>
      </c>
    </row>
    <row r="4766" spans="2:6">
      <c r="B4766" t="str">
        <f>'4Y'!$BS$11</f>
        <v>A4Y_001OC_TOT</v>
      </c>
      <c r="C4766" t="s">
        <v>20071</v>
      </c>
      <c r="E4766" t="s">
        <v>15757</v>
      </c>
      <c r="F4766">
        <f>IF(ISBLANK('4Y'!$W$11),"",'4Y'!$W$11)</f>
        <v>0</v>
      </c>
    </row>
    <row r="4767" spans="2:6">
      <c r="B4767" t="str">
        <f>'4Y'!$BB$12</f>
        <v>A4Y_001TE_FOW</v>
      </c>
      <c r="C4767" t="s">
        <v>20156</v>
      </c>
      <c r="E4767" t="s">
        <v>15757</v>
      </c>
      <c r="F4767">
        <f>IF(ISBLANK('4Y'!$F$12),"",'4Y'!$F$12)</f>
        <v>0</v>
      </c>
    </row>
    <row r="4768" spans="2:6">
      <c r="B4768" t="str">
        <f>'4Y'!$BC$12</f>
        <v>A4Y_001TE_SUW</v>
      </c>
      <c r="C4768" t="s">
        <v>20157</v>
      </c>
      <c r="E4768" t="s">
        <v>15757</v>
      </c>
      <c r="F4768">
        <f>IF(ISBLANK('4Y'!$G$12),"",'4Y'!$G$12)</f>
        <v>0</v>
      </c>
    </row>
    <row r="4769" spans="2:6">
      <c r="B4769" t="str">
        <f>'4Y'!$BD$12</f>
        <v>A4Y_001TE_HDW</v>
      </c>
      <c r="C4769" t="s">
        <v>20158</v>
      </c>
      <c r="E4769" t="s">
        <v>15757</v>
      </c>
      <c r="F4769">
        <f>IF(ISBLANK('4Y'!$H$12),"",'4Y'!$H$12)</f>
        <v>0</v>
      </c>
    </row>
    <row r="4770" spans="2:6">
      <c r="B4770" t="str">
        <f>'4Y'!$BE$12</f>
        <v>A4Y_001TE_STW</v>
      </c>
      <c r="C4770" t="s">
        <v>20159</v>
      </c>
      <c r="E4770" t="s">
        <v>15757</v>
      </c>
      <c r="F4770">
        <f>IF(ISBLANK('4Y'!$I$12),"",'4Y'!$I$12)</f>
        <v>0</v>
      </c>
    </row>
    <row r="4771" spans="2:6">
      <c r="B4771" t="str">
        <f>'4Y'!$BF$12</f>
        <v>A4Y_001TE_SLW</v>
      </c>
      <c r="C4771" t="s">
        <v>20160</v>
      </c>
      <c r="E4771" t="s">
        <v>15757</v>
      </c>
      <c r="F4771">
        <f>IF(ISBLANK('4Y'!$J$12),"",'4Y'!$J$12)</f>
        <v>0</v>
      </c>
    </row>
    <row r="4772" spans="2:6">
      <c r="B4772" t="str">
        <f>'4Y'!$BG$12</f>
        <v>A4Y_001TE_SAB</v>
      </c>
      <c r="C4772" t="s">
        <v>20161</v>
      </c>
      <c r="E4772" t="s">
        <v>15757</v>
      </c>
      <c r="F4772">
        <f>IF(ISBLANK('4Y'!$K$12),"",'4Y'!$K$12)</f>
        <v>0</v>
      </c>
    </row>
    <row r="4773" spans="2:6">
      <c r="B4773" t="str">
        <f>'4Y'!$BH$12</f>
        <v>A4Y_001TE_SEB</v>
      </c>
      <c r="C4773" t="s">
        <v>20162</v>
      </c>
      <c r="E4773" t="s">
        <v>15757</v>
      </c>
      <c r="F4773">
        <f>IF(ISBLANK('4Y'!$L$12),"",'4Y'!$L$12)</f>
        <v>0</v>
      </c>
    </row>
    <row r="4774" spans="2:6">
      <c r="B4774" t="str">
        <f>'4Y'!$BI$12</f>
        <v>A4Y_001TE_SDB</v>
      </c>
      <c r="C4774" t="s">
        <v>20163</v>
      </c>
      <c r="E4774" t="s">
        <v>15757</v>
      </c>
      <c r="F4774">
        <f>IF(ISBLANK('4Y'!$M$12),"",'4Y'!$M$12)</f>
        <v>0</v>
      </c>
    </row>
    <row r="4775" spans="2:6">
      <c r="B4775" t="str">
        <f>'4Y'!$BJ$12</f>
        <v>A4Y_001TE_TOT</v>
      </c>
      <c r="C4775" t="s">
        <v>20065</v>
      </c>
      <c r="E4775" t="s">
        <v>15757</v>
      </c>
      <c r="F4775">
        <f>IF(ISBLANK('4Y'!$N$12),"",'4Y'!$N$12)</f>
        <v>0</v>
      </c>
    </row>
    <row r="4776" spans="2:6">
      <c r="B4776" t="str">
        <f>'4Y'!$BK$12</f>
        <v>A4Y_001TC_FOW</v>
      </c>
      <c r="C4776" t="s">
        <v>20164</v>
      </c>
      <c r="E4776" t="s">
        <v>15757</v>
      </c>
      <c r="F4776">
        <f>IF(ISBLANK('4Y'!$O$12),"",'4Y'!$O$12)</f>
        <v>0</v>
      </c>
    </row>
    <row r="4777" spans="2:6">
      <c r="B4777" t="str">
        <f>'4Y'!$BL$12</f>
        <v>A4Y_001TC_SUW</v>
      </c>
      <c r="C4777" t="s">
        <v>20165</v>
      </c>
      <c r="E4777" t="s">
        <v>15757</v>
      </c>
      <c r="F4777">
        <f>IF(ISBLANK('4Y'!$P$12),"",'4Y'!$P$12)</f>
        <v>0</v>
      </c>
    </row>
    <row r="4778" spans="2:6">
      <c r="B4778" t="str">
        <f>'4Y'!$BM$12</f>
        <v>A4Y_001TC_HDW</v>
      </c>
      <c r="C4778" t="s">
        <v>20166</v>
      </c>
      <c r="E4778" t="s">
        <v>15757</v>
      </c>
      <c r="F4778">
        <f>IF(ISBLANK('4Y'!$Q$12),"",'4Y'!$Q$12)</f>
        <v>0</v>
      </c>
    </row>
    <row r="4779" spans="2:6">
      <c r="B4779" t="str">
        <f>'4Y'!$BN$12</f>
        <v>A4Y_001TC_STW</v>
      </c>
      <c r="C4779" t="s">
        <v>20167</v>
      </c>
      <c r="E4779" t="s">
        <v>15757</v>
      </c>
      <c r="F4779">
        <f>IF(ISBLANK('4Y'!$R$12),"",'4Y'!$R$12)</f>
        <v>0</v>
      </c>
    </row>
    <row r="4780" spans="2:6">
      <c r="B4780" t="str">
        <f>'4Y'!$BO$12</f>
        <v>A4Y_001TC_SLW</v>
      </c>
      <c r="C4780" t="s">
        <v>20168</v>
      </c>
      <c r="E4780" t="s">
        <v>15757</v>
      </c>
      <c r="F4780">
        <f>IF(ISBLANK('4Y'!$S$12),"",'4Y'!$S$12)</f>
        <v>0</v>
      </c>
    </row>
    <row r="4781" spans="2:6">
      <c r="B4781" t="str">
        <f>'4Y'!$BP$12</f>
        <v>A4Y_001TC_SAB</v>
      </c>
      <c r="C4781" t="s">
        <v>20169</v>
      </c>
      <c r="E4781" t="s">
        <v>15757</v>
      </c>
      <c r="F4781">
        <f>IF(ISBLANK('4Y'!$T$12),"",'4Y'!$T$12)</f>
        <v>0</v>
      </c>
    </row>
    <row r="4782" spans="2:6">
      <c r="B4782" t="str">
        <f>'4Y'!$BQ$12</f>
        <v>A4Y_001TC_SEB</v>
      </c>
      <c r="C4782" t="s">
        <v>20170</v>
      </c>
      <c r="E4782" t="s">
        <v>15757</v>
      </c>
      <c r="F4782">
        <f>IF(ISBLANK('4Y'!$U$12),"",'4Y'!$U$12)</f>
        <v>0</v>
      </c>
    </row>
    <row r="4783" spans="2:6">
      <c r="B4783" t="str">
        <f>'4Y'!$BR$12</f>
        <v>A4Y_001TC_SDB</v>
      </c>
      <c r="C4783" t="s">
        <v>20171</v>
      </c>
      <c r="E4783" t="s">
        <v>15757</v>
      </c>
      <c r="F4783">
        <f>IF(ISBLANK('4Y'!$V$12),"",'4Y'!$V$12)</f>
        <v>0</v>
      </c>
    </row>
    <row r="4784" spans="2:6">
      <c r="B4784" t="str">
        <f>'4Y'!$BS$12</f>
        <v>A4Y_001TC_TOT</v>
      </c>
      <c r="C4784" t="s">
        <v>20071</v>
      </c>
      <c r="E4784" t="s">
        <v>15757</v>
      </c>
      <c r="F4784">
        <f>IF(ISBLANK('4Y'!$W$12),"",'4Y'!$W$12)</f>
        <v>0</v>
      </c>
    </row>
    <row r="4785" spans="2:6">
      <c r="B4785" t="str">
        <f>'4Y'!$BB$13</f>
        <v>A4Y_002CE_FOW</v>
      </c>
      <c r="C4785" t="s">
        <v>20172</v>
      </c>
      <c r="E4785" t="s">
        <v>15757</v>
      </c>
      <c r="F4785" t="str">
        <f>IF(ISBLANK('4Y'!$F$13),"",'4Y'!$F$13)</f>
        <v/>
      </c>
    </row>
    <row r="4786" spans="2:6">
      <c r="B4786" t="str">
        <f>'4Y'!$BC$13</f>
        <v>A4Y_002CE_SUW</v>
      </c>
      <c r="C4786" t="s">
        <v>20173</v>
      </c>
      <c r="E4786" t="s">
        <v>15757</v>
      </c>
      <c r="F4786" t="str">
        <f>IF(ISBLANK('4Y'!$G$13),"",'4Y'!$G$13)</f>
        <v/>
      </c>
    </row>
    <row r="4787" spans="2:6">
      <c r="B4787" t="str">
        <f>'4Y'!$BD$13</f>
        <v>A4Y_002CE_HDW</v>
      </c>
      <c r="C4787" t="s">
        <v>20174</v>
      </c>
      <c r="E4787" t="s">
        <v>15757</v>
      </c>
      <c r="F4787" t="str">
        <f>IF(ISBLANK('4Y'!$H$13),"",'4Y'!$H$13)</f>
        <v/>
      </c>
    </row>
    <row r="4788" spans="2:6">
      <c r="B4788" t="str">
        <f>'4Y'!$BE$13</f>
        <v>A4Y_002CE_STW</v>
      </c>
      <c r="C4788" t="s">
        <v>20175</v>
      </c>
      <c r="E4788" t="s">
        <v>15757</v>
      </c>
      <c r="F4788" t="str">
        <f>IF(ISBLANK('4Y'!$I$13),"",'4Y'!$I$13)</f>
        <v/>
      </c>
    </row>
    <row r="4789" spans="2:6">
      <c r="B4789" t="str">
        <f>'4Y'!$BF$13</f>
        <v>A4Y_002CE_SLW</v>
      </c>
      <c r="C4789" t="s">
        <v>20176</v>
      </c>
      <c r="E4789" t="s">
        <v>15757</v>
      </c>
      <c r="F4789" t="str">
        <f>IF(ISBLANK('4Y'!$J$13),"",'4Y'!$J$13)</f>
        <v/>
      </c>
    </row>
    <row r="4790" spans="2:6">
      <c r="B4790" t="str">
        <f>'4Y'!$BG$13</f>
        <v>A4Y_002CE_SAB</v>
      </c>
      <c r="C4790" t="s">
        <v>20177</v>
      </c>
      <c r="E4790" t="s">
        <v>15757</v>
      </c>
      <c r="F4790" t="str">
        <f>IF(ISBLANK('4Y'!$K$13),"",'4Y'!$K$13)</f>
        <v/>
      </c>
    </row>
    <row r="4791" spans="2:6">
      <c r="B4791" t="str">
        <f>'4Y'!$BH$13</f>
        <v>A4Y_002CE_SEB</v>
      </c>
      <c r="C4791" t="s">
        <v>20178</v>
      </c>
      <c r="E4791" t="s">
        <v>15757</v>
      </c>
      <c r="F4791" t="str">
        <f>IF(ISBLANK('4Y'!$L$13),"",'4Y'!$L$13)</f>
        <v/>
      </c>
    </row>
    <row r="4792" spans="2:6">
      <c r="B4792" t="str">
        <f>'4Y'!$BI$13</f>
        <v>A4Y_002CE_SDB</v>
      </c>
      <c r="C4792" t="s">
        <v>20179</v>
      </c>
      <c r="E4792" t="s">
        <v>15757</v>
      </c>
      <c r="F4792" t="str">
        <f>IF(ISBLANK('4Y'!$M$13),"",'4Y'!$M$13)</f>
        <v/>
      </c>
    </row>
    <row r="4793" spans="2:6">
      <c r="B4793" t="str">
        <f>'4Y'!$BJ$13</f>
        <v>A4Y_002CE_TOT</v>
      </c>
      <c r="C4793" t="s">
        <v>20077</v>
      </c>
      <c r="E4793" t="s">
        <v>15757</v>
      </c>
      <c r="F4793">
        <f>IF(ISBLANK('4Y'!$N$13),"",'4Y'!$N$13)</f>
        <v>0</v>
      </c>
    </row>
    <row r="4794" spans="2:6">
      <c r="B4794" t="str">
        <f>'4Y'!$BK$13</f>
        <v>A4Y_002CC_FOW</v>
      </c>
      <c r="C4794" t="s">
        <v>20180</v>
      </c>
      <c r="E4794" t="s">
        <v>15757</v>
      </c>
      <c r="F4794" t="str">
        <f>IF(ISBLANK('4Y'!$O$13),"",'4Y'!$O$13)</f>
        <v/>
      </c>
    </row>
    <row r="4795" spans="2:6">
      <c r="B4795" t="str">
        <f>'4Y'!$BL$13</f>
        <v>A4Y_002CC_SUW</v>
      </c>
      <c r="C4795" t="s">
        <v>20181</v>
      </c>
      <c r="E4795" t="s">
        <v>15757</v>
      </c>
      <c r="F4795" t="str">
        <f>IF(ISBLANK('4Y'!$P$13),"",'4Y'!$P$13)</f>
        <v/>
      </c>
    </row>
    <row r="4796" spans="2:6">
      <c r="B4796" t="str">
        <f>'4Y'!$BM$13</f>
        <v>A4Y_002CC_HDW</v>
      </c>
      <c r="C4796" t="s">
        <v>20182</v>
      </c>
      <c r="E4796" t="s">
        <v>15757</v>
      </c>
      <c r="F4796" t="str">
        <f>IF(ISBLANK('4Y'!$Q$13),"",'4Y'!$Q$13)</f>
        <v/>
      </c>
    </row>
    <row r="4797" spans="2:6">
      <c r="B4797" t="str">
        <f>'4Y'!$BN$13</f>
        <v>A4Y_002CC_STW</v>
      </c>
      <c r="C4797" t="s">
        <v>20183</v>
      </c>
      <c r="E4797" t="s">
        <v>15757</v>
      </c>
      <c r="F4797" t="str">
        <f>IF(ISBLANK('4Y'!$R$13),"",'4Y'!$R$13)</f>
        <v/>
      </c>
    </row>
    <row r="4798" spans="2:6">
      <c r="B4798" t="str">
        <f>'4Y'!$BO$13</f>
        <v>A4Y_002CC_SLW</v>
      </c>
      <c r="C4798" t="s">
        <v>20184</v>
      </c>
      <c r="E4798" t="s">
        <v>15757</v>
      </c>
      <c r="F4798" t="str">
        <f>IF(ISBLANK('4Y'!$S$13),"",'4Y'!$S$13)</f>
        <v/>
      </c>
    </row>
    <row r="4799" spans="2:6">
      <c r="B4799" t="str">
        <f>'4Y'!$BP$13</f>
        <v>A4Y_002CC_SAB</v>
      </c>
      <c r="C4799" t="s">
        <v>20185</v>
      </c>
      <c r="E4799" t="s">
        <v>15757</v>
      </c>
      <c r="F4799" t="str">
        <f>IF(ISBLANK('4Y'!$T$13),"",'4Y'!$T$13)</f>
        <v/>
      </c>
    </row>
    <row r="4800" spans="2:6">
      <c r="B4800" t="str">
        <f>'4Y'!$BQ$13</f>
        <v>A4Y_002CC_SEB</v>
      </c>
      <c r="C4800" t="s">
        <v>20186</v>
      </c>
      <c r="E4800" t="s">
        <v>15757</v>
      </c>
      <c r="F4800" t="str">
        <f>IF(ISBLANK('4Y'!$U$13),"",'4Y'!$U$13)</f>
        <v/>
      </c>
    </row>
    <row r="4801" spans="2:6">
      <c r="B4801" t="str">
        <f>'4Y'!$BR$13</f>
        <v>A4Y_002CC_SDB</v>
      </c>
      <c r="C4801" t="s">
        <v>20187</v>
      </c>
      <c r="E4801" t="s">
        <v>15757</v>
      </c>
      <c r="F4801" t="str">
        <f>IF(ISBLANK('4Y'!$V$13),"",'4Y'!$V$13)</f>
        <v/>
      </c>
    </row>
    <row r="4802" spans="2:6">
      <c r="B4802" t="str">
        <f>'4Y'!$BS$13</f>
        <v>A4Y_002CC_TOT</v>
      </c>
      <c r="C4802" t="s">
        <v>20083</v>
      </c>
      <c r="E4802" t="s">
        <v>15757</v>
      </c>
      <c r="F4802">
        <f>IF(ISBLANK('4Y'!$W$13),"",'4Y'!$W$13)</f>
        <v>0</v>
      </c>
    </row>
    <row r="4803" spans="2:6">
      <c r="B4803" t="str">
        <f>'4Y'!$BB$14</f>
        <v>A4Y_002OE_FOW</v>
      </c>
      <c r="C4803" t="s">
        <v>20172</v>
      </c>
      <c r="E4803" t="s">
        <v>15757</v>
      </c>
      <c r="F4803" t="str">
        <f>IF(ISBLANK('4Y'!$F$14),"",'4Y'!$F$14)</f>
        <v/>
      </c>
    </row>
    <row r="4804" spans="2:6">
      <c r="B4804" t="str">
        <f>'4Y'!$BC$14</f>
        <v>A4Y_002OE_SUW</v>
      </c>
      <c r="C4804" t="s">
        <v>20173</v>
      </c>
      <c r="E4804" t="s">
        <v>15757</v>
      </c>
      <c r="F4804" t="str">
        <f>IF(ISBLANK('4Y'!$G$14),"",'4Y'!$G$14)</f>
        <v/>
      </c>
    </row>
    <row r="4805" spans="2:6">
      <c r="B4805" t="str">
        <f>'4Y'!$BD$14</f>
        <v>A4Y_002OE_HDW</v>
      </c>
      <c r="C4805" t="s">
        <v>20174</v>
      </c>
      <c r="E4805" t="s">
        <v>15757</v>
      </c>
      <c r="F4805" t="str">
        <f>IF(ISBLANK('4Y'!$H$14),"",'4Y'!$H$14)</f>
        <v/>
      </c>
    </row>
    <row r="4806" spans="2:6">
      <c r="B4806" t="str">
        <f>'4Y'!$BE$14</f>
        <v>A4Y_002OE_STW</v>
      </c>
      <c r="C4806" t="s">
        <v>20175</v>
      </c>
      <c r="E4806" t="s">
        <v>15757</v>
      </c>
      <c r="F4806" t="str">
        <f>IF(ISBLANK('4Y'!$I$14),"",'4Y'!$I$14)</f>
        <v/>
      </c>
    </row>
    <row r="4807" spans="2:6">
      <c r="B4807" t="str">
        <f>'4Y'!$BF$14</f>
        <v>A4Y_002OE_SLW</v>
      </c>
      <c r="C4807" t="s">
        <v>20176</v>
      </c>
      <c r="E4807" t="s">
        <v>15757</v>
      </c>
      <c r="F4807" t="str">
        <f>IF(ISBLANK('4Y'!$J$14),"",'4Y'!$J$14)</f>
        <v/>
      </c>
    </row>
    <row r="4808" spans="2:6">
      <c r="B4808" t="str">
        <f>'4Y'!$BG$14</f>
        <v>A4Y_002OE_SAB</v>
      </c>
      <c r="C4808" t="s">
        <v>20177</v>
      </c>
      <c r="E4808" t="s">
        <v>15757</v>
      </c>
      <c r="F4808" t="str">
        <f>IF(ISBLANK('4Y'!$K$14),"",'4Y'!$K$14)</f>
        <v/>
      </c>
    </row>
    <row r="4809" spans="2:6">
      <c r="B4809" t="str">
        <f>'4Y'!$BH$14</f>
        <v>A4Y_002OE_SEB</v>
      </c>
      <c r="C4809" t="s">
        <v>20178</v>
      </c>
      <c r="E4809" t="s">
        <v>15757</v>
      </c>
      <c r="F4809" t="str">
        <f>IF(ISBLANK('4Y'!$L$14),"",'4Y'!$L$14)</f>
        <v/>
      </c>
    </row>
    <row r="4810" spans="2:6">
      <c r="B4810" t="str">
        <f>'4Y'!$BI$14</f>
        <v>A4Y_002OE_SDB</v>
      </c>
      <c r="C4810" t="s">
        <v>20179</v>
      </c>
      <c r="E4810" t="s">
        <v>15757</v>
      </c>
      <c r="F4810" t="str">
        <f>IF(ISBLANK('4Y'!$M$14),"",'4Y'!$M$14)</f>
        <v/>
      </c>
    </row>
    <row r="4811" spans="2:6">
      <c r="B4811" t="str">
        <f>'4Y'!$BJ$14</f>
        <v>A4Y_002OE_TOT</v>
      </c>
      <c r="C4811" t="s">
        <v>20077</v>
      </c>
      <c r="E4811" t="s">
        <v>15757</v>
      </c>
      <c r="F4811">
        <f>IF(ISBLANK('4Y'!$N$14),"",'4Y'!$N$14)</f>
        <v>0</v>
      </c>
    </row>
    <row r="4812" spans="2:6">
      <c r="B4812" t="str">
        <f>'4Y'!$BK$14</f>
        <v>A4Y_002OC_FOW</v>
      </c>
      <c r="C4812" t="s">
        <v>20180</v>
      </c>
      <c r="E4812" t="s">
        <v>15757</v>
      </c>
      <c r="F4812" t="str">
        <f>IF(ISBLANK('4Y'!$O$14),"",'4Y'!$O$14)</f>
        <v/>
      </c>
    </row>
    <row r="4813" spans="2:6">
      <c r="B4813" t="str">
        <f>'4Y'!$BL$14</f>
        <v>A4Y_002OC_SUW</v>
      </c>
      <c r="C4813" t="s">
        <v>20181</v>
      </c>
      <c r="E4813" t="s">
        <v>15757</v>
      </c>
      <c r="F4813" t="str">
        <f>IF(ISBLANK('4Y'!$P$14),"",'4Y'!$P$14)</f>
        <v/>
      </c>
    </row>
    <row r="4814" spans="2:6">
      <c r="B4814" t="str">
        <f>'4Y'!$BM$14</f>
        <v>A4Y_002OC_HDW</v>
      </c>
      <c r="C4814" t="s">
        <v>20182</v>
      </c>
      <c r="E4814" t="s">
        <v>15757</v>
      </c>
      <c r="F4814" t="str">
        <f>IF(ISBLANK('4Y'!$Q$14),"",'4Y'!$Q$14)</f>
        <v/>
      </c>
    </row>
    <row r="4815" spans="2:6">
      <c r="B4815" t="str">
        <f>'4Y'!$BN$14</f>
        <v>A4Y_002OC_STW</v>
      </c>
      <c r="C4815" t="s">
        <v>20183</v>
      </c>
      <c r="E4815" t="s">
        <v>15757</v>
      </c>
      <c r="F4815" t="str">
        <f>IF(ISBLANK('4Y'!$R$14),"",'4Y'!$R$14)</f>
        <v/>
      </c>
    </row>
    <row r="4816" spans="2:6">
      <c r="B4816" t="str">
        <f>'4Y'!$BO$14</f>
        <v>A4Y_002OC_SLW</v>
      </c>
      <c r="C4816" t="s">
        <v>20184</v>
      </c>
      <c r="E4816" t="s">
        <v>15757</v>
      </c>
      <c r="F4816" t="str">
        <f>IF(ISBLANK('4Y'!$S$14),"",'4Y'!$S$14)</f>
        <v/>
      </c>
    </row>
    <row r="4817" spans="2:6">
      <c r="B4817" t="str">
        <f>'4Y'!$BP$14</f>
        <v>A4Y_002OC_SAB</v>
      </c>
      <c r="C4817" t="s">
        <v>20185</v>
      </c>
      <c r="E4817" t="s">
        <v>15757</v>
      </c>
      <c r="F4817" t="str">
        <f>IF(ISBLANK('4Y'!$T$14),"",'4Y'!$T$14)</f>
        <v/>
      </c>
    </row>
    <row r="4818" spans="2:6">
      <c r="B4818" t="str">
        <f>'4Y'!$BQ$14</f>
        <v>A4Y_002OC_SEB</v>
      </c>
      <c r="C4818" t="s">
        <v>20186</v>
      </c>
      <c r="E4818" t="s">
        <v>15757</v>
      </c>
      <c r="F4818" t="str">
        <f>IF(ISBLANK('4Y'!$U$14),"",'4Y'!$U$14)</f>
        <v/>
      </c>
    </row>
    <row r="4819" spans="2:6">
      <c r="B4819" t="str">
        <f>'4Y'!$BR$14</f>
        <v>A4Y_002OC_SDB</v>
      </c>
      <c r="C4819" t="s">
        <v>20187</v>
      </c>
      <c r="E4819" t="s">
        <v>15757</v>
      </c>
      <c r="F4819" t="str">
        <f>IF(ISBLANK('4Y'!$V$14),"",'4Y'!$V$14)</f>
        <v/>
      </c>
    </row>
    <row r="4820" spans="2:6">
      <c r="B4820" t="str">
        <f>'4Y'!$BS$14</f>
        <v>A4Y_002OC_TOT</v>
      </c>
      <c r="C4820" t="s">
        <v>20083</v>
      </c>
      <c r="E4820" t="s">
        <v>15757</v>
      </c>
      <c r="F4820">
        <f>IF(ISBLANK('4Y'!$W$14),"",'4Y'!$W$14)</f>
        <v>0</v>
      </c>
    </row>
    <row r="4821" spans="2:6">
      <c r="B4821" t="str">
        <f>'4Y'!$BB$15</f>
        <v>A4Y_002TE_FOW</v>
      </c>
      <c r="C4821" t="s">
        <v>20172</v>
      </c>
      <c r="E4821" t="s">
        <v>15757</v>
      </c>
      <c r="F4821">
        <f>IF(ISBLANK('4Y'!$F$15),"",'4Y'!$F$15)</f>
        <v>0</v>
      </c>
    </row>
    <row r="4822" spans="2:6">
      <c r="B4822" t="str">
        <f>'4Y'!$BC$15</f>
        <v>A4Y_002TE_SUW</v>
      </c>
      <c r="C4822" t="s">
        <v>20173</v>
      </c>
      <c r="E4822" t="s">
        <v>15757</v>
      </c>
      <c r="F4822">
        <f>IF(ISBLANK('4Y'!$G$15),"",'4Y'!$G$15)</f>
        <v>0</v>
      </c>
    </row>
    <row r="4823" spans="2:6">
      <c r="B4823" t="str">
        <f>'4Y'!$BD$15</f>
        <v>A4Y_002TE_HDW</v>
      </c>
      <c r="C4823" t="s">
        <v>20174</v>
      </c>
      <c r="E4823" t="s">
        <v>15757</v>
      </c>
      <c r="F4823">
        <f>IF(ISBLANK('4Y'!$H$15),"",'4Y'!$H$15)</f>
        <v>0</v>
      </c>
    </row>
    <row r="4824" spans="2:6">
      <c r="B4824" t="str">
        <f>'4Y'!$BE$15</f>
        <v>A4Y_002TE_STW</v>
      </c>
      <c r="C4824" t="s">
        <v>20175</v>
      </c>
      <c r="E4824" t="s">
        <v>15757</v>
      </c>
      <c r="F4824">
        <f>IF(ISBLANK('4Y'!$I$15),"",'4Y'!$I$15)</f>
        <v>0</v>
      </c>
    </row>
    <row r="4825" spans="2:6">
      <c r="B4825" t="str">
        <f>'4Y'!$BF$15</f>
        <v>A4Y_002TE_SLW</v>
      </c>
      <c r="C4825" t="s">
        <v>20176</v>
      </c>
      <c r="E4825" t="s">
        <v>15757</v>
      </c>
      <c r="F4825">
        <f>IF(ISBLANK('4Y'!$J$15),"",'4Y'!$J$15)</f>
        <v>0</v>
      </c>
    </row>
    <row r="4826" spans="2:6">
      <c r="B4826" t="str">
        <f>'4Y'!$BG$15</f>
        <v>A4Y_002TE_SAB</v>
      </c>
      <c r="C4826" t="s">
        <v>20177</v>
      </c>
      <c r="E4826" t="s">
        <v>15757</v>
      </c>
      <c r="F4826">
        <f>IF(ISBLANK('4Y'!$K$15),"",'4Y'!$K$15)</f>
        <v>0</v>
      </c>
    </row>
    <row r="4827" spans="2:6">
      <c r="B4827" t="str">
        <f>'4Y'!$BH$15</f>
        <v>A4Y_002TE_SEB</v>
      </c>
      <c r="C4827" t="s">
        <v>20178</v>
      </c>
      <c r="E4827" t="s">
        <v>15757</v>
      </c>
      <c r="F4827">
        <f>IF(ISBLANK('4Y'!$L$15),"",'4Y'!$L$15)</f>
        <v>0</v>
      </c>
    </row>
    <row r="4828" spans="2:6">
      <c r="B4828" t="str">
        <f>'4Y'!$BI$15</f>
        <v>A4Y_002TE_SDB</v>
      </c>
      <c r="C4828" t="s">
        <v>20179</v>
      </c>
      <c r="E4828" t="s">
        <v>15757</v>
      </c>
      <c r="F4828">
        <f>IF(ISBLANK('4Y'!$M$15),"",'4Y'!$M$15)</f>
        <v>0</v>
      </c>
    </row>
    <row r="4829" spans="2:6">
      <c r="B4829" t="str">
        <f>'4Y'!$BJ$15</f>
        <v>A4Y_002TE_TOT</v>
      </c>
      <c r="C4829" t="s">
        <v>20077</v>
      </c>
      <c r="E4829" t="s">
        <v>15757</v>
      </c>
      <c r="F4829">
        <f>IF(ISBLANK('4Y'!$N$15),"",'4Y'!$N$15)</f>
        <v>0</v>
      </c>
    </row>
    <row r="4830" spans="2:6">
      <c r="B4830" t="str">
        <f>'4Y'!$BK$15</f>
        <v>A4Y_002TC_FOW</v>
      </c>
      <c r="C4830" t="s">
        <v>20180</v>
      </c>
      <c r="E4830" t="s">
        <v>15757</v>
      </c>
      <c r="F4830">
        <f>IF(ISBLANK('4Y'!$O$15),"",'4Y'!$O$15)</f>
        <v>0</v>
      </c>
    </row>
    <row r="4831" spans="2:6">
      <c r="B4831" t="str">
        <f>'4Y'!$BL$15</f>
        <v>A4Y_002TC_SUW</v>
      </c>
      <c r="C4831" t="s">
        <v>20181</v>
      </c>
      <c r="E4831" t="s">
        <v>15757</v>
      </c>
      <c r="F4831">
        <f>IF(ISBLANK('4Y'!$P$15),"",'4Y'!$P$15)</f>
        <v>0</v>
      </c>
    </row>
    <row r="4832" spans="2:6">
      <c r="B4832" t="str">
        <f>'4Y'!$BM$15</f>
        <v>A4Y_002TC_HDW</v>
      </c>
      <c r="C4832" t="s">
        <v>20182</v>
      </c>
      <c r="E4832" t="s">
        <v>15757</v>
      </c>
      <c r="F4832">
        <f>IF(ISBLANK('4Y'!$Q$15),"",'4Y'!$Q$15)</f>
        <v>0</v>
      </c>
    </row>
    <row r="4833" spans="2:6">
      <c r="B4833" t="str">
        <f>'4Y'!$BN$15</f>
        <v>A4Y_002TC_STW</v>
      </c>
      <c r="C4833" t="s">
        <v>20183</v>
      </c>
      <c r="E4833" t="s">
        <v>15757</v>
      </c>
      <c r="F4833">
        <f>IF(ISBLANK('4Y'!$R$15),"",'4Y'!$R$15)</f>
        <v>0</v>
      </c>
    </row>
    <row r="4834" spans="2:6">
      <c r="B4834" t="str">
        <f>'4Y'!$BO$15</f>
        <v>A4Y_002TC_SLW</v>
      </c>
      <c r="C4834" t="s">
        <v>20184</v>
      </c>
      <c r="E4834" t="s">
        <v>15757</v>
      </c>
      <c r="F4834">
        <f>IF(ISBLANK('4Y'!$S$15),"",'4Y'!$S$15)</f>
        <v>0</v>
      </c>
    </row>
    <row r="4835" spans="2:6">
      <c r="B4835" t="str">
        <f>'4Y'!$BP$15</f>
        <v>A4Y_002TC_SAB</v>
      </c>
      <c r="C4835" t="s">
        <v>20185</v>
      </c>
      <c r="E4835" t="s">
        <v>15757</v>
      </c>
      <c r="F4835">
        <f>IF(ISBLANK('4Y'!$T$15),"",'4Y'!$T$15)</f>
        <v>0</v>
      </c>
    </row>
    <row r="4836" spans="2:6">
      <c r="B4836" t="str">
        <f>'4Y'!$BQ$15</f>
        <v>A4Y_002TC_SEB</v>
      </c>
      <c r="C4836" t="s">
        <v>20186</v>
      </c>
      <c r="E4836" t="s">
        <v>15757</v>
      </c>
      <c r="F4836">
        <f>IF(ISBLANK('4Y'!$U$15),"",'4Y'!$U$15)</f>
        <v>0</v>
      </c>
    </row>
    <row r="4837" spans="2:6">
      <c r="B4837" t="str">
        <f>'4Y'!$BR$15</f>
        <v>A4Y_002TC_SDB</v>
      </c>
      <c r="C4837" t="s">
        <v>20187</v>
      </c>
      <c r="E4837" t="s">
        <v>15757</v>
      </c>
      <c r="F4837">
        <f>IF(ISBLANK('4Y'!$V$15),"",'4Y'!$V$15)</f>
        <v>0</v>
      </c>
    </row>
    <row r="4838" spans="2:6">
      <c r="B4838" t="str">
        <f>'4Y'!$BS$15</f>
        <v>A4Y_002TC_TOT</v>
      </c>
      <c r="C4838" t="s">
        <v>20083</v>
      </c>
      <c r="E4838" t="s">
        <v>15757</v>
      </c>
      <c r="F4838">
        <f>IF(ISBLANK('4Y'!$W$15),"",'4Y'!$W$15)</f>
        <v>0</v>
      </c>
    </row>
    <row r="4839" spans="2:6">
      <c r="B4839" t="str">
        <f>'4Y'!$BB$16</f>
        <v>A4Y_003CE_FOW</v>
      </c>
      <c r="C4839" t="s">
        <v>20188</v>
      </c>
      <c r="E4839" t="s">
        <v>15757</v>
      </c>
      <c r="F4839" t="str">
        <f>IF(ISBLANK('4Y'!$F$16),"",'4Y'!$F$16)</f>
        <v/>
      </c>
    </row>
    <row r="4840" spans="2:6">
      <c r="B4840" t="str">
        <f>'4Y'!$BC$16</f>
        <v>A4Y_003CE_SUW</v>
      </c>
      <c r="C4840" t="s">
        <v>20189</v>
      </c>
      <c r="E4840" t="s">
        <v>15757</v>
      </c>
      <c r="F4840" t="str">
        <f>IF(ISBLANK('4Y'!$G$16),"",'4Y'!$G$16)</f>
        <v/>
      </c>
    </row>
    <row r="4841" spans="2:6">
      <c r="B4841" t="str">
        <f>'4Y'!$BD$16</f>
        <v>A4Y_003CE_HDW</v>
      </c>
      <c r="C4841" t="s">
        <v>20190</v>
      </c>
      <c r="E4841" t="s">
        <v>15757</v>
      </c>
      <c r="F4841" t="str">
        <f>IF(ISBLANK('4Y'!$H$16),"",'4Y'!$H$16)</f>
        <v/>
      </c>
    </row>
    <row r="4842" spans="2:6">
      <c r="B4842" t="str">
        <f>'4Y'!$BE$16</f>
        <v>A4Y_003CE_STW</v>
      </c>
      <c r="C4842" t="s">
        <v>20191</v>
      </c>
      <c r="E4842" t="s">
        <v>15757</v>
      </c>
      <c r="F4842" t="str">
        <f>IF(ISBLANK('4Y'!$I$16),"",'4Y'!$I$16)</f>
        <v/>
      </c>
    </row>
    <row r="4843" spans="2:6">
      <c r="B4843" t="str">
        <f>'4Y'!$BF$16</f>
        <v>A4Y_003CE_SLW</v>
      </c>
      <c r="C4843" t="s">
        <v>20192</v>
      </c>
      <c r="E4843" t="s">
        <v>15757</v>
      </c>
      <c r="F4843" t="str">
        <f>IF(ISBLANK('4Y'!$J$16),"",'4Y'!$J$16)</f>
        <v/>
      </c>
    </row>
    <row r="4844" spans="2:6">
      <c r="B4844" t="str">
        <f>'4Y'!$BG$16</f>
        <v>A4Y_003CE_SAB</v>
      </c>
      <c r="C4844" t="s">
        <v>20193</v>
      </c>
      <c r="E4844" t="s">
        <v>15757</v>
      </c>
      <c r="F4844" t="str">
        <f>IF(ISBLANK('4Y'!$K$16),"",'4Y'!$K$16)</f>
        <v/>
      </c>
    </row>
    <row r="4845" spans="2:6">
      <c r="B4845" t="str">
        <f>'4Y'!$BH$16</f>
        <v>A4Y_003CE_SEB</v>
      </c>
      <c r="C4845" t="s">
        <v>20194</v>
      </c>
      <c r="E4845" t="s">
        <v>15757</v>
      </c>
      <c r="F4845" t="str">
        <f>IF(ISBLANK('4Y'!$L$16),"",'4Y'!$L$16)</f>
        <v/>
      </c>
    </row>
    <row r="4846" spans="2:6">
      <c r="B4846" t="str">
        <f>'4Y'!$BI$16</f>
        <v>A4Y_003CE_SDB</v>
      </c>
      <c r="C4846" t="s">
        <v>20195</v>
      </c>
      <c r="E4846" t="s">
        <v>15757</v>
      </c>
      <c r="F4846" t="str">
        <f>IF(ISBLANK('4Y'!$M$16),"",'4Y'!$M$16)</f>
        <v/>
      </c>
    </row>
    <row r="4847" spans="2:6">
      <c r="B4847" t="str">
        <f>'4Y'!$BJ$16</f>
        <v>A4Y_003CE_TOT</v>
      </c>
      <c r="C4847" t="s">
        <v>20089</v>
      </c>
      <c r="E4847" t="s">
        <v>15757</v>
      </c>
      <c r="F4847">
        <f>IF(ISBLANK('4Y'!$N$16),"",'4Y'!$N$16)</f>
        <v>0</v>
      </c>
    </row>
    <row r="4848" spans="2:6">
      <c r="B4848" t="str">
        <f>'4Y'!$BK$16</f>
        <v>A4Y_003CC_FOW</v>
      </c>
      <c r="C4848" t="s">
        <v>20196</v>
      </c>
      <c r="E4848" t="s">
        <v>15757</v>
      </c>
      <c r="F4848" t="str">
        <f>IF(ISBLANK('4Y'!$O$16),"",'4Y'!$O$16)</f>
        <v/>
      </c>
    </row>
    <row r="4849" spans="2:6">
      <c r="B4849" t="str">
        <f>'4Y'!$BL$16</f>
        <v>A4Y_003CC_SUW</v>
      </c>
      <c r="C4849" t="s">
        <v>20197</v>
      </c>
      <c r="E4849" t="s">
        <v>15757</v>
      </c>
      <c r="F4849" t="str">
        <f>IF(ISBLANK('4Y'!$P$16),"",'4Y'!$P$16)</f>
        <v/>
      </c>
    </row>
    <row r="4850" spans="2:6">
      <c r="B4850" t="str">
        <f>'4Y'!$BM$16</f>
        <v>A4Y_003CC_HDW</v>
      </c>
      <c r="C4850" t="s">
        <v>20198</v>
      </c>
      <c r="E4850" t="s">
        <v>15757</v>
      </c>
      <c r="F4850" t="str">
        <f>IF(ISBLANK('4Y'!$Q$16),"",'4Y'!$Q$16)</f>
        <v/>
      </c>
    </row>
    <row r="4851" spans="2:6">
      <c r="B4851" t="str">
        <f>'4Y'!$BN$16</f>
        <v>A4Y_003CC_STW</v>
      </c>
      <c r="C4851" t="s">
        <v>20199</v>
      </c>
      <c r="E4851" t="s">
        <v>15757</v>
      </c>
      <c r="F4851" t="str">
        <f>IF(ISBLANK('4Y'!$R$16),"",'4Y'!$R$16)</f>
        <v/>
      </c>
    </row>
    <row r="4852" spans="2:6">
      <c r="B4852" t="str">
        <f>'4Y'!$BO$16</f>
        <v>A4Y_003CC_SLW</v>
      </c>
      <c r="C4852" t="s">
        <v>20200</v>
      </c>
      <c r="E4852" t="s">
        <v>15757</v>
      </c>
      <c r="F4852" t="str">
        <f>IF(ISBLANK('4Y'!$S$16),"",'4Y'!$S$16)</f>
        <v/>
      </c>
    </row>
    <row r="4853" spans="2:6">
      <c r="B4853" t="str">
        <f>'4Y'!$BP$16</f>
        <v>A4Y_003CC_SAB</v>
      </c>
      <c r="C4853" t="s">
        <v>20201</v>
      </c>
      <c r="E4853" t="s">
        <v>15757</v>
      </c>
      <c r="F4853" t="str">
        <f>IF(ISBLANK('4Y'!$T$16),"",'4Y'!$T$16)</f>
        <v/>
      </c>
    </row>
    <row r="4854" spans="2:6">
      <c r="B4854" t="str">
        <f>'4Y'!$BQ$16</f>
        <v>A4Y_003CC_SEB</v>
      </c>
      <c r="C4854" t="s">
        <v>20202</v>
      </c>
      <c r="E4854" t="s">
        <v>15757</v>
      </c>
      <c r="F4854" t="str">
        <f>IF(ISBLANK('4Y'!$U$16),"",'4Y'!$U$16)</f>
        <v/>
      </c>
    </row>
    <row r="4855" spans="2:6">
      <c r="B4855" t="str">
        <f>'4Y'!$BR$16</f>
        <v>A4Y_003CC_SDB</v>
      </c>
      <c r="C4855" t="s">
        <v>20203</v>
      </c>
      <c r="E4855" t="s">
        <v>15757</v>
      </c>
      <c r="F4855" t="str">
        <f>IF(ISBLANK('4Y'!$V$16),"",'4Y'!$V$16)</f>
        <v/>
      </c>
    </row>
    <row r="4856" spans="2:6">
      <c r="B4856" t="str">
        <f>'4Y'!$BS$16</f>
        <v>A4Y_003CC_TOT</v>
      </c>
      <c r="C4856" t="s">
        <v>20095</v>
      </c>
      <c r="E4856" t="s">
        <v>15757</v>
      </c>
      <c r="F4856">
        <f>IF(ISBLANK('4Y'!$W$16),"",'4Y'!$W$16)</f>
        <v>0</v>
      </c>
    </row>
    <row r="4857" spans="2:6">
      <c r="B4857" t="str">
        <f>'4Y'!$BB$17</f>
        <v>A4Y_003OE_FOW</v>
      </c>
      <c r="C4857" t="s">
        <v>20188</v>
      </c>
      <c r="E4857" t="s">
        <v>15757</v>
      </c>
      <c r="F4857" t="str">
        <f>IF(ISBLANK('4Y'!$F$17),"",'4Y'!$F$17)</f>
        <v/>
      </c>
    </row>
    <row r="4858" spans="2:6">
      <c r="B4858" t="str">
        <f>'4Y'!$BC$17</f>
        <v>A4Y_003OE_SUW</v>
      </c>
      <c r="C4858" t="s">
        <v>20189</v>
      </c>
      <c r="E4858" t="s">
        <v>15757</v>
      </c>
      <c r="F4858" t="str">
        <f>IF(ISBLANK('4Y'!$G$17),"",'4Y'!$G$17)</f>
        <v/>
      </c>
    </row>
    <row r="4859" spans="2:6">
      <c r="B4859" t="str">
        <f>'4Y'!$BD$17</f>
        <v>A4Y_003OE_HDW</v>
      </c>
      <c r="C4859" t="s">
        <v>20190</v>
      </c>
      <c r="E4859" t="s">
        <v>15757</v>
      </c>
      <c r="F4859" t="str">
        <f>IF(ISBLANK('4Y'!$H$17),"",'4Y'!$H$17)</f>
        <v/>
      </c>
    </row>
    <row r="4860" spans="2:6">
      <c r="B4860" t="str">
        <f>'4Y'!$BE$17</f>
        <v>A4Y_003OE_STW</v>
      </c>
      <c r="C4860" t="s">
        <v>20191</v>
      </c>
      <c r="E4860" t="s">
        <v>15757</v>
      </c>
      <c r="F4860" t="str">
        <f>IF(ISBLANK('4Y'!$I$17),"",'4Y'!$I$17)</f>
        <v/>
      </c>
    </row>
    <row r="4861" spans="2:6">
      <c r="B4861" t="str">
        <f>'4Y'!$BF$17</f>
        <v>A4Y_003OE_SLW</v>
      </c>
      <c r="C4861" t="s">
        <v>20192</v>
      </c>
      <c r="E4861" t="s">
        <v>15757</v>
      </c>
      <c r="F4861" t="str">
        <f>IF(ISBLANK('4Y'!$J$17),"",'4Y'!$J$17)</f>
        <v/>
      </c>
    </row>
    <row r="4862" spans="2:6">
      <c r="B4862" t="str">
        <f>'4Y'!$BG$17</f>
        <v>A4Y_003OE_SAB</v>
      </c>
      <c r="C4862" t="s">
        <v>20193</v>
      </c>
      <c r="E4862" t="s">
        <v>15757</v>
      </c>
      <c r="F4862" t="str">
        <f>IF(ISBLANK('4Y'!$K$17),"",'4Y'!$K$17)</f>
        <v/>
      </c>
    </row>
    <row r="4863" spans="2:6">
      <c r="B4863" t="str">
        <f>'4Y'!$BH$17</f>
        <v>A4Y_003OE_SEB</v>
      </c>
      <c r="C4863" t="s">
        <v>20194</v>
      </c>
      <c r="E4863" t="s">
        <v>15757</v>
      </c>
      <c r="F4863" t="str">
        <f>IF(ISBLANK('4Y'!$L$17),"",'4Y'!$L$17)</f>
        <v/>
      </c>
    </row>
    <row r="4864" spans="2:6">
      <c r="B4864" t="str">
        <f>'4Y'!$BI$17</f>
        <v>A4Y_003OE_SDB</v>
      </c>
      <c r="C4864" t="s">
        <v>20195</v>
      </c>
      <c r="E4864" t="s">
        <v>15757</v>
      </c>
      <c r="F4864" t="str">
        <f>IF(ISBLANK('4Y'!$M$17),"",'4Y'!$M$17)</f>
        <v/>
      </c>
    </row>
    <row r="4865" spans="2:6">
      <c r="B4865" t="str">
        <f>'4Y'!$BJ$17</f>
        <v>A4Y_003OE_TOT</v>
      </c>
      <c r="C4865" t="s">
        <v>20089</v>
      </c>
      <c r="E4865" t="s">
        <v>15757</v>
      </c>
      <c r="F4865">
        <f>IF(ISBLANK('4Y'!$N$17),"",'4Y'!$N$17)</f>
        <v>0</v>
      </c>
    </row>
    <row r="4866" spans="2:6">
      <c r="B4866" t="str">
        <f>'4Y'!$BK$17</f>
        <v>A4Y_003OC_FOW</v>
      </c>
      <c r="C4866" t="s">
        <v>20196</v>
      </c>
      <c r="E4866" t="s">
        <v>15757</v>
      </c>
      <c r="F4866" t="str">
        <f>IF(ISBLANK('4Y'!$O$17),"",'4Y'!$O$17)</f>
        <v/>
      </c>
    </row>
    <row r="4867" spans="2:6">
      <c r="B4867" t="str">
        <f>'4Y'!$BL$17</f>
        <v>A4Y_003OC_SUW</v>
      </c>
      <c r="C4867" t="s">
        <v>20197</v>
      </c>
      <c r="E4867" t="s">
        <v>15757</v>
      </c>
      <c r="F4867" t="str">
        <f>IF(ISBLANK('4Y'!$P$17),"",'4Y'!$P$17)</f>
        <v/>
      </c>
    </row>
    <row r="4868" spans="2:6">
      <c r="B4868" t="str">
        <f>'4Y'!$BM$17</f>
        <v>A4Y_003OC_HDW</v>
      </c>
      <c r="C4868" t="s">
        <v>20198</v>
      </c>
      <c r="E4868" t="s">
        <v>15757</v>
      </c>
      <c r="F4868" t="str">
        <f>IF(ISBLANK('4Y'!$Q$17),"",'4Y'!$Q$17)</f>
        <v/>
      </c>
    </row>
    <row r="4869" spans="2:6">
      <c r="B4869" t="str">
        <f>'4Y'!$BN$17</f>
        <v>A4Y_003OC_STW</v>
      </c>
      <c r="C4869" t="s">
        <v>20199</v>
      </c>
      <c r="E4869" t="s">
        <v>15757</v>
      </c>
      <c r="F4869" t="str">
        <f>IF(ISBLANK('4Y'!$R$17),"",'4Y'!$R$17)</f>
        <v/>
      </c>
    </row>
    <row r="4870" spans="2:6">
      <c r="B4870" t="str">
        <f>'4Y'!$BO$17</f>
        <v>A4Y_003OC_SLW</v>
      </c>
      <c r="C4870" t="s">
        <v>20200</v>
      </c>
      <c r="E4870" t="s">
        <v>15757</v>
      </c>
      <c r="F4870" t="str">
        <f>IF(ISBLANK('4Y'!$S$17),"",'4Y'!$S$17)</f>
        <v/>
      </c>
    </row>
    <row r="4871" spans="2:6">
      <c r="B4871" t="str">
        <f>'4Y'!$BP$17</f>
        <v>A4Y_003OC_SAB</v>
      </c>
      <c r="C4871" t="s">
        <v>20201</v>
      </c>
      <c r="E4871" t="s">
        <v>15757</v>
      </c>
      <c r="F4871" t="str">
        <f>IF(ISBLANK('4Y'!$T$17),"",'4Y'!$T$17)</f>
        <v/>
      </c>
    </row>
    <row r="4872" spans="2:6">
      <c r="B4872" t="str">
        <f>'4Y'!$BQ$17</f>
        <v>A4Y_003OC_SEB</v>
      </c>
      <c r="C4872" t="s">
        <v>20202</v>
      </c>
      <c r="E4872" t="s">
        <v>15757</v>
      </c>
      <c r="F4872" t="str">
        <f>IF(ISBLANK('4Y'!$U$17),"",'4Y'!$U$17)</f>
        <v/>
      </c>
    </row>
    <row r="4873" spans="2:6">
      <c r="B4873" t="str">
        <f>'4Y'!$BR$17</f>
        <v>A4Y_003OC_SDB</v>
      </c>
      <c r="C4873" t="s">
        <v>20203</v>
      </c>
      <c r="E4873" t="s">
        <v>15757</v>
      </c>
      <c r="F4873" t="str">
        <f>IF(ISBLANK('4Y'!$V$17),"",'4Y'!$V$17)</f>
        <v/>
      </c>
    </row>
    <row r="4874" spans="2:6">
      <c r="B4874" t="str">
        <f>'4Y'!$BS$17</f>
        <v>A4Y_003OC_TOT</v>
      </c>
      <c r="C4874" t="s">
        <v>20095</v>
      </c>
      <c r="E4874" t="s">
        <v>15757</v>
      </c>
      <c r="F4874">
        <f>IF(ISBLANK('4Y'!$W$17),"",'4Y'!$W$17)</f>
        <v>0</v>
      </c>
    </row>
    <row r="4875" spans="2:6">
      <c r="B4875" t="str">
        <f>'4Y'!$BB$18</f>
        <v>A4Y_003TE_FOW</v>
      </c>
      <c r="C4875" t="s">
        <v>20188</v>
      </c>
      <c r="E4875" t="s">
        <v>15757</v>
      </c>
      <c r="F4875">
        <f>IF(ISBLANK('4Y'!$F$18),"",'4Y'!$F$18)</f>
        <v>0</v>
      </c>
    </row>
    <row r="4876" spans="2:6">
      <c r="B4876" t="str">
        <f>'4Y'!$BC$18</f>
        <v>A4Y_003TE_SUW</v>
      </c>
      <c r="C4876" t="s">
        <v>20189</v>
      </c>
      <c r="E4876" t="s">
        <v>15757</v>
      </c>
      <c r="F4876">
        <f>IF(ISBLANK('4Y'!$G$18),"",'4Y'!$G$18)</f>
        <v>0</v>
      </c>
    </row>
    <row r="4877" spans="2:6">
      <c r="B4877" t="str">
        <f>'4Y'!$BD$18</f>
        <v>A4Y_003TE_HDW</v>
      </c>
      <c r="C4877" t="s">
        <v>20190</v>
      </c>
      <c r="E4877" t="s">
        <v>15757</v>
      </c>
      <c r="F4877">
        <f>IF(ISBLANK('4Y'!$H$18),"",'4Y'!$H$18)</f>
        <v>0</v>
      </c>
    </row>
    <row r="4878" spans="2:6">
      <c r="B4878" t="str">
        <f>'4Y'!$BE$18</f>
        <v>A4Y_003TE_STW</v>
      </c>
      <c r="C4878" t="s">
        <v>20191</v>
      </c>
      <c r="E4878" t="s">
        <v>15757</v>
      </c>
      <c r="F4878">
        <f>IF(ISBLANK('4Y'!$I$18),"",'4Y'!$I$18)</f>
        <v>0</v>
      </c>
    </row>
    <row r="4879" spans="2:6">
      <c r="B4879" t="str">
        <f>'4Y'!$BF$18</f>
        <v>A4Y_003TE_SLW</v>
      </c>
      <c r="C4879" t="s">
        <v>20192</v>
      </c>
      <c r="E4879" t="s">
        <v>15757</v>
      </c>
      <c r="F4879">
        <f>IF(ISBLANK('4Y'!$J$18),"",'4Y'!$J$18)</f>
        <v>0</v>
      </c>
    </row>
    <row r="4880" spans="2:6">
      <c r="B4880" t="str">
        <f>'4Y'!$BG$18</f>
        <v>A4Y_003TE_SAB</v>
      </c>
      <c r="C4880" t="s">
        <v>20193</v>
      </c>
      <c r="E4880" t="s">
        <v>15757</v>
      </c>
      <c r="F4880">
        <f>IF(ISBLANK('4Y'!$K$18),"",'4Y'!$K$18)</f>
        <v>0</v>
      </c>
    </row>
    <row r="4881" spans="2:6">
      <c r="B4881" t="str">
        <f>'4Y'!$BH$18</f>
        <v>A4Y_003TE_SEB</v>
      </c>
      <c r="C4881" t="s">
        <v>20194</v>
      </c>
      <c r="E4881" t="s">
        <v>15757</v>
      </c>
      <c r="F4881">
        <f>IF(ISBLANK('4Y'!$L$18),"",'4Y'!$L$18)</f>
        <v>0</v>
      </c>
    </row>
    <row r="4882" spans="2:6">
      <c r="B4882" t="str">
        <f>'4Y'!$BI$18</f>
        <v>A4Y_003TE_SDB</v>
      </c>
      <c r="C4882" t="s">
        <v>20195</v>
      </c>
      <c r="E4882" t="s">
        <v>15757</v>
      </c>
      <c r="F4882">
        <f>IF(ISBLANK('4Y'!$M$18),"",'4Y'!$M$18)</f>
        <v>0</v>
      </c>
    </row>
    <row r="4883" spans="2:6">
      <c r="B4883" t="str">
        <f>'4Y'!$BJ$18</f>
        <v>A4Y_003TE_TOT</v>
      </c>
      <c r="C4883" t="s">
        <v>20089</v>
      </c>
      <c r="E4883" t="s">
        <v>15757</v>
      </c>
      <c r="F4883">
        <f>IF(ISBLANK('4Y'!$N$18),"",'4Y'!$N$18)</f>
        <v>0</v>
      </c>
    </row>
    <row r="4884" spans="2:6">
      <c r="B4884" t="str">
        <f>'4Y'!$BK$18</f>
        <v>A4Y_003TC_FOW</v>
      </c>
      <c r="C4884" t="s">
        <v>20196</v>
      </c>
      <c r="E4884" t="s">
        <v>15757</v>
      </c>
      <c r="F4884">
        <f>IF(ISBLANK('4Y'!$O$18),"",'4Y'!$O$18)</f>
        <v>0</v>
      </c>
    </row>
    <row r="4885" spans="2:6">
      <c r="B4885" t="str">
        <f>'4Y'!$BL$18</f>
        <v>A4Y_003TC_SUW</v>
      </c>
      <c r="C4885" t="s">
        <v>20197</v>
      </c>
      <c r="E4885" t="s">
        <v>15757</v>
      </c>
      <c r="F4885">
        <f>IF(ISBLANK('4Y'!$P$18),"",'4Y'!$P$18)</f>
        <v>0</v>
      </c>
    </row>
    <row r="4886" spans="2:6">
      <c r="B4886" t="str">
        <f>'4Y'!$BM$18</f>
        <v>A4Y_003TC_HDW</v>
      </c>
      <c r="C4886" t="s">
        <v>20198</v>
      </c>
      <c r="E4886" t="s">
        <v>15757</v>
      </c>
      <c r="F4886">
        <f>IF(ISBLANK('4Y'!$Q$18),"",'4Y'!$Q$18)</f>
        <v>0</v>
      </c>
    </row>
    <row r="4887" spans="2:6">
      <c r="B4887" t="str">
        <f>'4Y'!$BN$18</f>
        <v>A4Y_003TC_STW</v>
      </c>
      <c r="C4887" t="s">
        <v>20199</v>
      </c>
      <c r="E4887" t="s">
        <v>15757</v>
      </c>
      <c r="F4887">
        <f>IF(ISBLANK('4Y'!$R$18),"",'4Y'!$R$18)</f>
        <v>0</v>
      </c>
    </row>
    <row r="4888" spans="2:6">
      <c r="B4888" t="str">
        <f>'4Y'!$BO$18</f>
        <v>A4Y_003TC_SLW</v>
      </c>
      <c r="C4888" t="s">
        <v>20200</v>
      </c>
      <c r="E4888" t="s">
        <v>15757</v>
      </c>
      <c r="F4888">
        <f>IF(ISBLANK('4Y'!$S$18),"",'4Y'!$S$18)</f>
        <v>0</v>
      </c>
    </row>
    <row r="4889" spans="2:6">
      <c r="B4889" t="str">
        <f>'4Y'!$BP$18</f>
        <v>A4Y_003TC_SAB</v>
      </c>
      <c r="C4889" t="s">
        <v>20201</v>
      </c>
      <c r="E4889" t="s">
        <v>15757</v>
      </c>
      <c r="F4889">
        <f>IF(ISBLANK('4Y'!$T$18),"",'4Y'!$T$18)</f>
        <v>0</v>
      </c>
    </row>
    <row r="4890" spans="2:6">
      <c r="B4890" t="str">
        <f>'4Y'!$BQ$18</f>
        <v>A4Y_003TC_SEB</v>
      </c>
      <c r="C4890" t="s">
        <v>20202</v>
      </c>
      <c r="E4890" t="s">
        <v>15757</v>
      </c>
      <c r="F4890">
        <f>IF(ISBLANK('4Y'!$U$18),"",'4Y'!$U$18)</f>
        <v>0</v>
      </c>
    </row>
    <row r="4891" spans="2:6">
      <c r="B4891" t="str">
        <f>'4Y'!$BR$18</f>
        <v>A4Y_003TC_SDB</v>
      </c>
      <c r="C4891" t="s">
        <v>20203</v>
      </c>
      <c r="E4891" t="s">
        <v>15757</v>
      </c>
      <c r="F4891">
        <f>IF(ISBLANK('4Y'!$V$18),"",'4Y'!$V$18)</f>
        <v>0</v>
      </c>
    </row>
    <row r="4892" spans="2:6">
      <c r="B4892" t="str">
        <f>'4Y'!$BS$18</f>
        <v>A4Y_003TC_TOT</v>
      </c>
      <c r="C4892" t="s">
        <v>20095</v>
      </c>
      <c r="E4892" t="s">
        <v>15757</v>
      </c>
      <c r="F4892">
        <f>IF(ISBLANK('4Y'!$W$18),"",'4Y'!$W$18)</f>
        <v>0</v>
      </c>
    </row>
    <row r="4893" spans="2:6">
      <c r="B4893" t="str">
        <f>'4Y'!$BB$19</f>
        <v>A4Y_004CE_FOW</v>
      </c>
      <c r="C4893" t="s">
        <v>20204</v>
      </c>
      <c r="E4893" t="s">
        <v>15757</v>
      </c>
      <c r="F4893" t="str">
        <f>IF(ISBLANK('4Y'!$F$19),"",'4Y'!$F$19)</f>
        <v/>
      </c>
    </row>
    <row r="4894" spans="2:6">
      <c r="B4894" t="str">
        <f>'4Y'!$BC$19</f>
        <v>A4Y_004CE_SUW</v>
      </c>
      <c r="C4894" t="s">
        <v>20205</v>
      </c>
      <c r="E4894" t="s">
        <v>15757</v>
      </c>
      <c r="F4894" t="str">
        <f>IF(ISBLANK('4Y'!$G$19),"",'4Y'!$G$19)</f>
        <v/>
      </c>
    </row>
    <row r="4895" spans="2:6">
      <c r="B4895" t="str">
        <f>'4Y'!$BD$19</f>
        <v>A4Y_004CE_HDW</v>
      </c>
      <c r="C4895" t="s">
        <v>20206</v>
      </c>
      <c r="E4895" t="s">
        <v>15757</v>
      </c>
      <c r="F4895" t="str">
        <f>IF(ISBLANK('4Y'!$H$19),"",'4Y'!$H$19)</f>
        <v/>
      </c>
    </row>
    <row r="4896" spans="2:6">
      <c r="B4896" t="str">
        <f>'4Y'!$BE$19</f>
        <v>A4Y_004CE_STW</v>
      </c>
      <c r="C4896" t="s">
        <v>20207</v>
      </c>
      <c r="E4896" t="s">
        <v>15757</v>
      </c>
      <c r="F4896" t="str">
        <f>IF(ISBLANK('4Y'!$I$19),"",'4Y'!$I$19)</f>
        <v/>
      </c>
    </row>
    <row r="4897" spans="2:6">
      <c r="B4897" t="str">
        <f>'4Y'!$BF$19</f>
        <v>A4Y_004CE_SLW</v>
      </c>
      <c r="C4897" t="s">
        <v>20208</v>
      </c>
      <c r="E4897" t="s">
        <v>15757</v>
      </c>
      <c r="F4897" t="str">
        <f>IF(ISBLANK('4Y'!$J$19),"",'4Y'!$J$19)</f>
        <v/>
      </c>
    </row>
    <row r="4898" spans="2:6">
      <c r="B4898" t="str">
        <f>'4Y'!$BG$19</f>
        <v>A4Y_004CE_SAB</v>
      </c>
      <c r="C4898" t="s">
        <v>20209</v>
      </c>
      <c r="E4898" t="s">
        <v>15757</v>
      </c>
      <c r="F4898" t="str">
        <f>IF(ISBLANK('4Y'!$K$19),"",'4Y'!$K$19)</f>
        <v/>
      </c>
    </row>
    <row r="4899" spans="2:6">
      <c r="B4899" t="str">
        <f>'4Y'!$BH$19</f>
        <v>A4Y_004CE_SEB</v>
      </c>
      <c r="C4899" t="s">
        <v>20210</v>
      </c>
      <c r="E4899" t="s">
        <v>15757</v>
      </c>
      <c r="F4899" t="str">
        <f>IF(ISBLANK('4Y'!$L$19),"",'4Y'!$L$19)</f>
        <v/>
      </c>
    </row>
    <row r="4900" spans="2:6">
      <c r="B4900" t="str">
        <f>'4Y'!$BI$19</f>
        <v>A4Y_004CE_SDB</v>
      </c>
      <c r="C4900" t="s">
        <v>20211</v>
      </c>
      <c r="E4900" t="s">
        <v>15757</v>
      </c>
      <c r="F4900" t="str">
        <f>IF(ISBLANK('4Y'!$M$19),"",'4Y'!$M$19)</f>
        <v/>
      </c>
    </row>
    <row r="4901" spans="2:6">
      <c r="B4901" t="str">
        <f>'4Y'!$BJ$19</f>
        <v>A4Y_004CE_TOT</v>
      </c>
      <c r="C4901" t="s">
        <v>20101</v>
      </c>
      <c r="E4901" t="s">
        <v>15757</v>
      </c>
      <c r="F4901">
        <f>IF(ISBLANK('4Y'!$N$19),"",'4Y'!$N$19)</f>
        <v>0</v>
      </c>
    </row>
    <row r="4902" spans="2:6">
      <c r="B4902" t="str">
        <f>'4Y'!$BK$19</f>
        <v>A4Y_004CC_FOW</v>
      </c>
      <c r="C4902" t="s">
        <v>20212</v>
      </c>
      <c r="E4902" t="s">
        <v>15757</v>
      </c>
      <c r="F4902" t="str">
        <f>IF(ISBLANK('4Y'!$O$19),"",'4Y'!$O$19)</f>
        <v/>
      </c>
    </row>
    <row r="4903" spans="2:6">
      <c r="B4903" t="str">
        <f>'4Y'!$BL$19</f>
        <v>A4Y_004CC_SUW</v>
      </c>
      <c r="C4903" t="s">
        <v>20213</v>
      </c>
      <c r="E4903" t="s">
        <v>15757</v>
      </c>
      <c r="F4903" t="str">
        <f>IF(ISBLANK('4Y'!$P$19),"",'4Y'!$P$19)</f>
        <v/>
      </c>
    </row>
    <row r="4904" spans="2:6">
      <c r="B4904" t="str">
        <f>'4Y'!$BM$19</f>
        <v>A4Y_004CC_HDW</v>
      </c>
      <c r="C4904" t="s">
        <v>20214</v>
      </c>
      <c r="E4904" t="s">
        <v>15757</v>
      </c>
      <c r="F4904" t="str">
        <f>IF(ISBLANK('4Y'!$Q$19),"",'4Y'!$Q$19)</f>
        <v/>
      </c>
    </row>
    <row r="4905" spans="2:6">
      <c r="B4905" t="str">
        <f>'4Y'!$BN$19</f>
        <v>A4Y_004CC_STW</v>
      </c>
      <c r="C4905" t="s">
        <v>20215</v>
      </c>
      <c r="E4905" t="s">
        <v>15757</v>
      </c>
      <c r="F4905" t="str">
        <f>IF(ISBLANK('4Y'!$R$19),"",'4Y'!$R$19)</f>
        <v/>
      </c>
    </row>
    <row r="4906" spans="2:6">
      <c r="B4906" t="str">
        <f>'4Y'!$BO$19</f>
        <v>A4Y_004CC_SLW</v>
      </c>
      <c r="C4906" t="s">
        <v>20216</v>
      </c>
      <c r="E4906" t="s">
        <v>15757</v>
      </c>
      <c r="F4906" t="str">
        <f>IF(ISBLANK('4Y'!$S$19),"",'4Y'!$S$19)</f>
        <v/>
      </c>
    </row>
    <row r="4907" spans="2:6">
      <c r="B4907" t="str">
        <f>'4Y'!$BP$19</f>
        <v>A4Y_004CC_SAB</v>
      </c>
      <c r="C4907" t="s">
        <v>20217</v>
      </c>
      <c r="E4907" t="s">
        <v>15757</v>
      </c>
      <c r="F4907" t="str">
        <f>IF(ISBLANK('4Y'!$T$19),"",'4Y'!$T$19)</f>
        <v/>
      </c>
    </row>
    <row r="4908" spans="2:6">
      <c r="B4908" t="str">
        <f>'4Y'!$BQ$19</f>
        <v>A4Y_004CC_SEB</v>
      </c>
      <c r="C4908" t="s">
        <v>20218</v>
      </c>
      <c r="E4908" t="s">
        <v>15757</v>
      </c>
      <c r="F4908" t="str">
        <f>IF(ISBLANK('4Y'!$U$19),"",'4Y'!$U$19)</f>
        <v/>
      </c>
    </row>
    <row r="4909" spans="2:6">
      <c r="B4909" t="str">
        <f>'4Y'!$BR$19</f>
        <v>A4Y_004CC_SDB</v>
      </c>
      <c r="C4909" t="s">
        <v>20219</v>
      </c>
      <c r="E4909" t="s">
        <v>15757</v>
      </c>
      <c r="F4909" t="str">
        <f>IF(ISBLANK('4Y'!$V$19),"",'4Y'!$V$19)</f>
        <v/>
      </c>
    </row>
    <row r="4910" spans="2:6">
      <c r="B4910" t="str">
        <f>'4Y'!$BS$19</f>
        <v>A4Y_004CC_TOT</v>
      </c>
      <c r="C4910" t="s">
        <v>20107</v>
      </c>
      <c r="E4910" t="s">
        <v>15757</v>
      </c>
      <c r="F4910">
        <f>IF(ISBLANK('4Y'!$W$19),"",'4Y'!$W$19)</f>
        <v>0</v>
      </c>
    </row>
    <row r="4911" spans="2:6">
      <c r="B4911" t="str">
        <f>'4Y'!$BB$20</f>
        <v>A4Y_004OE_FOW</v>
      </c>
      <c r="C4911" t="s">
        <v>20204</v>
      </c>
      <c r="E4911" t="s">
        <v>15757</v>
      </c>
      <c r="F4911" t="str">
        <f>IF(ISBLANK('4Y'!$F$20),"",'4Y'!$F$20)</f>
        <v/>
      </c>
    </row>
    <row r="4912" spans="2:6">
      <c r="B4912" t="str">
        <f>'4Y'!$BC$20</f>
        <v>A4Y_004OE_SUW</v>
      </c>
      <c r="C4912" t="s">
        <v>20205</v>
      </c>
      <c r="E4912" t="s">
        <v>15757</v>
      </c>
      <c r="F4912" t="str">
        <f>IF(ISBLANK('4Y'!$G$20),"",'4Y'!$G$20)</f>
        <v/>
      </c>
    </row>
    <row r="4913" spans="2:6">
      <c r="B4913" t="str">
        <f>'4Y'!$BD$20</f>
        <v>A4Y_004OE_HDW</v>
      </c>
      <c r="C4913" t="s">
        <v>20206</v>
      </c>
      <c r="E4913" t="s">
        <v>15757</v>
      </c>
      <c r="F4913" t="str">
        <f>IF(ISBLANK('4Y'!$H$20),"",'4Y'!$H$20)</f>
        <v/>
      </c>
    </row>
    <row r="4914" spans="2:6">
      <c r="B4914" t="str">
        <f>'4Y'!$BE$20</f>
        <v>A4Y_004OE_STW</v>
      </c>
      <c r="C4914" t="s">
        <v>20207</v>
      </c>
      <c r="E4914" t="s">
        <v>15757</v>
      </c>
      <c r="F4914" t="str">
        <f>IF(ISBLANK('4Y'!$I$20),"",'4Y'!$I$20)</f>
        <v/>
      </c>
    </row>
    <row r="4915" spans="2:6">
      <c r="B4915" t="str">
        <f>'4Y'!$BF$20</f>
        <v>A4Y_004OE_SLW</v>
      </c>
      <c r="C4915" t="s">
        <v>20208</v>
      </c>
      <c r="E4915" t="s">
        <v>15757</v>
      </c>
      <c r="F4915" t="str">
        <f>IF(ISBLANK('4Y'!$J$20),"",'4Y'!$J$20)</f>
        <v/>
      </c>
    </row>
    <row r="4916" spans="2:6">
      <c r="B4916" t="str">
        <f>'4Y'!$BG$20</f>
        <v>A4Y_004OE_SAB</v>
      </c>
      <c r="C4916" t="s">
        <v>20209</v>
      </c>
      <c r="E4916" t="s">
        <v>15757</v>
      </c>
      <c r="F4916" t="str">
        <f>IF(ISBLANK('4Y'!$K$20),"",'4Y'!$K$20)</f>
        <v/>
      </c>
    </row>
    <row r="4917" spans="2:6">
      <c r="B4917" t="str">
        <f>'4Y'!$BH$20</f>
        <v>A4Y_004OE_SEB</v>
      </c>
      <c r="C4917" t="s">
        <v>20210</v>
      </c>
      <c r="E4917" t="s">
        <v>15757</v>
      </c>
      <c r="F4917" t="str">
        <f>IF(ISBLANK('4Y'!$L$20),"",'4Y'!$L$20)</f>
        <v/>
      </c>
    </row>
    <row r="4918" spans="2:6">
      <c r="B4918" t="str">
        <f>'4Y'!$BI$20</f>
        <v>A4Y_004OE_SDB</v>
      </c>
      <c r="C4918" t="s">
        <v>20211</v>
      </c>
      <c r="E4918" t="s">
        <v>15757</v>
      </c>
      <c r="F4918" t="str">
        <f>IF(ISBLANK('4Y'!$M$20),"",'4Y'!$M$20)</f>
        <v/>
      </c>
    </row>
    <row r="4919" spans="2:6">
      <c r="B4919" t="str">
        <f>'4Y'!$BJ$20</f>
        <v>A4Y_004OE_TOT</v>
      </c>
      <c r="C4919" t="s">
        <v>20101</v>
      </c>
      <c r="E4919" t="s">
        <v>15757</v>
      </c>
      <c r="F4919">
        <f>IF(ISBLANK('4Y'!$N$20),"",'4Y'!$N$20)</f>
        <v>0</v>
      </c>
    </row>
    <row r="4920" spans="2:6">
      <c r="B4920" t="str">
        <f>'4Y'!$BK$20</f>
        <v>A4Y_004OC_FOW</v>
      </c>
      <c r="C4920" t="s">
        <v>20212</v>
      </c>
      <c r="E4920" t="s">
        <v>15757</v>
      </c>
      <c r="F4920" t="str">
        <f>IF(ISBLANK('4Y'!$O$20),"",'4Y'!$O$20)</f>
        <v/>
      </c>
    </row>
    <row r="4921" spans="2:6">
      <c r="B4921" t="str">
        <f>'4Y'!$BL$20</f>
        <v>A4Y_004OC_SUW</v>
      </c>
      <c r="C4921" t="s">
        <v>20213</v>
      </c>
      <c r="E4921" t="s">
        <v>15757</v>
      </c>
      <c r="F4921" t="str">
        <f>IF(ISBLANK('4Y'!$P$20),"",'4Y'!$P$20)</f>
        <v/>
      </c>
    </row>
    <row r="4922" spans="2:6">
      <c r="B4922" t="str">
        <f>'4Y'!$BM$20</f>
        <v>A4Y_004OC_HDW</v>
      </c>
      <c r="C4922" t="s">
        <v>20214</v>
      </c>
      <c r="E4922" t="s">
        <v>15757</v>
      </c>
      <c r="F4922" t="str">
        <f>IF(ISBLANK('4Y'!$Q$20),"",'4Y'!$Q$20)</f>
        <v/>
      </c>
    </row>
    <row r="4923" spans="2:6">
      <c r="B4923" t="str">
        <f>'4Y'!$BN$20</f>
        <v>A4Y_004OC_STW</v>
      </c>
      <c r="C4923" t="s">
        <v>20215</v>
      </c>
      <c r="E4923" t="s">
        <v>15757</v>
      </c>
      <c r="F4923" t="str">
        <f>IF(ISBLANK('4Y'!$R$20),"",'4Y'!$R$20)</f>
        <v/>
      </c>
    </row>
    <row r="4924" spans="2:6">
      <c r="B4924" t="str">
        <f>'4Y'!$BO$20</f>
        <v>A4Y_004OC_SLW</v>
      </c>
      <c r="C4924" t="s">
        <v>20216</v>
      </c>
      <c r="E4924" t="s">
        <v>15757</v>
      </c>
      <c r="F4924" t="str">
        <f>IF(ISBLANK('4Y'!$S$20),"",'4Y'!$S$20)</f>
        <v/>
      </c>
    </row>
    <row r="4925" spans="2:6">
      <c r="B4925" t="str">
        <f>'4Y'!$BP$20</f>
        <v>A4Y_004OC_SAB</v>
      </c>
      <c r="C4925" t="s">
        <v>20217</v>
      </c>
      <c r="E4925" t="s">
        <v>15757</v>
      </c>
      <c r="F4925" t="str">
        <f>IF(ISBLANK('4Y'!$T$20),"",'4Y'!$T$20)</f>
        <v/>
      </c>
    </row>
    <row r="4926" spans="2:6">
      <c r="B4926" t="str">
        <f>'4Y'!$BQ$20</f>
        <v>A4Y_004OC_SEB</v>
      </c>
      <c r="C4926" t="s">
        <v>20218</v>
      </c>
      <c r="E4926" t="s">
        <v>15757</v>
      </c>
      <c r="F4926" t="str">
        <f>IF(ISBLANK('4Y'!$U$20),"",'4Y'!$U$20)</f>
        <v/>
      </c>
    </row>
    <row r="4927" spans="2:6">
      <c r="B4927" t="str">
        <f>'4Y'!$BR$20</f>
        <v>A4Y_004OC_SDB</v>
      </c>
      <c r="C4927" t="s">
        <v>20219</v>
      </c>
      <c r="E4927" t="s">
        <v>15757</v>
      </c>
      <c r="F4927" t="str">
        <f>IF(ISBLANK('4Y'!$V$20),"",'4Y'!$V$20)</f>
        <v/>
      </c>
    </row>
    <row r="4928" spans="2:6">
      <c r="B4928" t="str">
        <f>'4Y'!$BS$20</f>
        <v>A4Y_004OC_TOT</v>
      </c>
      <c r="C4928" t="s">
        <v>20107</v>
      </c>
      <c r="E4928" t="s">
        <v>15757</v>
      </c>
      <c r="F4928">
        <f>IF(ISBLANK('4Y'!$W$20),"",'4Y'!$W$20)</f>
        <v>0</v>
      </c>
    </row>
    <row r="4929" spans="2:6">
      <c r="B4929" t="str">
        <f>'4Y'!$BB$21</f>
        <v>A4Y_004TE_FOW</v>
      </c>
      <c r="C4929" t="s">
        <v>20204</v>
      </c>
      <c r="E4929" t="s">
        <v>15757</v>
      </c>
      <c r="F4929">
        <f>IF(ISBLANK('4Y'!$F$21),"",'4Y'!$F$21)</f>
        <v>0</v>
      </c>
    </row>
    <row r="4930" spans="2:6">
      <c r="B4930" t="str">
        <f>'4Y'!$BC$21</f>
        <v>A4Y_004TE_SUW</v>
      </c>
      <c r="C4930" t="s">
        <v>20205</v>
      </c>
      <c r="E4930" t="s">
        <v>15757</v>
      </c>
      <c r="F4930">
        <f>IF(ISBLANK('4Y'!$G$21),"",'4Y'!$G$21)</f>
        <v>0</v>
      </c>
    </row>
    <row r="4931" spans="2:6">
      <c r="B4931" t="str">
        <f>'4Y'!$BD$21</f>
        <v>A4Y_004TE_HDW</v>
      </c>
      <c r="C4931" t="s">
        <v>20206</v>
      </c>
      <c r="E4931" t="s">
        <v>15757</v>
      </c>
      <c r="F4931">
        <f>IF(ISBLANK('4Y'!$H$21),"",'4Y'!$H$21)</f>
        <v>0</v>
      </c>
    </row>
    <row r="4932" spans="2:6">
      <c r="B4932" t="str">
        <f>'4Y'!$BE$21</f>
        <v>A4Y_004TE_STW</v>
      </c>
      <c r="C4932" t="s">
        <v>20207</v>
      </c>
      <c r="E4932" t="s">
        <v>15757</v>
      </c>
      <c r="F4932">
        <f>IF(ISBLANK('4Y'!$I$21),"",'4Y'!$I$21)</f>
        <v>0</v>
      </c>
    </row>
    <row r="4933" spans="2:6">
      <c r="B4933" t="str">
        <f>'4Y'!$BF$21</f>
        <v>A4Y_004TE_SLW</v>
      </c>
      <c r="C4933" t="s">
        <v>20208</v>
      </c>
      <c r="E4933" t="s">
        <v>15757</v>
      </c>
      <c r="F4933">
        <f>IF(ISBLANK('4Y'!$J$21),"",'4Y'!$J$21)</f>
        <v>0</v>
      </c>
    </row>
    <row r="4934" spans="2:6">
      <c r="B4934" t="str">
        <f>'4Y'!$BG$21</f>
        <v>A4Y_004TE_SAB</v>
      </c>
      <c r="C4934" t="s">
        <v>20209</v>
      </c>
      <c r="E4934" t="s">
        <v>15757</v>
      </c>
      <c r="F4934">
        <f>IF(ISBLANK('4Y'!$K$21),"",'4Y'!$K$21)</f>
        <v>0</v>
      </c>
    </row>
    <row r="4935" spans="2:6">
      <c r="B4935" t="str">
        <f>'4Y'!$BH$21</f>
        <v>A4Y_004TE_SEB</v>
      </c>
      <c r="C4935" t="s">
        <v>20210</v>
      </c>
      <c r="E4935" t="s">
        <v>15757</v>
      </c>
      <c r="F4935">
        <f>IF(ISBLANK('4Y'!$L$21),"",'4Y'!$L$21)</f>
        <v>0</v>
      </c>
    </row>
    <row r="4936" spans="2:6">
      <c r="B4936" t="str">
        <f>'4Y'!$BI$21</f>
        <v>A4Y_004TE_SDB</v>
      </c>
      <c r="C4936" t="s">
        <v>20211</v>
      </c>
      <c r="E4936" t="s">
        <v>15757</v>
      </c>
      <c r="F4936">
        <f>IF(ISBLANK('4Y'!$M$21),"",'4Y'!$M$21)</f>
        <v>0</v>
      </c>
    </row>
    <row r="4937" spans="2:6">
      <c r="B4937" t="str">
        <f>'4Y'!$BJ$21</f>
        <v>A4Y_004TE_TOT</v>
      </c>
      <c r="C4937" t="s">
        <v>20101</v>
      </c>
      <c r="E4937" t="s">
        <v>15757</v>
      </c>
      <c r="F4937">
        <f>IF(ISBLANK('4Y'!$N$21),"",'4Y'!$N$21)</f>
        <v>0</v>
      </c>
    </row>
    <row r="4938" spans="2:6">
      <c r="B4938" t="str">
        <f>'4Y'!$BK$21</f>
        <v>A4Y_004TC_FOW</v>
      </c>
      <c r="C4938" t="s">
        <v>20212</v>
      </c>
      <c r="E4938" t="s">
        <v>15757</v>
      </c>
      <c r="F4938">
        <f>IF(ISBLANK('4Y'!$O$21),"",'4Y'!$O$21)</f>
        <v>0</v>
      </c>
    </row>
    <row r="4939" spans="2:6">
      <c r="B4939" t="str">
        <f>'4Y'!$BL$21</f>
        <v>A4Y_004TC_SUW</v>
      </c>
      <c r="C4939" t="s">
        <v>20213</v>
      </c>
      <c r="E4939" t="s">
        <v>15757</v>
      </c>
      <c r="F4939">
        <f>IF(ISBLANK('4Y'!$P$21),"",'4Y'!$P$21)</f>
        <v>0</v>
      </c>
    </row>
    <row r="4940" spans="2:6">
      <c r="B4940" t="str">
        <f>'4Y'!$BM$21</f>
        <v>A4Y_004TC_HDW</v>
      </c>
      <c r="C4940" t="s">
        <v>20214</v>
      </c>
      <c r="E4940" t="s">
        <v>15757</v>
      </c>
      <c r="F4940">
        <f>IF(ISBLANK('4Y'!$Q$21),"",'4Y'!$Q$21)</f>
        <v>0</v>
      </c>
    </row>
    <row r="4941" spans="2:6">
      <c r="B4941" t="str">
        <f>'4Y'!$BN$21</f>
        <v>A4Y_004TC_STW</v>
      </c>
      <c r="C4941" t="s">
        <v>20215</v>
      </c>
      <c r="E4941" t="s">
        <v>15757</v>
      </c>
      <c r="F4941">
        <f>IF(ISBLANK('4Y'!$R$21),"",'4Y'!$R$21)</f>
        <v>0</v>
      </c>
    </row>
    <row r="4942" spans="2:6">
      <c r="B4942" t="str">
        <f>'4Y'!$BO$21</f>
        <v>A4Y_004TC_SLW</v>
      </c>
      <c r="C4942" t="s">
        <v>20216</v>
      </c>
      <c r="E4942" t="s">
        <v>15757</v>
      </c>
      <c r="F4942">
        <f>IF(ISBLANK('4Y'!$S$21),"",'4Y'!$S$21)</f>
        <v>0</v>
      </c>
    </row>
    <row r="4943" spans="2:6">
      <c r="B4943" t="str">
        <f>'4Y'!$BP$21</f>
        <v>A4Y_004TC_SAB</v>
      </c>
      <c r="C4943" t="s">
        <v>20217</v>
      </c>
      <c r="E4943" t="s">
        <v>15757</v>
      </c>
      <c r="F4943">
        <f>IF(ISBLANK('4Y'!$T$21),"",'4Y'!$T$21)</f>
        <v>0</v>
      </c>
    </row>
    <row r="4944" spans="2:6">
      <c r="B4944" t="str">
        <f>'4Y'!$BQ$21</f>
        <v>A4Y_004TC_SEB</v>
      </c>
      <c r="C4944" t="s">
        <v>20218</v>
      </c>
      <c r="E4944" t="s">
        <v>15757</v>
      </c>
      <c r="F4944">
        <f>IF(ISBLANK('4Y'!$U$21),"",'4Y'!$U$21)</f>
        <v>0</v>
      </c>
    </row>
    <row r="4945" spans="2:6">
      <c r="B4945" t="str">
        <f>'4Y'!$BR$21</f>
        <v>A4Y_004TC_SDB</v>
      </c>
      <c r="C4945" t="s">
        <v>20219</v>
      </c>
      <c r="E4945" t="s">
        <v>15757</v>
      </c>
      <c r="F4945">
        <f>IF(ISBLANK('4Y'!$V$21),"",'4Y'!$V$21)</f>
        <v>0</v>
      </c>
    </row>
    <row r="4946" spans="2:6">
      <c r="B4946" t="str">
        <f>'4Y'!$BS$21</f>
        <v>A4Y_004TC_TOT</v>
      </c>
      <c r="C4946" t="s">
        <v>20107</v>
      </c>
      <c r="E4946" t="s">
        <v>15757</v>
      </c>
      <c r="F4946">
        <f>IF(ISBLANK('4Y'!$W$21),"",'4Y'!$W$21)</f>
        <v>0</v>
      </c>
    </row>
    <row r="4947" spans="2:6">
      <c r="B4947" t="str">
        <f>'4Y'!$BB$22</f>
        <v>A4Y_005CE_FOW</v>
      </c>
      <c r="C4947" t="s">
        <v>20220</v>
      </c>
      <c r="E4947" t="s">
        <v>15757</v>
      </c>
      <c r="F4947" t="str">
        <f>IF(ISBLANK('4Y'!$F$22),"",'4Y'!$F$22)</f>
        <v/>
      </c>
    </row>
    <row r="4948" spans="2:6">
      <c r="B4948" t="str">
        <f>'4Y'!$BC$22</f>
        <v>A4Y_005CE_SUW</v>
      </c>
      <c r="C4948" t="s">
        <v>20221</v>
      </c>
      <c r="E4948" t="s">
        <v>15757</v>
      </c>
      <c r="F4948" t="str">
        <f>IF(ISBLANK('4Y'!$G$22),"",'4Y'!$G$22)</f>
        <v/>
      </c>
    </row>
    <row r="4949" spans="2:6">
      <c r="B4949" t="str">
        <f>'4Y'!$BD$22</f>
        <v>A4Y_005CE_HDW</v>
      </c>
      <c r="C4949" t="s">
        <v>20222</v>
      </c>
      <c r="E4949" t="s">
        <v>15757</v>
      </c>
      <c r="F4949" t="str">
        <f>IF(ISBLANK('4Y'!$H$22),"",'4Y'!$H$22)</f>
        <v/>
      </c>
    </row>
    <row r="4950" spans="2:6">
      <c r="B4950" t="str">
        <f>'4Y'!$BE$22</f>
        <v>A4Y_005CE_STW</v>
      </c>
      <c r="C4950" t="s">
        <v>20223</v>
      </c>
      <c r="E4950" t="s">
        <v>15757</v>
      </c>
      <c r="F4950" t="str">
        <f>IF(ISBLANK('4Y'!$I$22),"",'4Y'!$I$22)</f>
        <v/>
      </c>
    </row>
    <row r="4951" spans="2:6">
      <c r="B4951" t="str">
        <f>'4Y'!$BF$22</f>
        <v>A4Y_005CE_SLW</v>
      </c>
      <c r="C4951" t="s">
        <v>20224</v>
      </c>
      <c r="E4951" t="s">
        <v>15757</v>
      </c>
      <c r="F4951" t="str">
        <f>IF(ISBLANK('4Y'!$J$22),"",'4Y'!$J$22)</f>
        <v/>
      </c>
    </row>
    <row r="4952" spans="2:6">
      <c r="B4952" t="str">
        <f>'4Y'!$BG$22</f>
        <v>A4Y_005CE_SAB</v>
      </c>
      <c r="C4952" t="s">
        <v>20225</v>
      </c>
      <c r="E4952" t="s">
        <v>15757</v>
      </c>
      <c r="F4952" t="str">
        <f>IF(ISBLANK('4Y'!$K$22),"",'4Y'!$K$22)</f>
        <v/>
      </c>
    </row>
    <row r="4953" spans="2:6">
      <c r="B4953" t="str">
        <f>'4Y'!$BH$22</f>
        <v>A4Y_005CE_SEB</v>
      </c>
      <c r="C4953" t="s">
        <v>20226</v>
      </c>
      <c r="E4953" t="s">
        <v>15757</v>
      </c>
      <c r="F4953" t="str">
        <f>IF(ISBLANK('4Y'!$L$22),"",'4Y'!$L$22)</f>
        <v/>
      </c>
    </row>
    <row r="4954" spans="2:6">
      <c r="B4954" t="str">
        <f>'4Y'!$BI$22</f>
        <v>A4Y_005CE_SDB</v>
      </c>
      <c r="C4954" t="s">
        <v>20227</v>
      </c>
      <c r="E4954" t="s">
        <v>15757</v>
      </c>
      <c r="F4954" t="str">
        <f>IF(ISBLANK('4Y'!$M$22),"",'4Y'!$M$22)</f>
        <v/>
      </c>
    </row>
    <row r="4955" spans="2:6">
      <c r="B4955" t="str">
        <f>'4Y'!$BJ$22</f>
        <v>A4Y_005CE_TOT</v>
      </c>
      <c r="C4955" t="s">
        <v>20113</v>
      </c>
      <c r="E4955" t="s">
        <v>15757</v>
      </c>
      <c r="F4955">
        <f>IF(ISBLANK('4Y'!$N$22),"",'4Y'!$N$22)</f>
        <v>0</v>
      </c>
    </row>
    <row r="4956" spans="2:6">
      <c r="B4956" t="str">
        <f>'4Y'!$BK$22</f>
        <v>A4Y_005CC_FOW</v>
      </c>
      <c r="C4956" t="s">
        <v>20228</v>
      </c>
      <c r="E4956" t="s">
        <v>15757</v>
      </c>
      <c r="F4956" t="str">
        <f>IF(ISBLANK('4Y'!$O$22),"",'4Y'!$O$22)</f>
        <v/>
      </c>
    </row>
    <row r="4957" spans="2:6">
      <c r="B4957" t="str">
        <f>'4Y'!$BL$22</f>
        <v>A4Y_005CC_SUW</v>
      </c>
      <c r="C4957" t="s">
        <v>20229</v>
      </c>
      <c r="E4957" t="s">
        <v>15757</v>
      </c>
      <c r="F4957" t="str">
        <f>IF(ISBLANK('4Y'!$P$22),"",'4Y'!$P$22)</f>
        <v/>
      </c>
    </row>
    <row r="4958" spans="2:6">
      <c r="B4958" t="str">
        <f>'4Y'!$BM$22</f>
        <v>A4Y_005CC_HDW</v>
      </c>
      <c r="C4958" t="s">
        <v>20230</v>
      </c>
      <c r="E4958" t="s">
        <v>15757</v>
      </c>
      <c r="F4958" t="str">
        <f>IF(ISBLANK('4Y'!$Q$22),"",'4Y'!$Q$22)</f>
        <v/>
      </c>
    </row>
    <row r="4959" spans="2:6">
      <c r="B4959" t="str">
        <f>'4Y'!$BN$22</f>
        <v>A4Y_005CC_STW</v>
      </c>
      <c r="C4959" t="s">
        <v>20231</v>
      </c>
      <c r="E4959" t="s">
        <v>15757</v>
      </c>
      <c r="F4959" t="str">
        <f>IF(ISBLANK('4Y'!$R$22),"",'4Y'!$R$22)</f>
        <v/>
      </c>
    </row>
    <row r="4960" spans="2:6">
      <c r="B4960" t="str">
        <f>'4Y'!$BO$22</f>
        <v>A4Y_005CC_SLW</v>
      </c>
      <c r="C4960" t="s">
        <v>20232</v>
      </c>
      <c r="E4960" t="s">
        <v>15757</v>
      </c>
      <c r="F4960" t="str">
        <f>IF(ISBLANK('4Y'!$S$22),"",'4Y'!$S$22)</f>
        <v/>
      </c>
    </row>
    <row r="4961" spans="2:6">
      <c r="B4961" t="str">
        <f>'4Y'!$BP$22</f>
        <v>A4Y_005CC_SAB</v>
      </c>
      <c r="C4961" t="s">
        <v>20233</v>
      </c>
      <c r="E4961" t="s">
        <v>15757</v>
      </c>
      <c r="F4961" t="str">
        <f>IF(ISBLANK('4Y'!$T$22),"",'4Y'!$T$22)</f>
        <v/>
      </c>
    </row>
    <row r="4962" spans="2:6">
      <c r="B4962" t="str">
        <f>'4Y'!$BQ$22</f>
        <v>A4Y_005CC_SEB</v>
      </c>
      <c r="C4962" t="s">
        <v>20234</v>
      </c>
      <c r="E4962" t="s">
        <v>15757</v>
      </c>
      <c r="F4962" t="str">
        <f>IF(ISBLANK('4Y'!$U$22),"",'4Y'!$U$22)</f>
        <v/>
      </c>
    </row>
    <row r="4963" spans="2:6">
      <c r="B4963" t="str">
        <f>'4Y'!$BR$22</f>
        <v>A4Y_005CC_SDB</v>
      </c>
      <c r="C4963" t="s">
        <v>20235</v>
      </c>
      <c r="E4963" t="s">
        <v>15757</v>
      </c>
      <c r="F4963" t="str">
        <f>IF(ISBLANK('4Y'!$V$22),"",'4Y'!$V$22)</f>
        <v/>
      </c>
    </row>
    <row r="4964" spans="2:6">
      <c r="B4964" t="str">
        <f>'4Y'!$BS$22</f>
        <v>A4Y_005CC_TOT</v>
      </c>
      <c r="C4964" t="s">
        <v>20119</v>
      </c>
      <c r="E4964" t="s">
        <v>15757</v>
      </c>
      <c r="F4964">
        <f>IF(ISBLANK('4Y'!$W$22),"",'4Y'!$W$22)</f>
        <v>0</v>
      </c>
    </row>
    <row r="4965" spans="2:6">
      <c r="B4965" t="str">
        <f>'4Y'!$BB$23</f>
        <v>A4Y_005OE_FOW</v>
      </c>
      <c r="C4965" t="s">
        <v>20220</v>
      </c>
      <c r="E4965" t="s">
        <v>15757</v>
      </c>
      <c r="F4965" t="str">
        <f>IF(ISBLANK('4Y'!$F$23),"",'4Y'!$F$23)</f>
        <v/>
      </c>
    </row>
    <row r="4966" spans="2:6">
      <c r="B4966" t="str">
        <f>'4Y'!$BC$23</f>
        <v>A4Y_005OE_SUW</v>
      </c>
      <c r="C4966" t="s">
        <v>20221</v>
      </c>
      <c r="E4966" t="s">
        <v>15757</v>
      </c>
      <c r="F4966" t="str">
        <f>IF(ISBLANK('4Y'!$G$23),"",'4Y'!$G$23)</f>
        <v/>
      </c>
    </row>
    <row r="4967" spans="2:6">
      <c r="B4967" t="str">
        <f>'4Y'!$BD$23</f>
        <v>A4Y_005OE_HDW</v>
      </c>
      <c r="C4967" t="s">
        <v>20222</v>
      </c>
      <c r="E4967" t="s">
        <v>15757</v>
      </c>
      <c r="F4967" t="str">
        <f>IF(ISBLANK('4Y'!$H$23),"",'4Y'!$H$23)</f>
        <v/>
      </c>
    </row>
    <row r="4968" spans="2:6">
      <c r="B4968" t="str">
        <f>'4Y'!$BE$23</f>
        <v>A4Y_005OE_STW</v>
      </c>
      <c r="C4968" t="s">
        <v>20223</v>
      </c>
      <c r="E4968" t="s">
        <v>15757</v>
      </c>
      <c r="F4968" t="str">
        <f>IF(ISBLANK('4Y'!$I$23),"",'4Y'!$I$23)</f>
        <v/>
      </c>
    </row>
    <row r="4969" spans="2:6">
      <c r="B4969" t="str">
        <f>'4Y'!$BF$23</f>
        <v>A4Y_005OE_SLW</v>
      </c>
      <c r="C4969" t="s">
        <v>20224</v>
      </c>
      <c r="E4969" t="s">
        <v>15757</v>
      </c>
      <c r="F4969" t="str">
        <f>IF(ISBLANK('4Y'!$J$23),"",'4Y'!$J$23)</f>
        <v/>
      </c>
    </row>
    <row r="4970" spans="2:6">
      <c r="B4970" t="str">
        <f>'4Y'!$BG$23</f>
        <v>A4Y_005OE_SAB</v>
      </c>
      <c r="C4970" t="s">
        <v>20225</v>
      </c>
      <c r="E4970" t="s">
        <v>15757</v>
      </c>
      <c r="F4970" t="str">
        <f>IF(ISBLANK('4Y'!$K$23),"",'4Y'!$K$23)</f>
        <v/>
      </c>
    </row>
    <row r="4971" spans="2:6">
      <c r="B4971" t="str">
        <f>'4Y'!$BH$23</f>
        <v>A4Y_005OE_SEB</v>
      </c>
      <c r="C4971" t="s">
        <v>20226</v>
      </c>
      <c r="E4971" t="s">
        <v>15757</v>
      </c>
      <c r="F4971" t="str">
        <f>IF(ISBLANK('4Y'!$L$23),"",'4Y'!$L$23)</f>
        <v/>
      </c>
    </row>
    <row r="4972" spans="2:6">
      <c r="B4972" t="str">
        <f>'4Y'!$BI$23</f>
        <v>A4Y_005OE_SDB</v>
      </c>
      <c r="C4972" t="s">
        <v>20227</v>
      </c>
      <c r="E4972" t="s">
        <v>15757</v>
      </c>
      <c r="F4972" t="str">
        <f>IF(ISBLANK('4Y'!$M$23),"",'4Y'!$M$23)</f>
        <v/>
      </c>
    </row>
    <row r="4973" spans="2:6">
      <c r="B4973" t="str">
        <f>'4Y'!$BJ$23</f>
        <v>A4Y_005OE_TOT</v>
      </c>
      <c r="C4973" t="s">
        <v>20113</v>
      </c>
      <c r="E4973" t="s">
        <v>15757</v>
      </c>
      <c r="F4973">
        <f>IF(ISBLANK('4Y'!$N$23),"",'4Y'!$N$23)</f>
        <v>0</v>
      </c>
    </row>
    <row r="4974" spans="2:6">
      <c r="B4974" t="str">
        <f>'4Y'!$BK$23</f>
        <v>A4Y_005OC_FOW</v>
      </c>
      <c r="C4974" t="s">
        <v>20228</v>
      </c>
      <c r="E4974" t="s">
        <v>15757</v>
      </c>
      <c r="F4974" t="str">
        <f>IF(ISBLANK('4Y'!$O$23),"",'4Y'!$O$23)</f>
        <v/>
      </c>
    </row>
    <row r="4975" spans="2:6">
      <c r="B4975" t="str">
        <f>'4Y'!$BL$23</f>
        <v>A4Y_005OC_SUW</v>
      </c>
      <c r="C4975" t="s">
        <v>20229</v>
      </c>
      <c r="E4975" t="s">
        <v>15757</v>
      </c>
      <c r="F4975" t="str">
        <f>IF(ISBLANK('4Y'!$P$23),"",'4Y'!$P$23)</f>
        <v/>
      </c>
    </row>
    <row r="4976" spans="2:6">
      <c r="B4976" t="str">
        <f>'4Y'!$BM$23</f>
        <v>A4Y_005OC_HDW</v>
      </c>
      <c r="C4976" t="s">
        <v>20230</v>
      </c>
      <c r="E4976" t="s">
        <v>15757</v>
      </c>
      <c r="F4976" t="str">
        <f>IF(ISBLANK('4Y'!$Q$23),"",'4Y'!$Q$23)</f>
        <v/>
      </c>
    </row>
    <row r="4977" spans="2:6">
      <c r="B4977" t="str">
        <f>'4Y'!$BN$23</f>
        <v>A4Y_005OC_STW</v>
      </c>
      <c r="C4977" t="s">
        <v>20231</v>
      </c>
      <c r="E4977" t="s">
        <v>15757</v>
      </c>
      <c r="F4977" t="str">
        <f>IF(ISBLANK('4Y'!$R$23),"",'4Y'!$R$23)</f>
        <v/>
      </c>
    </row>
    <row r="4978" spans="2:6">
      <c r="B4978" t="str">
        <f>'4Y'!$BO$23</f>
        <v>A4Y_005OC_SLW</v>
      </c>
      <c r="C4978" t="s">
        <v>20232</v>
      </c>
      <c r="E4978" t="s">
        <v>15757</v>
      </c>
      <c r="F4978" t="str">
        <f>IF(ISBLANK('4Y'!$S$23),"",'4Y'!$S$23)</f>
        <v/>
      </c>
    </row>
    <row r="4979" spans="2:6">
      <c r="B4979" t="str">
        <f>'4Y'!$BP$23</f>
        <v>A4Y_005OC_SAB</v>
      </c>
      <c r="C4979" t="s">
        <v>20233</v>
      </c>
      <c r="E4979" t="s">
        <v>15757</v>
      </c>
      <c r="F4979" t="str">
        <f>IF(ISBLANK('4Y'!$T$23),"",'4Y'!$T$23)</f>
        <v/>
      </c>
    </row>
    <row r="4980" spans="2:6">
      <c r="B4980" t="str">
        <f>'4Y'!$BQ$23</f>
        <v>A4Y_005OC_SEB</v>
      </c>
      <c r="C4980" t="s">
        <v>20234</v>
      </c>
      <c r="E4980" t="s">
        <v>15757</v>
      </c>
      <c r="F4980" t="str">
        <f>IF(ISBLANK('4Y'!$U$23),"",'4Y'!$U$23)</f>
        <v/>
      </c>
    </row>
    <row r="4981" spans="2:6">
      <c r="B4981" t="str">
        <f>'4Y'!$BR$23</f>
        <v>A4Y_005OC_SDB</v>
      </c>
      <c r="C4981" t="s">
        <v>20235</v>
      </c>
      <c r="E4981" t="s">
        <v>15757</v>
      </c>
      <c r="F4981" t="str">
        <f>IF(ISBLANK('4Y'!$V$23),"",'4Y'!$V$23)</f>
        <v/>
      </c>
    </row>
    <row r="4982" spans="2:6">
      <c r="B4982" t="str">
        <f>'4Y'!$BS$23</f>
        <v>A4Y_005OC_TOT</v>
      </c>
      <c r="C4982" t="s">
        <v>20119</v>
      </c>
      <c r="E4982" t="s">
        <v>15757</v>
      </c>
      <c r="F4982">
        <f>IF(ISBLANK('4Y'!$W$23),"",'4Y'!$W$23)</f>
        <v>0</v>
      </c>
    </row>
    <row r="4983" spans="2:6">
      <c r="B4983" t="str">
        <f>'4Y'!$BB$24</f>
        <v>A4Y_005TE_FOW</v>
      </c>
      <c r="C4983" t="s">
        <v>20220</v>
      </c>
      <c r="E4983" t="s">
        <v>15757</v>
      </c>
      <c r="F4983">
        <f>IF(ISBLANK('4Y'!$F$24),"",'4Y'!$F$24)</f>
        <v>0</v>
      </c>
    </row>
    <row r="4984" spans="2:6">
      <c r="B4984" t="str">
        <f>'4Y'!$BC$24</f>
        <v>A4Y_005TE_SUW</v>
      </c>
      <c r="C4984" t="s">
        <v>20221</v>
      </c>
      <c r="E4984" t="s">
        <v>15757</v>
      </c>
      <c r="F4984">
        <f>IF(ISBLANK('4Y'!$G$24),"",'4Y'!$G$24)</f>
        <v>0</v>
      </c>
    </row>
    <row r="4985" spans="2:6">
      <c r="B4985" t="str">
        <f>'4Y'!$BD$24</f>
        <v>A4Y_005TE_HDW</v>
      </c>
      <c r="C4985" t="s">
        <v>20222</v>
      </c>
      <c r="E4985" t="s">
        <v>15757</v>
      </c>
      <c r="F4985">
        <f>IF(ISBLANK('4Y'!$H$24),"",'4Y'!$H$24)</f>
        <v>0</v>
      </c>
    </row>
    <row r="4986" spans="2:6">
      <c r="B4986" t="str">
        <f>'4Y'!$BE$24</f>
        <v>A4Y_005TE_STW</v>
      </c>
      <c r="C4986" t="s">
        <v>20223</v>
      </c>
      <c r="E4986" t="s">
        <v>15757</v>
      </c>
      <c r="F4986">
        <f>IF(ISBLANK('4Y'!$I$24),"",'4Y'!$I$24)</f>
        <v>0</v>
      </c>
    </row>
    <row r="4987" spans="2:6">
      <c r="B4987" t="str">
        <f>'4Y'!$BF$24</f>
        <v>A4Y_005TE_SLW</v>
      </c>
      <c r="C4987" t="s">
        <v>20224</v>
      </c>
      <c r="E4987" t="s">
        <v>15757</v>
      </c>
      <c r="F4987">
        <f>IF(ISBLANK('4Y'!$J$24),"",'4Y'!$J$24)</f>
        <v>0</v>
      </c>
    </row>
    <row r="4988" spans="2:6">
      <c r="B4988" t="str">
        <f>'4Y'!$BG$24</f>
        <v>A4Y_005TE_SAB</v>
      </c>
      <c r="C4988" t="s">
        <v>20225</v>
      </c>
      <c r="E4988" t="s">
        <v>15757</v>
      </c>
      <c r="F4988">
        <f>IF(ISBLANK('4Y'!$K$24),"",'4Y'!$K$24)</f>
        <v>0</v>
      </c>
    </row>
    <row r="4989" spans="2:6">
      <c r="B4989" t="str">
        <f>'4Y'!$BH$24</f>
        <v>A4Y_005TE_SEB</v>
      </c>
      <c r="C4989" t="s">
        <v>20226</v>
      </c>
      <c r="E4989" t="s">
        <v>15757</v>
      </c>
      <c r="F4989">
        <f>IF(ISBLANK('4Y'!$L$24),"",'4Y'!$L$24)</f>
        <v>0</v>
      </c>
    </row>
    <row r="4990" spans="2:6">
      <c r="B4990" t="str">
        <f>'4Y'!$BI$24</f>
        <v>A4Y_005TE_SDB</v>
      </c>
      <c r="C4990" t="s">
        <v>20227</v>
      </c>
      <c r="E4990" t="s">
        <v>15757</v>
      </c>
      <c r="F4990">
        <f>IF(ISBLANK('4Y'!$M$24),"",'4Y'!$M$24)</f>
        <v>0</v>
      </c>
    </row>
    <row r="4991" spans="2:6">
      <c r="B4991" t="str">
        <f>'4Y'!$BJ$24</f>
        <v>A4Y_005TE_TOT</v>
      </c>
      <c r="C4991" t="s">
        <v>20113</v>
      </c>
      <c r="E4991" t="s">
        <v>15757</v>
      </c>
      <c r="F4991">
        <f>IF(ISBLANK('4Y'!$N$24),"",'4Y'!$N$24)</f>
        <v>0</v>
      </c>
    </row>
    <row r="4992" spans="2:6">
      <c r="B4992" t="str">
        <f>'4Y'!$BK$24</f>
        <v>A4Y_005TC_FOW</v>
      </c>
      <c r="C4992" t="s">
        <v>20228</v>
      </c>
      <c r="E4992" t="s">
        <v>15757</v>
      </c>
      <c r="F4992">
        <f>IF(ISBLANK('4Y'!$O$24),"",'4Y'!$O$24)</f>
        <v>0</v>
      </c>
    </row>
    <row r="4993" spans="2:6">
      <c r="B4993" t="str">
        <f>'4Y'!$BL$24</f>
        <v>A4Y_005TC_SUW</v>
      </c>
      <c r="C4993" t="s">
        <v>20229</v>
      </c>
      <c r="E4993" t="s">
        <v>15757</v>
      </c>
      <c r="F4993">
        <f>IF(ISBLANK('4Y'!$P$24),"",'4Y'!$P$24)</f>
        <v>0</v>
      </c>
    </row>
    <row r="4994" spans="2:6">
      <c r="B4994" t="str">
        <f>'4Y'!$BM$24</f>
        <v>A4Y_005TC_HDW</v>
      </c>
      <c r="C4994" t="s">
        <v>20230</v>
      </c>
      <c r="E4994" t="s">
        <v>15757</v>
      </c>
      <c r="F4994">
        <f>IF(ISBLANK('4Y'!$Q$24),"",'4Y'!$Q$24)</f>
        <v>0</v>
      </c>
    </row>
    <row r="4995" spans="2:6">
      <c r="B4995" t="str">
        <f>'4Y'!$BN$24</f>
        <v>A4Y_005TC_STW</v>
      </c>
      <c r="C4995" t="s">
        <v>20231</v>
      </c>
      <c r="E4995" t="s">
        <v>15757</v>
      </c>
      <c r="F4995">
        <f>IF(ISBLANK('4Y'!$R$24),"",'4Y'!$R$24)</f>
        <v>0</v>
      </c>
    </row>
    <row r="4996" spans="2:6">
      <c r="B4996" t="str">
        <f>'4Y'!$BO$24</f>
        <v>A4Y_005TC_SLW</v>
      </c>
      <c r="C4996" t="s">
        <v>20232</v>
      </c>
      <c r="E4996" t="s">
        <v>15757</v>
      </c>
      <c r="F4996">
        <f>IF(ISBLANK('4Y'!$S$24),"",'4Y'!$S$24)</f>
        <v>0</v>
      </c>
    </row>
    <row r="4997" spans="2:6">
      <c r="B4997" t="str">
        <f>'4Y'!$BP$24</f>
        <v>A4Y_005TC_SAB</v>
      </c>
      <c r="C4997" t="s">
        <v>20233</v>
      </c>
      <c r="E4997" t="s">
        <v>15757</v>
      </c>
      <c r="F4997">
        <f>IF(ISBLANK('4Y'!$T$24),"",'4Y'!$T$24)</f>
        <v>0</v>
      </c>
    </row>
    <row r="4998" spans="2:6">
      <c r="B4998" t="str">
        <f>'4Y'!$BQ$24</f>
        <v>A4Y_005TC_SEB</v>
      </c>
      <c r="C4998" t="s">
        <v>20234</v>
      </c>
      <c r="E4998" t="s">
        <v>15757</v>
      </c>
      <c r="F4998">
        <f>IF(ISBLANK('4Y'!$U$24),"",'4Y'!$U$24)</f>
        <v>0</v>
      </c>
    </row>
    <row r="4999" spans="2:6">
      <c r="B4999" t="str">
        <f>'4Y'!$BR$24</f>
        <v>A4Y_005TC_SDB</v>
      </c>
      <c r="C4999" t="s">
        <v>20235</v>
      </c>
      <c r="E4999" t="s">
        <v>15757</v>
      </c>
      <c r="F4999">
        <f>IF(ISBLANK('4Y'!$V$24),"",'4Y'!$V$24)</f>
        <v>0</v>
      </c>
    </row>
    <row r="5000" spans="2:6">
      <c r="B5000" t="str">
        <f>'4Y'!$BS$24</f>
        <v>A4Y_005TC_TOT</v>
      </c>
      <c r="C5000" t="s">
        <v>20119</v>
      </c>
      <c r="E5000" t="s">
        <v>15757</v>
      </c>
      <c r="F5000">
        <f>IF(ISBLANK('4Y'!$W$24),"",'4Y'!$W$24)</f>
        <v>0</v>
      </c>
    </row>
    <row r="5001" spans="2:6">
      <c r="B5001" t="str">
        <f>'4Y'!$BB$25</f>
        <v>A4Y_006CE_FOW</v>
      </c>
      <c r="C5001" t="s">
        <v>20236</v>
      </c>
      <c r="E5001" t="s">
        <v>15757</v>
      </c>
      <c r="F5001">
        <f>IF(ISBLANK('4Y'!$F$25),"",'4Y'!$F$25)</f>
        <v>0</v>
      </c>
    </row>
    <row r="5002" spans="2:6">
      <c r="B5002" t="str">
        <f>'4Y'!$BC$25</f>
        <v>A4Y_006CE_SUW</v>
      </c>
      <c r="C5002" t="s">
        <v>20237</v>
      </c>
      <c r="E5002" t="s">
        <v>15757</v>
      </c>
      <c r="F5002">
        <f>IF(ISBLANK('4Y'!$G$25),"",'4Y'!$G$25)</f>
        <v>0</v>
      </c>
    </row>
    <row r="5003" spans="2:6">
      <c r="B5003" t="str">
        <f>'4Y'!$BD$25</f>
        <v>A4Y_006CE_HDW</v>
      </c>
      <c r="C5003" t="s">
        <v>20238</v>
      </c>
      <c r="E5003" t="s">
        <v>15757</v>
      </c>
      <c r="F5003">
        <f>IF(ISBLANK('4Y'!$H$25),"",'4Y'!$H$25)</f>
        <v>0</v>
      </c>
    </row>
    <row r="5004" spans="2:6">
      <c r="B5004" t="str">
        <f>'4Y'!$BE$25</f>
        <v>A4Y_006CE_STW</v>
      </c>
      <c r="C5004" t="s">
        <v>20239</v>
      </c>
      <c r="E5004" t="s">
        <v>15757</v>
      </c>
      <c r="F5004">
        <f>IF(ISBLANK('4Y'!$I$25),"",'4Y'!$I$25)</f>
        <v>0</v>
      </c>
    </row>
    <row r="5005" spans="2:6">
      <c r="B5005" t="str">
        <f>'4Y'!$BF$25</f>
        <v>A4Y_006CE_SLW</v>
      </c>
      <c r="C5005" t="s">
        <v>20240</v>
      </c>
      <c r="E5005" t="s">
        <v>15757</v>
      </c>
      <c r="F5005">
        <f>IF(ISBLANK('4Y'!$J$25),"",'4Y'!$J$25)</f>
        <v>0</v>
      </c>
    </row>
    <row r="5006" spans="2:6">
      <c r="B5006" t="str">
        <f>'4Y'!$BG$25</f>
        <v>A4Y_006CE_SAB</v>
      </c>
      <c r="C5006" t="s">
        <v>20241</v>
      </c>
      <c r="E5006" t="s">
        <v>15757</v>
      </c>
      <c r="F5006">
        <f>IF(ISBLANK('4Y'!$K$25),"",'4Y'!$K$25)</f>
        <v>0</v>
      </c>
    </row>
    <row r="5007" spans="2:6">
      <c r="B5007" t="str">
        <f>'4Y'!$BH$25</f>
        <v>A4Y_006CE_SEB</v>
      </c>
      <c r="C5007" t="s">
        <v>20242</v>
      </c>
      <c r="E5007" t="s">
        <v>15757</v>
      </c>
      <c r="F5007">
        <f>IF(ISBLANK('4Y'!$L$25),"",'4Y'!$L$25)</f>
        <v>0</v>
      </c>
    </row>
    <row r="5008" spans="2:6">
      <c r="B5008" t="str">
        <f>'4Y'!$BI$25</f>
        <v>A4Y_006CE_SDB</v>
      </c>
      <c r="C5008" t="s">
        <v>20243</v>
      </c>
      <c r="E5008" t="s">
        <v>15757</v>
      </c>
      <c r="F5008">
        <f>IF(ISBLANK('4Y'!$M$25),"",'4Y'!$M$25)</f>
        <v>0</v>
      </c>
    </row>
    <row r="5009" spans="2:6">
      <c r="B5009" t="str">
        <f>'4Y'!$BJ$25</f>
        <v>A4Y_006CE_TOT</v>
      </c>
      <c r="C5009" t="s">
        <v>20125</v>
      </c>
      <c r="E5009" t="s">
        <v>15757</v>
      </c>
      <c r="F5009">
        <f>IF(ISBLANK('4Y'!$N$25),"",'4Y'!$N$25)</f>
        <v>0</v>
      </c>
    </row>
    <row r="5010" spans="2:6">
      <c r="B5010" t="str">
        <f>'4Y'!$BK$25</f>
        <v>A4Y_006CC_FOW</v>
      </c>
      <c r="C5010" t="s">
        <v>20244</v>
      </c>
      <c r="E5010" t="s">
        <v>15757</v>
      </c>
      <c r="F5010">
        <f>IF(ISBLANK('4Y'!$O$25),"",'4Y'!$O$25)</f>
        <v>0</v>
      </c>
    </row>
    <row r="5011" spans="2:6">
      <c r="B5011" t="str">
        <f>'4Y'!$BL$25</f>
        <v>A4Y_006CC_SUW</v>
      </c>
      <c r="C5011" t="s">
        <v>20245</v>
      </c>
      <c r="E5011" t="s">
        <v>15757</v>
      </c>
      <c r="F5011">
        <f>IF(ISBLANK('4Y'!$P$25),"",'4Y'!$P$25)</f>
        <v>0</v>
      </c>
    </row>
    <row r="5012" spans="2:6">
      <c r="B5012" t="str">
        <f>'4Y'!$BM$25</f>
        <v>A4Y_006CC_HDW</v>
      </c>
      <c r="C5012" t="s">
        <v>20246</v>
      </c>
      <c r="E5012" t="s">
        <v>15757</v>
      </c>
      <c r="F5012">
        <f>IF(ISBLANK('4Y'!$Q$25),"",'4Y'!$Q$25)</f>
        <v>0</v>
      </c>
    </row>
    <row r="5013" spans="2:6">
      <c r="B5013" t="str">
        <f>'4Y'!$BN$25</f>
        <v>A4Y_006CC_STW</v>
      </c>
      <c r="C5013" t="s">
        <v>20247</v>
      </c>
      <c r="E5013" t="s">
        <v>15757</v>
      </c>
      <c r="F5013">
        <f>IF(ISBLANK('4Y'!$R$25),"",'4Y'!$R$25)</f>
        <v>0</v>
      </c>
    </row>
    <row r="5014" spans="2:6">
      <c r="B5014" t="str">
        <f>'4Y'!$BO$25</f>
        <v>A4Y_006CC_SLW</v>
      </c>
      <c r="C5014" t="s">
        <v>20248</v>
      </c>
      <c r="E5014" t="s">
        <v>15757</v>
      </c>
      <c r="F5014">
        <f>IF(ISBLANK('4Y'!$S$25),"",'4Y'!$S$25)</f>
        <v>0</v>
      </c>
    </row>
    <row r="5015" spans="2:6">
      <c r="B5015" t="str">
        <f>'4Y'!$BP$25</f>
        <v>A4Y_006CC_SAB</v>
      </c>
      <c r="C5015" t="s">
        <v>20249</v>
      </c>
      <c r="E5015" t="s">
        <v>15757</v>
      </c>
      <c r="F5015">
        <f>IF(ISBLANK('4Y'!$T$25),"",'4Y'!$T$25)</f>
        <v>0</v>
      </c>
    </row>
    <row r="5016" spans="2:6">
      <c r="B5016" t="str">
        <f>'4Y'!$BQ$25</f>
        <v>A4Y_006CC_SEB</v>
      </c>
      <c r="C5016" t="s">
        <v>20250</v>
      </c>
      <c r="E5016" t="s">
        <v>15757</v>
      </c>
      <c r="F5016">
        <f>IF(ISBLANK('4Y'!$U$25),"",'4Y'!$U$25)</f>
        <v>0</v>
      </c>
    </row>
    <row r="5017" spans="2:6">
      <c r="B5017" t="str">
        <f>'4Y'!$BR$25</f>
        <v>A4Y_006CC_SDB</v>
      </c>
      <c r="C5017" t="s">
        <v>20251</v>
      </c>
      <c r="E5017" t="s">
        <v>15757</v>
      </c>
      <c r="F5017">
        <f>IF(ISBLANK('4Y'!$V$25),"",'4Y'!$V$25)</f>
        <v>0</v>
      </c>
    </row>
    <row r="5018" spans="2:6">
      <c r="B5018" t="str">
        <f>'4Y'!$BS$25</f>
        <v>A4Y_006CC_TOT</v>
      </c>
      <c r="C5018" t="s">
        <v>20131</v>
      </c>
      <c r="E5018" t="s">
        <v>15757</v>
      </c>
      <c r="F5018">
        <f>IF(ISBLANK('4Y'!$W$25),"",'4Y'!$W$25)</f>
        <v>0</v>
      </c>
    </row>
    <row r="5019" spans="2:6">
      <c r="B5019" t="str">
        <f>'4Y'!$BB$26</f>
        <v>A4Y_006OE_FOW</v>
      </c>
      <c r="C5019" t="s">
        <v>20252</v>
      </c>
      <c r="E5019" t="s">
        <v>15757</v>
      </c>
      <c r="F5019">
        <f>IF(ISBLANK('4Y'!$F$26),"",'4Y'!$F$26)</f>
        <v>0</v>
      </c>
    </row>
    <row r="5020" spans="2:6">
      <c r="B5020" t="str">
        <f>'4Y'!$BC$26</f>
        <v>A4Y_006OE_SUW</v>
      </c>
      <c r="C5020" t="s">
        <v>20253</v>
      </c>
      <c r="E5020" t="s">
        <v>15757</v>
      </c>
      <c r="F5020">
        <f>IF(ISBLANK('4Y'!$G$26),"",'4Y'!$G$26)</f>
        <v>0</v>
      </c>
    </row>
    <row r="5021" spans="2:6">
      <c r="B5021" t="str">
        <f>'4Y'!$BD$26</f>
        <v>A4Y_006OE_HDW</v>
      </c>
      <c r="C5021" t="s">
        <v>20254</v>
      </c>
      <c r="E5021" t="s">
        <v>15757</v>
      </c>
      <c r="F5021">
        <f>IF(ISBLANK('4Y'!$H$26),"",'4Y'!$H$26)</f>
        <v>0</v>
      </c>
    </row>
    <row r="5022" spans="2:6">
      <c r="B5022" t="str">
        <f>'4Y'!$BE$26</f>
        <v>A4Y_006OE_STW</v>
      </c>
      <c r="C5022" t="s">
        <v>20255</v>
      </c>
      <c r="E5022" t="s">
        <v>15757</v>
      </c>
      <c r="F5022">
        <f>IF(ISBLANK('4Y'!$I$26),"",'4Y'!$I$26)</f>
        <v>0</v>
      </c>
    </row>
    <row r="5023" spans="2:6">
      <c r="B5023" t="str">
        <f>'4Y'!$BF$26</f>
        <v>A4Y_006OE_SLW</v>
      </c>
      <c r="C5023" t="s">
        <v>20256</v>
      </c>
      <c r="E5023" t="s">
        <v>15757</v>
      </c>
      <c r="F5023">
        <f>IF(ISBLANK('4Y'!$J$26),"",'4Y'!$J$26)</f>
        <v>0</v>
      </c>
    </row>
    <row r="5024" spans="2:6">
      <c r="B5024" t="str">
        <f>'4Y'!$BG$26</f>
        <v>A4Y_006OE_SAB</v>
      </c>
      <c r="C5024" t="s">
        <v>20257</v>
      </c>
      <c r="E5024" t="s">
        <v>15757</v>
      </c>
      <c r="F5024">
        <f>IF(ISBLANK('4Y'!$K$26),"",'4Y'!$K$26)</f>
        <v>0</v>
      </c>
    </row>
    <row r="5025" spans="2:6">
      <c r="B5025" t="str">
        <f>'4Y'!$BH$26</f>
        <v>A4Y_006OE_SEB</v>
      </c>
      <c r="C5025" t="s">
        <v>20258</v>
      </c>
      <c r="E5025" t="s">
        <v>15757</v>
      </c>
      <c r="F5025">
        <f>IF(ISBLANK('4Y'!$L$26),"",'4Y'!$L$26)</f>
        <v>0</v>
      </c>
    </row>
    <row r="5026" spans="2:6">
      <c r="B5026" t="str">
        <f>'4Y'!$BI$26</f>
        <v>A4Y_006OE_SDB</v>
      </c>
      <c r="C5026" t="s">
        <v>20259</v>
      </c>
      <c r="E5026" t="s">
        <v>15757</v>
      </c>
      <c r="F5026">
        <f>IF(ISBLANK('4Y'!$M$26),"",'4Y'!$M$26)</f>
        <v>0</v>
      </c>
    </row>
    <row r="5027" spans="2:6">
      <c r="B5027" t="str">
        <f>'4Y'!$BJ$26</f>
        <v>A4Y_006OE_TOT</v>
      </c>
      <c r="C5027" t="s">
        <v>20137</v>
      </c>
      <c r="E5027" t="s">
        <v>15757</v>
      </c>
      <c r="F5027">
        <f>IF(ISBLANK('4Y'!$N$26),"",'4Y'!$N$26)</f>
        <v>0</v>
      </c>
    </row>
    <row r="5028" spans="2:6">
      <c r="B5028" t="str">
        <f>'4Y'!$BK$26</f>
        <v>A4Y_006OC_FOW</v>
      </c>
      <c r="C5028" t="s">
        <v>20260</v>
      </c>
      <c r="E5028" t="s">
        <v>15757</v>
      </c>
      <c r="F5028">
        <f>IF(ISBLANK('4Y'!$O$26),"",'4Y'!$O$26)</f>
        <v>0</v>
      </c>
    </row>
    <row r="5029" spans="2:6">
      <c r="B5029" t="str">
        <f>'4Y'!$BL$26</f>
        <v>A4Y_006OC_SUW</v>
      </c>
      <c r="C5029" t="s">
        <v>20261</v>
      </c>
      <c r="E5029" t="s">
        <v>15757</v>
      </c>
      <c r="F5029">
        <f>IF(ISBLANK('4Y'!$P$26),"",'4Y'!$P$26)</f>
        <v>0</v>
      </c>
    </row>
    <row r="5030" spans="2:6">
      <c r="B5030" t="str">
        <f>'4Y'!$BM$26</f>
        <v>A4Y_006OC_HDW</v>
      </c>
      <c r="C5030" t="s">
        <v>20262</v>
      </c>
      <c r="E5030" t="s">
        <v>15757</v>
      </c>
      <c r="F5030">
        <f>IF(ISBLANK('4Y'!$Q$26),"",'4Y'!$Q$26)</f>
        <v>0</v>
      </c>
    </row>
    <row r="5031" spans="2:6">
      <c r="B5031" t="str">
        <f>'4Y'!$BN$26</f>
        <v>A4Y_006OC_STW</v>
      </c>
      <c r="C5031" t="s">
        <v>20263</v>
      </c>
      <c r="E5031" t="s">
        <v>15757</v>
      </c>
      <c r="F5031">
        <f>IF(ISBLANK('4Y'!$R$26),"",'4Y'!$R$26)</f>
        <v>0</v>
      </c>
    </row>
    <row r="5032" spans="2:6">
      <c r="B5032" t="str">
        <f>'4Y'!$BO$26</f>
        <v>A4Y_006OC_SLW</v>
      </c>
      <c r="C5032" t="s">
        <v>20264</v>
      </c>
      <c r="E5032" t="s">
        <v>15757</v>
      </c>
      <c r="F5032">
        <f>IF(ISBLANK('4Y'!$S$26),"",'4Y'!$S$26)</f>
        <v>0</v>
      </c>
    </row>
    <row r="5033" spans="2:6">
      <c r="B5033" t="str">
        <f>'4Y'!$BP$26</f>
        <v>A4Y_006OC_SAB</v>
      </c>
      <c r="C5033" t="s">
        <v>20265</v>
      </c>
      <c r="E5033" t="s">
        <v>15757</v>
      </c>
      <c r="F5033">
        <f>IF(ISBLANK('4Y'!$T$26),"",'4Y'!$T$26)</f>
        <v>0</v>
      </c>
    </row>
    <row r="5034" spans="2:6">
      <c r="B5034" t="str">
        <f>'4Y'!$BQ$26</f>
        <v>A4Y_006OC_SEB</v>
      </c>
      <c r="C5034" t="s">
        <v>20266</v>
      </c>
      <c r="E5034" t="s">
        <v>15757</v>
      </c>
      <c r="F5034">
        <f>IF(ISBLANK('4Y'!$U$26),"",'4Y'!$U$26)</f>
        <v>0</v>
      </c>
    </row>
    <row r="5035" spans="2:6">
      <c r="B5035" t="str">
        <f>'4Y'!$BR$26</f>
        <v>A4Y_006OC_SDB</v>
      </c>
      <c r="C5035" t="s">
        <v>20267</v>
      </c>
      <c r="E5035" t="s">
        <v>15757</v>
      </c>
      <c r="F5035">
        <f>IF(ISBLANK('4Y'!$V$26),"",'4Y'!$V$26)</f>
        <v>0</v>
      </c>
    </row>
    <row r="5036" spans="2:6">
      <c r="B5036" t="str">
        <f>'4Y'!$BS$26</f>
        <v>A4Y_006OC_TOT</v>
      </c>
      <c r="C5036" t="s">
        <v>20143</v>
      </c>
      <c r="E5036" t="s">
        <v>15757</v>
      </c>
      <c r="F5036">
        <f>IF(ISBLANK('4Y'!$W$26),"",'4Y'!$W$26)</f>
        <v>0</v>
      </c>
    </row>
    <row r="5037" spans="2:6">
      <c r="B5037" t="str">
        <f>'4Y'!$BB$27</f>
        <v>A4Y_006TE_FOW</v>
      </c>
      <c r="C5037" t="s">
        <v>20268</v>
      </c>
      <c r="E5037" t="s">
        <v>15757</v>
      </c>
      <c r="F5037">
        <f>IF(ISBLANK('4Y'!$F$27),"",'4Y'!$F$27)</f>
        <v>0</v>
      </c>
    </row>
    <row r="5038" spans="2:6">
      <c r="B5038" t="str">
        <f>'4Y'!$BC$27</f>
        <v>A4Y_006TE_SUW</v>
      </c>
      <c r="C5038" t="s">
        <v>20269</v>
      </c>
      <c r="E5038" t="s">
        <v>15757</v>
      </c>
      <c r="F5038">
        <f>IF(ISBLANK('4Y'!$G$27),"",'4Y'!$G$27)</f>
        <v>0</v>
      </c>
    </row>
    <row r="5039" spans="2:6">
      <c r="B5039" t="str">
        <f>'4Y'!$BD$27</f>
        <v>A4Y_006TE_HDW</v>
      </c>
      <c r="C5039" t="s">
        <v>20270</v>
      </c>
      <c r="E5039" t="s">
        <v>15757</v>
      </c>
      <c r="F5039">
        <f>IF(ISBLANK('4Y'!$H$27),"",'4Y'!$H$27)</f>
        <v>0</v>
      </c>
    </row>
    <row r="5040" spans="2:6">
      <c r="B5040" t="str">
        <f>'4Y'!$BE$27</f>
        <v>A4Y_006TE_STW</v>
      </c>
      <c r="C5040" t="s">
        <v>20271</v>
      </c>
      <c r="E5040" t="s">
        <v>15757</v>
      </c>
      <c r="F5040">
        <f>IF(ISBLANK('4Y'!$I$27),"",'4Y'!$I$27)</f>
        <v>0</v>
      </c>
    </row>
    <row r="5041" spans="2:6">
      <c r="B5041" t="str">
        <f>'4Y'!$BF$27</f>
        <v>A4Y_006TE_SLW</v>
      </c>
      <c r="C5041" t="s">
        <v>20272</v>
      </c>
      <c r="E5041" t="s">
        <v>15757</v>
      </c>
      <c r="F5041">
        <f>IF(ISBLANK('4Y'!$J$27),"",'4Y'!$J$27)</f>
        <v>0</v>
      </c>
    </row>
    <row r="5042" spans="2:6">
      <c r="B5042" t="str">
        <f>'4Y'!$BG$27</f>
        <v>A4Y_006TE_SAB</v>
      </c>
      <c r="C5042" t="s">
        <v>20273</v>
      </c>
      <c r="E5042" t="s">
        <v>15757</v>
      </c>
      <c r="F5042">
        <f>IF(ISBLANK('4Y'!$K$27),"",'4Y'!$K$27)</f>
        <v>0</v>
      </c>
    </row>
    <row r="5043" spans="2:6">
      <c r="B5043" t="str">
        <f>'4Y'!$BH$27</f>
        <v>A4Y_006TE_SEB</v>
      </c>
      <c r="C5043" t="s">
        <v>20274</v>
      </c>
      <c r="E5043" t="s">
        <v>15757</v>
      </c>
      <c r="F5043">
        <f>IF(ISBLANK('4Y'!$L$27),"",'4Y'!$L$27)</f>
        <v>0</v>
      </c>
    </row>
    <row r="5044" spans="2:6">
      <c r="B5044" t="str">
        <f>'4Y'!$BI$27</f>
        <v>A4Y_006TE_SDB</v>
      </c>
      <c r="C5044" t="s">
        <v>20275</v>
      </c>
      <c r="E5044" t="s">
        <v>15757</v>
      </c>
      <c r="F5044">
        <f>IF(ISBLANK('4Y'!$M$27),"",'4Y'!$M$27)</f>
        <v>0</v>
      </c>
    </row>
    <row r="5045" spans="2:6">
      <c r="B5045" t="str">
        <f>'4Y'!$BJ$27</f>
        <v>A4Y_006TE_TOT</v>
      </c>
      <c r="C5045" t="s">
        <v>20149</v>
      </c>
      <c r="E5045" t="s">
        <v>15757</v>
      </c>
      <c r="F5045">
        <f>IF(ISBLANK('4Y'!$N$27),"",'4Y'!$N$27)</f>
        <v>0</v>
      </c>
    </row>
    <row r="5046" spans="2:6">
      <c r="B5046" t="str">
        <f>'4Y'!$BK$27</f>
        <v>A4Y_006TC_FOW</v>
      </c>
      <c r="C5046" t="s">
        <v>20276</v>
      </c>
      <c r="E5046" t="s">
        <v>15757</v>
      </c>
      <c r="F5046">
        <f>IF(ISBLANK('4Y'!$O$27),"",'4Y'!$O$27)</f>
        <v>0</v>
      </c>
    </row>
    <row r="5047" spans="2:6">
      <c r="B5047" t="str">
        <f>'4Y'!$BL$27</f>
        <v>A4Y_006TC_SUW</v>
      </c>
      <c r="C5047" t="s">
        <v>20277</v>
      </c>
      <c r="E5047" t="s">
        <v>15757</v>
      </c>
      <c r="F5047">
        <f>IF(ISBLANK('4Y'!$P$27),"",'4Y'!$P$27)</f>
        <v>0</v>
      </c>
    </row>
    <row r="5048" spans="2:6">
      <c r="B5048" t="str">
        <f>'4Y'!$BM$27</f>
        <v>A4Y_006TC_HDW</v>
      </c>
      <c r="C5048" t="s">
        <v>20278</v>
      </c>
      <c r="E5048" t="s">
        <v>15757</v>
      </c>
      <c r="F5048">
        <f>IF(ISBLANK('4Y'!$Q$27),"",'4Y'!$Q$27)</f>
        <v>0</v>
      </c>
    </row>
    <row r="5049" spans="2:6">
      <c r="B5049" t="str">
        <f>'4Y'!$BN$27</f>
        <v>A4Y_006TC_STW</v>
      </c>
      <c r="C5049" t="s">
        <v>20279</v>
      </c>
      <c r="E5049" t="s">
        <v>15757</v>
      </c>
      <c r="F5049">
        <f>IF(ISBLANK('4Y'!$R$27),"",'4Y'!$R$27)</f>
        <v>0</v>
      </c>
    </row>
    <row r="5050" spans="2:6">
      <c r="B5050" t="str">
        <f>'4Y'!$BO$27</f>
        <v>A4Y_006TC_SLW</v>
      </c>
      <c r="C5050" t="s">
        <v>20280</v>
      </c>
      <c r="E5050" t="s">
        <v>15757</v>
      </c>
      <c r="F5050">
        <f>IF(ISBLANK('4Y'!$S$27),"",'4Y'!$S$27)</f>
        <v>0</v>
      </c>
    </row>
    <row r="5051" spans="2:6">
      <c r="B5051" t="str">
        <f>'4Y'!$BP$27</f>
        <v>A4Y_006TC_SAB</v>
      </c>
      <c r="C5051" t="s">
        <v>20281</v>
      </c>
      <c r="E5051" t="s">
        <v>15757</v>
      </c>
      <c r="F5051">
        <f>IF(ISBLANK('4Y'!$T$27),"",'4Y'!$T$27)</f>
        <v>0</v>
      </c>
    </row>
    <row r="5052" spans="2:6">
      <c r="B5052" t="str">
        <f>'4Y'!$BQ$27</f>
        <v>A4Y_006TC_SEB</v>
      </c>
      <c r="C5052" t="s">
        <v>20282</v>
      </c>
      <c r="E5052" t="s">
        <v>15757</v>
      </c>
      <c r="F5052">
        <f>IF(ISBLANK('4Y'!$U$27),"",'4Y'!$U$27)</f>
        <v>0</v>
      </c>
    </row>
    <row r="5053" spans="2:6">
      <c r="B5053" t="str">
        <f>'4Y'!$BR$27</f>
        <v>A4Y_006TC_SDB</v>
      </c>
      <c r="C5053" t="s">
        <v>20283</v>
      </c>
      <c r="E5053" t="s">
        <v>15757</v>
      </c>
      <c r="F5053">
        <f>IF(ISBLANK('4Y'!$V$27),"",'4Y'!$V$27)</f>
        <v>0</v>
      </c>
    </row>
    <row r="5054" spans="2:6">
      <c r="B5054" t="str">
        <f>'4Y'!$BS$27</f>
        <v>A4Y_006TC_TOT</v>
      </c>
      <c r="C5054" t="s">
        <v>20155</v>
      </c>
      <c r="E5054" t="s">
        <v>15757</v>
      </c>
      <c r="F5054">
        <f>IF(ISBLANK('4Y'!$W$27),"",'4Y'!$W$27)</f>
        <v>0</v>
      </c>
    </row>
    <row r="5055" spans="2:6">
      <c r="B5055" t="str">
        <f>'4Z'!$Y$15</f>
        <v>B0142AS01</v>
      </c>
      <c r="C5055" t="s">
        <v>21934</v>
      </c>
      <c r="E5055" t="s">
        <v>15757</v>
      </c>
      <c r="F5055" t="str">
        <f>IF(ISBLANK('4Z'!$D$15),"",'4Z'!$D$15)</f>
        <v/>
      </c>
    </row>
    <row r="5056" spans="2:6">
      <c r="B5056" t="str">
        <f>'4Z'!$Z$15</f>
        <v>B0142ASO2</v>
      </c>
      <c r="C5056" t="s">
        <v>17113</v>
      </c>
      <c r="E5056" t="s">
        <v>15757</v>
      </c>
      <c r="F5056" t="str">
        <f>IF(ISBLANK('4Z'!$E$15),"",'4Z'!$E$15)</f>
        <v/>
      </c>
    </row>
    <row r="5057" spans="2:6">
      <c r="B5057" t="str">
        <f>'4Z'!$AA$15</f>
        <v>B0142ASO3</v>
      </c>
      <c r="C5057" t="s">
        <v>17114</v>
      </c>
      <c r="E5057" t="s">
        <v>15757</v>
      </c>
      <c r="F5057" t="str">
        <f>IF(ISBLANK('4Z'!$F$15),"",'4Z'!$F$15)</f>
        <v/>
      </c>
    </row>
    <row r="5058" spans="2:6">
      <c r="B5058" t="str">
        <f>'4Z'!$AB$15</f>
        <v>B0142ASO4</v>
      </c>
      <c r="C5058" t="s">
        <v>21935</v>
      </c>
      <c r="E5058" t="s">
        <v>15757</v>
      </c>
      <c r="F5058" t="str">
        <f>IF(ISBLANK('4Z'!$G$15),"",'4Z'!$G$15)</f>
        <v/>
      </c>
    </row>
    <row r="5059" spans="2:6">
      <c r="B5059" t="str">
        <f>'4Z'!$Y$16</f>
        <v>B0143AS01</v>
      </c>
      <c r="C5059" t="s">
        <v>21936</v>
      </c>
      <c r="E5059" t="s">
        <v>15757</v>
      </c>
      <c r="F5059" t="str">
        <f>IF(ISBLANK('4Z'!$D$16),"",'4Z'!$D$16)</f>
        <v/>
      </c>
    </row>
    <row r="5060" spans="2:6">
      <c r="B5060" t="str">
        <f>'4Z'!$Z$16</f>
        <v>B0143ASO2</v>
      </c>
      <c r="C5060" t="s">
        <v>17115</v>
      </c>
      <c r="E5060" t="s">
        <v>15757</v>
      </c>
      <c r="F5060" t="str">
        <f>IF(ISBLANK('4Z'!$E$16),"",'4Z'!$E$16)</f>
        <v/>
      </c>
    </row>
    <row r="5061" spans="2:6">
      <c r="B5061" t="str">
        <f>'4Z'!$AA$16</f>
        <v>B0143ASO3</v>
      </c>
      <c r="C5061" t="s">
        <v>17116</v>
      </c>
      <c r="E5061" t="s">
        <v>15757</v>
      </c>
      <c r="F5061" t="str">
        <f>IF(ISBLANK('4Z'!$F$16),"",'4Z'!$F$16)</f>
        <v/>
      </c>
    </row>
    <row r="5062" spans="2:6">
      <c r="B5062" t="str">
        <f>'4Z'!$AB$16</f>
        <v>B0143ASO4</v>
      </c>
      <c r="C5062" t="s">
        <v>21937</v>
      </c>
      <c r="E5062" t="s">
        <v>15757</v>
      </c>
      <c r="F5062" t="str">
        <f>IF(ISBLANK('4Z'!$G$16),"",'4Z'!$G$16)</f>
        <v/>
      </c>
    </row>
    <row r="5063" spans="2:6">
      <c r="B5063" t="str">
        <f>'4Z'!$Y$17</f>
        <v>B0144AS01</v>
      </c>
      <c r="C5063" t="s">
        <v>21938</v>
      </c>
      <c r="E5063" t="s">
        <v>15757</v>
      </c>
      <c r="F5063" t="str">
        <f>IF(ISBLANK('4Z'!$D$17),"",'4Z'!$D$17)</f>
        <v/>
      </c>
    </row>
    <row r="5064" spans="2:6">
      <c r="B5064" t="str">
        <f>'4Z'!$Z$17</f>
        <v>B0144ASO2</v>
      </c>
      <c r="C5064" t="s">
        <v>17117</v>
      </c>
      <c r="E5064" t="s">
        <v>15757</v>
      </c>
      <c r="F5064" t="str">
        <f>IF(ISBLANK('4Z'!$E$17),"",'4Z'!$E$17)</f>
        <v/>
      </c>
    </row>
    <row r="5065" spans="2:6">
      <c r="B5065" t="str">
        <f>'4Z'!$AA$17</f>
        <v>B0144ASO3</v>
      </c>
      <c r="C5065" t="s">
        <v>17118</v>
      </c>
      <c r="E5065" t="s">
        <v>15757</v>
      </c>
      <c r="F5065" t="str">
        <f>IF(ISBLANK('4Z'!$F$17),"",'4Z'!$F$17)</f>
        <v/>
      </c>
    </row>
    <row r="5066" spans="2:6">
      <c r="B5066" t="str">
        <f>'4Z'!$AB$17</f>
        <v>B0144ASO4</v>
      </c>
      <c r="C5066" t="s">
        <v>21939</v>
      </c>
      <c r="E5066" t="s">
        <v>15757</v>
      </c>
      <c r="F5066" t="str">
        <f>IF(ISBLANK('4Z'!$G$17),"",'4Z'!$G$17)</f>
        <v/>
      </c>
    </row>
    <row r="5067" spans="2:6">
      <c r="B5067" t="str">
        <f>'4Z'!$Y$18</f>
        <v>B0145AS01</v>
      </c>
      <c r="C5067" t="s">
        <v>21940</v>
      </c>
      <c r="E5067" t="s">
        <v>15757</v>
      </c>
      <c r="F5067" t="str">
        <f>IF(ISBLANK('4Z'!$D$18),"",'4Z'!$D$18)</f>
        <v/>
      </c>
    </row>
    <row r="5068" spans="2:6">
      <c r="B5068" t="str">
        <f>'4Z'!$Z$18</f>
        <v>B0145ASO2</v>
      </c>
      <c r="C5068" t="s">
        <v>17119</v>
      </c>
      <c r="E5068" t="s">
        <v>15757</v>
      </c>
      <c r="F5068" t="str">
        <f>IF(ISBLANK('4Z'!$E$18),"",'4Z'!$E$18)</f>
        <v/>
      </c>
    </row>
    <row r="5069" spans="2:6">
      <c r="B5069" t="str">
        <f>'4Z'!$AA$18</f>
        <v>B0145ASO3</v>
      </c>
      <c r="C5069" t="s">
        <v>17120</v>
      </c>
      <c r="E5069" t="s">
        <v>15757</v>
      </c>
      <c r="F5069" t="str">
        <f>IF(ISBLANK('4Z'!$F$18),"",'4Z'!$F$18)</f>
        <v/>
      </c>
    </row>
    <row r="5070" spans="2:6">
      <c r="B5070" t="str">
        <f>'4Z'!$AB$18</f>
        <v>B0145ASO4</v>
      </c>
      <c r="C5070" t="s">
        <v>21941</v>
      </c>
      <c r="E5070" t="s">
        <v>15757</v>
      </c>
      <c r="F5070" t="str">
        <f>IF(ISBLANK('4Z'!$G$18),"",'4Z'!$G$18)</f>
        <v/>
      </c>
    </row>
    <row r="5071" spans="2:6">
      <c r="B5071" t="str">
        <f>'4Z'!$Y$19</f>
        <v>B0146AS01</v>
      </c>
      <c r="C5071" t="s">
        <v>21942</v>
      </c>
      <c r="E5071" t="s">
        <v>15757</v>
      </c>
      <c r="F5071" t="str">
        <f>IF(ISBLANK('4Z'!$D$19),"",'4Z'!$D$19)</f>
        <v/>
      </c>
    </row>
    <row r="5072" spans="2:6">
      <c r="B5072" t="str">
        <f>'4Z'!$Z$19</f>
        <v>B0146ASO2</v>
      </c>
      <c r="C5072" t="s">
        <v>17121</v>
      </c>
      <c r="E5072" t="s">
        <v>15757</v>
      </c>
      <c r="F5072" t="str">
        <f>IF(ISBLANK('4Z'!$E$19),"",'4Z'!$E$19)</f>
        <v/>
      </c>
    </row>
    <row r="5073" spans="2:6">
      <c r="B5073" t="str">
        <f>'4Z'!$AA$19</f>
        <v>B0146ASO3</v>
      </c>
      <c r="C5073" t="s">
        <v>17122</v>
      </c>
      <c r="E5073" t="s">
        <v>15757</v>
      </c>
      <c r="F5073" t="str">
        <f>IF(ISBLANK('4Z'!$F$19),"",'4Z'!$F$19)</f>
        <v/>
      </c>
    </row>
    <row r="5074" spans="2:6">
      <c r="B5074" t="str">
        <f>'4Z'!$AB$19</f>
        <v>B0146ASO4</v>
      </c>
      <c r="C5074" t="s">
        <v>21943</v>
      </c>
      <c r="E5074" t="s">
        <v>15757</v>
      </c>
      <c r="F5074" t="str">
        <f>IF(ISBLANK('4Z'!$G$19),"",'4Z'!$G$19)</f>
        <v/>
      </c>
    </row>
    <row r="5075" spans="2:6">
      <c r="B5075" t="str">
        <f>'4Z'!$Y$20</f>
        <v>B0147AS01</v>
      </c>
      <c r="C5075" t="s">
        <v>21944</v>
      </c>
      <c r="E5075" t="s">
        <v>15757</v>
      </c>
      <c r="F5075" t="str">
        <f>IF(ISBLANK('4Z'!$D$20),"",'4Z'!$D$20)</f>
        <v/>
      </c>
    </row>
    <row r="5076" spans="2:6">
      <c r="B5076" t="str">
        <f>'4Z'!$Z$20</f>
        <v>B0147ASO2</v>
      </c>
      <c r="C5076" t="s">
        <v>17123</v>
      </c>
      <c r="E5076" t="s">
        <v>15757</v>
      </c>
      <c r="F5076" t="str">
        <f>IF(ISBLANK('4Z'!$E$20),"",'4Z'!$E$20)</f>
        <v/>
      </c>
    </row>
    <row r="5077" spans="2:6">
      <c r="B5077" t="str">
        <f>'4Z'!$AA$20</f>
        <v>B0147ASO3</v>
      </c>
      <c r="C5077" t="s">
        <v>17124</v>
      </c>
      <c r="E5077" t="s">
        <v>15757</v>
      </c>
      <c r="F5077" t="str">
        <f>IF(ISBLANK('4Z'!$F$20),"",'4Z'!$F$20)</f>
        <v/>
      </c>
    </row>
    <row r="5078" spans="2:6">
      <c r="B5078" t="str">
        <f>'4Z'!$AB$20</f>
        <v>B0147ASO4</v>
      </c>
      <c r="C5078" t="s">
        <v>21945</v>
      </c>
      <c r="E5078" t="s">
        <v>15757</v>
      </c>
      <c r="F5078" t="str">
        <f>IF(ISBLANK('4Z'!$G$20),"",'4Z'!$G$20)</f>
        <v/>
      </c>
    </row>
    <row r="5079" spans="2:6">
      <c r="B5079" t="str">
        <f>'4Z'!$Y$21</f>
        <v>B0148AS01</v>
      </c>
      <c r="C5079" t="s">
        <v>21946</v>
      </c>
      <c r="E5079" t="s">
        <v>15757</v>
      </c>
      <c r="F5079" t="str">
        <f>IF(ISBLANK('4Z'!$D$21),"",'4Z'!$D$21)</f>
        <v/>
      </c>
    </row>
    <row r="5080" spans="2:6">
      <c r="B5080" t="str">
        <f>'4Z'!$Z$21</f>
        <v>B0148ASO2</v>
      </c>
      <c r="C5080" t="s">
        <v>17125</v>
      </c>
      <c r="E5080" t="s">
        <v>15757</v>
      </c>
      <c r="F5080" t="str">
        <f>IF(ISBLANK('4Z'!$E$21),"",'4Z'!$E$21)</f>
        <v/>
      </c>
    </row>
    <row r="5081" spans="2:6">
      <c r="B5081" t="str">
        <f>'4Z'!$AA$21</f>
        <v>B0148ASO3</v>
      </c>
      <c r="C5081" t="s">
        <v>17126</v>
      </c>
      <c r="E5081" t="s">
        <v>15757</v>
      </c>
      <c r="F5081" t="str">
        <f>IF(ISBLANK('4Z'!$F$21),"",'4Z'!$F$21)</f>
        <v/>
      </c>
    </row>
    <row r="5082" spans="2:6">
      <c r="B5082" t="str">
        <f>'4Z'!$AB$21</f>
        <v>B0148ASO4</v>
      </c>
      <c r="C5082" t="s">
        <v>21947</v>
      </c>
      <c r="E5082" t="s">
        <v>15757</v>
      </c>
      <c r="F5082" t="str">
        <f>IF(ISBLANK('4Z'!$G$21),"",'4Z'!$G$21)</f>
        <v/>
      </c>
    </row>
    <row r="5083" spans="2:6">
      <c r="B5083" t="str">
        <f>'4Z'!$Y$22</f>
        <v>B0149AS01</v>
      </c>
      <c r="C5083" t="s">
        <v>21948</v>
      </c>
      <c r="E5083" t="s">
        <v>15757</v>
      </c>
      <c r="F5083" t="str">
        <f>IF(ISBLANK('4Z'!$D$22),"",'4Z'!$D$22)</f>
        <v/>
      </c>
    </row>
    <row r="5084" spans="2:6">
      <c r="B5084" t="str">
        <f>'4Z'!$Z$22</f>
        <v>B0149ASO2</v>
      </c>
      <c r="C5084" t="s">
        <v>17127</v>
      </c>
      <c r="E5084" t="s">
        <v>15757</v>
      </c>
      <c r="F5084" t="str">
        <f>IF(ISBLANK('4Z'!$E$22),"",'4Z'!$E$22)</f>
        <v/>
      </c>
    </row>
    <row r="5085" spans="2:6">
      <c r="B5085" t="str">
        <f>'4Z'!$AA$22</f>
        <v>B0149ASO3</v>
      </c>
      <c r="C5085" t="s">
        <v>17128</v>
      </c>
      <c r="E5085" t="s">
        <v>15757</v>
      </c>
      <c r="F5085" t="str">
        <f>IF(ISBLANK('4Z'!$F$22),"",'4Z'!$F$22)</f>
        <v/>
      </c>
    </row>
    <row r="5086" spans="2:6">
      <c r="B5086" t="str">
        <f>'4Z'!$AB$22</f>
        <v>B0149ASO4</v>
      </c>
      <c r="C5086" t="s">
        <v>21949</v>
      </c>
      <c r="E5086" t="s">
        <v>15757</v>
      </c>
      <c r="F5086" t="str">
        <f>IF(ISBLANK('4Z'!$G$22),"",'4Z'!$G$22)</f>
        <v/>
      </c>
    </row>
    <row r="5087" spans="2:6">
      <c r="B5087" t="str">
        <f>'4Z'!$Y$23</f>
        <v>B0150AS01</v>
      </c>
      <c r="C5087" t="s">
        <v>21950</v>
      </c>
      <c r="E5087" t="s">
        <v>15757</v>
      </c>
      <c r="F5087" t="str">
        <f>IF(ISBLANK('4Z'!$D$23),"",'4Z'!$D$23)</f>
        <v/>
      </c>
    </row>
    <row r="5088" spans="2:6">
      <c r="B5088" t="str">
        <f>'4Z'!$Z$23</f>
        <v>B0150ASO2</v>
      </c>
      <c r="C5088" t="s">
        <v>17129</v>
      </c>
      <c r="E5088" t="s">
        <v>15757</v>
      </c>
      <c r="F5088" t="str">
        <f>IF(ISBLANK('4Z'!$E$23),"",'4Z'!$E$23)</f>
        <v/>
      </c>
    </row>
    <row r="5089" spans="2:6">
      <c r="B5089" t="str">
        <f>'4Z'!$AA$23</f>
        <v>B0150ASO3</v>
      </c>
      <c r="C5089" t="s">
        <v>17130</v>
      </c>
      <c r="E5089" t="s">
        <v>15757</v>
      </c>
      <c r="F5089" t="str">
        <f>IF(ISBLANK('4Z'!$F$23),"",'4Z'!$F$23)</f>
        <v/>
      </c>
    </row>
    <row r="5090" spans="2:6">
      <c r="B5090" t="str">
        <f>'4Z'!$AB$23</f>
        <v>B0150ASO4</v>
      </c>
      <c r="C5090" t="s">
        <v>21951</v>
      </c>
      <c r="E5090" t="s">
        <v>15757</v>
      </c>
      <c r="F5090" t="str">
        <f>IF(ISBLANK('4Z'!$G$23),"",'4Z'!$G$23)</f>
        <v/>
      </c>
    </row>
    <row r="5091" spans="2:6">
      <c r="B5091" t="str">
        <f>'4Z'!$Y$24</f>
        <v>B0151AS01</v>
      </c>
      <c r="C5091" t="s">
        <v>21952</v>
      </c>
      <c r="E5091" t="s">
        <v>15757</v>
      </c>
      <c r="F5091" t="str">
        <f>IF(ISBLANK('4Z'!$D$24),"",'4Z'!$D$24)</f>
        <v/>
      </c>
    </row>
    <row r="5092" spans="2:6">
      <c r="B5092" t="str">
        <f>'4Z'!$Z$24</f>
        <v>B0151ASO2</v>
      </c>
      <c r="C5092" t="s">
        <v>17131</v>
      </c>
      <c r="E5092" t="s">
        <v>15757</v>
      </c>
      <c r="F5092" t="str">
        <f>IF(ISBLANK('4Z'!$E$24),"",'4Z'!$E$24)</f>
        <v/>
      </c>
    </row>
    <row r="5093" spans="2:6">
      <c r="B5093" t="str">
        <f>'4Z'!$AA$24</f>
        <v>B0151ASO3</v>
      </c>
      <c r="C5093" t="s">
        <v>17132</v>
      </c>
      <c r="E5093" t="s">
        <v>15757</v>
      </c>
      <c r="F5093" t="str">
        <f>IF(ISBLANK('4Z'!$F$24),"",'4Z'!$F$24)</f>
        <v/>
      </c>
    </row>
    <row r="5094" spans="2:6">
      <c r="B5094" t="str">
        <f>'4Z'!$AB$24</f>
        <v>B0151ASO4</v>
      </c>
      <c r="C5094" t="s">
        <v>21953</v>
      </c>
      <c r="E5094" t="s">
        <v>15757</v>
      </c>
      <c r="F5094" t="str">
        <f>IF(ISBLANK('4Z'!$G$24),"",'4Z'!$G$24)</f>
        <v/>
      </c>
    </row>
    <row r="5095" spans="2:6">
      <c r="B5095" t="str">
        <f>'4Z'!$Y$31</f>
        <v>B0152DB01</v>
      </c>
      <c r="C5095" t="s">
        <v>17133</v>
      </c>
      <c r="E5095" t="s">
        <v>15757</v>
      </c>
      <c r="F5095" t="str">
        <f>IF(ISBLANK('4Z'!$D$31),"",'4Z'!$D$31)</f>
        <v/>
      </c>
    </row>
    <row r="5096" spans="2:6">
      <c r="B5096" t="str">
        <f>'4Z'!$Z$31</f>
        <v>B0152DB02</v>
      </c>
      <c r="C5096" t="s">
        <v>17134</v>
      </c>
      <c r="E5096" t="s">
        <v>15757</v>
      </c>
      <c r="F5096" t="str">
        <f>IF(ISBLANK('4Z'!$E$31),"",'4Z'!$E$31)</f>
        <v/>
      </c>
    </row>
    <row r="5097" spans="2:6">
      <c r="B5097" t="str">
        <f>'4Z'!$AA$31</f>
        <v>B0152DB03</v>
      </c>
      <c r="C5097" t="s">
        <v>17135</v>
      </c>
      <c r="E5097" t="s">
        <v>15757</v>
      </c>
      <c r="F5097" t="str">
        <f>IF(ISBLANK('4Z'!$F$31),"",'4Z'!$F$31)</f>
        <v/>
      </c>
    </row>
    <row r="5098" spans="2:6">
      <c r="B5098" t="str">
        <f>'4Z'!$Y$32</f>
        <v>B0153DB01</v>
      </c>
      <c r="C5098" t="s">
        <v>17136</v>
      </c>
      <c r="E5098" t="s">
        <v>15757</v>
      </c>
      <c r="F5098" t="str">
        <f>IF(ISBLANK('4Z'!$D$32),"",'4Z'!$D$32)</f>
        <v/>
      </c>
    </row>
    <row r="5099" spans="2:6">
      <c r="B5099" t="str">
        <f>'4Z'!$Z$32</f>
        <v>B0153DB02</v>
      </c>
      <c r="C5099" t="s">
        <v>17137</v>
      </c>
      <c r="E5099" t="s">
        <v>15757</v>
      </c>
      <c r="F5099" t="str">
        <f>IF(ISBLANK('4Z'!$E$32),"",'4Z'!$E$32)</f>
        <v/>
      </c>
    </row>
    <row r="5100" spans="2:6">
      <c r="B5100" t="str">
        <f>'4Z'!$AA$32</f>
        <v>B0153DB03</v>
      </c>
      <c r="C5100" t="s">
        <v>17138</v>
      </c>
      <c r="E5100" t="s">
        <v>15757</v>
      </c>
      <c r="F5100" t="str">
        <f>IF(ISBLANK('4Z'!$F$32),"",'4Z'!$F$32)</f>
        <v/>
      </c>
    </row>
    <row r="5101" spans="2:6">
      <c r="B5101" t="str">
        <f>'4Z'!$Y$39</f>
        <v>B0154DB01</v>
      </c>
      <c r="C5101" t="s">
        <v>17139</v>
      </c>
      <c r="E5101" t="s">
        <v>15757</v>
      </c>
      <c r="F5101" t="str">
        <f>IF(ISBLANK('4Z'!$D$39),"",'4Z'!$D$39)</f>
        <v/>
      </c>
    </row>
    <row r="5102" spans="2:6">
      <c r="B5102" t="str">
        <f>'4Z'!$Z$39</f>
        <v>B0154DB02</v>
      </c>
      <c r="C5102" t="s">
        <v>17140</v>
      </c>
      <c r="E5102" t="s">
        <v>15757</v>
      </c>
      <c r="F5102" t="str">
        <f>IF(ISBLANK('4Z'!$E$39),"",'4Z'!$E$39)</f>
        <v/>
      </c>
    </row>
    <row r="5103" spans="2:6">
      <c r="B5103" t="str">
        <f>'4Z'!$Y$40</f>
        <v>B0155DB01</v>
      </c>
      <c r="C5103" t="s">
        <v>17141</v>
      </c>
      <c r="E5103" t="s">
        <v>15757</v>
      </c>
      <c r="F5103" t="str">
        <f>IF(ISBLANK('4Z'!$D$40),"",'4Z'!$D$40)</f>
        <v/>
      </c>
    </row>
    <row r="5104" spans="2:6">
      <c r="B5104" t="str">
        <f>'4Z'!$Z$40</f>
        <v>B0155DB02</v>
      </c>
      <c r="C5104" t="s">
        <v>17142</v>
      </c>
      <c r="E5104" t="s">
        <v>15757</v>
      </c>
      <c r="F5104" t="str">
        <f>IF(ISBLANK('4Z'!$E$40),"",'4Z'!$E$40)</f>
        <v/>
      </c>
    </row>
    <row r="5105" spans="2:6">
      <c r="B5105" t="str">
        <f>'4Z'!$Y$41</f>
        <v>B0156DB01</v>
      </c>
      <c r="C5105" t="s">
        <v>17143</v>
      </c>
      <c r="E5105" t="s">
        <v>15757</v>
      </c>
      <c r="F5105" t="str">
        <f>IF(ISBLANK('4Z'!$D$41),"",'4Z'!$D$41)</f>
        <v/>
      </c>
    </row>
    <row r="5106" spans="2:6">
      <c r="B5106" t="str">
        <f>'4Z'!$Z$41</f>
        <v>B0156DB02</v>
      </c>
      <c r="C5106" t="s">
        <v>17144</v>
      </c>
      <c r="E5106" t="s">
        <v>15757</v>
      </c>
      <c r="F5106" t="str">
        <f>IF(ISBLANK('4Z'!$E$41),"",'4Z'!$E$41)</f>
        <v/>
      </c>
    </row>
    <row r="5107" spans="2:6">
      <c r="B5107" t="str">
        <f>'4Z'!$Y$42</f>
        <v>B0157DB01</v>
      </c>
      <c r="C5107" t="s">
        <v>17145</v>
      </c>
      <c r="E5107" t="s">
        <v>15757</v>
      </c>
      <c r="F5107" t="str">
        <f>IF(ISBLANK('4Z'!$D$42),"",'4Z'!$D$42)</f>
        <v/>
      </c>
    </row>
    <row r="5108" spans="2:6">
      <c r="B5108" t="str">
        <f>'4Z'!$Z$42</f>
        <v>B0157DB02</v>
      </c>
      <c r="C5108" t="s">
        <v>17146</v>
      </c>
      <c r="E5108" t="s">
        <v>15757</v>
      </c>
      <c r="F5108" t="str">
        <f>IF(ISBLANK('4Z'!$E$42),"",'4Z'!$E$42)</f>
        <v/>
      </c>
    </row>
    <row r="5109" spans="2:6">
      <c r="B5109" t="str">
        <f>'4Z'!$Y$43</f>
        <v>B0158DB01</v>
      </c>
      <c r="C5109" t="s">
        <v>17147</v>
      </c>
      <c r="E5109" t="s">
        <v>15757</v>
      </c>
      <c r="F5109" t="str">
        <f>IF(ISBLANK('4Z'!$D$43),"",'4Z'!$D$43)</f>
        <v/>
      </c>
    </row>
    <row r="5110" spans="2:6">
      <c r="B5110" t="str">
        <f>'4Z'!$Z$43</f>
        <v>B0158DB02</v>
      </c>
      <c r="C5110" t="s">
        <v>17148</v>
      </c>
      <c r="E5110" t="s">
        <v>15757</v>
      </c>
      <c r="F5110" t="str">
        <f>IF(ISBLANK('4Z'!$E$43),"",'4Z'!$E$43)</f>
        <v/>
      </c>
    </row>
    <row r="5111" spans="2:6">
      <c r="B5111" t="str">
        <f>'4Z'!$Y$44</f>
        <v>B0159DB01</v>
      </c>
      <c r="C5111" t="s">
        <v>17149</v>
      </c>
      <c r="E5111" t="s">
        <v>15757</v>
      </c>
      <c r="F5111" t="str">
        <f>IF(ISBLANK('4Z'!$D$44),"",'4Z'!$D$44)</f>
        <v/>
      </c>
    </row>
    <row r="5112" spans="2:6">
      <c r="B5112" t="str">
        <f>'4Z'!$Z$44</f>
        <v>B0159DB02</v>
      </c>
      <c r="C5112" t="s">
        <v>17150</v>
      </c>
      <c r="E5112" t="s">
        <v>15757</v>
      </c>
      <c r="F5112" t="str">
        <f>IF(ISBLANK('4Z'!$E$44),"",'4Z'!$E$44)</f>
        <v/>
      </c>
    </row>
    <row r="5113" spans="2:6">
      <c r="B5113" t="str">
        <f>'4Z'!$Y$51</f>
        <v>B0160DB01</v>
      </c>
      <c r="C5113" t="s">
        <v>17151</v>
      </c>
      <c r="E5113" t="s">
        <v>15757</v>
      </c>
      <c r="F5113" t="str">
        <f>IF(ISBLANK('4Z'!$D$51),"",'4Z'!$D$51)</f>
        <v/>
      </c>
    </row>
    <row r="5114" spans="2:6">
      <c r="B5114" t="str">
        <f>'4Z'!$Z$51</f>
        <v>B0160DB02</v>
      </c>
      <c r="C5114" t="s">
        <v>17152</v>
      </c>
      <c r="E5114" t="s">
        <v>15757</v>
      </c>
      <c r="F5114" t="str">
        <f>IF(ISBLANK('4Z'!$E$51),"",'4Z'!$E$51)</f>
        <v/>
      </c>
    </row>
    <row r="5115" spans="2:6">
      <c r="B5115" t="str">
        <f>'4Z'!$Y$52</f>
        <v>B0161DB01</v>
      </c>
      <c r="C5115" t="s">
        <v>17153</v>
      </c>
      <c r="E5115" t="s">
        <v>15757</v>
      </c>
      <c r="F5115" t="str">
        <f>IF(ISBLANK('4Z'!$D$52),"",'4Z'!$D$52)</f>
        <v/>
      </c>
    </row>
    <row r="5116" spans="2:6">
      <c r="B5116" t="str">
        <f>'4Z'!$Z$52</f>
        <v>B0161DB02</v>
      </c>
      <c r="C5116" t="s">
        <v>17154</v>
      </c>
      <c r="E5116" t="s">
        <v>15757</v>
      </c>
      <c r="F5116" t="str">
        <f>IF(ISBLANK('4Z'!$E$52),"",'4Z'!$E$52)</f>
        <v/>
      </c>
    </row>
    <row r="5117" spans="2:6">
      <c r="B5117" t="str">
        <f>'4Z'!$Y$59</f>
        <v>B0162DB01</v>
      </c>
      <c r="C5117" t="s">
        <v>17155</v>
      </c>
      <c r="E5117" t="s">
        <v>15757</v>
      </c>
      <c r="F5117" t="str">
        <f>IF(ISBLANK('4Z'!$D$59),"",'4Z'!$D$59)</f>
        <v/>
      </c>
    </row>
    <row r="5118" spans="2:6">
      <c r="B5118" t="str">
        <f>'4Z'!$Z$59</f>
        <v>B0162DB02</v>
      </c>
      <c r="C5118" t="s">
        <v>17156</v>
      </c>
      <c r="E5118" t="s">
        <v>15757</v>
      </c>
      <c r="F5118" t="str">
        <f>IF(ISBLANK('4Z'!$E$59),"",'4Z'!$E$59)</f>
        <v/>
      </c>
    </row>
    <row r="5119" spans="2:6">
      <c r="B5119" t="str">
        <f>'4Z'!$Y$60</f>
        <v>B0163DB01</v>
      </c>
      <c r="C5119" t="s">
        <v>17157</v>
      </c>
      <c r="E5119" t="s">
        <v>15757</v>
      </c>
      <c r="F5119" t="str">
        <f>IF(ISBLANK('4Z'!$D$60),"",'4Z'!$D$60)</f>
        <v/>
      </c>
    </row>
    <row r="5120" spans="2:6">
      <c r="B5120" t="str">
        <f>'4Z'!$Z$60</f>
        <v>B0163DB02</v>
      </c>
      <c r="C5120" t="s">
        <v>17158</v>
      </c>
      <c r="E5120" t="s">
        <v>15757</v>
      </c>
      <c r="F5120" t="str">
        <f>IF(ISBLANK('4Z'!$E$60),"",'4Z'!$E$60)</f>
        <v/>
      </c>
    </row>
    <row r="5121" spans="2:6">
      <c r="B5121" t="str">
        <f>'4Z'!$Y$61</f>
        <v>B0164DB01</v>
      </c>
      <c r="C5121" t="s">
        <v>17159</v>
      </c>
      <c r="E5121" t="s">
        <v>15757</v>
      </c>
      <c r="F5121" t="str">
        <f>IF(ISBLANK('4Z'!$D$61),"",'4Z'!$D$61)</f>
        <v/>
      </c>
    </row>
    <row r="5122" spans="2:6">
      <c r="B5122" t="str">
        <f>'4Z'!$Z$61</f>
        <v>B0164DB02</v>
      </c>
      <c r="C5122" t="s">
        <v>17160</v>
      </c>
      <c r="E5122" t="s">
        <v>15757</v>
      </c>
      <c r="F5122" t="str">
        <f>IF(ISBLANK('4Z'!$E$61),"",'4Z'!$E$61)</f>
        <v/>
      </c>
    </row>
    <row r="5123" spans="2:6">
      <c r="B5123" t="str">
        <f>'4Z'!$Y$67</f>
        <v>B0165DB01</v>
      </c>
      <c r="C5123" t="s">
        <v>17161</v>
      </c>
      <c r="E5123" t="s">
        <v>15757</v>
      </c>
      <c r="F5123" t="str">
        <f>IF(ISBLANK('4Z'!$D$67),"",'4Z'!$D$67)</f>
        <v/>
      </c>
    </row>
    <row r="5124" spans="2:6">
      <c r="B5124" t="str">
        <f>'4Z'!$Z$67</f>
        <v>B0165DB02</v>
      </c>
      <c r="C5124" t="s">
        <v>17162</v>
      </c>
      <c r="E5124" t="s">
        <v>15757</v>
      </c>
      <c r="F5124" t="str">
        <f>IF(ISBLANK('4Z'!$E$67),"",'4Z'!$E$67)</f>
        <v/>
      </c>
    </row>
    <row r="5125" spans="2:6">
      <c r="B5125" t="str">
        <f>'4Z'!$AA$67</f>
        <v>B0165DB03</v>
      </c>
      <c r="C5125" t="s">
        <v>17163</v>
      </c>
      <c r="E5125" t="s">
        <v>15757</v>
      </c>
      <c r="F5125" t="str">
        <f>IF(ISBLANK('4Z'!$F$67),"",'4Z'!$F$67)</f>
        <v/>
      </c>
    </row>
    <row r="5126" spans="2:6">
      <c r="B5126" t="str">
        <f>'4Z'!$Y$68</f>
        <v>B0166DB01</v>
      </c>
      <c r="C5126" t="s">
        <v>17164</v>
      </c>
      <c r="E5126" t="s">
        <v>15757</v>
      </c>
      <c r="F5126" t="str">
        <f>IF(ISBLANK('4Z'!$D$68),"",'4Z'!$D$68)</f>
        <v/>
      </c>
    </row>
    <row r="5127" spans="2:6">
      <c r="B5127" t="str">
        <f>'4Z'!$Z$68</f>
        <v>B0166DB02</v>
      </c>
      <c r="C5127" t="s">
        <v>17165</v>
      </c>
      <c r="E5127" t="s">
        <v>15757</v>
      </c>
      <c r="F5127" t="str">
        <f>IF(ISBLANK('4Z'!$E$68),"",'4Z'!$E$68)</f>
        <v/>
      </c>
    </row>
    <row r="5128" spans="2:6">
      <c r="B5128" t="str">
        <f>'4Z'!$AA$68</f>
        <v>B0166DB03</v>
      </c>
      <c r="C5128" t="s">
        <v>17166</v>
      </c>
      <c r="E5128" t="s">
        <v>15757</v>
      </c>
      <c r="F5128" t="str">
        <f>IF(ISBLANK('4Z'!$F$68),"",'4Z'!$F$68)</f>
        <v/>
      </c>
    </row>
    <row r="5129" spans="2:6">
      <c r="B5129" t="str">
        <f>'4Z'!$Y$69</f>
        <v>B0167DB01</v>
      </c>
      <c r="C5129" t="s">
        <v>17167</v>
      </c>
      <c r="E5129" t="s">
        <v>15757</v>
      </c>
      <c r="F5129" t="str">
        <f>IF(ISBLANK('4Z'!$D$69),"",'4Z'!$D$69)</f>
        <v/>
      </c>
    </row>
    <row r="5130" spans="2:6">
      <c r="B5130" t="str">
        <f>'4Z'!$Z$69</f>
        <v>B0167DB02</v>
      </c>
      <c r="C5130" t="s">
        <v>17168</v>
      </c>
      <c r="E5130" t="s">
        <v>15757</v>
      </c>
      <c r="F5130" t="str">
        <f>IF(ISBLANK('4Z'!$E$69),"",'4Z'!$E$69)</f>
        <v/>
      </c>
    </row>
    <row r="5131" spans="2:6">
      <c r="B5131" t="str">
        <f>'4Z'!$AA$69</f>
        <v>B0167DB03</v>
      </c>
      <c r="C5131" t="s">
        <v>17169</v>
      </c>
      <c r="E5131" t="s">
        <v>15757</v>
      </c>
      <c r="F5131" t="str">
        <f>IF(ISBLANK('4Z'!$F$69),"",'4Z'!$F$69)</f>
        <v/>
      </c>
    </row>
    <row r="5132" spans="2:6">
      <c r="B5132" t="str">
        <f>'4Z'!$Y$75</f>
        <v>B0167AA01</v>
      </c>
      <c r="C5132" t="e">
        <v>#N/A</v>
      </c>
      <c r="E5132" t="s">
        <v>15757</v>
      </c>
      <c r="F5132" t="str">
        <f>IF(ISBLANK('4Z'!$D$75),"",'4Z'!$D$75)</f>
        <v/>
      </c>
    </row>
    <row r="5133" spans="2:6">
      <c r="B5133" t="str">
        <f>'4Z'!$Z$75</f>
        <v>B0167AA02</v>
      </c>
      <c r="C5133" t="e">
        <v>#N/A</v>
      </c>
      <c r="E5133" t="s">
        <v>15757</v>
      </c>
      <c r="F5133" t="str">
        <f>IF(ISBLANK('4Z'!$E$75),"",'4Z'!$E$75)</f>
        <v/>
      </c>
    </row>
    <row r="5134" spans="2:6">
      <c r="B5134" t="str">
        <f>'4Z'!$Y$76</f>
        <v>B0167FA01</v>
      </c>
      <c r="C5134" t="e">
        <v>#N/A</v>
      </c>
      <c r="E5134" t="s">
        <v>15757</v>
      </c>
      <c r="F5134" t="str">
        <f>IF(ISBLANK('4Z'!$D$76),"",'4Z'!$D$76)</f>
        <v/>
      </c>
    </row>
    <row r="5135" spans="2:6">
      <c r="B5135" t="str">
        <f>'4Z'!$Z$76</f>
        <v>B0167FA02</v>
      </c>
      <c r="C5135" t="e">
        <v>#N/A</v>
      </c>
      <c r="E5135" t="s">
        <v>15757</v>
      </c>
      <c r="F5135" t="str">
        <f>IF(ISBLANK('4Z'!$E$76),"",'4Z'!$E$76)</f>
        <v/>
      </c>
    </row>
    <row r="5136" spans="2:6">
      <c r="B5136" t="str">
        <f>'4Z'!$Y$83</f>
        <v>B0168CR01</v>
      </c>
      <c r="C5136" t="s">
        <v>17170</v>
      </c>
      <c r="E5136" t="s">
        <v>15757</v>
      </c>
      <c r="F5136" t="str">
        <f>IF(ISBLANK('4Z'!$D$83),"",'4Z'!$D$83)</f>
        <v/>
      </c>
    </row>
    <row r="5137" spans="2:6">
      <c r="B5137" t="str">
        <f>'4Z'!$Z$83</f>
        <v>B0168CR02</v>
      </c>
      <c r="C5137" t="s">
        <v>17171</v>
      </c>
      <c r="E5137" t="s">
        <v>15757</v>
      </c>
      <c r="F5137" t="str">
        <f>IF(ISBLANK('4Z'!$E$83),"",'4Z'!$E$83)</f>
        <v/>
      </c>
    </row>
    <row r="5138" spans="2:6">
      <c r="B5138" t="str">
        <f>'4Z'!$Y$84</f>
        <v>B0169CR01</v>
      </c>
      <c r="C5138" t="s">
        <v>17172</v>
      </c>
      <c r="E5138" t="s">
        <v>15757</v>
      </c>
      <c r="F5138" t="str">
        <f>IF(ISBLANK('4Z'!$D$84),"",'4Z'!$D$84)</f>
        <v/>
      </c>
    </row>
    <row r="5139" spans="2:6">
      <c r="B5139" t="str">
        <f>'4Z'!$Z$84</f>
        <v>B0169CR02</v>
      </c>
      <c r="C5139" t="s">
        <v>17173</v>
      </c>
      <c r="E5139" t="s">
        <v>15757</v>
      </c>
      <c r="F5139" t="str">
        <f>IF(ISBLANK('4Z'!$E$84),"",'4Z'!$E$84)</f>
        <v/>
      </c>
    </row>
    <row r="5140" spans="2:6">
      <c r="B5140" t="str">
        <f>'4Z'!$Y$85</f>
        <v>B0170CR01</v>
      </c>
      <c r="C5140" t="s">
        <v>17174</v>
      </c>
      <c r="E5140" t="s">
        <v>15757</v>
      </c>
      <c r="F5140" t="str">
        <f>IF(ISBLANK('4Z'!$D$85),"",'4Z'!$D$85)</f>
        <v/>
      </c>
    </row>
    <row r="5141" spans="2:6">
      <c r="B5141" t="str">
        <f>'4Z'!$Z$85</f>
        <v>B0170CR02</v>
      </c>
      <c r="C5141" t="s">
        <v>17175</v>
      </c>
      <c r="E5141" t="s">
        <v>15757</v>
      </c>
      <c r="F5141" t="str">
        <f>IF(ISBLANK('4Z'!$E$85),"",'4Z'!$E$85)</f>
        <v/>
      </c>
    </row>
    <row r="5142" spans="2:6">
      <c r="B5142" t="str">
        <f>'4Z'!$Y$86</f>
        <v>B0171CR01</v>
      </c>
      <c r="C5142" t="s">
        <v>17176</v>
      </c>
      <c r="E5142" t="s">
        <v>15757</v>
      </c>
      <c r="F5142" t="str">
        <f>IF(ISBLANK('4Z'!$D$86),"",'4Z'!$D$86)</f>
        <v/>
      </c>
    </row>
    <row r="5143" spans="2:6">
      <c r="B5143" t="str">
        <f>'4Z'!$Z$86</f>
        <v>B0171CR02</v>
      </c>
      <c r="C5143" t="s">
        <v>17177</v>
      </c>
      <c r="E5143" t="s">
        <v>15757</v>
      </c>
      <c r="F5143" t="str">
        <f>IF(ISBLANK('4Z'!$E$86),"",'4Z'!$E$86)</f>
        <v/>
      </c>
    </row>
    <row r="5144" spans="2:6">
      <c r="B5144" t="str">
        <f>'4Z'!$Y$87</f>
        <v>B0172CR01</v>
      </c>
      <c r="C5144" t="s">
        <v>17178</v>
      </c>
      <c r="E5144" t="s">
        <v>15757</v>
      </c>
      <c r="F5144" t="str">
        <f>IF(ISBLANK('4Z'!$D$87),"",'4Z'!$D$87)</f>
        <v/>
      </c>
    </row>
    <row r="5145" spans="2:6">
      <c r="B5145" t="str">
        <f>'4Z'!$Z$87</f>
        <v>B0172CR02</v>
      </c>
      <c r="C5145" t="s">
        <v>17179</v>
      </c>
      <c r="E5145" t="s">
        <v>15757</v>
      </c>
      <c r="F5145" t="str">
        <f>IF(ISBLANK('4Z'!$E$87),"",'4Z'!$E$87)</f>
        <v/>
      </c>
    </row>
    <row r="5146" spans="2:6">
      <c r="B5146" t="str">
        <f>'4Z'!$Y$88</f>
        <v>B0173CR01</v>
      </c>
      <c r="C5146" t="s">
        <v>17180</v>
      </c>
      <c r="E5146" t="s">
        <v>15757</v>
      </c>
      <c r="F5146" t="str">
        <f>IF(ISBLANK('4Z'!$D$88),"",'4Z'!$D$88)</f>
        <v/>
      </c>
    </row>
    <row r="5147" spans="2:6">
      <c r="B5147" t="str">
        <f>'4Z'!$Z$88</f>
        <v>B0173CR02</v>
      </c>
      <c r="C5147" t="s">
        <v>17181</v>
      </c>
      <c r="E5147" t="s">
        <v>15757</v>
      </c>
      <c r="F5147" t="str">
        <f>IF(ISBLANK('4Z'!$E$88),"",'4Z'!$E$88)</f>
        <v/>
      </c>
    </row>
    <row r="5148" spans="2:6">
      <c r="B5148" t="str">
        <f>'4Z'!$Z$96</f>
        <v>B0171GS02</v>
      </c>
      <c r="C5148" t="s">
        <v>17182</v>
      </c>
      <c r="E5148" t="s">
        <v>15757</v>
      </c>
      <c r="F5148" t="str">
        <f>IF(ISBLANK('4Z'!$E$96),"",'4Z'!$E$96)</f>
        <v/>
      </c>
    </row>
    <row r="5149" spans="2:6">
      <c r="B5149" t="str">
        <f>'4Z'!$Y$97</f>
        <v>B0172GS01</v>
      </c>
      <c r="C5149" t="s">
        <v>17183</v>
      </c>
      <c r="E5149" t="s">
        <v>15757</v>
      </c>
      <c r="F5149" t="str">
        <f>IF(ISBLANK('4Z'!$D$97),"",'4Z'!$D$97)</f>
        <v/>
      </c>
    </row>
    <row r="5150" spans="2:6">
      <c r="B5150" t="str">
        <f>'4Z'!$AA$98</f>
        <v>B0173GS03</v>
      </c>
      <c r="C5150" t="s">
        <v>17184</v>
      </c>
      <c r="E5150" t="s">
        <v>15757</v>
      </c>
      <c r="F5150" t="str">
        <f>IF(ISBLANK('4Z'!$F$98),"",'4Z'!$F$98)</f>
        <v/>
      </c>
    </row>
    <row r="5151" spans="2:6">
      <c r="B5151" t="str">
        <f>'4Z'!$Y$104</f>
        <v>B0174GSA01</v>
      </c>
      <c r="C5151" t="e">
        <v>#N/A</v>
      </c>
      <c r="E5151" t="s">
        <v>15757</v>
      </c>
      <c r="F5151" t="str">
        <f>IF(ISBLANK('4Z'!$D$104),"",'4Z'!$D$104)</f>
        <v/>
      </c>
    </row>
    <row r="5152" spans="2:6">
      <c r="B5152" t="str">
        <f>'4Z'!$Z$104</f>
        <v>B0174GSA02</v>
      </c>
      <c r="C5152" t="e">
        <v>#N/A</v>
      </c>
      <c r="E5152" t="s">
        <v>15757</v>
      </c>
      <c r="F5152" t="str">
        <f>IF(ISBLANK('4Z'!$E$104),"",'4Z'!$E$104)</f>
        <v/>
      </c>
    </row>
    <row r="5153" spans="2:6">
      <c r="B5153" t="str">
        <f>'4Z'!$AA$104</f>
        <v>B0174GSA03</v>
      </c>
      <c r="C5153" t="e">
        <v>#N/A</v>
      </c>
      <c r="E5153" t="s">
        <v>15757</v>
      </c>
      <c r="F5153" t="str">
        <f>IF(ISBLANK('4Z'!$F$104),"",'4Z'!$F$104)</f>
        <v/>
      </c>
    </row>
    <row r="5154" spans="2:6">
      <c r="B5154" t="str">
        <f>'4Z'!$AB$104</f>
        <v>B0174GSA04</v>
      </c>
      <c r="C5154" t="e">
        <v>#N/A</v>
      </c>
      <c r="E5154" t="s">
        <v>15757</v>
      </c>
      <c r="F5154" t="str">
        <f>IF(ISBLANK('4Z'!$G$104),"",'4Z'!$G$104)</f>
        <v/>
      </c>
    </row>
    <row r="5155" spans="2:6">
      <c r="B5155" t="str">
        <f>'4Z'!$AC$104</f>
        <v>B0174GSA05</v>
      </c>
      <c r="C5155" t="e">
        <v>#N/A</v>
      </c>
      <c r="E5155" t="s">
        <v>15757</v>
      </c>
      <c r="F5155" t="str">
        <f>IF(ISBLANK('4Z'!$H$104),"",'4Z'!$H$104)</f>
        <v/>
      </c>
    </row>
    <row r="5156" spans="2:6">
      <c r="B5156" t="str">
        <f>'4Z'!$AD$104</f>
        <v>B0174GSA06</v>
      </c>
      <c r="C5156" t="e">
        <v>#N/A</v>
      </c>
      <c r="E5156" t="s">
        <v>15757</v>
      </c>
      <c r="F5156" t="str">
        <f>IF(ISBLANK('4Z'!$I$104),"",'4Z'!$I$104)</f>
        <v/>
      </c>
    </row>
    <row r="5157" spans="2:6">
      <c r="B5157" t="str">
        <f>'4Z'!$Y$105</f>
        <v>B0174GSB01</v>
      </c>
      <c r="C5157" t="e">
        <v>#N/A</v>
      </c>
      <c r="E5157" t="s">
        <v>15757</v>
      </c>
      <c r="F5157" t="str">
        <f>IF(ISBLANK('4Z'!$D$105),"",'4Z'!$D$105)</f>
        <v/>
      </c>
    </row>
    <row r="5158" spans="2:6">
      <c r="B5158" t="str">
        <f>'4Z'!$Z$105</f>
        <v>B0174GSB02</v>
      </c>
      <c r="C5158" t="e">
        <v>#N/A</v>
      </c>
      <c r="E5158" t="s">
        <v>15757</v>
      </c>
      <c r="F5158" t="str">
        <f>IF(ISBLANK('4Z'!$E$105),"",'4Z'!$E$105)</f>
        <v/>
      </c>
    </row>
    <row r="5159" spans="2:6">
      <c r="B5159" t="str">
        <f>'4Z'!$AA$105</f>
        <v>B0174GSB03</v>
      </c>
      <c r="C5159" t="e">
        <v>#N/A</v>
      </c>
      <c r="E5159" t="s">
        <v>15757</v>
      </c>
      <c r="F5159" t="str">
        <f>IF(ISBLANK('4Z'!$F$105),"",'4Z'!$F$105)</f>
        <v/>
      </c>
    </row>
    <row r="5160" spans="2:6">
      <c r="B5160" t="str">
        <f>'4Z'!$AB$105</f>
        <v>B0174GSB04</v>
      </c>
      <c r="C5160" t="e">
        <v>#N/A</v>
      </c>
      <c r="E5160" t="s">
        <v>15757</v>
      </c>
      <c r="F5160" t="str">
        <f>IF(ISBLANK('4Z'!$G$105),"",'4Z'!$G$105)</f>
        <v/>
      </c>
    </row>
    <row r="5161" spans="2:6">
      <c r="B5161" t="str">
        <f>'4Z'!$AC$105</f>
        <v>B0174GSB05</v>
      </c>
      <c r="C5161" t="e">
        <v>#N/A</v>
      </c>
      <c r="E5161" t="s">
        <v>15757</v>
      </c>
      <c r="F5161" t="str">
        <f>IF(ISBLANK('4Z'!$H$105),"",'4Z'!$H$105)</f>
        <v/>
      </c>
    </row>
    <row r="5162" spans="2:6">
      <c r="B5162" t="str">
        <f>'4Z'!$AD$105</f>
        <v>B0174GSB06</v>
      </c>
      <c r="C5162" t="e">
        <v>#N/A</v>
      </c>
      <c r="E5162" t="s">
        <v>15757</v>
      </c>
      <c r="F5162" t="str">
        <f>IF(ISBLANK('4Z'!$I$105),"",'4Z'!$I$105)</f>
        <v/>
      </c>
    </row>
    <row r="5163" spans="2:6">
      <c r="B5163" t="str">
        <f>'4Z'!$Y$106</f>
        <v>B0175GS01</v>
      </c>
      <c r="C5163" t="s">
        <v>17185</v>
      </c>
      <c r="E5163" t="s">
        <v>15757</v>
      </c>
      <c r="F5163" t="str">
        <f>IF(ISBLANK('4Z'!$D$106),"",'4Z'!$D$106)</f>
        <v/>
      </c>
    </row>
    <row r="5164" spans="2:6">
      <c r="B5164" t="str">
        <f>'4Z'!$Z$106</f>
        <v>B0175GS02</v>
      </c>
      <c r="C5164" t="s">
        <v>17186</v>
      </c>
      <c r="E5164" t="s">
        <v>15757</v>
      </c>
      <c r="F5164" t="str">
        <f>IF(ISBLANK('4Z'!$E$106),"",'4Z'!$E$106)</f>
        <v/>
      </c>
    </row>
    <row r="5165" spans="2:6">
      <c r="B5165" t="str">
        <f>'4Z'!$AA$106</f>
        <v>B0175GS03</v>
      </c>
      <c r="C5165" t="s">
        <v>17187</v>
      </c>
      <c r="E5165" t="s">
        <v>15757</v>
      </c>
      <c r="F5165" t="str">
        <f>IF(ISBLANK('4Z'!$F$106),"",'4Z'!$F$106)</f>
        <v/>
      </c>
    </row>
    <row r="5166" spans="2:6">
      <c r="B5166" t="str">
        <f>'4Z'!$AB$106</f>
        <v>B0175GS04</v>
      </c>
      <c r="C5166" t="s">
        <v>17188</v>
      </c>
      <c r="E5166" t="s">
        <v>15757</v>
      </c>
      <c r="F5166" t="str">
        <f>IF(ISBLANK('4Z'!$G$106),"",'4Z'!$G$106)</f>
        <v/>
      </c>
    </row>
    <row r="5167" spans="2:6">
      <c r="B5167" t="str">
        <f>'4Z'!$Y$107</f>
        <v>B0177GS01</v>
      </c>
      <c r="C5167" t="s">
        <v>17189</v>
      </c>
      <c r="E5167" t="s">
        <v>15757</v>
      </c>
      <c r="F5167" t="str">
        <f>IF(ISBLANK('4Z'!$D$107),"",'4Z'!$D$107)</f>
        <v/>
      </c>
    </row>
    <row r="5168" spans="2:6">
      <c r="B5168" t="str">
        <f>'4Z'!$Z$107</f>
        <v>B0177GS02</v>
      </c>
      <c r="C5168" t="s">
        <v>17190</v>
      </c>
      <c r="E5168" t="s">
        <v>15757</v>
      </c>
      <c r="F5168" t="str">
        <f>IF(ISBLANK('4Z'!$E$107),"",'4Z'!$E$107)</f>
        <v/>
      </c>
    </row>
    <row r="5169" spans="2:6">
      <c r="B5169" t="str">
        <f>'4Z'!$AA$107</f>
        <v>B0177GS03</v>
      </c>
      <c r="C5169" t="s">
        <v>17191</v>
      </c>
      <c r="E5169" t="s">
        <v>15757</v>
      </c>
      <c r="F5169" t="str">
        <f>IF(ISBLANK('4Z'!$F$107),"",'4Z'!$F$107)</f>
        <v/>
      </c>
    </row>
    <row r="5170" spans="2:6">
      <c r="B5170" t="str">
        <f>'4Z'!$AB$107</f>
        <v>B0177GS04</v>
      </c>
      <c r="C5170" t="s">
        <v>17192</v>
      </c>
      <c r="E5170" t="s">
        <v>15757</v>
      </c>
      <c r="F5170" t="str">
        <f>IF(ISBLANK('4Z'!$G$107),"",'4Z'!$G$107)</f>
        <v/>
      </c>
    </row>
    <row r="5171" spans="2:6">
      <c r="B5171" t="str">
        <f>'4Z'!$AC$107</f>
        <v>B0177GS05</v>
      </c>
      <c r="C5171" t="e">
        <v>#N/A</v>
      </c>
      <c r="E5171" t="s">
        <v>15757</v>
      </c>
      <c r="F5171" t="str">
        <f>IF(ISBLANK('4Z'!$H$107),"",'4Z'!$H$107)</f>
        <v/>
      </c>
    </row>
    <row r="5172" spans="2:6">
      <c r="B5172" t="str">
        <f>'4Z'!$AD$107</f>
        <v>B0177GS06</v>
      </c>
      <c r="C5172" t="e">
        <v>#N/A</v>
      </c>
      <c r="E5172" t="s">
        <v>15757</v>
      </c>
      <c r="F5172" t="str">
        <f>IF(ISBLANK('4Z'!$I$107),"",'4Z'!$I$107)</f>
        <v/>
      </c>
    </row>
    <row r="5173" spans="2:6">
      <c r="B5173" t="str">
        <f>'4Z'!$Y$108</f>
        <v>B0178GSA01</v>
      </c>
      <c r="C5173" t="e">
        <v>#N/A</v>
      </c>
      <c r="E5173" t="s">
        <v>15757</v>
      </c>
      <c r="F5173" t="str">
        <f>IF(ISBLANK('4Z'!$D$108),"",'4Z'!$D$108)</f>
        <v/>
      </c>
    </row>
    <row r="5174" spans="2:6">
      <c r="B5174" t="str">
        <f>'4Z'!$Z$108</f>
        <v>B0178GSA02</v>
      </c>
      <c r="C5174" t="e">
        <v>#N/A</v>
      </c>
      <c r="E5174" t="s">
        <v>15757</v>
      </c>
      <c r="F5174" t="str">
        <f>IF(ISBLANK('4Z'!$E$108),"",'4Z'!$E$108)</f>
        <v/>
      </c>
    </row>
    <row r="5175" spans="2:6">
      <c r="B5175" t="str">
        <f>'4Z'!$AA$108</f>
        <v>B0178GSA03</v>
      </c>
      <c r="C5175" t="e">
        <v>#N/A</v>
      </c>
      <c r="E5175" t="s">
        <v>15757</v>
      </c>
      <c r="F5175" t="str">
        <f>IF(ISBLANK('4Z'!$F$108),"",'4Z'!$F$108)</f>
        <v/>
      </c>
    </row>
    <row r="5176" spans="2:6">
      <c r="B5176" t="str">
        <f>'4Z'!$AB$108</f>
        <v>B0178GSA04</v>
      </c>
      <c r="C5176" t="e">
        <v>#N/A</v>
      </c>
      <c r="E5176" t="s">
        <v>15757</v>
      </c>
      <c r="F5176" t="str">
        <f>IF(ISBLANK('4Z'!$G$108),"",'4Z'!$G$108)</f>
        <v/>
      </c>
    </row>
    <row r="5177" spans="2:6">
      <c r="B5177" t="str">
        <f>'4Z'!$AC$108</f>
        <v>B0178GSA05</v>
      </c>
      <c r="C5177" t="e">
        <v>#N/A</v>
      </c>
      <c r="E5177" t="s">
        <v>15757</v>
      </c>
      <c r="F5177" t="str">
        <f>IF(ISBLANK('4Z'!$H$108),"",'4Z'!$H$108)</f>
        <v/>
      </c>
    </row>
    <row r="5178" spans="2:6">
      <c r="B5178" t="str">
        <f>'4Z'!$AD$108</f>
        <v>B0178GSA06</v>
      </c>
      <c r="C5178" t="e">
        <v>#N/A</v>
      </c>
      <c r="E5178" t="s">
        <v>15757</v>
      </c>
      <c r="F5178" t="str">
        <f>IF(ISBLANK('4Z'!$I$108),"",'4Z'!$I$108)</f>
        <v/>
      </c>
    </row>
    <row r="5179" spans="2:6">
      <c r="B5179" t="str">
        <f>'4Z'!$Y$109</f>
        <v>B0178GSB01</v>
      </c>
      <c r="C5179" t="e">
        <v>#N/A</v>
      </c>
      <c r="E5179" t="s">
        <v>15757</v>
      </c>
      <c r="F5179" t="str">
        <f>IF(ISBLANK('4Z'!$D$109),"",'4Z'!$D$109)</f>
        <v/>
      </c>
    </row>
    <row r="5180" spans="2:6">
      <c r="B5180" t="str">
        <f>'4Z'!$Z$109</f>
        <v>B0178GSB02</v>
      </c>
      <c r="C5180" t="e">
        <v>#N/A</v>
      </c>
      <c r="E5180" t="s">
        <v>15757</v>
      </c>
      <c r="F5180" t="str">
        <f>IF(ISBLANK('4Z'!$E$109),"",'4Z'!$E$109)</f>
        <v/>
      </c>
    </row>
    <row r="5181" spans="2:6">
      <c r="B5181" t="str">
        <f>'4Z'!$AA$109</f>
        <v>B0178GSB03</v>
      </c>
      <c r="C5181" t="e">
        <v>#N/A</v>
      </c>
      <c r="E5181" t="s">
        <v>15757</v>
      </c>
      <c r="F5181" t="str">
        <f>IF(ISBLANK('4Z'!$F$109),"",'4Z'!$F$109)</f>
        <v/>
      </c>
    </row>
    <row r="5182" spans="2:6">
      <c r="B5182" t="str">
        <f>'4Z'!$AB$109</f>
        <v>B0178GSB04</v>
      </c>
      <c r="C5182" t="e">
        <v>#N/A</v>
      </c>
      <c r="E5182" t="s">
        <v>15757</v>
      </c>
      <c r="F5182" t="str">
        <f>IF(ISBLANK('4Z'!$G$109),"",'4Z'!$G$109)</f>
        <v/>
      </c>
    </row>
    <row r="5183" spans="2:6">
      <c r="B5183" t="str">
        <f>'4Z'!$Y$110</f>
        <v>B0179GSA01</v>
      </c>
      <c r="C5183" t="e">
        <v>#N/A</v>
      </c>
      <c r="E5183" t="s">
        <v>15757</v>
      </c>
      <c r="F5183" t="str">
        <f>IF(ISBLANK('4Z'!$D$110),"",'4Z'!$D$110)</f>
        <v/>
      </c>
    </row>
    <row r="5184" spans="2:6">
      <c r="B5184" t="str">
        <f>'4Z'!$Z$110</f>
        <v>B0179GSA02</v>
      </c>
      <c r="C5184" t="e">
        <v>#N/A</v>
      </c>
      <c r="E5184" t="s">
        <v>15757</v>
      </c>
      <c r="F5184" t="str">
        <f>IF(ISBLANK('4Z'!$E$110),"",'4Z'!$E$110)</f>
        <v/>
      </c>
    </row>
    <row r="5185" spans="2:6">
      <c r="B5185" t="str">
        <f>'4Z'!$AA$110</f>
        <v>B0179GSA03</v>
      </c>
      <c r="C5185" t="e">
        <v>#N/A</v>
      </c>
      <c r="E5185" t="s">
        <v>15757</v>
      </c>
      <c r="F5185" t="str">
        <f>IF(ISBLANK('4Z'!$F$110),"",'4Z'!$F$110)</f>
        <v/>
      </c>
    </row>
    <row r="5186" spans="2:6">
      <c r="B5186" t="str">
        <f>'4Z'!$AB$110</f>
        <v>B0179GSA04</v>
      </c>
      <c r="C5186" t="e">
        <v>#N/A</v>
      </c>
      <c r="E5186" t="s">
        <v>15757</v>
      </c>
      <c r="F5186" t="str">
        <f>IF(ISBLANK('4Z'!$G$110),"",'4Z'!$G$110)</f>
        <v/>
      </c>
    </row>
    <row r="5187" spans="2:6">
      <c r="B5187" t="str">
        <f>'4Z'!$AC$110</f>
        <v>B0179GSA05</v>
      </c>
      <c r="C5187" t="e">
        <v>#N/A</v>
      </c>
      <c r="E5187" t="s">
        <v>15757</v>
      </c>
      <c r="F5187" t="str">
        <f>IF(ISBLANK('4Z'!$H$110),"",'4Z'!$H$110)</f>
        <v/>
      </c>
    </row>
    <row r="5188" spans="2:6">
      <c r="B5188" t="str">
        <f>'4Z'!$AD$110</f>
        <v>B0179GSA06</v>
      </c>
      <c r="C5188" t="e">
        <v>#N/A</v>
      </c>
      <c r="E5188" t="s">
        <v>15757</v>
      </c>
      <c r="F5188" t="str">
        <f>IF(ISBLANK('4Z'!$I$110),"",'4Z'!$I$110)</f>
        <v/>
      </c>
    </row>
    <row r="5189" spans="2:6">
      <c r="B5189" t="str">
        <f>'4Z'!$Y$111</f>
        <v>B0179GSB01</v>
      </c>
      <c r="C5189" t="e">
        <v>#N/A</v>
      </c>
      <c r="E5189" t="s">
        <v>15757</v>
      </c>
      <c r="F5189" t="str">
        <f>IF(ISBLANK('4Z'!$D$111),"",'4Z'!$D$111)</f>
        <v/>
      </c>
    </row>
    <row r="5190" spans="2:6">
      <c r="B5190" t="str">
        <f>'4Z'!$Z$111</f>
        <v>B0179GSB02</v>
      </c>
      <c r="C5190" t="e">
        <v>#N/A</v>
      </c>
      <c r="E5190" t="s">
        <v>15757</v>
      </c>
      <c r="F5190" t="str">
        <f>IF(ISBLANK('4Z'!$E$111),"",'4Z'!$E$111)</f>
        <v/>
      </c>
    </row>
    <row r="5191" spans="2:6">
      <c r="B5191" t="str">
        <f>'4Z'!$AA$111</f>
        <v>B0179GSB03</v>
      </c>
      <c r="C5191" t="e">
        <v>#N/A</v>
      </c>
      <c r="E5191" t="s">
        <v>15757</v>
      </c>
      <c r="F5191" t="str">
        <f>IF(ISBLANK('4Z'!$F$111),"",'4Z'!$F$111)</f>
        <v/>
      </c>
    </row>
    <row r="5192" spans="2:6">
      <c r="B5192" t="str">
        <f>'4Z'!$AB$111</f>
        <v>B0179GSB04</v>
      </c>
      <c r="C5192" t="e">
        <v>#N/A</v>
      </c>
      <c r="E5192" t="s">
        <v>15757</v>
      </c>
      <c r="F5192" t="str">
        <f>IF(ISBLANK('4Z'!$G$111),"",'4Z'!$G$111)</f>
        <v/>
      </c>
    </row>
    <row r="5193" spans="2:6">
      <c r="B5193" t="str">
        <f>'4Z'!$AC$111</f>
        <v>B0179GSB05</v>
      </c>
      <c r="C5193" t="e">
        <v>#N/A</v>
      </c>
      <c r="E5193" t="s">
        <v>15757</v>
      </c>
      <c r="F5193" t="str">
        <f>IF(ISBLANK('4Z'!$H$111),"",'4Z'!$H$111)</f>
        <v/>
      </c>
    </row>
    <row r="5194" spans="2:6">
      <c r="B5194" t="str">
        <f>'4Z'!$AD$111</f>
        <v>B0179GSB06</v>
      </c>
      <c r="C5194" t="e">
        <v>#N/A</v>
      </c>
      <c r="E5194" t="s">
        <v>15757</v>
      </c>
      <c r="F5194" t="str">
        <f>IF(ISBLANK('4Z'!$I$111),"",'4Z'!$I$111)</f>
        <v/>
      </c>
    </row>
    <row r="5195" spans="2:6">
      <c r="B5195" t="str">
        <f>'4Z'!$Y$112</f>
        <v>B0180GS01</v>
      </c>
      <c r="C5195" t="e">
        <v>#N/A</v>
      </c>
      <c r="E5195" t="s">
        <v>15757</v>
      </c>
      <c r="F5195" t="str">
        <f>IF(ISBLANK('4Z'!$D$112),"",'4Z'!$D$112)</f>
        <v/>
      </c>
    </row>
    <row r="5196" spans="2:6">
      <c r="B5196" t="str">
        <f>'4Z'!$Z$112</f>
        <v>B0180GS02</v>
      </c>
      <c r="C5196" t="s">
        <v>17193</v>
      </c>
      <c r="E5196" t="s">
        <v>15757</v>
      </c>
      <c r="F5196" t="str">
        <f>IF(ISBLANK('4Z'!$E$112),"",'4Z'!$E$112)</f>
        <v/>
      </c>
    </row>
    <row r="5197" spans="2:6">
      <c r="B5197" t="str">
        <f>'4Z'!$AA$112</f>
        <v>B0180GS03</v>
      </c>
      <c r="C5197" t="s">
        <v>17194</v>
      </c>
      <c r="E5197" t="s">
        <v>15757</v>
      </c>
      <c r="F5197" t="str">
        <f>IF(ISBLANK('4Z'!$F$112),"",'4Z'!$F$112)</f>
        <v/>
      </c>
    </row>
    <row r="5198" spans="2:6">
      <c r="B5198" t="str">
        <f>'4Z'!$AB$112</f>
        <v>B0180GS04</v>
      </c>
      <c r="C5198" t="s">
        <v>17195</v>
      </c>
      <c r="E5198" t="s">
        <v>15757</v>
      </c>
      <c r="F5198" t="str">
        <f>IF(ISBLANK('4Z'!$G$112),"",'4Z'!$G$112)</f>
        <v/>
      </c>
    </row>
    <row r="5199" spans="2:6">
      <c r="B5199" t="str">
        <f>'4Z'!$AC$112</f>
        <v>B0180GS05</v>
      </c>
      <c r="C5199" t="e">
        <v>#N/A</v>
      </c>
      <c r="E5199" t="s">
        <v>15757</v>
      </c>
      <c r="F5199" t="str">
        <f>IF(ISBLANK('4Z'!$H$112),"",'4Z'!$H$112)</f>
        <v/>
      </c>
    </row>
    <row r="5200" spans="2:6">
      <c r="B5200" t="str">
        <f>'4Z'!$AD$112</f>
        <v>B0180GS06</v>
      </c>
      <c r="C5200" t="e">
        <v>#N/A</v>
      </c>
      <c r="E5200" t="s">
        <v>15757</v>
      </c>
      <c r="F5200" t="str">
        <f>IF(ISBLANK('4Z'!$I$112),"",'4Z'!$I$112)</f>
        <v/>
      </c>
    </row>
    <row r="5201" spans="2:6">
      <c r="B5201" t="str">
        <f>'4Z'!$Y$113</f>
        <v>B0181GS01</v>
      </c>
      <c r="C5201" t="s">
        <v>17196</v>
      </c>
      <c r="E5201" t="s">
        <v>15757</v>
      </c>
      <c r="F5201" t="str">
        <f>IF(ISBLANK('4Z'!$D$113),"",'4Z'!$D$113)</f>
        <v/>
      </c>
    </row>
    <row r="5202" spans="2:6">
      <c r="B5202" t="str">
        <f>'4Z'!$Z$113</f>
        <v>B0181GS02</v>
      </c>
      <c r="C5202" t="s">
        <v>17197</v>
      </c>
      <c r="E5202" t="s">
        <v>15757</v>
      </c>
      <c r="F5202" t="str">
        <f>IF(ISBLANK('4Z'!$E$113),"",'4Z'!$E$113)</f>
        <v/>
      </c>
    </row>
    <row r="5203" spans="2:6">
      <c r="B5203" t="str">
        <f>'4Z'!$AA$113</f>
        <v>B0181GS03</v>
      </c>
      <c r="C5203" t="s">
        <v>17198</v>
      </c>
      <c r="E5203" t="s">
        <v>15757</v>
      </c>
      <c r="F5203" t="str">
        <f>IF(ISBLANK('4Z'!$F$113),"",'4Z'!$F$113)</f>
        <v/>
      </c>
    </row>
    <row r="5204" spans="2:6">
      <c r="B5204" t="str">
        <f>'4Z'!$AB$113</f>
        <v>B0181GS04</v>
      </c>
      <c r="C5204" t="s">
        <v>17199</v>
      </c>
      <c r="E5204" t="s">
        <v>15757</v>
      </c>
      <c r="F5204" t="str">
        <f>IF(ISBLANK('4Z'!$G$113),"",'4Z'!$G$113)</f>
        <v/>
      </c>
    </row>
    <row r="5205" spans="2:6">
      <c r="B5205" t="str">
        <f>'4Z'!$AC$113</f>
        <v>B0181GS05</v>
      </c>
      <c r="C5205" t="e">
        <v>#N/A</v>
      </c>
      <c r="E5205" t="s">
        <v>15757</v>
      </c>
      <c r="F5205" t="str">
        <f>IF(ISBLANK('4Z'!$H$113),"",'4Z'!$H$113)</f>
        <v/>
      </c>
    </row>
    <row r="5206" spans="2:6">
      <c r="B5206" t="str">
        <f>'4Z'!$AD$113</f>
        <v>B0181GS06</v>
      </c>
      <c r="C5206" t="e">
        <v>#N/A</v>
      </c>
      <c r="E5206" t="s">
        <v>15757</v>
      </c>
      <c r="F5206" t="str">
        <f>IF(ISBLANK('4Z'!$I$113),"",'4Z'!$I$113)</f>
        <v/>
      </c>
    </row>
    <row r="5207" spans="2:6">
      <c r="B5207" t="str">
        <f>'4Z'!$Y$114</f>
        <v>B0182GS01</v>
      </c>
      <c r="C5207" t="s">
        <v>17200</v>
      </c>
      <c r="E5207" t="s">
        <v>15757</v>
      </c>
      <c r="F5207" t="str">
        <f>IF(ISBLANK('4Z'!$D$114),"",'4Z'!$D$114)</f>
        <v/>
      </c>
    </row>
    <row r="5208" spans="2:6">
      <c r="B5208" t="str">
        <f>'4Z'!$Z$114</f>
        <v>B0182GS02</v>
      </c>
      <c r="C5208" t="s">
        <v>17201</v>
      </c>
      <c r="E5208" t="s">
        <v>15757</v>
      </c>
      <c r="F5208" t="str">
        <f>IF(ISBLANK('4Z'!$E$114),"",'4Z'!$E$114)</f>
        <v/>
      </c>
    </row>
    <row r="5209" spans="2:6">
      <c r="B5209" t="str">
        <f>'4Z'!$AA$114</f>
        <v>B0182GS03</v>
      </c>
      <c r="C5209" t="s">
        <v>17202</v>
      </c>
      <c r="E5209" t="s">
        <v>15757</v>
      </c>
      <c r="F5209" t="str">
        <f>IF(ISBLANK('4Z'!$F$114),"",'4Z'!$F$114)</f>
        <v/>
      </c>
    </row>
    <row r="5210" spans="2:6">
      <c r="B5210" t="str">
        <f>'4Z'!$AB$114</f>
        <v>B0182GS04</v>
      </c>
      <c r="C5210" t="s">
        <v>17203</v>
      </c>
      <c r="E5210" t="s">
        <v>15757</v>
      </c>
      <c r="F5210" t="str">
        <f>IF(ISBLANK('4Z'!$G$114),"",'4Z'!$G$114)</f>
        <v/>
      </c>
    </row>
    <row r="5211" spans="2:6">
      <c r="B5211" t="str">
        <f>'4Z'!$AC$114</f>
        <v>B0182GS05</v>
      </c>
      <c r="C5211" t="e">
        <v>#N/A</v>
      </c>
      <c r="E5211" t="s">
        <v>15757</v>
      </c>
      <c r="F5211" t="str">
        <f>IF(ISBLANK('4Z'!$H$114),"",'4Z'!$H$114)</f>
        <v/>
      </c>
    </row>
    <row r="5212" spans="2:6">
      <c r="B5212" t="str">
        <f>'4Z'!$AD$114</f>
        <v>B0182GS06</v>
      </c>
      <c r="C5212" t="e">
        <v>#N/A</v>
      </c>
      <c r="E5212" t="s">
        <v>15757</v>
      </c>
      <c r="F5212" t="str">
        <f>IF(ISBLANK('4Z'!$I$114),"",'4Z'!$I$114)</f>
        <v/>
      </c>
    </row>
    <row r="5213" spans="2:6">
      <c r="B5213" t="str">
        <f>'4Z'!$Y$121</f>
        <v>B0183GS03</v>
      </c>
      <c r="C5213" t="s">
        <v>17204</v>
      </c>
      <c r="E5213" t="s">
        <v>15757</v>
      </c>
      <c r="F5213" t="str">
        <f>IF(ISBLANK('4Z'!$D$121),"",'4Z'!$D$121)</f>
        <v/>
      </c>
    </row>
    <row r="5214" spans="2:6">
      <c r="B5214" t="str">
        <f>'4Z'!$Z$121</f>
        <v>B0183GS04</v>
      </c>
      <c r="C5214" t="s">
        <v>17205</v>
      </c>
      <c r="E5214" t="s">
        <v>15757</v>
      </c>
      <c r="F5214" t="str">
        <f>IF(ISBLANK('4Z'!$E$121),"",'4Z'!$E$121)</f>
        <v/>
      </c>
    </row>
    <row r="5215" spans="2:6">
      <c r="B5215" t="str">
        <f>'4Z'!$Y$122</f>
        <v>B0184GS03</v>
      </c>
      <c r="C5215" t="s">
        <v>17206</v>
      </c>
      <c r="E5215" t="s">
        <v>15757</v>
      </c>
      <c r="F5215" t="str">
        <f>IF(ISBLANK('4Z'!$D$122),"",'4Z'!$D$122)</f>
        <v/>
      </c>
    </row>
    <row r="5216" spans="2:6">
      <c r="B5216" t="str">
        <f>'4Z'!$Z$122</f>
        <v>B0184GS04</v>
      </c>
      <c r="C5216" t="s">
        <v>17207</v>
      </c>
      <c r="E5216" t="s">
        <v>15757</v>
      </c>
      <c r="F5216" t="str">
        <f>IF(ISBLANK('4Z'!$E$122),"",'4Z'!$E$122)</f>
        <v/>
      </c>
    </row>
    <row r="5217" spans="2:6">
      <c r="B5217" t="str">
        <f>'4Z'!$Y$123</f>
        <v>B0185GS03</v>
      </c>
      <c r="C5217" t="s">
        <v>17208</v>
      </c>
      <c r="E5217" t="s">
        <v>15757</v>
      </c>
      <c r="F5217" t="str">
        <f>IF(ISBLANK('4Z'!$D$123),"",'4Z'!$D$123)</f>
        <v/>
      </c>
    </row>
    <row r="5218" spans="2:6">
      <c r="B5218" t="str">
        <f>'4Z'!$Z$123</f>
        <v>B0185GS04</v>
      </c>
      <c r="C5218" t="s">
        <v>17209</v>
      </c>
      <c r="E5218" t="s">
        <v>15757</v>
      </c>
      <c r="F5218" t="str">
        <f>IF(ISBLANK('4Z'!$E$123),"",'4Z'!$E$123)</f>
        <v/>
      </c>
    </row>
    <row r="5219" spans="2:6">
      <c r="B5219" t="str">
        <f>'4Z'!$Y$124</f>
        <v>B0186GS03</v>
      </c>
      <c r="C5219" t="s">
        <v>17210</v>
      </c>
      <c r="E5219" t="s">
        <v>15757</v>
      </c>
      <c r="F5219" t="str">
        <f>IF(ISBLANK('4Z'!$D$124),"",'4Z'!$D$124)</f>
        <v/>
      </c>
    </row>
    <row r="5220" spans="2:6">
      <c r="B5220" t="str">
        <f>'4Z'!$Z$124</f>
        <v>B0186GS04</v>
      </c>
      <c r="C5220" t="s">
        <v>17211</v>
      </c>
      <c r="E5220" t="s">
        <v>15757</v>
      </c>
      <c r="F5220" t="str">
        <f>IF(ISBLANK('4Z'!$E$124),"",'4Z'!$E$124)</f>
        <v/>
      </c>
    </row>
    <row r="5221" spans="2:6">
      <c r="B5221" t="str">
        <f>'4Z'!$Y$125</f>
        <v>B0187GS03</v>
      </c>
      <c r="C5221" t="s">
        <v>17212</v>
      </c>
      <c r="E5221" t="s">
        <v>15757</v>
      </c>
      <c r="F5221" t="str">
        <f>IF(ISBLANK('4Z'!$D$125),"",'4Z'!$D$125)</f>
        <v/>
      </c>
    </row>
    <row r="5222" spans="2:6">
      <c r="B5222" t="str">
        <f>'4Z'!$Z$125</f>
        <v>B0187GS04</v>
      </c>
      <c r="C5222" t="s">
        <v>17213</v>
      </c>
      <c r="E5222" t="s">
        <v>15757</v>
      </c>
      <c r="F5222" t="str">
        <f>IF(ISBLANK('4Z'!$E$125),"",'4Z'!$E$125)</f>
        <v/>
      </c>
    </row>
    <row r="5223" spans="2:6">
      <c r="B5223" t="str">
        <f>'4Z'!$Y$126</f>
        <v>B0188GS03</v>
      </c>
      <c r="C5223" t="s">
        <v>17214</v>
      </c>
      <c r="E5223" t="s">
        <v>15757</v>
      </c>
      <c r="F5223" t="str">
        <f>IF(ISBLANK('4Z'!$D$126),"",'4Z'!$D$126)</f>
        <v/>
      </c>
    </row>
    <row r="5224" spans="2:6">
      <c r="B5224" t="str">
        <f>'4Z'!$Z$126</f>
        <v>B0188GS04</v>
      </c>
      <c r="C5224" t="s">
        <v>17215</v>
      </c>
      <c r="E5224" t="s">
        <v>15757</v>
      </c>
      <c r="F5224" t="str">
        <f>IF(ISBLANK('4Z'!$E$126),"",'4Z'!$E$126)</f>
        <v/>
      </c>
    </row>
    <row r="5225" spans="2:6">
      <c r="B5225" t="str">
        <f>'4Z'!$Y$127</f>
        <v>B0189GS03</v>
      </c>
      <c r="C5225" t="s">
        <v>17216</v>
      </c>
      <c r="E5225" t="s">
        <v>15757</v>
      </c>
      <c r="F5225" t="str">
        <f>IF(ISBLANK('4Z'!$D$127),"",'4Z'!$D$127)</f>
        <v/>
      </c>
    </row>
    <row r="5226" spans="2:6">
      <c r="B5226" t="str">
        <f>'4Z'!$Z$127</f>
        <v>B0189GS04</v>
      </c>
      <c r="C5226" t="s">
        <v>17217</v>
      </c>
      <c r="E5226" t="s">
        <v>15757</v>
      </c>
      <c r="F5226" t="str">
        <f>IF(ISBLANK('4Z'!$E$127),"",'4Z'!$E$127)</f>
        <v/>
      </c>
    </row>
    <row r="5227" spans="2:6">
      <c r="B5227" t="str">
        <f>'4Z'!$Y$128</f>
        <v>B0190GS03</v>
      </c>
      <c r="C5227" t="s">
        <v>17218</v>
      </c>
      <c r="E5227" t="s">
        <v>15757</v>
      </c>
      <c r="F5227" t="str">
        <f>IF(ISBLANK('4Z'!$D$128),"",'4Z'!$D$128)</f>
        <v/>
      </c>
    </row>
    <row r="5228" spans="2:6">
      <c r="B5228" t="str">
        <f>'4Z'!$Z$128</f>
        <v>B0190GS04</v>
      </c>
      <c r="C5228" t="s">
        <v>17219</v>
      </c>
      <c r="E5228" t="s">
        <v>15757</v>
      </c>
      <c r="F5228" t="str">
        <f>IF(ISBLANK('4Z'!$E$128),"",'4Z'!$E$128)</f>
        <v/>
      </c>
    </row>
    <row r="5229" spans="2:6">
      <c r="B5229" t="str">
        <f>'4Z'!$Y$129</f>
        <v>B0191GS03</v>
      </c>
      <c r="C5229" t="s">
        <v>17220</v>
      </c>
      <c r="E5229" t="s">
        <v>15757</v>
      </c>
      <c r="F5229" t="str">
        <f>IF(ISBLANK('4Z'!$D$129),"",'4Z'!$D$129)</f>
        <v/>
      </c>
    </row>
    <row r="5230" spans="2:6">
      <c r="B5230" t="str">
        <f>'4Z'!$Z$129</f>
        <v>B0191GS04</v>
      </c>
      <c r="C5230" t="s">
        <v>17221</v>
      </c>
      <c r="E5230" t="s">
        <v>15757</v>
      </c>
      <c r="F5230" t="str">
        <f>IF(ISBLANK('4Z'!$E$129),"",'4Z'!$E$129)</f>
        <v/>
      </c>
    </row>
    <row r="5231" spans="2:6">
      <c r="B5231" t="str">
        <f>'4Z'!$Y$130</f>
        <v>B0192GS03</v>
      </c>
      <c r="C5231" t="s">
        <v>17222</v>
      </c>
      <c r="E5231" t="s">
        <v>15757</v>
      </c>
      <c r="F5231" t="str">
        <f>IF(ISBLANK('4Z'!$D$130),"",'4Z'!$D$130)</f>
        <v/>
      </c>
    </row>
    <row r="5232" spans="2:6">
      <c r="B5232" t="str">
        <f>'4Z'!$Z$130</f>
        <v>B0192GS04</v>
      </c>
      <c r="C5232" t="s">
        <v>17223</v>
      </c>
      <c r="E5232" t="s">
        <v>15757</v>
      </c>
      <c r="F5232" t="str">
        <f>IF(ISBLANK('4Z'!$E$130),"",'4Z'!$E$130)</f>
        <v/>
      </c>
    </row>
    <row r="5233" spans="2:6">
      <c r="B5233" t="str">
        <f>'4Z'!$Y$137</f>
        <v>B0193GS01</v>
      </c>
      <c r="C5233" t="s">
        <v>17224</v>
      </c>
      <c r="E5233" t="s">
        <v>15757</v>
      </c>
      <c r="F5233" t="str">
        <f>IF(ISBLANK('4Z'!$D$137),"",'4Z'!$D$137)</f>
        <v/>
      </c>
    </row>
    <row r="5234" spans="2:6">
      <c r="B5234" t="str">
        <f>'4Z'!$Z$137</f>
        <v>B0193GS02</v>
      </c>
      <c r="C5234" t="s">
        <v>17225</v>
      </c>
      <c r="E5234" t="s">
        <v>15757</v>
      </c>
      <c r="F5234" t="str">
        <f>IF(ISBLANK('4Z'!$E$137),"",'4Z'!$E$137)</f>
        <v/>
      </c>
    </row>
    <row r="5235" spans="2:6">
      <c r="B5235" t="str">
        <f>'5A'!$R$8</f>
        <v>B0009WRAVIR</v>
      </c>
      <c r="C5235" t="s">
        <v>20284</v>
      </c>
      <c r="E5235" t="s">
        <v>15757</v>
      </c>
      <c r="F5235" t="str">
        <f>IF(ISBLANK('5A'!$E$8),"",'5A'!$E$8)</f>
        <v/>
      </c>
    </row>
    <row r="5236" spans="2:6">
      <c r="B5236" t="str">
        <f>'5A'!$R$9</f>
        <v>B0009WRAVPSR</v>
      </c>
      <c r="C5236" t="s">
        <v>20285</v>
      </c>
      <c r="E5236" t="s">
        <v>15757</v>
      </c>
      <c r="F5236" t="str">
        <f>IF(ISBLANK('5A'!$E$9),"",'5A'!$E$9)</f>
        <v/>
      </c>
    </row>
    <row r="5237" spans="2:6">
      <c r="B5237" t="str">
        <f>'5A'!$R$10</f>
        <v>B0009WRAVRA</v>
      </c>
      <c r="C5237" t="s">
        <v>20286</v>
      </c>
      <c r="E5237" t="s">
        <v>15757</v>
      </c>
      <c r="F5237" t="str">
        <f>IF(ISBLANK('5A'!$E$10),"",'5A'!$E$10)</f>
        <v/>
      </c>
    </row>
    <row r="5238" spans="2:6">
      <c r="B5238" s="2079" t="str">
        <f>'5A'!$R$11</f>
        <v>B0009WRAVGW</v>
      </c>
      <c r="C5238" t="s">
        <v>20287</v>
      </c>
      <c r="E5238" t="s">
        <v>15757</v>
      </c>
      <c r="F5238" t="str">
        <f>IF(ISBLANK('5A'!$E$11),"",'5A'!$E$11)</f>
        <v/>
      </c>
    </row>
    <row r="5239" spans="2:6">
      <c r="B5239" s="2079" t="str">
        <f>'5A'!$R$12</f>
        <v>B0009WRAVAR</v>
      </c>
      <c r="C5239" t="s">
        <v>20288</v>
      </c>
      <c r="E5239" t="s">
        <v>15757</v>
      </c>
      <c r="F5239" t="str">
        <f>IF(ISBLANK('5A'!$E$12),"",'5A'!$E$12)</f>
        <v/>
      </c>
    </row>
    <row r="5240" spans="2:6">
      <c r="B5240" s="2079" t="str">
        <f>'5A'!$R$13</f>
        <v>B0009WRAVASR</v>
      </c>
      <c r="C5240" t="s">
        <v>20289</v>
      </c>
      <c r="E5240" t="s">
        <v>15757</v>
      </c>
      <c r="F5240" t="str">
        <f>IF(ISBLANK('5A'!$E$13),"",'5A'!$E$13)</f>
        <v/>
      </c>
    </row>
    <row r="5241" spans="2:6">
      <c r="B5241" s="2079" t="str">
        <f>'5A'!$R$14</f>
        <v>B0009WRAVSA</v>
      </c>
      <c r="C5241" t="s">
        <v>20290</v>
      </c>
      <c r="E5241" t="s">
        <v>15757</v>
      </c>
      <c r="F5241" t="str">
        <f>IF(ISBLANK('5A'!$E$14),"",'5A'!$E$14)</f>
        <v/>
      </c>
    </row>
    <row r="5242" spans="2:6">
      <c r="B5242" s="2079" t="str">
        <f>'5A'!$R$15</f>
        <v>B0009WRAVWRS</v>
      </c>
      <c r="C5242" t="s">
        <v>20291</v>
      </c>
      <c r="E5242" t="s">
        <v>15757</v>
      </c>
      <c r="F5242" t="str">
        <f>IF(ISBLANK('5A'!$E$15),"",'5A'!$E$15)</f>
        <v/>
      </c>
    </row>
    <row r="5243" spans="2:6">
      <c r="B5243" t="str">
        <f>'5A'!$R$16</f>
        <v>BN4830</v>
      </c>
      <c r="C5243" t="s">
        <v>20292</v>
      </c>
      <c r="E5243" t="s">
        <v>15757</v>
      </c>
      <c r="F5243" t="str">
        <f>IF(ISBLANK('5A'!$E$16),"",'5A'!$E$16)</f>
        <v/>
      </c>
    </row>
    <row r="5244" spans="2:6">
      <c r="B5244" t="str">
        <f>'5A'!$R$17</f>
        <v>BN4849</v>
      </c>
      <c r="C5244" t="s">
        <v>20293</v>
      </c>
      <c r="E5244" t="s">
        <v>15757</v>
      </c>
      <c r="F5244" t="str">
        <f>IF(ISBLANK('5A'!$E$17),"",'5A'!$E$17)</f>
        <v/>
      </c>
    </row>
    <row r="5245" spans="2:6">
      <c r="B5245" t="str">
        <f>'5A'!$R$18</f>
        <v>BN4835</v>
      </c>
      <c r="C5245" t="s">
        <v>20294</v>
      </c>
      <c r="E5245" t="s">
        <v>15757</v>
      </c>
      <c r="F5245" t="str">
        <f>IF(ISBLANK('5A'!$E$18),"",'5A'!$E$18)</f>
        <v/>
      </c>
    </row>
    <row r="5246" spans="2:6">
      <c r="B5246" t="str">
        <f>'5A'!$R$19</f>
        <v>BN4851</v>
      </c>
      <c r="C5246" t="s">
        <v>20295</v>
      </c>
      <c r="E5246" t="s">
        <v>15757</v>
      </c>
      <c r="F5246" t="str">
        <f>IF(ISBLANK('5A'!$E$19),"",'5A'!$E$19)</f>
        <v/>
      </c>
    </row>
    <row r="5247" spans="2:6">
      <c r="B5247" t="str">
        <f>'5A'!$R$20</f>
        <v>BN4852</v>
      </c>
      <c r="C5247" t="s">
        <v>20296</v>
      </c>
      <c r="E5247" t="s">
        <v>15757</v>
      </c>
      <c r="F5247" t="str">
        <f>IF(ISBLANK('5A'!$E$20),"",'5A'!$E$20)</f>
        <v/>
      </c>
    </row>
    <row r="5248" spans="2:6">
      <c r="B5248" t="str">
        <f>'5A'!$R$21</f>
        <v>BN4853</v>
      </c>
      <c r="C5248" t="s">
        <v>20297</v>
      </c>
      <c r="E5248" t="s">
        <v>15757</v>
      </c>
      <c r="F5248" t="str">
        <f>IF(ISBLANK('5A'!$E$21),"",'5A'!$E$21)</f>
        <v/>
      </c>
    </row>
    <row r="5249" spans="2:6">
      <c r="B5249" t="str">
        <f>'5A'!$R$22</f>
        <v>BN4856</v>
      </c>
      <c r="C5249" t="s">
        <v>20298</v>
      </c>
      <c r="E5249" t="s">
        <v>15757</v>
      </c>
      <c r="F5249" t="str">
        <f>IF(ISBLANK('5A'!$E$22),"",'5A'!$E$22)</f>
        <v/>
      </c>
    </row>
    <row r="5250" spans="2:6">
      <c r="B5250" t="str">
        <f>'5A'!$R$23</f>
        <v>BN4857</v>
      </c>
      <c r="C5250" t="s">
        <v>20299</v>
      </c>
      <c r="E5250" t="s">
        <v>15757</v>
      </c>
      <c r="F5250" t="str">
        <f>IF(ISBLANK('5A'!$E$23),"",'5A'!$E$23)</f>
        <v/>
      </c>
    </row>
    <row r="5251" spans="2:6">
      <c r="B5251" t="str">
        <f>'5A'!$R$24</f>
        <v>BN4843</v>
      </c>
      <c r="C5251" t="s">
        <v>20300</v>
      </c>
      <c r="E5251" t="s">
        <v>15757</v>
      </c>
      <c r="F5251">
        <f>IF(ISBLANK('5A'!$E$24),"",'5A'!$E$24)</f>
        <v>0</v>
      </c>
    </row>
    <row r="5252" spans="2:6">
      <c r="B5252" t="str">
        <f>'5A'!$R$25</f>
        <v>BN10190</v>
      </c>
      <c r="C5252" t="s">
        <v>20301</v>
      </c>
      <c r="E5252" t="s">
        <v>15757</v>
      </c>
      <c r="F5252" t="str">
        <f>IF(ISBLANK('5A'!$E$25),"",'5A'!$E$25)</f>
        <v/>
      </c>
    </row>
    <row r="5253" spans="2:6">
      <c r="B5253" t="str">
        <f>'5A'!$R$26</f>
        <v>BN10191</v>
      </c>
      <c r="C5253" t="s">
        <v>20302</v>
      </c>
      <c r="E5253" t="s">
        <v>15757</v>
      </c>
      <c r="F5253" t="str">
        <f>IF(ISBLANK('5A'!$E$26),"",'5A'!$E$26)</f>
        <v/>
      </c>
    </row>
    <row r="5254" spans="2:6">
      <c r="B5254" t="str">
        <f>'5A'!$R$27</f>
        <v>W5003</v>
      </c>
      <c r="C5254" t="s">
        <v>20303</v>
      </c>
      <c r="E5254" t="s">
        <v>15757</v>
      </c>
      <c r="F5254" t="str">
        <f>IF(ISBLANK('5A'!$E$27),"",'5A'!$E$27)</f>
        <v/>
      </c>
    </row>
    <row r="5255" spans="2:6">
      <c r="B5255" t="str">
        <f>'5A'!$R$28</f>
        <v>W5003CAP</v>
      </c>
      <c r="C5255" t="s">
        <v>20304</v>
      </c>
      <c r="E5255" t="s">
        <v>15757</v>
      </c>
      <c r="F5255" t="str">
        <f>IF(ISBLANK('5A'!$E$28),"",'5A'!$E$28)</f>
        <v/>
      </c>
    </row>
    <row r="5256" spans="2:6">
      <c r="B5256" t="str">
        <f>'5A'!$R$29</f>
        <v>BN10290</v>
      </c>
      <c r="C5256" t="s">
        <v>20305</v>
      </c>
      <c r="E5256" t="s">
        <v>15757</v>
      </c>
      <c r="F5256" t="str">
        <f>IF(ISBLANK('5A'!$E$29),"",'5A'!$E$29)</f>
        <v/>
      </c>
    </row>
    <row r="5257" spans="2:6">
      <c r="B5257" t="str">
        <f>'5A'!$R$30</f>
        <v>BN4861</v>
      </c>
      <c r="C5257" t="s">
        <v>20306</v>
      </c>
      <c r="E5257" t="s">
        <v>15757</v>
      </c>
      <c r="F5257" t="str">
        <f>IF(ISBLANK('5A'!$E$30),"",'5A'!$E$30)</f>
        <v/>
      </c>
    </row>
    <row r="5258" spans="2:6">
      <c r="B5258" t="str">
        <f>'5A'!$R$31</f>
        <v>B0009WRAVEC</v>
      </c>
      <c r="C5258" t="s">
        <v>20307</v>
      </c>
      <c r="E5258" t="s">
        <v>15757</v>
      </c>
      <c r="F5258" t="str">
        <f>IF(ISBLANK('5A'!$E$31),"",'5A'!$E$31)</f>
        <v/>
      </c>
    </row>
    <row r="5259" spans="2:6">
      <c r="B5259" t="str">
        <f>'5A'!$R$32</f>
        <v>B0009WRAVTNI</v>
      </c>
      <c r="C5259" t="s">
        <v>20308</v>
      </c>
      <c r="E5259" t="s">
        <v>15757</v>
      </c>
      <c r="F5259" t="str">
        <f>IF(ISBLANK('5A'!$E$32),"",'5A'!$E$32)</f>
        <v/>
      </c>
    </row>
    <row r="5260" spans="2:6">
      <c r="B5260" s="2079" t="str">
        <f>'5A'!$R$33</f>
        <v>B0009WRAVWI3</v>
      </c>
      <c r="C5260" t="s">
        <v>20309</v>
      </c>
      <c r="E5260" t="s">
        <v>15757</v>
      </c>
      <c r="F5260" t="str">
        <f>IF(ISBLANK('5A'!$E$33),"",'5A'!$E$33)</f>
        <v/>
      </c>
    </row>
    <row r="5261" spans="2:6">
      <c r="B5261" t="str">
        <f>'5A'!$R$34</f>
        <v>B0009WRAVTNE</v>
      </c>
      <c r="C5261" t="s">
        <v>20310</v>
      </c>
      <c r="E5261" t="s">
        <v>15757</v>
      </c>
      <c r="F5261" t="str">
        <f>IF(ISBLANK('5A'!$E$34),"",'5A'!$E$34)</f>
        <v/>
      </c>
    </row>
    <row r="5262" spans="2:6">
      <c r="B5262" s="2079" t="str">
        <f>'5A'!$R$35</f>
        <v>B0009WRAVWE3</v>
      </c>
      <c r="C5262" t="s">
        <v>20311</v>
      </c>
      <c r="E5262" t="s">
        <v>15757</v>
      </c>
      <c r="F5262" t="str">
        <f>IF(ISBLANK('5A'!$E$35),"",'5A'!$E$35)</f>
        <v/>
      </c>
    </row>
    <row r="5263" spans="2:6">
      <c r="B5263" s="2079" t="str">
        <f>'5A'!$R$36</f>
        <v>BN4859</v>
      </c>
      <c r="C5263" t="s">
        <v>20312</v>
      </c>
      <c r="E5263" t="s">
        <v>15757</v>
      </c>
      <c r="F5263" t="str">
        <f>IF(ISBLANK('5A'!$E$36),"",'5A'!$E$36)</f>
        <v/>
      </c>
    </row>
    <row r="5264" spans="2:6">
      <c r="B5264" s="2079" t="str">
        <f>'5A'!$R$37</f>
        <v>B4860_TOT</v>
      </c>
      <c r="C5264" t="s">
        <v>20313</v>
      </c>
      <c r="E5264" t="s">
        <v>15757</v>
      </c>
      <c r="F5264" t="str">
        <f>IF(ISBLANK('5A'!$E$37),"",'5A'!$E$37)</f>
        <v/>
      </c>
    </row>
    <row r="5265" spans="2:6">
      <c r="B5265" t="str">
        <f>'5B'!$AE$8</f>
        <v>BM102IR</v>
      </c>
      <c r="C5265" t="s">
        <v>20314</v>
      </c>
      <c r="E5265" t="s">
        <v>15757</v>
      </c>
      <c r="F5265" t="str">
        <f>IF(ISBLANK('5B'!$E$8),"",'5B'!$E$8)</f>
        <v/>
      </c>
    </row>
    <row r="5266" spans="2:6">
      <c r="B5266" t="str">
        <f>'5B'!$AF$8</f>
        <v>BM102PS</v>
      </c>
      <c r="C5266" t="s">
        <v>20315</v>
      </c>
      <c r="E5266" t="s">
        <v>15757</v>
      </c>
      <c r="F5266" t="str">
        <f>IF(ISBLANK('5B'!$F$8),"",'5B'!$F$8)</f>
        <v/>
      </c>
    </row>
    <row r="5267" spans="2:6">
      <c r="B5267" t="str">
        <f>'5B'!$AG$8</f>
        <v>BM102RS</v>
      </c>
      <c r="C5267" t="s">
        <v>20316</v>
      </c>
      <c r="E5267" t="s">
        <v>15757</v>
      </c>
      <c r="F5267" t="str">
        <f>IF(ISBLANK('5B'!$G$8),"",'5B'!$G$8)</f>
        <v/>
      </c>
    </row>
    <row r="5268" spans="2:6">
      <c r="B5268" t="str">
        <f>'5B'!$AH$8</f>
        <v>BM102BO</v>
      </c>
      <c r="C5268" t="s">
        <v>20317</v>
      </c>
      <c r="E5268" t="s">
        <v>15757</v>
      </c>
      <c r="F5268" t="str">
        <f>IF(ISBLANK('5B'!$H$8),"",'5B'!$H$8)</f>
        <v/>
      </c>
    </row>
    <row r="5269" spans="2:6">
      <c r="B5269" t="str">
        <f>'5B'!$AI$8</f>
        <v>BM102AR</v>
      </c>
      <c r="C5269" t="s">
        <v>20318</v>
      </c>
      <c r="E5269" t="s">
        <v>15757</v>
      </c>
      <c r="F5269" t="str">
        <f>IF(ISBLANK('5B'!$I$8),"",'5B'!$I$8)</f>
        <v/>
      </c>
    </row>
    <row r="5270" spans="2:6">
      <c r="B5270" t="str">
        <f>'5B'!$AJ$8</f>
        <v>BM102ASR</v>
      </c>
      <c r="C5270" t="s">
        <v>20319</v>
      </c>
      <c r="E5270" t="s">
        <v>15757</v>
      </c>
      <c r="F5270" t="str">
        <f>IF(ISBLANK('5B'!$J$8),"",'5B'!$J$8)</f>
        <v/>
      </c>
    </row>
    <row r="5271" spans="2:6">
      <c r="B5271" t="str">
        <f>'5B'!$AK$8</f>
        <v>BM102WROT</v>
      </c>
      <c r="C5271" t="s">
        <v>20320</v>
      </c>
      <c r="E5271" t="s">
        <v>15757</v>
      </c>
      <c r="F5271" t="str">
        <f>IF(ISBLANK('5B'!$K$8),"",'5B'!$K$8)</f>
        <v/>
      </c>
    </row>
    <row r="5272" spans="2:6">
      <c r="B5272" t="str">
        <f>'5B'!$AL$8</f>
        <v>BM102WRTOT</v>
      </c>
      <c r="C5272" t="s">
        <v>16269</v>
      </c>
      <c r="E5272" t="s">
        <v>15757</v>
      </c>
      <c r="F5272">
        <f>IF(ISBLANK('5B'!$L$8),"",'5B'!$L$8)</f>
        <v>0</v>
      </c>
    </row>
    <row r="5273" spans="2:6">
      <c r="B5273" t="str">
        <f>'5B'!$AE$9</f>
        <v>BM836IR</v>
      </c>
      <c r="C5273" t="s">
        <v>20321</v>
      </c>
      <c r="E5273" t="s">
        <v>15757</v>
      </c>
      <c r="F5273" t="str">
        <f>IF(ISBLANK('5B'!$E$9),"",'5B'!$E$9)</f>
        <v/>
      </c>
    </row>
    <row r="5274" spans="2:6">
      <c r="B5274" t="str">
        <f>'5B'!$AF$9</f>
        <v>BM836PS</v>
      </c>
      <c r="C5274" t="s">
        <v>20322</v>
      </c>
      <c r="E5274" t="s">
        <v>15757</v>
      </c>
      <c r="F5274" t="str">
        <f>IF(ISBLANK('5B'!$F$9),"",'5B'!$F$9)</f>
        <v/>
      </c>
    </row>
    <row r="5275" spans="2:6">
      <c r="B5275" t="str">
        <f>'5B'!$AG$9</f>
        <v>BM836RS</v>
      </c>
      <c r="C5275" t="s">
        <v>20323</v>
      </c>
      <c r="E5275" t="s">
        <v>15757</v>
      </c>
      <c r="F5275" t="str">
        <f>IF(ISBLANK('5B'!$G$9),"",'5B'!$G$9)</f>
        <v/>
      </c>
    </row>
    <row r="5276" spans="2:6">
      <c r="B5276" t="str">
        <f>'5B'!$AH$9</f>
        <v>BM836BO</v>
      </c>
      <c r="C5276" t="s">
        <v>20324</v>
      </c>
      <c r="E5276" t="s">
        <v>15757</v>
      </c>
      <c r="F5276" t="str">
        <f>IF(ISBLANK('5B'!$H$9),"",'5B'!$H$9)</f>
        <v/>
      </c>
    </row>
    <row r="5277" spans="2:6">
      <c r="B5277" t="str">
        <f>'5B'!$AI$9</f>
        <v>BM836AR</v>
      </c>
      <c r="C5277" t="s">
        <v>20325</v>
      </c>
      <c r="E5277" t="s">
        <v>15757</v>
      </c>
      <c r="F5277" t="str">
        <f>IF(ISBLANK('5B'!$I$9),"",'5B'!$I$9)</f>
        <v/>
      </c>
    </row>
    <row r="5278" spans="2:6">
      <c r="B5278" t="str">
        <f>'5B'!$AJ$9</f>
        <v>BM836ASR</v>
      </c>
      <c r="C5278" t="s">
        <v>20326</v>
      </c>
      <c r="E5278" t="s">
        <v>15757</v>
      </c>
      <c r="F5278" t="str">
        <f>IF(ISBLANK('5B'!$J$9),"",'5B'!$J$9)</f>
        <v/>
      </c>
    </row>
    <row r="5279" spans="2:6">
      <c r="B5279" t="str">
        <f>'5B'!$AK$9</f>
        <v>BM836WROT</v>
      </c>
      <c r="C5279" t="s">
        <v>20327</v>
      </c>
      <c r="E5279" t="s">
        <v>15757</v>
      </c>
      <c r="F5279" t="str">
        <f>IF(ISBLANK('5B'!$K$9),"",'5B'!$K$9)</f>
        <v/>
      </c>
    </row>
    <row r="5280" spans="2:6">
      <c r="B5280" t="str">
        <f>'5B'!$AL$9</f>
        <v>BM836WRTOT</v>
      </c>
      <c r="C5280" t="s">
        <v>20328</v>
      </c>
      <c r="E5280" t="s">
        <v>15757</v>
      </c>
      <c r="F5280">
        <f>IF(ISBLANK('5B'!$L$9),"",'5B'!$L$9)</f>
        <v>0</v>
      </c>
    </row>
    <row r="5281" spans="2:6">
      <c r="B5281" t="str">
        <f>'5B'!$AE$10</f>
        <v>WS1003IR</v>
      </c>
      <c r="C5281" t="s">
        <v>20329</v>
      </c>
      <c r="E5281" t="s">
        <v>15757</v>
      </c>
      <c r="F5281" t="str">
        <f>IF(ISBLANK('5B'!$E$10),"",'5B'!$E$10)</f>
        <v/>
      </c>
    </row>
    <row r="5282" spans="2:6">
      <c r="B5282" t="str">
        <f>'5B'!$AF$10</f>
        <v>WS1003PS</v>
      </c>
      <c r="C5282" t="s">
        <v>20330</v>
      </c>
      <c r="E5282" t="s">
        <v>15757</v>
      </c>
      <c r="F5282" t="str">
        <f>IF(ISBLANK('5B'!$F$10),"",'5B'!$F$10)</f>
        <v/>
      </c>
    </row>
    <row r="5283" spans="2:6">
      <c r="B5283" t="str">
        <f>'5B'!$AG$10</f>
        <v>WS1003RS</v>
      </c>
      <c r="C5283" t="s">
        <v>20331</v>
      </c>
      <c r="E5283" t="s">
        <v>15757</v>
      </c>
      <c r="F5283" t="str">
        <f>IF(ISBLANK('5B'!$G$10),"",'5B'!$G$10)</f>
        <v/>
      </c>
    </row>
    <row r="5284" spans="2:6">
      <c r="B5284" t="str">
        <f>'5B'!$AH$10</f>
        <v>WS1003BO</v>
      </c>
      <c r="C5284" t="s">
        <v>20332</v>
      </c>
      <c r="E5284" t="s">
        <v>15757</v>
      </c>
      <c r="F5284" t="str">
        <f>IF(ISBLANK('5B'!$H$10),"",'5B'!$H$10)</f>
        <v/>
      </c>
    </row>
    <row r="5285" spans="2:6">
      <c r="B5285" t="str">
        <f>'5B'!$AI$10</f>
        <v>WS1003AR</v>
      </c>
      <c r="C5285" t="s">
        <v>20333</v>
      </c>
      <c r="E5285" t="s">
        <v>15757</v>
      </c>
      <c r="F5285" t="str">
        <f>IF(ISBLANK('5B'!$I$10),"",'5B'!$I$10)</f>
        <v/>
      </c>
    </row>
    <row r="5286" spans="2:6">
      <c r="B5286" t="str">
        <f>'5B'!$AJ$10</f>
        <v>WS1003ASR</v>
      </c>
      <c r="C5286" t="s">
        <v>20334</v>
      </c>
      <c r="E5286" t="s">
        <v>15757</v>
      </c>
      <c r="F5286" t="str">
        <f>IF(ISBLANK('5B'!$J$10),"",'5B'!$J$10)</f>
        <v/>
      </c>
    </row>
    <row r="5287" spans="2:6">
      <c r="B5287" t="str">
        <f>'5B'!$AK$10</f>
        <v>WS1003WROT</v>
      </c>
      <c r="C5287" t="s">
        <v>20335</v>
      </c>
      <c r="E5287" t="s">
        <v>15757</v>
      </c>
      <c r="F5287" t="str">
        <f>IF(ISBLANK('5B'!$K$10),"",'5B'!$K$10)</f>
        <v/>
      </c>
    </row>
    <row r="5288" spans="2:6">
      <c r="B5288" t="str">
        <f>'5B'!$AL$10</f>
        <v>WS1003WRTOT</v>
      </c>
      <c r="C5288" t="s">
        <v>20336</v>
      </c>
      <c r="E5288" t="s">
        <v>15757</v>
      </c>
      <c r="F5288">
        <f>IF(ISBLANK('5B'!$L$10),"",'5B'!$L$10)</f>
        <v>0</v>
      </c>
    </row>
    <row r="5289" spans="2:6">
      <c r="B5289" t="str">
        <f>'5B'!$AE$11</f>
        <v>BM240IR</v>
      </c>
      <c r="C5289" t="s">
        <v>20337</v>
      </c>
      <c r="E5289" t="s">
        <v>15757</v>
      </c>
      <c r="F5289" t="str">
        <f>IF(ISBLANK('5B'!$E$11),"",'5B'!$E$11)</f>
        <v/>
      </c>
    </row>
    <row r="5290" spans="2:6">
      <c r="B5290" t="str">
        <f>'5B'!$AF$11</f>
        <v>BM240PS</v>
      </c>
      <c r="C5290" t="s">
        <v>20338</v>
      </c>
      <c r="E5290" t="s">
        <v>15757</v>
      </c>
      <c r="F5290" t="str">
        <f>IF(ISBLANK('5B'!$F$11),"",'5B'!$F$11)</f>
        <v/>
      </c>
    </row>
    <row r="5291" spans="2:6">
      <c r="B5291" t="str">
        <f>'5B'!$AG$11</f>
        <v>BM240RS</v>
      </c>
      <c r="C5291" t="s">
        <v>20339</v>
      </c>
      <c r="E5291" t="s">
        <v>15757</v>
      </c>
      <c r="F5291" t="str">
        <f>IF(ISBLANK('5B'!$G$11),"",'5B'!$G$11)</f>
        <v/>
      </c>
    </row>
    <row r="5292" spans="2:6">
      <c r="B5292" t="str">
        <f>'5B'!$AH$11</f>
        <v>BM240BO</v>
      </c>
      <c r="C5292" t="s">
        <v>20340</v>
      </c>
      <c r="E5292" t="s">
        <v>15757</v>
      </c>
      <c r="F5292" t="str">
        <f>IF(ISBLANK('5B'!$H$11),"",'5B'!$H$11)</f>
        <v/>
      </c>
    </row>
    <row r="5293" spans="2:6">
      <c r="B5293" t="str">
        <f>'5B'!$AI$11</f>
        <v>BM240AR</v>
      </c>
      <c r="C5293" t="s">
        <v>20341</v>
      </c>
      <c r="E5293" t="s">
        <v>15757</v>
      </c>
      <c r="F5293" t="str">
        <f>IF(ISBLANK('5B'!$I$11),"",'5B'!$I$11)</f>
        <v/>
      </c>
    </row>
    <row r="5294" spans="2:6">
      <c r="B5294" t="str">
        <f>'5B'!$AJ$11</f>
        <v>BM240ASR</v>
      </c>
      <c r="C5294" t="s">
        <v>20342</v>
      </c>
      <c r="E5294" t="s">
        <v>15757</v>
      </c>
      <c r="F5294" t="str">
        <f>IF(ISBLANK('5B'!$J$11),"",'5B'!$J$11)</f>
        <v/>
      </c>
    </row>
    <row r="5295" spans="2:6">
      <c r="B5295" t="str">
        <f>'5B'!$AK$11</f>
        <v>BM240WROT</v>
      </c>
      <c r="C5295" t="s">
        <v>20343</v>
      </c>
      <c r="E5295" t="s">
        <v>15757</v>
      </c>
      <c r="F5295" t="str">
        <f>IF(ISBLANK('5B'!$K$11),"",'5B'!$K$11)</f>
        <v/>
      </c>
    </row>
    <row r="5296" spans="2:6">
      <c r="B5296" t="str">
        <f>'5B'!$AL$11</f>
        <v>BM240WRTOT</v>
      </c>
      <c r="C5296" t="s">
        <v>20344</v>
      </c>
      <c r="E5296" t="s">
        <v>15757</v>
      </c>
      <c r="F5296">
        <f>IF(ISBLANK('5B'!$L$11),"",'5B'!$L$11)</f>
        <v>0</v>
      </c>
    </row>
    <row r="5297" spans="2:6">
      <c r="B5297" t="str">
        <f>'5B'!$AE$14</f>
        <v>WS1005IR</v>
      </c>
      <c r="C5297" t="s">
        <v>20345</v>
      </c>
      <c r="E5297" t="s">
        <v>15757</v>
      </c>
      <c r="F5297" t="str">
        <f>IF(ISBLANK('5B'!$E$14),"",'5B'!$E$14)</f>
        <v/>
      </c>
    </row>
    <row r="5298" spans="2:6">
      <c r="B5298" t="str">
        <f>'5B'!$AF$14</f>
        <v>WS1005PS</v>
      </c>
      <c r="C5298" t="s">
        <v>20346</v>
      </c>
      <c r="E5298" t="s">
        <v>15757</v>
      </c>
      <c r="F5298" t="str">
        <f>IF(ISBLANK('5B'!$F$14),"",'5B'!$F$14)</f>
        <v/>
      </c>
    </row>
    <row r="5299" spans="2:6">
      <c r="B5299" t="str">
        <f>'5B'!$AG$14</f>
        <v>WS1005RS</v>
      </c>
      <c r="C5299" t="s">
        <v>20347</v>
      </c>
      <c r="E5299" t="s">
        <v>15757</v>
      </c>
      <c r="F5299" t="str">
        <f>IF(ISBLANK('5B'!$G$14),"",'5B'!$G$14)</f>
        <v/>
      </c>
    </row>
    <row r="5300" spans="2:6">
      <c r="B5300" t="str">
        <f>'5B'!$AH$14</f>
        <v>WS1005BO</v>
      </c>
      <c r="C5300" t="s">
        <v>20348</v>
      </c>
      <c r="E5300" t="s">
        <v>15757</v>
      </c>
      <c r="F5300" t="str">
        <f>IF(ISBLANK('5B'!$H$14),"",'5B'!$H$14)</f>
        <v/>
      </c>
    </row>
    <row r="5301" spans="2:6">
      <c r="B5301" t="str">
        <f>'5B'!$AI$14</f>
        <v>WS1005AR</v>
      </c>
      <c r="C5301" t="s">
        <v>20349</v>
      </c>
      <c r="E5301" t="s">
        <v>15757</v>
      </c>
      <c r="F5301" t="str">
        <f>IF(ISBLANK('5B'!$I$14),"",'5B'!$I$14)</f>
        <v/>
      </c>
    </row>
    <row r="5302" spans="2:6">
      <c r="B5302" t="str">
        <f>'5B'!$AJ$14</f>
        <v>WS1005ASR</v>
      </c>
      <c r="C5302" t="s">
        <v>20350</v>
      </c>
      <c r="E5302" t="s">
        <v>15757</v>
      </c>
      <c r="F5302" t="str">
        <f>IF(ISBLANK('5B'!$J$14),"",'5B'!$J$14)</f>
        <v/>
      </c>
    </row>
    <row r="5303" spans="2:6">
      <c r="B5303" t="str">
        <f>'5B'!$AK$14</f>
        <v>WS1005WROT</v>
      </c>
      <c r="C5303" t="s">
        <v>20351</v>
      </c>
      <c r="E5303" t="s">
        <v>15757</v>
      </c>
      <c r="F5303" t="str">
        <f>IF(ISBLANK('5B'!$K$14),"",'5B'!$K$14)</f>
        <v/>
      </c>
    </row>
    <row r="5304" spans="2:6">
      <c r="B5304" t="str">
        <f>'5B'!$AL$14</f>
        <v>WS1005WRTOT</v>
      </c>
      <c r="C5304" t="s">
        <v>20352</v>
      </c>
      <c r="E5304" t="s">
        <v>15757</v>
      </c>
      <c r="F5304">
        <f>IF(ISBLANK('5B'!$L$14),"",'5B'!$L$14)</f>
        <v>0</v>
      </c>
    </row>
    <row r="5305" spans="2:6">
      <c r="B5305" t="str">
        <f>'5B'!$AE$15</f>
        <v>WS1006IR</v>
      </c>
      <c r="C5305" t="s">
        <v>20353</v>
      </c>
      <c r="E5305" t="s">
        <v>15757</v>
      </c>
      <c r="F5305" t="str">
        <f>IF(ISBLANK('5B'!$E$15),"",'5B'!$E$15)</f>
        <v/>
      </c>
    </row>
    <row r="5306" spans="2:6">
      <c r="B5306" t="str">
        <f>'5B'!$AF$15</f>
        <v>WS1006PS</v>
      </c>
      <c r="C5306" t="s">
        <v>20354</v>
      </c>
      <c r="E5306" t="s">
        <v>15757</v>
      </c>
      <c r="F5306" t="str">
        <f>IF(ISBLANK('5B'!$F$15),"",'5B'!$F$15)</f>
        <v/>
      </c>
    </row>
    <row r="5307" spans="2:6">
      <c r="B5307" t="str">
        <f>'5B'!$AG$15</f>
        <v>WS1006RS</v>
      </c>
      <c r="C5307" t="s">
        <v>20355</v>
      </c>
      <c r="E5307" t="s">
        <v>15757</v>
      </c>
      <c r="F5307" t="str">
        <f>IF(ISBLANK('5B'!$G$15),"",'5B'!$G$15)</f>
        <v/>
      </c>
    </row>
    <row r="5308" spans="2:6">
      <c r="B5308" t="str">
        <f>'5B'!$AH$15</f>
        <v>WS1006BO</v>
      </c>
      <c r="C5308" t="s">
        <v>20356</v>
      </c>
      <c r="E5308" t="s">
        <v>15757</v>
      </c>
      <c r="F5308" t="str">
        <f>IF(ISBLANK('5B'!$H$15),"",'5B'!$H$15)</f>
        <v/>
      </c>
    </row>
    <row r="5309" spans="2:6">
      <c r="B5309" t="str">
        <f>'5B'!$AI$15</f>
        <v>WS1006AR</v>
      </c>
      <c r="C5309" t="s">
        <v>20357</v>
      </c>
      <c r="E5309" t="s">
        <v>15757</v>
      </c>
      <c r="F5309" t="str">
        <f>IF(ISBLANK('5B'!$I$15),"",'5B'!$I$15)</f>
        <v/>
      </c>
    </row>
    <row r="5310" spans="2:6">
      <c r="B5310" t="str">
        <f>'5B'!$AJ$15</f>
        <v>WS1006ASR</v>
      </c>
      <c r="C5310" t="s">
        <v>20358</v>
      </c>
      <c r="E5310" t="s">
        <v>15757</v>
      </c>
      <c r="F5310" t="str">
        <f>IF(ISBLANK('5B'!$J$15),"",'5B'!$J$15)</f>
        <v/>
      </c>
    </row>
    <row r="5311" spans="2:6">
      <c r="B5311" t="str">
        <f>'5B'!$AK$15</f>
        <v>WS1006WROT</v>
      </c>
      <c r="C5311" t="s">
        <v>20359</v>
      </c>
      <c r="E5311" t="s">
        <v>15757</v>
      </c>
      <c r="F5311" t="str">
        <f>IF(ISBLANK('5B'!$K$15),"",'5B'!$K$15)</f>
        <v/>
      </c>
    </row>
    <row r="5312" spans="2:6">
      <c r="B5312" t="str">
        <f>'5B'!$AL$15</f>
        <v>WS1006WRTOT</v>
      </c>
      <c r="C5312" t="s">
        <v>20360</v>
      </c>
      <c r="E5312" t="s">
        <v>15757</v>
      </c>
      <c r="F5312">
        <f>IF(ISBLANK('5B'!$L$15),"",'5B'!$L$15)</f>
        <v>0</v>
      </c>
    </row>
    <row r="5313" spans="2:6">
      <c r="B5313" t="str">
        <f>'5B'!$AE$16</f>
        <v>BM110IR</v>
      </c>
      <c r="C5313" t="s">
        <v>20361</v>
      </c>
      <c r="E5313" t="s">
        <v>15757</v>
      </c>
      <c r="F5313" t="str">
        <f>IF(ISBLANK('5B'!$E$16),"",'5B'!$E$16)</f>
        <v/>
      </c>
    </row>
    <row r="5314" spans="2:6">
      <c r="B5314" t="str">
        <f>'5B'!$AF$16</f>
        <v>BM110PS</v>
      </c>
      <c r="C5314" t="s">
        <v>20362</v>
      </c>
      <c r="E5314" t="s">
        <v>15757</v>
      </c>
      <c r="F5314" t="str">
        <f>IF(ISBLANK('5B'!$F$16),"",'5B'!$F$16)</f>
        <v/>
      </c>
    </row>
    <row r="5315" spans="2:6">
      <c r="B5315" t="str">
        <f>'5B'!$AG$16</f>
        <v>BM110RS</v>
      </c>
      <c r="C5315" t="s">
        <v>20363</v>
      </c>
      <c r="E5315" t="s">
        <v>15757</v>
      </c>
      <c r="F5315" t="str">
        <f>IF(ISBLANK('5B'!$G$16),"",'5B'!$G$16)</f>
        <v/>
      </c>
    </row>
    <row r="5316" spans="2:6">
      <c r="B5316" t="str">
        <f>'5B'!$AH$16</f>
        <v>BM110BO</v>
      </c>
      <c r="C5316" t="s">
        <v>20364</v>
      </c>
      <c r="E5316" t="s">
        <v>15757</v>
      </c>
      <c r="F5316" t="str">
        <f>IF(ISBLANK('5B'!$H$16),"",'5B'!$H$16)</f>
        <v/>
      </c>
    </row>
    <row r="5317" spans="2:6">
      <c r="B5317" t="str">
        <f>'5B'!$AI$16</f>
        <v>BM110AR</v>
      </c>
      <c r="C5317" t="s">
        <v>20365</v>
      </c>
      <c r="E5317" t="s">
        <v>15757</v>
      </c>
      <c r="F5317" t="str">
        <f>IF(ISBLANK('5B'!$I$16),"",'5B'!$I$16)</f>
        <v/>
      </c>
    </row>
    <row r="5318" spans="2:6">
      <c r="B5318" t="str">
        <f>'5B'!$AJ$16</f>
        <v>BM110ASR</v>
      </c>
      <c r="C5318" t="s">
        <v>20366</v>
      </c>
      <c r="E5318" t="s">
        <v>15757</v>
      </c>
      <c r="F5318" t="str">
        <f>IF(ISBLANK('5B'!$J$16),"",'5B'!$J$16)</f>
        <v/>
      </c>
    </row>
    <row r="5319" spans="2:6">
      <c r="B5319" t="str">
        <f>'5B'!$AK$16</f>
        <v>BM110WROT</v>
      </c>
      <c r="C5319" t="s">
        <v>20367</v>
      </c>
      <c r="E5319" t="s">
        <v>15757</v>
      </c>
      <c r="F5319" t="str">
        <f>IF(ISBLANK('5B'!$K$16),"",'5B'!$K$16)</f>
        <v/>
      </c>
    </row>
    <row r="5320" spans="2:6">
      <c r="B5320" t="str">
        <f>'5B'!$AL$16</f>
        <v>BM110WRTOT</v>
      </c>
      <c r="C5320" t="s">
        <v>20368</v>
      </c>
      <c r="E5320" t="s">
        <v>15757</v>
      </c>
      <c r="F5320">
        <f>IF(ISBLANK('5B'!$L$16),"",'5B'!$L$16)</f>
        <v>0</v>
      </c>
    </row>
    <row r="5321" spans="2:6">
      <c r="B5321" t="str">
        <f>'5B'!$AE$17</f>
        <v>BM817IR</v>
      </c>
      <c r="C5321" t="s">
        <v>20369</v>
      </c>
      <c r="E5321" t="s">
        <v>15757</v>
      </c>
      <c r="F5321" t="str">
        <f>IF(ISBLANK('5B'!$E$17),"",'5B'!$E$17)</f>
        <v/>
      </c>
    </row>
    <row r="5322" spans="2:6">
      <c r="B5322" t="str">
        <f>'5B'!$AF$17</f>
        <v>BM817PS</v>
      </c>
      <c r="C5322" t="s">
        <v>20370</v>
      </c>
      <c r="E5322" t="s">
        <v>15757</v>
      </c>
      <c r="F5322" t="str">
        <f>IF(ISBLANK('5B'!$F$17),"",'5B'!$F$17)</f>
        <v/>
      </c>
    </row>
    <row r="5323" spans="2:6">
      <c r="B5323" t="str">
        <f>'5B'!$AG$17</f>
        <v>BM817RS</v>
      </c>
      <c r="C5323" t="s">
        <v>20371</v>
      </c>
      <c r="E5323" t="s">
        <v>15757</v>
      </c>
      <c r="F5323" t="str">
        <f>IF(ISBLANK('5B'!$G$17),"",'5B'!$G$17)</f>
        <v/>
      </c>
    </row>
    <row r="5324" spans="2:6">
      <c r="B5324" t="str">
        <f>'5B'!$AH$17</f>
        <v>BM817BO</v>
      </c>
      <c r="C5324" t="s">
        <v>20372</v>
      </c>
      <c r="E5324" t="s">
        <v>15757</v>
      </c>
      <c r="F5324" t="str">
        <f>IF(ISBLANK('5B'!$H$17),"",'5B'!$H$17)</f>
        <v/>
      </c>
    </row>
    <row r="5325" spans="2:6">
      <c r="B5325" t="str">
        <f>'5B'!$AI$17</f>
        <v>BM817AR</v>
      </c>
      <c r="C5325" t="s">
        <v>20373</v>
      </c>
      <c r="E5325" t="s">
        <v>15757</v>
      </c>
      <c r="F5325" t="str">
        <f>IF(ISBLANK('5B'!$I$17),"",'5B'!$I$17)</f>
        <v/>
      </c>
    </row>
    <row r="5326" spans="2:6">
      <c r="B5326" t="str">
        <f>'5B'!$AJ$17</f>
        <v>BM817ASR</v>
      </c>
      <c r="C5326" t="s">
        <v>20374</v>
      </c>
      <c r="E5326" t="s">
        <v>15757</v>
      </c>
      <c r="F5326" t="str">
        <f>IF(ISBLANK('5B'!$J$17),"",'5B'!$J$17)</f>
        <v/>
      </c>
    </row>
    <row r="5327" spans="2:6">
      <c r="B5327" t="str">
        <f>'5B'!$AK$17</f>
        <v>BM817WROT</v>
      </c>
      <c r="C5327" t="s">
        <v>20375</v>
      </c>
      <c r="E5327" t="s">
        <v>15757</v>
      </c>
      <c r="F5327" t="str">
        <f>IF(ISBLANK('5B'!$K$17),"",'5B'!$K$17)</f>
        <v/>
      </c>
    </row>
    <row r="5328" spans="2:6">
      <c r="B5328" t="str">
        <f>'5B'!$AL$17</f>
        <v>BM817WRTOT</v>
      </c>
      <c r="C5328" t="s">
        <v>16416</v>
      </c>
      <c r="E5328" t="s">
        <v>15757</v>
      </c>
      <c r="F5328">
        <f>IF(ISBLANK('5B'!$L$17),"",'5B'!$L$17)</f>
        <v>0</v>
      </c>
    </row>
    <row r="5329" spans="2:6">
      <c r="B5329" t="str">
        <f>'5B'!$AE$18</f>
        <v>BM316IR</v>
      </c>
      <c r="C5329" t="s">
        <v>20376</v>
      </c>
      <c r="E5329" t="s">
        <v>15757</v>
      </c>
      <c r="F5329">
        <f>IF(ISBLANK('5B'!$E$18),"",'5B'!$E$18)</f>
        <v>0</v>
      </c>
    </row>
    <row r="5330" spans="2:6">
      <c r="B5330" t="str">
        <f>'5B'!$AF$18</f>
        <v>BM316PS</v>
      </c>
      <c r="C5330" t="s">
        <v>20377</v>
      </c>
      <c r="E5330" t="s">
        <v>15757</v>
      </c>
      <c r="F5330">
        <f>IF(ISBLANK('5B'!$F$18),"",'5B'!$F$18)</f>
        <v>0</v>
      </c>
    </row>
    <row r="5331" spans="2:6">
      <c r="B5331" t="str">
        <f>'5B'!$AG$18</f>
        <v>BM316RS</v>
      </c>
      <c r="C5331" t="s">
        <v>20378</v>
      </c>
      <c r="E5331" t="s">
        <v>15757</v>
      </c>
      <c r="F5331">
        <f>IF(ISBLANK('5B'!$G$18),"",'5B'!$G$18)</f>
        <v>0</v>
      </c>
    </row>
    <row r="5332" spans="2:6">
      <c r="B5332" t="str">
        <f>'5B'!$AH$18</f>
        <v>BM316BO</v>
      </c>
      <c r="C5332" t="s">
        <v>20379</v>
      </c>
      <c r="E5332" t="s">
        <v>15757</v>
      </c>
      <c r="F5332">
        <f>IF(ISBLANK('5B'!$H$18),"",'5B'!$H$18)</f>
        <v>0</v>
      </c>
    </row>
    <row r="5333" spans="2:6">
      <c r="B5333" t="str">
        <f>'5B'!$AI$18</f>
        <v>BM316AR</v>
      </c>
      <c r="C5333" t="s">
        <v>20380</v>
      </c>
      <c r="E5333" t="s">
        <v>15757</v>
      </c>
      <c r="F5333">
        <f>IF(ISBLANK('5B'!$I$18),"",'5B'!$I$18)</f>
        <v>0</v>
      </c>
    </row>
    <row r="5334" spans="2:6">
      <c r="B5334" t="str">
        <f>'5B'!$AJ$18</f>
        <v>BM316ASR</v>
      </c>
      <c r="C5334" t="s">
        <v>20381</v>
      </c>
      <c r="E5334" t="s">
        <v>15757</v>
      </c>
      <c r="F5334">
        <f>IF(ISBLANK('5B'!$J$18),"",'5B'!$J$18)</f>
        <v>0</v>
      </c>
    </row>
    <row r="5335" spans="2:6">
      <c r="B5335" t="str">
        <f>'5B'!$AK$18</f>
        <v>BM316WROT</v>
      </c>
      <c r="C5335" t="s">
        <v>20382</v>
      </c>
      <c r="E5335" t="s">
        <v>15757</v>
      </c>
      <c r="F5335">
        <f>IF(ISBLANK('5B'!$K$18),"",'5B'!$K$18)</f>
        <v>0</v>
      </c>
    </row>
    <row r="5336" spans="2:6">
      <c r="B5336" t="str">
        <f>'5B'!$AL$18</f>
        <v>BM316WRTOT</v>
      </c>
      <c r="C5336" t="s">
        <v>20383</v>
      </c>
      <c r="E5336" t="s">
        <v>15757</v>
      </c>
      <c r="F5336">
        <f>IF(ISBLANK('5B'!$L$18),"",'5B'!$L$18)</f>
        <v>0</v>
      </c>
    </row>
    <row r="5337" spans="2:6">
      <c r="B5337" t="str">
        <f>'6A'!$X$8</f>
        <v>B0005RWTSTNBR</v>
      </c>
      <c r="C5337" t="s">
        <v>20384</v>
      </c>
      <c r="E5337" t="s">
        <v>15757</v>
      </c>
      <c r="F5337" t="str">
        <f>IF(ISBLANK('6A'!$E$8),"",'6A'!$E$8)</f>
        <v/>
      </c>
    </row>
    <row r="5338" spans="2:6">
      <c r="B5338" t="str">
        <f>'6A'!$X$9</f>
        <v>B0005RWTSTVBR</v>
      </c>
      <c r="C5338" t="s">
        <v>20385</v>
      </c>
      <c r="E5338" t="s">
        <v>15757</v>
      </c>
      <c r="F5338" t="str">
        <f>IF(ISBLANK('6A'!$E$9),"",'6A'!$E$9)</f>
        <v/>
      </c>
    </row>
    <row r="5339" spans="2:6">
      <c r="B5339" t="str">
        <f>'6A'!$X$10</f>
        <v>WR001</v>
      </c>
      <c r="C5339" t="s">
        <v>20386</v>
      </c>
      <c r="E5339" t="s">
        <v>15757</v>
      </c>
      <c r="F5339" t="str">
        <f>IF(ISBLANK('6A'!$E$10),"",'6A'!$E$10)</f>
        <v/>
      </c>
    </row>
    <row r="5340" spans="2:6">
      <c r="B5340" t="str">
        <f>'6A'!$X$11</f>
        <v>B0005RWTSTIPS</v>
      </c>
      <c r="C5340" t="s">
        <v>20387</v>
      </c>
      <c r="E5340" t="s">
        <v>15757</v>
      </c>
      <c r="F5340" t="str">
        <f>IF(ISBLANK('6A'!$E$11),"",'6A'!$E$11)</f>
        <v/>
      </c>
    </row>
    <row r="5341" spans="2:6">
      <c r="B5341" t="str">
        <f>'6A'!$X$12</f>
        <v>BN10290_6A</v>
      </c>
      <c r="C5341" t="s">
        <v>20388</v>
      </c>
      <c r="E5341" t="s">
        <v>15757</v>
      </c>
      <c r="F5341" t="str">
        <f>IF(ISBLANK('6A'!$E$12),"",'6A'!$E$12)</f>
        <v/>
      </c>
    </row>
    <row r="5342" spans="2:6">
      <c r="B5342" t="str">
        <f>'6A'!$X$13</f>
        <v>BN4862</v>
      </c>
      <c r="C5342" t="s">
        <v>20389</v>
      </c>
      <c r="E5342" t="s">
        <v>15757</v>
      </c>
      <c r="F5342" t="str">
        <f>IF(ISBLANK('6A'!$E$13),"",'6A'!$E$13)</f>
        <v/>
      </c>
    </row>
    <row r="5343" spans="2:6">
      <c r="B5343" t="str">
        <f>'6A'!$X$14</f>
        <v>B0005RWTSEC</v>
      </c>
      <c r="C5343" t="s">
        <v>20390</v>
      </c>
      <c r="E5343" t="s">
        <v>15757</v>
      </c>
      <c r="F5343" t="str">
        <f>IF(ISBLANK('6A'!$E$14),"",'6A'!$E$14)</f>
        <v/>
      </c>
    </row>
    <row r="5344" spans="2:6">
      <c r="B5344" t="str">
        <f>'6A'!$X$15</f>
        <v>B0005RWTSTNI</v>
      </c>
      <c r="C5344" t="s">
        <v>20391</v>
      </c>
      <c r="E5344" t="s">
        <v>15757</v>
      </c>
      <c r="F5344" t="str">
        <f>IF(ISBLANK('6A'!$E$15),"",'6A'!$E$15)</f>
        <v/>
      </c>
    </row>
    <row r="5345" spans="2:6">
      <c r="B5345" t="str">
        <f>'6A'!$X$16</f>
        <v>B0005RWTSWI3</v>
      </c>
      <c r="C5345" t="s">
        <v>20392</v>
      </c>
      <c r="E5345" t="s">
        <v>15757</v>
      </c>
      <c r="F5345" t="str">
        <f>IF(ISBLANK('6A'!$E$16),"",'6A'!$E$16)</f>
        <v/>
      </c>
    </row>
    <row r="5346" spans="2:6">
      <c r="B5346" t="str">
        <f>'6A'!$X$17</f>
        <v>B0005RWTSTNE</v>
      </c>
      <c r="C5346" t="s">
        <v>20393</v>
      </c>
      <c r="E5346" t="s">
        <v>15757</v>
      </c>
      <c r="F5346" t="str">
        <f>IF(ISBLANK('6A'!$E$17),"",'6A'!$E$17)</f>
        <v/>
      </c>
    </row>
    <row r="5347" spans="2:6">
      <c r="B5347" t="str">
        <f>'6A'!$X$18</f>
        <v>B0005RWTSWE3</v>
      </c>
      <c r="C5347" t="s">
        <v>20394</v>
      </c>
      <c r="E5347" t="s">
        <v>15757</v>
      </c>
      <c r="F5347" t="str">
        <f>IF(ISBLANK('6A'!$E$18),"",'6A'!$E$18)</f>
        <v/>
      </c>
    </row>
    <row r="5348" spans="2:6">
      <c r="B5348" t="str">
        <f>'6A'!$X$19</f>
        <v>BN4858</v>
      </c>
      <c r="C5348" t="s">
        <v>20395</v>
      </c>
      <c r="E5348" t="s">
        <v>15757</v>
      </c>
      <c r="F5348" t="str">
        <f>IF(ISBLANK('6A'!$E$19),"",'6A'!$E$19)</f>
        <v/>
      </c>
    </row>
    <row r="5349" spans="2:6">
      <c r="B5349" s="2079" t="str">
        <f>'6A'!$V$25</f>
        <v>CPMW0098</v>
      </c>
      <c r="C5349" t="s">
        <v>20396</v>
      </c>
      <c r="E5349" t="s">
        <v>15757</v>
      </c>
      <c r="F5349" t="str">
        <f>IF(ISBLANK('6A'!$C$25),"",'6A'!$C$25)</f>
        <v/>
      </c>
    </row>
    <row r="5350" spans="2:6">
      <c r="B5350" t="str">
        <f>'6A'!$W$25</f>
        <v>CPMW0015</v>
      </c>
      <c r="C5350" t="s">
        <v>20397</v>
      </c>
      <c r="E5350" t="s">
        <v>15757</v>
      </c>
      <c r="F5350" t="str">
        <f>IF(ISBLANK('6A'!$D$25),"",'6A'!$D$25)</f>
        <v/>
      </c>
    </row>
    <row r="5351" spans="2:6">
      <c r="B5351" s="2079" t="str">
        <f>'6A'!$X$25</f>
        <v>CPMW0027</v>
      </c>
      <c r="C5351" t="s">
        <v>20398</v>
      </c>
      <c r="E5351" t="s">
        <v>15757</v>
      </c>
      <c r="F5351" t="str">
        <f>IF(ISBLANK('6A'!$E$25),"",'6A'!$E$25)</f>
        <v/>
      </c>
    </row>
    <row r="5352" spans="2:6">
      <c r="B5352" t="str">
        <f>'6A'!$Y$25</f>
        <v>CPMW0021</v>
      </c>
      <c r="C5352" t="s">
        <v>20399</v>
      </c>
      <c r="E5352" t="s">
        <v>15757</v>
      </c>
      <c r="F5352" t="str">
        <f>IF(ISBLANK('6A'!$F$25),"",'6A'!$F$25)</f>
        <v/>
      </c>
    </row>
    <row r="5353" spans="2:6">
      <c r="B5353" s="2079" t="str">
        <f>'6A'!$V$26</f>
        <v>CPMW0104</v>
      </c>
      <c r="C5353" t="s">
        <v>20400</v>
      </c>
      <c r="E5353" t="s">
        <v>15757</v>
      </c>
      <c r="F5353" t="str">
        <f>IF(ISBLANK('6A'!$C$26),"",'6A'!$C$26)</f>
        <v/>
      </c>
    </row>
    <row r="5354" spans="2:6">
      <c r="B5354" t="str">
        <f>'6A'!$W$26</f>
        <v>BN10491</v>
      </c>
      <c r="C5354" t="s">
        <v>20401</v>
      </c>
      <c r="E5354" t="s">
        <v>15757</v>
      </c>
      <c r="F5354" t="str">
        <f>IF(ISBLANK('6A'!$D$26),"",'6A'!$D$26)</f>
        <v/>
      </c>
    </row>
    <row r="5355" spans="2:6">
      <c r="B5355" s="2079" t="str">
        <f>'6A'!$X$26</f>
        <v>CPMW0033</v>
      </c>
      <c r="C5355" t="s">
        <v>20402</v>
      </c>
      <c r="E5355" t="s">
        <v>15757</v>
      </c>
      <c r="F5355" t="str">
        <f>IF(ISBLANK('6A'!$E$26),"",'6A'!$E$26)</f>
        <v/>
      </c>
    </row>
    <row r="5356" spans="2:6">
      <c r="B5356" t="str">
        <f>'6A'!$Y$26</f>
        <v>BN10791</v>
      </c>
      <c r="C5356" t="s">
        <v>20403</v>
      </c>
      <c r="E5356" t="s">
        <v>15757</v>
      </c>
      <c r="F5356" t="str">
        <f>IF(ISBLANK('6A'!$F$26),"",'6A'!$F$26)</f>
        <v/>
      </c>
    </row>
    <row r="5357" spans="2:6">
      <c r="B5357" s="2079" t="str">
        <f>'6A'!$V$27</f>
        <v>CPMW0110</v>
      </c>
      <c r="C5357" t="s">
        <v>20404</v>
      </c>
      <c r="E5357" t="s">
        <v>15757</v>
      </c>
      <c r="F5357" t="str">
        <f>IF(ISBLANK('6A'!$C$27),"",'6A'!$C$27)</f>
        <v/>
      </c>
    </row>
    <row r="5358" spans="2:6">
      <c r="B5358" t="str">
        <f>'6A'!$W$27</f>
        <v>BN10490</v>
      </c>
      <c r="C5358" t="s">
        <v>20405</v>
      </c>
      <c r="E5358" t="s">
        <v>15757</v>
      </c>
      <c r="F5358" t="str">
        <f>IF(ISBLANK('6A'!$D$27),"",'6A'!$D$27)</f>
        <v/>
      </c>
    </row>
    <row r="5359" spans="2:6">
      <c r="B5359" s="2079" t="str">
        <f>'6A'!$X$27</f>
        <v>CPMW0039</v>
      </c>
      <c r="C5359" t="s">
        <v>20406</v>
      </c>
      <c r="E5359" t="s">
        <v>15757</v>
      </c>
      <c r="F5359" t="str">
        <f>IF(ISBLANK('6A'!$E$27),"",'6A'!$E$27)</f>
        <v/>
      </c>
    </row>
    <row r="5360" spans="2:6">
      <c r="B5360" t="str">
        <f>'6A'!$Y$27</f>
        <v>BN10790</v>
      </c>
      <c r="C5360" t="s">
        <v>20407</v>
      </c>
      <c r="E5360" t="s">
        <v>15757</v>
      </c>
      <c r="F5360" t="str">
        <f>IF(ISBLANK('6A'!$F$27),"",'6A'!$F$27)</f>
        <v/>
      </c>
    </row>
    <row r="5361" spans="2:6">
      <c r="B5361" s="2079" t="str">
        <f>'6A'!$V$28</f>
        <v>CPMW0116</v>
      </c>
      <c r="C5361" t="s">
        <v>20408</v>
      </c>
      <c r="E5361" t="s">
        <v>15757</v>
      </c>
      <c r="F5361" t="str">
        <f>IF(ISBLANK('6A'!$C$28),"",'6A'!$C$28)</f>
        <v/>
      </c>
    </row>
    <row r="5362" spans="2:6">
      <c r="B5362" t="str">
        <f>'6A'!$W$28</f>
        <v>BN10590</v>
      </c>
      <c r="C5362" t="s">
        <v>20409</v>
      </c>
      <c r="E5362" t="s">
        <v>15757</v>
      </c>
      <c r="F5362" t="str">
        <f>IF(ISBLANK('6A'!$D$28),"",'6A'!$D$28)</f>
        <v/>
      </c>
    </row>
    <row r="5363" spans="2:6">
      <c r="B5363" s="2079" t="str">
        <f>'6A'!$X$28</f>
        <v>CPMW0045</v>
      </c>
      <c r="C5363" t="s">
        <v>20410</v>
      </c>
      <c r="E5363" t="s">
        <v>15757</v>
      </c>
      <c r="F5363" t="str">
        <f>IF(ISBLANK('6A'!$E$28),"",'6A'!$E$28)</f>
        <v/>
      </c>
    </row>
    <row r="5364" spans="2:6">
      <c r="B5364" t="str">
        <f>'6A'!$Y$28</f>
        <v>BN10890</v>
      </c>
      <c r="C5364" t="s">
        <v>20411</v>
      </c>
      <c r="E5364" t="s">
        <v>15757</v>
      </c>
      <c r="F5364" t="str">
        <f>IF(ISBLANK('6A'!$F$28),"",'6A'!$F$28)</f>
        <v/>
      </c>
    </row>
    <row r="5365" spans="2:6">
      <c r="B5365" s="2079" t="str">
        <f>'6A'!$V$29</f>
        <v>CPMW0165</v>
      </c>
      <c r="C5365" t="s">
        <v>20412</v>
      </c>
      <c r="E5365" t="s">
        <v>15757</v>
      </c>
      <c r="F5365" t="str">
        <f>IF(ISBLANK('6A'!$C$29),"",'6A'!$C$29)</f>
        <v/>
      </c>
    </row>
    <row r="5366" spans="2:6">
      <c r="B5366" t="str">
        <f>'6A'!$W$29</f>
        <v>BN10597</v>
      </c>
      <c r="C5366" t="s">
        <v>20413</v>
      </c>
      <c r="E5366" t="s">
        <v>15757</v>
      </c>
      <c r="F5366" t="str">
        <f>IF(ISBLANK('6A'!$D$29),"",'6A'!$D$29)</f>
        <v/>
      </c>
    </row>
    <row r="5367" spans="2:6">
      <c r="B5367" s="2079" t="str">
        <f>'6A'!$X$29</f>
        <v>CPMW0185</v>
      </c>
      <c r="C5367" t="s">
        <v>20414</v>
      </c>
      <c r="E5367" t="s">
        <v>15757</v>
      </c>
      <c r="F5367" t="str">
        <f>IF(ISBLANK('6A'!$E$29),"",'6A'!$E$29)</f>
        <v/>
      </c>
    </row>
    <row r="5368" spans="2:6">
      <c r="B5368" t="str">
        <f>'6A'!$Y$29</f>
        <v>BN10897</v>
      </c>
      <c r="C5368" t="s">
        <v>20415</v>
      </c>
      <c r="E5368" t="s">
        <v>15757</v>
      </c>
      <c r="F5368" t="str">
        <f>IF(ISBLANK('6A'!$F$29),"",'6A'!$F$29)</f>
        <v/>
      </c>
    </row>
    <row r="5369" spans="2:6">
      <c r="B5369" s="2079" t="str">
        <f>'6A'!$V$30</f>
        <v>CPMW0166</v>
      </c>
      <c r="C5369" t="s">
        <v>20416</v>
      </c>
      <c r="E5369" t="s">
        <v>15757</v>
      </c>
      <c r="F5369" t="str">
        <f>IF(ISBLANK('6A'!$C$30),"",'6A'!$C$30)</f>
        <v/>
      </c>
    </row>
    <row r="5370" spans="2:6">
      <c r="B5370" t="str">
        <f>'6A'!$W$30</f>
        <v>BN10598</v>
      </c>
      <c r="C5370" t="s">
        <v>20417</v>
      </c>
      <c r="E5370" t="s">
        <v>15757</v>
      </c>
      <c r="F5370" t="str">
        <f>IF(ISBLANK('6A'!$D$30),"",'6A'!$D$30)</f>
        <v/>
      </c>
    </row>
    <row r="5371" spans="2:6">
      <c r="B5371" s="2079" t="str">
        <f>'6A'!$X$30</f>
        <v>CPMW0197</v>
      </c>
      <c r="C5371" t="s">
        <v>20418</v>
      </c>
      <c r="E5371" t="s">
        <v>15757</v>
      </c>
      <c r="F5371" t="str">
        <f>IF(ISBLANK('6A'!$E$30),"",'6A'!$E$30)</f>
        <v/>
      </c>
    </row>
    <row r="5372" spans="2:6">
      <c r="B5372" t="str">
        <f>'6A'!$Y$30</f>
        <v>BN10898</v>
      </c>
      <c r="C5372" t="s">
        <v>20419</v>
      </c>
      <c r="E5372" t="s">
        <v>15757</v>
      </c>
      <c r="F5372" t="str">
        <f>IF(ISBLANK('6A'!$F$30),"",'6A'!$F$30)</f>
        <v/>
      </c>
    </row>
    <row r="5373" spans="2:6">
      <c r="B5373" s="2079" t="str">
        <f>'6A'!$V$31</f>
        <v>CPMW0167</v>
      </c>
      <c r="C5373" t="s">
        <v>20420</v>
      </c>
      <c r="E5373" t="s">
        <v>15757</v>
      </c>
      <c r="F5373" t="str">
        <f>IF(ISBLANK('6A'!$C$31),"",'6A'!$C$31)</f>
        <v/>
      </c>
    </row>
    <row r="5374" spans="2:6">
      <c r="B5374" t="str">
        <f>'6A'!$W$31</f>
        <v>BN10599</v>
      </c>
      <c r="C5374" t="s">
        <v>20421</v>
      </c>
      <c r="E5374" t="s">
        <v>15757</v>
      </c>
      <c r="F5374" t="str">
        <f>IF(ISBLANK('6A'!$D$31),"",'6A'!$D$31)</f>
        <v/>
      </c>
    </row>
    <row r="5375" spans="2:6">
      <c r="B5375" s="2079" t="str">
        <f>'6A'!$X$31</f>
        <v>CPMW0198</v>
      </c>
      <c r="C5375" t="s">
        <v>20422</v>
      </c>
      <c r="E5375" t="s">
        <v>15757</v>
      </c>
      <c r="F5375" t="str">
        <f>IF(ISBLANK('6A'!$E$31),"",'6A'!$E$31)</f>
        <v/>
      </c>
    </row>
    <row r="5376" spans="2:6">
      <c r="B5376" t="str">
        <f>'6A'!$Y$31</f>
        <v>BN10899</v>
      </c>
      <c r="C5376" t="s">
        <v>20423</v>
      </c>
      <c r="E5376" t="s">
        <v>15757</v>
      </c>
      <c r="F5376" t="str">
        <f>IF(ISBLANK('6A'!$F$31),"",'6A'!$F$31)</f>
        <v/>
      </c>
    </row>
    <row r="5377" spans="2:6">
      <c r="B5377" t="str">
        <f>'6A'!$V$36</f>
        <v>WTW001PN</v>
      </c>
      <c r="C5377" t="s">
        <v>20424</v>
      </c>
      <c r="E5377" t="s">
        <v>15757</v>
      </c>
      <c r="F5377" t="str">
        <f>IF(ISBLANK('6A'!$C$36),"",'6A'!$C$36)</f>
        <v/>
      </c>
    </row>
    <row r="5378" spans="2:6">
      <c r="B5378" t="str">
        <f>'6A'!$W$36</f>
        <v>WTW001NR</v>
      </c>
      <c r="C5378" t="s">
        <v>20425</v>
      </c>
      <c r="E5378" t="s">
        <v>15757</v>
      </c>
      <c r="F5378" t="str">
        <f>IF(ISBLANK('6A'!$D$36),"",'6A'!$D$36)</f>
        <v/>
      </c>
    </row>
    <row r="5379" spans="2:6">
      <c r="B5379" t="str">
        <f>'6A'!$V$37</f>
        <v>WTW002PN</v>
      </c>
      <c r="C5379" t="s">
        <v>20426</v>
      </c>
      <c r="E5379" t="s">
        <v>15757</v>
      </c>
      <c r="F5379" t="str">
        <f>IF(ISBLANK('6A'!$C$37),"",'6A'!$C$37)</f>
        <v/>
      </c>
    </row>
    <row r="5380" spans="2:6">
      <c r="B5380" t="str">
        <f>'6A'!$W$37</f>
        <v>WTW002NR</v>
      </c>
      <c r="C5380" t="s">
        <v>20427</v>
      </c>
      <c r="E5380" t="s">
        <v>15757</v>
      </c>
      <c r="F5380" t="str">
        <f>IF(ISBLANK('6A'!$D$37),"",'6A'!$D$37)</f>
        <v/>
      </c>
    </row>
    <row r="5381" spans="2:6">
      <c r="B5381" t="str">
        <f>'6A'!$V$38</f>
        <v>WTW003PN</v>
      </c>
      <c r="C5381" t="s">
        <v>20428</v>
      </c>
      <c r="E5381" t="s">
        <v>15757</v>
      </c>
      <c r="F5381" t="str">
        <f>IF(ISBLANK('6A'!$C$38),"",'6A'!$C$38)</f>
        <v/>
      </c>
    </row>
    <row r="5382" spans="2:6">
      <c r="B5382" t="str">
        <f>'6A'!$W$38</f>
        <v>WTW003NR</v>
      </c>
      <c r="C5382" t="s">
        <v>20429</v>
      </c>
      <c r="E5382" t="s">
        <v>15757</v>
      </c>
      <c r="F5382" t="str">
        <f>IF(ISBLANK('6A'!$D$38),"",'6A'!$D$38)</f>
        <v/>
      </c>
    </row>
    <row r="5383" spans="2:6">
      <c r="B5383" t="str">
        <f>'6A'!$V$39</f>
        <v>WTW004PN</v>
      </c>
      <c r="C5383" t="s">
        <v>20430</v>
      </c>
      <c r="E5383" t="s">
        <v>15757</v>
      </c>
      <c r="F5383" t="str">
        <f>IF(ISBLANK('6A'!$C$39),"",'6A'!$C$39)</f>
        <v/>
      </c>
    </row>
    <row r="5384" spans="2:6">
      <c r="B5384" t="str">
        <f>'6A'!$W$39</f>
        <v>WTW004NR</v>
      </c>
      <c r="C5384" t="s">
        <v>20431</v>
      </c>
      <c r="E5384" t="s">
        <v>15757</v>
      </c>
      <c r="F5384" t="str">
        <f>IF(ISBLANK('6A'!$D$39),"",'6A'!$D$39)</f>
        <v/>
      </c>
    </row>
    <row r="5385" spans="2:6">
      <c r="B5385" t="str">
        <f>'6A'!$V$40</f>
        <v>WTW005PN</v>
      </c>
      <c r="C5385" t="s">
        <v>20432</v>
      </c>
      <c r="E5385" t="s">
        <v>15757</v>
      </c>
      <c r="F5385" t="str">
        <f>IF(ISBLANK('6A'!$C$40),"",'6A'!$C$40)</f>
        <v/>
      </c>
    </row>
    <row r="5386" spans="2:6">
      <c r="B5386" t="str">
        <f>'6A'!$W$40</f>
        <v>WTW005NR</v>
      </c>
      <c r="C5386" t="s">
        <v>20433</v>
      </c>
      <c r="E5386" t="s">
        <v>15757</v>
      </c>
      <c r="F5386" t="str">
        <f>IF(ISBLANK('6A'!$D$40),"",'6A'!$D$40)</f>
        <v/>
      </c>
    </row>
    <row r="5387" spans="2:6">
      <c r="B5387" t="str">
        <f>'6A'!$V$41</f>
        <v>WTW006PN</v>
      </c>
      <c r="C5387" t="s">
        <v>20434</v>
      </c>
      <c r="E5387" t="s">
        <v>15757</v>
      </c>
      <c r="F5387" t="str">
        <f>IF(ISBLANK('6A'!$C$41),"",'6A'!$C$41)</f>
        <v/>
      </c>
    </row>
    <row r="5388" spans="2:6">
      <c r="B5388" t="str">
        <f>'6A'!$W$41</f>
        <v>WTW006NR</v>
      </c>
      <c r="C5388" t="s">
        <v>20435</v>
      </c>
      <c r="E5388" t="s">
        <v>15757</v>
      </c>
      <c r="F5388" t="str">
        <f>IF(ISBLANK('6A'!$D$41),"",'6A'!$D$41)</f>
        <v/>
      </c>
    </row>
    <row r="5389" spans="2:6">
      <c r="B5389" t="str">
        <f>'6A'!$V$42</f>
        <v>WTW007PN</v>
      </c>
      <c r="C5389" t="s">
        <v>20436</v>
      </c>
      <c r="E5389" t="s">
        <v>15757</v>
      </c>
      <c r="F5389" t="str">
        <f>IF(ISBLANK('6A'!$C$42),"",'6A'!$C$42)</f>
        <v/>
      </c>
    </row>
    <row r="5390" spans="2:6">
      <c r="B5390" t="str">
        <f>'6A'!$W$42</f>
        <v>WTW007NR</v>
      </c>
      <c r="C5390" t="s">
        <v>20437</v>
      </c>
      <c r="E5390" t="s">
        <v>15757</v>
      </c>
      <c r="F5390" t="str">
        <f>IF(ISBLANK('6A'!$D$42),"",'6A'!$D$42)</f>
        <v/>
      </c>
    </row>
    <row r="5391" spans="2:6">
      <c r="B5391" t="str">
        <f>'6A'!$V$43</f>
        <v>WTW008PN</v>
      </c>
      <c r="C5391" t="s">
        <v>20438</v>
      </c>
      <c r="E5391" t="s">
        <v>15757</v>
      </c>
      <c r="F5391" t="str">
        <f>IF(ISBLANK('6A'!$C$43),"",'6A'!$C$43)</f>
        <v/>
      </c>
    </row>
    <row r="5392" spans="2:6">
      <c r="B5392" t="str">
        <f>'6A'!$W$43</f>
        <v>WTW008NR</v>
      </c>
      <c r="C5392" t="s">
        <v>20439</v>
      </c>
      <c r="E5392" t="s">
        <v>15757</v>
      </c>
      <c r="F5392" t="str">
        <f>IF(ISBLANK('6A'!$D$43),"",'6A'!$D$43)</f>
        <v/>
      </c>
    </row>
    <row r="5393" spans="2:6">
      <c r="B5393" t="str">
        <f>'6A'!$X$46</f>
        <v>BNARPC_WT0</v>
      </c>
      <c r="C5393" t="s">
        <v>20440</v>
      </c>
      <c r="E5393" t="s">
        <v>15757</v>
      </c>
      <c r="F5393" t="str">
        <f>IF(ISBLANK('6A'!$E$46),"",'6A'!$E$46)</f>
        <v/>
      </c>
    </row>
    <row r="5394" spans="2:6">
      <c r="B5394" t="str">
        <f>'6A'!$X$47</f>
        <v>BNARW1T</v>
      </c>
      <c r="C5394" t="s">
        <v>20441</v>
      </c>
      <c r="E5394" t="s">
        <v>15757</v>
      </c>
      <c r="F5394" t="str">
        <f>IF(ISBLANK('6A'!$E$47),"",'6A'!$E$47)</f>
        <v/>
      </c>
    </row>
    <row r="5395" spans="2:6">
      <c r="B5395" t="str">
        <f>'6A'!$X$48</f>
        <v>BNARW1N</v>
      </c>
      <c r="C5395" t="s">
        <v>20442</v>
      </c>
      <c r="E5395" t="s">
        <v>15757</v>
      </c>
      <c r="F5395" t="str">
        <f>IF(ISBLANK('6A'!$E$48),"",'6A'!$E$48)</f>
        <v/>
      </c>
    </row>
    <row r="5396" spans="2:6">
      <c r="B5396" t="str">
        <f>'6A'!$X$49</f>
        <v>CPMW001A</v>
      </c>
      <c r="C5396" t="s">
        <v>20443</v>
      </c>
      <c r="E5396" t="s">
        <v>15757</v>
      </c>
      <c r="F5396" t="str">
        <f>IF(ISBLANK('6A'!$E$49),"",'6A'!$E$49)</f>
        <v/>
      </c>
    </row>
    <row r="5397" spans="2:6">
      <c r="B5397" t="str">
        <f>'6A'!$X$50</f>
        <v>W4005</v>
      </c>
      <c r="C5397" t="s">
        <v>20444</v>
      </c>
      <c r="E5397" t="s">
        <v>15757</v>
      </c>
      <c r="F5397" t="str">
        <f>IF(ISBLANK('6A'!$E$50),"",'6A'!$E$50)</f>
        <v/>
      </c>
    </row>
    <row r="5398" spans="2:6">
      <c r="B5398" t="str">
        <f>'6A'!$X$51</f>
        <v>BN10901</v>
      </c>
      <c r="C5398" t="s">
        <v>20445</v>
      </c>
      <c r="E5398" t="s">
        <v>15757</v>
      </c>
      <c r="F5398" t="str">
        <f>IF(ISBLANK('6A'!$E$51),"",'6A'!$E$51)</f>
        <v/>
      </c>
    </row>
    <row r="5399" spans="2:6">
      <c r="B5399" t="str">
        <f>'6A'!$X$52</f>
        <v>BN10902</v>
      </c>
      <c r="C5399" t="s">
        <v>20446</v>
      </c>
      <c r="E5399" t="s">
        <v>15757</v>
      </c>
      <c r="F5399" t="str">
        <f>IF(ISBLANK('6A'!$E$52),"",'6A'!$E$52)</f>
        <v/>
      </c>
    </row>
    <row r="5400" spans="2:6">
      <c r="B5400" t="str">
        <f>'6A'!$X$53</f>
        <v>B0005WTEC</v>
      </c>
      <c r="C5400" t="s">
        <v>20447</v>
      </c>
      <c r="E5400" t="s">
        <v>15757</v>
      </c>
      <c r="F5400" t="str">
        <f>IF(ISBLANK('6A'!$E$53),"",'6A'!$E$53)</f>
        <v/>
      </c>
    </row>
    <row r="5401" spans="2:6">
      <c r="B5401" t="str">
        <f>'6A'!$X$54</f>
        <v>B0005WTTNI</v>
      </c>
      <c r="C5401" t="s">
        <v>20448</v>
      </c>
      <c r="E5401" t="s">
        <v>15757</v>
      </c>
      <c r="F5401" t="str">
        <f>IF(ISBLANK('6A'!$E$54),"",'6A'!$E$54)</f>
        <v/>
      </c>
    </row>
    <row r="5402" spans="2:6">
      <c r="B5402" t="str">
        <f>'6A'!$X$55</f>
        <v>B0005WTWI3</v>
      </c>
      <c r="C5402" t="s">
        <v>20449</v>
      </c>
      <c r="E5402" t="s">
        <v>15757</v>
      </c>
      <c r="F5402" t="str">
        <f>IF(ISBLANK('6A'!$E$55),"",'6A'!$E$55)</f>
        <v/>
      </c>
    </row>
    <row r="5403" spans="2:6">
      <c r="B5403" t="str">
        <f>'6A'!$X$56</f>
        <v>B0005WTTNE</v>
      </c>
      <c r="C5403" t="s">
        <v>20450</v>
      </c>
      <c r="E5403" t="s">
        <v>15757</v>
      </c>
      <c r="F5403" t="str">
        <f>IF(ISBLANK('6A'!$E$56),"",'6A'!$E$56)</f>
        <v/>
      </c>
    </row>
    <row r="5404" spans="2:6">
      <c r="B5404" t="str">
        <f>'6A'!$X$57</f>
        <v>B0005WTWE3</v>
      </c>
      <c r="C5404" t="s">
        <v>20451</v>
      </c>
      <c r="E5404" t="s">
        <v>15757</v>
      </c>
      <c r="F5404" t="str">
        <f>IF(ISBLANK('6A'!$E$57),"",'6A'!$E$57)</f>
        <v/>
      </c>
    </row>
    <row r="5405" spans="2:6">
      <c r="B5405" s="2081" t="str">
        <f>'6B'!$R$8</f>
        <v>B0006TWDTIPC</v>
      </c>
      <c r="C5405" t="s">
        <v>20452</v>
      </c>
      <c r="E5405" t="s">
        <v>15757</v>
      </c>
      <c r="F5405" t="str">
        <f>IF(ISBLANK('6B'!$E$8),"",'6B'!$E$8)</f>
        <v/>
      </c>
    </row>
    <row r="5406" spans="2:6">
      <c r="B5406" t="str">
        <f>'6B'!$R$9</f>
        <v>BN10900CAP</v>
      </c>
      <c r="C5406" t="s">
        <v>20453</v>
      </c>
      <c r="E5406" t="s">
        <v>15757</v>
      </c>
      <c r="F5406" t="str">
        <f>IF(ISBLANK('6B'!$E$9),"",'6B'!$E$9)</f>
        <v/>
      </c>
    </row>
    <row r="5407" spans="2:6">
      <c r="B5407" t="str">
        <f>'6B'!$R$10</f>
        <v>BN11030CAP</v>
      </c>
      <c r="C5407" t="s">
        <v>20454</v>
      </c>
      <c r="E5407" t="s">
        <v>15757</v>
      </c>
      <c r="F5407" t="str">
        <f>IF(ISBLANK('6B'!$E$10),"",'6B'!$E$10)</f>
        <v/>
      </c>
    </row>
    <row r="5408" spans="2:6">
      <c r="B5408" s="2079" t="str">
        <f>'6B'!$R$11</f>
        <v>BN2350</v>
      </c>
      <c r="C5408" t="s">
        <v>12226</v>
      </c>
      <c r="E5408" t="s">
        <v>15757</v>
      </c>
      <c r="F5408" t="str">
        <f>IF(ISBLANK('6B'!$E$11),"",'6B'!$E$11)</f>
        <v/>
      </c>
    </row>
    <row r="5409" spans="2:6">
      <c r="B5409" s="2079" t="str">
        <f>'6B'!$R$12</f>
        <v>BN2330</v>
      </c>
      <c r="C5409" t="s">
        <v>20455</v>
      </c>
      <c r="E5409" t="s">
        <v>15757</v>
      </c>
      <c r="F5409" t="str">
        <f>IF(ISBLANK('6B'!$E$12),"",'6B'!$E$12)</f>
        <v/>
      </c>
    </row>
    <row r="5410" spans="2:6">
      <c r="B5410" s="2079" t="str">
        <f>'6B'!$R$13</f>
        <v>BN2000</v>
      </c>
      <c r="C5410" t="s">
        <v>20456</v>
      </c>
      <c r="E5410" t="s">
        <v>15757</v>
      </c>
      <c r="F5410" t="str">
        <f>IF(ISBLANK('6B'!$E$13),"",'6B'!$E$13)</f>
        <v/>
      </c>
    </row>
    <row r="5411" spans="2:6">
      <c r="B5411" s="2079" t="str">
        <f>'6B'!$R$14</f>
        <v>BN2010</v>
      </c>
      <c r="C5411" t="s">
        <v>20457</v>
      </c>
      <c r="E5411" t="s">
        <v>15757</v>
      </c>
      <c r="F5411" t="str">
        <f>IF(ISBLANK('6B'!$E$14),"",'6B'!$E$14)</f>
        <v/>
      </c>
    </row>
    <row r="5412" spans="2:6">
      <c r="B5412" t="str">
        <f>'6B'!$R$15</f>
        <v>BN4833</v>
      </c>
      <c r="C5412" t="s">
        <v>20458</v>
      </c>
      <c r="E5412" t="s">
        <v>15757</v>
      </c>
      <c r="F5412" t="str">
        <f>IF(ISBLANK('6B'!$E$15),"",'6B'!$E$15)</f>
        <v/>
      </c>
    </row>
    <row r="5413" spans="2:6">
      <c r="B5413" t="str">
        <f>'6B'!$R$16</f>
        <v>BN4834</v>
      </c>
      <c r="C5413" t="s">
        <v>20459</v>
      </c>
      <c r="E5413" t="s">
        <v>15757</v>
      </c>
      <c r="F5413" t="str">
        <f>IF(ISBLANK('6B'!$E$16),"",'6B'!$E$16)</f>
        <v/>
      </c>
    </row>
    <row r="5414" spans="2:6">
      <c r="B5414" t="str">
        <f>'6B'!$R$17</f>
        <v>BN4838</v>
      </c>
      <c r="C5414" t="s">
        <v>20460</v>
      </c>
      <c r="E5414" t="s">
        <v>15757</v>
      </c>
      <c r="F5414" t="str">
        <f>IF(ISBLANK('6B'!$E$17),"",'6B'!$E$17)</f>
        <v/>
      </c>
    </row>
    <row r="5415" spans="2:6">
      <c r="B5415" t="str">
        <f>'6B'!$R$18</f>
        <v>BN4848</v>
      </c>
      <c r="C5415" t="s">
        <v>20461</v>
      </c>
      <c r="E5415" t="s">
        <v>15757</v>
      </c>
      <c r="F5415" t="str">
        <f>IF(ISBLANK('6B'!$E$18),"",'6B'!$E$18)</f>
        <v/>
      </c>
    </row>
    <row r="5416" spans="2:6">
      <c r="B5416" t="str">
        <f>'6B'!$R$19</f>
        <v>BN4846</v>
      </c>
      <c r="C5416" t="s">
        <v>20462</v>
      </c>
      <c r="E5416" t="s">
        <v>15757</v>
      </c>
      <c r="F5416" t="str">
        <f>IF(ISBLANK('6B'!$E$19),"",'6B'!$E$19)</f>
        <v/>
      </c>
    </row>
    <row r="5417" spans="2:6">
      <c r="B5417" t="str">
        <f>'6B'!$R$20</f>
        <v>BN4847</v>
      </c>
      <c r="C5417" t="s">
        <v>20463</v>
      </c>
      <c r="E5417" t="s">
        <v>15757</v>
      </c>
      <c r="F5417" t="str">
        <f>IF(ISBLANK('6B'!$E$20),"",'6B'!$E$20)</f>
        <v/>
      </c>
    </row>
    <row r="5418" spans="2:6">
      <c r="B5418" t="str">
        <f>'6B'!$R$21</f>
        <v>BN4854</v>
      </c>
      <c r="C5418" t="s">
        <v>20464</v>
      </c>
      <c r="E5418" t="s">
        <v>15757</v>
      </c>
      <c r="F5418" t="str">
        <f>IF(ISBLANK('6B'!$E$21),"",'6B'!$E$21)</f>
        <v/>
      </c>
    </row>
    <row r="5419" spans="2:6">
      <c r="B5419" t="str">
        <f>'6B'!$R$22</f>
        <v>BN4855</v>
      </c>
      <c r="C5419" t="s">
        <v>20465</v>
      </c>
      <c r="E5419" t="s">
        <v>15757</v>
      </c>
      <c r="F5419" t="str">
        <f>IF(ISBLANK('6B'!$E$22),"",'6B'!$E$22)</f>
        <v/>
      </c>
    </row>
    <row r="5420" spans="2:6">
      <c r="B5420" s="2081" t="str">
        <f>'6B'!$R$23</f>
        <v>B0006TWDPIAW</v>
      </c>
      <c r="C5420" t="s">
        <v>20466</v>
      </c>
      <c r="E5420" t="s">
        <v>15757</v>
      </c>
      <c r="F5420" t="str">
        <f>IF(ISBLANK('6B'!$E$23),"",'6B'!$E$23)</f>
        <v/>
      </c>
    </row>
    <row r="5421" spans="2:6">
      <c r="B5421" s="2081" t="str">
        <f>'6B'!$R$24</f>
        <v>B0006TWDDGW</v>
      </c>
      <c r="C5421" t="s">
        <v>20467</v>
      </c>
      <c r="E5421" t="s">
        <v>15757</v>
      </c>
      <c r="F5421" t="str">
        <f>IF(ISBLANK('6B'!$E$24),"",'6B'!$E$24)</f>
        <v/>
      </c>
    </row>
    <row r="5422" spans="2:6">
      <c r="B5422" s="2081" t="str">
        <f>'6B'!$R$25</f>
        <v>B0006TWDDSW</v>
      </c>
      <c r="C5422" t="s">
        <v>20468</v>
      </c>
      <c r="E5422" t="s">
        <v>15757</v>
      </c>
      <c r="F5422" t="str">
        <f>IF(ISBLANK('6B'!$E$25),"",'6B'!$E$25)</f>
        <v/>
      </c>
    </row>
    <row r="5423" spans="2:6">
      <c r="B5423" s="2081" t="str">
        <f>'6B'!$R$26</f>
        <v>B0006TWDREP</v>
      </c>
      <c r="C5423" t="s">
        <v>20469</v>
      </c>
      <c r="E5423" t="s">
        <v>15757</v>
      </c>
      <c r="F5423" t="str">
        <f>IF(ISBLANK('6B'!$E$26),"",'6B'!$E$26)</f>
        <v/>
      </c>
    </row>
    <row r="5424" spans="2:6">
      <c r="B5424" s="2081" t="str">
        <f>'6B'!$R$27</f>
        <v>B0006TWDPI3</v>
      </c>
      <c r="C5424" t="s">
        <v>20470</v>
      </c>
      <c r="E5424" t="s">
        <v>15757</v>
      </c>
      <c r="F5424" t="str">
        <f>IF(ISBLANK('6B'!$E$27),"",'6B'!$E$27)</f>
        <v/>
      </c>
    </row>
    <row r="5425" spans="2:6">
      <c r="B5425" s="2081" t="str">
        <f>'6B'!$R$28</f>
        <v>BN10990</v>
      </c>
      <c r="C5425" t="s">
        <v>20471</v>
      </c>
      <c r="E5425" t="s">
        <v>15757</v>
      </c>
      <c r="F5425" t="str">
        <f>IF(ISBLANK('6B'!$E$28),"",'6B'!$E$28)</f>
        <v/>
      </c>
    </row>
    <row r="5426" spans="2:6">
      <c r="B5426" s="2081" t="str">
        <f>'6B'!$R$29</f>
        <v>BN11090</v>
      </c>
      <c r="C5426" t="s">
        <v>20472</v>
      </c>
      <c r="E5426" t="s">
        <v>15757</v>
      </c>
      <c r="F5426" t="str">
        <f>IF(ISBLANK('6B'!$E$29),"",'6B'!$E$29)</f>
        <v/>
      </c>
    </row>
    <row r="5427" spans="2:6">
      <c r="B5427" t="str">
        <f>'6B'!$R$30</f>
        <v>B0006TWDEC</v>
      </c>
      <c r="C5427" t="s">
        <v>20473</v>
      </c>
      <c r="E5427" t="s">
        <v>15757</v>
      </c>
      <c r="F5427" t="str">
        <f>IF(ISBLANK('6B'!$E$30),"",'6B'!$E$30)</f>
        <v/>
      </c>
    </row>
    <row r="5428" spans="2:6">
      <c r="B5428" s="2079" t="str">
        <f>'6B'!$R$31</f>
        <v>BN4870</v>
      </c>
      <c r="C5428" t="s">
        <v>20474</v>
      </c>
      <c r="E5428" t="s">
        <v>15757</v>
      </c>
      <c r="F5428" t="str">
        <f>IF(ISBLANK('6B'!$E$31),"",'6B'!$E$31)</f>
        <v/>
      </c>
    </row>
    <row r="5429" spans="2:6">
      <c r="B5429" s="2081" t="str">
        <f>'6B'!$R$32</f>
        <v>B0006TWDTNI</v>
      </c>
      <c r="C5429" t="s">
        <v>20475</v>
      </c>
      <c r="E5429" t="s">
        <v>15757</v>
      </c>
      <c r="F5429" t="str">
        <f>IF(ISBLANK('6B'!$E$32),"",'6B'!$E$32)</f>
        <v/>
      </c>
    </row>
    <row r="5430" spans="2:6">
      <c r="B5430" s="2079" t="str">
        <f>'6B'!$R$33</f>
        <v>B0006TWDWI3</v>
      </c>
      <c r="C5430" t="s">
        <v>20476</v>
      </c>
      <c r="E5430" t="s">
        <v>15757</v>
      </c>
      <c r="F5430" t="str">
        <f>IF(ISBLANK('6B'!$E$33),"",'6B'!$E$33)</f>
        <v/>
      </c>
    </row>
    <row r="5431" spans="2:6">
      <c r="B5431" s="2079" t="str">
        <f>'6B'!$R$34</f>
        <v>B0006TWDTNE</v>
      </c>
      <c r="C5431" t="s">
        <v>20477</v>
      </c>
      <c r="E5431" t="s">
        <v>15757</v>
      </c>
      <c r="F5431" t="str">
        <f>IF(ISBLANK('6B'!$E$34),"",'6B'!$E$34)</f>
        <v/>
      </c>
    </row>
    <row r="5432" spans="2:6">
      <c r="B5432" s="2079" t="str">
        <f>'6B'!$R$35</f>
        <v>B0006TWDWE3</v>
      </c>
      <c r="C5432" t="s">
        <v>20478</v>
      </c>
      <c r="E5432" t="s">
        <v>15757</v>
      </c>
      <c r="F5432" t="str">
        <f>IF(ISBLANK('6B'!$E$35),"",'6B'!$E$35)</f>
        <v/>
      </c>
    </row>
    <row r="5433" spans="2:6">
      <c r="B5433" s="2079" t="str">
        <f>'6B'!$R$36</f>
        <v>BO_6970353</v>
      </c>
      <c r="C5433" t="s">
        <v>20479</v>
      </c>
      <c r="E5433" t="s">
        <v>15757</v>
      </c>
      <c r="F5433" t="str">
        <f>IF(ISBLANK('6B'!$E$36),"",'6B'!$E$36)</f>
        <v/>
      </c>
    </row>
    <row r="5434" spans="2:6">
      <c r="B5434" s="2079" t="str">
        <f>'6B'!$R$37</f>
        <v>BO_894269</v>
      </c>
      <c r="C5434" t="s">
        <v>20480</v>
      </c>
      <c r="E5434" t="s">
        <v>15757</v>
      </c>
      <c r="F5434">
        <f>IF(ISBLANK('6B'!$E$37),"",'6B'!$E$37)</f>
        <v>0</v>
      </c>
    </row>
    <row r="5435" spans="2:6">
      <c r="B5435" s="2081" t="str">
        <f>'6B'!$R$40</f>
        <v>BN2300_A</v>
      </c>
      <c r="C5435" t="s">
        <v>20481</v>
      </c>
      <c r="E5435" t="s">
        <v>15757</v>
      </c>
      <c r="F5435" t="str">
        <f>IF(ISBLANK('6B'!$E$40),"",'6B'!$E$40)</f>
        <v/>
      </c>
    </row>
    <row r="5436" spans="2:6">
      <c r="B5436" t="str">
        <f>'6B'!$R$41</f>
        <v>BN2305_A</v>
      </c>
      <c r="C5436" t="s">
        <v>20482</v>
      </c>
      <c r="E5436" t="s">
        <v>15757</v>
      </c>
      <c r="F5436" t="str">
        <f>IF(ISBLANK('6B'!$E$41),"",'6B'!$E$41)</f>
        <v/>
      </c>
    </row>
    <row r="5437" spans="2:6">
      <c r="B5437" t="str">
        <f>'6B'!$R$42</f>
        <v>BN2310_A</v>
      </c>
      <c r="C5437" t="s">
        <v>20483</v>
      </c>
      <c r="E5437" t="s">
        <v>15757</v>
      </c>
      <c r="F5437" t="str">
        <f>IF(ISBLANK('6B'!$E$42),"",'6B'!$E$42)</f>
        <v/>
      </c>
    </row>
    <row r="5438" spans="2:6">
      <c r="B5438" s="2079" t="str">
        <f>'6B'!$R$43</f>
        <v>BN2315_A</v>
      </c>
      <c r="C5438" t="s">
        <v>20484</v>
      </c>
      <c r="E5438" t="s">
        <v>15757</v>
      </c>
      <c r="F5438" t="str">
        <f>IF(ISBLANK('6B'!$E$43),"",'6B'!$E$43)</f>
        <v/>
      </c>
    </row>
    <row r="5439" spans="2:6">
      <c r="B5439" s="2079" t="str">
        <f>'6B'!$R$44</f>
        <v>BN2345A</v>
      </c>
      <c r="C5439" t="s">
        <v>20485</v>
      </c>
      <c r="E5439" t="s">
        <v>15757</v>
      </c>
      <c r="F5439" t="str">
        <f>IF(ISBLANK('6B'!$E$44),"",'6B'!$E$44)</f>
        <v/>
      </c>
    </row>
    <row r="5440" spans="2:6">
      <c r="B5440" s="2079" t="str">
        <f>'6B'!$R$45</f>
        <v>BN2325_A</v>
      </c>
      <c r="C5440" t="s">
        <v>20486</v>
      </c>
      <c r="E5440" t="s">
        <v>15757</v>
      </c>
      <c r="F5440" t="str">
        <f>IF(ISBLANK('6B'!$E$45),"",'6B'!$E$45)</f>
        <v/>
      </c>
    </row>
    <row r="5441" spans="2:6">
      <c r="B5441" s="2079" t="str">
        <f>'6B'!$R$46</f>
        <v>BN2327A</v>
      </c>
      <c r="C5441" t="s">
        <v>20487</v>
      </c>
      <c r="E5441" t="s">
        <v>15757</v>
      </c>
      <c r="F5441" t="str">
        <f>IF(ISBLANK('6B'!$E$46),"",'6B'!$E$46)</f>
        <v/>
      </c>
    </row>
    <row r="5442" spans="2:6">
      <c r="B5442" t="str">
        <f>'6B'!$R$47</f>
        <v>BN1000A</v>
      </c>
      <c r="C5442" t="s">
        <v>20488</v>
      </c>
      <c r="E5442" t="s">
        <v>15757</v>
      </c>
      <c r="F5442" t="str">
        <f>IF(ISBLANK('6B'!$E$47),"",'6B'!$E$47)</f>
        <v/>
      </c>
    </row>
    <row r="5443" spans="2:6">
      <c r="B5443" t="str">
        <f>'6B'!$R$48</f>
        <v>BN1000PRMA</v>
      </c>
      <c r="C5443" t="s">
        <v>20489</v>
      </c>
      <c r="E5443" t="s">
        <v>15757</v>
      </c>
      <c r="F5443" t="str">
        <f>IF(ISBLANK('6B'!$E$48),"",'6B'!$E$48)</f>
        <v/>
      </c>
    </row>
    <row r="5444" spans="2:6">
      <c r="B5444" s="2081" t="str">
        <f>'6B'!$R$51</f>
        <v>BN2300_A1</v>
      </c>
      <c r="C5444" t="s">
        <v>20490</v>
      </c>
      <c r="E5444" t="s">
        <v>15757</v>
      </c>
      <c r="F5444" t="str">
        <f>IF(ISBLANK('6B'!$E$51),"",'6B'!$E$51)</f>
        <v/>
      </c>
    </row>
    <row r="5445" spans="2:6">
      <c r="B5445" t="str">
        <f>'6B'!$R$52</f>
        <v>BN2305_A1</v>
      </c>
      <c r="C5445" t="s">
        <v>20491</v>
      </c>
      <c r="E5445" t="s">
        <v>15757</v>
      </c>
      <c r="F5445" t="str">
        <f>IF(ISBLANK('6B'!$E$52),"",'6B'!$E$52)</f>
        <v/>
      </c>
    </row>
    <row r="5446" spans="2:6">
      <c r="B5446" t="str">
        <f>'6B'!$R$53</f>
        <v>BN2310_A1</v>
      </c>
      <c r="C5446" t="s">
        <v>20492</v>
      </c>
      <c r="E5446" t="s">
        <v>15757</v>
      </c>
      <c r="F5446" t="str">
        <f>IF(ISBLANK('6B'!$E$53),"",'6B'!$E$53)</f>
        <v/>
      </c>
    </row>
    <row r="5447" spans="2:6">
      <c r="B5447" s="2079" t="str">
        <f>'6B'!$R$54</f>
        <v>BN2315_A1</v>
      </c>
      <c r="C5447" t="s">
        <v>20493</v>
      </c>
      <c r="E5447" t="s">
        <v>15757</v>
      </c>
      <c r="F5447" t="str">
        <f>IF(ISBLANK('6B'!$E$54),"",'6B'!$E$54)</f>
        <v/>
      </c>
    </row>
    <row r="5448" spans="2:6">
      <c r="B5448" s="2079" t="str">
        <f>'6B'!$R$55</f>
        <v>BN2345A1</v>
      </c>
      <c r="C5448" t="s">
        <v>20494</v>
      </c>
      <c r="E5448" t="s">
        <v>15757</v>
      </c>
      <c r="F5448" t="str">
        <f>IF(ISBLANK('6B'!$E$55),"",'6B'!$E$55)</f>
        <v/>
      </c>
    </row>
    <row r="5449" spans="2:6">
      <c r="B5449" s="2079" t="str">
        <f>'6B'!$R$56</f>
        <v>BN2325_A1</v>
      </c>
      <c r="C5449" t="s">
        <v>20495</v>
      </c>
      <c r="E5449" t="s">
        <v>15757</v>
      </c>
      <c r="F5449" t="str">
        <f>IF(ISBLANK('6B'!$E$56),"",'6B'!$E$56)</f>
        <v/>
      </c>
    </row>
    <row r="5450" spans="2:6">
      <c r="B5450" s="2079" t="str">
        <f>'6B'!$R$57</f>
        <v>BN2327A1</v>
      </c>
      <c r="C5450" t="s">
        <v>20496</v>
      </c>
      <c r="E5450" t="s">
        <v>15757</v>
      </c>
      <c r="F5450" t="str">
        <f>IF(ISBLANK('6B'!$E$57),"",'6B'!$E$57)</f>
        <v/>
      </c>
    </row>
    <row r="5451" spans="2:6">
      <c r="B5451" t="str">
        <f>'6B'!$R$58</f>
        <v>BN1000A1</v>
      </c>
      <c r="C5451" t="s">
        <v>20497</v>
      </c>
      <c r="E5451" t="s">
        <v>15757</v>
      </c>
      <c r="F5451" t="str">
        <f>IF(ISBLANK('6B'!$E$58),"",'6B'!$E$58)</f>
        <v/>
      </c>
    </row>
    <row r="5452" spans="2:6">
      <c r="B5452" t="str">
        <f>'6B'!$R$59</f>
        <v>BN1000PRM_A1</v>
      </c>
      <c r="C5452" t="s">
        <v>20498</v>
      </c>
      <c r="E5452" t="s">
        <v>15757</v>
      </c>
      <c r="F5452" t="str">
        <f>IF(ISBLANK('6B'!$E$59),"",'6B'!$E$59)</f>
        <v/>
      </c>
    </row>
    <row r="5453" spans="2:6">
      <c r="B5453" s="2081" t="str">
        <f>'6B'!$R$62</f>
        <v>BN2300_A2</v>
      </c>
      <c r="C5453" t="s">
        <v>20499</v>
      </c>
      <c r="E5453" t="s">
        <v>15757</v>
      </c>
      <c r="F5453" t="str">
        <f>IF(ISBLANK('6B'!$E$62),"",'6B'!$E$62)</f>
        <v/>
      </c>
    </row>
    <row r="5454" spans="2:6">
      <c r="B5454" t="str">
        <f>'6B'!$R$63</f>
        <v>BN2305_A2</v>
      </c>
      <c r="C5454" t="s">
        <v>20500</v>
      </c>
      <c r="E5454" t="s">
        <v>15757</v>
      </c>
      <c r="F5454" t="str">
        <f>IF(ISBLANK('6B'!$E$63),"",'6B'!$E$63)</f>
        <v/>
      </c>
    </row>
    <row r="5455" spans="2:6">
      <c r="B5455" t="str">
        <f>'6B'!$R$64</f>
        <v>BN2310_A2</v>
      </c>
      <c r="C5455" t="s">
        <v>20501</v>
      </c>
      <c r="E5455" t="s">
        <v>15757</v>
      </c>
      <c r="F5455" t="str">
        <f>IF(ISBLANK('6B'!$E$64),"",'6B'!$E$64)</f>
        <v/>
      </c>
    </row>
    <row r="5456" spans="2:6">
      <c r="B5456" s="2079" t="str">
        <f>'6B'!$R$65</f>
        <v>BN2315_A2</v>
      </c>
      <c r="C5456" t="s">
        <v>20502</v>
      </c>
      <c r="E5456" t="s">
        <v>15757</v>
      </c>
      <c r="F5456" t="str">
        <f>IF(ISBLANK('6B'!$E$65),"",'6B'!$E$65)</f>
        <v/>
      </c>
    </row>
    <row r="5457" spans="2:6">
      <c r="B5457" s="2079" t="str">
        <f>'6B'!$R$66</f>
        <v>BN2345A2</v>
      </c>
      <c r="C5457" t="s">
        <v>20503</v>
      </c>
      <c r="E5457" t="s">
        <v>15757</v>
      </c>
      <c r="F5457" t="str">
        <f>IF(ISBLANK('6B'!$E$66),"",'6B'!$E$66)</f>
        <v/>
      </c>
    </row>
    <row r="5458" spans="2:6">
      <c r="B5458" s="2079" t="str">
        <f>'6B'!$R$67</f>
        <v>BN2325_A2</v>
      </c>
      <c r="C5458" t="s">
        <v>20504</v>
      </c>
      <c r="E5458" t="s">
        <v>15757</v>
      </c>
      <c r="F5458" t="str">
        <f>IF(ISBLANK('6B'!$E$67),"",'6B'!$E$67)</f>
        <v/>
      </c>
    </row>
    <row r="5459" spans="2:6">
      <c r="B5459" s="2079" t="str">
        <f>'6B'!$R$68</f>
        <v>BN2327A2</v>
      </c>
      <c r="C5459" t="s">
        <v>20505</v>
      </c>
      <c r="E5459" t="s">
        <v>15757</v>
      </c>
      <c r="F5459" t="str">
        <f>IF(ISBLANK('6B'!$E$68),"",'6B'!$E$68)</f>
        <v/>
      </c>
    </row>
    <row r="5460" spans="2:6">
      <c r="B5460" t="str">
        <f>'6B'!$R$69</f>
        <v>BN1000A2</v>
      </c>
      <c r="C5460" t="s">
        <v>20506</v>
      </c>
      <c r="E5460" t="s">
        <v>15757</v>
      </c>
      <c r="F5460" t="str">
        <f>IF(ISBLANK('6B'!$E$69),"",'6B'!$E$69)</f>
        <v/>
      </c>
    </row>
    <row r="5461" spans="2:6">
      <c r="B5461" t="str">
        <f>'6B'!$R$70</f>
        <v>BN1000PRM_A2</v>
      </c>
      <c r="C5461" t="s">
        <v>20507</v>
      </c>
      <c r="E5461" t="s">
        <v>15757</v>
      </c>
      <c r="F5461" t="str">
        <f>IF(ISBLANK('6B'!$E$70),"",'6B'!$E$70)</f>
        <v/>
      </c>
    </row>
    <row r="5462" spans="2:6">
      <c r="B5462" s="2081" t="str">
        <f>'6B'!$R$73</f>
        <v>BN20020</v>
      </c>
      <c r="C5462" t="s">
        <v>20508</v>
      </c>
      <c r="E5462" t="s">
        <v>15757</v>
      </c>
      <c r="F5462" t="str">
        <f>IF(ISBLANK('6B'!$E$73),"",'6B'!$E$73)</f>
        <v/>
      </c>
    </row>
    <row r="5463" spans="2:6">
      <c r="B5463" t="str">
        <f>'6B'!$R$74</f>
        <v>BN20030</v>
      </c>
      <c r="C5463" t="s">
        <v>20509</v>
      </c>
      <c r="E5463" t="s">
        <v>15757</v>
      </c>
      <c r="F5463" t="str">
        <f>IF(ISBLANK('6B'!$E$74),"",'6B'!$E$74)</f>
        <v/>
      </c>
    </row>
    <row r="5464" spans="2:6">
      <c r="B5464" t="str">
        <f>'6B'!$R$75</f>
        <v>BN20040</v>
      </c>
      <c r="C5464" t="s">
        <v>20510</v>
      </c>
      <c r="E5464" t="s">
        <v>15757</v>
      </c>
      <c r="F5464" t="str">
        <f>IF(ISBLANK('6B'!$E$75),"",'6B'!$E$75)</f>
        <v/>
      </c>
    </row>
    <row r="5465" spans="2:6">
      <c r="B5465" s="2079" t="str">
        <f>'6B'!$R$76</f>
        <v>BN20050</v>
      </c>
      <c r="C5465" t="s">
        <v>20511</v>
      </c>
      <c r="E5465" t="s">
        <v>15757</v>
      </c>
      <c r="F5465" t="str">
        <f>IF(ISBLANK('6B'!$E$76),"",'6B'!$E$76)</f>
        <v/>
      </c>
    </row>
    <row r="5466" spans="2:6">
      <c r="B5466" s="2079" t="str">
        <f>'6B'!$R$77</f>
        <v>BN20060</v>
      </c>
      <c r="C5466" t="s">
        <v>20512</v>
      </c>
      <c r="E5466" t="s">
        <v>15757</v>
      </c>
      <c r="F5466" t="str">
        <f>IF(ISBLANK('6B'!$E$77),"",'6B'!$E$77)</f>
        <v/>
      </c>
    </row>
    <row r="5467" spans="2:6">
      <c r="B5467" s="2079" t="str">
        <f>'6B'!$R$78</f>
        <v>BN20070</v>
      </c>
      <c r="C5467" t="s">
        <v>20513</v>
      </c>
      <c r="E5467" t="s">
        <v>15757</v>
      </c>
      <c r="F5467" t="str">
        <f>IF(ISBLANK('6B'!$E$78),"",'6B'!$E$78)</f>
        <v/>
      </c>
    </row>
    <row r="5468" spans="2:6">
      <c r="B5468" s="2079" t="str">
        <f>'6B'!$R$79</f>
        <v>BN20041</v>
      </c>
      <c r="C5468" t="s">
        <v>20514</v>
      </c>
      <c r="E5468" t="s">
        <v>15757</v>
      </c>
      <c r="F5468" t="str">
        <f>IF(ISBLANK('6B'!$E$79),"",'6B'!$E$79)</f>
        <v/>
      </c>
    </row>
    <row r="5469" spans="2:6">
      <c r="B5469" t="str">
        <f>'6B'!$R$80</f>
        <v>BN20051</v>
      </c>
      <c r="C5469" t="s">
        <v>20515</v>
      </c>
      <c r="E5469" t="s">
        <v>15757</v>
      </c>
      <c r="F5469" t="str">
        <f>IF(ISBLANK('6B'!$E$80),"",'6B'!$E$80)</f>
        <v/>
      </c>
    </row>
    <row r="5470" spans="2:6">
      <c r="B5470" t="str">
        <f>'6B'!$R$81</f>
        <v>BN20061</v>
      </c>
      <c r="C5470" t="s">
        <v>20516</v>
      </c>
      <c r="E5470" t="s">
        <v>15757</v>
      </c>
      <c r="F5470" t="str">
        <f>IF(ISBLANK('6B'!$E$81),"",'6B'!$E$81)</f>
        <v/>
      </c>
    </row>
    <row r="5471" spans="2:6">
      <c r="B5471" s="2081" t="str">
        <f>'6B'!$R$82</f>
        <v>BN20071</v>
      </c>
      <c r="C5471" t="s">
        <v>20517</v>
      </c>
      <c r="E5471" t="s">
        <v>15757</v>
      </c>
      <c r="F5471" t="str">
        <f>IF(ISBLANK('6B'!$E$82),"",'6B'!$E$82)</f>
        <v/>
      </c>
    </row>
    <row r="5472" spans="2:6">
      <c r="B5472" s="2081" t="str">
        <f>'6B'!$R$85</f>
        <v>BN20020_A</v>
      </c>
      <c r="C5472" t="s">
        <v>20518</v>
      </c>
      <c r="E5472" t="s">
        <v>15757</v>
      </c>
      <c r="F5472" t="str">
        <f>IF(ISBLANK('6B'!$E$85),"",'6B'!$E$85)</f>
        <v/>
      </c>
    </row>
    <row r="5473" spans="2:6">
      <c r="B5473" t="str">
        <f>'6B'!$R$86</f>
        <v>BN20030_A</v>
      </c>
      <c r="C5473" t="s">
        <v>20519</v>
      </c>
      <c r="E5473" t="s">
        <v>15757</v>
      </c>
      <c r="F5473" t="str">
        <f>IF(ISBLANK('6B'!$E$86),"",'6B'!$E$86)</f>
        <v/>
      </c>
    </row>
    <row r="5474" spans="2:6">
      <c r="B5474" t="str">
        <f>'6B'!$R$87</f>
        <v>BN20040_A</v>
      </c>
      <c r="C5474" t="s">
        <v>20520</v>
      </c>
      <c r="E5474" t="s">
        <v>15757</v>
      </c>
      <c r="F5474" t="str">
        <f>IF(ISBLANK('6B'!$E$87),"",'6B'!$E$87)</f>
        <v/>
      </c>
    </row>
    <row r="5475" spans="2:6">
      <c r="B5475" s="2079" t="str">
        <f>'6B'!$R$88</f>
        <v>BN20050_A</v>
      </c>
      <c r="C5475" t="s">
        <v>20521</v>
      </c>
      <c r="E5475" t="s">
        <v>15757</v>
      </c>
      <c r="F5475" t="str">
        <f>IF(ISBLANK('6B'!$E$88),"",'6B'!$E$88)</f>
        <v/>
      </c>
    </row>
    <row r="5476" spans="2:6">
      <c r="B5476" s="2079" t="str">
        <f>'6B'!$R$89</f>
        <v>BN20060_A</v>
      </c>
      <c r="C5476" t="s">
        <v>20522</v>
      </c>
      <c r="E5476" t="s">
        <v>15757</v>
      </c>
      <c r="F5476" t="str">
        <f>IF(ISBLANK('6B'!$E$89),"",'6B'!$E$89)</f>
        <v/>
      </c>
    </row>
    <row r="5477" spans="2:6">
      <c r="B5477" s="2079" t="str">
        <f>'6B'!$R$90</f>
        <v>BN20070_A</v>
      </c>
      <c r="C5477" t="s">
        <v>20523</v>
      </c>
      <c r="E5477" t="s">
        <v>15757</v>
      </c>
      <c r="F5477" t="str">
        <f>IF(ISBLANK('6B'!$E$90),"",'6B'!$E$90)</f>
        <v/>
      </c>
    </row>
    <row r="5478" spans="2:6">
      <c r="B5478" s="2079" t="str">
        <f>'6B'!$R$91</f>
        <v>BN20041_A</v>
      </c>
      <c r="C5478" t="s">
        <v>20524</v>
      </c>
      <c r="E5478" t="s">
        <v>15757</v>
      </c>
      <c r="F5478" t="str">
        <f>IF(ISBLANK('6B'!$E$91),"",'6B'!$E$91)</f>
        <v/>
      </c>
    </row>
    <row r="5479" spans="2:6">
      <c r="B5479" t="str">
        <f>'6B'!$R$92</f>
        <v>BN20051_A</v>
      </c>
      <c r="C5479" t="s">
        <v>20525</v>
      </c>
      <c r="E5479" t="s">
        <v>15757</v>
      </c>
      <c r="F5479" t="str">
        <f>IF(ISBLANK('6B'!$E$92),"",'6B'!$E$92)</f>
        <v/>
      </c>
    </row>
    <row r="5480" spans="2:6">
      <c r="B5480" t="str">
        <f>'6B'!$R$93</f>
        <v>BN20061_A</v>
      </c>
      <c r="C5480" t="s">
        <v>20526</v>
      </c>
      <c r="E5480" t="s">
        <v>15757</v>
      </c>
      <c r="F5480" t="str">
        <f>IF(ISBLANK('6B'!$E$93),"",'6B'!$E$93)</f>
        <v/>
      </c>
    </row>
    <row r="5481" spans="2:6">
      <c r="B5481" s="2081" t="str">
        <f>'6B'!$R$94</f>
        <v>BN20071_A</v>
      </c>
      <c r="C5481" t="s">
        <v>20527</v>
      </c>
      <c r="E5481" t="s">
        <v>15757</v>
      </c>
      <c r="F5481" t="str">
        <f>IF(ISBLANK('6B'!$E$94),"",'6B'!$E$94)</f>
        <v/>
      </c>
    </row>
    <row r="5482" spans="2:6">
      <c r="B5482" s="2081" t="str">
        <f>'6B'!$R$97</f>
        <v>BN20020_B</v>
      </c>
      <c r="C5482" t="s">
        <v>20528</v>
      </c>
      <c r="E5482" t="s">
        <v>15757</v>
      </c>
      <c r="F5482" t="str">
        <f>IF(ISBLANK('6B'!$E$97),"",'6B'!$E$97)</f>
        <v/>
      </c>
    </row>
    <row r="5483" spans="2:6">
      <c r="B5483" t="str">
        <f>'6B'!$R$98</f>
        <v>BN20030_B</v>
      </c>
      <c r="C5483" t="s">
        <v>20529</v>
      </c>
      <c r="E5483" t="s">
        <v>15757</v>
      </c>
      <c r="F5483" t="str">
        <f>IF(ISBLANK('6B'!$E$98),"",'6B'!$E$98)</f>
        <v/>
      </c>
    </row>
    <row r="5484" spans="2:6">
      <c r="B5484" t="str">
        <f>'6B'!$R$99</f>
        <v>BN20040_B</v>
      </c>
      <c r="C5484" t="s">
        <v>20530</v>
      </c>
      <c r="E5484" t="s">
        <v>15757</v>
      </c>
      <c r="F5484" t="str">
        <f>IF(ISBLANK('6B'!$E$99),"",'6B'!$E$99)</f>
        <v/>
      </c>
    </row>
    <row r="5485" spans="2:6">
      <c r="B5485" s="2079" t="str">
        <f>'6B'!$R$100</f>
        <v>BN20050_B</v>
      </c>
      <c r="C5485" t="s">
        <v>20531</v>
      </c>
      <c r="E5485" t="s">
        <v>15757</v>
      </c>
      <c r="F5485" t="str">
        <f>IF(ISBLANK('6B'!$E$100),"",'6B'!$E$100)</f>
        <v/>
      </c>
    </row>
    <row r="5486" spans="2:6">
      <c r="B5486" s="2079" t="str">
        <f>'6B'!$R$101</f>
        <v>BN20060_B</v>
      </c>
      <c r="C5486" t="s">
        <v>20532</v>
      </c>
      <c r="E5486" t="s">
        <v>15757</v>
      </c>
      <c r="F5486" t="str">
        <f>IF(ISBLANK('6B'!$E$101),"",'6B'!$E$101)</f>
        <v/>
      </c>
    </row>
    <row r="5487" spans="2:6">
      <c r="B5487" s="2079" t="str">
        <f>'6B'!$R$102</f>
        <v>BN20070_B</v>
      </c>
      <c r="C5487" t="s">
        <v>20533</v>
      </c>
      <c r="E5487" t="s">
        <v>15757</v>
      </c>
      <c r="F5487" t="str">
        <f>IF(ISBLANK('6B'!$E$102),"",'6B'!$E$102)</f>
        <v/>
      </c>
    </row>
    <row r="5488" spans="2:6">
      <c r="B5488" s="2079" t="str">
        <f>'6B'!$R$103</f>
        <v>BN20041_B</v>
      </c>
      <c r="C5488" t="s">
        <v>20534</v>
      </c>
      <c r="E5488" t="s">
        <v>15757</v>
      </c>
      <c r="F5488" t="str">
        <f>IF(ISBLANK('6B'!$E$103),"",'6B'!$E$103)</f>
        <v/>
      </c>
    </row>
    <row r="5489" spans="2:6">
      <c r="B5489" t="str">
        <f>'6B'!$R$104</f>
        <v>BN20051_B</v>
      </c>
      <c r="C5489" t="s">
        <v>20535</v>
      </c>
      <c r="E5489" t="s">
        <v>15757</v>
      </c>
      <c r="F5489" t="str">
        <f>IF(ISBLANK('6B'!$E$104),"",'6B'!$E$104)</f>
        <v/>
      </c>
    </row>
    <row r="5490" spans="2:6">
      <c r="B5490" t="str">
        <f>'6B'!$R$105</f>
        <v>BN20061_B</v>
      </c>
      <c r="C5490" t="s">
        <v>20536</v>
      </c>
      <c r="E5490" t="s">
        <v>15757</v>
      </c>
      <c r="F5490" t="str">
        <f>IF(ISBLANK('6B'!$E$105),"",'6B'!$E$105)</f>
        <v/>
      </c>
    </row>
    <row r="5491" spans="2:6">
      <c r="B5491" s="2081" t="str">
        <f>'6B'!$R$106</f>
        <v>BN20071_B</v>
      </c>
      <c r="C5491" t="s">
        <v>20537</v>
      </c>
      <c r="E5491" t="s">
        <v>15757</v>
      </c>
      <c r="F5491" t="str">
        <f>IF(ISBLANK('6B'!$E$106),"",'6B'!$E$106)</f>
        <v/>
      </c>
    </row>
    <row r="5492" spans="2:6">
      <c r="B5492" t="str">
        <f>'6C'!$R$8</f>
        <v>BN1100</v>
      </c>
      <c r="C5492" t="s">
        <v>20538</v>
      </c>
      <c r="E5492" t="s">
        <v>15757</v>
      </c>
      <c r="F5492" t="str">
        <f>IF(ISBLANK('6C'!$E$8),"",'6C'!$E$8)</f>
        <v/>
      </c>
    </row>
    <row r="5493" spans="2:6">
      <c r="B5493" t="str">
        <f>'6C'!$R$9</f>
        <v>BN1204</v>
      </c>
      <c r="C5493" t="s">
        <v>20539</v>
      </c>
      <c r="E5493" t="s">
        <v>15757</v>
      </c>
      <c r="F5493" t="str">
        <f>IF(ISBLANK('6C'!$E$9),"",'6C'!$E$9)</f>
        <v/>
      </c>
    </row>
    <row r="5494" spans="2:6">
      <c r="B5494" t="str">
        <f>'6C'!$R$10</f>
        <v>BN1200</v>
      </c>
      <c r="C5494" t="s">
        <v>20540</v>
      </c>
      <c r="E5494" t="s">
        <v>15757</v>
      </c>
      <c r="F5494" t="str">
        <f>IF(ISBLANK('6C'!$E$10),"",'6C'!$E$10)</f>
        <v/>
      </c>
    </row>
    <row r="5495" spans="2:6">
      <c r="B5495" t="str">
        <f>'6C'!$R$11</f>
        <v>BN1208</v>
      </c>
      <c r="C5495" t="s">
        <v>20541</v>
      </c>
      <c r="E5495" t="s">
        <v>15757</v>
      </c>
      <c r="F5495" t="str">
        <f>IF(ISBLANK('6C'!$E$11),"",'6C'!$E$11)</f>
        <v/>
      </c>
    </row>
    <row r="5496" spans="2:6">
      <c r="B5496" t="str">
        <f>'6C'!$R$12</f>
        <v>BN14990</v>
      </c>
      <c r="C5496" t="s">
        <v>20542</v>
      </c>
      <c r="E5496" t="s">
        <v>15757</v>
      </c>
      <c r="F5496" t="str">
        <f>IF(ISBLANK('6C'!$E$12),"",'6C'!$E$12)</f>
        <v/>
      </c>
    </row>
    <row r="5497" spans="2:6">
      <c r="B5497" t="str">
        <f>'6C'!$R$13</f>
        <v>BN14890</v>
      </c>
      <c r="C5497" t="s">
        <v>20543</v>
      </c>
      <c r="E5497" t="s">
        <v>15757</v>
      </c>
      <c r="F5497" t="str">
        <f>IF(ISBLANK('6C'!$E$13),"",'6C'!$E$13)</f>
        <v/>
      </c>
    </row>
    <row r="5498" spans="2:6">
      <c r="B5498" t="str">
        <f>'6C'!$R$14</f>
        <v>BN14790</v>
      </c>
      <c r="C5498" t="s">
        <v>20544</v>
      </c>
      <c r="E5498" t="s">
        <v>15757</v>
      </c>
      <c r="F5498" t="str">
        <f>IF(ISBLANK('6C'!$E$14),"",'6C'!$E$14)</f>
        <v/>
      </c>
    </row>
    <row r="5499" spans="2:6">
      <c r="B5499" t="str">
        <f>'6C'!$R$15</f>
        <v>BN14690</v>
      </c>
      <c r="C5499" t="s">
        <v>20545</v>
      </c>
      <c r="E5499" t="s">
        <v>15757</v>
      </c>
      <c r="F5499" t="str">
        <f>IF(ISBLANK('6C'!$E$15),"",'6C'!$E$15)</f>
        <v/>
      </c>
    </row>
    <row r="5500" spans="2:6">
      <c r="B5500" t="str">
        <f>'6C'!$R$18</f>
        <v>BB13000</v>
      </c>
      <c r="C5500" t="s">
        <v>20546</v>
      </c>
      <c r="E5500" t="s">
        <v>15757</v>
      </c>
      <c r="F5500" t="str">
        <f>IF(ISBLANK('6C'!$E$18),"",'6C'!$E$18)</f>
        <v/>
      </c>
    </row>
    <row r="5501" spans="2:6">
      <c r="B5501" t="str">
        <f>'6C'!$R$19</f>
        <v>BB13010</v>
      </c>
      <c r="C5501" t="s">
        <v>20547</v>
      </c>
      <c r="E5501" t="s">
        <v>15757</v>
      </c>
      <c r="F5501" t="str">
        <f>IF(ISBLANK('6C'!$E$19),"",'6C'!$E$19)</f>
        <v/>
      </c>
    </row>
    <row r="5502" spans="2:6">
      <c r="B5502" t="str">
        <f>'6C'!$R$20</f>
        <v>BB13020</v>
      </c>
      <c r="C5502" t="s">
        <v>20548</v>
      </c>
      <c r="E5502" t="s">
        <v>15757</v>
      </c>
      <c r="F5502" t="str">
        <f>IF(ISBLANK('6C'!$E$20),"",'6C'!$E$20)</f>
        <v/>
      </c>
    </row>
    <row r="5503" spans="2:6">
      <c r="B5503" t="str">
        <f>'6C'!$R$21</f>
        <v>BB13030</v>
      </c>
      <c r="C5503" t="s">
        <v>20549</v>
      </c>
      <c r="E5503" t="s">
        <v>15757</v>
      </c>
      <c r="F5503" t="str">
        <f>IF(ISBLANK('6C'!$E$21),"",'6C'!$E$21)</f>
        <v/>
      </c>
    </row>
    <row r="5504" spans="2:6">
      <c r="B5504" t="str">
        <f>'6C'!$R$22</f>
        <v>BB13040</v>
      </c>
      <c r="C5504" t="s">
        <v>20550</v>
      </c>
      <c r="E5504" t="s">
        <v>15757</v>
      </c>
      <c r="F5504" t="str">
        <f>IF(ISBLANK('6C'!$E$22),"",'6C'!$E$22)</f>
        <v/>
      </c>
    </row>
    <row r="5505" spans="2:6">
      <c r="B5505" t="str">
        <f>'6C'!$R$23</f>
        <v>BB13050</v>
      </c>
      <c r="C5505" t="s">
        <v>20551</v>
      </c>
      <c r="E5505" t="s">
        <v>15757</v>
      </c>
      <c r="F5505" t="str">
        <f>IF(ISBLANK('6C'!$E$23),"",'6C'!$E$23)</f>
        <v/>
      </c>
    </row>
    <row r="5506" spans="2:6">
      <c r="B5506" t="str">
        <f>'6C'!$R$24</f>
        <v>BB13060</v>
      </c>
      <c r="C5506" t="s">
        <v>20552</v>
      </c>
      <c r="E5506" t="s">
        <v>15757</v>
      </c>
      <c r="F5506" t="str">
        <f>IF(ISBLANK('6C'!$E$24),"",'6C'!$E$24)</f>
        <v/>
      </c>
    </row>
    <row r="5507" spans="2:6">
      <c r="B5507" t="str">
        <f>'6C'!$R$25</f>
        <v>BB13070</v>
      </c>
      <c r="C5507" t="s">
        <v>20553</v>
      </c>
      <c r="E5507" t="s">
        <v>15757</v>
      </c>
      <c r="F5507" t="str">
        <f>IF(ISBLANK('6C'!$E$25),"",'6C'!$E$25)</f>
        <v/>
      </c>
    </row>
    <row r="5508" spans="2:6">
      <c r="B5508" t="str">
        <f>'6C'!$R$26</f>
        <v>BO_1143311</v>
      </c>
      <c r="C5508" t="s">
        <v>20554</v>
      </c>
      <c r="E5508" t="s">
        <v>15757</v>
      </c>
      <c r="F5508" t="str">
        <f>IF(ISBLANK('6C'!$E$26),"",'6C'!$E$26)</f>
        <v/>
      </c>
    </row>
    <row r="5509" spans="2:6">
      <c r="B5509" t="str">
        <f>'6C'!$R$29</f>
        <v>BN11600</v>
      </c>
      <c r="C5509" t="s">
        <v>20555</v>
      </c>
      <c r="E5509" t="s">
        <v>15757</v>
      </c>
      <c r="F5509" t="str">
        <f>IF(ISBLANK('6C'!$E$29),"",'6C'!$E$29)</f>
        <v/>
      </c>
    </row>
    <row r="5510" spans="2:6">
      <c r="B5510" t="str">
        <f>'6C'!$R$30</f>
        <v>BN11610</v>
      </c>
      <c r="C5510" t="s">
        <v>20556</v>
      </c>
      <c r="E5510" t="s">
        <v>15757</v>
      </c>
      <c r="F5510" t="str">
        <f>IF(ISBLANK('6C'!$E$30),"",'6C'!$E$30)</f>
        <v/>
      </c>
    </row>
    <row r="5511" spans="2:6">
      <c r="B5511" t="str">
        <f>'6C'!$R$31</f>
        <v>BN11620</v>
      </c>
      <c r="C5511" t="s">
        <v>20557</v>
      </c>
      <c r="E5511" t="s">
        <v>15757</v>
      </c>
      <c r="F5511" t="str">
        <f>IF(ISBLANK('6C'!$E$31),"",'6C'!$E$31)</f>
        <v/>
      </c>
    </row>
    <row r="5512" spans="2:6">
      <c r="B5512" t="str">
        <f>'6C'!$R$32</f>
        <v>BN1231</v>
      </c>
      <c r="C5512" t="s">
        <v>20558</v>
      </c>
      <c r="E5512" t="s">
        <v>15757</v>
      </c>
      <c r="F5512" t="str">
        <f>IF(ISBLANK('6C'!$E$32),"",'6C'!$E$32)</f>
        <v/>
      </c>
    </row>
    <row r="5513" spans="2:6">
      <c r="B5513" t="str">
        <f>'6C'!$R$35</f>
        <v>SYS03</v>
      </c>
      <c r="C5513" t="s">
        <v>20559</v>
      </c>
      <c r="E5513" t="s">
        <v>15757</v>
      </c>
      <c r="F5513" t="str">
        <f>IF(ISBLANK('6C'!$E$35),"",'6C'!$E$35)</f>
        <v/>
      </c>
    </row>
    <row r="5514" spans="2:6">
      <c r="B5514" s="2079" t="str">
        <f>'6C'!$R$36</f>
        <v>QEBW0183</v>
      </c>
      <c r="C5514" t="s">
        <v>20560</v>
      </c>
      <c r="E5514" t="s">
        <v>15757</v>
      </c>
      <c r="F5514" t="str">
        <f>IF(ISBLANK('6C'!$E$36),"",'6C'!$E$36)</f>
        <v/>
      </c>
    </row>
    <row r="5515" spans="2:6">
      <c r="B5515" t="str">
        <f>'6C'!$R$37</f>
        <v>QEBW0184</v>
      </c>
      <c r="C5515" t="s">
        <v>20561</v>
      </c>
      <c r="E5515" t="s">
        <v>15757</v>
      </c>
      <c r="F5515" t="str">
        <f>IF(ISBLANK('6C'!$E$37),"",'6C'!$E$37)</f>
        <v/>
      </c>
    </row>
    <row r="5516" spans="2:6">
      <c r="B5516" s="2079" t="str">
        <f>'6C'!$R$38</f>
        <v>BN1004</v>
      </c>
      <c r="C5516" t="s">
        <v>20562</v>
      </c>
      <c r="E5516" t="s">
        <v>15757</v>
      </c>
      <c r="F5516" t="str">
        <f>IF(ISBLANK('6C'!$E$38),"",'6C'!$E$38)</f>
        <v/>
      </c>
    </row>
    <row r="5517" spans="2:6">
      <c r="B5517" t="str">
        <f>'6D'!$W$8</f>
        <v>B1250NMT_BM</v>
      </c>
      <c r="C5517" t="s">
        <v>20563</v>
      </c>
      <c r="E5517" t="s">
        <v>15757</v>
      </c>
      <c r="F5517" t="str">
        <f>IF(ISBLANK('6D'!$E$8),"",'6D'!$E$8)</f>
        <v/>
      </c>
    </row>
    <row r="5518" spans="2:6">
      <c r="B5518" t="str">
        <f>'6D'!$X$8</f>
        <v>B1250NMT_AMR</v>
      </c>
      <c r="C5518" t="s">
        <v>20564</v>
      </c>
      <c r="E5518" t="s">
        <v>15757</v>
      </c>
      <c r="F5518" t="str">
        <f>IF(ISBLANK('6D'!$F$8),"",'6D'!$F$8)</f>
        <v/>
      </c>
    </row>
    <row r="5519" spans="2:6">
      <c r="B5519" t="str">
        <f>'6D'!$Y$8</f>
        <v>B1250NMT_AMI</v>
      </c>
      <c r="C5519" t="s">
        <v>20565</v>
      </c>
      <c r="E5519" t="s">
        <v>15757</v>
      </c>
      <c r="F5519" t="str">
        <f>IF(ISBLANK('6D'!$G$8),"",'6D'!$G$8)</f>
        <v/>
      </c>
    </row>
    <row r="5520" spans="2:6">
      <c r="B5520" t="str">
        <f>'6D'!$W$9</f>
        <v>B1253NMT_BM</v>
      </c>
      <c r="C5520" t="s">
        <v>20566</v>
      </c>
      <c r="E5520" t="s">
        <v>15757</v>
      </c>
      <c r="F5520" t="str">
        <f>IF(ISBLANK('6D'!$E$9),"",'6D'!$E$9)</f>
        <v/>
      </c>
    </row>
    <row r="5521" spans="2:6">
      <c r="B5521" t="str">
        <f>'6D'!$X$9</f>
        <v>B1253NMT_AMR</v>
      </c>
      <c r="C5521" t="s">
        <v>20567</v>
      </c>
      <c r="E5521" t="s">
        <v>15757</v>
      </c>
      <c r="F5521" t="str">
        <f>IF(ISBLANK('6D'!$F$9),"",'6D'!$F$9)</f>
        <v/>
      </c>
    </row>
    <row r="5522" spans="2:6">
      <c r="B5522" t="str">
        <f>'6D'!$Y$9</f>
        <v>B1253NMT_AMI</v>
      </c>
      <c r="C5522" t="s">
        <v>20568</v>
      </c>
      <c r="E5522" t="s">
        <v>15757</v>
      </c>
      <c r="F5522" t="str">
        <f>IF(ISBLANK('6D'!$G$9),"",'6D'!$G$9)</f>
        <v/>
      </c>
    </row>
    <row r="5523" spans="2:6">
      <c r="B5523" t="str">
        <f>'6D'!$W$10</f>
        <v>B1256NMT_BM</v>
      </c>
      <c r="C5523" t="s">
        <v>20569</v>
      </c>
      <c r="E5523" t="s">
        <v>15757</v>
      </c>
      <c r="F5523" t="str">
        <f>IF(ISBLANK('6D'!$E$10),"",'6D'!$E$10)</f>
        <v/>
      </c>
    </row>
    <row r="5524" spans="2:6">
      <c r="B5524" t="str">
        <f>'6D'!$X$10</f>
        <v>B1256NMT_AMR</v>
      </c>
      <c r="C5524" t="s">
        <v>20570</v>
      </c>
      <c r="E5524" t="s">
        <v>15757</v>
      </c>
      <c r="F5524" t="str">
        <f>IF(ISBLANK('6D'!$F$10),"",'6D'!$F$10)</f>
        <v/>
      </c>
    </row>
    <row r="5525" spans="2:6">
      <c r="B5525" t="str">
        <f>'6D'!$Y$10</f>
        <v>B1256NMT_AMI</v>
      </c>
      <c r="C5525" t="s">
        <v>20571</v>
      </c>
      <c r="E5525" t="s">
        <v>15757</v>
      </c>
      <c r="F5525" t="str">
        <f>IF(ISBLANK('6D'!$G$10),"",'6D'!$G$10)</f>
        <v/>
      </c>
    </row>
    <row r="5526" spans="2:6">
      <c r="B5526" t="str">
        <f>'6D'!$W$11</f>
        <v>B0257NMT_BM</v>
      </c>
      <c r="C5526" t="s">
        <v>20572</v>
      </c>
      <c r="E5526" t="s">
        <v>15757</v>
      </c>
      <c r="F5526" t="str">
        <f>IF(ISBLANK('6D'!$E$11),"",'6D'!$E$11)</f>
        <v/>
      </c>
    </row>
    <row r="5527" spans="2:6">
      <c r="B5527" t="str">
        <f>'6D'!$X$11</f>
        <v>B0257NMT_AMR</v>
      </c>
      <c r="C5527" t="s">
        <v>20573</v>
      </c>
      <c r="E5527" t="s">
        <v>15757</v>
      </c>
      <c r="F5527" t="str">
        <f>IF(ISBLANK('6D'!$F$11),"",'6D'!$F$11)</f>
        <v/>
      </c>
    </row>
    <row r="5528" spans="2:6">
      <c r="B5528" t="str">
        <f>'6D'!$Y$11</f>
        <v>B0257NMT_AMI</v>
      </c>
      <c r="C5528" t="s">
        <v>20574</v>
      </c>
      <c r="E5528" t="s">
        <v>15757</v>
      </c>
      <c r="F5528" t="str">
        <f>IF(ISBLANK('6D'!$G$11),"",'6D'!$G$11)</f>
        <v/>
      </c>
    </row>
    <row r="5529" spans="2:6">
      <c r="B5529" t="str">
        <f>'6D'!$W$12</f>
        <v>B0258NMT_BM</v>
      </c>
      <c r="C5529" t="s">
        <v>20575</v>
      </c>
      <c r="E5529" t="s">
        <v>15757</v>
      </c>
      <c r="F5529" t="str">
        <f>IF(ISBLANK('6D'!$E$12),"",'6D'!$E$12)</f>
        <v/>
      </c>
    </row>
    <row r="5530" spans="2:6">
      <c r="B5530" t="str">
        <f>'6D'!$X$12</f>
        <v>B0258NMT_AMR</v>
      </c>
      <c r="C5530" t="s">
        <v>20576</v>
      </c>
      <c r="E5530" t="s">
        <v>15757</v>
      </c>
      <c r="F5530" t="str">
        <f>IF(ISBLANK('6D'!$F$12),"",'6D'!$F$12)</f>
        <v/>
      </c>
    </row>
    <row r="5531" spans="2:6">
      <c r="B5531" t="str">
        <f>'6D'!$Y$12</f>
        <v>B0258NMT_AMI</v>
      </c>
      <c r="C5531" t="s">
        <v>20577</v>
      </c>
      <c r="E5531" t="s">
        <v>15757</v>
      </c>
      <c r="F5531" t="str">
        <f>IF(ISBLANK('6D'!$G$12),"",'6D'!$G$12)</f>
        <v/>
      </c>
    </row>
    <row r="5532" spans="2:6">
      <c r="B5532" t="str">
        <f>'6D'!$W$15</f>
        <v>BN11715_BM</v>
      </c>
      <c r="C5532" t="s">
        <v>20578</v>
      </c>
      <c r="E5532" t="s">
        <v>15757</v>
      </c>
      <c r="F5532" t="str">
        <f>IF(ISBLANK('6D'!$E$15),"",'6D'!$E$15)</f>
        <v/>
      </c>
    </row>
    <row r="5533" spans="2:6">
      <c r="B5533" t="str">
        <f>'6D'!$X$15</f>
        <v>BN11715_AMR</v>
      </c>
      <c r="C5533" t="s">
        <v>20579</v>
      </c>
      <c r="E5533" t="s">
        <v>15757</v>
      </c>
      <c r="F5533" t="str">
        <f>IF(ISBLANK('6D'!$F$15),"",'6D'!$F$15)</f>
        <v/>
      </c>
    </row>
    <row r="5534" spans="2:6">
      <c r="B5534" t="str">
        <f>'6D'!$Y$15</f>
        <v>BN11715_AMI</v>
      </c>
      <c r="C5534" t="s">
        <v>20580</v>
      </c>
      <c r="E5534" t="s">
        <v>15757</v>
      </c>
      <c r="F5534" t="str">
        <f>IF(ISBLANK('6D'!$G$15),"",'6D'!$G$15)</f>
        <v/>
      </c>
    </row>
    <row r="5535" spans="2:6">
      <c r="B5535" t="str">
        <f>'6D'!$W$16</f>
        <v>BN11711_BM</v>
      </c>
      <c r="C5535" t="s">
        <v>20581</v>
      </c>
      <c r="E5535" t="s">
        <v>15757</v>
      </c>
      <c r="F5535" t="str">
        <f>IF(ISBLANK('6D'!$E$16),"",'6D'!$E$16)</f>
        <v/>
      </c>
    </row>
    <row r="5536" spans="2:6">
      <c r="B5536" t="str">
        <f>'6D'!$X$16</f>
        <v>BN11711_AMR</v>
      </c>
      <c r="C5536" t="s">
        <v>20582</v>
      </c>
      <c r="E5536" t="s">
        <v>15757</v>
      </c>
      <c r="F5536" t="str">
        <f>IF(ISBLANK('6D'!$F$16),"",'6D'!$F$16)</f>
        <v/>
      </c>
    </row>
    <row r="5537" spans="2:6">
      <c r="B5537" t="str">
        <f>'6D'!$Y$16</f>
        <v>BN11711_AMI</v>
      </c>
      <c r="C5537" t="s">
        <v>20583</v>
      </c>
      <c r="E5537" t="s">
        <v>15757</v>
      </c>
      <c r="F5537" t="str">
        <f>IF(ISBLANK('6D'!$G$16),"",'6D'!$G$16)</f>
        <v/>
      </c>
    </row>
    <row r="5538" spans="2:6">
      <c r="B5538" t="str">
        <f>'6D'!$W$17</f>
        <v>BN10102_BM</v>
      </c>
      <c r="C5538" t="s">
        <v>20584</v>
      </c>
      <c r="E5538" t="s">
        <v>15757</v>
      </c>
      <c r="F5538" t="str">
        <f>IF(ISBLANK('6D'!$E$17),"",'6D'!$E$17)</f>
        <v/>
      </c>
    </row>
    <row r="5539" spans="2:6">
      <c r="B5539" t="str">
        <f>'6D'!$X$17</f>
        <v>BN10102_AMR</v>
      </c>
      <c r="C5539" t="s">
        <v>20585</v>
      </c>
      <c r="E5539" t="s">
        <v>15757</v>
      </c>
      <c r="F5539" t="str">
        <f>IF(ISBLANK('6D'!$F$17),"",'6D'!$F$17)</f>
        <v/>
      </c>
    </row>
    <row r="5540" spans="2:6">
      <c r="B5540" t="str">
        <f>'6D'!$Y$17</f>
        <v>BN10102_AMI</v>
      </c>
      <c r="C5540" t="s">
        <v>20586</v>
      </c>
      <c r="E5540" t="s">
        <v>15757</v>
      </c>
      <c r="F5540" t="str">
        <f>IF(ISBLANK('6D'!$G$17),"",'6D'!$G$17)</f>
        <v/>
      </c>
    </row>
    <row r="5541" spans="2:6">
      <c r="B5541" t="str">
        <f>'6D'!$W$18</f>
        <v>BN01004_BM</v>
      </c>
      <c r="C5541" t="s">
        <v>20587</v>
      </c>
      <c r="E5541" t="s">
        <v>15757</v>
      </c>
      <c r="F5541" t="str">
        <f>IF(ISBLANK('6D'!$E$18),"",'6D'!$E$18)</f>
        <v/>
      </c>
    </row>
    <row r="5542" spans="2:6">
      <c r="B5542" t="str">
        <f>'6D'!$X$18</f>
        <v>BN01004_AMR</v>
      </c>
      <c r="C5542" t="s">
        <v>20588</v>
      </c>
      <c r="E5542" t="s">
        <v>15757</v>
      </c>
      <c r="F5542" t="str">
        <f>IF(ISBLANK('6D'!$F$18),"",'6D'!$F$18)</f>
        <v/>
      </c>
    </row>
    <row r="5543" spans="2:6">
      <c r="B5543" t="str">
        <f>'6D'!$Y$18</f>
        <v>BN01004_AMI</v>
      </c>
      <c r="C5543" t="s">
        <v>20589</v>
      </c>
      <c r="E5543" t="s">
        <v>15757</v>
      </c>
      <c r="F5543" t="str">
        <f>IF(ISBLANK('6D'!$G$18),"",'6D'!$G$18)</f>
        <v/>
      </c>
    </row>
    <row r="5544" spans="2:6">
      <c r="B5544" t="str">
        <f>'6D'!$W$19</f>
        <v>BN01005_BM</v>
      </c>
      <c r="C5544" t="s">
        <v>20590</v>
      </c>
      <c r="E5544" t="s">
        <v>15757</v>
      </c>
      <c r="F5544" t="str">
        <f>IF(ISBLANK('6D'!$E$19),"",'6D'!$E$19)</f>
        <v/>
      </c>
    </row>
    <row r="5545" spans="2:6">
      <c r="B5545" t="str">
        <f>'6D'!$X$19</f>
        <v>BN01005_AMR</v>
      </c>
      <c r="C5545" t="s">
        <v>20591</v>
      </c>
      <c r="E5545" t="s">
        <v>15757</v>
      </c>
      <c r="F5545" t="str">
        <f>IF(ISBLANK('6D'!$F$19),"",'6D'!$F$19)</f>
        <v/>
      </c>
    </row>
    <row r="5546" spans="2:6">
      <c r="B5546" t="str">
        <f>'6D'!$Y$19</f>
        <v>BN01005_AMI</v>
      </c>
      <c r="C5546" t="s">
        <v>20592</v>
      </c>
      <c r="E5546" t="s">
        <v>15757</v>
      </c>
      <c r="F5546" t="str">
        <f>IF(ISBLANK('6D'!$G$19),"",'6D'!$G$19)</f>
        <v/>
      </c>
    </row>
    <row r="5547" spans="2:6">
      <c r="B5547" t="str">
        <f>'6D'!$X$20</f>
        <v>BO_8328485</v>
      </c>
      <c r="C5547" t="s">
        <v>20593</v>
      </c>
      <c r="E5547" t="s">
        <v>15757</v>
      </c>
      <c r="F5547" t="str">
        <f>IF(ISBLANK('6D'!$F$20),"",'6D'!$F$20)</f>
        <v/>
      </c>
    </row>
    <row r="5548" spans="2:6">
      <c r="B5548" t="str">
        <f>'6D'!$Y$20</f>
        <v>BO_2369032</v>
      </c>
      <c r="C5548" t="s">
        <v>20594</v>
      </c>
      <c r="E5548" t="s">
        <v>15757</v>
      </c>
      <c r="F5548" t="str">
        <f>IF(ISBLANK('6D'!$G$20),"",'6D'!$G$20)</f>
        <v/>
      </c>
    </row>
    <row r="5549" spans="2:6">
      <c r="B5549" t="str">
        <f>'6D'!$Y$21</f>
        <v>BO_2740287</v>
      </c>
      <c r="C5549" t="s">
        <v>20595</v>
      </c>
      <c r="E5549" t="s">
        <v>15757</v>
      </c>
      <c r="F5549" t="str">
        <f>IF(ISBLANK('6D'!$G$21),"",'6D'!$G$21)</f>
        <v/>
      </c>
    </row>
    <row r="5550" spans="2:6">
      <c r="B5550" t="str">
        <f>'6D'!$X$22</f>
        <v>BO_1225801</v>
      </c>
      <c r="C5550" t="s">
        <v>20596</v>
      </c>
      <c r="E5550" t="s">
        <v>15757</v>
      </c>
      <c r="F5550" t="str">
        <f>IF(ISBLANK('6D'!$F$22),"",'6D'!$F$22)</f>
        <v/>
      </c>
    </row>
    <row r="5551" spans="2:6">
      <c r="B5551" t="str">
        <f>'6D'!$Y$22</f>
        <v>BO_6841858</v>
      </c>
      <c r="C5551" t="s">
        <v>20597</v>
      </c>
      <c r="E5551" t="s">
        <v>15757</v>
      </c>
      <c r="F5551" t="str">
        <f>IF(ISBLANK('6D'!$G$22),"",'6D'!$G$22)</f>
        <v/>
      </c>
    </row>
    <row r="5552" spans="2:6">
      <c r="B5552" t="str">
        <f>'6D'!$Y$23</f>
        <v>BO_3766463</v>
      </c>
      <c r="C5552" t="s">
        <v>20598</v>
      </c>
      <c r="E5552" t="s">
        <v>15757</v>
      </c>
      <c r="F5552" t="str">
        <f>IF(ISBLANK('6D'!$G$23),"",'6D'!$G$23)</f>
        <v/>
      </c>
    </row>
    <row r="5553" spans="2:6">
      <c r="B5553" s="2079" t="str">
        <f>'6D'!$W$24</f>
        <v>BN12001_BM</v>
      </c>
      <c r="C5553" t="s">
        <v>20599</v>
      </c>
      <c r="E5553" t="s">
        <v>15757</v>
      </c>
      <c r="F5553" t="str">
        <f>IF(ISBLANK('6D'!$E$24),"",'6D'!$E$24)</f>
        <v/>
      </c>
    </row>
    <row r="5554" spans="2:6">
      <c r="B5554" s="2079" t="str">
        <f>'6D'!$X$24</f>
        <v>BN12001_AMR</v>
      </c>
      <c r="C5554" t="s">
        <v>20600</v>
      </c>
      <c r="E5554" t="s">
        <v>15757</v>
      </c>
      <c r="F5554" t="str">
        <f>IF(ISBLANK('6D'!$F$24),"",'6D'!$F$24)</f>
        <v/>
      </c>
    </row>
    <row r="5555" spans="2:6">
      <c r="B5555" s="2079" t="str">
        <f>'6D'!$Y$24</f>
        <v>BN12001_AMI</v>
      </c>
      <c r="C5555" t="s">
        <v>20601</v>
      </c>
      <c r="E5555" t="s">
        <v>15757</v>
      </c>
      <c r="F5555" t="str">
        <f>IF(ISBLANK('6D'!$G$24),"",'6D'!$G$24)</f>
        <v/>
      </c>
    </row>
    <row r="5556" spans="2:6">
      <c r="B5556" s="2079" t="str">
        <f>'6D'!$W$25</f>
        <v>BN12002_BM</v>
      </c>
      <c r="C5556" t="s">
        <v>20602</v>
      </c>
      <c r="E5556" t="s">
        <v>15757</v>
      </c>
      <c r="F5556" t="str">
        <f>IF(ISBLANK('6D'!$E$25),"",'6D'!$E$25)</f>
        <v/>
      </c>
    </row>
    <row r="5557" spans="2:6">
      <c r="B5557" s="2079" t="str">
        <f>'6D'!$X$25</f>
        <v>BN12002_AMR</v>
      </c>
      <c r="C5557" t="s">
        <v>20603</v>
      </c>
      <c r="E5557" t="s">
        <v>15757</v>
      </c>
      <c r="F5557" t="str">
        <f>IF(ISBLANK('6D'!$F$25),"",'6D'!$F$25)</f>
        <v/>
      </c>
    </row>
    <row r="5558" spans="2:6">
      <c r="B5558" s="2079" t="str">
        <f>'6D'!$Y$25</f>
        <v>BN12002_AMI</v>
      </c>
      <c r="C5558" t="s">
        <v>20604</v>
      </c>
      <c r="E5558" t="s">
        <v>15757</v>
      </c>
      <c r="F5558" t="str">
        <f>IF(ISBLANK('6D'!$G$25),"",'6D'!$G$25)</f>
        <v/>
      </c>
    </row>
    <row r="5559" spans="2:6">
      <c r="B5559" t="str">
        <f>'6D'!$X$26</f>
        <v>BO_590940</v>
      </c>
      <c r="C5559" t="s">
        <v>20605</v>
      </c>
      <c r="E5559" t="s">
        <v>15757</v>
      </c>
      <c r="F5559" t="str">
        <f>IF(ISBLANK('6D'!$F$26),"",'6D'!$F$26)</f>
        <v/>
      </c>
    </row>
    <row r="5560" spans="2:6">
      <c r="B5560" s="2079" t="str">
        <f>'6D'!$Y$26</f>
        <v>BO_3649481</v>
      </c>
      <c r="C5560" t="s">
        <v>20606</v>
      </c>
      <c r="E5560" t="s">
        <v>15757</v>
      </c>
      <c r="F5560" t="str">
        <f>IF(ISBLANK('6D'!$G$26),"",'6D'!$G$26)</f>
        <v/>
      </c>
    </row>
    <row r="5561" spans="2:6">
      <c r="B5561" s="2079" t="str">
        <f>'6D'!$Y$27</f>
        <v>BO_7507358</v>
      </c>
      <c r="C5561" t="s">
        <v>20607</v>
      </c>
      <c r="E5561" t="s">
        <v>15757</v>
      </c>
      <c r="F5561" t="str">
        <f>IF(ISBLANK('6D'!$G$27),"",'6D'!$G$27)</f>
        <v/>
      </c>
    </row>
    <row r="5562" spans="2:6">
      <c r="B5562" t="str">
        <f>'6D'!$X$28</f>
        <v>BO_6974193</v>
      </c>
      <c r="C5562" t="s">
        <v>20608</v>
      </c>
      <c r="E5562" t="s">
        <v>15757</v>
      </c>
      <c r="F5562" t="str">
        <f>IF(ISBLANK('6D'!$F$28),"",'6D'!$F$28)</f>
        <v/>
      </c>
    </row>
    <row r="5563" spans="2:6">
      <c r="B5563" s="2079" t="str">
        <f>'6D'!$Y$28</f>
        <v>BO_2091351</v>
      </c>
      <c r="C5563" t="s">
        <v>20609</v>
      </c>
      <c r="E5563" t="s">
        <v>15757</v>
      </c>
      <c r="F5563" t="str">
        <f>IF(ISBLANK('6D'!$G$28),"",'6D'!$G$28)</f>
        <v/>
      </c>
    </row>
    <row r="5564" spans="2:6">
      <c r="B5564" s="2079" t="str">
        <f>'6D'!$Y$29</f>
        <v>BO_591138</v>
      </c>
      <c r="C5564" t="s">
        <v>20610</v>
      </c>
      <c r="E5564" t="s">
        <v>15757</v>
      </c>
      <c r="F5564" t="str">
        <f>IF(ISBLANK('6D'!$G$29),"",'6D'!$G$29)</f>
        <v/>
      </c>
    </row>
    <row r="5565" spans="2:6">
      <c r="B5565" t="str">
        <f>'6D'!$W$30</f>
        <v>BN00101_BM</v>
      </c>
      <c r="C5565" t="s">
        <v>20611</v>
      </c>
      <c r="E5565" t="s">
        <v>15757</v>
      </c>
      <c r="F5565" t="str">
        <f>IF(ISBLANK('6D'!$E$30),"",'6D'!$E$30)</f>
        <v/>
      </c>
    </row>
    <row r="5566" spans="2:6">
      <c r="B5566" t="str">
        <f>'6D'!$X$30</f>
        <v>BN00101_AMR</v>
      </c>
      <c r="C5566" t="s">
        <v>20612</v>
      </c>
      <c r="E5566" t="s">
        <v>15757</v>
      </c>
      <c r="F5566" t="str">
        <f>IF(ISBLANK('6D'!$F$30),"",'6D'!$F$30)</f>
        <v/>
      </c>
    </row>
    <row r="5567" spans="2:6">
      <c r="B5567" t="str">
        <f>'6D'!$Y$30</f>
        <v>BN00101_AMI</v>
      </c>
      <c r="C5567" t="s">
        <v>20613</v>
      </c>
      <c r="E5567" t="s">
        <v>15757</v>
      </c>
      <c r="F5567" t="str">
        <f>IF(ISBLANK('6D'!$G$30),"",'6D'!$G$30)</f>
        <v/>
      </c>
    </row>
    <row r="5568" spans="2:6">
      <c r="B5568" t="str">
        <f>'6D'!$W$33</f>
        <v>BN15500_ML</v>
      </c>
      <c r="C5568" t="s">
        <v>20614</v>
      </c>
      <c r="E5568" t="s">
        <v>15757</v>
      </c>
      <c r="F5568" t="str">
        <f>IF(ISBLANK('6D'!$E$33),"",'6D'!$E$33)</f>
        <v/>
      </c>
    </row>
    <row r="5569" spans="2:6">
      <c r="B5569" t="str">
        <f>'6D'!$X$33</f>
        <v>BN15500_RL</v>
      </c>
      <c r="C5569" t="s">
        <v>20615</v>
      </c>
      <c r="E5569" t="s">
        <v>15757</v>
      </c>
      <c r="F5569" t="str">
        <f>IF(ISBLANK('6D'!$F$33),"",'6D'!$F$33)</f>
        <v/>
      </c>
    </row>
    <row r="5570" spans="2:6">
      <c r="B5570" t="str">
        <f>'6D'!$Y$33</f>
        <v>BN15500_TOT</v>
      </c>
      <c r="C5570" t="s">
        <v>20616</v>
      </c>
      <c r="E5570" t="s">
        <v>15757</v>
      </c>
      <c r="F5570">
        <f>IF(ISBLANK('6D'!$G$33),"",'6D'!$G$33)</f>
        <v>0</v>
      </c>
    </row>
    <row r="5571" spans="2:6">
      <c r="B5571" s="2079" t="str">
        <f>'6D'!$Y$34</f>
        <v>B0004WNPLI</v>
      </c>
      <c r="C5571" t="s">
        <v>20617</v>
      </c>
      <c r="E5571" t="s">
        <v>15757</v>
      </c>
      <c r="F5571" t="str">
        <f>IF(ISBLANK('6D'!$G$34),"",'6D'!$G$34)</f>
        <v/>
      </c>
    </row>
    <row r="5572" spans="2:6">
      <c r="B5572" s="2079" t="str">
        <f>'6D'!$W$37</f>
        <v>BN2305</v>
      </c>
      <c r="C5572" t="s">
        <v>20618</v>
      </c>
      <c r="E5572" t="s">
        <v>15757</v>
      </c>
      <c r="F5572" t="str">
        <f>IF(ISBLANK('6D'!$E$37),"",'6D'!$E$37)</f>
        <v/>
      </c>
    </row>
    <row r="5573" spans="2:6">
      <c r="B5573" s="2079" t="str">
        <f>'6D'!$W$38</f>
        <v>BN2304</v>
      </c>
      <c r="C5573" t="s">
        <v>20619</v>
      </c>
      <c r="E5573" t="s">
        <v>15757</v>
      </c>
      <c r="F5573" t="str">
        <f>IF(ISBLANK('6D'!$E$38),"",'6D'!$E$38)</f>
        <v/>
      </c>
    </row>
    <row r="5574" spans="2:6">
      <c r="B5574" t="str">
        <f>'7A'!$R$8</f>
        <v>STWF011</v>
      </c>
      <c r="C5574" t="s">
        <v>20620</v>
      </c>
      <c r="E5574" t="s">
        <v>15757</v>
      </c>
      <c r="F5574" t="str">
        <f>IF(ISBLANK('7A'!$E$8),"",'7A'!$E$8)</f>
        <v/>
      </c>
    </row>
    <row r="5575" spans="2:6">
      <c r="B5575" t="str">
        <f>'7A'!$R$9</f>
        <v>STWF025</v>
      </c>
      <c r="C5575" t="s">
        <v>20621</v>
      </c>
      <c r="E5575" t="s">
        <v>15757</v>
      </c>
      <c r="F5575" t="str">
        <f>IF(ISBLANK('7A'!$E$9),"",'7A'!$E$9)</f>
        <v/>
      </c>
    </row>
    <row r="5576" spans="2:6">
      <c r="B5576" t="str">
        <f>'7A'!$R$10</f>
        <v>STWF039</v>
      </c>
      <c r="C5576" t="s">
        <v>20622</v>
      </c>
      <c r="E5576" t="s">
        <v>15757</v>
      </c>
      <c r="F5576" t="str">
        <f>IF(ISBLANK('7A'!$E$10),"",'7A'!$E$10)</f>
        <v/>
      </c>
    </row>
    <row r="5577" spans="2:6">
      <c r="B5577" t="str">
        <f>'7A'!$R$11</f>
        <v>STWF053</v>
      </c>
      <c r="C5577" t="s">
        <v>20623</v>
      </c>
      <c r="E5577" t="s">
        <v>15757</v>
      </c>
      <c r="F5577" t="str">
        <f>IF(ISBLANK('7A'!$E$11),"",'7A'!$E$11)</f>
        <v/>
      </c>
    </row>
    <row r="5578" spans="2:6">
      <c r="B5578" t="str">
        <f>'7A'!$R$12</f>
        <v>STWF067</v>
      </c>
      <c r="C5578" t="s">
        <v>20624</v>
      </c>
      <c r="E5578" t="s">
        <v>15757</v>
      </c>
      <c r="F5578" t="str">
        <f>IF(ISBLANK('7A'!$E$12),"",'7A'!$E$12)</f>
        <v/>
      </c>
    </row>
    <row r="5579" spans="2:6">
      <c r="B5579" t="str">
        <f>'7A'!$R$13</f>
        <v>S3026</v>
      </c>
      <c r="C5579" t="s">
        <v>20625</v>
      </c>
      <c r="E5579" t="s">
        <v>15757</v>
      </c>
      <c r="F5579" t="str">
        <f>IF(ISBLANK('7A'!$E$13),"",'7A'!$E$13)</f>
        <v/>
      </c>
    </row>
    <row r="5580" spans="2:6">
      <c r="B5580" t="str">
        <f>'7A'!$R$14</f>
        <v>STWF012</v>
      </c>
      <c r="C5580" t="s">
        <v>20626</v>
      </c>
      <c r="E5580" t="s">
        <v>15757</v>
      </c>
      <c r="F5580">
        <f>IF(ISBLANK('7A'!$E$14),"",'7A'!$E$14)</f>
        <v>0</v>
      </c>
    </row>
    <row r="5581" spans="2:6">
      <c r="B5581" t="str">
        <f>'7A'!$R$25</f>
        <v>STWB043TOT</v>
      </c>
      <c r="C5581" t="s">
        <v>20627</v>
      </c>
      <c r="E5581" t="s">
        <v>15757</v>
      </c>
      <c r="F5581">
        <f>IF(ISBLANK('7A'!$E$25),"",'7A'!$E$25)</f>
        <v>0</v>
      </c>
    </row>
    <row r="5582" spans="2:6">
      <c r="B5582" t="str">
        <f>'7C'!$R$8</f>
        <v>S4002</v>
      </c>
      <c r="C5582" t="s">
        <v>20948</v>
      </c>
      <c r="E5582" t="s">
        <v>15757</v>
      </c>
      <c r="F5582" t="str">
        <f>IF(ISBLANK('7C'!$E$8),"",'7C'!$E$8)</f>
        <v/>
      </c>
    </row>
    <row r="5583" spans="2:6">
      <c r="B5583" t="str">
        <f>'7C'!$R$9</f>
        <v>S4002A</v>
      </c>
      <c r="C5583" t="s">
        <v>20949</v>
      </c>
      <c r="E5583" t="s">
        <v>15757</v>
      </c>
      <c r="F5583" t="str">
        <f>IF(ISBLANK('7C'!$E$9),"",'7C'!$E$9)</f>
        <v/>
      </c>
    </row>
    <row r="5584" spans="2:6">
      <c r="B5584" t="str">
        <f>'7C'!$R$10</f>
        <v>S4029</v>
      </c>
      <c r="C5584" t="s">
        <v>20950</v>
      </c>
      <c r="E5584" t="s">
        <v>15757</v>
      </c>
      <c r="F5584" t="str">
        <f>IF(ISBLANK('7C'!$E$10),"",'7C'!$E$10)</f>
        <v/>
      </c>
    </row>
    <row r="5585" spans="2:6">
      <c r="B5585" t="str">
        <f>'7C'!$R$11</f>
        <v>S6019</v>
      </c>
      <c r="C5585" t="s">
        <v>20951</v>
      </c>
      <c r="E5585" t="s">
        <v>15757</v>
      </c>
      <c r="F5585" t="str">
        <f>IF(ISBLANK('7C'!$E$11),"",'7C'!$E$11)</f>
        <v/>
      </c>
    </row>
    <row r="5586" spans="2:6">
      <c r="B5586" s="2610" t="str">
        <f>'7C'!$R$12</f>
        <v>BN13522</v>
      </c>
      <c r="C5586" t="s">
        <v>12903</v>
      </c>
      <c r="E5586" t="s">
        <v>15757</v>
      </c>
      <c r="F5586" t="str">
        <f>IF(ISBLANK('7C'!$E$12),"",'7C'!$E$12)</f>
        <v/>
      </c>
    </row>
    <row r="5587" spans="2:6">
      <c r="B5587" t="str">
        <f>'7C'!$R$13</f>
        <v>BN13521</v>
      </c>
      <c r="C5587" t="s">
        <v>12906</v>
      </c>
      <c r="E5587" t="s">
        <v>15757</v>
      </c>
      <c r="F5587" t="str">
        <f>IF(ISBLANK('7C'!$E$13),"",'7C'!$E$13)</f>
        <v/>
      </c>
    </row>
    <row r="5588" spans="2:6">
      <c r="B5588" t="str">
        <f>'7C'!$R$14</f>
        <v>BN13520</v>
      </c>
      <c r="C5588" t="s">
        <v>20952</v>
      </c>
      <c r="E5588" t="s">
        <v>15757</v>
      </c>
      <c r="F5588" t="str">
        <f>IF(ISBLANK('7C'!$E$14),"",'7C'!$E$14)</f>
        <v/>
      </c>
    </row>
    <row r="5589" spans="2:6">
      <c r="B5589" t="str">
        <f>'7C'!$R$15</f>
        <v>CPMS2005</v>
      </c>
      <c r="C5589" t="s">
        <v>20953</v>
      </c>
      <c r="E5589" t="s">
        <v>15757</v>
      </c>
      <c r="F5589" t="str">
        <f>IF(ISBLANK('7C'!$E$15),"",'7C'!$E$15)</f>
        <v/>
      </c>
    </row>
    <row r="5590" spans="2:6">
      <c r="B5590" t="str">
        <f>'7C'!$R$16</f>
        <v>CPMS2004</v>
      </c>
      <c r="C5590" t="s">
        <v>20954</v>
      </c>
      <c r="E5590" t="s">
        <v>15757</v>
      </c>
      <c r="F5590" t="str">
        <f>IF(ISBLANK('7C'!$E$16),"",'7C'!$E$16)</f>
        <v/>
      </c>
    </row>
    <row r="5591" spans="2:6">
      <c r="B5591" t="str">
        <f>'7C'!$R$17</f>
        <v>CPMS2014</v>
      </c>
      <c r="C5591" t="s">
        <v>20955</v>
      </c>
      <c r="E5591" t="s">
        <v>15757</v>
      </c>
      <c r="F5591" t="str">
        <f>IF(ISBLANK('7C'!$E$17),"",'7C'!$E$17)</f>
        <v/>
      </c>
    </row>
    <row r="5592" spans="2:6">
      <c r="B5592" s="2081" t="str">
        <f>'7C'!$R$18</f>
        <v>BB2370</v>
      </c>
      <c r="C5592" t="s">
        <v>20956</v>
      </c>
      <c r="E5592" t="s">
        <v>15757</v>
      </c>
      <c r="F5592" t="str">
        <f>IF(ISBLANK('7C'!$E$18),"",'7C'!$E$18)</f>
        <v/>
      </c>
    </row>
    <row r="5593" spans="2:6">
      <c r="B5593" t="str">
        <f>'7C'!$R$19</f>
        <v>CPMS2012</v>
      </c>
      <c r="C5593" t="s">
        <v>20957</v>
      </c>
      <c r="E5593" t="s">
        <v>15757</v>
      </c>
      <c r="F5593" t="str">
        <f>IF(ISBLANK('7C'!$E$19),"",'7C'!$E$19)</f>
        <v/>
      </c>
    </row>
    <row r="5594" spans="2:6">
      <c r="B5594" s="2611" t="str">
        <f>'7C'!$R$20</f>
        <v>CPMS2015</v>
      </c>
      <c r="C5594" t="s">
        <v>20958</v>
      </c>
      <c r="E5594" t="s">
        <v>15757</v>
      </c>
      <c r="F5594" t="str">
        <f>IF(ISBLANK('7C'!$E$20),"",'7C'!$E$20)</f>
        <v/>
      </c>
    </row>
    <row r="5595" spans="2:6">
      <c r="B5595" t="str">
        <f>'7C'!$R$21</f>
        <v>BN13519</v>
      </c>
      <c r="C5595" t="s">
        <v>20959</v>
      </c>
      <c r="E5595" t="s">
        <v>15757</v>
      </c>
      <c r="F5595" t="str">
        <f>IF(ISBLANK('7C'!$E$21),"",'7C'!$E$21)</f>
        <v/>
      </c>
    </row>
    <row r="5596" spans="2:6">
      <c r="B5596" t="str">
        <f>'7C'!$R$22</f>
        <v>BN13523</v>
      </c>
      <c r="C5596" t="s">
        <v>20960</v>
      </c>
      <c r="E5596" t="s">
        <v>15757</v>
      </c>
      <c r="F5596" t="str">
        <f>IF(ISBLANK('7C'!$E$22),"",'7C'!$E$22)</f>
        <v/>
      </c>
    </row>
    <row r="5597" spans="2:6">
      <c r="B5597" s="2081" t="str">
        <f>'7C'!$R$23</f>
        <v>BN13524</v>
      </c>
      <c r="C5597" t="s">
        <v>20961</v>
      </c>
      <c r="E5597" t="s">
        <v>15757</v>
      </c>
      <c r="F5597" t="str">
        <f>IF(ISBLANK('7C'!$E$23),"",'7C'!$E$23)</f>
        <v/>
      </c>
    </row>
    <row r="5598" spans="2:6">
      <c r="B5598" s="2081" t="str">
        <f>'7C'!$R$24</f>
        <v>BN13525</v>
      </c>
      <c r="C5598" t="s">
        <v>20962</v>
      </c>
      <c r="E5598" t="s">
        <v>15757</v>
      </c>
      <c r="F5598" t="str">
        <f>IF(ISBLANK('7C'!$E$24),"",'7C'!$E$24)</f>
        <v/>
      </c>
    </row>
    <row r="5599" spans="2:6">
      <c r="B5599" s="2081" t="str">
        <f>'7C'!$R$25</f>
        <v>BN13526</v>
      </c>
      <c r="C5599" t="s">
        <v>20963</v>
      </c>
      <c r="E5599" t="s">
        <v>15757</v>
      </c>
      <c r="F5599" t="str">
        <f>IF(ISBLANK('7C'!$E$25),"",'7C'!$E$25)</f>
        <v/>
      </c>
    </row>
    <row r="5600" spans="2:6">
      <c r="B5600" s="2081" t="str">
        <f>'7C'!$R$26</f>
        <v>BN13527</v>
      </c>
      <c r="C5600" t="s">
        <v>20964</v>
      </c>
      <c r="E5600" t="s">
        <v>15757</v>
      </c>
      <c r="F5600" t="str">
        <f>IF(ISBLANK('7C'!$E$26),"",'7C'!$E$26)</f>
        <v/>
      </c>
    </row>
    <row r="5601" spans="2:6">
      <c r="B5601" s="2081" t="str">
        <f>'7C'!$R$27</f>
        <v>BN13534</v>
      </c>
      <c r="C5601" t="s">
        <v>20965</v>
      </c>
      <c r="E5601" t="s">
        <v>15757</v>
      </c>
      <c r="F5601" t="str">
        <f>IF(ISBLANK('7C'!$E$27),"",'7C'!$E$27)</f>
        <v/>
      </c>
    </row>
    <row r="5602" spans="2:6">
      <c r="B5602" s="2081" t="str">
        <f>'7C'!$R$28</f>
        <v>BN13535</v>
      </c>
      <c r="C5602" t="s">
        <v>20966</v>
      </c>
      <c r="E5602" t="s">
        <v>15757</v>
      </c>
      <c r="F5602">
        <f>IF(ISBLANK('7C'!$E$28),"",'7C'!$E$28)</f>
        <v>0</v>
      </c>
    </row>
    <row r="5603" spans="2:6">
      <c r="B5603" s="2081" t="str">
        <f>'7C'!$R$29</f>
        <v>BN13528</v>
      </c>
      <c r="C5603" t="s">
        <v>20967</v>
      </c>
      <c r="E5603" t="s">
        <v>15757</v>
      </c>
      <c r="F5603" t="str">
        <f>IF(ISBLANK('7C'!$E$29),"",'7C'!$E$29)</f>
        <v/>
      </c>
    </row>
    <row r="5604" spans="2:6">
      <c r="B5604" s="2610" t="str">
        <f>'7C'!$R$32</f>
        <v>BN14000</v>
      </c>
      <c r="C5604" t="s">
        <v>20968</v>
      </c>
      <c r="E5604" t="s">
        <v>15757</v>
      </c>
      <c r="F5604" t="str">
        <f>IF(ISBLANK('7C'!$E$32),"",'7C'!$E$32)</f>
        <v/>
      </c>
    </row>
    <row r="5605" spans="2:6">
      <c r="B5605" s="2610" t="str">
        <f>'7C'!$R$33</f>
        <v>BN14001</v>
      </c>
      <c r="C5605" t="s">
        <v>20969</v>
      </c>
      <c r="E5605" t="s">
        <v>15757</v>
      </c>
      <c r="F5605" t="str">
        <f>IF(ISBLANK('7C'!$E$33),"",'7C'!$E$33)</f>
        <v/>
      </c>
    </row>
    <row r="5606" spans="2:6">
      <c r="B5606" s="2610" t="str">
        <f>'7C'!$R$34</f>
        <v>BN14002</v>
      </c>
      <c r="C5606" t="s">
        <v>20970</v>
      </c>
      <c r="E5606" t="s">
        <v>15757</v>
      </c>
      <c r="F5606" t="str">
        <f>IF(ISBLANK('7C'!$E$34),"",'7C'!$E$34)</f>
        <v/>
      </c>
    </row>
    <row r="5607" spans="2:6">
      <c r="B5607" s="2610" t="str">
        <f>'7C'!$R$35</f>
        <v>BN14003</v>
      </c>
      <c r="C5607" t="s">
        <v>20971</v>
      </c>
      <c r="E5607" t="s">
        <v>15757</v>
      </c>
      <c r="F5607" t="str">
        <f>IF(ISBLANK('7C'!$E$35),"",'7C'!$E$35)</f>
        <v/>
      </c>
    </row>
    <row r="5608" spans="2:6">
      <c r="B5608" s="2610" t="str">
        <f>'7C'!$R$36</f>
        <v>BN14004</v>
      </c>
      <c r="C5608" t="s">
        <v>20972</v>
      </c>
      <c r="E5608" t="s">
        <v>15757</v>
      </c>
      <c r="F5608" t="str">
        <f>IF(ISBLANK('7C'!$E$36),"",'7C'!$E$36)</f>
        <v/>
      </c>
    </row>
    <row r="5609" spans="2:6">
      <c r="B5609" s="2610" t="str">
        <f>'7C'!$R$37</f>
        <v>BN14005</v>
      </c>
      <c r="C5609" t="s">
        <v>20973</v>
      </c>
      <c r="E5609" t="s">
        <v>15757</v>
      </c>
      <c r="F5609">
        <f>IF(ISBLANK('7C'!$E$37),"",'7C'!$E$37)</f>
        <v>0</v>
      </c>
    </row>
    <row r="5610" spans="2:6">
      <c r="B5610" s="2610" t="str">
        <f>'7C'!$R$38</f>
        <v>BN14006</v>
      </c>
      <c r="C5610" t="s">
        <v>20974</v>
      </c>
      <c r="E5610" t="s">
        <v>15757</v>
      </c>
      <c r="F5610" t="str">
        <f>IF(ISBLANK('7C'!$E$38),"",'7C'!$E$38)</f>
        <v/>
      </c>
    </row>
    <row r="5611" spans="2:6">
      <c r="B5611" s="2610" t="str">
        <f>'7C'!$R$39</f>
        <v>BN14007</v>
      </c>
      <c r="C5611" t="s">
        <v>20975</v>
      </c>
      <c r="E5611" t="s">
        <v>15757</v>
      </c>
      <c r="F5611" t="str">
        <f>IF(ISBLANK('7C'!$E$39),"",'7C'!$E$39)</f>
        <v/>
      </c>
    </row>
    <row r="5612" spans="2:6">
      <c r="B5612" s="2609" t="str">
        <f>'7C'!$R$40</f>
        <v>BN14008</v>
      </c>
      <c r="C5612" t="s">
        <v>20976</v>
      </c>
      <c r="E5612" t="s">
        <v>15757</v>
      </c>
      <c r="F5612" t="str">
        <f>IF(ISBLANK('7C'!$E$40),"",'7C'!$E$40)</f>
        <v/>
      </c>
    </row>
    <row r="5613" spans="2:6">
      <c r="B5613" s="2610" t="str">
        <f>'7C'!$R$41</f>
        <v>BN14009</v>
      </c>
      <c r="C5613" t="s">
        <v>20977</v>
      </c>
      <c r="E5613" t="s">
        <v>15757</v>
      </c>
      <c r="F5613" t="str">
        <f>IF(ISBLANK('7C'!$E$41),"",'7C'!$E$41)</f>
        <v/>
      </c>
    </row>
    <row r="5614" spans="2:6">
      <c r="B5614" s="2610" t="str">
        <f>'7C'!$R$44</f>
        <v>BN14010</v>
      </c>
      <c r="C5614" t="s">
        <v>20978</v>
      </c>
      <c r="E5614" t="s">
        <v>15757</v>
      </c>
      <c r="F5614" t="str">
        <f>IF(ISBLANK('7C'!$E$44),"",'7C'!$E$44)</f>
        <v/>
      </c>
    </row>
    <row r="5615" spans="2:6">
      <c r="B5615" s="2610" t="str">
        <f>'7C'!$R$45</f>
        <v>BN14011</v>
      </c>
      <c r="C5615" t="s">
        <v>20979</v>
      </c>
      <c r="E5615" t="s">
        <v>15757</v>
      </c>
      <c r="F5615" t="str">
        <f>IF(ISBLANK('7C'!$E$45),"",'7C'!$E$45)</f>
        <v/>
      </c>
    </row>
    <row r="5616" spans="2:6">
      <c r="B5616" s="2610" t="str">
        <f>'7C'!$R$46</f>
        <v>BN14012</v>
      </c>
      <c r="C5616" t="s">
        <v>20980</v>
      </c>
      <c r="E5616" t="s">
        <v>15757</v>
      </c>
      <c r="F5616" t="str">
        <f>IF(ISBLANK('7C'!$E$46),"",'7C'!$E$46)</f>
        <v/>
      </c>
    </row>
    <row r="5617" spans="2:6">
      <c r="B5617" s="2610" t="str">
        <f>'7C'!$R$47</f>
        <v>BN14013</v>
      </c>
      <c r="C5617" t="s">
        <v>20981</v>
      </c>
      <c r="E5617" t="s">
        <v>15757</v>
      </c>
      <c r="F5617">
        <f>IF(ISBLANK('7C'!$E$47),"",'7C'!$E$47)</f>
        <v>0</v>
      </c>
    </row>
    <row r="5618" spans="2:6">
      <c r="B5618" s="2610" t="str">
        <f>'7C'!$R$48</f>
        <v>BN14014</v>
      </c>
      <c r="C5618" t="s">
        <v>20982</v>
      </c>
      <c r="E5618" t="s">
        <v>15757</v>
      </c>
      <c r="F5618" t="str">
        <f>IF(ISBLANK('7C'!$E$48),"",'7C'!$E$48)</f>
        <v/>
      </c>
    </row>
    <row r="5619" spans="2:6">
      <c r="B5619" s="2610" t="str">
        <f>'7C'!$R$49</f>
        <v>BN14015</v>
      </c>
      <c r="C5619" t="s">
        <v>20983</v>
      </c>
      <c r="E5619" t="s">
        <v>15757</v>
      </c>
      <c r="F5619" t="str">
        <f>IF(ISBLANK('7C'!$E$49),"",'7C'!$E$49)</f>
        <v/>
      </c>
    </row>
    <row r="5620" spans="2:6">
      <c r="B5620" s="2609" t="str">
        <f>'7C'!$R$50</f>
        <v>BN14016</v>
      </c>
      <c r="C5620" t="s">
        <v>20984</v>
      </c>
      <c r="E5620" t="s">
        <v>15757</v>
      </c>
      <c r="F5620" t="str">
        <f>IF(ISBLANK('7C'!$E$50),"",'7C'!$E$50)</f>
        <v/>
      </c>
    </row>
    <row r="5621" spans="2:6">
      <c r="B5621" s="2610" t="str">
        <f>'7C'!$R$51</f>
        <v>BN14017</v>
      </c>
      <c r="C5621" t="s">
        <v>20985</v>
      </c>
      <c r="E5621" t="s">
        <v>15757</v>
      </c>
      <c r="F5621" t="str">
        <f>IF(ISBLANK('7C'!$E$51),"",'7C'!$E$51)</f>
        <v/>
      </c>
    </row>
    <row r="5622" spans="2:6">
      <c r="B5622" s="2081" t="str">
        <f>'7D'!$BO$10</f>
        <v>STWD001</v>
      </c>
      <c r="C5622" t="s">
        <v>20628</v>
      </c>
      <c r="E5622" t="s">
        <v>15757</v>
      </c>
      <c r="F5622" t="str">
        <f>IF(ISBLANK('7D'!$E$10),"",'7D'!$E$10)</f>
        <v/>
      </c>
    </row>
    <row r="5623" spans="2:6">
      <c r="B5623" s="2081" t="str">
        <f>'7D'!$BP$10</f>
        <v>STWD002</v>
      </c>
      <c r="C5623" t="s">
        <v>20628</v>
      </c>
      <c r="E5623" t="s">
        <v>15757</v>
      </c>
      <c r="F5623" t="str">
        <f>IF(ISBLANK('7D'!$F$10),"",'7D'!$F$10)</f>
        <v/>
      </c>
    </row>
    <row r="5624" spans="2:6">
      <c r="B5624" s="2081" t="str">
        <f>'7D'!$BQ$10</f>
        <v>STWD003</v>
      </c>
      <c r="C5624" t="s">
        <v>20628</v>
      </c>
      <c r="E5624" t="s">
        <v>15757</v>
      </c>
      <c r="F5624" t="str">
        <f>IF(ISBLANK('7D'!$G$10),"",'7D'!$G$10)</f>
        <v/>
      </c>
    </row>
    <row r="5625" spans="2:6">
      <c r="B5625" s="2081" t="str">
        <f>'7D'!$BR$10</f>
        <v>STWD004</v>
      </c>
      <c r="C5625" t="s">
        <v>20628</v>
      </c>
      <c r="E5625" t="s">
        <v>15757</v>
      </c>
      <c r="F5625" t="str">
        <f>IF(ISBLANK('7D'!$H$10),"",'7D'!$H$10)</f>
        <v/>
      </c>
    </row>
    <row r="5626" spans="2:6">
      <c r="B5626" s="2081" t="str">
        <f>'7D'!$BS$10</f>
        <v>STWD005</v>
      </c>
      <c r="C5626" t="s">
        <v>20628</v>
      </c>
      <c r="E5626" t="s">
        <v>15757</v>
      </c>
      <c r="F5626" t="str">
        <f>IF(ISBLANK('7D'!$I$10),"",'7D'!$I$10)</f>
        <v/>
      </c>
    </row>
    <row r="5627" spans="2:6">
      <c r="B5627" s="2081" t="str">
        <f>'7D'!$BT$10</f>
        <v>STWD006</v>
      </c>
      <c r="C5627" t="s">
        <v>20629</v>
      </c>
      <c r="E5627" t="s">
        <v>15757</v>
      </c>
      <c r="F5627" t="str">
        <f>IF(ISBLANK('7D'!$J$10),"",'7D'!$J$10)</f>
        <v/>
      </c>
    </row>
    <row r="5628" spans="2:6">
      <c r="B5628" s="2081" t="str">
        <f>'7D'!$BU$10</f>
        <v>STWD007</v>
      </c>
      <c r="C5628" t="s">
        <v>20628</v>
      </c>
      <c r="E5628" t="s">
        <v>15757</v>
      </c>
      <c r="F5628" t="str">
        <f>IF(ISBLANK('7D'!$K$10),"",'7D'!$K$10)</f>
        <v/>
      </c>
    </row>
    <row r="5629" spans="2:6">
      <c r="B5629" s="2081" t="str">
        <f>'7D'!$BV$10</f>
        <v>STWD012</v>
      </c>
      <c r="C5629" t="s">
        <v>20630</v>
      </c>
      <c r="E5629" t="s">
        <v>15757</v>
      </c>
      <c r="F5629">
        <f>IF(ISBLANK('7D'!$L$10),"",'7D'!$L$10)</f>
        <v>0</v>
      </c>
    </row>
    <row r="5630" spans="2:6">
      <c r="B5630" s="2081" t="str">
        <f>'7D'!$BX$10</f>
        <v>STWDP001</v>
      </c>
      <c r="C5630" t="s">
        <v>20631</v>
      </c>
      <c r="E5630" t="s">
        <v>15757</v>
      </c>
      <c r="F5630" t="str">
        <f>IF(ISBLANK('7D'!$N$10),"",'7D'!$N$10)</f>
        <v/>
      </c>
    </row>
    <row r="5631" spans="2:6">
      <c r="B5631" s="2081" t="str">
        <f>'7D'!$BY$10</f>
        <v>STWDP002</v>
      </c>
      <c r="C5631" t="s">
        <v>20632</v>
      </c>
      <c r="E5631" t="s">
        <v>15757</v>
      </c>
      <c r="F5631" t="str">
        <f>IF(ISBLANK('7D'!$O$10),"",'7D'!$O$10)</f>
        <v/>
      </c>
    </row>
    <row r="5632" spans="2:6">
      <c r="B5632" s="2081" t="str">
        <f>'7D'!$BZ$10</f>
        <v>STWDP003</v>
      </c>
      <c r="C5632" t="s">
        <v>20633</v>
      </c>
      <c r="E5632" t="s">
        <v>15757</v>
      </c>
      <c r="F5632" t="str">
        <f>IF(ISBLANK('7D'!$P$10),"",'7D'!$P$10)</f>
        <v/>
      </c>
    </row>
    <row r="5633" spans="2:6">
      <c r="B5633" s="2081" t="str">
        <f>'7D'!$CA$10</f>
        <v>STWDP004</v>
      </c>
      <c r="C5633" t="s">
        <v>20634</v>
      </c>
      <c r="E5633" t="s">
        <v>15757</v>
      </c>
      <c r="F5633" t="str">
        <f>IF(ISBLANK('7D'!$Q$10),"",'7D'!$Q$10)</f>
        <v/>
      </c>
    </row>
    <row r="5634" spans="2:6">
      <c r="B5634" s="2081" t="str">
        <f>'7D'!$CB$10</f>
        <v>STWDP005</v>
      </c>
      <c r="C5634" t="s">
        <v>20635</v>
      </c>
      <c r="E5634" t="s">
        <v>15757</v>
      </c>
      <c r="F5634">
        <f>IF(ISBLANK('7D'!$R$10),"",'7D'!$R$10)</f>
        <v>0</v>
      </c>
    </row>
    <row r="5635" spans="2:6">
      <c r="B5635" s="2081" t="str">
        <f>'7D'!$CC$10</f>
        <v>STWDB001</v>
      </c>
      <c r="C5635" t="s">
        <v>20636</v>
      </c>
      <c r="E5635" t="s">
        <v>15757</v>
      </c>
      <c r="F5635" t="str">
        <f>IF(ISBLANK('7D'!$S$10),"",'7D'!$S$10)</f>
        <v/>
      </c>
    </row>
    <row r="5636" spans="2:6">
      <c r="B5636" s="2081" t="str">
        <f>'7D'!$CD$10</f>
        <v>STWDB002</v>
      </c>
      <c r="C5636" t="s">
        <v>20637</v>
      </c>
      <c r="E5636" t="s">
        <v>15757</v>
      </c>
      <c r="F5636" t="str">
        <f>IF(ISBLANK('7D'!$T$10),"",'7D'!$T$10)</f>
        <v/>
      </c>
    </row>
    <row r="5637" spans="2:6">
      <c r="B5637" s="2081" t="str">
        <f>'7D'!$CE$10</f>
        <v>STWDB003</v>
      </c>
      <c r="C5637" t="s">
        <v>20638</v>
      </c>
      <c r="E5637" t="s">
        <v>15757</v>
      </c>
      <c r="F5637" t="str">
        <f>IF(ISBLANK('7D'!$U$10),"",'7D'!$U$10)</f>
        <v/>
      </c>
    </row>
    <row r="5638" spans="2:6">
      <c r="B5638" s="2081" t="str">
        <f>'7D'!$CF$10</f>
        <v>STWDB004</v>
      </c>
      <c r="C5638" t="s">
        <v>20639</v>
      </c>
      <c r="E5638" t="s">
        <v>15757</v>
      </c>
      <c r="F5638" t="str">
        <f>IF(ISBLANK('7D'!$V$10),"",'7D'!$V$10)</f>
        <v/>
      </c>
    </row>
    <row r="5639" spans="2:6">
      <c r="B5639" s="2081" t="str">
        <f>'7D'!$CG$10</f>
        <v>STWDB005</v>
      </c>
      <c r="C5639" t="s">
        <v>20640</v>
      </c>
      <c r="E5639" t="s">
        <v>15757</v>
      </c>
      <c r="F5639" t="str">
        <f>IF(ISBLANK('7D'!$W$10),"",'7D'!$W$10)</f>
        <v/>
      </c>
    </row>
    <row r="5640" spans="2:6">
      <c r="B5640" s="2081" t="str">
        <f>'7D'!$CH$10</f>
        <v>STWDB006</v>
      </c>
      <c r="C5640" t="s">
        <v>20641</v>
      </c>
      <c r="E5640" t="s">
        <v>15757</v>
      </c>
      <c r="F5640">
        <f>IF(ISBLANK('7D'!$X$10),"",'7D'!$X$10)</f>
        <v>0</v>
      </c>
    </row>
    <row r="5641" spans="2:6">
      <c r="B5641" s="2081" t="str">
        <f>'7D'!$CI$10</f>
        <v>STWDA001</v>
      </c>
      <c r="C5641" t="s">
        <v>20642</v>
      </c>
      <c r="E5641" t="s">
        <v>15757</v>
      </c>
      <c r="F5641" t="str">
        <f>IF(ISBLANK('7D'!$Y$10),"",'7D'!$Y$10)</f>
        <v/>
      </c>
    </row>
    <row r="5642" spans="2:6">
      <c r="B5642" s="2081" t="str">
        <f>'7D'!$CJ$10</f>
        <v>STWDA002</v>
      </c>
      <c r="C5642" t="s">
        <v>20643</v>
      </c>
      <c r="E5642" t="s">
        <v>15757</v>
      </c>
      <c r="F5642" t="str">
        <f>IF(ISBLANK('7D'!$Z$10),"",'7D'!$Z$10)</f>
        <v/>
      </c>
    </row>
    <row r="5643" spans="2:6">
      <c r="B5643" s="2081" t="str">
        <f>'7D'!$CK$10</f>
        <v>STWDA003</v>
      </c>
      <c r="C5643" t="s">
        <v>20644</v>
      </c>
      <c r="E5643" t="s">
        <v>15757</v>
      </c>
      <c r="F5643" t="str">
        <f>IF(ISBLANK('7D'!$AA$10),"",'7D'!$AA$10)</f>
        <v/>
      </c>
    </row>
    <row r="5644" spans="2:6">
      <c r="B5644" s="2081" t="str">
        <f>'7D'!$CL$10</f>
        <v>STWDA004</v>
      </c>
      <c r="C5644" t="s">
        <v>20645</v>
      </c>
      <c r="E5644" t="s">
        <v>15757</v>
      </c>
      <c r="F5644" t="str">
        <f>IF(ISBLANK('7D'!$AB$10),"",'7D'!$AB$10)</f>
        <v/>
      </c>
    </row>
    <row r="5645" spans="2:6">
      <c r="B5645" s="2081" t="str">
        <f>'7D'!$CM$10</f>
        <v>STWDA005</v>
      </c>
      <c r="C5645" t="s">
        <v>20646</v>
      </c>
      <c r="E5645" t="s">
        <v>15757</v>
      </c>
      <c r="F5645" t="str">
        <f>IF(ISBLANK('7D'!$AC$10),"",'7D'!$AC$10)</f>
        <v/>
      </c>
    </row>
    <row r="5646" spans="2:6">
      <c r="B5646" s="2081" t="str">
        <f>'7D'!$CN$10</f>
        <v>STWDA006</v>
      </c>
      <c r="C5646" t="s">
        <v>20647</v>
      </c>
      <c r="E5646" t="s">
        <v>15757</v>
      </c>
      <c r="F5646">
        <f>IF(ISBLANK('7D'!$AD$10),"",'7D'!$AD$10)</f>
        <v>0</v>
      </c>
    </row>
    <row r="5647" spans="2:6">
      <c r="B5647" s="2081" t="str">
        <f>'7D'!$BO$11</f>
        <v>STWD015</v>
      </c>
      <c r="C5647" t="s">
        <v>20648</v>
      </c>
      <c r="E5647" t="s">
        <v>15757</v>
      </c>
      <c r="F5647" t="str">
        <f>IF(ISBLANK('7D'!$E$11),"",'7D'!$E$11)</f>
        <v/>
      </c>
    </row>
    <row r="5648" spans="2:6">
      <c r="B5648" s="2081" t="str">
        <f>'7D'!$BP$11</f>
        <v>STWD016</v>
      </c>
      <c r="C5648" t="s">
        <v>20648</v>
      </c>
      <c r="E5648" t="s">
        <v>15757</v>
      </c>
      <c r="F5648" t="str">
        <f>IF(ISBLANK('7D'!$F$11),"",'7D'!$F$11)</f>
        <v/>
      </c>
    </row>
    <row r="5649" spans="2:6">
      <c r="B5649" s="2081" t="str">
        <f>'7D'!$BQ$11</f>
        <v>STWD017</v>
      </c>
      <c r="C5649" t="s">
        <v>20648</v>
      </c>
      <c r="E5649" t="s">
        <v>15757</v>
      </c>
      <c r="F5649" t="str">
        <f>IF(ISBLANK('7D'!$G$11),"",'7D'!$G$11)</f>
        <v/>
      </c>
    </row>
    <row r="5650" spans="2:6">
      <c r="B5650" s="2081" t="str">
        <f>'7D'!$BR$11</f>
        <v>STWD018</v>
      </c>
      <c r="C5650" t="s">
        <v>20648</v>
      </c>
      <c r="E5650" t="s">
        <v>15757</v>
      </c>
      <c r="F5650" t="str">
        <f>IF(ISBLANK('7D'!$H$11),"",'7D'!$H$11)</f>
        <v/>
      </c>
    </row>
    <row r="5651" spans="2:6">
      <c r="B5651" s="2081" t="str">
        <f>'7D'!$BS$11</f>
        <v>STWD019</v>
      </c>
      <c r="C5651" t="s">
        <v>20648</v>
      </c>
      <c r="E5651" t="s">
        <v>15757</v>
      </c>
      <c r="F5651" t="str">
        <f>IF(ISBLANK('7D'!$I$11),"",'7D'!$I$11)</f>
        <v/>
      </c>
    </row>
    <row r="5652" spans="2:6">
      <c r="B5652" s="2081" t="str">
        <f>'7D'!$BT$11</f>
        <v>STWD020</v>
      </c>
      <c r="C5652" t="s">
        <v>20648</v>
      </c>
      <c r="E5652" t="s">
        <v>15757</v>
      </c>
      <c r="F5652" t="str">
        <f>IF(ISBLANK('7D'!$J$11),"",'7D'!$J$11)</f>
        <v/>
      </c>
    </row>
    <row r="5653" spans="2:6">
      <c r="B5653" s="2081" t="str">
        <f>'7D'!$BU$11</f>
        <v>STWD021</v>
      </c>
      <c r="C5653" t="s">
        <v>20648</v>
      </c>
      <c r="E5653" t="s">
        <v>15757</v>
      </c>
      <c r="F5653" t="str">
        <f>IF(ISBLANK('7D'!$K$11),"",'7D'!$K$11)</f>
        <v/>
      </c>
    </row>
    <row r="5654" spans="2:6">
      <c r="B5654" s="2081" t="str">
        <f>'7D'!$BV$11</f>
        <v>STWD026</v>
      </c>
      <c r="C5654" t="s">
        <v>20649</v>
      </c>
      <c r="E5654" t="s">
        <v>15757</v>
      </c>
      <c r="F5654">
        <f>IF(ISBLANK('7D'!$L$11),"",'7D'!$L$11)</f>
        <v>0</v>
      </c>
    </row>
    <row r="5655" spans="2:6">
      <c r="B5655" s="2081" t="str">
        <f>'7D'!$BX$11</f>
        <v>STWDP015</v>
      </c>
      <c r="C5655" t="s">
        <v>20650</v>
      </c>
      <c r="E5655" t="s">
        <v>15757</v>
      </c>
      <c r="F5655" t="str">
        <f>IF(ISBLANK('7D'!$N$11),"",'7D'!$N$11)</f>
        <v/>
      </c>
    </row>
    <row r="5656" spans="2:6">
      <c r="B5656" s="2081" t="str">
        <f>'7D'!$BY$11</f>
        <v>STWDP016</v>
      </c>
      <c r="C5656" t="s">
        <v>20651</v>
      </c>
      <c r="E5656" t="s">
        <v>15757</v>
      </c>
      <c r="F5656" t="str">
        <f>IF(ISBLANK('7D'!$O$11),"",'7D'!$O$11)</f>
        <v/>
      </c>
    </row>
    <row r="5657" spans="2:6">
      <c r="B5657" s="2081" t="str">
        <f>'7D'!$BZ$11</f>
        <v>STWDP017</v>
      </c>
      <c r="C5657" t="s">
        <v>20652</v>
      </c>
      <c r="E5657" t="s">
        <v>15757</v>
      </c>
      <c r="F5657" t="str">
        <f>IF(ISBLANK('7D'!$P$11),"",'7D'!$P$11)</f>
        <v/>
      </c>
    </row>
    <row r="5658" spans="2:6">
      <c r="B5658" s="2081" t="str">
        <f>'7D'!$CA$11</f>
        <v>STWDP018</v>
      </c>
      <c r="C5658" t="s">
        <v>20653</v>
      </c>
      <c r="E5658" t="s">
        <v>15757</v>
      </c>
      <c r="F5658" t="str">
        <f>IF(ISBLANK('7D'!$Q$11),"",'7D'!$Q$11)</f>
        <v/>
      </c>
    </row>
    <row r="5659" spans="2:6">
      <c r="B5659" s="2081" t="str">
        <f>'7D'!$CB$11</f>
        <v>STWDP019</v>
      </c>
      <c r="C5659" t="s">
        <v>20654</v>
      </c>
      <c r="E5659" t="s">
        <v>15757</v>
      </c>
      <c r="F5659">
        <f>IF(ISBLANK('7D'!$R$11),"",'7D'!$R$11)</f>
        <v>0</v>
      </c>
    </row>
    <row r="5660" spans="2:6">
      <c r="B5660" s="2081" t="str">
        <f>'7D'!$CC$11</f>
        <v>STWDB015</v>
      </c>
      <c r="C5660" t="s">
        <v>20655</v>
      </c>
      <c r="E5660" t="s">
        <v>15757</v>
      </c>
      <c r="F5660" t="str">
        <f>IF(ISBLANK('7D'!$S$11),"",'7D'!$S$11)</f>
        <v/>
      </c>
    </row>
    <row r="5661" spans="2:6">
      <c r="B5661" s="2081" t="str">
        <f>'7D'!$CD$11</f>
        <v>STWDB016</v>
      </c>
      <c r="C5661" t="s">
        <v>20656</v>
      </c>
      <c r="E5661" t="s">
        <v>15757</v>
      </c>
      <c r="F5661" t="str">
        <f>IF(ISBLANK('7D'!$T$11),"",'7D'!$T$11)</f>
        <v/>
      </c>
    </row>
    <row r="5662" spans="2:6">
      <c r="B5662" s="2081" t="str">
        <f>'7D'!$CE$11</f>
        <v>STWDB017</v>
      </c>
      <c r="C5662" t="s">
        <v>20657</v>
      </c>
      <c r="E5662" t="s">
        <v>15757</v>
      </c>
      <c r="F5662" t="str">
        <f>IF(ISBLANK('7D'!$U$11),"",'7D'!$U$11)</f>
        <v/>
      </c>
    </row>
    <row r="5663" spans="2:6">
      <c r="B5663" s="2081" t="str">
        <f>'7D'!$CF$11</f>
        <v>STWDB018</v>
      </c>
      <c r="C5663" t="s">
        <v>20658</v>
      </c>
      <c r="E5663" t="s">
        <v>15757</v>
      </c>
      <c r="F5663" t="str">
        <f>IF(ISBLANK('7D'!$V$11),"",'7D'!$V$11)</f>
        <v/>
      </c>
    </row>
    <row r="5664" spans="2:6">
      <c r="B5664" s="2081" t="str">
        <f>'7D'!$CG$11</f>
        <v>STWDB019</v>
      </c>
      <c r="C5664" t="s">
        <v>20659</v>
      </c>
      <c r="E5664" t="s">
        <v>15757</v>
      </c>
      <c r="F5664" t="str">
        <f>IF(ISBLANK('7D'!$W$11),"",'7D'!$W$11)</f>
        <v/>
      </c>
    </row>
    <row r="5665" spans="2:6">
      <c r="B5665" s="2081" t="str">
        <f>'7D'!$CH$11</f>
        <v>STWDB020</v>
      </c>
      <c r="C5665" t="s">
        <v>20660</v>
      </c>
      <c r="E5665" t="s">
        <v>15757</v>
      </c>
      <c r="F5665">
        <f>IF(ISBLANK('7D'!$X$11),"",'7D'!$X$11)</f>
        <v>0</v>
      </c>
    </row>
    <row r="5666" spans="2:6">
      <c r="B5666" s="2081" t="str">
        <f>'7D'!$CI$11</f>
        <v>STWDA015</v>
      </c>
      <c r="C5666" t="s">
        <v>20661</v>
      </c>
      <c r="E5666" t="s">
        <v>15757</v>
      </c>
      <c r="F5666" t="str">
        <f>IF(ISBLANK('7D'!$Y$11),"",'7D'!$Y$11)</f>
        <v/>
      </c>
    </row>
    <row r="5667" spans="2:6">
      <c r="B5667" s="2081" t="str">
        <f>'7D'!$CJ$11</f>
        <v>STWDA016</v>
      </c>
      <c r="C5667" t="s">
        <v>20662</v>
      </c>
      <c r="E5667" t="s">
        <v>15757</v>
      </c>
      <c r="F5667" t="str">
        <f>IF(ISBLANK('7D'!$Z$11),"",'7D'!$Z$11)</f>
        <v/>
      </c>
    </row>
    <row r="5668" spans="2:6">
      <c r="B5668" s="2081" t="str">
        <f>'7D'!$CK$11</f>
        <v>STWDA017</v>
      </c>
      <c r="C5668" t="s">
        <v>20663</v>
      </c>
      <c r="E5668" t="s">
        <v>15757</v>
      </c>
      <c r="F5668" t="str">
        <f>IF(ISBLANK('7D'!$AA$11),"",'7D'!$AA$11)</f>
        <v/>
      </c>
    </row>
    <row r="5669" spans="2:6">
      <c r="B5669" s="2081" t="str">
        <f>'7D'!$CL$11</f>
        <v>STWDA018</v>
      </c>
      <c r="C5669" t="s">
        <v>20664</v>
      </c>
      <c r="E5669" t="s">
        <v>15757</v>
      </c>
      <c r="F5669" t="str">
        <f>IF(ISBLANK('7D'!$AB$11),"",'7D'!$AB$11)</f>
        <v/>
      </c>
    </row>
    <row r="5670" spans="2:6">
      <c r="B5670" s="2081" t="str">
        <f>'7D'!$CM$11</f>
        <v>STWDA019</v>
      </c>
      <c r="C5670" t="s">
        <v>20665</v>
      </c>
      <c r="E5670" t="s">
        <v>15757</v>
      </c>
      <c r="F5670" t="str">
        <f>IF(ISBLANK('7D'!$AC$11),"",'7D'!$AC$11)</f>
        <v/>
      </c>
    </row>
    <row r="5671" spans="2:6">
      <c r="B5671" s="2081" t="str">
        <f>'7D'!$CN$11</f>
        <v>STWDA020</v>
      </c>
      <c r="C5671" t="s">
        <v>20666</v>
      </c>
      <c r="E5671" t="s">
        <v>15757</v>
      </c>
      <c r="F5671">
        <f>IF(ISBLANK('7D'!$AD$11),"",'7D'!$AD$11)</f>
        <v>0</v>
      </c>
    </row>
    <row r="5672" spans="2:6">
      <c r="B5672" s="2081" t="str">
        <f>'7D'!$BO$12</f>
        <v>STWD029</v>
      </c>
      <c r="C5672" t="s">
        <v>20667</v>
      </c>
      <c r="E5672" t="s">
        <v>15757</v>
      </c>
      <c r="F5672" t="str">
        <f>IF(ISBLANK('7D'!$E$12),"",'7D'!$E$12)</f>
        <v/>
      </c>
    </row>
    <row r="5673" spans="2:6">
      <c r="B5673" s="2081" t="str">
        <f>'7D'!$BP$12</f>
        <v>STWD030</v>
      </c>
      <c r="C5673" t="s">
        <v>20667</v>
      </c>
      <c r="E5673" t="s">
        <v>15757</v>
      </c>
      <c r="F5673" t="str">
        <f>IF(ISBLANK('7D'!$F$12),"",'7D'!$F$12)</f>
        <v/>
      </c>
    </row>
    <row r="5674" spans="2:6">
      <c r="B5674" s="2081" t="str">
        <f>'7D'!$BQ$12</f>
        <v>STWD031</v>
      </c>
      <c r="C5674" t="s">
        <v>20667</v>
      </c>
      <c r="E5674" t="s">
        <v>15757</v>
      </c>
      <c r="F5674" t="str">
        <f>IF(ISBLANK('7D'!$G$12),"",'7D'!$G$12)</f>
        <v/>
      </c>
    </row>
    <row r="5675" spans="2:6">
      <c r="B5675" s="2081" t="str">
        <f>'7D'!$BR$12</f>
        <v>STWD032</v>
      </c>
      <c r="C5675" t="s">
        <v>20667</v>
      </c>
      <c r="E5675" t="s">
        <v>15757</v>
      </c>
      <c r="F5675" t="str">
        <f>IF(ISBLANK('7D'!$H$12),"",'7D'!$H$12)</f>
        <v/>
      </c>
    </row>
    <row r="5676" spans="2:6">
      <c r="B5676" s="2081" t="str">
        <f>'7D'!$BS$12</f>
        <v>STWD033</v>
      </c>
      <c r="C5676" t="s">
        <v>20667</v>
      </c>
      <c r="E5676" t="s">
        <v>15757</v>
      </c>
      <c r="F5676" t="str">
        <f>IF(ISBLANK('7D'!$I$12),"",'7D'!$I$12)</f>
        <v/>
      </c>
    </row>
    <row r="5677" spans="2:6">
      <c r="B5677" s="2081" t="str">
        <f>'7D'!$BT$12</f>
        <v>STWD034</v>
      </c>
      <c r="C5677" t="s">
        <v>20667</v>
      </c>
      <c r="E5677" t="s">
        <v>15757</v>
      </c>
      <c r="F5677" t="str">
        <f>IF(ISBLANK('7D'!$J$12),"",'7D'!$J$12)</f>
        <v/>
      </c>
    </row>
    <row r="5678" spans="2:6">
      <c r="B5678" s="2081" t="str">
        <f>'7D'!$BU$12</f>
        <v>STWD035</v>
      </c>
      <c r="C5678" t="s">
        <v>20667</v>
      </c>
      <c r="E5678" t="s">
        <v>15757</v>
      </c>
      <c r="F5678" t="str">
        <f>IF(ISBLANK('7D'!$K$12),"",'7D'!$K$12)</f>
        <v/>
      </c>
    </row>
    <row r="5679" spans="2:6">
      <c r="B5679" s="2081" t="str">
        <f>'7D'!$BV$12</f>
        <v>STWD040</v>
      </c>
      <c r="C5679" t="s">
        <v>20668</v>
      </c>
      <c r="E5679" t="s">
        <v>15757</v>
      </c>
      <c r="F5679">
        <f>IF(ISBLANK('7D'!$L$12),"",'7D'!$L$12)</f>
        <v>0</v>
      </c>
    </row>
    <row r="5680" spans="2:6">
      <c r="B5680" s="2081" t="str">
        <f>'7D'!$BX$12</f>
        <v>STWDP029</v>
      </c>
      <c r="C5680" t="s">
        <v>20669</v>
      </c>
      <c r="E5680" t="s">
        <v>15757</v>
      </c>
      <c r="F5680" t="str">
        <f>IF(ISBLANK('7D'!$N$12),"",'7D'!$N$12)</f>
        <v/>
      </c>
    </row>
    <row r="5681" spans="2:6">
      <c r="B5681" s="2081" t="str">
        <f>'7D'!$BY$12</f>
        <v>STWDP030</v>
      </c>
      <c r="C5681" t="s">
        <v>20670</v>
      </c>
      <c r="E5681" t="s">
        <v>15757</v>
      </c>
      <c r="F5681" t="str">
        <f>IF(ISBLANK('7D'!$O$12),"",'7D'!$O$12)</f>
        <v/>
      </c>
    </row>
    <row r="5682" spans="2:6">
      <c r="B5682" s="2081" t="str">
        <f>'7D'!$BZ$12</f>
        <v>STWDP031</v>
      </c>
      <c r="C5682" t="s">
        <v>20671</v>
      </c>
      <c r="E5682" t="s">
        <v>15757</v>
      </c>
      <c r="F5682" t="str">
        <f>IF(ISBLANK('7D'!$P$12),"",'7D'!$P$12)</f>
        <v/>
      </c>
    </row>
    <row r="5683" spans="2:6">
      <c r="B5683" s="2081" t="str">
        <f>'7D'!$CA$12</f>
        <v>STWDP032</v>
      </c>
      <c r="C5683" t="s">
        <v>20672</v>
      </c>
      <c r="E5683" t="s">
        <v>15757</v>
      </c>
      <c r="F5683" t="str">
        <f>IF(ISBLANK('7D'!$Q$12),"",'7D'!$Q$12)</f>
        <v/>
      </c>
    </row>
    <row r="5684" spans="2:6">
      <c r="B5684" s="2081" t="str">
        <f>'7D'!$CB$12</f>
        <v>STWDP033</v>
      </c>
      <c r="C5684" t="s">
        <v>20673</v>
      </c>
      <c r="E5684" t="s">
        <v>15757</v>
      </c>
      <c r="F5684">
        <f>IF(ISBLANK('7D'!$R$12),"",'7D'!$R$12)</f>
        <v>0</v>
      </c>
    </row>
    <row r="5685" spans="2:6">
      <c r="B5685" s="2081" t="str">
        <f>'7D'!$CC$12</f>
        <v>STWDB029</v>
      </c>
      <c r="C5685" t="s">
        <v>20674</v>
      </c>
      <c r="E5685" t="s">
        <v>15757</v>
      </c>
      <c r="F5685" t="str">
        <f>IF(ISBLANK('7D'!$S$12),"",'7D'!$S$12)</f>
        <v/>
      </c>
    </row>
    <row r="5686" spans="2:6">
      <c r="B5686" s="2081" t="str">
        <f>'7D'!$CD$12</f>
        <v>STWDB030</v>
      </c>
      <c r="C5686" t="s">
        <v>20675</v>
      </c>
      <c r="E5686" t="s">
        <v>15757</v>
      </c>
      <c r="F5686" t="str">
        <f>IF(ISBLANK('7D'!$T$12),"",'7D'!$T$12)</f>
        <v/>
      </c>
    </row>
    <row r="5687" spans="2:6">
      <c r="B5687" s="2081" t="str">
        <f>'7D'!$CE$12</f>
        <v>STWDB031</v>
      </c>
      <c r="C5687" t="s">
        <v>20676</v>
      </c>
      <c r="E5687" t="s">
        <v>15757</v>
      </c>
      <c r="F5687" t="str">
        <f>IF(ISBLANK('7D'!$U$12),"",'7D'!$U$12)</f>
        <v/>
      </c>
    </row>
    <row r="5688" spans="2:6">
      <c r="B5688" s="2081" t="str">
        <f>'7D'!$CF$12</f>
        <v>STWDB032</v>
      </c>
      <c r="C5688" t="s">
        <v>20677</v>
      </c>
      <c r="E5688" t="s">
        <v>15757</v>
      </c>
      <c r="F5688" t="str">
        <f>IF(ISBLANK('7D'!$V$12),"",'7D'!$V$12)</f>
        <v/>
      </c>
    </row>
    <row r="5689" spans="2:6">
      <c r="B5689" s="2081" t="str">
        <f>'7D'!$CG$12</f>
        <v>STWDB033</v>
      </c>
      <c r="C5689" t="s">
        <v>20678</v>
      </c>
      <c r="E5689" t="s">
        <v>15757</v>
      </c>
      <c r="F5689" t="str">
        <f>IF(ISBLANK('7D'!$W$12),"",'7D'!$W$12)</f>
        <v/>
      </c>
    </row>
    <row r="5690" spans="2:6">
      <c r="B5690" s="2081" t="str">
        <f>'7D'!$CH$12</f>
        <v>STWDB034</v>
      </c>
      <c r="C5690" t="s">
        <v>20679</v>
      </c>
      <c r="E5690" t="s">
        <v>15757</v>
      </c>
      <c r="F5690">
        <f>IF(ISBLANK('7D'!$X$12),"",'7D'!$X$12)</f>
        <v>0</v>
      </c>
    </row>
    <row r="5691" spans="2:6">
      <c r="B5691" s="2081" t="str">
        <f>'7D'!$CI$12</f>
        <v>STWDA029</v>
      </c>
      <c r="C5691" t="s">
        <v>20680</v>
      </c>
      <c r="E5691" t="s">
        <v>15757</v>
      </c>
      <c r="F5691" t="str">
        <f>IF(ISBLANK('7D'!$Y$12),"",'7D'!$Y$12)</f>
        <v/>
      </c>
    </row>
    <row r="5692" spans="2:6">
      <c r="B5692" s="2081" t="str">
        <f>'7D'!$CJ$12</f>
        <v>STWDA030</v>
      </c>
      <c r="C5692" t="s">
        <v>20681</v>
      </c>
      <c r="E5692" t="s">
        <v>15757</v>
      </c>
      <c r="F5692" t="str">
        <f>IF(ISBLANK('7D'!$Z$12),"",'7D'!$Z$12)</f>
        <v/>
      </c>
    </row>
    <row r="5693" spans="2:6">
      <c r="B5693" s="2081" t="str">
        <f>'7D'!$CK$12</f>
        <v>STWDA031</v>
      </c>
      <c r="C5693" t="s">
        <v>20682</v>
      </c>
      <c r="E5693" t="s">
        <v>15757</v>
      </c>
      <c r="F5693" t="str">
        <f>IF(ISBLANK('7D'!$AA$12),"",'7D'!$AA$12)</f>
        <v/>
      </c>
    </row>
    <row r="5694" spans="2:6">
      <c r="B5694" s="2081" t="str">
        <f>'7D'!$CL$12</f>
        <v>STWDA032</v>
      </c>
      <c r="C5694" t="s">
        <v>20683</v>
      </c>
      <c r="E5694" t="s">
        <v>15757</v>
      </c>
      <c r="F5694" t="str">
        <f>IF(ISBLANK('7D'!$AB$12),"",'7D'!$AB$12)</f>
        <v/>
      </c>
    </row>
    <row r="5695" spans="2:6">
      <c r="B5695" s="2081" t="str">
        <f>'7D'!$CM$12</f>
        <v>STWDA033</v>
      </c>
      <c r="C5695" t="s">
        <v>20684</v>
      </c>
      <c r="E5695" t="s">
        <v>15757</v>
      </c>
      <c r="F5695" t="str">
        <f>IF(ISBLANK('7D'!$AC$12),"",'7D'!$AC$12)</f>
        <v/>
      </c>
    </row>
    <row r="5696" spans="2:6">
      <c r="B5696" s="2081" t="str">
        <f>'7D'!$CN$12</f>
        <v>STWDA034</v>
      </c>
      <c r="C5696" t="s">
        <v>20685</v>
      </c>
      <c r="E5696" t="s">
        <v>15757</v>
      </c>
      <c r="F5696">
        <f>IF(ISBLANK('7D'!$AD$12),"",'7D'!$AD$12)</f>
        <v>0</v>
      </c>
    </row>
    <row r="5697" spans="2:6">
      <c r="B5697" s="2081" t="str">
        <f>'7D'!$BO$13</f>
        <v>STWD043</v>
      </c>
      <c r="C5697" t="s">
        <v>20686</v>
      </c>
      <c r="E5697" t="s">
        <v>15757</v>
      </c>
      <c r="F5697" t="str">
        <f>IF(ISBLANK('7D'!$E$13),"",'7D'!$E$13)</f>
        <v/>
      </c>
    </row>
    <row r="5698" spans="2:6">
      <c r="B5698" s="2081" t="str">
        <f>'7D'!$BP$13</f>
        <v>STWD044</v>
      </c>
      <c r="C5698" t="s">
        <v>20686</v>
      </c>
      <c r="E5698" t="s">
        <v>15757</v>
      </c>
      <c r="F5698" t="str">
        <f>IF(ISBLANK('7D'!$F$13),"",'7D'!$F$13)</f>
        <v/>
      </c>
    </row>
    <row r="5699" spans="2:6">
      <c r="B5699" s="2081" t="str">
        <f>'7D'!$BQ$13</f>
        <v>STWD045</v>
      </c>
      <c r="C5699" t="s">
        <v>20686</v>
      </c>
      <c r="E5699" t="s">
        <v>15757</v>
      </c>
      <c r="F5699" t="str">
        <f>IF(ISBLANK('7D'!$G$13),"",'7D'!$G$13)</f>
        <v/>
      </c>
    </row>
    <row r="5700" spans="2:6">
      <c r="B5700" s="2081" t="str">
        <f>'7D'!$BR$13</f>
        <v>STWD046</v>
      </c>
      <c r="C5700" t="s">
        <v>20686</v>
      </c>
      <c r="E5700" t="s">
        <v>15757</v>
      </c>
      <c r="F5700" t="str">
        <f>IF(ISBLANK('7D'!$H$13),"",'7D'!$H$13)</f>
        <v/>
      </c>
    </row>
    <row r="5701" spans="2:6">
      <c r="B5701" s="2081" t="str">
        <f>'7D'!$BS$13</f>
        <v>STWD047</v>
      </c>
      <c r="C5701" t="s">
        <v>20686</v>
      </c>
      <c r="E5701" t="s">
        <v>15757</v>
      </c>
      <c r="F5701" t="str">
        <f>IF(ISBLANK('7D'!$I$13),"",'7D'!$I$13)</f>
        <v/>
      </c>
    </row>
    <row r="5702" spans="2:6">
      <c r="B5702" s="2081" t="str">
        <f>'7D'!$BT$13</f>
        <v>STWD048</v>
      </c>
      <c r="C5702" t="s">
        <v>20686</v>
      </c>
      <c r="E5702" t="s">
        <v>15757</v>
      </c>
      <c r="F5702" t="str">
        <f>IF(ISBLANK('7D'!$J$13),"",'7D'!$J$13)</f>
        <v/>
      </c>
    </row>
    <row r="5703" spans="2:6">
      <c r="B5703" s="2081" t="str">
        <f>'7D'!$BU$13</f>
        <v>STWD049</v>
      </c>
      <c r="C5703" t="s">
        <v>20686</v>
      </c>
      <c r="E5703" t="s">
        <v>15757</v>
      </c>
      <c r="F5703" t="str">
        <f>IF(ISBLANK('7D'!$K$13),"",'7D'!$K$13)</f>
        <v/>
      </c>
    </row>
    <row r="5704" spans="2:6">
      <c r="B5704" s="2081" t="str">
        <f>'7D'!$BV$13</f>
        <v>STWD054</v>
      </c>
      <c r="C5704" t="s">
        <v>20687</v>
      </c>
      <c r="E5704" t="s">
        <v>15757</v>
      </c>
      <c r="F5704">
        <f>IF(ISBLANK('7D'!$L$13),"",'7D'!$L$13)</f>
        <v>0</v>
      </c>
    </row>
    <row r="5705" spans="2:6">
      <c r="B5705" s="2081" t="str">
        <f>'7D'!$BX$13</f>
        <v>STWDP043</v>
      </c>
      <c r="C5705" t="s">
        <v>20688</v>
      </c>
      <c r="E5705" t="s">
        <v>15757</v>
      </c>
      <c r="F5705" t="str">
        <f>IF(ISBLANK('7D'!$N$13),"",'7D'!$N$13)</f>
        <v/>
      </c>
    </row>
    <row r="5706" spans="2:6">
      <c r="B5706" s="2081" t="str">
        <f>'7D'!$BY$13</f>
        <v>STWDP044</v>
      </c>
      <c r="C5706" t="s">
        <v>20689</v>
      </c>
      <c r="E5706" t="s">
        <v>15757</v>
      </c>
      <c r="F5706" t="str">
        <f>IF(ISBLANK('7D'!$O$13),"",'7D'!$O$13)</f>
        <v/>
      </c>
    </row>
    <row r="5707" spans="2:6">
      <c r="B5707" s="2081" t="str">
        <f>'7D'!$BZ$13</f>
        <v>STWDP045</v>
      </c>
      <c r="C5707" t="s">
        <v>20690</v>
      </c>
      <c r="E5707" t="s">
        <v>15757</v>
      </c>
      <c r="F5707" t="str">
        <f>IF(ISBLANK('7D'!$P$13),"",'7D'!$P$13)</f>
        <v/>
      </c>
    </row>
    <row r="5708" spans="2:6">
      <c r="B5708" s="2081" t="str">
        <f>'7D'!$CA$13</f>
        <v>STWDP046</v>
      </c>
      <c r="C5708" t="s">
        <v>20691</v>
      </c>
      <c r="E5708" t="s">
        <v>15757</v>
      </c>
      <c r="F5708" t="str">
        <f>IF(ISBLANK('7D'!$Q$13),"",'7D'!$Q$13)</f>
        <v/>
      </c>
    </row>
    <row r="5709" spans="2:6">
      <c r="B5709" s="2081" t="str">
        <f>'7D'!$CB$13</f>
        <v>STWDP047</v>
      </c>
      <c r="C5709" t="s">
        <v>20692</v>
      </c>
      <c r="E5709" t="s">
        <v>15757</v>
      </c>
      <c r="F5709">
        <f>IF(ISBLANK('7D'!$R$13),"",'7D'!$R$13)</f>
        <v>0</v>
      </c>
    </row>
    <row r="5710" spans="2:6">
      <c r="B5710" s="2081" t="str">
        <f>'7D'!$CC$13</f>
        <v>STWDB043</v>
      </c>
      <c r="C5710" t="s">
        <v>20693</v>
      </c>
      <c r="E5710" t="s">
        <v>15757</v>
      </c>
      <c r="F5710" t="str">
        <f>IF(ISBLANK('7D'!$S$13),"",'7D'!$S$13)</f>
        <v/>
      </c>
    </row>
    <row r="5711" spans="2:6">
      <c r="B5711" s="2081" t="str">
        <f>'7D'!$CD$13</f>
        <v>STWDB044</v>
      </c>
      <c r="C5711" t="s">
        <v>20694</v>
      </c>
      <c r="E5711" t="s">
        <v>15757</v>
      </c>
      <c r="F5711" t="str">
        <f>IF(ISBLANK('7D'!$T$13),"",'7D'!$T$13)</f>
        <v/>
      </c>
    </row>
    <row r="5712" spans="2:6">
      <c r="B5712" s="2081" t="str">
        <f>'7D'!$CE$13</f>
        <v>STWDB045</v>
      </c>
      <c r="C5712" t="s">
        <v>20695</v>
      </c>
      <c r="E5712" t="s">
        <v>15757</v>
      </c>
      <c r="F5712" t="str">
        <f>IF(ISBLANK('7D'!$U$13),"",'7D'!$U$13)</f>
        <v/>
      </c>
    </row>
    <row r="5713" spans="2:6">
      <c r="B5713" s="2081" t="str">
        <f>'7D'!$CF$13</f>
        <v>STWDB046</v>
      </c>
      <c r="C5713" t="s">
        <v>20696</v>
      </c>
      <c r="E5713" t="s">
        <v>15757</v>
      </c>
      <c r="F5713" t="str">
        <f>IF(ISBLANK('7D'!$V$13),"",'7D'!$V$13)</f>
        <v/>
      </c>
    </row>
    <row r="5714" spans="2:6">
      <c r="B5714" s="2081" t="str">
        <f>'7D'!$CG$13</f>
        <v>STWDB047</v>
      </c>
      <c r="C5714" t="s">
        <v>20697</v>
      </c>
      <c r="E5714" t="s">
        <v>15757</v>
      </c>
      <c r="F5714" t="str">
        <f>IF(ISBLANK('7D'!$W$13),"",'7D'!$W$13)</f>
        <v/>
      </c>
    </row>
    <row r="5715" spans="2:6">
      <c r="B5715" s="2081" t="str">
        <f>'7D'!$CH$13</f>
        <v>STWDB048</v>
      </c>
      <c r="C5715" t="s">
        <v>20698</v>
      </c>
      <c r="E5715" t="s">
        <v>15757</v>
      </c>
      <c r="F5715">
        <f>IF(ISBLANK('7D'!$X$13),"",'7D'!$X$13)</f>
        <v>0</v>
      </c>
    </row>
    <row r="5716" spans="2:6">
      <c r="B5716" s="2081" t="str">
        <f>'7D'!$CI$13</f>
        <v>STWDA043</v>
      </c>
      <c r="C5716" t="s">
        <v>20699</v>
      </c>
      <c r="E5716" t="s">
        <v>15757</v>
      </c>
      <c r="F5716" t="str">
        <f>IF(ISBLANK('7D'!$Y$13),"",'7D'!$Y$13)</f>
        <v/>
      </c>
    </row>
    <row r="5717" spans="2:6">
      <c r="B5717" s="2081" t="str">
        <f>'7D'!$CJ$13</f>
        <v>STWDA044</v>
      </c>
      <c r="C5717" t="s">
        <v>20700</v>
      </c>
      <c r="E5717" t="s">
        <v>15757</v>
      </c>
      <c r="F5717" t="str">
        <f>IF(ISBLANK('7D'!$Z$13),"",'7D'!$Z$13)</f>
        <v/>
      </c>
    </row>
    <row r="5718" spans="2:6">
      <c r="B5718" s="2081" t="str">
        <f>'7D'!$CK$13</f>
        <v>STWDA045</v>
      </c>
      <c r="C5718" t="s">
        <v>20701</v>
      </c>
      <c r="E5718" t="s">
        <v>15757</v>
      </c>
      <c r="F5718" t="str">
        <f>IF(ISBLANK('7D'!$AA$13),"",'7D'!$AA$13)</f>
        <v/>
      </c>
    </row>
    <row r="5719" spans="2:6">
      <c r="B5719" s="2081" t="str">
        <f>'7D'!$CL$13</f>
        <v>STWDA046</v>
      </c>
      <c r="C5719" t="s">
        <v>20702</v>
      </c>
      <c r="E5719" t="s">
        <v>15757</v>
      </c>
      <c r="F5719" t="str">
        <f>IF(ISBLANK('7D'!$AB$13),"",'7D'!$AB$13)</f>
        <v/>
      </c>
    </row>
    <row r="5720" spans="2:6">
      <c r="B5720" s="2081" t="str">
        <f>'7D'!$CM$13</f>
        <v>STWDA047</v>
      </c>
      <c r="C5720" t="s">
        <v>20703</v>
      </c>
      <c r="E5720" t="s">
        <v>15757</v>
      </c>
      <c r="F5720" t="str">
        <f>IF(ISBLANK('7D'!$AC$13),"",'7D'!$AC$13)</f>
        <v/>
      </c>
    </row>
    <row r="5721" spans="2:6">
      <c r="B5721" s="2081" t="str">
        <f>'7D'!$CN$13</f>
        <v>STWDA048</v>
      </c>
      <c r="C5721" t="s">
        <v>20704</v>
      </c>
      <c r="E5721" t="s">
        <v>15757</v>
      </c>
      <c r="F5721">
        <f>IF(ISBLANK('7D'!$AD$13),"",'7D'!$AD$13)</f>
        <v>0</v>
      </c>
    </row>
    <row r="5722" spans="2:6">
      <c r="B5722" s="2081" t="str">
        <f>'7D'!$BO$14</f>
        <v>STWD057</v>
      </c>
      <c r="C5722" t="s">
        <v>20705</v>
      </c>
      <c r="E5722" t="s">
        <v>15757</v>
      </c>
      <c r="F5722" t="str">
        <f>IF(ISBLANK('7D'!$E$14),"",'7D'!$E$14)</f>
        <v/>
      </c>
    </row>
    <row r="5723" spans="2:6">
      <c r="B5723" s="2081" t="str">
        <f>'7D'!$BP$14</f>
        <v>STWD058</v>
      </c>
      <c r="C5723" t="s">
        <v>20705</v>
      </c>
      <c r="E5723" t="s">
        <v>15757</v>
      </c>
      <c r="F5723" t="str">
        <f>IF(ISBLANK('7D'!$F$14),"",'7D'!$F$14)</f>
        <v/>
      </c>
    </row>
    <row r="5724" spans="2:6">
      <c r="B5724" s="2081" t="str">
        <f>'7D'!$BQ$14</f>
        <v>STWD059</v>
      </c>
      <c r="C5724" t="s">
        <v>20706</v>
      </c>
      <c r="E5724" t="s">
        <v>15757</v>
      </c>
      <c r="F5724" t="str">
        <f>IF(ISBLANK('7D'!$G$14),"",'7D'!$G$14)</f>
        <v/>
      </c>
    </row>
    <row r="5725" spans="2:6">
      <c r="B5725" s="2081" t="str">
        <f>'7D'!$BR$14</f>
        <v>STWD060</v>
      </c>
      <c r="C5725" t="s">
        <v>20706</v>
      </c>
      <c r="E5725" t="s">
        <v>15757</v>
      </c>
      <c r="F5725" t="str">
        <f>IF(ISBLANK('7D'!$H$14),"",'7D'!$H$14)</f>
        <v/>
      </c>
    </row>
    <row r="5726" spans="2:6">
      <c r="B5726" s="2081" t="str">
        <f>'7D'!$BS$14</f>
        <v>STWD061</v>
      </c>
      <c r="C5726" t="s">
        <v>20705</v>
      </c>
      <c r="E5726" t="s">
        <v>15757</v>
      </c>
      <c r="F5726" t="str">
        <f>IF(ISBLANK('7D'!$I$14),"",'7D'!$I$14)</f>
        <v/>
      </c>
    </row>
    <row r="5727" spans="2:6">
      <c r="B5727" s="2081" t="str">
        <f>'7D'!$BT$14</f>
        <v>STWD062</v>
      </c>
      <c r="C5727" t="s">
        <v>20705</v>
      </c>
      <c r="E5727" t="s">
        <v>15757</v>
      </c>
      <c r="F5727" t="str">
        <f>IF(ISBLANK('7D'!$J$14),"",'7D'!$J$14)</f>
        <v/>
      </c>
    </row>
    <row r="5728" spans="2:6">
      <c r="B5728" s="2081" t="str">
        <f>'7D'!$BU$14</f>
        <v>STWD063</v>
      </c>
      <c r="C5728" t="s">
        <v>20705</v>
      </c>
      <c r="E5728" t="s">
        <v>15757</v>
      </c>
      <c r="F5728" t="str">
        <f>IF(ISBLANK('7D'!$K$14),"",'7D'!$K$14)</f>
        <v/>
      </c>
    </row>
    <row r="5729" spans="2:6">
      <c r="B5729" s="2081" t="str">
        <f>'7D'!$BV$14</f>
        <v>STWD068</v>
      </c>
      <c r="C5729" t="s">
        <v>20707</v>
      </c>
      <c r="E5729" t="s">
        <v>15757</v>
      </c>
      <c r="F5729">
        <f>IF(ISBLANK('7D'!$L$14),"",'7D'!$L$14)</f>
        <v>0</v>
      </c>
    </row>
    <row r="5730" spans="2:6">
      <c r="B5730" s="2081" t="str">
        <f>'7D'!$BX$14</f>
        <v>STWDP057</v>
      </c>
      <c r="C5730" t="s">
        <v>20708</v>
      </c>
      <c r="E5730" t="s">
        <v>15757</v>
      </c>
      <c r="F5730" t="str">
        <f>IF(ISBLANK('7D'!$N$14),"",'7D'!$N$14)</f>
        <v/>
      </c>
    </row>
    <row r="5731" spans="2:6">
      <c r="B5731" s="2081" t="str">
        <f>'7D'!$BY$14</f>
        <v>STWDP058</v>
      </c>
      <c r="C5731" t="s">
        <v>20709</v>
      </c>
      <c r="E5731" t="s">
        <v>15757</v>
      </c>
      <c r="F5731" t="str">
        <f>IF(ISBLANK('7D'!$O$14),"",'7D'!$O$14)</f>
        <v/>
      </c>
    </row>
    <row r="5732" spans="2:6">
      <c r="B5732" s="2081" t="str">
        <f>'7D'!$BZ$14</f>
        <v>STWDP059</v>
      </c>
      <c r="C5732" t="s">
        <v>20710</v>
      </c>
      <c r="E5732" t="s">
        <v>15757</v>
      </c>
      <c r="F5732" t="str">
        <f>IF(ISBLANK('7D'!$P$14),"",'7D'!$P$14)</f>
        <v/>
      </c>
    </row>
    <row r="5733" spans="2:6">
      <c r="B5733" s="2081" t="str">
        <f>'7D'!$CA$14</f>
        <v>STWDP060</v>
      </c>
      <c r="C5733" t="s">
        <v>20711</v>
      </c>
      <c r="E5733" t="s">
        <v>15757</v>
      </c>
      <c r="F5733" t="str">
        <f>IF(ISBLANK('7D'!$Q$14),"",'7D'!$Q$14)</f>
        <v/>
      </c>
    </row>
    <row r="5734" spans="2:6">
      <c r="B5734" s="2081" t="str">
        <f>'7D'!$CB$14</f>
        <v>STWDP061</v>
      </c>
      <c r="C5734" t="s">
        <v>20712</v>
      </c>
      <c r="E5734" t="s">
        <v>15757</v>
      </c>
      <c r="F5734">
        <f>IF(ISBLANK('7D'!$R$14),"",'7D'!$R$14)</f>
        <v>0</v>
      </c>
    </row>
    <row r="5735" spans="2:6">
      <c r="B5735" s="2081" t="str">
        <f>'7D'!$CC$14</f>
        <v>STWDB057</v>
      </c>
      <c r="C5735" t="s">
        <v>20713</v>
      </c>
      <c r="E5735" t="s">
        <v>15757</v>
      </c>
      <c r="F5735" t="str">
        <f>IF(ISBLANK('7D'!$S$14),"",'7D'!$S$14)</f>
        <v/>
      </c>
    </row>
    <row r="5736" spans="2:6">
      <c r="B5736" s="2081" t="str">
        <f>'7D'!$CD$14</f>
        <v>STWDB058</v>
      </c>
      <c r="C5736" t="s">
        <v>20714</v>
      </c>
      <c r="E5736" t="s">
        <v>15757</v>
      </c>
      <c r="F5736" t="str">
        <f>IF(ISBLANK('7D'!$T$14),"",'7D'!$T$14)</f>
        <v/>
      </c>
    </row>
    <row r="5737" spans="2:6">
      <c r="B5737" s="2081" t="str">
        <f>'7D'!$CE$14</f>
        <v>STWDB059</v>
      </c>
      <c r="C5737" t="s">
        <v>20715</v>
      </c>
      <c r="E5737" t="s">
        <v>15757</v>
      </c>
      <c r="F5737" t="str">
        <f>IF(ISBLANK('7D'!$U$14),"",'7D'!$U$14)</f>
        <v/>
      </c>
    </row>
    <row r="5738" spans="2:6">
      <c r="B5738" s="2081" t="str">
        <f>'7D'!$CF$14</f>
        <v>STWDB060</v>
      </c>
      <c r="C5738" t="s">
        <v>20716</v>
      </c>
      <c r="E5738" t="s">
        <v>15757</v>
      </c>
      <c r="F5738" t="str">
        <f>IF(ISBLANK('7D'!$V$14),"",'7D'!$V$14)</f>
        <v/>
      </c>
    </row>
    <row r="5739" spans="2:6">
      <c r="B5739" s="2081" t="str">
        <f>'7D'!$CG$14</f>
        <v>STWDB061</v>
      </c>
      <c r="C5739" t="s">
        <v>20717</v>
      </c>
      <c r="E5739" t="s">
        <v>15757</v>
      </c>
      <c r="F5739" t="str">
        <f>IF(ISBLANK('7D'!$W$14),"",'7D'!$W$14)</f>
        <v/>
      </c>
    </row>
    <row r="5740" spans="2:6">
      <c r="B5740" s="2081" t="str">
        <f>'7D'!$CH$14</f>
        <v>STWDB062</v>
      </c>
      <c r="C5740" t="s">
        <v>20718</v>
      </c>
      <c r="E5740" t="s">
        <v>15757</v>
      </c>
      <c r="F5740">
        <f>IF(ISBLANK('7D'!$X$14),"",'7D'!$X$14)</f>
        <v>0</v>
      </c>
    </row>
    <row r="5741" spans="2:6">
      <c r="B5741" s="2081" t="str">
        <f>'7D'!$CI$14</f>
        <v>STWDA057</v>
      </c>
      <c r="C5741" t="s">
        <v>20719</v>
      </c>
      <c r="E5741" t="s">
        <v>15757</v>
      </c>
      <c r="F5741" t="str">
        <f>IF(ISBLANK('7D'!$Y$14),"",'7D'!$Y$14)</f>
        <v/>
      </c>
    </row>
    <row r="5742" spans="2:6">
      <c r="B5742" s="2081" t="str">
        <f>'7D'!$CJ$14</f>
        <v>STWDA058</v>
      </c>
      <c r="C5742" t="s">
        <v>20720</v>
      </c>
      <c r="E5742" t="s">
        <v>15757</v>
      </c>
      <c r="F5742" t="str">
        <f>IF(ISBLANK('7D'!$Z$14),"",'7D'!$Z$14)</f>
        <v/>
      </c>
    </row>
    <row r="5743" spans="2:6">
      <c r="B5743" s="2081" t="str">
        <f>'7D'!$CK$14</f>
        <v>STWDA059</v>
      </c>
      <c r="C5743" t="s">
        <v>20721</v>
      </c>
      <c r="E5743" t="s">
        <v>15757</v>
      </c>
      <c r="F5743" t="str">
        <f>IF(ISBLANK('7D'!$AA$14),"",'7D'!$AA$14)</f>
        <v/>
      </c>
    </row>
    <row r="5744" spans="2:6">
      <c r="B5744" s="2081" t="str">
        <f>'7D'!$CL$14</f>
        <v>STWDA060</v>
      </c>
      <c r="C5744" t="s">
        <v>20722</v>
      </c>
      <c r="E5744" t="s">
        <v>15757</v>
      </c>
      <c r="F5744" t="str">
        <f>IF(ISBLANK('7D'!$AB$14),"",'7D'!$AB$14)</f>
        <v/>
      </c>
    </row>
    <row r="5745" spans="2:6">
      <c r="B5745" s="2081" t="str">
        <f>'7D'!$CM$14</f>
        <v>STWDA061</v>
      </c>
      <c r="C5745" t="s">
        <v>20723</v>
      </c>
      <c r="E5745" t="s">
        <v>15757</v>
      </c>
      <c r="F5745" t="str">
        <f>IF(ISBLANK('7D'!$AC$14),"",'7D'!$AC$14)</f>
        <v/>
      </c>
    </row>
    <row r="5746" spans="2:6">
      <c r="B5746" s="2081" t="str">
        <f>'7D'!$CN$14</f>
        <v>STWDA062</v>
      </c>
      <c r="C5746" t="s">
        <v>20724</v>
      </c>
      <c r="E5746" t="s">
        <v>15757</v>
      </c>
      <c r="F5746">
        <f>IF(ISBLANK('7D'!$AD$14),"",'7D'!$AD$14)</f>
        <v>0</v>
      </c>
    </row>
    <row r="5747" spans="2:6">
      <c r="B5747" s="2081" t="str">
        <f>'7D'!$BO$15</f>
        <v>STWD101</v>
      </c>
      <c r="C5747" t="s">
        <v>20725</v>
      </c>
      <c r="E5747" t="s">
        <v>15757</v>
      </c>
      <c r="F5747" t="str">
        <f>IF(ISBLANK('7D'!$E$15),"",'7D'!$E$15)</f>
        <v/>
      </c>
    </row>
    <row r="5748" spans="2:6">
      <c r="B5748" s="2081" t="str">
        <f>'7D'!$BP$15</f>
        <v>STWD102</v>
      </c>
      <c r="C5748" t="s">
        <v>20726</v>
      </c>
      <c r="E5748" t="s">
        <v>15757</v>
      </c>
      <c r="F5748" t="str">
        <f>IF(ISBLANK('7D'!$F$15),"",'7D'!$F$15)</f>
        <v/>
      </c>
    </row>
    <row r="5749" spans="2:6">
      <c r="B5749" s="2081" t="str">
        <f>'7D'!$BQ$15</f>
        <v>STWD103</v>
      </c>
      <c r="C5749" t="s">
        <v>20727</v>
      </c>
      <c r="E5749" t="s">
        <v>15757</v>
      </c>
      <c r="F5749" t="str">
        <f>IF(ISBLANK('7D'!$G$15),"",'7D'!$G$15)</f>
        <v/>
      </c>
    </row>
    <row r="5750" spans="2:6">
      <c r="B5750" s="2081" t="str">
        <f>'7D'!$BR$15</f>
        <v>STWD104</v>
      </c>
      <c r="C5750" t="s">
        <v>20728</v>
      </c>
      <c r="E5750" t="s">
        <v>15757</v>
      </c>
      <c r="F5750" t="str">
        <f>IF(ISBLANK('7D'!$H$15),"",'7D'!$H$15)</f>
        <v/>
      </c>
    </row>
    <row r="5751" spans="2:6">
      <c r="B5751" s="2081" t="str">
        <f>'7D'!$BS$15</f>
        <v>STWD105</v>
      </c>
      <c r="C5751" t="s">
        <v>20729</v>
      </c>
      <c r="E5751" t="s">
        <v>15757</v>
      </c>
      <c r="F5751" t="str">
        <f>IF(ISBLANK('7D'!$I$15),"",'7D'!$I$15)</f>
        <v/>
      </c>
    </row>
    <row r="5752" spans="2:6">
      <c r="B5752" s="2081" t="str">
        <f>'7D'!$BT$15</f>
        <v>STWD106</v>
      </c>
      <c r="C5752" t="s">
        <v>20730</v>
      </c>
      <c r="E5752" t="s">
        <v>15757</v>
      </c>
      <c r="F5752" t="str">
        <f>IF(ISBLANK('7D'!$J$15),"",'7D'!$J$15)</f>
        <v/>
      </c>
    </row>
    <row r="5753" spans="2:6">
      <c r="B5753" s="2081" t="str">
        <f>'7D'!$BU$15</f>
        <v>STWD107</v>
      </c>
      <c r="C5753" t="s">
        <v>20731</v>
      </c>
      <c r="E5753" t="s">
        <v>15757</v>
      </c>
      <c r="F5753" t="str">
        <f>IF(ISBLANK('7D'!$K$15),"",'7D'!$K$15)</f>
        <v/>
      </c>
    </row>
    <row r="5754" spans="2:6">
      <c r="B5754" s="2081" t="str">
        <f>'7D'!$BV$15</f>
        <v>STWD108</v>
      </c>
      <c r="C5754" t="s">
        <v>20732</v>
      </c>
      <c r="E5754" t="s">
        <v>15757</v>
      </c>
      <c r="F5754">
        <f>IF(ISBLANK('7D'!$L$15),"",'7D'!$L$15)</f>
        <v>0</v>
      </c>
    </row>
    <row r="5755" spans="2:6">
      <c r="B5755" s="2081" t="str">
        <f>'7D'!$BX$15</f>
        <v>STWDP101</v>
      </c>
      <c r="C5755" t="s">
        <v>20733</v>
      </c>
      <c r="E5755" t="s">
        <v>15757</v>
      </c>
      <c r="F5755" t="str">
        <f>IF(ISBLANK('7D'!$N$15),"",'7D'!$N$15)</f>
        <v/>
      </c>
    </row>
    <row r="5756" spans="2:6">
      <c r="B5756" s="2081" t="str">
        <f>'7D'!$BY$15</f>
        <v>STWDP102</v>
      </c>
      <c r="C5756" t="s">
        <v>20734</v>
      </c>
      <c r="E5756" t="s">
        <v>15757</v>
      </c>
      <c r="F5756" t="str">
        <f>IF(ISBLANK('7D'!$O$15),"",'7D'!$O$15)</f>
        <v/>
      </c>
    </row>
    <row r="5757" spans="2:6">
      <c r="B5757" s="2081" t="str">
        <f>'7D'!$BZ$15</f>
        <v>STWDP103</v>
      </c>
      <c r="C5757" t="s">
        <v>20735</v>
      </c>
      <c r="E5757" t="s">
        <v>15757</v>
      </c>
      <c r="F5757" t="str">
        <f>IF(ISBLANK('7D'!$P$15),"",'7D'!$P$15)</f>
        <v/>
      </c>
    </row>
    <row r="5758" spans="2:6">
      <c r="B5758" s="2081" t="str">
        <f>'7D'!$CA$15</f>
        <v>STWDP104</v>
      </c>
      <c r="C5758" t="s">
        <v>20736</v>
      </c>
      <c r="E5758" t="s">
        <v>15757</v>
      </c>
      <c r="F5758" t="str">
        <f>IF(ISBLANK('7D'!$Q$15),"",'7D'!$Q$15)</f>
        <v/>
      </c>
    </row>
    <row r="5759" spans="2:6">
      <c r="B5759" s="2081" t="str">
        <f>'7D'!$CB$15</f>
        <v>STWDP105</v>
      </c>
      <c r="C5759" t="s">
        <v>20737</v>
      </c>
      <c r="E5759" t="s">
        <v>15757</v>
      </c>
      <c r="F5759">
        <f>IF(ISBLANK('7D'!$R$15),"",'7D'!$R$15)</f>
        <v>0</v>
      </c>
    </row>
    <row r="5760" spans="2:6">
      <c r="B5760" s="2081" t="str">
        <f>'7D'!$CC$15</f>
        <v>STWDB101</v>
      </c>
      <c r="C5760" t="s">
        <v>20738</v>
      </c>
      <c r="E5760" t="s">
        <v>15757</v>
      </c>
      <c r="F5760" t="str">
        <f>IF(ISBLANK('7D'!$S$15),"",'7D'!$S$15)</f>
        <v/>
      </c>
    </row>
    <row r="5761" spans="2:6">
      <c r="B5761" s="2081" t="str">
        <f>'7D'!$CD$15</f>
        <v>STWDB102</v>
      </c>
      <c r="C5761" t="s">
        <v>20739</v>
      </c>
      <c r="E5761" t="s">
        <v>15757</v>
      </c>
      <c r="F5761" t="str">
        <f>IF(ISBLANK('7D'!$T$15),"",'7D'!$T$15)</f>
        <v/>
      </c>
    </row>
    <row r="5762" spans="2:6">
      <c r="B5762" s="2081" t="str">
        <f>'7D'!$CE$15</f>
        <v>STWDB103</v>
      </c>
      <c r="C5762" t="s">
        <v>20740</v>
      </c>
      <c r="E5762" t="s">
        <v>15757</v>
      </c>
      <c r="F5762" t="str">
        <f>IF(ISBLANK('7D'!$U$15),"",'7D'!$U$15)</f>
        <v/>
      </c>
    </row>
    <row r="5763" spans="2:6">
      <c r="B5763" s="2081" t="str">
        <f>'7D'!$CF$15</f>
        <v>STWDB104</v>
      </c>
      <c r="C5763" t="s">
        <v>20741</v>
      </c>
      <c r="E5763" t="s">
        <v>15757</v>
      </c>
      <c r="F5763" t="str">
        <f>IF(ISBLANK('7D'!$V$15),"",'7D'!$V$15)</f>
        <v/>
      </c>
    </row>
    <row r="5764" spans="2:6">
      <c r="B5764" s="2081" t="str">
        <f>'7D'!$CG$15</f>
        <v>STWDB105</v>
      </c>
      <c r="C5764" t="s">
        <v>20742</v>
      </c>
      <c r="E5764" t="s">
        <v>15757</v>
      </c>
      <c r="F5764" t="str">
        <f>IF(ISBLANK('7D'!$W$15),"",'7D'!$W$15)</f>
        <v/>
      </c>
    </row>
    <row r="5765" spans="2:6">
      <c r="B5765" s="2081" t="str">
        <f>'7D'!$CH$15</f>
        <v>STWDB106</v>
      </c>
      <c r="C5765" t="s">
        <v>20743</v>
      </c>
      <c r="E5765" t="s">
        <v>15757</v>
      </c>
      <c r="F5765">
        <f>IF(ISBLANK('7D'!$X$15),"",'7D'!$X$15)</f>
        <v>0</v>
      </c>
    </row>
    <row r="5766" spans="2:6">
      <c r="B5766" s="2081" t="str">
        <f>'7D'!$CI$15</f>
        <v>STWDA101</v>
      </c>
      <c r="C5766" t="s">
        <v>20744</v>
      </c>
      <c r="E5766" t="s">
        <v>15757</v>
      </c>
      <c r="F5766" t="str">
        <f>IF(ISBLANK('7D'!$Y$15),"",'7D'!$Y$15)</f>
        <v/>
      </c>
    </row>
    <row r="5767" spans="2:6">
      <c r="B5767" s="2081" t="str">
        <f>'7D'!$CJ$15</f>
        <v>STWDA102</v>
      </c>
      <c r="C5767" t="s">
        <v>20745</v>
      </c>
      <c r="E5767" t="s">
        <v>15757</v>
      </c>
      <c r="F5767" t="str">
        <f>IF(ISBLANK('7D'!$Z$15),"",'7D'!$Z$15)</f>
        <v/>
      </c>
    </row>
    <row r="5768" spans="2:6">
      <c r="B5768" s="2081" t="str">
        <f>'7D'!$CK$15</f>
        <v>STWDA103</v>
      </c>
      <c r="C5768" t="s">
        <v>20746</v>
      </c>
      <c r="E5768" t="s">
        <v>15757</v>
      </c>
      <c r="F5768" t="str">
        <f>IF(ISBLANK('7D'!$AA$15),"",'7D'!$AA$15)</f>
        <v/>
      </c>
    </row>
    <row r="5769" spans="2:6">
      <c r="B5769" s="2081" t="str">
        <f>'7D'!$CL$15</f>
        <v>STWDA104</v>
      </c>
      <c r="C5769" t="s">
        <v>20747</v>
      </c>
      <c r="E5769" t="s">
        <v>15757</v>
      </c>
      <c r="F5769" t="str">
        <f>IF(ISBLANK('7D'!$AB$15),"",'7D'!$AB$15)</f>
        <v/>
      </c>
    </row>
    <row r="5770" spans="2:6">
      <c r="B5770" s="2081" t="str">
        <f>'7D'!$CM$15</f>
        <v>STWDA105</v>
      </c>
      <c r="C5770" t="s">
        <v>20748</v>
      </c>
      <c r="E5770" t="s">
        <v>15757</v>
      </c>
      <c r="F5770" t="str">
        <f>IF(ISBLANK('7D'!$AC$15),"",'7D'!$AC$15)</f>
        <v/>
      </c>
    </row>
    <row r="5771" spans="2:6">
      <c r="B5771" s="2081" t="str">
        <f>'7D'!$CN$15</f>
        <v>STWDA106</v>
      </c>
      <c r="C5771" t="s">
        <v>20749</v>
      </c>
      <c r="E5771" t="s">
        <v>15757</v>
      </c>
      <c r="F5771">
        <f>IF(ISBLANK('7D'!$AD$15),"",'7D'!$AD$15)</f>
        <v>0</v>
      </c>
    </row>
    <row r="5772" spans="2:6">
      <c r="B5772" s="2081" t="str">
        <f>'7D'!$BO$16</f>
        <v>STWD121</v>
      </c>
      <c r="C5772" t="s">
        <v>20750</v>
      </c>
      <c r="E5772" t="s">
        <v>15757</v>
      </c>
      <c r="F5772">
        <f>IF(ISBLANK('7D'!$E$16),"",'7D'!$E$16)</f>
        <v>0</v>
      </c>
    </row>
    <row r="5773" spans="2:6">
      <c r="B5773" s="2081" t="str">
        <f>'7D'!$BP$16</f>
        <v>STWD122</v>
      </c>
      <c r="C5773" t="s">
        <v>20751</v>
      </c>
      <c r="E5773" t="s">
        <v>15757</v>
      </c>
      <c r="F5773">
        <f>IF(ISBLANK('7D'!$F$16),"",'7D'!$F$16)</f>
        <v>0</v>
      </c>
    </row>
    <row r="5774" spans="2:6">
      <c r="B5774" s="2081" t="str">
        <f>'7D'!$BQ$16</f>
        <v>STWD123</v>
      </c>
      <c r="C5774" t="s">
        <v>20752</v>
      </c>
      <c r="E5774" t="s">
        <v>15757</v>
      </c>
      <c r="F5774">
        <f>IF(ISBLANK('7D'!$G$16),"",'7D'!$G$16)</f>
        <v>0</v>
      </c>
    </row>
    <row r="5775" spans="2:6">
      <c r="B5775" s="2081" t="str">
        <f>'7D'!$BR$16</f>
        <v>STWD124</v>
      </c>
      <c r="C5775" t="s">
        <v>20753</v>
      </c>
      <c r="E5775" t="s">
        <v>15757</v>
      </c>
      <c r="F5775">
        <f>IF(ISBLANK('7D'!$H$16),"",'7D'!$H$16)</f>
        <v>0</v>
      </c>
    </row>
    <row r="5776" spans="2:6">
      <c r="B5776" s="2081" t="str">
        <f>'7D'!$BS$16</f>
        <v>STWD125</v>
      </c>
      <c r="C5776" t="s">
        <v>20754</v>
      </c>
      <c r="E5776" t="s">
        <v>15757</v>
      </c>
      <c r="F5776">
        <f>IF(ISBLANK('7D'!$I$16),"",'7D'!$I$16)</f>
        <v>0</v>
      </c>
    </row>
    <row r="5777" spans="2:6">
      <c r="B5777" s="2081" t="str">
        <f>'7D'!$BT$16</f>
        <v>STWD126</v>
      </c>
      <c r="C5777" t="s">
        <v>20755</v>
      </c>
      <c r="E5777" t="s">
        <v>15757</v>
      </c>
      <c r="F5777">
        <f>IF(ISBLANK('7D'!$J$16),"",'7D'!$J$16)</f>
        <v>0</v>
      </c>
    </row>
    <row r="5778" spans="2:6">
      <c r="B5778" s="2081" t="str">
        <f>'7D'!$BU$16</f>
        <v>STWD127</v>
      </c>
      <c r="C5778" t="s">
        <v>20756</v>
      </c>
      <c r="E5778" t="s">
        <v>15757</v>
      </c>
      <c r="F5778">
        <f>IF(ISBLANK('7D'!$K$16),"",'7D'!$K$16)</f>
        <v>0</v>
      </c>
    </row>
    <row r="5779" spans="2:6">
      <c r="B5779" s="2081" t="str">
        <f>'7D'!$BV$16</f>
        <v>STWD128</v>
      </c>
      <c r="C5779" t="s">
        <v>20757</v>
      </c>
      <c r="E5779" t="s">
        <v>15757</v>
      </c>
      <c r="F5779">
        <f>IF(ISBLANK('7D'!$L$16),"",'7D'!$L$16)</f>
        <v>0</v>
      </c>
    </row>
    <row r="5780" spans="2:6">
      <c r="B5780" s="2081" t="str">
        <f>'7D'!$BX$16</f>
        <v>STWDP121</v>
      </c>
      <c r="C5780" t="s">
        <v>20758</v>
      </c>
      <c r="E5780" t="s">
        <v>15757</v>
      </c>
      <c r="F5780">
        <f>IF(ISBLANK('7D'!$N$16),"",'7D'!$N$16)</f>
        <v>0</v>
      </c>
    </row>
    <row r="5781" spans="2:6">
      <c r="B5781" s="2081" t="str">
        <f>'7D'!$BY$16</f>
        <v>STWDP122</v>
      </c>
      <c r="C5781" t="s">
        <v>20759</v>
      </c>
      <c r="E5781" t="s">
        <v>15757</v>
      </c>
      <c r="F5781">
        <f>IF(ISBLANK('7D'!$O$16),"",'7D'!$O$16)</f>
        <v>0</v>
      </c>
    </row>
    <row r="5782" spans="2:6">
      <c r="B5782" s="2081" t="str">
        <f>'7D'!$BZ$16</f>
        <v>STWDP123</v>
      </c>
      <c r="C5782" t="s">
        <v>20760</v>
      </c>
      <c r="E5782" t="s">
        <v>15757</v>
      </c>
      <c r="F5782">
        <f>IF(ISBLANK('7D'!$P$16),"",'7D'!$P$16)</f>
        <v>0</v>
      </c>
    </row>
    <row r="5783" spans="2:6">
      <c r="B5783" s="2081" t="str">
        <f>'7D'!$CA$16</f>
        <v>STWDP124</v>
      </c>
      <c r="C5783" t="s">
        <v>20761</v>
      </c>
      <c r="E5783" t="s">
        <v>15757</v>
      </c>
      <c r="F5783">
        <f>IF(ISBLANK('7D'!$Q$16),"",'7D'!$Q$16)</f>
        <v>0</v>
      </c>
    </row>
    <row r="5784" spans="2:6">
      <c r="B5784" s="2081" t="str">
        <f>'7D'!$CB$16</f>
        <v>STWDP125</v>
      </c>
      <c r="C5784" t="s">
        <v>20762</v>
      </c>
      <c r="E5784" t="s">
        <v>15757</v>
      </c>
      <c r="F5784">
        <f>IF(ISBLANK('7D'!$R$16),"",'7D'!$R$16)</f>
        <v>0</v>
      </c>
    </row>
    <row r="5785" spans="2:6">
      <c r="B5785" s="2081" t="str">
        <f>'7D'!$CC$16</f>
        <v>STWDB121</v>
      </c>
      <c r="C5785" t="s">
        <v>20763</v>
      </c>
      <c r="E5785" t="s">
        <v>15757</v>
      </c>
      <c r="F5785">
        <f>IF(ISBLANK('7D'!$S$16),"",'7D'!$S$16)</f>
        <v>0</v>
      </c>
    </row>
    <row r="5786" spans="2:6">
      <c r="B5786" s="2081" t="str">
        <f>'7D'!$CD$16</f>
        <v>STWDB122</v>
      </c>
      <c r="C5786" t="s">
        <v>20764</v>
      </c>
      <c r="E5786" t="s">
        <v>15757</v>
      </c>
      <c r="F5786">
        <f>IF(ISBLANK('7D'!$T$16),"",'7D'!$T$16)</f>
        <v>0</v>
      </c>
    </row>
    <row r="5787" spans="2:6">
      <c r="B5787" s="2081" t="str">
        <f>'7D'!$CE$16</f>
        <v>STWDB123</v>
      </c>
      <c r="C5787" t="s">
        <v>20765</v>
      </c>
      <c r="E5787" t="s">
        <v>15757</v>
      </c>
      <c r="F5787">
        <f>IF(ISBLANK('7D'!$U$16),"",'7D'!$U$16)</f>
        <v>0</v>
      </c>
    </row>
    <row r="5788" spans="2:6">
      <c r="B5788" s="2081" t="str">
        <f>'7D'!$CF$16</f>
        <v>STWDB124</v>
      </c>
      <c r="C5788" t="s">
        <v>20766</v>
      </c>
      <c r="E5788" t="s">
        <v>15757</v>
      </c>
      <c r="F5788">
        <f>IF(ISBLANK('7D'!$V$16),"",'7D'!$V$16)</f>
        <v>0</v>
      </c>
    </row>
    <row r="5789" spans="2:6">
      <c r="B5789" s="2081" t="str">
        <f>'7D'!$CG$16</f>
        <v>STWDB125</v>
      </c>
      <c r="C5789" t="s">
        <v>20767</v>
      </c>
      <c r="E5789" t="s">
        <v>15757</v>
      </c>
      <c r="F5789">
        <f>IF(ISBLANK('7D'!$W$16),"",'7D'!$W$16)</f>
        <v>0</v>
      </c>
    </row>
    <row r="5790" spans="2:6">
      <c r="B5790" s="2081" t="str">
        <f>'7D'!$CH$16</f>
        <v>STWDB126</v>
      </c>
      <c r="C5790" t="s">
        <v>20768</v>
      </c>
      <c r="E5790" t="s">
        <v>15757</v>
      </c>
      <c r="F5790">
        <f>IF(ISBLANK('7D'!$X$16),"",'7D'!$X$16)</f>
        <v>0</v>
      </c>
    </row>
    <row r="5791" spans="2:6">
      <c r="B5791" s="2081" t="str">
        <f>'7D'!$CI$16</f>
        <v>STWDA121</v>
      </c>
      <c r="C5791" t="s">
        <v>20769</v>
      </c>
      <c r="E5791" t="s">
        <v>15757</v>
      </c>
      <c r="F5791">
        <f>IF(ISBLANK('7D'!$Y$16),"",'7D'!$Y$16)</f>
        <v>0</v>
      </c>
    </row>
    <row r="5792" spans="2:6">
      <c r="B5792" s="2081" t="str">
        <f>'7D'!$CJ$16</f>
        <v>STWDA122</v>
      </c>
      <c r="C5792" t="s">
        <v>20770</v>
      </c>
      <c r="E5792" t="s">
        <v>15757</v>
      </c>
      <c r="F5792">
        <f>IF(ISBLANK('7D'!$Z$16),"",'7D'!$Z$16)</f>
        <v>0</v>
      </c>
    </row>
    <row r="5793" spans="2:6">
      <c r="B5793" s="2081" t="str">
        <f>'7D'!$CK$16</f>
        <v>STWDA123</v>
      </c>
      <c r="C5793" t="s">
        <v>20771</v>
      </c>
      <c r="E5793" t="s">
        <v>15757</v>
      </c>
      <c r="F5793">
        <f>IF(ISBLANK('7D'!$AA$16),"",'7D'!$AA$16)</f>
        <v>0</v>
      </c>
    </row>
    <row r="5794" spans="2:6">
      <c r="B5794" s="2081" t="str">
        <f>'7D'!$CL$16</f>
        <v>STWDA124</v>
      </c>
      <c r="C5794" t="s">
        <v>20772</v>
      </c>
      <c r="E5794" t="s">
        <v>15757</v>
      </c>
      <c r="F5794">
        <f>IF(ISBLANK('7D'!$AB$16),"",'7D'!$AB$16)</f>
        <v>0</v>
      </c>
    </row>
    <row r="5795" spans="2:6">
      <c r="B5795" s="2081" t="str">
        <f>'7D'!$CM$16</f>
        <v>STWDA125</v>
      </c>
      <c r="C5795" t="s">
        <v>20773</v>
      </c>
      <c r="E5795" t="s">
        <v>15757</v>
      </c>
      <c r="F5795">
        <f>IF(ISBLANK('7D'!$AC$16),"",'7D'!$AC$16)</f>
        <v>0</v>
      </c>
    </row>
    <row r="5796" spans="2:6">
      <c r="B5796" s="2081" t="str">
        <f>'7D'!$CN$16</f>
        <v>STWDA126</v>
      </c>
      <c r="C5796" t="s">
        <v>20774</v>
      </c>
      <c r="E5796" t="s">
        <v>15757</v>
      </c>
      <c r="F5796">
        <f>IF(ISBLANK('7D'!$AD$16),"",'7D'!$AD$16)</f>
        <v>0</v>
      </c>
    </row>
    <row r="5797" spans="2:6">
      <c r="B5797" s="2081" t="str">
        <f>'7D'!$BV$17</f>
        <v>STWD130</v>
      </c>
      <c r="C5797" t="s">
        <v>20775</v>
      </c>
      <c r="E5797" t="s">
        <v>15757</v>
      </c>
      <c r="F5797" t="str">
        <f>IF(ISBLANK('7D'!$L$17),"",'7D'!$L$17)</f>
        <v/>
      </c>
    </row>
    <row r="5798" spans="2:6">
      <c r="B5798" t="str">
        <f>'7D'!$BO$20</f>
        <v>STWC001</v>
      </c>
      <c r="C5798" t="s">
        <v>20776</v>
      </c>
      <c r="E5798" t="s">
        <v>15757</v>
      </c>
      <c r="F5798" t="str">
        <f>IF(ISBLANK('7D'!$E$20),"",'7D'!$E$20)</f>
        <v/>
      </c>
    </row>
    <row r="5799" spans="2:6">
      <c r="B5799" t="str">
        <f>'7D'!$BP$20</f>
        <v>STWC002</v>
      </c>
      <c r="C5799" t="s">
        <v>20776</v>
      </c>
      <c r="E5799" t="s">
        <v>15757</v>
      </c>
      <c r="F5799" t="str">
        <f>IF(ISBLANK('7D'!$F$20),"",'7D'!$F$20)</f>
        <v/>
      </c>
    </row>
    <row r="5800" spans="2:6">
      <c r="B5800" t="str">
        <f>'7D'!$BQ$20</f>
        <v>STWC003</v>
      </c>
      <c r="C5800" t="s">
        <v>20776</v>
      </c>
      <c r="E5800" t="s">
        <v>15757</v>
      </c>
      <c r="F5800" t="str">
        <f>IF(ISBLANK('7D'!$G$20),"",'7D'!$G$20)</f>
        <v/>
      </c>
    </row>
    <row r="5801" spans="2:6">
      <c r="B5801" t="str">
        <f>'7D'!$BR$20</f>
        <v>STWC004</v>
      </c>
      <c r="C5801" t="s">
        <v>20776</v>
      </c>
      <c r="E5801" t="s">
        <v>15757</v>
      </c>
      <c r="F5801" t="str">
        <f>IF(ISBLANK('7D'!$H$20),"",'7D'!$H$20)</f>
        <v/>
      </c>
    </row>
    <row r="5802" spans="2:6">
      <c r="B5802" t="str">
        <f>'7D'!$BS$20</f>
        <v>STWC005</v>
      </c>
      <c r="C5802" t="s">
        <v>20776</v>
      </c>
      <c r="E5802" t="s">
        <v>15757</v>
      </c>
      <c r="F5802" t="str">
        <f>IF(ISBLANK('7D'!$I$20),"",'7D'!$I$20)</f>
        <v/>
      </c>
    </row>
    <row r="5803" spans="2:6">
      <c r="B5803" t="str">
        <f>'7D'!$BT$20</f>
        <v>STWC006</v>
      </c>
      <c r="C5803" t="s">
        <v>20776</v>
      </c>
      <c r="E5803" t="s">
        <v>15757</v>
      </c>
      <c r="F5803" t="str">
        <f>IF(ISBLANK('7D'!$J$20),"",'7D'!$J$20)</f>
        <v/>
      </c>
    </row>
    <row r="5804" spans="2:6">
      <c r="B5804" t="str">
        <f>'7D'!$BU$20</f>
        <v>STWC007</v>
      </c>
      <c r="C5804" t="s">
        <v>20776</v>
      </c>
      <c r="E5804" t="s">
        <v>15757</v>
      </c>
      <c r="F5804" t="str">
        <f>IF(ISBLANK('7D'!$K$20),"",'7D'!$K$20)</f>
        <v/>
      </c>
    </row>
    <row r="5805" spans="2:6">
      <c r="B5805" s="2081" t="str">
        <f>'7D'!$BV$20</f>
        <v>STWC108</v>
      </c>
      <c r="C5805" t="s">
        <v>20777</v>
      </c>
      <c r="E5805" t="s">
        <v>15757</v>
      </c>
      <c r="F5805">
        <f>IF(ISBLANK('7D'!$L$20),"",'7D'!$L$20)</f>
        <v>0</v>
      </c>
    </row>
    <row r="5806" spans="2:6">
      <c r="B5806" t="str">
        <f>'7D'!$BX$20</f>
        <v>STWCP001</v>
      </c>
      <c r="C5806" t="s">
        <v>20778</v>
      </c>
      <c r="E5806" t="s">
        <v>15757</v>
      </c>
      <c r="F5806" t="str">
        <f>IF(ISBLANK('7D'!$N$20),"",'7D'!$N$20)</f>
        <v/>
      </c>
    </row>
    <row r="5807" spans="2:6">
      <c r="B5807" t="str">
        <f>'7D'!$BY$20</f>
        <v>STWCP002</v>
      </c>
      <c r="C5807" t="s">
        <v>20779</v>
      </c>
      <c r="E5807" t="s">
        <v>15757</v>
      </c>
      <c r="F5807" t="str">
        <f>IF(ISBLANK('7D'!$O$20),"",'7D'!$O$20)</f>
        <v/>
      </c>
    </row>
    <row r="5808" spans="2:6">
      <c r="B5808" t="str">
        <f>'7D'!$BZ$20</f>
        <v>STWCP003</v>
      </c>
      <c r="C5808" t="s">
        <v>20780</v>
      </c>
      <c r="E5808" t="s">
        <v>15757</v>
      </c>
      <c r="F5808" t="str">
        <f>IF(ISBLANK('7D'!$P$20),"",'7D'!$P$20)</f>
        <v/>
      </c>
    </row>
    <row r="5809" spans="2:6">
      <c r="B5809" t="str">
        <f>'7D'!$CA$20</f>
        <v>STWCP004</v>
      </c>
      <c r="C5809" t="s">
        <v>20781</v>
      </c>
      <c r="E5809" t="s">
        <v>15757</v>
      </c>
      <c r="F5809" t="str">
        <f>IF(ISBLANK('7D'!$Q$20),"",'7D'!$Q$20)</f>
        <v/>
      </c>
    </row>
    <row r="5810" spans="2:6">
      <c r="B5810" s="2081" t="str">
        <f>'7D'!$CB$20</f>
        <v>STWCP005</v>
      </c>
      <c r="C5810" t="s">
        <v>20782</v>
      </c>
      <c r="E5810" t="s">
        <v>15757</v>
      </c>
      <c r="F5810">
        <f>IF(ISBLANK('7D'!$R$20),"",'7D'!$R$20)</f>
        <v>0</v>
      </c>
    </row>
    <row r="5811" spans="2:6">
      <c r="B5811" t="str">
        <f>'7D'!$CC$20</f>
        <v>STWCB001</v>
      </c>
      <c r="C5811" t="s">
        <v>20783</v>
      </c>
      <c r="E5811" t="s">
        <v>15757</v>
      </c>
      <c r="F5811" t="str">
        <f>IF(ISBLANK('7D'!$S$20),"",'7D'!$S$20)</f>
        <v/>
      </c>
    </row>
    <row r="5812" spans="2:6">
      <c r="B5812" t="str">
        <f>'7D'!$CD$20</f>
        <v>STWCB002</v>
      </c>
      <c r="C5812" t="s">
        <v>20784</v>
      </c>
      <c r="E5812" t="s">
        <v>15757</v>
      </c>
      <c r="F5812" t="str">
        <f>IF(ISBLANK('7D'!$T$20),"",'7D'!$T$20)</f>
        <v/>
      </c>
    </row>
    <row r="5813" spans="2:6">
      <c r="B5813" t="str">
        <f>'7D'!$CE$20</f>
        <v>STWCB003</v>
      </c>
      <c r="C5813" t="s">
        <v>20785</v>
      </c>
      <c r="E5813" t="s">
        <v>15757</v>
      </c>
      <c r="F5813" t="str">
        <f>IF(ISBLANK('7D'!$U$20),"",'7D'!$U$20)</f>
        <v/>
      </c>
    </row>
    <row r="5814" spans="2:6">
      <c r="B5814" t="str">
        <f>'7D'!$CF$20</f>
        <v>STWCB004</v>
      </c>
      <c r="C5814" t="s">
        <v>20786</v>
      </c>
      <c r="E5814" t="s">
        <v>15757</v>
      </c>
      <c r="F5814" t="str">
        <f>IF(ISBLANK('7D'!$V$20),"",'7D'!$V$20)</f>
        <v/>
      </c>
    </row>
    <row r="5815" spans="2:6">
      <c r="B5815" t="str">
        <f>'7D'!$CG$20</f>
        <v>STWCB005</v>
      </c>
      <c r="C5815" t="s">
        <v>20787</v>
      </c>
      <c r="E5815" t="s">
        <v>15757</v>
      </c>
      <c r="F5815" t="str">
        <f>IF(ISBLANK('7D'!$W$20),"",'7D'!$W$20)</f>
        <v/>
      </c>
    </row>
    <row r="5816" spans="2:6">
      <c r="B5816" s="2081" t="str">
        <f>'7D'!$CH$20</f>
        <v>STWCB006</v>
      </c>
      <c r="C5816" t="s">
        <v>20788</v>
      </c>
      <c r="E5816" t="s">
        <v>15757</v>
      </c>
      <c r="F5816">
        <f>IF(ISBLANK('7D'!$X$20),"",'7D'!$X$20)</f>
        <v>0</v>
      </c>
    </row>
    <row r="5817" spans="2:6">
      <c r="B5817" t="str">
        <f>'7D'!$CI$20</f>
        <v>STWCA001</v>
      </c>
      <c r="C5817" t="s">
        <v>20789</v>
      </c>
      <c r="E5817" t="s">
        <v>15757</v>
      </c>
      <c r="F5817" t="str">
        <f>IF(ISBLANK('7D'!$Y$20),"",'7D'!$Y$20)</f>
        <v/>
      </c>
    </row>
    <row r="5818" spans="2:6">
      <c r="B5818" t="str">
        <f>'7D'!$CJ$20</f>
        <v>STWCA002</v>
      </c>
      <c r="C5818" t="s">
        <v>20790</v>
      </c>
      <c r="E5818" t="s">
        <v>15757</v>
      </c>
      <c r="F5818" t="str">
        <f>IF(ISBLANK('7D'!$Z$20),"",'7D'!$Z$20)</f>
        <v/>
      </c>
    </row>
    <row r="5819" spans="2:6">
      <c r="B5819" t="str">
        <f>'7D'!$CK$20</f>
        <v>STWCA003</v>
      </c>
      <c r="C5819" t="s">
        <v>20791</v>
      </c>
      <c r="E5819" t="s">
        <v>15757</v>
      </c>
      <c r="F5819" t="str">
        <f>IF(ISBLANK('7D'!$AA$20),"",'7D'!$AA$20)</f>
        <v/>
      </c>
    </row>
    <row r="5820" spans="2:6">
      <c r="B5820" t="str">
        <f>'7D'!$CL$20</f>
        <v>STWCA004</v>
      </c>
      <c r="C5820" t="s">
        <v>20792</v>
      </c>
      <c r="E5820" t="s">
        <v>15757</v>
      </c>
      <c r="F5820" t="str">
        <f>IF(ISBLANK('7D'!$AB$20),"",'7D'!$AB$20)</f>
        <v/>
      </c>
    </row>
    <row r="5821" spans="2:6">
      <c r="B5821" t="str">
        <f>'7D'!$CM$20</f>
        <v>STWCA005</v>
      </c>
      <c r="C5821" t="s">
        <v>20793</v>
      </c>
      <c r="E5821" t="s">
        <v>15757</v>
      </c>
      <c r="F5821" t="str">
        <f>IF(ISBLANK('7D'!$AC$20),"",'7D'!$AC$20)</f>
        <v/>
      </c>
    </row>
    <row r="5822" spans="2:6">
      <c r="B5822" s="2081" t="str">
        <f>'7D'!$CN$20</f>
        <v>STWCA006</v>
      </c>
      <c r="C5822" t="s">
        <v>20794</v>
      </c>
      <c r="E5822" t="s">
        <v>15757</v>
      </c>
      <c r="F5822">
        <f>IF(ISBLANK('7D'!$AD$20),"",'7D'!$AD$20)</f>
        <v>0</v>
      </c>
    </row>
    <row r="5823" spans="2:6">
      <c r="B5823" t="str">
        <f>'7D'!$BO$21</f>
        <v>STWC015</v>
      </c>
      <c r="C5823" t="s">
        <v>20795</v>
      </c>
      <c r="E5823" t="s">
        <v>15757</v>
      </c>
      <c r="F5823" t="str">
        <f>IF(ISBLANK('7D'!$E$21),"",'7D'!$E$21)</f>
        <v/>
      </c>
    </row>
    <row r="5824" spans="2:6">
      <c r="B5824" t="str">
        <f>'7D'!$BP$21</f>
        <v>STWC016</v>
      </c>
      <c r="C5824" t="s">
        <v>20795</v>
      </c>
      <c r="E5824" t="s">
        <v>15757</v>
      </c>
      <c r="F5824" t="str">
        <f>IF(ISBLANK('7D'!$F$21),"",'7D'!$F$21)</f>
        <v/>
      </c>
    </row>
    <row r="5825" spans="2:6">
      <c r="B5825" t="str">
        <f>'7D'!$BQ$21</f>
        <v>STWC017</v>
      </c>
      <c r="C5825" t="s">
        <v>20795</v>
      </c>
      <c r="E5825" t="s">
        <v>15757</v>
      </c>
      <c r="F5825" t="str">
        <f>IF(ISBLANK('7D'!$G$21),"",'7D'!$G$21)</f>
        <v/>
      </c>
    </row>
    <row r="5826" spans="2:6">
      <c r="B5826" t="str">
        <f>'7D'!$BR$21</f>
        <v>STWC018</v>
      </c>
      <c r="C5826" t="s">
        <v>20795</v>
      </c>
      <c r="E5826" t="s">
        <v>15757</v>
      </c>
      <c r="F5826" t="str">
        <f>IF(ISBLANK('7D'!$H$21),"",'7D'!$H$21)</f>
        <v/>
      </c>
    </row>
    <row r="5827" spans="2:6">
      <c r="B5827" t="str">
        <f>'7D'!$BS$21</f>
        <v>STWC019</v>
      </c>
      <c r="C5827" t="s">
        <v>20795</v>
      </c>
      <c r="E5827" t="s">
        <v>15757</v>
      </c>
      <c r="F5827" t="str">
        <f>IF(ISBLANK('7D'!$I$21),"",'7D'!$I$21)</f>
        <v/>
      </c>
    </row>
    <row r="5828" spans="2:6">
      <c r="B5828" t="str">
        <f>'7D'!$BT$21</f>
        <v>STWC020</v>
      </c>
      <c r="C5828" t="s">
        <v>20795</v>
      </c>
      <c r="E5828" t="s">
        <v>15757</v>
      </c>
      <c r="F5828" t="str">
        <f>IF(ISBLANK('7D'!$J$21),"",'7D'!$J$21)</f>
        <v/>
      </c>
    </row>
    <row r="5829" spans="2:6">
      <c r="B5829" t="str">
        <f>'7D'!$BU$21</f>
        <v>STWC021</v>
      </c>
      <c r="C5829" t="s">
        <v>20795</v>
      </c>
      <c r="E5829" t="s">
        <v>15757</v>
      </c>
      <c r="F5829" t="str">
        <f>IF(ISBLANK('7D'!$K$21),"",'7D'!$K$21)</f>
        <v/>
      </c>
    </row>
    <row r="5830" spans="2:6">
      <c r="B5830" s="2081" t="str">
        <f>'7D'!$BV$21</f>
        <v>STWC109</v>
      </c>
      <c r="C5830" t="s">
        <v>20796</v>
      </c>
      <c r="E5830" t="s">
        <v>15757</v>
      </c>
      <c r="F5830">
        <f>IF(ISBLANK('7D'!$L$21),"",'7D'!$L$21)</f>
        <v>0</v>
      </c>
    </row>
    <row r="5831" spans="2:6">
      <c r="B5831" t="str">
        <f>'7D'!$BX$21</f>
        <v>STWCP015</v>
      </c>
      <c r="C5831" t="s">
        <v>20797</v>
      </c>
      <c r="E5831" t="s">
        <v>15757</v>
      </c>
      <c r="F5831" t="str">
        <f>IF(ISBLANK('7D'!$N$21),"",'7D'!$N$21)</f>
        <v/>
      </c>
    </row>
    <row r="5832" spans="2:6">
      <c r="B5832" t="str">
        <f>'7D'!$BY$21</f>
        <v>STWCP016</v>
      </c>
      <c r="C5832" t="s">
        <v>20798</v>
      </c>
      <c r="E5832" t="s">
        <v>15757</v>
      </c>
      <c r="F5832" t="str">
        <f>IF(ISBLANK('7D'!$O$21),"",'7D'!$O$21)</f>
        <v/>
      </c>
    </row>
    <row r="5833" spans="2:6">
      <c r="B5833" t="str">
        <f>'7D'!$BZ$21</f>
        <v>STWCP017</v>
      </c>
      <c r="C5833" t="s">
        <v>20799</v>
      </c>
      <c r="E5833" t="s">
        <v>15757</v>
      </c>
      <c r="F5833" t="str">
        <f>IF(ISBLANK('7D'!$P$21),"",'7D'!$P$21)</f>
        <v/>
      </c>
    </row>
    <row r="5834" spans="2:6">
      <c r="B5834" t="str">
        <f>'7D'!$CA$21</f>
        <v>STWCP018</v>
      </c>
      <c r="C5834" t="s">
        <v>20800</v>
      </c>
      <c r="E5834" t="s">
        <v>15757</v>
      </c>
      <c r="F5834" t="str">
        <f>IF(ISBLANK('7D'!$Q$21),"",'7D'!$Q$21)</f>
        <v/>
      </c>
    </row>
    <row r="5835" spans="2:6">
      <c r="B5835" s="2081" t="str">
        <f>'7D'!$CB$21</f>
        <v>STWCP019</v>
      </c>
      <c r="C5835" t="s">
        <v>20801</v>
      </c>
      <c r="E5835" t="s">
        <v>15757</v>
      </c>
      <c r="F5835">
        <f>IF(ISBLANK('7D'!$R$21),"",'7D'!$R$21)</f>
        <v>0</v>
      </c>
    </row>
    <row r="5836" spans="2:6">
      <c r="B5836" t="str">
        <f>'7D'!$CC$21</f>
        <v>STWCB015</v>
      </c>
      <c r="C5836" t="s">
        <v>20802</v>
      </c>
      <c r="E5836" t="s">
        <v>15757</v>
      </c>
      <c r="F5836" t="str">
        <f>IF(ISBLANK('7D'!$S$21),"",'7D'!$S$21)</f>
        <v/>
      </c>
    </row>
    <row r="5837" spans="2:6">
      <c r="B5837" t="str">
        <f>'7D'!$CD$21</f>
        <v>STWCB016</v>
      </c>
      <c r="C5837" t="s">
        <v>20803</v>
      </c>
      <c r="E5837" t="s">
        <v>15757</v>
      </c>
      <c r="F5837" t="str">
        <f>IF(ISBLANK('7D'!$T$21),"",'7D'!$T$21)</f>
        <v/>
      </c>
    </row>
    <row r="5838" spans="2:6">
      <c r="B5838" t="str">
        <f>'7D'!$CE$21</f>
        <v>STWCB017</v>
      </c>
      <c r="C5838" t="s">
        <v>20804</v>
      </c>
      <c r="E5838" t="s">
        <v>15757</v>
      </c>
      <c r="F5838" t="str">
        <f>IF(ISBLANK('7D'!$U$21),"",'7D'!$U$21)</f>
        <v/>
      </c>
    </row>
    <row r="5839" spans="2:6">
      <c r="B5839" t="str">
        <f>'7D'!$CF$21</f>
        <v>STWCB018</v>
      </c>
      <c r="C5839" t="s">
        <v>20805</v>
      </c>
      <c r="E5839" t="s">
        <v>15757</v>
      </c>
      <c r="F5839" t="str">
        <f>IF(ISBLANK('7D'!$V$21),"",'7D'!$V$21)</f>
        <v/>
      </c>
    </row>
    <row r="5840" spans="2:6">
      <c r="B5840" t="str">
        <f>'7D'!$CG$21</f>
        <v>STWCB019</v>
      </c>
      <c r="C5840" t="s">
        <v>20806</v>
      </c>
      <c r="E5840" t="s">
        <v>15757</v>
      </c>
      <c r="F5840" t="str">
        <f>IF(ISBLANK('7D'!$W$21),"",'7D'!$W$21)</f>
        <v/>
      </c>
    </row>
    <row r="5841" spans="2:6">
      <c r="B5841" s="2081" t="str">
        <f>'7D'!$CH$21</f>
        <v>STWCB020</v>
      </c>
      <c r="C5841" t="s">
        <v>20807</v>
      </c>
      <c r="E5841" t="s">
        <v>15757</v>
      </c>
      <c r="F5841">
        <f>IF(ISBLANK('7D'!$X$21),"",'7D'!$X$21)</f>
        <v>0</v>
      </c>
    </row>
    <row r="5842" spans="2:6">
      <c r="B5842" t="str">
        <f>'7D'!$CI$21</f>
        <v>STWCA015</v>
      </c>
      <c r="C5842" t="s">
        <v>20808</v>
      </c>
      <c r="E5842" t="s">
        <v>15757</v>
      </c>
      <c r="F5842" t="str">
        <f>IF(ISBLANK('7D'!$Y$21),"",'7D'!$Y$21)</f>
        <v/>
      </c>
    </row>
    <row r="5843" spans="2:6">
      <c r="B5843" t="str">
        <f>'7D'!$CJ$21</f>
        <v>STWCA016</v>
      </c>
      <c r="C5843" t="s">
        <v>20809</v>
      </c>
      <c r="E5843" t="s">
        <v>15757</v>
      </c>
      <c r="F5843" t="str">
        <f>IF(ISBLANK('7D'!$Z$21),"",'7D'!$Z$21)</f>
        <v/>
      </c>
    </row>
    <row r="5844" spans="2:6">
      <c r="B5844" t="str">
        <f>'7D'!$CK$21</f>
        <v>STWCA017</v>
      </c>
      <c r="C5844" t="s">
        <v>20810</v>
      </c>
      <c r="E5844" t="s">
        <v>15757</v>
      </c>
      <c r="F5844" t="str">
        <f>IF(ISBLANK('7D'!$AA$21),"",'7D'!$AA$21)</f>
        <v/>
      </c>
    </row>
    <row r="5845" spans="2:6">
      <c r="B5845" t="str">
        <f>'7D'!$CL$21</f>
        <v>STWCA018</v>
      </c>
      <c r="C5845" t="s">
        <v>20811</v>
      </c>
      <c r="E5845" t="s">
        <v>15757</v>
      </c>
      <c r="F5845" t="str">
        <f>IF(ISBLANK('7D'!$AB$21),"",'7D'!$AB$21)</f>
        <v/>
      </c>
    </row>
    <row r="5846" spans="2:6">
      <c r="B5846" t="str">
        <f>'7D'!$CM$21</f>
        <v>STWCA019</v>
      </c>
      <c r="C5846" t="s">
        <v>20812</v>
      </c>
      <c r="E5846" t="s">
        <v>15757</v>
      </c>
      <c r="F5846" t="str">
        <f>IF(ISBLANK('7D'!$AC$21),"",'7D'!$AC$21)</f>
        <v/>
      </c>
    </row>
    <row r="5847" spans="2:6">
      <c r="B5847" s="2081" t="str">
        <f>'7D'!$CN$21</f>
        <v>STWCA020</v>
      </c>
      <c r="C5847" t="s">
        <v>20813</v>
      </c>
      <c r="E5847" t="s">
        <v>15757</v>
      </c>
      <c r="F5847">
        <f>IF(ISBLANK('7D'!$AD$21),"",'7D'!$AD$21)</f>
        <v>0</v>
      </c>
    </row>
    <row r="5848" spans="2:6">
      <c r="B5848" t="str">
        <f>'7D'!$BO$22</f>
        <v>STWC029</v>
      </c>
      <c r="C5848" t="s">
        <v>20814</v>
      </c>
      <c r="E5848" t="s">
        <v>15757</v>
      </c>
      <c r="F5848" t="str">
        <f>IF(ISBLANK('7D'!$E$22),"",'7D'!$E$22)</f>
        <v/>
      </c>
    </row>
    <row r="5849" spans="2:6">
      <c r="B5849" t="str">
        <f>'7D'!$BP$22</f>
        <v>STWC030</v>
      </c>
      <c r="C5849" t="s">
        <v>20814</v>
      </c>
      <c r="E5849" t="s">
        <v>15757</v>
      </c>
      <c r="F5849" t="str">
        <f>IF(ISBLANK('7D'!$F$22),"",'7D'!$F$22)</f>
        <v/>
      </c>
    </row>
    <row r="5850" spans="2:6">
      <c r="B5850" t="str">
        <f>'7D'!$BQ$22</f>
        <v>STWC031</v>
      </c>
      <c r="C5850" t="s">
        <v>20814</v>
      </c>
      <c r="E5850" t="s">
        <v>15757</v>
      </c>
      <c r="F5850" t="str">
        <f>IF(ISBLANK('7D'!$G$22),"",'7D'!$G$22)</f>
        <v/>
      </c>
    </row>
    <row r="5851" spans="2:6">
      <c r="B5851" t="str">
        <f>'7D'!$BR$22</f>
        <v>STWC032</v>
      </c>
      <c r="C5851" t="s">
        <v>20814</v>
      </c>
      <c r="E5851" t="s">
        <v>15757</v>
      </c>
      <c r="F5851" t="str">
        <f>IF(ISBLANK('7D'!$H$22),"",'7D'!$H$22)</f>
        <v/>
      </c>
    </row>
    <row r="5852" spans="2:6">
      <c r="B5852" t="str">
        <f>'7D'!$BS$22</f>
        <v>STWC033</v>
      </c>
      <c r="C5852" t="s">
        <v>20814</v>
      </c>
      <c r="E5852" t="s">
        <v>15757</v>
      </c>
      <c r="F5852" t="str">
        <f>IF(ISBLANK('7D'!$I$22),"",'7D'!$I$22)</f>
        <v/>
      </c>
    </row>
    <row r="5853" spans="2:6">
      <c r="B5853" t="str">
        <f>'7D'!$BT$22</f>
        <v>STWC034</v>
      </c>
      <c r="C5853" t="s">
        <v>20814</v>
      </c>
      <c r="E5853" t="s">
        <v>15757</v>
      </c>
      <c r="F5853" t="str">
        <f>IF(ISBLANK('7D'!$J$22),"",'7D'!$J$22)</f>
        <v/>
      </c>
    </row>
    <row r="5854" spans="2:6">
      <c r="B5854" t="str">
        <f>'7D'!$BU$22</f>
        <v>STWC035</v>
      </c>
      <c r="C5854" t="s">
        <v>20814</v>
      </c>
      <c r="E5854" t="s">
        <v>15757</v>
      </c>
      <c r="F5854" t="str">
        <f>IF(ISBLANK('7D'!$K$22),"",'7D'!$K$22)</f>
        <v/>
      </c>
    </row>
    <row r="5855" spans="2:6">
      <c r="B5855" s="2081" t="str">
        <f>'7D'!$BV$22</f>
        <v>STWC110</v>
      </c>
      <c r="C5855" t="s">
        <v>20815</v>
      </c>
      <c r="E5855" t="s">
        <v>15757</v>
      </c>
      <c r="F5855">
        <f>IF(ISBLANK('7D'!$L$22),"",'7D'!$L$22)</f>
        <v>0</v>
      </c>
    </row>
    <row r="5856" spans="2:6">
      <c r="B5856" t="str">
        <f>'7D'!$BX$22</f>
        <v>STWCP029</v>
      </c>
      <c r="C5856" t="s">
        <v>20816</v>
      </c>
      <c r="E5856" t="s">
        <v>15757</v>
      </c>
      <c r="F5856" t="str">
        <f>IF(ISBLANK('7D'!$N$22),"",'7D'!$N$22)</f>
        <v/>
      </c>
    </row>
    <row r="5857" spans="2:6">
      <c r="B5857" t="str">
        <f>'7D'!$BY$22</f>
        <v>STWCP030</v>
      </c>
      <c r="C5857" t="s">
        <v>20817</v>
      </c>
      <c r="E5857" t="s">
        <v>15757</v>
      </c>
      <c r="F5857" t="str">
        <f>IF(ISBLANK('7D'!$O$22),"",'7D'!$O$22)</f>
        <v/>
      </c>
    </row>
    <row r="5858" spans="2:6">
      <c r="B5858" t="str">
        <f>'7D'!$BZ$22</f>
        <v>STWCP031</v>
      </c>
      <c r="C5858" t="s">
        <v>20818</v>
      </c>
      <c r="E5858" t="s">
        <v>15757</v>
      </c>
      <c r="F5858" t="str">
        <f>IF(ISBLANK('7D'!$P$22),"",'7D'!$P$22)</f>
        <v/>
      </c>
    </row>
    <row r="5859" spans="2:6">
      <c r="B5859" t="str">
        <f>'7D'!$CA$22</f>
        <v>STWCP032</v>
      </c>
      <c r="C5859" t="s">
        <v>20819</v>
      </c>
      <c r="E5859" t="s">
        <v>15757</v>
      </c>
      <c r="F5859" t="str">
        <f>IF(ISBLANK('7D'!$Q$22),"",'7D'!$Q$22)</f>
        <v/>
      </c>
    </row>
    <row r="5860" spans="2:6">
      <c r="B5860" s="2081" t="str">
        <f>'7D'!$CB$22</f>
        <v>STWCP033</v>
      </c>
      <c r="C5860" t="s">
        <v>20820</v>
      </c>
      <c r="E5860" t="s">
        <v>15757</v>
      </c>
      <c r="F5860">
        <f>IF(ISBLANK('7D'!$R$22),"",'7D'!$R$22)</f>
        <v>0</v>
      </c>
    </row>
    <row r="5861" spans="2:6">
      <c r="B5861" t="str">
        <f>'7D'!$CC$22</f>
        <v>STWCB029</v>
      </c>
      <c r="C5861" t="s">
        <v>20821</v>
      </c>
      <c r="E5861" t="s">
        <v>15757</v>
      </c>
      <c r="F5861" t="str">
        <f>IF(ISBLANK('7D'!$S$22),"",'7D'!$S$22)</f>
        <v/>
      </c>
    </row>
    <row r="5862" spans="2:6">
      <c r="B5862" t="str">
        <f>'7D'!$CD$22</f>
        <v>STWCB030</v>
      </c>
      <c r="C5862" t="s">
        <v>20822</v>
      </c>
      <c r="E5862" t="s">
        <v>15757</v>
      </c>
      <c r="F5862" t="str">
        <f>IF(ISBLANK('7D'!$T$22),"",'7D'!$T$22)</f>
        <v/>
      </c>
    </row>
    <row r="5863" spans="2:6">
      <c r="B5863" t="str">
        <f>'7D'!$CE$22</f>
        <v>STWCB031</v>
      </c>
      <c r="C5863" t="s">
        <v>20823</v>
      </c>
      <c r="E5863" t="s">
        <v>15757</v>
      </c>
      <c r="F5863" t="str">
        <f>IF(ISBLANK('7D'!$U$22),"",'7D'!$U$22)</f>
        <v/>
      </c>
    </row>
    <row r="5864" spans="2:6">
      <c r="B5864" t="str">
        <f>'7D'!$CF$22</f>
        <v>STWCB032</v>
      </c>
      <c r="C5864" t="s">
        <v>20824</v>
      </c>
      <c r="E5864" t="s">
        <v>15757</v>
      </c>
      <c r="F5864" t="str">
        <f>IF(ISBLANK('7D'!$V$22),"",'7D'!$V$22)</f>
        <v/>
      </c>
    </row>
    <row r="5865" spans="2:6">
      <c r="B5865" t="str">
        <f>'7D'!$CG$22</f>
        <v>STWCB033</v>
      </c>
      <c r="C5865" t="s">
        <v>20825</v>
      </c>
      <c r="E5865" t="s">
        <v>15757</v>
      </c>
      <c r="F5865" t="str">
        <f>IF(ISBLANK('7D'!$W$22),"",'7D'!$W$22)</f>
        <v/>
      </c>
    </row>
    <row r="5866" spans="2:6">
      <c r="B5866" s="2081" t="str">
        <f>'7D'!$CH$22</f>
        <v>STWCB034</v>
      </c>
      <c r="C5866" t="s">
        <v>20826</v>
      </c>
      <c r="E5866" t="s">
        <v>15757</v>
      </c>
      <c r="F5866">
        <f>IF(ISBLANK('7D'!$X$22),"",'7D'!$X$22)</f>
        <v>0</v>
      </c>
    </row>
    <row r="5867" spans="2:6">
      <c r="B5867" t="str">
        <f>'7D'!$CI$22</f>
        <v>STWCA029</v>
      </c>
      <c r="C5867" t="s">
        <v>20827</v>
      </c>
      <c r="E5867" t="s">
        <v>15757</v>
      </c>
      <c r="F5867" t="str">
        <f>IF(ISBLANK('7D'!$Y$22),"",'7D'!$Y$22)</f>
        <v/>
      </c>
    </row>
    <row r="5868" spans="2:6">
      <c r="B5868" t="str">
        <f>'7D'!$CJ$22</f>
        <v>STWCA030</v>
      </c>
      <c r="C5868" t="s">
        <v>20828</v>
      </c>
      <c r="E5868" t="s">
        <v>15757</v>
      </c>
      <c r="F5868" t="str">
        <f>IF(ISBLANK('7D'!$Z$22),"",'7D'!$Z$22)</f>
        <v/>
      </c>
    </row>
    <row r="5869" spans="2:6">
      <c r="B5869" t="str">
        <f>'7D'!$CK$22</f>
        <v>STWCA031</v>
      </c>
      <c r="C5869" t="s">
        <v>20829</v>
      </c>
      <c r="E5869" t="s">
        <v>15757</v>
      </c>
      <c r="F5869" t="str">
        <f>IF(ISBLANK('7D'!$AA$22),"",'7D'!$AA$22)</f>
        <v/>
      </c>
    </row>
    <row r="5870" spans="2:6">
      <c r="B5870" t="str">
        <f>'7D'!$CL$22</f>
        <v>STWCA032</v>
      </c>
      <c r="C5870" t="s">
        <v>20830</v>
      </c>
      <c r="E5870" t="s">
        <v>15757</v>
      </c>
      <c r="F5870" t="str">
        <f>IF(ISBLANK('7D'!$AB$22),"",'7D'!$AB$22)</f>
        <v/>
      </c>
    </row>
    <row r="5871" spans="2:6">
      <c r="B5871" t="str">
        <f>'7D'!$CM$22</f>
        <v>STWCA033</v>
      </c>
      <c r="C5871" t="s">
        <v>20831</v>
      </c>
      <c r="E5871" t="s">
        <v>15757</v>
      </c>
      <c r="F5871" t="str">
        <f>IF(ISBLANK('7D'!$AC$22),"",'7D'!$AC$22)</f>
        <v/>
      </c>
    </row>
    <row r="5872" spans="2:6">
      <c r="B5872" s="2081" t="str">
        <f>'7D'!$CN$22</f>
        <v>STWCA034</v>
      </c>
      <c r="C5872" t="s">
        <v>20832</v>
      </c>
      <c r="E5872" t="s">
        <v>15757</v>
      </c>
      <c r="F5872">
        <f>IF(ISBLANK('7D'!$AD$22),"",'7D'!$AD$22)</f>
        <v>0</v>
      </c>
    </row>
    <row r="5873" spans="2:6">
      <c r="B5873" t="str">
        <f>'7D'!$BO$23</f>
        <v>STWC043</v>
      </c>
      <c r="C5873" t="s">
        <v>20833</v>
      </c>
      <c r="E5873" t="s">
        <v>15757</v>
      </c>
      <c r="F5873" t="str">
        <f>IF(ISBLANK('7D'!$E$23),"",'7D'!$E$23)</f>
        <v/>
      </c>
    </row>
    <row r="5874" spans="2:6">
      <c r="B5874" t="str">
        <f>'7D'!$BP$23</f>
        <v>STWC044</v>
      </c>
      <c r="C5874" t="s">
        <v>20833</v>
      </c>
      <c r="E5874" t="s">
        <v>15757</v>
      </c>
      <c r="F5874" t="str">
        <f>IF(ISBLANK('7D'!$F$23),"",'7D'!$F$23)</f>
        <v/>
      </c>
    </row>
    <row r="5875" spans="2:6">
      <c r="B5875" t="str">
        <f>'7D'!$BQ$23</f>
        <v>STWC045</v>
      </c>
      <c r="C5875" t="s">
        <v>20833</v>
      </c>
      <c r="E5875" t="s">
        <v>15757</v>
      </c>
      <c r="F5875" t="str">
        <f>IF(ISBLANK('7D'!$G$23),"",'7D'!$G$23)</f>
        <v/>
      </c>
    </row>
    <row r="5876" spans="2:6">
      <c r="B5876" t="str">
        <f>'7D'!$BR$23</f>
        <v>STWC046</v>
      </c>
      <c r="C5876" t="s">
        <v>20833</v>
      </c>
      <c r="E5876" t="s">
        <v>15757</v>
      </c>
      <c r="F5876" t="str">
        <f>IF(ISBLANK('7D'!$H$23),"",'7D'!$H$23)</f>
        <v/>
      </c>
    </row>
    <row r="5877" spans="2:6">
      <c r="B5877" t="str">
        <f>'7D'!$BS$23</f>
        <v>STWC047</v>
      </c>
      <c r="C5877" t="s">
        <v>20833</v>
      </c>
      <c r="E5877" t="s">
        <v>15757</v>
      </c>
      <c r="F5877" t="str">
        <f>IF(ISBLANK('7D'!$I$23),"",'7D'!$I$23)</f>
        <v/>
      </c>
    </row>
    <row r="5878" spans="2:6">
      <c r="B5878" t="str">
        <f>'7D'!$BT$23</f>
        <v>STWC048</v>
      </c>
      <c r="C5878" t="s">
        <v>20833</v>
      </c>
      <c r="E5878" t="s">
        <v>15757</v>
      </c>
      <c r="F5878" t="str">
        <f>IF(ISBLANK('7D'!$J$23),"",'7D'!$J$23)</f>
        <v/>
      </c>
    </row>
    <row r="5879" spans="2:6">
      <c r="B5879" t="str">
        <f>'7D'!$BU$23</f>
        <v>STWC049</v>
      </c>
      <c r="C5879" t="s">
        <v>20833</v>
      </c>
      <c r="E5879" t="s">
        <v>15757</v>
      </c>
      <c r="F5879" t="str">
        <f>IF(ISBLANK('7D'!$K$23),"",'7D'!$K$23)</f>
        <v/>
      </c>
    </row>
    <row r="5880" spans="2:6">
      <c r="B5880" s="2081" t="str">
        <f>'7D'!$BV$23</f>
        <v>STWC111</v>
      </c>
      <c r="C5880" t="s">
        <v>20834</v>
      </c>
      <c r="E5880" t="s">
        <v>15757</v>
      </c>
      <c r="F5880">
        <f>IF(ISBLANK('7D'!$L$23),"",'7D'!$L$23)</f>
        <v>0</v>
      </c>
    </row>
    <row r="5881" spans="2:6">
      <c r="B5881" t="str">
        <f>'7D'!$BX$23</f>
        <v>STWCP043</v>
      </c>
      <c r="C5881" t="s">
        <v>20835</v>
      </c>
      <c r="E5881" t="s">
        <v>15757</v>
      </c>
      <c r="F5881" t="str">
        <f>IF(ISBLANK('7D'!$N$23),"",'7D'!$N$23)</f>
        <v/>
      </c>
    </row>
    <row r="5882" spans="2:6">
      <c r="B5882" t="str">
        <f>'7D'!$BY$23</f>
        <v>STWCP044</v>
      </c>
      <c r="C5882" t="s">
        <v>20836</v>
      </c>
      <c r="E5882" t="s">
        <v>15757</v>
      </c>
      <c r="F5882" t="str">
        <f>IF(ISBLANK('7D'!$O$23),"",'7D'!$O$23)</f>
        <v/>
      </c>
    </row>
    <row r="5883" spans="2:6">
      <c r="B5883" t="str">
        <f>'7D'!$BZ$23</f>
        <v>STWCP045</v>
      </c>
      <c r="C5883" t="s">
        <v>20837</v>
      </c>
      <c r="E5883" t="s">
        <v>15757</v>
      </c>
      <c r="F5883" t="str">
        <f>IF(ISBLANK('7D'!$P$23),"",'7D'!$P$23)</f>
        <v/>
      </c>
    </row>
    <row r="5884" spans="2:6">
      <c r="B5884" t="str">
        <f>'7D'!$CA$23</f>
        <v>STWCP046</v>
      </c>
      <c r="C5884" t="s">
        <v>20838</v>
      </c>
      <c r="E5884" t="s">
        <v>15757</v>
      </c>
      <c r="F5884" t="str">
        <f>IF(ISBLANK('7D'!$Q$23),"",'7D'!$Q$23)</f>
        <v/>
      </c>
    </row>
    <row r="5885" spans="2:6">
      <c r="B5885" s="2081" t="str">
        <f>'7D'!$CB$23</f>
        <v>STWCP047</v>
      </c>
      <c r="C5885" t="s">
        <v>20839</v>
      </c>
      <c r="E5885" t="s">
        <v>15757</v>
      </c>
      <c r="F5885">
        <f>IF(ISBLANK('7D'!$R$23),"",'7D'!$R$23)</f>
        <v>0</v>
      </c>
    </row>
    <row r="5886" spans="2:6">
      <c r="B5886" t="str">
        <f>'7D'!$CC$23</f>
        <v>STWCB043</v>
      </c>
      <c r="C5886" t="s">
        <v>20840</v>
      </c>
      <c r="E5886" t="s">
        <v>15757</v>
      </c>
      <c r="F5886" t="str">
        <f>IF(ISBLANK('7D'!$S$23),"",'7D'!$S$23)</f>
        <v/>
      </c>
    </row>
    <row r="5887" spans="2:6">
      <c r="B5887" t="str">
        <f>'7D'!$CD$23</f>
        <v>STWCB044</v>
      </c>
      <c r="C5887" t="s">
        <v>20841</v>
      </c>
      <c r="E5887" t="s">
        <v>15757</v>
      </c>
      <c r="F5887" t="str">
        <f>IF(ISBLANK('7D'!$T$23),"",'7D'!$T$23)</f>
        <v/>
      </c>
    </row>
    <row r="5888" spans="2:6">
      <c r="B5888" t="str">
        <f>'7D'!$CE$23</f>
        <v>STWCB045</v>
      </c>
      <c r="C5888" t="s">
        <v>20842</v>
      </c>
      <c r="E5888" t="s">
        <v>15757</v>
      </c>
      <c r="F5888" t="str">
        <f>IF(ISBLANK('7D'!$U$23),"",'7D'!$U$23)</f>
        <v/>
      </c>
    </row>
    <row r="5889" spans="2:6">
      <c r="B5889" t="str">
        <f>'7D'!$CF$23</f>
        <v>STWCB046</v>
      </c>
      <c r="C5889" t="s">
        <v>20843</v>
      </c>
      <c r="E5889" t="s">
        <v>15757</v>
      </c>
      <c r="F5889" t="str">
        <f>IF(ISBLANK('7D'!$V$23),"",'7D'!$V$23)</f>
        <v/>
      </c>
    </row>
    <row r="5890" spans="2:6">
      <c r="B5890" t="str">
        <f>'7D'!$CG$23</f>
        <v>STWCB047</v>
      </c>
      <c r="C5890" t="s">
        <v>20844</v>
      </c>
      <c r="E5890" t="s">
        <v>15757</v>
      </c>
      <c r="F5890" t="str">
        <f>IF(ISBLANK('7D'!$W$23),"",'7D'!$W$23)</f>
        <v/>
      </c>
    </row>
    <row r="5891" spans="2:6">
      <c r="B5891" s="2081" t="str">
        <f>'7D'!$CH$23</f>
        <v>STWCB048</v>
      </c>
      <c r="C5891" t="s">
        <v>20845</v>
      </c>
      <c r="E5891" t="s">
        <v>15757</v>
      </c>
      <c r="F5891">
        <f>IF(ISBLANK('7D'!$X$23),"",'7D'!$X$23)</f>
        <v>0</v>
      </c>
    </row>
    <row r="5892" spans="2:6">
      <c r="B5892" t="str">
        <f>'7D'!$CI$23</f>
        <v>STWCA043</v>
      </c>
      <c r="C5892" t="s">
        <v>20846</v>
      </c>
      <c r="E5892" t="s">
        <v>15757</v>
      </c>
      <c r="F5892" t="str">
        <f>IF(ISBLANK('7D'!$Y$23),"",'7D'!$Y$23)</f>
        <v/>
      </c>
    </row>
    <row r="5893" spans="2:6">
      <c r="B5893" t="str">
        <f>'7D'!$CJ$23</f>
        <v>STWCA044</v>
      </c>
      <c r="C5893" t="s">
        <v>20847</v>
      </c>
      <c r="E5893" t="s">
        <v>15757</v>
      </c>
      <c r="F5893" t="str">
        <f>IF(ISBLANK('7D'!$Z$23),"",'7D'!$Z$23)</f>
        <v/>
      </c>
    </row>
    <row r="5894" spans="2:6">
      <c r="B5894" t="str">
        <f>'7D'!$CK$23</f>
        <v>STWCA045</v>
      </c>
      <c r="C5894" t="s">
        <v>20848</v>
      </c>
      <c r="E5894" t="s">
        <v>15757</v>
      </c>
      <c r="F5894" t="str">
        <f>IF(ISBLANK('7D'!$AA$23),"",'7D'!$AA$23)</f>
        <v/>
      </c>
    </row>
    <row r="5895" spans="2:6">
      <c r="B5895" t="str">
        <f>'7D'!$CL$23</f>
        <v>STWCA046</v>
      </c>
      <c r="C5895" t="s">
        <v>20849</v>
      </c>
      <c r="E5895" t="s">
        <v>15757</v>
      </c>
      <c r="F5895" t="str">
        <f>IF(ISBLANK('7D'!$AB$23),"",'7D'!$AB$23)</f>
        <v/>
      </c>
    </row>
    <row r="5896" spans="2:6">
      <c r="B5896" t="str">
        <f>'7D'!$CM$23</f>
        <v>STWCA047</v>
      </c>
      <c r="C5896" t="s">
        <v>20850</v>
      </c>
      <c r="E5896" t="s">
        <v>15757</v>
      </c>
      <c r="F5896" t="str">
        <f>IF(ISBLANK('7D'!$AC$23),"",'7D'!$AC$23)</f>
        <v/>
      </c>
    </row>
    <row r="5897" spans="2:6">
      <c r="B5897" s="2081" t="str">
        <f>'7D'!$CN$23</f>
        <v>STWCA048</v>
      </c>
      <c r="C5897" t="s">
        <v>20851</v>
      </c>
      <c r="E5897" t="s">
        <v>15757</v>
      </c>
      <c r="F5897">
        <f>IF(ISBLANK('7D'!$AD$23),"",'7D'!$AD$23)</f>
        <v>0</v>
      </c>
    </row>
    <row r="5898" spans="2:6">
      <c r="B5898" t="str">
        <f>'7D'!$BO$24</f>
        <v>STWC057</v>
      </c>
      <c r="C5898" t="s">
        <v>20852</v>
      </c>
      <c r="E5898" t="s">
        <v>15757</v>
      </c>
      <c r="F5898" t="str">
        <f>IF(ISBLANK('7D'!$E$24),"",'7D'!$E$24)</f>
        <v/>
      </c>
    </row>
    <row r="5899" spans="2:6">
      <c r="B5899" t="str">
        <f>'7D'!$BP$24</f>
        <v>STWC058</v>
      </c>
      <c r="C5899" t="s">
        <v>20852</v>
      </c>
      <c r="E5899" t="s">
        <v>15757</v>
      </c>
      <c r="F5899" t="str">
        <f>IF(ISBLANK('7D'!$F$24),"",'7D'!$F$24)</f>
        <v/>
      </c>
    </row>
    <row r="5900" spans="2:6">
      <c r="B5900" t="str">
        <f>'7D'!$BQ$24</f>
        <v>STWC059</v>
      </c>
      <c r="C5900" t="s">
        <v>20852</v>
      </c>
      <c r="E5900" t="s">
        <v>15757</v>
      </c>
      <c r="F5900" t="str">
        <f>IF(ISBLANK('7D'!$G$24),"",'7D'!$G$24)</f>
        <v/>
      </c>
    </row>
    <row r="5901" spans="2:6">
      <c r="B5901" t="str">
        <f>'7D'!$BR$24</f>
        <v>STWC060</v>
      </c>
      <c r="C5901" t="s">
        <v>20852</v>
      </c>
      <c r="E5901" t="s">
        <v>15757</v>
      </c>
      <c r="F5901" t="str">
        <f>IF(ISBLANK('7D'!$H$24),"",'7D'!$H$24)</f>
        <v/>
      </c>
    </row>
    <row r="5902" spans="2:6">
      <c r="B5902" t="str">
        <f>'7D'!$BS$24</f>
        <v>STWC061</v>
      </c>
      <c r="C5902" t="s">
        <v>20852</v>
      </c>
      <c r="E5902" t="s">
        <v>15757</v>
      </c>
      <c r="F5902" t="str">
        <f>IF(ISBLANK('7D'!$I$24),"",'7D'!$I$24)</f>
        <v/>
      </c>
    </row>
    <row r="5903" spans="2:6">
      <c r="B5903" t="str">
        <f>'7D'!$BT$24</f>
        <v>STWC062</v>
      </c>
      <c r="C5903" t="s">
        <v>20852</v>
      </c>
      <c r="E5903" t="s">
        <v>15757</v>
      </c>
      <c r="F5903" t="str">
        <f>IF(ISBLANK('7D'!$J$24),"",'7D'!$J$24)</f>
        <v/>
      </c>
    </row>
    <row r="5904" spans="2:6">
      <c r="B5904" t="str">
        <f>'7D'!$BU$24</f>
        <v>STWC063</v>
      </c>
      <c r="C5904" t="s">
        <v>20852</v>
      </c>
      <c r="E5904" t="s">
        <v>15757</v>
      </c>
      <c r="F5904" t="str">
        <f>IF(ISBLANK('7D'!$K$24),"",'7D'!$K$24)</f>
        <v/>
      </c>
    </row>
    <row r="5905" spans="2:6">
      <c r="B5905" s="2081" t="str">
        <f>'7D'!$BV$24</f>
        <v>STWC112</v>
      </c>
      <c r="C5905" t="s">
        <v>20853</v>
      </c>
      <c r="E5905" t="s">
        <v>15757</v>
      </c>
      <c r="F5905">
        <f>IF(ISBLANK('7D'!$L$24),"",'7D'!$L$24)</f>
        <v>0</v>
      </c>
    </row>
    <row r="5906" spans="2:6">
      <c r="B5906" t="str">
        <f>'7D'!$BX$24</f>
        <v>STWCP057</v>
      </c>
      <c r="C5906" t="s">
        <v>20854</v>
      </c>
      <c r="E5906" t="s">
        <v>15757</v>
      </c>
      <c r="F5906" t="str">
        <f>IF(ISBLANK('7D'!$N$24),"",'7D'!$N$24)</f>
        <v/>
      </c>
    </row>
    <row r="5907" spans="2:6">
      <c r="B5907" t="str">
        <f>'7D'!$BY$24</f>
        <v>STWCP058</v>
      </c>
      <c r="C5907" t="s">
        <v>20855</v>
      </c>
      <c r="E5907" t="s">
        <v>15757</v>
      </c>
      <c r="F5907" t="str">
        <f>IF(ISBLANK('7D'!$O$24),"",'7D'!$O$24)</f>
        <v/>
      </c>
    </row>
    <row r="5908" spans="2:6">
      <c r="B5908" t="str">
        <f>'7D'!$BZ$24</f>
        <v>STWCP059</v>
      </c>
      <c r="C5908" t="s">
        <v>20856</v>
      </c>
      <c r="E5908" t="s">
        <v>15757</v>
      </c>
      <c r="F5908" t="str">
        <f>IF(ISBLANK('7D'!$P$24),"",'7D'!$P$24)</f>
        <v/>
      </c>
    </row>
    <row r="5909" spans="2:6">
      <c r="B5909" t="str">
        <f>'7D'!$CA$24</f>
        <v>STWCP060</v>
      </c>
      <c r="C5909" t="s">
        <v>20857</v>
      </c>
      <c r="E5909" t="s">
        <v>15757</v>
      </c>
      <c r="F5909" t="str">
        <f>IF(ISBLANK('7D'!$Q$24),"",'7D'!$Q$24)</f>
        <v/>
      </c>
    </row>
    <row r="5910" spans="2:6">
      <c r="B5910" s="2081" t="str">
        <f>'7D'!$CB$24</f>
        <v>STWCP061</v>
      </c>
      <c r="C5910" t="s">
        <v>20858</v>
      </c>
      <c r="E5910" t="s">
        <v>15757</v>
      </c>
      <c r="F5910">
        <f>IF(ISBLANK('7D'!$R$24),"",'7D'!$R$24)</f>
        <v>0</v>
      </c>
    </row>
    <row r="5911" spans="2:6">
      <c r="B5911" t="str">
        <f>'7D'!$CC$24</f>
        <v>STWCB057</v>
      </c>
      <c r="C5911" t="s">
        <v>20859</v>
      </c>
      <c r="E5911" t="s">
        <v>15757</v>
      </c>
      <c r="F5911" t="str">
        <f>IF(ISBLANK('7D'!$S$24),"",'7D'!$S$24)</f>
        <v/>
      </c>
    </row>
    <row r="5912" spans="2:6">
      <c r="B5912" t="str">
        <f>'7D'!$CD$24</f>
        <v>STWCB058</v>
      </c>
      <c r="C5912" t="s">
        <v>20860</v>
      </c>
      <c r="E5912" t="s">
        <v>15757</v>
      </c>
      <c r="F5912" t="str">
        <f>IF(ISBLANK('7D'!$T$24),"",'7D'!$T$24)</f>
        <v/>
      </c>
    </row>
    <row r="5913" spans="2:6">
      <c r="B5913" t="str">
        <f>'7D'!$CE$24</f>
        <v>STWCB059</v>
      </c>
      <c r="C5913" t="s">
        <v>20861</v>
      </c>
      <c r="E5913" t="s">
        <v>15757</v>
      </c>
      <c r="F5913" t="str">
        <f>IF(ISBLANK('7D'!$U$24),"",'7D'!$U$24)</f>
        <v/>
      </c>
    </row>
    <row r="5914" spans="2:6">
      <c r="B5914" t="str">
        <f>'7D'!$CF$24</f>
        <v>STWCB060</v>
      </c>
      <c r="C5914" t="s">
        <v>20862</v>
      </c>
      <c r="E5914" t="s">
        <v>15757</v>
      </c>
      <c r="F5914" t="str">
        <f>IF(ISBLANK('7D'!$V$24),"",'7D'!$V$24)</f>
        <v/>
      </c>
    </row>
    <row r="5915" spans="2:6">
      <c r="B5915" t="str">
        <f>'7D'!$CG$24</f>
        <v>STWCB061</v>
      </c>
      <c r="C5915" t="s">
        <v>20863</v>
      </c>
      <c r="E5915" t="s">
        <v>15757</v>
      </c>
      <c r="F5915" t="str">
        <f>IF(ISBLANK('7D'!$W$24),"",'7D'!$W$24)</f>
        <v/>
      </c>
    </row>
    <row r="5916" spans="2:6">
      <c r="B5916" s="2081" t="str">
        <f>'7D'!$CH$24</f>
        <v>STWCB062</v>
      </c>
      <c r="C5916" t="s">
        <v>20864</v>
      </c>
      <c r="E5916" t="s">
        <v>15757</v>
      </c>
      <c r="F5916">
        <f>IF(ISBLANK('7D'!$X$24),"",'7D'!$X$24)</f>
        <v>0</v>
      </c>
    </row>
    <row r="5917" spans="2:6">
      <c r="B5917" t="str">
        <f>'7D'!$CI$24</f>
        <v>STWCA057</v>
      </c>
      <c r="C5917" t="s">
        <v>20865</v>
      </c>
      <c r="E5917" t="s">
        <v>15757</v>
      </c>
      <c r="F5917" t="str">
        <f>IF(ISBLANK('7D'!$Y$24),"",'7D'!$Y$24)</f>
        <v/>
      </c>
    </row>
    <row r="5918" spans="2:6">
      <c r="B5918" t="str">
        <f>'7D'!$CJ$24</f>
        <v>STWCA058</v>
      </c>
      <c r="C5918" t="s">
        <v>20866</v>
      </c>
      <c r="E5918" t="s">
        <v>15757</v>
      </c>
      <c r="F5918" t="str">
        <f>IF(ISBLANK('7D'!$Z$24),"",'7D'!$Z$24)</f>
        <v/>
      </c>
    </row>
    <row r="5919" spans="2:6">
      <c r="B5919" t="str">
        <f>'7D'!$CK$24</f>
        <v>STWCA059</v>
      </c>
      <c r="C5919" t="s">
        <v>20867</v>
      </c>
      <c r="E5919" t="s">
        <v>15757</v>
      </c>
      <c r="F5919" t="str">
        <f>IF(ISBLANK('7D'!$AA$24),"",'7D'!$AA$24)</f>
        <v/>
      </c>
    </row>
    <row r="5920" spans="2:6">
      <c r="B5920" t="str">
        <f>'7D'!$CL$24</f>
        <v>STWCA060</v>
      </c>
      <c r="C5920" t="s">
        <v>20868</v>
      </c>
      <c r="E5920" t="s">
        <v>15757</v>
      </c>
      <c r="F5920" t="str">
        <f>IF(ISBLANK('7D'!$AB$24),"",'7D'!$AB$24)</f>
        <v/>
      </c>
    </row>
    <row r="5921" spans="2:6">
      <c r="B5921" t="str">
        <f>'7D'!$CM$24</f>
        <v>STWCA061</v>
      </c>
      <c r="C5921" t="s">
        <v>20869</v>
      </c>
      <c r="E5921" t="s">
        <v>15757</v>
      </c>
      <c r="F5921" t="str">
        <f>IF(ISBLANK('7D'!$AC$24),"",'7D'!$AC$24)</f>
        <v/>
      </c>
    </row>
    <row r="5922" spans="2:6">
      <c r="B5922" s="2081" t="str">
        <f>'7D'!$CN$24</f>
        <v>STWCA062</v>
      </c>
      <c r="C5922" t="s">
        <v>20870</v>
      </c>
      <c r="E5922" t="s">
        <v>15757</v>
      </c>
      <c r="F5922">
        <f>IF(ISBLANK('7D'!$AD$24),"",'7D'!$AD$24)</f>
        <v>0</v>
      </c>
    </row>
    <row r="5923" spans="2:6">
      <c r="B5923" t="str">
        <f>'7D'!$BO$25</f>
        <v>STWC101</v>
      </c>
      <c r="C5923" t="s">
        <v>20871</v>
      </c>
      <c r="E5923" t="s">
        <v>15757</v>
      </c>
      <c r="F5923" t="str">
        <f>IF(ISBLANK('7D'!$E$25),"",'7D'!$E$25)</f>
        <v/>
      </c>
    </row>
    <row r="5924" spans="2:6">
      <c r="B5924" t="str">
        <f>'7D'!$BP$25</f>
        <v>STWC102</v>
      </c>
      <c r="C5924" t="s">
        <v>20872</v>
      </c>
      <c r="E5924" t="s">
        <v>15757</v>
      </c>
      <c r="F5924" t="str">
        <f>IF(ISBLANK('7D'!$F$25),"",'7D'!$F$25)</f>
        <v/>
      </c>
    </row>
    <row r="5925" spans="2:6">
      <c r="B5925" t="str">
        <f>'7D'!$BQ$25</f>
        <v>STWC103</v>
      </c>
      <c r="C5925" t="s">
        <v>20872</v>
      </c>
      <c r="E5925" t="s">
        <v>15757</v>
      </c>
      <c r="F5925" t="str">
        <f>IF(ISBLANK('7D'!$G$25),"",'7D'!$G$25)</f>
        <v/>
      </c>
    </row>
    <row r="5926" spans="2:6">
      <c r="B5926" t="str">
        <f>'7D'!$BR$25</f>
        <v>STWC104</v>
      </c>
      <c r="C5926" t="s">
        <v>20873</v>
      </c>
      <c r="E5926" t="s">
        <v>15757</v>
      </c>
      <c r="F5926" t="str">
        <f>IF(ISBLANK('7D'!$H$25),"",'7D'!$H$25)</f>
        <v/>
      </c>
    </row>
    <row r="5927" spans="2:6">
      <c r="B5927" t="str">
        <f>'7D'!$BS$25</f>
        <v>STWC105</v>
      </c>
      <c r="C5927" t="s">
        <v>20874</v>
      </c>
      <c r="E5927" t="s">
        <v>15757</v>
      </c>
      <c r="F5927" t="str">
        <f>IF(ISBLANK('7D'!$I$25),"",'7D'!$I$25)</f>
        <v/>
      </c>
    </row>
    <row r="5928" spans="2:6">
      <c r="B5928" t="str">
        <f>'7D'!$BT$25</f>
        <v>STWC106</v>
      </c>
      <c r="C5928" t="s">
        <v>20875</v>
      </c>
      <c r="E5928" t="s">
        <v>15757</v>
      </c>
      <c r="F5928" t="str">
        <f>IF(ISBLANK('7D'!$J$25),"",'7D'!$J$25)</f>
        <v/>
      </c>
    </row>
    <row r="5929" spans="2:6">
      <c r="B5929" t="str">
        <f>'7D'!$BU$25</f>
        <v>STWC107</v>
      </c>
      <c r="C5929" t="s">
        <v>20876</v>
      </c>
      <c r="E5929" t="s">
        <v>15757</v>
      </c>
      <c r="F5929" t="str">
        <f>IF(ISBLANK('7D'!$K$25),"",'7D'!$K$25)</f>
        <v/>
      </c>
    </row>
    <row r="5930" spans="2:6">
      <c r="B5930" s="2081" t="str">
        <f>'7D'!$BV$25</f>
        <v>STWC114</v>
      </c>
      <c r="C5930" t="s">
        <v>20877</v>
      </c>
      <c r="E5930" t="s">
        <v>15757</v>
      </c>
      <c r="F5930">
        <f>IF(ISBLANK('7D'!$L$25),"",'7D'!$L$25)</f>
        <v>0</v>
      </c>
    </row>
    <row r="5931" spans="2:6">
      <c r="B5931" t="str">
        <f>'7D'!$BX$25</f>
        <v>STWCP101</v>
      </c>
      <c r="C5931" t="s">
        <v>20878</v>
      </c>
      <c r="E5931" t="s">
        <v>15757</v>
      </c>
      <c r="F5931" t="str">
        <f>IF(ISBLANK('7D'!$N$25),"",'7D'!$N$25)</f>
        <v/>
      </c>
    </row>
    <row r="5932" spans="2:6">
      <c r="B5932" t="str">
        <f>'7D'!$BY$25</f>
        <v>STWCP102</v>
      </c>
      <c r="C5932" t="s">
        <v>20879</v>
      </c>
      <c r="E5932" t="s">
        <v>15757</v>
      </c>
      <c r="F5932" t="str">
        <f>IF(ISBLANK('7D'!$O$25),"",'7D'!$O$25)</f>
        <v/>
      </c>
    </row>
    <row r="5933" spans="2:6">
      <c r="B5933" t="str">
        <f>'7D'!$BZ$25</f>
        <v>STWCP103</v>
      </c>
      <c r="C5933" t="s">
        <v>20880</v>
      </c>
      <c r="E5933" t="s">
        <v>15757</v>
      </c>
      <c r="F5933" t="str">
        <f>IF(ISBLANK('7D'!$P$25),"",'7D'!$P$25)</f>
        <v/>
      </c>
    </row>
    <row r="5934" spans="2:6">
      <c r="B5934" t="str">
        <f>'7D'!$CA$25</f>
        <v>STWCP104</v>
      </c>
      <c r="C5934" t="s">
        <v>20881</v>
      </c>
      <c r="E5934" t="s">
        <v>15757</v>
      </c>
      <c r="F5934" t="str">
        <f>IF(ISBLANK('7D'!$Q$25),"",'7D'!$Q$25)</f>
        <v/>
      </c>
    </row>
    <row r="5935" spans="2:6">
      <c r="B5935" s="2081" t="str">
        <f>'7D'!$CB$25</f>
        <v>STWCP105</v>
      </c>
      <c r="C5935" t="s">
        <v>20882</v>
      </c>
      <c r="E5935" t="s">
        <v>15757</v>
      </c>
      <c r="F5935">
        <f>IF(ISBLANK('7D'!$R$25),"",'7D'!$R$25)</f>
        <v>0</v>
      </c>
    </row>
    <row r="5936" spans="2:6">
      <c r="B5936" t="str">
        <f>'7D'!$CC$25</f>
        <v>STWCB101</v>
      </c>
      <c r="C5936" t="s">
        <v>20883</v>
      </c>
      <c r="E5936" t="s">
        <v>15757</v>
      </c>
      <c r="F5936" t="str">
        <f>IF(ISBLANK('7D'!$S$25),"",'7D'!$S$25)</f>
        <v/>
      </c>
    </row>
    <row r="5937" spans="2:6">
      <c r="B5937" t="str">
        <f>'7D'!$CD$25</f>
        <v>STWCB102</v>
      </c>
      <c r="C5937" t="s">
        <v>20884</v>
      </c>
      <c r="E5937" t="s">
        <v>15757</v>
      </c>
      <c r="F5937" t="str">
        <f>IF(ISBLANK('7D'!$T$25),"",'7D'!$T$25)</f>
        <v/>
      </c>
    </row>
    <row r="5938" spans="2:6">
      <c r="B5938" t="str">
        <f>'7D'!$CE$25</f>
        <v>STWCB103</v>
      </c>
      <c r="C5938" t="s">
        <v>20885</v>
      </c>
      <c r="E5938" t="s">
        <v>15757</v>
      </c>
      <c r="F5938" t="str">
        <f>IF(ISBLANK('7D'!$U$25),"",'7D'!$U$25)</f>
        <v/>
      </c>
    </row>
    <row r="5939" spans="2:6">
      <c r="B5939" t="str">
        <f>'7D'!$CF$25</f>
        <v>STWCB104</v>
      </c>
      <c r="C5939" t="s">
        <v>20886</v>
      </c>
      <c r="E5939" t="s">
        <v>15757</v>
      </c>
      <c r="F5939" t="str">
        <f>IF(ISBLANK('7D'!$V$25),"",'7D'!$V$25)</f>
        <v/>
      </c>
    </row>
    <row r="5940" spans="2:6">
      <c r="B5940" t="str">
        <f>'7D'!$CG$25</f>
        <v>STWCB105</v>
      </c>
      <c r="C5940" t="s">
        <v>20887</v>
      </c>
      <c r="E5940" t="s">
        <v>15757</v>
      </c>
      <c r="F5940" t="str">
        <f>IF(ISBLANK('7D'!$W$25),"",'7D'!$W$25)</f>
        <v/>
      </c>
    </row>
    <row r="5941" spans="2:6">
      <c r="B5941" s="2081" t="str">
        <f>'7D'!$CH$25</f>
        <v>STWCB106</v>
      </c>
      <c r="C5941" t="s">
        <v>20888</v>
      </c>
      <c r="E5941" t="s">
        <v>15757</v>
      </c>
      <c r="F5941">
        <f>IF(ISBLANK('7D'!$X$25),"",'7D'!$X$25)</f>
        <v>0</v>
      </c>
    </row>
    <row r="5942" spans="2:6">
      <c r="B5942" t="str">
        <f>'7D'!$CI$25</f>
        <v>STWCA101</v>
      </c>
      <c r="C5942" t="s">
        <v>20889</v>
      </c>
      <c r="E5942" t="s">
        <v>15757</v>
      </c>
      <c r="F5942" t="str">
        <f>IF(ISBLANK('7D'!$Y$25),"",'7D'!$Y$25)</f>
        <v/>
      </c>
    </row>
    <row r="5943" spans="2:6">
      <c r="B5943" t="str">
        <f>'7D'!$CJ$25</f>
        <v>STWCA102</v>
      </c>
      <c r="C5943" t="s">
        <v>20890</v>
      </c>
      <c r="E5943" t="s">
        <v>15757</v>
      </c>
      <c r="F5943" t="str">
        <f>IF(ISBLANK('7D'!$Z$25),"",'7D'!$Z$25)</f>
        <v/>
      </c>
    </row>
    <row r="5944" spans="2:6">
      <c r="B5944" t="str">
        <f>'7D'!$CK$25</f>
        <v>STWCA103</v>
      </c>
      <c r="C5944" t="s">
        <v>20891</v>
      </c>
      <c r="E5944" t="s">
        <v>15757</v>
      </c>
      <c r="F5944" t="str">
        <f>IF(ISBLANK('7D'!$AA$25),"",'7D'!$AA$25)</f>
        <v/>
      </c>
    </row>
    <row r="5945" spans="2:6">
      <c r="B5945" t="str">
        <f>'7D'!$CL$25</f>
        <v>STWCA104</v>
      </c>
      <c r="C5945" t="s">
        <v>20892</v>
      </c>
      <c r="E5945" t="s">
        <v>15757</v>
      </c>
      <c r="F5945" t="str">
        <f>IF(ISBLANK('7D'!$AB$25),"",'7D'!$AB$25)</f>
        <v/>
      </c>
    </row>
    <row r="5946" spans="2:6">
      <c r="B5946" t="str">
        <f>'7D'!$CM$25</f>
        <v>STWCA105</v>
      </c>
      <c r="C5946" t="s">
        <v>20893</v>
      </c>
      <c r="E5946" t="s">
        <v>15757</v>
      </c>
      <c r="F5946" t="str">
        <f>IF(ISBLANK('7D'!$AC$25),"",'7D'!$AC$25)</f>
        <v/>
      </c>
    </row>
    <row r="5947" spans="2:6">
      <c r="B5947" s="2081" t="str">
        <f>'7D'!$CN$25</f>
        <v>STWCA106</v>
      </c>
      <c r="C5947" t="s">
        <v>20894</v>
      </c>
      <c r="E5947" t="s">
        <v>15757</v>
      </c>
      <c r="F5947">
        <f>IF(ISBLANK('7D'!$AD$25),"",'7D'!$AD$25)</f>
        <v>0</v>
      </c>
    </row>
    <row r="5948" spans="2:6">
      <c r="B5948" s="2081" t="str">
        <f>'7D'!$BO$26</f>
        <v>STWC121</v>
      </c>
      <c r="C5948" t="s">
        <v>20895</v>
      </c>
      <c r="E5948" t="s">
        <v>15757</v>
      </c>
      <c r="F5948">
        <f>IF(ISBLANK('7D'!$E$26),"",'7D'!$E$26)</f>
        <v>0</v>
      </c>
    </row>
    <row r="5949" spans="2:6">
      <c r="B5949" s="2081" t="str">
        <f>'7D'!$BP$26</f>
        <v>STWC122</v>
      </c>
      <c r="C5949" t="s">
        <v>20896</v>
      </c>
      <c r="E5949" t="s">
        <v>15757</v>
      </c>
      <c r="F5949">
        <f>IF(ISBLANK('7D'!$F$26),"",'7D'!$F$26)</f>
        <v>0</v>
      </c>
    </row>
    <row r="5950" spans="2:6">
      <c r="B5950" s="2081" t="str">
        <f>'7D'!$BQ$26</f>
        <v>STWC123</v>
      </c>
      <c r="C5950" t="s">
        <v>20896</v>
      </c>
      <c r="E5950" t="s">
        <v>15757</v>
      </c>
      <c r="F5950">
        <f>IF(ISBLANK('7D'!$G$26),"",'7D'!$G$26)</f>
        <v>0</v>
      </c>
    </row>
    <row r="5951" spans="2:6">
      <c r="B5951" s="2081" t="str">
        <f>'7D'!$BR$26</f>
        <v>STWC124</v>
      </c>
      <c r="C5951" t="s">
        <v>20897</v>
      </c>
      <c r="E5951" t="s">
        <v>15757</v>
      </c>
      <c r="F5951">
        <f>IF(ISBLANK('7D'!$H$26),"",'7D'!$H$26)</f>
        <v>0</v>
      </c>
    </row>
    <row r="5952" spans="2:6">
      <c r="B5952" s="2081" t="str">
        <f>'7D'!$BS$26</f>
        <v>STWC125</v>
      </c>
      <c r="C5952" t="s">
        <v>20898</v>
      </c>
      <c r="E5952" t="s">
        <v>15757</v>
      </c>
      <c r="F5952">
        <f>IF(ISBLANK('7D'!$I$26),"",'7D'!$I$26)</f>
        <v>0</v>
      </c>
    </row>
    <row r="5953" spans="2:6">
      <c r="B5953" s="2081" t="str">
        <f>'7D'!$BT$26</f>
        <v>STWC126</v>
      </c>
      <c r="C5953" t="s">
        <v>20899</v>
      </c>
      <c r="E5953" t="s">
        <v>15757</v>
      </c>
      <c r="F5953">
        <f>IF(ISBLANK('7D'!$J$26),"",'7D'!$J$26)</f>
        <v>0</v>
      </c>
    </row>
    <row r="5954" spans="2:6">
      <c r="B5954" s="2081" t="str">
        <f>'7D'!$BU$26</f>
        <v>STWC127</v>
      </c>
      <c r="C5954" t="s">
        <v>20900</v>
      </c>
      <c r="E5954" t="s">
        <v>15757</v>
      </c>
      <c r="F5954">
        <f>IF(ISBLANK('7D'!$K$26),"",'7D'!$K$26)</f>
        <v>0</v>
      </c>
    </row>
    <row r="5955" spans="2:6">
      <c r="B5955" s="2081" t="str">
        <f>'7D'!$BV$26</f>
        <v>STWC115</v>
      </c>
      <c r="C5955" t="s">
        <v>20901</v>
      </c>
      <c r="E5955" t="s">
        <v>15757</v>
      </c>
      <c r="F5955">
        <f>IF(ISBLANK('7D'!$L$26),"",'7D'!$L$26)</f>
        <v>0</v>
      </c>
    </row>
    <row r="5956" spans="2:6">
      <c r="B5956" s="2081" t="str">
        <f>'7D'!$BX$26</f>
        <v>STWCP121</v>
      </c>
      <c r="C5956" t="s">
        <v>20902</v>
      </c>
      <c r="E5956" t="s">
        <v>15757</v>
      </c>
      <c r="F5956">
        <f>IF(ISBLANK('7D'!$N$26),"",'7D'!$N$26)</f>
        <v>0</v>
      </c>
    </row>
    <row r="5957" spans="2:6">
      <c r="B5957" s="2081" t="str">
        <f>'7D'!$BY$26</f>
        <v>STWCP122</v>
      </c>
      <c r="C5957" t="s">
        <v>20903</v>
      </c>
      <c r="E5957" t="s">
        <v>15757</v>
      </c>
      <c r="F5957">
        <f>IF(ISBLANK('7D'!$O$26),"",'7D'!$O$26)</f>
        <v>0</v>
      </c>
    </row>
    <row r="5958" spans="2:6">
      <c r="B5958" s="2081" t="str">
        <f>'7D'!$BZ$26</f>
        <v>STWCP123</v>
      </c>
      <c r="C5958" t="s">
        <v>20904</v>
      </c>
      <c r="E5958" t="s">
        <v>15757</v>
      </c>
      <c r="F5958">
        <f>IF(ISBLANK('7D'!$P$26),"",'7D'!$P$26)</f>
        <v>0</v>
      </c>
    </row>
    <row r="5959" spans="2:6">
      <c r="B5959" s="2081" t="str">
        <f>'7D'!$CA$26</f>
        <v>STWCP124</v>
      </c>
      <c r="C5959" t="s">
        <v>20905</v>
      </c>
      <c r="E5959" t="s">
        <v>15757</v>
      </c>
      <c r="F5959">
        <f>IF(ISBLANK('7D'!$Q$26),"",'7D'!$Q$26)</f>
        <v>0</v>
      </c>
    </row>
    <row r="5960" spans="2:6">
      <c r="B5960" s="2081" t="str">
        <f>'7D'!$CB$26</f>
        <v>STWCP125</v>
      </c>
      <c r="C5960" t="s">
        <v>20906</v>
      </c>
      <c r="E5960" t="s">
        <v>15757</v>
      </c>
      <c r="F5960">
        <f>IF(ISBLANK('7D'!$R$26),"",'7D'!$R$26)</f>
        <v>0</v>
      </c>
    </row>
    <row r="5961" spans="2:6">
      <c r="B5961" s="2081" t="str">
        <f>'7D'!$CC$26</f>
        <v>STWCB121</v>
      </c>
      <c r="C5961" t="s">
        <v>20907</v>
      </c>
      <c r="E5961" t="s">
        <v>15757</v>
      </c>
      <c r="F5961">
        <f>IF(ISBLANK('7D'!$S$26),"",'7D'!$S$26)</f>
        <v>0</v>
      </c>
    </row>
    <row r="5962" spans="2:6">
      <c r="B5962" s="2081" t="str">
        <f>'7D'!$CD$26</f>
        <v>STWCB122</v>
      </c>
      <c r="C5962" t="s">
        <v>20908</v>
      </c>
      <c r="E5962" t="s">
        <v>15757</v>
      </c>
      <c r="F5962">
        <f>IF(ISBLANK('7D'!$T$26),"",'7D'!$T$26)</f>
        <v>0</v>
      </c>
    </row>
    <row r="5963" spans="2:6">
      <c r="B5963" s="2081" t="str">
        <f>'7D'!$CE$26</f>
        <v>STWCB123</v>
      </c>
      <c r="C5963" t="s">
        <v>20909</v>
      </c>
      <c r="E5963" t="s">
        <v>15757</v>
      </c>
      <c r="F5963">
        <f>IF(ISBLANK('7D'!$U$26),"",'7D'!$U$26)</f>
        <v>0</v>
      </c>
    </row>
    <row r="5964" spans="2:6">
      <c r="B5964" s="2081" t="str">
        <f>'7D'!$CF$26</f>
        <v>STWCB124</v>
      </c>
      <c r="C5964" t="s">
        <v>20910</v>
      </c>
      <c r="E5964" t="s">
        <v>15757</v>
      </c>
      <c r="F5964">
        <f>IF(ISBLANK('7D'!$V$26),"",'7D'!$V$26)</f>
        <v>0</v>
      </c>
    </row>
    <row r="5965" spans="2:6">
      <c r="B5965" s="2081" t="str">
        <f>'7D'!$CG$26</f>
        <v>STWCB125</v>
      </c>
      <c r="C5965" t="s">
        <v>20911</v>
      </c>
      <c r="E5965" t="s">
        <v>15757</v>
      </c>
      <c r="F5965">
        <f>IF(ISBLANK('7D'!$W$26),"",'7D'!$W$26)</f>
        <v>0</v>
      </c>
    </row>
    <row r="5966" spans="2:6">
      <c r="B5966" s="2081" t="str">
        <f>'7D'!$CH$26</f>
        <v>STWCB126</v>
      </c>
      <c r="C5966" t="s">
        <v>20912</v>
      </c>
      <c r="E5966" t="s">
        <v>15757</v>
      </c>
      <c r="F5966">
        <f>IF(ISBLANK('7D'!$X$26),"",'7D'!$X$26)</f>
        <v>0</v>
      </c>
    </row>
    <row r="5967" spans="2:6">
      <c r="B5967" s="2081" t="str">
        <f>'7D'!$CI$26</f>
        <v>STWCA121</v>
      </c>
      <c r="C5967" t="s">
        <v>20913</v>
      </c>
      <c r="E5967" t="s">
        <v>15757</v>
      </c>
      <c r="F5967">
        <f>IF(ISBLANK('7D'!$Y$26),"",'7D'!$Y$26)</f>
        <v>0</v>
      </c>
    </row>
    <row r="5968" spans="2:6">
      <c r="B5968" s="2081" t="str">
        <f>'7D'!$CJ$26</f>
        <v>STWCA122</v>
      </c>
      <c r="C5968" t="s">
        <v>20914</v>
      </c>
      <c r="E5968" t="s">
        <v>15757</v>
      </c>
      <c r="F5968">
        <f>IF(ISBLANK('7D'!$Z$26),"",'7D'!$Z$26)</f>
        <v>0</v>
      </c>
    </row>
    <row r="5969" spans="2:6">
      <c r="B5969" s="2081" t="str">
        <f>'7D'!$CK$26</f>
        <v>STWCA123</v>
      </c>
      <c r="C5969" t="s">
        <v>20915</v>
      </c>
      <c r="E5969" t="s">
        <v>15757</v>
      </c>
      <c r="F5969">
        <f>IF(ISBLANK('7D'!$AA$26),"",'7D'!$AA$26)</f>
        <v>0</v>
      </c>
    </row>
    <row r="5970" spans="2:6">
      <c r="B5970" s="2081" t="str">
        <f>'7D'!$CL$26</f>
        <v>STWCA124</v>
      </c>
      <c r="C5970" t="s">
        <v>20916</v>
      </c>
      <c r="E5970" t="s">
        <v>15757</v>
      </c>
      <c r="F5970">
        <f>IF(ISBLANK('7D'!$AB$26),"",'7D'!$AB$26)</f>
        <v>0</v>
      </c>
    </row>
    <row r="5971" spans="2:6">
      <c r="B5971" s="2081" t="str">
        <f>'7D'!$CM$26</f>
        <v>STWCA125</v>
      </c>
      <c r="C5971" t="s">
        <v>20917</v>
      </c>
      <c r="E5971" t="s">
        <v>15757</v>
      </c>
      <c r="F5971">
        <f>IF(ISBLANK('7D'!$AC$26),"",'7D'!$AC$26)</f>
        <v>0</v>
      </c>
    </row>
    <row r="5972" spans="2:6">
      <c r="B5972" s="2081" t="str">
        <f>'7D'!$CN$26</f>
        <v>STWCA126</v>
      </c>
      <c r="C5972" t="s">
        <v>20918</v>
      </c>
      <c r="E5972" t="s">
        <v>15757</v>
      </c>
      <c r="F5972">
        <f>IF(ISBLANK('7D'!$AD$26),"",'7D'!$AD$26)</f>
        <v>0</v>
      </c>
    </row>
    <row r="5973" spans="2:6">
      <c r="B5973" t="str">
        <f>'7D'!$BO$29</f>
        <v>BN1603</v>
      </c>
      <c r="C5973" t="s">
        <v>20919</v>
      </c>
      <c r="E5973" t="s">
        <v>15757</v>
      </c>
      <c r="F5973" t="str">
        <f>IF(ISBLANK('7D'!$E$29),"",'7D'!$E$29)</f>
        <v/>
      </c>
    </row>
    <row r="5974" spans="2:6">
      <c r="B5974" t="str">
        <f>'7D'!$BO$30</f>
        <v>S4030</v>
      </c>
      <c r="C5974" t="s">
        <v>20920</v>
      </c>
      <c r="E5974" t="s">
        <v>15757</v>
      </c>
      <c r="F5974" t="str">
        <f>IF(ISBLANK('7D'!$E$30),"",'7D'!$E$30)</f>
        <v/>
      </c>
    </row>
    <row r="5975" spans="2:6">
      <c r="B5975" t="str">
        <f>'7D'!$BO$31</f>
        <v>S4023</v>
      </c>
      <c r="C5975" t="s">
        <v>20921</v>
      </c>
      <c r="E5975" t="s">
        <v>15757</v>
      </c>
      <c r="F5975" t="str">
        <f>IF(ISBLANK('7D'!$E$31),"",'7D'!$E$31)</f>
        <v/>
      </c>
    </row>
    <row r="5976" spans="2:6">
      <c r="B5976" t="str">
        <f>'7D'!$BO$32</f>
        <v>S4024</v>
      </c>
      <c r="C5976" t="s">
        <v>20922</v>
      </c>
      <c r="E5976" t="s">
        <v>15757</v>
      </c>
      <c r="F5976" t="str">
        <f>IF(ISBLANK('7D'!$E$32),"",'7D'!$E$32)</f>
        <v/>
      </c>
    </row>
    <row r="5977" spans="2:6">
      <c r="B5977" t="str">
        <f>'7D'!$BO$33</f>
        <v>S4025</v>
      </c>
      <c r="C5977" t="s">
        <v>20923</v>
      </c>
      <c r="E5977" t="s">
        <v>15757</v>
      </c>
      <c r="F5977" t="str">
        <f>IF(ISBLANK('7D'!$E$33),"",'7D'!$E$33)</f>
        <v/>
      </c>
    </row>
    <row r="5978" spans="2:6">
      <c r="B5978" t="str">
        <f>'7D'!$BO$34</f>
        <v>S4027</v>
      </c>
      <c r="C5978" t="s">
        <v>20924</v>
      </c>
      <c r="E5978" t="s">
        <v>15757</v>
      </c>
      <c r="F5978" t="str">
        <f>IF(ISBLANK('7D'!$E$34),"",'7D'!$E$34)</f>
        <v/>
      </c>
    </row>
    <row r="5979" spans="2:6">
      <c r="B5979" t="str">
        <f>'7D'!$BO$35</f>
        <v>S4031</v>
      </c>
      <c r="C5979" t="s">
        <v>20925</v>
      </c>
      <c r="E5979" t="s">
        <v>15757</v>
      </c>
      <c r="F5979" t="str">
        <f>IF(ISBLANK('7D'!$E$35),"",'7D'!$E$35)</f>
        <v/>
      </c>
    </row>
    <row r="5980" spans="2:6">
      <c r="B5980" t="str">
        <f>'7E'!$R$8</f>
        <v>BN1176CA</v>
      </c>
      <c r="C5980" t="s">
        <v>13455</v>
      </c>
      <c r="E5980" t="s">
        <v>15757</v>
      </c>
      <c r="F5980" t="str">
        <f>IF(ISBLANK('7E'!$E$8),"",'7E'!$E$8)</f>
        <v/>
      </c>
    </row>
    <row r="5981" spans="2:6">
      <c r="B5981" t="str">
        <f>'7E'!$R$9</f>
        <v>BN1615</v>
      </c>
      <c r="C5981" t="s">
        <v>20926</v>
      </c>
      <c r="E5981" t="s">
        <v>15757</v>
      </c>
      <c r="F5981" t="str">
        <f>IF(ISBLANK('7E'!$E$9),"",'7E'!$E$9)</f>
        <v/>
      </c>
    </row>
    <row r="5982" spans="2:6">
      <c r="B5982" t="str">
        <f>'7E'!$R$10</f>
        <v>S4016</v>
      </c>
      <c r="C5982" t="s">
        <v>20927</v>
      </c>
      <c r="E5982" t="s">
        <v>15757</v>
      </c>
      <c r="F5982" t="str">
        <f>IF(ISBLANK('7E'!$E$10),"",'7E'!$E$10)</f>
        <v/>
      </c>
    </row>
    <row r="5983" spans="2:6">
      <c r="B5983" t="str">
        <f>'7E'!$R$11</f>
        <v>STWM001</v>
      </c>
      <c r="C5983" t="s">
        <v>13467</v>
      </c>
      <c r="E5983" t="s">
        <v>15757</v>
      </c>
      <c r="F5983" t="str">
        <f>IF(ISBLANK('7E'!$E$11),"",'7E'!$E$11)</f>
        <v/>
      </c>
    </row>
    <row r="5984" spans="2:6">
      <c r="B5984" t="str">
        <f>'7E'!$R$12</f>
        <v>S4017</v>
      </c>
      <c r="C5984" t="s">
        <v>13470</v>
      </c>
      <c r="E5984" t="s">
        <v>15757</v>
      </c>
      <c r="F5984" t="str">
        <f>IF(ISBLANK('7E'!$E$12),"",'7E'!$E$12)</f>
        <v/>
      </c>
    </row>
    <row r="5985" spans="2:6">
      <c r="B5985" t="str">
        <f>'7E'!$R$15</f>
        <v>BM902ECSC</v>
      </c>
      <c r="C5985" t="s">
        <v>20928</v>
      </c>
      <c r="E5985" t="s">
        <v>15757</v>
      </c>
      <c r="F5985" t="str">
        <f>IF(ISBLANK('7E'!$E$15),"",'7E'!$E$15)</f>
        <v/>
      </c>
    </row>
    <row r="5986" spans="2:6">
      <c r="B5986" t="str">
        <f>'7E'!$R$16</f>
        <v>BM902ECST</v>
      </c>
      <c r="C5986" t="s">
        <v>20929</v>
      </c>
      <c r="E5986" t="s">
        <v>15757</v>
      </c>
      <c r="F5986" t="str">
        <f>IF(ISBLANK('7E'!$E$16),"",'7E'!$E$16)</f>
        <v/>
      </c>
    </row>
    <row r="5987" spans="2:6">
      <c r="B5987" t="str">
        <f>'7E'!$R$17</f>
        <v>BM902ECNPS</v>
      </c>
      <c r="C5987" t="s">
        <v>20930</v>
      </c>
      <c r="E5987" t="s">
        <v>15757</v>
      </c>
      <c r="F5987">
        <f>IF(ISBLANK('7E'!$E$17),"",'7E'!$E$17)</f>
        <v>0</v>
      </c>
    </row>
    <row r="5988" spans="2:6">
      <c r="B5988" t="str">
        <f>'7E'!$R$20</f>
        <v>S4032</v>
      </c>
      <c r="C5988" t="s">
        <v>20931</v>
      </c>
      <c r="E5988" t="s">
        <v>15757</v>
      </c>
      <c r="F5988" t="str">
        <f>IF(ISBLANK('7E'!$E$20),"",'7E'!$E$20)</f>
        <v/>
      </c>
    </row>
    <row r="5989" spans="2:6">
      <c r="B5989" t="str">
        <f>'7E'!$R$21</f>
        <v>S4032NR</v>
      </c>
      <c r="C5989" t="s">
        <v>20932</v>
      </c>
      <c r="E5989" t="s">
        <v>15757</v>
      </c>
      <c r="F5989" t="str">
        <f>IF(ISBLANK('7E'!$E$21),"",'7E'!$E$21)</f>
        <v/>
      </c>
    </row>
    <row r="5990" spans="2:6">
      <c r="B5990" t="str">
        <f>'7E'!$R$22</f>
        <v>S4033</v>
      </c>
      <c r="C5990" t="s">
        <v>20933</v>
      </c>
      <c r="E5990" t="s">
        <v>15757</v>
      </c>
      <c r="F5990" t="str">
        <f>IF(ISBLANK('7E'!$E$22),"",'7E'!$E$22)</f>
        <v/>
      </c>
    </row>
    <row r="5991" spans="2:6">
      <c r="B5991" t="str">
        <f>'7E'!$R$23</f>
        <v>S4033N</v>
      </c>
      <c r="C5991" t="s">
        <v>20934</v>
      </c>
      <c r="E5991" t="s">
        <v>15757</v>
      </c>
      <c r="F5991" t="str">
        <f>IF(ISBLANK('7E'!$E$23),"",'7E'!$E$23)</f>
        <v/>
      </c>
    </row>
    <row r="5992" spans="2:6">
      <c r="B5992" t="str">
        <f>'7E'!$R$24</f>
        <v>S4034</v>
      </c>
      <c r="C5992" t="s">
        <v>20935</v>
      </c>
      <c r="E5992" t="s">
        <v>15757</v>
      </c>
      <c r="F5992" t="str">
        <f>IF(ISBLANK('7E'!$E$24),"",'7E'!$E$24)</f>
        <v/>
      </c>
    </row>
    <row r="5993" spans="2:6">
      <c r="B5993" t="str">
        <f>'7E'!$R$25</f>
        <v>S4034N</v>
      </c>
      <c r="C5993" t="s">
        <v>20936</v>
      </c>
      <c r="E5993" t="s">
        <v>15757</v>
      </c>
      <c r="F5993" t="str">
        <f>IF(ISBLANK('7E'!$E$25),"",'7E'!$E$25)</f>
        <v/>
      </c>
    </row>
    <row r="5994" spans="2:6">
      <c r="B5994" t="str">
        <f>'7E'!$R$26</f>
        <v>S4033GNR</v>
      </c>
      <c r="C5994" t="s">
        <v>20937</v>
      </c>
      <c r="E5994" t="s">
        <v>15757</v>
      </c>
      <c r="F5994" t="str">
        <f>IF(ISBLANK('7E'!$E$26),"",'7E'!$E$26)</f>
        <v/>
      </c>
    </row>
    <row r="5995" spans="2:6">
      <c r="B5995" t="str">
        <f>'7E'!$R$27</f>
        <v>S4033GPNR</v>
      </c>
      <c r="C5995" t="s">
        <v>20938</v>
      </c>
      <c r="E5995" t="s">
        <v>15757</v>
      </c>
      <c r="F5995" t="str">
        <f>IF(ISBLANK('7E'!$E$27),"",'7E'!$E$27)</f>
        <v/>
      </c>
    </row>
    <row r="5996" spans="2:6">
      <c r="B5996" t="str">
        <f>'7E'!$R$28</f>
        <v>S4033NNR</v>
      </c>
      <c r="C5996" t="s">
        <v>20939</v>
      </c>
      <c r="E5996" t="s">
        <v>15757</v>
      </c>
      <c r="F5996" t="str">
        <f>IF(ISBLANK('7E'!$E$28),"",'7E'!$E$28)</f>
        <v/>
      </c>
    </row>
    <row r="5997" spans="2:6">
      <c r="B5997" t="str">
        <f>'7E'!$R$29</f>
        <v>S4034GNR</v>
      </c>
      <c r="C5997" t="s">
        <v>20940</v>
      </c>
      <c r="E5997" t="s">
        <v>15757</v>
      </c>
      <c r="F5997" t="str">
        <f>IF(ISBLANK('7E'!$E$29),"",'7E'!$E$29)</f>
        <v/>
      </c>
    </row>
    <row r="5998" spans="2:6">
      <c r="B5998" t="str">
        <f>'7E'!$R$30</f>
        <v>S4034GPNR</v>
      </c>
      <c r="C5998" t="s">
        <v>20941</v>
      </c>
      <c r="E5998" t="s">
        <v>15757</v>
      </c>
      <c r="F5998" t="str">
        <f>IF(ISBLANK('7E'!$E$30),"",'7E'!$E$30)</f>
        <v/>
      </c>
    </row>
    <row r="5999" spans="2:6">
      <c r="B5999" t="str">
        <f>'7E'!$R$31</f>
        <v>S4034NNR</v>
      </c>
      <c r="C5999" t="s">
        <v>20942</v>
      </c>
      <c r="E5999" t="s">
        <v>15757</v>
      </c>
      <c r="F5999" t="str">
        <f>IF(ISBLANK('7E'!$E$31),"",'7E'!$E$31)</f>
        <v/>
      </c>
    </row>
    <row r="6000" spans="2:6">
      <c r="B6000" t="str">
        <f>'7E'!$R$32</f>
        <v>S4034SWS</v>
      </c>
      <c r="C6000" t="s">
        <v>20943</v>
      </c>
      <c r="E6000" t="s">
        <v>15757</v>
      </c>
      <c r="F6000" t="str">
        <f>IF(ISBLANK('7E'!$E$32),"",'7E'!$E$32)</f>
        <v/>
      </c>
    </row>
    <row r="6001" spans="2:6">
      <c r="B6001" t="str">
        <f>'7E'!$R$33</f>
        <v>S4031NR</v>
      </c>
      <c r="C6001" t="s">
        <v>20944</v>
      </c>
      <c r="E6001" t="s">
        <v>15757</v>
      </c>
      <c r="F6001" t="str">
        <f>IF(ISBLANK('7E'!$E$33),"",'7E'!$E$33)</f>
        <v/>
      </c>
    </row>
    <row r="6002" spans="2:6">
      <c r="B6002" t="str">
        <f>'7E'!$R$34</f>
        <v>STWM001C</v>
      </c>
      <c r="C6002" t="s">
        <v>20945</v>
      </c>
      <c r="E6002" t="s">
        <v>15757</v>
      </c>
      <c r="F6002" t="str">
        <f>IF(ISBLANK('7E'!$E$34),"",'7E'!$E$34)</f>
        <v/>
      </c>
    </row>
    <row r="6003" spans="2:6">
      <c r="B6003" t="str">
        <f>'7E'!$R$35</f>
        <v>BO_9504868</v>
      </c>
      <c r="C6003" t="s">
        <v>20946</v>
      </c>
      <c r="E6003" t="s">
        <v>15757</v>
      </c>
      <c r="F6003" t="str">
        <f>IF(ISBLANK('7E'!$E$35),"",'7E'!$E$35)</f>
        <v/>
      </c>
    </row>
    <row r="6004" spans="2:6">
      <c r="B6004" t="str">
        <f>'7E'!$R$36</f>
        <v>BO_1337357</v>
      </c>
      <c r="C6004" t="s">
        <v>20947</v>
      </c>
      <c r="E6004" t="s">
        <v>15757</v>
      </c>
      <c r="F6004" t="str">
        <f>IF(ISBLANK('7E'!$E$36),"",'7E'!$E$36)</f>
        <v/>
      </c>
    </row>
    <row r="6005" spans="2:6">
      <c r="B6005" t="str">
        <f>'8A'!$R$7</f>
        <v>BP05613</v>
      </c>
      <c r="C6005" t="s">
        <v>20986</v>
      </c>
      <c r="E6005" t="s">
        <v>15757</v>
      </c>
      <c r="F6005" t="str">
        <f>IF(ISBLANK('8A'!$E$7),"",'8A'!$E$7)</f>
        <v/>
      </c>
    </row>
    <row r="6006" spans="2:6">
      <c r="B6006" t="str">
        <f>'8A'!$R$8</f>
        <v>MP05614</v>
      </c>
      <c r="C6006" t="s">
        <v>20987</v>
      </c>
      <c r="E6006" t="s">
        <v>15757</v>
      </c>
      <c r="F6006" t="str">
        <f>IF(ISBLANK('8A'!$E$8),"",'8A'!$E$8)</f>
        <v/>
      </c>
    </row>
    <row r="6007" spans="2:6">
      <c r="B6007" t="str">
        <f>'8A'!$R$9</f>
        <v>MP05611</v>
      </c>
      <c r="C6007" t="s">
        <v>20988</v>
      </c>
      <c r="E6007" t="s">
        <v>15757</v>
      </c>
      <c r="F6007">
        <f>IF(ISBLANK('8A'!$E$9),"",'8A'!$E$9)</f>
        <v>0</v>
      </c>
    </row>
    <row r="6008" spans="2:6">
      <c r="B6008" t="str">
        <f>'8A'!$R$10</f>
        <v>MP05613</v>
      </c>
      <c r="C6008" t="s">
        <v>20989</v>
      </c>
      <c r="E6008" t="s">
        <v>15757</v>
      </c>
      <c r="F6008" t="str">
        <f>IF(ISBLANK('8A'!$E$10),"",'8A'!$E$10)</f>
        <v/>
      </c>
    </row>
    <row r="6009" spans="2:6">
      <c r="B6009" t="str">
        <f>'8A'!$R$12</f>
        <v>MP05615</v>
      </c>
      <c r="C6009" t="s">
        <v>20990</v>
      </c>
      <c r="E6009" t="s">
        <v>15757</v>
      </c>
      <c r="F6009" t="str">
        <f>IF(ISBLANK('8A'!$E$12),"",'8A'!$E$12)</f>
        <v/>
      </c>
    </row>
    <row r="6010" spans="2:6">
      <c r="B6010" t="str">
        <f>'8A'!$R$14</f>
        <v>BN1623</v>
      </c>
      <c r="C6010" t="s">
        <v>20991</v>
      </c>
      <c r="E6010" t="s">
        <v>15757</v>
      </c>
      <c r="F6010" t="str">
        <f>IF(ISBLANK('8A'!$E$14),"",'8A'!$E$14)</f>
        <v/>
      </c>
    </row>
    <row r="6011" spans="2:6">
      <c r="B6011" t="str">
        <f>'8A'!$R$15</f>
        <v>BN1622</v>
      </c>
      <c r="C6011" t="s">
        <v>20992</v>
      </c>
      <c r="E6011" t="s">
        <v>15757</v>
      </c>
      <c r="F6011" t="str">
        <f>IF(ISBLANK('8A'!$E$15),"",'8A'!$E$15)</f>
        <v/>
      </c>
    </row>
    <row r="6012" spans="2:6">
      <c r="B6012" t="str">
        <f>'8A'!$R$16</f>
        <v>BN1621</v>
      </c>
      <c r="C6012" t="s">
        <v>20993</v>
      </c>
      <c r="E6012" t="s">
        <v>15757</v>
      </c>
      <c r="F6012">
        <f>IF(ISBLANK('8A'!$E$16),"",'8A'!$E$16)</f>
        <v>0</v>
      </c>
    </row>
    <row r="6013" spans="2:6">
      <c r="B6013" t="str">
        <f>'8A'!$R$18</f>
        <v>BN1640</v>
      </c>
      <c r="C6013" t="s">
        <v>20994</v>
      </c>
      <c r="E6013" t="s">
        <v>15757</v>
      </c>
      <c r="F6013" t="str">
        <f>IF(ISBLANK('8A'!$E$18),"",'8A'!$E$18)</f>
        <v/>
      </c>
    </row>
    <row r="6014" spans="2:6">
      <c r="B6014" t="str">
        <f>'8A'!$R$19</f>
        <v>BN1641</v>
      </c>
      <c r="C6014" t="s">
        <v>20995</v>
      </c>
      <c r="E6014" t="s">
        <v>15757</v>
      </c>
      <c r="F6014" t="str">
        <f>IF(ISBLANK('8A'!$E$19),"",'8A'!$E$19)</f>
        <v/>
      </c>
    </row>
    <row r="6015" spans="2:6">
      <c r="B6015" t="str">
        <f>'8A'!$R$20</f>
        <v>BN1642</v>
      </c>
      <c r="C6015" t="s">
        <v>20996</v>
      </c>
      <c r="E6015" t="s">
        <v>15757</v>
      </c>
      <c r="F6015" t="str">
        <f>IF(ISBLANK('8A'!$E$20),"",'8A'!$E$20)</f>
        <v/>
      </c>
    </row>
    <row r="6016" spans="2:6">
      <c r="B6016" s="2081" t="str">
        <f>'8A'!$R$21</f>
        <v>BN1643</v>
      </c>
      <c r="C6016" t="s">
        <v>20997</v>
      </c>
      <c r="E6016" t="s">
        <v>15757</v>
      </c>
      <c r="F6016">
        <f>IF(ISBLANK('8A'!$E$21),"",'8A'!$E$21)</f>
        <v>0</v>
      </c>
    </row>
    <row r="6017" spans="2:6">
      <c r="B6017" s="2610" t="str">
        <f>'8A'!$R$23</f>
        <v>BN1644</v>
      </c>
      <c r="C6017" t="s">
        <v>20998</v>
      </c>
      <c r="E6017" t="s">
        <v>15757</v>
      </c>
      <c r="F6017" t="str">
        <f>IF(ISBLANK('8A'!$E$23),"",'8A'!$E$23)</f>
        <v/>
      </c>
    </row>
    <row r="6018" spans="2:6">
      <c r="B6018" t="str">
        <f>'8A'!$R$25</f>
        <v>BN1648</v>
      </c>
      <c r="C6018" t="s">
        <v>14009</v>
      </c>
      <c r="E6018" t="s">
        <v>15757</v>
      </c>
      <c r="F6018" t="str">
        <f>IF(ISBLANK('8A'!$E$25),"",'8A'!$E$25)</f>
        <v/>
      </c>
    </row>
    <row r="6019" spans="2:6">
      <c r="B6019" t="str">
        <f>'8A'!$R$26</f>
        <v>BN1645</v>
      </c>
      <c r="C6019" t="s">
        <v>14012</v>
      </c>
      <c r="E6019" t="s">
        <v>15757</v>
      </c>
      <c r="F6019" t="str">
        <f>IF(ISBLANK('8A'!$E$26),"",'8A'!$E$26)</f>
        <v/>
      </c>
    </row>
    <row r="6020" spans="2:6">
      <c r="B6020" t="str">
        <f>'8A'!$R$27</f>
        <v>BN1646</v>
      </c>
      <c r="C6020" t="s">
        <v>14015</v>
      </c>
      <c r="E6020" t="s">
        <v>15757</v>
      </c>
      <c r="F6020" t="str">
        <f>IF(ISBLANK('8A'!$E$27),"",'8A'!$E$27)</f>
        <v/>
      </c>
    </row>
    <row r="6021" spans="2:6">
      <c r="B6021" t="str">
        <f>'8A'!$R$28</f>
        <v>BN1647</v>
      </c>
      <c r="C6021" t="s">
        <v>14018</v>
      </c>
      <c r="E6021" t="s">
        <v>15757</v>
      </c>
      <c r="F6021">
        <f>IF(ISBLANK('8A'!$E$28),"",'8A'!$E$28)</f>
        <v>0</v>
      </c>
    </row>
    <row r="6022" spans="2:6">
      <c r="B6022" t="str">
        <f>'8A'!$R$30</f>
        <v>BN1649</v>
      </c>
      <c r="C6022" t="s">
        <v>14021</v>
      </c>
      <c r="E6022" t="s">
        <v>15757</v>
      </c>
      <c r="F6022" t="str">
        <f>IF(ISBLANK('8A'!$E$30),"",'8A'!$E$30)</f>
        <v/>
      </c>
    </row>
    <row r="6023" spans="2:6">
      <c r="B6023" s="2079" t="str">
        <f>'8A'!$R$31</f>
        <v>MP05616</v>
      </c>
      <c r="C6023" t="s">
        <v>20999</v>
      </c>
      <c r="E6023" t="s">
        <v>15757</v>
      </c>
      <c r="F6023" t="str">
        <f>IF(ISBLANK('8A'!$E$31),"",'8A'!$E$31)</f>
        <v/>
      </c>
    </row>
    <row r="6024" spans="2:6">
      <c r="B6024" t="str">
        <f>'8B'!$AG$8</f>
        <v>WWS1001STPPP</v>
      </c>
      <c r="C6024" t="s">
        <v>21000</v>
      </c>
      <c r="E6024" t="s">
        <v>15757</v>
      </c>
      <c r="F6024" t="str">
        <f>IF(ISBLANK('8B'!$E$8),"",'8B'!$E$8)</f>
        <v/>
      </c>
    </row>
    <row r="6025" spans="2:6">
      <c r="B6025" t="str">
        <f>'8B'!$AH$8</f>
        <v>WWS1001STPTK</v>
      </c>
      <c r="C6025" t="s">
        <v>21001</v>
      </c>
      <c r="E6025" t="s">
        <v>15757</v>
      </c>
      <c r="F6025" t="str">
        <f>IF(ISBLANK('8B'!$F$8),"",'8B'!$F$8)</f>
        <v/>
      </c>
    </row>
    <row r="6026" spans="2:6">
      <c r="B6026" t="str">
        <f>'8B'!$AI$8</f>
        <v>WWS1001STPTR</v>
      </c>
      <c r="C6026" t="s">
        <v>21002</v>
      </c>
      <c r="E6026" t="s">
        <v>15757</v>
      </c>
      <c r="F6026" t="str">
        <f>IF(ISBLANK('8B'!$G$8),"",'8B'!$G$8)</f>
        <v/>
      </c>
    </row>
    <row r="6027" spans="2:6">
      <c r="B6027" t="str">
        <f>'8B'!$AJ$8</f>
        <v>WWS1001STPTOT</v>
      </c>
      <c r="C6027" t="s">
        <v>21003</v>
      </c>
      <c r="E6027" t="s">
        <v>15757</v>
      </c>
      <c r="F6027">
        <f>IF(ISBLANK('8B'!$H$8),"",'8B'!$H$8)</f>
        <v>0</v>
      </c>
    </row>
    <row r="6028" spans="2:6">
      <c r="B6028" t="str">
        <f>'8B'!$AG$9</f>
        <v>WWS1002STPPP</v>
      </c>
      <c r="C6028" t="s">
        <v>21004</v>
      </c>
      <c r="E6028" t="s">
        <v>15757</v>
      </c>
      <c r="F6028" t="str">
        <f>IF(ISBLANK('8B'!$E$9),"",'8B'!$E$9)</f>
        <v/>
      </c>
    </row>
    <row r="6029" spans="2:6">
      <c r="B6029" t="str">
        <f>'8B'!$AH$9</f>
        <v>WWS1002STPTK</v>
      </c>
      <c r="C6029" t="s">
        <v>21005</v>
      </c>
      <c r="E6029" t="s">
        <v>15757</v>
      </c>
      <c r="F6029" t="str">
        <f>IF(ISBLANK('8B'!$F$9),"",'8B'!$F$9)</f>
        <v/>
      </c>
    </row>
    <row r="6030" spans="2:6">
      <c r="B6030" t="str">
        <f>'8B'!$AI$9</f>
        <v>WWS1002STPTR</v>
      </c>
      <c r="C6030" t="s">
        <v>21006</v>
      </c>
      <c r="E6030" t="s">
        <v>15757</v>
      </c>
      <c r="F6030" t="str">
        <f>IF(ISBLANK('8B'!$G$9),"",'8B'!$G$9)</f>
        <v/>
      </c>
    </row>
    <row r="6031" spans="2:6">
      <c r="B6031" t="str">
        <f>'8B'!$AJ$9</f>
        <v>WWS1002STPTOT</v>
      </c>
      <c r="C6031" t="s">
        <v>21007</v>
      </c>
      <c r="E6031" t="s">
        <v>15757</v>
      </c>
      <c r="F6031">
        <f>IF(ISBLANK('8B'!$H$9),"",'8B'!$H$9)</f>
        <v>0</v>
      </c>
    </row>
    <row r="6032" spans="2:6">
      <c r="B6032" t="str">
        <f>'8B'!$AG$10</f>
        <v>WWS1003STPPP</v>
      </c>
      <c r="C6032" t="s">
        <v>21008</v>
      </c>
      <c r="E6032" t="s">
        <v>15757</v>
      </c>
      <c r="F6032" t="str">
        <f>IF(ISBLANK('8B'!$E$10),"",'8B'!$E$10)</f>
        <v/>
      </c>
    </row>
    <row r="6033" spans="2:6">
      <c r="B6033" t="str">
        <f>'8B'!$AH$10</f>
        <v>WWS1003STPTK</v>
      </c>
      <c r="C6033" t="s">
        <v>21009</v>
      </c>
      <c r="E6033" t="s">
        <v>15757</v>
      </c>
      <c r="F6033" t="str">
        <f>IF(ISBLANK('8B'!$F$10),"",'8B'!$F$10)</f>
        <v/>
      </c>
    </row>
    <row r="6034" spans="2:6">
      <c r="B6034" t="str">
        <f>'8B'!$AI$10</f>
        <v>WWS1003STPTR</v>
      </c>
      <c r="C6034" t="s">
        <v>21010</v>
      </c>
      <c r="E6034" t="s">
        <v>15757</v>
      </c>
      <c r="F6034" t="str">
        <f>IF(ISBLANK('8B'!$G$10),"",'8B'!$G$10)</f>
        <v/>
      </c>
    </row>
    <row r="6035" spans="2:6">
      <c r="B6035" t="str">
        <f>'8B'!$AJ$10</f>
        <v>WWS1003STPTOT</v>
      </c>
      <c r="C6035" t="s">
        <v>21011</v>
      </c>
      <c r="E6035" t="s">
        <v>15757</v>
      </c>
      <c r="F6035">
        <f>IF(ISBLANK('8B'!$H$10),"",'8B'!$H$10)</f>
        <v>0</v>
      </c>
    </row>
    <row r="6036" spans="2:6">
      <c r="B6036" t="str">
        <f>'8B'!$AG$11</f>
        <v>WWS1004STPPP</v>
      </c>
      <c r="C6036" t="s">
        <v>21012</v>
      </c>
      <c r="E6036" t="s">
        <v>15757</v>
      </c>
      <c r="F6036" t="str">
        <f>IF(ISBLANK('8B'!$E$11),"",'8B'!$E$11)</f>
        <v/>
      </c>
    </row>
    <row r="6037" spans="2:6">
      <c r="B6037" t="str">
        <f>'8B'!$AH$11</f>
        <v>WWS1004STPTK</v>
      </c>
      <c r="C6037" t="s">
        <v>21013</v>
      </c>
      <c r="E6037" t="s">
        <v>15757</v>
      </c>
      <c r="F6037" t="str">
        <f>IF(ISBLANK('8B'!$F$11),"",'8B'!$F$11)</f>
        <v/>
      </c>
    </row>
    <row r="6038" spans="2:6">
      <c r="B6038" t="str">
        <f>'8B'!$AI$11</f>
        <v>WWS1004STPTR</v>
      </c>
      <c r="C6038" t="s">
        <v>21014</v>
      </c>
      <c r="E6038" t="s">
        <v>15757</v>
      </c>
      <c r="F6038" t="str">
        <f>IF(ISBLANK('8B'!$G$11),"",'8B'!$G$11)</f>
        <v/>
      </c>
    </row>
    <row r="6039" spans="2:6">
      <c r="B6039" t="str">
        <f>'8B'!$AJ$11</f>
        <v>WWS1004STPTOT</v>
      </c>
      <c r="C6039" t="s">
        <v>21015</v>
      </c>
      <c r="E6039" t="s">
        <v>15757</v>
      </c>
      <c r="F6039">
        <f>IF(ISBLANK('8B'!$H$11),"",'8B'!$H$11)</f>
        <v>0</v>
      </c>
    </row>
    <row r="6040" spans="2:6">
      <c r="B6040" t="str">
        <f>'8B'!$AG$14</f>
        <v>WWS1005STPPP</v>
      </c>
      <c r="C6040" t="s">
        <v>21016</v>
      </c>
      <c r="E6040" t="s">
        <v>15757</v>
      </c>
      <c r="F6040" t="str">
        <f>IF(ISBLANK('8B'!$E$14),"",'8B'!$E$14)</f>
        <v/>
      </c>
    </row>
    <row r="6041" spans="2:6">
      <c r="B6041" t="str">
        <f>'8B'!$AH$14</f>
        <v>WWS1005STPTK</v>
      </c>
      <c r="C6041" t="s">
        <v>21017</v>
      </c>
      <c r="E6041" t="s">
        <v>15757</v>
      </c>
      <c r="F6041" t="str">
        <f>IF(ISBLANK('8B'!$F$14),"",'8B'!$F$14)</f>
        <v/>
      </c>
    </row>
    <row r="6042" spans="2:6">
      <c r="B6042" t="str">
        <f>'8B'!$AI$14</f>
        <v>WWS1005STPTR</v>
      </c>
      <c r="C6042" t="s">
        <v>21018</v>
      </c>
      <c r="E6042" t="s">
        <v>15757</v>
      </c>
      <c r="F6042" t="str">
        <f>IF(ISBLANK('8B'!$G$14),"",'8B'!$G$14)</f>
        <v/>
      </c>
    </row>
    <row r="6043" spans="2:6">
      <c r="B6043" t="str">
        <f>'8B'!$AJ$14</f>
        <v>WWS1005STPTOT</v>
      </c>
      <c r="C6043" t="s">
        <v>21019</v>
      </c>
      <c r="E6043" t="s">
        <v>15757</v>
      </c>
      <c r="F6043">
        <f>IF(ISBLANK('8B'!$H$14),"",'8B'!$H$14)</f>
        <v>0</v>
      </c>
    </row>
    <row r="6044" spans="2:6">
      <c r="B6044" t="str">
        <f>'8B'!$AG$15</f>
        <v>WWS1006STPPP</v>
      </c>
      <c r="C6044" t="s">
        <v>21020</v>
      </c>
      <c r="E6044" t="s">
        <v>15757</v>
      </c>
      <c r="F6044" t="str">
        <f>IF(ISBLANK('8B'!$E$15),"",'8B'!$E$15)</f>
        <v/>
      </c>
    </row>
    <row r="6045" spans="2:6">
      <c r="B6045" t="str">
        <f>'8B'!$AH$15</f>
        <v>WWS1006STPTK</v>
      </c>
      <c r="C6045" t="s">
        <v>21021</v>
      </c>
      <c r="E6045" t="s">
        <v>15757</v>
      </c>
      <c r="F6045" t="str">
        <f>IF(ISBLANK('8B'!$F$15),"",'8B'!$F$15)</f>
        <v/>
      </c>
    </row>
    <row r="6046" spans="2:6">
      <c r="B6046" t="str">
        <f>'8B'!$AI$15</f>
        <v>WWS1006STPTR</v>
      </c>
      <c r="C6046" t="s">
        <v>21022</v>
      </c>
      <c r="E6046" t="s">
        <v>15757</v>
      </c>
      <c r="F6046" t="str">
        <f>IF(ISBLANK('8B'!$G$15),"",'8B'!$G$15)</f>
        <v/>
      </c>
    </row>
    <row r="6047" spans="2:6">
      <c r="B6047" t="str">
        <f>'8B'!$AJ$15</f>
        <v>WWS1006STPTOT</v>
      </c>
      <c r="C6047" t="s">
        <v>21023</v>
      </c>
      <c r="E6047" t="s">
        <v>15757</v>
      </c>
      <c r="F6047">
        <f>IF(ISBLANK('8B'!$H$15),"",'8B'!$H$15)</f>
        <v>0</v>
      </c>
    </row>
    <row r="6048" spans="2:6">
      <c r="B6048" t="str">
        <f>'8B'!$AG$16</f>
        <v>WWS1007DISTPPP</v>
      </c>
      <c r="C6048" t="s">
        <v>21024</v>
      </c>
      <c r="E6048" t="s">
        <v>15757</v>
      </c>
      <c r="F6048" t="str">
        <f>IF(ISBLANK('8B'!$E$16),"",'8B'!$E$16)</f>
        <v/>
      </c>
    </row>
    <row r="6049" spans="2:6">
      <c r="B6049" t="str">
        <f>'8B'!$AH$16</f>
        <v>WWS1007DISTPTK</v>
      </c>
      <c r="C6049" t="s">
        <v>21025</v>
      </c>
      <c r="E6049" t="s">
        <v>15757</v>
      </c>
      <c r="F6049" t="str">
        <f>IF(ISBLANK('8B'!$F$16),"",'8B'!$F$16)</f>
        <v/>
      </c>
    </row>
    <row r="6050" spans="2:6">
      <c r="B6050" t="str">
        <f>'8B'!$AI$16</f>
        <v>WWS1007DISTPTR</v>
      </c>
      <c r="C6050" t="s">
        <v>21026</v>
      </c>
      <c r="E6050" t="s">
        <v>15757</v>
      </c>
      <c r="F6050" t="str">
        <f>IF(ISBLANK('8B'!$G$16),"",'8B'!$G$16)</f>
        <v/>
      </c>
    </row>
    <row r="6051" spans="2:6">
      <c r="B6051" t="str">
        <f>'8B'!$AJ$16</f>
        <v>WWS1007DISTPTOT</v>
      </c>
      <c r="C6051" t="s">
        <v>21027</v>
      </c>
      <c r="E6051" t="s">
        <v>15757</v>
      </c>
      <c r="F6051">
        <f>IF(ISBLANK('8B'!$H$16),"",'8B'!$H$16)</f>
        <v>0</v>
      </c>
    </row>
    <row r="6052" spans="2:6">
      <c r="B6052" t="str">
        <f>'8B'!$AG$17</f>
        <v>BM816STPPP</v>
      </c>
      <c r="C6052" t="s">
        <v>21028</v>
      </c>
      <c r="E6052" t="s">
        <v>15757</v>
      </c>
      <c r="F6052">
        <f>IF(ISBLANK('8B'!$E$17),"",'8B'!$E$17)</f>
        <v>0</v>
      </c>
    </row>
    <row r="6053" spans="2:6">
      <c r="B6053" t="str">
        <f>'8B'!$AH$17</f>
        <v>BM816STPTK</v>
      </c>
      <c r="C6053" t="s">
        <v>21029</v>
      </c>
      <c r="E6053" t="s">
        <v>15757</v>
      </c>
      <c r="F6053">
        <f>IF(ISBLANK('8B'!$F$17),"",'8B'!$F$17)</f>
        <v>0</v>
      </c>
    </row>
    <row r="6054" spans="2:6">
      <c r="B6054" t="str">
        <f>'8B'!$AI$17</f>
        <v>BM816STPTR</v>
      </c>
      <c r="C6054" t="s">
        <v>21030</v>
      </c>
      <c r="E6054" t="s">
        <v>15757</v>
      </c>
      <c r="F6054">
        <f>IF(ISBLANK('8B'!$G$17),"",'8B'!$G$17)</f>
        <v>0</v>
      </c>
    </row>
    <row r="6055" spans="2:6">
      <c r="B6055" t="str">
        <f>'8B'!$AJ$17</f>
        <v>BM816STPTOT</v>
      </c>
      <c r="C6055" t="s">
        <v>21031</v>
      </c>
      <c r="E6055" t="s">
        <v>15757</v>
      </c>
      <c r="F6055">
        <f>IF(ISBLANK('8B'!$H$17),"",'8B'!$H$17)</f>
        <v>0</v>
      </c>
    </row>
    <row r="6056" spans="2:6">
      <c r="B6056" t="str">
        <f>'8B'!$AG$18</f>
        <v>WWS1008STPPP</v>
      </c>
      <c r="C6056" t="s">
        <v>21032</v>
      </c>
      <c r="E6056" t="s">
        <v>15757</v>
      </c>
      <c r="F6056" t="str">
        <f>IF(ISBLANK('8B'!$E$18),"",'8B'!$E$18)</f>
        <v/>
      </c>
    </row>
    <row r="6057" spans="2:6">
      <c r="B6057" t="str">
        <f>'8B'!$AH$18</f>
        <v>WWS1008STPTK</v>
      </c>
      <c r="C6057" t="s">
        <v>21033</v>
      </c>
      <c r="E6057" t="s">
        <v>15757</v>
      </c>
      <c r="F6057" t="str">
        <f>IF(ISBLANK('8B'!$F$18),"",'8B'!$F$18)</f>
        <v/>
      </c>
    </row>
    <row r="6058" spans="2:6">
      <c r="B6058" t="str">
        <f>'8B'!$AI$18</f>
        <v>WWS1008STPTR</v>
      </c>
      <c r="C6058" t="s">
        <v>21034</v>
      </c>
      <c r="E6058" t="s">
        <v>15757</v>
      </c>
      <c r="F6058" t="str">
        <f>IF(ISBLANK('8B'!$G$18),"",'8B'!$G$18)</f>
        <v/>
      </c>
    </row>
    <row r="6059" spans="2:6">
      <c r="B6059" t="str">
        <f>'8B'!$AJ$18</f>
        <v>WWS1008STPTOT</v>
      </c>
      <c r="C6059" t="s">
        <v>21035</v>
      </c>
      <c r="E6059" t="s">
        <v>15757</v>
      </c>
      <c r="F6059">
        <f>IF(ISBLANK('8B'!$H$18),"",'8B'!$H$18)</f>
        <v>0</v>
      </c>
    </row>
    <row r="6060" spans="2:6">
      <c r="B6060" t="str">
        <f>'8B'!$AG$19</f>
        <v>WWS1009STPPP</v>
      </c>
      <c r="C6060" t="s">
        <v>21036</v>
      </c>
      <c r="E6060" t="s">
        <v>15757</v>
      </c>
      <c r="F6060">
        <f>IF(ISBLANK('8B'!$E$19),"",'8B'!$E$19)</f>
        <v>0</v>
      </c>
    </row>
    <row r="6061" spans="2:6">
      <c r="B6061" t="str">
        <f>'8B'!$AH$19</f>
        <v>WWS1009STPTK</v>
      </c>
      <c r="C6061" t="s">
        <v>21037</v>
      </c>
      <c r="E6061" t="s">
        <v>15757</v>
      </c>
      <c r="F6061">
        <f>IF(ISBLANK('8B'!$F$19),"",'8B'!$F$19)</f>
        <v>0</v>
      </c>
    </row>
    <row r="6062" spans="2:6">
      <c r="B6062" t="str">
        <f>'8B'!$AI$19</f>
        <v>WWS1009STPTR</v>
      </c>
      <c r="C6062" t="s">
        <v>21038</v>
      </c>
      <c r="E6062" t="s">
        <v>15757</v>
      </c>
      <c r="F6062">
        <f>IF(ISBLANK('8B'!$G$19),"",'8B'!$G$19)</f>
        <v>0</v>
      </c>
    </row>
    <row r="6063" spans="2:6">
      <c r="B6063" t="str">
        <f>'8B'!$AJ$19</f>
        <v>WWS1009STPTOT</v>
      </c>
      <c r="C6063" t="s">
        <v>21039</v>
      </c>
      <c r="E6063" t="s">
        <v>15757</v>
      </c>
      <c r="F6063">
        <f>IF(ISBLANK('8B'!$H$19),"",'8B'!$H$19)</f>
        <v>0</v>
      </c>
    </row>
    <row r="6064" spans="2:6">
      <c r="B6064" t="str">
        <f>'8B'!$AG$24</f>
        <v>BM402STUTS</v>
      </c>
      <c r="C6064" t="s">
        <v>21040</v>
      </c>
      <c r="E6064" t="s">
        <v>15757</v>
      </c>
      <c r="F6064" t="str">
        <f>IF(ISBLANK('8B'!$E$24),"",'8B'!$E$24)</f>
        <v/>
      </c>
    </row>
    <row r="6065" spans="2:6">
      <c r="B6065" t="str">
        <f>'8B'!$AH$24</f>
        <v>BM402STRSL</v>
      </c>
      <c r="C6065" t="s">
        <v>21041</v>
      </c>
      <c r="E6065" t="s">
        <v>15757</v>
      </c>
      <c r="F6065" t="str">
        <f>IF(ISBLANK('8B'!$F$24),"",'8B'!$F$24)</f>
        <v/>
      </c>
    </row>
    <row r="6066" spans="2:6">
      <c r="B6066" t="str">
        <f>'8B'!$AI$24</f>
        <v>BM402STCAD</v>
      </c>
      <c r="C6066" t="s">
        <v>21042</v>
      </c>
      <c r="E6066" t="s">
        <v>15757</v>
      </c>
      <c r="F6066" t="str">
        <f>IF(ISBLANK('8B'!$G$24),"",'8B'!$G$24)</f>
        <v/>
      </c>
    </row>
    <row r="6067" spans="2:6">
      <c r="B6067" t="str">
        <f>'8B'!$AJ$24</f>
        <v>BM402STIRS</v>
      </c>
      <c r="C6067" t="s">
        <v>21043</v>
      </c>
      <c r="E6067" t="s">
        <v>15757</v>
      </c>
      <c r="F6067" t="str">
        <f>IF(ISBLANK('8B'!$H$24),"",'8B'!$H$24)</f>
        <v/>
      </c>
    </row>
    <row r="6068" spans="2:6">
      <c r="B6068" t="str">
        <f>'8B'!$AK$24</f>
        <v>BM402STPCC</v>
      </c>
      <c r="C6068" t="s">
        <v>21044</v>
      </c>
      <c r="E6068" t="s">
        <v>15757</v>
      </c>
      <c r="F6068" t="str">
        <f>IF(ISBLANK('8B'!$I$24),"",'8B'!$I$24)</f>
        <v/>
      </c>
    </row>
    <row r="6069" spans="2:6">
      <c r="B6069" t="str">
        <f>'8B'!$AL$24</f>
        <v>BM402STAD</v>
      </c>
      <c r="C6069" t="s">
        <v>21045</v>
      </c>
      <c r="E6069" t="s">
        <v>15757</v>
      </c>
      <c r="F6069" t="str">
        <f>IF(ISBLANK('8B'!$J$24),"",'8B'!$J$24)</f>
        <v/>
      </c>
    </row>
    <row r="6070" spans="2:6">
      <c r="B6070" t="str">
        <f>'8B'!$AM$24</f>
        <v>BM402STSLOT</v>
      </c>
      <c r="C6070" t="s">
        <v>21046</v>
      </c>
      <c r="E6070" t="s">
        <v>15757</v>
      </c>
      <c r="F6070" t="str">
        <f>IF(ISBLANK('8B'!$K$24),"",'8B'!$K$24)</f>
        <v/>
      </c>
    </row>
    <row r="6071" spans="2:6">
      <c r="B6071" t="str">
        <f>'8B'!$AN$24</f>
        <v>BM402STTOT</v>
      </c>
      <c r="C6071" t="s">
        <v>21047</v>
      </c>
      <c r="E6071" t="s">
        <v>15757</v>
      </c>
      <c r="F6071">
        <f>IF(ISBLANK('8B'!$L$24),"",'8B'!$L$24)</f>
        <v>0</v>
      </c>
    </row>
    <row r="6072" spans="2:6">
      <c r="B6072" t="str">
        <f>'8B'!$AG$25</f>
        <v>BM836STUTS</v>
      </c>
      <c r="C6072" t="s">
        <v>21048</v>
      </c>
      <c r="E6072" t="s">
        <v>15757</v>
      </c>
      <c r="F6072" t="str">
        <f>IF(ISBLANK('8B'!$E$25),"",'8B'!$E$25)</f>
        <v/>
      </c>
    </row>
    <row r="6073" spans="2:6">
      <c r="B6073" t="str">
        <f>'8B'!$AH$25</f>
        <v>BM836STRSL</v>
      </c>
      <c r="C6073" t="s">
        <v>21049</v>
      </c>
      <c r="E6073" t="s">
        <v>15757</v>
      </c>
      <c r="F6073" t="str">
        <f>IF(ISBLANK('8B'!$F$25),"",'8B'!$F$25)</f>
        <v/>
      </c>
    </row>
    <row r="6074" spans="2:6">
      <c r="B6074" t="str">
        <f>'8B'!$AI$25</f>
        <v>BM836STCAD</v>
      </c>
      <c r="C6074" t="s">
        <v>21050</v>
      </c>
      <c r="E6074" t="s">
        <v>15757</v>
      </c>
      <c r="F6074" t="str">
        <f>IF(ISBLANK('8B'!$G$25),"",'8B'!$G$25)</f>
        <v/>
      </c>
    </row>
    <row r="6075" spans="2:6">
      <c r="B6075" t="str">
        <f>'8B'!$AJ$25</f>
        <v>BM836STIRS</v>
      </c>
      <c r="C6075" t="s">
        <v>21051</v>
      </c>
      <c r="E6075" t="s">
        <v>15757</v>
      </c>
      <c r="F6075" t="str">
        <f>IF(ISBLANK('8B'!$H$25),"",'8B'!$H$25)</f>
        <v/>
      </c>
    </row>
    <row r="6076" spans="2:6">
      <c r="B6076" t="str">
        <f>'8B'!$AK$25</f>
        <v>BM836STPCC</v>
      </c>
      <c r="C6076" t="s">
        <v>21052</v>
      </c>
      <c r="E6076" t="s">
        <v>15757</v>
      </c>
      <c r="F6076" t="str">
        <f>IF(ISBLANK('8B'!$I$25),"",'8B'!$I$25)</f>
        <v/>
      </c>
    </row>
    <row r="6077" spans="2:6">
      <c r="B6077" t="str">
        <f>'8B'!$AL$25</f>
        <v>BM836STAD</v>
      </c>
      <c r="C6077" t="s">
        <v>21053</v>
      </c>
      <c r="E6077" t="s">
        <v>15757</v>
      </c>
      <c r="F6077" t="str">
        <f>IF(ISBLANK('8B'!$J$25),"",'8B'!$J$25)</f>
        <v/>
      </c>
    </row>
    <row r="6078" spans="2:6">
      <c r="B6078" t="str">
        <f>'8B'!$AM$25</f>
        <v>BM836STSLOT</v>
      </c>
      <c r="C6078" t="s">
        <v>21054</v>
      </c>
      <c r="E6078" t="s">
        <v>15757</v>
      </c>
      <c r="F6078" t="str">
        <f>IF(ISBLANK('8B'!$K$25),"",'8B'!$K$25)</f>
        <v/>
      </c>
    </row>
    <row r="6079" spans="2:6">
      <c r="B6079" t="str">
        <f>'8B'!$AN$25</f>
        <v>BM836STTOT</v>
      </c>
      <c r="C6079" t="s">
        <v>21055</v>
      </c>
      <c r="E6079" t="s">
        <v>15757</v>
      </c>
      <c r="F6079">
        <f>IF(ISBLANK('8B'!$L$25),"",'8B'!$L$25)</f>
        <v>0</v>
      </c>
    </row>
    <row r="6080" spans="2:6">
      <c r="B6080" t="str">
        <f>'8B'!$AG$26</f>
        <v>WWS1003STUTS</v>
      </c>
      <c r="C6080" t="s">
        <v>21056</v>
      </c>
      <c r="E6080" t="s">
        <v>15757</v>
      </c>
      <c r="F6080" t="str">
        <f>IF(ISBLANK('8B'!$E$26),"",'8B'!$E$26)</f>
        <v/>
      </c>
    </row>
    <row r="6081" spans="2:6">
      <c r="B6081" t="str">
        <f>'8B'!$AH$26</f>
        <v>WWS1003STRSL</v>
      </c>
      <c r="C6081" t="s">
        <v>21057</v>
      </c>
      <c r="E6081" t="s">
        <v>15757</v>
      </c>
      <c r="F6081" t="str">
        <f>IF(ISBLANK('8B'!$F$26),"",'8B'!$F$26)</f>
        <v/>
      </c>
    </row>
    <row r="6082" spans="2:6">
      <c r="B6082" t="str">
        <f>'8B'!$AI$26</f>
        <v>WWS1003STCAD</v>
      </c>
      <c r="C6082" t="s">
        <v>21058</v>
      </c>
      <c r="E6082" t="s">
        <v>15757</v>
      </c>
      <c r="F6082" t="str">
        <f>IF(ISBLANK('8B'!$G$26),"",'8B'!$G$26)</f>
        <v/>
      </c>
    </row>
    <row r="6083" spans="2:6">
      <c r="B6083" t="str">
        <f>'8B'!$AJ$26</f>
        <v>WWS1003STIRS</v>
      </c>
      <c r="C6083" t="s">
        <v>21059</v>
      </c>
      <c r="E6083" t="s">
        <v>15757</v>
      </c>
      <c r="F6083" t="str">
        <f>IF(ISBLANK('8B'!$H$26),"",'8B'!$H$26)</f>
        <v/>
      </c>
    </row>
    <row r="6084" spans="2:6">
      <c r="B6084" t="str">
        <f>'8B'!$AK$26</f>
        <v>WWS1003STPCC</v>
      </c>
      <c r="C6084" t="s">
        <v>21060</v>
      </c>
      <c r="E6084" t="s">
        <v>15757</v>
      </c>
      <c r="F6084" t="str">
        <f>IF(ISBLANK('8B'!$I$26),"",'8B'!$I$26)</f>
        <v/>
      </c>
    </row>
    <row r="6085" spans="2:6">
      <c r="B6085" t="str">
        <f>'8B'!$AL$26</f>
        <v>WWS1003STAD</v>
      </c>
      <c r="C6085" t="s">
        <v>21061</v>
      </c>
      <c r="E6085" t="s">
        <v>15757</v>
      </c>
      <c r="F6085" t="str">
        <f>IF(ISBLANK('8B'!$J$26),"",'8B'!$J$26)</f>
        <v/>
      </c>
    </row>
    <row r="6086" spans="2:6">
      <c r="B6086" t="str">
        <f>'8B'!$AM$26</f>
        <v>WWS1003STSLOT</v>
      </c>
      <c r="C6086" t="s">
        <v>21062</v>
      </c>
      <c r="E6086" t="s">
        <v>15757</v>
      </c>
      <c r="F6086" t="str">
        <f>IF(ISBLANK('8B'!$K$26),"",'8B'!$K$26)</f>
        <v/>
      </c>
    </row>
    <row r="6087" spans="2:6">
      <c r="B6087" t="str">
        <f>'8B'!$AN$26</f>
        <v>WWS1003STTOT</v>
      </c>
      <c r="C6087" t="s">
        <v>21063</v>
      </c>
      <c r="E6087" t="s">
        <v>15757</v>
      </c>
      <c r="F6087">
        <f>IF(ISBLANK('8B'!$L$26),"",'8B'!$L$26)</f>
        <v>0</v>
      </c>
    </row>
    <row r="6088" spans="2:6">
      <c r="B6088" t="str">
        <f>'8B'!$AG$27</f>
        <v>BM240STUTS</v>
      </c>
      <c r="C6088" t="s">
        <v>21064</v>
      </c>
      <c r="E6088" t="s">
        <v>15757</v>
      </c>
      <c r="F6088" t="str">
        <f>IF(ISBLANK('8B'!$E$27),"",'8B'!$E$27)</f>
        <v/>
      </c>
    </row>
    <row r="6089" spans="2:6">
      <c r="B6089" t="str">
        <f>'8B'!$AH$27</f>
        <v>BM240STRSL</v>
      </c>
      <c r="C6089" t="s">
        <v>21065</v>
      </c>
      <c r="E6089" t="s">
        <v>15757</v>
      </c>
      <c r="F6089" t="str">
        <f>IF(ISBLANK('8B'!$F$27),"",'8B'!$F$27)</f>
        <v/>
      </c>
    </row>
    <row r="6090" spans="2:6">
      <c r="B6090" t="str">
        <f>'8B'!$AI$27</f>
        <v>BM240STCAD</v>
      </c>
      <c r="C6090" t="s">
        <v>21066</v>
      </c>
      <c r="E6090" t="s">
        <v>15757</v>
      </c>
      <c r="F6090" t="str">
        <f>IF(ISBLANK('8B'!$G$27),"",'8B'!$G$27)</f>
        <v/>
      </c>
    </row>
    <row r="6091" spans="2:6">
      <c r="B6091" t="str">
        <f>'8B'!$AJ$27</f>
        <v>BM240STIRS</v>
      </c>
      <c r="C6091" t="s">
        <v>21067</v>
      </c>
      <c r="E6091" t="s">
        <v>15757</v>
      </c>
      <c r="F6091" t="str">
        <f>IF(ISBLANK('8B'!$H$27),"",'8B'!$H$27)</f>
        <v/>
      </c>
    </row>
    <row r="6092" spans="2:6">
      <c r="B6092" t="str">
        <f>'8B'!$AK$27</f>
        <v>BM240STPCC</v>
      </c>
      <c r="C6092" t="s">
        <v>21068</v>
      </c>
      <c r="E6092" t="s">
        <v>15757</v>
      </c>
      <c r="F6092" t="str">
        <f>IF(ISBLANK('8B'!$I$27),"",'8B'!$I$27)</f>
        <v/>
      </c>
    </row>
    <row r="6093" spans="2:6">
      <c r="B6093" t="str">
        <f>'8B'!$AL$27</f>
        <v>BM240STAD</v>
      </c>
      <c r="C6093" t="s">
        <v>21069</v>
      </c>
      <c r="E6093" t="s">
        <v>15757</v>
      </c>
      <c r="F6093" t="str">
        <f>IF(ISBLANK('8B'!$J$27),"",'8B'!$J$27)</f>
        <v/>
      </c>
    </row>
    <row r="6094" spans="2:6">
      <c r="B6094" t="str">
        <f>'8B'!$AM$27</f>
        <v>BM240STSLOT</v>
      </c>
      <c r="C6094" t="s">
        <v>21070</v>
      </c>
      <c r="E6094" t="s">
        <v>15757</v>
      </c>
      <c r="F6094" t="str">
        <f>IF(ISBLANK('8B'!$K$27),"",'8B'!$K$27)</f>
        <v/>
      </c>
    </row>
    <row r="6095" spans="2:6">
      <c r="B6095" t="str">
        <f>'8B'!$AN$27</f>
        <v>BM240STTOT</v>
      </c>
      <c r="C6095" t="s">
        <v>21071</v>
      </c>
      <c r="E6095" t="s">
        <v>15757</v>
      </c>
      <c r="F6095">
        <f>IF(ISBLANK('8B'!$L$27),"",'8B'!$L$27)</f>
        <v>0</v>
      </c>
    </row>
    <row r="6096" spans="2:6">
      <c r="B6096" t="str">
        <f>'8B'!$AG$30</f>
        <v>WWS1005STUTS</v>
      </c>
      <c r="C6096" t="s">
        <v>21072</v>
      </c>
      <c r="E6096" t="s">
        <v>15757</v>
      </c>
      <c r="F6096" t="str">
        <f>IF(ISBLANK('8B'!$E$30),"",'8B'!$E$30)</f>
        <v/>
      </c>
    </row>
    <row r="6097" spans="2:6">
      <c r="B6097" t="str">
        <f>'8B'!$AH$30</f>
        <v>WWS1005STRSL</v>
      </c>
      <c r="C6097" t="s">
        <v>21073</v>
      </c>
      <c r="E6097" t="s">
        <v>15757</v>
      </c>
      <c r="F6097" t="str">
        <f>IF(ISBLANK('8B'!$F$30),"",'8B'!$F$30)</f>
        <v/>
      </c>
    </row>
    <row r="6098" spans="2:6">
      <c r="B6098" t="str">
        <f>'8B'!$AI$30</f>
        <v>WWS1005STCAD</v>
      </c>
      <c r="C6098" t="s">
        <v>21074</v>
      </c>
      <c r="E6098" t="s">
        <v>15757</v>
      </c>
      <c r="F6098" t="str">
        <f>IF(ISBLANK('8B'!$G$30),"",'8B'!$G$30)</f>
        <v/>
      </c>
    </row>
    <row r="6099" spans="2:6">
      <c r="B6099" t="str">
        <f>'8B'!$AJ$30</f>
        <v>WWS1005STIRS</v>
      </c>
      <c r="C6099" t="s">
        <v>21075</v>
      </c>
      <c r="E6099" t="s">
        <v>15757</v>
      </c>
      <c r="F6099" t="str">
        <f>IF(ISBLANK('8B'!$H$30),"",'8B'!$H$30)</f>
        <v/>
      </c>
    </row>
    <row r="6100" spans="2:6">
      <c r="B6100" t="str">
        <f>'8B'!$AK$30</f>
        <v>WWS1005STPCC</v>
      </c>
      <c r="C6100" t="s">
        <v>21076</v>
      </c>
      <c r="E6100" t="s">
        <v>15757</v>
      </c>
      <c r="F6100" t="str">
        <f>IF(ISBLANK('8B'!$I$30),"",'8B'!$I$30)</f>
        <v/>
      </c>
    </row>
    <row r="6101" spans="2:6">
      <c r="B6101" t="str">
        <f>'8B'!$AL$30</f>
        <v>WWS1005STAD</v>
      </c>
      <c r="C6101" t="s">
        <v>21077</v>
      </c>
      <c r="E6101" t="s">
        <v>15757</v>
      </c>
      <c r="F6101" t="str">
        <f>IF(ISBLANK('8B'!$J$30),"",'8B'!$J$30)</f>
        <v/>
      </c>
    </row>
    <row r="6102" spans="2:6">
      <c r="B6102" t="str">
        <f>'8B'!$AM$30</f>
        <v>WWS1005STSLOT</v>
      </c>
      <c r="C6102" t="s">
        <v>21078</v>
      </c>
      <c r="E6102" t="s">
        <v>15757</v>
      </c>
      <c r="F6102" t="str">
        <f>IF(ISBLANK('8B'!$K$30),"",'8B'!$K$30)</f>
        <v/>
      </c>
    </row>
    <row r="6103" spans="2:6">
      <c r="B6103" t="str">
        <f>'8B'!$AN$30</f>
        <v>WWS1005STTOT</v>
      </c>
      <c r="C6103" t="s">
        <v>21079</v>
      </c>
      <c r="E6103" t="s">
        <v>15757</v>
      </c>
      <c r="F6103">
        <f>IF(ISBLANK('8B'!$L$30),"",'8B'!$L$30)</f>
        <v>0</v>
      </c>
    </row>
    <row r="6104" spans="2:6">
      <c r="B6104" t="str">
        <f>'8B'!$AG$31</f>
        <v>WWS1006STUTS</v>
      </c>
      <c r="C6104" t="s">
        <v>21080</v>
      </c>
      <c r="E6104" t="s">
        <v>15757</v>
      </c>
      <c r="F6104" t="str">
        <f>IF(ISBLANK('8B'!$E$31),"",'8B'!$E$31)</f>
        <v/>
      </c>
    </row>
    <row r="6105" spans="2:6">
      <c r="B6105" t="str">
        <f>'8B'!$AH$31</f>
        <v>WWS1006STRSL</v>
      </c>
      <c r="C6105" t="s">
        <v>21081</v>
      </c>
      <c r="E6105" t="s">
        <v>15757</v>
      </c>
      <c r="F6105" t="str">
        <f>IF(ISBLANK('8B'!$F$31),"",'8B'!$F$31)</f>
        <v/>
      </c>
    </row>
    <row r="6106" spans="2:6">
      <c r="B6106" t="str">
        <f>'8B'!$AI$31</f>
        <v>WWS1006STCAD</v>
      </c>
      <c r="C6106" t="s">
        <v>21082</v>
      </c>
      <c r="E6106" t="s">
        <v>15757</v>
      </c>
      <c r="F6106" t="str">
        <f>IF(ISBLANK('8B'!$G$31),"",'8B'!$G$31)</f>
        <v/>
      </c>
    </row>
    <row r="6107" spans="2:6">
      <c r="B6107" t="str">
        <f>'8B'!$AJ$31</f>
        <v>WWS1006STIRS</v>
      </c>
      <c r="C6107" t="s">
        <v>21083</v>
      </c>
      <c r="E6107" t="s">
        <v>15757</v>
      </c>
      <c r="F6107" t="str">
        <f>IF(ISBLANK('8B'!$H$31),"",'8B'!$H$31)</f>
        <v/>
      </c>
    </row>
    <row r="6108" spans="2:6">
      <c r="B6108" t="str">
        <f>'8B'!$AK$31</f>
        <v>WWS1006STPCC</v>
      </c>
      <c r="C6108" t="s">
        <v>21084</v>
      </c>
      <c r="E6108" t="s">
        <v>15757</v>
      </c>
      <c r="F6108" t="str">
        <f>IF(ISBLANK('8B'!$I$31),"",'8B'!$I$31)</f>
        <v/>
      </c>
    </row>
    <row r="6109" spans="2:6">
      <c r="B6109" t="str">
        <f>'8B'!$AL$31</f>
        <v>WWS1006STAD</v>
      </c>
      <c r="C6109" t="s">
        <v>21085</v>
      </c>
      <c r="E6109" t="s">
        <v>15757</v>
      </c>
      <c r="F6109" t="str">
        <f>IF(ISBLANK('8B'!$J$31),"",'8B'!$J$31)</f>
        <v/>
      </c>
    </row>
    <row r="6110" spans="2:6">
      <c r="B6110" t="str">
        <f>'8B'!$AM$31</f>
        <v>WWS1006STSLOT</v>
      </c>
      <c r="C6110" t="s">
        <v>21086</v>
      </c>
      <c r="E6110" t="s">
        <v>15757</v>
      </c>
      <c r="F6110" t="str">
        <f>IF(ISBLANK('8B'!$K$31),"",'8B'!$K$31)</f>
        <v/>
      </c>
    </row>
    <row r="6111" spans="2:6">
      <c r="B6111" t="str">
        <f>'8B'!$AN$31</f>
        <v>WWS1006STTOT</v>
      </c>
      <c r="C6111" t="s">
        <v>21087</v>
      </c>
      <c r="E6111" t="s">
        <v>15757</v>
      </c>
      <c r="F6111">
        <f>IF(ISBLANK('8B'!$L$31),"",'8B'!$L$31)</f>
        <v>0</v>
      </c>
    </row>
    <row r="6112" spans="2:6">
      <c r="B6112" t="str">
        <f>'8B'!$AG$32</f>
        <v>BM408STUTS</v>
      </c>
      <c r="C6112" t="s">
        <v>21088</v>
      </c>
      <c r="E6112" t="s">
        <v>15757</v>
      </c>
      <c r="F6112" t="str">
        <f>IF(ISBLANK('8B'!$E$32),"",'8B'!$E$32)</f>
        <v/>
      </c>
    </row>
    <row r="6113" spans="2:6">
      <c r="B6113" t="str">
        <f>'8B'!$AH$32</f>
        <v>BM408STRSL</v>
      </c>
      <c r="C6113" t="s">
        <v>21089</v>
      </c>
      <c r="E6113" t="s">
        <v>15757</v>
      </c>
      <c r="F6113" t="str">
        <f>IF(ISBLANK('8B'!$F$32),"",'8B'!$F$32)</f>
        <v/>
      </c>
    </row>
    <row r="6114" spans="2:6">
      <c r="B6114" t="str">
        <f>'8B'!$AI$32</f>
        <v>BM408STCAD</v>
      </c>
      <c r="C6114" t="s">
        <v>21090</v>
      </c>
      <c r="E6114" t="s">
        <v>15757</v>
      </c>
      <c r="F6114" t="str">
        <f>IF(ISBLANK('8B'!$G$32),"",'8B'!$G$32)</f>
        <v/>
      </c>
    </row>
    <row r="6115" spans="2:6">
      <c r="B6115" t="str">
        <f>'8B'!$AJ$32</f>
        <v>BM408STIRS</v>
      </c>
      <c r="C6115" t="s">
        <v>21091</v>
      </c>
      <c r="E6115" t="s">
        <v>15757</v>
      </c>
      <c r="F6115" t="str">
        <f>IF(ISBLANK('8B'!$H$32),"",'8B'!$H$32)</f>
        <v/>
      </c>
    </row>
    <row r="6116" spans="2:6">
      <c r="B6116" t="str">
        <f>'8B'!$AK$32</f>
        <v>BM408STPCC</v>
      </c>
      <c r="C6116" t="s">
        <v>21092</v>
      </c>
      <c r="E6116" t="s">
        <v>15757</v>
      </c>
      <c r="F6116" t="str">
        <f>IF(ISBLANK('8B'!$I$32),"",'8B'!$I$32)</f>
        <v/>
      </c>
    </row>
    <row r="6117" spans="2:6">
      <c r="B6117" t="str">
        <f>'8B'!$AL$32</f>
        <v>BM408STAD</v>
      </c>
      <c r="C6117" t="s">
        <v>21093</v>
      </c>
      <c r="E6117" t="s">
        <v>15757</v>
      </c>
      <c r="F6117" t="str">
        <f>IF(ISBLANK('8B'!$J$32),"",'8B'!$J$32)</f>
        <v/>
      </c>
    </row>
    <row r="6118" spans="2:6">
      <c r="B6118" t="str">
        <f>'8B'!$AM$32</f>
        <v>BM408STSLOT</v>
      </c>
      <c r="C6118" t="s">
        <v>21094</v>
      </c>
      <c r="E6118" t="s">
        <v>15757</v>
      </c>
      <c r="F6118" t="str">
        <f>IF(ISBLANK('8B'!$K$32),"",'8B'!$K$32)</f>
        <v/>
      </c>
    </row>
    <row r="6119" spans="2:6">
      <c r="B6119" t="str">
        <f>'8B'!$AN$32</f>
        <v>BM408STTOT</v>
      </c>
      <c r="C6119" t="s">
        <v>21095</v>
      </c>
      <c r="E6119" t="s">
        <v>15757</v>
      </c>
      <c r="F6119">
        <f>IF(ISBLANK('8B'!$L$32),"",'8B'!$L$32)</f>
        <v>0</v>
      </c>
    </row>
    <row r="6120" spans="2:6">
      <c r="B6120" t="str">
        <f>'8B'!$AG$33</f>
        <v>BM410STUTS</v>
      </c>
      <c r="C6120" t="s">
        <v>21096</v>
      </c>
      <c r="E6120" t="s">
        <v>15757</v>
      </c>
      <c r="F6120">
        <f>IF(ISBLANK('8B'!$E$33),"",'8B'!$E$33)</f>
        <v>0</v>
      </c>
    </row>
    <row r="6121" spans="2:6">
      <c r="B6121" t="str">
        <f>'8B'!$AH$33</f>
        <v>BM410STRSL</v>
      </c>
      <c r="C6121" t="s">
        <v>21097</v>
      </c>
      <c r="E6121" t="s">
        <v>15757</v>
      </c>
      <c r="F6121">
        <f>IF(ISBLANK('8B'!$F$33),"",'8B'!$F$33)</f>
        <v>0</v>
      </c>
    </row>
    <row r="6122" spans="2:6">
      <c r="B6122" t="str">
        <f>'8B'!$AI$33</f>
        <v>BM410STCAD</v>
      </c>
      <c r="C6122" t="s">
        <v>21098</v>
      </c>
      <c r="E6122" t="s">
        <v>15757</v>
      </c>
      <c r="F6122">
        <f>IF(ISBLANK('8B'!$G$33),"",'8B'!$G$33)</f>
        <v>0</v>
      </c>
    </row>
    <row r="6123" spans="2:6">
      <c r="B6123" t="str">
        <f>'8B'!$AJ$33</f>
        <v>BM410STIRS</v>
      </c>
      <c r="C6123" t="s">
        <v>21099</v>
      </c>
      <c r="E6123" t="s">
        <v>15757</v>
      </c>
      <c r="F6123">
        <f>IF(ISBLANK('8B'!$H$33),"",'8B'!$H$33)</f>
        <v>0</v>
      </c>
    </row>
    <row r="6124" spans="2:6">
      <c r="B6124" t="str">
        <f>'8B'!$AK$33</f>
        <v>BM410STPCC</v>
      </c>
      <c r="C6124" t="s">
        <v>21100</v>
      </c>
      <c r="E6124" t="s">
        <v>15757</v>
      </c>
      <c r="F6124">
        <f>IF(ISBLANK('8B'!$I$33),"",'8B'!$I$33)</f>
        <v>0</v>
      </c>
    </row>
    <row r="6125" spans="2:6">
      <c r="B6125" t="str">
        <f>'8B'!$AL$33</f>
        <v>BM410STAD</v>
      </c>
      <c r="C6125" t="s">
        <v>21101</v>
      </c>
      <c r="E6125" t="s">
        <v>15757</v>
      </c>
      <c r="F6125">
        <f>IF(ISBLANK('8B'!$J$33),"",'8B'!$J$33)</f>
        <v>0</v>
      </c>
    </row>
    <row r="6126" spans="2:6">
      <c r="B6126" t="str">
        <f>'8B'!$AM$33</f>
        <v>BM410STSLOT</v>
      </c>
      <c r="C6126" t="s">
        <v>21102</v>
      </c>
      <c r="E6126" t="s">
        <v>15757</v>
      </c>
      <c r="F6126">
        <f>IF(ISBLANK('8B'!$K$33),"",'8B'!$K$33)</f>
        <v>0</v>
      </c>
    </row>
    <row r="6127" spans="2:6">
      <c r="B6127" t="str">
        <f>'8B'!$AN$33</f>
        <v>BM410STTOT</v>
      </c>
      <c r="C6127" t="s">
        <v>21103</v>
      </c>
      <c r="E6127" t="s">
        <v>15757</v>
      </c>
      <c r="F6127">
        <f>IF(ISBLANK('8B'!$L$33),"",'8B'!$L$33)</f>
        <v>0</v>
      </c>
    </row>
    <row r="6128" spans="2:6">
      <c r="B6128" t="str">
        <f>'8B'!$AG$34</f>
        <v>BM817STUTS</v>
      </c>
      <c r="C6128" t="s">
        <v>21104</v>
      </c>
      <c r="E6128" t="s">
        <v>15757</v>
      </c>
      <c r="F6128" t="str">
        <f>IF(ISBLANK('8B'!$E$34),"",'8B'!$E$34)</f>
        <v/>
      </c>
    </row>
    <row r="6129" spans="2:6">
      <c r="B6129" t="str">
        <f>'8B'!$AH$34</f>
        <v>BM817STRSL</v>
      </c>
      <c r="C6129" t="s">
        <v>21105</v>
      </c>
      <c r="E6129" t="s">
        <v>15757</v>
      </c>
      <c r="F6129" t="str">
        <f>IF(ISBLANK('8B'!$F$34),"",'8B'!$F$34)</f>
        <v/>
      </c>
    </row>
    <row r="6130" spans="2:6">
      <c r="B6130" t="str">
        <f>'8B'!$AI$34</f>
        <v>BM817STCAD</v>
      </c>
      <c r="C6130" t="s">
        <v>21106</v>
      </c>
      <c r="E6130" t="s">
        <v>15757</v>
      </c>
      <c r="F6130" t="str">
        <f>IF(ISBLANK('8B'!$G$34),"",'8B'!$G$34)</f>
        <v/>
      </c>
    </row>
    <row r="6131" spans="2:6">
      <c r="B6131" t="str">
        <f>'8B'!$AJ$34</f>
        <v>BM817STIRS</v>
      </c>
      <c r="C6131" t="s">
        <v>21107</v>
      </c>
      <c r="E6131" t="s">
        <v>15757</v>
      </c>
      <c r="F6131" t="str">
        <f>IF(ISBLANK('8B'!$H$34),"",'8B'!$H$34)</f>
        <v/>
      </c>
    </row>
    <row r="6132" spans="2:6">
      <c r="B6132" t="str">
        <f>'8B'!$AK$34</f>
        <v>BM817STPCC</v>
      </c>
      <c r="C6132" t="s">
        <v>21108</v>
      </c>
      <c r="E6132" t="s">
        <v>15757</v>
      </c>
      <c r="F6132" t="str">
        <f>IF(ISBLANK('8B'!$I$34),"",'8B'!$I$34)</f>
        <v/>
      </c>
    </row>
    <row r="6133" spans="2:6">
      <c r="B6133" t="str">
        <f>'8B'!$AL$34</f>
        <v>BM817STAD</v>
      </c>
      <c r="C6133" t="s">
        <v>21109</v>
      </c>
      <c r="E6133" t="s">
        <v>15757</v>
      </c>
      <c r="F6133" t="str">
        <f>IF(ISBLANK('8B'!$J$34),"",'8B'!$J$34)</f>
        <v/>
      </c>
    </row>
    <row r="6134" spans="2:6">
      <c r="B6134" t="str">
        <f>'8B'!$AM$34</f>
        <v>BM817STSLOT</v>
      </c>
      <c r="C6134" t="s">
        <v>21110</v>
      </c>
      <c r="E6134" t="s">
        <v>15757</v>
      </c>
      <c r="F6134" t="str">
        <f>IF(ISBLANK('8B'!$K$34),"",'8B'!$K$34)</f>
        <v/>
      </c>
    </row>
    <row r="6135" spans="2:6">
      <c r="B6135" t="str">
        <f>'8B'!$AN$34</f>
        <v>BM817STTOT</v>
      </c>
      <c r="C6135" t="s">
        <v>21111</v>
      </c>
      <c r="E6135" t="s">
        <v>15757</v>
      </c>
      <c r="F6135">
        <f>IF(ISBLANK('8B'!$L$34),"",'8B'!$L$34)</f>
        <v>0</v>
      </c>
    </row>
    <row r="6136" spans="2:6">
      <c r="B6136" t="str">
        <f>'8B'!$AG$35</f>
        <v>BM8390STUTS</v>
      </c>
      <c r="C6136" t="s">
        <v>21112</v>
      </c>
      <c r="E6136" t="s">
        <v>15757</v>
      </c>
      <c r="F6136">
        <f>IF(ISBLANK('8B'!$E$35),"",'8B'!$E$35)</f>
        <v>0</v>
      </c>
    </row>
    <row r="6137" spans="2:6">
      <c r="B6137" t="str">
        <f>'8B'!$AH$35</f>
        <v>BM8390STRSL</v>
      </c>
      <c r="C6137" t="s">
        <v>21113</v>
      </c>
      <c r="E6137" t="s">
        <v>15757</v>
      </c>
      <c r="F6137">
        <f>IF(ISBLANK('8B'!$F$35),"",'8B'!$F$35)</f>
        <v>0</v>
      </c>
    </row>
    <row r="6138" spans="2:6">
      <c r="B6138" t="str">
        <f>'8B'!$AI$35</f>
        <v>BM8390STCAD</v>
      </c>
      <c r="C6138" t="s">
        <v>21114</v>
      </c>
      <c r="E6138" t="s">
        <v>15757</v>
      </c>
      <c r="F6138">
        <f>IF(ISBLANK('8B'!$G$35),"",'8B'!$G$35)</f>
        <v>0</v>
      </c>
    </row>
    <row r="6139" spans="2:6">
      <c r="B6139" t="str">
        <f>'8B'!$AJ$35</f>
        <v>BM8390STIRS</v>
      </c>
      <c r="C6139" t="s">
        <v>21115</v>
      </c>
      <c r="E6139" t="s">
        <v>15757</v>
      </c>
      <c r="F6139">
        <f>IF(ISBLANK('8B'!$H$35),"",'8B'!$H$35)</f>
        <v>0</v>
      </c>
    </row>
    <row r="6140" spans="2:6">
      <c r="B6140" t="str">
        <f>'8B'!$AK$35</f>
        <v>BM8390STPCC</v>
      </c>
      <c r="C6140" t="s">
        <v>21116</v>
      </c>
      <c r="E6140" t="s">
        <v>15757</v>
      </c>
      <c r="F6140">
        <f>IF(ISBLANK('8B'!$I$35),"",'8B'!$I$35)</f>
        <v>0</v>
      </c>
    </row>
    <row r="6141" spans="2:6">
      <c r="B6141" t="str">
        <f>'8B'!$AL$35</f>
        <v>BM8390STAD</v>
      </c>
      <c r="C6141" t="s">
        <v>21117</v>
      </c>
      <c r="E6141" t="s">
        <v>15757</v>
      </c>
      <c r="F6141">
        <f>IF(ISBLANK('8B'!$J$35),"",'8B'!$J$35)</f>
        <v>0</v>
      </c>
    </row>
    <row r="6142" spans="2:6">
      <c r="B6142" t="str">
        <f>'8B'!$AM$35</f>
        <v>BM8390STSLOT</v>
      </c>
      <c r="C6142" t="s">
        <v>21118</v>
      </c>
      <c r="E6142" t="s">
        <v>15757</v>
      </c>
      <c r="F6142">
        <f>IF(ISBLANK('8B'!$K$35),"",'8B'!$K$35)</f>
        <v>0</v>
      </c>
    </row>
    <row r="6143" spans="2:6">
      <c r="B6143" t="str">
        <f>'8B'!$AN$35</f>
        <v>BM8390STTOT</v>
      </c>
      <c r="C6143" t="s">
        <v>21119</v>
      </c>
      <c r="E6143" t="s">
        <v>15757</v>
      </c>
      <c r="F6143">
        <f>IF(ISBLANK('8B'!$L$35),"",'8B'!$L$35)</f>
        <v>0</v>
      </c>
    </row>
    <row r="6144" spans="2:6">
      <c r="B6144" t="str">
        <f>'8B'!$AG$40</f>
        <v>BM402SDLFR</v>
      </c>
      <c r="C6144" t="s">
        <v>21120</v>
      </c>
      <c r="E6144" t="s">
        <v>15757</v>
      </c>
      <c r="F6144" t="str">
        <f>IF(ISBLANK('8B'!$E$40),"",'8B'!$E$40)</f>
        <v/>
      </c>
    </row>
    <row r="6145" spans="2:6">
      <c r="B6145" t="str">
        <f>'8B'!$AH$40</f>
        <v>BM402SDLFP</v>
      </c>
      <c r="C6145" t="s">
        <v>21121</v>
      </c>
      <c r="E6145" t="s">
        <v>15757</v>
      </c>
      <c r="F6145" t="str">
        <f>IF(ISBLANK('8B'!$F$40),"",'8B'!$F$40)</f>
        <v/>
      </c>
    </row>
    <row r="6146" spans="2:6">
      <c r="B6146" t="str">
        <f>'8B'!$AI$40</f>
        <v>BM402SDLRR</v>
      </c>
      <c r="C6146" t="s">
        <v>21122</v>
      </c>
      <c r="E6146" t="s">
        <v>15757</v>
      </c>
      <c r="F6146" t="str">
        <f>IF(ISBLANK('8B'!$G$40),"",'8B'!$G$40)</f>
        <v/>
      </c>
    </row>
    <row r="6147" spans="2:6">
      <c r="B6147" t="str">
        <f>'8B'!$AJ$40</f>
        <v>BM402SDRTF</v>
      </c>
      <c r="C6147" t="s">
        <v>21123</v>
      </c>
      <c r="E6147" t="s">
        <v>15757</v>
      </c>
      <c r="F6147" t="str">
        <f>IF(ISBLANK('8B'!$H$40),"",'8B'!$H$40)</f>
        <v/>
      </c>
    </row>
    <row r="6148" spans="2:6">
      <c r="B6148" t="str">
        <f>'8B'!$AK$40</f>
        <v>BM402SDIDS</v>
      </c>
      <c r="C6148" t="s">
        <v>21124</v>
      </c>
      <c r="E6148" t="s">
        <v>15757</v>
      </c>
      <c r="F6148" t="str">
        <f>IF(ISBLANK('8B'!$I$40),"",'8B'!$I$40)</f>
        <v/>
      </c>
    </row>
    <row r="6149" spans="2:6">
      <c r="B6149" t="str">
        <f>'8B'!$AL$40</f>
        <v>BM402SDSOT</v>
      </c>
      <c r="C6149" t="s">
        <v>21125</v>
      </c>
      <c r="E6149" t="s">
        <v>15757</v>
      </c>
      <c r="F6149" t="str">
        <f>IF(ISBLANK('8B'!$J$40),"",'8B'!$J$40)</f>
        <v/>
      </c>
    </row>
    <row r="6150" spans="2:6">
      <c r="B6150" t="str">
        <f>'8B'!$AM$40</f>
        <v>BM402SDTOT</v>
      </c>
      <c r="C6150" t="s">
        <v>21047</v>
      </c>
      <c r="E6150" t="s">
        <v>15757</v>
      </c>
      <c r="F6150">
        <f>IF(ISBLANK('8B'!$K$40),"",'8B'!$K$40)</f>
        <v>0</v>
      </c>
    </row>
    <row r="6151" spans="2:6">
      <c r="B6151" t="str">
        <f>'8B'!$AG$41</f>
        <v>BM836SDLFR</v>
      </c>
      <c r="C6151" t="s">
        <v>21126</v>
      </c>
      <c r="E6151" t="s">
        <v>15757</v>
      </c>
      <c r="F6151" t="str">
        <f>IF(ISBLANK('8B'!$E$41),"",'8B'!$E$41)</f>
        <v/>
      </c>
    </row>
    <row r="6152" spans="2:6">
      <c r="B6152" t="str">
        <f>'8B'!$AH$41</f>
        <v>BM836SDLFP</v>
      </c>
      <c r="C6152" t="s">
        <v>21127</v>
      </c>
      <c r="E6152" t="s">
        <v>15757</v>
      </c>
      <c r="F6152" t="str">
        <f>IF(ISBLANK('8B'!$F$41),"",'8B'!$F$41)</f>
        <v/>
      </c>
    </row>
    <row r="6153" spans="2:6">
      <c r="B6153" t="str">
        <f>'8B'!$AI$41</f>
        <v>BM836SDLRR</v>
      </c>
      <c r="C6153" t="s">
        <v>21128</v>
      </c>
      <c r="E6153" t="s">
        <v>15757</v>
      </c>
      <c r="F6153" t="str">
        <f>IF(ISBLANK('8B'!$G$41),"",'8B'!$G$41)</f>
        <v/>
      </c>
    </row>
    <row r="6154" spans="2:6">
      <c r="B6154" t="str">
        <f>'8B'!$AJ$41</f>
        <v>BM836SDRTF</v>
      </c>
      <c r="C6154" t="s">
        <v>21129</v>
      </c>
      <c r="E6154" t="s">
        <v>15757</v>
      </c>
      <c r="F6154" t="str">
        <f>IF(ISBLANK('8B'!$H$41),"",'8B'!$H$41)</f>
        <v/>
      </c>
    </row>
    <row r="6155" spans="2:6">
      <c r="B6155" t="str">
        <f>'8B'!$AK$41</f>
        <v>BM836SDIDS</v>
      </c>
      <c r="C6155" t="s">
        <v>21130</v>
      </c>
      <c r="E6155" t="s">
        <v>15757</v>
      </c>
      <c r="F6155" t="str">
        <f>IF(ISBLANK('8B'!$I$41),"",'8B'!$I$41)</f>
        <v/>
      </c>
    </row>
    <row r="6156" spans="2:6">
      <c r="B6156" t="str">
        <f>'8B'!$AL$41</f>
        <v>BM836SDSOT</v>
      </c>
      <c r="C6156" t="s">
        <v>21131</v>
      </c>
      <c r="E6156" t="s">
        <v>15757</v>
      </c>
      <c r="F6156" t="str">
        <f>IF(ISBLANK('8B'!$J$41),"",'8B'!$J$41)</f>
        <v/>
      </c>
    </row>
    <row r="6157" spans="2:6">
      <c r="B6157" t="str">
        <f>'8B'!$AM$41</f>
        <v>BM836SDTOT</v>
      </c>
      <c r="C6157" t="s">
        <v>21055</v>
      </c>
      <c r="E6157" t="s">
        <v>15757</v>
      </c>
      <c r="F6157">
        <f>IF(ISBLANK('8B'!$K$41),"",'8B'!$K$41)</f>
        <v>0</v>
      </c>
    </row>
    <row r="6158" spans="2:6">
      <c r="B6158" t="str">
        <f>'8B'!$AG$42</f>
        <v>WWS1003SDLFR</v>
      </c>
      <c r="C6158" t="s">
        <v>21132</v>
      </c>
      <c r="E6158" t="s">
        <v>15757</v>
      </c>
      <c r="F6158" t="str">
        <f>IF(ISBLANK('8B'!$E$42),"",'8B'!$E$42)</f>
        <v/>
      </c>
    </row>
    <row r="6159" spans="2:6">
      <c r="B6159" t="str">
        <f>'8B'!$AH$42</f>
        <v>WWS1003SDLFP</v>
      </c>
      <c r="C6159" t="s">
        <v>21133</v>
      </c>
      <c r="E6159" t="s">
        <v>15757</v>
      </c>
      <c r="F6159" t="str">
        <f>IF(ISBLANK('8B'!$F$42),"",'8B'!$F$42)</f>
        <v/>
      </c>
    </row>
    <row r="6160" spans="2:6">
      <c r="B6160" t="str">
        <f>'8B'!$AI$42</f>
        <v>WWS1003SDLRR</v>
      </c>
      <c r="C6160" t="s">
        <v>21134</v>
      </c>
      <c r="E6160" t="s">
        <v>15757</v>
      </c>
      <c r="F6160" t="str">
        <f>IF(ISBLANK('8B'!$G$42),"",'8B'!$G$42)</f>
        <v/>
      </c>
    </row>
    <row r="6161" spans="2:6">
      <c r="B6161" t="str">
        <f>'8B'!$AJ$42</f>
        <v>WWS1003SDRTF</v>
      </c>
      <c r="C6161" t="s">
        <v>21135</v>
      </c>
      <c r="E6161" t="s">
        <v>15757</v>
      </c>
      <c r="F6161" t="str">
        <f>IF(ISBLANK('8B'!$H$42),"",'8B'!$H$42)</f>
        <v/>
      </c>
    </row>
    <row r="6162" spans="2:6">
      <c r="B6162" t="str">
        <f>'8B'!$AK$42</f>
        <v>WWS1003SDIDS</v>
      </c>
      <c r="C6162" t="s">
        <v>21136</v>
      </c>
      <c r="E6162" t="s">
        <v>15757</v>
      </c>
      <c r="F6162" t="str">
        <f>IF(ISBLANK('8B'!$I$42),"",'8B'!$I$42)</f>
        <v/>
      </c>
    </row>
    <row r="6163" spans="2:6">
      <c r="B6163" t="str">
        <f>'8B'!$AL$42</f>
        <v>WWS1003SDSOT</v>
      </c>
      <c r="C6163" t="s">
        <v>21137</v>
      </c>
      <c r="E6163" t="s">
        <v>15757</v>
      </c>
      <c r="F6163" t="str">
        <f>IF(ISBLANK('8B'!$J$42),"",'8B'!$J$42)</f>
        <v/>
      </c>
    </row>
    <row r="6164" spans="2:6">
      <c r="B6164" t="str">
        <f>'8B'!$AM$42</f>
        <v>WWS1003SDTOT</v>
      </c>
      <c r="C6164" t="s">
        <v>21138</v>
      </c>
      <c r="E6164" t="s">
        <v>15757</v>
      </c>
      <c r="F6164">
        <f>IF(ISBLANK('8B'!$K$42),"",'8B'!$K$42)</f>
        <v>0</v>
      </c>
    </row>
    <row r="6165" spans="2:6">
      <c r="B6165" t="str">
        <f>'8B'!$AG$43</f>
        <v>BM240SDLFR</v>
      </c>
      <c r="C6165" t="s">
        <v>21139</v>
      </c>
      <c r="E6165" t="s">
        <v>15757</v>
      </c>
      <c r="F6165" t="str">
        <f>IF(ISBLANK('8B'!$E$43),"",'8B'!$E$43)</f>
        <v/>
      </c>
    </row>
    <row r="6166" spans="2:6">
      <c r="B6166" t="str">
        <f>'8B'!$AH$43</f>
        <v>BM240SDLFP</v>
      </c>
      <c r="C6166" t="s">
        <v>21140</v>
      </c>
      <c r="E6166" t="s">
        <v>15757</v>
      </c>
      <c r="F6166" t="str">
        <f>IF(ISBLANK('8B'!$F$43),"",'8B'!$F$43)</f>
        <v/>
      </c>
    </row>
    <row r="6167" spans="2:6">
      <c r="B6167" t="str">
        <f>'8B'!$AI$43</f>
        <v>BM240SDLRR</v>
      </c>
      <c r="C6167" t="s">
        <v>21141</v>
      </c>
      <c r="E6167" t="s">
        <v>15757</v>
      </c>
      <c r="F6167" t="str">
        <f>IF(ISBLANK('8B'!$G$43),"",'8B'!$G$43)</f>
        <v/>
      </c>
    </row>
    <row r="6168" spans="2:6">
      <c r="B6168" t="str">
        <f>'8B'!$AJ$43</f>
        <v>BM240SDRTF</v>
      </c>
      <c r="C6168" t="s">
        <v>21142</v>
      </c>
      <c r="E6168" t="s">
        <v>15757</v>
      </c>
      <c r="F6168" t="str">
        <f>IF(ISBLANK('8B'!$H$43),"",'8B'!$H$43)</f>
        <v/>
      </c>
    </row>
    <row r="6169" spans="2:6">
      <c r="B6169" t="str">
        <f>'8B'!$AK$43</f>
        <v>BM240SDIDS</v>
      </c>
      <c r="C6169" t="s">
        <v>21143</v>
      </c>
      <c r="E6169" t="s">
        <v>15757</v>
      </c>
      <c r="F6169" t="str">
        <f>IF(ISBLANK('8B'!$I$43),"",'8B'!$I$43)</f>
        <v/>
      </c>
    </row>
    <row r="6170" spans="2:6">
      <c r="B6170" t="str">
        <f>'8B'!$AL$43</f>
        <v>BM240SDSOT</v>
      </c>
      <c r="C6170" t="s">
        <v>21144</v>
      </c>
      <c r="E6170" t="s">
        <v>15757</v>
      </c>
      <c r="F6170" t="str">
        <f>IF(ISBLANK('8B'!$J$43),"",'8B'!$J$43)</f>
        <v/>
      </c>
    </row>
    <row r="6171" spans="2:6">
      <c r="B6171" t="str">
        <f>'8B'!$AM$43</f>
        <v>BM240SDTOT</v>
      </c>
      <c r="C6171" t="s">
        <v>21145</v>
      </c>
      <c r="E6171" t="s">
        <v>15757</v>
      </c>
      <c r="F6171">
        <f>IF(ISBLANK('8B'!$K$43),"",'8B'!$K$43)</f>
        <v>0</v>
      </c>
    </row>
    <row r="6172" spans="2:6">
      <c r="B6172" t="str">
        <f>'8B'!$AG$46</f>
        <v>WWS1005SDLFR</v>
      </c>
      <c r="C6172" t="s">
        <v>21146</v>
      </c>
      <c r="E6172" t="s">
        <v>15757</v>
      </c>
      <c r="F6172" t="str">
        <f>IF(ISBLANK('8B'!$E$46),"",'8B'!$E$46)</f>
        <v/>
      </c>
    </row>
    <row r="6173" spans="2:6">
      <c r="B6173" t="str">
        <f>'8B'!$AH$46</f>
        <v>WWS1005SDLFP</v>
      </c>
      <c r="C6173" t="s">
        <v>21147</v>
      </c>
      <c r="E6173" t="s">
        <v>15757</v>
      </c>
      <c r="F6173" t="str">
        <f>IF(ISBLANK('8B'!$F$46),"",'8B'!$F$46)</f>
        <v/>
      </c>
    </row>
    <row r="6174" spans="2:6">
      <c r="B6174" t="str">
        <f>'8B'!$AI$46</f>
        <v>WWS1005SDLRR</v>
      </c>
      <c r="C6174" t="s">
        <v>21148</v>
      </c>
      <c r="E6174" t="s">
        <v>15757</v>
      </c>
      <c r="F6174" t="str">
        <f>IF(ISBLANK('8B'!$G$46),"",'8B'!$G$46)</f>
        <v/>
      </c>
    </row>
    <row r="6175" spans="2:6">
      <c r="B6175" t="str">
        <f>'8B'!$AJ$46</f>
        <v>WWS1005SDRTF</v>
      </c>
      <c r="C6175" t="s">
        <v>21149</v>
      </c>
      <c r="E6175" t="s">
        <v>15757</v>
      </c>
      <c r="F6175" t="str">
        <f>IF(ISBLANK('8B'!$H$46),"",'8B'!$H$46)</f>
        <v/>
      </c>
    </row>
    <row r="6176" spans="2:6">
      <c r="B6176" t="str">
        <f>'8B'!$AK$46</f>
        <v>WWS1005SDIDS</v>
      </c>
      <c r="C6176" t="s">
        <v>21150</v>
      </c>
      <c r="E6176" t="s">
        <v>15757</v>
      </c>
      <c r="F6176" t="str">
        <f>IF(ISBLANK('8B'!$I$46),"",'8B'!$I$46)</f>
        <v/>
      </c>
    </row>
    <row r="6177" spans="2:6">
      <c r="B6177" t="str">
        <f>'8B'!$AL$46</f>
        <v>WWS1005SDSOT</v>
      </c>
      <c r="C6177" t="s">
        <v>21151</v>
      </c>
      <c r="E6177" t="s">
        <v>15757</v>
      </c>
      <c r="F6177" t="str">
        <f>IF(ISBLANK('8B'!$J$46),"",'8B'!$J$46)</f>
        <v/>
      </c>
    </row>
    <row r="6178" spans="2:6">
      <c r="B6178" t="str">
        <f>'8B'!$AM$46</f>
        <v>WWS1005SDTOT</v>
      </c>
      <c r="C6178" t="s">
        <v>21152</v>
      </c>
      <c r="E6178" t="s">
        <v>15757</v>
      </c>
      <c r="F6178">
        <f>IF(ISBLANK('8B'!$K$46),"",'8B'!$K$46)</f>
        <v>0</v>
      </c>
    </row>
    <row r="6179" spans="2:6">
      <c r="B6179" t="str">
        <f>'8B'!$AG$47</f>
        <v>WWS1006SDLFR</v>
      </c>
      <c r="C6179" t="s">
        <v>21153</v>
      </c>
      <c r="E6179" t="s">
        <v>15757</v>
      </c>
      <c r="F6179" t="str">
        <f>IF(ISBLANK('8B'!$E$47),"",'8B'!$E$47)</f>
        <v/>
      </c>
    </row>
    <row r="6180" spans="2:6">
      <c r="B6180" t="str">
        <f>'8B'!$AH$47</f>
        <v>WWS1006SDLFP</v>
      </c>
      <c r="C6180" t="s">
        <v>21154</v>
      </c>
      <c r="E6180" t="s">
        <v>15757</v>
      </c>
      <c r="F6180" t="str">
        <f>IF(ISBLANK('8B'!$F$47),"",'8B'!$F$47)</f>
        <v/>
      </c>
    </row>
    <row r="6181" spans="2:6">
      <c r="B6181" t="str">
        <f>'8B'!$AI$47</f>
        <v>WWS1006SDLRR</v>
      </c>
      <c r="C6181" t="s">
        <v>21155</v>
      </c>
      <c r="E6181" t="s">
        <v>15757</v>
      </c>
      <c r="F6181" t="str">
        <f>IF(ISBLANK('8B'!$G$47),"",'8B'!$G$47)</f>
        <v/>
      </c>
    </row>
    <row r="6182" spans="2:6">
      <c r="B6182" t="str">
        <f>'8B'!$AJ$47</f>
        <v>WWS1006SDRTF</v>
      </c>
      <c r="C6182" t="s">
        <v>21156</v>
      </c>
      <c r="E6182" t="s">
        <v>15757</v>
      </c>
      <c r="F6182" t="str">
        <f>IF(ISBLANK('8B'!$H$47),"",'8B'!$H$47)</f>
        <v/>
      </c>
    </row>
    <row r="6183" spans="2:6">
      <c r="B6183" t="str">
        <f>'8B'!$AK$47</f>
        <v>WWS1006SDIDS</v>
      </c>
      <c r="C6183" t="s">
        <v>21157</v>
      </c>
      <c r="E6183" t="s">
        <v>15757</v>
      </c>
      <c r="F6183" t="str">
        <f>IF(ISBLANK('8B'!$I$47),"",'8B'!$I$47)</f>
        <v/>
      </c>
    </row>
    <row r="6184" spans="2:6">
      <c r="B6184" t="str">
        <f>'8B'!$AL$47</f>
        <v>WWS1006SDSOT</v>
      </c>
      <c r="C6184" t="s">
        <v>21158</v>
      </c>
      <c r="E6184" t="s">
        <v>15757</v>
      </c>
      <c r="F6184" t="str">
        <f>IF(ISBLANK('8B'!$J$47),"",'8B'!$J$47)</f>
        <v/>
      </c>
    </row>
    <row r="6185" spans="2:6">
      <c r="B6185" t="str">
        <f>'8B'!$AM$47</f>
        <v>WWS1006SDTOT</v>
      </c>
      <c r="C6185" t="s">
        <v>21159</v>
      </c>
      <c r="E6185" t="s">
        <v>15757</v>
      </c>
      <c r="F6185">
        <f>IF(ISBLANK('8B'!$K$47),"",'8B'!$K$47)</f>
        <v>0</v>
      </c>
    </row>
    <row r="6186" spans="2:6">
      <c r="B6186" t="str">
        <f>'8B'!$AG$48</f>
        <v>BM408SDLFR</v>
      </c>
      <c r="C6186" t="s">
        <v>21160</v>
      </c>
      <c r="E6186" t="s">
        <v>15757</v>
      </c>
      <c r="F6186" t="str">
        <f>IF(ISBLANK('8B'!$E$48),"",'8B'!$E$48)</f>
        <v/>
      </c>
    </row>
    <row r="6187" spans="2:6">
      <c r="B6187" t="str">
        <f>'8B'!$AH$48</f>
        <v>BM408SDLFP</v>
      </c>
      <c r="C6187" t="s">
        <v>21161</v>
      </c>
      <c r="E6187" t="s">
        <v>15757</v>
      </c>
      <c r="F6187" t="str">
        <f>IF(ISBLANK('8B'!$F$48),"",'8B'!$F$48)</f>
        <v/>
      </c>
    </row>
    <row r="6188" spans="2:6">
      <c r="B6188" t="str">
        <f>'8B'!$AI$48</f>
        <v>BM408SDLRR</v>
      </c>
      <c r="C6188" t="s">
        <v>21162</v>
      </c>
      <c r="E6188" t="s">
        <v>15757</v>
      </c>
      <c r="F6188" t="str">
        <f>IF(ISBLANK('8B'!$G$48),"",'8B'!$G$48)</f>
        <v/>
      </c>
    </row>
    <row r="6189" spans="2:6">
      <c r="B6189" t="str">
        <f>'8B'!$AJ$48</f>
        <v>BM408SDRTF</v>
      </c>
      <c r="C6189" t="s">
        <v>21163</v>
      </c>
      <c r="E6189" t="s">
        <v>15757</v>
      </c>
      <c r="F6189" t="str">
        <f>IF(ISBLANK('8B'!$H$48),"",'8B'!$H$48)</f>
        <v/>
      </c>
    </row>
    <row r="6190" spans="2:6">
      <c r="B6190" t="str">
        <f>'8B'!$AK$48</f>
        <v>BM408SDIDS</v>
      </c>
      <c r="C6190" t="s">
        <v>21164</v>
      </c>
      <c r="E6190" t="s">
        <v>15757</v>
      </c>
      <c r="F6190" t="str">
        <f>IF(ISBLANK('8B'!$I$48),"",'8B'!$I$48)</f>
        <v/>
      </c>
    </row>
    <row r="6191" spans="2:6">
      <c r="B6191" t="str">
        <f>'8B'!$AL$48</f>
        <v>BM408SDSOT</v>
      </c>
      <c r="C6191" t="s">
        <v>21165</v>
      </c>
      <c r="E6191" t="s">
        <v>15757</v>
      </c>
      <c r="F6191" t="str">
        <f>IF(ISBLANK('8B'!$J$48),"",'8B'!$J$48)</f>
        <v/>
      </c>
    </row>
    <row r="6192" spans="2:6">
      <c r="B6192" t="str">
        <f>'8B'!$AM$48</f>
        <v>BM408SDTOT</v>
      </c>
      <c r="C6192" t="s">
        <v>21095</v>
      </c>
      <c r="E6192" t="s">
        <v>15757</v>
      </c>
      <c r="F6192">
        <f>IF(ISBLANK('8B'!$K$48),"",'8B'!$K$48)</f>
        <v>0</v>
      </c>
    </row>
    <row r="6193" spans="2:6">
      <c r="B6193" t="str">
        <f>'8B'!$AG$49</f>
        <v>BM816SDLFR</v>
      </c>
      <c r="C6193" t="s">
        <v>21166</v>
      </c>
      <c r="E6193" t="s">
        <v>15757</v>
      </c>
      <c r="F6193">
        <f>IF(ISBLANK('8B'!$E$49),"",'8B'!$E$49)</f>
        <v>0</v>
      </c>
    </row>
    <row r="6194" spans="2:6">
      <c r="B6194" t="str">
        <f>'8B'!$AH$49</f>
        <v>BM816SDLFP</v>
      </c>
      <c r="C6194" t="s">
        <v>21167</v>
      </c>
      <c r="E6194" t="s">
        <v>15757</v>
      </c>
      <c r="F6194">
        <f>IF(ISBLANK('8B'!$F$49),"",'8B'!$F$49)</f>
        <v>0</v>
      </c>
    </row>
    <row r="6195" spans="2:6">
      <c r="B6195" t="str">
        <f>'8B'!$AI$49</f>
        <v>BM816SDLRR</v>
      </c>
      <c r="C6195" t="s">
        <v>21168</v>
      </c>
      <c r="E6195" t="s">
        <v>15757</v>
      </c>
      <c r="F6195">
        <f>IF(ISBLANK('8B'!$G$49),"",'8B'!$G$49)</f>
        <v>0</v>
      </c>
    </row>
    <row r="6196" spans="2:6">
      <c r="B6196" t="str">
        <f>'8B'!$AJ$49</f>
        <v>BM816SDRTF</v>
      </c>
      <c r="C6196" t="s">
        <v>21169</v>
      </c>
      <c r="E6196" t="s">
        <v>15757</v>
      </c>
      <c r="F6196">
        <f>IF(ISBLANK('8B'!$H$49),"",'8B'!$H$49)</f>
        <v>0</v>
      </c>
    </row>
    <row r="6197" spans="2:6">
      <c r="B6197" t="str">
        <f>'8B'!$AK$49</f>
        <v>BM816SDIDS</v>
      </c>
      <c r="C6197" t="s">
        <v>21170</v>
      </c>
      <c r="E6197" t="s">
        <v>15757</v>
      </c>
      <c r="F6197">
        <f>IF(ISBLANK('8B'!$I$49),"",'8B'!$I$49)</f>
        <v>0</v>
      </c>
    </row>
    <row r="6198" spans="2:6">
      <c r="B6198" t="str">
        <f>'8B'!$AL$49</f>
        <v>BM816SDSOT</v>
      </c>
      <c r="C6198" t="s">
        <v>21171</v>
      </c>
      <c r="E6198" t="s">
        <v>15757</v>
      </c>
      <c r="F6198">
        <f>IF(ISBLANK('8B'!$J$49),"",'8B'!$J$49)</f>
        <v>0</v>
      </c>
    </row>
    <row r="6199" spans="2:6">
      <c r="B6199" t="str">
        <f>'8B'!$AM$49</f>
        <v>BM816SDTOT</v>
      </c>
      <c r="C6199" t="s">
        <v>21172</v>
      </c>
      <c r="E6199" t="s">
        <v>15757</v>
      </c>
      <c r="F6199">
        <f>IF(ISBLANK('8B'!$K$49),"",'8B'!$K$49)</f>
        <v>0</v>
      </c>
    </row>
    <row r="6200" spans="2:6">
      <c r="B6200" t="str">
        <f>'8B'!$AG$50</f>
        <v>BM817SDLFR</v>
      </c>
      <c r="C6200" t="s">
        <v>21173</v>
      </c>
      <c r="E6200" t="s">
        <v>15757</v>
      </c>
      <c r="F6200" t="str">
        <f>IF(ISBLANK('8B'!$E$50),"",'8B'!$E$50)</f>
        <v/>
      </c>
    </row>
    <row r="6201" spans="2:6">
      <c r="B6201" t="str">
        <f>'8B'!$AH$50</f>
        <v>BM817SDLFP</v>
      </c>
      <c r="C6201" t="s">
        <v>21174</v>
      </c>
      <c r="E6201" t="s">
        <v>15757</v>
      </c>
      <c r="F6201" t="str">
        <f>IF(ISBLANK('8B'!$F$50),"",'8B'!$F$50)</f>
        <v/>
      </c>
    </row>
    <row r="6202" spans="2:6">
      <c r="B6202" t="str">
        <f>'8B'!$AI$50</f>
        <v>BM817SDLRR</v>
      </c>
      <c r="C6202" t="s">
        <v>21175</v>
      </c>
      <c r="E6202" t="s">
        <v>15757</v>
      </c>
      <c r="F6202" t="str">
        <f>IF(ISBLANK('8B'!$G$50),"",'8B'!$G$50)</f>
        <v/>
      </c>
    </row>
    <row r="6203" spans="2:6">
      <c r="B6203" t="str">
        <f>'8B'!$AJ$50</f>
        <v>BM817SDRTF</v>
      </c>
      <c r="C6203" t="s">
        <v>21176</v>
      </c>
      <c r="E6203" t="s">
        <v>15757</v>
      </c>
      <c r="F6203" t="str">
        <f>IF(ISBLANK('8B'!$H$50),"",'8B'!$H$50)</f>
        <v/>
      </c>
    </row>
    <row r="6204" spans="2:6">
      <c r="B6204" t="str">
        <f>'8B'!$AK$50</f>
        <v>BM817SDIDS</v>
      </c>
      <c r="C6204" t="s">
        <v>21177</v>
      </c>
      <c r="E6204" t="s">
        <v>15757</v>
      </c>
      <c r="F6204" t="str">
        <f>IF(ISBLANK('8B'!$I$50),"",'8B'!$I$50)</f>
        <v/>
      </c>
    </row>
    <row r="6205" spans="2:6">
      <c r="B6205" t="str">
        <f>'8B'!$AL$50</f>
        <v>BM817SDSOT</v>
      </c>
      <c r="C6205" t="s">
        <v>21178</v>
      </c>
      <c r="E6205" t="s">
        <v>15757</v>
      </c>
      <c r="F6205" t="str">
        <f>IF(ISBLANK('8B'!$J$50),"",'8B'!$J$50)</f>
        <v/>
      </c>
    </row>
    <row r="6206" spans="2:6">
      <c r="B6206" t="str">
        <f>'8B'!$AM$50</f>
        <v>BM817SDTOT</v>
      </c>
      <c r="C6206" t="s">
        <v>21111</v>
      </c>
      <c r="E6206" t="s">
        <v>15757</v>
      </c>
      <c r="F6206">
        <f>IF(ISBLANK('8B'!$K$50),"",'8B'!$K$50)</f>
        <v>0</v>
      </c>
    </row>
    <row r="6207" spans="2:6">
      <c r="B6207" t="str">
        <f>'8B'!$AG$51</f>
        <v>BM8390SDLFR</v>
      </c>
      <c r="C6207" t="s">
        <v>21179</v>
      </c>
      <c r="E6207" t="s">
        <v>15757</v>
      </c>
      <c r="F6207">
        <f>IF(ISBLANK('8B'!$E$51),"",'8B'!$E$51)</f>
        <v>0</v>
      </c>
    </row>
    <row r="6208" spans="2:6">
      <c r="B6208" t="str">
        <f>'8B'!$AH$51</f>
        <v>BM8390SDLFP</v>
      </c>
      <c r="C6208" t="s">
        <v>21180</v>
      </c>
      <c r="E6208" t="s">
        <v>15757</v>
      </c>
      <c r="F6208">
        <f>IF(ISBLANK('8B'!$F$51),"",'8B'!$F$51)</f>
        <v>0</v>
      </c>
    </row>
    <row r="6209" spans="2:6">
      <c r="B6209" t="str">
        <f>'8B'!$AI$51</f>
        <v>BM8390SDLRR</v>
      </c>
      <c r="C6209" t="s">
        <v>21181</v>
      </c>
      <c r="E6209" t="s">
        <v>15757</v>
      </c>
      <c r="F6209">
        <f>IF(ISBLANK('8B'!$G$51),"",'8B'!$G$51)</f>
        <v>0</v>
      </c>
    </row>
    <row r="6210" spans="2:6">
      <c r="B6210" t="str">
        <f>'8B'!$AJ$51</f>
        <v>BM8390SDRTF</v>
      </c>
      <c r="C6210" t="s">
        <v>21182</v>
      </c>
      <c r="E6210" t="s">
        <v>15757</v>
      </c>
      <c r="F6210">
        <f>IF(ISBLANK('8B'!$H$51),"",'8B'!$H$51)</f>
        <v>0</v>
      </c>
    </row>
    <row r="6211" spans="2:6">
      <c r="B6211" t="str">
        <f>'8B'!$AK$51</f>
        <v>BM8390SDIDS</v>
      </c>
      <c r="C6211" t="s">
        <v>21183</v>
      </c>
      <c r="E6211" t="s">
        <v>15757</v>
      </c>
      <c r="F6211">
        <f>IF(ISBLANK('8B'!$I$51),"",'8B'!$I$51)</f>
        <v>0</v>
      </c>
    </row>
    <row r="6212" spans="2:6">
      <c r="B6212" t="str">
        <f>'8B'!$AL$51</f>
        <v>BM8390SDSOT</v>
      </c>
      <c r="C6212" t="s">
        <v>21184</v>
      </c>
      <c r="E6212" t="s">
        <v>15757</v>
      </c>
      <c r="F6212">
        <f>IF(ISBLANK('8B'!$J$51),"",'8B'!$J$51)</f>
        <v>0</v>
      </c>
    </row>
    <row r="6213" spans="2:6">
      <c r="B6213" t="str">
        <f>'8B'!$AM$51</f>
        <v>BM8390SDTOT</v>
      </c>
      <c r="C6213" t="s">
        <v>21119</v>
      </c>
      <c r="E6213" t="s">
        <v>15757</v>
      </c>
      <c r="F6213">
        <f>IF(ISBLANK('8B'!$K$51),"",'8B'!$K$51)</f>
        <v>0</v>
      </c>
    </row>
    <row r="6214" spans="2:6">
      <c r="B6214" t="str">
        <f>'8C'!$AF$9</f>
        <v>B0002BIOEGBBE</v>
      </c>
      <c r="C6214" t="s">
        <v>21211</v>
      </c>
      <c r="E6214" t="s">
        <v>15757</v>
      </c>
      <c r="F6214" t="str">
        <f>IF(ISBLANK('8C'!$E$9),"",'8C'!$E$9)</f>
        <v/>
      </c>
    </row>
    <row r="6215" spans="2:6">
      <c r="B6215" t="str">
        <f>'8C'!$AG$9</f>
        <v>B0002BIOEGBBH</v>
      </c>
      <c r="C6215" t="s">
        <v>21212</v>
      </c>
      <c r="E6215" t="s">
        <v>15757</v>
      </c>
      <c r="F6215" t="str">
        <f>IF(ISBLANK('8C'!$F$9),"",'8C'!$F$9)</f>
        <v/>
      </c>
    </row>
    <row r="6216" spans="2:6">
      <c r="B6216" t="str">
        <f>'8C'!$AH$9</f>
        <v>B0002BIOEGBBB</v>
      </c>
      <c r="C6216" t="s">
        <v>21213</v>
      </c>
      <c r="E6216" t="s">
        <v>15757</v>
      </c>
      <c r="F6216" t="str">
        <f>IF(ISBLANK('8C'!$G$9),"",'8C'!$G$9)</f>
        <v/>
      </c>
    </row>
    <row r="6217" spans="2:6">
      <c r="B6217" t="str">
        <f>'8C'!$AI$9</f>
        <v>BO_7654321</v>
      </c>
      <c r="C6217" t="s">
        <v>21214</v>
      </c>
      <c r="E6217" t="s">
        <v>15757</v>
      </c>
      <c r="F6217" t="str">
        <f>IF(ISBLANK('8C'!$H$9),"",'8C'!$H$9)</f>
        <v/>
      </c>
    </row>
    <row r="6218" spans="2:6">
      <c r="B6218" t="str">
        <f>'8C'!$AJ$9</f>
        <v>B0002BIOEU_BBE</v>
      </c>
      <c r="C6218" t="s">
        <v>21215</v>
      </c>
      <c r="E6218" t="s">
        <v>15757</v>
      </c>
      <c r="F6218" t="str">
        <f>IF(ISBLANK('8C'!$I$9),"",'8C'!$I$9)</f>
        <v/>
      </c>
    </row>
    <row r="6219" spans="2:6">
      <c r="B6219" t="str">
        <f>'8C'!$AK$9</f>
        <v>B0002BIOEU_BBH</v>
      </c>
      <c r="C6219" t="s">
        <v>21216</v>
      </c>
      <c r="E6219" t="s">
        <v>15757</v>
      </c>
      <c r="F6219" t="str">
        <f>IF(ISBLANK('8C'!$J$9),"",'8C'!$J$9)</f>
        <v/>
      </c>
    </row>
    <row r="6220" spans="2:6">
      <c r="B6220" t="str">
        <f>'8C'!$AL$9</f>
        <v>B0002BIOEU_BBB</v>
      </c>
      <c r="C6220" t="s">
        <v>21217</v>
      </c>
      <c r="E6220" t="s">
        <v>15757</v>
      </c>
      <c r="F6220" t="str">
        <f>IF(ISBLANK('8C'!$K$9),"",'8C'!$K$9)</f>
        <v/>
      </c>
    </row>
    <row r="6221" spans="2:6">
      <c r="B6221" t="str">
        <f>'8C'!$AM$9</f>
        <v>B0002BIOECTOT</v>
      </c>
      <c r="C6221" t="s">
        <v>21218</v>
      </c>
      <c r="E6221" t="s">
        <v>15757</v>
      </c>
      <c r="F6221">
        <f>IF(ISBLANK('8C'!$L$9),"",'8C'!$L$9)</f>
        <v>0</v>
      </c>
    </row>
    <row r="6222" spans="2:6">
      <c r="B6222" t="str">
        <f>'8C'!$AF$10</f>
        <v>B0002BIOEGBE</v>
      </c>
      <c r="C6222" t="s">
        <v>21219</v>
      </c>
      <c r="E6222" t="s">
        <v>15757</v>
      </c>
      <c r="F6222" t="str">
        <f>IF(ISBLANK('8C'!$E$10),"",'8C'!$E$10)</f>
        <v/>
      </c>
    </row>
    <row r="6223" spans="2:6">
      <c r="B6223" t="str">
        <f>'8C'!$AG$10</f>
        <v>B0002BIOEGBH</v>
      </c>
      <c r="C6223" t="s">
        <v>21220</v>
      </c>
      <c r="E6223" t="s">
        <v>15757</v>
      </c>
      <c r="F6223" t="str">
        <f>IF(ISBLANK('8C'!$F$10),"",'8C'!$F$10)</f>
        <v/>
      </c>
    </row>
    <row r="6224" spans="2:6">
      <c r="B6224" t="str">
        <f>'8C'!$AH$10</f>
        <v>B0002BIOEGBB</v>
      </c>
      <c r="C6224" t="s">
        <v>21221</v>
      </c>
      <c r="E6224" t="s">
        <v>15757</v>
      </c>
      <c r="F6224" t="str">
        <f>IF(ISBLANK('8C'!$G$10),"",'8C'!$G$10)</f>
        <v/>
      </c>
    </row>
    <row r="6225" spans="2:6">
      <c r="B6225" t="str">
        <f>'8C'!$AI$10</f>
        <v>B0002BIOEGBT</v>
      </c>
      <c r="C6225" t="s">
        <v>21222</v>
      </c>
      <c r="E6225" t="s">
        <v>15757</v>
      </c>
      <c r="F6225">
        <f>IF(ISBLANK('8C'!$H$10),"",'8C'!$H$10)</f>
        <v>0</v>
      </c>
    </row>
    <row r="6226" spans="2:6">
      <c r="B6226" t="str">
        <f>'8C'!$AJ$10</f>
        <v>B0002BIOEUBE</v>
      </c>
      <c r="C6226" t="s">
        <v>21219</v>
      </c>
      <c r="E6226" t="s">
        <v>15757</v>
      </c>
      <c r="F6226" t="str">
        <f>IF(ISBLANK('8C'!$I$10),"",'8C'!$I$10)</f>
        <v/>
      </c>
    </row>
    <row r="6227" spans="2:6">
      <c r="B6227" t="str">
        <f>'8C'!$AK$10</f>
        <v>B0002BIOEUBH</v>
      </c>
      <c r="C6227" t="s">
        <v>21220</v>
      </c>
      <c r="E6227" t="s">
        <v>15757</v>
      </c>
      <c r="F6227" t="str">
        <f>IF(ISBLANK('8C'!$J$10),"",'8C'!$J$10)</f>
        <v/>
      </c>
    </row>
    <row r="6228" spans="2:6">
      <c r="B6228" t="str">
        <f>'8C'!$AL$10</f>
        <v>B0002BIOEUBB</v>
      </c>
      <c r="C6228" t="s">
        <v>21221</v>
      </c>
      <c r="E6228" t="s">
        <v>15757</v>
      </c>
      <c r="F6228" t="str">
        <f>IF(ISBLANK('8C'!$K$10),"",'8C'!$K$10)</f>
        <v/>
      </c>
    </row>
    <row r="6229" spans="2:6">
      <c r="B6229" t="str">
        <f>'8C'!$AM$10</f>
        <v>B0002BIOEUBT</v>
      </c>
      <c r="C6229" t="s">
        <v>21222</v>
      </c>
      <c r="E6229" t="s">
        <v>15757</v>
      </c>
      <c r="F6229">
        <f>IF(ISBLANK('8C'!$L$10),"",'8C'!$L$10)</f>
        <v>0</v>
      </c>
    </row>
    <row r="6230" spans="2:6">
      <c r="B6230" t="str">
        <f>'8C'!$AF$11</f>
        <v>B0002BIOEGNE</v>
      </c>
      <c r="C6230" t="s">
        <v>21223</v>
      </c>
      <c r="E6230" t="s">
        <v>15757</v>
      </c>
      <c r="F6230" t="str">
        <f>IF(ISBLANK('8C'!$E$11),"",'8C'!$E$11)</f>
        <v/>
      </c>
    </row>
    <row r="6231" spans="2:6">
      <c r="B6231" t="str">
        <f>'8C'!$AG$11</f>
        <v>B0002BIOEGNH</v>
      </c>
      <c r="C6231" t="s">
        <v>21224</v>
      </c>
      <c r="E6231" t="s">
        <v>15757</v>
      </c>
      <c r="F6231" t="str">
        <f>IF(ISBLANK('8C'!$F$11),"",'8C'!$F$11)</f>
        <v/>
      </c>
    </row>
    <row r="6232" spans="2:6">
      <c r="B6232" t="str">
        <f>'8C'!$AH$11</f>
        <v>B0002BIOEGNB</v>
      </c>
      <c r="C6232" t="s">
        <v>21225</v>
      </c>
      <c r="E6232" t="s">
        <v>15757</v>
      </c>
      <c r="F6232" t="str">
        <f>IF(ISBLANK('8C'!$G$11),"",'8C'!$G$11)</f>
        <v/>
      </c>
    </row>
    <row r="6233" spans="2:6">
      <c r="B6233" t="str">
        <f>'8C'!$AI$11</f>
        <v>B0002BIOEGNT</v>
      </c>
      <c r="C6233" t="s">
        <v>21226</v>
      </c>
      <c r="E6233" t="s">
        <v>15757</v>
      </c>
      <c r="F6233">
        <f>IF(ISBLANK('8C'!$H$11),"",'8C'!$H$11)</f>
        <v>0</v>
      </c>
    </row>
    <row r="6234" spans="2:6">
      <c r="B6234" t="str">
        <f>'8C'!$AJ$11</f>
        <v>B0002BIOEUNE</v>
      </c>
      <c r="C6234" t="s">
        <v>21223</v>
      </c>
      <c r="E6234" t="s">
        <v>15757</v>
      </c>
      <c r="F6234" t="str">
        <f>IF(ISBLANK('8C'!$I$11),"",'8C'!$I$11)</f>
        <v/>
      </c>
    </row>
    <row r="6235" spans="2:6">
      <c r="B6235" t="str">
        <f>'8C'!$AK$11</f>
        <v>B0002BIOEUNH</v>
      </c>
      <c r="C6235" t="s">
        <v>21224</v>
      </c>
      <c r="E6235" t="s">
        <v>15757</v>
      </c>
      <c r="F6235" t="str">
        <f>IF(ISBLANK('8C'!$J$11),"",'8C'!$J$11)</f>
        <v/>
      </c>
    </row>
    <row r="6236" spans="2:6">
      <c r="B6236" t="str">
        <f>'8C'!$AL$11</f>
        <v>B0002BIOEUNB</v>
      </c>
      <c r="C6236" t="s">
        <v>21225</v>
      </c>
      <c r="E6236" t="s">
        <v>15757</v>
      </c>
      <c r="F6236" t="str">
        <f>IF(ISBLANK('8C'!$K$11),"",'8C'!$K$11)</f>
        <v/>
      </c>
    </row>
    <row r="6237" spans="2:6">
      <c r="B6237" t="str">
        <f>'8C'!$AM$11</f>
        <v>B0002BIOEUNT</v>
      </c>
      <c r="C6237" t="s">
        <v>21226</v>
      </c>
      <c r="E6237" t="s">
        <v>15757</v>
      </c>
      <c r="F6237">
        <f>IF(ISBLANK('8C'!$L$11),"",'8C'!$L$11)</f>
        <v>0</v>
      </c>
    </row>
    <row r="6238" spans="2:6">
      <c r="B6238" t="str">
        <f>'8C'!$AF$12</f>
        <v>B0002BIOEGGTE</v>
      </c>
      <c r="C6238" t="s">
        <v>21227</v>
      </c>
      <c r="E6238" t="s">
        <v>15757</v>
      </c>
      <c r="F6238" t="str">
        <f>IF(ISBLANK('8C'!$E$12),"",'8C'!$E$12)</f>
        <v/>
      </c>
    </row>
    <row r="6239" spans="2:6">
      <c r="B6239" t="str">
        <f>'8C'!$AG$12</f>
        <v>B0002BIOEGGTH</v>
      </c>
      <c r="C6239" t="s">
        <v>21228</v>
      </c>
      <c r="E6239" t="s">
        <v>15757</v>
      </c>
      <c r="F6239" t="str">
        <f>IF(ISBLANK('8C'!$F$12),"",'8C'!$F$12)</f>
        <v/>
      </c>
    </row>
    <row r="6240" spans="2:6">
      <c r="B6240" t="str">
        <f>'8C'!$AH$12</f>
        <v>B0002BIOEGGTB</v>
      </c>
      <c r="C6240" t="s">
        <v>21229</v>
      </c>
      <c r="E6240" t="s">
        <v>15757</v>
      </c>
      <c r="F6240" t="str">
        <f>IF(ISBLANK('8C'!$G$12),"",'8C'!$G$12)</f>
        <v/>
      </c>
    </row>
    <row r="6241" spans="2:6">
      <c r="B6241" t="str">
        <f>'8C'!$AI$12</f>
        <v>B0002BIOEGGTT</v>
      </c>
      <c r="C6241" t="s">
        <v>21230</v>
      </c>
      <c r="E6241" t="s">
        <v>15757</v>
      </c>
      <c r="F6241">
        <f>IF(ISBLANK('8C'!$H$12),"",'8C'!$H$12)</f>
        <v>0</v>
      </c>
    </row>
    <row r="6242" spans="2:6">
      <c r="B6242" t="str">
        <f>'8C'!$AJ$12</f>
        <v>B0002BIOEUGTE</v>
      </c>
      <c r="C6242" t="s">
        <v>21227</v>
      </c>
      <c r="E6242" t="s">
        <v>15757</v>
      </c>
      <c r="F6242" t="str">
        <f>IF(ISBLANK('8C'!$I$12),"",'8C'!$I$12)</f>
        <v/>
      </c>
    </row>
    <row r="6243" spans="2:6">
      <c r="B6243" t="str">
        <f>'8C'!$AK$12</f>
        <v>B0002BIOEUGTH</v>
      </c>
      <c r="C6243" t="s">
        <v>21228</v>
      </c>
      <c r="E6243" t="s">
        <v>15757</v>
      </c>
      <c r="F6243" t="str">
        <f>IF(ISBLANK('8C'!$J$12),"",'8C'!$J$12)</f>
        <v/>
      </c>
    </row>
    <row r="6244" spans="2:6">
      <c r="B6244" t="str">
        <f>'8C'!$AL$12</f>
        <v>B0002BIOEUGTB</v>
      </c>
      <c r="C6244" t="s">
        <v>21229</v>
      </c>
      <c r="E6244" t="s">
        <v>15757</v>
      </c>
      <c r="F6244" t="str">
        <f>IF(ISBLANK('8C'!$K$12),"",'8C'!$K$12)</f>
        <v/>
      </c>
    </row>
    <row r="6245" spans="2:6">
      <c r="B6245" t="str">
        <f>'8C'!$AM$12</f>
        <v>B0002BIOEUGTT</v>
      </c>
      <c r="C6245" t="s">
        <v>21230</v>
      </c>
      <c r="E6245" t="s">
        <v>15757</v>
      </c>
      <c r="F6245">
        <f>IF(ISBLANK('8C'!$L$12),"",'8C'!$L$12)</f>
        <v>0</v>
      </c>
    </row>
    <row r="6246" spans="2:6">
      <c r="B6246" t="str">
        <f>'8C'!$AF$13</f>
        <v>B0002BIOEGUE</v>
      </c>
      <c r="C6246" t="s">
        <v>21231</v>
      </c>
      <c r="E6246" t="s">
        <v>15757</v>
      </c>
      <c r="F6246" t="str">
        <f>IF(ISBLANK('8C'!$E$13),"",'8C'!$E$13)</f>
        <v/>
      </c>
    </row>
    <row r="6247" spans="2:6">
      <c r="B6247" t="str">
        <f>'8C'!$AG$13</f>
        <v>B0002BIOEGUH</v>
      </c>
      <c r="C6247" t="s">
        <v>21232</v>
      </c>
      <c r="E6247" t="s">
        <v>15757</v>
      </c>
      <c r="F6247" t="str">
        <f>IF(ISBLANK('8C'!$F$13),"",'8C'!$F$13)</f>
        <v/>
      </c>
    </row>
    <row r="6248" spans="2:6">
      <c r="B6248" t="str">
        <f>'8C'!$AH$13</f>
        <v>B0002BIOEGUB</v>
      </c>
      <c r="C6248" t="s">
        <v>21233</v>
      </c>
      <c r="E6248" t="s">
        <v>15757</v>
      </c>
      <c r="F6248" t="str">
        <f>IF(ISBLANK('8C'!$G$13),"",'8C'!$G$13)</f>
        <v/>
      </c>
    </row>
    <row r="6249" spans="2:6">
      <c r="B6249" t="str">
        <f>'8C'!$AI$13</f>
        <v>B0002BIOEGUT</v>
      </c>
      <c r="C6249" t="s">
        <v>21234</v>
      </c>
      <c r="E6249" t="s">
        <v>15757</v>
      </c>
      <c r="F6249">
        <f>IF(ISBLANK('8C'!$H$13),"",'8C'!$H$13)</f>
        <v>0</v>
      </c>
    </row>
    <row r="6250" spans="2:6">
      <c r="B6250" t="str">
        <f>'8C'!$AF$14</f>
        <v>B0002BIOEBGTE</v>
      </c>
      <c r="C6250" t="s">
        <v>21235</v>
      </c>
      <c r="E6250" t="s">
        <v>15757</v>
      </c>
      <c r="F6250" t="str">
        <f>IF(ISBLANK('8C'!$E$14),"",'8C'!$E$14)</f>
        <v/>
      </c>
    </row>
    <row r="6251" spans="2:6">
      <c r="B6251" t="str">
        <f>'8C'!$AG$14</f>
        <v>B0002BIOEBGTH</v>
      </c>
      <c r="C6251" t="s">
        <v>21236</v>
      </c>
      <c r="E6251" t="s">
        <v>15757</v>
      </c>
      <c r="F6251" t="str">
        <f>IF(ISBLANK('8C'!$F$14),"",'8C'!$F$14)</f>
        <v/>
      </c>
    </row>
    <row r="6252" spans="2:6">
      <c r="B6252" t="str">
        <f>'8C'!$AH$14</f>
        <v>B0002BIOEBGTB</v>
      </c>
      <c r="C6252" t="s">
        <v>21237</v>
      </c>
      <c r="E6252" t="s">
        <v>15757</v>
      </c>
      <c r="F6252" t="str">
        <f>IF(ISBLANK('8C'!$G$14),"",'8C'!$G$14)</f>
        <v/>
      </c>
    </row>
    <row r="6253" spans="2:6">
      <c r="B6253" t="str">
        <f>'8C'!$AI$14</f>
        <v>B0002BIOEBGTT</v>
      </c>
      <c r="C6253" t="s">
        <v>21238</v>
      </c>
      <c r="E6253" t="s">
        <v>15757</v>
      </c>
      <c r="F6253">
        <f>IF(ISBLANK('8C'!$H$14),"",'8C'!$H$14)</f>
        <v>0</v>
      </c>
    </row>
    <row r="6254" spans="2:6">
      <c r="B6254" t="str">
        <f>'8C'!$AJ$14</f>
        <v>B0002BIOEUBGTE</v>
      </c>
      <c r="C6254" t="s">
        <v>21235</v>
      </c>
      <c r="E6254" t="s">
        <v>15757</v>
      </c>
      <c r="F6254" t="str">
        <f>IF(ISBLANK('8C'!$I$14),"",'8C'!$I$14)</f>
        <v/>
      </c>
    </row>
    <row r="6255" spans="2:6">
      <c r="B6255" t="str">
        <f>'8C'!$AK$14</f>
        <v>B0002BIOEUBGTH</v>
      </c>
      <c r="C6255" t="s">
        <v>21236</v>
      </c>
      <c r="E6255" t="s">
        <v>15757</v>
      </c>
      <c r="F6255" t="str">
        <f>IF(ISBLANK('8C'!$J$14),"",'8C'!$J$14)</f>
        <v/>
      </c>
    </row>
    <row r="6256" spans="2:6">
      <c r="B6256" t="str">
        <f>'8C'!$AL$14</f>
        <v>B0002BIOEUBGTB</v>
      </c>
      <c r="C6256" t="s">
        <v>21237</v>
      </c>
      <c r="E6256" t="s">
        <v>15757</v>
      </c>
      <c r="F6256" t="str">
        <f>IF(ISBLANK('8C'!$K$14),"",'8C'!$K$14)</f>
        <v/>
      </c>
    </row>
    <row r="6257" spans="2:6">
      <c r="B6257" t="str">
        <f>'8C'!$AM$14</f>
        <v>B0002BIOEUBGTT</v>
      </c>
      <c r="C6257" t="s">
        <v>21238</v>
      </c>
      <c r="E6257" t="s">
        <v>15757</v>
      </c>
      <c r="F6257">
        <f>IF(ISBLANK('8C'!$L$14),"",'8C'!$L$14)</f>
        <v>0</v>
      </c>
    </row>
    <row r="6258" spans="2:6">
      <c r="B6258" t="str">
        <f>'8C'!$AF$17</f>
        <v>B0002BIOIROC</v>
      </c>
      <c r="C6258" t="s">
        <v>21239</v>
      </c>
      <c r="E6258" t="s">
        <v>15757</v>
      </c>
      <c r="F6258" t="str">
        <f>IF(ISBLANK('8C'!$E$17),"",'8C'!$E$17)</f>
        <v/>
      </c>
    </row>
    <row r="6259" spans="2:6">
      <c r="B6259" t="str">
        <f>'8C'!$AF$18</f>
        <v>B0002BIOIRHI</v>
      </c>
      <c r="C6259" t="s">
        <v>21240</v>
      </c>
      <c r="E6259" t="s">
        <v>15757</v>
      </c>
      <c r="F6259" t="str">
        <f>IF(ISBLANK('8C'!$E$18),"",'8C'!$E$18)</f>
        <v/>
      </c>
    </row>
    <row r="6260" spans="2:6">
      <c r="B6260" t="str">
        <f>'8C'!$AF$19</f>
        <v>B0002BIOIOTH1</v>
      </c>
      <c r="C6260" t="s">
        <v>21241</v>
      </c>
      <c r="E6260" t="s">
        <v>15757</v>
      </c>
      <c r="F6260" t="str">
        <f>IF(ISBLANK('8C'!$E$19),"",'8C'!$E$19)</f>
        <v/>
      </c>
    </row>
    <row r="6261" spans="2:6">
      <c r="B6261" t="str">
        <f>'8C'!$AF$20</f>
        <v>B0002BIOIOTH2</v>
      </c>
      <c r="C6261" t="s">
        <v>21242</v>
      </c>
      <c r="E6261" t="s">
        <v>15757</v>
      </c>
      <c r="F6261" t="str">
        <f>IF(ISBLANK('8C'!$E$20),"",'8C'!$E$20)</f>
        <v/>
      </c>
    </row>
    <row r="6262" spans="2:6">
      <c r="B6262" t="str">
        <f>'8C'!$AF$21</f>
        <v>B0002BIOIOTH3</v>
      </c>
      <c r="C6262" t="s">
        <v>21243</v>
      </c>
      <c r="E6262" t="s">
        <v>15757</v>
      </c>
      <c r="F6262" t="str">
        <f>IF(ISBLANK('8C'!$E$21),"",'8C'!$E$21)</f>
        <v/>
      </c>
    </row>
    <row r="6263" spans="2:6">
      <c r="B6263" t="str">
        <f>'8C'!$AF$22</f>
        <v>B0002BIOITOT</v>
      </c>
      <c r="C6263" t="s">
        <v>21244</v>
      </c>
      <c r="E6263" t="s">
        <v>15757</v>
      </c>
      <c r="F6263">
        <f>IF(ISBLANK('8C'!$E$22),"",'8C'!$E$22)</f>
        <v>0</v>
      </c>
    </row>
    <row r="6264" spans="2:6">
      <c r="B6264" s="2082" t="str">
        <f>'8C'!$AF$23</f>
        <v>B0002BIOIPCTEX</v>
      </c>
      <c r="C6264" t="s">
        <v>21245</v>
      </c>
      <c r="E6264" t="s">
        <v>15757</v>
      </c>
      <c r="F6264" t="str">
        <f>IF(ISBLANK('8C'!$E$23),"",'8C'!$E$23)</f>
        <v/>
      </c>
    </row>
    <row r="6265" spans="2:6">
      <c r="B6265" t="str">
        <f>'8C'!$AF$24</f>
        <v>B0002BIOITOTEX</v>
      </c>
      <c r="C6265" t="s">
        <v>21246</v>
      </c>
      <c r="E6265" t="s">
        <v>15757</v>
      </c>
      <c r="F6265" t="str">
        <f>IF(ISBLANK('8C'!$E$24),"",'8C'!$E$24)</f>
        <v/>
      </c>
    </row>
    <row r="6266" spans="2:6">
      <c r="B6266" t="str">
        <f>'8C'!$AF$29</f>
        <v>B0002BIOTBOD</v>
      </c>
      <c r="C6266" t="s">
        <v>21247</v>
      </c>
      <c r="E6266" t="s">
        <v>15757</v>
      </c>
      <c r="F6266" t="str">
        <f>IF(ISBLANK('8C'!$E$29),"",'8C'!$E$29)</f>
        <v/>
      </c>
    </row>
    <row r="6267" spans="2:6">
      <c r="B6267" t="str">
        <f>'8C'!$AF$30</f>
        <v>B0002BIOTAMM</v>
      </c>
      <c r="C6267" t="s">
        <v>21248</v>
      </c>
      <c r="E6267" t="s">
        <v>15757</v>
      </c>
      <c r="F6267" t="str">
        <f>IF(ISBLANK('8C'!$E$30),"",'8C'!$E$30)</f>
        <v/>
      </c>
    </row>
    <row r="6268" spans="2:6">
      <c r="B6268" t="str">
        <f>'8C'!$AF$31</f>
        <v>B0002BIOTRCHG</v>
      </c>
      <c r="C6268" t="s">
        <v>21249</v>
      </c>
      <c r="E6268" t="s">
        <v>15757</v>
      </c>
      <c r="F6268" t="str">
        <f>IF(ISBLANK('8C'!$E$31),"",'8C'!$E$31)</f>
        <v/>
      </c>
    </row>
    <row r="6269" spans="2:6">
      <c r="B6269" t="str">
        <f>'8C'!$AF$37</f>
        <v>B0002EGBB_EP</v>
      </c>
      <c r="C6269" t="s">
        <v>21250</v>
      </c>
      <c r="E6269" t="s">
        <v>15757</v>
      </c>
      <c r="F6269" t="str">
        <f>IF(ISBLANK('8C'!$E$37),"",'8C'!$E$37)</f>
        <v/>
      </c>
    </row>
    <row r="6270" spans="2:6">
      <c r="B6270" t="str">
        <f>'8C'!$AG$37</f>
        <v>B0002EGBB_HP</v>
      </c>
      <c r="C6270" t="s">
        <v>21251</v>
      </c>
      <c r="E6270" t="s">
        <v>15757</v>
      </c>
      <c r="F6270" t="str">
        <f>IF(ISBLANK('8C'!$F$37),"",'8C'!$F$37)</f>
        <v/>
      </c>
    </row>
    <row r="6271" spans="2:6">
      <c r="B6271" t="str">
        <f>'8C'!$AH$37</f>
        <v>B0002EGBB_BP</v>
      </c>
      <c r="C6271" t="s">
        <v>21252</v>
      </c>
      <c r="E6271" t="s">
        <v>15757</v>
      </c>
      <c r="F6271" t="str">
        <f>IF(ISBLANK('8C'!$G$37),"",'8C'!$G$37)</f>
        <v/>
      </c>
    </row>
    <row r="6272" spans="2:6">
      <c r="B6272" t="str">
        <f>'8C'!$AI$37</f>
        <v>BO_780543074</v>
      </c>
      <c r="C6272" t="s">
        <v>21253</v>
      </c>
      <c r="E6272" t="s">
        <v>15757</v>
      </c>
      <c r="F6272" t="str">
        <f>IF(ISBLANK('8C'!$H$37),"",'8C'!$H$37)</f>
        <v/>
      </c>
    </row>
    <row r="6273" spans="2:6">
      <c r="B6273" t="str">
        <f>'8C'!$AJ$37</f>
        <v>B0003EG_BB_EP</v>
      </c>
      <c r="C6273" t="s">
        <v>21254</v>
      </c>
      <c r="E6273" t="s">
        <v>15757</v>
      </c>
      <c r="F6273" t="str">
        <f>IF(ISBLANK('8C'!$I$37),"",'8C'!$I$37)</f>
        <v/>
      </c>
    </row>
    <row r="6274" spans="2:6">
      <c r="B6274" t="str">
        <f>'8C'!$AK$37</f>
        <v>B0003EG_BB_HP</v>
      </c>
      <c r="C6274" t="s">
        <v>21255</v>
      </c>
      <c r="E6274" t="s">
        <v>15757</v>
      </c>
      <c r="F6274" t="str">
        <f>IF(ISBLANK('8C'!$J$37),"",'8C'!$J$37)</f>
        <v/>
      </c>
    </row>
    <row r="6275" spans="2:6">
      <c r="B6275" t="str">
        <f>'8C'!$AL$37</f>
        <v>B0003EG_BB_BP</v>
      </c>
      <c r="C6275" t="s">
        <v>21256</v>
      </c>
      <c r="E6275" t="s">
        <v>15757</v>
      </c>
      <c r="F6275" t="str">
        <f>IF(ISBLANK('8C'!$K$37),"",'8C'!$K$37)</f>
        <v/>
      </c>
    </row>
    <row r="6276" spans="2:6">
      <c r="B6276" t="str">
        <f>'8C'!$AM$37</f>
        <v>B0002ECB_TOT</v>
      </c>
      <c r="C6276" t="s">
        <v>21218</v>
      </c>
      <c r="E6276" t="s">
        <v>15757</v>
      </c>
      <c r="F6276">
        <f>IF(ISBLANK('8C'!$L$37),"",'8C'!$L$37)</f>
        <v>0</v>
      </c>
    </row>
    <row r="6277" spans="2:6">
      <c r="B6277" t="str">
        <f>'8C'!$AF$38</f>
        <v>B0002EGB_EP</v>
      </c>
      <c r="C6277" t="s">
        <v>21219</v>
      </c>
      <c r="E6277" t="s">
        <v>15757</v>
      </c>
      <c r="F6277" t="str">
        <f>IF(ISBLANK('8C'!$E$38),"",'8C'!$E$38)</f>
        <v/>
      </c>
    </row>
    <row r="6278" spans="2:6">
      <c r="B6278" t="str">
        <f>'8C'!$AG$38</f>
        <v>B0002EGB_HP</v>
      </c>
      <c r="C6278" t="s">
        <v>21220</v>
      </c>
      <c r="E6278" t="s">
        <v>15757</v>
      </c>
      <c r="F6278" t="str">
        <f>IF(ISBLANK('8C'!$F$38),"",'8C'!$F$38)</f>
        <v/>
      </c>
    </row>
    <row r="6279" spans="2:6">
      <c r="B6279" t="str">
        <f>'8C'!$AH$38</f>
        <v>B0002EGB_BP</v>
      </c>
      <c r="C6279" t="s">
        <v>21221</v>
      </c>
      <c r="E6279" t="s">
        <v>15757</v>
      </c>
      <c r="F6279" t="str">
        <f>IF(ISBLANK('8C'!$G$38),"",'8C'!$G$38)</f>
        <v/>
      </c>
    </row>
    <row r="6280" spans="2:6">
      <c r="B6280" t="str">
        <f>'8C'!$AI$38</f>
        <v>B0002EGB_TM</v>
      </c>
      <c r="C6280" t="s">
        <v>21222</v>
      </c>
      <c r="E6280" t="s">
        <v>15757</v>
      </c>
      <c r="F6280">
        <f>IF(ISBLANK('8C'!$H$38),"",'8C'!$H$38)</f>
        <v>0</v>
      </c>
    </row>
    <row r="6281" spans="2:6">
      <c r="B6281" t="str">
        <f>'8C'!$AJ$38</f>
        <v>B0003EGB_EP</v>
      </c>
      <c r="C6281" t="s">
        <v>21219</v>
      </c>
      <c r="E6281" t="s">
        <v>15757</v>
      </c>
      <c r="F6281" t="str">
        <f>IF(ISBLANK('8C'!$I$38),"",'8C'!$I$38)</f>
        <v/>
      </c>
    </row>
    <row r="6282" spans="2:6">
      <c r="B6282" t="str">
        <f>'8C'!$AK$38</f>
        <v>B0003EGB_HP</v>
      </c>
      <c r="C6282" t="s">
        <v>21220</v>
      </c>
      <c r="E6282" t="s">
        <v>15757</v>
      </c>
      <c r="F6282" t="str">
        <f>IF(ISBLANK('8C'!$J$38),"",'8C'!$J$38)</f>
        <v/>
      </c>
    </row>
    <row r="6283" spans="2:6">
      <c r="B6283" t="str">
        <f>'8C'!$AL$38</f>
        <v>B0003EGB_BP</v>
      </c>
      <c r="C6283" t="s">
        <v>21221</v>
      </c>
      <c r="E6283" t="s">
        <v>15757</v>
      </c>
      <c r="F6283" t="str">
        <f>IF(ISBLANK('8C'!$K$38),"",'8C'!$K$38)</f>
        <v/>
      </c>
    </row>
    <row r="6284" spans="2:6">
      <c r="B6284" t="str">
        <f>'8C'!$AM$38</f>
        <v>B0002EGB_TP</v>
      </c>
      <c r="C6284" t="s">
        <v>21222</v>
      </c>
      <c r="E6284" t="s">
        <v>15757</v>
      </c>
      <c r="F6284">
        <f>IF(ISBLANK('8C'!$L$38),"",'8C'!$L$38)</f>
        <v>0</v>
      </c>
    </row>
    <row r="6285" spans="2:6">
      <c r="B6285" t="str">
        <f>'8C'!$AF$39</f>
        <v>B0002EGBM_EP</v>
      </c>
      <c r="C6285" t="s">
        <v>21223</v>
      </c>
      <c r="E6285" t="s">
        <v>15757</v>
      </c>
      <c r="F6285" t="str">
        <f>IF(ISBLANK('8C'!$E$39),"",'8C'!$E$39)</f>
        <v/>
      </c>
    </row>
    <row r="6286" spans="2:6">
      <c r="B6286" t="str">
        <f>'8C'!$AG$39</f>
        <v>B0002EGBM_HP</v>
      </c>
      <c r="C6286" t="s">
        <v>21224</v>
      </c>
      <c r="E6286" t="s">
        <v>15757</v>
      </c>
      <c r="F6286" t="str">
        <f>IF(ISBLANK('8C'!$F$39),"",'8C'!$F$39)</f>
        <v/>
      </c>
    </row>
    <row r="6287" spans="2:6">
      <c r="B6287" t="str">
        <f>'8C'!$AH$39</f>
        <v>B0002EGBM_BP</v>
      </c>
      <c r="C6287" t="s">
        <v>21225</v>
      </c>
      <c r="E6287" t="s">
        <v>15757</v>
      </c>
      <c r="F6287" t="str">
        <f>IF(ISBLANK('8C'!$G$39),"",'8C'!$G$39)</f>
        <v/>
      </c>
    </row>
    <row r="6288" spans="2:6">
      <c r="B6288" t="str">
        <f>'8C'!$AI$39</f>
        <v>B0002EGBM_TM</v>
      </c>
      <c r="C6288" t="s">
        <v>21226</v>
      </c>
      <c r="E6288" t="s">
        <v>15757</v>
      </c>
      <c r="F6288">
        <f>IF(ISBLANK('8C'!$H$39),"",'8C'!$H$39)</f>
        <v>0</v>
      </c>
    </row>
    <row r="6289" spans="2:6">
      <c r="B6289" t="str">
        <f>'8C'!$AJ$39</f>
        <v>B0003EGBM_EP</v>
      </c>
      <c r="C6289" t="s">
        <v>21223</v>
      </c>
      <c r="E6289" t="s">
        <v>15757</v>
      </c>
      <c r="F6289" t="str">
        <f>IF(ISBLANK('8C'!$I$39),"",'8C'!$I$39)</f>
        <v/>
      </c>
    </row>
    <row r="6290" spans="2:6">
      <c r="B6290" t="str">
        <f>'8C'!$AK$39</f>
        <v>B0003EGBM_HP</v>
      </c>
      <c r="C6290" t="s">
        <v>21224</v>
      </c>
      <c r="E6290" t="s">
        <v>15757</v>
      </c>
      <c r="F6290" t="str">
        <f>IF(ISBLANK('8C'!$J$39),"",'8C'!$J$39)</f>
        <v/>
      </c>
    </row>
    <row r="6291" spans="2:6">
      <c r="B6291" t="str">
        <f>'8C'!$AL$39</f>
        <v>B0003EGBM_BP</v>
      </c>
      <c r="C6291" t="s">
        <v>21225</v>
      </c>
      <c r="E6291" t="s">
        <v>15757</v>
      </c>
      <c r="F6291" t="str">
        <f>IF(ISBLANK('8C'!$K$39),"",'8C'!$K$39)</f>
        <v/>
      </c>
    </row>
    <row r="6292" spans="2:6">
      <c r="B6292" t="str">
        <f>'8C'!$AM$39</f>
        <v>B0002EGBM_TP</v>
      </c>
      <c r="C6292" t="s">
        <v>21226</v>
      </c>
      <c r="E6292" t="s">
        <v>15757</v>
      </c>
      <c r="F6292">
        <f>IF(ISBLANK('8C'!$L$39),"",'8C'!$L$39)</f>
        <v>0</v>
      </c>
    </row>
    <row r="6293" spans="2:6">
      <c r="B6293" t="str">
        <f>'8C'!$AF$40</f>
        <v>B0002EGBT_EP</v>
      </c>
      <c r="C6293" t="s">
        <v>21227</v>
      </c>
      <c r="E6293" t="s">
        <v>15757</v>
      </c>
      <c r="F6293" t="str">
        <f>IF(ISBLANK('8C'!$E$40),"",'8C'!$E$40)</f>
        <v/>
      </c>
    </row>
    <row r="6294" spans="2:6">
      <c r="B6294" t="str">
        <f>'8C'!$AG$40</f>
        <v>B0002EGBT_HP</v>
      </c>
      <c r="C6294" t="s">
        <v>21228</v>
      </c>
      <c r="E6294" t="s">
        <v>15757</v>
      </c>
      <c r="F6294" t="str">
        <f>IF(ISBLANK('8C'!$F$40),"",'8C'!$F$40)</f>
        <v/>
      </c>
    </row>
    <row r="6295" spans="2:6">
      <c r="B6295" t="str">
        <f>'8C'!$AH$40</f>
        <v>B0002EGBT_BP</v>
      </c>
      <c r="C6295" t="s">
        <v>21229</v>
      </c>
      <c r="E6295" t="s">
        <v>15757</v>
      </c>
      <c r="F6295" t="str">
        <f>IF(ISBLANK('8C'!$G$40),"",'8C'!$G$40)</f>
        <v/>
      </c>
    </row>
    <row r="6296" spans="2:6">
      <c r="B6296" t="str">
        <f>'8C'!$AI$40</f>
        <v>B0002EGBT_TM</v>
      </c>
      <c r="C6296" t="s">
        <v>21230</v>
      </c>
      <c r="E6296" t="s">
        <v>15757</v>
      </c>
      <c r="F6296">
        <f>IF(ISBLANK('8C'!$H$40),"",'8C'!$H$40)</f>
        <v>0</v>
      </c>
    </row>
    <row r="6297" spans="2:6">
      <c r="B6297" t="str">
        <f>'8C'!$AJ$40</f>
        <v>B0003EGBT_EP</v>
      </c>
      <c r="C6297" t="s">
        <v>21227</v>
      </c>
      <c r="E6297" t="s">
        <v>15757</v>
      </c>
      <c r="F6297" t="str">
        <f>IF(ISBLANK('8C'!$I$40),"",'8C'!$I$40)</f>
        <v/>
      </c>
    </row>
    <row r="6298" spans="2:6">
      <c r="B6298" t="str">
        <f>'8C'!$AK$40</f>
        <v>B0003EGBT_HP</v>
      </c>
      <c r="C6298" t="s">
        <v>21228</v>
      </c>
      <c r="E6298" t="s">
        <v>15757</v>
      </c>
      <c r="F6298" t="str">
        <f>IF(ISBLANK('8C'!$J$40),"",'8C'!$J$40)</f>
        <v/>
      </c>
    </row>
    <row r="6299" spans="2:6">
      <c r="B6299" t="str">
        <f>'8C'!$AL$40</f>
        <v>B0003EGBT_BP</v>
      </c>
      <c r="C6299" t="s">
        <v>21229</v>
      </c>
      <c r="E6299" t="s">
        <v>15757</v>
      </c>
      <c r="F6299" t="str">
        <f>IF(ISBLANK('8C'!$K$40),"",'8C'!$K$40)</f>
        <v/>
      </c>
    </row>
    <row r="6300" spans="2:6">
      <c r="B6300" t="str">
        <f>'8C'!$AM$40</f>
        <v>B0002EGBT_TP</v>
      </c>
      <c r="C6300" t="s">
        <v>21230</v>
      </c>
      <c r="E6300" t="s">
        <v>15757</v>
      </c>
      <c r="F6300">
        <f>IF(ISBLANK('8C'!$L$40),"",'8C'!$L$40)</f>
        <v>0</v>
      </c>
    </row>
    <row r="6301" spans="2:6">
      <c r="B6301" t="str">
        <f>'8C'!$AF$41</f>
        <v>B0002EGBU_EP</v>
      </c>
      <c r="C6301" t="s">
        <v>21231</v>
      </c>
      <c r="E6301" t="s">
        <v>15757</v>
      </c>
      <c r="F6301" t="str">
        <f>IF(ISBLANK('8C'!$E$41),"",'8C'!$E$41)</f>
        <v/>
      </c>
    </row>
    <row r="6302" spans="2:6">
      <c r="B6302" t="str">
        <f>'8C'!$AG$41</f>
        <v>B0002EGBU_HP</v>
      </c>
      <c r="C6302" t="s">
        <v>21232</v>
      </c>
      <c r="E6302" t="s">
        <v>15757</v>
      </c>
      <c r="F6302" t="str">
        <f>IF(ISBLANK('8C'!$F$41),"",'8C'!$F$41)</f>
        <v/>
      </c>
    </row>
    <row r="6303" spans="2:6">
      <c r="B6303" t="str">
        <f>'8C'!$AH$41</f>
        <v>B0002EGBU_BP</v>
      </c>
      <c r="C6303" t="s">
        <v>21233</v>
      </c>
      <c r="E6303" t="s">
        <v>15757</v>
      </c>
      <c r="F6303" t="str">
        <f>IF(ISBLANK('8C'!$G$41),"",'8C'!$G$41)</f>
        <v/>
      </c>
    </row>
    <row r="6304" spans="2:6">
      <c r="B6304" t="str">
        <f>'8C'!$AI$41</f>
        <v>B0002EGBU_TM</v>
      </c>
      <c r="C6304" t="s">
        <v>21234</v>
      </c>
      <c r="E6304" t="s">
        <v>15757</v>
      </c>
      <c r="F6304">
        <f>IF(ISBLANK('8C'!$H$41),"",'8C'!$H$41)</f>
        <v>0</v>
      </c>
    </row>
    <row r="6305" spans="2:6">
      <c r="B6305" t="str">
        <f>'8C'!$AF$42</f>
        <v>B0002EBT_EP</v>
      </c>
      <c r="C6305" t="s">
        <v>21235</v>
      </c>
      <c r="E6305" t="s">
        <v>15757</v>
      </c>
      <c r="F6305" t="str">
        <f>IF(ISBLANK('8C'!$E$42),"",'8C'!$E$42)</f>
        <v/>
      </c>
    </row>
    <row r="6306" spans="2:6">
      <c r="B6306" t="str">
        <f>'8C'!$AG$42</f>
        <v>B0002EBT_HP</v>
      </c>
      <c r="C6306" t="s">
        <v>21236</v>
      </c>
      <c r="E6306" t="s">
        <v>15757</v>
      </c>
      <c r="F6306" t="str">
        <f>IF(ISBLANK('8C'!$F$42),"",'8C'!$F$42)</f>
        <v/>
      </c>
    </row>
    <row r="6307" spans="2:6">
      <c r="B6307" t="str">
        <f>'8C'!$AH$42</f>
        <v>B0002EBT_BP</v>
      </c>
      <c r="C6307" t="s">
        <v>21237</v>
      </c>
      <c r="E6307" t="s">
        <v>15757</v>
      </c>
      <c r="F6307" t="str">
        <f>IF(ISBLANK('8C'!$G$42),"",'8C'!$G$42)</f>
        <v/>
      </c>
    </row>
    <row r="6308" spans="2:6">
      <c r="B6308" t="str">
        <f>'8C'!$AI$42</f>
        <v>B0002EBT_TM</v>
      </c>
      <c r="C6308" t="s">
        <v>21238</v>
      </c>
      <c r="E6308" t="s">
        <v>15757</v>
      </c>
      <c r="F6308">
        <f>IF(ISBLANK('8C'!$H$42),"",'8C'!$H$42)</f>
        <v>0</v>
      </c>
    </row>
    <row r="6309" spans="2:6">
      <c r="B6309" t="str">
        <f>'8C'!$AJ$42</f>
        <v>B0003EBT_EP</v>
      </c>
      <c r="C6309" t="s">
        <v>21235</v>
      </c>
      <c r="E6309" t="s">
        <v>15757</v>
      </c>
      <c r="F6309" t="str">
        <f>IF(ISBLANK('8C'!$I$42),"",'8C'!$I$42)</f>
        <v/>
      </c>
    </row>
    <row r="6310" spans="2:6">
      <c r="B6310" t="str">
        <f>'8C'!$AK$42</f>
        <v>B0003EBT_HP</v>
      </c>
      <c r="C6310" t="s">
        <v>21236</v>
      </c>
      <c r="E6310" t="s">
        <v>15757</v>
      </c>
      <c r="F6310" t="str">
        <f>IF(ISBLANK('8C'!$J$42),"",'8C'!$J$42)</f>
        <v/>
      </c>
    </row>
    <row r="6311" spans="2:6">
      <c r="B6311" t="str">
        <f>'8C'!$AL$42</f>
        <v>B0003EBT_BP</v>
      </c>
      <c r="C6311" t="s">
        <v>21237</v>
      </c>
      <c r="E6311" t="s">
        <v>15757</v>
      </c>
      <c r="F6311" t="str">
        <f>IF(ISBLANK('8C'!$K$42),"",'8C'!$K$42)</f>
        <v/>
      </c>
    </row>
    <row r="6312" spans="2:6">
      <c r="B6312" t="str">
        <f>'8C'!$AM$42</f>
        <v>B0002EBT_TP</v>
      </c>
      <c r="C6312" t="s">
        <v>21238</v>
      </c>
      <c r="E6312" t="s">
        <v>15757</v>
      </c>
      <c r="F6312">
        <f>IF(ISBLANK('8C'!$L$42),"",'8C'!$L$42)</f>
        <v>0</v>
      </c>
    </row>
    <row r="6313" spans="2:6">
      <c r="B6313" t="str">
        <f>'8C'!$AF$46</f>
        <v>B0002PBM_EM</v>
      </c>
      <c r="C6313" t="e">
        <v>#N/A</v>
      </c>
      <c r="E6313" t="s">
        <v>15757</v>
      </c>
      <c r="F6313" t="str">
        <f>IF(ISBLANK('8C'!$E$46),"",'8C'!$E$46)</f>
        <v/>
      </c>
    </row>
    <row r="6314" spans="2:6">
      <c r="B6314" t="str">
        <f>'8D'!$T$8</f>
        <v>BN5611INC</v>
      </c>
      <c r="C6314" t="s">
        <v>21185</v>
      </c>
      <c r="E6314" t="s">
        <v>15757</v>
      </c>
      <c r="F6314" t="str">
        <f>IF(ISBLANK('8D'!$E$8),"",'8D'!$E$8)</f>
        <v/>
      </c>
    </row>
    <row r="6315" spans="2:6">
      <c r="B6315" t="str">
        <f>'8D'!$U$8</f>
        <v>BN5611TPS</v>
      </c>
      <c r="C6315" t="s">
        <v>21186</v>
      </c>
      <c r="E6315" t="s">
        <v>15757</v>
      </c>
      <c r="F6315" t="str">
        <f>IF(ISBLANK('8D'!$F$8),"",'8D'!$F$8)</f>
        <v/>
      </c>
    </row>
    <row r="6316" spans="2:6">
      <c r="B6316" t="str">
        <f>'8D'!$T$9</f>
        <v>BN5612INC</v>
      </c>
      <c r="C6316" t="s">
        <v>21187</v>
      </c>
      <c r="E6316" t="s">
        <v>15757</v>
      </c>
      <c r="F6316" t="str">
        <f>IF(ISBLANK('8D'!$E$9),"",'8D'!$E$9)</f>
        <v/>
      </c>
    </row>
    <row r="6317" spans="2:6">
      <c r="B6317" t="str">
        <f>'8D'!$U$9</f>
        <v>BN5612TPS</v>
      </c>
      <c r="C6317" t="s">
        <v>21188</v>
      </c>
      <c r="E6317" t="s">
        <v>15757</v>
      </c>
      <c r="F6317" t="str">
        <f>IF(ISBLANK('8D'!$F$9),"",'8D'!$F$9)</f>
        <v/>
      </c>
    </row>
    <row r="6318" spans="2:6">
      <c r="B6318" s="2079" t="str">
        <f>'8D'!$T$10</f>
        <v>BN5613INC</v>
      </c>
      <c r="C6318" t="s">
        <v>21189</v>
      </c>
      <c r="E6318" t="s">
        <v>15757</v>
      </c>
      <c r="F6318" t="str">
        <f>IF(ISBLANK('8D'!$E$10),"",'8D'!$E$10)</f>
        <v/>
      </c>
    </row>
    <row r="6319" spans="2:6">
      <c r="B6319" t="str">
        <f>'8D'!$U$10</f>
        <v>BN5613TPS</v>
      </c>
      <c r="C6319" t="s">
        <v>21190</v>
      </c>
      <c r="E6319" t="s">
        <v>15757</v>
      </c>
      <c r="F6319" t="str">
        <f>IF(ISBLANK('8D'!$F$10),"",'8D'!$F$10)</f>
        <v/>
      </c>
    </row>
    <row r="6320" spans="2:6">
      <c r="B6320" t="str">
        <f>'8D'!$T$11</f>
        <v>BN5614INC</v>
      </c>
      <c r="C6320" t="s">
        <v>21191</v>
      </c>
      <c r="E6320" t="s">
        <v>15757</v>
      </c>
      <c r="F6320" t="str">
        <f>IF(ISBLANK('8D'!$E$11),"",'8D'!$E$11)</f>
        <v/>
      </c>
    </row>
    <row r="6321" spans="2:6">
      <c r="B6321" t="str">
        <f>'8D'!$U$11</f>
        <v>BN5614TPS</v>
      </c>
      <c r="C6321" t="s">
        <v>21192</v>
      </c>
      <c r="E6321" t="s">
        <v>15757</v>
      </c>
      <c r="F6321" t="str">
        <f>IF(ISBLANK('8D'!$F$11),"",'8D'!$F$11)</f>
        <v/>
      </c>
    </row>
    <row r="6322" spans="2:6">
      <c r="B6322" t="str">
        <f>'8D'!$T$12</f>
        <v>BN5615INC</v>
      </c>
      <c r="C6322" t="s">
        <v>21193</v>
      </c>
      <c r="E6322" t="s">
        <v>15757</v>
      </c>
      <c r="F6322" t="str">
        <f>IF(ISBLANK('8D'!$E$12),"",'8D'!$E$12)</f>
        <v/>
      </c>
    </row>
    <row r="6323" spans="2:6">
      <c r="B6323" t="str">
        <f>'8D'!$U$12</f>
        <v>BN5615TPS</v>
      </c>
      <c r="C6323" t="s">
        <v>21194</v>
      </c>
      <c r="E6323" t="s">
        <v>15757</v>
      </c>
      <c r="F6323" t="str">
        <f>IF(ISBLANK('8D'!$F$12),"",'8D'!$F$12)</f>
        <v/>
      </c>
    </row>
    <row r="6324" spans="2:6">
      <c r="B6324" t="str">
        <f>'8D'!$T$13</f>
        <v>BN5618INC</v>
      </c>
      <c r="C6324" t="s">
        <v>21195</v>
      </c>
      <c r="E6324" t="s">
        <v>15757</v>
      </c>
      <c r="F6324" t="str">
        <f>IF(ISBLANK('8D'!$E$13),"",'8D'!$E$13)</f>
        <v/>
      </c>
    </row>
    <row r="6325" spans="2:6">
      <c r="B6325" t="str">
        <f>'8D'!$U$13</f>
        <v>BN5618TPS</v>
      </c>
      <c r="C6325" t="s">
        <v>21196</v>
      </c>
      <c r="E6325" t="s">
        <v>15757</v>
      </c>
      <c r="F6325" t="str">
        <f>IF(ISBLANK('8D'!$F$13),"",'8D'!$F$13)</f>
        <v/>
      </c>
    </row>
    <row r="6326" spans="2:6">
      <c r="B6326" t="str">
        <f>'8D'!$T$14</f>
        <v>BN5619INC</v>
      </c>
      <c r="C6326" t="s">
        <v>21197</v>
      </c>
      <c r="E6326" t="s">
        <v>15757</v>
      </c>
      <c r="F6326">
        <f>IF(ISBLANK('8D'!$E$14),"",'8D'!$E$14)</f>
        <v>0</v>
      </c>
    </row>
    <row r="6327" spans="2:6">
      <c r="B6327" t="str">
        <f>'8D'!$U$14</f>
        <v>BN5619TPS</v>
      </c>
      <c r="C6327" t="s">
        <v>21198</v>
      </c>
      <c r="E6327" t="s">
        <v>15757</v>
      </c>
      <c r="F6327">
        <f>IF(ISBLANK('8D'!$F$14),"",'8D'!$F$14)</f>
        <v>0</v>
      </c>
    </row>
    <row r="6328" spans="2:6">
      <c r="B6328" t="str">
        <f>'8D'!$T$17</f>
        <v>BN5620INC</v>
      </c>
      <c r="C6328" t="s">
        <v>21199</v>
      </c>
      <c r="E6328" t="s">
        <v>15757</v>
      </c>
      <c r="F6328" t="str">
        <f>IF(ISBLANK('8D'!$E$17),"",'8D'!$E$17)</f>
        <v/>
      </c>
    </row>
    <row r="6329" spans="2:6">
      <c r="B6329" t="str">
        <f>'8D'!$U$17</f>
        <v>BN5620TPS</v>
      </c>
      <c r="C6329" t="s">
        <v>21200</v>
      </c>
      <c r="E6329" t="s">
        <v>15757</v>
      </c>
      <c r="F6329" t="str">
        <f>IF(ISBLANK('8D'!$F$17),"",'8D'!$F$17)</f>
        <v/>
      </c>
    </row>
    <row r="6330" spans="2:6">
      <c r="B6330" t="str">
        <f>'8D'!$T$18</f>
        <v>BN5621INC</v>
      </c>
      <c r="C6330" t="s">
        <v>21201</v>
      </c>
      <c r="E6330" t="s">
        <v>15757</v>
      </c>
      <c r="F6330" t="str">
        <f>IF(ISBLANK('8D'!$E$18),"",'8D'!$E$18)</f>
        <v/>
      </c>
    </row>
    <row r="6331" spans="2:6">
      <c r="B6331" t="str">
        <f>'8D'!$U$18</f>
        <v>BN5621TPS</v>
      </c>
      <c r="C6331" t="s">
        <v>21202</v>
      </c>
      <c r="E6331" t="s">
        <v>15757</v>
      </c>
      <c r="F6331" t="str">
        <f>IF(ISBLANK('8D'!$F$18),"",'8D'!$F$18)</f>
        <v/>
      </c>
    </row>
    <row r="6332" spans="2:6">
      <c r="B6332" t="str">
        <f>'8D'!$T$19</f>
        <v>BN5622INC</v>
      </c>
      <c r="C6332" t="s">
        <v>21203</v>
      </c>
      <c r="E6332" t="s">
        <v>15757</v>
      </c>
      <c r="F6332" t="str">
        <f>IF(ISBLANK('8D'!$E$19),"",'8D'!$E$19)</f>
        <v/>
      </c>
    </row>
    <row r="6333" spans="2:6">
      <c r="B6333" t="str">
        <f>'8D'!$U$19</f>
        <v>BN5622TPS</v>
      </c>
      <c r="C6333" t="s">
        <v>21204</v>
      </c>
      <c r="E6333" t="s">
        <v>15757</v>
      </c>
      <c r="F6333" t="str">
        <f>IF(ISBLANK('8D'!$F$19),"",'8D'!$F$19)</f>
        <v/>
      </c>
    </row>
    <row r="6334" spans="2:6">
      <c r="B6334" t="str">
        <f>'8D'!$T$20</f>
        <v>BN5623INC</v>
      </c>
      <c r="C6334" t="s">
        <v>21205</v>
      </c>
      <c r="E6334" t="s">
        <v>15757</v>
      </c>
      <c r="F6334" t="str">
        <f>IF(ISBLANK('8D'!$E$20),"",'8D'!$E$20)</f>
        <v/>
      </c>
    </row>
    <row r="6335" spans="2:6">
      <c r="B6335" t="str">
        <f>'8D'!$U$20</f>
        <v>BN5623TPS</v>
      </c>
      <c r="C6335" t="s">
        <v>21206</v>
      </c>
      <c r="E6335" t="s">
        <v>15757</v>
      </c>
      <c r="F6335" t="str">
        <f>IF(ISBLANK('8D'!$F$20),"",'8D'!$F$20)</f>
        <v/>
      </c>
    </row>
    <row r="6336" spans="2:6">
      <c r="B6336" t="str">
        <f>'8D'!$T$21</f>
        <v>BN5624INC</v>
      </c>
      <c r="C6336" t="s">
        <v>21207</v>
      </c>
      <c r="E6336" t="s">
        <v>15757</v>
      </c>
      <c r="F6336" t="str">
        <f>IF(ISBLANK('8D'!$E$21),"",'8D'!$E$21)</f>
        <v/>
      </c>
    </row>
    <row r="6337" spans="2:6">
      <c r="B6337" t="str">
        <f>'8D'!$U$21</f>
        <v>BN5624TPS</v>
      </c>
      <c r="C6337" t="s">
        <v>21208</v>
      </c>
      <c r="E6337" t="s">
        <v>15757</v>
      </c>
      <c r="F6337" t="str">
        <f>IF(ISBLANK('8D'!$F$21),"",'8D'!$F$21)</f>
        <v/>
      </c>
    </row>
    <row r="6338" spans="2:6">
      <c r="B6338" t="str">
        <f>'8D'!$T$22</f>
        <v>BN5625INC</v>
      </c>
      <c r="C6338" t="s">
        <v>21209</v>
      </c>
      <c r="E6338" t="s">
        <v>15757</v>
      </c>
      <c r="F6338">
        <f>IF(ISBLANK('8D'!$E$22),"",'8D'!$E$22)</f>
        <v>0</v>
      </c>
    </row>
    <row r="6339" spans="2:6">
      <c r="B6339" t="str">
        <f>'8D'!$U$22</f>
        <v>BN5625TPS</v>
      </c>
      <c r="C6339" t="s">
        <v>21210</v>
      </c>
      <c r="E6339" t="s">
        <v>15757</v>
      </c>
      <c r="F6339">
        <f>IF(ISBLANK('8D'!$F$22),"",'8D'!$F$22)</f>
        <v>0</v>
      </c>
    </row>
    <row r="6340" spans="2:6">
      <c r="B6340" t="str">
        <f>'9A'!$AN$8</f>
        <v>IC5001CYA</v>
      </c>
      <c r="C6340" t="s">
        <v>21257</v>
      </c>
      <c r="E6340" t="s">
        <v>15757</v>
      </c>
      <c r="F6340" t="str">
        <f>IF(ISBLANK('9A'!$E$8),"",'9A'!$E$8)</f>
        <v/>
      </c>
    </row>
    <row r="6341" spans="2:6">
      <c r="B6341" t="str">
        <f>'9A'!$AN$11</f>
        <v>IC5002CYA</v>
      </c>
      <c r="C6341" t="s">
        <v>21258</v>
      </c>
      <c r="E6341" t="s">
        <v>15757</v>
      </c>
      <c r="F6341" t="str">
        <f>IF(ISBLANK('9A'!$E$11),"",'9A'!$E$11)</f>
        <v/>
      </c>
    </row>
    <row r="6342" spans="2:6">
      <c r="B6342" t="str">
        <f>'9A'!$AN$12</f>
        <v>IC5003CYA</v>
      </c>
      <c r="C6342" t="s">
        <v>21259</v>
      </c>
      <c r="E6342" t="s">
        <v>15757</v>
      </c>
      <c r="F6342" t="str">
        <f>IF(ISBLANK('9A'!$E$12),"",'9A'!$E$12)</f>
        <v/>
      </c>
    </row>
    <row r="6343" spans="2:6">
      <c r="B6343" t="str">
        <f>'9A'!$AN$13</f>
        <v>BO_9784058</v>
      </c>
      <c r="C6343" t="s">
        <v>21260</v>
      </c>
      <c r="E6343" t="s">
        <v>15757</v>
      </c>
      <c r="F6343" t="str">
        <f>IF(ISBLANK('9A'!$E$13),"",'9A'!$E$13)</f>
        <v/>
      </c>
    </row>
    <row r="6344" spans="2:6">
      <c r="B6344" t="str">
        <f>'9A'!$AN$14</f>
        <v>IC5004CYA</v>
      </c>
      <c r="C6344" t="s">
        <v>21261</v>
      </c>
      <c r="E6344" t="s">
        <v>15757</v>
      </c>
      <c r="F6344" t="str">
        <f>IF(ISBLANK('9A'!$E$14),"",'9A'!$E$14)</f>
        <v/>
      </c>
    </row>
    <row r="6345" spans="2:6">
      <c r="B6345" t="str">
        <f>'9A'!$AN$15</f>
        <v>IC5005CYA</v>
      </c>
      <c r="C6345" t="s">
        <v>21262</v>
      </c>
      <c r="E6345" t="s">
        <v>15757</v>
      </c>
      <c r="F6345" t="str">
        <f>IF(ISBLANK('9A'!$E$15),"",'9A'!$E$15)</f>
        <v/>
      </c>
    </row>
    <row r="6346" spans="2:6">
      <c r="B6346" t="str">
        <f>'9A'!$AN$16</f>
        <v>IC5006CYA</v>
      </c>
      <c r="C6346" t="s">
        <v>21263</v>
      </c>
      <c r="E6346" t="s">
        <v>15757</v>
      </c>
      <c r="F6346" t="str">
        <f>IF(ISBLANK('9A'!$E$16),"",'9A'!$E$16)</f>
        <v/>
      </c>
    </row>
    <row r="6347" spans="2:6">
      <c r="B6347" t="str">
        <f>'9A'!$AN$19</f>
        <v>BO_2962522</v>
      </c>
      <c r="C6347" t="s">
        <v>21264</v>
      </c>
      <c r="E6347" t="s">
        <v>15757</v>
      </c>
      <c r="F6347" t="str">
        <f>IF(ISBLANK('9A'!$E$19),"",'9A'!$E$19)</f>
        <v/>
      </c>
    </row>
    <row r="6348" spans="2:6">
      <c r="B6348" t="str">
        <f>'9A'!$AL$25</f>
        <v>BO_4593973</v>
      </c>
      <c r="C6348" t="s">
        <v>21265</v>
      </c>
      <c r="E6348" t="s">
        <v>15757</v>
      </c>
      <c r="F6348" t="str">
        <f>IF(ISBLANK('9A'!$C$25),"",'9A'!$C$25)</f>
        <v/>
      </c>
    </row>
    <row r="6349" spans="2:6">
      <c r="B6349" t="str">
        <f>'9A'!$AM$25</f>
        <v>BO_6262597</v>
      </c>
      <c r="C6349" t="s">
        <v>21266</v>
      </c>
      <c r="E6349" t="s">
        <v>15757</v>
      </c>
      <c r="F6349" t="str">
        <f>IF(ISBLANK('9A'!$D$25),"",'9A'!$D$25)</f>
        <v/>
      </c>
    </row>
    <row r="6350" spans="2:6">
      <c r="B6350" t="str">
        <f>'9A'!$AN$25</f>
        <v>BO_5728166</v>
      </c>
      <c r="C6350" t="s">
        <v>21267</v>
      </c>
      <c r="E6350" t="s">
        <v>15757</v>
      </c>
      <c r="F6350" t="str">
        <f>IF(ISBLANK('9A'!$E$25),"",'9A'!$E$25)</f>
        <v/>
      </c>
    </row>
    <row r="6351" spans="2:6">
      <c r="B6351" t="str">
        <f>'9A'!$AO$25</f>
        <v>BO_9595975</v>
      </c>
      <c r="C6351" t="s">
        <v>21268</v>
      </c>
      <c r="E6351" t="s">
        <v>15757</v>
      </c>
      <c r="F6351" t="str">
        <f>IF(ISBLANK('9A'!$F$25),"",'9A'!$F$25)</f>
        <v/>
      </c>
    </row>
    <row r="6352" spans="2:6">
      <c r="B6352" t="str">
        <f>'9A'!$AP$25</f>
        <v>BO_8753577</v>
      </c>
      <c r="C6352" t="s">
        <v>21269</v>
      </c>
      <c r="E6352" t="s">
        <v>15757</v>
      </c>
      <c r="F6352">
        <f>IF(ISBLANK('9A'!$G$25),"",'9A'!$G$25)</f>
        <v>0</v>
      </c>
    </row>
    <row r="6353" spans="2:6">
      <c r="B6353" t="str">
        <f>'9A'!$AQ$25</f>
        <v>BO_7166343</v>
      </c>
      <c r="C6353" t="s">
        <v>21270</v>
      </c>
      <c r="E6353" t="s">
        <v>15757</v>
      </c>
      <c r="F6353" t="str">
        <f>IF(ISBLANK('9A'!$H$25),"",'9A'!$H$25)</f>
        <v/>
      </c>
    </row>
    <row r="6354" spans="2:6">
      <c r="B6354" t="str">
        <f>'9A'!$AR$25</f>
        <v>BO_7374000</v>
      </c>
      <c r="C6354" t="s">
        <v>21271</v>
      </c>
      <c r="E6354" t="s">
        <v>15757</v>
      </c>
      <c r="F6354" t="str">
        <f>IF(ISBLANK('9A'!$I$25),"",'9A'!$I$25)</f>
        <v/>
      </c>
    </row>
    <row r="6355" spans="2:6">
      <c r="B6355" t="str">
        <f>'9A'!$AS$25</f>
        <v>BO_2253155</v>
      </c>
      <c r="C6355" t="s">
        <v>21269</v>
      </c>
      <c r="E6355" t="s">
        <v>15757</v>
      </c>
      <c r="F6355">
        <f>IF(ISBLANK('9A'!$J$25),"",'9A'!$J$25)</f>
        <v>0</v>
      </c>
    </row>
    <row r="6356" spans="2:6">
      <c r="B6356" t="str">
        <f>'9A'!$AT$25</f>
        <v>BO_3373114</v>
      </c>
      <c r="C6356" t="s">
        <v>21272</v>
      </c>
      <c r="E6356" t="s">
        <v>15757</v>
      </c>
      <c r="F6356" t="str">
        <f>IF(ISBLANK('9A'!$K$25),"",'9A'!$K$25)</f>
        <v/>
      </c>
    </row>
    <row r="6357" spans="2:6">
      <c r="B6357" t="str">
        <f>'9A'!$AU$25</f>
        <v>BO_7640563</v>
      </c>
      <c r="C6357" t="s">
        <v>21273</v>
      </c>
      <c r="E6357" t="s">
        <v>15757</v>
      </c>
      <c r="F6357" t="str">
        <f>IF(ISBLANK('9A'!$L$25),"",'9A'!$L$25)</f>
        <v/>
      </c>
    </row>
    <row r="6358" spans="2:6">
      <c r="B6358" t="str">
        <f>'9A'!$AV$25</f>
        <v>BO23_7640563</v>
      </c>
      <c r="C6358" t="s">
        <v>21274</v>
      </c>
      <c r="E6358" t="s">
        <v>15757</v>
      </c>
      <c r="F6358" t="str">
        <f>IF(ISBLANK('9A'!$M$25),"",'9A'!$M$25)</f>
        <v/>
      </c>
    </row>
    <row r="6359" spans="2:6">
      <c r="B6359" t="str">
        <f>'9A'!$AW$25</f>
        <v>BO_3165168</v>
      </c>
      <c r="C6359" t="s">
        <v>21275</v>
      </c>
      <c r="E6359" t="s">
        <v>15757</v>
      </c>
      <c r="F6359" t="str">
        <f>IF(ISBLANK('9A'!$N$25),"",'9A'!$N$25)</f>
        <v/>
      </c>
    </row>
    <row r="6360" spans="2:6">
      <c r="B6360" t="str">
        <f>'9A'!$AX$25</f>
        <v>BO23_3165168</v>
      </c>
      <c r="C6360" t="s">
        <v>21276</v>
      </c>
      <c r="E6360" t="s">
        <v>15757</v>
      </c>
      <c r="F6360" t="str">
        <f>IF(ISBLANK('9A'!$O$25),"",'9A'!$O$25)</f>
        <v/>
      </c>
    </row>
    <row r="6361" spans="2:6">
      <c r="B6361" t="str">
        <f>'9A'!$AY$25</f>
        <v>BO25_6540_TOT</v>
      </c>
      <c r="C6361" t="e">
        <v>#N/A</v>
      </c>
      <c r="E6361" t="s">
        <v>15757</v>
      </c>
      <c r="F6361" t="str">
        <f>IF(ISBLANK('9A'!$P$25),"",'9A'!$P$25)</f>
        <v/>
      </c>
    </row>
    <row r="6362" spans="2:6">
      <c r="B6362" t="str">
        <f>'9A'!$AL$26</f>
        <v>BO_1864509</v>
      </c>
      <c r="C6362" t="s">
        <v>21277</v>
      </c>
      <c r="E6362" t="s">
        <v>15757</v>
      </c>
      <c r="F6362" t="str">
        <f>IF(ISBLANK('9A'!$C$26),"",'9A'!$C$26)</f>
        <v/>
      </c>
    </row>
    <row r="6363" spans="2:6">
      <c r="B6363" t="str">
        <f>'9A'!$AM$26</f>
        <v>BO_4539015</v>
      </c>
      <c r="C6363" t="s">
        <v>21278</v>
      </c>
      <c r="E6363" t="s">
        <v>15757</v>
      </c>
      <c r="F6363" t="str">
        <f>IF(ISBLANK('9A'!$D$26),"",'9A'!$D$26)</f>
        <v/>
      </c>
    </row>
    <row r="6364" spans="2:6">
      <c r="B6364" t="str">
        <f>'9A'!$AN$26</f>
        <v>BO_3673371</v>
      </c>
      <c r="C6364" t="s">
        <v>21279</v>
      </c>
      <c r="E6364" t="s">
        <v>15757</v>
      </c>
      <c r="F6364" t="str">
        <f>IF(ISBLANK('9A'!$E$26),"",'9A'!$E$26)</f>
        <v/>
      </c>
    </row>
    <row r="6365" spans="2:6">
      <c r="B6365" t="str">
        <f>'9A'!$AO$26</f>
        <v>BO_9135301</v>
      </c>
      <c r="C6365" t="s">
        <v>21280</v>
      </c>
      <c r="E6365" t="s">
        <v>15757</v>
      </c>
      <c r="F6365" t="str">
        <f>IF(ISBLANK('9A'!$F$26),"",'9A'!$F$26)</f>
        <v/>
      </c>
    </row>
    <row r="6366" spans="2:6">
      <c r="B6366" t="str">
        <f>'9A'!$AP$26</f>
        <v>BO_5022348</v>
      </c>
      <c r="C6366" t="s">
        <v>21281</v>
      </c>
      <c r="E6366" t="s">
        <v>15757</v>
      </c>
      <c r="F6366">
        <f>IF(ISBLANK('9A'!$G$26),"",'9A'!$G$26)</f>
        <v>0</v>
      </c>
    </row>
    <row r="6367" spans="2:6">
      <c r="B6367" t="str">
        <f>'9A'!$AQ$26</f>
        <v>BO_297806</v>
      </c>
      <c r="C6367" t="s">
        <v>21282</v>
      </c>
      <c r="E6367" t="s">
        <v>15757</v>
      </c>
      <c r="F6367" t="str">
        <f>IF(ISBLANK('9A'!$H$26),"",'9A'!$H$26)</f>
        <v/>
      </c>
    </row>
    <row r="6368" spans="2:6">
      <c r="B6368" t="str">
        <f>'9A'!$AR$26</f>
        <v>BO_1679948</v>
      </c>
      <c r="C6368" t="s">
        <v>21283</v>
      </c>
      <c r="E6368" t="s">
        <v>15757</v>
      </c>
      <c r="F6368" t="str">
        <f>IF(ISBLANK('9A'!$I$26),"",'9A'!$I$26)</f>
        <v/>
      </c>
    </row>
    <row r="6369" spans="2:6">
      <c r="B6369" t="str">
        <f>'9A'!$AS$26</f>
        <v>BO_1088090</v>
      </c>
      <c r="C6369" t="s">
        <v>21281</v>
      </c>
      <c r="E6369" t="s">
        <v>15757</v>
      </c>
      <c r="F6369">
        <f>IF(ISBLANK('9A'!$J$26),"",'9A'!$J$26)</f>
        <v>0</v>
      </c>
    </row>
    <row r="6370" spans="2:6">
      <c r="B6370" t="str">
        <f>'9A'!$AT$26</f>
        <v>BO_943397</v>
      </c>
      <c r="C6370" t="s">
        <v>21284</v>
      </c>
      <c r="E6370" t="s">
        <v>15757</v>
      </c>
      <c r="F6370" t="str">
        <f>IF(ISBLANK('9A'!$K$26),"",'9A'!$K$26)</f>
        <v/>
      </c>
    </row>
    <row r="6371" spans="2:6">
      <c r="B6371" t="str">
        <f>'9A'!$AU$26</f>
        <v>BO_487889</v>
      </c>
      <c r="C6371" t="s">
        <v>21285</v>
      </c>
      <c r="E6371" t="s">
        <v>15757</v>
      </c>
      <c r="F6371" t="str">
        <f>IF(ISBLANK('9A'!$L$26),"",'9A'!$L$26)</f>
        <v/>
      </c>
    </row>
    <row r="6372" spans="2:6">
      <c r="B6372" t="str">
        <f>'9A'!$AV$26</f>
        <v>BO23_487889</v>
      </c>
      <c r="C6372" t="s">
        <v>21286</v>
      </c>
      <c r="E6372" t="s">
        <v>15757</v>
      </c>
      <c r="F6372" t="str">
        <f>IF(ISBLANK('9A'!$M$26),"",'9A'!$M$26)</f>
        <v/>
      </c>
    </row>
    <row r="6373" spans="2:6">
      <c r="B6373" t="str">
        <f>'9A'!$AW$26</f>
        <v>BO_3137918</v>
      </c>
      <c r="C6373" t="s">
        <v>21287</v>
      </c>
      <c r="E6373" t="s">
        <v>15757</v>
      </c>
      <c r="F6373" t="str">
        <f>IF(ISBLANK('9A'!$N$26),"",'9A'!$N$26)</f>
        <v/>
      </c>
    </row>
    <row r="6374" spans="2:6">
      <c r="B6374" t="str">
        <f>'9A'!$AX$26</f>
        <v>BO23_3137918</v>
      </c>
      <c r="C6374" t="s">
        <v>21288</v>
      </c>
      <c r="E6374" t="s">
        <v>15757</v>
      </c>
      <c r="F6374" t="str">
        <f>IF(ISBLANK('9A'!$O$26),"",'9A'!$O$26)</f>
        <v/>
      </c>
    </row>
    <row r="6375" spans="2:6">
      <c r="B6375" t="str">
        <f>'9A'!$AY$26</f>
        <v>BO25_6541_TOT</v>
      </c>
      <c r="C6375" t="e">
        <v>#N/A</v>
      </c>
      <c r="E6375" t="s">
        <v>15757</v>
      </c>
      <c r="F6375" t="str">
        <f>IF(ISBLANK('9A'!$P$26),"",'9A'!$P$26)</f>
        <v/>
      </c>
    </row>
    <row r="6376" spans="2:6">
      <c r="B6376" t="str">
        <f>'9A'!$AL$27</f>
        <v>BO_6235227</v>
      </c>
      <c r="C6376" t="s">
        <v>21289</v>
      </c>
      <c r="E6376" t="s">
        <v>15757</v>
      </c>
      <c r="F6376" t="str">
        <f>IF(ISBLANK('9A'!$C$27),"",'9A'!$C$27)</f>
        <v/>
      </c>
    </row>
    <row r="6377" spans="2:6">
      <c r="B6377" t="str">
        <f>'9A'!$AM$27</f>
        <v>BO_626958</v>
      </c>
      <c r="C6377" t="s">
        <v>21290</v>
      </c>
      <c r="E6377" t="s">
        <v>15757</v>
      </c>
      <c r="F6377" t="str">
        <f>IF(ISBLANK('9A'!$D$27),"",'9A'!$D$27)</f>
        <v/>
      </c>
    </row>
    <row r="6378" spans="2:6">
      <c r="B6378" t="str">
        <f>'9A'!$AN$27</f>
        <v>BO_3551548</v>
      </c>
      <c r="C6378" t="s">
        <v>21291</v>
      </c>
      <c r="E6378" t="s">
        <v>15757</v>
      </c>
      <c r="F6378" t="str">
        <f>IF(ISBLANK('9A'!$E$27),"",'9A'!$E$27)</f>
        <v/>
      </c>
    </row>
    <row r="6379" spans="2:6">
      <c r="B6379" t="str">
        <f>'9A'!$AO$27</f>
        <v>BO_592209</v>
      </c>
      <c r="C6379" t="s">
        <v>21292</v>
      </c>
      <c r="E6379" t="s">
        <v>15757</v>
      </c>
      <c r="F6379" t="str">
        <f>IF(ISBLANK('9A'!$F$27),"",'9A'!$F$27)</f>
        <v/>
      </c>
    </row>
    <row r="6380" spans="2:6">
      <c r="B6380" t="str">
        <f>'9A'!$AP$27</f>
        <v>BO_9994906</v>
      </c>
      <c r="C6380" t="s">
        <v>21293</v>
      </c>
      <c r="E6380" t="s">
        <v>15757</v>
      </c>
      <c r="F6380">
        <f>IF(ISBLANK('9A'!$G$27),"",'9A'!$G$27)</f>
        <v>0</v>
      </c>
    </row>
    <row r="6381" spans="2:6">
      <c r="B6381" t="str">
        <f>'9A'!$AQ$27</f>
        <v>BO_8735056</v>
      </c>
      <c r="C6381" t="s">
        <v>21294</v>
      </c>
      <c r="E6381" t="s">
        <v>15757</v>
      </c>
      <c r="F6381" t="str">
        <f>IF(ISBLANK('9A'!$H$27),"",'9A'!$H$27)</f>
        <v/>
      </c>
    </row>
    <row r="6382" spans="2:6">
      <c r="B6382" t="str">
        <f>'9A'!$AR$27</f>
        <v>BO_4236024</v>
      </c>
      <c r="C6382" t="s">
        <v>21295</v>
      </c>
      <c r="E6382" t="s">
        <v>15757</v>
      </c>
      <c r="F6382" t="str">
        <f>IF(ISBLANK('9A'!$I$27),"",'9A'!$I$27)</f>
        <v/>
      </c>
    </row>
    <row r="6383" spans="2:6">
      <c r="B6383" t="str">
        <f>'9A'!$AS$27</f>
        <v>BO_366046</v>
      </c>
      <c r="C6383" t="s">
        <v>21293</v>
      </c>
      <c r="E6383" t="s">
        <v>15757</v>
      </c>
      <c r="F6383">
        <f>IF(ISBLANK('9A'!$J$27),"",'9A'!$J$27)</f>
        <v>0</v>
      </c>
    </row>
    <row r="6384" spans="2:6">
      <c r="B6384" t="str">
        <f>'9A'!$AT$27</f>
        <v>BO_9666744</v>
      </c>
      <c r="C6384" t="s">
        <v>21296</v>
      </c>
      <c r="E6384" t="s">
        <v>15757</v>
      </c>
      <c r="F6384" t="str">
        <f>IF(ISBLANK('9A'!$K$27),"",'9A'!$K$27)</f>
        <v/>
      </c>
    </row>
    <row r="6385" spans="2:6">
      <c r="B6385" t="str">
        <f>'9A'!$AU$27</f>
        <v>BO_1126087</v>
      </c>
      <c r="C6385" t="s">
        <v>21297</v>
      </c>
      <c r="E6385" t="s">
        <v>15757</v>
      </c>
      <c r="F6385" t="str">
        <f>IF(ISBLANK('9A'!$L$27),"",'9A'!$L$27)</f>
        <v/>
      </c>
    </row>
    <row r="6386" spans="2:6">
      <c r="B6386" t="str">
        <f>'9A'!$AV$27</f>
        <v>BO23_1126087</v>
      </c>
      <c r="C6386" t="s">
        <v>21298</v>
      </c>
      <c r="E6386" t="s">
        <v>15757</v>
      </c>
      <c r="F6386" t="str">
        <f>IF(ISBLANK('9A'!$M$27),"",'9A'!$M$27)</f>
        <v/>
      </c>
    </row>
    <row r="6387" spans="2:6">
      <c r="B6387" t="str">
        <f>'9A'!$AW$27</f>
        <v>BO_8687860</v>
      </c>
      <c r="C6387" t="s">
        <v>21299</v>
      </c>
      <c r="E6387" t="s">
        <v>15757</v>
      </c>
      <c r="F6387" t="str">
        <f>IF(ISBLANK('9A'!$N$27),"",'9A'!$N$27)</f>
        <v/>
      </c>
    </row>
    <row r="6388" spans="2:6">
      <c r="B6388" t="str">
        <f>'9A'!$AX$27</f>
        <v>BO23_8687860</v>
      </c>
      <c r="C6388" t="s">
        <v>21300</v>
      </c>
      <c r="E6388" t="s">
        <v>15757</v>
      </c>
      <c r="F6388" t="str">
        <f>IF(ISBLANK('9A'!$O$27),"",'9A'!$O$27)</f>
        <v/>
      </c>
    </row>
    <row r="6389" spans="2:6">
      <c r="B6389" t="str">
        <f>'9A'!$AY$27</f>
        <v>BO25_6542_TOT</v>
      </c>
      <c r="C6389" t="e">
        <v>#N/A</v>
      </c>
      <c r="E6389" t="s">
        <v>15757</v>
      </c>
      <c r="F6389" t="str">
        <f>IF(ISBLANK('9A'!$P$27),"",'9A'!$P$27)</f>
        <v/>
      </c>
    </row>
    <row r="6390" spans="2:6">
      <c r="B6390" t="str">
        <f>'9A'!$AL$28</f>
        <v>BO_1343884</v>
      </c>
      <c r="C6390" t="s">
        <v>21301</v>
      </c>
      <c r="E6390" t="s">
        <v>15757</v>
      </c>
      <c r="F6390" t="str">
        <f>IF(ISBLANK('9A'!$C$28),"",'9A'!$C$28)</f>
        <v/>
      </c>
    </row>
    <row r="6391" spans="2:6">
      <c r="B6391" t="str">
        <f>'9A'!$AM$28</f>
        <v>BO_3435854</v>
      </c>
      <c r="C6391" t="s">
        <v>21302</v>
      </c>
      <c r="E6391" t="s">
        <v>15757</v>
      </c>
      <c r="F6391" t="str">
        <f>IF(ISBLANK('9A'!$D$28),"",'9A'!$D$28)</f>
        <v/>
      </c>
    </row>
    <row r="6392" spans="2:6">
      <c r="B6392" t="str">
        <f>'9A'!$AN$28</f>
        <v>BO_8245468</v>
      </c>
      <c r="C6392" t="s">
        <v>21303</v>
      </c>
      <c r="E6392" t="s">
        <v>15757</v>
      </c>
      <c r="F6392" t="str">
        <f>IF(ISBLANK('9A'!$E$28),"",'9A'!$E$28)</f>
        <v/>
      </c>
    </row>
    <row r="6393" spans="2:6">
      <c r="B6393" t="str">
        <f>'9A'!$AO$28</f>
        <v>BO_5801516</v>
      </c>
      <c r="C6393" t="s">
        <v>21304</v>
      </c>
      <c r="E6393" t="s">
        <v>15757</v>
      </c>
      <c r="F6393" t="str">
        <f>IF(ISBLANK('9A'!$F$28),"",'9A'!$F$28)</f>
        <v/>
      </c>
    </row>
    <row r="6394" spans="2:6">
      <c r="B6394" t="str">
        <f>'9A'!$AP$28</f>
        <v>BO_4235757</v>
      </c>
      <c r="C6394" t="s">
        <v>21305</v>
      </c>
      <c r="E6394" t="s">
        <v>15757</v>
      </c>
      <c r="F6394">
        <f>IF(ISBLANK('9A'!$G$28),"",'9A'!$G$28)</f>
        <v>0</v>
      </c>
    </row>
    <row r="6395" spans="2:6">
      <c r="B6395" t="str">
        <f>'9A'!$AQ$28</f>
        <v>BO_1697609</v>
      </c>
      <c r="C6395" t="s">
        <v>21306</v>
      </c>
      <c r="E6395" t="s">
        <v>15757</v>
      </c>
      <c r="F6395" t="str">
        <f>IF(ISBLANK('9A'!$H$28),"",'9A'!$H$28)</f>
        <v/>
      </c>
    </row>
    <row r="6396" spans="2:6">
      <c r="B6396" t="str">
        <f>'9A'!$AR$28</f>
        <v>BO_1263220</v>
      </c>
      <c r="C6396" t="s">
        <v>21307</v>
      </c>
      <c r="E6396" t="s">
        <v>15757</v>
      </c>
      <c r="F6396" t="str">
        <f>IF(ISBLANK('9A'!$I$28),"",'9A'!$I$28)</f>
        <v/>
      </c>
    </row>
    <row r="6397" spans="2:6">
      <c r="B6397" t="str">
        <f>'9A'!$AS$28</f>
        <v>BO_3803198</v>
      </c>
      <c r="C6397" t="s">
        <v>21305</v>
      </c>
      <c r="E6397" t="s">
        <v>15757</v>
      </c>
      <c r="F6397">
        <f>IF(ISBLANK('9A'!$J$28),"",'9A'!$J$28)</f>
        <v>0</v>
      </c>
    </row>
    <row r="6398" spans="2:6">
      <c r="B6398" t="str">
        <f>'9A'!$AT$28</f>
        <v>BO_6300866</v>
      </c>
      <c r="C6398" t="s">
        <v>21308</v>
      </c>
      <c r="E6398" t="s">
        <v>15757</v>
      </c>
      <c r="F6398" t="str">
        <f>IF(ISBLANK('9A'!$K$28),"",'9A'!$K$28)</f>
        <v/>
      </c>
    </row>
    <row r="6399" spans="2:6">
      <c r="B6399" t="str">
        <f>'9A'!$AU$28</f>
        <v>BO_2005000</v>
      </c>
      <c r="C6399" t="s">
        <v>21309</v>
      </c>
      <c r="E6399" t="s">
        <v>15757</v>
      </c>
      <c r="F6399" t="str">
        <f>IF(ISBLANK('9A'!$L$28),"",'9A'!$L$28)</f>
        <v/>
      </c>
    </row>
    <row r="6400" spans="2:6">
      <c r="B6400" t="str">
        <f>'9A'!$AV$28</f>
        <v>BO23_2005000</v>
      </c>
      <c r="C6400" t="s">
        <v>21310</v>
      </c>
      <c r="E6400" t="s">
        <v>15757</v>
      </c>
      <c r="F6400" t="str">
        <f>IF(ISBLANK('9A'!$M$28),"",'9A'!$M$28)</f>
        <v/>
      </c>
    </row>
    <row r="6401" spans="2:6">
      <c r="B6401" t="str">
        <f>'9A'!$AW$28</f>
        <v>BO_3004429</v>
      </c>
      <c r="C6401" t="s">
        <v>21311</v>
      </c>
      <c r="E6401" t="s">
        <v>15757</v>
      </c>
      <c r="F6401" t="str">
        <f>IF(ISBLANK('9A'!$N$28),"",'9A'!$N$28)</f>
        <v/>
      </c>
    </row>
    <row r="6402" spans="2:6">
      <c r="B6402" t="str">
        <f>'9A'!$AX$28</f>
        <v>BO23_3004429</v>
      </c>
      <c r="C6402" t="s">
        <v>21312</v>
      </c>
      <c r="E6402" t="s">
        <v>15757</v>
      </c>
      <c r="F6402" t="str">
        <f>IF(ISBLANK('9A'!$O$28),"",'9A'!$O$28)</f>
        <v/>
      </c>
    </row>
    <row r="6403" spans="2:6">
      <c r="B6403" t="str">
        <f>'9A'!$AY$28</f>
        <v>BO25_6543_TOT</v>
      </c>
      <c r="C6403" t="e">
        <v>#N/A</v>
      </c>
      <c r="E6403" t="s">
        <v>15757</v>
      </c>
      <c r="F6403" t="str">
        <f>IF(ISBLANK('9A'!$P$28),"",'9A'!$P$28)</f>
        <v/>
      </c>
    </row>
    <row r="6404" spans="2:6">
      <c r="B6404" t="str">
        <f>'9A'!$AL$29</f>
        <v>BO_9121046</v>
      </c>
      <c r="C6404" t="s">
        <v>21313</v>
      </c>
      <c r="E6404" t="s">
        <v>15757</v>
      </c>
      <c r="F6404" t="str">
        <f>IF(ISBLANK('9A'!$C$29),"",'9A'!$C$29)</f>
        <v/>
      </c>
    </row>
    <row r="6405" spans="2:6">
      <c r="B6405" t="str">
        <f>'9A'!$AM$29</f>
        <v>BO_1037964</v>
      </c>
      <c r="C6405" t="s">
        <v>21314</v>
      </c>
      <c r="E6405" t="s">
        <v>15757</v>
      </c>
      <c r="F6405" t="str">
        <f>IF(ISBLANK('9A'!$D$29),"",'9A'!$D$29)</f>
        <v/>
      </c>
    </row>
    <row r="6406" spans="2:6">
      <c r="B6406" t="str">
        <f>'9A'!$AN$29</f>
        <v>BO_9197207</v>
      </c>
      <c r="C6406" t="s">
        <v>21315</v>
      </c>
      <c r="E6406" t="s">
        <v>15757</v>
      </c>
      <c r="F6406" t="str">
        <f>IF(ISBLANK('9A'!$E$29),"",'9A'!$E$29)</f>
        <v/>
      </c>
    </row>
    <row r="6407" spans="2:6">
      <c r="B6407" t="str">
        <f>'9A'!$AO$29</f>
        <v>BO_7748929</v>
      </c>
      <c r="C6407" t="s">
        <v>21316</v>
      </c>
      <c r="E6407" t="s">
        <v>15757</v>
      </c>
      <c r="F6407" t="str">
        <f>IF(ISBLANK('9A'!$F$29),"",'9A'!$F$29)</f>
        <v/>
      </c>
    </row>
    <row r="6408" spans="2:6">
      <c r="B6408" t="str">
        <f>'9A'!$AP$29</f>
        <v>BO_2536664</v>
      </c>
      <c r="C6408" t="s">
        <v>21317</v>
      </c>
      <c r="E6408" t="s">
        <v>15757</v>
      </c>
      <c r="F6408">
        <f>IF(ISBLANK('9A'!$G$29),"",'9A'!$G$29)</f>
        <v>0</v>
      </c>
    </row>
    <row r="6409" spans="2:6">
      <c r="B6409" t="str">
        <f>'9A'!$AQ$29</f>
        <v>BO_3860065</v>
      </c>
      <c r="C6409" t="s">
        <v>21318</v>
      </c>
      <c r="E6409" t="s">
        <v>15757</v>
      </c>
      <c r="F6409" t="str">
        <f>IF(ISBLANK('9A'!$H$29),"",'9A'!$H$29)</f>
        <v/>
      </c>
    </row>
    <row r="6410" spans="2:6">
      <c r="B6410" t="str">
        <f>'9A'!$AR$29</f>
        <v>BO_9321288</v>
      </c>
      <c r="C6410" t="s">
        <v>21319</v>
      </c>
      <c r="E6410" t="s">
        <v>15757</v>
      </c>
      <c r="F6410" t="str">
        <f>IF(ISBLANK('9A'!$I$29),"",'9A'!$I$29)</f>
        <v/>
      </c>
    </row>
    <row r="6411" spans="2:6">
      <c r="B6411" t="str">
        <f>'9A'!$AS$29</f>
        <v>BO_1269653</v>
      </c>
      <c r="C6411" t="s">
        <v>21317</v>
      </c>
      <c r="E6411" t="s">
        <v>15757</v>
      </c>
      <c r="F6411">
        <f>IF(ISBLANK('9A'!$J$29),"",'9A'!$J$29)</f>
        <v>0</v>
      </c>
    </row>
    <row r="6412" spans="2:6">
      <c r="B6412" t="str">
        <f>'9A'!$AT$29</f>
        <v>BO_1927262</v>
      </c>
      <c r="C6412" t="s">
        <v>21320</v>
      </c>
      <c r="E6412" t="s">
        <v>15757</v>
      </c>
      <c r="F6412" t="str">
        <f>IF(ISBLANK('9A'!$K$29),"",'9A'!$K$29)</f>
        <v/>
      </c>
    </row>
    <row r="6413" spans="2:6">
      <c r="B6413" t="str">
        <f>'9A'!$AU$29</f>
        <v>BO_1925837</v>
      </c>
      <c r="C6413" t="s">
        <v>21321</v>
      </c>
      <c r="E6413" t="s">
        <v>15757</v>
      </c>
      <c r="F6413" t="str">
        <f>IF(ISBLANK('9A'!$L$29),"",'9A'!$L$29)</f>
        <v/>
      </c>
    </row>
    <row r="6414" spans="2:6">
      <c r="B6414" t="str">
        <f>'9A'!$AV$29</f>
        <v>BO23_1925837</v>
      </c>
      <c r="C6414" t="s">
        <v>21322</v>
      </c>
      <c r="E6414" t="s">
        <v>15757</v>
      </c>
      <c r="F6414" t="str">
        <f>IF(ISBLANK('9A'!$M$29),"",'9A'!$M$29)</f>
        <v/>
      </c>
    </row>
    <row r="6415" spans="2:6">
      <c r="B6415" t="str">
        <f>'9A'!$AW$29</f>
        <v>BO_3695559</v>
      </c>
      <c r="C6415" t="s">
        <v>21323</v>
      </c>
      <c r="E6415" t="s">
        <v>15757</v>
      </c>
      <c r="F6415" t="str">
        <f>IF(ISBLANK('9A'!$N$29),"",'9A'!$N$29)</f>
        <v/>
      </c>
    </row>
    <row r="6416" spans="2:6">
      <c r="B6416" t="str">
        <f>'9A'!$AX$29</f>
        <v>BO23_3695559</v>
      </c>
      <c r="C6416" t="s">
        <v>21324</v>
      </c>
      <c r="E6416" t="s">
        <v>15757</v>
      </c>
      <c r="F6416" t="str">
        <f>IF(ISBLANK('9A'!$O$29),"",'9A'!$O$29)</f>
        <v/>
      </c>
    </row>
    <row r="6417" spans="2:6">
      <c r="B6417" t="str">
        <f>'9A'!$AY$29</f>
        <v>BO25_6544_TOT</v>
      </c>
      <c r="C6417" t="e">
        <v>#N/A</v>
      </c>
      <c r="E6417" t="s">
        <v>15757</v>
      </c>
      <c r="F6417" t="str">
        <f>IF(ISBLANK('9A'!$P$29),"",'9A'!$P$29)</f>
        <v/>
      </c>
    </row>
    <row r="6418" spans="2:6">
      <c r="B6418" t="str">
        <f>'9A'!$AL$30</f>
        <v>BO_2655321</v>
      </c>
      <c r="C6418" t="s">
        <v>21325</v>
      </c>
      <c r="E6418" t="s">
        <v>15757</v>
      </c>
      <c r="F6418" t="str">
        <f>IF(ISBLANK('9A'!$C$30),"",'9A'!$C$30)</f>
        <v/>
      </c>
    </row>
    <row r="6419" spans="2:6">
      <c r="B6419" t="str">
        <f>'9A'!$AM$30</f>
        <v>BO_2415159</v>
      </c>
      <c r="C6419" t="s">
        <v>21326</v>
      </c>
      <c r="E6419" t="s">
        <v>15757</v>
      </c>
      <c r="F6419" t="str">
        <f>IF(ISBLANK('9A'!$D$30),"",'9A'!$D$30)</f>
        <v/>
      </c>
    </row>
    <row r="6420" spans="2:6">
      <c r="B6420" t="str">
        <f>'9A'!$AN$30</f>
        <v>BO_5377351</v>
      </c>
      <c r="C6420" t="s">
        <v>21327</v>
      </c>
      <c r="E6420" t="s">
        <v>15757</v>
      </c>
      <c r="F6420" t="str">
        <f>IF(ISBLANK('9A'!$E$30),"",'9A'!$E$30)</f>
        <v/>
      </c>
    </row>
    <row r="6421" spans="2:6">
      <c r="B6421" t="str">
        <f>'9A'!$AO$30</f>
        <v>BO_3494612</v>
      </c>
      <c r="C6421" t="s">
        <v>21328</v>
      </c>
      <c r="E6421" t="s">
        <v>15757</v>
      </c>
      <c r="F6421" t="str">
        <f>IF(ISBLANK('9A'!$F$30),"",'9A'!$F$30)</f>
        <v/>
      </c>
    </row>
    <row r="6422" spans="2:6">
      <c r="B6422" t="str">
        <f>'9A'!$AP$30</f>
        <v>BO_9074</v>
      </c>
      <c r="C6422" t="s">
        <v>21329</v>
      </c>
      <c r="E6422" t="s">
        <v>15757</v>
      </c>
      <c r="F6422">
        <f>IF(ISBLANK('9A'!$G$30),"",'9A'!$G$30)</f>
        <v>0</v>
      </c>
    </row>
    <row r="6423" spans="2:6">
      <c r="B6423" t="str">
        <f>'9A'!$AQ$30</f>
        <v>BO_405946</v>
      </c>
      <c r="C6423" t="s">
        <v>21330</v>
      </c>
      <c r="E6423" t="s">
        <v>15757</v>
      </c>
      <c r="F6423" t="str">
        <f>IF(ISBLANK('9A'!$H$30),"",'9A'!$H$30)</f>
        <v/>
      </c>
    </row>
    <row r="6424" spans="2:6">
      <c r="B6424" t="str">
        <f>'9A'!$AR$30</f>
        <v>BO_1870993</v>
      </c>
      <c r="C6424" t="s">
        <v>21331</v>
      </c>
      <c r="E6424" t="s">
        <v>15757</v>
      </c>
      <c r="F6424" t="str">
        <f>IF(ISBLANK('9A'!$I$30),"",'9A'!$I$30)</f>
        <v/>
      </c>
    </row>
    <row r="6425" spans="2:6">
      <c r="B6425" t="str">
        <f>'9A'!$AS$30</f>
        <v>BO_9357011</v>
      </c>
      <c r="C6425" t="s">
        <v>21329</v>
      </c>
      <c r="E6425" t="s">
        <v>15757</v>
      </c>
      <c r="F6425">
        <f>IF(ISBLANK('9A'!$J$30),"",'9A'!$J$30)</f>
        <v>0</v>
      </c>
    </row>
    <row r="6426" spans="2:6">
      <c r="B6426" t="str">
        <f>'9A'!$AT$30</f>
        <v>BO_5573103</v>
      </c>
      <c r="C6426" t="s">
        <v>21332</v>
      </c>
      <c r="E6426" t="s">
        <v>15757</v>
      </c>
      <c r="F6426" t="str">
        <f>IF(ISBLANK('9A'!$K$30),"",'9A'!$K$30)</f>
        <v/>
      </c>
    </row>
    <row r="6427" spans="2:6">
      <c r="B6427" t="str">
        <f>'9A'!$AU$30</f>
        <v>BO_618668</v>
      </c>
      <c r="C6427" t="s">
        <v>21333</v>
      </c>
      <c r="E6427" t="s">
        <v>15757</v>
      </c>
      <c r="F6427" t="str">
        <f>IF(ISBLANK('9A'!$L$30),"",'9A'!$L$30)</f>
        <v/>
      </c>
    </row>
    <row r="6428" spans="2:6">
      <c r="B6428" t="str">
        <f>'9A'!$AV$30</f>
        <v>BO23_618668</v>
      </c>
      <c r="C6428" t="s">
        <v>21334</v>
      </c>
      <c r="E6428" t="s">
        <v>15757</v>
      </c>
      <c r="F6428" t="str">
        <f>IF(ISBLANK('9A'!$M$30),"",'9A'!$M$30)</f>
        <v/>
      </c>
    </row>
    <row r="6429" spans="2:6">
      <c r="B6429" t="str">
        <f>'9A'!$AW$30</f>
        <v>BO_3075702</v>
      </c>
      <c r="C6429" t="s">
        <v>21335</v>
      </c>
      <c r="E6429" t="s">
        <v>15757</v>
      </c>
      <c r="F6429" t="str">
        <f>IF(ISBLANK('9A'!$N$30),"",'9A'!$N$30)</f>
        <v/>
      </c>
    </row>
    <row r="6430" spans="2:6">
      <c r="B6430" t="str">
        <f>'9A'!$AX$30</f>
        <v>BO23_3075702</v>
      </c>
      <c r="C6430" t="s">
        <v>21336</v>
      </c>
      <c r="E6430" t="s">
        <v>15757</v>
      </c>
      <c r="F6430" t="str">
        <f>IF(ISBLANK('9A'!$O$30),"",'9A'!$O$30)</f>
        <v/>
      </c>
    </row>
    <row r="6431" spans="2:6">
      <c r="B6431" t="str">
        <f>'9A'!$AY$30</f>
        <v>BO25_6545_TOT</v>
      </c>
      <c r="C6431" t="e">
        <v>#N/A</v>
      </c>
      <c r="E6431" t="s">
        <v>15757</v>
      </c>
      <c r="F6431" t="str">
        <f>IF(ISBLANK('9A'!$P$30),"",'9A'!$P$30)</f>
        <v/>
      </c>
    </row>
    <row r="6432" spans="2:6">
      <c r="B6432" t="str">
        <f>'9A'!$AL$31</f>
        <v>BO_6408764</v>
      </c>
      <c r="C6432" t="s">
        <v>21337</v>
      </c>
      <c r="E6432" t="s">
        <v>15757</v>
      </c>
      <c r="F6432" t="str">
        <f>IF(ISBLANK('9A'!$C$31),"",'9A'!$C$31)</f>
        <v/>
      </c>
    </row>
    <row r="6433" spans="2:6">
      <c r="B6433" t="str">
        <f>'9A'!$AM$31</f>
        <v>BO_7046757</v>
      </c>
      <c r="C6433" t="s">
        <v>21338</v>
      </c>
      <c r="E6433" t="s">
        <v>15757</v>
      </c>
      <c r="F6433" t="str">
        <f>IF(ISBLANK('9A'!$D$31),"",'9A'!$D$31)</f>
        <v/>
      </c>
    </row>
    <row r="6434" spans="2:6">
      <c r="B6434" t="str">
        <f>'9A'!$AN$31</f>
        <v>BO_8070684</v>
      </c>
      <c r="C6434" t="s">
        <v>21339</v>
      </c>
      <c r="E6434" t="s">
        <v>15757</v>
      </c>
      <c r="F6434" t="str">
        <f>IF(ISBLANK('9A'!$E$31),"",'9A'!$E$31)</f>
        <v/>
      </c>
    </row>
    <row r="6435" spans="2:6">
      <c r="B6435" t="str">
        <f>'9A'!$AO$31</f>
        <v>BO_5129958</v>
      </c>
      <c r="C6435" t="s">
        <v>21340</v>
      </c>
      <c r="E6435" t="s">
        <v>15757</v>
      </c>
      <c r="F6435" t="str">
        <f>IF(ISBLANK('9A'!$F$31),"",'9A'!$F$31)</f>
        <v/>
      </c>
    </row>
    <row r="6436" spans="2:6">
      <c r="B6436" t="str">
        <f>'9A'!$AP$31</f>
        <v>BO_323549</v>
      </c>
      <c r="C6436" t="s">
        <v>21341</v>
      </c>
      <c r="E6436" t="s">
        <v>15757</v>
      </c>
      <c r="F6436">
        <f>IF(ISBLANK('9A'!$G$31),"",'9A'!$G$31)</f>
        <v>0</v>
      </c>
    </row>
    <row r="6437" spans="2:6">
      <c r="B6437" t="str">
        <f>'9A'!$AQ$31</f>
        <v>BO_9922869</v>
      </c>
      <c r="C6437" t="s">
        <v>21342</v>
      </c>
      <c r="E6437" t="s">
        <v>15757</v>
      </c>
      <c r="F6437" t="str">
        <f>IF(ISBLANK('9A'!$H$31),"",'9A'!$H$31)</f>
        <v/>
      </c>
    </row>
    <row r="6438" spans="2:6">
      <c r="B6438" t="str">
        <f>'9A'!$AR$31</f>
        <v>BO_6313663</v>
      </c>
      <c r="C6438" t="s">
        <v>21343</v>
      </c>
      <c r="E6438" t="s">
        <v>15757</v>
      </c>
      <c r="F6438" t="str">
        <f>IF(ISBLANK('9A'!$I$31),"",'9A'!$I$31)</f>
        <v/>
      </c>
    </row>
    <row r="6439" spans="2:6">
      <c r="B6439" t="str">
        <f>'9A'!$AS$31</f>
        <v>BO_8822674</v>
      </c>
      <c r="C6439" t="s">
        <v>21341</v>
      </c>
      <c r="E6439" t="s">
        <v>15757</v>
      </c>
      <c r="F6439">
        <f>IF(ISBLANK('9A'!$J$31),"",'9A'!$J$31)</f>
        <v>0</v>
      </c>
    </row>
    <row r="6440" spans="2:6">
      <c r="B6440" t="str">
        <f>'9A'!$AT$31</f>
        <v>BO_5993266</v>
      </c>
      <c r="C6440" t="s">
        <v>21344</v>
      </c>
      <c r="E6440" t="s">
        <v>15757</v>
      </c>
      <c r="F6440" t="str">
        <f>IF(ISBLANK('9A'!$K$31),"",'9A'!$K$31)</f>
        <v/>
      </c>
    </row>
    <row r="6441" spans="2:6">
      <c r="B6441" t="str">
        <f>'9A'!$AU$31</f>
        <v>BO_7283530</v>
      </c>
      <c r="C6441" t="s">
        <v>21345</v>
      </c>
      <c r="E6441" t="s">
        <v>15757</v>
      </c>
      <c r="F6441" t="str">
        <f>IF(ISBLANK('9A'!$L$31),"",'9A'!$L$31)</f>
        <v/>
      </c>
    </row>
    <row r="6442" spans="2:6">
      <c r="B6442" t="str">
        <f>'9A'!$AV$31</f>
        <v>BO23_7283530</v>
      </c>
      <c r="C6442" t="s">
        <v>21346</v>
      </c>
      <c r="E6442" t="s">
        <v>15757</v>
      </c>
      <c r="F6442" t="str">
        <f>IF(ISBLANK('9A'!$M$31),"",'9A'!$M$31)</f>
        <v/>
      </c>
    </row>
    <row r="6443" spans="2:6">
      <c r="B6443" t="str">
        <f>'9A'!$AW$31</f>
        <v>BO_7464120</v>
      </c>
      <c r="C6443" t="s">
        <v>21347</v>
      </c>
      <c r="E6443" t="s">
        <v>15757</v>
      </c>
      <c r="F6443" t="str">
        <f>IF(ISBLANK('9A'!$N$31),"",'9A'!$N$31)</f>
        <v/>
      </c>
    </row>
    <row r="6444" spans="2:6">
      <c r="B6444" t="str">
        <f>'9A'!$AX$31</f>
        <v>BO23_7464120</v>
      </c>
      <c r="C6444" t="s">
        <v>21348</v>
      </c>
      <c r="E6444" t="s">
        <v>15757</v>
      </c>
      <c r="F6444" t="str">
        <f>IF(ISBLANK('9A'!$O$31),"",'9A'!$O$31)</f>
        <v/>
      </c>
    </row>
    <row r="6445" spans="2:6">
      <c r="B6445" t="str">
        <f>'9A'!$AY$31</f>
        <v>BO25_6546_TOT</v>
      </c>
      <c r="C6445" t="e">
        <v>#N/A</v>
      </c>
      <c r="E6445" t="s">
        <v>15757</v>
      </c>
      <c r="F6445" t="str">
        <f>IF(ISBLANK('9A'!$P$31),"",'9A'!$P$31)</f>
        <v/>
      </c>
    </row>
    <row r="6446" spans="2:6">
      <c r="B6446" t="str">
        <f>'9A'!$AL$32</f>
        <v>BO_2082771</v>
      </c>
      <c r="C6446" t="s">
        <v>21349</v>
      </c>
      <c r="E6446" t="s">
        <v>15757</v>
      </c>
      <c r="F6446" t="str">
        <f>IF(ISBLANK('9A'!$C$32),"",'9A'!$C$32)</f>
        <v/>
      </c>
    </row>
    <row r="6447" spans="2:6">
      <c r="B6447" t="str">
        <f>'9A'!$AM$32</f>
        <v>BO_3632391</v>
      </c>
      <c r="C6447" t="s">
        <v>21350</v>
      </c>
      <c r="E6447" t="s">
        <v>15757</v>
      </c>
      <c r="F6447" t="str">
        <f>IF(ISBLANK('9A'!$D$32),"",'9A'!$D$32)</f>
        <v/>
      </c>
    </row>
    <row r="6448" spans="2:6">
      <c r="B6448" t="str">
        <f>'9A'!$AN$32</f>
        <v>BO_1257261</v>
      </c>
      <c r="C6448" t="s">
        <v>21351</v>
      </c>
      <c r="E6448" t="s">
        <v>15757</v>
      </c>
      <c r="F6448" t="str">
        <f>IF(ISBLANK('9A'!$E$32),"",'9A'!$E$32)</f>
        <v/>
      </c>
    </row>
    <row r="6449" spans="2:6">
      <c r="B6449" t="str">
        <f>'9A'!$AO$32</f>
        <v>BO_6407105</v>
      </c>
      <c r="C6449" t="s">
        <v>21352</v>
      </c>
      <c r="E6449" t="s">
        <v>15757</v>
      </c>
      <c r="F6449" t="str">
        <f>IF(ISBLANK('9A'!$F$32),"",'9A'!$F$32)</f>
        <v/>
      </c>
    </row>
    <row r="6450" spans="2:6">
      <c r="B6450" t="str">
        <f>'9A'!$AP$32</f>
        <v>BO_1493422</v>
      </c>
      <c r="C6450" t="s">
        <v>21353</v>
      </c>
      <c r="E6450" t="s">
        <v>15757</v>
      </c>
      <c r="F6450">
        <f>IF(ISBLANK('9A'!$G$32),"",'9A'!$G$32)</f>
        <v>0</v>
      </c>
    </row>
    <row r="6451" spans="2:6">
      <c r="B6451" t="str">
        <f>'9A'!$AQ$32</f>
        <v>BO_8423500</v>
      </c>
      <c r="C6451" t="s">
        <v>21354</v>
      </c>
      <c r="E6451" t="s">
        <v>15757</v>
      </c>
      <c r="F6451" t="str">
        <f>IF(ISBLANK('9A'!$H$32),"",'9A'!$H$32)</f>
        <v/>
      </c>
    </row>
    <row r="6452" spans="2:6">
      <c r="B6452" t="str">
        <f>'9A'!$AR$32</f>
        <v>BO_8600925</v>
      </c>
      <c r="C6452" t="s">
        <v>21355</v>
      </c>
      <c r="E6452" t="s">
        <v>15757</v>
      </c>
      <c r="F6452" t="str">
        <f>IF(ISBLANK('9A'!$I$32),"",'9A'!$I$32)</f>
        <v/>
      </c>
    </row>
    <row r="6453" spans="2:6">
      <c r="B6453" t="str">
        <f>'9A'!$AS$32</f>
        <v>BO_7655329</v>
      </c>
      <c r="C6453" t="s">
        <v>21353</v>
      </c>
      <c r="E6453" t="s">
        <v>15757</v>
      </c>
      <c r="F6453">
        <f>IF(ISBLANK('9A'!$J$32),"",'9A'!$J$32)</f>
        <v>0</v>
      </c>
    </row>
    <row r="6454" spans="2:6">
      <c r="B6454" t="str">
        <f>'9A'!$AT$32</f>
        <v>BO_5254575</v>
      </c>
      <c r="C6454" t="s">
        <v>21356</v>
      </c>
      <c r="E6454" t="s">
        <v>15757</v>
      </c>
      <c r="F6454" t="str">
        <f>IF(ISBLANK('9A'!$K$32),"",'9A'!$K$32)</f>
        <v/>
      </c>
    </row>
    <row r="6455" spans="2:6">
      <c r="B6455" t="str">
        <f>'9A'!$AU$32</f>
        <v>BO_6653491</v>
      </c>
      <c r="C6455" t="s">
        <v>21357</v>
      </c>
      <c r="E6455" t="s">
        <v>15757</v>
      </c>
      <c r="F6455" t="str">
        <f>IF(ISBLANK('9A'!$L$32),"",'9A'!$L$32)</f>
        <v/>
      </c>
    </row>
    <row r="6456" spans="2:6">
      <c r="B6456" t="str">
        <f>'9A'!$AV$32</f>
        <v>BO23_6653491</v>
      </c>
      <c r="C6456" t="s">
        <v>21358</v>
      </c>
      <c r="E6456" t="s">
        <v>15757</v>
      </c>
      <c r="F6456" t="str">
        <f>IF(ISBLANK('9A'!$M$32),"",'9A'!$M$32)</f>
        <v/>
      </c>
    </row>
    <row r="6457" spans="2:6">
      <c r="B6457" t="str">
        <f>'9A'!$AW$32</f>
        <v>BO_1705208</v>
      </c>
      <c r="C6457" t="s">
        <v>21359</v>
      </c>
      <c r="E6457" t="s">
        <v>15757</v>
      </c>
      <c r="F6457" t="str">
        <f>IF(ISBLANK('9A'!$N$32),"",'9A'!$N$32)</f>
        <v/>
      </c>
    </row>
    <row r="6458" spans="2:6">
      <c r="B6458" t="str">
        <f>'9A'!$AX$32</f>
        <v>BO23_1705208</v>
      </c>
      <c r="C6458" t="s">
        <v>21360</v>
      </c>
      <c r="E6458" t="s">
        <v>15757</v>
      </c>
      <c r="F6458" t="str">
        <f>IF(ISBLANK('9A'!$O$32),"",'9A'!$O$32)</f>
        <v/>
      </c>
    </row>
    <row r="6459" spans="2:6">
      <c r="B6459" t="str">
        <f>'9A'!$AY$32</f>
        <v>BO25_6547_TOT</v>
      </c>
      <c r="C6459" t="e">
        <v>#N/A</v>
      </c>
      <c r="E6459" t="s">
        <v>15757</v>
      </c>
      <c r="F6459" t="str">
        <f>IF(ISBLANK('9A'!$P$32),"",'9A'!$P$32)</f>
        <v/>
      </c>
    </row>
    <row r="6460" spans="2:6">
      <c r="B6460" t="str">
        <f>'9A'!$AL$33</f>
        <v>BO_8134703</v>
      </c>
      <c r="C6460" t="s">
        <v>21361</v>
      </c>
      <c r="E6460" t="s">
        <v>15757</v>
      </c>
      <c r="F6460" t="str">
        <f>IF(ISBLANK('9A'!$C$33),"",'9A'!$C$33)</f>
        <v/>
      </c>
    </row>
    <row r="6461" spans="2:6">
      <c r="B6461" t="str">
        <f>'9A'!$AM$33</f>
        <v>BO_4346510</v>
      </c>
      <c r="C6461" t="s">
        <v>21362</v>
      </c>
      <c r="E6461" t="s">
        <v>15757</v>
      </c>
      <c r="F6461" t="str">
        <f>IF(ISBLANK('9A'!$D$33),"",'9A'!$D$33)</f>
        <v/>
      </c>
    </row>
    <row r="6462" spans="2:6">
      <c r="B6462" t="str">
        <f>'9A'!$AN$33</f>
        <v>BO_6296208</v>
      </c>
      <c r="C6462" t="s">
        <v>21363</v>
      </c>
      <c r="E6462" t="s">
        <v>15757</v>
      </c>
      <c r="F6462" t="str">
        <f>IF(ISBLANK('9A'!$E$33),"",'9A'!$E$33)</f>
        <v/>
      </c>
    </row>
    <row r="6463" spans="2:6">
      <c r="B6463" t="str">
        <f>'9A'!$AO$33</f>
        <v>BO_7223700</v>
      </c>
      <c r="C6463" t="s">
        <v>21364</v>
      </c>
      <c r="E6463" t="s">
        <v>15757</v>
      </c>
      <c r="F6463" t="str">
        <f>IF(ISBLANK('9A'!$F$33),"",'9A'!$F$33)</f>
        <v/>
      </c>
    </row>
    <row r="6464" spans="2:6">
      <c r="B6464" t="str">
        <f>'9A'!$AP$33</f>
        <v>BO_7530883</v>
      </c>
      <c r="C6464" t="s">
        <v>21365</v>
      </c>
      <c r="E6464" t="s">
        <v>15757</v>
      </c>
      <c r="F6464">
        <f>IF(ISBLANK('9A'!$G$33),"",'9A'!$G$33)</f>
        <v>0</v>
      </c>
    </row>
    <row r="6465" spans="2:6">
      <c r="B6465" t="str">
        <f>'9A'!$AQ$33</f>
        <v>BO_7174882</v>
      </c>
      <c r="C6465" t="s">
        <v>21366</v>
      </c>
      <c r="E6465" t="s">
        <v>15757</v>
      </c>
      <c r="F6465" t="str">
        <f>IF(ISBLANK('9A'!$H$33),"",'9A'!$H$33)</f>
        <v/>
      </c>
    </row>
    <row r="6466" spans="2:6">
      <c r="B6466" t="str">
        <f>'9A'!$AR$33</f>
        <v>BO_8230060</v>
      </c>
      <c r="C6466" t="s">
        <v>21367</v>
      </c>
      <c r="E6466" t="s">
        <v>15757</v>
      </c>
      <c r="F6466" t="str">
        <f>IF(ISBLANK('9A'!$I$33),"",'9A'!$I$33)</f>
        <v/>
      </c>
    </row>
    <row r="6467" spans="2:6">
      <c r="B6467" t="str">
        <f>'9A'!$AS$33</f>
        <v>BO_9163631</v>
      </c>
      <c r="C6467" t="s">
        <v>21365</v>
      </c>
      <c r="E6467" t="s">
        <v>15757</v>
      </c>
      <c r="F6467">
        <f>IF(ISBLANK('9A'!$J$33),"",'9A'!$J$33)</f>
        <v>0</v>
      </c>
    </row>
    <row r="6468" spans="2:6">
      <c r="B6468" t="str">
        <f>'9A'!$AT$33</f>
        <v>BO_2722774</v>
      </c>
      <c r="C6468" t="s">
        <v>21368</v>
      </c>
      <c r="E6468" t="s">
        <v>15757</v>
      </c>
      <c r="F6468" t="str">
        <f>IF(ISBLANK('9A'!$K$33),"",'9A'!$K$33)</f>
        <v/>
      </c>
    </row>
    <row r="6469" spans="2:6">
      <c r="B6469" t="str">
        <f>'9A'!$AU$33</f>
        <v>BO_2630441</v>
      </c>
      <c r="C6469" t="s">
        <v>21369</v>
      </c>
      <c r="E6469" t="s">
        <v>15757</v>
      </c>
      <c r="F6469" t="str">
        <f>IF(ISBLANK('9A'!$L$33),"",'9A'!$L$33)</f>
        <v/>
      </c>
    </row>
    <row r="6470" spans="2:6">
      <c r="B6470" t="str">
        <f>'9A'!$AV$33</f>
        <v>BO23_2630441</v>
      </c>
      <c r="C6470" t="s">
        <v>21370</v>
      </c>
      <c r="E6470" t="s">
        <v>15757</v>
      </c>
      <c r="F6470" t="str">
        <f>IF(ISBLANK('9A'!$M$33),"",'9A'!$M$33)</f>
        <v/>
      </c>
    </row>
    <row r="6471" spans="2:6">
      <c r="B6471" t="str">
        <f>'9A'!$AW$33</f>
        <v>BO_1540196</v>
      </c>
      <c r="C6471" t="s">
        <v>21371</v>
      </c>
      <c r="E6471" t="s">
        <v>15757</v>
      </c>
      <c r="F6471" t="str">
        <f>IF(ISBLANK('9A'!$N$33),"",'9A'!$N$33)</f>
        <v/>
      </c>
    </row>
    <row r="6472" spans="2:6">
      <c r="B6472" t="str">
        <f>'9A'!$AX$33</f>
        <v>BO23_1540196</v>
      </c>
      <c r="C6472" t="s">
        <v>21372</v>
      </c>
      <c r="E6472" t="s">
        <v>15757</v>
      </c>
      <c r="F6472" t="str">
        <f>IF(ISBLANK('9A'!$O$33),"",'9A'!$O$33)</f>
        <v/>
      </c>
    </row>
    <row r="6473" spans="2:6">
      <c r="B6473" t="str">
        <f>'9A'!$AY$33</f>
        <v>BO25_6548_TOT</v>
      </c>
      <c r="C6473" t="e">
        <v>#N/A</v>
      </c>
      <c r="E6473" t="s">
        <v>15757</v>
      </c>
      <c r="F6473" t="str">
        <f>IF(ISBLANK('9A'!$P$33),"",'9A'!$P$33)</f>
        <v/>
      </c>
    </row>
    <row r="6474" spans="2:6">
      <c r="B6474" t="str">
        <f>'9A'!$AL$34</f>
        <v>BO_6374780</v>
      </c>
      <c r="C6474" t="s">
        <v>21373</v>
      </c>
      <c r="E6474" t="s">
        <v>15757</v>
      </c>
      <c r="F6474" t="str">
        <f>IF(ISBLANK('9A'!$C$34),"",'9A'!$C$34)</f>
        <v/>
      </c>
    </row>
    <row r="6475" spans="2:6">
      <c r="B6475" t="str">
        <f>'9A'!$AM$34</f>
        <v>BO_8020127</v>
      </c>
      <c r="C6475" t="s">
        <v>21374</v>
      </c>
      <c r="E6475" t="s">
        <v>15757</v>
      </c>
      <c r="F6475" t="str">
        <f>IF(ISBLANK('9A'!$D$34),"",'9A'!$D$34)</f>
        <v/>
      </c>
    </row>
    <row r="6476" spans="2:6">
      <c r="B6476" t="str">
        <f>'9A'!$AN$34</f>
        <v>BO_5705578</v>
      </c>
      <c r="C6476" t="s">
        <v>21375</v>
      </c>
      <c r="E6476" t="s">
        <v>15757</v>
      </c>
      <c r="F6476" t="str">
        <f>IF(ISBLANK('9A'!$E$34),"",'9A'!$E$34)</f>
        <v/>
      </c>
    </row>
    <row r="6477" spans="2:6">
      <c r="B6477" t="str">
        <f>'9A'!$AO$34</f>
        <v>BO_4023311</v>
      </c>
      <c r="C6477" t="s">
        <v>21376</v>
      </c>
      <c r="E6477" t="s">
        <v>15757</v>
      </c>
      <c r="F6477" t="str">
        <f>IF(ISBLANK('9A'!$F$34),"",'9A'!$F$34)</f>
        <v/>
      </c>
    </row>
    <row r="6478" spans="2:6">
      <c r="B6478" t="str">
        <f>'9A'!$AP$34</f>
        <v>BO_1210533</v>
      </c>
      <c r="C6478" t="s">
        <v>21377</v>
      </c>
      <c r="E6478" t="s">
        <v>15757</v>
      </c>
      <c r="F6478">
        <f>IF(ISBLANK('9A'!$G$34),"",'9A'!$G$34)</f>
        <v>0</v>
      </c>
    </row>
    <row r="6479" spans="2:6">
      <c r="B6479" t="str">
        <f>'9A'!$AQ$34</f>
        <v>BO_8087259</v>
      </c>
      <c r="C6479" t="s">
        <v>21378</v>
      </c>
      <c r="E6479" t="s">
        <v>15757</v>
      </c>
      <c r="F6479" t="str">
        <f>IF(ISBLANK('9A'!$H$34),"",'9A'!$H$34)</f>
        <v/>
      </c>
    </row>
    <row r="6480" spans="2:6">
      <c r="B6480" t="str">
        <f>'9A'!$AR$34</f>
        <v>BO_9510142</v>
      </c>
      <c r="C6480" t="s">
        <v>21379</v>
      </c>
      <c r="E6480" t="s">
        <v>15757</v>
      </c>
      <c r="F6480" t="str">
        <f>IF(ISBLANK('9A'!$I$34),"",'9A'!$I$34)</f>
        <v/>
      </c>
    </row>
    <row r="6481" spans="2:6">
      <c r="B6481" t="str">
        <f>'9A'!$AS$34</f>
        <v>BO_6391882</v>
      </c>
      <c r="C6481" t="s">
        <v>21377</v>
      </c>
      <c r="E6481" t="s">
        <v>15757</v>
      </c>
      <c r="F6481">
        <f>IF(ISBLANK('9A'!$J$34),"",'9A'!$J$34)</f>
        <v>0</v>
      </c>
    </row>
    <row r="6482" spans="2:6">
      <c r="B6482" t="str">
        <f>'9A'!$AT$34</f>
        <v>BO_2663033</v>
      </c>
      <c r="C6482" t="s">
        <v>21380</v>
      </c>
      <c r="E6482" t="s">
        <v>15757</v>
      </c>
      <c r="F6482" t="str">
        <f>IF(ISBLANK('9A'!$K$34),"",'9A'!$K$34)</f>
        <v/>
      </c>
    </row>
    <row r="6483" spans="2:6">
      <c r="B6483" t="str">
        <f>'9A'!$AU$34</f>
        <v>BO_3559155</v>
      </c>
      <c r="C6483" t="s">
        <v>21381</v>
      </c>
      <c r="E6483" t="s">
        <v>15757</v>
      </c>
      <c r="F6483" t="str">
        <f>IF(ISBLANK('9A'!$L$34),"",'9A'!$L$34)</f>
        <v/>
      </c>
    </row>
    <row r="6484" spans="2:6">
      <c r="B6484" t="str">
        <f>'9A'!$AV$34</f>
        <v>BO23_3559155</v>
      </c>
      <c r="C6484" t="s">
        <v>21382</v>
      </c>
      <c r="E6484" t="s">
        <v>15757</v>
      </c>
      <c r="F6484" t="str">
        <f>IF(ISBLANK('9A'!$M$34),"",'9A'!$M$34)</f>
        <v/>
      </c>
    </row>
    <row r="6485" spans="2:6">
      <c r="B6485" t="str">
        <f>'9A'!$AW$34</f>
        <v>BO_2100314</v>
      </c>
      <c r="C6485" t="s">
        <v>21383</v>
      </c>
      <c r="E6485" t="s">
        <v>15757</v>
      </c>
      <c r="F6485" t="str">
        <f>IF(ISBLANK('9A'!$N$34),"",'9A'!$N$34)</f>
        <v/>
      </c>
    </row>
    <row r="6486" spans="2:6">
      <c r="B6486" t="str">
        <f>'9A'!$AX$34</f>
        <v>BO23_2100314</v>
      </c>
      <c r="C6486" t="s">
        <v>21384</v>
      </c>
      <c r="E6486" t="s">
        <v>15757</v>
      </c>
      <c r="F6486" t="str">
        <f>IF(ISBLANK('9A'!$O$34),"",'9A'!$O$34)</f>
        <v/>
      </c>
    </row>
    <row r="6487" spans="2:6">
      <c r="B6487" t="str">
        <f>'9A'!$AY$34</f>
        <v>BO25_6549_TOT</v>
      </c>
      <c r="C6487" t="e">
        <v>#N/A</v>
      </c>
      <c r="E6487" t="s">
        <v>15757</v>
      </c>
      <c r="F6487" t="str">
        <f>IF(ISBLANK('9A'!$P$34),"",'9A'!$P$34)</f>
        <v/>
      </c>
    </row>
    <row r="6488" spans="2:6">
      <c r="B6488" t="str">
        <f>'9A'!$AL$35</f>
        <v>BO_6251759</v>
      </c>
      <c r="C6488" t="s">
        <v>21385</v>
      </c>
      <c r="E6488" t="s">
        <v>15757</v>
      </c>
      <c r="F6488" t="str">
        <f>IF(ISBLANK('9A'!$C$35),"",'9A'!$C$35)</f>
        <v/>
      </c>
    </row>
    <row r="6489" spans="2:6">
      <c r="B6489" t="str">
        <f>'9A'!$AM$35</f>
        <v>BO_745587</v>
      </c>
      <c r="C6489" t="s">
        <v>21386</v>
      </c>
      <c r="E6489" t="s">
        <v>15757</v>
      </c>
      <c r="F6489" t="str">
        <f>IF(ISBLANK('9A'!$D$35),"",'9A'!$D$35)</f>
        <v/>
      </c>
    </row>
    <row r="6490" spans="2:6">
      <c r="B6490" t="str">
        <f>'9A'!$AN$35</f>
        <v>BO_4469775</v>
      </c>
      <c r="C6490" t="s">
        <v>21387</v>
      </c>
      <c r="E6490" t="s">
        <v>15757</v>
      </c>
      <c r="F6490" t="str">
        <f>IF(ISBLANK('9A'!$E$35),"",'9A'!$E$35)</f>
        <v/>
      </c>
    </row>
    <row r="6491" spans="2:6">
      <c r="B6491" t="str">
        <f>'9A'!$AO$35</f>
        <v>BO_10110</v>
      </c>
      <c r="C6491" t="s">
        <v>21388</v>
      </c>
      <c r="E6491" t="s">
        <v>15757</v>
      </c>
      <c r="F6491" t="str">
        <f>IF(ISBLANK('9A'!$F$35),"",'9A'!$F$35)</f>
        <v/>
      </c>
    </row>
    <row r="6492" spans="2:6">
      <c r="B6492" t="str">
        <f>'9A'!$AP$35</f>
        <v>BO_7918081</v>
      </c>
      <c r="C6492" t="s">
        <v>21389</v>
      </c>
      <c r="E6492" t="s">
        <v>15757</v>
      </c>
      <c r="F6492">
        <f>IF(ISBLANK('9A'!$G$35),"",'9A'!$G$35)</f>
        <v>0</v>
      </c>
    </row>
    <row r="6493" spans="2:6">
      <c r="B6493" t="str">
        <f>'9A'!$AQ$35</f>
        <v>BO_8556865</v>
      </c>
      <c r="C6493" t="s">
        <v>21390</v>
      </c>
      <c r="E6493" t="s">
        <v>15757</v>
      </c>
      <c r="F6493" t="str">
        <f>IF(ISBLANK('9A'!$H$35),"",'9A'!$H$35)</f>
        <v/>
      </c>
    </row>
    <row r="6494" spans="2:6">
      <c r="B6494" t="str">
        <f>'9A'!$AR$35</f>
        <v>BO_2184147</v>
      </c>
      <c r="C6494" t="s">
        <v>21391</v>
      </c>
      <c r="E6494" t="s">
        <v>15757</v>
      </c>
      <c r="F6494" t="str">
        <f>IF(ISBLANK('9A'!$I$35),"",'9A'!$I$35)</f>
        <v/>
      </c>
    </row>
    <row r="6495" spans="2:6">
      <c r="B6495" t="str">
        <f>'9A'!$AS$35</f>
        <v>BO_2556962</v>
      </c>
      <c r="C6495" t="s">
        <v>21389</v>
      </c>
      <c r="E6495" t="s">
        <v>15757</v>
      </c>
      <c r="F6495">
        <f>IF(ISBLANK('9A'!$J$35),"",'9A'!$J$35)</f>
        <v>0</v>
      </c>
    </row>
    <row r="6496" spans="2:6">
      <c r="B6496" t="str">
        <f>'9A'!$AT$35</f>
        <v>BO_3292677</v>
      </c>
      <c r="C6496" t="s">
        <v>21392</v>
      </c>
      <c r="E6496" t="s">
        <v>15757</v>
      </c>
      <c r="F6496" t="str">
        <f>IF(ISBLANK('9A'!$K$35),"",'9A'!$K$35)</f>
        <v/>
      </c>
    </row>
    <row r="6497" spans="2:6">
      <c r="B6497" t="str">
        <f>'9A'!$AU$35</f>
        <v>BO_9805370</v>
      </c>
      <c r="C6497" t="s">
        <v>21393</v>
      </c>
      <c r="E6497" t="s">
        <v>15757</v>
      </c>
      <c r="F6497" t="str">
        <f>IF(ISBLANK('9A'!$L$35),"",'9A'!$L$35)</f>
        <v/>
      </c>
    </row>
    <row r="6498" spans="2:6">
      <c r="B6498" t="str">
        <f>'9A'!$AV$35</f>
        <v>BO23_9805370</v>
      </c>
      <c r="C6498" t="s">
        <v>21394</v>
      </c>
      <c r="E6498" t="s">
        <v>15757</v>
      </c>
      <c r="F6498" t="str">
        <f>IF(ISBLANK('9A'!$M$35),"",'9A'!$M$35)</f>
        <v/>
      </c>
    </row>
    <row r="6499" spans="2:6">
      <c r="B6499" t="str">
        <f>'9A'!$AW$35</f>
        <v>BO_9271376</v>
      </c>
      <c r="C6499" t="s">
        <v>21395</v>
      </c>
      <c r="E6499" t="s">
        <v>15757</v>
      </c>
      <c r="F6499" t="str">
        <f>IF(ISBLANK('9A'!$N$35),"",'9A'!$N$35)</f>
        <v/>
      </c>
    </row>
    <row r="6500" spans="2:6">
      <c r="B6500" t="str">
        <f>'9A'!$AX$35</f>
        <v>BO23_9271376</v>
      </c>
      <c r="C6500" t="s">
        <v>21396</v>
      </c>
      <c r="E6500" t="s">
        <v>15757</v>
      </c>
      <c r="F6500" t="str">
        <f>IF(ISBLANK('9A'!$O$35),"",'9A'!$O$35)</f>
        <v/>
      </c>
    </row>
    <row r="6501" spans="2:6">
      <c r="B6501" t="str">
        <f>'9A'!$AY$35</f>
        <v>BO25_6550_TOT</v>
      </c>
      <c r="C6501" t="e">
        <v>#N/A</v>
      </c>
      <c r="E6501" t="s">
        <v>15757</v>
      </c>
      <c r="F6501" t="str">
        <f>IF(ISBLANK('9A'!$P$35),"",'9A'!$P$35)</f>
        <v/>
      </c>
    </row>
    <row r="6502" spans="2:6">
      <c r="B6502" t="str">
        <f>'9A'!$AL$36</f>
        <v>BO_6759356</v>
      </c>
      <c r="C6502" t="s">
        <v>21397</v>
      </c>
      <c r="E6502" t="s">
        <v>15757</v>
      </c>
      <c r="F6502" t="str">
        <f>IF(ISBLANK('9A'!$C$36),"",'9A'!$C$36)</f>
        <v/>
      </c>
    </row>
    <row r="6503" spans="2:6">
      <c r="B6503" t="str">
        <f>'9A'!$AM$36</f>
        <v>BO_3558456</v>
      </c>
      <c r="C6503" t="s">
        <v>21398</v>
      </c>
      <c r="E6503" t="s">
        <v>15757</v>
      </c>
      <c r="F6503" t="str">
        <f>IF(ISBLANK('9A'!$D$36),"",'9A'!$D$36)</f>
        <v/>
      </c>
    </row>
    <row r="6504" spans="2:6">
      <c r="B6504" t="str">
        <f>'9A'!$AN$36</f>
        <v>BO_7518192</v>
      </c>
      <c r="C6504" t="s">
        <v>21399</v>
      </c>
      <c r="E6504" t="s">
        <v>15757</v>
      </c>
      <c r="F6504" t="str">
        <f>IF(ISBLANK('9A'!$E$36),"",'9A'!$E$36)</f>
        <v/>
      </c>
    </row>
    <row r="6505" spans="2:6">
      <c r="B6505" t="str">
        <f>'9A'!$AO$36</f>
        <v>BO_7923913</v>
      </c>
      <c r="C6505" t="s">
        <v>21400</v>
      </c>
      <c r="E6505" t="s">
        <v>15757</v>
      </c>
      <c r="F6505" t="str">
        <f>IF(ISBLANK('9A'!$F$36),"",'9A'!$F$36)</f>
        <v/>
      </c>
    </row>
    <row r="6506" spans="2:6">
      <c r="B6506" t="str">
        <f>'9A'!$AP$36</f>
        <v>BO_787784</v>
      </c>
      <c r="C6506" t="s">
        <v>21401</v>
      </c>
      <c r="E6506" t="s">
        <v>15757</v>
      </c>
      <c r="F6506">
        <f>IF(ISBLANK('9A'!$G$36),"",'9A'!$G$36)</f>
        <v>0</v>
      </c>
    </row>
    <row r="6507" spans="2:6">
      <c r="B6507" t="str">
        <f>'9A'!$AQ$36</f>
        <v>BO_3376575</v>
      </c>
      <c r="C6507" t="s">
        <v>21402</v>
      </c>
      <c r="E6507" t="s">
        <v>15757</v>
      </c>
      <c r="F6507" t="str">
        <f>IF(ISBLANK('9A'!$H$36),"",'9A'!$H$36)</f>
        <v/>
      </c>
    </row>
    <row r="6508" spans="2:6">
      <c r="B6508" t="str">
        <f>'9A'!$AR$36</f>
        <v>BO_8703282</v>
      </c>
      <c r="C6508" t="s">
        <v>21403</v>
      </c>
      <c r="E6508" t="s">
        <v>15757</v>
      </c>
      <c r="F6508" t="str">
        <f>IF(ISBLANK('9A'!$I$36),"",'9A'!$I$36)</f>
        <v/>
      </c>
    </row>
    <row r="6509" spans="2:6">
      <c r="B6509" t="str">
        <f>'9A'!$AS$36</f>
        <v>BO_8716304</v>
      </c>
      <c r="C6509" t="s">
        <v>21401</v>
      </c>
      <c r="E6509" t="s">
        <v>15757</v>
      </c>
      <c r="F6509">
        <f>IF(ISBLANK('9A'!$J$36),"",'9A'!$J$36)</f>
        <v>0</v>
      </c>
    </row>
    <row r="6510" spans="2:6">
      <c r="B6510" t="str">
        <f>'9A'!$AT$36</f>
        <v>BO_8240280</v>
      </c>
      <c r="C6510" t="s">
        <v>21404</v>
      </c>
      <c r="E6510" t="s">
        <v>15757</v>
      </c>
      <c r="F6510" t="str">
        <f>IF(ISBLANK('9A'!$K$36),"",'9A'!$K$36)</f>
        <v/>
      </c>
    </row>
    <row r="6511" spans="2:6">
      <c r="B6511" t="str">
        <f>'9A'!$AU$36</f>
        <v>BO_259386</v>
      </c>
      <c r="C6511" t="s">
        <v>21405</v>
      </c>
      <c r="E6511" t="s">
        <v>15757</v>
      </c>
      <c r="F6511" t="str">
        <f>IF(ISBLANK('9A'!$L$36),"",'9A'!$L$36)</f>
        <v/>
      </c>
    </row>
    <row r="6512" spans="2:6">
      <c r="B6512" t="str">
        <f>'9A'!$AV$36</f>
        <v>BO23_259386</v>
      </c>
      <c r="C6512" t="s">
        <v>21406</v>
      </c>
      <c r="E6512" t="s">
        <v>15757</v>
      </c>
      <c r="F6512" t="str">
        <f>IF(ISBLANK('9A'!$M$36),"",'9A'!$M$36)</f>
        <v/>
      </c>
    </row>
    <row r="6513" spans="2:6">
      <c r="B6513" t="str">
        <f>'9A'!$AW$36</f>
        <v>BO_1062786</v>
      </c>
      <c r="C6513" t="s">
        <v>21407</v>
      </c>
      <c r="E6513" t="s">
        <v>15757</v>
      </c>
      <c r="F6513" t="str">
        <f>IF(ISBLANK('9A'!$N$36),"",'9A'!$N$36)</f>
        <v/>
      </c>
    </row>
    <row r="6514" spans="2:6">
      <c r="B6514" t="str">
        <f>'9A'!$AX$36</f>
        <v>BO23_1062786</v>
      </c>
      <c r="C6514" t="s">
        <v>21408</v>
      </c>
      <c r="E6514" t="s">
        <v>15757</v>
      </c>
      <c r="F6514" t="str">
        <f>IF(ISBLANK('9A'!$O$36),"",'9A'!$O$36)</f>
        <v/>
      </c>
    </row>
    <row r="6515" spans="2:6">
      <c r="B6515" t="str">
        <f>'9A'!$AY$36</f>
        <v>BO25_6551_TOT</v>
      </c>
      <c r="C6515" t="e">
        <v>#N/A</v>
      </c>
      <c r="E6515" t="s">
        <v>15757</v>
      </c>
      <c r="F6515" t="str">
        <f>IF(ISBLANK('9A'!$P$36),"",'9A'!$P$36)</f>
        <v/>
      </c>
    </row>
    <row r="6516" spans="2:6">
      <c r="B6516" t="str">
        <f>'9A'!$AL$37</f>
        <v>BO_9330663</v>
      </c>
      <c r="C6516" t="s">
        <v>21409</v>
      </c>
      <c r="E6516" t="s">
        <v>15757</v>
      </c>
      <c r="F6516" t="str">
        <f>IF(ISBLANK('9A'!$C$37),"",'9A'!$C$37)</f>
        <v/>
      </c>
    </row>
    <row r="6517" spans="2:6">
      <c r="B6517" t="str">
        <f>'9A'!$AM$37</f>
        <v>BO_3554136</v>
      </c>
      <c r="C6517" t="s">
        <v>21410</v>
      </c>
      <c r="E6517" t="s">
        <v>15757</v>
      </c>
      <c r="F6517" t="str">
        <f>IF(ISBLANK('9A'!$D$37),"",'9A'!$D$37)</f>
        <v/>
      </c>
    </row>
    <row r="6518" spans="2:6">
      <c r="B6518" t="str">
        <f>'9A'!$AN$37</f>
        <v>BO_5025681</v>
      </c>
      <c r="C6518" t="s">
        <v>21411</v>
      </c>
      <c r="E6518" t="s">
        <v>15757</v>
      </c>
      <c r="F6518" t="str">
        <f>IF(ISBLANK('9A'!$E$37),"",'9A'!$E$37)</f>
        <v/>
      </c>
    </row>
    <row r="6519" spans="2:6">
      <c r="B6519" t="str">
        <f>'9A'!$AO$37</f>
        <v>BO_6958429</v>
      </c>
      <c r="C6519" t="s">
        <v>21412</v>
      </c>
      <c r="E6519" t="s">
        <v>15757</v>
      </c>
      <c r="F6519" t="str">
        <f>IF(ISBLANK('9A'!$F$37),"",'9A'!$F$37)</f>
        <v/>
      </c>
    </row>
    <row r="6520" spans="2:6">
      <c r="B6520" t="str">
        <f>'9A'!$AP$37</f>
        <v>BO_2003405</v>
      </c>
      <c r="C6520" t="s">
        <v>21413</v>
      </c>
      <c r="E6520" t="s">
        <v>15757</v>
      </c>
      <c r="F6520">
        <f>IF(ISBLANK('9A'!$G$37),"",'9A'!$G$37)</f>
        <v>0</v>
      </c>
    </row>
    <row r="6521" spans="2:6">
      <c r="B6521" t="str">
        <f>'9A'!$AQ$37</f>
        <v>BO_1254519</v>
      </c>
      <c r="C6521" t="s">
        <v>21414</v>
      </c>
      <c r="E6521" t="s">
        <v>15757</v>
      </c>
      <c r="F6521" t="str">
        <f>IF(ISBLANK('9A'!$H$37),"",'9A'!$H$37)</f>
        <v/>
      </c>
    </row>
    <row r="6522" spans="2:6">
      <c r="B6522" t="str">
        <f>'9A'!$AR$37</f>
        <v>BO_8344663</v>
      </c>
      <c r="C6522" t="s">
        <v>21415</v>
      </c>
      <c r="E6522" t="s">
        <v>15757</v>
      </c>
      <c r="F6522" t="str">
        <f>IF(ISBLANK('9A'!$I$37),"",'9A'!$I$37)</f>
        <v/>
      </c>
    </row>
    <row r="6523" spans="2:6">
      <c r="B6523" t="str">
        <f>'9A'!$AS$37</f>
        <v>BO_2012486</v>
      </c>
      <c r="C6523" t="s">
        <v>21413</v>
      </c>
      <c r="E6523" t="s">
        <v>15757</v>
      </c>
      <c r="F6523">
        <f>IF(ISBLANK('9A'!$J$37),"",'9A'!$J$37)</f>
        <v>0</v>
      </c>
    </row>
    <row r="6524" spans="2:6">
      <c r="B6524" t="str">
        <f>'9A'!$AT$37</f>
        <v>BO_6485641</v>
      </c>
      <c r="C6524" t="s">
        <v>21416</v>
      </c>
      <c r="E6524" t="s">
        <v>15757</v>
      </c>
      <c r="F6524" t="str">
        <f>IF(ISBLANK('9A'!$K$37),"",'9A'!$K$37)</f>
        <v/>
      </c>
    </row>
    <row r="6525" spans="2:6">
      <c r="B6525" t="str">
        <f>'9A'!$AU$37</f>
        <v>BO_7648524</v>
      </c>
      <c r="C6525" t="s">
        <v>21417</v>
      </c>
      <c r="E6525" t="s">
        <v>15757</v>
      </c>
      <c r="F6525" t="str">
        <f>IF(ISBLANK('9A'!$L$37),"",'9A'!$L$37)</f>
        <v/>
      </c>
    </row>
    <row r="6526" spans="2:6">
      <c r="B6526" t="str">
        <f>'9A'!$AV$37</f>
        <v>BO23_7648524</v>
      </c>
      <c r="C6526" t="s">
        <v>21418</v>
      </c>
      <c r="E6526" t="s">
        <v>15757</v>
      </c>
      <c r="F6526" t="str">
        <f>IF(ISBLANK('9A'!$M$37),"",'9A'!$M$37)</f>
        <v/>
      </c>
    </row>
    <row r="6527" spans="2:6">
      <c r="B6527" t="str">
        <f>'9A'!$AW$37</f>
        <v>BO_954522</v>
      </c>
      <c r="C6527" t="s">
        <v>21419</v>
      </c>
      <c r="E6527" t="s">
        <v>15757</v>
      </c>
      <c r="F6527" t="str">
        <f>IF(ISBLANK('9A'!$N$37),"",'9A'!$N$37)</f>
        <v/>
      </c>
    </row>
    <row r="6528" spans="2:6">
      <c r="B6528" t="str">
        <f>'9A'!$AX$37</f>
        <v>BO23_954522</v>
      </c>
      <c r="C6528" t="s">
        <v>21420</v>
      </c>
      <c r="E6528" t="s">
        <v>15757</v>
      </c>
      <c r="F6528" t="str">
        <f>IF(ISBLANK('9A'!$O$37),"",'9A'!$O$37)</f>
        <v/>
      </c>
    </row>
    <row r="6529" spans="2:6">
      <c r="B6529" t="str">
        <f>'9A'!$AY$37</f>
        <v>BO25_6552_TOT</v>
      </c>
      <c r="C6529" t="e">
        <v>#N/A</v>
      </c>
      <c r="E6529" t="s">
        <v>15757</v>
      </c>
      <c r="F6529" t="str">
        <f>IF(ISBLANK('9A'!$P$37),"",'9A'!$P$37)</f>
        <v/>
      </c>
    </row>
    <row r="6530" spans="2:6">
      <c r="B6530" t="str">
        <f>'9A'!$AL$38</f>
        <v>BO_7697659</v>
      </c>
      <c r="C6530" t="s">
        <v>21421</v>
      </c>
      <c r="E6530" t="s">
        <v>15757</v>
      </c>
      <c r="F6530" t="str">
        <f>IF(ISBLANK('9A'!$C$38),"",'9A'!$C$38)</f>
        <v/>
      </c>
    </row>
    <row r="6531" spans="2:6">
      <c r="B6531" t="str">
        <f>'9A'!$AM$38</f>
        <v>BO_2445707</v>
      </c>
      <c r="C6531" t="s">
        <v>21422</v>
      </c>
      <c r="E6531" t="s">
        <v>15757</v>
      </c>
      <c r="F6531" t="str">
        <f>IF(ISBLANK('9A'!$D$38),"",'9A'!$D$38)</f>
        <v/>
      </c>
    </row>
    <row r="6532" spans="2:6">
      <c r="B6532" t="str">
        <f>'9A'!$AN$38</f>
        <v>BO_9617921</v>
      </c>
      <c r="C6532" t="s">
        <v>21423</v>
      </c>
      <c r="E6532" t="s">
        <v>15757</v>
      </c>
      <c r="F6532" t="str">
        <f>IF(ISBLANK('9A'!$E$38),"",'9A'!$E$38)</f>
        <v/>
      </c>
    </row>
    <row r="6533" spans="2:6">
      <c r="B6533" t="str">
        <f>'9A'!$AO$38</f>
        <v>BO_9359394</v>
      </c>
      <c r="C6533" t="s">
        <v>21424</v>
      </c>
      <c r="E6533" t="s">
        <v>15757</v>
      </c>
      <c r="F6533" t="str">
        <f>IF(ISBLANK('9A'!$F$38),"",'9A'!$F$38)</f>
        <v/>
      </c>
    </row>
    <row r="6534" spans="2:6">
      <c r="B6534" t="str">
        <f>'9A'!$AP$38</f>
        <v>BO_4164238</v>
      </c>
      <c r="C6534" t="s">
        <v>21425</v>
      </c>
      <c r="E6534" t="s">
        <v>15757</v>
      </c>
      <c r="F6534">
        <f>IF(ISBLANK('9A'!$G$38),"",'9A'!$G$38)</f>
        <v>0</v>
      </c>
    </row>
    <row r="6535" spans="2:6">
      <c r="B6535" t="str">
        <f>'9A'!$AQ$38</f>
        <v>BO_6175034</v>
      </c>
      <c r="C6535" t="s">
        <v>21426</v>
      </c>
      <c r="E6535" t="s">
        <v>15757</v>
      </c>
      <c r="F6535" t="str">
        <f>IF(ISBLANK('9A'!$H$38),"",'9A'!$H$38)</f>
        <v/>
      </c>
    </row>
    <row r="6536" spans="2:6">
      <c r="B6536" t="str">
        <f>'9A'!$AR$38</f>
        <v>BO_5881970</v>
      </c>
      <c r="C6536" t="s">
        <v>21427</v>
      </c>
      <c r="E6536" t="s">
        <v>15757</v>
      </c>
      <c r="F6536" t="str">
        <f>IF(ISBLANK('9A'!$I$38),"",'9A'!$I$38)</f>
        <v/>
      </c>
    </row>
    <row r="6537" spans="2:6">
      <c r="B6537" t="str">
        <f>'9A'!$AS$38</f>
        <v>BO_6508247</v>
      </c>
      <c r="C6537" t="s">
        <v>21425</v>
      </c>
      <c r="E6537" t="s">
        <v>15757</v>
      </c>
      <c r="F6537">
        <f>IF(ISBLANK('9A'!$J$38),"",'9A'!$J$38)</f>
        <v>0</v>
      </c>
    </row>
    <row r="6538" spans="2:6">
      <c r="B6538" t="str">
        <f>'9A'!$AT$38</f>
        <v>BO_8701815</v>
      </c>
      <c r="C6538" t="s">
        <v>21428</v>
      </c>
      <c r="E6538" t="s">
        <v>15757</v>
      </c>
      <c r="F6538" t="str">
        <f>IF(ISBLANK('9A'!$K$38),"",'9A'!$K$38)</f>
        <v/>
      </c>
    </row>
    <row r="6539" spans="2:6">
      <c r="B6539" t="str">
        <f>'9A'!$AU$38</f>
        <v>BO_6148232</v>
      </c>
      <c r="C6539" t="s">
        <v>21429</v>
      </c>
      <c r="E6539" t="s">
        <v>15757</v>
      </c>
      <c r="F6539" t="str">
        <f>IF(ISBLANK('9A'!$L$38),"",'9A'!$L$38)</f>
        <v/>
      </c>
    </row>
    <row r="6540" spans="2:6">
      <c r="B6540" t="str">
        <f>'9A'!$AV$38</f>
        <v>BO23_6148232</v>
      </c>
      <c r="C6540" t="s">
        <v>21430</v>
      </c>
      <c r="E6540" t="s">
        <v>15757</v>
      </c>
      <c r="F6540" t="str">
        <f>IF(ISBLANK('9A'!$M$38),"",'9A'!$M$38)</f>
        <v/>
      </c>
    </row>
    <row r="6541" spans="2:6">
      <c r="B6541" t="str">
        <f>'9A'!$AW$38</f>
        <v>BO_7707001</v>
      </c>
      <c r="C6541" t="s">
        <v>21431</v>
      </c>
      <c r="E6541" t="s">
        <v>15757</v>
      </c>
      <c r="F6541" t="str">
        <f>IF(ISBLANK('9A'!$N$38),"",'9A'!$N$38)</f>
        <v/>
      </c>
    </row>
    <row r="6542" spans="2:6">
      <c r="B6542" t="str">
        <f>'9A'!$AX$38</f>
        <v>BO23_7707001</v>
      </c>
      <c r="C6542" t="s">
        <v>21432</v>
      </c>
      <c r="E6542" t="s">
        <v>15757</v>
      </c>
      <c r="F6542" t="str">
        <f>IF(ISBLANK('9A'!$O$38),"",'9A'!$O$38)</f>
        <v/>
      </c>
    </row>
    <row r="6543" spans="2:6">
      <c r="B6543" t="str">
        <f>'9A'!$AY$38</f>
        <v>BO25_6553_TOT</v>
      </c>
      <c r="C6543" t="e">
        <v>#N/A</v>
      </c>
      <c r="E6543" t="s">
        <v>15757</v>
      </c>
      <c r="F6543" t="str">
        <f>IF(ISBLANK('9A'!$P$38),"",'9A'!$P$38)</f>
        <v/>
      </c>
    </row>
    <row r="6544" spans="2:6">
      <c r="B6544" t="str">
        <f>'9A'!$AL$39</f>
        <v>BO_954151</v>
      </c>
      <c r="C6544" t="s">
        <v>21433</v>
      </c>
      <c r="E6544" t="s">
        <v>15757</v>
      </c>
      <c r="F6544" t="str">
        <f>IF(ISBLANK('9A'!$C$39),"",'9A'!$C$39)</f>
        <v/>
      </c>
    </row>
    <row r="6545" spans="2:6">
      <c r="B6545" t="str">
        <f>'9A'!$AM$39</f>
        <v>BO_9474392</v>
      </c>
      <c r="C6545" t="s">
        <v>21434</v>
      </c>
      <c r="E6545" t="s">
        <v>15757</v>
      </c>
      <c r="F6545" t="str">
        <f>IF(ISBLANK('9A'!$D$39),"",'9A'!$D$39)</f>
        <v/>
      </c>
    </row>
    <row r="6546" spans="2:6">
      <c r="B6546" t="str">
        <f>'9A'!$AN$39</f>
        <v>BO_6867152</v>
      </c>
      <c r="C6546" t="s">
        <v>21435</v>
      </c>
      <c r="E6546" t="s">
        <v>15757</v>
      </c>
      <c r="F6546" t="str">
        <f>IF(ISBLANK('9A'!$E$39),"",'9A'!$E$39)</f>
        <v/>
      </c>
    </row>
    <row r="6547" spans="2:6">
      <c r="B6547" t="str">
        <f>'9A'!$AO$39</f>
        <v>BO_6329274</v>
      </c>
      <c r="C6547" t="s">
        <v>21436</v>
      </c>
      <c r="E6547" t="s">
        <v>15757</v>
      </c>
      <c r="F6547" t="str">
        <f>IF(ISBLANK('9A'!$F$39),"",'9A'!$F$39)</f>
        <v/>
      </c>
    </row>
    <row r="6548" spans="2:6">
      <c r="B6548" t="str">
        <f>'9A'!$AP$39</f>
        <v>BO_8008024</v>
      </c>
      <c r="C6548" t="s">
        <v>21437</v>
      </c>
      <c r="E6548" t="s">
        <v>15757</v>
      </c>
      <c r="F6548">
        <f>IF(ISBLANK('9A'!$G$39),"",'9A'!$G$39)</f>
        <v>0</v>
      </c>
    </row>
    <row r="6549" spans="2:6">
      <c r="B6549" t="str">
        <f>'9A'!$AQ$39</f>
        <v>BO_4529482</v>
      </c>
      <c r="C6549" t="s">
        <v>21438</v>
      </c>
      <c r="E6549" t="s">
        <v>15757</v>
      </c>
      <c r="F6549" t="str">
        <f>IF(ISBLANK('9A'!$H$39),"",'9A'!$H$39)</f>
        <v/>
      </c>
    </row>
    <row r="6550" spans="2:6">
      <c r="B6550" t="str">
        <f>'9A'!$AR$39</f>
        <v>BO_6799701</v>
      </c>
      <c r="C6550" t="s">
        <v>21439</v>
      </c>
      <c r="E6550" t="s">
        <v>15757</v>
      </c>
      <c r="F6550" t="str">
        <f>IF(ISBLANK('9A'!$I$39),"",'9A'!$I$39)</f>
        <v/>
      </c>
    </row>
    <row r="6551" spans="2:6">
      <c r="B6551" t="str">
        <f>'9A'!$AS$39</f>
        <v>BO_5674113</v>
      </c>
      <c r="C6551" t="s">
        <v>21437</v>
      </c>
      <c r="E6551" t="s">
        <v>15757</v>
      </c>
      <c r="F6551">
        <f>IF(ISBLANK('9A'!$J$39),"",'9A'!$J$39)</f>
        <v>0</v>
      </c>
    </row>
    <row r="6552" spans="2:6">
      <c r="B6552" t="str">
        <f>'9A'!$AT$39</f>
        <v>BO_5818165</v>
      </c>
      <c r="C6552" t="s">
        <v>21440</v>
      </c>
      <c r="E6552" t="s">
        <v>15757</v>
      </c>
      <c r="F6552" t="str">
        <f>IF(ISBLANK('9A'!$K$39),"",'9A'!$K$39)</f>
        <v/>
      </c>
    </row>
    <row r="6553" spans="2:6">
      <c r="B6553" t="str">
        <f>'9A'!$AU$39</f>
        <v>BO_5769717</v>
      </c>
      <c r="C6553" t="s">
        <v>21441</v>
      </c>
      <c r="E6553" t="s">
        <v>15757</v>
      </c>
      <c r="F6553" t="str">
        <f>IF(ISBLANK('9A'!$L$39),"",'9A'!$L$39)</f>
        <v/>
      </c>
    </row>
    <row r="6554" spans="2:6">
      <c r="B6554" t="str">
        <f>'9A'!$AV$39</f>
        <v>BO23_5769717</v>
      </c>
      <c r="C6554" t="s">
        <v>21442</v>
      </c>
      <c r="E6554" t="s">
        <v>15757</v>
      </c>
      <c r="F6554" t="str">
        <f>IF(ISBLANK('9A'!$M$39),"",'9A'!$M$39)</f>
        <v/>
      </c>
    </row>
    <row r="6555" spans="2:6">
      <c r="B6555" t="str">
        <f>'9A'!$AW$39</f>
        <v>BO_7827747</v>
      </c>
      <c r="C6555" t="s">
        <v>21443</v>
      </c>
      <c r="E6555" t="s">
        <v>15757</v>
      </c>
      <c r="F6555" t="str">
        <f>IF(ISBLANK('9A'!$N$39),"",'9A'!$N$39)</f>
        <v/>
      </c>
    </row>
    <row r="6556" spans="2:6">
      <c r="B6556" t="str">
        <f>'9A'!$AX$39</f>
        <v>BO23_7827747</v>
      </c>
      <c r="C6556" t="s">
        <v>21444</v>
      </c>
      <c r="E6556" t="s">
        <v>15757</v>
      </c>
      <c r="F6556" t="str">
        <f>IF(ISBLANK('9A'!$O$39),"",'9A'!$O$39)</f>
        <v/>
      </c>
    </row>
    <row r="6557" spans="2:6">
      <c r="B6557" t="str">
        <f>'9A'!$AY$39</f>
        <v>BO25_6554_TOT</v>
      </c>
      <c r="C6557" t="e">
        <v>#N/A</v>
      </c>
      <c r="E6557" t="s">
        <v>15757</v>
      </c>
      <c r="F6557" t="str">
        <f>IF(ISBLANK('9A'!$P$39),"",'9A'!$P$39)</f>
        <v/>
      </c>
    </row>
    <row r="6558" spans="2:6">
      <c r="B6558" t="str">
        <f>'9A'!$AL$40</f>
        <v>BO_709060</v>
      </c>
      <c r="C6558" t="s">
        <v>21445</v>
      </c>
      <c r="E6558" t="s">
        <v>15757</v>
      </c>
      <c r="F6558">
        <f>IF(ISBLANK('9A'!$C$40),"",'9A'!$C$40)</f>
        <v>0</v>
      </c>
    </row>
    <row r="6559" spans="2:6">
      <c r="B6559" t="str">
        <f>'9A'!$AM$40</f>
        <v>BO_8196426</v>
      </c>
      <c r="C6559" t="s">
        <v>21446</v>
      </c>
      <c r="E6559" t="s">
        <v>15757</v>
      </c>
      <c r="F6559">
        <f>IF(ISBLANK('9A'!$D$40),"",'9A'!$D$40)</f>
        <v>0</v>
      </c>
    </row>
    <row r="6560" spans="2:6">
      <c r="B6560" t="str">
        <f>'9A'!$AN$40</f>
        <v>BO_1993881</v>
      </c>
      <c r="C6560" t="s">
        <v>21447</v>
      </c>
      <c r="E6560" t="s">
        <v>15757</v>
      </c>
      <c r="F6560">
        <f>IF(ISBLANK('9A'!$E$40),"",'9A'!$E$40)</f>
        <v>0</v>
      </c>
    </row>
    <row r="6561" spans="2:6">
      <c r="B6561" t="str">
        <f>'9A'!$AO$40</f>
        <v>BO_8061588</v>
      </c>
      <c r="C6561" t="s">
        <v>21448</v>
      </c>
      <c r="E6561" t="s">
        <v>15757</v>
      </c>
      <c r="F6561">
        <f>IF(ISBLANK('9A'!$F$40),"",'9A'!$F$40)</f>
        <v>0</v>
      </c>
    </row>
    <row r="6562" spans="2:6">
      <c r="B6562" t="str">
        <f>'9A'!$AP$40</f>
        <v>BO_2205112</v>
      </c>
      <c r="C6562" t="s">
        <v>21449</v>
      </c>
      <c r="E6562" t="s">
        <v>15757</v>
      </c>
      <c r="F6562">
        <f>IF(ISBLANK('9A'!$G$40),"",'9A'!$G$40)</f>
        <v>0</v>
      </c>
    </row>
    <row r="6563" spans="2:6">
      <c r="B6563" t="str">
        <f>'9A'!$AQ$40</f>
        <v>BO_2488494</v>
      </c>
      <c r="C6563" t="s">
        <v>21450</v>
      </c>
      <c r="E6563" t="s">
        <v>15757</v>
      </c>
      <c r="F6563">
        <f>IF(ISBLANK('9A'!$H$40),"",'9A'!$H$40)</f>
        <v>0</v>
      </c>
    </row>
    <row r="6564" spans="2:6">
      <c r="B6564" t="str">
        <f>'9A'!$AR$40</f>
        <v>BO_3942593</v>
      </c>
      <c r="C6564" t="s">
        <v>21451</v>
      </c>
      <c r="E6564" t="s">
        <v>15757</v>
      </c>
      <c r="F6564">
        <f>IF(ISBLANK('9A'!$I$40),"",'9A'!$I$40)</f>
        <v>0</v>
      </c>
    </row>
    <row r="6565" spans="2:6">
      <c r="B6565" t="str">
        <f>'9A'!$AS$40</f>
        <v>BO_7737865</v>
      </c>
      <c r="C6565" t="s">
        <v>21449</v>
      </c>
      <c r="E6565" t="s">
        <v>15757</v>
      </c>
      <c r="F6565">
        <f>IF(ISBLANK('9A'!$J$40),"",'9A'!$J$40)</f>
        <v>0</v>
      </c>
    </row>
    <row r="6566" spans="2:6">
      <c r="B6566" t="str">
        <f>'9A'!$AT$40</f>
        <v>BO_9499548</v>
      </c>
      <c r="C6566" t="s">
        <v>21452</v>
      </c>
      <c r="E6566" t="s">
        <v>15757</v>
      </c>
      <c r="F6566">
        <f>IF(ISBLANK('9A'!$K$40),"",'9A'!$K$40)</f>
        <v>0</v>
      </c>
    </row>
    <row r="6567" spans="2:6">
      <c r="B6567" t="str">
        <f>'9A'!$AU$40</f>
        <v>BO_9075086</v>
      </c>
      <c r="C6567" t="s">
        <v>21453</v>
      </c>
      <c r="E6567" t="s">
        <v>15757</v>
      </c>
      <c r="F6567">
        <f>IF(ISBLANK('9A'!$L$40),"",'9A'!$L$40)</f>
        <v>0</v>
      </c>
    </row>
    <row r="6568" spans="2:6">
      <c r="B6568" t="str">
        <f>'9A'!$AV$40</f>
        <v>BO23_9075086</v>
      </c>
      <c r="C6568" t="s">
        <v>21454</v>
      </c>
      <c r="E6568" t="s">
        <v>15757</v>
      </c>
      <c r="F6568">
        <f>IF(ISBLANK('9A'!$M$40),"",'9A'!$M$40)</f>
        <v>0</v>
      </c>
    </row>
    <row r="6569" spans="2:6">
      <c r="B6569" t="str">
        <f>'9A'!$AW$40</f>
        <v>BO_2988952</v>
      </c>
      <c r="C6569" t="s">
        <v>21455</v>
      </c>
      <c r="E6569" t="s">
        <v>15757</v>
      </c>
      <c r="F6569">
        <f>IF(ISBLANK('9A'!$N$40),"",'9A'!$N$40)</f>
        <v>0</v>
      </c>
    </row>
    <row r="6570" spans="2:6">
      <c r="B6570" t="str">
        <f>'9A'!$AX$40</f>
        <v>BO23_2988952</v>
      </c>
      <c r="C6570" t="s">
        <v>21456</v>
      </c>
      <c r="E6570" t="s">
        <v>15757</v>
      </c>
      <c r="F6570">
        <f>IF(ISBLANK('9A'!$O$40),"",'9A'!$O$40)</f>
        <v>0</v>
      </c>
    </row>
    <row r="6571" spans="2:6">
      <c r="B6571" t="str">
        <f>'9A'!$AY$40</f>
        <v>BO25_CUMM_TOT</v>
      </c>
      <c r="C6571" t="e">
        <v>#N/A</v>
      </c>
      <c r="E6571" t="s">
        <v>15757</v>
      </c>
      <c r="F6571">
        <f>IF(ISBLANK('9A'!$P$40),"",'9A'!$P$40)</f>
        <v>0</v>
      </c>
    </row>
    <row r="6572" spans="2:6">
      <c r="B6572" t="str">
        <f>'10A'!$V$8</f>
        <v>BN1208_GR</v>
      </c>
      <c r="C6572" t="s">
        <v>21457</v>
      </c>
      <c r="E6572" t="s">
        <v>15757</v>
      </c>
      <c r="F6572" t="str">
        <f>IF(ISBLANK('10A'!$E$8),"",'10A'!$E$8)</f>
        <v/>
      </c>
    </row>
    <row r="6573" spans="2:6">
      <c r="B6573" t="str">
        <f>'10A'!$V$9</f>
        <v>BN1231_GR</v>
      </c>
      <c r="C6573" t="s">
        <v>21458</v>
      </c>
      <c r="E6573" t="s">
        <v>15757</v>
      </c>
      <c r="F6573" t="str">
        <f>IF(ISBLANK('10A'!$E$9),"",'10A'!$E$9)</f>
        <v/>
      </c>
    </row>
    <row r="6574" spans="2:6">
      <c r="B6574" t="str">
        <f>'10A'!$X$15</f>
        <v>B1253NMT_AMI_GR</v>
      </c>
      <c r="C6574" t="s">
        <v>21459</v>
      </c>
      <c r="E6574" t="s">
        <v>15757</v>
      </c>
      <c r="F6574" t="str">
        <f>IF(ISBLANK('10A'!$G$15),"",'10A'!$G$15)</f>
        <v/>
      </c>
    </row>
    <row r="6575" spans="2:6">
      <c r="B6575" t="str">
        <f>'10A'!$X$16</f>
        <v>B1256NMT_AMI_GR</v>
      </c>
      <c r="C6575" t="s">
        <v>21460</v>
      </c>
      <c r="E6575" t="s">
        <v>15757</v>
      </c>
      <c r="F6575" t="str">
        <f>IF(ISBLANK('10A'!$G$16),"",'10A'!$G$16)</f>
        <v/>
      </c>
    </row>
    <row r="6576" spans="2:6">
      <c r="B6576" t="str">
        <f>'10A'!$X$17</f>
        <v>B0257NMT_AMI_GR</v>
      </c>
      <c r="C6576" t="s">
        <v>21461</v>
      </c>
      <c r="E6576" t="s">
        <v>15757</v>
      </c>
      <c r="F6576" t="str">
        <f>IF(ISBLANK('10A'!$G$17),"",'10A'!$G$17)</f>
        <v/>
      </c>
    </row>
    <row r="6577" spans="2:6">
      <c r="B6577" t="str">
        <f>'10A'!$X$18</f>
        <v>B0258NMT_AMI_GR</v>
      </c>
      <c r="C6577" t="s">
        <v>21462</v>
      </c>
      <c r="E6577" t="s">
        <v>15757</v>
      </c>
      <c r="F6577" t="str">
        <f>IF(ISBLANK('10A'!$G$18),"",'10A'!$G$18)</f>
        <v/>
      </c>
    </row>
    <row r="6578" spans="2:6">
      <c r="B6578" t="str">
        <f>'10A'!$X$21</f>
        <v>BN11711_AMI_GR</v>
      </c>
      <c r="C6578" t="s">
        <v>21463</v>
      </c>
      <c r="E6578" t="s">
        <v>15757</v>
      </c>
      <c r="F6578" t="str">
        <f>IF(ISBLANK('10A'!$G$21),"",'10A'!$G$21)</f>
        <v/>
      </c>
    </row>
    <row r="6579" spans="2:6">
      <c r="B6579" t="str">
        <f>'10A'!$X$22</f>
        <v>BN10102_AMI_GR</v>
      </c>
      <c r="C6579" t="s">
        <v>21464</v>
      </c>
      <c r="E6579" t="s">
        <v>15757</v>
      </c>
      <c r="F6579" t="str">
        <f>IF(ISBLANK('10A'!$G$22),"",'10A'!$G$22)</f>
        <v/>
      </c>
    </row>
    <row r="6580" spans="2:6">
      <c r="B6580" t="str">
        <f>'10A'!$X$23</f>
        <v>BN01004_AMI_GR</v>
      </c>
      <c r="C6580" t="s">
        <v>21465</v>
      </c>
      <c r="E6580" t="s">
        <v>15757</v>
      </c>
      <c r="F6580" t="str">
        <f>IF(ISBLANK('10A'!$G$23),"",'10A'!$G$23)</f>
        <v/>
      </c>
    </row>
    <row r="6581" spans="2:6">
      <c r="B6581" t="str">
        <f>'10A'!$X$24</f>
        <v>BN01005_AMI_GR</v>
      </c>
      <c r="C6581" t="s">
        <v>21466</v>
      </c>
      <c r="E6581" t="s">
        <v>15757</v>
      </c>
      <c r="F6581" t="str">
        <f>IF(ISBLANK('10A'!$G$24),"",'10A'!$G$24)</f>
        <v/>
      </c>
    </row>
    <row r="6582" spans="2:6">
      <c r="B6582" t="str">
        <f>'10A'!$W$25</f>
        <v>BN02005_AMR</v>
      </c>
      <c r="C6582" t="s">
        <v>21467</v>
      </c>
      <c r="E6582" t="s">
        <v>15757</v>
      </c>
      <c r="F6582" t="str">
        <f>IF(ISBLANK('10A'!$F$25),"",'10A'!$F$25)</f>
        <v/>
      </c>
    </row>
    <row r="6583" spans="2:6">
      <c r="B6583" t="str">
        <f>'10A'!$X$25</f>
        <v>BN02005_AMI</v>
      </c>
      <c r="C6583" t="s">
        <v>21468</v>
      </c>
      <c r="E6583" t="s">
        <v>15757</v>
      </c>
      <c r="F6583" t="str">
        <f>IF(ISBLANK('10A'!$G$25),"",'10A'!$G$25)</f>
        <v/>
      </c>
    </row>
    <row r="6584" spans="2:6">
      <c r="B6584" t="str">
        <f>'10A'!$X$26</f>
        <v>BN02005A_AMI</v>
      </c>
      <c r="C6584" t="s">
        <v>21469</v>
      </c>
      <c r="E6584" t="s">
        <v>15757</v>
      </c>
      <c r="F6584" t="str">
        <f>IF(ISBLANK('10A'!$G$26),"",'10A'!$G$26)</f>
        <v/>
      </c>
    </row>
    <row r="6585" spans="2:6">
      <c r="B6585" t="str">
        <f>'10A'!$W$27</f>
        <v>BN02006_AMR</v>
      </c>
      <c r="C6585" t="s">
        <v>21470</v>
      </c>
      <c r="E6585" t="s">
        <v>15757</v>
      </c>
      <c r="F6585" t="str">
        <f>IF(ISBLANK('10A'!$F$27),"",'10A'!$F$27)</f>
        <v/>
      </c>
    </row>
    <row r="6586" spans="2:6">
      <c r="B6586" t="str">
        <f>'10A'!$X$27</f>
        <v>BN02006_AMI</v>
      </c>
      <c r="C6586" t="s">
        <v>21471</v>
      </c>
      <c r="E6586" t="s">
        <v>15757</v>
      </c>
      <c r="F6586" t="str">
        <f>IF(ISBLANK('10A'!$G$27),"",'10A'!$G$27)</f>
        <v/>
      </c>
    </row>
    <row r="6587" spans="2:6">
      <c r="B6587" t="str">
        <f>'10A'!$X$28</f>
        <v>BN02007_AMI</v>
      </c>
      <c r="C6587" t="s">
        <v>21472</v>
      </c>
      <c r="E6587" t="s">
        <v>15757</v>
      </c>
      <c r="F6587" t="str">
        <f>IF(ISBLANK('10A'!$G$28),"",'10A'!$G$28)</f>
        <v/>
      </c>
    </row>
    <row r="6588" spans="2:6">
      <c r="B6588" t="str">
        <f>'10A'!$X$29</f>
        <v>BN12001_AMI_GR</v>
      </c>
      <c r="C6588" t="s">
        <v>21473</v>
      </c>
      <c r="E6588" t="s">
        <v>15757</v>
      </c>
      <c r="F6588" t="str">
        <f>IF(ISBLANK('10A'!$G$29),"",'10A'!$G$29)</f>
        <v/>
      </c>
    </row>
    <row r="6589" spans="2:6">
      <c r="B6589" t="str">
        <f>'10A'!$X$30</f>
        <v>BN12002_AMI_GR</v>
      </c>
      <c r="C6589" t="s">
        <v>21474</v>
      </c>
      <c r="E6589" t="s">
        <v>15757</v>
      </c>
      <c r="F6589" t="str">
        <f>IF(ISBLANK('10A'!$G$30),"",'10A'!$G$30)</f>
        <v/>
      </c>
    </row>
    <row r="6590" spans="2:6">
      <c r="B6590" t="str">
        <f>'10A'!$W$31</f>
        <v>BN02008_AMR</v>
      </c>
      <c r="C6590" t="s">
        <v>21475</v>
      </c>
      <c r="E6590" t="s">
        <v>15757</v>
      </c>
      <c r="F6590" t="str">
        <f>IF(ISBLANK('10A'!$F$31),"",'10A'!$F$31)</f>
        <v/>
      </c>
    </row>
    <row r="6591" spans="2:6">
      <c r="B6591" t="str">
        <f>'10A'!$X$31</f>
        <v>BN02008_AMI</v>
      </c>
      <c r="C6591" t="s">
        <v>21476</v>
      </c>
      <c r="E6591" t="s">
        <v>15757</v>
      </c>
      <c r="F6591" t="str">
        <f>IF(ISBLANK('10A'!$G$31),"",'10A'!$G$31)</f>
        <v/>
      </c>
    </row>
    <row r="6592" spans="2:6">
      <c r="B6592" t="str">
        <f>'10A'!$X$32</f>
        <v>BN02009_AMI</v>
      </c>
      <c r="C6592" t="s">
        <v>21477</v>
      </c>
      <c r="E6592" t="s">
        <v>15757</v>
      </c>
      <c r="F6592" t="str">
        <f>IF(ISBLANK('10A'!$G$32),"",'10A'!$G$32)</f>
        <v/>
      </c>
    </row>
    <row r="6593" spans="2:6">
      <c r="B6593" t="str">
        <f>'10A'!$W$33</f>
        <v>BN02010_AMR</v>
      </c>
      <c r="C6593" t="s">
        <v>21478</v>
      </c>
      <c r="E6593" t="s">
        <v>15757</v>
      </c>
      <c r="F6593" t="str">
        <f>IF(ISBLANK('10A'!$F$33),"",'10A'!$F$33)</f>
        <v/>
      </c>
    </row>
    <row r="6594" spans="2:6">
      <c r="B6594" t="str">
        <f>'10A'!$X$33</f>
        <v>BN02010_AMI</v>
      </c>
      <c r="C6594" t="s">
        <v>21479</v>
      </c>
      <c r="E6594" t="s">
        <v>15757</v>
      </c>
      <c r="F6594" t="str">
        <f>IF(ISBLANK('10A'!$G$33),"",'10A'!$G$33)</f>
        <v/>
      </c>
    </row>
    <row r="6595" spans="2:6">
      <c r="B6595" t="str">
        <f>'10A'!$X$34</f>
        <v>BN02011_AMI</v>
      </c>
      <c r="C6595" t="s">
        <v>21480</v>
      </c>
      <c r="E6595" t="s">
        <v>15757</v>
      </c>
      <c r="F6595" t="str">
        <f>IF(ISBLANK('10A'!$G$34),"",'10A'!$G$34)</f>
        <v/>
      </c>
    </row>
    <row r="6596" spans="2:6">
      <c r="B6596" s="2079" t="str">
        <f>'10A'!$V$37</f>
        <v>B0004WNPLI_GR</v>
      </c>
      <c r="C6596" t="s">
        <v>21481</v>
      </c>
      <c r="E6596" t="s">
        <v>15757</v>
      </c>
      <c r="F6596" t="str">
        <f>IF(ISBLANK('10A'!$E$37),"",'10A'!$E$37)</f>
        <v/>
      </c>
    </row>
    <row r="6597" spans="2:6">
      <c r="B6597" t="str">
        <f>'10A'!$V$42</f>
        <v>BN02011_BA</v>
      </c>
      <c r="C6597" t="s">
        <v>13493</v>
      </c>
      <c r="E6597" t="s">
        <v>15757</v>
      </c>
      <c r="F6597" t="str">
        <f>IF(ISBLANK('10A'!$E$42),"",'10A'!$E$42)</f>
        <v/>
      </c>
    </row>
    <row r="6598" spans="2:6">
      <c r="B6598" t="str">
        <f>'10A'!$V$43</f>
        <v>BN02012_BA</v>
      </c>
      <c r="C6598" t="s">
        <v>13497</v>
      </c>
      <c r="E6598" t="s">
        <v>15757</v>
      </c>
      <c r="F6598" t="str">
        <f>IF(ISBLANK('10A'!$E$43),"",'10A'!$E$43)</f>
        <v/>
      </c>
    </row>
    <row r="6599" spans="2:6">
      <c r="B6599" t="str">
        <f>'10A'!$V$44</f>
        <v>BN02013_BA</v>
      </c>
      <c r="C6599" t="s">
        <v>14861</v>
      </c>
      <c r="E6599" t="s">
        <v>15757</v>
      </c>
      <c r="F6599" t="str">
        <f>IF(ISBLANK('10A'!$E$44),"",'10A'!$E$44)</f>
        <v/>
      </c>
    </row>
    <row r="6600" spans="2:6">
      <c r="B6600" t="str">
        <f>'10A'!$V$45</f>
        <v>BN02014_BA</v>
      </c>
      <c r="C6600" t="s">
        <v>13502</v>
      </c>
      <c r="E6600" t="s">
        <v>15757</v>
      </c>
      <c r="F6600" t="str">
        <f>IF(ISBLANK('10A'!$E$45),"",'10A'!$E$45)</f>
        <v/>
      </c>
    </row>
    <row r="6601" spans="2:6">
      <c r="B6601" t="str">
        <f>'10B'!$AL$10</f>
        <v>BNX1022_PLA</v>
      </c>
      <c r="C6601" t="s">
        <v>21502</v>
      </c>
      <c r="E6601" t="s">
        <v>15757</v>
      </c>
      <c r="F6601" t="str">
        <f>IF(ISBLANK('10B'!$C$10),"",'10B'!$C$10)</f>
        <v/>
      </c>
    </row>
    <row r="6602" spans="2:6">
      <c r="B6602" t="str">
        <f>'10B'!$AP$10</f>
        <v>BN01005_EO_PC</v>
      </c>
      <c r="C6602" t="s">
        <v>21503</v>
      </c>
      <c r="E6602" t="s">
        <v>15757</v>
      </c>
      <c r="F6602" t="str">
        <f>IF(ISBLANK('10B'!$G$10),"",'10B'!$G$10)</f>
        <v/>
      </c>
    </row>
    <row r="6603" spans="2:6">
      <c r="B6603" t="str">
        <f>'10B'!$AQ$10</f>
        <v>BN01006_EOC_PC</v>
      </c>
      <c r="C6603" t="s">
        <v>21504</v>
      </c>
      <c r="E6603" t="s">
        <v>15757</v>
      </c>
      <c r="F6603">
        <f>IF(ISBLANK('10B'!$H$10),"",'10B'!$H$10)</f>
        <v>0</v>
      </c>
    </row>
    <row r="6604" spans="2:6">
      <c r="B6604" t="str">
        <f>'10B'!$AL$15</f>
        <v>BNX1023_PLA</v>
      </c>
      <c r="C6604" t="s">
        <v>21505</v>
      </c>
      <c r="E6604" t="s">
        <v>15757</v>
      </c>
      <c r="F6604" t="str">
        <f>IF(ISBLANK('10B'!$C$15),"",'10B'!$C$15)</f>
        <v/>
      </c>
    </row>
    <row r="6605" spans="2:6">
      <c r="B6605" t="str">
        <f>'10B'!$AR$15</f>
        <v>BN01007_PLA</v>
      </c>
      <c r="C6605" t="s">
        <v>21508</v>
      </c>
      <c r="E6605" t="s">
        <v>15757</v>
      </c>
      <c r="F6605" t="str">
        <f>IF(ISBLANK('10B'!$I$15),"",'10B'!$I$15)</f>
        <v/>
      </c>
    </row>
    <row r="6606" spans="2:6">
      <c r="B6606" t="str">
        <f>'10B'!$AL$16</f>
        <v>BNX1024_PLA</v>
      </c>
      <c r="C6606" t="s">
        <v>21506</v>
      </c>
      <c r="E6606" t="s">
        <v>15757</v>
      </c>
      <c r="F6606" t="str">
        <f>IF(ISBLANK('10B'!$C$16),"",'10B'!$C$16)</f>
        <v/>
      </c>
    </row>
    <row r="6607" spans="2:6">
      <c r="B6607" t="str">
        <f>'10B'!$AR$16</f>
        <v>BN01008_PLA</v>
      </c>
      <c r="C6607" t="s">
        <v>21509</v>
      </c>
      <c r="E6607" t="s">
        <v>15757</v>
      </c>
      <c r="F6607" t="str">
        <f>IF(ISBLANK('10B'!$I$16),"",'10B'!$I$16)</f>
        <v/>
      </c>
    </row>
    <row r="6608" spans="2:6">
      <c r="B6608" t="str">
        <f>'10B'!$AL$17</f>
        <v>BNX1025_PLA</v>
      </c>
      <c r="C6608" t="s">
        <v>21507</v>
      </c>
      <c r="E6608" t="s">
        <v>15757</v>
      </c>
      <c r="F6608" t="str">
        <f>IF(ISBLANK('10B'!$C$17),"",'10B'!$C$17)</f>
        <v/>
      </c>
    </row>
    <row r="6609" spans="2:6">
      <c r="B6609" t="str">
        <f>'10B'!$AR$17</f>
        <v>BN01009_PLA</v>
      </c>
      <c r="C6609" t="s">
        <v>21510</v>
      </c>
      <c r="E6609" t="s">
        <v>15757</v>
      </c>
      <c r="F6609" t="str">
        <f>IF(ISBLANK('10B'!$I$17),"",'10B'!$I$17)</f>
        <v/>
      </c>
    </row>
    <row r="6610" spans="2:6">
      <c r="B6610" t="str">
        <f>'10C'!$AJ$10</f>
        <v>BNX1026_PLA</v>
      </c>
      <c r="C6610" t="s">
        <v>21482</v>
      </c>
      <c r="E6610" t="s">
        <v>15757</v>
      </c>
      <c r="F6610" t="str">
        <f>IF(ISBLANK('10C'!$C$10),"",'10C'!$C$10)</f>
        <v/>
      </c>
    </row>
    <row r="6611" spans="2:6">
      <c r="B6611" t="str">
        <f>'10C'!$AN$10</f>
        <v>BN01022_PLA</v>
      </c>
      <c r="C6611" t="s">
        <v>21486</v>
      </c>
      <c r="E6611" t="s">
        <v>15757</v>
      </c>
      <c r="F6611" t="str">
        <f>IF(ISBLANK('10C'!$G$10),"",'10C'!$G$10)</f>
        <v/>
      </c>
    </row>
    <row r="6612" spans="2:6">
      <c r="B6612" t="str">
        <f>'10C'!$AO$10</f>
        <v>BN01026_PLA</v>
      </c>
      <c r="C6612" t="s">
        <v>21487</v>
      </c>
      <c r="E6612" t="s">
        <v>15757</v>
      </c>
      <c r="F6612">
        <f>IF(ISBLANK('10C'!$H$10),"",'10C'!$H$10)</f>
        <v>0</v>
      </c>
    </row>
    <row r="6613" spans="2:6">
      <c r="B6613" t="str">
        <f>'10C'!$AJ$11</f>
        <v>BNX1027_PLA</v>
      </c>
      <c r="C6613" t="s">
        <v>21483</v>
      </c>
      <c r="E6613" t="s">
        <v>15757</v>
      </c>
      <c r="F6613" t="str">
        <f>IF(ISBLANK('10C'!$C$11),"",'10C'!$C$11)</f>
        <v/>
      </c>
    </row>
    <row r="6614" spans="2:6">
      <c r="B6614" t="str">
        <f>'10C'!$AN$11</f>
        <v>BN01023_PLA</v>
      </c>
      <c r="C6614" t="s">
        <v>21488</v>
      </c>
      <c r="E6614" t="s">
        <v>15757</v>
      </c>
      <c r="F6614" t="str">
        <f>IF(ISBLANK('10C'!$G$11),"",'10C'!$G$11)</f>
        <v/>
      </c>
    </row>
    <row r="6615" spans="2:6">
      <c r="B6615" t="str">
        <f>'10C'!$AO$11</f>
        <v>BN01027_PLA</v>
      </c>
      <c r="C6615" t="s">
        <v>21489</v>
      </c>
      <c r="E6615" t="s">
        <v>15757</v>
      </c>
      <c r="F6615">
        <f>IF(ISBLANK('10C'!$H$11),"",'10C'!$H$11)</f>
        <v>0</v>
      </c>
    </row>
    <row r="6616" spans="2:6">
      <c r="B6616" t="str">
        <f>'10C'!$AJ$12</f>
        <v>BNX1028_PLA</v>
      </c>
      <c r="C6616" t="s">
        <v>21484</v>
      </c>
      <c r="E6616" t="s">
        <v>15757</v>
      </c>
      <c r="F6616" t="str">
        <f>IF(ISBLANK('10C'!$C$12),"",'10C'!$C$12)</f>
        <v/>
      </c>
    </row>
    <row r="6617" spans="2:6">
      <c r="B6617" t="str">
        <f>'10C'!$AN$12</f>
        <v>BN01024_PLA</v>
      </c>
      <c r="C6617" t="s">
        <v>21490</v>
      </c>
      <c r="E6617" t="s">
        <v>15757</v>
      </c>
      <c r="F6617" t="str">
        <f>IF(ISBLANK('10C'!$G$12),"",'10C'!$G$12)</f>
        <v/>
      </c>
    </row>
    <row r="6618" spans="2:6">
      <c r="B6618" t="str">
        <f>'10C'!$AO$12</f>
        <v>BN01028_PLA</v>
      </c>
      <c r="C6618" t="s">
        <v>21491</v>
      </c>
      <c r="E6618" t="s">
        <v>15757</v>
      </c>
      <c r="F6618">
        <f>IF(ISBLANK('10C'!$H$12),"",'10C'!$H$12)</f>
        <v>0</v>
      </c>
    </row>
    <row r="6619" spans="2:6">
      <c r="B6619" t="str">
        <f>'10C'!$AJ$13</f>
        <v>BNX1029_PLA</v>
      </c>
      <c r="C6619" t="s">
        <v>21485</v>
      </c>
      <c r="E6619" t="s">
        <v>15757</v>
      </c>
      <c r="F6619" t="str">
        <f>IF(ISBLANK('10C'!$C$13),"",'10C'!$C$13)</f>
        <v/>
      </c>
    </row>
    <row r="6620" spans="2:6">
      <c r="B6620" t="str">
        <f>'10C'!$AN$13</f>
        <v>BN01025_PLA</v>
      </c>
      <c r="C6620" t="s">
        <v>21492</v>
      </c>
      <c r="E6620" t="s">
        <v>15757</v>
      </c>
      <c r="F6620" t="str">
        <f>IF(ISBLANK('10C'!$G$13),"",'10C'!$G$13)</f>
        <v/>
      </c>
    </row>
    <row r="6621" spans="2:6">
      <c r="B6621" t="str">
        <f>'10C'!$AO$13</f>
        <v>BN01029_PLA</v>
      </c>
      <c r="C6621" t="s">
        <v>21493</v>
      </c>
      <c r="E6621" t="s">
        <v>15757</v>
      </c>
      <c r="F6621">
        <f>IF(ISBLANK('10C'!$H$13),"",'10C'!$H$13)</f>
        <v>0</v>
      </c>
    </row>
    <row r="6622" spans="2:6">
      <c r="B6622" s="2079" t="str">
        <f>'10C'!$AM$16</f>
        <v>BN01030_PLA</v>
      </c>
      <c r="C6622" t="s">
        <v>21494</v>
      </c>
      <c r="E6622" t="s">
        <v>15757</v>
      </c>
      <c r="F6622" t="str">
        <f>IF(ISBLANK('10C'!$F$16),"",'10C'!$F$16)</f>
        <v/>
      </c>
    </row>
    <row r="6623" spans="2:6">
      <c r="B6623" t="str">
        <f>'10C'!$AN$24</f>
        <v>BN01031_PLA</v>
      </c>
      <c r="C6623" t="s">
        <v>21495</v>
      </c>
      <c r="E6623" t="s">
        <v>15757</v>
      </c>
      <c r="F6623" t="str">
        <f>IF(ISBLANK('10C'!$G$24),"",'10C'!$G$24)</f>
        <v/>
      </c>
    </row>
    <row r="6624" spans="2:6">
      <c r="B6624" t="str">
        <f>'10C'!$AO$24</f>
        <v>BN01032_PLA</v>
      </c>
      <c r="C6624" t="s">
        <v>21496</v>
      </c>
      <c r="E6624" t="s">
        <v>15757</v>
      </c>
      <c r="F6624">
        <f>IF(ISBLANK('10C'!$H$24),"",'10C'!$H$24)</f>
        <v>0</v>
      </c>
    </row>
    <row r="6625" spans="2:6">
      <c r="B6625" t="str">
        <f>'10C'!$AP$24</f>
        <v>BN01033_PLA</v>
      </c>
      <c r="C6625" t="s">
        <v>21497</v>
      </c>
      <c r="E6625" t="s">
        <v>15757</v>
      </c>
      <c r="F6625" t="str">
        <f>IF(ISBLANK('10C'!$I$24),"",'10C'!$I$24)</f>
        <v/>
      </c>
    </row>
    <row r="6626" spans="2:6">
      <c r="B6626" t="str">
        <f>'10C'!$AQ$24</f>
        <v>BN01034_PLA</v>
      </c>
      <c r="C6626" t="s">
        <v>21498</v>
      </c>
      <c r="E6626" t="s">
        <v>15757</v>
      </c>
      <c r="F6626">
        <f>IF(ISBLANK('10C'!$J$24),"",'10C'!$J$24)</f>
        <v>0</v>
      </c>
    </row>
    <row r="6627" spans="2:6">
      <c r="B6627" s="2609" t="str">
        <f>'10C'!$AR$24</f>
        <v>BN01035_PLA</v>
      </c>
      <c r="C6627" t="s">
        <v>21499</v>
      </c>
      <c r="E6627" t="s">
        <v>15757</v>
      </c>
      <c r="F6627" t="str">
        <f>IF(ISBLANK('10C'!$K$24),"",'10C'!$K$24)</f>
        <v/>
      </c>
    </row>
    <row r="6628" spans="2:6">
      <c r="B6628" s="2609" t="str">
        <f>'10C'!$AS$24</f>
        <v>BN01036_PLA</v>
      </c>
      <c r="C6628" t="s">
        <v>21500</v>
      </c>
      <c r="E6628" t="s">
        <v>15757</v>
      </c>
      <c r="F6628" t="str">
        <f>IF(ISBLANK('10C'!$L$24),"",'10C'!$L$24)</f>
        <v/>
      </c>
    </row>
    <row r="6629" spans="2:6">
      <c r="B6629" s="2609" t="str">
        <f>'10C'!$AT$24</f>
        <v>BN01037_PLA</v>
      </c>
      <c r="C6629" t="s">
        <v>21501</v>
      </c>
      <c r="E6629" t="s">
        <v>15757</v>
      </c>
      <c r="F6629" t="str">
        <f>IF(ISBLANK('10C'!$M$24),"",'10C'!$M$24)</f>
        <v/>
      </c>
    </row>
    <row r="6630" spans="2:6">
      <c r="B6630" t="str">
        <f>'11A'!$U$11</f>
        <v>BR001_S1WBF</v>
      </c>
      <c r="C6630" t="s">
        <v>21511</v>
      </c>
      <c r="E6630" t="s">
        <v>15757</v>
      </c>
      <c r="F6630" t="str">
        <f>IF(ISBLANK('11A'!$D$11),"",'11A'!$D$11)</f>
        <v/>
      </c>
    </row>
    <row r="6631" spans="2:6">
      <c r="B6631" t="str">
        <f>'11A'!$V$11</f>
        <v>BR002_S1WWBF</v>
      </c>
      <c r="C6631" t="s">
        <v>21512</v>
      </c>
      <c r="E6631" t="s">
        <v>15757</v>
      </c>
      <c r="F6631" t="str">
        <f>IF(ISBLANK('11A'!$E$11),"",'11A'!$E$11)</f>
        <v/>
      </c>
    </row>
    <row r="6632" spans="2:6">
      <c r="B6632" t="str">
        <f>'11A'!$W$11</f>
        <v>BR003_S1TOBF</v>
      </c>
      <c r="C6632" t="s">
        <v>21513</v>
      </c>
      <c r="E6632" t="s">
        <v>15757</v>
      </c>
      <c r="F6632">
        <f>IF(ISBLANK('11A'!$F$11),"",'11A'!$F$11)</f>
        <v>0</v>
      </c>
    </row>
    <row r="6633" spans="2:6">
      <c r="B6633" t="str">
        <f>'11A'!$U$12</f>
        <v>BR004_S1WPG</v>
      </c>
      <c r="C6633" t="s">
        <v>21514</v>
      </c>
      <c r="E6633" t="s">
        <v>15757</v>
      </c>
      <c r="F6633" t="str">
        <f>IF(ISBLANK('11A'!$D$12),"",'11A'!$D$12)</f>
        <v/>
      </c>
    </row>
    <row r="6634" spans="2:6">
      <c r="B6634" t="str">
        <f>'11A'!$V$12</f>
        <v>BR005_S1WWPG</v>
      </c>
      <c r="C6634" t="s">
        <v>21515</v>
      </c>
      <c r="E6634" t="s">
        <v>15757</v>
      </c>
      <c r="F6634" t="str">
        <f>IF(ISBLANK('11A'!$E$12),"",'11A'!$E$12)</f>
        <v/>
      </c>
    </row>
    <row r="6635" spans="2:6">
      <c r="B6635" t="str">
        <f>'11A'!$W$12</f>
        <v>BR006_S1TOPG</v>
      </c>
      <c r="C6635" t="s">
        <v>21516</v>
      </c>
      <c r="E6635" t="s">
        <v>15757</v>
      </c>
      <c r="F6635">
        <f>IF(ISBLANK('11A'!$F$12),"",'11A'!$F$12)</f>
        <v>0</v>
      </c>
    </row>
    <row r="6636" spans="2:6">
      <c r="B6636" t="str">
        <f>'11A'!$U$13</f>
        <v>BR007_S1WVT</v>
      </c>
      <c r="C6636" t="s">
        <v>21517</v>
      </c>
      <c r="E6636" t="s">
        <v>15757</v>
      </c>
      <c r="F6636" t="str">
        <f>IF(ISBLANK('11A'!$D$13),"",'11A'!$D$13)</f>
        <v/>
      </c>
    </row>
    <row r="6637" spans="2:6">
      <c r="B6637" t="str">
        <f>'11A'!$V$13</f>
        <v>BR008_S1WWVT</v>
      </c>
      <c r="C6637" t="s">
        <v>21518</v>
      </c>
      <c r="E6637" t="s">
        <v>15757</v>
      </c>
      <c r="F6637" t="str">
        <f>IF(ISBLANK('11A'!$E$13),"",'11A'!$E$13)</f>
        <v/>
      </c>
    </row>
    <row r="6638" spans="2:6">
      <c r="B6638" t="str">
        <f>'11A'!$W$13</f>
        <v>BR009_S1TOVT</v>
      </c>
      <c r="C6638" t="s">
        <v>21519</v>
      </c>
      <c r="E6638" t="s">
        <v>15757</v>
      </c>
      <c r="F6638">
        <f>IF(ISBLANK('11A'!$F$13),"",'11A'!$F$13)</f>
        <v>0</v>
      </c>
    </row>
    <row r="6639" spans="2:6">
      <c r="B6639" t="str">
        <f>'11A'!$U$14</f>
        <v>BO_4235456</v>
      </c>
      <c r="C6639" t="s">
        <v>21520</v>
      </c>
      <c r="E6639" t="s">
        <v>15757</v>
      </c>
      <c r="F6639" t="str">
        <f>IF(ISBLANK('11A'!$D$14),"",'11A'!$D$14)</f>
        <v/>
      </c>
    </row>
    <row r="6640" spans="2:6">
      <c r="B6640" t="str">
        <f>'11A'!$V$14</f>
        <v>BO_9915427</v>
      </c>
      <c r="C6640" t="s">
        <v>21521</v>
      </c>
      <c r="E6640" t="s">
        <v>15757</v>
      </c>
      <c r="F6640" t="str">
        <f>IF(ISBLANK('11A'!$E$14),"",'11A'!$E$14)</f>
        <v/>
      </c>
    </row>
    <row r="6641" spans="2:6">
      <c r="B6641" t="str">
        <f>'11A'!$W$14</f>
        <v>BO_5953876</v>
      </c>
      <c r="C6641" t="s">
        <v>21522</v>
      </c>
      <c r="E6641" t="s">
        <v>15757</v>
      </c>
      <c r="F6641">
        <f>IF(ISBLANK('11A'!$F$14),"",'11A'!$F$14)</f>
        <v>0</v>
      </c>
    </row>
    <row r="6642" spans="2:6">
      <c r="B6642" t="str">
        <f>'11A'!$U$15</f>
        <v>BO_449931</v>
      </c>
      <c r="C6642" t="s">
        <v>21523</v>
      </c>
      <c r="E6642" t="s">
        <v>15757</v>
      </c>
      <c r="F6642">
        <f>IF(ISBLANK('11A'!$D$15),"",'11A'!$D$15)</f>
        <v>0</v>
      </c>
    </row>
    <row r="6643" spans="2:6">
      <c r="B6643" t="str">
        <f>'11A'!$V$15</f>
        <v>BO_3904088</v>
      </c>
      <c r="C6643" t="s">
        <v>21524</v>
      </c>
      <c r="E6643" t="s">
        <v>15757</v>
      </c>
      <c r="F6643">
        <f>IF(ISBLANK('11A'!$E$15),"",'11A'!$E$15)</f>
        <v>0</v>
      </c>
    </row>
    <row r="6644" spans="2:6">
      <c r="B6644" t="str">
        <f>'11A'!$W$15</f>
        <v>BO_2111781</v>
      </c>
      <c r="C6644" t="s">
        <v>21525</v>
      </c>
      <c r="E6644" t="s">
        <v>15757</v>
      </c>
      <c r="F6644">
        <f>IF(ISBLANK('11A'!$F$15),"",'11A'!$F$15)</f>
        <v>0</v>
      </c>
    </row>
    <row r="6645" spans="2:6">
      <c r="B6645" t="str">
        <f>'11A'!$U$17</f>
        <v>BR010_S1WCO</v>
      </c>
      <c r="C6645" t="s">
        <v>21526</v>
      </c>
      <c r="E6645" t="s">
        <v>15757</v>
      </c>
      <c r="F6645" t="str">
        <f>IF(ISBLANK('11A'!$D$17),"",'11A'!$D$17)</f>
        <v/>
      </c>
    </row>
    <row r="6646" spans="2:6">
      <c r="B6646" t="str">
        <f>'11A'!$V$17</f>
        <v>BR011_S1WWCO</v>
      </c>
      <c r="C6646" t="s">
        <v>21527</v>
      </c>
      <c r="E6646" t="s">
        <v>15757</v>
      </c>
      <c r="F6646" t="str">
        <f>IF(ISBLANK('11A'!$E$17),"",'11A'!$E$17)</f>
        <v/>
      </c>
    </row>
    <row r="6647" spans="2:6">
      <c r="B6647" t="str">
        <f>'11A'!$W$17</f>
        <v>BR012_S1TOCO</v>
      </c>
      <c r="C6647" t="s">
        <v>21528</v>
      </c>
      <c r="E6647" t="s">
        <v>15757</v>
      </c>
      <c r="F6647">
        <f>IF(ISBLANK('11A'!$F$17),"",'11A'!$F$17)</f>
        <v>0</v>
      </c>
    </row>
    <row r="6648" spans="2:6">
      <c r="B6648" t="str">
        <f>'11A'!$U$18</f>
        <v>BR013_S1WCH</v>
      </c>
      <c r="C6648" t="s">
        <v>21529</v>
      </c>
      <c r="E6648" t="s">
        <v>15757</v>
      </c>
      <c r="F6648" t="str">
        <f>IF(ISBLANK('11A'!$D$18),"",'11A'!$D$18)</f>
        <v/>
      </c>
    </row>
    <row r="6649" spans="2:6">
      <c r="B6649" t="str">
        <f>'11A'!$V$18</f>
        <v>BR014_S1WWCH</v>
      </c>
      <c r="C6649" t="s">
        <v>21530</v>
      </c>
      <c r="E6649" t="s">
        <v>15757</v>
      </c>
      <c r="F6649" t="str">
        <f>IF(ISBLANK('11A'!$E$18),"",'11A'!$E$18)</f>
        <v/>
      </c>
    </row>
    <row r="6650" spans="2:6">
      <c r="B6650" t="str">
        <f>'11A'!$W$18</f>
        <v>BR015_S1TOCH</v>
      </c>
      <c r="C6650" t="s">
        <v>21531</v>
      </c>
      <c r="E6650" t="s">
        <v>15757</v>
      </c>
      <c r="F6650">
        <f>IF(ISBLANK('11A'!$F$18),"",'11A'!$F$18)</f>
        <v>0</v>
      </c>
    </row>
    <row r="6651" spans="2:6">
      <c r="B6651" t="str">
        <f>'11A'!$U$19</f>
        <v>BR016_S1WNO</v>
      </c>
      <c r="C6651" t="s">
        <v>21532</v>
      </c>
      <c r="E6651" t="s">
        <v>15757</v>
      </c>
      <c r="F6651" t="str">
        <f>IF(ISBLANK('11A'!$D$19),"",'11A'!$D$19)</f>
        <v/>
      </c>
    </row>
    <row r="6652" spans="2:6">
      <c r="B6652" t="str">
        <f>'11A'!$V$19</f>
        <v>BR017_S1WWNO</v>
      </c>
      <c r="C6652" t="s">
        <v>21533</v>
      </c>
      <c r="E6652" t="s">
        <v>15757</v>
      </c>
      <c r="F6652" t="str">
        <f>IF(ISBLANK('11A'!$E$19),"",'11A'!$E$19)</f>
        <v/>
      </c>
    </row>
    <row r="6653" spans="2:6">
      <c r="B6653" t="str">
        <f>'11A'!$W$19</f>
        <v>BR018_S1TONO</v>
      </c>
      <c r="C6653" t="s">
        <v>21534</v>
      </c>
      <c r="E6653" t="s">
        <v>15757</v>
      </c>
      <c r="F6653">
        <f>IF(ISBLANK('11A'!$F$19),"",'11A'!$F$19)</f>
        <v>0</v>
      </c>
    </row>
    <row r="6654" spans="2:6">
      <c r="B6654" t="str">
        <f>'11A'!$U$20</f>
        <v>BO_6112104</v>
      </c>
      <c r="C6654" t="s">
        <v>21535</v>
      </c>
      <c r="E6654" t="s">
        <v>15757</v>
      </c>
      <c r="F6654" t="str">
        <f>IF(ISBLANK('11A'!$D$20),"",'11A'!$D$20)</f>
        <v/>
      </c>
    </row>
    <row r="6655" spans="2:6">
      <c r="B6655" t="str">
        <f>'11A'!$V$20</f>
        <v>BO_353744</v>
      </c>
      <c r="C6655" t="s">
        <v>21536</v>
      </c>
      <c r="E6655" t="s">
        <v>15757</v>
      </c>
      <c r="F6655" t="str">
        <f>IF(ISBLANK('11A'!$E$20),"",'11A'!$E$20)</f>
        <v/>
      </c>
    </row>
    <row r="6656" spans="2:6">
      <c r="B6656" t="str">
        <f>'11A'!$W$20</f>
        <v>BO_2624185</v>
      </c>
      <c r="C6656" t="s">
        <v>21537</v>
      </c>
      <c r="E6656" t="s">
        <v>15757</v>
      </c>
      <c r="F6656">
        <f>IF(ISBLANK('11A'!$F$20),"",'11A'!$F$20)</f>
        <v>0</v>
      </c>
    </row>
    <row r="6657" spans="2:6">
      <c r="B6657" t="str">
        <f>'11A'!$U$23</f>
        <v>BR019_S2WLB</v>
      </c>
      <c r="C6657" t="s">
        <v>21538</v>
      </c>
      <c r="E6657" t="s">
        <v>15757</v>
      </c>
      <c r="F6657" t="str">
        <f>IF(ISBLANK('11A'!$D$23),"",'11A'!$D$23)</f>
        <v/>
      </c>
    </row>
    <row r="6658" spans="2:6">
      <c r="B6658" t="str">
        <f>'11A'!$V$23</f>
        <v>BR020_S2WWLB</v>
      </c>
      <c r="C6658" t="s">
        <v>21539</v>
      </c>
      <c r="E6658" t="s">
        <v>15757</v>
      </c>
      <c r="F6658" t="str">
        <f>IF(ISBLANK('11A'!$E$23),"",'11A'!$E$23)</f>
        <v/>
      </c>
    </row>
    <row r="6659" spans="2:6">
      <c r="B6659" t="str">
        <f>'11A'!$W$23</f>
        <v>BR021_S2TOLB</v>
      </c>
      <c r="C6659" t="s">
        <v>21540</v>
      </c>
      <c r="E6659" t="s">
        <v>15757</v>
      </c>
      <c r="F6659">
        <f>IF(ISBLANK('11A'!$F$23),"",'11A'!$F$23)</f>
        <v>0</v>
      </c>
    </row>
    <row r="6660" spans="2:6">
      <c r="B6660" t="str">
        <f>'11A'!$U$24</f>
        <v>BR043_S2WMB</v>
      </c>
      <c r="C6660" t="s">
        <v>21541</v>
      </c>
      <c r="E6660" t="s">
        <v>15757</v>
      </c>
      <c r="F6660" t="str">
        <f>IF(ISBLANK('11A'!$D$24),"",'11A'!$D$24)</f>
        <v/>
      </c>
    </row>
    <row r="6661" spans="2:6">
      <c r="B6661" t="str">
        <f>'11A'!$V$24</f>
        <v>BR044_S2WWMB</v>
      </c>
      <c r="C6661" t="s">
        <v>21542</v>
      </c>
      <c r="E6661" t="s">
        <v>15757</v>
      </c>
      <c r="F6661" t="str">
        <f>IF(ISBLANK('11A'!$E$24),"",'11A'!$E$24)</f>
        <v/>
      </c>
    </row>
    <row r="6662" spans="2:6">
      <c r="B6662" t="str">
        <f>'11A'!$W$24</f>
        <v>BR045_S2TOMB</v>
      </c>
      <c r="C6662" t="s">
        <v>21543</v>
      </c>
      <c r="E6662" t="s">
        <v>15757</v>
      </c>
      <c r="F6662">
        <f>IF(ISBLANK('11A'!$F$24),"",'11A'!$F$24)</f>
        <v>0</v>
      </c>
    </row>
    <row r="6663" spans="2:6">
      <c r="B6663" t="str">
        <f>'11A'!$U$25</f>
        <v>BR046_S2WPH</v>
      </c>
      <c r="C6663" t="s">
        <v>21544</v>
      </c>
      <c r="E6663" t="s">
        <v>15757</v>
      </c>
      <c r="F6663" t="str">
        <f>IF(ISBLANK('11A'!$D$25),"",'11A'!$D$25)</f>
        <v/>
      </c>
    </row>
    <row r="6664" spans="2:6">
      <c r="B6664" t="str">
        <f>'11A'!$V$25</f>
        <v>BR047_S2WWPH</v>
      </c>
      <c r="C6664" t="s">
        <v>21545</v>
      </c>
      <c r="E6664" t="s">
        <v>15757</v>
      </c>
      <c r="F6664" t="str">
        <f>IF(ISBLANK('11A'!$E$25),"",'11A'!$E$25)</f>
        <v/>
      </c>
    </row>
    <row r="6665" spans="2:6">
      <c r="B6665" t="str">
        <f>'11A'!$W$25</f>
        <v>BR048_S2TOPH</v>
      </c>
      <c r="C6665" t="s">
        <v>21546</v>
      </c>
      <c r="E6665" t="s">
        <v>15757</v>
      </c>
      <c r="F6665">
        <f>IF(ISBLANK('11A'!$F$25),"",'11A'!$F$25)</f>
        <v>0</v>
      </c>
    </row>
    <row r="6666" spans="2:6">
      <c r="B6666" t="str">
        <f>'11A'!$U$26</f>
        <v>BR049_S2WEV</v>
      </c>
      <c r="C6666" t="s">
        <v>21547</v>
      </c>
      <c r="E6666" t="s">
        <v>15757</v>
      </c>
      <c r="F6666" t="str">
        <f>IF(ISBLANK('11A'!$D$26),"",'11A'!$D$26)</f>
        <v/>
      </c>
    </row>
    <row r="6667" spans="2:6">
      <c r="B6667" t="str">
        <f>'11A'!$V$26</f>
        <v>BR050_S2WWEV</v>
      </c>
      <c r="C6667" t="s">
        <v>21548</v>
      </c>
      <c r="E6667" t="s">
        <v>15757</v>
      </c>
      <c r="F6667" t="str">
        <f>IF(ISBLANK('11A'!$E$26),"",'11A'!$E$26)</f>
        <v/>
      </c>
    </row>
    <row r="6668" spans="2:6">
      <c r="B6668" t="str">
        <f>'11A'!$W$26</f>
        <v>BR051_S2TOEV</v>
      </c>
      <c r="C6668" t="s">
        <v>21549</v>
      </c>
      <c r="E6668" t="s">
        <v>15757</v>
      </c>
      <c r="F6668">
        <f>IF(ISBLANK('11A'!$F$26),"",'11A'!$F$26)</f>
        <v>0</v>
      </c>
    </row>
    <row r="6669" spans="2:6">
      <c r="B6669" t="str">
        <f>'11A'!$U$27</f>
        <v>BR052_S2WRE</v>
      </c>
      <c r="C6669" t="s">
        <v>21550</v>
      </c>
      <c r="E6669" t="s">
        <v>15757</v>
      </c>
      <c r="F6669" t="str">
        <f>IF(ISBLANK('11A'!$D$27),"",'11A'!$D$27)</f>
        <v/>
      </c>
    </row>
    <row r="6670" spans="2:6">
      <c r="B6670" t="str">
        <f>'11A'!$V$27</f>
        <v>BR053_S2WWRE</v>
      </c>
      <c r="C6670" t="s">
        <v>21551</v>
      </c>
      <c r="E6670" t="s">
        <v>15757</v>
      </c>
      <c r="F6670" t="str">
        <f>IF(ISBLANK('11A'!$E$27),"",'11A'!$E$27)</f>
        <v/>
      </c>
    </row>
    <row r="6671" spans="2:6">
      <c r="B6671" t="str">
        <f>'11A'!$W$27</f>
        <v>BR054_S2TORE</v>
      </c>
      <c r="C6671" t="s">
        <v>21552</v>
      </c>
      <c r="E6671" t="s">
        <v>15757</v>
      </c>
      <c r="F6671">
        <f>IF(ISBLANK('11A'!$F$27),"",'11A'!$F$27)</f>
        <v>0</v>
      </c>
    </row>
    <row r="6672" spans="2:6">
      <c r="B6672" t="str">
        <f>'11A'!$U$28</f>
        <v>BO_1700379</v>
      </c>
      <c r="C6672" t="s">
        <v>21553</v>
      </c>
      <c r="E6672" t="s">
        <v>15757</v>
      </c>
      <c r="F6672">
        <f>IF(ISBLANK('11A'!$D$28),"",'11A'!$D$28)</f>
        <v>0</v>
      </c>
    </row>
    <row r="6673" spans="2:6">
      <c r="B6673" t="str">
        <f>'11A'!$V$28</f>
        <v>BO_6225738</v>
      </c>
      <c r="C6673" t="s">
        <v>21554</v>
      </c>
      <c r="E6673" t="s">
        <v>15757</v>
      </c>
      <c r="F6673">
        <f>IF(ISBLANK('11A'!$E$28),"",'11A'!$E$28)</f>
        <v>0</v>
      </c>
    </row>
    <row r="6674" spans="2:6">
      <c r="B6674" t="str">
        <f>'11A'!$W$28</f>
        <v>BO_4427726</v>
      </c>
      <c r="C6674" t="s">
        <v>21555</v>
      </c>
      <c r="E6674" t="s">
        <v>15757</v>
      </c>
      <c r="F6674">
        <f>IF(ISBLANK('11A'!$F$28),"",'11A'!$F$28)</f>
        <v>0</v>
      </c>
    </row>
    <row r="6675" spans="2:6">
      <c r="B6675" t="str">
        <f>'11A'!$U$29</f>
        <v>BR055_S2WTO</v>
      </c>
      <c r="C6675" t="s">
        <v>21556</v>
      </c>
      <c r="E6675" t="s">
        <v>15757</v>
      </c>
      <c r="F6675">
        <f>IF(ISBLANK('11A'!$D$29),"",'11A'!$D$29)</f>
        <v>0</v>
      </c>
    </row>
    <row r="6676" spans="2:6">
      <c r="B6676" t="str">
        <f>'11A'!$V$29</f>
        <v>BR056_S2WWTO</v>
      </c>
      <c r="C6676" t="s">
        <v>21557</v>
      </c>
      <c r="E6676" t="s">
        <v>15757</v>
      </c>
      <c r="F6676">
        <f>IF(ISBLANK('11A'!$E$29),"",'11A'!$E$29)</f>
        <v>0</v>
      </c>
    </row>
    <row r="6677" spans="2:6">
      <c r="B6677" t="str">
        <f>'11A'!$W$29</f>
        <v>BR057_S2TOTO</v>
      </c>
      <c r="C6677" t="s">
        <v>21558</v>
      </c>
      <c r="E6677" t="s">
        <v>15757</v>
      </c>
      <c r="F6677">
        <f>IF(ISBLANK('11A'!$F$29),"",'11A'!$F$29)</f>
        <v>0</v>
      </c>
    </row>
    <row r="6678" spans="2:6">
      <c r="B6678" t="str">
        <f>'11A'!$U$31</f>
        <v>BR058_S2WCO</v>
      </c>
      <c r="C6678" t="s">
        <v>21559</v>
      </c>
      <c r="E6678" t="s">
        <v>15757</v>
      </c>
      <c r="F6678" t="str">
        <f>IF(ISBLANK('11A'!$D$31),"",'11A'!$D$31)</f>
        <v/>
      </c>
    </row>
    <row r="6679" spans="2:6">
      <c r="B6679" t="str">
        <f>'11A'!$V$31</f>
        <v>BR059_S2WWCO</v>
      </c>
      <c r="C6679" t="s">
        <v>21560</v>
      </c>
      <c r="E6679" t="s">
        <v>15757</v>
      </c>
      <c r="F6679" t="str">
        <f>IF(ISBLANK('11A'!$E$31),"",'11A'!$E$31)</f>
        <v/>
      </c>
    </row>
    <row r="6680" spans="2:6">
      <c r="B6680" t="str">
        <f>'11A'!$W$31</f>
        <v>BR060_S2TOCO</v>
      </c>
      <c r="C6680" t="s">
        <v>21561</v>
      </c>
      <c r="E6680" t="s">
        <v>15757</v>
      </c>
      <c r="F6680">
        <f>IF(ISBLANK('11A'!$F$31),"",'11A'!$F$31)</f>
        <v>0</v>
      </c>
    </row>
    <row r="6681" spans="2:6">
      <c r="B6681" t="str">
        <f>'11A'!$U$32</f>
        <v>BR061_S2WCH</v>
      </c>
      <c r="C6681" t="s">
        <v>21562</v>
      </c>
      <c r="E6681" t="s">
        <v>15757</v>
      </c>
      <c r="F6681" t="str">
        <f>IF(ISBLANK('11A'!$D$32),"",'11A'!$D$32)</f>
        <v/>
      </c>
    </row>
    <row r="6682" spans="2:6">
      <c r="B6682" t="str">
        <f>'11A'!$V$32</f>
        <v>BR062_S2WWCH</v>
      </c>
      <c r="C6682" t="s">
        <v>21563</v>
      </c>
      <c r="E6682" t="s">
        <v>15757</v>
      </c>
      <c r="F6682" t="str">
        <f>IF(ISBLANK('11A'!$E$32),"",'11A'!$E$32)</f>
        <v/>
      </c>
    </row>
    <row r="6683" spans="2:6">
      <c r="B6683" t="str">
        <f>'11A'!$W$32</f>
        <v>BR063_S2TOCH</v>
      </c>
      <c r="C6683" t="s">
        <v>21564</v>
      </c>
      <c r="E6683" t="s">
        <v>15757</v>
      </c>
      <c r="F6683">
        <f>IF(ISBLANK('11A'!$F$32),"",'11A'!$F$32)</f>
        <v>0</v>
      </c>
    </row>
    <row r="6684" spans="2:6">
      <c r="B6684" t="str">
        <f>'11A'!$U$33</f>
        <v>BR064_S2WNO</v>
      </c>
      <c r="C6684" t="s">
        <v>21565</v>
      </c>
      <c r="E6684" t="s">
        <v>15757</v>
      </c>
      <c r="F6684" t="str">
        <f>IF(ISBLANK('11A'!$D$33),"",'11A'!$D$33)</f>
        <v/>
      </c>
    </row>
    <row r="6685" spans="2:6">
      <c r="B6685" t="str">
        <f>'11A'!$V$33</f>
        <v>BR065_S2WWNO</v>
      </c>
      <c r="C6685" t="s">
        <v>21566</v>
      </c>
      <c r="E6685" t="s">
        <v>15757</v>
      </c>
      <c r="F6685" t="str">
        <f>IF(ISBLANK('11A'!$E$33),"",'11A'!$E$33)</f>
        <v/>
      </c>
    </row>
    <row r="6686" spans="2:6">
      <c r="B6686" t="str">
        <f>'11A'!$W$33</f>
        <v>BR066_S2TONO</v>
      </c>
      <c r="C6686" t="s">
        <v>21567</v>
      </c>
      <c r="E6686" t="s">
        <v>15757</v>
      </c>
      <c r="F6686">
        <f>IF(ISBLANK('11A'!$F$33),"",'11A'!$F$33)</f>
        <v>0</v>
      </c>
    </row>
    <row r="6687" spans="2:6">
      <c r="B6687" t="str">
        <f>'11A'!$U$34</f>
        <v>BO_5019183</v>
      </c>
      <c r="C6687" t="s">
        <v>21568</v>
      </c>
      <c r="E6687" t="s">
        <v>15757</v>
      </c>
      <c r="F6687" t="str">
        <f>IF(ISBLANK('11A'!$D$34),"",'11A'!$D$34)</f>
        <v/>
      </c>
    </row>
    <row r="6688" spans="2:6">
      <c r="B6688" t="str">
        <f>'11A'!$V$34</f>
        <v>BO_336813</v>
      </c>
      <c r="C6688" t="s">
        <v>21569</v>
      </c>
      <c r="E6688" t="s">
        <v>15757</v>
      </c>
      <c r="F6688" t="str">
        <f>IF(ISBLANK('11A'!$E$34),"",'11A'!$E$34)</f>
        <v/>
      </c>
    </row>
    <row r="6689" spans="2:6">
      <c r="B6689" t="str">
        <f>'11A'!$W$34</f>
        <v>BO_2496912</v>
      </c>
      <c r="C6689" t="s">
        <v>21570</v>
      </c>
      <c r="E6689" t="s">
        <v>15757</v>
      </c>
      <c r="F6689">
        <f>IF(ISBLANK('11A'!$F$34),"",'11A'!$F$34)</f>
        <v>0</v>
      </c>
    </row>
    <row r="6690" spans="2:6">
      <c r="B6690" t="str">
        <f>'11A'!$U$37</f>
        <v>BR022_S3WBT</v>
      </c>
      <c r="C6690" t="s">
        <v>21571</v>
      </c>
      <c r="E6690" t="s">
        <v>15757</v>
      </c>
      <c r="F6690" t="str">
        <f>IF(ISBLANK('11A'!$D$37),"",'11A'!$D$37)</f>
        <v/>
      </c>
    </row>
    <row r="6691" spans="2:6">
      <c r="B6691" t="str">
        <f>'11A'!$V$37</f>
        <v>BR023_S3WWBT</v>
      </c>
      <c r="C6691" t="s">
        <v>21572</v>
      </c>
      <c r="E6691" t="s">
        <v>15757</v>
      </c>
      <c r="F6691" t="str">
        <f>IF(ISBLANK('11A'!$E$37),"",'11A'!$E$37)</f>
        <v/>
      </c>
    </row>
    <row r="6692" spans="2:6">
      <c r="B6692" t="str">
        <f>'11A'!$W$37</f>
        <v>BR024_S3TOBT</v>
      </c>
      <c r="C6692" t="s">
        <v>21573</v>
      </c>
      <c r="E6692" t="s">
        <v>15757</v>
      </c>
      <c r="F6692">
        <f>IF(ISBLANK('11A'!$F$37),"",'11A'!$F$37)</f>
        <v>0</v>
      </c>
    </row>
    <row r="6693" spans="2:6">
      <c r="B6693" t="str">
        <f>'11A'!$U$38</f>
        <v>BR025_S3WOA</v>
      </c>
      <c r="C6693" t="s">
        <v>21574</v>
      </c>
      <c r="E6693" t="s">
        <v>15757</v>
      </c>
      <c r="F6693" t="str">
        <f>IF(ISBLANK('11A'!$D$38),"",'11A'!$D$38)</f>
        <v/>
      </c>
    </row>
    <row r="6694" spans="2:6">
      <c r="B6694" t="str">
        <f>'11A'!$V$38</f>
        <v>BR026_S3WWOA</v>
      </c>
      <c r="C6694" t="s">
        <v>21575</v>
      </c>
      <c r="E6694" t="s">
        <v>15757</v>
      </c>
      <c r="F6694" t="str">
        <f>IF(ISBLANK('11A'!$E$38),"",'11A'!$E$38)</f>
        <v/>
      </c>
    </row>
    <row r="6695" spans="2:6">
      <c r="B6695" t="str">
        <f>'11A'!$W$38</f>
        <v>BR027_S3TOOA</v>
      </c>
      <c r="C6695" t="s">
        <v>21576</v>
      </c>
      <c r="E6695" t="s">
        <v>15757</v>
      </c>
      <c r="F6695">
        <f>IF(ISBLANK('11A'!$F$38),"",'11A'!$F$38)</f>
        <v>0</v>
      </c>
    </row>
    <row r="6696" spans="2:6">
      <c r="B6696" t="str">
        <f>'11A'!$U$39</f>
        <v>BO_8655208</v>
      </c>
      <c r="C6696" t="s">
        <v>21577</v>
      </c>
      <c r="E6696" t="s">
        <v>15757</v>
      </c>
      <c r="F6696" t="str">
        <f>IF(ISBLANK('11A'!$D$39),"",'11A'!$D$39)</f>
        <v/>
      </c>
    </row>
    <row r="6697" spans="2:6">
      <c r="B6697" t="str">
        <f>'11A'!$V$39</f>
        <v>BO_7376207</v>
      </c>
      <c r="C6697" t="s">
        <v>21578</v>
      </c>
      <c r="E6697" t="s">
        <v>15757</v>
      </c>
      <c r="F6697" t="str">
        <f>IF(ISBLANK('11A'!$E$39),"",'11A'!$E$39)</f>
        <v/>
      </c>
    </row>
    <row r="6698" spans="2:6">
      <c r="B6698" t="str">
        <f>'11A'!$W$39</f>
        <v>BO_9724527</v>
      </c>
      <c r="C6698" t="s">
        <v>21579</v>
      </c>
      <c r="E6698" t="s">
        <v>15757</v>
      </c>
      <c r="F6698">
        <f>IF(ISBLANK('11A'!$F$39),"",'11A'!$F$39)</f>
        <v>0</v>
      </c>
    </row>
    <row r="6699" spans="2:6">
      <c r="B6699" t="str">
        <f>'11A'!$U$40</f>
        <v>BO_2876962</v>
      </c>
      <c r="C6699" t="s">
        <v>21580</v>
      </c>
      <c r="E6699" t="s">
        <v>15757</v>
      </c>
      <c r="F6699" t="str">
        <f>IF(ISBLANK('11A'!$D$40),"",'11A'!$D$40)</f>
        <v/>
      </c>
    </row>
    <row r="6700" spans="2:6">
      <c r="B6700" t="str">
        <f>'11A'!$V$40</f>
        <v>BO_5766422</v>
      </c>
      <c r="C6700" t="s">
        <v>21581</v>
      </c>
      <c r="E6700" t="s">
        <v>15757</v>
      </c>
      <c r="F6700" t="str">
        <f>IF(ISBLANK('11A'!$E$40),"",'11A'!$E$40)</f>
        <v/>
      </c>
    </row>
    <row r="6701" spans="2:6">
      <c r="B6701" t="str">
        <f>'11A'!$W$40</f>
        <v>BO_5741637</v>
      </c>
      <c r="C6701" t="s">
        <v>21582</v>
      </c>
      <c r="E6701" t="s">
        <v>15757</v>
      </c>
      <c r="F6701">
        <f>IF(ISBLANK('11A'!$F$40),"",'11A'!$F$40)</f>
        <v>0</v>
      </c>
    </row>
    <row r="6702" spans="2:6">
      <c r="B6702" t="str">
        <f>'11A'!$U$41</f>
        <v>BO_2876963</v>
      </c>
      <c r="C6702" t="s">
        <v>21583</v>
      </c>
      <c r="E6702" t="s">
        <v>15757</v>
      </c>
      <c r="F6702" t="str">
        <f>IF(ISBLANK('11A'!$D$41),"",'11A'!$D$41)</f>
        <v/>
      </c>
    </row>
    <row r="6703" spans="2:6">
      <c r="B6703" t="str">
        <f>'11A'!$V$41</f>
        <v>BO_5766425</v>
      </c>
      <c r="C6703" t="s">
        <v>21584</v>
      </c>
      <c r="E6703" t="s">
        <v>15757</v>
      </c>
      <c r="F6703" t="str">
        <f>IF(ISBLANK('11A'!$E$41),"",'11A'!$E$41)</f>
        <v/>
      </c>
    </row>
    <row r="6704" spans="2:6">
      <c r="B6704" t="str">
        <f>'11A'!$W$41</f>
        <v>BO_5741639</v>
      </c>
      <c r="C6704" t="s">
        <v>21585</v>
      </c>
      <c r="E6704" t="s">
        <v>15757</v>
      </c>
      <c r="F6704">
        <f>IF(ISBLANK('11A'!$F$41),"",'11A'!$F$41)</f>
        <v>0</v>
      </c>
    </row>
    <row r="6705" spans="2:6">
      <c r="B6705" t="str">
        <f>'11A'!$U$42</f>
        <v>BO_6859992</v>
      </c>
      <c r="C6705" t="s">
        <v>21586</v>
      </c>
      <c r="E6705" t="s">
        <v>15757</v>
      </c>
      <c r="F6705" t="str">
        <f>IF(ISBLANK('11A'!$D$42),"",'11A'!$D$42)</f>
        <v/>
      </c>
    </row>
    <row r="6706" spans="2:6">
      <c r="B6706" t="str">
        <f>'11A'!$V$42</f>
        <v>BO_1591628</v>
      </c>
      <c r="C6706" t="s">
        <v>21587</v>
      </c>
      <c r="E6706" t="s">
        <v>15757</v>
      </c>
      <c r="F6706" t="str">
        <f>IF(ISBLANK('11A'!$E$42),"",'11A'!$E$42)</f>
        <v/>
      </c>
    </row>
    <row r="6707" spans="2:6">
      <c r="B6707" t="str">
        <f>'11A'!$W$42</f>
        <v>BO_8746732</v>
      </c>
      <c r="C6707" t="s">
        <v>21588</v>
      </c>
      <c r="E6707" t="s">
        <v>15757</v>
      </c>
      <c r="F6707">
        <f>IF(ISBLANK('11A'!$F$42),"",'11A'!$F$42)</f>
        <v>0</v>
      </c>
    </row>
    <row r="6708" spans="2:6">
      <c r="B6708" t="str">
        <f>'11A'!$U$43</f>
        <v>BO_57904</v>
      </c>
      <c r="C6708" t="s">
        <v>21589</v>
      </c>
      <c r="E6708" t="s">
        <v>15757</v>
      </c>
      <c r="F6708" t="str">
        <f>IF(ISBLANK('11A'!$D$43),"",'11A'!$D$43)</f>
        <v/>
      </c>
    </row>
    <row r="6709" spans="2:6">
      <c r="B6709" t="str">
        <f>'11A'!$V$43</f>
        <v>BO_9940412</v>
      </c>
      <c r="C6709" t="s">
        <v>21590</v>
      </c>
      <c r="E6709" t="s">
        <v>15757</v>
      </c>
      <c r="F6709" t="str">
        <f>IF(ISBLANK('11A'!$E$43),"",'11A'!$E$43)</f>
        <v/>
      </c>
    </row>
    <row r="6710" spans="2:6">
      <c r="B6710" t="str">
        <f>'11A'!$W$43</f>
        <v>BO_3689667</v>
      </c>
      <c r="C6710" t="s">
        <v>21591</v>
      </c>
      <c r="E6710" t="s">
        <v>15757</v>
      </c>
      <c r="F6710">
        <f>IF(ISBLANK('11A'!$F$43),"",'11A'!$F$43)</f>
        <v>0</v>
      </c>
    </row>
    <row r="6711" spans="2:6">
      <c r="B6711" t="str">
        <f>'11A'!$U$44</f>
        <v>BO_2420448</v>
      </c>
      <c r="C6711" t="s">
        <v>21592</v>
      </c>
      <c r="E6711" t="s">
        <v>15757</v>
      </c>
      <c r="F6711">
        <f>IF(ISBLANK('11A'!$D$44),"",'11A'!$D$44)</f>
        <v>0</v>
      </c>
    </row>
    <row r="6712" spans="2:6">
      <c r="B6712" t="str">
        <f>'11A'!$V$44</f>
        <v>BO_6794993</v>
      </c>
      <c r="C6712" t="s">
        <v>21593</v>
      </c>
      <c r="E6712" t="s">
        <v>15757</v>
      </c>
      <c r="F6712">
        <f>IF(ISBLANK('11A'!$E$44),"",'11A'!$E$44)</f>
        <v>0</v>
      </c>
    </row>
    <row r="6713" spans="2:6">
      <c r="B6713" t="str">
        <f>'11A'!$W$44</f>
        <v>BO_1974979</v>
      </c>
      <c r="C6713" t="s">
        <v>21594</v>
      </c>
      <c r="E6713" t="s">
        <v>15757</v>
      </c>
      <c r="F6713">
        <f>IF(ISBLANK('11A'!$F$44),"",'11A'!$F$44)</f>
        <v>0</v>
      </c>
    </row>
    <row r="6714" spans="2:6">
      <c r="B6714" t="str">
        <f>'11A'!$U$46</f>
        <v>BR034_S3WCO</v>
      </c>
      <c r="C6714" t="s">
        <v>21595</v>
      </c>
      <c r="E6714" t="s">
        <v>15757</v>
      </c>
      <c r="F6714" t="str">
        <f>IF(ISBLANK('11A'!$D$46),"",'11A'!$D$46)</f>
        <v/>
      </c>
    </row>
    <row r="6715" spans="2:6">
      <c r="B6715" t="str">
        <f>'11A'!$V$46</f>
        <v>BR035_S3WWCO</v>
      </c>
      <c r="C6715" t="s">
        <v>21596</v>
      </c>
      <c r="E6715" t="s">
        <v>15757</v>
      </c>
      <c r="F6715" t="str">
        <f>IF(ISBLANK('11A'!$E$46),"",'11A'!$E$46)</f>
        <v/>
      </c>
    </row>
    <row r="6716" spans="2:6">
      <c r="B6716" t="str">
        <f>'11A'!$W$46</f>
        <v>BR036_S3TOCO</v>
      </c>
      <c r="C6716" t="s">
        <v>21597</v>
      </c>
      <c r="E6716" t="s">
        <v>15757</v>
      </c>
      <c r="F6716">
        <f>IF(ISBLANK('11A'!$F$46),"",'11A'!$F$46)</f>
        <v>0</v>
      </c>
    </row>
    <row r="6717" spans="2:6">
      <c r="B6717" t="str">
        <f>'11A'!$U$47</f>
        <v>BR037_S3WCH</v>
      </c>
      <c r="C6717" t="s">
        <v>21598</v>
      </c>
      <c r="E6717" t="s">
        <v>15757</v>
      </c>
      <c r="F6717" t="str">
        <f>IF(ISBLANK('11A'!$D$47),"",'11A'!$D$47)</f>
        <v/>
      </c>
    </row>
    <row r="6718" spans="2:6">
      <c r="B6718" t="str">
        <f>'11A'!$V$47</f>
        <v>BR038_S3WWCH</v>
      </c>
      <c r="C6718" t="s">
        <v>21599</v>
      </c>
      <c r="E6718" t="s">
        <v>15757</v>
      </c>
      <c r="F6718" t="str">
        <f>IF(ISBLANK('11A'!$E$47),"",'11A'!$E$47)</f>
        <v/>
      </c>
    </row>
    <row r="6719" spans="2:6">
      <c r="B6719" t="str">
        <f>'11A'!$W$47</f>
        <v>BR039_S3TOCH</v>
      </c>
      <c r="C6719" t="s">
        <v>21600</v>
      </c>
      <c r="E6719" t="s">
        <v>15757</v>
      </c>
      <c r="F6719">
        <f>IF(ISBLANK('11A'!$F$47),"",'11A'!$F$47)</f>
        <v>0</v>
      </c>
    </row>
    <row r="6720" spans="2:6">
      <c r="B6720" t="str">
        <f>'11A'!$U$48</f>
        <v>BR040_S3WNO</v>
      </c>
      <c r="C6720" t="s">
        <v>21601</v>
      </c>
      <c r="E6720" t="s">
        <v>15757</v>
      </c>
      <c r="F6720" t="str">
        <f>IF(ISBLANK('11A'!$D$48),"",'11A'!$D$48)</f>
        <v/>
      </c>
    </row>
    <row r="6721" spans="2:6">
      <c r="B6721" t="str">
        <f>'11A'!$V$48</f>
        <v>BR041_S3WWNO</v>
      </c>
      <c r="C6721" t="s">
        <v>21602</v>
      </c>
      <c r="E6721" t="s">
        <v>15757</v>
      </c>
      <c r="F6721" t="str">
        <f>IF(ISBLANK('11A'!$E$48),"",'11A'!$E$48)</f>
        <v/>
      </c>
    </row>
    <row r="6722" spans="2:6">
      <c r="B6722" t="str">
        <f>'11A'!$W$48</f>
        <v>BR042_S3TONO</v>
      </c>
      <c r="C6722" t="s">
        <v>21603</v>
      </c>
      <c r="E6722" t="s">
        <v>15757</v>
      </c>
      <c r="F6722">
        <f>IF(ISBLANK('11A'!$F$48),"",'11A'!$F$48)</f>
        <v>0</v>
      </c>
    </row>
    <row r="6723" spans="2:6">
      <c r="B6723" t="str">
        <f>'11A'!$U$49</f>
        <v>BO_9823950</v>
      </c>
      <c r="C6723" t="s">
        <v>21604</v>
      </c>
      <c r="E6723" t="s">
        <v>15757</v>
      </c>
      <c r="F6723" t="str">
        <f>IF(ISBLANK('11A'!$D$49),"",'11A'!$D$49)</f>
        <v/>
      </c>
    </row>
    <row r="6724" spans="2:6">
      <c r="B6724" t="str">
        <f>'11A'!$V$49</f>
        <v>BO_4990179</v>
      </c>
      <c r="C6724" t="s">
        <v>21605</v>
      </c>
      <c r="E6724" t="s">
        <v>15757</v>
      </c>
      <c r="F6724" t="str">
        <f>IF(ISBLANK('11A'!$E$49),"",'11A'!$E$49)</f>
        <v/>
      </c>
    </row>
    <row r="6725" spans="2:6">
      <c r="B6725" t="str">
        <f>'11A'!$W$49</f>
        <v>BO_3685286</v>
      </c>
      <c r="C6725" t="s">
        <v>21606</v>
      </c>
      <c r="E6725" t="s">
        <v>15757</v>
      </c>
      <c r="F6725">
        <f>IF(ISBLANK('11A'!$F$49),"",'11A'!$F$49)</f>
        <v>0</v>
      </c>
    </row>
    <row r="6726" spans="2:6">
      <c r="B6726" t="str">
        <f>'11A'!$U$52</f>
        <v>BR073_GEWLB</v>
      </c>
      <c r="C6726" t="s">
        <v>21607</v>
      </c>
      <c r="E6726" t="s">
        <v>15757</v>
      </c>
      <c r="F6726">
        <f>IF(ISBLANK('11A'!$D$52),"",'11A'!$D$52)</f>
        <v>0</v>
      </c>
    </row>
    <row r="6727" spans="2:6">
      <c r="B6727" t="str">
        <f>'11A'!$V$52</f>
        <v>BR074_GEWWLB</v>
      </c>
      <c r="C6727" t="s">
        <v>21608</v>
      </c>
      <c r="E6727" t="s">
        <v>15757</v>
      </c>
      <c r="F6727">
        <f>IF(ISBLANK('11A'!$E$52),"",'11A'!$E$52)</f>
        <v>0</v>
      </c>
    </row>
    <row r="6728" spans="2:6">
      <c r="B6728" t="str">
        <f>'11A'!$W$52</f>
        <v>BR075_GETOLB</v>
      </c>
      <c r="C6728" t="s">
        <v>21609</v>
      </c>
      <c r="E6728" t="s">
        <v>15757</v>
      </c>
      <c r="F6728">
        <f>IF(ISBLANK('11A'!$F$52),"",'11A'!$F$52)</f>
        <v>0</v>
      </c>
    </row>
    <row r="6729" spans="2:6">
      <c r="B6729" t="str">
        <f>'11A'!$U$53</f>
        <v>BR076_GEWMB</v>
      </c>
      <c r="C6729" t="s">
        <v>21610</v>
      </c>
      <c r="E6729" t="s">
        <v>15757</v>
      </c>
      <c r="F6729">
        <f>IF(ISBLANK('11A'!$D$53),"",'11A'!$D$53)</f>
        <v>0</v>
      </c>
    </row>
    <row r="6730" spans="2:6">
      <c r="B6730" t="str">
        <f>'11A'!$V$53</f>
        <v>BR077_GEWWMB</v>
      </c>
      <c r="C6730" t="s">
        <v>21611</v>
      </c>
      <c r="E6730" t="s">
        <v>15757</v>
      </c>
      <c r="F6730">
        <f>IF(ISBLANK('11A'!$E$53),"",'11A'!$E$53)</f>
        <v>0</v>
      </c>
    </row>
    <row r="6731" spans="2:6">
      <c r="B6731" t="str">
        <f>'11A'!$W$53</f>
        <v>BR078_GETOMB</v>
      </c>
      <c r="C6731" t="s">
        <v>21612</v>
      </c>
      <c r="E6731" t="s">
        <v>15757</v>
      </c>
      <c r="F6731">
        <f>IF(ISBLANK('11A'!$F$53),"",'11A'!$F$53)</f>
        <v>0</v>
      </c>
    </row>
    <row r="6732" spans="2:6">
      <c r="B6732" t="str">
        <f>'11A'!$U$56</f>
        <v>BR079_ERWER</v>
      </c>
      <c r="C6732" t="s">
        <v>21613</v>
      </c>
      <c r="E6732" t="s">
        <v>15757</v>
      </c>
      <c r="F6732" t="str">
        <f>IF(ISBLANK('11A'!$D$56),"",'11A'!$D$56)</f>
        <v/>
      </c>
    </row>
    <row r="6733" spans="2:6">
      <c r="B6733" t="str">
        <f>'11A'!$V$56</f>
        <v>BR080_ERWWER</v>
      </c>
      <c r="C6733" t="s">
        <v>21614</v>
      </c>
      <c r="E6733" t="s">
        <v>15757</v>
      </c>
      <c r="F6733" t="str">
        <f>IF(ISBLANK('11A'!$E$56),"",'11A'!$E$56)</f>
        <v/>
      </c>
    </row>
    <row r="6734" spans="2:6">
      <c r="B6734" t="str">
        <f>'11A'!$W$56</f>
        <v>BR081_ERTOER</v>
      </c>
      <c r="C6734" t="s">
        <v>21615</v>
      </c>
      <c r="E6734" t="s">
        <v>15757</v>
      </c>
      <c r="F6734">
        <f>IF(ISBLANK('11A'!$F$56),"",'11A'!$F$56)</f>
        <v>0</v>
      </c>
    </row>
    <row r="6735" spans="2:6">
      <c r="B6735" t="str">
        <f>'11A'!$U$57</f>
        <v>BR082_ERWEB</v>
      </c>
      <c r="C6735" t="s">
        <v>21616</v>
      </c>
      <c r="E6735" t="s">
        <v>15757</v>
      </c>
      <c r="F6735" t="str">
        <f>IF(ISBLANK('11A'!$D$57),"",'11A'!$D$57)</f>
        <v/>
      </c>
    </row>
    <row r="6736" spans="2:6">
      <c r="B6736" t="str">
        <f>'11A'!$V$57</f>
        <v>BR083_ERWWEB</v>
      </c>
      <c r="C6736" t="s">
        <v>21617</v>
      </c>
      <c r="E6736" t="s">
        <v>15757</v>
      </c>
      <c r="F6736" t="str">
        <f>IF(ISBLANK('11A'!$E$57),"",'11A'!$E$57)</f>
        <v/>
      </c>
    </row>
    <row r="6737" spans="2:6">
      <c r="B6737" t="str">
        <f>'11A'!$W$57</f>
        <v>BR084_ERTOEB</v>
      </c>
      <c r="C6737" t="s">
        <v>21618</v>
      </c>
      <c r="E6737" t="s">
        <v>15757</v>
      </c>
      <c r="F6737">
        <f>IF(ISBLANK('11A'!$F$57),"",'11A'!$F$57)</f>
        <v>0</v>
      </c>
    </row>
    <row r="6738" spans="2:6">
      <c r="B6738" t="str">
        <f>'11A'!$U$58</f>
        <v>BO_6717913</v>
      </c>
      <c r="C6738" t="s">
        <v>21619</v>
      </c>
      <c r="E6738" t="s">
        <v>15757</v>
      </c>
      <c r="F6738" t="str">
        <f>IF(ISBLANK('11A'!$D$58),"",'11A'!$D$58)</f>
        <v/>
      </c>
    </row>
    <row r="6739" spans="2:6">
      <c r="B6739" t="str">
        <f>'11A'!$V$58</f>
        <v>BO_5717374</v>
      </c>
      <c r="C6739" t="s">
        <v>21620</v>
      </c>
      <c r="E6739" t="s">
        <v>15757</v>
      </c>
      <c r="F6739" t="str">
        <f>IF(ISBLANK('11A'!$E$58),"",'11A'!$E$58)</f>
        <v/>
      </c>
    </row>
    <row r="6740" spans="2:6">
      <c r="B6740" t="str">
        <f>'11A'!$W$58</f>
        <v>BO_4686738</v>
      </c>
      <c r="C6740" t="s">
        <v>21621</v>
      </c>
      <c r="E6740" t="s">
        <v>15757</v>
      </c>
      <c r="F6740">
        <f>IF(ISBLANK('11A'!$F$58),"",'11A'!$F$58)</f>
        <v>0</v>
      </c>
    </row>
    <row r="6741" spans="2:6">
      <c r="B6741" t="str">
        <f>'11A'!$U$59</f>
        <v>BR088_ERWOR</v>
      </c>
      <c r="C6741" t="s">
        <v>21622</v>
      </c>
      <c r="E6741" t="s">
        <v>15757</v>
      </c>
      <c r="F6741" t="str">
        <f>IF(ISBLANK('11A'!$D$59),"",'11A'!$D$59)</f>
        <v/>
      </c>
    </row>
    <row r="6742" spans="2:6">
      <c r="B6742" t="str">
        <f>'11A'!$V$59</f>
        <v>BR089_ERWWOR</v>
      </c>
      <c r="C6742" t="s">
        <v>21623</v>
      </c>
      <c r="E6742" t="s">
        <v>15757</v>
      </c>
      <c r="F6742" t="str">
        <f>IF(ISBLANK('11A'!$E$59),"",'11A'!$E$59)</f>
        <v/>
      </c>
    </row>
    <row r="6743" spans="2:6">
      <c r="B6743" t="str">
        <f>'11A'!$W$59</f>
        <v>BR090_ERTOOR</v>
      </c>
      <c r="C6743" t="s">
        <v>21624</v>
      </c>
      <c r="E6743" t="s">
        <v>15757</v>
      </c>
      <c r="F6743">
        <f>IF(ISBLANK('11A'!$F$59),"",'11A'!$F$59)</f>
        <v>0</v>
      </c>
    </row>
    <row r="6744" spans="2:6">
      <c r="B6744" t="str">
        <f>'11A'!$U$60</f>
        <v>BR091_ERWTR</v>
      </c>
      <c r="C6744" t="s">
        <v>21625</v>
      </c>
      <c r="E6744" t="s">
        <v>15757</v>
      </c>
      <c r="F6744">
        <f>IF(ISBLANK('11A'!$D$60),"",'11A'!$D$60)</f>
        <v>0</v>
      </c>
    </row>
    <row r="6745" spans="2:6">
      <c r="B6745" t="str">
        <f>'11A'!$V$60</f>
        <v>BR092_ERWWTR</v>
      </c>
      <c r="C6745" t="s">
        <v>21626</v>
      </c>
      <c r="E6745" t="s">
        <v>15757</v>
      </c>
      <c r="F6745">
        <f>IF(ISBLANK('11A'!$E$60),"",'11A'!$E$60)</f>
        <v>0</v>
      </c>
    </row>
    <row r="6746" spans="2:6">
      <c r="B6746" t="str">
        <f>'11A'!$W$60</f>
        <v>BR093_ERTOTR</v>
      </c>
      <c r="C6746" t="s">
        <v>21627</v>
      </c>
      <c r="E6746" t="s">
        <v>15757</v>
      </c>
      <c r="F6746">
        <f>IF(ISBLANK('11A'!$F$60),"",'11A'!$F$60)</f>
        <v>0</v>
      </c>
    </row>
    <row r="6747" spans="2:6">
      <c r="B6747" t="str">
        <f>'11A'!$U$63</f>
        <v xml:space="preserve"> BR085_ERWGO </v>
      </c>
      <c r="C6747" t="e">
        <v>#N/A</v>
      </c>
      <c r="E6747" t="s">
        <v>15757</v>
      </c>
      <c r="F6747" t="str">
        <f>IF(ISBLANK('11A'!$D$63),"",'11A'!$D$63)</f>
        <v/>
      </c>
    </row>
    <row r="6748" spans="2:6">
      <c r="B6748" t="str">
        <f>'11A'!$V$63</f>
        <v xml:space="preserve"> BR086_ERWWGO </v>
      </c>
      <c r="C6748" t="e">
        <v>#N/A</v>
      </c>
      <c r="E6748" t="s">
        <v>15757</v>
      </c>
      <c r="F6748" t="str">
        <f>IF(ISBLANK('11A'!$E$63),"",'11A'!$E$63)</f>
        <v/>
      </c>
    </row>
    <row r="6749" spans="2:6">
      <c r="B6749" t="str">
        <f>'11A'!$W$63</f>
        <v xml:space="preserve"> BR087_ERTOGO </v>
      </c>
      <c r="C6749" t="e">
        <v>#N/A</v>
      </c>
      <c r="E6749" t="s">
        <v>15757</v>
      </c>
      <c r="F6749">
        <f>IF(ISBLANK('11A'!$F$63),"",'11A'!$F$63)</f>
        <v>0</v>
      </c>
    </row>
    <row r="6750" spans="2:6">
      <c r="B6750" t="str">
        <f>'11A'!$U$66</f>
        <v>BR094_NEWLB</v>
      </c>
      <c r="C6750" t="s">
        <v>21628</v>
      </c>
      <c r="E6750" t="s">
        <v>15757</v>
      </c>
      <c r="F6750">
        <f>IF(ISBLANK('11A'!$D$66),"",'11A'!$D$66)</f>
        <v>0</v>
      </c>
    </row>
    <row r="6751" spans="2:6">
      <c r="B6751" t="str">
        <f>'11A'!$V$66</f>
        <v>BR095_NEWWLB</v>
      </c>
      <c r="C6751" t="s">
        <v>21629</v>
      </c>
      <c r="E6751" t="s">
        <v>15757</v>
      </c>
      <c r="F6751">
        <f>IF(ISBLANK('11A'!$E$66),"",'11A'!$E$66)</f>
        <v>0</v>
      </c>
    </row>
    <row r="6752" spans="2:6">
      <c r="B6752" t="str">
        <f>'11A'!$W$66</f>
        <v>BR096_NETOLB</v>
      </c>
      <c r="C6752" t="s">
        <v>21630</v>
      </c>
      <c r="E6752" t="s">
        <v>15757</v>
      </c>
      <c r="F6752">
        <f>IF(ISBLANK('11A'!$F$66),"",'11A'!$F$66)</f>
        <v>0</v>
      </c>
    </row>
    <row r="6753" spans="2:6">
      <c r="B6753" t="str">
        <f>'11A'!$U$73</f>
        <v>BR103_IRWTW</v>
      </c>
      <c r="C6753" t="s">
        <v>21631</v>
      </c>
      <c r="E6753" t="s">
        <v>15757</v>
      </c>
      <c r="F6753">
        <f>IF(ISBLANK('11A'!$D$73),"",'11A'!$D$73)</f>
        <v>0</v>
      </c>
    </row>
    <row r="6754" spans="2:6">
      <c r="B6754" t="str">
        <f>'11A'!$V$74</f>
        <v>BR104_IRWWSF</v>
      </c>
      <c r="C6754" t="s">
        <v>21632</v>
      </c>
      <c r="E6754" t="s">
        <v>15757</v>
      </c>
      <c r="F6754">
        <f>IF(ISBLANK('11A'!$E$74),"",'11A'!$E$74)</f>
        <v>0</v>
      </c>
    </row>
    <row r="6755" spans="2:6">
      <c r="B6755" t="str">
        <f>'11A'!$U$82</f>
        <v>BO_214</v>
      </c>
      <c r="C6755" t="s">
        <v>21633</v>
      </c>
      <c r="E6755" t="s">
        <v>15757</v>
      </c>
      <c r="F6755" t="str">
        <f>IF(ISBLANK('11A'!$D$82),"",'11A'!$D$82)</f>
        <v/>
      </c>
    </row>
    <row r="6756" spans="2:6">
      <c r="B6756" t="str">
        <f>'11A'!$V$82</f>
        <v>BO_8644</v>
      </c>
      <c r="C6756" t="s">
        <v>21634</v>
      </c>
      <c r="E6756" t="s">
        <v>15757</v>
      </c>
      <c r="F6756" t="str">
        <f>IF(ISBLANK('11A'!$E$82),"",'11A'!$E$82)</f>
        <v/>
      </c>
    </row>
    <row r="6757" spans="2:6">
      <c r="B6757" t="str">
        <f>'11A'!$W$82</f>
        <v>BO_2449</v>
      </c>
      <c r="C6757" t="s">
        <v>21635</v>
      </c>
      <c r="E6757" t="s">
        <v>15757</v>
      </c>
      <c r="F6757">
        <f>IF(ISBLANK('11A'!$F$82),"",'11A'!$F$82)</f>
        <v>0</v>
      </c>
    </row>
    <row r="6758" spans="2:6">
      <c r="B6758" t="str">
        <f>'11A'!$U$83</f>
        <v>BO_2143514</v>
      </c>
      <c r="C6758" t="s">
        <v>21636</v>
      </c>
      <c r="E6758" t="s">
        <v>15757</v>
      </c>
      <c r="F6758" t="str">
        <f>IF(ISBLANK('11A'!$D$83),"",'11A'!$D$83)</f>
        <v/>
      </c>
    </row>
    <row r="6759" spans="2:6">
      <c r="B6759" t="str">
        <f>'11A'!$V$83</f>
        <v>BO_8427041</v>
      </c>
      <c r="C6759" t="s">
        <v>21637</v>
      </c>
      <c r="E6759" t="s">
        <v>15757</v>
      </c>
      <c r="F6759" t="str">
        <f>IF(ISBLANK('11A'!$E$83),"",'11A'!$E$83)</f>
        <v/>
      </c>
    </row>
    <row r="6760" spans="2:6">
      <c r="B6760" t="str">
        <f>'11A'!$W$83</f>
        <v>BO_3244856</v>
      </c>
      <c r="C6760" t="s">
        <v>21638</v>
      </c>
      <c r="E6760" t="s">
        <v>15757</v>
      </c>
      <c r="F6760">
        <f>IF(ISBLANK('11A'!$F$83),"",'11A'!$F$83)</f>
        <v>0</v>
      </c>
    </row>
    <row r="6761" spans="2:6">
      <c r="B6761" t="str">
        <f>'11A'!$U$86</f>
        <v>BO_214895</v>
      </c>
      <c r="C6761" t="s">
        <v>21639</v>
      </c>
      <c r="E6761" t="s">
        <v>15757</v>
      </c>
      <c r="F6761" t="str">
        <f>IF(ISBLANK('11A'!$D$86),"",'11A'!$D$86)</f>
        <v/>
      </c>
    </row>
    <row r="6762" spans="2:6">
      <c r="B6762" t="str">
        <f>'11A'!$V$86</f>
        <v>BO_842566</v>
      </c>
      <c r="C6762" t="s">
        <v>21640</v>
      </c>
      <c r="E6762" t="s">
        <v>15757</v>
      </c>
      <c r="F6762" t="str">
        <f>IF(ISBLANK('11A'!$E$86),"",'11A'!$E$86)</f>
        <v/>
      </c>
    </row>
    <row r="6763" spans="2:6">
      <c r="B6763" t="str">
        <f>'11A'!$W$86</f>
        <v>BO_3248925</v>
      </c>
      <c r="C6763" t="s">
        <v>21641</v>
      </c>
      <c r="E6763" t="s">
        <v>15757</v>
      </c>
      <c r="F6763">
        <f>IF(ISBLANK('11A'!$F$86),"",'11A'!$F$86)</f>
        <v>0</v>
      </c>
    </row>
    <row r="6764" spans="2:6">
      <c r="B6764" t="s">
        <v>8081</v>
      </c>
      <c r="E6764" t="s">
        <v>15757</v>
      </c>
      <c r="F6764">
        <f>'4L'!F10</f>
        <v>0</v>
      </c>
    </row>
    <row r="6765" spans="2:6">
      <c r="B6765" t="s">
        <v>8082</v>
      </c>
      <c r="E6765" t="s">
        <v>15757</v>
      </c>
      <c r="F6765">
        <f>'4L'!G10</f>
        <v>0</v>
      </c>
    </row>
    <row r="6766" spans="2:6">
      <c r="B6766" t="s">
        <v>8083</v>
      </c>
      <c r="E6766" t="s">
        <v>15757</v>
      </c>
      <c r="F6766">
        <f>'4L'!H10</f>
        <v>0</v>
      </c>
    </row>
    <row r="6767" spans="2:6">
      <c r="B6767" t="s">
        <v>8084</v>
      </c>
      <c r="E6767" t="s">
        <v>15757</v>
      </c>
      <c r="F6767">
        <f>'4L'!I10</f>
        <v>0</v>
      </c>
    </row>
    <row r="6768" spans="2:6">
      <c r="B6768" t="s">
        <v>8085</v>
      </c>
      <c r="E6768" t="s">
        <v>15757</v>
      </c>
      <c r="F6768">
        <f>'4L'!J10</f>
        <v>0</v>
      </c>
    </row>
    <row r="6769" spans="2:6">
      <c r="B6769" t="s">
        <v>8086</v>
      </c>
      <c r="E6769" t="s">
        <v>15757</v>
      </c>
      <c r="F6769">
        <f>'4L'!K10</f>
        <v>0</v>
      </c>
    </row>
    <row r="6770" spans="2:6">
      <c r="B6770" t="s">
        <v>8087</v>
      </c>
      <c r="E6770" t="s">
        <v>15757</v>
      </c>
      <c r="F6770">
        <f>'4L'!L10</f>
        <v>0</v>
      </c>
    </row>
    <row r="6771" spans="2:6">
      <c r="B6771" t="s">
        <v>8088</v>
      </c>
      <c r="E6771" t="s">
        <v>15757</v>
      </c>
      <c r="F6771">
        <f>'4L'!M10</f>
        <v>0</v>
      </c>
    </row>
    <row r="6772" spans="2:6">
      <c r="B6772" t="s">
        <v>8089</v>
      </c>
      <c r="E6772" t="s">
        <v>15757</v>
      </c>
      <c r="F6772">
        <f>'4L'!N10</f>
        <v>0</v>
      </c>
    </row>
    <row r="6773" spans="2:6">
      <c r="B6773" t="s">
        <v>8090</v>
      </c>
      <c r="E6773" t="s">
        <v>15757</v>
      </c>
      <c r="F6773">
        <f>'4L'!O10</f>
        <v>0</v>
      </c>
    </row>
    <row r="6774" spans="2:6">
      <c r="B6774" t="s">
        <v>8092</v>
      </c>
      <c r="E6774" t="s">
        <v>15757</v>
      </c>
      <c r="F6774">
        <f>'4L'!F11</f>
        <v>0</v>
      </c>
    </row>
    <row r="6775" spans="2:6">
      <c r="B6775" t="s">
        <v>8093</v>
      </c>
      <c r="E6775" t="s">
        <v>15757</v>
      </c>
      <c r="F6775">
        <f>'4L'!G11</f>
        <v>0</v>
      </c>
    </row>
    <row r="6776" spans="2:6">
      <c r="B6776" t="s">
        <v>8094</v>
      </c>
      <c r="E6776" t="s">
        <v>15757</v>
      </c>
      <c r="F6776">
        <f>'4L'!H11</f>
        <v>0</v>
      </c>
    </row>
    <row r="6777" spans="2:6">
      <c r="B6777" t="s">
        <v>8095</v>
      </c>
      <c r="E6777" t="s">
        <v>15757</v>
      </c>
      <c r="F6777">
        <f>'4L'!I11</f>
        <v>0</v>
      </c>
    </row>
    <row r="6778" spans="2:6">
      <c r="B6778" t="s">
        <v>8096</v>
      </c>
      <c r="E6778" t="s">
        <v>15757</v>
      </c>
      <c r="F6778">
        <f>'4L'!J11</f>
        <v>0</v>
      </c>
    </row>
    <row r="6779" spans="2:6">
      <c r="B6779" t="s">
        <v>8097</v>
      </c>
      <c r="E6779" t="s">
        <v>15757</v>
      </c>
      <c r="F6779">
        <f>'4L'!K11</f>
        <v>0</v>
      </c>
    </row>
    <row r="6780" spans="2:6">
      <c r="B6780" t="s">
        <v>8098</v>
      </c>
      <c r="E6780" t="s">
        <v>15757</v>
      </c>
      <c r="F6780">
        <f>'4L'!L11</f>
        <v>0</v>
      </c>
    </row>
    <row r="6781" spans="2:6">
      <c r="B6781" t="s">
        <v>8099</v>
      </c>
      <c r="E6781" t="s">
        <v>15757</v>
      </c>
      <c r="F6781">
        <f>'4L'!M11</f>
        <v>0</v>
      </c>
    </row>
    <row r="6782" spans="2:6">
      <c r="B6782" t="s">
        <v>8100</v>
      </c>
      <c r="E6782" t="s">
        <v>15757</v>
      </c>
      <c r="F6782">
        <f>'4L'!N11</f>
        <v>0</v>
      </c>
    </row>
    <row r="6783" spans="2:6">
      <c r="B6783" t="s">
        <v>8101</v>
      </c>
      <c r="E6783" t="s">
        <v>15757</v>
      </c>
      <c r="F6783">
        <f>'4L'!O11</f>
        <v>0</v>
      </c>
    </row>
    <row r="6784" spans="2:6">
      <c r="B6784" t="s">
        <v>8103</v>
      </c>
      <c r="E6784" t="s">
        <v>15757</v>
      </c>
      <c r="F6784">
        <f>'4L'!F12</f>
        <v>0</v>
      </c>
    </row>
    <row r="6785" spans="2:6">
      <c r="B6785" t="s">
        <v>8104</v>
      </c>
      <c r="E6785" t="s">
        <v>15757</v>
      </c>
      <c r="F6785">
        <f>'4L'!G12</f>
        <v>0</v>
      </c>
    </row>
    <row r="6786" spans="2:6">
      <c r="B6786" t="s">
        <v>8105</v>
      </c>
      <c r="E6786" t="s">
        <v>15757</v>
      </c>
      <c r="F6786">
        <f>'4L'!H12</f>
        <v>0</v>
      </c>
    </row>
    <row r="6787" spans="2:6">
      <c r="B6787" t="s">
        <v>8106</v>
      </c>
      <c r="E6787" t="s">
        <v>15757</v>
      </c>
      <c r="F6787">
        <f>'4L'!I12</f>
        <v>0</v>
      </c>
    </row>
    <row r="6788" spans="2:6">
      <c r="B6788" t="s">
        <v>8107</v>
      </c>
      <c r="E6788" t="s">
        <v>15757</v>
      </c>
      <c r="F6788">
        <f>'4L'!J12</f>
        <v>0</v>
      </c>
    </row>
    <row r="6789" spans="2:6">
      <c r="B6789" t="s">
        <v>8108</v>
      </c>
      <c r="E6789" t="s">
        <v>15757</v>
      </c>
      <c r="F6789">
        <f>'4L'!K12</f>
        <v>0</v>
      </c>
    </row>
    <row r="6790" spans="2:6">
      <c r="B6790" t="s">
        <v>8109</v>
      </c>
      <c r="E6790" t="s">
        <v>15757</v>
      </c>
      <c r="F6790">
        <f>'4L'!L12</f>
        <v>0</v>
      </c>
    </row>
    <row r="6791" spans="2:6">
      <c r="B6791" t="s">
        <v>8110</v>
      </c>
      <c r="E6791" t="s">
        <v>15757</v>
      </c>
      <c r="F6791">
        <f>'4L'!M12</f>
        <v>0</v>
      </c>
    </row>
    <row r="6792" spans="2:6">
      <c r="B6792" t="s">
        <v>8111</v>
      </c>
      <c r="E6792" t="s">
        <v>15757</v>
      </c>
      <c r="F6792">
        <f>'4L'!N12</f>
        <v>0</v>
      </c>
    </row>
    <row r="6793" spans="2:6">
      <c r="B6793" t="s">
        <v>8112</v>
      </c>
      <c r="E6793" t="s">
        <v>15757</v>
      </c>
      <c r="F6793">
        <f>'4L'!O12</f>
        <v>0</v>
      </c>
    </row>
    <row r="6794" spans="2:6">
      <c r="B6794" t="s">
        <v>8113</v>
      </c>
      <c r="E6794" t="s">
        <v>15757</v>
      </c>
      <c r="F6794">
        <f>'4L'!V12</f>
        <v>0</v>
      </c>
    </row>
    <row r="6795" spans="2:6">
      <c r="B6795" t="s">
        <v>8114</v>
      </c>
      <c r="E6795" t="s">
        <v>15757</v>
      </c>
      <c r="F6795">
        <f>'4L'!W12</f>
        <v>0</v>
      </c>
    </row>
    <row r="6796" spans="2:6">
      <c r="B6796" t="s">
        <v>8115</v>
      </c>
      <c r="E6796" t="s">
        <v>15757</v>
      </c>
      <c r="F6796">
        <f>'4L'!X12</f>
        <v>0</v>
      </c>
    </row>
    <row r="6797" spans="2:6">
      <c r="B6797" t="s">
        <v>8118</v>
      </c>
      <c r="E6797" t="s">
        <v>15757</v>
      </c>
      <c r="F6797">
        <f>'4L'!F13</f>
        <v>0</v>
      </c>
    </row>
    <row r="6798" spans="2:6">
      <c r="B6798" t="s">
        <v>8119</v>
      </c>
      <c r="E6798" t="s">
        <v>15757</v>
      </c>
      <c r="F6798">
        <f>'4L'!G13</f>
        <v>0</v>
      </c>
    </row>
    <row r="6799" spans="2:6">
      <c r="B6799" t="s">
        <v>8120</v>
      </c>
      <c r="E6799" t="s">
        <v>15757</v>
      </c>
      <c r="F6799">
        <f>'4L'!H13</f>
        <v>0</v>
      </c>
    </row>
    <row r="6800" spans="2:6">
      <c r="B6800" t="s">
        <v>8121</v>
      </c>
      <c r="E6800" t="s">
        <v>15757</v>
      </c>
      <c r="F6800">
        <f>'4L'!I13</f>
        <v>0</v>
      </c>
    </row>
    <row r="6801" spans="2:6">
      <c r="B6801" t="s">
        <v>8122</v>
      </c>
      <c r="E6801" t="s">
        <v>15757</v>
      </c>
      <c r="F6801">
        <f>'4L'!J13</f>
        <v>0</v>
      </c>
    </row>
    <row r="6802" spans="2:6">
      <c r="B6802" t="s">
        <v>8123</v>
      </c>
      <c r="E6802" t="s">
        <v>15757</v>
      </c>
      <c r="F6802">
        <f>'4L'!K13</f>
        <v>0</v>
      </c>
    </row>
    <row r="6803" spans="2:6">
      <c r="B6803" t="s">
        <v>8124</v>
      </c>
      <c r="E6803" t="s">
        <v>15757</v>
      </c>
      <c r="F6803">
        <f>'4L'!L13</f>
        <v>0</v>
      </c>
    </row>
    <row r="6804" spans="2:6">
      <c r="B6804" t="s">
        <v>8125</v>
      </c>
      <c r="E6804" t="s">
        <v>15757</v>
      </c>
      <c r="F6804">
        <f>'4L'!M13</f>
        <v>0</v>
      </c>
    </row>
    <row r="6805" spans="2:6">
      <c r="B6805" t="s">
        <v>8126</v>
      </c>
      <c r="E6805" t="s">
        <v>15757</v>
      </c>
      <c r="F6805">
        <f>'4L'!N13</f>
        <v>0</v>
      </c>
    </row>
    <row r="6806" spans="2:6">
      <c r="B6806" t="s">
        <v>8127</v>
      </c>
      <c r="E6806" t="s">
        <v>15757</v>
      </c>
      <c r="F6806">
        <f>'4L'!O13</f>
        <v>0</v>
      </c>
    </row>
    <row r="6807" spans="2:6">
      <c r="B6807" t="s">
        <v>8129</v>
      </c>
      <c r="E6807" t="s">
        <v>15757</v>
      </c>
      <c r="F6807">
        <f>'4L'!F14</f>
        <v>0</v>
      </c>
    </row>
    <row r="6808" spans="2:6">
      <c r="B6808" t="s">
        <v>8130</v>
      </c>
      <c r="E6808" t="s">
        <v>15757</v>
      </c>
      <c r="F6808">
        <f>'4L'!G14</f>
        <v>0</v>
      </c>
    </row>
    <row r="6809" spans="2:6">
      <c r="B6809" t="s">
        <v>8131</v>
      </c>
      <c r="E6809" t="s">
        <v>15757</v>
      </c>
      <c r="F6809">
        <f>'4L'!H14</f>
        <v>0</v>
      </c>
    </row>
    <row r="6810" spans="2:6">
      <c r="B6810" t="s">
        <v>8132</v>
      </c>
      <c r="E6810" t="s">
        <v>15757</v>
      </c>
      <c r="F6810">
        <f>'4L'!I14</f>
        <v>0</v>
      </c>
    </row>
    <row r="6811" spans="2:6">
      <c r="B6811" t="s">
        <v>8133</v>
      </c>
      <c r="E6811" t="s">
        <v>15757</v>
      </c>
      <c r="F6811">
        <f>'4L'!J14</f>
        <v>0</v>
      </c>
    </row>
    <row r="6812" spans="2:6">
      <c r="B6812" t="s">
        <v>8134</v>
      </c>
      <c r="E6812" t="s">
        <v>15757</v>
      </c>
      <c r="F6812">
        <f>'4L'!K14</f>
        <v>0</v>
      </c>
    </row>
    <row r="6813" spans="2:6">
      <c r="B6813" t="s">
        <v>8135</v>
      </c>
      <c r="E6813" t="s">
        <v>15757</v>
      </c>
      <c r="F6813">
        <f>'4L'!L14</f>
        <v>0</v>
      </c>
    </row>
    <row r="6814" spans="2:6">
      <c r="B6814" t="s">
        <v>8136</v>
      </c>
      <c r="E6814" t="s">
        <v>15757</v>
      </c>
      <c r="F6814">
        <f>'4L'!M14</f>
        <v>0</v>
      </c>
    </row>
    <row r="6815" spans="2:6">
      <c r="B6815" t="s">
        <v>8137</v>
      </c>
      <c r="E6815" t="s">
        <v>15757</v>
      </c>
      <c r="F6815">
        <f>'4L'!N14</f>
        <v>0</v>
      </c>
    </row>
    <row r="6816" spans="2:6">
      <c r="B6816" t="s">
        <v>8138</v>
      </c>
      <c r="E6816" t="s">
        <v>15757</v>
      </c>
      <c r="F6816">
        <f>'4L'!O14</f>
        <v>0</v>
      </c>
    </row>
    <row r="6817" spans="2:6">
      <c r="B6817" t="s">
        <v>8140</v>
      </c>
      <c r="E6817" t="s">
        <v>15757</v>
      </c>
      <c r="F6817">
        <f>'4L'!F15</f>
        <v>0</v>
      </c>
    </row>
    <row r="6818" spans="2:6">
      <c r="B6818" t="s">
        <v>8141</v>
      </c>
      <c r="E6818" t="s">
        <v>15757</v>
      </c>
      <c r="F6818">
        <f>'4L'!G15</f>
        <v>0</v>
      </c>
    </row>
    <row r="6819" spans="2:6">
      <c r="B6819" t="s">
        <v>8142</v>
      </c>
      <c r="E6819" t="s">
        <v>15757</v>
      </c>
      <c r="F6819">
        <f>'4L'!H15</f>
        <v>0</v>
      </c>
    </row>
    <row r="6820" spans="2:6">
      <c r="B6820" t="s">
        <v>8143</v>
      </c>
      <c r="E6820" t="s">
        <v>15757</v>
      </c>
      <c r="F6820">
        <f>'4L'!I15</f>
        <v>0</v>
      </c>
    </row>
    <row r="6821" spans="2:6">
      <c r="B6821" t="s">
        <v>8144</v>
      </c>
      <c r="E6821" t="s">
        <v>15757</v>
      </c>
      <c r="F6821">
        <f>'4L'!J15</f>
        <v>0</v>
      </c>
    </row>
    <row r="6822" spans="2:6">
      <c r="B6822" t="s">
        <v>8145</v>
      </c>
      <c r="E6822" t="s">
        <v>15757</v>
      </c>
      <c r="F6822">
        <f>'4L'!K15</f>
        <v>0</v>
      </c>
    </row>
    <row r="6823" spans="2:6">
      <c r="B6823" t="s">
        <v>8146</v>
      </c>
      <c r="E6823" t="s">
        <v>15757</v>
      </c>
      <c r="F6823">
        <f>'4L'!L15</f>
        <v>0</v>
      </c>
    </row>
    <row r="6824" spans="2:6">
      <c r="B6824" t="s">
        <v>8147</v>
      </c>
      <c r="E6824" t="s">
        <v>15757</v>
      </c>
      <c r="F6824">
        <f>'4L'!M15</f>
        <v>0</v>
      </c>
    </row>
    <row r="6825" spans="2:6">
      <c r="B6825" t="s">
        <v>8148</v>
      </c>
      <c r="E6825" t="s">
        <v>15757</v>
      </c>
      <c r="F6825">
        <f>'4L'!N15</f>
        <v>0</v>
      </c>
    </row>
    <row r="6826" spans="2:6">
      <c r="B6826" t="s">
        <v>8149</v>
      </c>
      <c r="E6826" t="s">
        <v>15757</v>
      </c>
      <c r="F6826">
        <f>'4L'!O15</f>
        <v>0</v>
      </c>
    </row>
    <row r="6827" spans="2:6">
      <c r="B6827" t="s">
        <v>8150</v>
      </c>
      <c r="E6827" t="s">
        <v>15757</v>
      </c>
      <c r="F6827">
        <f>'4L'!V15</f>
        <v>0</v>
      </c>
    </row>
    <row r="6828" spans="2:6">
      <c r="B6828" t="s">
        <v>8151</v>
      </c>
      <c r="E6828" t="s">
        <v>15757</v>
      </c>
      <c r="F6828">
        <f>'4L'!W15</f>
        <v>0</v>
      </c>
    </row>
    <row r="6829" spans="2:6">
      <c r="B6829" t="s">
        <v>8152</v>
      </c>
      <c r="E6829" t="s">
        <v>15757</v>
      </c>
      <c r="F6829">
        <f>'4L'!X15</f>
        <v>0</v>
      </c>
    </row>
    <row r="6830" spans="2:6">
      <c r="B6830" t="s">
        <v>8155</v>
      </c>
      <c r="E6830" t="s">
        <v>15757</v>
      </c>
      <c r="F6830">
        <f>'4L'!F16</f>
        <v>0</v>
      </c>
    </row>
    <row r="6831" spans="2:6">
      <c r="B6831" t="s">
        <v>8156</v>
      </c>
      <c r="E6831" t="s">
        <v>15757</v>
      </c>
      <c r="F6831">
        <f>'4L'!G16</f>
        <v>0</v>
      </c>
    </row>
    <row r="6832" spans="2:6">
      <c r="B6832" t="s">
        <v>8157</v>
      </c>
      <c r="E6832" t="s">
        <v>15757</v>
      </c>
      <c r="F6832">
        <f>'4L'!H16</f>
        <v>0</v>
      </c>
    </row>
    <row r="6833" spans="2:6">
      <c r="B6833" t="s">
        <v>8158</v>
      </c>
      <c r="E6833" t="s">
        <v>15757</v>
      </c>
      <c r="F6833">
        <f>'4L'!I16</f>
        <v>0</v>
      </c>
    </row>
    <row r="6834" spans="2:6">
      <c r="B6834" t="s">
        <v>8159</v>
      </c>
      <c r="E6834" t="s">
        <v>15757</v>
      </c>
      <c r="F6834">
        <f>'4L'!J16</f>
        <v>0</v>
      </c>
    </row>
    <row r="6835" spans="2:6">
      <c r="B6835" t="s">
        <v>8160</v>
      </c>
      <c r="E6835" t="s">
        <v>15757</v>
      </c>
      <c r="F6835">
        <f>'4L'!K16</f>
        <v>0</v>
      </c>
    </row>
    <row r="6836" spans="2:6">
      <c r="B6836" t="s">
        <v>8161</v>
      </c>
      <c r="E6836" t="s">
        <v>15757</v>
      </c>
      <c r="F6836">
        <f>'4L'!L16</f>
        <v>0</v>
      </c>
    </row>
    <row r="6837" spans="2:6">
      <c r="B6837" t="s">
        <v>8162</v>
      </c>
      <c r="E6837" t="s">
        <v>15757</v>
      </c>
      <c r="F6837">
        <f>'4L'!M16</f>
        <v>0</v>
      </c>
    </row>
    <row r="6838" spans="2:6">
      <c r="B6838" t="s">
        <v>8163</v>
      </c>
      <c r="E6838" t="s">
        <v>15757</v>
      </c>
      <c r="F6838">
        <f>'4L'!N16</f>
        <v>0</v>
      </c>
    </row>
    <row r="6839" spans="2:6">
      <c r="B6839" t="s">
        <v>8164</v>
      </c>
      <c r="E6839" t="s">
        <v>15757</v>
      </c>
      <c r="F6839">
        <f>'4L'!O16</f>
        <v>0</v>
      </c>
    </row>
    <row r="6840" spans="2:6">
      <c r="B6840" t="s">
        <v>8166</v>
      </c>
      <c r="E6840" t="s">
        <v>15757</v>
      </c>
      <c r="F6840">
        <f>'4L'!F17</f>
        <v>0</v>
      </c>
    </row>
    <row r="6841" spans="2:6">
      <c r="B6841" t="s">
        <v>8167</v>
      </c>
      <c r="E6841" t="s">
        <v>15757</v>
      </c>
      <c r="F6841">
        <f>'4L'!G17</f>
        <v>0</v>
      </c>
    </row>
    <row r="6842" spans="2:6">
      <c r="B6842" t="s">
        <v>8168</v>
      </c>
      <c r="E6842" t="s">
        <v>15757</v>
      </c>
      <c r="F6842">
        <f>'4L'!H17</f>
        <v>0</v>
      </c>
    </row>
    <row r="6843" spans="2:6">
      <c r="B6843" t="s">
        <v>8169</v>
      </c>
      <c r="E6843" t="s">
        <v>15757</v>
      </c>
      <c r="F6843">
        <f>'4L'!I17</f>
        <v>0</v>
      </c>
    </row>
    <row r="6844" spans="2:6">
      <c r="B6844" t="s">
        <v>8170</v>
      </c>
      <c r="E6844" t="s">
        <v>15757</v>
      </c>
      <c r="F6844">
        <f>'4L'!J17</f>
        <v>0</v>
      </c>
    </row>
    <row r="6845" spans="2:6">
      <c r="B6845" t="s">
        <v>8171</v>
      </c>
      <c r="E6845" t="s">
        <v>15757</v>
      </c>
      <c r="F6845">
        <f>'4L'!K17</f>
        <v>0</v>
      </c>
    </row>
    <row r="6846" spans="2:6">
      <c r="B6846" t="s">
        <v>8172</v>
      </c>
      <c r="E6846" t="s">
        <v>15757</v>
      </c>
      <c r="F6846">
        <f>'4L'!L17</f>
        <v>0</v>
      </c>
    </row>
    <row r="6847" spans="2:6">
      <c r="B6847" t="s">
        <v>8173</v>
      </c>
      <c r="E6847" t="s">
        <v>15757</v>
      </c>
      <c r="F6847">
        <f>'4L'!M17</f>
        <v>0</v>
      </c>
    </row>
    <row r="6848" spans="2:6">
      <c r="B6848" t="s">
        <v>8174</v>
      </c>
      <c r="E6848" t="s">
        <v>15757</v>
      </c>
      <c r="F6848">
        <f>'4L'!N17</f>
        <v>0</v>
      </c>
    </row>
    <row r="6849" spans="2:6">
      <c r="B6849" t="s">
        <v>8175</v>
      </c>
      <c r="E6849" t="s">
        <v>15757</v>
      </c>
      <c r="F6849">
        <f>'4L'!O17</f>
        <v>0</v>
      </c>
    </row>
    <row r="6850" spans="2:6">
      <c r="B6850" t="s">
        <v>8177</v>
      </c>
      <c r="E6850" t="s">
        <v>15757</v>
      </c>
      <c r="F6850">
        <f>'4L'!F18</f>
        <v>0</v>
      </c>
    </row>
    <row r="6851" spans="2:6">
      <c r="B6851" t="s">
        <v>8178</v>
      </c>
      <c r="E6851" t="s">
        <v>15757</v>
      </c>
      <c r="F6851">
        <f>'4L'!G18</f>
        <v>0</v>
      </c>
    </row>
    <row r="6852" spans="2:6">
      <c r="B6852" t="s">
        <v>8179</v>
      </c>
      <c r="E6852" t="s">
        <v>15757</v>
      </c>
      <c r="F6852">
        <f>'4L'!H18</f>
        <v>0</v>
      </c>
    </row>
    <row r="6853" spans="2:6">
      <c r="B6853" t="s">
        <v>8180</v>
      </c>
      <c r="E6853" t="s">
        <v>15757</v>
      </c>
      <c r="F6853">
        <f>'4L'!I18</f>
        <v>0</v>
      </c>
    </row>
    <row r="6854" spans="2:6">
      <c r="B6854" t="s">
        <v>8181</v>
      </c>
      <c r="E6854" t="s">
        <v>15757</v>
      </c>
      <c r="F6854">
        <f>'4L'!J18</f>
        <v>0</v>
      </c>
    </row>
    <row r="6855" spans="2:6">
      <c r="B6855" t="s">
        <v>8182</v>
      </c>
      <c r="E6855" t="s">
        <v>15757</v>
      </c>
      <c r="F6855">
        <f>'4L'!K18</f>
        <v>0</v>
      </c>
    </row>
    <row r="6856" spans="2:6">
      <c r="B6856" t="s">
        <v>8183</v>
      </c>
      <c r="E6856" t="s">
        <v>15757</v>
      </c>
      <c r="F6856">
        <f>'4L'!L18</f>
        <v>0</v>
      </c>
    </row>
    <row r="6857" spans="2:6">
      <c r="B6857" t="s">
        <v>8184</v>
      </c>
      <c r="E6857" t="s">
        <v>15757</v>
      </c>
      <c r="F6857">
        <f>'4L'!M18</f>
        <v>0</v>
      </c>
    </row>
    <row r="6858" spans="2:6">
      <c r="B6858" t="s">
        <v>8185</v>
      </c>
      <c r="E6858" t="s">
        <v>15757</v>
      </c>
      <c r="F6858">
        <f>'4L'!N18</f>
        <v>0</v>
      </c>
    </row>
    <row r="6859" spans="2:6">
      <c r="B6859" t="s">
        <v>8186</v>
      </c>
      <c r="E6859" t="s">
        <v>15757</v>
      </c>
      <c r="F6859">
        <f>'4L'!O18</f>
        <v>0</v>
      </c>
    </row>
    <row r="6860" spans="2:6">
      <c r="B6860" t="s">
        <v>8187</v>
      </c>
      <c r="E6860" t="s">
        <v>15757</v>
      </c>
      <c r="F6860">
        <f>'4L'!V18</f>
        <v>0</v>
      </c>
    </row>
    <row r="6861" spans="2:6">
      <c r="B6861" t="s">
        <v>8188</v>
      </c>
      <c r="E6861" t="s">
        <v>15757</v>
      </c>
      <c r="F6861">
        <f>'4L'!W18</f>
        <v>0</v>
      </c>
    </row>
    <row r="6862" spans="2:6">
      <c r="B6862" t="s">
        <v>8189</v>
      </c>
      <c r="E6862" t="s">
        <v>15757</v>
      </c>
      <c r="F6862">
        <f>'4L'!X18</f>
        <v>0</v>
      </c>
    </row>
    <row r="6863" spans="2:6">
      <c r="B6863" t="s">
        <v>8192</v>
      </c>
      <c r="E6863" t="s">
        <v>15757</v>
      </c>
      <c r="F6863">
        <f>'4L'!F19</f>
        <v>0</v>
      </c>
    </row>
    <row r="6864" spans="2:6">
      <c r="B6864" t="s">
        <v>8193</v>
      </c>
      <c r="E6864" t="s">
        <v>15757</v>
      </c>
      <c r="F6864">
        <f>'4L'!G19</f>
        <v>0</v>
      </c>
    </row>
    <row r="6865" spans="2:6">
      <c r="B6865" t="s">
        <v>8194</v>
      </c>
      <c r="E6865" t="s">
        <v>15757</v>
      </c>
      <c r="F6865">
        <f>'4L'!H19</f>
        <v>0</v>
      </c>
    </row>
    <row r="6866" spans="2:6">
      <c r="B6866" t="s">
        <v>8195</v>
      </c>
      <c r="E6866" t="s">
        <v>15757</v>
      </c>
      <c r="F6866">
        <f>'4L'!I19</f>
        <v>0</v>
      </c>
    </row>
    <row r="6867" spans="2:6">
      <c r="B6867" t="s">
        <v>8196</v>
      </c>
      <c r="E6867" t="s">
        <v>15757</v>
      </c>
      <c r="F6867">
        <f>'4L'!J19</f>
        <v>0</v>
      </c>
    </row>
    <row r="6868" spans="2:6">
      <c r="B6868" t="s">
        <v>8197</v>
      </c>
      <c r="E6868" t="s">
        <v>15757</v>
      </c>
      <c r="F6868">
        <f>'4L'!K19</f>
        <v>0</v>
      </c>
    </row>
    <row r="6869" spans="2:6">
      <c r="B6869" t="s">
        <v>8198</v>
      </c>
      <c r="E6869" t="s">
        <v>15757</v>
      </c>
      <c r="F6869">
        <f>'4L'!L19</f>
        <v>0</v>
      </c>
    </row>
    <row r="6870" spans="2:6">
      <c r="B6870" t="s">
        <v>8199</v>
      </c>
      <c r="E6870" t="s">
        <v>15757</v>
      </c>
      <c r="F6870">
        <f>'4L'!M19</f>
        <v>0</v>
      </c>
    </row>
    <row r="6871" spans="2:6">
      <c r="B6871" t="s">
        <v>8200</v>
      </c>
      <c r="E6871" t="s">
        <v>15757</v>
      </c>
      <c r="F6871">
        <f>'4L'!N19</f>
        <v>0</v>
      </c>
    </row>
    <row r="6872" spans="2:6">
      <c r="B6872" t="s">
        <v>8201</v>
      </c>
      <c r="E6872" t="s">
        <v>15757</v>
      </c>
      <c r="F6872">
        <f>'4L'!O19</f>
        <v>0</v>
      </c>
    </row>
    <row r="6873" spans="2:6">
      <c r="B6873" t="s">
        <v>8203</v>
      </c>
      <c r="E6873" t="s">
        <v>15757</v>
      </c>
      <c r="F6873">
        <f>'4L'!F20</f>
        <v>0</v>
      </c>
    </row>
    <row r="6874" spans="2:6">
      <c r="B6874" t="s">
        <v>8204</v>
      </c>
      <c r="E6874" t="s">
        <v>15757</v>
      </c>
      <c r="F6874">
        <f>'4L'!G20</f>
        <v>0</v>
      </c>
    </row>
    <row r="6875" spans="2:6">
      <c r="B6875" t="s">
        <v>8205</v>
      </c>
      <c r="E6875" t="s">
        <v>15757</v>
      </c>
      <c r="F6875">
        <f>'4L'!H20</f>
        <v>0</v>
      </c>
    </row>
    <row r="6876" spans="2:6">
      <c r="B6876" t="s">
        <v>8206</v>
      </c>
      <c r="E6876" t="s">
        <v>15757</v>
      </c>
      <c r="F6876">
        <f>'4L'!I20</f>
        <v>0</v>
      </c>
    </row>
    <row r="6877" spans="2:6">
      <c r="B6877" t="s">
        <v>8207</v>
      </c>
      <c r="E6877" t="s">
        <v>15757</v>
      </c>
      <c r="F6877">
        <f>'4L'!J20</f>
        <v>0</v>
      </c>
    </row>
    <row r="6878" spans="2:6">
      <c r="B6878" t="s">
        <v>8208</v>
      </c>
      <c r="E6878" t="s">
        <v>15757</v>
      </c>
      <c r="F6878">
        <f>'4L'!K20</f>
        <v>0</v>
      </c>
    </row>
    <row r="6879" spans="2:6">
      <c r="B6879" t="s">
        <v>8209</v>
      </c>
      <c r="E6879" t="s">
        <v>15757</v>
      </c>
      <c r="F6879">
        <f>'4L'!L20</f>
        <v>0</v>
      </c>
    </row>
    <row r="6880" spans="2:6">
      <c r="B6880" t="s">
        <v>8210</v>
      </c>
      <c r="E6880" t="s">
        <v>15757</v>
      </c>
      <c r="F6880">
        <f>'4L'!M20</f>
        <v>0</v>
      </c>
    </row>
    <row r="6881" spans="2:6">
      <c r="B6881" t="s">
        <v>8211</v>
      </c>
      <c r="E6881" t="s">
        <v>15757</v>
      </c>
      <c r="F6881">
        <f>'4L'!N20</f>
        <v>0</v>
      </c>
    </row>
    <row r="6882" spans="2:6">
      <c r="B6882" t="s">
        <v>8212</v>
      </c>
      <c r="E6882" t="s">
        <v>15757</v>
      </c>
      <c r="F6882">
        <f>'4L'!O20</f>
        <v>0</v>
      </c>
    </row>
    <row r="6883" spans="2:6">
      <c r="B6883" t="s">
        <v>8214</v>
      </c>
      <c r="E6883" t="s">
        <v>15757</v>
      </c>
      <c r="F6883">
        <f>'4L'!F21</f>
        <v>0</v>
      </c>
    </row>
    <row r="6884" spans="2:6">
      <c r="B6884" t="s">
        <v>8215</v>
      </c>
      <c r="E6884" t="s">
        <v>15757</v>
      </c>
      <c r="F6884">
        <f>'4L'!G21</f>
        <v>0</v>
      </c>
    </row>
    <row r="6885" spans="2:6">
      <c r="B6885" t="s">
        <v>8216</v>
      </c>
      <c r="E6885" t="s">
        <v>15757</v>
      </c>
      <c r="F6885">
        <f>'4L'!H21</f>
        <v>0</v>
      </c>
    </row>
    <row r="6886" spans="2:6">
      <c r="B6886" t="s">
        <v>8217</v>
      </c>
      <c r="E6886" t="s">
        <v>15757</v>
      </c>
      <c r="F6886">
        <f>'4L'!I21</f>
        <v>0</v>
      </c>
    </row>
    <row r="6887" spans="2:6">
      <c r="B6887" t="s">
        <v>8218</v>
      </c>
      <c r="E6887" t="s">
        <v>15757</v>
      </c>
      <c r="F6887">
        <f>'4L'!J21</f>
        <v>0</v>
      </c>
    </row>
    <row r="6888" spans="2:6">
      <c r="B6888" t="s">
        <v>8219</v>
      </c>
      <c r="E6888" t="s">
        <v>15757</v>
      </c>
      <c r="F6888">
        <f>'4L'!K21</f>
        <v>0</v>
      </c>
    </row>
    <row r="6889" spans="2:6">
      <c r="B6889" t="s">
        <v>8220</v>
      </c>
      <c r="E6889" t="s">
        <v>15757</v>
      </c>
      <c r="F6889">
        <f>'4L'!L21</f>
        <v>0</v>
      </c>
    </row>
    <row r="6890" spans="2:6">
      <c r="B6890" t="s">
        <v>8221</v>
      </c>
      <c r="E6890" t="s">
        <v>15757</v>
      </c>
      <c r="F6890">
        <f>'4L'!M21</f>
        <v>0</v>
      </c>
    </row>
    <row r="6891" spans="2:6">
      <c r="B6891" t="s">
        <v>8222</v>
      </c>
      <c r="E6891" t="s">
        <v>15757</v>
      </c>
      <c r="F6891">
        <f>'4L'!N21</f>
        <v>0</v>
      </c>
    </row>
    <row r="6892" spans="2:6">
      <c r="B6892" t="s">
        <v>8223</v>
      </c>
      <c r="E6892" t="s">
        <v>15757</v>
      </c>
      <c r="F6892">
        <f>'4L'!O21</f>
        <v>0</v>
      </c>
    </row>
    <row r="6893" spans="2:6">
      <c r="B6893" t="s">
        <v>8224</v>
      </c>
      <c r="E6893" t="s">
        <v>15757</v>
      </c>
      <c r="F6893">
        <f>'4L'!V21</f>
        <v>0</v>
      </c>
    </row>
    <row r="6894" spans="2:6">
      <c r="B6894" t="s">
        <v>8225</v>
      </c>
      <c r="E6894" t="s">
        <v>15757</v>
      </c>
      <c r="F6894">
        <f>'4L'!W21</f>
        <v>0</v>
      </c>
    </row>
    <row r="6895" spans="2:6">
      <c r="B6895" t="s">
        <v>8226</v>
      </c>
      <c r="E6895" t="s">
        <v>15757</v>
      </c>
      <c r="F6895">
        <f>'4L'!X21</f>
        <v>0</v>
      </c>
    </row>
    <row r="6896" spans="2:6">
      <c r="B6896" t="s">
        <v>8230</v>
      </c>
      <c r="E6896" t="s">
        <v>15757</v>
      </c>
      <c r="F6896">
        <f>'4L'!F22</f>
        <v>0</v>
      </c>
    </row>
    <row r="6897" spans="2:6">
      <c r="B6897" t="s">
        <v>8231</v>
      </c>
      <c r="E6897" t="s">
        <v>15757</v>
      </c>
      <c r="F6897">
        <f>'4L'!G22</f>
        <v>0</v>
      </c>
    </row>
    <row r="6898" spans="2:6">
      <c r="B6898" t="s">
        <v>8232</v>
      </c>
      <c r="E6898" t="s">
        <v>15757</v>
      </c>
      <c r="F6898">
        <f>'4L'!H22</f>
        <v>0</v>
      </c>
    </row>
    <row r="6899" spans="2:6">
      <c r="B6899" t="s">
        <v>8233</v>
      </c>
      <c r="E6899" t="s">
        <v>15757</v>
      </c>
      <c r="F6899">
        <f>'4L'!I22</f>
        <v>0</v>
      </c>
    </row>
    <row r="6900" spans="2:6">
      <c r="B6900" t="s">
        <v>8234</v>
      </c>
      <c r="E6900" t="s">
        <v>15757</v>
      </c>
      <c r="F6900">
        <f>'4L'!J22</f>
        <v>0</v>
      </c>
    </row>
    <row r="6901" spans="2:6">
      <c r="B6901" t="s">
        <v>8235</v>
      </c>
      <c r="E6901" t="s">
        <v>15757</v>
      </c>
      <c r="F6901">
        <f>'4L'!K22</f>
        <v>0</v>
      </c>
    </row>
    <row r="6902" spans="2:6">
      <c r="B6902" t="s">
        <v>8236</v>
      </c>
      <c r="E6902" t="s">
        <v>15757</v>
      </c>
      <c r="F6902">
        <f>'4L'!L22</f>
        <v>0</v>
      </c>
    </row>
    <row r="6903" spans="2:6">
      <c r="B6903" t="s">
        <v>8237</v>
      </c>
      <c r="E6903" t="s">
        <v>15757</v>
      </c>
      <c r="F6903">
        <f>'4L'!M22</f>
        <v>0</v>
      </c>
    </row>
    <row r="6904" spans="2:6">
      <c r="B6904" t="s">
        <v>8238</v>
      </c>
      <c r="E6904" t="s">
        <v>15757</v>
      </c>
      <c r="F6904">
        <f>'4L'!N22</f>
        <v>0</v>
      </c>
    </row>
    <row r="6905" spans="2:6">
      <c r="B6905" t="s">
        <v>8239</v>
      </c>
      <c r="E6905" t="s">
        <v>15757</v>
      </c>
      <c r="F6905">
        <f>'4L'!O22</f>
        <v>0</v>
      </c>
    </row>
    <row r="6906" spans="2:6">
      <c r="B6906" t="s">
        <v>8241</v>
      </c>
      <c r="E6906" t="s">
        <v>15757</v>
      </c>
      <c r="F6906">
        <f>'4L'!F23</f>
        <v>0</v>
      </c>
    </row>
    <row r="6907" spans="2:6">
      <c r="B6907" t="s">
        <v>8242</v>
      </c>
      <c r="E6907" t="s">
        <v>15757</v>
      </c>
      <c r="F6907">
        <f>'4L'!G23</f>
        <v>0</v>
      </c>
    </row>
    <row r="6908" spans="2:6">
      <c r="B6908" t="s">
        <v>8243</v>
      </c>
      <c r="E6908" t="s">
        <v>15757</v>
      </c>
      <c r="F6908">
        <f>'4L'!H23</f>
        <v>0</v>
      </c>
    </row>
    <row r="6909" spans="2:6">
      <c r="B6909" t="s">
        <v>8244</v>
      </c>
      <c r="E6909" t="s">
        <v>15757</v>
      </c>
      <c r="F6909">
        <f>'4L'!I23</f>
        <v>0</v>
      </c>
    </row>
    <row r="6910" spans="2:6">
      <c r="B6910" t="s">
        <v>8245</v>
      </c>
      <c r="E6910" t="s">
        <v>15757</v>
      </c>
      <c r="F6910">
        <f>'4L'!J23</f>
        <v>0</v>
      </c>
    </row>
    <row r="6911" spans="2:6">
      <c r="B6911" t="s">
        <v>8246</v>
      </c>
      <c r="E6911" t="s">
        <v>15757</v>
      </c>
      <c r="F6911">
        <f>'4L'!K23</f>
        <v>0</v>
      </c>
    </row>
    <row r="6912" spans="2:6">
      <c r="B6912" t="s">
        <v>8247</v>
      </c>
      <c r="E6912" t="s">
        <v>15757</v>
      </c>
      <c r="F6912">
        <f>'4L'!L23</f>
        <v>0</v>
      </c>
    </row>
    <row r="6913" spans="2:6">
      <c r="B6913" t="s">
        <v>8248</v>
      </c>
      <c r="E6913" t="s">
        <v>15757</v>
      </c>
      <c r="F6913">
        <f>'4L'!M23</f>
        <v>0</v>
      </c>
    </row>
    <row r="6914" spans="2:6">
      <c r="B6914" t="s">
        <v>8249</v>
      </c>
      <c r="E6914" t="s">
        <v>15757</v>
      </c>
      <c r="F6914">
        <f>'4L'!N23</f>
        <v>0</v>
      </c>
    </row>
    <row r="6915" spans="2:6">
      <c r="B6915" t="s">
        <v>8250</v>
      </c>
      <c r="E6915" t="s">
        <v>15757</v>
      </c>
      <c r="F6915">
        <f>'4L'!O23</f>
        <v>0</v>
      </c>
    </row>
    <row r="6916" spans="2:6">
      <c r="B6916" t="s">
        <v>8252</v>
      </c>
      <c r="E6916" t="s">
        <v>15757</v>
      </c>
      <c r="F6916">
        <f>'4L'!F24</f>
        <v>0</v>
      </c>
    </row>
    <row r="6917" spans="2:6">
      <c r="B6917" t="s">
        <v>8253</v>
      </c>
      <c r="E6917" t="s">
        <v>15757</v>
      </c>
      <c r="F6917">
        <f>'4L'!G24</f>
        <v>0</v>
      </c>
    </row>
    <row r="6918" spans="2:6">
      <c r="B6918" t="s">
        <v>8254</v>
      </c>
      <c r="E6918" t="s">
        <v>15757</v>
      </c>
      <c r="F6918">
        <f>'4L'!H24</f>
        <v>0</v>
      </c>
    </row>
    <row r="6919" spans="2:6">
      <c r="B6919" t="s">
        <v>8255</v>
      </c>
      <c r="E6919" t="s">
        <v>15757</v>
      </c>
      <c r="F6919">
        <f>'4L'!I24</f>
        <v>0</v>
      </c>
    </row>
    <row r="6920" spans="2:6">
      <c r="B6920" t="s">
        <v>8256</v>
      </c>
      <c r="E6920" t="s">
        <v>15757</v>
      </c>
      <c r="F6920">
        <f>'4L'!J24</f>
        <v>0</v>
      </c>
    </row>
    <row r="6921" spans="2:6">
      <c r="B6921" t="s">
        <v>8257</v>
      </c>
      <c r="E6921" t="s">
        <v>15757</v>
      </c>
      <c r="F6921">
        <f>'4L'!K24</f>
        <v>0</v>
      </c>
    </row>
    <row r="6922" spans="2:6">
      <c r="B6922" t="s">
        <v>8258</v>
      </c>
      <c r="E6922" t="s">
        <v>15757</v>
      </c>
      <c r="F6922">
        <f>'4L'!L24</f>
        <v>0</v>
      </c>
    </row>
    <row r="6923" spans="2:6">
      <c r="B6923" t="s">
        <v>8259</v>
      </c>
      <c r="E6923" t="s">
        <v>15757</v>
      </c>
      <c r="F6923">
        <f>'4L'!M24</f>
        <v>0</v>
      </c>
    </row>
    <row r="6924" spans="2:6">
      <c r="B6924" t="s">
        <v>8260</v>
      </c>
      <c r="E6924" t="s">
        <v>15757</v>
      </c>
      <c r="F6924">
        <f>'4L'!N24</f>
        <v>0</v>
      </c>
    </row>
    <row r="6925" spans="2:6">
      <c r="B6925" t="s">
        <v>8261</v>
      </c>
      <c r="E6925" t="s">
        <v>15757</v>
      </c>
      <c r="F6925">
        <f>'4L'!O24</f>
        <v>0</v>
      </c>
    </row>
    <row r="6926" spans="2:6">
      <c r="B6926" t="s">
        <v>8262</v>
      </c>
      <c r="E6926" t="s">
        <v>15757</v>
      </c>
      <c r="F6926">
        <f>'4L'!V24</f>
        <v>0</v>
      </c>
    </row>
    <row r="6927" spans="2:6">
      <c r="B6927" t="s">
        <v>8263</v>
      </c>
      <c r="E6927" t="s">
        <v>15757</v>
      </c>
      <c r="F6927">
        <f>'4L'!W24</f>
        <v>0</v>
      </c>
    </row>
    <row r="6928" spans="2:6">
      <c r="B6928" t="s">
        <v>8264</v>
      </c>
      <c r="E6928" t="s">
        <v>15757</v>
      </c>
      <c r="F6928">
        <f>'4L'!X24</f>
        <v>0</v>
      </c>
    </row>
    <row r="6929" spans="2:6">
      <c r="B6929" t="s">
        <v>8266</v>
      </c>
      <c r="E6929" t="s">
        <v>15757</v>
      </c>
      <c r="F6929">
        <f>'4L'!F25</f>
        <v>0</v>
      </c>
    </row>
    <row r="6930" spans="2:6">
      <c r="B6930" t="s">
        <v>8267</v>
      </c>
      <c r="E6930" t="s">
        <v>15757</v>
      </c>
      <c r="F6930">
        <f>'4L'!G25</f>
        <v>0</v>
      </c>
    </row>
    <row r="6931" spans="2:6">
      <c r="B6931" t="s">
        <v>8268</v>
      </c>
      <c r="E6931" t="s">
        <v>15757</v>
      </c>
      <c r="F6931">
        <f>'4L'!H25</f>
        <v>0</v>
      </c>
    </row>
    <row r="6932" spans="2:6">
      <c r="B6932" t="s">
        <v>8269</v>
      </c>
      <c r="E6932" t="s">
        <v>15757</v>
      </c>
      <c r="F6932">
        <f>'4L'!I25</f>
        <v>0</v>
      </c>
    </row>
    <row r="6933" spans="2:6">
      <c r="B6933" t="s">
        <v>8270</v>
      </c>
      <c r="E6933" t="s">
        <v>15757</v>
      </c>
      <c r="F6933">
        <f>'4L'!J25</f>
        <v>0</v>
      </c>
    </row>
    <row r="6934" spans="2:6">
      <c r="B6934" t="s">
        <v>8271</v>
      </c>
      <c r="E6934" t="s">
        <v>15757</v>
      </c>
      <c r="F6934">
        <f>'4L'!K25</f>
        <v>0</v>
      </c>
    </row>
    <row r="6935" spans="2:6">
      <c r="B6935" t="s">
        <v>8272</v>
      </c>
      <c r="E6935" t="s">
        <v>15757</v>
      </c>
      <c r="F6935">
        <f>'4L'!L25</f>
        <v>0</v>
      </c>
    </row>
    <row r="6936" spans="2:6">
      <c r="B6936" t="s">
        <v>8273</v>
      </c>
      <c r="E6936" t="s">
        <v>15757</v>
      </c>
      <c r="F6936">
        <f>'4L'!M25</f>
        <v>0</v>
      </c>
    </row>
    <row r="6937" spans="2:6">
      <c r="B6937" t="s">
        <v>8274</v>
      </c>
      <c r="E6937" t="s">
        <v>15757</v>
      </c>
      <c r="F6937">
        <f>'4L'!N25</f>
        <v>0</v>
      </c>
    </row>
    <row r="6938" spans="2:6">
      <c r="B6938" t="s">
        <v>8275</v>
      </c>
      <c r="E6938" t="s">
        <v>15757</v>
      </c>
      <c r="F6938">
        <f>'4L'!O25</f>
        <v>0</v>
      </c>
    </row>
    <row r="6939" spans="2:6">
      <c r="B6939" t="s">
        <v>8276</v>
      </c>
      <c r="E6939" t="s">
        <v>15757</v>
      </c>
      <c r="F6939">
        <f>'4L'!P25</f>
        <v>0</v>
      </c>
    </row>
    <row r="6940" spans="2:6">
      <c r="B6940" t="s">
        <v>8277</v>
      </c>
      <c r="E6940" t="s">
        <v>15757</v>
      </c>
      <c r="F6940">
        <f>'4L'!Q25</f>
        <v>0</v>
      </c>
    </row>
    <row r="6941" spans="2:6">
      <c r="B6941" t="s">
        <v>8278</v>
      </c>
      <c r="E6941" t="s">
        <v>15757</v>
      </c>
      <c r="F6941">
        <f>'4L'!R25</f>
        <v>0</v>
      </c>
    </row>
    <row r="6942" spans="2:6">
      <c r="B6942" t="s">
        <v>8279</v>
      </c>
      <c r="E6942" t="s">
        <v>15757</v>
      </c>
      <c r="F6942">
        <f>'4L'!S25</f>
        <v>0</v>
      </c>
    </row>
    <row r="6943" spans="2:6">
      <c r="B6943" t="s">
        <v>8280</v>
      </c>
      <c r="E6943" t="s">
        <v>15757</v>
      </c>
      <c r="F6943">
        <f>'4L'!T25</f>
        <v>0</v>
      </c>
    </row>
    <row r="6944" spans="2:6">
      <c r="B6944" t="s">
        <v>8281</v>
      </c>
      <c r="E6944" t="s">
        <v>15757</v>
      </c>
      <c r="F6944">
        <f>'4L'!U25</f>
        <v>0</v>
      </c>
    </row>
    <row r="6945" spans="2:6">
      <c r="B6945" t="s">
        <v>8283</v>
      </c>
      <c r="E6945" t="s">
        <v>15757</v>
      </c>
      <c r="F6945">
        <f>'4L'!F26</f>
        <v>0</v>
      </c>
    </row>
    <row r="6946" spans="2:6">
      <c r="B6946" t="s">
        <v>8284</v>
      </c>
      <c r="E6946" t="s">
        <v>15757</v>
      </c>
      <c r="F6946">
        <f>'4L'!G26</f>
        <v>0</v>
      </c>
    </row>
    <row r="6947" spans="2:6">
      <c r="B6947" t="s">
        <v>8285</v>
      </c>
      <c r="E6947" t="s">
        <v>15757</v>
      </c>
      <c r="F6947">
        <f>'4L'!H26</f>
        <v>0</v>
      </c>
    </row>
    <row r="6948" spans="2:6">
      <c r="B6948" t="s">
        <v>8286</v>
      </c>
      <c r="E6948" t="s">
        <v>15757</v>
      </c>
      <c r="F6948">
        <f>'4L'!I26</f>
        <v>0</v>
      </c>
    </row>
    <row r="6949" spans="2:6">
      <c r="B6949" t="s">
        <v>8287</v>
      </c>
      <c r="E6949" t="s">
        <v>15757</v>
      </c>
      <c r="F6949">
        <f>'4L'!J26</f>
        <v>0</v>
      </c>
    </row>
    <row r="6950" spans="2:6">
      <c r="B6950" t="s">
        <v>8288</v>
      </c>
      <c r="E6950" t="s">
        <v>15757</v>
      </c>
      <c r="F6950">
        <f>'4L'!K26</f>
        <v>0</v>
      </c>
    </row>
    <row r="6951" spans="2:6">
      <c r="B6951" t="s">
        <v>8289</v>
      </c>
      <c r="E6951" t="s">
        <v>15757</v>
      </c>
      <c r="F6951">
        <f>'4L'!L26</f>
        <v>0</v>
      </c>
    </row>
    <row r="6952" spans="2:6">
      <c r="B6952" t="s">
        <v>8290</v>
      </c>
      <c r="E6952" t="s">
        <v>15757</v>
      </c>
      <c r="F6952">
        <f>'4L'!M26</f>
        <v>0</v>
      </c>
    </row>
    <row r="6953" spans="2:6">
      <c r="B6953" t="s">
        <v>8291</v>
      </c>
      <c r="E6953" t="s">
        <v>15757</v>
      </c>
      <c r="F6953">
        <f>'4L'!N26</f>
        <v>0</v>
      </c>
    </row>
    <row r="6954" spans="2:6">
      <c r="B6954" t="s">
        <v>8292</v>
      </c>
      <c r="E6954" t="s">
        <v>15757</v>
      </c>
      <c r="F6954">
        <f>'4L'!O26</f>
        <v>0</v>
      </c>
    </row>
    <row r="6955" spans="2:6">
      <c r="B6955" t="s">
        <v>8293</v>
      </c>
      <c r="E6955" t="s">
        <v>15757</v>
      </c>
      <c r="F6955">
        <f>'4L'!P26</f>
        <v>0</v>
      </c>
    </row>
    <row r="6956" spans="2:6">
      <c r="B6956" t="s">
        <v>8294</v>
      </c>
      <c r="E6956" t="s">
        <v>15757</v>
      </c>
      <c r="F6956">
        <f>'4L'!Q26</f>
        <v>0</v>
      </c>
    </row>
    <row r="6957" spans="2:6">
      <c r="B6957" t="s">
        <v>8295</v>
      </c>
      <c r="E6957" t="s">
        <v>15757</v>
      </c>
      <c r="F6957">
        <f>'4L'!R26</f>
        <v>0</v>
      </c>
    </row>
    <row r="6958" spans="2:6">
      <c r="B6958" t="s">
        <v>8296</v>
      </c>
      <c r="E6958" t="s">
        <v>15757</v>
      </c>
      <c r="F6958">
        <f>'4L'!S26</f>
        <v>0</v>
      </c>
    </row>
    <row r="6959" spans="2:6">
      <c r="B6959" t="s">
        <v>8297</v>
      </c>
      <c r="E6959" t="s">
        <v>15757</v>
      </c>
      <c r="F6959">
        <f>'4L'!T26</f>
        <v>0</v>
      </c>
    </row>
    <row r="6960" spans="2:6">
      <c r="B6960" t="s">
        <v>8298</v>
      </c>
      <c r="E6960" t="s">
        <v>15757</v>
      </c>
      <c r="F6960">
        <f>'4L'!U26</f>
        <v>0</v>
      </c>
    </row>
    <row r="6961" spans="2:6">
      <c r="B6961" t="s">
        <v>8300</v>
      </c>
      <c r="E6961" t="s">
        <v>15757</v>
      </c>
      <c r="F6961">
        <f>'4L'!F27</f>
        <v>0</v>
      </c>
    </row>
    <row r="6962" spans="2:6">
      <c r="B6962" t="s">
        <v>8301</v>
      </c>
      <c r="E6962" t="s">
        <v>15757</v>
      </c>
      <c r="F6962">
        <f>'4L'!G27</f>
        <v>0</v>
      </c>
    </row>
    <row r="6963" spans="2:6">
      <c r="B6963" t="s">
        <v>8302</v>
      </c>
      <c r="E6963" t="s">
        <v>15757</v>
      </c>
      <c r="F6963">
        <f>'4L'!H27</f>
        <v>0</v>
      </c>
    </row>
    <row r="6964" spans="2:6">
      <c r="B6964" t="s">
        <v>8303</v>
      </c>
      <c r="E6964" t="s">
        <v>15757</v>
      </c>
      <c r="F6964">
        <f>'4L'!I27</f>
        <v>0</v>
      </c>
    </row>
    <row r="6965" spans="2:6">
      <c r="B6965" t="s">
        <v>8304</v>
      </c>
      <c r="E6965" t="s">
        <v>15757</v>
      </c>
      <c r="F6965">
        <f>'4L'!J27</f>
        <v>0</v>
      </c>
    </row>
    <row r="6966" spans="2:6">
      <c r="B6966" t="s">
        <v>8305</v>
      </c>
      <c r="E6966" t="s">
        <v>15757</v>
      </c>
      <c r="F6966">
        <f>'4L'!K27</f>
        <v>0</v>
      </c>
    </row>
    <row r="6967" spans="2:6">
      <c r="B6967" t="s">
        <v>8306</v>
      </c>
      <c r="E6967" t="s">
        <v>15757</v>
      </c>
      <c r="F6967">
        <f>'4L'!L27</f>
        <v>0</v>
      </c>
    </row>
    <row r="6968" spans="2:6">
      <c r="B6968" t="s">
        <v>8307</v>
      </c>
      <c r="E6968" t="s">
        <v>15757</v>
      </c>
      <c r="F6968">
        <f>'4L'!M27</f>
        <v>0</v>
      </c>
    </row>
    <row r="6969" spans="2:6">
      <c r="B6969" t="s">
        <v>8308</v>
      </c>
      <c r="E6969" t="s">
        <v>15757</v>
      </c>
      <c r="F6969">
        <f>'4L'!N27</f>
        <v>0</v>
      </c>
    </row>
    <row r="6970" spans="2:6">
      <c r="B6970" t="s">
        <v>8309</v>
      </c>
      <c r="E6970" t="s">
        <v>15757</v>
      </c>
      <c r="F6970">
        <f>'4L'!O27</f>
        <v>0</v>
      </c>
    </row>
    <row r="6971" spans="2:6">
      <c r="B6971" t="s">
        <v>8310</v>
      </c>
      <c r="E6971" t="s">
        <v>15757</v>
      </c>
      <c r="F6971">
        <f>'4L'!P27</f>
        <v>0</v>
      </c>
    </row>
    <row r="6972" spans="2:6">
      <c r="B6972" t="s">
        <v>8311</v>
      </c>
      <c r="E6972" t="s">
        <v>15757</v>
      </c>
      <c r="F6972">
        <f>'4L'!Q27</f>
        <v>0</v>
      </c>
    </row>
    <row r="6973" spans="2:6">
      <c r="B6973" t="s">
        <v>8312</v>
      </c>
      <c r="E6973" t="s">
        <v>15757</v>
      </c>
      <c r="F6973">
        <f>'4L'!R27</f>
        <v>0</v>
      </c>
    </row>
    <row r="6974" spans="2:6">
      <c r="B6974" t="s">
        <v>8313</v>
      </c>
      <c r="E6974" t="s">
        <v>15757</v>
      </c>
      <c r="F6974">
        <f>'4L'!S27</f>
        <v>0</v>
      </c>
    </row>
    <row r="6975" spans="2:6">
      <c r="B6975" t="s">
        <v>8314</v>
      </c>
      <c r="E6975" t="s">
        <v>15757</v>
      </c>
      <c r="F6975">
        <f>'4L'!T27</f>
        <v>0</v>
      </c>
    </row>
    <row r="6976" spans="2:6">
      <c r="B6976" t="s">
        <v>8315</v>
      </c>
      <c r="E6976" t="s">
        <v>15757</v>
      </c>
      <c r="F6976">
        <f>'4L'!U27</f>
        <v>0</v>
      </c>
    </row>
    <row r="6977" spans="2:6">
      <c r="B6977" t="s">
        <v>8316</v>
      </c>
      <c r="E6977" t="s">
        <v>15757</v>
      </c>
      <c r="F6977">
        <f>'4L'!V27</f>
        <v>0</v>
      </c>
    </row>
    <row r="6978" spans="2:6">
      <c r="B6978" t="s">
        <v>8317</v>
      </c>
      <c r="E6978" t="s">
        <v>15757</v>
      </c>
      <c r="F6978">
        <f>'4L'!W27</f>
        <v>0</v>
      </c>
    </row>
    <row r="6979" spans="2:6">
      <c r="B6979" t="s">
        <v>8318</v>
      </c>
      <c r="E6979" t="s">
        <v>15757</v>
      </c>
      <c r="F6979">
        <f>'4L'!X27</f>
        <v>0</v>
      </c>
    </row>
    <row r="6980" spans="2:6">
      <c r="B6980" t="s">
        <v>8320</v>
      </c>
      <c r="E6980" t="s">
        <v>15757</v>
      </c>
      <c r="F6980">
        <f>'4L'!F28</f>
        <v>0</v>
      </c>
    </row>
    <row r="6981" spans="2:6">
      <c r="B6981" t="s">
        <v>8321</v>
      </c>
      <c r="E6981" t="s">
        <v>15757</v>
      </c>
      <c r="F6981">
        <f>'4L'!G28</f>
        <v>0</v>
      </c>
    </row>
    <row r="6982" spans="2:6">
      <c r="B6982" t="s">
        <v>8322</v>
      </c>
      <c r="E6982" t="s">
        <v>15757</v>
      </c>
      <c r="F6982">
        <f>'4L'!H28</f>
        <v>0</v>
      </c>
    </row>
    <row r="6983" spans="2:6">
      <c r="B6983" t="s">
        <v>8323</v>
      </c>
      <c r="E6983" t="s">
        <v>15757</v>
      </c>
      <c r="F6983">
        <f>'4L'!I28</f>
        <v>0</v>
      </c>
    </row>
    <row r="6984" spans="2:6">
      <c r="B6984" t="s">
        <v>8324</v>
      </c>
      <c r="E6984" t="s">
        <v>15757</v>
      </c>
      <c r="F6984">
        <f>'4L'!J28</f>
        <v>0</v>
      </c>
    </row>
    <row r="6985" spans="2:6">
      <c r="B6985" t="s">
        <v>8325</v>
      </c>
      <c r="E6985" t="s">
        <v>15757</v>
      </c>
      <c r="F6985">
        <f>'4L'!K28</f>
        <v>0</v>
      </c>
    </row>
    <row r="6986" spans="2:6">
      <c r="B6986" t="s">
        <v>8326</v>
      </c>
      <c r="E6986" t="s">
        <v>15757</v>
      </c>
      <c r="F6986">
        <f>'4L'!L28</f>
        <v>0</v>
      </c>
    </row>
    <row r="6987" spans="2:6">
      <c r="B6987" t="s">
        <v>8327</v>
      </c>
      <c r="E6987" t="s">
        <v>15757</v>
      </c>
      <c r="F6987">
        <f>'4L'!M28</f>
        <v>0</v>
      </c>
    </row>
    <row r="6988" spans="2:6">
      <c r="B6988" t="s">
        <v>8328</v>
      </c>
      <c r="E6988" t="s">
        <v>15757</v>
      </c>
      <c r="F6988">
        <f>'4L'!N28</f>
        <v>0</v>
      </c>
    </row>
    <row r="6989" spans="2:6">
      <c r="B6989" t="s">
        <v>8329</v>
      </c>
      <c r="E6989" t="s">
        <v>15757</v>
      </c>
      <c r="F6989">
        <f>'4L'!O28</f>
        <v>0</v>
      </c>
    </row>
    <row r="6990" spans="2:6">
      <c r="B6990" t="s">
        <v>8330</v>
      </c>
      <c r="E6990" t="s">
        <v>15757</v>
      </c>
      <c r="F6990">
        <f>'4L'!V28</f>
        <v>0</v>
      </c>
    </row>
    <row r="6991" spans="2:6">
      <c r="B6991" t="s">
        <v>8331</v>
      </c>
      <c r="E6991" t="s">
        <v>15757</v>
      </c>
      <c r="F6991">
        <f>'4L'!W28</f>
        <v>0</v>
      </c>
    </row>
    <row r="6992" spans="2:6">
      <c r="B6992" t="s">
        <v>8332</v>
      </c>
      <c r="E6992" t="s">
        <v>15757</v>
      </c>
      <c r="F6992">
        <f>'4L'!X28</f>
        <v>0</v>
      </c>
    </row>
    <row r="6993" spans="2:6">
      <c r="B6993" t="s">
        <v>8335</v>
      </c>
      <c r="E6993" t="s">
        <v>15757</v>
      </c>
      <c r="F6993">
        <f>'4L'!F31</f>
        <v>0</v>
      </c>
    </row>
    <row r="6994" spans="2:6">
      <c r="B6994" t="s">
        <v>8336</v>
      </c>
      <c r="E6994" t="s">
        <v>15757</v>
      </c>
      <c r="F6994">
        <f>'4L'!G31</f>
        <v>0</v>
      </c>
    </row>
    <row r="6995" spans="2:6">
      <c r="B6995" t="s">
        <v>8337</v>
      </c>
      <c r="E6995" t="s">
        <v>15757</v>
      </c>
      <c r="F6995">
        <f>'4L'!H31</f>
        <v>0</v>
      </c>
    </row>
    <row r="6996" spans="2:6">
      <c r="B6996" t="s">
        <v>8338</v>
      </c>
      <c r="E6996" t="s">
        <v>15757</v>
      </c>
      <c r="F6996">
        <f>'4L'!I31</f>
        <v>0</v>
      </c>
    </row>
    <row r="6997" spans="2:6">
      <c r="B6997" t="s">
        <v>8339</v>
      </c>
      <c r="E6997" t="s">
        <v>15757</v>
      </c>
      <c r="F6997">
        <f>'4L'!J31</f>
        <v>0</v>
      </c>
    </row>
    <row r="6998" spans="2:6">
      <c r="B6998" t="s">
        <v>8340</v>
      </c>
      <c r="E6998" t="s">
        <v>15757</v>
      </c>
      <c r="F6998">
        <f>'4L'!K31</f>
        <v>0</v>
      </c>
    </row>
    <row r="6999" spans="2:6">
      <c r="B6999" t="s">
        <v>8341</v>
      </c>
      <c r="E6999" t="s">
        <v>15757</v>
      </c>
      <c r="F6999">
        <f>'4L'!L31</f>
        <v>0</v>
      </c>
    </row>
    <row r="7000" spans="2:6">
      <c r="B7000" t="s">
        <v>8342</v>
      </c>
      <c r="E7000" t="s">
        <v>15757</v>
      </c>
      <c r="F7000">
        <f>'4L'!M31</f>
        <v>0</v>
      </c>
    </row>
    <row r="7001" spans="2:6">
      <c r="B7001" t="s">
        <v>8343</v>
      </c>
      <c r="E7001" t="s">
        <v>15757</v>
      </c>
      <c r="F7001">
        <f>'4L'!N31</f>
        <v>0</v>
      </c>
    </row>
    <row r="7002" spans="2:6">
      <c r="B7002" t="s">
        <v>8344</v>
      </c>
      <c r="E7002" t="s">
        <v>15757</v>
      </c>
      <c r="F7002">
        <f>'4L'!O31</f>
        <v>0</v>
      </c>
    </row>
    <row r="7003" spans="2:6">
      <c r="B7003" t="s">
        <v>8345</v>
      </c>
      <c r="E7003" t="s">
        <v>15757</v>
      </c>
      <c r="F7003">
        <f>'4L'!P31</f>
        <v>0</v>
      </c>
    </row>
    <row r="7004" spans="2:6">
      <c r="B7004" t="s">
        <v>8346</v>
      </c>
      <c r="E7004" t="s">
        <v>15757</v>
      </c>
      <c r="F7004">
        <f>'4L'!Q31</f>
        <v>0</v>
      </c>
    </row>
    <row r="7005" spans="2:6">
      <c r="B7005" t="s">
        <v>8347</v>
      </c>
      <c r="E7005" t="s">
        <v>15757</v>
      </c>
      <c r="F7005">
        <f>'4L'!R31</f>
        <v>0</v>
      </c>
    </row>
    <row r="7006" spans="2:6">
      <c r="B7006" t="s">
        <v>8348</v>
      </c>
      <c r="E7006" t="s">
        <v>15757</v>
      </c>
      <c r="F7006">
        <f>'4L'!S31</f>
        <v>0</v>
      </c>
    </row>
    <row r="7007" spans="2:6">
      <c r="B7007" t="s">
        <v>8349</v>
      </c>
      <c r="E7007" t="s">
        <v>15757</v>
      </c>
      <c r="F7007">
        <f>'4L'!T31</f>
        <v>0</v>
      </c>
    </row>
    <row r="7008" spans="2:6">
      <c r="B7008" t="s">
        <v>8350</v>
      </c>
      <c r="E7008" t="s">
        <v>15757</v>
      </c>
      <c r="F7008">
        <f>'4L'!U31</f>
        <v>0</v>
      </c>
    </row>
    <row r="7009" spans="2:6">
      <c r="B7009" t="s">
        <v>8352</v>
      </c>
      <c r="E7009" t="s">
        <v>15757</v>
      </c>
      <c r="F7009">
        <f>'4L'!F32</f>
        <v>0</v>
      </c>
    </row>
    <row r="7010" spans="2:6">
      <c r="B7010" t="s">
        <v>8353</v>
      </c>
      <c r="E7010" t="s">
        <v>15757</v>
      </c>
      <c r="F7010">
        <f>'4L'!G32</f>
        <v>0</v>
      </c>
    </row>
    <row r="7011" spans="2:6">
      <c r="B7011" t="s">
        <v>8354</v>
      </c>
      <c r="E7011" t="s">
        <v>15757</v>
      </c>
      <c r="F7011">
        <f>'4L'!H32</f>
        <v>0</v>
      </c>
    </row>
    <row r="7012" spans="2:6">
      <c r="B7012" t="s">
        <v>8355</v>
      </c>
      <c r="E7012" t="s">
        <v>15757</v>
      </c>
      <c r="F7012">
        <f>'4L'!I32</f>
        <v>0</v>
      </c>
    </row>
    <row r="7013" spans="2:6">
      <c r="B7013" t="s">
        <v>8356</v>
      </c>
      <c r="E7013" t="s">
        <v>15757</v>
      </c>
      <c r="F7013">
        <f>'4L'!J32</f>
        <v>0</v>
      </c>
    </row>
    <row r="7014" spans="2:6">
      <c r="B7014" t="s">
        <v>8357</v>
      </c>
      <c r="E7014" t="s">
        <v>15757</v>
      </c>
      <c r="F7014">
        <f>'4L'!K32</f>
        <v>0</v>
      </c>
    </row>
    <row r="7015" spans="2:6">
      <c r="B7015" t="s">
        <v>8358</v>
      </c>
      <c r="E7015" t="s">
        <v>15757</v>
      </c>
      <c r="F7015">
        <f>'4L'!L32</f>
        <v>0</v>
      </c>
    </row>
    <row r="7016" spans="2:6">
      <c r="B7016" t="s">
        <v>8359</v>
      </c>
      <c r="E7016" t="s">
        <v>15757</v>
      </c>
      <c r="F7016">
        <f>'4L'!M32</f>
        <v>0</v>
      </c>
    </row>
    <row r="7017" spans="2:6">
      <c r="B7017" t="s">
        <v>8360</v>
      </c>
      <c r="E7017" t="s">
        <v>15757</v>
      </c>
      <c r="F7017">
        <f>'4L'!N32</f>
        <v>0</v>
      </c>
    </row>
    <row r="7018" spans="2:6">
      <c r="B7018" t="s">
        <v>8361</v>
      </c>
      <c r="E7018" t="s">
        <v>15757</v>
      </c>
      <c r="F7018">
        <f>'4L'!O32</f>
        <v>0</v>
      </c>
    </row>
    <row r="7019" spans="2:6">
      <c r="B7019" t="s">
        <v>8362</v>
      </c>
      <c r="E7019" t="s">
        <v>15757</v>
      </c>
      <c r="F7019">
        <f>'4L'!P32</f>
        <v>0</v>
      </c>
    </row>
    <row r="7020" spans="2:6">
      <c r="B7020" t="s">
        <v>8363</v>
      </c>
      <c r="E7020" t="s">
        <v>15757</v>
      </c>
      <c r="F7020">
        <f>'4L'!Q32</f>
        <v>0</v>
      </c>
    </row>
    <row r="7021" spans="2:6">
      <c r="B7021" t="s">
        <v>8364</v>
      </c>
      <c r="E7021" t="s">
        <v>15757</v>
      </c>
      <c r="F7021">
        <f>'4L'!R32</f>
        <v>0</v>
      </c>
    </row>
    <row r="7022" spans="2:6">
      <c r="B7022" t="s">
        <v>8365</v>
      </c>
      <c r="E7022" t="s">
        <v>15757</v>
      </c>
      <c r="F7022">
        <f>'4L'!S32</f>
        <v>0</v>
      </c>
    </row>
    <row r="7023" spans="2:6">
      <c r="B7023" s="3127" t="s">
        <v>21642</v>
      </c>
      <c r="C7023" s="3127"/>
      <c r="D7023" s="3127"/>
      <c r="E7023" s="3127" t="s">
        <v>15757</v>
      </c>
      <c r="F7023" s="3127">
        <f>'4L'!T32</f>
        <v>0</v>
      </c>
    </row>
    <row r="7024" spans="2:6">
      <c r="B7024" s="3127" t="s">
        <v>21643</v>
      </c>
      <c r="C7024" s="3127"/>
      <c r="D7024" s="3127"/>
      <c r="E7024" s="3127" t="s">
        <v>15757</v>
      </c>
      <c r="F7024" s="3127">
        <f>'4L'!U32</f>
        <v>0</v>
      </c>
    </row>
    <row r="7025" spans="2:6">
      <c r="B7025" t="s">
        <v>8369</v>
      </c>
      <c r="E7025" t="s">
        <v>15757</v>
      </c>
      <c r="F7025">
        <f>'4L'!F33</f>
        <v>0</v>
      </c>
    </row>
    <row r="7026" spans="2:6">
      <c r="B7026" t="s">
        <v>8370</v>
      </c>
      <c r="E7026" t="s">
        <v>15757</v>
      </c>
      <c r="F7026">
        <f>'4L'!G33</f>
        <v>0</v>
      </c>
    </row>
    <row r="7027" spans="2:6">
      <c r="B7027" t="s">
        <v>8371</v>
      </c>
      <c r="E7027" t="s">
        <v>15757</v>
      </c>
      <c r="F7027">
        <f>'4L'!H33</f>
        <v>0</v>
      </c>
    </row>
    <row r="7028" spans="2:6">
      <c r="B7028" t="s">
        <v>8372</v>
      </c>
      <c r="E7028" t="s">
        <v>15757</v>
      </c>
      <c r="F7028">
        <f>'4L'!I33</f>
        <v>0</v>
      </c>
    </row>
    <row r="7029" spans="2:6">
      <c r="B7029" t="s">
        <v>8373</v>
      </c>
      <c r="E7029" t="s">
        <v>15757</v>
      </c>
      <c r="F7029">
        <f>'4L'!J33</f>
        <v>0</v>
      </c>
    </row>
    <row r="7030" spans="2:6">
      <c r="B7030" t="s">
        <v>8374</v>
      </c>
      <c r="E7030" t="s">
        <v>15757</v>
      </c>
      <c r="F7030">
        <f>'4L'!K33</f>
        <v>0</v>
      </c>
    </row>
    <row r="7031" spans="2:6">
      <c r="B7031" t="s">
        <v>8375</v>
      </c>
      <c r="E7031" t="s">
        <v>15757</v>
      </c>
      <c r="F7031">
        <f>'4L'!L33</f>
        <v>0</v>
      </c>
    </row>
    <row r="7032" spans="2:6">
      <c r="B7032" t="s">
        <v>8376</v>
      </c>
      <c r="E7032" t="s">
        <v>15757</v>
      </c>
      <c r="F7032">
        <f>'4L'!M33</f>
        <v>0</v>
      </c>
    </row>
    <row r="7033" spans="2:6">
      <c r="B7033" t="s">
        <v>8377</v>
      </c>
      <c r="E7033" t="s">
        <v>15757</v>
      </c>
      <c r="F7033">
        <f>'4L'!N33</f>
        <v>0</v>
      </c>
    </row>
    <row r="7034" spans="2:6">
      <c r="B7034" t="s">
        <v>8378</v>
      </c>
      <c r="E7034" t="s">
        <v>15757</v>
      </c>
      <c r="F7034">
        <f>'4L'!O33</f>
        <v>0</v>
      </c>
    </row>
    <row r="7035" spans="2:6">
      <c r="B7035" t="s">
        <v>8379</v>
      </c>
      <c r="E7035" t="s">
        <v>15757</v>
      </c>
      <c r="F7035">
        <f>'4L'!P33</f>
        <v>0</v>
      </c>
    </row>
    <row r="7036" spans="2:6">
      <c r="B7036" t="s">
        <v>8380</v>
      </c>
      <c r="E7036" t="s">
        <v>15757</v>
      </c>
      <c r="F7036">
        <f>'4L'!Q33</f>
        <v>0</v>
      </c>
    </row>
    <row r="7037" spans="2:6">
      <c r="B7037" t="s">
        <v>8381</v>
      </c>
      <c r="E7037" t="s">
        <v>15757</v>
      </c>
      <c r="F7037">
        <f>'4L'!R33</f>
        <v>0</v>
      </c>
    </row>
    <row r="7038" spans="2:6">
      <c r="B7038" t="s">
        <v>8382</v>
      </c>
      <c r="E7038" t="s">
        <v>15757</v>
      </c>
      <c r="F7038">
        <f>'4L'!S33</f>
        <v>0</v>
      </c>
    </row>
    <row r="7039" spans="2:6">
      <c r="B7039" s="3127" t="s">
        <v>21644</v>
      </c>
      <c r="C7039" s="3127"/>
      <c r="D7039" s="3127"/>
      <c r="E7039" s="3127" t="s">
        <v>15757</v>
      </c>
      <c r="F7039" s="3127">
        <f>'4L'!T33</f>
        <v>0</v>
      </c>
    </row>
    <row r="7040" spans="2:6">
      <c r="B7040" s="3127" t="s">
        <v>21645</v>
      </c>
      <c r="C7040" s="3127"/>
      <c r="D7040" s="3127"/>
      <c r="E7040" s="3127" t="s">
        <v>15757</v>
      </c>
      <c r="F7040" s="3127">
        <f>'4L'!U33</f>
        <v>0</v>
      </c>
    </row>
    <row r="7041" spans="2:6">
      <c r="B7041" t="s">
        <v>8385</v>
      </c>
      <c r="E7041" t="s">
        <v>15757</v>
      </c>
      <c r="F7041">
        <f>'4L'!V33</f>
        <v>0</v>
      </c>
    </row>
    <row r="7042" spans="2:6">
      <c r="B7042" t="s">
        <v>8386</v>
      </c>
      <c r="E7042" t="s">
        <v>15757</v>
      </c>
      <c r="F7042">
        <f>'4L'!W33</f>
        <v>0</v>
      </c>
    </row>
    <row r="7043" spans="2:6">
      <c r="B7043" t="s">
        <v>8387</v>
      </c>
      <c r="E7043" t="s">
        <v>15757</v>
      </c>
      <c r="F7043">
        <f>'4L'!X33</f>
        <v>0</v>
      </c>
    </row>
    <row r="7044" spans="2:6">
      <c r="B7044" t="s">
        <v>8389</v>
      </c>
      <c r="E7044" t="s">
        <v>15757</v>
      </c>
      <c r="F7044">
        <f>'4L'!F34</f>
        <v>0</v>
      </c>
    </row>
    <row r="7045" spans="2:6">
      <c r="B7045" t="s">
        <v>8390</v>
      </c>
      <c r="E7045" t="s">
        <v>15757</v>
      </c>
      <c r="F7045">
        <f>'4L'!G34</f>
        <v>0</v>
      </c>
    </row>
    <row r="7046" spans="2:6">
      <c r="B7046" t="s">
        <v>8391</v>
      </c>
      <c r="E7046" t="s">
        <v>15757</v>
      </c>
      <c r="F7046">
        <f>'4L'!H34</f>
        <v>0</v>
      </c>
    </row>
    <row r="7047" spans="2:6">
      <c r="B7047" t="s">
        <v>8392</v>
      </c>
      <c r="E7047" t="s">
        <v>15757</v>
      </c>
      <c r="F7047">
        <f>'4L'!I34</f>
        <v>0</v>
      </c>
    </row>
    <row r="7048" spans="2:6">
      <c r="B7048" t="s">
        <v>8393</v>
      </c>
      <c r="E7048" t="s">
        <v>15757</v>
      </c>
      <c r="F7048">
        <f>'4L'!J34</f>
        <v>0</v>
      </c>
    </row>
    <row r="7049" spans="2:6">
      <c r="B7049" t="s">
        <v>8394</v>
      </c>
      <c r="E7049" t="s">
        <v>15757</v>
      </c>
      <c r="F7049">
        <f>'4L'!K34</f>
        <v>0</v>
      </c>
    </row>
    <row r="7050" spans="2:6">
      <c r="B7050" t="s">
        <v>8395</v>
      </c>
      <c r="E7050" t="s">
        <v>15757</v>
      </c>
      <c r="F7050">
        <f>'4L'!L34</f>
        <v>0</v>
      </c>
    </row>
    <row r="7051" spans="2:6">
      <c r="B7051" t="s">
        <v>8396</v>
      </c>
      <c r="E7051" t="s">
        <v>15757</v>
      </c>
      <c r="F7051">
        <f>'4L'!M34</f>
        <v>0</v>
      </c>
    </row>
    <row r="7052" spans="2:6">
      <c r="B7052" t="s">
        <v>8397</v>
      </c>
      <c r="E7052" t="s">
        <v>15757</v>
      </c>
      <c r="F7052">
        <f>'4L'!N34</f>
        <v>0</v>
      </c>
    </row>
    <row r="7053" spans="2:6">
      <c r="B7053" t="s">
        <v>8398</v>
      </c>
      <c r="E7053" t="s">
        <v>15757</v>
      </c>
      <c r="F7053">
        <f>'4L'!O34</f>
        <v>0</v>
      </c>
    </row>
    <row r="7054" spans="2:6">
      <c r="B7054" t="s">
        <v>8400</v>
      </c>
      <c r="E7054" t="s">
        <v>15757</v>
      </c>
      <c r="F7054">
        <f>'4L'!F35</f>
        <v>0</v>
      </c>
    </row>
    <row r="7055" spans="2:6">
      <c r="B7055" t="s">
        <v>8401</v>
      </c>
      <c r="E7055" t="s">
        <v>15757</v>
      </c>
      <c r="F7055">
        <f>'4L'!G35</f>
        <v>0</v>
      </c>
    </row>
    <row r="7056" spans="2:6">
      <c r="B7056" t="s">
        <v>8402</v>
      </c>
      <c r="E7056" t="s">
        <v>15757</v>
      </c>
      <c r="F7056">
        <f>'4L'!H35</f>
        <v>0</v>
      </c>
    </row>
    <row r="7057" spans="2:6">
      <c r="B7057" t="s">
        <v>8403</v>
      </c>
      <c r="E7057" t="s">
        <v>15757</v>
      </c>
      <c r="F7057">
        <f>'4L'!I35</f>
        <v>0</v>
      </c>
    </row>
    <row r="7058" spans="2:6">
      <c r="B7058" t="s">
        <v>8404</v>
      </c>
      <c r="E7058" t="s">
        <v>15757</v>
      </c>
      <c r="F7058">
        <f>'4L'!J35</f>
        <v>0</v>
      </c>
    </row>
    <row r="7059" spans="2:6">
      <c r="B7059" t="s">
        <v>8405</v>
      </c>
      <c r="E7059" t="s">
        <v>15757</v>
      </c>
      <c r="F7059">
        <f>'4L'!K35</f>
        <v>0</v>
      </c>
    </row>
    <row r="7060" spans="2:6">
      <c r="B7060" t="s">
        <v>8406</v>
      </c>
      <c r="E7060" t="s">
        <v>15757</v>
      </c>
      <c r="F7060">
        <f>'4L'!L35</f>
        <v>0</v>
      </c>
    </row>
    <row r="7061" spans="2:6">
      <c r="B7061" t="s">
        <v>8407</v>
      </c>
      <c r="E7061" t="s">
        <v>15757</v>
      </c>
      <c r="F7061">
        <f>'4L'!M35</f>
        <v>0</v>
      </c>
    </row>
    <row r="7062" spans="2:6">
      <c r="B7062" t="s">
        <v>8408</v>
      </c>
      <c r="E7062" t="s">
        <v>15757</v>
      </c>
      <c r="F7062">
        <f>'4L'!N35</f>
        <v>0</v>
      </c>
    </row>
    <row r="7063" spans="2:6">
      <c r="B7063" t="s">
        <v>8409</v>
      </c>
      <c r="E7063" t="s">
        <v>15757</v>
      </c>
      <c r="F7063">
        <f>'4L'!O35</f>
        <v>0</v>
      </c>
    </row>
    <row r="7064" spans="2:6">
      <c r="B7064" t="s">
        <v>8411</v>
      </c>
      <c r="E7064" t="s">
        <v>15757</v>
      </c>
      <c r="F7064">
        <f>'4L'!F36</f>
        <v>0</v>
      </c>
    </row>
    <row r="7065" spans="2:6">
      <c r="B7065" t="s">
        <v>8412</v>
      </c>
      <c r="E7065" t="s">
        <v>15757</v>
      </c>
      <c r="F7065">
        <f>'4L'!G36</f>
        <v>0</v>
      </c>
    </row>
    <row r="7066" spans="2:6">
      <c r="B7066" t="s">
        <v>8413</v>
      </c>
      <c r="E7066" t="s">
        <v>15757</v>
      </c>
      <c r="F7066">
        <f>'4L'!H36</f>
        <v>0</v>
      </c>
    </row>
    <row r="7067" spans="2:6">
      <c r="B7067" t="s">
        <v>8414</v>
      </c>
      <c r="E7067" t="s">
        <v>15757</v>
      </c>
      <c r="F7067">
        <f>'4L'!I36</f>
        <v>0</v>
      </c>
    </row>
    <row r="7068" spans="2:6">
      <c r="B7068" t="s">
        <v>8415</v>
      </c>
      <c r="E7068" t="s">
        <v>15757</v>
      </c>
      <c r="F7068">
        <f>'4L'!J36</f>
        <v>0</v>
      </c>
    </row>
    <row r="7069" spans="2:6">
      <c r="B7069" t="s">
        <v>8416</v>
      </c>
      <c r="E7069" t="s">
        <v>15757</v>
      </c>
      <c r="F7069">
        <f>'4L'!K36</f>
        <v>0</v>
      </c>
    </row>
    <row r="7070" spans="2:6">
      <c r="B7070" t="s">
        <v>8417</v>
      </c>
      <c r="E7070" t="s">
        <v>15757</v>
      </c>
      <c r="F7070">
        <f>'4L'!L36</f>
        <v>0</v>
      </c>
    </row>
    <row r="7071" spans="2:6">
      <c r="B7071" t="s">
        <v>8418</v>
      </c>
      <c r="E7071" t="s">
        <v>15757</v>
      </c>
      <c r="F7071">
        <f>'4L'!M36</f>
        <v>0</v>
      </c>
    </row>
    <row r="7072" spans="2:6">
      <c r="B7072" t="s">
        <v>8419</v>
      </c>
      <c r="E7072" t="s">
        <v>15757</v>
      </c>
      <c r="F7072">
        <f>'4L'!N36</f>
        <v>0</v>
      </c>
    </row>
    <row r="7073" spans="2:6">
      <c r="B7073" t="s">
        <v>8420</v>
      </c>
      <c r="E7073" t="s">
        <v>15757</v>
      </c>
      <c r="F7073">
        <f>'4L'!O36</f>
        <v>0</v>
      </c>
    </row>
    <row r="7074" spans="2:6">
      <c r="B7074" t="s">
        <v>8421</v>
      </c>
      <c r="E7074" t="s">
        <v>15757</v>
      </c>
      <c r="F7074">
        <f>'4L'!V36</f>
        <v>0</v>
      </c>
    </row>
    <row r="7075" spans="2:6">
      <c r="B7075" t="s">
        <v>8422</v>
      </c>
      <c r="E7075" t="s">
        <v>15757</v>
      </c>
      <c r="F7075">
        <f>'4L'!W36</f>
        <v>0</v>
      </c>
    </row>
    <row r="7076" spans="2:6">
      <c r="B7076" t="s">
        <v>8423</v>
      </c>
      <c r="E7076" t="s">
        <v>15757</v>
      </c>
      <c r="F7076">
        <f>'4L'!X36</f>
        <v>0</v>
      </c>
    </row>
    <row r="7077" spans="2:6">
      <c r="B7077" t="s">
        <v>8426</v>
      </c>
      <c r="E7077" t="s">
        <v>15757</v>
      </c>
      <c r="F7077">
        <f>'4L'!F37</f>
        <v>0</v>
      </c>
    </row>
    <row r="7078" spans="2:6">
      <c r="B7078" t="s">
        <v>8427</v>
      </c>
      <c r="E7078" t="s">
        <v>15757</v>
      </c>
      <c r="F7078">
        <f>'4L'!G37</f>
        <v>0</v>
      </c>
    </row>
    <row r="7079" spans="2:6">
      <c r="B7079" t="s">
        <v>8428</v>
      </c>
      <c r="E7079" t="s">
        <v>15757</v>
      </c>
      <c r="F7079">
        <f>'4L'!H37</f>
        <v>0</v>
      </c>
    </row>
    <row r="7080" spans="2:6">
      <c r="B7080" t="s">
        <v>8429</v>
      </c>
      <c r="E7080" t="s">
        <v>15757</v>
      </c>
      <c r="F7080">
        <f>'4L'!I37</f>
        <v>0</v>
      </c>
    </row>
    <row r="7081" spans="2:6">
      <c r="B7081" t="s">
        <v>8430</v>
      </c>
      <c r="E7081" t="s">
        <v>15757</v>
      </c>
      <c r="F7081">
        <f>'4L'!J37</f>
        <v>0</v>
      </c>
    </row>
    <row r="7082" spans="2:6">
      <c r="B7082" t="s">
        <v>8431</v>
      </c>
      <c r="E7082" t="s">
        <v>15757</v>
      </c>
      <c r="F7082">
        <f>'4L'!K37</f>
        <v>0</v>
      </c>
    </row>
    <row r="7083" spans="2:6">
      <c r="B7083" t="s">
        <v>8432</v>
      </c>
      <c r="E7083" t="s">
        <v>15757</v>
      </c>
      <c r="F7083">
        <f>'4L'!L37</f>
        <v>0</v>
      </c>
    </row>
    <row r="7084" spans="2:6">
      <c r="B7084" t="s">
        <v>8433</v>
      </c>
      <c r="E7084" t="s">
        <v>15757</v>
      </c>
      <c r="F7084">
        <f>'4L'!M37</f>
        <v>0</v>
      </c>
    </row>
    <row r="7085" spans="2:6">
      <c r="B7085" t="s">
        <v>8434</v>
      </c>
      <c r="E7085" t="s">
        <v>15757</v>
      </c>
      <c r="F7085">
        <f>'4L'!N37</f>
        <v>0</v>
      </c>
    </row>
    <row r="7086" spans="2:6">
      <c r="B7086" t="s">
        <v>8435</v>
      </c>
      <c r="E7086" t="s">
        <v>15757</v>
      </c>
      <c r="F7086">
        <f>'4L'!O37</f>
        <v>0</v>
      </c>
    </row>
    <row r="7087" spans="2:6">
      <c r="B7087" t="s">
        <v>8436</v>
      </c>
      <c r="E7087" t="s">
        <v>15757</v>
      </c>
      <c r="F7087">
        <f>'4L'!P37</f>
        <v>0</v>
      </c>
    </row>
    <row r="7088" spans="2:6">
      <c r="B7088" t="s">
        <v>8437</v>
      </c>
      <c r="E7088" t="s">
        <v>15757</v>
      </c>
      <c r="F7088">
        <f>'4L'!Q37</f>
        <v>0</v>
      </c>
    </row>
    <row r="7089" spans="2:6">
      <c r="B7089" t="s">
        <v>8438</v>
      </c>
      <c r="E7089" t="s">
        <v>15757</v>
      </c>
      <c r="F7089">
        <f>'4L'!R37</f>
        <v>0</v>
      </c>
    </row>
    <row r="7090" spans="2:6">
      <c r="B7090" t="s">
        <v>8439</v>
      </c>
      <c r="E7090" t="s">
        <v>15757</v>
      </c>
      <c r="F7090">
        <f>'4L'!S37</f>
        <v>0</v>
      </c>
    </row>
    <row r="7091" spans="2:6">
      <c r="B7091" t="s">
        <v>8440</v>
      </c>
      <c r="E7091" t="s">
        <v>15757</v>
      </c>
      <c r="F7091">
        <f>'4L'!T37</f>
        <v>0</v>
      </c>
    </row>
    <row r="7092" spans="2:6">
      <c r="B7092" t="s">
        <v>8441</v>
      </c>
      <c r="E7092" t="s">
        <v>15757</v>
      </c>
      <c r="F7092">
        <f>'4L'!U37</f>
        <v>0</v>
      </c>
    </row>
    <row r="7093" spans="2:6">
      <c r="B7093" t="s">
        <v>8443</v>
      </c>
      <c r="E7093" t="s">
        <v>15757</v>
      </c>
      <c r="F7093">
        <f>'4L'!F38</f>
        <v>0</v>
      </c>
    </row>
    <row r="7094" spans="2:6">
      <c r="B7094" t="s">
        <v>8444</v>
      </c>
      <c r="E7094" t="s">
        <v>15757</v>
      </c>
      <c r="F7094">
        <f>'4L'!G38</f>
        <v>0</v>
      </c>
    </row>
    <row r="7095" spans="2:6">
      <c r="B7095" t="s">
        <v>8445</v>
      </c>
      <c r="E7095" t="s">
        <v>15757</v>
      </c>
      <c r="F7095">
        <f>'4L'!H38</f>
        <v>0</v>
      </c>
    </row>
    <row r="7096" spans="2:6">
      <c r="B7096" t="s">
        <v>8446</v>
      </c>
      <c r="E7096" t="s">
        <v>15757</v>
      </c>
      <c r="F7096">
        <f>'4L'!I38</f>
        <v>0</v>
      </c>
    </row>
    <row r="7097" spans="2:6">
      <c r="B7097" t="s">
        <v>8447</v>
      </c>
      <c r="E7097" t="s">
        <v>15757</v>
      </c>
      <c r="F7097">
        <f>'4L'!J38</f>
        <v>0</v>
      </c>
    </row>
    <row r="7098" spans="2:6">
      <c r="B7098" t="s">
        <v>8448</v>
      </c>
      <c r="E7098" t="s">
        <v>15757</v>
      </c>
      <c r="F7098">
        <f>'4L'!K38</f>
        <v>0</v>
      </c>
    </row>
    <row r="7099" spans="2:6">
      <c r="B7099" t="s">
        <v>8449</v>
      </c>
      <c r="E7099" t="s">
        <v>15757</v>
      </c>
      <c r="F7099">
        <f>'4L'!L38</f>
        <v>0</v>
      </c>
    </row>
    <row r="7100" spans="2:6">
      <c r="B7100" t="s">
        <v>8450</v>
      </c>
      <c r="E7100" t="s">
        <v>15757</v>
      </c>
      <c r="F7100">
        <f>'4L'!M38</f>
        <v>0</v>
      </c>
    </row>
    <row r="7101" spans="2:6">
      <c r="B7101" t="s">
        <v>8451</v>
      </c>
      <c r="E7101" t="s">
        <v>15757</v>
      </c>
      <c r="F7101">
        <f>'4L'!N38</f>
        <v>0</v>
      </c>
    </row>
    <row r="7102" spans="2:6">
      <c r="B7102" t="s">
        <v>8452</v>
      </c>
      <c r="E7102" t="s">
        <v>15757</v>
      </c>
      <c r="F7102">
        <f>'4L'!O38</f>
        <v>0</v>
      </c>
    </row>
    <row r="7103" spans="2:6">
      <c r="B7103" t="s">
        <v>8453</v>
      </c>
      <c r="E7103" t="s">
        <v>15757</v>
      </c>
      <c r="F7103">
        <f>'4L'!P38</f>
        <v>0</v>
      </c>
    </row>
    <row r="7104" spans="2:6">
      <c r="B7104" t="s">
        <v>8454</v>
      </c>
      <c r="E7104" t="s">
        <v>15757</v>
      </c>
      <c r="F7104">
        <f>'4L'!Q38</f>
        <v>0</v>
      </c>
    </row>
    <row r="7105" spans="2:6">
      <c r="B7105" t="s">
        <v>8455</v>
      </c>
      <c r="E7105" t="s">
        <v>15757</v>
      </c>
      <c r="F7105">
        <f>'4L'!R38</f>
        <v>0</v>
      </c>
    </row>
    <row r="7106" spans="2:6">
      <c r="B7106" t="s">
        <v>8456</v>
      </c>
      <c r="E7106" t="s">
        <v>15757</v>
      </c>
      <c r="F7106">
        <f>'4L'!S38</f>
        <v>0</v>
      </c>
    </row>
    <row r="7107" spans="2:6">
      <c r="B7107" t="s">
        <v>8457</v>
      </c>
      <c r="E7107" t="s">
        <v>15757</v>
      </c>
      <c r="F7107">
        <f>'4L'!T38</f>
        <v>0</v>
      </c>
    </row>
    <row r="7108" spans="2:6">
      <c r="B7108" t="s">
        <v>8458</v>
      </c>
      <c r="E7108" t="s">
        <v>15757</v>
      </c>
      <c r="F7108">
        <f>'4L'!U38</f>
        <v>0</v>
      </c>
    </row>
    <row r="7109" spans="2:6">
      <c r="B7109" t="s">
        <v>8460</v>
      </c>
      <c r="E7109" t="s">
        <v>15757</v>
      </c>
      <c r="F7109">
        <f>'4L'!F39</f>
        <v>0</v>
      </c>
    </row>
    <row r="7110" spans="2:6">
      <c r="B7110" t="s">
        <v>8461</v>
      </c>
      <c r="E7110" t="s">
        <v>15757</v>
      </c>
      <c r="F7110">
        <f>'4L'!G39</f>
        <v>0</v>
      </c>
    </row>
    <row r="7111" spans="2:6">
      <c r="B7111" t="s">
        <v>8462</v>
      </c>
      <c r="E7111" t="s">
        <v>15757</v>
      </c>
      <c r="F7111">
        <f>'4L'!H39</f>
        <v>0</v>
      </c>
    </row>
    <row r="7112" spans="2:6">
      <c r="B7112" t="s">
        <v>8463</v>
      </c>
      <c r="E7112" t="s">
        <v>15757</v>
      </c>
      <c r="F7112">
        <f>'4L'!I39</f>
        <v>0</v>
      </c>
    </row>
    <row r="7113" spans="2:6">
      <c r="B7113" t="s">
        <v>8464</v>
      </c>
      <c r="E7113" t="s">
        <v>15757</v>
      </c>
      <c r="F7113">
        <f>'4L'!J39</f>
        <v>0</v>
      </c>
    </row>
    <row r="7114" spans="2:6">
      <c r="B7114" t="s">
        <v>8465</v>
      </c>
      <c r="E7114" t="s">
        <v>15757</v>
      </c>
      <c r="F7114">
        <f>'4L'!K39</f>
        <v>0</v>
      </c>
    </row>
    <row r="7115" spans="2:6">
      <c r="B7115" t="s">
        <v>8466</v>
      </c>
      <c r="E7115" t="s">
        <v>15757</v>
      </c>
      <c r="F7115">
        <f>'4L'!L39</f>
        <v>0</v>
      </c>
    </row>
    <row r="7116" spans="2:6">
      <c r="B7116" t="s">
        <v>8467</v>
      </c>
      <c r="E7116" t="s">
        <v>15757</v>
      </c>
      <c r="F7116">
        <f>'4L'!M39</f>
        <v>0</v>
      </c>
    </row>
    <row r="7117" spans="2:6">
      <c r="B7117" t="s">
        <v>8468</v>
      </c>
      <c r="E7117" t="s">
        <v>15757</v>
      </c>
      <c r="F7117">
        <f>'4L'!N39</f>
        <v>0</v>
      </c>
    </row>
    <row r="7118" spans="2:6">
      <c r="B7118" t="s">
        <v>8469</v>
      </c>
      <c r="E7118" t="s">
        <v>15757</v>
      </c>
      <c r="F7118">
        <f>'4L'!O39</f>
        <v>0</v>
      </c>
    </row>
    <row r="7119" spans="2:6">
      <c r="B7119" t="s">
        <v>8470</v>
      </c>
      <c r="E7119" t="s">
        <v>15757</v>
      </c>
      <c r="F7119">
        <f>'4L'!P39</f>
        <v>0</v>
      </c>
    </row>
    <row r="7120" spans="2:6">
      <c r="B7120" t="s">
        <v>8471</v>
      </c>
      <c r="E7120" t="s">
        <v>15757</v>
      </c>
      <c r="F7120">
        <f>'4L'!Q39</f>
        <v>0</v>
      </c>
    </row>
    <row r="7121" spans="2:6">
      <c r="B7121" t="s">
        <v>8472</v>
      </c>
      <c r="E7121" t="s">
        <v>15757</v>
      </c>
      <c r="F7121">
        <f>'4L'!R39</f>
        <v>0</v>
      </c>
    </row>
    <row r="7122" spans="2:6">
      <c r="B7122" t="s">
        <v>8473</v>
      </c>
      <c r="E7122" t="s">
        <v>15757</v>
      </c>
      <c r="F7122">
        <f>'4L'!S39</f>
        <v>0</v>
      </c>
    </row>
    <row r="7123" spans="2:6">
      <c r="B7123" t="s">
        <v>8474</v>
      </c>
      <c r="E7123" t="s">
        <v>15757</v>
      </c>
      <c r="F7123">
        <f>'4L'!T39</f>
        <v>0</v>
      </c>
    </row>
    <row r="7124" spans="2:6">
      <c r="B7124" t="s">
        <v>8475</v>
      </c>
      <c r="E7124" t="s">
        <v>15757</v>
      </c>
      <c r="F7124">
        <f>'4L'!U39</f>
        <v>0</v>
      </c>
    </row>
    <row r="7125" spans="2:6">
      <c r="B7125" t="s">
        <v>8476</v>
      </c>
      <c r="E7125" t="s">
        <v>15757</v>
      </c>
      <c r="F7125">
        <f>'4L'!V39</f>
        <v>0</v>
      </c>
    </row>
    <row r="7126" spans="2:6">
      <c r="B7126" t="s">
        <v>8477</v>
      </c>
      <c r="E7126" t="s">
        <v>15757</v>
      </c>
      <c r="F7126">
        <f>'4L'!W39</f>
        <v>0</v>
      </c>
    </row>
    <row r="7127" spans="2:6">
      <c r="B7127" t="s">
        <v>8478</v>
      </c>
      <c r="E7127" t="s">
        <v>15757</v>
      </c>
      <c r="F7127">
        <f>'4L'!X39</f>
        <v>0</v>
      </c>
    </row>
    <row r="7128" spans="2:6">
      <c r="B7128" t="s">
        <v>8480</v>
      </c>
      <c r="E7128" t="s">
        <v>15757</v>
      </c>
      <c r="F7128">
        <f>'4L'!F40</f>
        <v>0</v>
      </c>
    </row>
    <row r="7129" spans="2:6">
      <c r="B7129" t="s">
        <v>8481</v>
      </c>
      <c r="E7129" t="s">
        <v>15757</v>
      </c>
      <c r="F7129">
        <f>'4L'!G40</f>
        <v>0</v>
      </c>
    </row>
    <row r="7130" spans="2:6">
      <c r="B7130" t="s">
        <v>8482</v>
      </c>
      <c r="E7130" t="s">
        <v>15757</v>
      </c>
      <c r="F7130">
        <f>'4L'!H40</f>
        <v>0</v>
      </c>
    </row>
    <row r="7131" spans="2:6">
      <c r="B7131" t="s">
        <v>8483</v>
      </c>
      <c r="E7131" t="s">
        <v>15757</v>
      </c>
      <c r="F7131">
        <f>'4L'!I40</f>
        <v>0</v>
      </c>
    </row>
    <row r="7132" spans="2:6">
      <c r="B7132" t="s">
        <v>8484</v>
      </c>
      <c r="E7132" t="s">
        <v>15757</v>
      </c>
      <c r="F7132">
        <f>'4L'!J40</f>
        <v>0</v>
      </c>
    </row>
    <row r="7133" spans="2:6">
      <c r="B7133" t="s">
        <v>8485</v>
      </c>
      <c r="E7133" t="s">
        <v>15757</v>
      </c>
      <c r="F7133">
        <f>'4L'!K40</f>
        <v>0</v>
      </c>
    </row>
    <row r="7134" spans="2:6">
      <c r="B7134" t="s">
        <v>8486</v>
      </c>
      <c r="E7134" t="s">
        <v>15757</v>
      </c>
      <c r="F7134">
        <f>'4L'!L40</f>
        <v>0</v>
      </c>
    </row>
    <row r="7135" spans="2:6">
      <c r="B7135" t="s">
        <v>8487</v>
      </c>
      <c r="E7135" t="s">
        <v>15757</v>
      </c>
      <c r="F7135">
        <f>'4L'!M40</f>
        <v>0</v>
      </c>
    </row>
    <row r="7136" spans="2:6">
      <c r="B7136" t="s">
        <v>8488</v>
      </c>
      <c r="E7136" t="s">
        <v>15757</v>
      </c>
      <c r="F7136">
        <f>'4L'!N40</f>
        <v>0</v>
      </c>
    </row>
    <row r="7137" spans="2:6">
      <c r="B7137" t="s">
        <v>8489</v>
      </c>
      <c r="E7137" t="s">
        <v>15757</v>
      </c>
      <c r="F7137">
        <f>'4L'!O40</f>
        <v>0</v>
      </c>
    </row>
    <row r="7138" spans="2:6">
      <c r="B7138" t="s">
        <v>8491</v>
      </c>
      <c r="E7138" t="s">
        <v>15757</v>
      </c>
      <c r="F7138">
        <f>'4L'!F41</f>
        <v>0</v>
      </c>
    </row>
    <row r="7139" spans="2:6">
      <c r="B7139" t="s">
        <v>8492</v>
      </c>
      <c r="E7139" t="s">
        <v>15757</v>
      </c>
      <c r="F7139">
        <f>'4L'!G41</f>
        <v>0</v>
      </c>
    </row>
    <row r="7140" spans="2:6">
      <c r="B7140" t="s">
        <v>8493</v>
      </c>
      <c r="E7140" t="s">
        <v>15757</v>
      </c>
      <c r="F7140">
        <f>'4L'!H41</f>
        <v>0</v>
      </c>
    </row>
    <row r="7141" spans="2:6">
      <c r="B7141" t="s">
        <v>8494</v>
      </c>
      <c r="E7141" t="s">
        <v>15757</v>
      </c>
      <c r="F7141">
        <f>'4L'!I41</f>
        <v>0</v>
      </c>
    </row>
    <row r="7142" spans="2:6">
      <c r="B7142" t="s">
        <v>8495</v>
      </c>
      <c r="E7142" t="s">
        <v>15757</v>
      </c>
      <c r="F7142">
        <f>'4L'!J41</f>
        <v>0</v>
      </c>
    </row>
    <row r="7143" spans="2:6">
      <c r="B7143" t="s">
        <v>8496</v>
      </c>
      <c r="E7143" t="s">
        <v>15757</v>
      </c>
      <c r="F7143">
        <f>'4L'!K41</f>
        <v>0</v>
      </c>
    </row>
    <row r="7144" spans="2:6">
      <c r="B7144" t="s">
        <v>8497</v>
      </c>
      <c r="E7144" t="s">
        <v>15757</v>
      </c>
      <c r="F7144">
        <f>'4L'!L41</f>
        <v>0</v>
      </c>
    </row>
    <row r="7145" spans="2:6">
      <c r="B7145" t="s">
        <v>8498</v>
      </c>
      <c r="E7145" t="s">
        <v>15757</v>
      </c>
      <c r="F7145">
        <f>'4L'!M41</f>
        <v>0</v>
      </c>
    </row>
    <row r="7146" spans="2:6">
      <c r="B7146" t="s">
        <v>8499</v>
      </c>
      <c r="E7146" t="s">
        <v>15757</v>
      </c>
      <c r="F7146">
        <f>'4L'!N41</f>
        <v>0</v>
      </c>
    </row>
    <row r="7147" spans="2:6">
      <c r="B7147" t="s">
        <v>8500</v>
      </c>
      <c r="E7147" t="s">
        <v>15757</v>
      </c>
      <c r="F7147">
        <f>'4L'!O41</f>
        <v>0</v>
      </c>
    </row>
    <row r="7148" spans="2:6">
      <c r="B7148" t="s">
        <v>8502</v>
      </c>
      <c r="E7148" t="s">
        <v>15757</v>
      </c>
      <c r="F7148">
        <f>'4L'!F42</f>
        <v>0</v>
      </c>
    </row>
    <row r="7149" spans="2:6">
      <c r="B7149" t="s">
        <v>8503</v>
      </c>
      <c r="E7149" t="s">
        <v>15757</v>
      </c>
      <c r="F7149">
        <f>'4L'!G42</f>
        <v>0</v>
      </c>
    </row>
    <row r="7150" spans="2:6">
      <c r="B7150" t="s">
        <v>8504</v>
      </c>
      <c r="E7150" t="s">
        <v>15757</v>
      </c>
      <c r="F7150">
        <f>'4L'!H42</f>
        <v>0</v>
      </c>
    </row>
    <row r="7151" spans="2:6">
      <c r="B7151" t="s">
        <v>8505</v>
      </c>
      <c r="E7151" t="s">
        <v>15757</v>
      </c>
      <c r="F7151">
        <f>'4L'!I42</f>
        <v>0</v>
      </c>
    </row>
    <row r="7152" spans="2:6">
      <c r="B7152" t="s">
        <v>8506</v>
      </c>
      <c r="E7152" t="s">
        <v>15757</v>
      </c>
      <c r="F7152">
        <f>'4L'!J42</f>
        <v>0</v>
      </c>
    </row>
    <row r="7153" spans="2:6">
      <c r="B7153" t="s">
        <v>8507</v>
      </c>
      <c r="E7153" t="s">
        <v>15757</v>
      </c>
      <c r="F7153">
        <f>'4L'!K42</f>
        <v>0</v>
      </c>
    </row>
    <row r="7154" spans="2:6">
      <c r="B7154" t="s">
        <v>8508</v>
      </c>
      <c r="E7154" t="s">
        <v>15757</v>
      </c>
      <c r="F7154">
        <f>'4L'!L42</f>
        <v>0</v>
      </c>
    </row>
    <row r="7155" spans="2:6">
      <c r="B7155" t="s">
        <v>8509</v>
      </c>
      <c r="E7155" t="s">
        <v>15757</v>
      </c>
      <c r="F7155">
        <f>'4L'!M42</f>
        <v>0</v>
      </c>
    </row>
    <row r="7156" spans="2:6">
      <c r="B7156" t="s">
        <v>8510</v>
      </c>
      <c r="E7156" t="s">
        <v>15757</v>
      </c>
      <c r="F7156">
        <f>'4L'!N42</f>
        <v>0</v>
      </c>
    </row>
    <row r="7157" spans="2:6">
      <c r="B7157" t="s">
        <v>8511</v>
      </c>
      <c r="E7157" t="s">
        <v>15757</v>
      </c>
      <c r="F7157">
        <f>'4L'!O42</f>
        <v>0</v>
      </c>
    </row>
    <row r="7158" spans="2:6">
      <c r="B7158" t="s">
        <v>8512</v>
      </c>
      <c r="E7158" t="s">
        <v>15757</v>
      </c>
      <c r="F7158">
        <f>'4L'!V42</f>
        <v>0</v>
      </c>
    </row>
    <row r="7159" spans="2:6">
      <c r="B7159" t="s">
        <v>8513</v>
      </c>
      <c r="E7159" t="s">
        <v>15757</v>
      </c>
      <c r="F7159">
        <f>'4L'!W42</f>
        <v>0</v>
      </c>
    </row>
    <row r="7160" spans="2:6">
      <c r="B7160" t="s">
        <v>8514</v>
      </c>
      <c r="E7160" t="s">
        <v>15757</v>
      </c>
      <c r="F7160">
        <f>'4L'!X42</f>
        <v>0</v>
      </c>
    </row>
    <row r="7161" spans="2:6">
      <c r="B7161" t="s">
        <v>8517</v>
      </c>
      <c r="E7161" t="s">
        <v>15757</v>
      </c>
      <c r="F7161">
        <f>'4L'!F43</f>
        <v>0</v>
      </c>
    </row>
    <row r="7162" spans="2:6">
      <c r="B7162" t="s">
        <v>8518</v>
      </c>
      <c r="E7162" t="s">
        <v>15757</v>
      </c>
      <c r="F7162">
        <f>'4L'!G43</f>
        <v>0</v>
      </c>
    </row>
    <row r="7163" spans="2:6">
      <c r="B7163" t="s">
        <v>8519</v>
      </c>
      <c r="E7163" t="s">
        <v>15757</v>
      </c>
      <c r="F7163">
        <f>'4L'!H43</f>
        <v>0</v>
      </c>
    </row>
    <row r="7164" spans="2:6">
      <c r="B7164" t="s">
        <v>8520</v>
      </c>
      <c r="E7164" t="s">
        <v>15757</v>
      </c>
      <c r="F7164">
        <f>'4L'!I43</f>
        <v>0</v>
      </c>
    </row>
    <row r="7165" spans="2:6">
      <c r="B7165" t="s">
        <v>8521</v>
      </c>
      <c r="E7165" t="s">
        <v>15757</v>
      </c>
      <c r="F7165">
        <f>'4L'!J43</f>
        <v>0</v>
      </c>
    </row>
    <row r="7166" spans="2:6">
      <c r="B7166" t="s">
        <v>8522</v>
      </c>
      <c r="E7166" t="s">
        <v>15757</v>
      </c>
      <c r="F7166">
        <f>'4L'!K43</f>
        <v>0</v>
      </c>
    </row>
    <row r="7167" spans="2:6">
      <c r="B7167" t="s">
        <v>8523</v>
      </c>
      <c r="E7167" t="s">
        <v>15757</v>
      </c>
      <c r="F7167">
        <f>'4L'!L43</f>
        <v>0</v>
      </c>
    </row>
    <row r="7168" spans="2:6">
      <c r="B7168" t="s">
        <v>8524</v>
      </c>
      <c r="E7168" t="s">
        <v>15757</v>
      </c>
      <c r="F7168">
        <f>'4L'!M43</f>
        <v>0</v>
      </c>
    </row>
    <row r="7169" spans="2:6">
      <c r="B7169" t="s">
        <v>8525</v>
      </c>
      <c r="E7169" t="s">
        <v>15757</v>
      </c>
      <c r="F7169">
        <f>'4L'!N43</f>
        <v>0</v>
      </c>
    </row>
    <row r="7170" spans="2:6">
      <c r="B7170" t="s">
        <v>8526</v>
      </c>
      <c r="E7170" t="s">
        <v>15757</v>
      </c>
      <c r="F7170">
        <f>'4L'!O43</f>
        <v>0</v>
      </c>
    </row>
    <row r="7171" spans="2:6">
      <c r="B7171" t="s">
        <v>8528</v>
      </c>
      <c r="E7171" t="s">
        <v>15757</v>
      </c>
      <c r="F7171">
        <f>'4L'!F44</f>
        <v>0</v>
      </c>
    </row>
    <row r="7172" spans="2:6">
      <c r="B7172" t="s">
        <v>8529</v>
      </c>
      <c r="E7172" t="s">
        <v>15757</v>
      </c>
      <c r="F7172">
        <f>'4L'!G44</f>
        <v>0</v>
      </c>
    </row>
    <row r="7173" spans="2:6">
      <c r="B7173" t="s">
        <v>8530</v>
      </c>
      <c r="E7173" t="s">
        <v>15757</v>
      </c>
      <c r="F7173">
        <f>'4L'!H44</f>
        <v>0</v>
      </c>
    </row>
    <row r="7174" spans="2:6">
      <c r="B7174" t="s">
        <v>8531</v>
      </c>
      <c r="E7174" t="s">
        <v>15757</v>
      </c>
      <c r="F7174">
        <f>'4L'!I44</f>
        <v>0</v>
      </c>
    </row>
    <row r="7175" spans="2:6">
      <c r="B7175" t="s">
        <v>8532</v>
      </c>
      <c r="E7175" t="s">
        <v>15757</v>
      </c>
      <c r="F7175">
        <f>'4L'!J44</f>
        <v>0</v>
      </c>
    </row>
    <row r="7176" spans="2:6">
      <c r="B7176" t="s">
        <v>8533</v>
      </c>
      <c r="E7176" t="s">
        <v>15757</v>
      </c>
      <c r="F7176">
        <f>'4L'!K44</f>
        <v>0</v>
      </c>
    </row>
    <row r="7177" spans="2:6">
      <c r="B7177" t="s">
        <v>8534</v>
      </c>
      <c r="E7177" t="s">
        <v>15757</v>
      </c>
      <c r="F7177">
        <f>'4L'!L44</f>
        <v>0</v>
      </c>
    </row>
    <row r="7178" spans="2:6">
      <c r="B7178" t="s">
        <v>8535</v>
      </c>
      <c r="E7178" t="s">
        <v>15757</v>
      </c>
      <c r="F7178">
        <f>'4L'!M44</f>
        <v>0</v>
      </c>
    </row>
    <row r="7179" spans="2:6">
      <c r="B7179" t="s">
        <v>8536</v>
      </c>
      <c r="E7179" t="s">
        <v>15757</v>
      </c>
      <c r="F7179">
        <f>'4L'!N44</f>
        <v>0</v>
      </c>
    </row>
    <row r="7180" spans="2:6">
      <c r="B7180" t="s">
        <v>8537</v>
      </c>
      <c r="E7180" t="s">
        <v>15757</v>
      </c>
      <c r="F7180">
        <f>'4L'!O44</f>
        <v>0</v>
      </c>
    </row>
    <row r="7181" spans="2:6">
      <c r="B7181" t="s">
        <v>8539</v>
      </c>
      <c r="E7181" t="s">
        <v>15757</v>
      </c>
      <c r="F7181">
        <f>'4L'!F45</f>
        <v>0</v>
      </c>
    </row>
    <row r="7182" spans="2:6">
      <c r="B7182" t="s">
        <v>8540</v>
      </c>
      <c r="E7182" t="s">
        <v>15757</v>
      </c>
      <c r="F7182">
        <f>'4L'!G45</f>
        <v>0</v>
      </c>
    </row>
    <row r="7183" spans="2:6">
      <c r="B7183" t="s">
        <v>8541</v>
      </c>
      <c r="E7183" t="s">
        <v>15757</v>
      </c>
      <c r="F7183">
        <f>'4L'!H45</f>
        <v>0</v>
      </c>
    </row>
    <row r="7184" spans="2:6">
      <c r="B7184" t="s">
        <v>8542</v>
      </c>
      <c r="E7184" t="s">
        <v>15757</v>
      </c>
      <c r="F7184">
        <f>'4L'!I45</f>
        <v>0</v>
      </c>
    </row>
    <row r="7185" spans="2:6">
      <c r="B7185" t="s">
        <v>8543</v>
      </c>
      <c r="E7185" t="s">
        <v>15757</v>
      </c>
      <c r="F7185">
        <f>'4L'!J45</f>
        <v>0</v>
      </c>
    </row>
    <row r="7186" spans="2:6">
      <c r="B7186" t="s">
        <v>8544</v>
      </c>
      <c r="E7186" t="s">
        <v>15757</v>
      </c>
      <c r="F7186">
        <f>'4L'!K45</f>
        <v>0</v>
      </c>
    </row>
    <row r="7187" spans="2:6">
      <c r="B7187" t="s">
        <v>8545</v>
      </c>
      <c r="E7187" t="s">
        <v>15757</v>
      </c>
      <c r="F7187">
        <f>'4L'!L45</f>
        <v>0</v>
      </c>
    </row>
    <row r="7188" spans="2:6">
      <c r="B7188" t="s">
        <v>8546</v>
      </c>
      <c r="E7188" t="s">
        <v>15757</v>
      </c>
      <c r="F7188">
        <f>'4L'!M45</f>
        <v>0</v>
      </c>
    </row>
    <row r="7189" spans="2:6">
      <c r="B7189" t="s">
        <v>8547</v>
      </c>
      <c r="E7189" t="s">
        <v>15757</v>
      </c>
      <c r="F7189">
        <f>'4L'!N45</f>
        <v>0</v>
      </c>
    </row>
    <row r="7190" spans="2:6">
      <c r="B7190" t="s">
        <v>8548</v>
      </c>
      <c r="E7190" t="s">
        <v>15757</v>
      </c>
      <c r="F7190">
        <f>'4L'!O45</f>
        <v>0</v>
      </c>
    </row>
    <row r="7191" spans="2:6">
      <c r="B7191" t="s">
        <v>8549</v>
      </c>
      <c r="E7191" t="s">
        <v>15757</v>
      </c>
      <c r="F7191">
        <f>'4L'!V45</f>
        <v>0</v>
      </c>
    </row>
    <row r="7192" spans="2:6">
      <c r="B7192" t="s">
        <v>8550</v>
      </c>
      <c r="E7192" t="s">
        <v>15757</v>
      </c>
      <c r="F7192">
        <f>'4L'!W45</f>
        <v>0</v>
      </c>
    </row>
    <row r="7193" spans="2:6">
      <c r="B7193" t="s">
        <v>8551</v>
      </c>
      <c r="E7193" t="s">
        <v>15757</v>
      </c>
      <c r="F7193">
        <f>'4L'!X45</f>
        <v>0</v>
      </c>
    </row>
    <row r="7194" spans="2:6">
      <c r="B7194" t="s">
        <v>8554</v>
      </c>
      <c r="E7194" t="s">
        <v>15757</v>
      </c>
      <c r="F7194">
        <f>'4L'!F46</f>
        <v>0</v>
      </c>
    </row>
    <row r="7195" spans="2:6">
      <c r="B7195" t="s">
        <v>8555</v>
      </c>
      <c r="E7195" t="s">
        <v>15757</v>
      </c>
      <c r="F7195">
        <f>'4L'!G46</f>
        <v>0</v>
      </c>
    </row>
    <row r="7196" spans="2:6">
      <c r="B7196" t="s">
        <v>8556</v>
      </c>
      <c r="E7196" t="s">
        <v>15757</v>
      </c>
      <c r="F7196">
        <f>'4L'!H46</f>
        <v>0</v>
      </c>
    </row>
    <row r="7197" spans="2:6">
      <c r="B7197" t="s">
        <v>8557</v>
      </c>
      <c r="E7197" t="s">
        <v>15757</v>
      </c>
      <c r="F7197">
        <f>'4L'!I46</f>
        <v>0</v>
      </c>
    </row>
    <row r="7198" spans="2:6">
      <c r="B7198" t="s">
        <v>8558</v>
      </c>
      <c r="E7198" t="s">
        <v>15757</v>
      </c>
      <c r="F7198">
        <f>'4L'!J46</f>
        <v>0</v>
      </c>
    </row>
    <row r="7199" spans="2:6">
      <c r="B7199" t="s">
        <v>8559</v>
      </c>
      <c r="E7199" t="s">
        <v>15757</v>
      </c>
      <c r="F7199">
        <f>'4L'!K46</f>
        <v>0</v>
      </c>
    </row>
    <row r="7200" spans="2:6">
      <c r="B7200" t="s">
        <v>8560</v>
      </c>
      <c r="E7200" t="s">
        <v>15757</v>
      </c>
      <c r="F7200">
        <f>'4L'!L46</f>
        <v>0</v>
      </c>
    </row>
    <row r="7201" spans="2:6">
      <c r="B7201" t="s">
        <v>8561</v>
      </c>
      <c r="E7201" t="s">
        <v>15757</v>
      </c>
      <c r="F7201">
        <f>'4L'!M46</f>
        <v>0</v>
      </c>
    </row>
    <row r="7202" spans="2:6">
      <c r="B7202" t="s">
        <v>8562</v>
      </c>
      <c r="E7202" t="s">
        <v>15757</v>
      </c>
      <c r="F7202">
        <f>'4L'!N46</f>
        <v>0</v>
      </c>
    </row>
    <row r="7203" spans="2:6">
      <c r="B7203" t="s">
        <v>8563</v>
      </c>
      <c r="E7203" t="s">
        <v>15757</v>
      </c>
      <c r="F7203">
        <f>'4L'!O46</f>
        <v>0</v>
      </c>
    </row>
    <row r="7204" spans="2:6">
      <c r="B7204" t="s">
        <v>8565</v>
      </c>
      <c r="E7204" t="s">
        <v>15757</v>
      </c>
      <c r="F7204">
        <f>'4L'!F47</f>
        <v>0</v>
      </c>
    </row>
    <row r="7205" spans="2:6">
      <c r="B7205" t="s">
        <v>8566</v>
      </c>
      <c r="E7205" t="s">
        <v>15757</v>
      </c>
      <c r="F7205">
        <f>'4L'!G47</f>
        <v>0</v>
      </c>
    </row>
    <row r="7206" spans="2:6">
      <c r="B7206" t="s">
        <v>8567</v>
      </c>
      <c r="E7206" t="s">
        <v>15757</v>
      </c>
      <c r="F7206">
        <f>'4L'!H47</f>
        <v>0</v>
      </c>
    </row>
    <row r="7207" spans="2:6">
      <c r="B7207" t="s">
        <v>8568</v>
      </c>
      <c r="E7207" t="s">
        <v>15757</v>
      </c>
      <c r="F7207">
        <f>'4L'!I47</f>
        <v>0</v>
      </c>
    </row>
    <row r="7208" spans="2:6">
      <c r="B7208" t="s">
        <v>8569</v>
      </c>
      <c r="E7208" t="s">
        <v>15757</v>
      </c>
      <c r="F7208">
        <f>'4L'!J47</f>
        <v>0</v>
      </c>
    </row>
    <row r="7209" spans="2:6">
      <c r="B7209" t="s">
        <v>8570</v>
      </c>
      <c r="E7209" t="s">
        <v>15757</v>
      </c>
      <c r="F7209">
        <f>'4L'!K47</f>
        <v>0</v>
      </c>
    </row>
    <row r="7210" spans="2:6">
      <c r="B7210" t="s">
        <v>8571</v>
      </c>
      <c r="E7210" t="s">
        <v>15757</v>
      </c>
      <c r="F7210">
        <f>'4L'!L47</f>
        <v>0</v>
      </c>
    </row>
    <row r="7211" spans="2:6">
      <c r="B7211" t="s">
        <v>8572</v>
      </c>
      <c r="E7211" t="s">
        <v>15757</v>
      </c>
      <c r="F7211">
        <f>'4L'!M47</f>
        <v>0</v>
      </c>
    </row>
    <row r="7212" spans="2:6">
      <c r="B7212" t="s">
        <v>8573</v>
      </c>
      <c r="E7212" t="s">
        <v>15757</v>
      </c>
      <c r="F7212">
        <f>'4L'!N47</f>
        <v>0</v>
      </c>
    </row>
    <row r="7213" spans="2:6">
      <c r="B7213" t="s">
        <v>8574</v>
      </c>
      <c r="E7213" t="s">
        <v>15757</v>
      </c>
      <c r="F7213">
        <f>'4L'!O47</f>
        <v>0</v>
      </c>
    </row>
    <row r="7214" spans="2:6">
      <c r="B7214" t="s">
        <v>8576</v>
      </c>
      <c r="E7214" t="s">
        <v>15757</v>
      </c>
      <c r="F7214">
        <f>'4L'!F48</f>
        <v>0</v>
      </c>
    </row>
    <row r="7215" spans="2:6">
      <c r="B7215" t="s">
        <v>8577</v>
      </c>
      <c r="E7215" t="s">
        <v>15757</v>
      </c>
      <c r="F7215">
        <f>'4L'!G48</f>
        <v>0</v>
      </c>
    </row>
    <row r="7216" spans="2:6">
      <c r="B7216" t="s">
        <v>8578</v>
      </c>
      <c r="E7216" t="s">
        <v>15757</v>
      </c>
      <c r="F7216">
        <f>'4L'!H48</f>
        <v>0</v>
      </c>
    </row>
    <row r="7217" spans="2:6">
      <c r="B7217" t="s">
        <v>8579</v>
      </c>
      <c r="E7217" t="s">
        <v>15757</v>
      </c>
      <c r="F7217">
        <f>'4L'!I48</f>
        <v>0</v>
      </c>
    </row>
    <row r="7218" spans="2:6">
      <c r="B7218" t="s">
        <v>8580</v>
      </c>
      <c r="E7218" t="s">
        <v>15757</v>
      </c>
      <c r="F7218">
        <f>'4L'!J48</f>
        <v>0</v>
      </c>
    </row>
    <row r="7219" spans="2:6">
      <c r="B7219" t="s">
        <v>8581</v>
      </c>
      <c r="E7219" t="s">
        <v>15757</v>
      </c>
      <c r="F7219">
        <f>'4L'!K48</f>
        <v>0</v>
      </c>
    </row>
    <row r="7220" spans="2:6">
      <c r="B7220" t="s">
        <v>8582</v>
      </c>
      <c r="E7220" t="s">
        <v>15757</v>
      </c>
      <c r="F7220">
        <f>'4L'!L48</f>
        <v>0</v>
      </c>
    </row>
    <row r="7221" spans="2:6">
      <c r="B7221" t="s">
        <v>8583</v>
      </c>
      <c r="E7221" t="s">
        <v>15757</v>
      </c>
      <c r="F7221">
        <f>'4L'!M48</f>
        <v>0</v>
      </c>
    </row>
    <row r="7222" spans="2:6">
      <c r="B7222" t="s">
        <v>8584</v>
      </c>
      <c r="E7222" t="s">
        <v>15757</v>
      </c>
      <c r="F7222">
        <f>'4L'!N48</f>
        <v>0</v>
      </c>
    </row>
    <row r="7223" spans="2:6">
      <c r="B7223" t="s">
        <v>8585</v>
      </c>
      <c r="E7223" t="s">
        <v>15757</v>
      </c>
      <c r="F7223">
        <f>'4L'!O48</f>
        <v>0</v>
      </c>
    </row>
    <row r="7224" spans="2:6">
      <c r="B7224" t="s">
        <v>8586</v>
      </c>
      <c r="E7224" t="s">
        <v>15757</v>
      </c>
      <c r="F7224">
        <f>'4L'!V48</f>
        <v>0</v>
      </c>
    </row>
    <row r="7225" spans="2:6">
      <c r="B7225" t="s">
        <v>8587</v>
      </c>
      <c r="E7225" t="s">
        <v>15757</v>
      </c>
      <c r="F7225">
        <f>'4L'!W48</f>
        <v>0</v>
      </c>
    </row>
    <row r="7226" spans="2:6">
      <c r="B7226" t="s">
        <v>8588</v>
      </c>
      <c r="E7226" t="s">
        <v>15757</v>
      </c>
      <c r="F7226">
        <f>'4L'!X48</f>
        <v>0</v>
      </c>
    </row>
    <row r="7227" spans="2:6">
      <c r="B7227" t="s">
        <v>8591</v>
      </c>
      <c r="E7227" t="s">
        <v>15757</v>
      </c>
      <c r="F7227">
        <f>'4L'!F49</f>
        <v>0</v>
      </c>
    </row>
    <row r="7228" spans="2:6">
      <c r="B7228" t="s">
        <v>8592</v>
      </c>
      <c r="E7228" t="s">
        <v>15757</v>
      </c>
      <c r="F7228">
        <f>'4L'!G49</f>
        <v>0</v>
      </c>
    </row>
    <row r="7229" spans="2:6">
      <c r="B7229" t="s">
        <v>8593</v>
      </c>
      <c r="E7229" t="s">
        <v>15757</v>
      </c>
      <c r="F7229">
        <f>'4L'!H49</f>
        <v>0</v>
      </c>
    </row>
    <row r="7230" spans="2:6">
      <c r="B7230" t="s">
        <v>8594</v>
      </c>
      <c r="E7230" t="s">
        <v>15757</v>
      </c>
      <c r="F7230">
        <f>'4L'!I49</f>
        <v>0</v>
      </c>
    </row>
    <row r="7231" spans="2:6">
      <c r="B7231" t="s">
        <v>8595</v>
      </c>
      <c r="E7231" t="s">
        <v>15757</v>
      </c>
      <c r="F7231">
        <f>'4L'!J49</f>
        <v>0</v>
      </c>
    </row>
    <row r="7232" spans="2:6">
      <c r="B7232" t="s">
        <v>8596</v>
      </c>
      <c r="E7232" t="s">
        <v>15757</v>
      </c>
      <c r="F7232">
        <f>'4L'!K49</f>
        <v>0</v>
      </c>
    </row>
    <row r="7233" spans="2:6">
      <c r="B7233" t="s">
        <v>8597</v>
      </c>
      <c r="E7233" t="s">
        <v>15757</v>
      </c>
      <c r="F7233">
        <f>'4L'!L49</f>
        <v>0</v>
      </c>
    </row>
    <row r="7234" spans="2:6">
      <c r="B7234" t="s">
        <v>8598</v>
      </c>
      <c r="E7234" t="s">
        <v>15757</v>
      </c>
      <c r="F7234">
        <f>'4L'!M49</f>
        <v>0</v>
      </c>
    </row>
    <row r="7235" spans="2:6">
      <c r="B7235" t="s">
        <v>8599</v>
      </c>
      <c r="E7235" t="s">
        <v>15757</v>
      </c>
      <c r="F7235">
        <f>'4L'!N49</f>
        <v>0</v>
      </c>
    </row>
    <row r="7236" spans="2:6">
      <c r="B7236" t="s">
        <v>8600</v>
      </c>
      <c r="E7236" t="s">
        <v>15757</v>
      </c>
      <c r="F7236">
        <f>'4L'!O49</f>
        <v>0</v>
      </c>
    </row>
    <row r="7237" spans="2:6">
      <c r="B7237" t="s">
        <v>8601</v>
      </c>
      <c r="E7237" t="s">
        <v>15757</v>
      </c>
      <c r="F7237">
        <f>'4L'!V49</f>
        <v>0</v>
      </c>
    </row>
    <row r="7238" spans="2:6">
      <c r="B7238" t="s">
        <v>8602</v>
      </c>
      <c r="E7238" t="s">
        <v>15757</v>
      </c>
      <c r="F7238">
        <f>'4L'!W49</f>
        <v>0</v>
      </c>
    </row>
    <row r="7239" spans="2:6">
      <c r="B7239" t="s">
        <v>8603</v>
      </c>
      <c r="E7239" t="s">
        <v>15757</v>
      </c>
      <c r="F7239">
        <f>'4L'!X49</f>
        <v>0</v>
      </c>
    </row>
    <row r="7240" spans="2:6">
      <c r="B7240" t="s">
        <v>8607</v>
      </c>
      <c r="E7240" t="s">
        <v>15757</v>
      </c>
      <c r="F7240">
        <f>'4L'!J52</f>
        <v>0</v>
      </c>
    </row>
    <row r="7241" spans="2:6">
      <c r="B7241" t="s">
        <v>8608</v>
      </c>
      <c r="E7241" t="s">
        <v>15757</v>
      </c>
      <c r="F7241">
        <f>'4L'!K52</f>
        <v>0</v>
      </c>
    </row>
    <row r="7242" spans="2:6">
      <c r="B7242" t="s">
        <v>8609</v>
      </c>
      <c r="E7242" t="s">
        <v>15757</v>
      </c>
      <c r="F7242">
        <f>'4L'!L52</f>
        <v>0</v>
      </c>
    </row>
    <row r="7243" spans="2:6">
      <c r="B7243" t="s">
        <v>8610</v>
      </c>
      <c r="E7243" t="s">
        <v>15757</v>
      </c>
      <c r="F7243">
        <f>'4L'!M52</f>
        <v>0</v>
      </c>
    </row>
    <row r="7244" spans="2:6">
      <c r="B7244" t="s">
        <v>8611</v>
      </c>
      <c r="E7244" t="s">
        <v>15757</v>
      </c>
      <c r="F7244">
        <f>'4L'!N52</f>
        <v>0</v>
      </c>
    </row>
    <row r="7245" spans="2:6">
      <c r="B7245" t="s">
        <v>8612</v>
      </c>
      <c r="E7245" t="s">
        <v>15757</v>
      </c>
      <c r="F7245">
        <f>'4L'!O52</f>
        <v>0</v>
      </c>
    </row>
    <row r="7246" spans="2:6">
      <c r="B7246" t="s">
        <v>8614</v>
      </c>
      <c r="E7246" t="s">
        <v>15757</v>
      </c>
      <c r="F7246">
        <f>'4L'!J53</f>
        <v>0</v>
      </c>
    </row>
    <row r="7247" spans="2:6">
      <c r="B7247" t="s">
        <v>8615</v>
      </c>
      <c r="E7247" t="s">
        <v>15757</v>
      </c>
      <c r="F7247">
        <f>'4L'!K53</f>
        <v>0</v>
      </c>
    </row>
    <row r="7248" spans="2:6">
      <c r="B7248" t="s">
        <v>8616</v>
      </c>
      <c r="E7248" t="s">
        <v>15757</v>
      </c>
      <c r="F7248">
        <f>'4L'!L53</f>
        <v>0</v>
      </c>
    </row>
    <row r="7249" spans="2:6">
      <c r="B7249" t="s">
        <v>8617</v>
      </c>
      <c r="E7249" t="s">
        <v>15757</v>
      </c>
      <c r="F7249">
        <f>'4L'!M53</f>
        <v>0</v>
      </c>
    </row>
    <row r="7250" spans="2:6">
      <c r="B7250" t="s">
        <v>8618</v>
      </c>
      <c r="E7250" t="s">
        <v>15757</v>
      </c>
      <c r="F7250">
        <f>'4L'!N53</f>
        <v>0</v>
      </c>
    </row>
    <row r="7251" spans="2:6">
      <c r="B7251" t="s">
        <v>8619</v>
      </c>
      <c r="E7251" t="s">
        <v>15757</v>
      </c>
      <c r="F7251">
        <f>'4L'!O53</f>
        <v>0</v>
      </c>
    </row>
    <row r="7252" spans="2:6">
      <c r="B7252" t="s">
        <v>8621</v>
      </c>
      <c r="E7252" t="s">
        <v>15757</v>
      </c>
      <c r="F7252">
        <f>'4L'!J54</f>
        <v>0</v>
      </c>
    </row>
    <row r="7253" spans="2:6">
      <c r="B7253" t="s">
        <v>8622</v>
      </c>
      <c r="E7253" t="s">
        <v>15757</v>
      </c>
      <c r="F7253">
        <f>'4L'!K54</f>
        <v>0</v>
      </c>
    </row>
    <row r="7254" spans="2:6">
      <c r="B7254" t="s">
        <v>8623</v>
      </c>
      <c r="E7254" t="s">
        <v>15757</v>
      </c>
      <c r="F7254">
        <f>'4L'!L54</f>
        <v>0</v>
      </c>
    </row>
    <row r="7255" spans="2:6">
      <c r="B7255" t="s">
        <v>8624</v>
      </c>
      <c r="E7255" t="s">
        <v>15757</v>
      </c>
      <c r="F7255">
        <f>'4L'!M54</f>
        <v>0</v>
      </c>
    </row>
    <row r="7256" spans="2:6">
      <c r="B7256" t="s">
        <v>8625</v>
      </c>
      <c r="E7256" t="s">
        <v>15757</v>
      </c>
      <c r="F7256">
        <f>'4L'!N54</f>
        <v>0</v>
      </c>
    </row>
    <row r="7257" spans="2:6">
      <c r="B7257" t="s">
        <v>8626</v>
      </c>
      <c r="E7257" t="s">
        <v>15757</v>
      </c>
      <c r="F7257">
        <f>'4L'!O54</f>
        <v>0</v>
      </c>
    </row>
    <row r="7258" spans="2:6">
      <c r="B7258" t="s">
        <v>8629</v>
      </c>
      <c r="E7258" t="s">
        <v>15757</v>
      </c>
      <c r="F7258">
        <f>'4L'!J55</f>
        <v>0</v>
      </c>
    </row>
    <row r="7259" spans="2:6">
      <c r="B7259" t="s">
        <v>8630</v>
      </c>
      <c r="E7259" t="s">
        <v>15757</v>
      </c>
      <c r="F7259">
        <f>'4L'!K55</f>
        <v>0</v>
      </c>
    </row>
    <row r="7260" spans="2:6">
      <c r="B7260" t="s">
        <v>8631</v>
      </c>
      <c r="E7260" t="s">
        <v>15757</v>
      </c>
      <c r="F7260">
        <f>'4L'!L55</f>
        <v>0</v>
      </c>
    </row>
    <row r="7261" spans="2:6">
      <c r="B7261" t="s">
        <v>8632</v>
      </c>
      <c r="E7261" t="s">
        <v>15757</v>
      </c>
      <c r="F7261">
        <f>'4L'!M55</f>
        <v>0</v>
      </c>
    </row>
    <row r="7262" spans="2:6">
      <c r="B7262" t="s">
        <v>8633</v>
      </c>
      <c r="E7262" t="s">
        <v>15757</v>
      </c>
      <c r="F7262">
        <f>'4L'!N55</f>
        <v>0</v>
      </c>
    </row>
    <row r="7263" spans="2:6">
      <c r="B7263" t="s">
        <v>8634</v>
      </c>
      <c r="E7263" t="s">
        <v>15757</v>
      </c>
      <c r="F7263">
        <f>'4L'!O55</f>
        <v>0</v>
      </c>
    </row>
    <row r="7264" spans="2:6">
      <c r="B7264" t="s">
        <v>8636</v>
      </c>
      <c r="E7264" t="s">
        <v>15757</v>
      </c>
      <c r="F7264">
        <f>'4L'!J56</f>
        <v>0</v>
      </c>
    </row>
    <row r="7265" spans="2:6">
      <c r="B7265" t="s">
        <v>8637</v>
      </c>
      <c r="E7265" t="s">
        <v>15757</v>
      </c>
      <c r="F7265">
        <f>'4L'!K56</f>
        <v>0</v>
      </c>
    </row>
    <row r="7266" spans="2:6">
      <c r="B7266" t="s">
        <v>8638</v>
      </c>
      <c r="E7266" t="s">
        <v>15757</v>
      </c>
      <c r="F7266">
        <f>'4L'!L56</f>
        <v>0</v>
      </c>
    </row>
    <row r="7267" spans="2:6">
      <c r="B7267" t="s">
        <v>8639</v>
      </c>
      <c r="E7267" t="s">
        <v>15757</v>
      </c>
      <c r="F7267">
        <f>'4L'!M56</f>
        <v>0</v>
      </c>
    </row>
    <row r="7268" spans="2:6">
      <c r="B7268" t="s">
        <v>8640</v>
      </c>
      <c r="E7268" t="s">
        <v>15757</v>
      </c>
      <c r="F7268">
        <f>'4L'!N56</f>
        <v>0</v>
      </c>
    </row>
    <row r="7269" spans="2:6">
      <c r="B7269" t="s">
        <v>8641</v>
      </c>
      <c r="E7269" t="s">
        <v>15757</v>
      </c>
      <c r="F7269">
        <f>'4L'!O56</f>
        <v>0</v>
      </c>
    </row>
    <row r="7270" spans="2:6">
      <c r="B7270" t="s">
        <v>8643</v>
      </c>
      <c r="E7270" t="s">
        <v>15757</v>
      </c>
      <c r="F7270">
        <f>'4L'!J57</f>
        <v>0</v>
      </c>
    </row>
    <row r="7271" spans="2:6">
      <c r="B7271" t="s">
        <v>8644</v>
      </c>
      <c r="E7271" t="s">
        <v>15757</v>
      </c>
      <c r="F7271">
        <f>'4L'!K57</f>
        <v>0</v>
      </c>
    </row>
    <row r="7272" spans="2:6">
      <c r="B7272" t="s">
        <v>8645</v>
      </c>
      <c r="E7272" t="s">
        <v>15757</v>
      </c>
      <c r="F7272">
        <f>'4L'!L57</f>
        <v>0</v>
      </c>
    </row>
    <row r="7273" spans="2:6">
      <c r="B7273" t="s">
        <v>8646</v>
      </c>
      <c r="E7273" t="s">
        <v>15757</v>
      </c>
      <c r="F7273">
        <f>'4L'!M57</f>
        <v>0</v>
      </c>
    </row>
    <row r="7274" spans="2:6">
      <c r="B7274" t="s">
        <v>8647</v>
      </c>
      <c r="E7274" t="s">
        <v>15757</v>
      </c>
      <c r="F7274">
        <f>'4L'!N57</f>
        <v>0</v>
      </c>
    </row>
    <row r="7275" spans="2:6">
      <c r="B7275" t="s">
        <v>8648</v>
      </c>
      <c r="E7275" t="s">
        <v>15757</v>
      </c>
      <c r="F7275">
        <f>'4L'!O57</f>
        <v>0</v>
      </c>
    </row>
    <row r="7276" spans="2:6">
      <c r="B7276" t="s">
        <v>8651</v>
      </c>
      <c r="E7276" t="s">
        <v>15757</v>
      </c>
      <c r="F7276">
        <f>'4L'!J58</f>
        <v>0</v>
      </c>
    </row>
    <row r="7277" spans="2:6">
      <c r="B7277" t="s">
        <v>8652</v>
      </c>
      <c r="E7277" t="s">
        <v>15757</v>
      </c>
      <c r="F7277">
        <f>'4L'!K58</f>
        <v>0</v>
      </c>
    </row>
    <row r="7278" spans="2:6">
      <c r="B7278" t="s">
        <v>8653</v>
      </c>
      <c r="E7278" t="s">
        <v>15757</v>
      </c>
      <c r="F7278">
        <f>'4L'!L58</f>
        <v>0</v>
      </c>
    </row>
    <row r="7279" spans="2:6">
      <c r="B7279" t="s">
        <v>8654</v>
      </c>
      <c r="E7279" t="s">
        <v>15757</v>
      </c>
      <c r="F7279">
        <f>'4L'!M58</f>
        <v>0</v>
      </c>
    </row>
    <row r="7280" spans="2:6">
      <c r="B7280" t="s">
        <v>8655</v>
      </c>
      <c r="E7280" t="s">
        <v>15757</v>
      </c>
      <c r="F7280">
        <f>'4L'!N58</f>
        <v>0</v>
      </c>
    </row>
    <row r="7281" spans="2:6">
      <c r="B7281" t="s">
        <v>8656</v>
      </c>
      <c r="E7281" t="s">
        <v>15757</v>
      </c>
      <c r="F7281">
        <f>'4L'!O58</f>
        <v>0</v>
      </c>
    </row>
    <row r="7282" spans="2:6">
      <c r="B7282" t="s">
        <v>8658</v>
      </c>
      <c r="E7282" t="s">
        <v>15757</v>
      </c>
      <c r="F7282">
        <f>'4L'!J59</f>
        <v>0</v>
      </c>
    </row>
    <row r="7283" spans="2:6">
      <c r="B7283" t="s">
        <v>8659</v>
      </c>
      <c r="E7283" t="s">
        <v>15757</v>
      </c>
      <c r="F7283">
        <f>'4L'!K59</f>
        <v>0</v>
      </c>
    </row>
    <row r="7284" spans="2:6">
      <c r="B7284" t="s">
        <v>8660</v>
      </c>
      <c r="E7284" t="s">
        <v>15757</v>
      </c>
      <c r="F7284">
        <f>'4L'!L59</f>
        <v>0</v>
      </c>
    </row>
    <row r="7285" spans="2:6">
      <c r="B7285" t="s">
        <v>8661</v>
      </c>
      <c r="E7285" t="s">
        <v>15757</v>
      </c>
      <c r="F7285">
        <f>'4L'!M59</f>
        <v>0</v>
      </c>
    </row>
    <row r="7286" spans="2:6">
      <c r="B7286" t="s">
        <v>8662</v>
      </c>
      <c r="E7286" t="s">
        <v>15757</v>
      </c>
      <c r="F7286">
        <f>'4L'!N59</f>
        <v>0</v>
      </c>
    </row>
    <row r="7287" spans="2:6">
      <c r="B7287" t="s">
        <v>8663</v>
      </c>
      <c r="E7287" t="s">
        <v>15757</v>
      </c>
      <c r="F7287">
        <f>'4L'!O59</f>
        <v>0</v>
      </c>
    </row>
    <row r="7288" spans="2:6">
      <c r="B7288" t="s">
        <v>8665</v>
      </c>
      <c r="E7288" t="s">
        <v>15757</v>
      </c>
      <c r="F7288">
        <f>'4L'!J60</f>
        <v>0</v>
      </c>
    </row>
    <row r="7289" spans="2:6">
      <c r="B7289" t="s">
        <v>8666</v>
      </c>
      <c r="E7289" t="s">
        <v>15757</v>
      </c>
      <c r="F7289">
        <f>'4L'!K60</f>
        <v>0</v>
      </c>
    </row>
    <row r="7290" spans="2:6">
      <c r="B7290" t="s">
        <v>8667</v>
      </c>
      <c r="E7290" t="s">
        <v>15757</v>
      </c>
      <c r="F7290">
        <f>'4L'!L60</f>
        <v>0</v>
      </c>
    </row>
    <row r="7291" spans="2:6">
      <c r="B7291" t="s">
        <v>8668</v>
      </c>
      <c r="E7291" t="s">
        <v>15757</v>
      </c>
      <c r="F7291">
        <f>'4L'!M60</f>
        <v>0</v>
      </c>
    </row>
    <row r="7292" spans="2:6">
      <c r="B7292" t="s">
        <v>8669</v>
      </c>
      <c r="E7292" t="s">
        <v>15757</v>
      </c>
      <c r="F7292">
        <f>'4L'!N60</f>
        <v>0</v>
      </c>
    </row>
    <row r="7293" spans="2:6">
      <c r="B7293" t="s">
        <v>8670</v>
      </c>
      <c r="E7293" t="s">
        <v>15757</v>
      </c>
      <c r="F7293">
        <f>'4L'!O60</f>
        <v>0</v>
      </c>
    </row>
    <row r="7294" spans="2:6">
      <c r="B7294" s="3127" t="s">
        <v>8366</v>
      </c>
      <c r="C7294" s="3127"/>
      <c r="D7294" s="3127"/>
      <c r="E7294" s="3127" t="s">
        <v>15757</v>
      </c>
      <c r="F7294" s="3127">
        <f>'4L'!J61</f>
        <v>0</v>
      </c>
    </row>
    <row r="7295" spans="2:6">
      <c r="B7295" s="3127" t="s">
        <v>8367</v>
      </c>
      <c r="C7295" s="3127"/>
      <c r="D7295" s="3127"/>
      <c r="E7295" s="3127" t="s">
        <v>15757</v>
      </c>
      <c r="F7295" s="3127">
        <f>'4L'!K61</f>
        <v>0</v>
      </c>
    </row>
    <row r="7296" spans="2:6">
      <c r="B7296" s="3127" t="s">
        <v>21646</v>
      </c>
      <c r="E7296" t="s">
        <v>15757</v>
      </c>
      <c r="F7296">
        <f>'4L'!L61</f>
        <v>0</v>
      </c>
    </row>
    <row r="7297" spans="2:6">
      <c r="B7297" s="3127" t="s">
        <v>21647</v>
      </c>
      <c r="E7297" t="s">
        <v>15757</v>
      </c>
      <c r="F7297">
        <f>'4L'!M61</f>
        <v>0</v>
      </c>
    </row>
    <row r="7298" spans="2:6">
      <c r="B7298" s="3127" t="s">
        <v>21648</v>
      </c>
      <c r="E7298" t="s">
        <v>15757</v>
      </c>
      <c r="F7298">
        <f>'4L'!N61</f>
        <v>0</v>
      </c>
    </row>
    <row r="7299" spans="2:6">
      <c r="B7299" s="3127" t="s">
        <v>21649</v>
      </c>
      <c r="E7299" t="s">
        <v>15757</v>
      </c>
      <c r="F7299">
        <f>'4L'!O61</f>
        <v>0</v>
      </c>
    </row>
    <row r="7300" spans="2:6">
      <c r="B7300" s="3127" t="s">
        <v>8383</v>
      </c>
      <c r="C7300" s="3127"/>
      <c r="D7300" s="3127"/>
      <c r="E7300" s="3127" t="s">
        <v>15757</v>
      </c>
      <c r="F7300" s="3127">
        <f>'4L'!J62</f>
        <v>0</v>
      </c>
    </row>
    <row r="7301" spans="2:6">
      <c r="B7301" s="3127" t="s">
        <v>8384</v>
      </c>
      <c r="C7301" s="3127"/>
      <c r="D7301" s="3127"/>
      <c r="E7301" s="3127" t="s">
        <v>15757</v>
      </c>
      <c r="F7301" s="3127">
        <f>'4L'!K62</f>
        <v>0</v>
      </c>
    </row>
    <row r="7302" spans="2:6">
      <c r="B7302" s="3127" t="s">
        <v>21650</v>
      </c>
      <c r="E7302" t="s">
        <v>15757</v>
      </c>
      <c r="F7302">
        <f>'4L'!L62</f>
        <v>0</v>
      </c>
    </row>
    <row r="7303" spans="2:6">
      <c r="B7303" s="3127" t="s">
        <v>21651</v>
      </c>
      <c r="E7303" t="s">
        <v>15757</v>
      </c>
      <c r="F7303">
        <f>'4L'!M62</f>
        <v>0</v>
      </c>
    </row>
    <row r="7304" spans="2:6">
      <c r="B7304" s="3127" t="s">
        <v>21652</v>
      </c>
      <c r="E7304" t="s">
        <v>15757</v>
      </c>
      <c r="F7304">
        <f>'4L'!N62</f>
        <v>0</v>
      </c>
    </row>
    <row r="7305" spans="2:6">
      <c r="B7305" s="3127" t="s">
        <v>21653</v>
      </c>
      <c r="E7305" t="s">
        <v>15757</v>
      </c>
      <c r="F7305">
        <f>'4L'!O62</f>
        <v>0</v>
      </c>
    </row>
    <row r="7306" spans="2:6">
      <c r="B7306" t="s">
        <v>8684</v>
      </c>
      <c r="E7306" t="s">
        <v>15757</v>
      </c>
      <c r="F7306">
        <f>'4L'!J63</f>
        <v>0</v>
      </c>
    </row>
    <row r="7307" spans="2:6">
      <c r="B7307" t="s">
        <v>8685</v>
      </c>
      <c r="E7307" t="s">
        <v>15757</v>
      </c>
      <c r="F7307">
        <f>'4L'!K63</f>
        <v>0</v>
      </c>
    </row>
    <row r="7308" spans="2:6">
      <c r="B7308" t="s">
        <v>8686</v>
      </c>
      <c r="E7308" t="s">
        <v>15757</v>
      </c>
      <c r="F7308">
        <f>'4L'!L63</f>
        <v>0</v>
      </c>
    </row>
    <row r="7309" spans="2:6">
      <c r="B7309" t="s">
        <v>8687</v>
      </c>
      <c r="E7309" t="s">
        <v>15757</v>
      </c>
      <c r="F7309">
        <f>'4L'!M63</f>
        <v>0</v>
      </c>
    </row>
    <row r="7310" spans="2:6">
      <c r="B7310" t="s">
        <v>8688</v>
      </c>
      <c r="E7310" t="s">
        <v>15757</v>
      </c>
      <c r="F7310">
        <f>'4L'!N63</f>
        <v>0</v>
      </c>
    </row>
    <row r="7311" spans="2:6">
      <c r="B7311" t="s">
        <v>8689</v>
      </c>
      <c r="E7311" t="s">
        <v>15757</v>
      </c>
      <c r="F7311">
        <f>'4L'!O63</f>
        <v>0</v>
      </c>
    </row>
    <row r="7312" spans="2:6">
      <c r="B7312" t="s">
        <v>8692</v>
      </c>
      <c r="E7312" t="s">
        <v>15757</v>
      </c>
      <c r="F7312">
        <f>'4L'!J64</f>
        <v>0</v>
      </c>
    </row>
    <row r="7313" spans="2:6">
      <c r="B7313" t="s">
        <v>8693</v>
      </c>
      <c r="E7313" t="s">
        <v>15757</v>
      </c>
      <c r="F7313">
        <f>'4L'!K64</f>
        <v>0</v>
      </c>
    </row>
    <row r="7314" spans="2:6">
      <c r="B7314" t="s">
        <v>8694</v>
      </c>
      <c r="E7314" t="s">
        <v>15757</v>
      </c>
      <c r="F7314">
        <f>'4L'!L64</f>
        <v>0</v>
      </c>
    </row>
    <row r="7315" spans="2:6">
      <c r="B7315" t="s">
        <v>8695</v>
      </c>
      <c r="E7315" t="s">
        <v>15757</v>
      </c>
      <c r="F7315">
        <f>'4L'!M64</f>
        <v>0</v>
      </c>
    </row>
    <row r="7316" spans="2:6">
      <c r="B7316" t="s">
        <v>8696</v>
      </c>
      <c r="E7316" t="s">
        <v>15757</v>
      </c>
      <c r="F7316">
        <f>'4L'!N64</f>
        <v>0</v>
      </c>
    </row>
    <row r="7317" spans="2:6">
      <c r="B7317" t="s">
        <v>8697</v>
      </c>
      <c r="E7317" t="s">
        <v>15757</v>
      </c>
      <c r="F7317">
        <f>'4L'!O64</f>
        <v>0</v>
      </c>
    </row>
    <row r="7318" spans="2:6">
      <c r="B7318" t="s">
        <v>8699</v>
      </c>
      <c r="E7318" t="s">
        <v>15757</v>
      </c>
      <c r="F7318">
        <f>'4L'!J65</f>
        <v>0</v>
      </c>
    </row>
    <row r="7319" spans="2:6">
      <c r="B7319" t="s">
        <v>8700</v>
      </c>
      <c r="E7319" t="s">
        <v>15757</v>
      </c>
      <c r="F7319">
        <f>'4L'!K65</f>
        <v>0</v>
      </c>
    </row>
    <row r="7320" spans="2:6">
      <c r="B7320" t="s">
        <v>8701</v>
      </c>
      <c r="E7320" t="s">
        <v>15757</v>
      </c>
      <c r="F7320">
        <f>'4L'!L65</f>
        <v>0</v>
      </c>
    </row>
    <row r="7321" spans="2:6">
      <c r="B7321" t="s">
        <v>8702</v>
      </c>
      <c r="E7321" t="s">
        <v>15757</v>
      </c>
      <c r="F7321">
        <f>'4L'!M65</f>
        <v>0</v>
      </c>
    </row>
    <row r="7322" spans="2:6">
      <c r="B7322" t="s">
        <v>8703</v>
      </c>
      <c r="E7322" t="s">
        <v>15757</v>
      </c>
      <c r="F7322">
        <f>'4L'!N65</f>
        <v>0</v>
      </c>
    </row>
    <row r="7323" spans="2:6">
      <c r="B7323" t="s">
        <v>8704</v>
      </c>
      <c r="E7323" t="s">
        <v>15757</v>
      </c>
      <c r="F7323">
        <f>'4L'!O65</f>
        <v>0</v>
      </c>
    </row>
    <row r="7324" spans="2:6">
      <c r="B7324" t="s">
        <v>8706</v>
      </c>
      <c r="E7324" t="s">
        <v>15757</v>
      </c>
      <c r="F7324">
        <f>'4L'!J66</f>
        <v>0</v>
      </c>
    </row>
    <row r="7325" spans="2:6">
      <c r="B7325" t="s">
        <v>8707</v>
      </c>
      <c r="E7325" t="s">
        <v>15757</v>
      </c>
      <c r="F7325">
        <f>'4L'!K66</f>
        <v>0</v>
      </c>
    </row>
    <row r="7326" spans="2:6">
      <c r="B7326" t="s">
        <v>8708</v>
      </c>
      <c r="E7326" t="s">
        <v>15757</v>
      </c>
      <c r="F7326">
        <f>'4L'!L66</f>
        <v>0</v>
      </c>
    </row>
    <row r="7327" spans="2:6">
      <c r="B7327" t="s">
        <v>8709</v>
      </c>
      <c r="E7327" t="s">
        <v>15757</v>
      </c>
      <c r="F7327">
        <f>'4L'!M66</f>
        <v>0</v>
      </c>
    </row>
    <row r="7328" spans="2:6">
      <c r="B7328" t="s">
        <v>8710</v>
      </c>
      <c r="E7328" t="s">
        <v>15757</v>
      </c>
      <c r="F7328">
        <f>'4L'!N66</f>
        <v>0</v>
      </c>
    </row>
    <row r="7329" spans="2:6">
      <c r="B7329" t="s">
        <v>8711</v>
      </c>
      <c r="E7329" t="s">
        <v>15757</v>
      </c>
      <c r="F7329">
        <f>'4L'!O66</f>
        <v>0</v>
      </c>
    </row>
    <row r="7330" spans="2:6">
      <c r="B7330" t="s">
        <v>8714</v>
      </c>
      <c r="E7330" t="s">
        <v>15757</v>
      </c>
      <c r="F7330">
        <f>'4L'!J67</f>
        <v>0</v>
      </c>
    </row>
    <row r="7331" spans="2:6">
      <c r="B7331" t="s">
        <v>8715</v>
      </c>
      <c r="E7331" t="s">
        <v>15757</v>
      </c>
      <c r="F7331">
        <f>'4L'!K67</f>
        <v>0</v>
      </c>
    </row>
    <row r="7332" spans="2:6">
      <c r="B7332" t="s">
        <v>8716</v>
      </c>
      <c r="E7332" t="s">
        <v>15757</v>
      </c>
      <c r="F7332">
        <f>'4L'!L67</f>
        <v>0</v>
      </c>
    </row>
    <row r="7333" spans="2:6">
      <c r="B7333" t="s">
        <v>8717</v>
      </c>
      <c r="E7333" t="s">
        <v>15757</v>
      </c>
      <c r="F7333">
        <f>'4L'!M67</f>
        <v>0</v>
      </c>
    </row>
    <row r="7334" spans="2:6">
      <c r="B7334" t="s">
        <v>8718</v>
      </c>
      <c r="E7334" t="s">
        <v>15757</v>
      </c>
      <c r="F7334">
        <f>'4L'!N67</f>
        <v>0</v>
      </c>
    </row>
    <row r="7335" spans="2:6">
      <c r="B7335" t="s">
        <v>8719</v>
      </c>
      <c r="E7335" t="s">
        <v>15757</v>
      </c>
      <c r="F7335">
        <f>'4L'!O67</f>
        <v>0</v>
      </c>
    </row>
    <row r="7336" spans="2:6">
      <c r="B7336" t="s">
        <v>8721</v>
      </c>
      <c r="E7336" t="s">
        <v>15757</v>
      </c>
      <c r="F7336">
        <f>'4L'!J68</f>
        <v>0</v>
      </c>
    </row>
    <row r="7337" spans="2:6">
      <c r="B7337" t="s">
        <v>8722</v>
      </c>
      <c r="E7337" t="s">
        <v>15757</v>
      </c>
      <c r="F7337">
        <f>'4L'!K68</f>
        <v>0</v>
      </c>
    </row>
    <row r="7338" spans="2:6">
      <c r="B7338" t="s">
        <v>8723</v>
      </c>
      <c r="E7338" t="s">
        <v>15757</v>
      </c>
      <c r="F7338">
        <f>'4L'!L68</f>
        <v>0</v>
      </c>
    </row>
    <row r="7339" spans="2:6">
      <c r="B7339" t="s">
        <v>8724</v>
      </c>
      <c r="E7339" t="s">
        <v>15757</v>
      </c>
      <c r="F7339">
        <f>'4L'!M68</f>
        <v>0</v>
      </c>
    </row>
    <row r="7340" spans="2:6">
      <c r="B7340" t="s">
        <v>8725</v>
      </c>
      <c r="E7340" t="s">
        <v>15757</v>
      </c>
      <c r="F7340">
        <f>'4L'!N68</f>
        <v>0</v>
      </c>
    </row>
    <row r="7341" spans="2:6">
      <c r="B7341" t="s">
        <v>8726</v>
      </c>
      <c r="E7341" t="s">
        <v>15757</v>
      </c>
      <c r="F7341">
        <f>'4L'!O68</f>
        <v>0</v>
      </c>
    </row>
    <row r="7342" spans="2:6">
      <c r="B7342" t="s">
        <v>8728</v>
      </c>
      <c r="E7342" t="s">
        <v>15757</v>
      </c>
      <c r="F7342">
        <f>'4L'!J69</f>
        <v>0</v>
      </c>
    </row>
    <row r="7343" spans="2:6">
      <c r="B7343" t="s">
        <v>8729</v>
      </c>
      <c r="E7343" t="s">
        <v>15757</v>
      </c>
      <c r="F7343">
        <f>'4L'!K69</f>
        <v>0</v>
      </c>
    </row>
    <row r="7344" spans="2:6">
      <c r="B7344" t="s">
        <v>8730</v>
      </c>
      <c r="E7344" t="s">
        <v>15757</v>
      </c>
      <c r="F7344">
        <f>'4L'!L69</f>
        <v>0</v>
      </c>
    </row>
    <row r="7345" spans="2:6">
      <c r="B7345" t="s">
        <v>8731</v>
      </c>
      <c r="E7345" t="s">
        <v>15757</v>
      </c>
      <c r="F7345">
        <f>'4L'!M69</f>
        <v>0</v>
      </c>
    </row>
    <row r="7346" spans="2:6">
      <c r="B7346" t="s">
        <v>8732</v>
      </c>
      <c r="E7346" t="s">
        <v>15757</v>
      </c>
      <c r="F7346">
        <f>'4L'!N69</f>
        <v>0</v>
      </c>
    </row>
    <row r="7347" spans="2:6">
      <c r="B7347" t="s">
        <v>8733</v>
      </c>
      <c r="E7347" t="s">
        <v>15757</v>
      </c>
      <c r="F7347">
        <f>'4L'!O69</f>
        <v>0</v>
      </c>
    </row>
    <row r="7348" spans="2:6">
      <c r="B7348" s="3128" t="s">
        <v>21654</v>
      </c>
      <c r="E7348" t="s">
        <v>15757</v>
      </c>
      <c r="F7348">
        <f>'4L'!J70</f>
        <v>0</v>
      </c>
    </row>
    <row r="7349" spans="2:6">
      <c r="B7349" s="3128" t="s">
        <v>21655</v>
      </c>
      <c r="E7349" t="s">
        <v>15757</v>
      </c>
      <c r="F7349">
        <f>'4L'!K70</f>
        <v>0</v>
      </c>
    </row>
    <row r="7350" spans="2:6">
      <c r="B7350" s="3128" t="s">
        <v>21656</v>
      </c>
      <c r="E7350" t="s">
        <v>15757</v>
      </c>
      <c r="F7350">
        <f>'4L'!L70</f>
        <v>0</v>
      </c>
    </row>
    <row r="7351" spans="2:6">
      <c r="B7351" s="3128" t="s">
        <v>21657</v>
      </c>
      <c r="E7351" t="s">
        <v>15757</v>
      </c>
      <c r="F7351">
        <f>'4L'!M70</f>
        <v>0</v>
      </c>
    </row>
    <row r="7352" spans="2:6">
      <c r="B7352" s="3128" t="s">
        <v>21658</v>
      </c>
      <c r="E7352" t="s">
        <v>15757</v>
      </c>
      <c r="F7352">
        <f>'4L'!N70</f>
        <v>0</v>
      </c>
    </row>
    <row r="7353" spans="2:6">
      <c r="B7353" s="3128" t="s">
        <v>21659</v>
      </c>
      <c r="E7353" t="s">
        <v>15757</v>
      </c>
      <c r="F7353">
        <f>'4L'!O70</f>
        <v>0</v>
      </c>
    </row>
    <row r="7354" spans="2:6">
      <c r="B7354" s="3127" t="s">
        <v>21660</v>
      </c>
      <c r="C7354" s="3127"/>
      <c r="D7354" s="3127"/>
      <c r="E7354" s="3127" t="s">
        <v>15757</v>
      </c>
      <c r="F7354" s="3127">
        <f>'4L'!J71</f>
        <v>0</v>
      </c>
    </row>
    <row r="7355" spans="2:6">
      <c r="B7355" s="3127" t="s">
        <v>21661</v>
      </c>
      <c r="C7355" s="3127"/>
      <c r="D7355" s="3127"/>
      <c r="E7355" s="3127" t="s">
        <v>15757</v>
      </c>
      <c r="F7355" s="3127">
        <f>'4L'!K71</f>
        <v>0</v>
      </c>
    </row>
    <row r="7356" spans="2:6">
      <c r="B7356" s="3128" t="s">
        <v>21662</v>
      </c>
      <c r="E7356" t="s">
        <v>15757</v>
      </c>
      <c r="F7356">
        <f>'4L'!L71</f>
        <v>0</v>
      </c>
    </row>
    <row r="7357" spans="2:6">
      <c r="B7357" s="3128" t="s">
        <v>21663</v>
      </c>
      <c r="E7357" t="s">
        <v>15757</v>
      </c>
      <c r="F7357">
        <f>'4L'!M71</f>
        <v>0</v>
      </c>
    </row>
    <row r="7358" spans="2:6">
      <c r="B7358" s="3128" t="s">
        <v>21664</v>
      </c>
      <c r="E7358" t="s">
        <v>15757</v>
      </c>
      <c r="F7358">
        <f>'4L'!N71</f>
        <v>0</v>
      </c>
    </row>
    <row r="7359" spans="2:6">
      <c r="B7359" s="3128" t="s">
        <v>21665</v>
      </c>
      <c r="E7359" t="s">
        <v>15757</v>
      </c>
      <c r="F7359">
        <f>'4L'!O71</f>
        <v>0</v>
      </c>
    </row>
    <row r="7360" spans="2:6">
      <c r="B7360" s="3127" t="s">
        <v>21666</v>
      </c>
      <c r="C7360" s="3127"/>
      <c r="D7360" s="3127"/>
      <c r="E7360" s="3127" t="s">
        <v>15757</v>
      </c>
      <c r="F7360" s="3127">
        <f>'4L'!J72</f>
        <v>0</v>
      </c>
    </row>
    <row r="7361" spans="2:6">
      <c r="B7361" s="3127" t="s">
        <v>21667</v>
      </c>
      <c r="C7361" s="3127"/>
      <c r="D7361" s="3127"/>
      <c r="E7361" s="3127" t="s">
        <v>15757</v>
      </c>
      <c r="F7361" s="3127">
        <f>'4L'!K72</f>
        <v>0</v>
      </c>
    </row>
    <row r="7362" spans="2:6">
      <c r="B7362" s="3128" t="s">
        <v>21668</v>
      </c>
      <c r="E7362" t="s">
        <v>15757</v>
      </c>
      <c r="F7362">
        <f>'4L'!L72</f>
        <v>0</v>
      </c>
    </row>
    <row r="7363" spans="2:6">
      <c r="B7363" s="3128" t="s">
        <v>21669</v>
      </c>
      <c r="E7363" t="s">
        <v>15757</v>
      </c>
      <c r="F7363">
        <f>'4L'!M72</f>
        <v>0</v>
      </c>
    </row>
    <row r="7364" spans="2:6">
      <c r="B7364" s="3128" t="s">
        <v>21670</v>
      </c>
      <c r="E7364" t="s">
        <v>15757</v>
      </c>
      <c r="F7364">
        <f>'4L'!N72</f>
        <v>0</v>
      </c>
    </row>
    <row r="7365" spans="2:6">
      <c r="B7365" s="3128" t="s">
        <v>21671</v>
      </c>
      <c r="E7365" t="s">
        <v>15757</v>
      </c>
      <c r="F7365">
        <f>'4L'!O72</f>
        <v>0</v>
      </c>
    </row>
    <row r="7366" spans="2:6">
      <c r="B7366" t="s">
        <v>8758</v>
      </c>
      <c r="E7366" t="s">
        <v>15757</v>
      </c>
      <c r="F7366">
        <f>'4L'!J73</f>
        <v>0</v>
      </c>
    </row>
    <row r="7367" spans="2:6">
      <c r="B7367" t="s">
        <v>8759</v>
      </c>
      <c r="E7367" t="s">
        <v>15757</v>
      </c>
      <c r="F7367">
        <f>'4L'!K73</f>
        <v>0</v>
      </c>
    </row>
    <row r="7368" spans="2:6">
      <c r="B7368" t="s">
        <v>8760</v>
      </c>
      <c r="E7368" t="s">
        <v>15757</v>
      </c>
      <c r="F7368">
        <f>'4L'!L73</f>
        <v>0</v>
      </c>
    </row>
    <row r="7369" spans="2:6">
      <c r="B7369" t="s">
        <v>8761</v>
      </c>
      <c r="E7369" t="s">
        <v>15757</v>
      </c>
      <c r="F7369">
        <f>'4L'!M73</f>
        <v>0</v>
      </c>
    </row>
    <row r="7370" spans="2:6">
      <c r="B7370" t="s">
        <v>8762</v>
      </c>
      <c r="E7370" t="s">
        <v>15757</v>
      </c>
      <c r="F7370">
        <f>'4L'!N73</f>
        <v>0</v>
      </c>
    </row>
    <row r="7371" spans="2:6">
      <c r="B7371" t="s">
        <v>8763</v>
      </c>
      <c r="E7371" t="s">
        <v>15757</v>
      </c>
      <c r="F7371">
        <f>'4L'!O73</f>
        <v>0</v>
      </c>
    </row>
    <row r="7372" spans="2:6">
      <c r="B7372" t="s">
        <v>8765</v>
      </c>
      <c r="E7372" t="s">
        <v>15757</v>
      </c>
      <c r="F7372">
        <f>'4L'!J74</f>
        <v>0</v>
      </c>
    </row>
    <row r="7373" spans="2:6">
      <c r="B7373" t="s">
        <v>8766</v>
      </c>
      <c r="E7373" t="s">
        <v>15757</v>
      </c>
      <c r="F7373">
        <f>'4L'!K74</f>
        <v>0</v>
      </c>
    </row>
    <row r="7374" spans="2:6">
      <c r="B7374" t="s">
        <v>8767</v>
      </c>
      <c r="E7374" t="s">
        <v>15757</v>
      </c>
      <c r="F7374">
        <f>'4L'!L74</f>
        <v>0</v>
      </c>
    </row>
    <row r="7375" spans="2:6">
      <c r="B7375" t="s">
        <v>8768</v>
      </c>
      <c r="E7375" t="s">
        <v>15757</v>
      </c>
      <c r="F7375">
        <f>'4L'!M74</f>
        <v>0</v>
      </c>
    </row>
    <row r="7376" spans="2:6">
      <c r="B7376" t="s">
        <v>8769</v>
      </c>
      <c r="E7376" t="s">
        <v>15757</v>
      </c>
      <c r="F7376">
        <f>'4L'!N74</f>
        <v>0</v>
      </c>
    </row>
    <row r="7377" spans="2:6">
      <c r="B7377" t="s">
        <v>8770</v>
      </c>
      <c r="E7377" t="s">
        <v>15757</v>
      </c>
      <c r="F7377">
        <f>'4L'!O74</f>
        <v>0</v>
      </c>
    </row>
    <row r="7378" spans="2:6">
      <c r="B7378" t="s">
        <v>8772</v>
      </c>
      <c r="E7378" t="s">
        <v>15757</v>
      </c>
      <c r="F7378">
        <f>'4L'!J75</f>
        <v>0</v>
      </c>
    </row>
    <row r="7379" spans="2:6">
      <c r="B7379" t="s">
        <v>8773</v>
      </c>
      <c r="E7379" t="s">
        <v>15757</v>
      </c>
      <c r="F7379">
        <f>'4L'!K75</f>
        <v>0</v>
      </c>
    </row>
    <row r="7380" spans="2:6">
      <c r="B7380" t="s">
        <v>8774</v>
      </c>
      <c r="E7380" t="s">
        <v>15757</v>
      </c>
      <c r="F7380">
        <f>'4L'!L75</f>
        <v>0</v>
      </c>
    </row>
    <row r="7381" spans="2:6">
      <c r="B7381" t="s">
        <v>8775</v>
      </c>
      <c r="E7381" t="s">
        <v>15757</v>
      </c>
      <c r="F7381">
        <f>'4L'!M75</f>
        <v>0</v>
      </c>
    </row>
    <row r="7382" spans="2:6">
      <c r="B7382" t="s">
        <v>8776</v>
      </c>
      <c r="E7382" t="s">
        <v>15757</v>
      </c>
      <c r="F7382">
        <f>'4L'!N75</f>
        <v>0</v>
      </c>
    </row>
    <row r="7383" spans="2:6">
      <c r="B7383" t="s">
        <v>8777</v>
      </c>
      <c r="E7383" t="s">
        <v>15757</v>
      </c>
      <c r="F7383">
        <f>'4L'!O75</f>
        <v>0</v>
      </c>
    </row>
    <row r="7384" spans="2:6">
      <c r="B7384" t="s">
        <v>8780</v>
      </c>
      <c r="E7384" t="s">
        <v>15757</v>
      </c>
      <c r="F7384">
        <f>'4L'!J76</f>
        <v>0</v>
      </c>
    </row>
    <row r="7385" spans="2:6">
      <c r="B7385" t="s">
        <v>8781</v>
      </c>
      <c r="E7385" t="s">
        <v>15757</v>
      </c>
      <c r="F7385">
        <f>'4L'!K76</f>
        <v>0</v>
      </c>
    </row>
    <row r="7386" spans="2:6">
      <c r="B7386" t="s">
        <v>8782</v>
      </c>
      <c r="E7386" t="s">
        <v>15757</v>
      </c>
      <c r="F7386">
        <f>'4L'!L76</f>
        <v>0</v>
      </c>
    </row>
    <row r="7387" spans="2:6">
      <c r="B7387" t="s">
        <v>8783</v>
      </c>
      <c r="E7387" t="s">
        <v>15757</v>
      </c>
      <c r="F7387">
        <f>'4L'!M76</f>
        <v>0</v>
      </c>
    </row>
    <row r="7388" spans="2:6">
      <c r="B7388" t="s">
        <v>8784</v>
      </c>
      <c r="E7388" t="s">
        <v>15757</v>
      </c>
      <c r="F7388">
        <f>'4L'!N76</f>
        <v>0</v>
      </c>
    </row>
    <row r="7389" spans="2:6">
      <c r="B7389" t="s">
        <v>8785</v>
      </c>
      <c r="E7389" t="s">
        <v>15757</v>
      </c>
      <c r="F7389">
        <f>'4L'!O76</f>
        <v>0</v>
      </c>
    </row>
    <row r="7390" spans="2:6">
      <c r="B7390" t="s">
        <v>8786</v>
      </c>
      <c r="E7390" t="s">
        <v>15757</v>
      </c>
      <c r="F7390">
        <f>'4L'!V76</f>
        <v>0</v>
      </c>
    </row>
    <row r="7391" spans="2:6">
      <c r="B7391" t="s">
        <v>8787</v>
      </c>
      <c r="E7391" t="s">
        <v>15757</v>
      </c>
      <c r="F7391">
        <f>'4L'!W76</f>
        <v>0</v>
      </c>
    </row>
    <row r="7392" spans="2:6">
      <c r="B7392" t="s">
        <v>8788</v>
      </c>
      <c r="E7392" t="s">
        <v>15757</v>
      </c>
      <c r="F7392">
        <f>'4L'!X76</f>
        <v>0</v>
      </c>
    </row>
    <row r="7393" spans="2:6">
      <c r="B7393" t="s">
        <v>8792</v>
      </c>
      <c r="E7393" t="s">
        <v>15757</v>
      </c>
      <c r="F7393">
        <f>'4L'!F79</f>
        <v>0</v>
      </c>
    </row>
    <row r="7394" spans="2:6">
      <c r="B7394" t="s">
        <v>8793</v>
      </c>
      <c r="E7394" t="s">
        <v>15757</v>
      </c>
      <c r="F7394">
        <f>'4L'!G79</f>
        <v>0</v>
      </c>
    </row>
    <row r="7395" spans="2:6">
      <c r="B7395" t="s">
        <v>8794</v>
      </c>
      <c r="E7395" t="s">
        <v>15757</v>
      </c>
      <c r="F7395">
        <f>'4L'!H79</f>
        <v>0</v>
      </c>
    </row>
    <row r="7396" spans="2:6">
      <c r="B7396" t="s">
        <v>8795</v>
      </c>
      <c r="E7396" t="s">
        <v>15757</v>
      </c>
      <c r="F7396">
        <f>'4L'!I79</f>
        <v>0</v>
      </c>
    </row>
    <row r="7397" spans="2:6">
      <c r="B7397" t="s">
        <v>8796</v>
      </c>
      <c r="E7397" t="s">
        <v>15757</v>
      </c>
      <c r="F7397">
        <f>'4L'!J79</f>
        <v>0</v>
      </c>
    </row>
    <row r="7398" spans="2:6">
      <c r="B7398" t="s">
        <v>8797</v>
      </c>
      <c r="E7398" t="s">
        <v>15757</v>
      </c>
      <c r="F7398">
        <f>'4L'!K79</f>
        <v>0</v>
      </c>
    </row>
    <row r="7399" spans="2:6">
      <c r="B7399" t="s">
        <v>8798</v>
      </c>
      <c r="E7399" t="s">
        <v>15757</v>
      </c>
      <c r="F7399">
        <f>'4L'!L79</f>
        <v>0</v>
      </c>
    </row>
    <row r="7400" spans="2:6">
      <c r="B7400" t="s">
        <v>8799</v>
      </c>
      <c r="E7400" t="s">
        <v>15757</v>
      </c>
      <c r="F7400">
        <f>'4L'!M79</f>
        <v>0</v>
      </c>
    </row>
    <row r="7401" spans="2:6">
      <c r="B7401" t="s">
        <v>8800</v>
      </c>
      <c r="E7401" t="s">
        <v>15757</v>
      </c>
      <c r="F7401">
        <f>'4L'!N79</f>
        <v>0</v>
      </c>
    </row>
    <row r="7402" spans="2:6">
      <c r="B7402" t="s">
        <v>8801</v>
      </c>
      <c r="E7402" t="s">
        <v>15757</v>
      </c>
      <c r="F7402">
        <f>'4L'!O79</f>
        <v>0</v>
      </c>
    </row>
    <row r="7403" spans="2:6">
      <c r="B7403" t="s">
        <v>8803</v>
      </c>
      <c r="E7403" t="s">
        <v>15757</v>
      </c>
      <c r="F7403">
        <f>'4L'!F80</f>
        <v>0</v>
      </c>
    </row>
    <row r="7404" spans="2:6">
      <c r="B7404" t="s">
        <v>8804</v>
      </c>
      <c r="E7404" t="s">
        <v>15757</v>
      </c>
      <c r="F7404">
        <f>'4L'!G80</f>
        <v>0</v>
      </c>
    </row>
    <row r="7405" spans="2:6">
      <c r="B7405" t="s">
        <v>8805</v>
      </c>
      <c r="E7405" t="s">
        <v>15757</v>
      </c>
      <c r="F7405">
        <f>'4L'!H80</f>
        <v>0</v>
      </c>
    </row>
    <row r="7406" spans="2:6">
      <c r="B7406" t="s">
        <v>8806</v>
      </c>
      <c r="E7406" t="s">
        <v>15757</v>
      </c>
      <c r="F7406">
        <f>'4L'!I80</f>
        <v>0</v>
      </c>
    </row>
    <row r="7407" spans="2:6">
      <c r="B7407" t="s">
        <v>8807</v>
      </c>
      <c r="E7407" t="s">
        <v>15757</v>
      </c>
      <c r="F7407">
        <f>'4L'!J80</f>
        <v>0</v>
      </c>
    </row>
    <row r="7408" spans="2:6">
      <c r="B7408" t="s">
        <v>8808</v>
      </c>
      <c r="E7408" t="s">
        <v>15757</v>
      </c>
      <c r="F7408">
        <f>'4L'!K80</f>
        <v>0</v>
      </c>
    </row>
    <row r="7409" spans="2:6">
      <c r="B7409" t="s">
        <v>8809</v>
      </c>
      <c r="E7409" t="s">
        <v>15757</v>
      </c>
      <c r="F7409">
        <f>'4L'!L80</f>
        <v>0</v>
      </c>
    </row>
    <row r="7410" spans="2:6">
      <c r="B7410" t="s">
        <v>8810</v>
      </c>
      <c r="E7410" t="s">
        <v>15757</v>
      </c>
      <c r="F7410">
        <f>'4L'!M80</f>
        <v>0</v>
      </c>
    </row>
    <row r="7411" spans="2:6">
      <c r="B7411" t="s">
        <v>8811</v>
      </c>
      <c r="E7411" t="s">
        <v>15757</v>
      </c>
      <c r="F7411">
        <f>'4L'!N80</f>
        <v>0</v>
      </c>
    </row>
    <row r="7412" spans="2:6">
      <c r="B7412" t="s">
        <v>8812</v>
      </c>
      <c r="E7412" t="s">
        <v>15757</v>
      </c>
      <c r="F7412">
        <f>'4L'!O80</f>
        <v>0</v>
      </c>
    </row>
    <row r="7413" spans="2:6">
      <c r="B7413" t="s">
        <v>8814</v>
      </c>
      <c r="E7413" t="s">
        <v>15757</v>
      </c>
      <c r="F7413">
        <f>'4L'!F81</f>
        <v>0</v>
      </c>
    </row>
    <row r="7414" spans="2:6">
      <c r="B7414" t="s">
        <v>8815</v>
      </c>
      <c r="E7414" t="s">
        <v>15757</v>
      </c>
      <c r="F7414">
        <f>'4L'!G81</f>
        <v>0</v>
      </c>
    </row>
    <row r="7415" spans="2:6">
      <c r="B7415" t="s">
        <v>8816</v>
      </c>
      <c r="E7415" t="s">
        <v>15757</v>
      </c>
      <c r="F7415">
        <f>'4L'!H81</f>
        <v>0</v>
      </c>
    </row>
    <row r="7416" spans="2:6">
      <c r="B7416" t="s">
        <v>8817</v>
      </c>
      <c r="E7416" t="s">
        <v>15757</v>
      </c>
      <c r="F7416">
        <f>'4L'!I81</f>
        <v>0</v>
      </c>
    </row>
    <row r="7417" spans="2:6">
      <c r="B7417" t="s">
        <v>8818</v>
      </c>
      <c r="E7417" t="s">
        <v>15757</v>
      </c>
      <c r="F7417">
        <f>'4L'!J81</f>
        <v>0</v>
      </c>
    </row>
    <row r="7418" spans="2:6">
      <c r="B7418" t="s">
        <v>8819</v>
      </c>
      <c r="E7418" t="s">
        <v>15757</v>
      </c>
      <c r="F7418">
        <f>'4L'!K81</f>
        <v>0</v>
      </c>
    </row>
    <row r="7419" spans="2:6">
      <c r="B7419" t="s">
        <v>8820</v>
      </c>
      <c r="E7419" t="s">
        <v>15757</v>
      </c>
      <c r="F7419">
        <f>'4L'!L81</f>
        <v>0</v>
      </c>
    </row>
    <row r="7420" spans="2:6">
      <c r="B7420" t="s">
        <v>8821</v>
      </c>
      <c r="E7420" t="s">
        <v>15757</v>
      </c>
      <c r="F7420">
        <f>'4L'!M81</f>
        <v>0</v>
      </c>
    </row>
    <row r="7421" spans="2:6">
      <c r="B7421" t="s">
        <v>8822</v>
      </c>
      <c r="E7421" t="s">
        <v>15757</v>
      </c>
      <c r="F7421">
        <f>'4L'!N81</f>
        <v>0</v>
      </c>
    </row>
    <row r="7422" spans="2:6">
      <c r="B7422" t="s">
        <v>8823</v>
      </c>
      <c r="E7422" t="s">
        <v>15757</v>
      </c>
      <c r="F7422">
        <f>'4L'!O81</f>
        <v>0</v>
      </c>
    </row>
    <row r="7423" spans="2:6">
      <c r="B7423" t="s">
        <v>8824</v>
      </c>
      <c r="E7423" t="s">
        <v>15757</v>
      </c>
      <c r="F7423">
        <f>'4L'!V81</f>
        <v>0</v>
      </c>
    </row>
    <row r="7424" spans="2:6">
      <c r="B7424" t="s">
        <v>8825</v>
      </c>
      <c r="E7424" t="s">
        <v>15757</v>
      </c>
      <c r="F7424">
        <f>'4L'!W81</f>
        <v>0</v>
      </c>
    </row>
    <row r="7425" spans="2:6">
      <c r="B7425" t="s">
        <v>8826</v>
      </c>
      <c r="E7425" t="s">
        <v>15757</v>
      </c>
      <c r="F7425">
        <f>'4L'!X81</f>
        <v>0</v>
      </c>
    </row>
    <row r="7426" spans="2:6">
      <c r="B7426" t="s">
        <v>8830</v>
      </c>
      <c r="E7426" t="s">
        <v>15757</v>
      </c>
      <c r="F7426">
        <f>'4L'!F82</f>
        <v>0</v>
      </c>
    </row>
    <row r="7427" spans="2:6">
      <c r="B7427" t="s">
        <v>8831</v>
      </c>
      <c r="E7427" t="s">
        <v>15757</v>
      </c>
      <c r="F7427">
        <f>'4L'!G82</f>
        <v>0</v>
      </c>
    </row>
    <row r="7428" spans="2:6">
      <c r="B7428" t="s">
        <v>8832</v>
      </c>
      <c r="E7428" t="s">
        <v>15757</v>
      </c>
      <c r="F7428">
        <f>'4L'!H82</f>
        <v>0</v>
      </c>
    </row>
    <row r="7429" spans="2:6">
      <c r="B7429" t="s">
        <v>8833</v>
      </c>
      <c r="E7429" t="s">
        <v>15757</v>
      </c>
      <c r="F7429">
        <f>'4L'!I82</f>
        <v>0</v>
      </c>
    </row>
    <row r="7430" spans="2:6">
      <c r="B7430" t="s">
        <v>8834</v>
      </c>
      <c r="E7430" t="s">
        <v>15757</v>
      </c>
      <c r="F7430">
        <f>'4L'!J82</f>
        <v>0</v>
      </c>
    </row>
    <row r="7431" spans="2:6">
      <c r="B7431" t="s">
        <v>8835</v>
      </c>
      <c r="E7431" t="s">
        <v>15757</v>
      </c>
      <c r="F7431">
        <f>'4L'!K82</f>
        <v>0</v>
      </c>
    </row>
    <row r="7432" spans="2:6">
      <c r="B7432" t="s">
        <v>8836</v>
      </c>
      <c r="E7432" t="s">
        <v>15757</v>
      </c>
      <c r="F7432">
        <f>'4L'!L82</f>
        <v>0</v>
      </c>
    </row>
    <row r="7433" spans="2:6">
      <c r="B7433" t="s">
        <v>8837</v>
      </c>
      <c r="E7433" t="s">
        <v>15757</v>
      </c>
      <c r="F7433">
        <f>'4L'!M82</f>
        <v>0</v>
      </c>
    </row>
    <row r="7434" spans="2:6">
      <c r="B7434" t="s">
        <v>8838</v>
      </c>
      <c r="E7434" t="s">
        <v>15757</v>
      </c>
      <c r="F7434">
        <f>'4L'!N82</f>
        <v>0</v>
      </c>
    </row>
    <row r="7435" spans="2:6">
      <c r="B7435" t="s">
        <v>8839</v>
      </c>
      <c r="E7435" t="s">
        <v>15757</v>
      </c>
      <c r="F7435">
        <f>'4L'!O82</f>
        <v>0</v>
      </c>
    </row>
    <row r="7436" spans="2:6">
      <c r="B7436" t="s">
        <v>8840</v>
      </c>
      <c r="E7436" t="s">
        <v>15757</v>
      </c>
      <c r="F7436">
        <f>'4L'!P82</f>
        <v>0</v>
      </c>
    </row>
    <row r="7437" spans="2:6">
      <c r="B7437" t="s">
        <v>8841</v>
      </c>
      <c r="E7437" t="s">
        <v>15757</v>
      </c>
      <c r="F7437">
        <f>'4L'!Q82</f>
        <v>0</v>
      </c>
    </row>
    <row r="7438" spans="2:6">
      <c r="B7438" t="s">
        <v>8842</v>
      </c>
      <c r="E7438" t="s">
        <v>15757</v>
      </c>
      <c r="F7438">
        <f>'4L'!R82</f>
        <v>0</v>
      </c>
    </row>
    <row r="7439" spans="2:6">
      <c r="B7439" t="s">
        <v>8843</v>
      </c>
      <c r="E7439" t="s">
        <v>15757</v>
      </c>
      <c r="F7439">
        <f>'4L'!S82</f>
        <v>0</v>
      </c>
    </row>
    <row r="7440" spans="2:6">
      <c r="B7440" t="s">
        <v>8844</v>
      </c>
      <c r="E7440" t="s">
        <v>15757</v>
      </c>
      <c r="F7440">
        <f>'4L'!T82</f>
        <v>0</v>
      </c>
    </row>
    <row r="7441" spans="2:6">
      <c r="B7441" t="s">
        <v>8845</v>
      </c>
      <c r="E7441" t="s">
        <v>15757</v>
      </c>
      <c r="F7441">
        <f>'4L'!U82</f>
        <v>0</v>
      </c>
    </row>
    <row r="7442" spans="2:6">
      <c r="B7442" t="s">
        <v>8847</v>
      </c>
      <c r="E7442" t="s">
        <v>15757</v>
      </c>
      <c r="F7442">
        <f>'4L'!F83</f>
        <v>0</v>
      </c>
    </row>
    <row r="7443" spans="2:6">
      <c r="B7443" t="s">
        <v>8848</v>
      </c>
      <c r="E7443" t="s">
        <v>15757</v>
      </c>
      <c r="F7443">
        <f>'4L'!G83</f>
        <v>0</v>
      </c>
    </row>
    <row r="7444" spans="2:6">
      <c r="B7444" t="s">
        <v>8849</v>
      </c>
      <c r="E7444" t="s">
        <v>15757</v>
      </c>
      <c r="F7444">
        <f>'4L'!H83</f>
        <v>0</v>
      </c>
    </row>
    <row r="7445" spans="2:6">
      <c r="B7445" t="s">
        <v>8850</v>
      </c>
      <c r="E7445" t="s">
        <v>15757</v>
      </c>
      <c r="F7445">
        <f>'4L'!I83</f>
        <v>0</v>
      </c>
    </row>
    <row r="7446" spans="2:6">
      <c r="B7446" t="s">
        <v>8851</v>
      </c>
      <c r="E7446" t="s">
        <v>15757</v>
      </c>
      <c r="F7446">
        <f>'4L'!J83</f>
        <v>0</v>
      </c>
    </row>
    <row r="7447" spans="2:6">
      <c r="B7447" t="s">
        <v>8852</v>
      </c>
      <c r="E7447" t="s">
        <v>15757</v>
      </c>
      <c r="F7447">
        <f>'4L'!K83</f>
        <v>0</v>
      </c>
    </row>
    <row r="7448" spans="2:6">
      <c r="B7448" t="s">
        <v>8853</v>
      </c>
      <c r="E7448" t="s">
        <v>15757</v>
      </c>
      <c r="F7448">
        <f>'4L'!L83</f>
        <v>0</v>
      </c>
    </row>
    <row r="7449" spans="2:6">
      <c r="B7449" t="s">
        <v>8854</v>
      </c>
      <c r="E7449" t="s">
        <v>15757</v>
      </c>
      <c r="F7449">
        <f>'4L'!M83</f>
        <v>0</v>
      </c>
    </row>
    <row r="7450" spans="2:6">
      <c r="B7450" t="s">
        <v>8855</v>
      </c>
      <c r="E7450" t="s">
        <v>15757</v>
      </c>
      <c r="F7450">
        <f>'4L'!N83</f>
        <v>0</v>
      </c>
    </row>
    <row r="7451" spans="2:6">
      <c r="B7451" t="s">
        <v>8856</v>
      </c>
      <c r="E7451" t="s">
        <v>15757</v>
      </c>
      <c r="F7451">
        <f>'4L'!O83</f>
        <v>0</v>
      </c>
    </row>
    <row r="7452" spans="2:6">
      <c r="B7452" t="s">
        <v>8857</v>
      </c>
      <c r="E7452" t="s">
        <v>15757</v>
      </c>
      <c r="F7452">
        <f>'4L'!P83</f>
        <v>0</v>
      </c>
    </row>
    <row r="7453" spans="2:6">
      <c r="B7453" t="s">
        <v>8858</v>
      </c>
      <c r="E7453" t="s">
        <v>15757</v>
      </c>
      <c r="F7453">
        <f>'4L'!Q83</f>
        <v>0</v>
      </c>
    </row>
    <row r="7454" spans="2:6">
      <c r="B7454" t="s">
        <v>8859</v>
      </c>
      <c r="E7454" t="s">
        <v>15757</v>
      </c>
      <c r="F7454">
        <f>'4L'!R83</f>
        <v>0</v>
      </c>
    </row>
    <row r="7455" spans="2:6">
      <c r="B7455" t="s">
        <v>8860</v>
      </c>
      <c r="E7455" t="s">
        <v>15757</v>
      </c>
      <c r="F7455">
        <f>'4L'!S83</f>
        <v>0</v>
      </c>
    </row>
    <row r="7456" spans="2:6">
      <c r="B7456" t="s">
        <v>8861</v>
      </c>
      <c r="E7456" t="s">
        <v>15757</v>
      </c>
      <c r="F7456">
        <f>'4L'!T83</f>
        <v>0</v>
      </c>
    </row>
    <row r="7457" spans="2:6">
      <c r="B7457" t="s">
        <v>8862</v>
      </c>
      <c r="E7457" t="s">
        <v>15757</v>
      </c>
      <c r="F7457">
        <f>'4L'!U83</f>
        <v>0</v>
      </c>
    </row>
    <row r="7458" spans="2:6">
      <c r="B7458" t="s">
        <v>8864</v>
      </c>
      <c r="E7458" t="s">
        <v>15757</v>
      </c>
      <c r="F7458">
        <f>'4L'!F84</f>
        <v>0</v>
      </c>
    </row>
    <row r="7459" spans="2:6">
      <c r="B7459" t="s">
        <v>8865</v>
      </c>
      <c r="E7459" t="s">
        <v>15757</v>
      </c>
      <c r="F7459">
        <f>'4L'!G84</f>
        <v>0</v>
      </c>
    </row>
    <row r="7460" spans="2:6">
      <c r="B7460" t="s">
        <v>8866</v>
      </c>
      <c r="E7460" t="s">
        <v>15757</v>
      </c>
      <c r="F7460">
        <f>'4L'!H84</f>
        <v>0</v>
      </c>
    </row>
    <row r="7461" spans="2:6">
      <c r="B7461" t="s">
        <v>8867</v>
      </c>
      <c r="E7461" t="s">
        <v>15757</v>
      </c>
      <c r="F7461">
        <f>'4L'!I84</f>
        <v>0</v>
      </c>
    </row>
    <row r="7462" spans="2:6">
      <c r="B7462" t="s">
        <v>8868</v>
      </c>
      <c r="E7462" t="s">
        <v>15757</v>
      </c>
      <c r="F7462">
        <f>'4L'!J84</f>
        <v>0</v>
      </c>
    </row>
    <row r="7463" spans="2:6">
      <c r="B7463" t="s">
        <v>8869</v>
      </c>
      <c r="E7463" t="s">
        <v>15757</v>
      </c>
      <c r="F7463">
        <f>'4L'!K84</f>
        <v>0</v>
      </c>
    </row>
    <row r="7464" spans="2:6">
      <c r="B7464" t="s">
        <v>8870</v>
      </c>
      <c r="E7464" t="s">
        <v>15757</v>
      </c>
      <c r="F7464">
        <f>'4L'!L84</f>
        <v>0</v>
      </c>
    </row>
    <row r="7465" spans="2:6">
      <c r="B7465" t="s">
        <v>8871</v>
      </c>
      <c r="E7465" t="s">
        <v>15757</v>
      </c>
      <c r="F7465">
        <f>'4L'!M84</f>
        <v>0</v>
      </c>
    </row>
    <row r="7466" spans="2:6">
      <c r="B7466" t="s">
        <v>8872</v>
      </c>
      <c r="E7466" t="s">
        <v>15757</v>
      </c>
      <c r="F7466">
        <f>'4L'!N84</f>
        <v>0</v>
      </c>
    </row>
    <row r="7467" spans="2:6">
      <c r="B7467" t="s">
        <v>8873</v>
      </c>
      <c r="E7467" t="s">
        <v>15757</v>
      </c>
      <c r="F7467">
        <f>'4L'!O84</f>
        <v>0</v>
      </c>
    </row>
    <row r="7468" spans="2:6">
      <c r="B7468" t="s">
        <v>8874</v>
      </c>
      <c r="E7468" t="s">
        <v>15757</v>
      </c>
      <c r="F7468">
        <f>'4L'!P84</f>
        <v>0</v>
      </c>
    </row>
    <row r="7469" spans="2:6">
      <c r="B7469" t="s">
        <v>8875</v>
      </c>
      <c r="E7469" t="s">
        <v>15757</v>
      </c>
      <c r="F7469">
        <f>'4L'!Q84</f>
        <v>0</v>
      </c>
    </row>
    <row r="7470" spans="2:6">
      <c r="B7470" t="s">
        <v>8876</v>
      </c>
      <c r="E7470" t="s">
        <v>15757</v>
      </c>
      <c r="F7470">
        <f>'4L'!R84</f>
        <v>0</v>
      </c>
    </row>
    <row r="7471" spans="2:6">
      <c r="B7471" t="s">
        <v>8877</v>
      </c>
      <c r="E7471" t="s">
        <v>15757</v>
      </c>
      <c r="F7471">
        <f>'4L'!S84</f>
        <v>0</v>
      </c>
    </row>
    <row r="7472" spans="2:6">
      <c r="B7472" t="s">
        <v>8736</v>
      </c>
      <c r="E7472" t="s">
        <v>15757</v>
      </c>
      <c r="F7472">
        <f>'4L'!T84</f>
        <v>0</v>
      </c>
    </row>
    <row r="7473" spans="2:6">
      <c r="B7473" t="s">
        <v>8737</v>
      </c>
      <c r="E7473" t="s">
        <v>15757</v>
      </c>
      <c r="F7473">
        <f>'4L'!U84</f>
        <v>0</v>
      </c>
    </row>
    <row r="7474" spans="2:6">
      <c r="B7474" s="3127" t="s">
        <v>21672</v>
      </c>
      <c r="C7474" s="3127"/>
      <c r="D7474" s="3127"/>
      <c r="E7474" s="3127" t="s">
        <v>15757</v>
      </c>
      <c r="F7474" s="3127">
        <f>'4L'!V84</f>
        <v>0</v>
      </c>
    </row>
    <row r="7475" spans="2:6">
      <c r="B7475" s="3127" t="s">
        <v>21673</v>
      </c>
      <c r="C7475" s="3127"/>
      <c r="D7475" s="3127"/>
      <c r="E7475" s="3127" t="s">
        <v>15757</v>
      </c>
      <c r="F7475" s="3127">
        <f>'4L'!W84</f>
        <v>0</v>
      </c>
    </row>
    <row r="7476" spans="2:6">
      <c r="B7476" s="3127" t="s">
        <v>21674</v>
      </c>
      <c r="C7476" s="3127"/>
      <c r="D7476" s="3127"/>
      <c r="E7476" s="3127" t="s">
        <v>15757</v>
      </c>
      <c r="F7476" s="3127">
        <f>'4L'!X84</f>
        <v>0</v>
      </c>
    </row>
    <row r="7477" spans="2:6">
      <c r="B7477" t="s">
        <v>8884</v>
      </c>
      <c r="E7477" t="s">
        <v>15757</v>
      </c>
      <c r="F7477">
        <f>'4L'!F85</f>
        <v>0</v>
      </c>
    </row>
    <row r="7478" spans="2:6">
      <c r="B7478" t="s">
        <v>8885</v>
      </c>
      <c r="E7478" t="s">
        <v>15757</v>
      </c>
      <c r="F7478">
        <f>'4L'!G85</f>
        <v>0</v>
      </c>
    </row>
    <row r="7479" spans="2:6">
      <c r="B7479" t="s">
        <v>8886</v>
      </c>
      <c r="E7479" t="s">
        <v>15757</v>
      </c>
      <c r="F7479">
        <f>'4L'!H85</f>
        <v>0</v>
      </c>
    </row>
    <row r="7480" spans="2:6">
      <c r="B7480" t="s">
        <v>8887</v>
      </c>
      <c r="E7480" t="s">
        <v>15757</v>
      </c>
      <c r="F7480">
        <f>'4L'!I85</f>
        <v>0</v>
      </c>
    </row>
    <row r="7481" spans="2:6">
      <c r="B7481" t="s">
        <v>8888</v>
      </c>
      <c r="E7481" t="s">
        <v>15757</v>
      </c>
      <c r="F7481">
        <f>'4L'!J85</f>
        <v>0</v>
      </c>
    </row>
    <row r="7482" spans="2:6">
      <c r="B7482" t="s">
        <v>8889</v>
      </c>
      <c r="E7482" t="s">
        <v>15757</v>
      </c>
      <c r="F7482">
        <f>'4L'!K85</f>
        <v>0</v>
      </c>
    </row>
    <row r="7483" spans="2:6">
      <c r="B7483" t="s">
        <v>8890</v>
      </c>
      <c r="E7483" t="s">
        <v>15757</v>
      </c>
      <c r="F7483">
        <f>'4L'!L85</f>
        <v>0</v>
      </c>
    </row>
    <row r="7484" spans="2:6">
      <c r="B7484" t="s">
        <v>8891</v>
      </c>
      <c r="E7484" t="s">
        <v>15757</v>
      </c>
      <c r="F7484">
        <f>'4L'!M85</f>
        <v>0</v>
      </c>
    </row>
    <row r="7485" spans="2:6">
      <c r="B7485" t="s">
        <v>8892</v>
      </c>
      <c r="E7485" t="s">
        <v>15757</v>
      </c>
      <c r="F7485">
        <f>'4L'!N85</f>
        <v>0</v>
      </c>
    </row>
    <row r="7486" spans="2:6">
      <c r="B7486" t="s">
        <v>8893</v>
      </c>
      <c r="E7486" t="s">
        <v>15757</v>
      </c>
      <c r="F7486">
        <f>'4L'!O85</f>
        <v>0</v>
      </c>
    </row>
    <row r="7487" spans="2:6">
      <c r="B7487" t="s">
        <v>8894</v>
      </c>
      <c r="E7487" t="s">
        <v>15757</v>
      </c>
      <c r="F7487">
        <f>'4L'!P85</f>
        <v>0</v>
      </c>
    </row>
    <row r="7488" spans="2:6">
      <c r="B7488" t="s">
        <v>8895</v>
      </c>
      <c r="E7488" t="s">
        <v>15757</v>
      </c>
      <c r="F7488">
        <f>'4L'!Q85</f>
        <v>0</v>
      </c>
    </row>
    <row r="7489" spans="2:6">
      <c r="B7489" t="s">
        <v>8896</v>
      </c>
      <c r="E7489" t="s">
        <v>15757</v>
      </c>
      <c r="F7489">
        <f>'4L'!R85</f>
        <v>0</v>
      </c>
    </row>
    <row r="7490" spans="2:6">
      <c r="B7490" t="s">
        <v>8897</v>
      </c>
      <c r="E7490" t="s">
        <v>15757</v>
      </c>
      <c r="F7490">
        <f>'4L'!S85</f>
        <v>0</v>
      </c>
    </row>
    <row r="7491" spans="2:6">
      <c r="B7491" t="s">
        <v>8743</v>
      </c>
      <c r="E7491" t="s">
        <v>15757</v>
      </c>
      <c r="F7491">
        <f>'4L'!T85</f>
        <v>0</v>
      </c>
    </row>
    <row r="7492" spans="2:6">
      <c r="B7492" t="s">
        <v>8744</v>
      </c>
      <c r="E7492" t="s">
        <v>15757</v>
      </c>
      <c r="F7492">
        <f>'4L'!U85</f>
        <v>0</v>
      </c>
    </row>
    <row r="7493" spans="2:6">
      <c r="B7493" t="s">
        <v>8899</v>
      </c>
      <c r="E7493" t="s">
        <v>15757</v>
      </c>
      <c r="F7493">
        <f>'4L'!F86</f>
        <v>0</v>
      </c>
    </row>
    <row r="7494" spans="2:6">
      <c r="B7494" t="s">
        <v>8900</v>
      </c>
      <c r="E7494" t="s">
        <v>15757</v>
      </c>
      <c r="F7494">
        <f>'4L'!G86</f>
        <v>0</v>
      </c>
    </row>
    <row r="7495" spans="2:6">
      <c r="B7495" t="s">
        <v>8901</v>
      </c>
      <c r="E7495" t="s">
        <v>15757</v>
      </c>
      <c r="F7495">
        <f>'4L'!H86</f>
        <v>0</v>
      </c>
    </row>
    <row r="7496" spans="2:6">
      <c r="B7496" t="s">
        <v>8902</v>
      </c>
      <c r="E7496" t="s">
        <v>15757</v>
      </c>
      <c r="F7496">
        <f>'4L'!I86</f>
        <v>0</v>
      </c>
    </row>
    <row r="7497" spans="2:6">
      <c r="B7497" t="s">
        <v>8903</v>
      </c>
      <c r="E7497" t="s">
        <v>15757</v>
      </c>
      <c r="F7497">
        <f>'4L'!J86</f>
        <v>0</v>
      </c>
    </row>
    <row r="7498" spans="2:6">
      <c r="B7498" t="s">
        <v>8904</v>
      </c>
      <c r="E7498" t="s">
        <v>15757</v>
      </c>
      <c r="F7498">
        <f>'4L'!K86</f>
        <v>0</v>
      </c>
    </row>
    <row r="7499" spans="2:6">
      <c r="B7499" t="s">
        <v>8905</v>
      </c>
      <c r="E7499" t="s">
        <v>15757</v>
      </c>
      <c r="F7499">
        <f>'4L'!L86</f>
        <v>0</v>
      </c>
    </row>
    <row r="7500" spans="2:6">
      <c r="B7500" t="s">
        <v>8906</v>
      </c>
      <c r="E7500" t="s">
        <v>15757</v>
      </c>
      <c r="F7500">
        <f>'4L'!M86</f>
        <v>0</v>
      </c>
    </row>
    <row r="7501" spans="2:6">
      <c r="B7501" t="s">
        <v>8907</v>
      </c>
      <c r="E7501" t="s">
        <v>15757</v>
      </c>
      <c r="F7501">
        <f>'4L'!N86</f>
        <v>0</v>
      </c>
    </row>
    <row r="7502" spans="2:6">
      <c r="B7502" t="s">
        <v>8908</v>
      </c>
      <c r="E7502" t="s">
        <v>15757</v>
      </c>
      <c r="F7502">
        <f>'4L'!O86</f>
        <v>0</v>
      </c>
    </row>
    <row r="7503" spans="2:6">
      <c r="B7503" t="s">
        <v>8909</v>
      </c>
      <c r="E7503" t="s">
        <v>15757</v>
      </c>
      <c r="F7503">
        <f>'4L'!P86</f>
        <v>0</v>
      </c>
    </row>
    <row r="7504" spans="2:6">
      <c r="B7504" t="s">
        <v>8910</v>
      </c>
      <c r="E7504" t="s">
        <v>15757</v>
      </c>
      <c r="F7504">
        <f>'4L'!Q86</f>
        <v>0</v>
      </c>
    </row>
    <row r="7505" spans="2:6">
      <c r="B7505" t="s">
        <v>8911</v>
      </c>
      <c r="E7505" t="s">
        <v>15757</v>
      </c>
      <c r="F7505">
        <f>'4L'!R86</f>
        <v>0</v>
      </c>
    </row>
    <row r="7506" spans="2:6">
      <c r="B7506" t="s">
        <v>8912</v>
      </c>
      <c r="E7506" t="s">
        <v>15757</v>
      </c>
      <c r="F7506">
        <f>'4L'!S86</f>
        <v>0</v>
      </c>
    </row>
    <row r="7507" spans="2:6">
      <c r="B7507" t="s">
        <v>8750</v>
      </c>
      <c r="E7507" t="s">
        <v>15757</v>
      </c>
      <c r="F7507">
        <f>'4L'!T86</f>
        <v>0</v>
      </c>
    </row>
    <row r="7508" spans="2:6">
      <c r="B7508" t="s">
        <v>8751</v>
      </c>
      <c r="E7508" t="s">
        <v>15757</v>
      </c>
      <c r="F7508">
        <f>'4L'!U86</f>
        <v>0</v>
      </c>
    </row>
    <row r="7509" spans="2:6">
      <c r="B7509" t="s">
        <v>8914</v>
      </c>
      <c r="E7509" t="s">
        <v>15757</v>
      </c>
      <c r="F7509">
        <f>'4L'!F87</f>
        <v>0</v>
      </c>
    </row>
    <row r="7510" spans="2:6">
      <c r="B7510" t="s">
        <v>8915</v>
      </c>
      <c r="E7510" t="s">
        <v>15757</v>
      </c>
      <c r="F7510">
        <f>'4L'!G87</f>
        <v>0</v>
      </c>
    </row>
    <row r="7511" spans="2:6">
      <c r="B7511" t="s">
        <v>8916</v>
      </c>
      <c r="E7511" t="s">
        <v>15757</v>
      </c>
      <c r="F7511">
        <f>'4L'!H87</f>
        <v>0</v>
      </c>
    </row>
    <row r="7512" spans="2:6">
      <c r="B7512" t="s">
        <v>8917</v>
      </c>
      <c r="E7512" t="s">
        <v>15757</v>
      </c>
      <c r="F7512">
        <f>'4L'!I87</f>
        <v>0</v>
      </c>
    </row>
    <row r="7513" spans="2:6">
      <c r="B7513" t="s">
        <v>8918</v>
      </c>
      <c r="E7513" t="s">
        <v>15757</v>
      </c>
      <c r="F7513">
        <f>'4L'!J87</f>
        <v>0</v>
      </c>
    </row>
    <row r="7514" spans="2:6">
      <c r="B7514" t="s">
        <v>8919</v>
      </c>
      <c r="E7514" t="s">
        <v>15757</v>
      </c>
      <c r="F7514">
        <f>'4L'!K87</f>
        <v>0</v>
      </c>
    </row>
    <row r="7515" spans="2:6">
      <c r="B7515" t="s">
        <v>8920</v>
      </c>
      <c r="E7515" t="s">
        <v>15757</v>
      </c>
      <c r="F7515">
        <f>'4L'!L87</f>
        <v>0</v>
      </c>
    </row>
    <row r="7516" spans="2:6">
      <c r="B7516" t="s">
        <v>8921</v>
      </c>
      <c r="E7516" t="s">
        <v>15757</v>
      </c>
      <c r="F7516">
        <f>'4L'!M87</f>
        <v>0</v>
      </c>
    </row>
    <row r="7517" spans="2:6">
      <c r="B7517" t="s">
        <v>8922</v>
      </c>
      <c r="E7517" t="s">
        <v>15757</v>
      </c>
      <c r="F7517">
        <f>'4L'!N87</f>
        <v>0</v>
      </c>
    </row>
    <row r="7518" spans="2:6">
      <c r="B7518" t="s">
        <v>8923</v>
      </c>
      <c r="E7518" t="s">
        <v>15757</v>
      </c>
      <c r="F7518">
        <f>'4L'!O87</f>
        <v>0</v>
      </c>
    </row>
    <row r="7519" spans="2:6">
      <c r="B7519" t="s">
        <v>8924</v>
      </c>
      <c r="E7519" t="s">
        <v>15757</v>
      </c>
      <c r="F7519">
        <f>'4L'!P87</f>
        <v>0</v>
      </c>
    </row>
    <row r="7520" spans="2:6">
      <c r="B7520" t="s">
        <v>8925</v>
      </c>
      <c r="E7520" t="s">
        <v>15757</v>
      </c>
      <c r="F7520">
        <f>'4L'!Q87</f>
        <v>0</v>
      </c>
    </row>
    <row r="7521" spans="2:6">
      <c r="B7521" t="s">
        <v>8926</v>
      </c>
      <c r="E7521" t="s">
        <v>15757</v>
      </c>
      <c r="F7521">
        <f>'4L'!R87</f>
        <v>0</v>
      </c>
    </row>
    <row r="7522" spans="2:6">
      <c r="B7522" t="s">
        <v>8927</v>
      </c>
      <c r="E7522" t="s">
        <v>15757</v>
      </c>
      <c r="F7522">
        <f>'4L'!S87</f>
        <v>0</v>
      </c>
    </row>
    <row r="7523" spans="2:6">
      <c r="B7523" t="s">
        <v>8928</v>
      </c>
      <c r="E7523" t="s">
        <v>15757</v>
      </c>
      <c r="F7523">
        <f>'4L'!T87</f>
        <v>0</v>
      </c>
    </row>
    <row r="7524" spans="2:6">
      <c r="B7524" t="s">
        <v>8929</v>
      </c>
      <c r="E7524" t="s">
        <v>15757</v>
      </c>
      <c r="F7524">
        <f>'4L'!U87</f>
        <v>0</v>
      </c>
    </row>
    <row r="7525" spans="2:6">
      <c r="B7525" s="3127" t="s">
        <v>21675</v>
      </c>
      <c r="C7525" s="3127"/>
      <c r="D7525" s="3127"/>
      <c r="E7525" s="3127" t="s">
        <v>15757</v>
      </c>
      <c r="F7525" s="3127">
        <f>'4L'!V87</f>
        <v>0</v>
      </c>
    </row>
    <row r="7526" spans="2:6">
      <c r="B7526" s="3127" t="s">
        <v>21676</v>
      </c>
      <c r="C7526" s="3127"/>
      <c r="D7526" s="3127"/>
      <c r="E7526" s="3127" t="s">
        <v>15757</v>
      </c>
      <c r="F7526" s="3127">
        <f>'4L'!W87</f>
        <v>0</v>
      </c>
    </row>
    <row r="7527" spans="2:6">
      <c r="B7527" s="3127" t="s">
        <v>21677</v>
      </c>
      <c r="C7527" s="3127"/>
      <c r="D7527" s="3127"/>
      <c r="E7527" s="3127" t="s">
        <v>15757</v>
      </c>
      <c r="F7527" s="3127">
        <f>'4L'!X87</f>
        <v>0</v>
      </c>
    </row>
    <row r="7528" spans="2:6">
      <c r="B7528" t="s">
        <v>8932</v>
      </c>
      <c r="E7528" t="s">
        <v>15757</v>
      </c>
      <c r="F7528">
        <f>'4L'!F88</f>
        <v>0</v>
      </c>
    </row>
    <row r="7529" spans="2:6">
      <c r="B7529" t="s">
        <v>8933</v>
      </c>
      <c r="E7529" t="s">
        <v>15757</v>
      </c>
      <c r="F7529">
        <f>'4L'!G88</f>
        <v>0</v>
      </c>
    </row>
    <row r="7530" spans="2:6">
      <c r="B7530" t="s">
        <v>8934</v>
      </c>
      <c r="E7530" t="s">
        <v>15757</v>
      </c>
      <c r="F7530">
        <f>'4L'!H88</f>
        <v>0</v>
      </c>
    </row>
    <row r="7531" spans="2:6">
      <c r="B7531" t="s">
        <v>8935</v>
      </c>
      <c r="E7531" t="s">
        <v>15757</v>
      </c>
      <c r="F7531">
        <f>'4L'!I88</f>
        <v>0</v>
      </c>
    </row>
    <row r="7532" spans="2:6">
      <c r="B7532" t="s">
        <v>8936</v>
      </c>
      <c r="E7532" t="s">
        <v>15757</v>
      </c>
      <c r="F7532">
        <f>'4L'!J88</f>
        <v>0</v>
      </c>
    </row>
    <row r="7533" spans="2:6">
      <c r="B7533" t="s">
        <v>8937</v>
      </c>
      <c r="E7533" t="s">
        <v>15757</v>
      </c>
      <c r="F7533">
        <f>'4L'!K88</f>
        <v>0</v>
      </c>
    </row>
    <row r="7534" spans="2:6">
      <c r="B7534" t="s">
        <v>8938</v>
      </c>
      <c r="E7534" t="s">
        <v>15757</v>
      </c>
      <c r="F7534">
        <f>'4L'!L88</f>
        <v>0</v>
      </c>
    </row>
    <row r="7535" spans="2:6">
      <c r="B7535" t="s">
        <v>8939</v>
      </c>
      <c r="E7535" t="s">
        <v>15757</v>
      </c>
      <c r="F7535">
        <f>'4L'!M88</f>
        <v>0</v>
      </c>
    </row>
    <row r="7536" spans="2:6">
      <c r="B7536" t="s">
        <v>8940</v>
      </c>
      <c r="E7536" t="s">
        <v>15757</v>
      </c>
      <c r="F7536">
        <f>'4L'!N88</f>
        <v>0</v>
      </c>
    </row>
    <row r="7537" spans="2:6">
      <c r="B7537" t="s">
        <v>8941</v>
      </c>
      <c r="E7537" t="s">
        <v>15757</v>
      </c>
      <c r="F7537">
        <f>'4L'!O88</f>
        <v>0</v>
      </c>
    </row>
    <row r="7538" spans="2:6">
      <c r="B7538" t="s">
        <v>8942</v>
      </c>
      <c r="E7538" t="s">
        <v>15757</v>
      </c>
      <c r="F7538">
        <f>'4L'!P88</f>
        <v>0</v>
      </c>
    </row>
    <row r="7539" spans="2:6">
      <c r="B7539" t="s">
        <v>8943</v>
      </c>
      <c r="E7539" t="s">
        <v>15757</v>
      </c>
      <c r="F7539">
        <f>'4L'!Q88</f>
        <v>0</v>
      </c>
    </row>
    <row r="7540" spans="2:6">
      <c r="B7540" t="s">
        <v>8944</v>
      </c>
      <c r="E7540" t="s">
        <v>15757</v>
      </c>
      <c r="F7540">
        <f>'4L'!R88</f>
        <v>0</v>
      </c>
    </row>
    <row r="7541" spans="2:6">
      <c r="B7541" t="s">
        <v>8945</v>
      </c>
      <c r="E7541" t="s">
        <v>15757</v>
      </c>
      <c r="F7541">
        <f>'4L'!S88</f>
        <v>0</v>
      </c>
    </row>
    <row r="7542" spans="2:6">
      <c r="B7542" t="s">
        <v>8946</v>
      </c>
      <c r="E7542" t="s">
        <v>15757</v>
      </c>
      <c r="F7542">
        <f>'4L'!T88</f>
        <v>0</v>
      </c>
    </row>
    <row r="7543" spans="2:6">
      <c r="B7543" t="s">
        <v>8947</v>
      </c>
      <c r="E7543" t="s">
        <v>15757</v>
      </c>
      <c r="F7543">
        <f>'4L'!U88</f>
        <v>0</v>
      </c>
    </row>
    <row r="7544" spans="2:6">
      <c r="B7544" t="s">
        <v>8949</v>
      </c>
      <c r="E7544" t="s">
        <v>15757</v>
      </c>
      <c r="F7544">
        <f>'4L'!F89</f>
        <v>0</v>
      </c>
    </row>
    <row r="7545" spans="2:6">
      <c r="B7545" t="s">
        <v>8950</v>
      </c>
      <c r="E7545" t="s">
        <v>15757</v>
      </c>
      <c r="F7545">
        <f>'4L'!G89</f>
        <v>0</v>
      </c>
    </row>
    <row r="7546" spans="2:6">
      <c r="B7546" t="s">
        <v>8951</v>
      </c>
      <c r="E7546" t="s">
        <v>15757</v>
      </c>
      <c r="F7546">
        <f>'4L'!H89</f>
        <v>0</v>
      </c>
    </row>
    <row r="7547" spans="2:6">
      <c r="B7547" t="s">
        <v>8952</v>
      </c>
      <c r="E7547" t="s">
        <v>15757</v>
      </c>
      <c r="F7547">
        <f>'4L'!I89</f>
        <v>0</v>
      </c>
    </row>
    <row r="7548" spans="2:6">
      <c r="B7548" t="s">
        <v>8953</v>
      </c>
      <c r="E7548" t="s">
        <v>15757</v>
      </c>
      <c r="F7548">
        <f>'4L'!J89</f>
        <v>0</v>
      </c>
    </row>
    <row r="7549" spans="2:6">
      <c r="B7549" t="s">
        <v>8954</v>
      </c>
      <c r="E7549" t="s">
        <v>15757</v>
      </c>
      <c r="F7549">
        <f>'4L'!K89</f>
        <v>0</v>
      </c>
    </row>
    <row r="7550" spans="2:6">
      <c r="B7550" t="s">
        <v>8955</v>
      </c>
      <c r="E7550" t="s">
        <v>15757</v>
      </c>
      <c r="F7550">
        <f>'4L'!L89</f>
        <v>0</v>
      </c>
    </row>
    <row r="7551" spans="2:6">
      <c r="B7551" t="s">
        <v>8956</v>
      </c>
      <c r="E7551" t="s">
        <v>15757</v>
      </c>
      <c r="F7551">
        <f>'4L'!M89</f>
        <v>0</v>
      </c>
    </row>
    <row r="7552" spans="2:6">
      <c r="B7552" t="s">
        <v>8957</v>
      </c>
      <c r="E7552" t="s">
        <v>15757</v>
      </c>
      <c r="F7552">
        <f>'4L'!N89</f>
        <v>0</v>
      </c>
    </row>
    <row r="7553" spans="2:6">
      <c r="B7553" t="s">
        <v>8958</v>
      </c>
      <c r="E7553" t="s">
        <v>15757</v>
      </c>
      <c r="F7553">
        <f>'4L'!O89</f>
        <v>0</v>
      </c>
    </row>
    <row r="7554" spans="2:6">
      <c r="B7554" t="s">
        <v>8959</v>
      </c>
      <c r="E7554" t="s">
        <v>15757</v>
      </c>
      <c r="F7554">
        <f>'4L'!P89</f>
        <v>0</v>
      </c>
    </row>
    <row r="7555" spans="2:6">
      <c r="B7555" t="s">
        <v>8960</v>
      </c>
      <c r="E7555" t="s">
        <v>15757</v>
      </c>
      <c r="F7555">
        <f>'4L'!Q89</f>
        <v>0</v>
      </c>
    </row>
    <row r="7556" spans="2:6">
      <c r="B7556" t="s">
        <v>8961</v>
      </c>
      <c r="E7556" t="s">
        <v>15757</v>
      </c>
      <c r="F7556">
        <f>'4L'!R89</f>
        <v>0</v>
      </c>
    </row>
    <row r="7557" spans="2:6">
      <c r="B7557" t="s">
        <v>8962</v>
      </c>
      <c r="E7557" t="s">
        <v>15757</v>
      </c>
      <c r="F7557">
        <f>'4L'!S89</f>
        <v>0</v>
      </c>
    </row>
    <row r="7558" spans="2:6">
      <c r="B7558" t="s">
        <v>8963</v>
      </c>
      <c r="E7558" t="s">
        <v>15757</v>
      </c>
      <c r="F7558">
        <f>'4L'!T89</f>
        <v>0</v>
      </c>
    </row>
    <row r="7559" spans="2:6">
      <c r="B7559" t="s">
        <v>8964</v>
      </c>
      <c r="E7559" t="s">
        <v>15757</v>
      </c>
      <c r="F7559">
        <f>'4L'!U89</f>
        <v>0</v>
      </c>
    </row>
    <row r="7560" spans="2:6">
      <c r="B7560" t="s">
        <v>8966</v>
      </c>
      <c r="E7560" t="s">
        <v>15757</v>
      </c>
      <c r="F7560">
        <f>'4L'!F90</f>
        <v>0</v>
      </c>
    </row>
    <row r="7561" spans="2:6">
      <c r="B7561" t="s">
        <v>8967</v>
      </c>
      <c r="E7561" t="s">
        <v>15757</v>
      </c>
      <c r="F7561">
        <f>'4L'!G90</f>
        <v>0</v>
      </c>
    </row>
    <row r="7562" spans="2:6">
      <c r="B7562" t="s">
        <v>8968</v>
      </c>
      <c r="E7562" t="s">
        <v>15757</v>
      </c>
      <c r="F7562">
        <f>'4L'!H90</f>
        <v>0</v>
      </c>
    </row>
    <row r="7563" spans="2:6">
      <c r="B7563" t="s">
        <v>8969</v>
      </c>
      <c r="E7563" t="s">
        <v>15757</v>
      </c>
      <c r="F7563">
        <f>'4L'!I90</f>
        <v>0</v>
      </c>
    </row>
    <row r="7564" spans="2:6">
      <c r="B7564" t="s">
        <v>8970</v>
      </c>
      <c r="E7564" t="s">
        <v>15757</v>
      </c>
      <c r="F7564">
        <f>'4L'!J90</f>
        <v>0</v>
      </c>
    </row>
    <row r="7565" spans="2:6">
      <c r="B7565" t="s">
        <v>8971</v>
      </c>
      <c r="E7565" t="s">
        <v>15757</v>
      </c>
      <c r="F7565">
        <f>'4L'!K90</f>
        <v>0</v>
      </c>
    </row>
    <row r="7566" spans="2:6">
      <c r="B7566" t="s">
        <v>8972</v>
      </c>
      <c r="E7566" t="s">
        <v>15757</v>
      </c>
      <c r="F7566">
        <f>'4L'!L90</f>
        <v>0</v>
      </c>
    </row>
    <row r="7567" spans="2:6">
      <c r="B7567" t="s">
        <v>8973</v>
      </c>
      <c r="E7567" t="s">
        <v>15757</v>
      </c>
      <c r="F7567">
        <f>'4L'!M90</f>
        <v>0</v>
      </c>
    </row>
    <row r="7568" spans="2:6">
      <c r="B7568" t="s">
        <v>8974</v>
      </c>
      <c r="E7568" t="s">
        <v>15757</v>
      </c>
      <c r="F7568">
        <f>'4L'!N90</f>
        <v>0</v>
      </c>
    </row>
    <row r="7569" spans="2:6">
      <c r="B7569" t="s">
        <v>8975</v>
      </c>
      <c r="E7569" t="s">
        <v>15757</v>
      </c>
      <c r="F7569">
        <f>'4L'!O90</f>
        <v>0</v>
      </c>
    </row>
    <row r="7570" spans="2:6">
      <c r="B7570" t="s">
        <v>8976</v>
      </c>
      <c r="E7570" t="s">
        <v>15757</v>
      </c>
      <c r="F7570">
        <f>'4L'!P90</f>
        <v>0</v>
      </c>
    </row>
    <row r="7571" spans="2:6">
      <c r="B7571" t="s">
        <v>8977</v>
      </c>
      <c r="E7571" t="s">
        <v>15757</v>
      </c>
      <c r="F7571">
        <f>'4L'!Q90</f>
        <v>0</v>
      </c>
    </row>
    <row r="7572" spans="2:6">
      <c r="B7572" t="s">
        <v>8978</v>
      </c>
      <c r="E7572" t="s">
        <v>15757</v>
      </c>
      <c r="F7572">
        <f>'4L'!R90</f>
        <v>0</v>
      </c>
    </row>
    <row r="7573" spans="2:6">
      <c r="B7573" t="s">
        <v>8979</v>
      </c>
      <c r="E7573" t="s">
        <v>15757</v>
      </c>
      <c r="F7573">
        <f>'4L'!S90</f>
        <v>0</v>
      </c>
    </row>
    <row r="7574" spans="2:6">
      <c r="B7574" t="s">
        <v>8980</v>
      </c>
      <c r="E7574" t="s">
        <v>15757</v>
      </c>
      <c r="F7574">
        <f>'4L'!T90</f>
        <v>0</v>
      </c>
    </row>
    <row r="7575" spans="2:6">
      <c r="B7575" t="s">
        <v>8981</v>
      </c>
      <c r="E7575" t="s">
        <v>15757</v>
      </c>
      <c r="F7575">
        <f>'4L'!U90</f>
        <v>0</v>
      </c>
    </row>
    <row r="7576" spans="2:6">
      <c r="B7576" t="s">
        <v>8878</v>
      </c>
      <c r="C7576" s="3127"/>
      <c r="D7576" s="3127"/>
      <c r="E7576" s="3127" t="s">
        <v>15757</v>
      </c>
      <c r="F7576" s="3127">
        <f>'4L'!V90</f>
        <v>0</v>
      </c>
    </row>
    <row r="7577" spans="2:6">
      <c r="B7577" t="s">
        <v>8879</v>
      </c>
      <c r="C7577" s="3127"/>
      <c r="D7577" s="3127"/>
      <c r="E7577" s="3127" t="s">
        <v>15757</v>
      </c>
      <c r="F7577" s="3127">
        <f>'4L'!W90</f>
        <v>0</v>
      </c>
    </row>
    <row r="7578" spans="2:6">
      <c r="B7578" t="s">
        <v>8880</v>
      </c>
      <c r="C7578" s="3127"/>
      <c r="D7578" s="3127"/>
      <c r="E7578" s="3127" t="s">
        <v>15757</v>
      </c>
      <c r="F7578" s="3127">
        <f>'4L'!X90</f>
        <v>0</v>
      </c>
    </row>
    <row r="7579" spans="2:6">
      <c r="B7579" t="s">
        <v>8984</v>
      </c>
      <c r="E7579" t="s">
        <v>15757</v>
      </c>
      <c r="F7579">
        <f>'4L'!F91</f>
        <v>0</v>
      </c>
    </row>
    <row r="7580" spans="2:6">
      <c r="B7580" t="s">
        <v>8985</v>
      </c>
      <c r="E7580" t="s">
        <v>15757</v>
      </c>
      <c r="F7580">
        <f>'4L'!G91</f>
        <v>0</v>
      </c>
    </row>
    <row r="7581" spans="2:6">
      <c r="B7581" t="s">
        <v>8986</v>
      </c>
      <c r="E7581" t="s">
        <v>15757</v>
      </c>
      <c r="F7581">
        <f>'4L'!H91</f>
        <v>0</v>
      </c>
    </row>
    <row r="7582" spans="2:6">
      <c r="B7582" t="s">
        <v>8987</v>
      </c>
      <c r="E7582" t="s">
        <v>15757</v>
      </c>
      <c r="F7582">
        <f>'4L'!I91</f>
        <v>0</v>
      </c>
    </row>
    <row r="7583" spans="2:6">
      <c r="B7583" t="s">
        <v>8988</v>
      </c>
      <c r="E7583" t="s">
        <v>15757</v>
      </c>
      <c r="F7583">
        <f>'4L'!J91</f>
        <v>0</v>
      </c>
    </row>
    <row r="7584" spans="2:6">
      <c r="B7584" t="s">
        <v>8989</v>
      </c>
      <c r="E7584" t="s">
        <v>15757</v>
      </c>
      <c r="F7584">
        <f>'4L'!K91</f>
        <v>0</v>
      </c>
    </row>
    <row r="7585" spans="2:6">
      <c r="B7585" t="s">
        <v>8990</v>
      </c>
      <c r="E7585" t="s">
        <v>15757</v>
      </c>
      <c r="F7585">
        <f>'4L'!L91</f>
        <v>0</v>
      </c>
    </row>
    <row r="7586" spans="2:6">
      <c r="B7586" t="s">
        <v>8991</v>
      </c>
      <c r="E7586" t="s">
        <v>15757</v>
      </c>
      <c r="F7586">
        <f>'4L'!M91</f>
        <v>0</v>
      </c>
    </row>
    <row r="7587" spans="2:6">
      <c r="B7587" t="s">
        <v>8992</v>
      </c>
      <c r="E7587" t="s">
        <v>15757</v>
      </c>
      <c r="F7587">
        <f>'4L'!N91</f>
        <v>0</v>
      </c>
    </row>
    <row r="7588" spans="2:6">
      <c r="B7588" t="s">
        <v>8993</v>
      </c>
      <c r="E7588" t="s">
        <v>15757</v>
      </c>
      <c r="F7588">
        <f>'4L'!O91</f>
        <v>0</v>
      </c>
    </row>
    <row r="7589" spans="2:6">
      <c r="B7589" t="s">
        <v>8995</v>
      </c>
      <c r="E7589" t="s">
        <v>15757</v>
      </c>
      <c r="F7589">
        <f>'4L'!F92</f>
        <v>0</v>
      </c>
    </row>
    <row r="7590" spans="2:6">
      <c r="B7590" t="s">
        <v>8996</v>
      </c>
      <c r="E7590" t="s">
        <v>15757</v>
      </c>
      <c r="F7590">
        <f>'4L'!G92</f>
        <v>0</v>
      </c>
    </row>
    <row r="7591" spans="2:6">
      <c r="B7591" t="s">
        <v>8997</v>
      </c>
      <c r="E7591" t="s">
        <v>15757</v>
      </c>
      <c r="F7591">
        <f>'4L'!H92</f>
        <v>0</v>
      </c>
    </row>
    <row r="7592" spans="2:6">
      <c r="B7592" t="s">
        <v>8998</v>
      </c>
      <c r="E7592" t="s">
        <v>15757</v>
      </c>
      <c r="F7592">
        <f>'4L'!I92</f>
        <v>0</v>
      </c>
    </row>
    <row r="7593" spans="2:6">
      <c r="B7593" t="s">
        <v>8999</v>
      </c>
      <c r="E7593" t="s">
        <v>15757</v>
      </c>
      <c r="F7593">
        <f>'4L'!J92</f>
        <v>0</v>
      </c>
    </row>
    <row r="7594" spans="2:6">
      <c r="B7594" t="s">
        <v>9000</v>
      </c>
      <c r="E7594" t="s">
        <v>15757</v>
      </c>
      <c r="F7594">
        <f>'4L'!K92</f>
        <v>0</v>
      </c>
    </row>
    <row r="7595" spans="2:6">
      <c r="B7595" t="s">
        <v>9001</v>
      </c>
      <c r="E7595" t="s">
        <v>15757</v>
      </c>
      <c r="F7595">
        <f>'4L'!L92</f>
        <v>0</v>
      </c>
    </row>
    <row r="7596" spans="2:6">
      <c r="B7596" t="s">
        <v>9002</v>
      </c>
      <c r="E7596" t="s">
        <v>15757</v>
      </c>
      <c r="F7596">
        <f>'4L'!M92</f>
        <v>0</v>
      </c>
    </row>
    <row r="7597" spans="2:6">
      <c r="B7597" t="s">
        <v>9003</v>
      </c>
      <c r="E7597" t="s">
        <v>15757</v>
      </c>
      <c r="F7597">
        <f>'4L'!N92</f>
        <v>0</v>
      </c>
    </row>
    <row r="7598" spans="2:6">
      <c r="B7598" t="s">
        <v>9004</v>
      </c>
      <c r="E7598" t="s">
        <v>15757</v>
      </c>
      <c r="F7598">
        <f>'4L'!O92</f>
        <v>0</v>
      </c>
    </row>
    <row r="7599" spans="2:6">
      <c r="B7599" t="s">
        <v>9006</v>
      </c>
      <c r="E7599" t="s">
        <v>15757</v>
      </c>
      <c r="F7599">
        <f>'4L'!F93</f>
        <v>0</v>
      </c>
    </row>
    <row r="7600" spans="2:6">
      <c r="B7600" t="s">
        <v>9007</v>
      </c>
      <c r="E7600" t="s">
        <v>15757</v>
      </c>
      <c r="F7600">
        <f>'4L'!G93</f>
        <v>0</v>
      </c>
    </row>
    <row r="7601" spans="2:6">
      <c r="B7601" t="s">
        <v>9008</v>
      </c>
      <c r="E7601" t="s">
        <v>15757</v>
      </c>
      <c r="F7601">
        <f>'4L'!H93</f>
        <v>0</v>
      </c>
    </row>
    <row r="7602" spans="2:6">
      <c r="B7602" t="s">
        <v>9009</v>
      </c>
      <c r="E7602" t="s">
        <v>15757</v>
      </c>
      <c r="F7602">
        <f>'4L'!I93</f>
        <v>0</v>
      </c>
    </row>
    <row r="7603" spans="2:6">
      <c r="B7603" t="s">
        <v>9010</v>
      </c>
      <c r="E7603" t="s">
        <v>15757</v>
      </c>
      <c r="F7603">
        <f>'4L'!J93</f>
        <v>0</v>
      </c>
    </row>
    <row r="7604" spans="2:6">
      <c r="B7604" t="s">
        <v>9011</v>
      </c>
      <c r="E7604" t="s">
        <v>15757</v>
      </c>
      <c r="F7604">
        <f>'4L'!K93</f>
        <v>0</v>
      </c>
    </row>
    <row r="7605" spans="2:6">
      <c r="B7605" t="s">
        <v>9012</v>
      </c>
      <c r="E7605" t="s">
        <v>15757</v>
      </c>
      <c r="F7605">
        <f>'4L'!L93</f>
        <v>0</v>
      </c>
    </row>
    <row r="7606" spans="2:6">
      <c r="B7606" t="s">
        <v>9013</v>
      </c>
      <c r="E7606" t="s">
        <v>15757</v>
      </c>
      <c r="F7606">
        <f>'4L'!M93</f>
        <v>0</v>
      </c>
    </row>
    <row r="7607" spans="2:6">
      <c r="B7607" t="s">
        <v>9014</v>
      </c>
      <c r="E7607" t="s">
        <v>15757</v>
      </c>
      <c r="F7607">
        <f>'4L'!N93</f>
        <v>0</v>
      </c>
    </row>
    <row r="7608" spans="2:6">
      <c r="B7608" t="s">
        <v>9015</v>
      </c>
      <c r="E7608" t="s">
        <v>15757</v>
      </c>
      <c r="F7608">
        <f>'4L'!O93</f>
        <v>0</v>
      </c>
    </row>
    <row r="7609" spans="2:6">
      <c r="B7609" t="s">
        <v>9016</v>
      </c>
      <c r="E7609" t="s">
        <v>15757</v>
      </c>
      <c r="F7609">
        <f>'4L'!V93</f>
        <v>0</v>
      </c>
    </row>
    <row r="7610" spans="2:6">
      <c r="B7610" t="s">
        <v>9017</v>
      </c>
      <c r="E7610" t="s">
        <v>15757</v>
      </c>
      <c r="F7610">
        <f>'4L'!W93</f>
        <v>0</v>
      </c>
    </row>
    <row r="7611" spans="2:6">
      <c r="B7611" t="s">
        <v>9018</v>
      </c>
      <c r="E7611" t="s">
        <v>15757</v>
      </c>
      <c r="F7611">
        <f>'4L'!X93</f>
        <v>0</v>
      </c>
    </row>
    <row r="7612" spans="2:6">
      <c r="B7612" t="s">
        <v>9020</v>
      </c>
      <c r="E7612" t="s">
        <v>15757</v>
      </c>
      <c r="F7612">
        <f>'4L'!F94</f>
        <v>0</v>
      </c>
    </row>
    <row r="7613" spans="2:6">
      <c r="B7613" t="s">
        <v>9021</v>
      </c>
      <c r="E7613" t="s">
        <v>15757</v>
      </c>
      <c r="F7613">
        <f>'4L'!G94</f>
        <v>0</v>
      </c>
    </row>
    <row r="7614" spans="2:6">
      <c r="B7614" t="s">
        <v>9022</v>
      </c>
      <c r="E7614" t="s">
        <v>15757</v>
      </c>
      <c r="F7614">
        <f>'4L'!H94</f>
        <v>0</v>
      </c>
    </row>
    <row r="7615" spans="2:6">
      <c r="B7615" t="s">
        <v>9023</v>
      </c>
      <c r="E7615" t="s">
        <v>15757</v>
      </c>
      <c r="F7615">
        <f>'4L'!I94</f>
        <v>0</v>
      </c>
    </row>
    <row r="7616" spans="2:6">
      <c r="B7616" t="s">
        <v>9024</v>
      </c>
      <c r="E7616" t="s">
        <v>15757</v>
      </c>
      <c r="F7616">
        <f>'4L'!J94</f>
        <v>0</v>
      </c>
    </row>
    <row r="7617" spans="2:6">
      <c r="B7617" t="s">
        <v>9025</v>
      </c>
      <c r="E7617" t="s">
        <v>15757</v>
      </c>
      <c r="F7617">
        <f>'4L'!K94</f>
        <v>0</v>
      </c>
    </row>
    <row r="7618" spans="2:6">
      <c r="B7618" t="s">
        <v>9026</v>
      </c>
      <c r="E7618" t="s">
        <v>15757</v>
      </c>
      <c r="F7618">
        <f>'4L'!L94</f>
        <v>0</v>
      </c>
    </row>
    <row r="7619" spans="2:6">
      <c r="B7619" t="s">
        <v>9027</v>
      </c>
      <c r="E7619" t="s">
        <v>15757</v>
      </c>
      <c r="F7619">
        <f>'4L'!M94</f>
        <v>0</v>
      </c>
    </row>
    <row r="7620" spans="2:6">
      <c r="B7620" t="s">
        <v>9028</v>
      </c>
      <c r="E7620" t="s">
        <v>15757</v>
      </c>
      <c r="F7620">
        <f>'4L'!N94</f>
        <v>0</v>
      </c>
    </row>
    <row r="7621" spans="2:6">
      <c r="B7621" t="s">
        <v>9029</v>
      </c>
      <c r="E7621" t="s">
        <v>15757</v>
      </c>
      <c r="F7621">
        <f>'4L'!O94</f>
        <v>0</v>
      </c>
    </row>
    <row r="7622" spans="2:6">
      <c r="B7622" t="s">
        <v>9031</v>
      </c>
      <c r="E7622" t="s">
        <v>15757</v>
      </c>
      <c r="F7622">
        <f>'4L'!F95</f>
        <v>0</v>
      </c>
    </row>
    <row r="7623" spans="2:6">
      <c r="B7623" t="s">
        <v>9032</v>
      </c>
      <c r="E7623" t="s">
        <v>15757</v>
      </c>
      <c r="F7623">
        <f>'4L'!G95</f>
        <v>0</v>
      </c>
    </row>
    <row r="7624" spans="2:6">
      <c r="B7624" t="s">
        <v>9033</v>
      </c>
      <c r="E7624" t="s">
        <v>15757</v>
      </c>
      <c r="F7624">
        <f>'4L'!H95</f>
        <v>0</v>
      </c>
    </row>
    <row r="7625" spans="2:6">
      <c r="B7625" t="s">
        <v>9034</v>
      </c>
      <c r="E7625" t="s">
        <v>15757</v>
      </c>
      <c r="F7625">
        <f>'4L'!I95</f>
        <v>0</v>
      </c>
    </row>
    <row r="7626" spans="2:6">
      <c r="B7626" t="s">
        <v>9035</v>
      </c>
      <c r="E7626" t="s">
        <v>15757</v>
      </c>
      <c r="F7626">
        <f>'4L'!J95</f>
        <v>0</v>
      </c>
    </row>
    <row r="7627" spans="2:6">
      <c r="B7627" t="s">
        <v>9036</v>
      </c>
      <c r="E7627" t="s">
        <v>15757</v>
      </c>
      <c r="F7627">
        <f>'4L'!K95</f>
        <v>0</v>
      </c>
    </row>
    <row r="7628" spans="2:6">
      <c r="B7628" t="s">
        <v>9037</v>
      </c>
      <c r="E7628" t="s">
        <v>15757</v>
      </c>
      <c r="F7628">
        <f>'4L'!L95</f>
        <v>0</v>
      </c>
    </row>
    <row r="7629" spans="2:6">
      <c r="B7629" t="s">
        <v>9038</v>
      </c>
      <c r="E7629" t="s">
        <v>15757</v>
      </c>
      <c r="F7629">
        <f>'4L'!M95</f>
        <v>0</v>
      </c>
    </row>
    <row r="7630" spans="2:6">
      <c r="B7630" t="s">
        <v>9039</v>
      </c>
      <c r="E7630" t="s">
        <v>15757</v>
      </c>
      <c r="F7630">
        <f>'4L'!N95</f>
        <v>0</v>
      </c>
    </row>
    <row r="7631" spans="2:6">
      <c r="B7631" t="s">
        <v>9040</v>
      </c>
      <c r="E7631" t="s">
        <v>15757</v>
      </c>
      <c r="F7631">
        <f>'4L'!O95</f>
        <v>0</v>
      </c>
    </row>
    <row r="7632" spans="2:6">
      <c r="B7632" t="s">
        <v>9042</v>
      </c>
      <c r="E7632" t="s">
        <v>15757</v>
      </c>
      <c r="F7632">
        <f>'4L'!F96</f>
        <v>0</v>
      </c>
    </row>
    <row r="7633" spans="2:6">
      <c r="B7633" t="s">
        <v>9043</v>
      </c>
      <c r="E7633" t="s">
        <v>15757</v>
      </c>
      <c r="F7633">
        <f>'4L'!G96</f>
        <v>0</v>
      </c>
    </row>
    <row r="7634" spans="2:6">
      <c r="B7634" t="s">
        <v>9044</v>
      </c>
      <c r="E7634" t="s">
        <v>15757</v>
      </c>
      <c r="F7634">
        <f>'4L'!H96</f>
        <v>0</v>
      </c>
    </row>
    <row r="7635" spans="2:6">
      <c r="B7635" t="s">
        <v>9045</v>
      </c>
      <c r="E7635" t="s">
        <v>15757</v>
      </c>
      <c r="F7635">
        <f>'4L'!I96</f>
        <v>0</v>
      </c>
    </row>
    <row r="7636" spans="2:6">
      <c r="B7636" t="s">
        <v>9046</v>
      </c>
      <c r="E7636" t="s">
        <v>15757</v>
      </c>
      <c r="F7636">
        <f>'4L'!J96</f>
        <v>0</v>
      </c>
    </row>
    <row r="7637" spans="2:6">
      <c r="B7637" t="s">
        <v>9047</v>
      </c>
      <c r="E7637" t="s">
        <v>15757</v>
      </c>
      <c r="F7637">
        <f>'4L'!K96</f>
        <v>0</v>
      </c>
    </row>
    <row r="7638" spans="2:6">
      <c r="B7638" t="s">
        <v>9048</v>
      </c>
      <c r="E7638" t="s">
        <v>15757</v>
      </c>
      <c r="F7638">
        <f>'4L'!L96</f>
        <v>0</v>
      </c>
    </row>
    <row r="7639" spans="2:6">
      <c r="B7639" t="s">
        <v>9049</v>
      </c>
      <c r="E7639" t="s">
        <v>15757</v>
      </c>
      <c r="F7639">
        <f>'4L'!M96</f>
        <v>0</v>
      </c>
    </row>
    <row r="7640" spans="2:6">
      <c r="B7640" t="s">
        <v>9050</v>
      </c>
      <c r="E7640" t="s">
        <v>15757</v>
      </c>
      <c r="F7640">
        <f>'4L'!N96</f>
        <v>0</v>
      </c>
    </row>
    <row r="7641" spans="2:6">
      <c r="B7641" t="s">
        <v>9051</v>
      </c>
      <c r="E7641" t="s">
        <v>15757</v>
      </c>
      <c r="F7641">
        <f>'4L'!O96</f>
        <v>0</v>
      </c>
    </row>
    <row r="7642" spans="2:6">
      <c r="B7642" t="s">
        <v>9052</v>
      </c>
      <c r="E7642" t="s">
        <v>15757</v>
      </c>
      <c r="F7642">
        <f>'4L'!V96</f>
        <v>0</v>
      </c>
    </row>
    <row r="7643" spans="2:6">
      <c r="B7643" t="s">
        <v>9053</v>
      </c>
      <c r="E7643" t="s">
        <v>15757</v>
      </c>
      <c r="F7643">
        <f>'4L'!W96</f>
        <v>0</v>
      </c>
    </row>
    <row r="7644" spans="2:6">
      <c r="B7644" t="s">
        <v>9054</v>
      </c>
      <c r="E7644" t="s">
        <v>15757</v>
      </c>
      <c r="F7644">
        <f>'4L'!X96</f>
        <v>0</v>
      </c>
    </row>
    <row r="7645" spans="2:6">
      <c r="B7645" t="s">
        <v>9057</v>
      </c>
      <c r="E7645" t="s">
        <v>15757</v>
      </c>
      <c r="F7645">
        <f>'4L'!F97</f>
        <v>0</v>
      </c>
    </row>
    <row r="7646" spans="2:6">
      <c r="B7646" t="s">
        <v>9058</v>
      </c>
      <c r="E7646" t="s">
        <v>15757</v>
      </c>
      <c r="F7646">
        <f>'4L'!G97</f>
        <v>0</v>
      </c>
    </row>
    <row r="7647" spans="2:6">
      <c r="B7647" t="s">
        <v>9059</v>
      </c>
      <c r="E7647" t="s">
        <v>15757</v>
      </c>
      <c r="F7647">
        <f>'4L'!H97</f>
        <v>0</v>
      </c>
    </row>
    <row r="7648" spans="2:6">
      <c r="B7648" t="s">
        <v>9060</v>
      </c>
      <c r="E7648" t="s">
        <v>15757</v>
      </c>
      <c r="F7648">
        <f>'4L'!I97</f>
        <v>0</v>
      </c>
    </row>
    <row r="7649" spans="2:6">
      <c r="B7649" t="s">
        <v>9061</v>
      </c>
      <c r="E7649" t="s">
        <v>15757</v>
      </c>
      <c r="F7649">
        <f>'4L'!J97</f>
        <v>0</v>
      </c>
    </row>
    <row r="7650" spans="2:6">
      <c r="B7650" t="s">
        <v>9062</v>
      </c>
      <c r="E7650" t="s">
        <v>15757</v>
      </c>
      <c r="F7650">
        <f>'4L'!K97</f>
        <v>0</v>
      </c>
    </row>
    <row r="7651" spans="2:6">
      <c r="B7651" t="s">
        <v>9063</v>
      </c>
      <c r="E7651" t="s">
        <v>15757</v>
      </c>
      <c r="F7651">
        <f>'4L'!L97</f>
        <v>0</v>
      </c>
    </row>
    <row r="7652" spans="2:6">
      <c r="B7652" t="s">
        <v>9064</v>
      </c>
      <c r="E7652" t="s">
        <v>15757</v>
      </c>
      <c r="F7652">
        <f>'4L'!M97</f>
        <v>0</v>
      </c>
    </row>
    <row r="7653" spans="2:6">
      <c r="B7653" t="s">
        <v>9065</v>
      </c>
      <c r="E7653" t="s">
        <v>15757</v>
      </c>
      <c r="F7653">
        <f>'4L'!N97</f>
        <v>0</v>
      </c>
    </row>
    <row r="7654" spans="2:6">
      <c r="B7654" t="s">
        <v>9066</v>
      </c>
      <c r="E7654" t="s">
        <v>15757</v>
      </c>
      <c r="F7654">
        <f>'4L'!O97</f>
        <v>0</v>
      </c>
    </row>
    <row r="7655" spans="2:6">
      <c r="B7655" t="s">
        <v>9068</v>
      </c>
      <c r="E7655" t="s">
        <v>15757</v>
      </c>
      <c r="F7655">
        <f>'4L'!F98</f>
        <v>0</v>
      </c>
    </row>
    <row r="7656" spans="2:6">
      <c r="B7656" t="s">
        <v>9069</v>
      </c>
      <c r="E7656" t="s">
        <v>15757</v>
      </c>
      <c r="F7656">
        <f>'4L'!G98</f>
        <v>0</v>
      </c>
    </row>
    <row r="7657" spans="2:6">
      <c r="B7657" t="s">
        <v>9070</v>
      </c>
      <c r="E7657" t="s">
        <v>15757</v>
      </c>
      <c r="F7657">
        <f>'4L'!H98</f>
        <v>0</v>
      </c>
    </row>
    <row r="7658" spans="2:6">
      <c r="B7658" t="s">
        <v>9071</v>
      </c>
      <c r="E7658" t="s">
        <v>15757</v>
      </c>
      <c r="F7658">
        <f>'4L'!I98</f>
        <v>0</v>
      </c>
    </row>
    <row r="7659" spans="2:6">
      <c r="B7659" t="s">
        <v>9072</v>
      </c>
      <c r="E7659" t="s">
        <v>15757</v>
      </c>
      <c r="F7659">
        <f>'4L'!J98</f>
        <v>0</v>
      </c>
    </row>
    <row r="7660" spans="2:6">
      <c r="B7660" t="s">
        <v>9073</v>
      </c>
      <c r="E7660" t="s">
        <v>15757</v>
      </c>
      <c r="F7660">
        <f>'4L'!K98</f>
        <v>0</v>
      </c>
    </row>
    <row r="7661" spans="2:6">
      <c r="B7661" t="s">
        <v>9074</v>
      </c>
      <c r="E7661" t="s">
        <v>15757</v>
      </c>
      <c r="F7661">
        <f>'4L'!L98</f>
        <v>0</v>
      </c>
    </row>
    <row r="7662" spans="2:6">
      <c r="B7662" t="s">
        <v>9075</v>
      </c>
      <c r="E7662" t="s">
        <v>15757</v>
      </c>
      <c r="F7662">
        <f>'4L'!M98</f>
        <v>0</v>
      </c>
    </row>
    <row r="7663" spans="2:6">
      <c r="B7663" t="s">
        <v>9076</v>
      </c>
      <c r="E7663" t="s">
        <v>15757</v>
      </c>
      <c r="F7663">
        <f>'4L'!N98</f>
        <v>0</v>
      </c>
    </row>
    <row r="7664" spans="2:6">
      <c r="B7664" t="s">
        <v>9077</v>
      </c>
      <c r="E7664" t="s">
        <v>15757</v>
      </c>
      <c r="F7664">
        <f>'4L'!O98</f>
        <v>0</v>
      </c>
    </row>
    <row r="7665" spans="2:6">
      <c r="B7665" t="s">
        <v>9079</v>
      </c>
      <c r="E7665" t="s">
        <v>15757</v>
      </c>
      <c r="F7665">
        <f>'4L'!F99</f>
        <v>0</v>
      </c>
    </row>
    <row r="7666" spans="2:6">
      <c r="B7666" t="s">
        <v>9080</v>
      </c>
      <c r="E7666" t="s">
        <v>15757</v>
      </c>
      <c r="F7666">
        <f>'4L'!G99</f>
        <v>0</v>
      </c>
    </row>
    <row r="7667" spans="2:6">
      <c r="B7667" t="s">
        <v>9081</v>
      </c>
      <c r="E7667" t="s">
        <v>15757</v>
      </c>
      <c r="F7667">
        <f>'4L'!H99</f>
        <v>0</v>
      </c>
    </row>
    <row r="7668" spans="2:6">
      <c r="B7668" t="s">
        <v>9082</v>
      </c>
      <c r="E7668" t="s">
        <v>15757</v>
      </c>
      <c r="F7668">
        <f>'4L'!I99</f>
        <v>0</v>
      </c>
    </row>
    <row r="7669" spans="2:6">
      <c r="B7669" t="s">
        <v>9083</v>
      </c>
      <c r="E7669" t="s">
        <v>15757</v>
      </c>
      <c r="F7669">
        <f>'4L'!J99</f>
        <v>0</v>
      </c>
    </row>
    <row r="7670" spans="2:6">
      <c r="B7670" t="s">
        <v>9084</v>
      </c>
      <c r="E7670" t="s">
        <v>15757</v>
      </c>
      <c r="F7670">
        <f>'4L'!K99</f>
        <v>0</v>
      </c>
    </row>
    <row r="7671" spans="2:6">
      <c r="B7671" t="s">
        <v>9085</v>
      </c>
      <c r="E7671" t="s">
        <v>15757</v>
      </c>
      <c r="F7671">
        <f>'4L'!L99</f>
        <v>0</v>
      </c>
    </row>
    <row r="7672" spans="2:6">
      <c r="B7672" t="s">
        <v>9086</v>
      </c>
      <c r="E7672" t="s">
        <v>15757</v>
      </c>
      <c r="F7672">
        <f>'4L'!M99</f>
        <v>0</v>
      </c>
    </row>
    <row r="7673" spans="2:6">
      <c r="B7673" t="s">
        <v>9087</v>
      </c>
      <c r="E7673" t="s">
        <v>15757</v>
      </c>
      <c r="F7673">
        <f>'4L'!N99</f>
        <v>0</v>
      </c>
    </row>
    <row r="7674" spans="2:6">
      <c r="B7674" t="s">
        <v>9088</v>
      </c>
      <c r="E7674" t="s">
        <v>15757</v>
      </c>
      <c r="F7674">
        <f>'4L'!O99</f>
        <v>0</v>
      </c>
    </row>
    <row r="7675" spans="2:6">
      <c r="B7675" t="s">
        <v>9089</v>
      </c>
      <c r="E7675" t="s">
        <v>15757</v>
      </c>
      <c r="F7675">
        <f>'4L'!V99</f>
        <v>0</v>
      </c>
    </row>
    <row r="7676" spans="2:6">
      <c r="B7676" t="s">
        <v>9090</v>
      </c>
      <c r="E7676" t="s">
        <v>15757</v>
      </c>
      <c r="F7676">
        <f>'4L'!W99</f>
        <v>0</v>
      </c>
    </row>
    <row r="7677" spans="2:6">
      <c r="B7677" t="s">
        <v>9091</v>
      </c>
      <c r="E7677" t="s">
        <v>15757</v>
      </c>
      <c r="F7677">
        <f>'4L'!X99</f>
        <v>0</v>
      </c>
    </row>
    <row r="7678" spans="2:6">
      <c r="B7678" t="s">
        <v>9094</v>
      </c>
      <c r="E7678" t="s">
        <v>15757</v>
      </c>
      <c r="F7678">
        <f>'4L'!F100</f>
        <v>0</v>
      </c>
    </row>
    <row r="7679" spans="2:6">
      <c r="B7679" t="s">
        <v>9095</v>
      </c>
      <c r="E7679" t="s">
        <v>15757</v>
      </c>
      <c r="F7679">
        <f>'4L'!G100</f>
        <v>0</v>
      </c>
    </row>
    <row r="7680" spans="2:6">
      <c r="B7680" t="s">
        <v>9096</v>
      </c>
      <c r="E7680" t="s">
        <v>15757</v>
      </c>
      <c r="F7680">
        <f>'4L'!H100</f>
        <v>0</v>
      </c>
    </row>
    <row r="7681" spans="2:6">
      <c r="B7681" t="s">
        <v>9097</v>
      </c>
      <c r="E7681" t="s">
        <v>15757</v>
      </c>
      <c r="F7681">
        <f>'4L'!I100</f>
        <v>0</v>
      </c>
    </row>
    <row r="7682" spans="2:6">
      <c r="B7682" t="s">
        <v>9098</v>
      </c>
      <c r="E7682" t="s">
        <v>15757</v>
      </c>
      <c r="F7682">
        <f>'4L'!J100</f>
        <v>0</v>
      </c>
    </row>
    <row r="7683" spans="2:6">
      <c r="B7683" t="s">
        <v>9099</v>
      </c>
      <c r="E7683" t="s">
        <v>15757</v>
      </c>
      <c r="F7683">
        <f>'4L'!K100</f>
        <v>0</v>
      </c>
    </row>
    <row r="7684" spans="2:6">
      <c r="B7684" t="s">
        <v>9100</v>
      </c>
      <c r="E7684" t="s">
        <v>15757</v>
      </c>
      <c r="F7684">
        <f>'4L'!L100</f>
        <v>0</v>
      </c>
    </row>
    <row r="7685" spans="2:6">
      <c r="B7685" t="s">
        <v>9101</v>
      </c>
      <c r="E7685" t="s">
        <v>15757</v>
      </c>
      <c r="F7685">
        <f>'4L'!M100</f>
        <v>0</v>
      </c>
    </row>
    <row r="7686" spans="2:6">
      <c r="B7686" t="s">
        <v>9102</v>
      </c>
      <c r="E7686" t="s">
        <v>15757</v>
      </c>
      <c r="F7686">
        <f>'4L'!N100</f>
        <v>0</v>
      </c>
    </row>
    <row r="7687" spans="2:6">
      <c r="B7687" t="s">
        <v>9103</v>
      </c>
      <c r="E7687" t="s">
        <v>15757</v>
      </c>
      <c r="F7687">
        <f>'4L'!O100</f>
        <v>0</v>
      </c>
    </row>
    <row r="7688" spans="2:6">
      <c r="B7688" t="s">
        <v>9105</v>
      </c>
      <c r="E7688" t="s">
        <v>15757</v>
      </c>
      <c r="F7688">
        <f>'4L'!F101</f>
        <v>0</v>
      </c>
    </row>
    <row r="7689" spans="2:6">
      <c r="B7689" t="s">
        <v>9106</v>
      </c>
      <c r="E7689" t="s">
        <v>15757</v>
      </c>
      <c r="F7689">
        <f>'4L'!G101</f>
        <v>0</v>
      </c>
    </row>
    <row r="7690" spans="2:6">
      <c r="B7690" t="s">
        <v>9107</v>
      </c>
      <c r="E7690" t="s">
        <v>15757</v>
      </c>
      <c r="F7690">
        <f>'4L'!H101</f>
        <v>0</v>
      </c>
    </row>
    <row r="7691" spans="2:6">
      <c r="B7691" t="s">
        <v>9108</v>
      </c>
      <c r="E7691" t="s">
        <v>15757</v>
      </c>
      <c r="F7691">
        <f>'4L'!I101</f>
        <v>0</v>
      </c>
    </row>
    <row r="7692" spans="2:6">
      <c r="B7692" t="s">
        <v>9109</v>
      </c>
      <c r="E7692" t="s">
        <v>15757</v>
      </c>
      <c r="F7692">
        <f>'4L'!J101</f>
        <v>0</v>
      </c>
    </row>
    <row r="7693" spans="2:6">
      <c r="B7693" t="s">
        <v>9110</v>
      </c>
      <c r="E7693" t="s">
        <v>15757</v>
      </c>
      <c r="F7693">
        <f>'4L'!K101</f>
        <v>0</v>
      </c>
    </row>
    <row r="7694" spans="2:6">
      <c r="B7694" t="s">
        <v>9111</v>
      </c>
      <c r="E7694" t="s">
        <v>15757</v>
      </c>
      <c r="F7694">
        <f>'4L'!L101</f>
        <v>0</v>
      </c>
    </row>
    <row r="7695" spans="2:6">
      <c r="B7695" t="s">
        <v>9112</v>
      </c>
      <c r="E7695" t="s">
        <v>15757</v>
      </c>
      <c r="F7695">
        <f>'4L'!M101</f>
        <v>0</v>
      </c>
    </row>
    <row r="7696" spans="2:6">
      <c r="B7696" t="s">
        <v>9113</v>
      </c>
      <c r="E7696" t="s">
        <v>15757</v>
      </c>
      <c r="F7696">
        <f>'4L'!N101</f>
        <v>0</v>
      </c>
    </row>
    <row r="7697" spans="2:6">
      <c r="B7697" t="s">
        <v>9114</v>
      </c>
      <c r="E7697" t="s">
        <v>15757</v>
      </c>
      <c r="F7697">
        <f>'4L'!O101</f>
        <v>0</v>
      </c>
    </row>
    <row r="7698" spans="2:6">
      <c r="B7698" t="s">
        <v>9116</v>
      </c>
      <c r="E7698" t="s">
        <v>15757</v>
      </c>
      <c r="F7698">
        <f>'4L'!F102</f>
        <v>0</v>
      </c>
    </row>
    <row r="7699" spans="2:6">
      <c r="B7699" t="s">
        <v>9117</v>
      </c>
      <c r="E7699" t="s">
        <v>15757</v>
      </c>
      <c r="F7699">
        <f>'4L'!G102</f>
        <v>0</v>
      </c>
    </row>
    <row r="7700" spans="2:6">
      <c r="B7700" t="s">
        <v>9118</v>
      </c>
      <c r="E7700" t="s">
        <v>15757</v>
      </c>
      <c r="F7700">
        <f>'4L'!H102</f>
        <v>0</v>
      </c>
    </row>
    <row r="7701" spans="2:6">
      <c r="B7701" t="s">
        <v>9119</v>
      </c>
      <c r="E7701" t="s">
        <v>15757</v>
      </c>
      <c r="F7701">
        <f>'4L'!I102</f>
        <v>0</v>
      </c>
    </row>
    <row r="7702" spans="2:6">
      <c r="B7702" t="s">
        <v>9120</v>
      </c>
      <c r="E7702" t="s">
        <v>15757</v>
      </c>
      <c r="F7702">
        <f>'4L'!J102</f>
        <v>0</v>
      </c>
    </row>
    <row r="7703" spans="2:6">
      <c r="B7703" t="s">
        <v>9121</v>
      </c>
      <c r="E7703" t="s">
        <v>15757</v>
      </c>
      <c r="F7703">
        <f>'4L'!K102</f>
        <v>0</v>
      </c>
    </row>
    <row r="7704" spans="2:6">
      <c r="B7704" t="s">
        <v>9122</v>
      </c>
      <c r="E7704" t="s">
        <v>15757</v>
      </c>
      <c r="F7704">
        <f>'4L'!L102</f>
        <v>0</v>
      </c>
    </row>
    <row r="7705" spans="2:6">
      <c r="B7705" t="s">
        <v>9123</v>
      </c>
      <c r="E7705" t="s">
        <v>15757</v>
      </c>
      <c r="F7705">
        <f>'4L'!M102</f>
        <v>0</v>
      </c>
    </row>
    <row r="7706" spans="2:6">
      <c r="B7706" t="s">
        <v>9124</v>
      </c>
      <c r="E7706" t="s">
        <v>15757</v>
      </c>
      <c r="F7706">
        <f>'4L'!N102</f>
        <v>0</v>
      </c>
    </row>
    <row r="7707" spans="2:6">
      <c r="B7707" t="s">
        <v>9125</v>
      </c>
      <c r="E7707" t="s">
        <v>15757</v>
      </c>
      <c r="F7707">
        <f>'4L'!O102</f>
        <v>0</v>
      </c>
    </row>
    <row r="7708" spans="2:6">
      <c r="B7708" t="s">
        <v>9126</v>
      </c>
      <c r="E7708" t="s">
        <v>15757</v>
      </c>
      <c r="F7708">
        <f>'4L'!V102</f>
        <v>0</v>
      </c>
    </row>
    <row r="7709" spans="2:6">
      <c r="B7709" t="s">
        <v>9127</v>
      </c>
      <c r="E7709" t="s">
        <v>15757</v>
      </c>
      <c r="F7709">
        <f>'4L'!W102</f>
        <v>0</v>
      </c>
    </row>
    <row r="7710" spans="2:6">
      <c r="B7710" t="s">
        <v>9128</v>
      </c>
      <c r="E7710" t="s">
        <v>15757</v>
      </c>
      <c r="F7710">
        <f>'4L'!X102</f>
        <v>0</v>
      </c>
    </row>
    <row r="7711" spans="2:6">
      <c r="B7711" t="s">
        <v>9131</v>
      </c>
      <c r="E7711" t="s">
        <v>15757</v>
      </c>
      <c r="F7711">
        <f>'4L'!F103</f>
        <v>0</v>
      </c>
    </row>
    <row r="7712" spans="2:6">
      <c r="B7712" t="s">
        <v>9132</v>
      </c>
      <c r="E7712" t="s">
        <v>15757</v>
      </c>
      <c r="F7712">
        <f>'4L'!G103</f>
        <v>0</v>
      </c>
    </row>
    <row r="7713" spans="2:6">
      <c r="B7713" t="s">
        <v>9133</v>
      </c>
      <c r="E7713" t="s">
        <v>15757</v>
      </c>
      <c r="F7713">
        <f>'4L'!H103</f>
        <v>0</v>
      </c>
    </row>
    <row r="7714" spans="2:6">
      <c r="B7714" t="s">
        <v>9134</v>
      </c>
      <c r="E7714" t="s">
        <v>15757</v>
      </c>
      <c r="F7714">
        <f>'4L'!I103</f>
        <v>0</v>
      </c>
    </row>
    <row r="7715" spans="2:6">
      <c r="B7715" t="s">
        <v>9135</v>
      </c>
      <c r="E7715" t="s">
        <v>15757</v>
      </c>
      <c r="F7715">
        <f>'4L'!J103</f>
        <v>0</v>
      </c>
    </row>
    <row r="7716" spans="2:6">
      <c r="B7716" t="s">
        <v>9136</v>
      </c>
      <c r="E7716" t="s">
        <v>15757</v>
      </c>
      <c r="F7716">
        <f>'4L'!K103</f>
        <v>0</v>
      </c>
    </row>
    <row r="7717" spans="2:6">
      <c r="B7717" t="s">
        <v>9137</v>
      </c>
      <c r="E7717" t="s">
        <v>15757</v>
      </c>
      <c r="F7717">
        <f>'4L'!L103</f>
        <v>0</v>
      </c>
    </row>
    <row r="7718" spans="2:6">
      <c r="B7718" t="s">
        <v>9138</v>
      </c>
      <c r="E7718" t="s">
        <v>15757</v>
      </c>
      <c r="F7718">
        <f>'4L'!M103</f>
        <v>0</v>
      </c>
    </row>
    <row r="7719" spans="2:6">
      <c r="B7719" t="s">
        <v>9139</v>
      </c>
      <c r="E7719" t="s">
        <v>15757</v>
      </c>
      <c r="F7719">
        <f>'4L'!N103</f>
        <v>0</v>
      </c>
    </row>
    <row r="7720" spans="2:6">
      <c r="B7720" t="s">
        <v>9140</v>
      </c>
      <c r="E7720" t="s">
        <v>15757</v>
      </c>
      <c r="F7720">
        <f>'4L'!O103</f>
        <v>0</v>
      </c>
    </row>
    <row r="7721" spans="2:6">
      <c r="B7721" t="s">
        <v>9142</v>
      </c>
      <c r="E7721" t="s">
        <v>15757</v>
      </c>
      <c r="F7721">
        <f>'4L'!F104</f>
        <v>0</v>
      </c>
    </row>
    <row r="7722" spans="2:6">
      <c r="B7722" t="s">
        <v>9143</v>
      </c>
      <c r="E7722" t="s">
        <v>15757</v>
      </c>
      <c r="F7722">
        <f>'4L'!G104</f>
        <v>0</v>
      </c>
    </row>
    <row r="7723" spans="2:6">
      <c r="B7723" t="s">
        <v>9144</v>
      </c>
      <c r="E7723" t="s">
        <v>15757</v>
      </c>
      <c r="F7723">
        <f>'4L'!H104</f>
        <v>0</v>
      </c>
    </row>
    <row r="7724" spans="2:6">
      <c r="B7724" t="s">
        <v>9145</v>
      </c>
      <c r="E7724" t="s">
        <v>15757</v>
      </c>
      <c r="F7724">
        <f>'4L'!I104</f>
        <v>0</v>
      </c>
    </row>
    <row r="7725" spans="2:6">
      <c r="B7725" t="s">
        <v>9146</v>
      </c>
      <c r="E7725" t="s">
        <v>15757</v>
      </c>
      <c r="F7725">
        <f>'4L'!J104</f>
        <v>0</v>
      </c>
    </row>
    <row r="7726" spans="2:6">
      <c r="B7726" t="s">
        <v>9147</v>
      </c>
      <c r="E7726" t="s">
        <v>15757</v>
      </c>
      <c r="F7726">
        <f>'4L'!K104</f>
        <v>0</v>
      </c>
    </row>
    <row r="7727" spans="2:6">
      <c r="B7727" t="s">
        <v>9148</v>
      </c>
      <c r="E7727" t="s">
        <v>15757</v>
      </c>
      <c r="F7727">
        <f>'4L'!L104</f>
        <v>0</v>
      </c>
    </row>
    <row r="7728" spans="2:6">
      <c r="B7728" t="s">
        <v>9149</v>
      </c>
      <c r="E7728" t="s">
        <v>15757</v>
      </c>
      <c r="F7728">
        <f>'4L'!M104</f>
        <v>0</v>
      </c>
    </row>
    <row r="7729" spans="2:6">
      <c r="B7729" t="s">
        <v>9150</v>
      </c>
      <c r="E7729" t="s">
        <v>15757</v>
      </c>
      <c r="F7729">
        <f>'4L'!N104</f>
        <v>0</v>
      </c>
    </row>
    <row r="7730" spans="2:6">
      <c r="B7730" t="s">
        <v>9151</v>
      </c>
      <c r="E7730" t="s">
        <v>15757</v>
      </c>
      <c r="F7730">
        <f>'4L'!O104</f>
        <v>0</v>
      </c>
    </row>
    <row r="7731" spans="2:6">
      <c r="B7731" t="s">
        <v>9153</v>
      </c>
      <c r="E7731" t="s">
        <v>15757</v>
      </c>
      <c r="F7731">
        <f>'4L'!F105</f>
        <v>0</v>
      </c>
    </row>
    <row r="7732" spans="2:6">
      <c r="B7732" t="s">
        <v>9154</v>
      </c>
      <c r="E7732" t="s">
        <v>15757</v>
      </c>
      <c r="F7732">
        <f>'4L'!G105</f>
        <v>0</v>
      </c>
    </row>
    <row r="7733" spans="2:6">
      <c r="B7733" t="s">
        <v>9155</v>
      </c>
      <c r="E7733" t="s">
        <v>15757</v>
      </c>
      <c r="F7733">
        <f>'4L'!H105</f>
        <v>0</v>
      </c>
    </row>
    <row r="7734" spans="2:6">
      <c r="B7734" t="s">
        <v>9156</v>
      </c>
      <c r="E7734" t="s">
        <v>15757</v>
      </c>
      <c r="F7734">
        <f>'4L'!I105</f>
        <v>0</v>
      </c>
    </row>
    <row r="7735" spans="2:6">
      <c r="B7735" t="s">
        <v>9157</v>
      </c>
      <c r="E7735" t="s">
        <v>15757</v>
      </c>
      <c r="F7735">
        <f>'4L'!J105</f>
        <v>0</v>
      </c>
    </row>
    <row r="7736" spans="2:6">
      <c r="B7736" t="s">
        <v>9158</v>
      </c>
      <c r="E7736" t="s">
        <v>15757</v>
      </c>
      <c r="F7736">
        <f>'4L'!K105</f>
        <v>0</v>
      </c>
    </row>
    <row r="7737" spans="2:6">
      <c r="B7737" t="s">
        <v>9159</v>
      </c>
      <c r="E7737" t="s">
        <v>15757</v>
      </c>
      <c r="F7737">
        <f>'4L'!L105</f>
        <v>0</v>
      </c>
    </row>
    <row r="7738" spans="2:6">
      <c r="B7738" t="s">
        <v>9160</v>
      </c>
      <c r="E7738" t="s">
        <v>15757</v>
      </c>
      <c r="F7738">
        <f>'4L'!M105</f>
        <v>0</v>
      </c>
    </row>
    <row r="7739" spans="2:6">
      <c r="B7739" t="s">
        <v>9161</v>
      </c>
      <c r="E7739" t="s">
        <v>15757</v>
      </c>
      <c r="F7739">
        <f>'4L'!N105</f>
        <v>0</v>
      </c>
    </row>
    <row r="7740" spans="2:6">
      <c r="B7740" t="s">
        <v>9162</v>
      </c>
      <c r="E7740" t="s">
        <v>15757</v>
      </c>
      <c r="F7740">
        <f>'4L'!O105</f>
        <v>0</v>
      </c>
    </row>
    <row r="7741" spans="2:6">
      <c r="B7741" t="s">
        <v>9163</v>
      </c>
      <c r="E7741" t="s">
        <v>15757</v>
      </c>
      <c r="F7741">
        <f>'4L'!V105</f>
        <v>0</v>
      </c>
    </row>
    <row r="7742" spans="2:6">
      <c r="B7742" t="s">
        <v>9164</v>
      </c>
      <c r="E7742" t="s">
        <v>15757</v>
      </c>
      <c r="F7742">
        <f>'4L'!W105</f>
        <v>0</v>
      </c>
    </row>
    <row r="7743" spans="2:6">
      <c r="B7743" t="s">
        <v>9165</v>
      </c>
      <c r="E7743" t="s">
        <v>15757</v>
      </c>
      <c r="F7743">
        <f>'4L'!X105</f>
        <v>0</v>
      </c>
    </row>
    <row r="7744" spans="2:6">
      <c r="B7744" t="s">
        <v>9168</v>
      </c>
      <c r="E7744" t="s">
        <v>15757</v>
      </c>
      <c r="F7744">
        <f>'4L'!F106</f>
        <v>0</v>
      </c>
    </row>
    <row r="7745" spans="2:6">
      <c r="B7745" t="s">
        <v>9169</v>
      </c>
      <c r="E7745" t="s">
        <v>15757</v>
      </c>
      <c r="F7745">
        <f>'4L'!G106</f>
        <v>0</v>
      </c>
    </row>
    <row r="7746" spans="2:6">
      <c r="B7746" t="s">
        <v>9170</v>
      </c>
      <c r="E7746" t="s">
        <v>15757</v>
      </c>
      <c r="F7746">
        <f>'4L'!H106</f>
        <v>0</v>
      </c>
    </row>
    <row r="7747" spans="2:6">
      <c r="B7747" t="s">
        <v>9171</v>
      </c>
      <c r="E7747" t="s">
        <v>15757</v>
      </c>
      <c r="F7747">
        <f>'4L'!I106</f>
        <v>0</v>
      </c>
    </row>
    <row r="7748" spans="2:6">
      <c r="B7748" t="s">
        <v>9172</v>
      </c>
      <c r="E7748" t="s">
        <v>15757</v>
      </c>
      <c r="F7748">
        <f>'4L'!J106</f>
        <v>0</v>
      </c>
    </row>
    <row r="7749" spans="2:6">
      <c r="B7749" t="s">
        <v>9173</v>
      </c>
      <c r="E7749" t="s">
        <v>15757</v>
      </c>
      <c r="F7749">
        <f>'4L'!K106</f>
        <v>0</v>
      </c>
    </row>
    <row r="7750" spans="2:6">
      <c r="B7750" t="s">
        <v>9174</v>
      </c>
      <c r="E7750" t="s">
        <v>15757</v>
      </c>
      <c r="F7750">
        <f>'4L'!L106</f>
        <v>0</v>
      </c>
    </row>
    <row r="7751" spans="2:6">
      <c r="B7751" t="s">
        <v>9175</v>
      </c>
      <c r="E7751" t="s">
        <v>15757</v>
      </c>
      <c r="F7751">
        <f>'4L'!M106</f>
        <v>0</v>
      </c>
    </row>
    <row r="7752" spans="2:6">
      <c r="B7752" t="s">
        <v>9176</v>
      </c>
      <c r="E7752" t="s">
        <v>15757</v>
      </c>
      <c r="F7752">
        <f>'4L'!N106</f>
        <v>0</v>
      </c>
    </row>
    <row r="7753" spans="2:6">
      <c r="B7753" t="s">
        <v>9177</v>
      </c>
      <c r="E7753" t="s">
        <v>15757</v>
      </c>
      <c r="F7753">
        <f>'4L'!O106</f>
        <v>0</v>
      </c>
    </row>
    <row r="7754" spans="2:6">
      <c r="B7754" t="s">
        <v>9179</v>
      </c>
      <c r="E7754" t="s">
        <v>15757</v>
      </c>
      <c r="F7754">
        <f>'4L'!F107</f>
        <v>0</v>
      </c>
    </row>
    <row r="7755" spans="2:6">
      <c r="B7755" t="s">
        <v>9180</v>
      </c>
      <c r="E7755" t="s">
        <v>15757</v>
      </c>
      <c r="F7755">
        <f>'4L'!G107</f>
        <v>0</v>
      </c>
    </row>
    <row r="7756" spans="2:6">
      <c r="B7756" t="s">
        <v>9181</v>
      </c>
      <c r="E7756" t="s">
        <v>15757</v>
      </c>
      <c r="F7756">
        <f>'4L'!H107</f>
        <v>0</v>
      </c>
    </row>
    <row r="7757" spans="2:6">
      <c r="B7757" t="s">
        <v>9182</v>
      </c>
      <c r="E7757" t="s">
        <v>15757</v>
      </c>
      <c r="F7757">
        <f>'4L'!I107</f>
        <v>0</v>
      </c>
    </row>
    <row r="7758" spans="2:6">
      <c r="B7758" t="s">
        <v>9183</v>
      </c>
      <c r="E7758" t="s">
        <v>15757</v>
      </c>
      <c r="F7758">
        <f>'4L'!J107</f>
        <v>0</v>
      </c>
    </row>
    <row r="7759" spans="2:6">
      <c r="B7759" t="s">
        <v>9184</v>
      </c>
      <c r="E7759" t="s">
        <v>15757</v>
      </c>
      <c r="F7759">
        <f>'4L'!K107</f>
        <v>0</v>
      </c>
    </row>
    <row r="7760" spans="2:6">
      <c r="B7760" t="s">
        <v>9185</v>
      </c>
      <c r="E7760" t="s">
        <v>15757</v>
      </c>
      <c r="F7760">
        <f>'4L'!L107</f>
        <v>0</v>
      </c>
    </row>
    <row r="7761" spans="2:6">
      <c r="B7761" t="s">
        <v>9186</v>
      </c>
      <c r="E7761" t="s">
        <v>15757</v>
      </c>
      <c r="F7761">
        <f>'4L'!M107</f>
        <v>0</v>
      </c>
    </row>
    <row r="7762" spans="2:6">
      <c r="B7762" t="s">
        <v>9187</v>
      </c>
      <c r="E7762" t="s">
        <v>15757</v>
      </c>
      <c r="F7762">
        <f>'4L'!N107</f>
        <v>0</v>
      </c>
    </row>
    <row r="7763" spans="2:6">
      <c r="B7763" t="s">
        <v>9188</v>
      </c>
      <c r="E7763" t="s">
        <v>15757</v>
      </c>
      <c r="F7763">
        <f>'4L'!O107</f>
        <v>0</v>
      </c>
    </row>
    <row r="7764" spans="2:6">
      <c r="B7764" t="s">
        <v>9190</v>
      </c>
      <c r="E7764" t="s">
        <v>15757</v>
      </c>
      <c r="F7764">
        <f>'4L'!F108</f>
        <v>0</v>
      </c>
    </row>
    <row r="7765" spans="2:6">
      <c r="B7765" t="s">
        <v>9191</v>
      </c>
      <c r="E7765" t="s">
        <v>15757</v>
      </c>
      <c r="F7765">
        <f>'4L'!G108</f>
        <v>0</v>
      </c>
    </row>
    <row r="7766" spans="2:6">
      <c r="B7766" t="s">
        <v>9192</v>
      </c>
      <c r="E7766" t="s">
        <v>15757</v>
      </c>
      <c r="F7766">
        <f>'4L'!H108</f>
        <v>0</v>
      </c>
    </row>
    <row r="7767" spans="2:6">
      <c r="B7767" t="s">
        <v>9193</v>
      </c>
      <c r="E7767" t="s">
        <v>15757</v>
      </c>
      <c r="F7767">
        <f>'4L'!I108</f>
        <v>0</v>
      </c>
    </row>
    <row r="7768" spans="2:6">
      <c r="B7768" t="s">
        <v>9194</v>
      </c>
      <c r="E7768" t="s">
        <v>15757</v>
      </c>
      <c r="F7768">
        <f>'4L'!J108</f>
        <v>0</v>
      </c>
    </row>
    <row r="7769" spans="2:6">
      <c r="B7769" t="s">
        <v>9195</v>
      </c>
      <c r="E7769" t="s">
        <v>15757</v>
      </c>
      <c r="F7769">
        <f>'4L'!K108</f>
        <v>0</v>
      </c>
    </row>
    <row r="7770" spans="2:6">
      <c r="B7770" t="s">
        <v>9196</v>
      </c>
      <c r="E7770" t="s">
        <v>15757</v>
      </c>
      <c r="F7770">
        <f>'4L'!L108</f>
        <v>0</v>
      </c>
    </row>
    <row r="7771" spans="2:6">
      <c r="B7771" t="s">
        <v>9197</v>
      </c>
      <c r="E7771" t="s">
        <v>15757</v>
      </c>
      <c r="F7771">
        <f>'4L'!M108</f>
        <v>0</v>
      </c>
    </row>
    <row r="7772" spans="2:6">
      <c r="B7772" t="s">
        <v>9198</v>
      </c>
      <c r="E7772" t="s">
        <v>15757</v>
      </c>
      <c r="F7772">
        <f>'4L'!N108</f>
        <v>0</v>
      </c>
    </row>
    <row r="7773" spans="2:6">
      <c r="B7773" t="s">
        <v>9199</v>
      </c>
      <c r="E7773" t="s">
        <v>15757</v>
      </c>
      <c r="F7773">
        <f>'4L'!O108</f>
        <v>0</v>
      </c>
    </row>
    <row r="7774" spans="2:6">
      <c r="B7774" t="s">
        <v>9200</v>
      </c>
      <c r="E7774" t="s">
        <v>15757</v>
      </c>
      <c r="F7774">
        <f>'4L'!V108</f>
        <v>0</v>
      </c>
    </row>
    <row r="7775" spans="2:6">
      <c r="B7775" t="s">
        <v>9201</v>
      </c>
      <c r="E7775" t="s">
        <v>15757</v>
      </c>
      <c r="F7775">
        <f>'4L'!W108</f>
        <v>0</v>
      </c>
    </row>
    <row r="7776" spans="2:6">
      <c r="B7776" t="s">
        <v>9202</v>
      </c>
      <c r="E7776" t="s">
        <v>15757</v>
      </c>
      <c r="F7776">
        <f>'4L'!X108</f>
        <v>0</v>
      </c>
    </row>
    <row r="7777" spans="2:6">
      <c r="B7777" t="s">
        <v>9204</v>
      </c>
      <c r="E7777" t="s">
        <v>15757</v>
      </c>
      <c r="F7777">
        <f>'4L'!F109</f>
        <v>0</v>
      </c>
    </row>
    <row r="7778" spans="2:6">
      <c r="B7778" t="s">
        <v>9205</v>
      </c>
      <c r="E7778" t="s">
        <v>15757</v>
      </c>
      <c r="F7778">
        <f>'4L'!G109</f>
        <v>0</v>
      </c>
    </row>
    <row r="7779" spans="2:6">
      <c r="B7779" t="s">
        <v>9206</v>
      </c>
      <c r="E7779" t="s">
        <v>15757</v>
      </c>
      <c r="F7779">
        <f>'4L'!H109</f>
        <v>0</v>
      </c>
    </row>
    <row r="7780" spans="2:6">
      <c r="B7780" t="s">
        <v>9207</v>
      </c>
      <c r="E7780" t="s">
        <v>15757</v>
      </c>
      <c r="F7780">
        <f>'4L'!I109</f>
        <v>0</v>
      </c>
    </row>
    <row r="7781" spans="2:6">
      <c r="B7781" t="s">
        <v>9208</v>
      </c>
      <c r="E7781" t="s">
        <v>15757</v>
      </c>
      <c r="F7781">
        <f>'4L'!J109</f>
        <v>0</v>
      </c>
    </row>
    <row r="7782" spans="2:6">
      <c r="B7782" t="s">
        <v>9209</v>
      </c>
      <c r="E7782" t="s">
        <v>15757</v>
      </c>
      <c r="F7782">
        <f>'4L'!K109</f>
        <v>0</v>
      </c>
    </row>
    <row r="7783" spans="2:6">
      <c r="B7783" t="s">
        <v>9210</v>
      </c>
      <c r="E7783" t="s">
        <v>15757</v>
      </c>
      <c r="F7783">
        <f>'4L'!L109</f>
        <v>0</v>
      </c>
    </row>
    <row r="7784" spans="2:6">
      <c r="B7784" t="s">
        <v>9211</v>
      </c>
      <c r="E7784" t="s">
        <v>15757</v>
      </c>
      <c r="F7784">
        <f>'4L'!M109</f>
        <v>0</v>
      </c>
    </row>
    <row r="7785" spans="2:6">
      <c r="B7785" t="s">
        <v>9212</v>
      </c>
      <c r="E7785" t="s">
        <v>15757</v>
      </c>
      <c r="F7785">
        <f>'4L'!N109</f>
        <v>0</v>
      </c>
    </row>
    <row r="7786" spans="2:6">
      <c r="B7786" t="s">
        <v>9213</v>
      </c>
      <c r="E7786" t="s">
        <v>15757</v>
      </c>
      <c r="F7786">
        <f>'4L'!O109</f>
        <v>0</v>
      </c>
    </row>
    <row r="7787" spans="2:6">
      <c r="B7787" t="s">
        <v>9215</v>
      </c>
      <c r="E7787" t="s">
        <v>15757</v>
      </c>
      <c r="F7787">
        <f>'4L'!F110</f>
        <v>0</v>
      </c>
    </row>
    <row r="7788" spans="2:6">
      <c r="B7788" t="s">
        <v>9216</v>
      </c>
      <c r="E7788" t="s">
        <v>15757</v>
      </c>
      <c r="F7788">
        <f>'4L'!G110</f>
        <v>0</v>
      </c>
    </row>
    <row r="7789" spans="2:6">
      <c r="B7789" t="s">
        <v>9217</v>
      </c>
      <c r="E7789" t="s">
        <v>15757</v>
      </c>
      <c r="F7789">
        <f>'4L'!H110</f>
        <v>0</v>
      </c>
    </row>
    <row r="7790" spans="2:6">
      <c r="B7790" t="s">
        <v>9218</v>
      </c>
      <c r="E7790" t="s">
        <v>15757</v>
      </c>
      <c r="F7790">
        <f>'4L'!I110</f>
        <v>0</v>
      </c>
    </row>
    <row r="7791" spans="2:6">
      <c r="B7791" t="s">
        <v>9219</v>
      </c>
      <c r="E7791" t="s">
        <v>15757</v>
      </c>
      <c r="F7791">
        <f>'4L'!J110</f>
        <v>0</v>
      </c>
    </row>
    <row r="7792" spans="2:6">
      <c r="B7792" t="s">
        <v>9220</v>
      </c>
      <c r="E7792" t="s">
        <v>15757</v>
      </c>
      <c r="F7792">
        <f>'4L'!K110</f>
        <v>0</v>
      </c>
    </row>
    <row r="7793" spans="2:6">
      <c r="B7793" t="s">
        <v>9221</v>
      </c>
      <c r="E7793" t="s">
        <v>15757</v>
      </c>
      <c r="F7793">
        <f>'4L'!L110</f>
        <v>0</v>
      </c>
    </row>
    <row r="7794" spans="2:6">
      <c r="B7794" t="s">
        <v>9222</v>
      </c>
      <c r="E7794" t="s">
        <v>15757</v>
      </c>
      <c r="F7794">
        <f>'4L'!M110</f>
        <v>0</v>
      </c>
    </row>
    <row r="7795" spans="2:6">
      <c r="B7795" t="s">
        <v>9223</v>
      </c>
      <c r="E7795" t="s">
        <v>15757</v>
      </c>
      <c r="F7795">
        <f>'4L'!N110</f>
        <v>0</v>
      </c>
    </row>
    <row r="7796" spans="2:6">
      <c r="B7796" t="s">
        <v>9224</v>
      </c>
      <c r="E7796" t="s">
        <v>15757</v>
      </c>
      <c r="F7796">
        <f>'4L'!O110</f>
        <v>0</v>
      </c>
    </row>
    <row r="7797" spans="2:6">
      <c r="B7797" t="s">
        <v>9226</v>
      </c>
      <c r="E7797" t="s">
        <v>15757</v>
      </c>
      <c r="F7797">
        <f>'4L'!F111</f>
        <v>0</v>
      </c>
    </row>
    <row r="7798" spans="2:6">
      <c r="B7798" t="s">
        <v>9227</v>
      </c>
      <c r="E7798" t="s">
        <v>15757</v>
      </c>
      <c r="F7798">
        <f>'4L'!G111</f>
        <v>0</v>
      </c>
    </row>
    <row r="7799" spans="2:6">
      <c r="B7799" t="s">
        <v>9228</v>
      </c>
      <c r="E7799" t="s">
        <v>15757</v>
      </c>
      <c r="F7799">
        <f>'4L'!H111</f>
        <v>0</v>
      </c>
    </row>
    <row r="7800" spans="2:6">
      <c r="B7800" t="s">
        <v>9229</v>
      </c>
      <c r="E7800" t="s">
        <v>15757</v>
      </c>
      <c r="F7800">
        <f>'4L'!I111</f>
        <v>0</v>
      </c>
    </row>
    <row r="7801" spans="2:6">
      <c r="B7801" t="s">
        <v>9230</v>
      </c>
      <c r="E7801" t="s">
        <v>15757</v>
      </c>
      <c r="F7801">
        <f>'4L'!J111</f>
        <v>0</v>
      </c>
    </row>
    <row r="7802" spans="2:6">
      <c r="B7802" t="s">
        <v>9231</v>
      </c>
      <c r="E7802" t="s">
        <v>15757</v>
      </c>
      <c r="F7802">
        <f>'4L'!K111</f>
        <v>0</v>
      </c>
    </row>
    <row r="7803" spans="2:6">
      <c r="B7803" t="s">
        <v>9232</v>
      </c>
      <c r="E7803" t="s">
        <v>15757</v>
      </c>
      <c r="F7803">
        <f>'4L'!L111</f>
        <v>0</v>
      </c>
    </row>
    <row r="7804" spans="2:6">
      <c r="B7804" t="s">
        <v>9233</v>
      </c>
      <c r="E7804" t="s">
        <v>15757</v>
      </c>
      <c r="F7804">
        <f>'4L'!M111</f>
        <v>0</v>
      </c>
    </row>
    <row r="7805" spans="2:6">
      <c r="B7805" t="s">
        <v>9234</v>
      </c>
      <c r="E7805" t="s">
        <v>15757</v>
      </c>
      <c r="F7805">
        <f>'4L'!N111</f>
        <v>0</v>
      </c>
    </row>
    <row r="7806" spans="2:6">
      <c r="B7806" t="s">
        <v>9235</v>
      </c>
      <c r="E7806" t="s">
        <v>15757</v>
      </c>
      <c r="F7806">
        <f>'4L'!O111</f>
        <v>0</v>
      </c>
    </row>
    <row r="7807" spans="2:6">
      <c r="B7807" t="s">
        <v>9236</v>
      </c>
      <c r="E7807" t="s">
        <v>15757</v>
      </c>
      <c r="F7807">
        <f>'4L'!V111</f>
        <v>0</v>
      </c>
    </row>
    <row r="7808" spans="2:6">
      <c r="B7808" t="s">
        <v>9237</v>
      </c>
      <c r="E7808" t="s">
        <v>15757</v>
      </c>
      <c r="F7808">
        <f>'4L'!W111</f>
        <v>0</v>
      </c>
    </row>
    <row r="7809" spans="2:6">
      <c r="B7809" t="s">
        <v>9238</v>
      </c>
      <c r="E7809" t="s">
        <v>15757</v>
      </c>
      <c r="F7809">
        <f>'4L'!X111</f>
        <v>0</v>
      </c>
    </row>
    <row r="7810" spans="2:6">
      <c r="B7810" t="s">
        <v>9240</v>
      </c>
      <c r="E7810" t="s">
        <v>15757</v>
      </c>
      <c r="F7810">
        <f>'4L'!F112</f>
        <v>0</v>
      </c>
    </row>
    <row r="7811" spans="2:6">
      <c r="B7811" t="s">
        <v>9241</v>
      </c>
      <c r="E7811" t="s">
        <v>15757</v>
      </c>
      <c r="F7811">
        <f>'4L'!G112</f>
        <v>0</v>
      </c>
    </row>
    <row r="7812" spans="2:6">
      <c r="B7812" t="s">
        <v>9242</v>
      </c>
      <c r="E7812" t="s">
        <v>15757</v>
      </c>
      <c r="F7812">
        <f>'4L'!H112</f>
        <v>0</v>
      </c>
    </row>
    <row r="7813" spans="2:6">
      <c r="B7813" t="s">
        <v>9243</v>
      </c>
      <c r="E7813" t="s">
        <v>15757</v>
      </c>
      <c r="F7813">
        <f>'4L'!I112</f>
        <v>0</v>
      </c>
    </row>
    <row r="7814" spans="2:6">
      <c r="B7814" t="s">
        <v>9244</v>
      </c>
      <c r="E7814" t="s">
        <v>15757</v>
      </c>
      <c r="F7814">
        <f>'4L'!J112</f>
        <v>0</v>
      </c>
    </row>
    <row r="7815" spans="2:6">
      <c r="B7815" t="s">
        <v>9245</v>
      </c>
      <c r="E7815" t="s">
        <v>15757</v>
      </c>
      <c r="F7815">
        <f>'4L'!K112</f>
        <v>0</v>
      </c>
    </row>
    <row r="7816" spans="2:6">
      <c r="B7816" t="s">
        <v>9246</v>
      </c>
      <c r="E7816" t="s">
        <v>15757</v>
      </c>
      <c r="F7816">
        <f>'4L'!L112</f>
        <v>0</v>
      </c>
    </row>
    <row r="7817" spans="2:6">
      <c r="B7817" t="s">
        <v>9247</v>
      </c>
      <c r="E7817" t="s">
        <v>15757</v>
      </c>
      <c r="F7817">
        <f>'4L'!M112</f>
        <v>0</v>
      </c>
    </row>
    <row r="7818" spans="2:6">
      <c r="B7818" t="s">
        <v>9248</v>
      </c>
      <c r="E7818" t="s">
        <v>15757</v>
      </c>
      <c r="F7818">
        <f>'4L'!N112</f>
        <v>0</v>
      </c>
    </row>
    <row r="7819" spans="2:6">
      <c r="B7819" t="s">
        <v>9249</v>
      </c>
      <c r="E7819" t="s">
        <v>15757</v>
      </c>
      <c r="F7819">
        <f>'4L'!O112</f>
        <v>0</v>
      </c>
    </row>
    <row r="7820" spans="2:6">
      <c r="B7820" t="s">
        <v>9251</v>
      </c>
      <c r="E7820" t="s">
        <v>15757</v>
      </c>
      <c r="F7820">
        <f>'4L'!F113</f>
        <v>0</v>
      </c>
    </row>
    <row r="7821" spans="2:6">
      <c r="B7821" t="s">
        <v>9252</v>
      </c>
      <c r="E7821" t="s">
        <v>15757</v>
      </c>
      <c r="F7821">
        <f>'4L'!G113</f>
        <v>0</v>
      </c>
    </row>
    <row r="7822" spans="2:6">
      <c r="B7822" t="s">
        <v>9253</v>
      </c>
      <c r="E7822" t="s">
        <v>15757</v>
      </c>
      <c r="F7822">
        <f>'4L'!H113</f>
        <v>0</v>
      </c>
    </row>
    <row r="7823" spans="2:6">
      <c r="B7823" t="s">
        <v>9254</v>
      </c>
      <c r="E7823" t="s">
        <v>15757</v>
      </c>
      <c r="F7823">
        <f>'4L'!I113</f>
        <v>0</v>
      </c>
    </row>
    <row r="7824" spans="2:6">
      <c r="B7824" t="s">
        <v>9255</v>
      </c>
      <c r="E7824" t="s">
        <v>15757</v>
      </c>
      <c r="F7824">
        <f>'4L'!J113</f>
        <v>0</v>
      </c>
    </row>
    <row r="7825" spans="2:6">
      <c r="B7825" t="s">
        <v>9256</v>
      </c>
      <c r="E7825" t="s">
        <v>15757</v>
      </c>
      <c r="F7825">
        <f>'4L'!K113</f>
        <v>0</v>
      </c>
    </row>
    <row r="7826" spans="2:6">
      <c r="B7826" t="s">
        <v>9257</v>
      </c>
      <c r="E7826" t="s">
        <v>15757</v>
      </c>
      <c r="F7826">
        <f>'4L'!L113</f>
        <v>0</v>
      </c>
    </row>
    <row r="7827" spans="2:6">
      <c r="B7827" t="s">
        <v>9258</v>
      </c>
      <c r="E7827" t="s">
        <v>15757</v>
      </c>
      <c r="F7827">
        <f>'4L'!M113</f>
        <v>0</v>
      </c>
    </row>
    <row r="7828" spans="2:6">
      <c r="B7828" t="s">
        <v>9259</v>
      </c>
      <c r="E7828" t="s">
        <v>15757</v>
      </c>
      <c r="F7828">
        <f>'4L'!N113</f>
        <v>0</v>
      </c>
    </row>
    <row r="7829" spans="2:6">
      <c r="B7829" t="s">
        <v>9260</v>
      </c>
      <c r="E7829" t="s">
        <v>15757</v>
      </c>
      <c r="F7829">
        <f>'4L'!O113</f>
        <v>0</v>
      </c>
    </row>
    <row r="7830" spans="2:6">
      <c r="B7830" t="s">
        <v>9262</v>
      </c>
      <c r="E7830" t="s">
        <v>15757</v>
      </c>
      <c r="F7830">
        <f>'4L'!F114</f>
        <v>0</v>
      </c>
    </row>
    <row r="7831" spans="2:6">
      <c r="B7831" t="s">
        <v>9263</v>
      </c>
      <c r="E7831" t="s">
        <v>15757</v>
      </c>
      <c r="F7831">
        <f>'4L'!G114</f>
        <v>0</v>
      </c>
    </row>
    <row r="7832" spans="2:6">
      <c r="B7832" t="s">
        <v>9264</v>
      </c>
      <c r="E7832" t="s">
        <v>15757</v>
      </c>
      <c r="F7832">
        <f>'4L'!H114</f>
        <v>0</v>
      </c>
    </row>
    <row r="7833" spans="2:6">
      <c r="B7833" t="s">
        <v>9265</v>
      </c>
      <c r="E7833" t="s">
        <v>15757</v>
      </c>
      <c r="F7833">
        <f>'4L'!I114</f>
        <v>0</v>
      </c>
    </row>
    <row r="7834" spans="2:6">
      <c r="B7834" t="s">
        <v>9266</v>
      </c>
      <c r="E7834" t="s">
        <v>15757</v>
      </c>
      <c r="F7834">
        <f>'4L'!J114</f>
        <v>0</v>
      </c>
    </row>
    <row r="7835" spans="2:6">
      <c r="B7835" t="s">
        <v>9267</v>
      </c>
      <c r="E7835" t="s">
        <v>15757</v>
      </c>
      <c r="F7835">
        <f>'4L'!K114</f>
        <v>0</v>
      </c>
    </row>
    <row r="7836" spans="2:6">
      <c r="B7836" t="s">
        <v>9268</v>
      </c>
      <c r="E7836" t="s">
        <v>15757</v>
      </c>
      <c r="F7836">
        <f>'4L'!L114</f>
        <v>0</v>
      </c>
    </row>
    <row r="7837" spans="2:6">
      <c r="B7837" t="s">
        <v>9269</v>
      </c>
      <c r="E7837" t="s">
        <v>15757</v>
      </c>
      <c r="F7837">
        <f>'4L'!M114</f>
        <v>0</v>
      </c>
    </row>
    <row r="7838" spans="2:6">
      <c r="B7838" t="s">
        <v>9270</v>
      </c>
      <c r="E7838" t="s">
        <v>15757</v>
      </c>
      <c r="F7838">
        <f>'4L'!N114</f>
        <v>0</v>
      </c>
    </row>
    <row r="7839" spans="2:6">
      <c r="B7839" t="s">
        <v>9271</v>
      </c>
      <c r="E7839" t="s">
        <v>15757</v>
      </c>
      <c r="F7839">
        <f>'4L'!O114</f>
        <v>0</v>
      </c>
    </row>
    <row r="7840" spans="2:6">
      <c r="B7840" t="s">
        <v>9272</v>
      </c>
      <c r="E7840" t="s">
        <v>15757</v>
      </c>
      <c r="F7840">
        <f>'4L'!V114</f>
        <v>0</v>
      </c>
    </row>
    <row r="7841" spans="2:6">
      <c r="B7841" t="s">
        <v>9273</v>
      </c>
      <c r="E7841" t="s">
        <v>15757</v>
      </c>
      <c r="F7841">
        <f>'4L'!W114</f>
        <v>0</v>
      </c>
    </row>
    <row r="7842" spans="2:6">
      <c r="B7842" t="s">
        <v>9274</v>
      </c>
      <c r="E7842" t="s">
        <v>15757</v>
      </c>
      <c r="F7842">
        <f>'4L'!X114</f>
        <v>0</v>
      </c>
    </row>
    <row r="7843" spans="2:6">
      <c r="B7843" t="s">
        <v>9276</v>
      </c>
      <c r="E7843" t="s">
        <v>15757</v>
      </c>
      <c r="F7843">
        <f>'4L'!F115</f>
        <v>0</v>
      </c>
    </row>
    <row r="7844" spans="2:6">
      <c r="B7844" t="s">
        <v>9277</v>
      </c>
      <c r="E7844" t="s">
        <v>15757</v>
      </c>
      <c r="F7844">
        <f>'4L'!G115</f>
        <v>0</v>
      </c>
    </row>
    <row r="7845" spans="2:6">
      <c r="B7845" t="s">
        <v>9278</v>
      </c>
      <c r="E7845" t="s">
        <v>15757</v>
      </c>
      <c r="F7845">
        <f>'4L'!H115</f>
        <v>0</v>
      </c>
    </row>
    <row r="7846" spans="2:6">
      <c r="B7846" t="s">
        <v>9279</v>
      </c>
      <c r="E7846" t="s">
        <v>15757</v>
      </c>
      <c r="F7846">
        <f>'4L'!I115</f>
        <v>0</v>
      </c>
    </row>
    <row r="7847" spans="2:6">
      <c r="B7847" t="s">
        <v>9280</v>
      </c>
      <c r="E7847" t="s">
        <v>15757</v>
      </c>
      <c r="F7847">
        <f>'4L'!J115</f>
        <v>0</v>
      </c>
    </row>
    <row r="7848" spans="2:6">
      <c r="B7848" t="s">
        <v>9281</v>
      </c>
      <c r="E7848" t="s">
        <v>15757</v>
      </c>
      <c r="F7848">
        <f>'4L'!K115</f>
        <v>0</v>
      </c>
    </row>
    <row r="7849" spans="2:6">
      <c r="B7849" t="s">
        <v>9282</v>
      </c>
      <c r="E7849" t="s">
        <v>15757</v>
      </c>
      <c r="F7849">
        <f>'4L'!L115</f>
        <v>0</v>
      </c>
    </row>
    <row r="7850" spans="2:6">
      <c r="B7850" t="s">
        <v>9283</v>
      </c>
      <c r="E7850" t="s">
        <v>15757</v>
      </c>
      <c r="F7850">
        <f>'4L'!M115</f>
        <v>0</v>
      </c>
    </row>
    <row r="7851" spans="2:6">
      <c r="B7851" t="s">
        <v>9284</v>
      </c>
      <c r="E7851" t="s">
        <v>15757</v>
      </c>
      <c r="F7851">
        <f>'4L'!N115</f>
        <v>0</v>
      </c>
    </row>
    <row r="7852" spans="2:6">
      <c r="B7852" t="s">
        <v>9285</v>
      </c>
      <c r="E7852" t="s">
        <v>15757</v>
      </c>
      <c r="F7852">
        <f>'4L'!O115</f>
        <v>0</v>
      </c>
    </row>
    <row r="7853" spans="2:6">
      <c r="B7853" t="s">
        <v>9286</v>
      </c>
      <c r="E7853" t="s">
        <v>15757</v>
      </c>
      <c r="F7853">
        <f>'4L'!V115</f>
        <v>0</v>
      </c>
    </row>
    <row r="7854" spans="2:6">
      <c r="B7854" t="s">
        <v>9287</v>
      </c>
      <c r="E7854" t="s">
        <v>15757</v>
      </c>
      <c r="F7854">
        <f>'4L'!W115</f>
        <v>0</v>
      </c>
    </row>
    <row r="7855" spans="2:6">
      <c r="B7855" t="s">
        <v>9288</v>
      </c>
      <c r="E7855" t="s">
        <v>15757</v>
      </c>
      <c r="F7855">
        <f>'4L'!X115</f>
        <v>0</v>
      </c>
    </row>
    <row r="7856" spans="2:6">
      <c r="B7856" t="s">
        <v>9290</v>
      </c>
      <c r="E7856" t="s">
        <v>15757</v>
      </c>
      <c r="F7856">
        <f>'4L'!F116</f>
        <v>0</v>
      </c>
    </row>
    <row r="7857" spans="2:6">
      <c r="B7857" t="s">
        <v>9291</v>
      </c>
      <c r="E7857" t="s">
        <v>15757</v>
      </c>
      <c r="F7857">
        <f>'4L'!G116</f>
        <v>0</v>
      </c>
    </row>
    <row r="7858" spans="2:6">
      <c r="B7858" t="s">
        <v>9292</v>
      </c>
      <c r="E7858" t="s">
        <v>15757</v>
      </c>
      <c r="F7858">
        <f>'4L'!H116</f>
        <v>0</v>
      </c>
    </row>
    <row r="7859" spans="2:6">
      <c r="B7859" t="s">
        <v>9293</v>
      </c>
      <c r="E7859" t="s">
        <v>15757</v>
      </c>
      <c r="F7859">
        <f>'4L'!I116</f>
        <v>0</v>
      </c>
    </row>
    <row r="7860" spans="2:6">
      <c r="B7860" t="s">
        <v>9294</v>
      </c>
      <c r="E7860" t="s">
        <v>15757</v>
      </c>
      <c r="F7860">
        <f>'4L'!J116</f>
        <v>0</v>
      </c>
    </row>
    <row r="7861" spans="2:6">
      <c r="B7861" t="s">
        <v>9295</v>
      </c>
      <c r="E7861" t="s">
        <v>15757</v>
      </c>
      <c r="F7861">
        <f>'4L'!K116</f>
        <v>0</v>
      </c>
    </row>
    <row r="7862" spans="2:6">
      <c r="B7862" t="s">
        <v>9296</v>
      </c>
      <c r="E7862" t="s">
        <v>15757</v>
      </c>
      <c r="F7862">
        <f>'4L'!L116</f>
        <v>0</v>
      </c>
    </row>
    <row r="7863" spans="2:6">
      <c r="B7863" t="s">
        <v>9297</v>
      </c>
      <c r="E7863" t="s">
        <v>15757</v>
      </c>
      <c r="F7863">
        <f>'4L'!M116</f>
        <v>0</v>
      </c>
    </row>
    <row r="7864" spans="2:6">
      <c r="B7864" t="s">
        <v>9298</v>
      </c>
      <c r="E7864" t="s">
        <v>15757</v>
      </c>
      <c r="F7864">
        <f>'4L'!N116</f>
        <v>0</v>
      </c>
    </row>
    <row r="7865" spans="2:6">
      <c r="B7865" t="s">
        <v>9299</v>
      </c>
      <c r="E7865" t="s">
        <v>15757</v>
      </c>
      <c r="F7865">
        <f>'4L'!O116</f>
        <v>0</v>
      </c>
    </row>
    <row r="7866" spans="2:6">
      <c r="B7866" t="s">
        <v>9300</v>
      </c>
      <c r="E7866" t="s">
        <v>15757</v>
      </c>
      <c r="F7866">
        <f>'4L'!V116</f>
        <v>0</v>
      </c>
    </row>
    <row r="7867" spans="2:6">
      <c r="B7867" t="s">
        <v>9301</v>
      </c>
      <c r="E7867" t="s">
        <v>15757</v>
      </c>
      <c r="F7867">
        <f>'4L'!W116</f>
        <v>0</v>
      </c>
    </row>
    <row r="7868" spans="2:6">
      <c r="B7868" t="s">
        <v>9302</v>
      </c>
      <c r="E7868" t="s">
        <v>15757</v>
      </c>
      <c r="F7868">
        <f>'4L'!X116</f>
        <v>0</v>
      </c>
    </row>
    <row r="7869" spans="2:6">
      <c r="B7869" t="s">
        <v>9304</v>
      </c>
      <c r="E7869" t="s">
        <v>15757</v>
      </c>
      <c r="F7869">
        <f>'4L'!F117</f>
        <v>0</v>
      </c>
    </row>
    <row r="7870" spans="2:6">
      <c r="B7870" t="s">
        <v>9305</v>
      </c>
      <c r="E7870" t="s">
        <v>15757</v>
      </c>
      <c r="F7870">
        <f>'4L'!G117</f>
        <v>0</v>
      </c>
    </row>
    <row r="7871" spans="2:6">
      <c r="B7871" t="s">
        <v>9306</v>
      </c>
      <c r="E7871" t="s">
        <v>15757</v>
      </c>
      <c r="F7871">
        <f>'4L'!H117</f>
        <v>0</v>
      </c>
    </row>
    <row r="7872" spans="2:6">
      <c r="B7872" t="s">
        <v>9307</v>
      </c>
      <c r="E7872" t="s">
        <v>15757</v>
      </c>
      <c r="F7872">
        <f>'4L'!I117</f>
        <v>0</v>
      </c>
    </row>
    <row r="7873" spans="2:6">
      <c r="B7873" t="s">
        <v>9308</v>
      </c>
      <c r="E7873" t="s">
        <v>15757</v>
      </c>
      <c r="F7873">
        <f>'4L'!J117</f>
        <v>0</v>
      </c>
    </row>
    <row r="7874" spans="2:6">
      <c r="B7874" t="s">
        <v>9309</v>
      </c>
      <c r="E7874" t="s">
        <v>15757</v>
      </c>
      <c r="F7874">
        <f>'4L'!K117</f>
        <v>0</v>
      </c>
    </row>
    <row r="7875" spans="2:6">
      <c r="B7875" t="s">
        <v>9310</v>
      </c>
      <c r="E7875" t="s">
        <v>15757</v>
      </c>
      <c r="F7875">
        <f>'4L'!L117</f>
        <v>0</v>
      </c>
    </row>
    <row r="7876" spans="2:6">
      <c r="B7876" t="s">
        <v>9311</v>
      </c>
      <c r="E7876" t="s">
        <v>15757</v>
      </c>
      <c r="F7876">
        <f>'4L'!M117</f>
        <v>0</v>
      </c>
    </row>
    <row r="7877" spans="2:6">
      <c r="B7877" t="s">
        <v>9312</v>
      </c>
      <c r="E7877" t="s">
        <v>15757</v>
      </c>
      <c r="F7877">
        <f>'4L'!N117</f>
        <v>0</v>
      </c>
    </row>
    <row r="7878" spans="2:6">
      <c r="B7878" t="s">
        <v>9313</v>
      </c>
      <c r="E7878" t="s">
        <v>15757</v>
      </c>
      <c r="F7878">
        <f>'4L'!O117</f>
        <v>0</v>
      </c>
    </row>
    <row r="7879" spans="2:6">
      <c r="B7879" t="s">
        <v>9314</v>
      </c>
      <c r="E7879" t="s">
        <v>15757</v>
      </c>
      <c r="F7879">
        <f>'4L'!V117</f>
        <v>0</v>
      </c>
    </row>
    <row r="7880" spans="2:6">
      <c r="B7880" t="s">
        <v>9315</v>
      </c>
      <c r="E7880" t="s">
        <v>15757</v>
      </c>
      <c r="F7880">
        <f>'4L'!W117</f>
        <v>0</v>
      </c>
    </row>
    <row r="7881" spans="2:6">
      <c r="B7881" t="s">
        <v>9316</v>
      </c>
      <c r="E7881" t="s">
        <v>15757</v>
      </c>
      <c r="F7881">
        <f>'4L'!X117</f>
        <v>0</v>
      </c>
    </row>
    <row r="7882" spans="2:6">
      <c r="B7882" t="s">
        <v>9318</v>
      </c>
      <c r="E7882" t="s">
        <v>15757</v>
      </c>
      <c r="F7882">
        <f>'4L'!F118</f>
        <v>0</v>
      </c>
    </row>
    <row r="7883" spans="2:6">
      <c r="B7883" t="s">
        <v>9319</v>
      </c>
      <c r="E7883" t="s">
        <v>15757</v>
      </c>
      <c r="F7883">
        <f>'4L'!G118</f>
        <v>0</v>
      </c>
    </row>
    <row r="7884" spans="2:6">
      <c r="B7884" t="s">
        <v>9320</v>
      </c>
      <c r="E7884" t="s">
        <v>15757</v>
      </c>
      <c r="F7884">
        <f>'4L'!H118</f>
        <v>0</v>
      </c>
    </row>
    <row r="7885" spans="2:6">
      <c r="B7885" t="s">
        <v>9321</v>
      </c>
      <c r="E7885" t="s">
        <v>15757</v>
      </c>
      <c r="F7885">
        <f>'4L'!I118</f>
        <v>0</v>
      </c>
    </row>
    <row r="7886" spans="2:6">
      <c r="B7886" t="s">
        <v>9322</v>
      </c>
      <c r="E7886" t="s">
        <v>15757</v>
      </c>
      <c r="F7886">
        <f>'4L'!J118</f>
        <v>0</v>
      </c>
    </row>
    <row r="7887" spans="2:6">
      <c r="B7887" t="s">
        <v>9323</v>
      </c>
      <c r="E7887" t="s">
        <v>15757</v>
      </c>
      <c r="F7887">
        <f>'4L'!K118</f>
        <v>0</v>
      </c>
    </row>
    <row r="7888" spans="2:6">
      <c r="B7888" t="s">
        <v>9324</v>
      </c>
      <c r="E7888" t="s">
        <v>15757</v>
      </c>
      <c r="F7888">
        <f>'4L'!L118</f>
        <v>0</v>
      </c>
    </row>
    <row r="7889" spans="2:6">
      <c r="B7889" t="s">
        <v>9325</v>
      </c>
      <c r="E7889" t="s">
        <v>15757</v>
      </c>
      <c r="F7889">
        <f>'4L'!M118</f>
        <v>0</v>
      </c>
    </row>
    <row r="7890" spans="2:6">
      <c r="B7890" t="s">
        <v>9326</v>
      </c>
      <c r="E7890" t="s">
        <v>15757</v>
      </c>
      <c r="F7890">
        <f>'4L'!N118</f>
        <v>0</v>
      </c>
    </row>
    <row r="7891" spans="2:6">
      <c r="B7891" t="s">
        <v>9327</v>
      </c>
      <c r="E7891" t="s">
        <v>15757</v>
      </c>
      <c r="F7891">
        <f>'4L'!O118</f>
        <v>0</v>
      </c>
    </row>
    <row r="7892" spans="2:6">
      <c r="B7892" t="s">
        <v>9328</v>
      </c>
      <c r="E7892" t="s">
        <v>15757</v>
      </c>
      <c r="F7892">
        <f>'4L'!V118</f>
        <v>0</v>
      </c>
    </row>
    <row r="7893" spans="2:6">
      <c r="B7893" t="s">
        <v>9329</v>
      </c>
      <c r="E7893" t="s">
        <v>15757</v>
      </c>
      <c r="F7893">
        <f>'4L'!W118</f>
        <v>0</v>
      </c>
    </row>
    <row r="7894" spans="2:6">
      <c r="B7894" t="s">
        <v>9330</v>
      </c>
      <c r="E7894" t="s">
        <v>15757</v>
      </c>
      <c r="F7894">
        <f>'4L'!X118</f>
        <v>0</v>
      </c>
    </row>
    <row r="7895" spans="2:6">
      <c r="B7895" t="s">
        <v>9332</v>
      </c>
      <c r="E7895" t="s">
        <v>15757</v>
      </c>
      <c r="F7895">
        <f>'4L'!F119</f>
        <v>0</v>
      </c>
    </row>
    <row r="7896" spans="2:6">
      <c r="B7896" t="s">
        <v>9333</v>
      </c>
      <c r="E7896" t="s">
        <v>15757</v>
      </c>
      <c r="F7896">
        <f>'4L'!G119</f>
        <v>0</v>
      </c>
    </row>
    <row r="7897" spans="2:6">
      <c r="B7897" t="s">
        <v>9334</v>
      </c>
      <c r="E7897" t="s">
        <v>15757</v>
      </c>
      <c r="F7897">
        <f>'4L'!H119</f>
        <v>0</v>
      </c>
    </row>
    <row r="7898" spans="2:6">
      <c r="B7898" t="s">
        <v>9335</v>
      </c>
      <c r="E7898" t="s">
        <v>15757</v>
      </c>
      <c r="F7898">
        <f>'4L'!I119</f>
        <v>0</v>
      </c>
    </row>
    <row r="7899" spans="2:6">
      <c r="B7899" t="s">
        <v>9336</v>
      </c>
      <c r="E7899" t="s">
        <v>15757</v>
      </c>
      <c r="F7899">
        <f>'4L'!J119</f>
        <v>0</v>
      </c>
    </row>
    <row r="7900" spans="2:6">
      <c r="B7900" t="s">
        <v>9337</v>
      </c>
      <c r="E7900" t="s">
        <v>15757</v>
      </c>
      <c r="F7900">
        <f>'4L'!K119</f>
        <v>0</v>
      </c>
    </row>
    <row r="7901" spans="2:6">
      <c r="B7901" t="s">
        <v>9338</v>
      </c>
      <c r="E7901" t="s">
        <v>15757</v>
      </c>
      <c r="F7901">
        <f>'4L'!L119</f>
        <v>0</v>
      </c>
    </row>
    <row r="7902" spans="2:6">
      <c r="B7902" t="s">
        <v>9339</v>
      </c>
      <c r="E7902" t="s">
        <v>15757</v>
      </c>
      <c r="F7902">
        <f>'4L'!M119</f>
        <v>0</v>
      </c>
    </row>
    <row r="7903" spans="2:6">
      <c r="B7903" t="s">
        <v>9340</v>
      </c>
      <c r="E7903" t="s">
        <v>15757</v>
      </c>
      <c r="F7903">
        <f>'4L'!N119</f>
        <v>0</v>
      </c>
    </row>
    <row r="7904" spans="2:6">
      <c r="B7904" t="s">
        <v>9341</v>
      </c>
      <c r="E7904" t="s">
        <v>15757</v>
      </c>
      <c r="F7904">
        <f>'4L'!O119</f>
        <v>0</v>
      </c>
    </row>
    <row r="7905" spans="2:6">
      <c r="B7905" t="s">
        <v>9342</v>
      </c>
      <c r="E7905" t="s">
        <v>15757</v>
      </c>
      <c r="F7905">
        <f>'4L'!V119</f>
        <v>0</v>
      </c>
    </row>
    <row r="7906" spans="2:6">
      <c r="B7906" t="s">
        <v>9343</v>
      </c>
      <c r="E7906" t="s">
        <v>15757</v>
      </c>
      <c r="F7906">
        <f>'4L'!W119</f>
        <v>0</v>
      </c>
    </row>
    <row r="7907" spans="2:6">
      <c r="B7907" t="s">
        <v>9344</v>
      </c>
      <c r="E7907" t="s">
        <v>15757</v>
      </c>
      <c r="F7907">
        <f>'4L'!X119</f>
        <v>0</v>
      </c>
    </row>
    <row r="7908" spans="2:6">
      <c r="B7908" t="s">
        <v>9346</v>
      </c>
      <c r="E7908" t="s">
        <v>15757</v>
      </c>
      <c r="F7908">
        <f>'4L'!F120</f>
        <v>0</v>
      </c>
    </row>
    <row r="7909" spans="2:6">
      <c r="B7909" t="s">
        <v>9347</v>
      </c>
      <c r="E7909" t="s">
        <v>15757</v>
      </c>
      <c r="F7909">
        <f>'4L'!G120</f>
        <v>0</v>
      </c>
    </row>
    <row r="7910" spans="2:6">
      <c r="B7910" t="s">
        <v>9348</v>
      </c>
      <c r="E7910" t="s">
        <v>15757</v>
      </c>
      <c r="F7910">
        <f>'4L'!H120</f>
        <v>0</v>
      </c>
    </row>
    <row r="7911" spans="2:6">
      <c r="B7911" t="s">
        <v>9349</v>
      </c>
      <c r="E7911" t="s">
        <v>15757</v>
      </c>
      <c r="F7911">
        <f>'4L'!I120</f>
        <v>0</v>
      </c>
    </row>
    <row r="7912" spans="2:6">
      <c r="B7912" t="s">
        <v>9350</v>
      </c>
      <c r="E7912" t="s">
        <v>15757</v>
      </c>
      <c r="F7912">
        <f>'4L'!J120</f>
        <v>0</v>
      </c>
    </row>
    <row r="7913" spans="2:6">
      <c r="B7913" t="s">
        <v>9351</v>
      </c>
      <c r="E7913" t="s">
        <v>15757</v>
      </c>
      <c r="F7913">
        <f>'4L'!K120</f>
        <v>0</v>
      </c>
    </row>
    <row r="7914" spans="2:6">
      <c r="B7914" t="s">
        <v>9352</v>
      </c>
      <c r="E7914" t="s">
        <v>15757</v>
      </c>
      <c r="F7914">
        <f>'4L'!L120</f>
        <v>0</v>
      </c>
    </row>
    <row r="7915" spans="2:6">
      <c r="B7915" t="s">
        <v>9353</v>
      </c>
      <c r="E7915" t="s">
        <v>15757</v>
      </c>
      <c r="F7915">
        <f>'4L'!M120</f>
        <v>0</v>
      </c>
    </row>
    <row r="7916" spans="2:6">
      <c r="B7916" t="s">
        <v>9354</v>
      </c>
      <c r="E7916" t="s">
        <v>15757</v>
      </c>
      <c r="F7916">
        <f>'4L'!N120</f>
        <v>0</v>
      </c>
    </row>
    <row r="7917" spans="2:6">
      <c r="B7917" t="s">
        <v>9355</v>
      </c>
      <c r="E7917" t="s">
        <v>15757</v>
      </c>
      <c r="F7917">
        <f>'4L'!O120</f>
        <v>0</v>
      </c>
    </row>
    <row r="7918" spans="2:6">
      <c r="B7918" t="s">
        <v>9356</v>
      </c>
      <c r="E7918" t="s">
        <v>15757</v>
      </c>
      <c r="F7918">
        <f>'4L'!V120</f>
        <v>0</v>
      </c>
    </row>
    <row r="7919" spans="2:6">
      <c r="B7919" t="s">
        <v>9357</v>
      </c>
      <c r="E7919" t="s">
        <v>15757</v>
      </c>
      <c r="F7919">
        <f>'4L'!W120</f>
        <v>0</v>
      </c>
    </row>
    <row r="7920" spans="2:6">
      <c r="B7920" t="s">
        <v>9358</v>
      </c>
      <c r="E7920" t="s">
        <v>15757</v>
      </c>
      <c r="F7920">
        <f>'4L'!X120</f>
        <v>0</v>
      </c>
    </row>
    <row r="7921" spans="2:6">
      <c r="B7921" t="s">
        <v>9360</v>
      </c>
      <c r="E7921" t="s">
        <v>15757</v>
      </c>
      <c r="F7921">
        <f>'4L'!F121</f>
        <v>0</v>
      </c>
    </row>
    <row r="7922" spans="2:6">
      <c r="B7922" t="s">
        <v>9361</v>
      </c>
      <c r="E7922" t="s">
        <v>15757</v>
      </c>
      <c r="F7922">
        <f>'4L'!G121</f>
        <v>0</v>
      </c>
    </row>
    <row r="7923" spans="2:6">
      <c r="B7923" t="s">
        <v>9362</v>
      </c>
      <c r="E7923" t="s">
        <v>15757</v>
      </c>
      <c r="F7923">
        <f>'4L'!H121</f>
        <v>0</v>
      </c>
    </row>
    <row r="7924" spans="2:6">
      <c r="B7924" t="s">
        <v>9363</v>
      </c>
      <c r="E7924" t="s">
        <v>15757</v>
      </c>
      <c r="F7924">
        <f>'4L'!I121</f>
        <v>0</v>
      </c>
    </row>
    <row r="7925" spans="2:6">
      <c r="B7925" t="s">
        <v>9364</v>
      </c>
      <c r="E7925" t="s">
        <v>15757</v>
      </c>
      <c r="F7925">
        <f>'4L'!J121</f>
        <v>0</v>
      </c>
    </row>
    <row r="7926" spans="2:6">
      <c r="B7926" t="s">
        <v>9365</v>
      </c>
      <c r="E7926" t="s">
        <v>15757</v>
      </c>
      <c r="F7926">
        <f>'4L'!K121</f>
        <v>0</v>
      </c>
    </row>
    <row r="7927" spans="2:6">
      <c r="B7927" t="s">
        <v>9366</v>
      </c>
      <c r="E7927" t="s">
        <v>15757</v>
      </c>
      <c r="F7927">
        <f>'4L'!L121</f>
        <v>0</v>
      </c>
    </row>
    <row r="7928" spans="2:6">
      <c r="B7928" t="s">
        <v>9367</v>
      </c>
      <c r="E7928" t="s">
        <v>15757</v>
      </c>
      <c r="F7928">
        <f>'4L'!M121</f>
        <v>0</v>
      </c>
    </row>
    <row r="7929" spans="2:6">
      <c r="B7929" t="s">
        <v>9368</v>
      </c>
      <c r="E7929" t="s">
        <v>15757</v>
      </c>
      <c r="F7929">
        <f>'4L'!N121</f>
        <v>0</v>
      </c>
    </row>
    <row r="7930" spans="2:6">
      <c r="B7930" t="s">
        <v>9369</v>
      </c>
      <c r="E7930" t="s">
        <v>15757</v>
      </c>
      <c r="F7930">
        <f>'4L'!O121</f>
        <v>0</v>
      </c>
    </row>
    <row r="7931" spans="2:6">
      <c r="B7931" t="s">
        <v>9370</v>
      </c>
      <c r="E7931" t="s">
        <v>15757</v>
      </c>
      <c r="F7931">
        <f>'4L'!V121</f>
        <v>0</v>
      </c>
    </row>
    <row r="7932" spans="2:6">
      <c r="B7932" t="s">
        <v>9371</v>
      </c>
      <c r="E7932" t="s">
        <v>15757</v>
      </c>
      <c r="F7932">
        <f>'4L'!W121</f>
        <v>0</v>
      </c>
    </row>
    <row r="7933" spans="2:6">
      <c r="B7933" t="s">
        <v>9372</v>
      </c>
      <c r="E7933" t="s">
        <v>15757</v>
      </c>
      <c r="F7933">
        <f>'4L'!X121</f>
        <v>0</v>
      </c>
    </row>
    <row r="7934" spans="2:6">
      <c r="B7934" t="s">
        <v>9374</v>
      </c>
      <c r="E7934" t="s">
        <v>15757</v>
      </c>
      <c r="F7934">
        <f>'4L'!F122</f>
        <v>0</v>
      </c>
    </row>
    <row r="7935" spans="2:6">
      <c r="B7935" t="s">
        <v>9375</v>
      </c>
      <c r="E7935" t="s">
        <v>15757</v>
      </c>
      <c r="F7935">
        <f>'4L'!G122</f>
        <v>0</v>
      </c>
    </row>
    <row r="7936" spans="2:6">
      <c r="B7936" t="s">
        <v>9376</v>
      </c>
      <c r="E7936" t="s">
        <v>15757</v>
      </c>
      <c r="F7936">
        <f>'4L'!H122</f>
        <v>0</v>
      </c>
    </row>
    <row r="7937" spans="2:6">
      <c r="B7937" t="s">
        <v>9377</v>
      </c>
      <c r="E7937" t="s">
        <v>15757</v>
      </c>
      <c r="F7937">
        <f>'4L'!I122</f>
        <v>0</v>
      </c>
    </row>
    <row r="7938" spans="2:6">
      <c r="B7938" t="s">
        <v>9378</v>
      </c>
      <c r="E7938" t="s">
        <v>15757</v>
      </c>
      <c r="F7938">
        <f>'4L'!J122</f>
        <v>0</v>
      </c>
    </row>
    <row r="7939" spans="2:6">
      <c r="B7939" t="s">
        <v>9379</v>
      </c>
      <c r="E7939" t="s">
        <v>15757</v>
      </c>
      <c r="F7939">
        <f>'4L'!K122</f>
        <v>0</v>
      </c>
    </row>
    <row r="7940" spans="2:6">
      <c r="B7940" t="s">
        <v>9380</v>
      </c>
      <c r="E7940" t="s">
        <v>15757</v>
      </c>
      <c r="F7940">
        <f>'4L'!L122</f>
        <v>0</v>
      </c>
    </row>
    <row r="7941" spans="2:6">
      <c r="B7941" t="s">
        <v>9381</v>
      </c>
      <c r="E7941" t="s">
        <v>15757</v>
      </c>
      <c r="F7941">
        <f>'4L'!M122</f>
        <v>0</v>
      </c>
    </row>
    <row r="7942" spans="2:6">
      <c r="B7942" t="s">
        <v>9382</v>
      </c>
      <c r="E7942" t="s">
        <v>15757</v>
      </c>
      <c r="F7942">
        <f>'4L'!N122</f>
        <v>0</v>
      </c>
    </row>
    <row r="7943" spans="2:6">
      <c r="B7943" t="s">
        <v>9383</v>
      </c>
      <c r="E7943" t="s">
        <v>15757</v>
      </c>
      <c r="F7943">
        <f>'4L'!O122</f>
        <v>0</v>
      </c>
    </row>
    <row r="7944" spans="2:6">
      <c r="B7944" t="s">
        <v>9384</v>
      </c>
      <c r="E7944" t="s">
        <v>15757</v>
      </c>
      <c r="F7944">
        <f>'4L'!V122</f>
        <v>0</v>
      </c>
    </row>
    <row r="7945" spans="2:6">
      <c r="B7945" t="s">
        <v>9385</v>
      </c>
      <c r="E7945" t="s">
        <v>15757</v>
      </c>
      <c r="F7945">
        <f>'4L'!W122</f>
        <v>0</v>
      </c>
    </row>
    <row r="7946" spans="2:6">
      <c r="B7946" t="s">
        <v>9386</v>
      </c>
      <c r="E7946" t="s">
        <v>15757</v>
      </c>
      <c r="F7946">
        <f>'4L'!X122</f>
        <v>0</v>
      </c>
    </row>
    <row r="7947" spans="2:6">
      <c r="B7947" t="s">
        <v>9388</v>
      </c>
      <c r="E7947" t="s">
        <v>15757</v>
      </c>
      <c r="F7947">
        <f>'4L'!F123</f>
        <v>0</v>
      </c>
    </row>
    <row r="7948" spans="2:6">
      <c r="B7948" t="s">
        <v>9389</v>
      </c>
      <c r="E7948" t="s">
        <v>15757</v>
      </c>
      <c r="F7948">
        <f>'4L'!G123</f>
        <v>0</v>
      </c>
    </row>
    <row r="7949" spans="2:6">
      <c r="B7949" t="s">
        <v>9390</v>
      </c>
      <c r="E7949" t="s">
        <v>15757</v>
      </c>
      <c r="F7949">
        <f>'4L'!H123</f>
        <v>0</v>
      </c>
    </row>
    <row r="7950" spans="2:6">
      <c r="B7950" t="s">
        <v>9391</v>
      </c>
      <c r="E7950" t="s">
        <v>15757</v>
      </c>
      <c r="F7950">
        <f>'4L'!I123</f>
        <v>0</v>
      </c>
    </row>
    <row r="7951" spans="2:6">
      <c r="B7951" t="s">
        <v>9392</v>
      </c>
      <c r="E7951" t="s">
        <v>15757</v>
      </c>
      <c r="F7951">
        <f>'4L'!J123</f>
        <v>0</v>
      </c>
    </row>
    <row r="7952" spans="2:6">
      <c r="B7952" t="s">
        <v>9393</v>
      </c>
      <c r="E7952" t="s">
        <v>15757</v>
      </c>
      <c r="F7952">
        <f>'4L'!K123</f>
        <v>0</v>
      </c>
    </row>
    <row r="7953" spans="2:6">
      <c r="B7953" t="s">
        <v>9394</v>
      </c>
      <c r="E7953" t="s">
        <v>15757</v>
      </c>
      <c r="F7953">
        <f>'4L'!L123</f>
        <v>0</v>
      </c>
    </row>
    <row r="7954" spans="2:6">
      <c r="B7954" t="s">
        <v>9395</v>
      </c>
      <c r="E7954" t="s">
        <v>15757</v>
      </c>
      <c r="F7954">
        <f>'4L'!M123</f>
        <v>0</v>
      </c>
    </row>
    <row r="7955" spans="2:6">
      <c r="B7955" t="s">
        <v>9396</v>
      </c>
      <c r="E7955" t="s">
        <v>15757</v>
      </c>
      <c r="F7955">
        <f>'4L'!N123</f>
        <v>0</v>
      </c>
    </row>
    <row r="7956" spans="2:6">
      <c r="B7956" t="s">
        <v>9397</v>
      </c>
      <c r="E7956" t="s">
        <v>15757</v>
      </c>
      <c r="F7956">
        <f>'4L'!O123</f>
        <v>0</v>
      </c>
    </row>
    <row r="7957" spans="2:6">
      <c r="B7957" t="s">
        <v>9398</v>
      </c>
      <c r="E7957" t="s">
        <v>15757</v>
      </c>
      <c r="F7957">
        <f>'4L'!V123</f>
        <v>0</v>
      </c>
    </row>
    <row r="7958" spans="2:6">
      <c r="B7958" t="s">
        <v>9399</v>
      </c>
      <c r="E7958" t="s">
        <v>15757</v>
      </c>
      <c r="F7958">
        <f>'4L'!W123</f>
        <v>0</v>
      </c>
    </row>
    <row r="7959" spans="2:6">
      <c r="B7959" t="s">
        <v>9400</v>
      </c>
      <c r="E7959" t="s">
        <v>15757</v>
      </c>
      <c r="F7959">
        <f>'4L'!X123</f>
        <v>0</v>
      </c>
    </row>
    <row r="7960" spans="2:6">
      <c r="B7960" t="s">
        <v>9402</v>
      </c>
      <c r="E7960" t="s">
        <v>15757</v>
      </c>
      <c r="F7960">
        <f>'4L'!F124</f>
        <v>0</v>
      </c>
    </row>
    <row r="7961" spans="2:6">
      <c r="B7961" t="s">
        <v>9403</v>
      </c>
      <c r="E7961" t="s">
        <v>15757</v>
      </c>
      <c r="F7961">
        <f>'4L'!G124</f>
        <v>0</v>
      </c>
    </row>
    <row r="7962" spans="2:6">
      <c r="B7962" t="s">
        <v>9404</v>
      </c>
      <c r="E7962" t="s">
        <v>15757</v>
      </c>
      <c r="F7962">
        <f>'4L'!H124</f>
        <v>0</v>
      </c>
    </row>
    <row r="7963" spans="2:6">
      <c r="B7963" t="s">
        <v>9405</v>
      </c>
      <c r="E7963" t="s">
        <v>15757</v>
      </c>
      <c r="F7963">
        <f>'4L'!I124</f>
        <v>0</v>
      </c>
    </row>
    <row r="7964" spans="2:6">
      <c r="B7964" t="s">
        <v>9406</v>
      </c>
      <c r="E7964" t="s">
        <v>15757</v>
      </c>
      <c r="F7964">
        <f>'4L'!J124</f>
        <v>0</v>
      </c>
    </row>
    <row r="7965" spans="2:6">
      <c r="B7965" t="s">
        <v>9407</v>
      </c>
      <c r="E7965" t="s">
        <v>15757</v>
      </c>
      <c r="F7965">
        <f>'4L'!K124</f>
        <v>0</v>
      </c>
    </row>
    <row r="7966" spans="2:6">
      <c r="B7966" t="s">
        <v>9408</v>
      </c>
      <c r="E7966" t="s">
        <v>15757</v>
      </c>
      <c r="F7966">
        <f>'4L'!L124</f>
        <v>0</v>
      </c>
    </row>
    <row r="7967" spans="2:6">
      <c r="B7967" t="s">
        <v>9409</v>
      </c>
      <c r="E7967" t="s">
        <v>15757</v>
      </c>
      <c r="F7967">
        <f>'4L'!M124</f>
        <v>0</v>
      </c>
    </row>
    <row r="7968" spans="2:6">
      <c r="B7968" t="s">
        <v>9410</v>
      </c>
      <c r="E7968" t="s">
        <v>15757</v>
      </c>
      <c r="F7968">
        <f>'4L'!N124</f>
        <v>0</v>
      </c>
    </row>
    <row r="7969" spans="2:6">
      <c r="B7969" t="s">
        <v>9411</v>
      </c>
      <c r="E7969" t="s">
        <v>15757</v>
      </c>
      <c r="F7969">
        <f>'4L'!O124</f>
        <v>0</v>
      </c>
    </row>
    <row r="7970" spans="2:6">
      <c r="B7970" t="s">
        <v>9412</v>
      </c>
      <c r="E7970" t="s">
        <v>15757</v>
      </c>
      <c r="F7970">
        <f>'4L'!V124</f>
        <v>0</v>
      </c>
    </row>
    <row r="7971" spans="2:6">
      <c r="B7971" t="s">
        <v>9413</v>
      </c>
      <c r="E7971" t="s">
        <v>15757</v>
      </c>
      <c r="F7971">
        <f>'4L'!W124</f>
        <v>0</v>
      </c>
    </row>
    <row r="7972" spans="2:6">
      <c r="B7972" t="s">
        <v>9414</v>
      </c>
      <c r="E7972" t="s">
        <v>15757</v>
      </c>
      <c r="F7972">
        <f>'4L'!X124</f>
        <v>0</v>
      </c>
    </row>
    <row r="7973" spans="2:6">
      <c r="B7973" t="s">
        <v>9416</v>
      </c>
      <c r="E7973" t="s">
        <v>15757</v>
      </c>
      <c r="F7973">
        <f>'4L'!F125</f>
        <v>0</v>
      </c>
    </row>
    <row r="7974" spans="2:6">
      <c r="B7974" t="s">
        <v>9417</v>
      </c>
      <c r="E7974" t="s">
        <v>15757</v>
      </c>
      <c r="F7974">
        <f>'4L'!G125</f>
        <v>0</v>
      </c>
    </row>
    <row r="7975" spans="2:6">
      <c r="B7975" t="s">
        <v>9418</v>
      </c>
      <c r="E7975" t="s">
        <v>15757</v>
      </c>
      <c r="F7975">
        <f>'4L'!H125</f>
        <v>0</v>
      </c>
    </row>
    <row r="7976" spans="2:6">
      <c r="B7976" t="s">
        <v>9419</v>
      </c>
      <c r="E7976" t="s">
        <v>15757</v>
      </c>
      <c r="F7976">
        <f>'4L'!I125</f>
        <v>0</v>
      </c>
    </row>
    <row r="7977" spans="2:6">
      <c r="B7977" t="s">
        <v>9420</v>
      </c>
      <c r="E7977" t="s">
        <v>15757</v>
      </c>
      <c r="F7977">
        <f>'4L'!J125</f>
        <v>0</v>
      </c>
    </row>
    <row r="7978" spans="2:6">
      <c r="B7978" t="s">
        <v>9421</v>
      </c>
      <c r="E7978" t="s">
        <v>15757</v>
      </c>
      <c r="F7978">
        <f>'4L'!K125</f>
        <v>0</v>
      </c>
    </row>
    <row r="7979" spans="2:6">
      <c r="B7979" t="s">
        <v>9422</v>
      </c>
      <c r="E7979" t="s">
        <v>15757</v>
      </c>
      <c r="F7979">
        <f>'4L'!L125</f>
        <v>0</v>
      </c>
    </row>
    <row r="7980" spans="2:6">
      <c r="B7980" t="s">
        <v>9423</v>
      </c>
      <c r="E7980" t="s">
        <v>15757</v>
      </c>
      <c r="F7980">
        <f>'4L'!M125</f>
        <v>0</v>
      </c>
    </row>
    <row r="7981" spans="2:6">
      <c r="B7981" t="s">
        <v>9424</v>
      </c>
      <c r="E7981" t="s">
        <v>15757</v>
      </c>
      <c r="F7981">
        <f>'4L'!N125</f>
        <v>0</v>
      </c>
    </row>
    <row r="7982" spans="2:6">
      <c r="B7982" t="s">
        <v>9425</v>
      </c>
      <c r="E7982" t="s">
        <v>15757</v>
      </c>
      <c r="F7982">
        <f>'4L'!O125</f>
        <v>0</v>
      </c>
    </row>
    <row r="7983" spans="2:6">
      <c r="B7983" t="s">
        <v>9426</v>
      </c>
      <c r="E7983" t="s">
        <v>15757</v>
      </c>
      <c r="F7983">
        <f>'4L'!V125</f>
        <v>0</v>
      </c>
    </row>
    <row r="7984" spans="2:6">
      <c r="B7984" t="s">
        <v>9427</v>
      </c>
      <c r="E7984" t="s">
        <v>15757</v>
      </c>
      <c r="F7984">
        <f>'4L'!W125</f>
        <v>0</v>
      </c>
    </row>
    <row r="7985" spans="2:6">
      <c r="B7985" t="s">
        <v>9428</v>
      </c>
      <c r="E7985" t="s">
        <v>15757</v>
      </c>
      <c r="F7985">
        <f>'4L'!X125</f>
        <v>0</v>
      </c>
    </row>
    <row r="7986" spans="2:6">
      <c r="B7986" t="s">
        <v>9430</v>
      </c>
      <c r="E7986" t="s">
        <v>15757</v>
      </c>
      <c r="F7986">
        <f>'4L'!F126</f>
        <v>0</v>
      </c>
    </row>
    <row r="7987" spans="2:6">
      <c r="B7987" t="s">
        <v>9431</v>
      </c>
      <c r="E7987" t="s">
        <v>15757</v>
      </c>
      <c r="F7987">
        <f>'4L'!G126</f>
        <v>0</v>
      </c>
    </row>
    <row r="7988" spans="2:6">
      <c r="B7988" t="s">
        <v>9432</v>
      </c>
      <c r="E7988" t="s">
        <v>15757</v>
      </c>
      <c r="F7988">
        <f>'4L'!H126</f>
        <v>0</v>
      </c>
    </row>
    <row r="7989" spans="2:6">
      <c r="B7989" t="s">
        <v>9433</v>
      </c>
      <c r="E7989" t="s">
        <v>15757</v>
      </c>
      <c r="F7989">
        <f>'4L'!I126</f>
        <v>0</v>
      </c>
    </row>
    <row r="7990" spans="2:6">
      <c r="B7990" t="s">
        <v>9434</v>
      </c>
      <c r="E7990" t="s">
        <v>15757</v>
      </c>
      <c r="F7990">
        <f>'4L'!J126</f>
        <v>0</v>
      </c>
    </row>
    <row r="7991" spans="2:6">
      <c r="B7991" t="s">
        <v>9435</v>
      </c>
      <c r="E7991" t="s">
        <v>15757</v>
      </c>
      <c r="F7991">
        <f>'4L'!K126</f>
        <v>0</v>
      </c>
    </row>
    <row r="7992" spans="2:6">
      <c r="B7992" t="s">
        <v>9436</v>
      </c>
      <c r="E7992" t="s">
        <v>15757</v>
      </c>
      <c r="F7992">
        <f>'4L'!L126</f>
        <v>0</v>
      </c>
    </row>
    <row r="7993" spans="2:6">
      <c r="B7993" t="s">
        <v>9437</v>
      </c>
      <c r="E7993" t="s">
        <v>15757</v>
      </c>
      <c r="F7993">
        <f>'4L'!M126</f>
        <v>0</v>
      </c>
    </row>
    <row r="7994" spans="2:6">
      <c r="B7994" t="s">
        <v>9438</v>
      </c>
      <c r="E7994" t="s">
        <v>15757</v>
      </c>
      <c r="F7994">
        <f>'4L'!N126</f>
        <v>0</v>
      </c>
    </row>
    <row r="7995" spans="2:6">
      <c r="B7995" t="s">
        <v>9439</v>
      </c>
      <c r="E7995" t="s">
        <v>15757</v>
      </c>
      <c r="F7995">
        <f>'4L'!O126</f>
        <v>0</v>
      </c>
    </row>
    <row r="7996" spans="2:6">
      <c r="B7996" t="s">
        <v>9440</v>
      </c>
      <c r="E7996" t="s">
        <v>15757</v>
      </c>
      <c r="F7996">
        <f>'4L'!V126</f>
        <v>0</v>
      </c>
    </row>
    <row r="7997" spans="2:6">
      <c r="B7997" t="s">
        <v>9441</v>
      </c>
      <c r="E7997" t="s">
        <v>15757</v>
      </c>
      <c r="F7997">
        <f>'4L'!W126</f>
        <v>0</v>
      </c>
    </row>
    <row r="7998" spans="2:6">
      <c r="B7998" t="s">
        <v>9442</v>
      </c>
      <c r="E7998" t="s">
        <v>15757</v>
      </c>
      <c r="F7998">
        <f>'4L'!X126</f>
        <v>0</v>
      </c>
    </row>
    <row r="7999" spans="2:6">
      <c r="B7999" t="s">
        <v>9444</v>
      </c>
      <c r="E7999" t="s">
        <v>15757</v>
      </c>
      <c r="F7999">
        <f>'4L'!F127</f>
        <v>0</v>
      </c>
    </row>
    <row r="8000" spans="2:6">
      <c r="B8000" t="s">
        <v>9445</v>
      </c>
      <c r="E8000" t="s">
        <v>15757</v>
      </c>
      <c r="F8000">
        <f>'4L'!G127</f>
        <v>0</v>
      </c>
    </row>
    <row r="8001" spans="2:6">
      <c r="B8001" t="s">
        <v>9446</v>
      </c>
      <c r="E8001" t="s">
        <v>15757</v>
      </c>
      <c r="F8001">
        <f>'4L'!H127</f>
        <v>0</v>
      </c>
    </row>
    <row r="8002" spans="2:6">
      <c r="B8002" t="s">
        <v>9447</v>
      </c>
      <c r="E8002" t="s">
        <v>15757</v>
      </c>
      <c r="F8002">
        <f>'4L'!I127</f>
        <v>0</v>
      </c>
    </row>
    <row r="8003" spans="2:6">
      <c r="B8003" t="s">
        <v>9448</v>
      </c>
      <c r="E8003" t="s">
        <v>15757</v>
      </c>
      <c r="F8003">
        <f>'4L'!J127</f>
        <v>0</v>
      </c>
    </row>
    <row r="8004" spans="2:6">
      <c r="B8004" t="s">
        <v>9449</v>
      </c>
      <c r="E8004" t="s">
        <v>15757</v>
      </c>
      <c r="F8004">
        <f>'4L'!K127</f>
        <v>0</v>
      </c>
    </row>
    <row r="8005" spans="2:6">
      <c r="B8005" t="s">
        <v>9450</v>
      </c>
      <c r="E8005" t="s">
        <v>15757</v>
      </c>
      <c r="F8005">
        <f>'4L'!L127</f>
        <v>0</v>
      </c>
    </row>
    <row r="8006" spans="2:6">
      <c r="B8006" t="s">
        <v>9451</v>
      </c>
      <c r="E8006" t="s">
        <v>15757</v>
      </c>
      <c r="F8006">
        <f>'4L'!M127</f>
        <v>0</v>
      </c>
    </row>
    <row r="8007" spans="2:6">
      <c r="B8007" t="s">
        <v>9452</v>
      </c>
      <c r="E8007" t="s">
        <v>15757</v>
      </c>
      <c r="F8007">
        <f>'4L'!N127</f>
        <v>0</v>
      </c>
    </row>
    <row r="8008" spans="2:6">
      <c r="B8008" t="s">
        <v>9453</v>
      </c>
      <c r="E8008" t="s">
        <v>15757</v>
      </c>
      <c r="F8008">
        <f>'4L'!O127</f>
        <v>0</v>
      </c>
    </row>
    <row r="8009" spans="2:6">
      <c r="B8009" t="s">
        <v>9454</v>
      </c>
      <c r="E8009" t="s">
        <v>15757</v>
      </c>
      <c r="F8009">
        <f>'4L'!V127</f>
        <v>0</v>
      </c>
    </row>
    <row r="8010" spans="2:6">
      <c r="B8010" t="s">
        <v>9455</v>
      </c>
      <c r="E8010" t="s">
        <v>15757</v>
      </c>
      <c r="F8010">
        <f>'4L'!W127</f>
        <v>0</v>
      </c>
    </row>
    <row r="8011" spans="2:6">
      <c r="B8011" t="s">
        <v>9456</v>
      </c>
      <c r="E8011" t="s">
        <v>15757</v>
      </c>
      <c r="F8011">
        <f>'4L'!X127</f>
        <v>0</v>
      </c>
    </row>
    <row r="8012" spans="2:6">
      <c r="B8012" t="s">
        <v>9458</v>
      </c>
      <c r="E8012" t="s">
        <v>15757</v>
      </c>
      <c r="F8012">
        <f>'4L'!F128</f>
        <v>0</v>
      </c>
    </row>
    <row r="8013" spans="2:6">
      <c r="B8013" t="s">
        <v>9459</v>
      </c>
      <c r="E8013" t="s">
        <v>15757</v>
      </c>
      <c r="F8013">
        <f>'4L'!G128</f>
        <v>0</v>
      </c>
    </row>
    <row r="8014" spans="2:6">
      <c r="B8014" t="s">
        <v>9460</v>
      </c>
      <c r="E8014" t="s">
        <v>15757</v>
      </c>
      <c r="F8014">
        <f>'4L'!H128</f>
        <v>0</v>
      </c>
    </row>
    <row r="8015" spans="2:6">
      <c r="B8015" t="s">
        <v>9461</v>
      </c>
      <c r="E8015" t="s">
        <v>15757</v>
      </c>
      <c r="F8015">
        <f>'4L'!I128</f>
        <v>0</v>
      </c>
    </row>
    <row r="8016" spans="2:6">
      <c r="B8016" t="s">
        <v>9462</v>
      </c>
      <c r="E8016" t="s">
        <v>15757</v>
      </c>
      <c r="F8016">
        <f>'4L'!J128</f>
        <v>0</v>
      </c>
    </row>
    <row r="8017" spans="2:6">
      <c r="B8017" t="s">
        <v>9463</v>
      </c>
      <c r="E8017" t="s">
        <v>15757</v>
      </c>
      <c r="F8017">
        <f>'4L'!K128</f>
        <v>0</v>
      </c>
    </row>
    <row r="8018" spans="2:6">
      <c r="B8018" t="s">
        <v>9464</v>
      </c>
      <c r="E8018" t="s">
        <v>15757</v>
      </c>
      <c r="F8018">
        <f>'4L'!L128</f>
        <v>0</v>
      </c>
    </row>
    <row r="8019" spans="2:6">
      <c r="B8019" t="s">
        <v>9465</v>
      </c>
      <c r="E8019" t="s">
        <v>15757</v>
      </c>
      <c r="F8019">
        <f>'4L'!M128</f>
        <v>0</v>
      </c>
    </row>
    <row r="8020" spans="2:6">
      <c r="B8020" t="s">
        <v>9466</v>
      </c>
      <c r="E8020" t="s">
        <v>15757</v>
      </c>
      <c r="F8020">
        <f>'4L'!N128</f>
        <v>0</v>
      </c>
    </row>
    <row r="8021" spans="2:6">
      <c r="B8021" t="s">
        <v>9467</v>
      </c>
      <c r="E8021" t="s">
        <v>15757</v>
      </c>
      <c r="F8021">
        <f>'4L'!O128</f>
        <v>0</v>
      </c>
    </row>
    <row r="8022" spans="2:6">
      <c r="B8022" t="s">
        <v>9468</v>
      </c>
      <c r="E8022" t="s">
        <v>15757</v>
      </c>
      <c r="F8022">
        <f>'4L'!V128</f>
        <v>0</v>
      </c>
    </row>
    <row r="8023" spans="2:6">
      <c r="B8023" t="s">
        <v>9469</v>
      </c>
      <c r="E8023" t="s">
        <v>15757</v>
      </c>
      <c r="F8023">
        <f>'4L'!W128</f>
        <v>0</v>
      </c>
    </row>
    <row r="8024" spans="2:6">
      <c r="B8024" t="s">
        <v>9470</v>
      </c>
      <c r="E8024" t="s">
        <v>15757</v>
      </c>
      <c r="F8024">
        <f>'4L'!X128</f>
        <v>0</v>
      </c>
    </row>
    <row r="8025" spans="2:6">
      <c r="B8025" t="s">
        <v>9472</v>
      </c>
      <c r="E8025" t="s">
        <v>15757</v>
      </c>
      <c r="F8025">
        <f>'4L'!F129</f>
        <v>0</v>
      </c>
    </row>
    <row r="8026" spans="2:6">
      <c r="B8026" t="s">
        <v>9473</v>
      </c>
      <c r="E8026" t="s">
        <v>15757</v>
      </c>
      <c r="F8026">
        <f>'4L'!G129</f>
        <v>0</v>
      </c>
    </row>
    <row r="8027" spans="2:6">
      <c r="B8027" t="s">
        <v>9474</v>
      </c>
      <c r="E8027" t="s">
        <v>15757</v>
      </c>
      <c r="F8027">
        <f>'4L'!H129</f>
        <v>0</v>
      </c>
    </row>
    <row r="8028" spans="2:6">
      <c r="B8028" t="s">
        <v>9475</v>
      </c>
      <c r="E8028" t="s">
        <v>15757</v>
      </c>
      <c r="F8028">
        <f>'4L'!I129</f>
        <v>0</v>
      </c>
    </row>
    <row r="8029" spans="2:6">
      <c r="B8029" t="s">
        <v>9476</v>
      </c>
      <c r="E8029" t="s">
        <v>15757</v>
      </c>
      <c r="F8029">
        <f>'4L'!J129</f>
        <v>0</v>
      </c>
    </row>
    <row r="8030" spans="2:6">
      <c r="B8030" t="s">
        <v>9477</v>
      </c>
      <c r="E8030" t="s">
        <v>15757</v>
      </c>
      <c r="F8030">
        <f>'4L'!K129</f>
        <v>0</v>
      </c>
    </row>
    <row r="8031" spans="2:6">
      <c r="B8031" t="s">
        <v>9478</v>
      </c>
      <c r="E8031" t="s">
        <v>15757</v>
      </c>
      <c r="F8031">
        <f>'4L'!L129</f>
        <v>0</v>
      </c>
    </row>
    <row r="8032" spans="2:6">
      <c r="B8032" t="s">
        <v>9479</v>
      </c>
      <c r="E8032" t="s">
        <v>15757</v>
      </c>
      <c r="F8032">
        <f>'4L'!M129</f>
        <v>0</v>
      </c>
    </row>
    <row r="8033" spans="2:6">
      <c r="B8033" t="s">
        <v>9480</v>
      </c>
      <c r="E8033" t="s">
        <v>15757</v>
      </c>
      <c r="F8033">
        <f>'4L'!N129</f>
        <v>0</v>
      </c>
    </row>
    <row r="8034" spans="2:6">
      <c r="B8034" t="s">
        <v>9481</v>
      </c>
      <c r="E8034" t="s">
        <v>15757</v>
      </c>
      <c r="F8034">
        <f>'4L'!O129</f>
        <v>0</v>
      </c>
    </row>
    <row r="8035" spans="2:6">
      <c r="B8035" t="s">
        <v>9482</v>
      </c>
      <c r="E8035" t="s">
        <v>15757</v>
      </c>
      <c r="F8035">
        <f>'4L'!V129</f>
        <v>0</v>
      </c>
    </row>
    <row r="8036" spans="2:6">
      <c r="B8036" t="s">
        <v>9483</v>
      </c>
      <c r="E8036" t="s">
        <v>15757</v>
      </c>
      <c r="F8036">
        <f>'4L'!W129</f>
        <v>0</v>
      </c>
    </row>
    <row r="8037" spans="2:6">
      <c r="B8037" t="s">
        <v>9484</v>
      </c>
      <c r="E8037" t="s">
        <v>15757</v>
      </c>
      <c r="F8037">
        <f>'4L'!X129</f>
        <v>0</v>
      </c>
    </row>
    <row r="8038" spans="2:6">
      <c r="B8038" t="s">
        <v>9486</v>
      </c>
      <c r="E8038" t="s">
        <v>15757</v>
      </c>
      <c r="F8038">
        <f>'4L'!F130</f>
        <v>0</v>
      </c>
    </row>
    <row r="8039" spans="2:6">
      <c r="B8039" t="s">
        <v>9487</v>
      </c>
      <c r="E8039" t="s">
        <v>15757</v>
      </c>
      <c r="F8039">
        <f>'4L'!G130</f>
        <v>0</v>
      </c>
    </row>
    <row r="8040" spans="2:6">
      <c r="B8040" t="s">
        <v>9488</v>
      </c>
      <c r="E8040" t="s">
        <v>15757</v>
      </c>
      <c r="F8040">
        <f>'4L'!H130</f>
        <v>0</v>
      </c>
    </row>
    <row r="8041" spans="2:6">
      <c r="B8041" t="s">
        <v>9489</v>
      </c>
      <c r="E8041" t="s">
        <v>15757</v>
      </c>
      <c r="F8041">
        <f>'4L'!I130</f>
        <v>0</v>
      </c>
    </row>
    <row r="8042" spans="2:6">
      <c r="B8042" t="s">
        <v>9490</v>
      </c>
      <c r="E8042" t="s">
        <v>15757</v>
      </c>
      <c r="F8042">
        <f>'4L'!J130</f>
        <v>0</v>
      </c>
    </row>
    <row r="8043" spans="2:6">
      <c r="B8043" t="s">
        <v>9491</v>
      </c>
      <c r="E8043" t="s">
        <v>15757</v>
      </c>
      <c r="F8043">
        <f>'4L'!K130</f>
        <v>0</v>
      </c>
    </row>
    <row r="8044" spans="2:6">
      <c r="B8044" t="s">
        <v>9492</v>
      </c>
      <c r="E8044" t="s">
        <v>15757</v>
      </c>
      <c r="F8044">
        <f>'4L'!L130</f>
        <v>0</v>
      </c>
    </row>
    <row r="8045" spans="2:6">
      <c r="B8045" t="s">
        <v>9493</v>
      </c>
      <c r="E8045" t="s">
        <v>15757</v>
      </c>
      <c r="F8045">
        <f>'4L'!M130</f>
        <v>0</v>
      </c>
    </row>
    <row r="8046" spans="2:6">
      <c r="B8046" t="s">
        <v>9494</v>
      </c>
      <c r="E8046" t="s">
        <v>15757</v>
      </c>
      <c r="F8046">
        <f>'4L'!N130</f>
        <v>0</v>
      </c>
    </row>
    <row r="8047" spans="2:6">
      <c r="B8047" t="s">
        <v>9495</v>
      </c>
      <c r="E8047" t="s">
        <v>15757</v>
      </c>
      <c r="F8047">
        <f>'4L'!O130</f>
        <v>0</v>
      </c>
    </row>
    <row r="8048" spans="2:6">
      <c r="B8048" t="s">
        <v>9496</v>
      </c>
      <c r="E8048" t="s">
        <v>15757</v>
      </c>
      <c r="F8048">
        <f>'4L'!V130</f>
        <v>0</v>
      </c>
    </row>
    <row r="8049" spans="2:6">
      <c r="B8049" t="s">
        <v>9497</v>
      </c>
      <c r="E8049" t="s">
        <v>15757</v>
      </c>
      <c r="F8049">
        <f>'4L'!W130</f>
        <v>0</v>
      </c>
    </row>
    <row r="8050" spans="2:6">
      <c r="B8050" t="s">
        <v>9498</v>
      </c>
      <c r="E8050" t="s">
        <v>15757</v>
      </c>
      <c r="F8050">
        <f>'4L'!X130</f>
        <v>0</v>
      </c>
    </row>
    <row r="8051" spans="2:6">
      <c r="B8051" t="s">
        <v>9500</v>
      </c>
      <c r="E8051" t="s">
        <v>15757</v>
      </c>
      <c r="F8051">
        <f>'4L'!F131</f>
        <v>0</v>
      </c>
    </row>
    <row r="8052" spans="2:6">
      <c r="B8052" t="s">
        <v>9501</v>
      </c>
      <c r="E8052" t="s">
        <v>15757</v>
      </c>
      <c r="F8052">
        <f>'4L'!G131</f>
        <v>0</v>
      </c>
    </row>
    <row r="8053" spans="2:6">
      <c r="B8053" t="s">
        <v>9502</v>
      </c>
      <c r="E8053" t="s">
        <v>15757</v>
      </c>
      <c r="F8053">
        <f>'4L'!H131</f>
        <v>0</v>
      </c>
    </row>
    <row r="8054" spans="2:6">
      <c r="B8054" t="s">
        <v>9503</v>
      </c>
      <c r="E8054" t="s">
        <v>15757</v>
      </c>
      <c r="F8054">
        <f>'4L'!I131</f>
        <v>0</v>
      </c>
    </row>
    <row r="8055" spans="2:6">
      <c r="B8055" t="s">
        <v>9504</v>
      </c>
      <c r="E8055" t="s">
        <v>15757</v>
      </c>
      <c r="F8055">
        <f>'4L'!J131</f>
        <v>0</v>
      </c>
    </row>
    <row r="8056" spans="2:6">
      <c r="B8056" t="s">
        <v>9505</v>
      </c>
      <c r="E8056" t="s">
        <v>15757</v>
      </c>
      <c r="F8056">
        <f>'4L'!K131</f>
        <v>0</v>
      </c>
    </row>
    <row r="8057" spans="2:6">
      <c r="B8057" t="s">
        <v>9506</v>
      </c>
      <c r="E8057" t="s">
        <v>15757</v>
      </c>
      <c r="F8057">
        <f>'4L'!L131</f>
        <v>0</v>
      </c>
    </row>
    <row r="8058" spans="2:6">
      <c r="B8058" t="s">
        <v>9507</v>
      </c>
      <c r="E8058" t="s">
        <v>15757</v>
      </c>
      <c r="F8058">
        <f>'4L'!M131</f>
        <v>0</v>
      </c>
    </row>
    <row r="8059" spans="2:6">
      <c r="B8059" t="s">
        <v>9508</v>
      </c>
      <c r="E8059" t="s">
        <v>15757</v>
      </c>
      <c r="F8059">
        <f>'4L'!N131</f>
        <v>0</v>
      </c>
    </row>
    <row r="8060" spans="2:6">
      <c r="B8060" t="s">
        <v>9509</v>
      </c>
      <c r="E8060" t="s">
        <v>15757</v>
      </c>
      <c r="F8060">
        <f>'4L'!O131</f>
        <v>0</v>
      </c>
    </row>
    <row r="8061" spans="2:6">
      <c r="B8061" t="s">
        <v>9510</v>
      </c>
      <c r="E8061" t="s">
        <v>15757</v>
      </c>
      <c r="F8061">
        <f>'4L'!V131</f>
        <v>0</v>
      </c>
    </row>
    <row r="8062" spans="2:6">
      <c r="B8062" t="s">
        <v>9511</v>
      </c>
      <c r="E8062" t="s">
        <v>15757</v>
      </c>
      <c r="F8062">
        <f>'4L'!W131</f>
        <v>0</v>
      </c>
    </row>
    <row r="8063" spans="2:6">
      <c r="B8063" t="s">
        <v>9512</v>
      </c>
      <c r="E8063" t="s">
        <v>15757</v>
      </c>
      <c r="F8063">
        <f>'4L'!X131</f>
        <v>0</v>
      </c>
    </row>
    <row r="8064" spans="2:6">
      <c r="B8064" t="s">
        <v>9514</v>
      </c>
      <c r="E8064" t="s">
        <v>15757</v>
      </c>
      <c r="F8064">
        <f>'4L'!F132</f>
        <v>0</v>
      </c>
    </row>
    <row r="8065" spans="2:6">
      <c r="B8065" t="s">
        <v>9515</v>
      </c>
      <c r="E8065" t="s">
        <v>15757</v>
      </c>
      <c r="F8065">
        <f>'4L'!G132</f>
        <v>0</v>
      </c>
    </row>
    <row r="8066" spans="2:6">
      <c r="B8066" t="s">
        <v>9516</v>
      </c>
      <c r="E8066" t="s">
        <v>15757</v>
      </c>
      <c r="F8066">
        <f>'4L'!H132</f>
        <v>0</v>
      </c>
    </row>
    <row r="8067" spans="2:6">
      <c r="B8067" t="s">
        <v>9517</v>
      </c>
      <c r="E8067" t="s">
        <v>15757</v>
      </c>
      <c r="F8067">
        <f>'4L'!I132</f>
        <v>0</v>
      </c>
    </row>
    <row r="8068" spans="2:6">
      <c r="B8068" t="s">
        <v>9518</v>
      </c>
      <c r="E8068" t="s">
        <v>15757</v>
      </c>
      <c r="F8068">
        <f>'4L'!J132</f>
        <v>0</v>
      </c>
    </row>
    <row r="8069" spans="2:6">
      <c r="B8069" t="s">
        <v>9519</v>
      </c>
      <c r="E8069" t="s">
        <v>15757</v>
      </c>
      <c r="F8069">
        <f>'4L'!K132</f>
        <v>0</v>
      </c>
    </row>
    <row r="8070" spans="2:6">
      <c r="B8070" t="s">
        <v>9520</v>
      </c>
      <c r="E8070" t="s">
        <v>15757</v>
      </c>
      <c r="F8070">
        <f>'4L'!L132</f>
        <v>0</v>
      </c>
    </row>
    <row r="8071" spans="2:6">
      <c r="B8071" t="s">
        <v>9521</v>
      </c>
      <c r="E8071" t="s">
        <v>15757</v>
      </c>
      <c r="F8071">
        <f>'4L'!M132</f>
        <v>0</v>
      </c>
    </row>
    <row r="8072" spans="2:6">
      <c r="B8072" t="s">
        <v>9522</v>
      </c>
      <c r="E8072" t="s">
        <v>15757</v>
      </c>
      <c r="F8072">
        <f>'4L'!N132</f>
        <v>0</v>
      </c>
    </row>
    <row r="8073" spans="2:6">
      <c r="B8073" t="s">
        <v>9523</v>
      </c>
      <c r="E8073" t="s">
        <v>15757</v>
      </c>
      <c r="F8073">
        <f>'4L'!O132</f>
        <v>0</v>
      </c>
    </row>
    <row r="8074" spans="2:6">
      <c r="B8074" t="s">
        <v>9524</v>
      </c>
      <c r="E8074" t="s">
        <v>15757</v>
      </c>
      <c r="F8074">
        <f>'4L'!V132</f>
        <v>0</v>
      </c>
    </row>
    <row r="8075" spans="2:6">
      <c r="B8075" t="s">
        <v>9525</v>
      </c>
      <c r="E8075" t="s">
        <v>15757</v>
      </c>
      <c r="F8075">
        <f>'4L'!W132</f>
        <v>0</v>
      </c>
    </row>
    <row r="8076" spans="2:6">
      <c r="B8076" t="s">
        <v>9526</v>
      </c>
      <c r="E8076" t="s">
        <v>15757</v>
      </c>
      <c r="F8076">
        <f>'4L'!X132</f>
        <v>0</v>
      </c>
    </row>
    <row r="8077" spans="2:6">
      <c r="B8077" t="s">
        <v>9528</v>
      </c>
      <c r="E8077" t="s">
        <v>15757</v>
      </c>
      <c r="F8077">
        <f>'4L'!F133</f>
        <v>0</v>
      </c>
    </row>
    <row r="8078" spans="2:6">
      <c r="B8078" t="s">
        <v>9529</v>
      </c>
      <c r="E8078" t="s">
        <v>15757</v>
      </c>
      <c r="F8078">
        <f>'4L'!G133</f>
        <v>0</v>
      </c>
    </row>
    <row r="8079" spans="2:6">
      <c r="B8079" t="s">
        <v>9530</v>
      </c>
      <c r="E8079" t="s">
        <v>15757</v>
      </c>
      <c r="F8079">
        <f>'4L'!H133</f>
        <v>0</v>
      </c>
    </row>
    <row r="8080" spans="2:6">
      <c r="B8080" t="s">
        <v>9531</v>
      </c>
      <c r="E8080" t="s">
        <v>15757</v>
      </c>
      <c r="F8080">
        <f>'4L'!I133</f>
        <v>0</v>
      </c>
    </row>
    <row r="8081" spans="2:6">
      <c r="B8081" t="s">
        <v>9532</v>
      </c>
      <c r="E8081" t="s">
        <v>15757</v>
      </c>
      <c r="F8081">
        <f>'4L'!J133</f>
        <v>0</v>
      </c>
    </row>
    <row r="8082" spans="2:6">
      <c r="B8082" t="s">
        <v>9533</v>
      </c>
      <c r="E8082" t="s">
        <v>15757</v>
      </c>
      <c r="F8082">
        <f>'4L'!K133</f>
        <v>0</v>
      </c>
    </row>
    <row r="8083" spans="2:6">
      <c r="B8083" t="s">
        <v>9534</v>
      </c>
      <c r="E8083" t="s">
        <v>15757</v>
      </c>
      <c r="F8083">
        <f>'4L'!L133</f>
        <v>0</v>
      </c>
    </row>
    <row r="8084" spans="2:6">
      <c r="B8084" t="s">
        <v>9535</v>
      </c>
      <c r="E8084" t="s">
        <v>15757</v>
      </c>
      <c r="F8084">
        <f>'4L'!M133</f>
        <v>0</v>
      </c>
    </row>
    <row r="8085" spans="2:6">
      <c r="B8085" t="s">
        <v>9536</v>
      </c>
      <c r="E8085" t="s">
        <v>15757</v>
      </c>
      <c r="F8085">
        <f>'4L'!N133</f>
        <v>0</v>
      </c>
    </row>
    <row r="8086" spans="2:6">
      <c r="B8086" t="s">
        <v>9537</v>
      </c>
      <c r="E8086" t="s">
        <v>15757</v>
      </c>
      <c r="F8086">
        <f>'4L'!O133</f>
        <v>0</v>
      </c>
    </row>
    <row r="8087" spans="2:6">
      <c r="B8087" t="s">
        <v>9538</v>
      </c>
      <c r="E8087" t="s">
        <v>15757</v>
      </c>
      <c r="F8087">
        <f>'4L'!V133</f>
        <v>0</v>
      </c>
    </row>
    <row r="8088" spans="2:6">
      <c r="B8088" t="s">
        <v>9539</v>
      </c>
      <c r="E8088" t="s">
        <v>15757</v>
      </c>
      <c r="F8088">
        <f>'4L'!W133</f>
        <v>0</v>
      </c>
    </row>
    <row r="8089" spans="2:6">
      <c r="B8089" t="s">
        <v>9540</v>
      </c>
      <c r="E8089" t="s">
        <v>15757</v>
      </c>
      <c r="F8089">
        <f>'4L'!X133</f>
        <v>0</v>
      </c>
    </row>
    <row r="8090" spans="2:6">
      <c r="B8090" t="s">
        <v>9542</v>
      </c>
      <c r="E8090" t="s">
        <v>15757</v>
      </c>
      <c r="F8090">
        <f>'4L'!F134</f>
        <v>0</v>
      </c>
    </row>
    <row r="8091" spans="2:6">
      <c r="B8091" t="s">
        <v>9543</v>
      </c>
      <c r="E8091" t="s">
        <v>15757</v>
      </c>
      <c r="F8091">
        <f>'4L'!G134</f>
        <v>0</v>
      </c>
    </row>
    <row r="8092" spans="2:6">
      <c r="B8092" t="s">
        <v>9544</v>
      </c>
      <c r="E8092" t="s">
        <v>15757</v>
      </c>
      <c r="F8092">
        <f>'4L'!H134</f>
        <v>0</v>
      </c>
    </row>
    <row r="8093" spans="2:6">
      <c r="B8093" t="s">
        <v>9545</v>
      </c>
      <c r="E8093" t="s">
        <v>15757</v>
      </c>
      <c r="F8093">
        <f>'4L'!I134</f>
        <v>0</v>
      </c>
    </row>
    <row r="8094" spans="2:6">
      <c r="B8094" t="s">
        <v>9546</v>
      </c>
      <c r="E8094" t="s">
        <v>15757</v>
      </c>
      <c r="F8094">
        <f>'4L'!J134</f>
        <v>0</v>
      </c>
    </row>
    <row r="8095" spans="2:6">
      <c r="B8095" t="s">
        <v>9547</v>
      </c>
      <c r="E8095" t="s">
        <v>15757</v>
      </c>
      <c r="F8095">
        <f>'4L'!K134</f>
        <v>0</v>
      </c>
    </row>
    <row r="8096" spans="2:6">
      <c r="B8096" t="s">
        <v>9548</v>
      </c>
      <c r="E8096" t="s">
        <v>15757</v>
      </c>
      <c r="F8096">
        <f>'4L'!L134</f>
        <v>0</v>
      </c>
    </row>
    <row r="8097" spans="2:6">
      <c r="B8097" t="s">
        <v>9549</v>
      </c>
      <c r="E8097" t="s">
        <v>15757</v>
      </c>
      <c r="F8097">
        <f>'4L'!M134</f>
        <v>0</v>
      </c>
    </row>
    <row r="8098" spans="2:6">
      <c r="B8098" t="s">
        <v>9550</v>
      </c>
      <c r="E8098" t="s">
        <v>15757</v>
      </c>
      <c r="F8098">
        <f>'4L'!N134</f>
        <v>0</v>
      </c>
    </row>
    <row r="8099" spans="2:6">
      <c r="B8099" t="s">
        <v>9551</v>
      </c>
      <c r="E8099" t="s">
        <v>15757</v>
      </c>
      <c r="F8099">
        <f>'4L'!O134</f>
        <v>0</v>
      </c>
    </row>
    <row r="8100" spans="2:6">
      <c r="B8100" t="s">
        <v>9552</v>
      </c>
      <c r="E8100" t="s">
        <v>15757</v>
      </c>
      <c r="F8100">
        <f>'4L'!V134</f>
        <v>0</v>
      </c>
    </row>
    <row r="8101" spans="2:6">
      <c r="B8101" t="s">
        <v>9553</v>
      </c>
      <c r="E8101" t="s">
        <v>15757</v>
      </c>
      <c r="F8101">
        <f>'4L'!W134</f>
        <v>0</v>
      </c>
    </row>
    <row r="8102" spans="2:6">
      <c r="B8102" t="s">
        <v>9554</v>
      </c>
      <c r="E8102" t="s">
        <v>15757</v>
      </c>
      <c r="F8102">
        <f>'4L'!X134</f>
        <v>0</v>
      </c>
    </row>
    <row r="8103" spans="2:6">
      <c r="B8103" t="s">
        <v>9556</v>
      </c>
      <c r="E8103" t="s">
        <v>15757</v>
      </c>
      <c r="F8103">
        <f>'4L'!F135</f>
        <v>0</v>
      </c>
    </row>
    <row r="8104" spans="2:6">
      <c r="B8104" t="s">
        <v>9557</v>
      </c>
      <c r="E8104" t="s">
        <v>15757</v>
      </c>
      <c r="F8104">
        <f>'4L'!G135</f>
        <v>0</v>
      </c>
    </row>
    <row r="8105" spans="2:6">
      <c r="B8105" t="s">
        <v>9558</v>
      </c>
      <c r="E8105" t="s">
        <v>15757</v>
      </c>
      <c r="F8105">
        <f>'4L'!H135</f>
        <v>0</v>
      </c>
    </row>
    <row r="8106" spans="2:6">
      <c r="B8106" t="s">
        <v>9559</v>
      </c>
      <c r="E8106" t="s">
        <v>15757</v>
      </c>
      <c r="F8106">
        <f>'4L'!I135</f>
        <v>0</v>
      </c>
    </row>
    <row r="8107" spans="2:6">
      <c r="B8107" t="s">
        <v>9560</v>
      </c>
      <c r="E8107" t="s">
        <v>15757</v>
      </c>
      <c r="F8107">
        <f>'4L'!J135</f>
        <v>0</v>
      </c>
    </row>
    <row r="8108" spans="2:6">
      <c r="B8108" t="s">
        <v>9561</v>
      </c>
      <c r="E8108" t="s">
        <v>15757</v>
      </c>
      <c r="F8108">
        <f>'4L'!K135</f>
        <v>0</v>
      </c>
    </row>
    <row r="8109" spans="2:6">
      <c r="B8109" t="s">
        <v>9562</v>
      </c>
      <c r="E8109" t="s">
        <v>15757</v>
      </c>
      <c r="F8109">
        <f>'4L'!L135</f>
        <v>0</v>
      </c>
    </row>
    <row r="8110" spans="2:6">
      <c r="B8110" t="s">
        <v>9563</v>
      </c>
      <c r="E8110" t="s">
        <v>15757</v>
      </c>
      <c r="F8110">
        <f>'4L'!M135</f>
        <v>0</v>
      </c>
    </row>
    <row r="8111" spans="2:6">
      <c r="B8111" t="s">
        <v>9564</v>
      </c>
      <c r="E8111" t="s">
        <v>15757</v>
      </c>
      <c r="F8111">
        <f>'4L'!N135</f>
        <v>0</v>
      </c>
    </row>
    <row r="8112" spans="2:6">
      <c r="B8112" t="s">
        <v>9565</v>
      </c>
      <c r="E8112" t="s">
        <v>15757</v>
      </c>
      <c r="F8112">
        <f>'4L'!O135</f>
        <v>0</v>
      </c>
    </row>
    <row r="8113" spans="2:6">
      <c r="B8113" t="s">
        <v>9566</v>
      </c>
      <c r="E8113" t="s">
        <v>15757</v>
      </c>
      <c r="F8113">
        <f>'4L'!V135</f>
        <v>0</v>
      </c>
    </row>
    <row r="8114" spans="2:6">
      <c r="B8114" t="s">
        <v>9567</v>
      </c>
      <c r="E8114" t="s">
        <v>15757</v>
      </c>
      <c r="F8114">
        <f>'4L'!W135</f>
        <v>0</v>
      </c>
    </row>
    <row r="8115" spans="2:6">
      <c r="B8115" t="s">
        <v>9568</v>
      </c>
      <c r="E8115" t="s">
        <v>15757</v>
      </c>
      <c r="F8115">
        <f>'4L'!X135</f>
        <v>0</v>
      </c>
    </row>
    <row r="8116" spans="2:6">
      <c r="B8116" t="s">
        <v>4098</v>
      </c>
      <c r="E8116" t="s">
        <v>15757</v>
      </c>
      <c r="F8116">
        <f>'4L'!F138</f>
        <v>0</v>
      </c>
    </row>
    <row r="8117" spans="2:6">
      <c r="B8117" t="s">
        <v>4099</v>
      </c>
      <c r="E8117" t="s">
        <v>15757</v>
      </c>
      <c r="F8117">
        <f>'4L'!G138</f>
        <v>0</v>
      </c>
    </row>
    <row r="8118" spans="2:6">
      <c r="B8118" t="s">
        <v>4100</v>
      </c>
      <c r="E8118" t="s">
        <v>15757</v>
      </c>
      <c r="F8118">
        <f>'4L'!H138</f>
        <v>0</v>
      </c>
    </row>
    <row r="8119" spans="2:6">
      <c r="B8119" t="s">
        <v>4101</v>
      </c>
      <c r="E8119" t="s">
        <v>15757</v>
      </c>
      <c r="F8119">
        <f>'4L'!I138</f>
        <v>0</v>
      </c>
    </row>
    <row r="8120" spans="2:6">
      <c r="B8120" t="s">
        <v>4102</v>
      </c>
      <c r="E8120" t="s">
        <v>15757</v>
      </c>
      <c r="F8120">
        <f>'4L'!J138</f>
        <v>0</v>
      </c>
    </row>
    <row r="8121" spans="2:6">
      <c r="B8121" t="s">
        <v>9570</v>
      </c>
      <c r="E8121" t="s">
        <v>15757</v>
      </c>
      <c r="F8121">
        <f>'4L'!K138</f>
        <v>0</v>
      </c>
    </row>
    <row r="8122" spans="2:6">
      <c r="B8122" t="s">
        <v>9571</v>
      </c>
      <c r="E8122" t="s">
        <v>15757</v>
      </c>
      <c r="F8122">
        <f>'4L'!L138</f>
        <v>0</v>
      </c>
    </row>
    <row r="8123" spans="2:6">
      <c r="B8123" t="s">
        <v>9572</v>
      </c>
      <c r="E8123" t="s">
        <v>15757</v>
      </c>
      <c r="F8123">
        <f>'4L'!M138</f>
        <v>0</v>
      </c>
    </row>
    <row r="8124" spans="2:6">
      <c r="B8124" t="s">
        <v>9573</v>
      </c>
      <c r="E8124" t="s">
        <v>15757</v>
      </c>
      <c r="F8124">
        <f>'4L'!N138</f>
        <v>0</v>
      </c>
    </row>
    <row r="8125" spans="2:6">
      <c r="B8125" t="s">
        <v>9574</v>
      </c>
      <c r="E8125" t="s">
        <v>15757</v>
      </c>
      <c r="F8125">
        <f>'4L'!O138</f>
        <v>0</v>
      </c>
    </row>
    <row r="8126" spans="2:6">
      <c r="B8126" t="s">
        <v>4053</v>
      </c>
      <c r="E8126" t="s">
        <v>15757</v>
      </c>
      <c r="F8126">
        <f>'4L'!F139</f>
        <v>0</v>
      </c>
    </row>
    <row r="8127" spans="2:6">
      <c r="B8127" t="s">
        <v>4054</v>
      </c>
      <c r="E8127" t="s">
        <v>15757</v>
      </c>
      <c r="F8127">
        <f>'4L'!G139</f>
        <v>0</v>
      </c>
    </row>
    <row r="8128" spans="2:6">
      <c r="B8128" t="s">
        <v>4055</v>
      </c>
      <c r="E8128" t="s">
        <v>15757</v>
      </c>
      <c r="F8128">
        <f>'4L'!H139</f>
        <v>0</v>
      </c>
    </row>
    <row r="8129" spans="2:6">
      <c r="B8129" t="s">
        <v>4056</v>
      </c>
      <c r="E8129" t="s">
        <v>15757</v>
      </c>
      <c r="F8129">
        <f>'4L'!I139</f>
        <v>0</v>
      </c>
    </row>
    <row r="8130" spans="2:6">
      <c r="B8130" t="s">
        <v>4057</v>
      </c>
      <c r="E8130" t="s">
        <v>15757</v>
      </c>
      <c r="F8130">
        <f>'4L'!J139</f>
        <v>0</v>
      </c>
    </row>
    <row r="8131" spans="2:6">
      <c r="B8131" t="s">
        <v>9576</v>
      </c>
      <c r="E8131" t="s">
        <v>15757</v>
      </c>
      <c r="F8131">
        <f>'4L'!K139</f>
        <v>0</v>
      </c>
    </row>
    <row r="8132" spans="2:6">
      <c r="B8132" t="s">
        <v>9577</v>
      </c>
      <c r="E8132" t="s">
        <v>15757</v>
      </c>
      <c r="F8132">
        <f>'4L'!L139</f>
        <v>0</v>
      </c>
    </row>
    <row r="8133" spans="2:6">
      <c r="B8133" t="s">
        <v>9578</v>
      </c>
      <c r="E8133" t="s">
        <v>15757</v>
      </c>
      <c r="F8133">
        <f>'4L'!M139</f>
        <v>0</v>
      </c>
    </row>
    <row r="8134" spans="2:6">
      <c r="B8134" t="s">
        <v>9579</v>
      </c>
      <c r="E8134" t="s">
        <v>15757</v>
      </c>
      <c r="F8134">
        <f>'4L'!N139</f>
        <v>0</v>
      </c>
    </row>
    <row r="8135" spans="2:6">
      <c r="B8135" t="s">
        <v>9580</v>
      </c>
      <c r="E8135" t="s">
        <v>15757</v>
      </c>
      <c r="F8135">
        <f>'4L'!O139</f>
        <v>0</v>
      </c>
    </row>
    <row r="8136" spans="2:6">
      <c r="B8136" t="s">
        <v>9582</v>
      </c>
      <c r="E8136" t="s">
        <v>15757</v>
      </c>
      <c r="F8136">
        <f>'4L'!F140</f>
        <v>0</v>
      </c>
    </row>
    <row r="8137" spans="2:6">
      <c r="B8137" t="s">
        <v>9583</v>
      </c>
      <c r="E8137" t="s">
        <v>15757</v>
      </c>
      <c r="F8137">
        <f>'4L'!G140</f>
        <v>0</v>
      </c>
    </row>
    <row r="8138" spans="2:6">
      <c r="B8138" t="s">
        <v>9584</v>
      </c>
      <c r="E8138" t="s">
        <v>15757</v>
      </c>
      <c r="F8138">
        <f>'4L'!H140</f>
        <v>0</v>
      </c>
    </row>
    <row r="8139" spans="2:6">
      <c r="B8139" t="s">
        <v>9585</v>
      </c>
      <c r="E8139" t="s">
        <v>15757</v>
      </c>
      <c r="F8139">
        <f>'4L'!I140</f>
        <v>0</v>
      </c>
    </row>
    <row r="8140" spans="2:6">
      <c r="B8140" t="s">
        <v>9586</v>
      </c>
      <c r="E8140" t="s">
        <v>15757</v>
      </c>
      <c r="F8140">
        <f>'4L'!J140</f>
        <v>0</v>
      </c>
    </row>
    <row r="8141" spans="2:6">
      <c r="B8141" t="s">
        <v>9587</v>
      </c>
      <c r="E8141" t="s">
        <v>15757</v>
      </c>
      <c r="F8141">
        <f>'4L'!K140</f>
        <v>0</v>
      </c>
    </row>
    <row r="8142" spans="2:6">
      <c r="B8142" t="s">
        <v>9588</v>
      </c>
      <c r="E8142" t="s">
        <v>15757</v>
      </c>
      <c r="F8142">
        <f>'4L'!L140</f>
        <v>0</v>
      </c>
    </row>
    <row r="8143" spans="2:6">
      <c r="B8143" t="s">
        <v>9589</v>
      </c>
      <c r="E8143" t="s">
        <v>15757</v>
      </c>
      <c r="F8143">
        <f>'4L'!M140</f>
        <v>0</v>
      </c>
    </row>
    <row r="8144" spans="2:6">
      <c r="B8144" t="s">
        <v>9590</v>
      </c>
      <c r="E8144" t="s">
        <v>15757</v>
      </c>
      <c r="F8144">
        <f>'4L'!N140</f>
        <v>0</v>
      </c>
    </row>
    <row r="8145" spans="2:6">
      <c r="B8145" t="s">
        <v>9591</v>
      </c>
      <c r="E8145" t="s">
        <v>15757</v>
      </c>
      <c r="F8145">
        <f>'4L'!O140</f>
        <v>0</v>
      </c>
    </row>
    <row r="8146" spans="2:6">
      <c r="B8146" t="s">
        <v>9592</v>
      </c>
      <c r="E8146" t="s">
        <v>15757</v>
      </c>
      <c r="F8146">
        <f>'4L'!V140</f>
        <v>0</v>
      </c>
    </row>
    <row r="8147" spans="2:6">
      <c r="B8147" t="s">
        <v>9593</v>
      </c>
      <c r="E8147" t="s">
        <v>15757</v>
      </c>
      <c r="F8147">
        <f>'4L'!W140</f>
        <v>0</v>
      </c>
    </row>
    <row r="8148" spans="2:6">
      <c r="B8148" t="s">
        <v>9594</v>
      </c>
      <c r="E8148" t="s">
        <v>15757</v>
      </c>
      <c r="F8148">
        <f>'4L'!X140</f>
        <v>0</v>
      </c>
    </row>
    <row r="8149" spans="2:6">
      <c r="B8149" t="s">
        <v>6112</v>
      </c>
      <c r="E8149" t="s">
        <v>15757</v>
      </c>
      <c r="F8149">
        <f>'4M'!F10</f>
        <v>0</v>
      </c>
    </row>
    <row r="8150" spans="2:6">
      <c r="B8150" t="s">
        <v>6113</v>
      </c>
      <c r="E8150" t="s">
        <v>15757</v>
      </c>
      <c r="F8150">
        <f>'4M'!G10</f>
        <v>0</v>
      </c>
    </row>
    <row r="8151" spans="2:6">
      <c r="B8151" t="s">
        <v>6114</v>
      </c>
      <c r="E8151" t="s">
        <v>15757</v>
      </c>
      <c r="F8151">
        <f>'4M'!H10</f>
        <v>0</v>
      </c>
    </row>
    <row r="8152" spans="2:6">
      <c r="B8152" t="s">
        <v>6115</v>
      </c>
      <c r="E8152" t="s">
        <v>15757</v>
      </c>
      <c r="F8152">
        <f>'4M'!I10</f>
        <v>0</v>
      </c>
    </row>
    <row r="8153" spans="2:6">
      <c r="B8153" t="s">
        <v>6116</v>
      </c>
      <c r="E8153" t="s">
        <v>15757</v>
      </c>
      <c r="F8153">
        <f>'4M'!J10</f>
        <v>0</v>
      </c>
    </row>
    <row r="8154" spans="2:6">
      <c r="B8154" t="s">
        <v>6117</v>
      </c>
      <c r="E8154" t="s">
        <v>15757</v>
      </c>
      <c r="F8154">
        <f>'4M'!K10</f>
        <v>0</v>
      </c>
    </row>
    <row r="8155" spans="2:6">
      <c r="B8155" t="s">
        <v>6118</v>
      </c>
      <c r="E8155" t="s">
        <v>15757</v>
      </c>
      <c r="F8155">
        <f>'4M'!L10</f>
        <v>0</v>
      </c>
    </row>
    <row r="8156" spans="2:6">
      <c r="B8156" t="s">
        <v>6119</v>
      </c>
      <c r="E8156" t="s">
        <v>15757</v>
      </c>
      <c r="F8156">
        <f>'4M'!M10</f>
        <v>0</v>
      </c>
    </row>
    <row r="8157" spans="2:6">
      <c r="B8157" t="s">
        <v>6120</v>
      </c>
      <c r="E8157" t="s">
        <v>15757</v>
      </c>
      <c r="F8157">
        <f>'4M'!N10</f>
        <v>0</v>
      </c>
    </row>
    <row r="8158" spans="2:6">
      <c r="B8158" t="s">
        <v>6121</v>
      </c>
      <c r="E8158" t="s">
        <v>15757</v>
      </c>
      <c r="F8158">
        <f>'4M'!O10</f>
        <v>0</v>
      </c>
    </row>
    <row r="8159" spans="2:6">
      <c r="B8159" t="s">
        <v>6122</v>
      </c>
      <c r="E8159" t="s">
        <v>15757</v>
      </c>
      <c r="F8159">
        <f>'4M'!P10</f>
        <v>0</v>
      </c>
    </row>
    <row r="8160" spans="2:6">
      <c r="B8160" t="s">
        <v>6123</v>
      </c>
      <c r="E8160" t="s">
        <v>15757</v>
      </c>
      <c r="F8160">
        <f>'4M'!Q10</f>
        <v>0</v>
      </c>
    </row>
    <row r="8161" spans="2:6">
      <c r="B8161" t="s">
        <v>6124</v>
      </c>
      <c r="E8161" t="s">
        <v>15757</v>
      </c>
      <c r="F8161">
        <f>'4M'!R10</f>
        <v>0</v>
      </c>
    </row>
    <row r="8162" spans="2:6">
      <c r="B8162" t="s">
        <v>6127</v>
      </c>
      <c r="E8162" t="s">
        <v>15757</v>
      </c>
      <c r="F8162">
        <f>'4M'!F11</f>
        <v>0</v>
      </c>
    </row>
    <row r="8163" spans="2:6">
      <c r="B8163" t="s">
        <v>6128</v>
      </c>
      <c r="E8163" t="s">
        <v>15757</v>
      </c>
      <c r="F8163">
        <f>'4M'!G11</f>
        <v>0</v>
      </c>
    </row>
    <row r="8164" spans="2:6">
      <c r="B8164" t="s">
        <v>6129</v>
      </c>
      <c r="E8164" t="s">
        <v>15757</v>
      </c>
      <c r="F8164">
        <f>'4M'!H11</f>
        <v>0</v>
      </c>
    </row>
    <row r="8165" spans="2:6">
      <c r="B8165" t="s">
        <v>6130</v>
      </c>
      <c r="E8165" t="s">
        <v>15757</v>
      </c>
      <c r="F8165">
        <f>'4M'!I11</f>
        <v>0</v>
      </c>
    </row>
    <row r="8166" spans="2:6">
      <c r="B8166" t="s">
        <v>6131</v>
      </c>
      <c r="E8166" t="s">
        <v>15757</v>
      </c>
      <c r="F8166">
        <f>'4M'!J11</f>
        <v>0</v>
      </c>
    </row>
    <row r="8167" spans="2:6">
      <c r="B8167" t="s">
        <v>6132</v>
      </c>
      <c r="E8167" t="s">
        <v>15757</v>
      </c>
      <c r="F8167">
        <f>'4M'!K11</f>
        <v>0</v>
      </c>
    </row>
    <row r="8168" spans="2:6">
      <c r="B8168" t="s">
        <v>6133</v>
      </c>
      <c r="E8168" t="s">
        <v>15757</v>
      </c>
      <c r="F8168">
        <f>'4M'!L11</f>
        <v>0</v>
      </c>
    </row>
    <row r="8169" spans="2:6">
      <c r="B8169" t="s">
        <v>6134</v>
      </c>
      <c r="E8169" t="s">
        <v>15757</v>
      </c>
      <c r="F8169">
        <f>'4M'!M11</f>
        <v>0</v>
      </c>
    </row>
    <row r="8170" spans="2:6">
      <c r="B8170" t="s">
        <v>6135</v>
      </c>
      <c r="E8170" t="s">
        <v>15757</v>
      </c>
      <c r="F8170">
        <f>'4M'!N11</f>
        <v>0</v>
      </c>
    </row>
    <row r="8171" spans="2:6">
      <c r="B8171" t="s">
        <v>6136</v>
      </c>
      <c r="E8171" t="s">
        <v>15757</v>
      </c>
      <c r="F8171">
        <f>'4M'!O11</f>
        <v>0</v>
      </c>
    </row>
    <row r="8172" spans="2:6">
      <c r="B8172" t="s">
        <v>6137</v>
      </c>
      <c r="E8172" t="s">
        <v>15757</v>
      </c>
      <c r="F8172">
        <f>'4M'!P11</f>
        <v>0</v>
      </c>
    </row>
    <row r="8173" spans="2:6">
      <c r="B8173" t="s">
        <v>6138</v>
      </c>
      <c r="E8173" t="s">
        <v>15757</v>
      </c>
      <c r="F8173">
        <f>'4M'!Q11</f>
        <v>0</v>
      </c>
    </row>
    <row r="8174" spans="2:6">
      <c r="B8174" t="s">
        <v>6139</v>
      </c>
      <c r="E8174" t="s">
        <v>15757</v>
      </c>
      <c r="F8174">
        <f>'4M'!R11</f>
        <v>0</v>
      </c>
    </row>
    <row r="8175" spans="2:6">
      <c r="B8175" t="s">
        <v>6142</v>
      </c>
      <c r="E8175" t="s">
        <v>15757</v>
      </c>
      <c r="F8175">
        <f>'4M'!F12</f>
        <v>0</v>
      </c>
    </row>
    <row r="8176" spans="2:6">
      <c r="B8176" t="s">
        <v>6143</v>
      </c>
      <c r="E8176" t="s">
        <v>15757</v>
      </c>
      <c r="F8176">
        <f>'4M'!G12</f>
        <v>0</v>
      </c>
    </row>
    <row r="8177" spans="2:6">
      <c r="B8177" t="s">
        <v>6144</v>
      </c>
      <c r="E8177" t="s">
        <v>15757</v>
      </c>
      <c r="F8177">
        <f>'4M'!H12</f>
        <v>0</v>
      </c>
    </row>
    <row r="8178" spans="2:6">
      <c r="B8178" t="s">
        <v>6145</v>
      </c>
      <c r="E8178" t="s">
        <v>15757</v>
      </c>
      <c r="F8178">
        <f>'4M'!I12</f>
        <v>0</v>
      </c>
    </row>
    <row r="8179" spans="2:6">
      <c r="B8179" t="s">
        <v>6146</v>
      </c>
      <c r="E8179" t="s">
        <v>15757</v>
      </c>
      <c r="F8179">
        <f>'4M'!J12</f>
        <v>0</v>
      </c>
    </row>
    <row r="8180" spans="2:6">
      <c r="B8180" t="s">
        <v>6147</v>
      </c>
      <c r="E8180" t="s">
        <v>15757</v>
      </c>
      <c r="F8180">
        <f>'4M'!K12</f>
        <v>0</v>
      </c>
    </row>
    <row r="8181" spans="2:6">
      <c r="B8181" t="s">
        <v>6148</v>
      </c>
      <c r="E8181" t="s">
        <v>15757</v>
      </c>
      <c r="F8181">
        <f>'4M'!L12</f>
        <v>0</v>
      </c>
    </row>
    <row r="8182" spans="2:6">
      <c r="B8182" t="s">
        <v>6149</v>
      </c>
      <c r="E8182" t="s">
        <v>15757</v>
      </c>
      <c r="F8182">
        <f>'4M'!M12</f>
        <v>0</v>
      </c>
    </row>
    <row r="8183" spans="2:6">
      <c r="B8183" t="s">
        <v>6150</v>
      </c>
      <c r="E8183" t="s">
        <v>15757</v>
      </c>
      <c r="F8183">
        <f>'4M'!N12</f>
        <v>0</v>
      </c>
    </row>
    <row r="8184" spans="2:6">
      <c r="B8184" t="s">
        <v>6151</v>
      </c>
      <c r="E8184" t="s">
        <v>15757</v>
      </c>
      <c r="F8184">
        <f>'4M'!O12</f>
        <v>0</v>
      </c>
    </row>
    <row r="8185" spans="2:6">
      <c r="B8185" t="s">
        <v>6152</v>
      </c>
      <c r="E8185" t="s">
        <v>15757</v>
      </c>
      <c r="F8185">
        <f>'4M'!P12</f>
        <v>0</v>
      </c>
    </row>
    <row r="8186" spans="2:6">
      <c r="B8186" t="s">
        <v>6153</v>
      </c>
      <c r="E8186" t="s">
        <v>15757</v>
      </c>
      <c r="F8186">
        <f>'4M'!Q12</f>
        <v>0</v>
      </c>
    </row>
    <row r="8187" spans="2:6">
      <c r="B8187" t="s">
        <v>6154</v>
      </c>
      <c r="E8187" t="s">
        <v>15757</v>
      </c>
      <c r="F8187">
        <f>'4M'!R12</f>
        <v>0</v>
      </c>
    </row>
    <row r="8188" spans="2:6">
      <c r="B8188" t="s">
        <v>6155</v>
      </c>
      <c r="E8188" t="s">
        <v>15757</v>
      </c>
      <c r="F8188">
        <f>'4M'!AB12</f>
        <v>0</v>
      </c>
    </row>
    <row r="8189" spans="2:6">
      <c r="B8189" t="s">
        <v>6156</v>
      </c>
      <c r="E8189" t="s">
        <v>15757</v>
      </c>
      <c r="F8189">
        <f>'4M'!AC12</f>
        <v>0</v>
      </c>
    </row>
    <row r="8190" spans="2:6">
      <c r="B8190" t="s">
        <v>6157</v>
      </c>
      <c r="E8190" t="s">
        <v>15757</v>
      </c>
      <c r="F8190">
        <f>'4M'!AD12</f>
        <v>0</v>
      </c>
    </row>
    <row r="8191" spans="2:6">
      <c r="B8191" t="s">
        <v>6160</v>
      </c>
      <c r="E8191" t="s">
        <v>15757</v>
      </c>
      <c r="F8191">
        <f>'4M'!F13</f>
        <v>0</v>
      </c>
    </row>
    <row r="8192" spans="2:6">
      <c r="B8192" t="s">
        <v>6161</v>
      </c>
      <c r="E8192" t="s">
        <v>15757</v>
      </c>
      <c r="F8192">
        <f>'4M'!G13</f>
        <v>0</v>
      </c>
    </row>
    <row r="8193" spans="2:6">
      <c r="B8193" t="s">
        <v>6162</v>
      </c>
      <c r="E8193" t="s">
        <v>15757</v>
      </c>
      <c r="F8193">
        <f>'4M'!H13</f>
        <v>0</v>
      </c>
    </row>
    <row r="8194" spans="2:6">
      <c r="B8194" t="s">
        <v>6163</v>
      </c>
      <c r="E8194" t="s">
        <v>15757</v>
      </c>
      <c r="F8194">
        <f>'4M'!I13</f>
        <v>0</v>
      </c>
    </row>
    <row r="8195" spans="2:6">
      <c r="B8195" t="s">
        <v>6164</v>
      </c>
      <c r="E8195" t="s">
        <v>15757</v>
      </c>
      <c r="F8195">
        <f>'4M'!J13</f>
        <v>0</v>
      </c>
    </row>
    <row r="8196" spans="2:6">
      <c r="B8196" t="s">
        <v>6165</v>
      </c>
      <c r="E8196" t="s">
        <v>15757</v>
      </c>
      <c r="F8196">
        <f>'4M'!K13</f>
        <v>0</v>
      </c>
    </row>
    <row r="8197" spans="2:6">
      <c r="B8197" t="s">
        <v>6166</v>
      </c>
      <c r="E8197" t="s">
        <v>15757</v>
      </c>
      <c r="F8197">
        <f>'4M'!L13</f>
        <v>0</v>
      </c>
    </row>
    <row r="8198" spans="2:6">
      <c r="B8198" t="s">
        <v>6167</v>
      </c>
      <c r="E8198" t="s">
        <v>15757</v>
      </c>
      <c r="F8198">
        <f>'4M'!M13</f>
        <v>0</v>
      </c>
    </row>
    <row r="8199" spans="2:6">
      <c r="B8199" t="s">
        <v>6168</v>
      </c>
      <c r="E8199" t="s">
        <v>15757</v>
      </c>
      <c r="F8199">
        <f>'4M'!N13</f>
        <v>0</v>
      </c>
    </row>
    <row r="8200" spans="2:6">
      <c r="B8200" t="s">
        <v>6169</v>
      </c>
      <c r="E8200" t="s">
        <v>15757</v>
      </c>
      <c r="F8200">
        <f>'4M'!O13</f>
        <v>0</v>
      </c>
    </row>
    <row r="8201" spans="2:6">
      <c r="B8201" t="s">
        <v>6170</v>
      </c>
      <c r="E8201" t="s">
        <v>15757</v>
      </c>
      <c r="F8201">
        <f>'4M'!P13</f>
        <v>0</v>
      </c>
    </row>
    <row r="8202" spans="2:6">
      <c r="B8202" t="s">
        <v>6171</v>
      </c>
      <c r="E8202" t="s">
        <v>15757</v>
      </c>
      <c r="F8202">
        <f>'4M'!Q13</f>
        <v>0</v>
      </c>
    </row>
    <row r="8203" spans="2:6">
      <c r="B8203" t="s">
        <v>6172</v>
      </c>
      <c r="E8203" t="s">
        <v>15757</v>
      </c>
      <c r="F8203">
        <f>'4M'!R13</f>
        <v>0</v>
      </c>
    </row>
    <row r="8204" spans="2:6">
      <c r="B8204" t="s">
        <v>6174</v>
      </c>
      <c r="E8204" t="s">
        <v>15757</v>
      </c>
      <c r="F8204">
        <f>'4M'!F14</f>
        <v>0</v>
      </c>
    </row>
    <row r="8205" spans="2:6">
      <c r="B8205" t="s">
        <v>6175</v>
      </c>
      <c r="E8205" t="s">
        <v>15757</v>
      </c>
      <c r="F8205">
        <f>'4M'!G14</f>
        <v>0</v>
      </c>
    </row>
    <row r="8206" spans="2:6">
      <c r="B8206" t="s">
        <v>6176</v>
      </c>
      <c r="E8206" t="s">
        <v>15757</v>
      </c>
      <c r="F8206">
        <f>'4M'!H14</f>
        <v>0</v>
      </c>
    </row>
    <row r="8207" spans="2:6">
      <c r="B8207" t="s">
        <v>6177</v>
      </c>
      <c r="E8207" t="s">
        <v>15757</v>
      </c>
      <c r="F8207">
        <f>'4M'!I14</f>
        <v>0</v>
      </c>
    </row>
    <row r="8208" spans="2:6">
      <c r="B8208" t="s">
        <v>6178</v>
      </c>
      <c r="E8208" t="s">
        <v>15757</v>
      </c>
      <c r="F8208">
        <f>'4M'!J14</f>
        <v>0</v>
      </c>
    </row>
    <row r="8209" spans="2:6">
      <c r="B8209" t="s">
        <v>6179</v>
      </c>
      <c r="E8209" t="s">
        <v>15757</v>
      </c>
      <c r="F8209">
        <f>'4M'!K14</f>
        <v>0</v>
      </c>
    </row>
    <row r="8210" spans="2:6">
      <c r="B8210" t="s">
        <v>6180</v>
      </c>
      <c r="E8210" t="s">
        <v>15757</v>
      </c>
      <c r="F8210">
        <f>'4M'!L14</f>
        <v>0</v>
      </c>
    </row>
    <row r="8211" spans="2:6">
      <c r="B8211" t="s">
        <v>6181</v>
      </c>
      <c r="E8211" t="s">
        <v>15757</v>
      </c>
      <c r="F8211">
        <f>'4M'!M14</f>
        <v>0</v>
      </c>
    </row>
    <row r="8212" spans="2:6">
      <c r="B8212" t="s">
        <v>6182</v>
      </c>
      <c r="E8212" t="s">
        <v>15757</v>
      </c>
      <c r="F8212">
        <f>'4M'!N14</f>
        <v>0</v>
      </c>
    </row>
    <row r="8213" spans="2:6">
      <c r="B8213" t="s">
        <v>6183</v>
      </c>
      <c r="E8213" t="s">
        <v>15757</v>
      </c>
      <c r="F8213">
        <f>'4M'!O14</f>
        <v>0</v>
      </c>
    </row>
    <row r="8214" spans="2:6">
      <c r="B8214" t="s">
        <v>6184</v>
      </c>
      <c r="E8214" t="s">
        <v>15757</v>
      </c>
      <c r="F8214">
        <f>'4M'!P14</f>
        <v>0</v>
      </c>
    </row>
    <row r="8215" spans="2:6">
      <c r="B8215" t="s">
        <v>6185</v>
      </c>
      <c r="E8215" t="s">
        <v>15757</v>
      </c>
      <c r="F8215">
        <f>'4M'!Q14</f>
        <v>0</v>
      </c>
    </row>
    <row r="8216" spans="2:6">
      <c r="B8216" t="s">
        <v>6186</v>
      </c>
      <c r="E8216" t="s">
        <v>15757</v>
      </c>
      <c r="F8216">
        <f>'4M'!R14</f>
        <v>0</v>
      </c>
    </row>
    <row r="8217" spans="2:6">
      <c r="B8217" t="s">
        <v>6188</v>
      </c>
      <c r="E8217" t="s">
        <v>15757</v>
      </c>
      <c r="F8217">
        <f>'4M'!F15</f>
        <v>0</v>
      </c>
    </row>
    <row r="8218" spans="2:6">
      <c r="B8218" t="s">
        <v>6189</v>
      </c>
      <c r="E8218" t="s">
        <v>15757</v>
      </c>
      <c r="F8218">
        <f>'4M'!G15</f>
        <v>0</v>
      </c>
    </row>
    <row r="8219" spans="2:6">
      <c r="B8219" t="s">
        <v>6190</v>
      </c>
      <c r="E8219" t="s">
        <v>15757</v>
      </c>
      <c r="F8219">
        <f>'4M'!H15</f>
        <v>0</v>
      </c>
    </row>
    <row r="8220" spans="2:6">
      <c r="B8220" t="s">
        <v>6191</v>
      </c>
      <c r="E8220" t="s">
        <v>15757</v>
      </c>
      <c r="F8220">
        <f>'4M'!I15</f>
        <v>0</v>
      </c>
    </row>
    <row r="8221" spans="2:6">
      <c r="B8221" t="s">
        <v>6192</v>
      </c>
      <c r="E8221" t="s">
        <v>15757</v>
      </c>
      <c r="F8221">
        <f>'4M'!J15</f>
        <v>0</v>
      </c>
    </row>
    <row r="8222" spans="2:6">
      <c r="B8222" t="s">
        <v>6193</v>
      </c>
      <c r="E8222" t="s">
        <v>15757</v>
      </c>
      <c r="F8222">
        <f>'4M'!K15</f>
        <v>0</v>
      </c>
    </row>
    <row r="8223" spans="2:6">
      <c r="B8223" t="s">
        <v>6194</v>
      </c>
      <c r="E8223" t="s">
        <v>15757</v>
      </c>
      <c r="F8223">
        <f>'4M'!L15</f>
        <v>0</v>
      </c>
    </row>
    <row r="8224" spans="2:6">
      <c r="B8224" t="s">
        <v>6195</v>
      </c>
      <c r="E8224" t="s">
        <v>15757</v>
      </c>
      <c r="F8224">
        <f>'4M'!M15</f>
        <v>0</v>
      </c>
    </row>
    <row r="8225" spans="2:6">
      <c r="B8225" t="s">
        <v>6196</v>
      </c>
      <c r="E8225" t="s">
        <v>15757</v>
      </c>
      <c r="F8225">
        <f>'4M'!N15</f>
        <v>0</v>
      </c>
    </row>
    <row r="8226" spans="2:6">
      <c r="B8226" t="s">
        <v>6197</v>
      </c>
      <c r="E8226" t="s">
        <v>15757</v>
      </c>
      <c r="F8226">
        <f>'4M'!O15</f>
        <v>0</v>
      </c>
    </row>
    <row r="8227" spans="2:6">
      <c r="B8227" t="s">
        <v>6198</v>
      </c>
      <c r="E8227" t="s">
        <v>15757</v>
      </c>
      <c r="F8227">
        <f>'4M'!P15</f>
        <v>0</v>
      </c>
    </row>
    <row r="8228" spans="2:6">
      <c r="B8228" t="s">
        <v>6199</v>
      </c>
      <c r="E8228" t="s">
        <v>15757</v>
      </c>
      <c r="F8228">
        <f>'4M'!Q15</f>
        <v>0</v>
      </c>
    </row>
    <row r="8229" spans="2:6">
      <c r="B8229" t="s">
        <v>6200</v>
      </c>
      <c r="E8229" t="s">
        <v>15757</v>
      </c>
      <c r="F8229">
        <f>'4M'!R15</f>
        <v>0</v>
      </c>
    </row>
    <row r="8230" spans="2:6">
      <c r="B8230" t="s">
        <v>6201</v>
      </c>
      <c r="E8230" t="s">
        <v>15757</v>
      </c>
      <c r="F8230">
        <f>'4M'!AB15</f>
        <v>0</v>
      </c>
    </row>
    <row r="8231" spans="2:6">
      <c r="B8231" t="s">
        <v>6202</v>
      </c>
      <c r="E8231" t="s">
        <v>15757</v>
      </c>
      <c r="F8231">
        <f>'4M'!AC15</f>
        <v>0</v>
      </c>
    </row>
    <row r="8232" spans="2:6">
      <c r="B8232" t="s">
        <v>6203</v>
      </c>
      <c r="E8232" t="s">
        <v>15757</v>
      </c>
      <c r="F8232">
        <f>'4M'!AD15</f>
        <v>0</v>
      </c>
    </row>
    <row r="8233" spans="2:6">
      <c r="B8233" t="s">
        <v>6206</v>
      </c>
      <c r="E8233" t="s">
        <v>15757</v>
      </c>
      <c r="F8233">
        <f>'4M'!F16</f>
        <v>0</v>
      </c>
    </row>
    <row r="8234" spans="2:6">
      <c r="B8234" t="s">
        <v>6207</v>
      </c>
      <c r="E8234" t="s">
        <v>15757</v>
      </c>
      <c r="F8234">
        <f>'4M'!G16</f>
        <v>0</v>
      </c>
    </row>
    <row r="8235" spans="2:6">
      <c r="B8235" t="s">
        <v>6208</v>
      </c>
      <c r="E8235" t="s">
        <v>15757</v>
      </c>
      <c r="F8235">
        <f>'4M'!H16</f>
        <v>0</v>
      </c>
    </row>
    <row r="8236" spans="2:6">
      <c r="B8236" t="s">
        <v>6209</v>
      </c>
      <c r="E8236" t="s">
        <v>15757</v>
      </c>
      <c r="F8236">
        <f>'4M'!I16</f>
        <v>0</v>
      </c>
    </row>
    <row r="8237" spans="2:6">
      <c r="B8237" t="s">
        <v>6210</v>
      </c>
      <c r="E8237" t="s">
        <v>15757</v>
      </c>
      <c r="F8237">
        <f>'4M'!J16</f>
        <v>0</v>
      </c>
    </row>
    <row r="8238" spans="2:6">
      <c r="B8238" t="s">
        <v>6211</v>
      </c>
      <c r="E8238" t="s">
        <v>15757</v>
      </c>
      <c r="F8238">
        <f>'4M'!K16</f>
        <v>0</v>
      </c>
    </row>
    <row r="8239" spans="2:6">
      <c r="B8239" t="s">
        <v>6212</v>
      </c>
      <c r="E8239" t="s">
        <v>15757</v>
      </c>
      <c r="F8239">
        <f>'4M'!L16</f>
        <v>0</v>
      </c>
    </row>
    <row r="8240" spans="2:6">
      <c r="B8240" t="s">
        <v>6213</v>
      </c>
      <c r="E8240" t="s">
        <v>15757</v>
      </c>
      <c r="F8240">
        <f>'4M'!M16</f>
        <v>0</v>
      </c>
    </row>
    <row r="8241" spans="2:6">
      <c r="B8241" t="s">
        <v>6214</v>
      </c>
      <c r="E8241" t="s">
        <v>15757</v>
      </c>
      <c r="F8241">
        <f>'4M'!N16</f>
        <v>0</v>
      </c>
    </row>
    <row r="8242" spans="2:6">
      <c r="B8242" t="s">
        <v>6215</v>
      </c>
      <c r="E8242" t="s">
        <v>15757</v>
      </c>
      <c r="F8242">
        <f>'4M'!O16</f>
        <v>0</v>
      </c>
    </row>
    <row r="8243" spans="2:6">
      <c r="B8243" t="s">
        <v>6216</v>
      </c>
      <c r="E8243" t="s">
        <v>15757</v>
      </c>
      <c r="F8243">
        <f>'4M'!P16</f>
        <v>0</v>
      </c>
    </row>
    <row r="8244" spans="2:6">
      <c r="B8244" t="s">
        <v>6217</v>
      </c>
      <c r="E8244" t="s">
        <v>15757</v>
      </c>
      <c r="F8244">
        <f>'4M'!Q16</f>
        <v>0</v>
      </c>
    </row>
    <row r="8245" spans="2:6">
      <c r="B8245" t="s">
        <v>6218</v>
      </c>
      <c r="E8245" t="s">
        <v>15757</v>
      </c>
      <c r="F8245">
        <f>'4M'!R16</f>
        <v>0</v>
      </c>
    </row>
    <row r="8246" spans="2:6">
      <c r="B8246" t="s">
        <v>6220</v>
      </c>
      <c r="E8246" t="s">
        <v>15757</v>
      </c>
      <c r="F8246">
        <f>'4M'!F17</f>
        <v>0</v>
      </c>
    </row>
    <row r="8247" spans="2:6">
      <c r="B8247" t="s">
        <v>6221</v>
      </c>
      <c r="E8247" t="s">
        <v>15757</v>
      </c>
      <c r="F8247">
        <f>'4M'!G17</f>
        <v>0</v>
      </c>
    </row>
    <row r="8248" spans="2:6">
      <c r="B8248" t="s">
        <v>6222</v>
      </c>
      <c r="E8248" t="s">
        <v>15757</v>
      </c>
      <c r="F8248">
        <f>'4M'!H17</f>
        <v>0</v>
      </c>
    </row>
    <row r="8249" spans="2:6">
      <c r="B8249" t="s">
        <v>6223</v>
      </c>
      <c r="E8249" t="s">
        <v>15757</v>
      </c>
      <c r="F8249">
        <f>'4M'!I17</f>
        <v>0</v>
      </c>
    </row>
    <row r="8250" spans="2:6">
      <c r="B8250" t="s">
        <v>6224</v>
      </c>
      <c r="E8250" t="s">
        <v>15757</v>
      </c>
      <c r="F8250">
        <f>'4M'!J17</f>
        <v>0</v>
      </c>
    </row>
    <row r="8251" spans="2:6">
      <c r="B8251" t="s">
        <v>6225</v>
      </c>
      <c r="E8251" t="s">
        <v>15757</v>
      </c>
      <c r="F8251">
        <f>'4M'!K17</f>
        <v>0</v>
      </c>
    </row>
    <row r="8252" spans="2:6">
      <c r="B8252" t="s">
        <v>6226</v>
      </c>
      <c r="E8252" t="s">
        <v>15757</v>
      </c>
      <c r="F8252">
        <f>'4M'!L17</f>
        <v>0</v>
      </c>
    </row>
    <row r="8253" spans="2:6">
      <c r="B8253" t="s">
        <v>6227</v>
      </c>
      <c r="E8253" t="s">
        <v>15757</v>
      </c>
      <c r="F8253">
        <f>'4M'!M17</f>
        <v>0</v>
      </c>
    </row>
    <row r="8254" spans="2:6">
      <c r="B8254" t="s">
        <v>6228</v>
      </c>
      <c r="E8254" t="s">
        <v>15757</v>
      </c>
      <c r="F8254">
        <f>'4M'!N17</f>
        <v>0</v>
      </c>
    </row>
    <row r="8255" spans="2:6">
      <c r="B8255" t="s">
        <v>6229</v>
      </c>
      <c r="E8255" t="s">
        <v>15757</v>
      </c>
      <c r="F8255">
        <f>'4M'!O17</f>
        <v>0</v>
      </c>
    </row>
    <row r="8256" spans="2:6">
      <c r="B8256" t="s">
        <v>6230</v>
      </c>
      <c r="E8256" t="s">
        <v>15757</v>
      </c>
      <c r="F8256">
        <f>'4M'!P17</f>
        <v>0</v>
      </c>
    </row>
    <row r="8257" spans="2:6">
      <c r="B8257" t="s">
        <v>6231</v>
      </c>
      <c r="E8257" t="s">
        <v>15757</v>
      </c>
      <c r="F8257">
        <f>'4M'!Q17</f>
        <v>0</v>
      </c>
    </row>
    <row r="8258" spans="2:6">
      <c r="B8258" t="s">
        <v>6232</v>
      </c>
      <c r="E8258" t="s">
        <v>15757</v>
      </c>
      <c r="F8258">
        <f>'4M'!R17</f>
        <v>0</v>
      </c>
    </row>
    <row r="8259" spans="2:6">
      <c r="B8259" t="s">
        <v>6234</v>
      </c>
      <c r="E8259" t="s">
        <v>15757</v>
      </c>
      <c r="F8259">
        <f>'4M'!F18</f>
        <v>0</v>
      </c>
    </row>
    <row r="8260" spans="2:6">
      <c r="B8260" t="s">
        <v>6235</v>
      </c>
      <c r="E8260" t="s">
        <v>15757</v>
      </c>
      <c r="F8260">
        <f>'4M'!G18</f>
        <v>0</v>
      </c>
    </row>
    <row r="8261" spans="2:6">
      <c r="B8261" t="s">
        <v>6236</v>
      </c>
      <c r="E8261" t="s">
        <v>15757</v>
      </c>
      <c r="F8261">
        <f>'4M'!H18</f>
        <v>0</v>
      </c>
    </row>
    <row r="8262" spans="2:6">
      <c r="B8262" t="s">
        <v>6237</v>
      </c>
      <c r="E8262" t="s">
        <v>15757</v>
      </c>
      <c r="F8262">
        <f>'4M'!I18</f>
        <v>0</v>
      </c>
    </row>
    <row r="8263" spans="2:6">
      <c r="B8263" t="s">
        <v>6238</v>
      </c>
      <c r="E8263" t="s">
        <v>15757</v>
      </c>
      <c r="F8263">
        <f>'4M'!J18</f>
        <v>0</v>
      </c>
    </row>
    <row r="8264" spans="2:6">
      <c r="B8264" t="s">
        <v>6239</v>
      </c>
      <c r="E8264" t="s">
        <v>15757</v>
      </c>
      <c r="F8264">
        <f>'4M'!K18</f>
        <v>0</v>
      </c>
    </row>
    <row r="8265" spans="2:6">
      <c r="B8265" t="s">
        <v>6240</v>
      </c>
      <c r="E8265" t="s">
        <v>15757</v>
      </c>
      <c r="F8265">
        <f>'4M'!L18</f>
        <v>0</v>
      </c>
    </row>
    <row r="8266" spans="2:6">
      <c r="B8266" t="s">
        <v>6241</v>
      </c>
      <c r="E8266" t="s">
        <v>15757</v>
      </c>
      <c r="F8266">
        <f>'4M'!M18</f>
        <v>0</v>
      </c>
    </row>
    <row r="8267" spans="2:6">
      <c r="B8267" t="s">
        <v>6242</v>
      </c>
      <c r="E8267" t="s">
        <v>15757</v>
      </c>
      <c r="F8267">
        <f>'4M'!N18</f>
        <v>0</v>
      </c>
    </row>
    <row r="8268" spans="2:6">
      <c r="B8268" t="s">
        <v>6243</v>
      </c>
      <c r="E8268" t="s">
        <v>15757</v>
      </c>
      <c r="F8268">
        <f>'4M'!O18</f>
        <v>0</v>
      </c>
    </row>
    <row r="8269" spans="2:6">
      <c r="B8269" t="s">
        <v>6244</v>
      </c>
      <c r="E8269" t="s">
        <v>15757</v>
      </c>
      <c r="F8269">
        <f>'4M'!P18</f>
        <v>0</v>
      </c>
    </row>
    <row r="8270" spans="2:6">
      <c r="B8270" t="s">
        <v>6245</v>
      </c>
      <c r="E8270" t="s">
        <v>15757</v>
      </c>
      <c r="F8270">
        <f>'4M'!Q18</f>
        <v>0</v>
      </c>
    </row>
    <row r="8271" spans="2:6">
      <c r="B8271" t="s">
        <v>6246</v>
      </c>
      <c r="E8271" t="s">
        <v>15757</v>
      </c>
      <c r="F8271">
        <f>'4M'!R18</f>
        <v>0</v>
      </c>
    </row>
    <row r="8272" spans="2:6">
      <c r="B8272" t="s">
        <v>6247</v>
      </c>
      <c r="E8272" t="s">
        <v>15757</v>
      </c>
      <c r="F8272">
        <f>'4M'!AB18</f>
        <v>0</v>
      </c>
    </row>
    <row r="8273" spans="2:6">
      <c r="B8273" t="s">
        <v>6248</v>
      </c>
      <c r="E8273" t="s">
        <v>15757</v>
      </c>
      <c r="F8273">
        <f>'4M'!AC18</f>
        <v>0</v>
      </c>
    </row>
    <row r="8274" spans="2:6">
      <c r="B8274" t="s">
        <v>6249</v>
      </c>
      <c r="E8274" t="s">
        <v>15757</v>
      </c>
      <c r="F8274">
        <f>'4M'!AD18</f>
        <v>0</v>
      </c>
    </row>
    <row r="8275" spans="2:6">
      <c r="B8275" t="s">
        <v>6252</v>
      </c>
      <c r="E8275" t="s">
        <v>15757</v>
      </c>
      <c r="F8275">
        <f>'4M'!F19</f>
        <v>0</v>
      </c>
    </row>
    <row r="8276" spans="2:6">
      <c r="B8276" t="s">
        <v>6253</v>
      </c>
      <c r="E8276" t="s">
        <v>15757</v>
      </c>
      <c r="F8276">
        <f>'4M'!G19</f>
        <v>0</v>
      </c>
    </row>
    <row r="8277" spans="2:6">
      <c r="B8277" t="s">
        <v>6254</v>
      </c>
      <c r="E8277" t="s">
        <v>15757</v>
      </c>
      <c r="F8277">
        <f>'4M'!H19</f>
        <v>0</v>
      </c>
    </row>
    <row r="8278" spans="2:6">
      <c r="B8278" t="s">
        <v>6255</v>
      </c>
      <c r="E8278" t="s">
        <v>15757</v>
      </c>
      <c r="F8278">
        <f>'4M'!I19</f>
        <v>0</v>
      </c>
    </row>
    <row r="8279" spans="2:6">
      <c r="B8279" t="s">
        <v>6256</v>
      </c>
      <c r="E8279" t="s">
        <v>15757</v>
      </c>
      <c r="F8279">
        <f>'4M'!J19</f>
        <v>0</v>
      </c>
    </row>
    <row r="8280" spans="2:6">
      <c r="B8280" t="s">
        <v>6257</v>
      </c>
      <c r="E8280" t="s">
        <v>15757</v>
      </c>
      <c r="F8280">
        <f>'4M'!K19</f>
        <v>0</v>
      </c>
    </row>
    <row r="8281" spans="2:6">
      <c r="B8281" t="s">
        <v>6258</v>
      </c>
      <c r="E8281" t="s">
        <v>15757</v>
      </c>
      <c r="F8281">
        <f>'4M'!L19</f>
        <v>0</v>
      </c>
    </row>
    <row r="8282" spans="2:6">
      <c r="B8282" t="s">
        <v>6259</v>
      </c>
      <c r="E8282" t="s">
        <v>15757</v>
      </c>
      <c r="F8282">
        <f>'4M'!M19</f>
        <v>0</v>
      </c>
    </row>
    <row r="8283" spans="2:6">
      <c r="B8283" t="s">
        <v>6260</v>
      </c>
      <c r="E8283" t="s">
        <v>15757</v>
      </c>
      <c r="F8283">
        <f>'4M'!N19</f>
        <v>0</v>
      </c>
    </row>
    <row r="8284" spans="2:6">
      <c r="B8284" t="s">
        <v>6261</v>
      </c>
      <c r="E8284" t="s">
        <v>15757</v>
      </c>
      <c r="F8284">
        <f>'4M'!O19</f>
        <v>0</v>
      </c>
    </row>
    <row r="8285" spans="2:6">
      <c r="B8285" t="s">
        <v>6262</v>
      </c>
      <c r="E8285" t="s">
        <v>15757</v>
      </c>
      <c r="F8285">
        <f>'4M'!P19</f>
        <v>0</v>
      </c>
    </row>
    <row r="8286" spans="2:6">
      <c r="B8286" t="s">
        <v>6263</v>
      </c>
      <c r="E8286" t="s">
        <v>15757</v>
      </c>
      <c r="F8286">
        <f>'4M'!Q19</f>
        <v>0</v>
      </c>
    </row>
    <row r="8287" spans="2:6">
      <c r="B8287" t="s">
        <v>6264</v>
      </c>
      <c r="E8287" t="s">
        <v>15757</v>
      </c>
      <c r="F8287">
        <f>'4M'!R19</f>
        <v>0</v>
      </c>
    </row>
    <row r="8288" spans="2:6">
      <c r="B8288" t="s">
        <v>6265</v>
      </c>
      <c r="E8288" t="s">
        <v>15757</v>
      </c>
      <c r="F8288">
        <f>'4M'!S19</f>
        <v>0</v>
      </c>
    </row>
    <row r="8289" spans="2:6">
      <c r="B8289" t="s">
        <v>6266</v>
      </c>
      <c r="E8289" t="s">
        <v>15757</v>
      </c>
      <c r="F8289">
        <f>'4M'!T19</f>
        <v>0</v>
      </c>
    </row>
    <row r="8290" spans="2:6">
      <c r="B8290" t="s">
        <v>6267</v>
      </c>
      <c r="E8290" t="s">
        <v>15757</v>
      </c>
      <c r="F8290">
        <f>'4M'!U19</f>
        <v>0</v>
      </c>
    </row>
    <row r="8291" spans="2:6">
      <c r="B8291" t="s">
        <v>6268</v>
      </c>
      <c r="E8291" t="s">
        <v>15757</v>
      </c>
      <c r="F8291">
        <f>'4M'!V19</f>
        <v>0</v>
      </c>
    </row>
    <row r="8292" spans="2:6">
      <c r="B8292" t="s">
        <v>6269</v>
      </c>
      <c r="E8292" t="s">
        <v>15757</v>
      </c>
      <c r="F8292">
        <f>'4M'!W19</f>
        <v>0</v>
      </c>
    </row>
    <row r="8293" spans="2:6">
      <c r="B8293" t="s">
        <v>6270</v>
      </c>
      <c r="E8293" t="s">
        <v>15757</v>
      </c>
      <c r="F8293">
        <f>'4M'!X19</f>
        <v>0</v>
      </c>
    </row>
    <row r="8294" spans="2:6">
      <c r="B8294" t="s">
        <v>6271</v>
      </c>
      <c r="E8294" t="s">
        <v>15757</v>
      </c>
      <c r="F8294">
        <f>'4M'!Y19</f>
        <v>0</v>
      </c>
    </row>
    <row r="8295" spans="2:6">
      <c r="B8295" t="s">
        <v>6272</v>
      </c>
      <c r="E8295" t="s">
        <v>15757</v>
      </c>
      <c r="F8295">
        <f>'4M'!Z19</f>
        <v>0</v>
      </c>
    </row>
    <row r="8296" spans="2:6">
      <c r="B8296" t="s">
        <v>6273</v>
      </c>
      <c r="E8296" t="s">
        <v>15757</v>
      </c>
      <c r="F8296">
        <f>'4M'!AA19</f>
        <v>0</v>
      </c>
    </row>
    <row r="8297" spans="2:6">
      <c r="B8297" t="s">
        <v>6275</v>
      </c>
      <c r="E8297" t="s">
        <v>15757</v>
      </c>
      <c r="F8297">
        <f>'4M'!F20</f>
        <v>0</v>
      </c>
    </row>
    <row r="8298" spans="2:6">
      <c r="B8298" t="s">
        <v>6276</v>
      </c>
      <c r="E8298" t="s">
        <v>15757</v>
      </c>
      <c r="F8298">
        <f>'4M'!G20</f>
        <v>0</v>
      </c>
    </row>
    <row r="8299" spans="2:6">
      <c r="B8299" t="s">
        <v>6277</v>
      </c>
      <c r="E8299" t="s">
        <v>15757</v>
      </c>
      <c r="F8299">
        <f>'4M'!H20</f>
        <v>0</v>
      </c>
    </row>
    <row r="8300" spans="2:6">
      <c r="B8300" t="s">
        <v>6278</v>
      </c>
      <c r="E8300" t="s">
        <v>15757</v>
      </c>
      <c r="F8300">
        <f>'4M'!I20</f>
        <v>0</v>
      </c>
    </row>
    <row r="8301" spans="2:6">
      <c r="B8301" t="s">
        <v>6279</v>
      </c>
      <c r="E8301" t="s">
        <v>15757</v>
      </c>
      <c r="F8301">
        <f>'4M'!J20</f>
        <v>0</v>
      </c>
    </row>
    <row r="8302" spans="2:6">
      <c r="B8302" t="s">
        <v>6280</v>
      </c>
      <c r="E8302" t="s">
        <v>15757</v>
      </c>
      <c r="F8302">
        <f>'4M'!K20</f>
        <v>0</v>
      </c>
    </row>
    <row r="8303" spans="2:6">
      <c r="B8303" t="s">
        <v>6281</v>
      </c>
      <c r="E8303" t="s">
        <v>15757</v>
      </c>
      <c r="F8303">
        <f>'4M'!L20</f>
        <v>0</v>
      </c>
    </row>
    <row r="8304" spans="2:6">
      <c r="B8304" t="s">
        <v>6282</v>
      </c>
      <c r="E8304" t="s">
        <v>15757</v>
      </c>
      <c r="F8304">
        <f>'4M'!M20</f>
        <v>0</v>
      </c>
    </row>
    <row r="8305" spans="2:6">
      <c r="B8305" t="s">
        <v>6283</v>
      </c>
      <c r="E8305" t="s">
        <v>15757</v>
      </c>
      <c r="F8305">
        <f>'4M'!N20</f>
        <v>0</v>
      </c>
    </row>
    <row r="8306" spans="2:6">
      <c r="B8306" t="s">
        <v>6284</v>
      </c>
      <c r="E8306" t="s">
        <v>15757</v>
      </c>
      <c r="F8306">
        <f>'4M'!O20</f>
        <v>0</v>
      </c>
    </row>
    <row r="8307" spans="2:6">
      <c r="B8307" t="s">
        <v>6285</v>
      </c>
      <c r="E8307" t="s">
        <v>15757</v>
      </c>
      <c r="F8307">
        <f>'4M'!P20</f>
        <v>0</v>
      </c>
    </row>
    <row r="8308" spans="2:6">
      <c r="B8308" t="s">
        <v>6286</v>
      </c>
      <c r="E8308" t="s">
        <v>15757</v>
      </c>
      <c r="F8308">
        <f>'4M'!Q20</f>
        <v>0</v>
      </c>
    </row>
    <row r="8309" spans="2:6">
      <c r="B8309" t="s">
        <v>6287</v>
      </c>
      <c r="E8309" t="s">
        <v>15757</v>
      </c>
      <c r="F8309">
        <f>'4M'!R20</f>
        <v>0</v>
      </c>
    </row>
    <row r="8310" spans="2:6">
      <c r="B8310" t="s">
        <v>6288</v>
      </c>
      <c r="E8310" t="s">
        <v>15757</v>
      </c>
      <c r="F8310">
        <f>'4M'!S20</f>
        <v>0</v>
      </c>
    </row>
    <row r="8311" spans="2:6">
      <c r="B8311" t="s">
        <v>6289</v>
      </c>
      <c r="E8311" t="s">
        <v>15757</v>
      </c>
      <c r="F8311">
        <f>'4M'!T20</f>
        <v>0</v>
      </c>
    </row>
    <row r="8312" spans="2:6">
      <c r="B8312" t="s">
        <v>6290</v>
      </c>
      <c r="E8312" t="s">
        <v>15757</v>
      </c>
      <c r="F8312">
        <f>'4M'!U20</f>
        <v>0</v>
      </c>
    </row>
    <row r="8313" spans="2:6">
      <c r="B8313" t="s">
        <v>6291</v>
      </c>
      <c r="E8313" t="s">
        <v>15757</v>
      </c>
      <c r="F8313">
        <f>'4M'!V20</f>
        <v>0</v>
      </c>
    </row>
    <row r="8314" spans="2:6">
      <c r="B8314" t="s">
        <v>6292</v>
      </c>
      <c r="E8314" t="s">
        <v>15757</v>
      </c>
      <c r="F8314">
        <f>'4M'!W20</f>
        <v>0</v>
      </c>
    </row>
    <row r="8315" spans="2:6">
      <c r="B8315" t="s">
        <v>6293</v>
      </c>
      <c r="E8315" t="s">
        <v>15757</v>
      </c>
      <c r="F8315">
        <f>'4M'!X20</f>
        <v>0</v>
      </c>
    </row>
    <row r="8316" spans="2:6">
      <c r="B8316" t="s">
        <v>6294</v>
      </c>
      <c r="E8316" t="s">
        <v>15757</v>
      </c>
      <c r="F8316">
        <f>'4M'!Y20</f>
        <v>0</v>
      </c>
    </row>
    <row r="8317" spans="2:6">
      <c r="B8317" t="s">
        <v>6295</v>
      </c>
      <c r="E8317" t="s">
        <v>15757</v>
      </c>
      <c r="F8317">
        <f>'4M'!Z20</f>
        <v>0</v>
      </c>
    </row>
    <row r="8318" spans="2:6">
      <c r="B8318" t="s">
        <v>6296</v>
      </c>
      <c r="E8318" t="s">
        <v>15757</v>
      </c>
      <c r="F8318">
        <f>'4M'!AA20</f>
        <v>0</v>
      </c>
    </row>
    <row r="8319" spans="2:6">
      <c r="B8319" t="s">
        <v>6298</v>
      </c>
      <c r="E8319" t="s">
        <v>15757</v>
      </c>
      <c r="F8319">
        <f>'4M'!F21</f>
        <v>0</v>
      </c>
    </row>
    <row r="8320" spans="2:6">
      <c r="B8320" t="s">
        <v>6299</v>
      </c>
      <c r="E8320" t="s">
        <v>15757</v>
      </c>
      <c r="F8320">
        <f>'4M'!G21</f>
        <v>0</v>
      </c>
    </row>
    <row r="8321" spans="2:6">
      <c r="B8321" t="s">
        <v>6300</v>
      </c>
      <c r="E8321" t="s">
        <v>15757</v>
      </c>
      <c r="F8321">
        <f>'4M'!H21</f>
        <v>0</v>
      </c>
    </row>
    <row r="8322" spans="2:6">
      <c r="B8322" t="s">
        <v>6301</v>
      </c>
      <c r="E8322" t="s">
        <v>15757</v>
      </c>
      <c r="F8322">
        <f>'4M'!I21</f>
        <v>0</v>
      </c>
    </row>
    <row r="8323" spans="2:6">
      <c r="B8323" t="s">
        <v>6302</v>
      </c>
      <c r="E8323" t="s">
        <v>15757</v>
      </c>
      <c r="F8323">
        <f>'4M'!J21</f>
        <v>0</v>
      </c>
    </row>
    <row r="8324" spans="2:6">
      <c r="B8324" t="s">
        <v>6303</v>
      </c>
      <c r="E8324" t="s">
        <v>15757</v>
      </c>
      <c r="F8324">
        <f>'4M'!K21</f>
        <v>0</v>
      </c>
    </row>
    <row r="8325" spans="2:6">
      <c r="B8325" t="s">
        <v>6304</v>
      </c>
      <c r="E8325" t="s">
        <v>15757</v>
      </c>
      <c r="F8325">
        <f>'4M'!L21</f>
        <v>0</v>
      </c>
    </row>
    <row r="8326" spans="2:6">
      <c r="B8326" t="s">
        <v>6305</v>
      </c>
      <c r="E8326" t="s">
        <v>15757</v>
      </c>
      <c r="F8326">
        <f>'4M'!M21</f>
        <v>0</v>
      </c>
    </row>
    <row r="8327" spans="2:6">
      <c r="B8327" t="s">
        <v>6306</v>
      </c>
      <c r="E8327" t="s">
        <v>15757</v>
      </c>
      <c r="F8327">
        <f>'4M'!N21</f>
        <v>0</v>
      </c>
    </row>
    <row r="8328" spans="2:6">
      <c r="B8328" t="s">
        <v>6307</v>
      </c>
      <c r="E8328" t="s">
        <v>15757</v>
      </c>
      <c r="F8328">
        <f>'4M'!O21</f>
        <v>0</v>
      </c>
    </row>
    <row r="8329" spans="2:6">
      <c r="B8329" t="s">
        <v>6308</v>
      </c>
      <c r="E8329" t="s">
        <v>15757</v>
      </c>
      <c r="F8329">
        <f>'4M'!P21</f>
        <v>0</v>
      </c>
    </row>
    <row r="8330" spans="2:6">
      <c r="B8330" t="s">
        <v>6309</v>
      </c>
      <c r="E8330" t="s">
        <v>15757</v>
      </c>
      <c r="F8330">
        <f>'4M'!Q21</f>
        <v>0</v>
      </c>
    </row>
    <row r="8331" spans="2:6">
      <c r="B8331" t="s">
        <v>6310</v>
      </c>
      <c r="E8331" t="s">
        <v>15757</v>
      </c>
      <c r="F8331">
        <f>'4M'!R21</f>
        <v>0</v>
      </c>
    </row>
    <row r="8332" spans="2:6">
      <c r="B8332" t="s">
        <v>6311</v>
      </c>
      <c r="E8332" t="s">
        <v>15757</v>
      </c>
      <c r="F8332">
        <f>'4M'!S21</f>
        <v>0</v>
      </c>
    </row>
    <row r="8333" spans="2:6">
      <c r="B8333" t="s">
        <v>6312</v>
      </c>
      <c r="E8333" t="s">
        <v>15757</v>
      </c>
      <c r="F8333">
        <f>'4M'!T21</f>
        <v>0</v>
      </c>
    </row>
    <row r="8334" spans="2:6">
      <c r="B8334" t="s">
        <v>6313</v>
      </c>
      <c r="E8334" t="s">
        <v>15757</v>
      </c>
      <c r="F8334">
        <f>'4M'!U21</f>
        <v>0</v>
      </c>
    </row>
    <row r="8335" spans="2:6">
      <c r="B8335" t="s">
        <v>6314</v>
      </c>
      <c r="E8335" t="s">
        <v>15757</v>
      </c>
      <c r="F8335">
        <f>'4M'!V21</f>
        <v>0</v>
      </c>
    </row>
    <row r="8336" spans="2:6">
      <c r="B8336" t="s">
        <v>6315</v>
      </c>
      <c r="E8336" t="s">
        <v>15757</v>
      </c>
      <c r="F8336">
        <f>'4M'!W21</f>
        <v>0</v>
      </c>
    </row>
    <row r="8337" spans="2:6">
      <c r="B8337" t="s">
        <v>6316</v>
      </c>
      <c r="E8337" t="s">
        <v>15757</v>
      </c>
      <c r="F8337">
        <f>'4M'!X21</f>
        <v>0</v>
      </c>
    </row>
    <row r="8338" spans="2:6">
      <c r="B8338" t="s">
        <v>6317</v>
      </c>
      <c r="E8338" t="s">
        <v>15757</v>
      </c>
      <c r="F8338">
        <f>'4M'!Y21</f>
        <v>0</v>
      </c>
    </row>
    <row r="8339" spans="2:6">
      <c r="B8339" t="s">
        <v>6318</v>
      </c>
      <c r="E8339" t="s">
        <v>15757</v>
      </c>
      <c r="F8339">
        <f>'4M'!Z21</f>
        <v>0</v>
      </c>
    </row>
    <row r="8340" spans="2:6">
      <c r="B8340" t="s">
        <v>6319</v>
      </c>
      <c r="E8340" t="s">
        <v>15757</v>
      </c>
      <c r="F8340">
        <f>'4M'!AA21</f>
        <v>0</v>
      </c>
    </row>
    <row r="8341" spans="2:6">
      <c r="B8341" t="s">
        <v>6320</v>
      </c>
      <c r="E8341" t="s">
        <v>15757</v>
      </c>
      <c r="F8341">
        <f>'4M'!AB21</f>
        <v>0</v>
      </c>
    </row>
    <row r="8342" spans="2:6">
      <c r="B8342" t="s">
        <v>6321</v>
      </c>
      <c r="E8342" t="s">
        <v>15757</v>
      </c>
      <c r="F8342">
        <f>'4M'!AC21</f>
        <v>0</v>
      </c>
    </row>
    <row r="8343" spans="2:6">
      <c r="B8343" t="s">
        <v>6322</v>
      </c>
      <c r="E8343" t="s">
        <v>15757</v>
      </c>
      <c r="F8343">
        <f>'4M'!AD21</f>
        <v>0</v>
      </c>
    </row>
    <row r="8344" spans="2:6">
      <c r="B8344" t="s">
        <v>6325</v>
      </c>
      <c r="E8344" t="s">
        <v>15757</v>
      </c>
      <c r="F8344">
        <f>'4M'!F22</f>
        <v>0</v>
      </c>
    </row>
    <row r="8345" spans="2:6">
      <c r="B8345" t="s">
        <v>6326</v>
      </c>
      <c r="E8345" t="s">
        <v>15757</v>
      </c>
      <c r="F8345">
        <f>'4M'!G22</f>
        <v>0</v>
      </c>
    </row>
    <row r="8346" spans="2:6">
      <c r="B8346" t="s">
        <v>6327</v>
      </c>
      <c r="E8346" t="s">
        <v>15757</v>
      </c>
      <c r="F8346">
        <f>'4M'!H22</f>
        <v>0</v>
      </c>
    </row>
    <row r="8347" spans="2:6">
      <c r="B8347" t="s">
        <v>6328</v>
      </c>
      <c r="E8347" t="s">
        <v>15757</v>
      </c>
      <c r="F8347">
        <f>'4M'!I22</f>
        <v>0</v>
      </c>
    </row>
    <row r="8348" spans="2:6">
      <c r="B8348" t="s">
        <v>6329</v>
      </c>
      <c r="E8348" t="s">
        <v>15757</v>
      </c>
      <c r="F8348">
        <f>'4M'!J22</f>
        <v>0</v>
      </c>
    </row>
    <row r="8349" spans="2:6">
      <c r="B8349" t="s">
        <v>6330</v>
      </c>
      <c r="E8349" t="s">
        <v>15757</v>
      </c>
      <c r="F8349">
        <f>'4M'!K22</f>
        <v>0</v>
      </c>
    </row>
    <row r="8350" spans="2:6">
      <c r="B8350" t="s">
        <v>6331</v>
      </c>
      <c r="E8350" t="s">
        <v>15757</v>
      </c>
      <c r="F8350">
        <f>'4M'!L22</f>
        <v>0</v>
      </c>
    </row>
    <row r="8351" spans="2:6">
      <c r="B8351" t="s">
        <v>6332</v>
      </c>
      <c r="E8351" t="s">
        <v>15757</v>
      </c>
      <c r="F8351">
        <f>'4M'!M22</f>
        <v>0</v>
      </c>
    </row>
    <row r="8352" spans="2:6">
      <c r="B8352" t="s">
        <v>6333</v>
      </c>
      <c r="E8352" t="s">
        <v>15757</v>
      </c>
      <c r="F8352">
        <f>'4M'!N22</f>
        <v>0</v>
      </c>
    </row>
    <row r="8353" spans="2:6">
      <c r="B8353" t="s">
        <v>6334</v>
      </c>
      <c r="E8353" t="s">
        <v>15757</v>
      </c>
      <c r="F8353">
        <f>'4M'!O22</f>
        <v>0</v>
      </c>
    </row>
    <row r="8354" spans="2:6">
      <c r="B8354" t="s">
        <v>6335</v>
      </c>
      <c r="E8354" t="s">
        <v>15757</v>
      </c>
      <c r="F8354">
        <f>'4M'!P22</f>
        <v>0</v>
      </c>
    </row>
    <row r="8355" spans="2:6">
      <c r="B8355" t="s">
        <v>6336</v>
      </c>
      <c r="E8355" t="s">
        <v>15757</v>
      </c>
      <c r="F8355">
        <f>'4M'!Q22</f>
        <v>0</v>
      </c>
    </row>
    <row r="8356" spans="2:6">
      <c r="B8356" t="s">
        <v>6337</v>
      </c>
      <c r="E8356" t="s">
        <v>15757</v>
      </c>
      <c r="F8356">
        <f>'4M'!R22</f>
        <v>0</v>
      </c>
    </row>
    <row r="8357" spans="2:6">
      <c r="B8357" t="s">
        <v>6338</v>
      </c>
      <c r="E8357" t="s">
        <v>15757</v>
      </c>
      <c r="F8357">
        <f>'4M'!S22</f>
        <v>0</v>
      </c>
    </row>
    <row r="8358" spans="2:6">
      <c r="B8358" t="s">
        <v>6339</v>
      </c>
      <c r="E8358" t="s">
        <v>15757</v>
      </c>
      <c r="F8358">
        <f>'4M'!T22</f>
        <v>0</v>
      </c>
    </row>
    <row r="8359" spans="2:6">
      <c r="B8359" t="s">
        <v>6340</v>
      </c>
      <c r="E8359" t="s">
        <v>15757</v>
      </c>
      <c r="F8359">
        <f>'4M'!U22</f>
        <v>0</v>
      </c>
    </row>
    <row r="8360" spans="2:6">
      <c r="B8360" t="s">
        <v>6341</v>
      </c>
      <c r="E8360" t="s">
        <v>15757</v>
      </c>
      <c r="F8360">
        <f>'4M'!V22</f>
        <v>0</v>
      </c>
    </row>
    <row r="8361" spans="2:6">
      <c r="B8361" t="s">
        <v>6342</v>
      </c>
      <c r="E8361" t="s">
        <v>15757</v>
      </c>
      <c r="F8361">
        <f>'4M'!W22</f>
        <v>0</v>
      </c>
    </row>
    <row r="8362" spans="2:6">
      <c r="B8362" t="s">
        <v>6343</v>
      </c>
      <c r="E8362" t="s">
        <v>15757</v>
      </c>
      <c r="F8362">
        <f>'4M'!X22</f>
        <v>0</v>
      </c>
    </row>
    <row r="8363" spans="2:6">
      <c r="B8363" t="s">
        <v>6344</v>
      </c>
      <c r="E8363" t="s">
        <v>15757</v>
      </c>
      <c r="F8363">
        <f>'4M'!Y22</f>
        <v>0</v>
      </c>
    </row>
    <row r="8364" spans="2:6">
      <c r="B8364" t="s">
        <v>6345</v>
      </c>
      <c r="E8364" t="s">
        <v>15757</v>
      </c>
      <c r="F8364">
        <f>'4M'!Z22</f>
        <v>0</v>
      </c>
    </row>
    <row r="8365" spans="2:6">
      <c r="B8365" t="s">
        <v>6346</v>
      </c>
      <c r="E8365" t="s">
        <v>15757</v>
      </c>
      <c r="F8365">
        <f>'4M'!AA22</f>
        <v>0</v>
      </c>
    </row>
    <row r="8366" spans="2:6">
      <c r="B8366" t="s">
        <v>6348</v>
      </c>
      <c r="E8366" t="s">
        <v>15757</v>
      </c>
      <c r="F8366">
        <f>'4M'!F23</f>
        <v>0</v>
      </c>
    </row>
    <row r="8367" spans="2:6">
      <c r="B8367" t="s">
        <v>6349</v>
      </c>
      <c r="E8367" t="s">
        <v>15757</v>
      </c>
      <c r="F8367">
        <f>'4M'!G23</f>
        <v>0</v>
      </c>
    </row>
    <row r="8368" spans="2:6">
      <c r="B8368" t="s">
        <v>6350</v>
      </c>
      <c r="E8368" t="s">
        <v>15757</v>
      </c>
      <c r="F8368">
        <f>'4M'!H23</f>
        <v>0</v>
      </c>
    </row>
    <row r="8369" spans="2:6">
      <c r="B8369" t="s">
        <v>6351</v>
      </c>
      <c r="E8369" t="s">
        <v>15757</v>
      </c>
      <c r="F8369">
        <f>'4M'!I23</f>
        <v>0</v>
      </c>
    </row>
    <row r="8370" spans="2:6">
      <c r="B8370" t="s">
        <v>6352</v>
      </c>
      <c r="E8370" t="s">
        <v>15757</v>
      </c>
      <c r="F8370">
        <f>'4M'!J23</f>
        <v>0</v>
      </c>
    </row>
    <row r="8371" spans="2:6">
      <c r="B8371" t="s">
        <v>6353</v>
      </c>
      <c r="E8371" t="s">
        <v>15757</v>
      </c>
      <c r="F8371">
        <f>'4M'!K23</f>
        <v>0</v>
      </c>
    </row>
    <row r="8372" spans="2:6">
      <c r="B8372" t="s">
        <v>6354</v>
      </c>
      <c r="E8372" t="s">
        <v>15757</v>
      </c>
      <c r="F8372">
        <f>'4M'!L23</f>
        <v>0</v>
      </c>
    </row>
    <row r="8373" spans="2:6">
      <c r="B8373" t="s">
        <v>6355</v>
      </c>
      <c r="E8373" t="s">
        <v>15757</v>
      </c>
      <c r="F8373">
        <f>'4M'!M23</f>
        <v>0</v>
      </c>
    </row>
    <row r="8374" spans="2:6">
      <c r="B8374" t="s">
        <v>6356</v>
      </c>
      <c r="E8374" t="s">
        <v>15757</v>
      </c>
      <c r="F8374">
        <f>'4M'!N23</f>
        <v>0</v>
      </c>
    </row>
    <row r="8375" spans="2:6">
      <c r="B8375" t="s">
        <v>6357</v>
      </c>
      <c r="E8375" t="s">
        <v>15757</v>
      </c>
      <c r="F8375">
        <f>'4M'!O23</f>
        <v>0</v>
      </c>
    </row>
    <row r="8376" spans="2:6">
      <c r="B8376" t="s">
        <v>6358</v>
      </c>
      <c r="E8376" t="s">
        <v>15757</v>
      </c>
      <c r="F8376">
        <f>'4M'!P23</f>
        <v>0</v>
      </c>
    </row>
    <row r="8377" spans="2:6">
      <c r="B8377" t="s">
        <v>6359</v>
      </c>
      <c r="E8377" t="s">
        <v>15757</v>
      </c>
      <c r="F8377">
        <f>'4M'!Q23</f>
        <v>0</v>
      </c>
    </row>
    <row r="8378" spans="2:6">
      <c r="B8378" t="s">
        <v>6360</v>
      </c>
      <c r="E8378" t="s">
        <v>15757</v>
      </c>
      <c r="F8378">
        <f>'4M'!R23</f>
        <v>0</v>
      </c>
    </row>
    <row r="8379" spans="2:6">
      <c r="B8379" t="s">
        <v>6361</v>
      </c>
      <c r="E8379" t="s">
        <v>15757</v>
      </c>
      <c r="F8379">
        <f>'4M'!S23</f>
        <v>0</v>
      </c>
    </row>
    <row r="8380" spans="2:6">
      <c r="B8380" t="s">
        <v>6362</v>
      </c>
      <c r="E8380" t="s">
        <v>15757</v>
      </c>
      <c r="F8380">
        <f>'4M'!T23</f>
        <v>0</v>
      </c>
    </row>
    <row r="8381" spans="2:6">
      <c r="B8381" t="s">
        <v>6363</v>
      </c>
      <c r="E8381" t="s">
        <v>15757</v>
      </c>
      <c r="F8381">
        <f>'4M'!U23</f>
        <v>0</v>
      </c>
    </row>
    <row r="8382" spans="2:6">
      <c r="B8382" t="s">
        <v>6364</v>
      </c>
      <c r="E8382" t="s">
        <v>15757</v>
      </c>
      <c r="F8382">
        <f>'4M'!V23</f>
        <v>0</v>
      </c>
    </row>
    <row r="8383" spans="2:6">
      <c r="B8383" t="s">
        <v>6365</v>
      </c>
      <c r="E8383" t="s">
        <v>15757</v>
      </c>
      <c r="F8383">
        <f>'4M'!W23</f>
        <v>0</v>
      </c>
    </row>
    <row r="8384" spans="2:6">
      <c r="B8384" t="s">
        <v>6366</v>
      </c>
      <c r="E8384" t="s">
        <v>15757</v>
      </c>
      <c r="F8384">
        <f>'4M'!X23</f>
        <v>0</v>
      </c>
    </row>
    <row r="8385" spans="2:6">
      <c r="B8385" t="s">
        <v>6367</v>
      </c>
      <c r="E8385" t="s">
        <v>15757</v>
      </c>
      <c r="F8385">
        <f>'4M'!Y23</f>
        <v>0</v>
      </c>
    </row>
    <row r="8386" spans="2:6">
      <c r="B8386" t="s">
        <v>6368</v>
      </c>
      <c r="E8386" t="s">
        <v>15757</v>
      </c>
      <c r="F8386">
        <f>'4M'!Z23</f>
        <v>0</v>
      </c>
    </row>
    <row r="8387" spans="2:6">
      <c r="B8387" t="s">
        <v>6369</v>
      </c>
      <c r="E8387" t="s">
        <v>15757</v>
      </c>
      <c r="F8387">
        <f>'4M'!AA23</f>
        <v>0</v>
      </c>
    </row>
    <row r="8388" spans="2:6">
      <c r="B8388" t="s">
        <v>6371</v>
      </c>
      <c r="E8388" t="s">
        <v>15757</v>
      </c>
      <c r="F8388">
        <f>'4M'!F24</f>
        <v>0</v>
      </c>
    </row>
    <row r="8389" spans="2:6">
      <c r="B8389" t="s">
        <v>6372</v>
      </c>
      <c r="E8389" t="s">
        <v>15757</v>
      </c>
      <c r="F8389">
        <f>'4M'!G24</f>
        <v>0</v>
      </c>
    </row>
    <row r="8390" spans="2:6">
      <c r="B8390" t="s">
        <v>6373</v>
      </c>
      <c r="E8390" t="s">
        <v>15757</v>
      </c>
      <c r="F8390">
        <f>'4M'!H24</f>
        <v>0</v>
      </c>
    </row>
    <row r="8391" spans="2:6">
      <c r="B8391" t="s">
        <v>6374</v>
      </c>
      <c r="E8391" t="s">
        <v>15757</v>
      </c>
      <c r="F8391">
        <f>'4M'!I24</f>
        <v>0</v>
      </c>
    </row>
    <row r="8392" spans="2:6">
      <c r="B8392" t="s">
        <v>6375</v>
      </c>
      <c r="E8392" t="s">
        <v>15757</v>
      </c>
      <c r="F8392">
        <f>'4M'!J24</f>
        <v>0</v>
      </c>
    </row>
    <row r="8393" spans="2:6">
      <c r="B8393" t="s">
        <v>6376</v>
      </c>
      <c r="E8393" t="s">
        <v>15757</v>
      </c>
      <c r="F8393">
        <f>'4M'!K24</f>
        <v>0</v>
      </c>
    </row>
    <row r="8394" spans="2:6">
      <c r="B8394" t="s">
        <v>6377</v>
      </c>
      <c r="E8394" t="s">
        <v>15757</v>
      </c>
      <c r="F8394">
        <f>'4M'!L24</f>
        <v>0</v>
      </c>
    </row>
    <row r="8395" spans="2:6">
      <c r="B8395" t="s">
        <v>6378</v>
      </c>
      <c r="E8395" t="s">
        <v>15757</v>
      </c>
      <c r="F8395">
        <f>'4M'!M24</f>
        <v>0</v>
      </c>
    </row>
    <row r="8396" spans="2:6">
      <c r="B8396" t="s">
        <v>6379</v>
      </c>
      <c r="E8396" t="s">
        <v>15757</v>
      </c>
      <c r="F8396">
        <f>'4M'!N24</f>
        <v>0</v>
      </c>
    </row>
    <row r="8397" spans="2:6">
      <c r="B8397" t="s">
        <v>6380</v>
      </c>
      <c r="E8397" t="s">
        <v>15757</v>
      </c>
      <c r="F8397">
        <f>'4M'!O24</f>
        <v>0</v>
      </c>
    </row>
    <row r="8398" spans="2:6">
      <c r="B8398" t="s">
        <v>6381</v>
      </c>
      <c r="E8398" t="s">
        <v>15757</v>
      </c>
      <c r="F8398">
        <f>'4M'!P24</f>
        <v>0</v>
      </c>
    </row>
    <row r="8399" spans="2:6">
      <c r="B8399" t="s">
        <v>6382</v>
      </c>
      <c r="E8399" t="s">
        <v>15757</v>
      </c>
      <c r="F8399">
        <f>'4M'!Q24</f>
        <v>0</v>
      </c>
    </row>
    <row r="8400" spans="2:6">
      <c r="B8400" t="s">
        <v>6383</v>
      </c>
      <c r="E8400" t="s">
        <v>15757</v>
      </c>
      <c r="F8400">
        <f>'4M'!R24</f>
        <v>0</v>
      </c>
    </row>
    <row r="8401" spans="2:6">
      <c r="B8401" t="s">
        <v>6384</v>
      </c>
      <c r="E8401" t="s">
        <v>15757</v>
      </c>
      <c r="F8401">
        <f>'4M'!S24</f>
        <v>0</v>
      </c>
    </row>
    <row r="8402" spans="2:6">
      <c r="B8402" t="s">
        <v>6385</v>
      </c>
      <c r="E8402" t="s">
        <v>15757</v>
      </c>
      <c r="F8402">
        <f>'4M'!T24</f>
        <v>0</v>
      </c>
    </row>
    <row r="8403" spans="2:6">
      <c r="B8403" t="s">
        <v>6386</v>
      </c>
      <c r="E8403" t="s">
        <v>15757</v>
      </c>
      <c r="F8403">
        <f>'4M'!U24</f>
        <v>0</v>
      </c>
    </row>
    <row r="8404" spans="2:6">
      <c r="B8404" t="s">
        <v>6387</v>
      </c>
      <c r="E8404" t="s">
        <v>15757</v>
      </c>
      <c r="F8404">
        <f>'4M'!V24</f>
        <v>0</v>
      </c>
    </row>
    <row r="8405" spans="2:6">
      <c r="B8405" t="s">
        <v>6388</v>
      </c>
      <c r="E8405" t="s">
        <v>15757</v>
      </c>
      <c r="F8405">
        <f>'4M'!W24</f>
        <v>0</v>
      </c>
    </row>
    <row r="8406" spans="2:6">
      <c r="B8406" t="s">
        <v>6389</v>
      </c>
      <c r="E8406" t="s">
        <v>15757</v>
      </c>
      <c r="F8406">
        <f>'4M'!X24</f>
        <v>0</v>
      </c>
    </row>
    <row r="8407" spans="2:6">
      <c r="B8407" t="s">
        <v>6390</v>
      </c>
      <c r="E8407" t="s">
        <v>15757</v>
      </c>
      <c r="F8407">
        <f>'4M'!Y24</f>
        <v>0</v>
      </c>
    </row>
    <row r="8408" spans="2:6">
      <c r="B8408" t="s">
        <v>6391</v>
      </c>
      <c r="E8408" t="s">
        <v>15757</v>
      </c>
      <c r="F8408">
        <f>'4M'!Z24</f>
        <v>0</v>
      </c>
    </row>
    <row r="8409" spans="2:6">
      <c r="B8409" t="s">
        <v>6392</v>
      </c>
      <c r="E8409" t="s">
        <v>15757</v>
      </c>
      <c r="F8409">
        <f>'4M'!AA24</f>
        <v>0</v>
      </c>
    </row>
    <row r="8410" spans="2:6">
      <c r="B8410" t="s">
        <v>6393</v>
      </c>
      <c r="E8410" t="s">
        <v>15757</v>
      </c>
      <c r="F8410">
        <f>'4M'!AB24</f>
        <v>0</v>
      </c>
    </row>
    <row r="8411" spans="2:6">
      <c r="B8411" t="s">
        <v>6394</v>
      </c>
      <c r="E8411" t="s">
        <v>15757</v>
      </c>
      <c r="F8411">
        <f>'4M'!AC24</f>
        <v>0</v>
      </c>
    </row>
    <row r="8412" spans="2:6">
      <c r="B8412" t="s">
        <v>6395</v>
      </c>
      <c r="E8412" t="s">
        <v>15757</v>
      </c>
      <c r="F8412">
        <f>'4M'!AD24</f>
        <v>0</v>
      </c>
    </row>
    <row r="8413" spans="2:6">
      <c r="B8413" t="s">
        <v>21688</v>
      </c>
      <c r="E8413" s="3127" t="s">
        <v>15757</v>
      </c>
      <c r="F8413">
        <f>'4M'!F25</f>
        <v>0</v>
      </c>
    </row>
    <row r="8414" spans="2:6">
      <c r="B8414" t="s">
        <v>21689</v>
      </c>
      <c r="E8414" s="3127" t="s">
        <v>15757</v>
      </c>
      <c r="F8414">
        <f>'4M'!G25</f>
        <v>0</v>
      </c>
    </row>
    <row r="8415" spans="2:6">
      <c r="B8415" t="s">
        <v>21690</v>
      </c>
      <c r="E8415" s="3127" t="s">
        <v>15757</v>
      </c>
      <c r="F8415">
        <f>'4M'!H25</f>
        <v>0</v>
      </c>
    </row>
    <row r="8416" spans="2:6">
      <c r="B8416" t="s">
        <v>21691</v>
      </c>
      <c r="E8416" s="3127" t="s">
        <v>15757</v>
      </c>
      <c r="F8416">
        <f>'4M'!I25</f>
        <v>0</v>
      </c>
    </row>
    <row r="8417" spans="2:6">
      <c r="B8417" t="s">
        <v>21692</v>
      </c>
      <c r="E8417" s="3127" t="s">
        <v>15757</v>
      </c>
      <c r="F8417">
        <f>'4M'!J25</f>
        <v>0</v>
      </c>
    </row>
    <row r="8418" spans="2:6">
      <c r="B8418" t="s">
        <v>21693</v>
      </c>
      <c r="E8418" s="3127" t="s">
        <v>15757</v>
      </c>
      <c r="F8418">
        <f>'4M'!K25</f>
        <v>0</v>
      </c>
    </row>
    <row r="8419" spans="2:6">
      <c r="B8419" t="s">
        <v>21694</v>
      </c>
      <c r="E8419" s="3127" t="s">
        <v>15757</v>
      </c>
      <c r="F8419">
        <f>'4M'!L25</f>
        <v>0</v>
      </c>
    </row>
    <row r="8420" spans="2:6">
      <c r="B8420" t="s">
        <v>21695</v>
      </c>
      <c r="E8420" s="3127" t="s">
        <v>15757</v>
      </c>
      <c r="F8420">
        <f>'4M'!M25</f>
        <v>0</v>
      </c>
    </row>
    <row r="8421" spans="2:6">
      <c r="B8421" t="s">
        <v>21696</v>
      </c>
      <c r="E8421" s="3127" t="s">
        <v>15757</v>
      </c>
      <c r="F8421">
        <f>'4M'!N25</f>
        <v>0</v>
      </c>
    </row>
    <row r="8422" spans="2:6">
      <c r="B8422" s="3129" t="s">
        <v>21697</v>
      </c>
      <c r="E8422" s="3127" t="s">
        <v>15757</v>
      </c>
      <c r="F8422">
        <f>'4M'!O25</f>
        <v>0</v>
      </c>
    </row>
    <row r="8423" spans="2:6">
      <c r="B8423" s="3129" t="s">
        <v>21698</v>
      </c>
      <c r="E8423" s="3127" t="s">
        <v>15757</v>
      </c>
      <c r="F8423">
        <f>'4M'!P25</f>
        <v>0</v>
      </c>
    </row>
    <row r="8424" spans="2:6">
      <c r="B8424" t="s">
        <v>21699</v>
      </c>
      <c r="E8424" s="3127" t="s">
        <v>15757</v>
      </c>
      <c r="F8424">
        <f>'4M'!Q25</f>
        <v>0</v>
      </c>
    </row>
    <row r="8425" spans="2:6">
      <c r="B8425" t="s">
        <v>21700</v>
      </c>
      <c r="E8425" s="3127" t="s">
        <v>15757</v>
      </c>
      <c r="F8425">
        <f>'4M'!R25</f>
        <v>0</v>
      </c>
    </row>
    <row r="8426" spans="2:6">
      <c r="B8426" t="s">
        <v>21701</v>
      </c>
      <c r="E8426" s="3127" t="s">
        <v>15757</v>
      </c>
      <c r="F8426">
        <f>'4M'!S25</f>
        <v>0</v>
      </c>
    </row>
    <row r="8427" spans="2:6">
      <c r="B8427" t="s">
        <v>21702</v>
      </c>
      <c r="E8427" s="3127" t="s">
        <v>15757</v>
      </c>
      <c r="F8427">
        <f>'4M'!T25</f>
        <v>0</v>
      </c>
    </row>
    <row r="8428" spans="2:6">
      <c r="B8428" t="s">
        <v>21703</v>
      </c>
      <c r="E8428" s="3127" t="s">
        <v>15757</v>
      </c>
      <c r="F8428">
        <f>'4M'!U25</f>
        <v>0</v>
      </c>
    </row>
    <row r="8429" spans="2:6">
      <c r="B8429" t="s">
        <v>21704</v>
      </c>
      <c r="E8429" s="3127" t="s">
        <v>15757</v>
      </c>
      <c r="F8429">
        <f>'4M'!V25</f>
        <v>0</v>
      </c>
    </row>
    <row r="8430" spans="2:6">
      <c r="B8430" t="s">
        <v>21705</v>
      </c>
      <c r="E8430" s="3127" t="s">
        <v>15757</v>
      </c>
      <c r="F8430">
        <f>'4M'!W25</f>
        <v>0</v>
      </c>
    </row>
    <row r="8431" spans="2:6">
      <c r="B8431" t="s">
        <v>21706</v>
      </c>
      <c r="E8431" s="3127" t="s">
        <v>15757</v>
      </c>
      <c r="F8431">
        <f>'4M'!X25</f>
        <v>0</v>
      </c>
    </row>
    <row r="8432" spans="2:6">
      <c r="B8432" t="s">
        <v>21707</v>
      </c>
      <c r="E8432" s="3127" t="s">
        <v>15757</v>
      </c>
      <c r="F8432">
        <f>'4M'!Y25</f>
        <v>0</v>
      </c>
    </row>
    <row r="8433" spans="2:6">
      <c r="B8433" t="s">
        <v>21708</v>
      </c>
      <c r="E8433" s="3127" t="s">
        <v>15757</v>
      </c>
      <c r="F8433">
        <f>'4M'!Z25</f>
        <v>0</v>
      </c>
    </row>
    <row r="8434" spans="2:6">
      <c r="B8434" t="s">
        <v>21709</v>
      </c>
      <c r="E8434" s="3127" t="s">
        <v>15757</v>
      </c>
      <c r="F8434" s="3130">
        <f>'4M'!AA25</f>
        <v>0</v>
      </c>
    </row>
    <row r="8435" spans="2:6">
      <c r="B8435" t="s">
        <v>21710</v>
      </c>
      <c r="E8435" s="3127" t="s">
        <v>15757</v>
      </c>
      <c r="F8435">
        <f>'4M'!F26</f>
        <v>0</v>
      </c>
    </row>
    <row r="8436" spans="2:6">
      <c r="B8436" t="s">
        <v>21711</v>
      </c>
      <c r="E8436" s="3127" t="s">
        <v>15757</v>
      </c>
      <c r="F8436">
        <f>'4M'!G26</f>
        <v>0</v>
      </c>
    </row>
    <row r="8437" spans="2:6">
      <c r="B8437" t="s">
        <v>21712</v>
      </c>
      <c r="E8437" s="3127" t="s">
        <v>15757</v>
      </c>
      <c r="F8437">
        <f>'4M'!H26</f>
        <v>0</v>
      </c>
    </row>
    <row r="8438" spans="2:6">
      <c r="B8438" t="s">
        <v>21713</v>
      </c>
      <c r="E8438" s="3127" t="s">
        <v>15757</v>
      </c>
      <c r="F8438">
        <f>'4M'!I26</f>
        <v>0</v>
      </c>
    </row>
    <row r="8439" spans="2:6">
      <c r="B8439" t="s">
        <v>21714</v>
      </c>
      <c r="E8439" s="3127" t="s">
        <v>15757</v>
      </c>
      <c r="F8439">
        <f>'4M'!J26</f>
        <v>0</v>
      </c>
    </row>
    <row r="8440" spans="2:6">
      <c r="B8440" t="s">
        <v>21715</v>
      </c>
      <c r="E8440" s="3127" t="s">
        <v>15757</v>
      </c>
      <c r="F8440">
        <f>'4M'!K26</f>
        <v>0</v>
      </c>
    </row>
    <row r="8441" spans="2:6">
      <c r="B8441" t="s">
        <v>21716</v>
      </c>
      <c r="E8441" s="3127" t="s">
        <v>15757</v>
      </c>
      <c r="F8441">
        <f>'4M'!L26</f>
        <v>0</v>
      </c>
    </row>
    <row r="8442" spans="2:6">
      <c r="B8442" t="s">
        <v>21717</v>
      </c>
      <c r="E8442" s="3127" t="s">
        <v>15757</v>
      </c>
      <c r="F8442">
        <f>'4M'!M26</f>
        <v>0</v>
      </c>
    </row>
    <row r="8443" spans="2:6">
      <c r="B8443" t="s">
        <v>21718</v>
      </c>
      <c r="E8443" s="3127" t="s">
        <v>15757</v>
      </c>
      <c r="F8443">
        <f>'4M'!N26</f>
        <v>0</v>
      </c>
    </row>
    <row r="8444" spans="2:6">
      <c r="B8444" t="s">
        <v>21719</v>
      </c>
      <c r="E8444" s="3127" t="s">
        <v>15757</v>
      </c>
      <c r="F8444">
        <f>'4M'!O26</f>
        <v>0</v>
      </c>
    </row>
    <row r="8445" spans="2:6">
      <c r="B8445" t="s">
        <v>21720</v>
      </c>
      <c r="E8445" s="3127" t="s">
        <v>15757</v>
      </c>
      <c r="F8445">
        <f>'4M'!P26</f>
        <v>0</v>
      </c>
    </row>
    <row r="8446" spans="2:6">
      <c r="B8446" t="s">
        <v>21721</v>
      </c>
      <c r="E8446" s="3127" t="s">
        <v>15757</v>
      </c>
      <c r="F8446">
        <f>'4M'!Q26</f>
        <v>0</v>
      </c>
    </row>
    <row r="8447" spans="2:6">
      <c r="B8447" t="s">
        <v>21722</v>
      </c>
      <c r="E8447" s="3127" t="s">
        <v>15757</v>
      </c>
      <c r="F8447">
        <f>'4M'!R26</f>
        <v>0</v>
      </c>
    </row>
    <row r="8448" spans="2:6">
      <c r="B8448" t="s">
        <v>21723</v>
      </c>
      <c r="E8448" s="3127" t="s">
        <v>15757</v>
      </c>
      <c r="F8448">
        <f>'4M'!S26</f>
        <v>0</v>
      </c>
    </row>
    <row r="8449" spans="2:6">
      <c r="B8449" t="s">
        <v>21724</v>
      </c>
      <c r="E8449" s="3127" t="s">
        <v>15757</v>
      </c>
      <c r="F8449">
        <f>'4M'!T26</f>
        <v>0</v>
      </c>
    </row>
    <row r="8450" spans="2:6">
      <c r="B8450" t="s">
        <v>21725</v>
      </c>
      <c r="E8450" s="3127" t="s">
        <v>15757</v>
      </c>
      <c r="F8450">
        <f>'4M'!U26</f>
        <v>0</v>
      </c>
    </row>
    <row r="8451" spans="2:6">
      <c r="B8451" t="s">
        <v>21726</v>
      </c>
      <c r="E8451" s="3127" t="s">
        <v>15757</v>
      </c>
      <c r="F8451">
        <f>'4M'!V26</f>
        <v>0</v>
      </c>
    </row>
    <row r="8452" spans="2:6">
      <c r="B8452" t="s">
        <v>21727</v>
      </c>
      <c r="E8452" s="3127" t="s">
        <v>15757</v>
      </c>
      <c r="F8452">
        <f>'4M'!W26</f>
        <v>0</v>
      </c>
    </row>
    <row r="8453" spans="2:6">
      <c r="B8453" t="s">
        <v>21728</v>
      </c>
      <c r="E8453" s="3127" t="s">
        <v>15757</v>
      </c>
      <c r="F8453">
        <f>'4M'!X26</f>
        <v>0</v>
      </c>
    </row>
    <row r="8454" spans="2:6">
      <c r="B8454" t="s">
        <v>21729</v>
      </c>
      <c r="E8454" s="3127" t="s">
        <v>15757</v>
      </c>
      <c r="F8454">
        <f>'4M'!Y26</f>
        <v>0</v>
      </c>
    </row>
    <row r="8455" spans="2:6">
      <c r="B8455" t="s">
        <v>21730</v>
      </c>
      <c r="E8455" s="3127" t="s">
        <v>15757</v>
      </c>
      <c r="F8455">
        <f>'4M'!Z26</f>
        <v>0</v>
      </c>
    </row>
    <row r="8456" spans="2:6">
      <c r="B8456" t="s">
        <v>21731</v>
      </c>
      <c r="E8456" s="3127" t="s">
        <v>15757</v>
      </c>
      <c r="F8456">
        <f>'4M'!AA26</f>
        <v>0</v>
      </c>
    </row>
    <row r="8457" spans="2:6">
      <c r="B8457" t="s">
        <v>21732</v>
      </c>
      <c r="E8457" s="3127" t="s">
        <v>15757</v>
      </c>
      <c r="F8457">
        <f>'4M'!F27</f>
        <v>0</v>
      </c>
    </row>
    <row r="8458" spans="2:6">
      <c r="B8458" t="s">
        <v>21733</v>
      </c>
      <c r="E8458" s="3127" t="s">
        <v>15757</v>
      </c>
      <c r="F8458">
        <f>'4M'!G27</f>
        <v>0</v>
      </c>
    </row>
    <row r="8459" spans="2:6">
      <c r="B8459" t="s">
        <v>21734</v>
      </c>
      <c r="E8459" s="3127" t="s">
        <v>15757</v>
      </c>
      <c r="F8459">
        <f>'4M'!H27</f>
        <v>0</v>
      </c>
    </row>
    <row r="8460" spans="2:6">
      <c r="B8460" t="s">
        <v>21735</v>
      </c>
      <c r="E8460" s="3127" t="s">
        <v>15757</v>
      </c>
      <c r="F8460">
        <f>'4M'!I27</f>
        <v>0</v>
      </c>
    </row>
    <row r="8461" spans="2:6">
      <c r="B8461" t="s">
        <v>21736</v>
      </c>
      <c r="E8461" s="3127" t="s">
        <v>15757</v>
      </c>
      <c r="F8461">
        <f>'4M'!J27</f>
        <v>0</v>
      </c>
    </row>
    <row r="8462" spans="2:6">
      <c r="B8462" t="s">
        <v>21737</v>
      </c>
      <c r="E8462" s="3127" t="s">
        <v>15757</v>
      </c>
      <c r="F8462">
        <f>'4M'!K27</f>
        <v>0</v>
      </c>
    </row>
    <row r="8463" spans="2:6">
      <c r="B8463" t="s">
        <v>21738</v>
      </c>
      <c r="E8463" s="3127" t="s">
        <v>15757</v>
      </c>
      <c r="F8463">
        <f>'4M'!L27</f>
        <v>0</v>
      </c>
    </row>
    <row r="8464" spans="2:6">
      <c r="B8464" t="s">
        <v>21739</v>
      </c>
      <c r="E8464" s="3127" t="s">
        <v>15757</v>
      </c>
      <c r="F8464">
        <f>'4M'!M27</f>
        <v>0</v>
      </c>
    </row>
    <row r="8465" spans="2:6">
      <c r="B8465" t="s">
        <v>21740</v>
      </c>
      <c r="E8465" s="3127" t="s">
        <v>15757</v>
      </c>
      <c r="F8465">
        <f>'4M'!N27</f>
        <v>0</v>
      </c>
    </row>
    <row r="8466" spans="2:6">
      <c r="B8466" t="s">
        <v>21741</v>
      </c>
      <c r="E8466" s="3127" t="s">
        <v>15757</v>
      </c>
      <c r="F8466">
        <f>'4M'!O27</f>
        <v>0</v>
      </c>
    </row>
    <row r="8467" spans="2:6">
      <c r="B8467" t="s">
        <v>21742</v>
      </c>
      <c r="E8467" s="3127" t="s">
        <v>15757</v>
      </c>
      <c r="F8467">
        <f>'4M'!P27</f>
        <v>0</v>
      </c>
    </row>
    <row r="8468" spans="2:6">
      <c r="B8468" t="s">
        <v>21743</v>
      </c>
      <c r="E8468" s="3127" t="s">
        <v>15757</v>
      </c>
      <c r="F8468">
        <f>'4M'!Q27</f>
        <v>0</v>
      </c>
    </row>
    <row r="8469" spans="2:6">
      <c r="B8469" t="s">
        <v>21744</v>
      </c>
      <c r="E8469" s="3127" t="s">
        <v>15757</v>
      </c>
      <c r="F8469">
        <f>'4M'!R27</f>
        <v>0</v>
      </c>
    </row>
    <row r="8470" spans="2:6">
      <c r="B8470" t="s">
        <v>21745</v>
      </c>
      <c r="E8470" s="3127" t="s">
        <v>15757</v>
      </c>
      <c r="F8470">
        <f>'4M'!S27</f>
        <v>0</v>
      </c>
    </row>
    <row r="8471" spans="2:6">
      <c r="B8471" t="s">
        <v>21746</v>
      </c>
      <c r="E8471" s="3127" t="s">
        <v>15757</v>
      </c>
      <c r="F8471">
        <f>'4M'!T27</f>
        <v>0</v>
      </c>
    </row>
    <row r="8472" spans="2:6">
      <c r="B8472" t="s">
        <v>21747</v>
      </c>
      <c r="E8472" s="3127" t="s">
        <v>15757</v>
      </c>
      <c r="F8472">
        <f>'4M'!U27</f>
        <v>0</v>
      </c>
    </row>
    <row r="8473" spans="2:6">
      <c r="B8473" t="s">
        <v>21748</v>
      </c>
      <c r="E8473" s="3127" t="s">
        <v>15757</v>
      </c>
      <c r="F8473">
        <f>'4M'!V27</f>
        <v>0</v>
      </c>
    </row>
    <row r="8474" spans="2:6">
      <c r="B8474" t="s">
        <v>21749</v>
      </c>
      <c r="E8474" s="3127" t="s">
        <v>15757</v>
      </c>
      <c r="F8474">
        <f>'4M'!W27</f>
        <v>0</v>
      </c>
    </row>
    <row r="8475" spans="2:6">
      <c r="B8475" t="s">
        <v>21750</v>
      </c>
      <c r="E8475" s="3127" t="s">
        <v>15757</v>
      </c>
      <c r="F8475">
        <f>'4M'!X27</f>
        <v>0</v>
      </c>
    </row>
    <row r="8476" spans="2:6">
      <c r="B8476" t="s">
        <v>21751</v>
      </c>
      <c r="E8476" s="3127" t="s">
        <v>15757</v>
      </c>
      <c r="F8476">
        <f>'4M'!Y27</f>
        <v>0</v>
      </c>
    </row>
    <row r="8477" spans="2:6">
      <c r="B8477" t="s">
        <v>21752</v>
      </c>
      <c r="E8477" s="3127" t="s">
        <v>15757</v>
      </c>
      <c r="F8477">
        <f>'4M'!Z27</f>
        <v>0</v>
      </c>
    </row>
    <row r="8478" spans="2:6">
      <c r="B8478" t="s">
        <v>21753</v>
      </c>
      <c r="E8478" s="3127" t="s">
        <v>15757</v>
      </c>
      <c r="F8478">
        <f>'4M'!AA27</f>
        <v>0</v>
      </c>
    </row>
    <row r="8479" spans="2:6">
      <c r="B8479" t="s">
        <v>21754</v>
      </c>
      <c r="E8479" s="3127" t="s">
        <v>15757</v>
      </c>
      <c r="F8479">
        <f>'4M'!F28</f>
        <v>0</v>
      </c>
    </row>
    <row r="8480" spans="2:6">
      <c r="B8480" t="s">
        <v>21755</v>
      </c>
      <c r="E8480" s="3127" t="s">
        <v>15757</v>
      </c>
      <c r="F8480">
        <f>'4M'!G28</f>
        <v>0</v>
      </c>
    </row>
    <row r="8481" spans="2:6">
      <c r="B8481" t="s">
        <v>21756</v>
      </c>
      <c r="E8481" s="3127" t="s">
        <v>15757</v>
      </c>
      <c r="F8481">
        <f>'4M'!H28</f>
        <v>0</v>
      </c>
    </row>
    <row r="8482" spans="2:6">
      <c r="B8482" t="s">
        <v>21757</v>
      </c>
      <c r="E8482" s="3127" t="s">
        <v>15757</v>
      </c>
      <c r="F8482">
        <f>'4M'!I28</f>
        <v>0</v>
      </c>
    </row>
    <row r="8483" spans="2:6">
      <c r="B8483" t="s">
        <v>21758</v>
      </c>
      <c r="E8483" s="3127" t="s">
        <v>15757</v>
      </c>
      <c r="F8483">
        <f>'4M'!J28</f>
        <v>0</v>
      </c>
    </row>
    <row r="8484" spans="2:6">
      <c r="B8484" t="s">
        <v>21759</v>
      </c>
      <c r="E8484" s="3127" t="s">
        <v>15757</v>
      </c>
      <c r="F8484">
        <f>'4M'!K28</f>
        <v>0</v>
      </c>
    </row>
    <row r="8485" spans="2:6">
      <c r="B8485" t="s">
        <v>21760</v>
      </c>
      <c r="E8485" s="3127" t="s">
        <v>15757</v>
      </c>
      <c r="F8485">
        <f>'4M'!L28</f>
        <v>0</v>
      </c>
    </row>
    <row r="8486" spans="2:6">
      <c r="B8486" t="s">
        <v>21761</v>
      </c>
      <c r="E8486" s="3127" t="s">
        <v>15757</v>
      </c>
      <c r="F8486">
        <f>'4M'!M28</f>
        <v>0</v>
      </c>
    </row>
    <row r="8487" spans="2:6">
      <c r="B8487" t="s">
        <v>21762</v>
      </c>
      <c r="E8487" s="3127" t="s">
        <v>15757</v>
      </c>
      <c r="F8487">
        <f>'4M'!N28</f>
        <v>0</v>
      </c>
    </row>
    <row r="8488" spans="2:6">
      <c r="B8488" t="s">
        <v>21763</v>
      </c>
      <c r="E8488" s="3127" t="s">
        <v>15757</v>
      </c>
      <c r="F8488">
        <f>'4M'!O28</f>
        <v>0</v>
      </c>
    </row>
    <row r="8489" spans="2:6">
      <c r="B8489" t="s">
        <v>21764</v>
      </c>
      <c r="E8489" s="3127" t="s">
        <v>15757</v>
      </c>
      <c r="F8489">
        <f>'4M'!P28</f>
        <v>0</v>
      </c>
    </row>
    <row r="8490" spans="2:6">
      <c r="B8490" t="s">
        <v>21765</v>
      </c>
      <c r="E8490" s="3127" t="s">
        <v>15757</v>
      </c>
      <c r="F8490">
        <f>'4M'!Q28</f>
        <v>0</v>
      </c>
    </row>
    <row r="8491" spans="2:6">
      <c r="B8491" t="s">
        <v>21766</v>
      </c>
      <c r="E8491" s="3127" t="s">
        <v>15757</v>
      </c>
      <c r="F8491">
        <f>'4M'!R28</f>
        <v>0</v>
      </c>
    </row>
    <row r="8492" spans="2:6">
      <c r="B8492" t="s">
        <v>21767</v>
      </c>
      <c r="E8492" s="3127" t="s">
        <v>15757</v>
      </c>
      <c r="F8492">
        <f>'4M'!S28</f>
        <v>0</v>
      </c>
    </row>
    <row r="8493" spans="2:6">
      <c r="B8493" t="s">
        <v>21768</v>
      </c>
      <c r="E8493" s="3127" t="s">
        <v>15757</v>
      </c>
      <c r="F8493">
        <f>'4M'!T28</f>
        <v>0</v>
      </c>
    </row>
    <row r="8494" spans="2:6">
      <c r="B8494" t="s">
        <v>21769</v>
      </c>
      <c r="E8494" s="3127" t="s">
        <v>15757</v>
      </c>
      <c r="F8494">
        <f>'4M'!U28</f>
        <v>0</v>
      </c>
    </row>
    <row r="8495" spans="2:6">
      <c r="B8495" t="s">
        <v>21770</v>
      </c>
      <c r="E8495" s="3127" t="s">
        <v>15757</v>
      </c>
      <c r="F8495">
        <f>'4M'!V28</f>
        <v>0</v>
      </c>
    </row>
    <row r="8496" spans="2:6">
      <c r="B8496" t="s">
        <v>21771</v>
      </c>
      <c r="E8496" s="3127" t="s">
        <v>15757</v>
      </c>
      <c r="F8496">
        <f>'4M'!W28</f>
        <v>0</v>
      </c>
    </row>
    <row r="8497" spans="2:6">
      <c r="B8497" t="s">
        <v>21772</v>
      </c>
      <c r="E8497" s="3127" t="s">
        <v>15757</v>
      </c>
      <c r="F8497">
        <f>'4M'!X28</f>
        <v>0</v>
      </c>
    </row>
    <row r="8498" spans="2:6">
      <c r="B8498" t="s">
        <v>21773</v>
      </c>
      <c r="E8498" s="3127" t="s">
        <v>15757</v>
      </c>
      <c r="F8498">
        <f>'4M'!Y28</f>
        <v>0</v>
      </c>
    </row>
    <row r="8499" spans="2:6">
      <c r="B8499" t="s">
        <v>21774</v>
      </c>
      <c r="E8499" s="3127" t="s">
        <v>15757</v>
      </c>
      <c r="F8499">
        <f>'4M'!Z28</f>
        <v>0</v>
      </c>
    </row>
    <row r="8500" spans="2:6">
      <c r="B8500" t="s">
        <v>21775</v>
      </c>
      <c r="E8500" s="3127" t="s">
        <v>15757</v>
      </c>
      <c r="F8500">
        <f>'4M'!AA28</f>
        <v>0</v>
      </c>
    </row>
    <row r="8501" spans="2:6">
      <c r="B8501" t="s">
        <v>21776</v>
      </c>
      <c r="E8501" s="3127" t="s">
        <v>15757</v>
      </c>
      <c r="F8501">
        <f>'4M'!F29</f>
        <v>0</v>
      </c>
    </row>
    <row r="8502" spans="2:6">
      <c r="B8502" t="s">
        <v>21777</v>
      </c>
      <c r="E8502" s="3127" t="s">
        <v>15757</v>
      </c>
      <c r="F8502">
        <f>'4M'!G29</f>
        <v>0</v>
      </c>
    </row>
    <row r="8503" spans="2:6">
      <c r="B8503" t="s">
        <v>21778</v>
      </c>
      <c r="E8503" s="3127" t="s">
        <v>15757</v>
      </c>
      <c r="F8503">
        <f>'4M'!H29</f>
        <v>0</v>
      </c>
    </row>
    <row r="8504" spans="2:6">
      <c r="B8504" t="s">
        <v>21779</v>
      </c>
      <c r="E8504" s="3127" t="s">
        <v>15757</v>
      </c>
      <c r="F8504">
        <f>'4M'!I29</f>
        <v>0</v>
      </c>
    </row>
    <row r="8505" spans="2:6">
      <c r="B8505" t="s">
        <v>21780</v>
      </c>
      <c r="E8505" s="3127" t="s">
        <v>15757</v>
      </c>
      <c r="F8505">
        <f>'4M'!J29</f>
        <v>0</v>
      </c>
    </row>
    <row r="8506" spans="2:6">
      <c r="B8506" t="s">
        <v>21781</v>
      </c>
      <c r="E8506" s="3127" t="s">
        <v>15757</v>
      </c>
      <c r="F8506">
        <f>'4M'!K29</f>
        <v>0</v>
      </c>
    </row>
    <row r="8507" spans="2:6">
      <c r="B8507" t="s">
        <v>21782</v>
      </c>
      <c r="E8507" s="3127" t="s">
        <v>15757</v>
      </c>
      <c r="F8507">
        <f>'4M'!L29</f>
        <v>0</v>
      </c>
    </row>
    <row r="8508" spans="2:6">
      <c r="B8508" t="s">
        <v>21783</v>
      </c>
      <c r="E8508" s="3127" t="s">
        <v>15757</v>
      </c>
      <c r="F8508">
        <f>'4M'!M29</f>
        <v>0</v>
      </c>
    </row>
    <row r="8509" spans="2:6">
      <c r="B8509" t="s">
        <v>21784</v>
      </c>
      <c r="E8509" s="3127" t="s">
        <v>15757</v>
      </c>
      <c r="F8509">
        <f>'4M'!N29</f>
        <v>0</v>
      </c>
    </row>
    <row r="8510" spans="2:6">
      <c r="B8510" t="s">
        <v>21785</v>
      </c>
      <c r="E8510" s="3127" t="s">
        <v>15757</v>
      </c>
      <c r="F8510">
        <f>'4M'!O29</f>
        <v>0</v>
      </c>
    </row>
    <row r="8511" spans="2:6">
      <c r="B8511" t="s">
        <v>21786</v>
      </c>
      <c r="E8511" s="3127" t="s">
        <v>15757</v>
      </c>
      <c r="F8511">
        <f>'4M'!P29</f>
        <v>0</v>
      </c>
    </row>
    <row r="8512" spans="2:6">
      <c r="B8512" t="s">
        <v>21787</v>
      </c>
      <c r="E8512" s="3127" t="s">
        <v>15757</v>
      </c>
      <c r="F8512">
        <f>'4M'!Q29</f>
        <v>0</v>
      </c>
    </row>
    <row r="8513" spans="2:6">
      <c r="B8513" t="s">
        <v>21788</v>
      </c>
      <c r="E8513" s="3127" t="s">
        <v>15757</v>
      </c>
      <c r="F8513">
        <f>'4M'!R29</f>
        <v>0</v>
      </c>
    </row>
    <row r="8514" spans="2:6">
      <c r="B8514" t="s">
        <v>21789</v>
      </c>
      <c r="E8514" s="3127" t="s">
        <v>15757</v>
      </c>
      <c r="F8514">
        <f>'4M'!S29</f>
        <v>0</v>
      </c>
    </row>
    <row r="8515" spans="2:6">
      <c r="B8515" t="s">
        <v>21790</v>
      </c>
      <c r="E8515" s="3127" t="s">
        <v>15757</v>
      </c>
      <c r="F8515">
        <f>'4M'!T29</f>
        <v>0</v>
      </c>
    </row>
    <row r="8516" spans="2:6">
      <c r="B8516" t="s">
        <v>21791</v>
      </c>
      <c r="E8516" s="3127" t="s">
        <v>15757</v>
      </c>
      <c r="F8516">
        <f>'4M'!U29</f>
        <v>0</v>
      </c>
    </row>
    <row r="8517" spans="2:6">
      <c r="B8517" t="s">
        <v>21792</v>
      </c>
      <c r="E8517" s="3127" t="s">
        <v>15757</v>
      </c>
      <c r="F8517">
        <f>'4M'!V29</f>
        <v>0</v>
      </c>
    </row>
    <row r="8518" spans="2:6">
      <c r="B8518" t="s">
        <v>21793</v>
      </c>
      <c r="E8518" s="3127" t="s">
        <v>15757</v>
      </c>
      <c r="F8518">
        <f>'4M'!W29</f>
        <v>0</v>
      </c>
    </row>
    <row r="8519" spans="2:6">
      <c r="B8519" t="s">
        <v>21794</v>
      </c>
      <c r="E8519" s="3127" t="s">
        <v>15757</v>
      </c>
      <c r="F8519">
        <f>'4M'!X29</f>
        <v>0</v>
      </c>
    </row>
    <row r="8520" spans="2:6">
      <c r="B8520" t="s">
        <v>21795</v>
      </c>
      <c r="E8520" s="3127" t="s">
        <v>15757</v>
      </c>
      <c r="F8520">
        <f>'4M'!Y29</f>
        <v>0</v>
      </c>
    </row>
    <row r="8521" spans="2:6">
      <c r="B8521" t="s">
        <v>21796</v>
      </c>
      <c r="E8521" s="3127" t="s">
        <v>15757</v>
      </c>
      <c r="F8521">
        <f>'4M'!Z29</f>
        <v>0</v>
      </c>
    </row>
    <row r="8522" spans="2:6">
      <c r="B8522" t="s">
        <v>21797</v>
      </c>
      <c r="E8522" s="3127" t="s">
        <v>15757</v>
      </c>
      <c r="F8522">
        <f>'4M'!AA29</f>
        <v>0</v>
      </c>
    </row>
    <row r="8523" spans="2:6">
      <c r="B8523" t="s">
        <v>21798</v>
      </c>
      <c r="E8523" s="3127" t="s">
        <v>15757</v>
      </c>
      <c r="F8523">
        <f>'4M'!F30</f>
        <v>0</v>
      </c>
    </row>
    <row r="8524" spans="2:6">
      <c r="B8524" t="s">
        <v>21799</v>
      </c>
      <c r="E8524" s="3127" t="s">
        <v>15757</v>
      </c>
      <c r="F8524">
        <f>'4M'!G30</f>
        <v>0</v>
      </c>
    </row>
    <row r="8525" spans="2:6">
      <c r="B8525" t="s">
        <v>21800</v>
      </c>
      <c r="E8525" s="3127" t="s">
        <v>15757</v>
      </c>
      <c r="F8525">
        <f>'4M'!H30</f>
        <v>0</v>
      </c>
    </row>
    <row r="8526" spans="2:6">
      <c r="B8526" t="s">
        <v>21801</v>
      </c>
      <c r="E8526" s="3127" t="s">
        <v>15757</v>
      </c>
      <c r="F8526">
        <f>'4M'!I30</f>
        <v>0</v>
      </c>
    </row>
    <row r="8527" spans="2:6">
      <c r="B8527" t="s">
        <v>21802</v>
      </c>
      <c r="E8527" s="3127" t="s">
        <v>15757</v>
      </c>
      <c r="F8527">
        <f>'4M'!J30</f>
        <v>0</v>
      </c>
    </row>
    <row r="8528" spans="2:6">
      <c r="B8528" t="s">
        <v>21803</v>
      </c>
      <c r="E8528" s="3127" t="s">
        <v>15757</v>
      </c>
      <c r="F8528">
        <f>'4M'!K30</f>
        <v>0</v>
      </c>
    </row>
    <row r="8529" spans="2:6">
      <c r="B8529" t="s">
        <v>21804</v>
      </c>
      <c r="E8529" s="3127" t="s">
        <v>15757</v>
      </c>
      <c r="F8529">
        <f>'4M'!L30</f>
        <v>0</v>
      </c>
    </row>
    <row r="8530" spans="2:6">
      <c r="B8530" t="s">
        <v>21805</v>
      </c>
      <c r="E8530" s="3127" t="s">
        <v>15757</v>
      </c>
      <c r="F8530">
        <f>'4M'!M30</f>
        <v>0</v>
      </c>
    </row>
    <row r="8531" spans="2:6">
      <c r="B8531" t="s">
        <v>21806</v>
      </c>
      <c r="E8531" s="3127" t="s">
        <v>15757</v>
      </c>
      <c r="F8531">
        <f>'4M'!N30</f>
        <v>0</v>
      </c>
    </row>
    <row r="8532" spans="2:6">
      <c r="B8532" t="s">
        <v>21807</v>
      </c>
      <c r="E8532" s="3127" t="s">
        <v>15757</v>
      </c>
      <c r="F8532">
        <f>'4M'!O30</f>
        <v>0</v>
      </c>
    </row>
    <row r="8533" spans="2:6">
      <c r="B8533" t="s">
        <v>21808</v>
      </c>
      <c r="E8533" s="3127" t="s">
        <v>15757</v>
      </c>
      <c r="F8533">
        <f>'4M'!P30</f>
        <v>0</v>
      </c>
    </row>
    <row r="8534" spans="2:6">
      <c r="B8534" t="s">
        <v>21809</v>
      </c>
      <c r="E8534" s="3127" t="s">
        <v>15757</v>
      </c>
      <c r="F8534">
        <f>'4M'!Q30</f>
        <v>0</v>
      </c>
    </row>
    <row r="8535" spans="2:6">
      <c r="B8535" t="s">
        <v>21810</v>
      </c>
      <c r="E8535" s="3127" t="s">
        <v>15757</v>
      </c>
      <c r="F8535">
        <f>'4M'!R30</f>
        <v>0</v>
      </c>
    </row>
    <row r="8536" spans="2:6">
      <c r="B8536" t="s">
        <v>21811</v>
      </c>
      <c r="E8536" s="3127" t="s">
        <v>15757</v>
      </c>
      <c r="F8536">
        <f>'4M'!S30</f>
        <v>0</v>
      </c>
    </row>
    <row r="8537" spans="2:6">
      <c r="B8537" t="s">
        <v>21812</v>
      </c>
      <c r="E8537" s="3127" t="s">
        <v>15757</v>
      </c>
      <c r="F8537">
        <f>'4M'!T30</f>
        <v>0</v>
      </c>
    </row>
    <row r="8538" spans="2:6">
      <c r="B8538" t="s">
        <v>21813</v>
      </c>
      <c r="E8538" s="3127" t="s">
        <v>15757</v>
      </c>
      <c r="F8538">
        <f>'4M'!U30</f>
        <v>0</v>
      </c>
    </row>
    <row r="8539" spans="2:6">
      <c r="B8539" t="s">
        <v>21814</v>
      </c>
      <c r="E8539" s="3127" t="s">
        <v>15757</v>
      </c>
      <c r="F8539">
        <f>'4M'!V30</f>
        <v>0</v>
      </c>
    </row>
    <row r="8540" spans="2:6">
      <c r="B8540" t="s">
        <v>21815</v>
      </c>
      <c r="E8540" s="3127" t="s">
        <v>15757</v>
      </c>
      <c r="F8540">
        <f>'4M'!W30</f>
        <v>0</v>
      </c>
    </row>
    <row r="8541" spans="2:6">
      <c r="B8541" t="s">
        <v>21816</v>
      </c>
      <c r="E8541" s="3127" t="s">
        <v>15757</v>
      </c>
      <c r="F8541">
        <f>'4M'!X30</f>
        <v>0</v>
      </c>
    </row>
    <row r="8542" spans="2:6">
      <c r="B8542" t="s">
        <v>21817</v>
      </c>
      <c r="E8542" s="3127" t="s">
        <v>15757</v>
      </c>
      <c r="F8542">
        <f>'4M'!Y30</f>
        <v>0</v>
      </c>
    </row>
    <row r="8543" spans="2:6">
      <c r="B8543" t="s">
        <v>21818</v>
      </c>
      <c r="E8543" s="3127" t="s">
        <v>15757</v>
      </c>
      <c r="F8543">
        <f>'4M'!Z30</f>
        <v>0</v>
      </c>
    </row>
    <row r="8544" spans="2:6">
      <c r="B8544" t="s">
        <v>21819</v>
      </c>
      <c r="E8544" s="3127" t="s">
        <v>15757</v>
      </c>
      <c r="F8544">
        <f>'4M'!AA30</f>
        <v>0</v>
      </c>
    </row>
    <row r="8545" spans="2:6">
      <c r="B8545" t="s">
        <v>21820</v>
      </c>
      <c r="E8545" s="3127" t="s">
        <v>15757</v>
      </c>
      <c r="F8545">
        <f>'4M'!F31</f>
        <v>0</v>
      </c>
    </row>
    <row r="8546" spans="2:6">
      <c r="B8546" t="s">
        <v>21821</v>
      </c>
      <c r="E8546" s="3127" t="s">
        <v>15757</v>
      </c>
      <c r="F8546">
        <f>'4M'!G31</f>
        <v>0</v>
      </c>
    </row>
    <row r="8547" spans="2:6">
      <c r="B8547" t="s">
        <v>21822</v>
      </c>
      <c r="E8547" s="3127" t="s">
        <v>15757</v>
      </c>
      <c r="F8547">
        <f>'4M'!H31</f>
        <v>0</v>
      </c>
    </row>
    <row r="8548" spans="2:6">
      <c r="B8548" t="s">
        <v>21823</v>
      </c>
      <c r="E8548" s="3127" t="s">
        <v>15757</v>
      </c>
      <c r="F8548">
        <f>'4M'!I31</f>
        <v>0</v>
      </c>
    </row>
    <row r="8549" spans="2:6">
      <c r="B8549" t="s">
        <v>21824</v>
      </c>
      <c r="E8549" s="3127" t="s">
        <v>15757</v>
      </c>
      <c r="F8549">
        <f>'4M'!J31</f>
        <v>0</v>
      </c>
    </row>
    <row r="8550" spans="2:6">
      <c r="B8550" t="s">
        <v>21825</v>
      </c>
      <c r="E8550" s="3127" t="s">
        <v>15757</v>
      </c>
      <c r="F8550">
        <f>'4M'!K31</f>
        <v>0</v>
      </c>
    </row>
    <row r="8551" spans="2:6">
      <c r="B8551" t="s">
        <v>21826</v>
      </c>
      <c r="E8551" s="3127" t="s">
        <v>15757</v>
      </c>
      <c r="F8551">
        <f>'4M'!L31</f>
        <v>0</v>
      </c>
    </row>
    <row r="8552" spans="2:6">
      <c r="B8552" t="s">
        <v>21827</v>
      </c>
      <c r="E8552" s="3127" t="s">
        <v>15757</v>
      </c>
      <c r="F8552">
        <f>'4M'!M31</f>
        <v>0</v>
      </c>
    </row>
    <row r="8553" spans="2:6">
      <c r="B8553" t="s">
        <v>21828</v>
      </c>
      <c r="E8553" s="3127" t="s">
        <v>15757</v>
      </c>
      <c r="F8553">
        <f>'4M'!N31</f>
        <v>0</v>
      </c>
    </row>
    <row r="8554" spans="2:6">
      <c r="B8554" t="s">
        <v>21829</v>
      </c>
      <c r="E8554" s="3127" t="s">
        <v>15757</v>
      </c>
      <c r="F8554">
        <f>'4M'!O31</f>
        <v>0</v>
      </c>
    </row>
    <row r="8555" spans="2:6">
      <c r="B8555" t="s">
        <v>21830</v>
      </c>
      <c r="E8555" s="3127" t="s">
        <v>15757</v>
      </c>
      <c r="F8555">
        <f>'4M'!P31</f>
        <v>0</v>
      </c>
    </row>
    <row r="8556" spans="2:6">
      <c r="B8556" t="s">
        <v>21831</v>
      </c>
      <c r="E8556" s="3127" t="s">
        <v>15757</v>
      </c>
      <c r="F8556">
        <f>'4M'!Q31</f>
        <v>0</v>
      </c>
    </row>
    <row r="8557" spans="2:6">
      <c r="B8557" t="s">
        <v>21832</v>
      </c>
      <c r="E8557" s="3127" t="s">
        <v>15757</v>
      </c>
      <c r="F8557">
        <f>'4M'!R31</f>
        <v>0</v>
      </c>
    </row>
    <row r="8558" spans="2:6">
      <c r="B8558" t="s">
        <v>21833</v>
      </c>
      <c r="E8558" s="3127" t="s">
        <v>15757</v>
      </c>
      <c r="F8558">
        <f>'4M'!S31</f>
        <v>0</v>
      </c>
    </row>
    <row r="8559" spans="2:6">
      <c r="B8559" t="s">
        <v>21834</v>
      </c>
      <c r="E8559" s="3127" t="s">
        <v>15757</v>
      </c>
      <c r="F8559">
        <f>'4M'!T31</f>
        <v>0</v>
      </c>
    </row>
    <row r="8560" spans="2:6">
      <c r="B8560" t="s">
        <v>21835</v>
      </c>
      <c r="E8560" s="3127" t="s">
        <v>15757</v>
      </c>
      <c r="F8560">
        <f>'4M'!U31</f>
        <v>0</v>
      </c>
    </row>
    <row r="8561" spans="2:6">
      <c r="B8561" t="s">
        <v>21836</v>
      </c>
      <c r="E8561" s="3127" t="s">
        <v>15757</v>
      </c>
      <c r="F8561">
        <f>'4M'!V31</f>
        <v>0</v>
      </c>
    </row>
    <row r="8562" spans="2:6">
      <c r="B8562" t="s">
        <v>21837</v>
      </c>
      <c r="E8562" s="3127" t="s">
        <v>15757</v>
      </c>
      <c r="F8562">
        <f>'4M'!W31</f>
        <v>0</v>
      </c>
    </row>
    <row r="8563" spans="2:6">
      <c r="B8563" t="s">
        <v>21838</v>
      </c>
      <c r="E8563" s="3127" t="s">
        <v>15757</v>
      </c>
      <c r="F8563">
        <f>'4M'!X31</f>
        <v>0</v>
      </c>
    </row>
    <row r="8564" spans="2:6">
      <c r="B8564" t="s">
        <v>21839</v>
      </c>
      <c r="E8564" s="3127" t="s">
        <v>15757</v>
      </c>
      <c r="F8564">
        <f>'4M'!Y31</f>
        <v>0</v>
      </c>
    </row>
    <row r="8565" spans="2:6">
      <c r="B8565" t="s">
        <v>21840</v>
      </c>
      <c r="E8565" s="3127" t="s">
        <v>15757</v>
      </c>
      <c r="F8565">
        <f>'4M'!Z31</f>
        <v>0</v>
      </c>
    </row>
    <row r="8566" spans="2:6">
      <c r="B8566" t="s">
        <v>21841</v>
      </c>
      <c r="E8566" s="3127" t="s">
        <v>15757</v>
      </c>
      <c r="F8566">
        <f>'4M'!AA31</f>
        <v>0</v>
      </c>
    </row>
    <row r="8567" spans="2:6">
      <c r="B8567" t="s">
        <v>21842</v>
      </c>
      <c r="E8567" s="3127" t="s">
        <v>15757</v>
      </c>
      <c r="F8567">
        <f>'4M'!F32</f>
        <v>0</v>
      </c>
    </row>
    <row r="8568" spans="2:6">
      <c r="B8568" t="s">
        <v>21843</v>
      </c>
      <c r="E8568" s="3127" t="s">
        <v>15757</v>
      </c>
      <c r="F8568">
        <f>'4M'!G32</f>
        <v>0</v>
      </c>
    </row>
    <row r="8569" spans="2:6">
      <c r="B8569" t="s">
        <v>21844</v>
      </c>
      <c r="E8569" s="3127" t="s">
        <v>15757</v>
      </c>
      <c r="F8569">
        <f>'4M'!H32</f>
        <v>0</v>
      </c>
    </row>
    <row r="8570" spans="2:6">
      <c r="B8570" t="s">
        <v>21845</v>
      </c>
      <c r="E8570" s="3127" t="s">
        <v>15757</v>
      </c>
      <c r="F8570">
        <f>'4M'!I32</f>
        <v>0</v>
      </c>
    </row>
    <row r="8571" spans="2:6">
      <c r="B8571" t="s">
        <v>21846</v>
      </c>
      <c r="E8571" s="3127" t="s">
        <v>15757</v>
      </c>
      <c r="F8571">
        <f>'4M'!J32</f>
        <v>0</v>
      </c>
    </row>
    <row r="8572" spans="2:6">
      <c r="B8572" t="s">
        <v>21847</v>
      </c>
      <c r="E8572" s="3127" t="s">
        <v>15757</v>
      </c>
      <c r="F8572">
        <f>'4M'!K32</f>
        <v>0</v>
      </c>
    </row>
    <row r="8573" spans="2:6">
      <c r="B8573" t="s">
        <v>21848</v>
      </c>
      <c r="E8573" s="3127" t="s">
        <v>15757</v>
      </c>
      <c r="F8573">
        <f>'4M'!L32</f>
        <v>0</v>
      </c>
    </row>
    <row r="8574" spans="2:6">
      <c r="B8574" t="s">
        <v>21849</v>
      </c>
      <c r="E8574" s="3127" t="s">
        <v>15757</v>
      </c>
      <c r="F8574">
        <f>'4M'!M32</f>
        <v>0</v>
      </c>
    </row>
    <row r="8575" spans="2:6">
      <c r="B8575" t="s">
        <v>21850</v>
      </c>
      <c r="E8575" t="s">
        <v>15757</v>
      </c>
      <c r="F8575">
        <f>'4M'!N32</f>
        <v>0</v>
      </c>
    </row>
    <row r="8576" spans="2:6">
      <c r="B8576" t="s">
        <v>21851</v>
      </c>
      <c r="E8576" t="s">
        <v>15757</v>
      </c>
      <c r="F8576">
        <f>'4M'!O32</f>
        <v>0</v>
      </c>
    </row>
    <row r="8577" spans="2:6">
      <c r="B8577" t="s">
        <v>21852</v>
      </c>
      <c r="E8577" t="s">
        <v>15757</v>
      </c>
      <c r="F8577">
        <f>'4M'!P32</f>
        <v>0</v>
      </c>
    </row>
    <row r="8578" spans="2:6">
      <c r="B8578" t="s">
        <v>21853</v>
      </c>
      <c r="E8578" t="s">
        <v>15757</v>
      </c>
      <c r="F8578">
        <f>'4M'!Q32</f>
        <v>0</v>
      </c>
    </row>
    <row r="8579" spans="2:6">
      <c r="B8579" t="s">
        <v>21854</v>
      </c>
      <c r="E8579" t="s">
        <v>15757</v>
      </c>
      <c r="F8579">
        <f>'4M'!R32</f>
        <v>0</v>
      </c>
    </row>
    <row r="8580" spans="2:6">
      <c r="B8580" t="s">
        <v>21855</v>
      </c>
      <c r="E8580" t="s">
        <v>15757</v>
      </c>
      <c r="F8580">
        <f>'4M'!S32</f>
        <v>0</v>
      </c>
    </row>
    <row r="8581" spans="2:6">
      <c r="B8581" t="s">
        <v>21856</v>
      </c>
      <c r="E8581" t="s">
        <v>15757</v>
      </c>
      <c r="F8581">
        <f>'4M'!T32</f>
        <v>0</v>
      </c>
    </row>
    <row r="8582" spans="2:6">
      <c r="B8582" t="s">
        <v>21857</v>
      </c>
      <c r="E8582" t="s">
        <v>15757</v>
      </c>
      <c r="F8582">
        <f>'4M'!U32</f>
        <v>0</v>
      </c>
    </row>
    <row r="8583" spans="2:6">
      <c r="B8583" t="s">
        <v>21858</v>
      </c>
      <c r="E8583" t="s">
        <v>15757</v>
      </c>
      <c r="F8583">
        <f>'4M'!V32</f>
        <v>0</v>
      </c>
    </row>
    <row r="8584" spans="2:6">
      <c r="B8584" t="s">
        <v>21859</v>
      </c>
      <c r="E8584" t="s">
        <v>15757</v>
      </c>
      <c r="F8584">
        <f>'4M'!W32</f>
        <v>0</v>
      </c>
    </row>
    <row r="8585" spans="2:6">
      <c r="B8585" t="s">
        <v>21860</v>
      </c>
      <c r="E8585" t="s">
        <v>15757</v>
      </c>
      <c r="F8585">
        <f>'4M'!X32</f>
        <v>0</v>
      </c>
    </row>
    <row r="8586" spans="2:6">
      <c r="B8586" t="s">
        <v>21861</v>
      </c>
      <c r="E8586" t="s">
        <v>15757</v>
      </c>
      <c r="F8586">
        <f>'4M'!Y32</f>
        <v>0</v>
      </c>
    </row>
    <row r="8587" spans="2:6">
      <c r="B8587" t="s">
        <v>21862</v>
      </c>
      <c r="E8587" t="s">
        <v>15757</v>
      </c>
      <c r="F8587">
        <f>'4M'!Z32</f>
        <v>0</v>
      </c>
    </row>
    <row r="8588" spans="2:6">
      <c r="B8588" t="s">
        <v>21863</v>
      </c>
      <c r="E8588" t="s">
        <v>15757</v>
      </c>
      <c r="F8588">
        <f>'4M'!AA32</f>
        <v>0</v>
      </c>
    </row>
    <row r="8589" spans="2:6">
      <c r="B8589" t="s">
        <v>21864</v>
      </c>
      <c r="E8589" t="s">
        <v>15757</v>
      </c>
      <c r="F8589">
        <f>'4M'!F33</f>
        <v>0</v>
      </c>
    </row>
    <row r="8590" spans="2:6">
      <c r="B8590" t="s">
        <v>21865</v>
      </c>
      <c r="E8590" t="s">
        <v>15757</v>
      </c>
      <c r="F8590">
        <f>'4M'!G33</f>
        <v>0</v>
      </c>
    </row>
    <row r="8591" spans="2:6">
      <c r="B8591" t="s">
        <v>21866</v>
      </c>
      <c r="E8591" t="s">
        <v>15757</v>
      </c>
      <c r="F8591">
        <f>'4M'!H33</f>
        <v>0</v>
      </c>
    </row>
    <row r="8592" spans="2:6">
      <c r="B8592" t="s">
        <v>21867</v>
      </c>
      <c r="E8592" t="s">
        <v>15757</v>
      </c>
      <c r="F8592">
        <f>'4M'!I33</f>
        <v>0</v>
      </c>
    </row>
    <row r="8593" spans="2:6">
      <c r="B8593" t="s">
        <v>21868</v>
      </c>
      <c r="E8593" t="s">
        <v>15757</v>
      </c>
      <c r="F8593">
        <f>'4M'!J33</f>
        <v>0</v>
      </c>
    </row>
    <row r="8594" spans="2:6">
      <c r="B8594" t="s">
        <v>21869</v>
      </c>
      <c r="E8594" t="s">
        <v>15757</v>
      </c>
      <c r="F8594">
        <f>'4M'!K33</f>
        <v>0</v>
      </c>
    </row>
    <row r="8595" spans="2:6">
      <c r="B8595" t="s">
        <v>21870</v>
      </c>
      <c r="E8595" t="s">
        <v>15757</v>
      </c>
      <c r="F8595">
        <f>'4M'!L33</f>
        <v>0</v>
      </c>
    </row>
    <row r="8596" spans="2:6">
      <c r="B8596" t="s">
        <v>21871</v>
      </c>
      <c r="E8596" t="s">
        <v>15757</v>
      </c>
      <c r="F8596">
        <f>'4M'!M33</f>
        <v>0</v>
      </c>
    </row>
    <row r="8597" spans="2:6">
      <c r="B8597" t="s">
        <v>21872</v>
      </c>
      <c r="E8597" t="s">
        <v>15757</v>
      </c>
      <c r="F8597">
        <f>'4M'!N33</f>
        <v>0</v>
      </c>
    </row>
    <row r="8598" spans="2:6">
      <c r="B8598" t="s">
        <v>21873</v>
      </c>
      <c r="E8598" t="s">
        <v>15757</v>
      </c>
      <c r="F8598">
        <f>'4M'!O33</f>
        <v>0</v>
      </c>
    </row>
    <row r="8599" spans="2:6">
      <c r="B8599" t="s">
        <v>21874</v>
      </c>
      <c r="E8599" t="s">
        <v>15757</v>
      </c>
      <c r="F8599">
        <f>'4M'!P33</f>
        <v>0</v>
      </c>
    </row>
    <row r="8600" spans="2:6">
      <c r="B8600" t="s">
        <v>21875</v>
      </c>
      <c r="E8600" t="s">
        <v>15757</v>
      </c>
      <c r="F8600">
        <f>'4M'!Q33</f>
        <v>0</v>
      </c>
    </row>
    <row r="8601" spans="2:6">
      <c r="B8601" t="s">
        <v>21876</v>
      </c>
      <c r="E8601" t="s">
        <v>15757</v>
      </c>
      <c r="F8601">
        <f>'4M'!R33</f>
        <v>0</v>
      </c>
    </row>
    <row r="8602" spans="2:6">
      <c r="B8602" t="s">
        <v>21877</v>
      </c>
      <c r="E8602" t="s">
        <v>15757</v>
      </c>
      <c r="F8602">
        <f>'4M'!S33</f>
        <v>0</v>
      </c>
    </row>
    <row r="8603" spans="2:6">
      <c r="B8603" t="s">
        <v>21878</v>
      </c>
      <c r="E8603" t="s">
        <v>15757</v>
      </c>
      <c r="F8603">
        <f>'4M'!T33</f>
        <v>0</v>
      </c>
    </row>
    <row r="8604" spans="2:6">
      <c r="B8604" t="s">
        <v>21879</v>
      </c>
      <c r="E8604" t="s">
        <v>15757</v>
      </c>
      <c r="F8604">
        <f>'4M'!U33</f>
        <v>0</v>
      </c>
    </row>
    <row r="8605" spans="2:6">
      <c r="B8605" t="s">
        <v>21880</v>
      </c>
      <c r="E8605" t="s">
        <v>15757</v>
      </c>
      <c r="F8605">
        <f>'4M'!V33</f>
        <v>0</v>
      </c>
    </row>
    <row r="8606" spans="2:6">
      <c r="B8606" t="s">
        <v>21881</v>
      </c>
      <c r="E8606" t="s">
        <v>15757</v>
      </c>
      <c r="F8606">
        <f>'4M'!W33</f>
        <v>0</v>
      </c>
    </row>
    <row r="8607" spans="2:6">
      <c r="B8607" t="s">
        <v>21882</v>
      </c>
      <c r="E8607" t="s">
        <v>15757</v>
      </c>
      <c r="F8607">
        <f>'4M'!X33</f>
        <v>0</v>
      </c>
    </row>
    <row r="8608" spans="2:6">
      <c r="B8608" t="s">
        <v>21883</v>
      </c>
      <c r="E8608" t="s">
        <v>15757</v>
      </c>
      <c r="F8608">
        <f>'4M'!Y33</f>
        <v>0</v>
      </c>
    </row>
    <row r="8609" spans="2:6">
      <c r="B8609" t="s">
        <v>21884</v>
      </c>
      <c r="E8609" t="s">
        <v>15757</v>
      </c>
      <c r="F8609">
        <f>'4M'!Z33</f>
        <v>0</v>
      </c>
    </row>
    <row r="8610" spans="2:6">
      <c r="B8610" t="s">
        <v>21885</v>
      </c>
      <c r="E8610" t="s">
        <v>15757</v>
      </c>
      <c r="F8610">
        <f>'4M'!AA33</f>
        <v>0</v>
      </c>
    </row>
    <row r="8611" spans="2:6">
      <c r="B8611" t="s">
        <v>6502</v>
      </c>
      <c r="E8611" t="s">
        <v>15757</v>
      </c>
      <c r="F8611">
        <f>'4M'!F34</f>
        <v>0</v>
      </c>
    </row>
    <row r="8612" spans="2:6">
      <c r="B8612" t="s">
        <v>6503</v>
      </c>
      <c r="E8612" t="s">
        <v>15757</v>
      </c>
      <c r="F8612">
        <f>'4M'!G34</f>
        <v>0</v>
      </c>
    </row>
    <row r="8613" spans="2:6">
      <c r="B8613" t="s">
        <v>6504</v>
      </c>
      <c r="E8613" t="s">
        <v>15757</v>
      </c>
      <c r="F8613">
        <f>'4M'!H34</f>
        <v>0</v>
      </c>
    </row>
    <row r="8614" spans="2:6">
      <c r="B8614" t="s">
        <v>6505</v>
      </c>
      <c r="E8614" t="s">
        <v>15757</v>
      </c>
      <c r="F8614">
        <f>'4M'!I34</f>
        <v>0</v>
      </c>
    </row>
    <row r="8615" spans="2:6">
      <c r="B8615" t="s">
        <v>6506</v>
      </c>
      <c r="E8615" t="s">
        <v>15757</v>
      </c>
      <c r="F8615">
        <f>'4M'!J34</f>
        <v>0</v>
      </c>
    </row>
    <row r="8616" spans="2:6">
      <c r="B8616" t="s">
        <v>6507</v>
      </c>
      <c r="E8616" t="s">
        <v>15757</v>
      </c>
      <c r="F8616">
        <f>'4M'!K34</f>
        <v>0</v>
      </c>
    </row>
    <row r="8617" spans="2:6">
      <c r="B8617" t="s">
        <v>6508</v>
      </c>
      <c r="E8617" t="s">
        <v>15757</v>
      </c>
      <c r="F8617">
        <f>'4M'!L34</f>
        <v>0</v>
      </c>
    </row>
    <row r="8618" spans="2:6">
      <c r="B8618" t="s">
        <v>6509</v>
      </c>
      <c r="E8618" t="s">
        <v>15757</v>
      </c>
      <c r="F8618">
        <f>'4M'!M34</f>
        <v>0</v>
      </c>
    </row>
    <row r="8619" spans="2:6">
      <c r="B8619" t="s">
        <v>6510</v>
      </c>
      <c r="E8619" t="s">
        <v>15757</v>
      </c>
      <c r="F8619">
        <f>'4M'!N34</f>
        <v>0</v>
      </c>
    </row>
    <row r="8620" spans="2:6">
      <c r="B8620" t="s">
        <v>6511</v>
      </c>
      <c r="E8620" t="s">
        <v>15757</v>
      </c>
      <c r="F8620">
        <f>'4M'!O34</f>
        <v>0</v>
      </c>
    </row>
    <row r="8621" spans="2:6">
      <c r="B8621" t="s">
        <v>6512</v>
      </c>
      <c r="E8621" t="s">
        <v>15757</v>
      </c>
      <c r="F8621">
        <f>'4M'!P34</f>
        <v>0</v>
      </c>
    </row>
    <row r="8622" spans="2:6">
      <c r="B8622" t="s">
        <v>6513</v>
      </c>
      <c r="E8622" t="s">
        <v>15757</v>
      </c>
      <c r="F8622">
        <f>'4M'!Q34</f>
        <v>0</v>
      </c>
    </row>
    <row r="8623" spans="2:6">
      <c r="B8623" t="s">
        <v>6514</v>
      </c>
      <c r="E8623" t="s">
        <v>15757</v>
      </c>
      <c r="F8623">
        <f>'4M'!R34</f>
        <v>0</v>
      </c>
    </row>
    <row r="8624" spans="2:6">
      <c r="B8624" t="s">
        <v>6515</v>
      </c>
      <c r="E8624" t="s">
        <v>15757</v>
      </c>
      <c r="F8624">
        <f>'4M'!S34</f>
        <v>0</v>
      </c>
    </row>
    <row r="8625" spans="2:6">
      <c r="B8625" t="s">
        <v>6516</v>
      </c>
      <c r="E8625" t="s">
        <v>15757</v>
      </c>
      <c r="F8625">
        <f>'4M'!T34</f>
        <v>0</v>
      </c>
    </row>
    <row r="8626" spans="2:6">
      <c r="B8626" t="s">
        <v>6517</v>
      </c>
      <c r="E8626" t="s">
        <v>15757</v>
      </c>
      <c r="F8626">
        <f>'4M'!U34</f>
        <v>0</v>
      </c>
    </row>
    <row r="8627" spans="2:6">
      <c r="B8627" t="s">
        <v>6518</v>
      </c>
      <c r="E8627" t="s">
        <v>15757</v>
      </c>
      <c r="F8627">
        <f>'4M'!V34</f>
        <v>0</v>
      </c>
    </row>
    <row r="8628" spans="2:6">
      <c r="B8628" t="s">
        <v>6519</v>
      </c>
      <c r="E8628" t="s">
        <v>15757</v>
      </c>
      <c r="F8628">
        <f>'4M'!W34</f>
        <v>0</v>
      </c>
    </row>
    <row r="8629" spans="2:6">
      <c r="B8629" t="s">
        <v>6520</v>
      </c>
      <c r="E8629" t="s">
        <v>15757</v>
      </c>
      <c r="F8629">
        <f>'4M'!X34</f>
        <v>0</v>
      </c>
    </row>
    <row r="8630" spans="2:6">
      <c r="B8630" t="s">
        <v>6521</v>
      </c>
      <c r="E8630" t="s">
        <v>15757</v>
      </c>
      <c r="F8630">
        <f>'4M'!Y34</f>
        <v>0</v>
      </c>
    </row>
    <row r="8631" spans="2:6">
      <c r="B8631" t="s">
        <v>6522</v>
      </c>
      <c r="E8631" t="s">
        <v>15757</v>
      </c>
      <c r="F8631">
        <f>'4M'!Z34</f>
        <v>0</v>
      </c>
    </row>
    <row r="8632" spans="2:6">
      <c r="B8632" t="s">
        <v>6523</v>
      </c>
      <c r="E8632" t="s">
        <v>15757</v>
      </c>
      <c r="F8632">
        <f>'4M'!AA34</f>
        <v>0</v>
      </c>
    </row>
    <row r="8633" spans="2:6">
      <c r="B8633" t="s">
        <v>6524</v>
      </c>
      <c r="E8633" t="s">
        <v>15757</v>
      </c>
      <c r="F8633">
        <f>'4M'!AB34</f>
        <v>0</v>
      </c>
    </row>
    <row r="8634" spans="2:6">
      <c r="B8634" t="s">
        <v>6525</v>
      </c>
      <c r="E8634" t="s">
        <v>15757</v>
      </c>
      <c r="F8634">
        <f>'4M'!AC34</f>
        <v>0</v>
      </c>
    </row>
    <row r="8635" spans="2:6">
      <c r="B8635" t="s">
        <v>6526</v>
      </c>
      <c r="E8635" t="s">
        <v>15757</v>
      </c>
      <c r="F8635">
        <f>'4M'!AD34</f>
        <v>0</v>
      </c>
    </row>
    <row r="8636" spans="2:6">
      <c r="B8636" t="s">
        <v>6529</v>
      </c>
      <c r="E8636" t="s">
        <v>15757</v>
      </c>
      <c r="F8636">
        <f>'4M'!F35</f>
        <v>0</v>
      </c>
    </row>
    <row r="8637" spans="2:6">
      <c r="B8637" t="s">
        <v>6530</v>
      </c>
      <c r="E8637" t="s">
        <v>15757</v>
      </c>
      <c r="F8637">
        <f>'4M'!G35</f>
        <v>0</v>
      </c>
    </row>
    <row r="8638" spans="2:6">
      <c r="B8638" t="s">
        <v>6531</v>
      </c>
      <c r="E8638" t="s">
        <v>15757</v>
      </c>
      <c r="F8638">
        <f>'4M'!H35</f>
        <v>0</v>
      </c>
    </row>
    <row r="8639" spans="2:6">
      <c r="B8639" t="s">
        <v>6532</v>
      </c>
      <c r="E8639" t="s">
        <v>15757</v>
      </c>
      <c r="F8639">
        <f>'4M'!I35</f>
        <v>0</v>
      </c>
    </row>
    <row r="8640" spans="2:6">
      <c r="B8640" t="s">
        <v>6533</v>
      </c>
      <c r="E8640" t="s">
        <v>15757</v>
      </c>
      <c r="F8640">
        <f>'4M'!J35</f>
        <v>0</v>
      </c>
    </row>
    <row r="8641" spans="2:6">
      <c r="B8641" t="s">
        <v>6534</v>
      </c>
      <c r="E8641" t="s">
        <v>15757</v>
      </c>
      <c r="F8641">
        <f>'4M'!K35</f>
        <v>0</v>
      </c>
    </row>
    <row r="8642" spans="2:6">
      <c r="B8642" t="s">
        <v>6535</v>
      </c>
      <c r="E8642" t="s">
        <v>15757</v>
      </c>
      <c r="F8642">
        <f>'4M'!L35</f>
        <v>0</v>
      </c>
    </row>
    <row r="8643" spans="2:6">
      <c r="B8643" t="s">
        <v>6536</v>
      </c>
      <c r="E8643" t="s">
        <v>15757</v>
      </c>
      <c r="F8643">
        <f>'4M'!M35</f>
        <v>0</v>
      </c>
    </row>
    <row r="8644" spans="2:6">
      <c r="B8644" t="s">
        <v>6537</v>
      </c>
      <c r="E8644" t="s">
        <v>15757</v>
      </c>
      <c r="F8644">
        <f>'4M'!N35</f>
        <v>0</v>
      </c>
    </row>
    <row r="8645" spans="2:6">
      <c r="B8645" t="s">
        <v>6538</v>
      </c>
      <c r="E8645" t="s">
        <v>15757</v>
      </c>
      <c r="F8645">
        <f>'4M'!O35</f>
        <v>0</v>
      </c>
    </row>
    <row r="8646" spans="2:6">
      <c r="B8646" t="s">
        <v>6539</v>
      </c>
      <c r="E8646" t="s">
        <v>15757</v>
      </c>
      <c r="F8646">
        <f>'4M'!P35</f>
        <v>0</v>
      </c>
    </row>
    <row r="8647" spans="2:6">
      <c r="B8647" t="s">
        <v>6540</v>
      </c>
      <c r="E8647" t="s">
        <v>15757</v>
      </c>
      <c r="F8647">
        <f>'4M'!Q35</f>
        <v>0</v>
      </c>
    </row>
    <row r="8648" spans="2:6">
      <c r="B8648" t="s">
        <v>6541</v>
      </c>
      <c r="E8648" t="s">
        <v>15757</v>
      </c>
      <c r="F8648">
        <f>'4M'!R35</f>
        <v>0</v>
      </c>
    </row>
    <row r="8649" spans="2:6">
      <c r="B8649" t="s">
        <v>6542</v>
      </c>
      <c r="E8649" t="s">
        <v>15757</v>
      </c>
      <c r="F8649">
        <f>'4M'!S35</f>
        <v>0</v>
      </c>
    </row>
    <row r="8650" spans="2:6">
      <c r="B8650" t="s">
        <v>6543</v>
      </c>
      <c r="E8650" t="s">
        <v>15757</v>
      </c>
      <c r="F8650">
        <f>'4M'!T35</f>
        <v>0</v>
      </c>
    </row>
    <row r="8651" spans="2:6">
      <c r="B8651" t="s">
        <v>6544</v>
      </c>
      <c r="E8651" t="s">
        <v>15757</v>
      </c>
      <c r="F8651">
        <f>'4M'!U35</f>
        <v>0</v>
      </c>
    </row>
    <row r="8652" spans="2:6">
      <c r="B8652" t="s">
        <v>6545</v>
      </c>
      <c r="E8652" t="s">
        <v>15757</v>
      </c>
      <c r="F8652">
        <f>'4M'!V35</f>
        <v>0</v>
      </c>
    </row>
    <row r="8653" spans="2:6">
      <c r="B8653" t="s">
        <v>6546</v>
      </c>
      <c r="E8653" t="s">
        <v>15757</v>
      </c>
      <c r="F8653">
        <f>'4M'!W35</f>
        <v>0</v>
      </c>
    </row>
    <row r="8654" spans="2:6">
      <c r="B8654" t="s">
        <v>6547</v>
      </c>
      <c r="E8654" t="s">
        <v>15757</v>
      </c>
      <c r="F8654">
        <f>'4M'!X35</f>
        <v>0</v>
      </c>
    </row>
    <row r="8655" spans="2:6">
      <c r="B8655" t="s">
        <v>6548</v>
      </c>
      <c r="E8655" t="s">
        <v>15757</v>
      </c>
      <c r="F8655">
        <f>'4M'!Y35</f>
        <v>0</v>
      </c>
    </row>
    <row r="8656" spans="2:6">
      <c r="B8656" t="s">
        <v>6549</v>
      </c>
      <c r="E8656" t="s">
        <v>15757</v>
      </c>
      <c r="F8656">
        <f>'4M'!Z35</f>
        <v>0</v>
      </c>
    </row>
    <row r="8657" spans="2:6">
      <c r="B8657" t="s">
        <v>6550</v>
      </c>
      <c r="E8657" t="s">
        <v>15757</v>
      </c>
      <c r="F8657">
        <f>'4M'!AA35</f>
        <v>0</v>
      </c>
    </row>
    <row r="8658" spans="2:6">
      <c r="B8658" t="s">
        <v>6552</v>
      </c>
      <c r="E8658" t="s">
        <v>15757</v>
      </c>
      <c r="F8658">
        <f>'4M'!F36</f>
        <v>0</v>
      </c>
    </row>
    <row r="8659" spans="2:6">
      <c r="B8659" t="s">
        <v>6553</v>
      </c>
      <c r="E8659" t="s">
        <v>15757</v>
      </c>
      <c r="F8659">
        <f>'4M'!G36</f>
        <v>0</v>
      </c>
    </row>
    <row r="8660" spans="2:6">
      <c r="B8660" t="s">
        <v>6554</v>
      </c>
      <c r="E8660" t="s">
        <v>15757</v>
      </c>
      <c r="F8660">
        <f>'4M'!H36</f>
        <v>0</v>
      </c>
    </row>
    <row r="8661" spans="2:6">
      <c r="B8661" t="s">
        <v>6555</v>
      </c>
      <c r="E8661" t="s">
        <v>15757</v>
      </c>
      <c r="F8661">
        <f>'4M'!I36</f>
        <v>0</v>
      </c>
    </row>
    <row r="8662" spans="2:6">
      <c r="B8662" t="s">
        <v>6556</v>
      </c>
      <c r="E8662" t="s">
        <v>15757</v>
      </c>
      <c r="F8662">
        <f>'4M'!J36</f>
        <v>0</v>
      </c>
    </row>
    <row r="8663" spans="2:6">
      <c r="B8663" t="s">
        <v>6557</v>
      </c>
      <c r="E8663" t="s">
        <v>15757</v>
      </c>
      <c r="F8663">
        <f>'4M'!K36</f>
        <v>0</v>
      </c>
    </row>
    <row r="8664" spans="2:6">
      <c r="B8664" t="s">
        <v>6558</v>
      </c>
      <c r="E8664" t="s">
        <v>15757</v>
      </c>
      <c r="F8664">
        <f>'4M'!L36</f>
        <v>0</v>
      </c>
    </row>
    <row r="8665" spans="2:6">
      <c r="B8665" t="s">
        <v>6559</v>
      </c>
      <c r="E8665" t="s">
        <v>15757</v>
      </c>
      <c r="F8665">
        <f>'4M'!M36</f>
        <v>0</v>
      </c>
    </row>
    <row r="8666" spans="2:6">
      <c r="B8666" t="s">
        <v>6560</v>
      </c>
      <c r="E8666" t="s">
        <v>15757</v>
      </c>
      <c r="F8666">
        <f>'4M'!N36</f>
        <v>0</v>
      </c>
    </row>
    <row r="8667" spans="2:6">
      <c r="B8667" t="s">
        <v>6561</v>
      </c>
      <c r="E8667" t="s">
        <v>15757</v>
      </c>
      <c r="F8667">
        <f>'4M'!O36</f>
        <v>0</v>
      </c>
    </row>
    <row r="8668" spans="2:6">
      <c r="B8668" t="s">
        <v>6562</v>
      </c>
      <c r="E8668" t="s">
        <v>15757</v>
      </c>
      <c r="F8668">
        <f>'4M'!P36</f>
        <v>0</v>
      </c>
    </row>
    <row r="8669" spans="2:6">
      <c r="B8669" t="s">
        <v>6563</v>
      </c>
      <c r="E8669" t="s">
        <v>15757</v>
      </c>
      <c r="F8669">
        <f>'4M'!Q36</f>
        <v>0</v>
      </c>
    </row>
    <row r="8670" spans="2:6">
      <c r="B8670" t="s">
        <v>6564</v>
      </c>
      <c r="E8670" t="s">
        <v>15757</v>
      </c>
      <c r="F8670">
        <f>'4M'!R36</f>
        <v>0</v>
      </c>
    </row>
    <row r="8671" spans="2:6">
      <c r="B8671" t="s">
        <v>6565</v>
      </c>
      <c r="E8671" t="s">
        <v>15757</v>
      </c>
      <c r="F8671">
        <f>'4M'!S36</f>
        <v>0</v>
      </c>
    </row>
    <row r="8672" spans="2:6">
      <c r="B8672" t="s">
        <v>6566</v>
      </c>
      <c r="E8672" t="s">
        <v>15757</v>
      </c>
      <c r="F8672">
        <f>'4M'!T36</f>
        <v>0</v>
      </c>
    </row>
    <row r="8673" spans="2:6">
      <c r="B8673" t="s">
        <v>6567</v>
      </c>
      <c r="E8673" t="s">
        <v>15757</v>
      </c>
      <c r="F8673">
        <f>'4M'!U36</f>
        <v>0</v>
      </c>
    </row>
    <row r="8674" spans="2:6">
      <c r="B8674" t="s">
        <v>6568</v>
      </c>
      <c r="E8674" t="s">
        <v>15757</v>
      </c>
      <c r="F8674">
        <f>'4M'!V36</f>
        <v>0</v>
      </c>
    </row>
    <row r="8675" spans="2:6">
      <c r="B8675" t="s">
        <v>6569</v>
      </c>
      <c r="E8675" t="s">
        <v>15757</v>
      </c>
      <c r="F8675">
        <f>'4M'!W36</f>
        <v>0</v>
      </c>
    </row>
    <row r="8676" spans="2:6">
      <c r="B8676" t="s">
        <v>6570</v>
      </c>
      <c r="E8676" t="s">
        <v>15757</v>
      </c>
      <c r="F8676">
        <f>'4M'!X36</f>
        <v>0</v>
      </c>
    </row>
    <row r="8677" spans="2:6">
      <c r="B8677" t="s">
        <v>6571</v>
      </c>
      <c r="E8677" t="s">
        <v>15757</v>
      </c>
      <c r="F8677">
        <f>'4M'!Y36</f>
        <v>0</v>
      </c>
    </row>
    <row r="8678" spans="2:6">
      <c r="B8678" t="s">
        <v>6572</v>
      </c>
      <c r="E8678" t="s">
        <v>15757</v>
      </c>
      <c r="F8678">
        <f>'4M'!Z36</f>
        <v>0</v>
      </c>
    </row>
    <row r="8679" spans="2:6">
      <c r="B8679" t="s">
        <v>6573</v>
      </c>
      <c r="E8679" t="s">
        <v>15757</v>
      </c>
      <c r="F8679">
        <f>'4M'!AA36</f>
        <v>0</v>
      </c>
    </row>
    <row r="8680" spans="2:6">
      <c r="B8680" t="s">
        <v>6575</v>
      </c>
      <c r="E8680" t="s">
        <v>15757</v>
      </c>
      <c r="F8680">
        <f>'4M'!F37</f>
        <v>0</v>
      </c>
    </row>
    <row r="8681" spans="2:6">
      <c r="B8681" t="s">
        <v>6576</v>
      </c>
      <c r="E8681" t="s">
        <v>15757</v>
      </c>
      <c r="F8681">
        <f>'4M'!G37</f>
        <v>0</v>
      </c>
    </row>
    <row r="8682" spans="2:6">
      <c r="B8682" t="s">
        <v>6577</v>
      </c>
      <c r="E8682" t="s">
        <v>15757</v>
      </c>
      <c r="F8682">
        <f>'4M'!H37</f>
        <v>0</v>
      </c>
    </row>
    <row r="8683" spans="2:6">
      <c r="B8683" t="s">
        <v>6578</v>
      </c>
      <c r="E8683" t="s">
        <v>15757</v>
      </c>
      <c r="F8683">
        <f>'4M'!I37</f>
        <v>0</v>
      </c>
    </row>
    <row r="8684" spans="2:6">
      <c r="B8684" t="s">
        <v>6579</v>
      </c>
      <c r="E8684" t="s">
        <v>15757</v>
      </c>
      <c r="F8684">
        <f>'4M'!J37</f>
        <v>0</v>
      </c>
    </row>
    <row r="8685" spans="2:6">
      <c r="B8685" t="s">
        <v>6580</v>
      </c>
      <c r="E8685" t="s">
        <v>15757</v>
      </c>
      <c r="F8685">
        <f>'4M'!K37</f>
        <v>0</v>
      </c>
    </row>
    <row r="8686" spans="2:6">
      <c r="B8686" t="s">
        <v>6581</v>
      </c>
      <c r="E8686" t="s">
        <v>15757</v>
      </c>
      <c r="F8686">
        <f>'4M'!L37</f>
        <v>0</v>
      </c>
    </row>
    <row r="8687" spans="2:6">
      <c r="B8687" t="s">
        <v>6582</v>
      </c>
      <c r="E8687" t="s">
        <v>15757</v>
      </c>
      <c r="F8687">
        <f>'4M'!M37</f>
        <v>0</v>
      </c>
    </row>
    <row r="8688" spans="2:6">
      <c r="B8688" t="s">
        <v>6583</v>
      </c>
      <c r="E8688" t="s">
        <v>15757</v>
      </c>
      <c r="F8688">
        <f>'4M'!N37</f>
        <v>0</v>
      </c>
    </row>
    <row r="8689" spans="2:6">
      <c r="B8689" t="s">
        <v>6584</v>
      </c>
      <c r="E8689" t="s">
        <v>15757</v>
      </c>
      <c r="F8689">
        <f>'4M'!O37</f>
        <v>0</v>
      </c>
    </row>
    <row r="8690" spans="2:6">
      <c r="B8690" t="s">
        <v>6585</v>
      </c>
      <c r="E8690" t="s">
        <v>15757</v>
      </c>
      <c r="F8690">
        <f>'4M'!P37</f>
        <v>0</v>
      </c>
    </row>
    <row r="8691" spans="2:6">
      <c r="B8691" t="s">
        <v>6586</v>
      </c>
      <c r="E8691" t="s">
        <v>15757</v>
      </c>
      <c r="F8691">
        <f>'4M'!Q37</f>
        <v>0</v>
      </c>
    </row>
    <row r="8692" spans="2:6">
      <c r="B8692" t="s">
        <v>6587</v>
      </c>
      <c r="E8692" t="s">
        <v>15757</v>
      </c>
      <c r="F8692">
        <f>'4M'!R37</f>
        <v>0</v>
      </c>
    </row>
    <row r="8693" spans="2:6">
      <c r="B8693" t="s">
        <v>6588</v>
      </c>
      <c r="E8693" t="s">
        <v>15757</v>
      </c>
      <c r="F8693">
        <f>'4M'!S37</f>
        <v>0</v>
      </c>
    </row>
    <row r="8694" spans="2:6">
      <c r="B8694" t="s">
        <v>6589</v>
      </c>
      <c r="E8694" t="s">
        <v>15757</v>
      </c>
      <c r="F8694">
        <f>'4M'!T37</f>
        <v>0</v>
      </c>
    </row>
    <row r="8695" spans="2:6">
      <c r="B8695" t="s">
        <v>6590</v>
      </c>
      <c r="E8695" t="s">
        <v>15757</v>
      </c>
      <c r="F8695">
        <f>'4M'!U37</f>
        <v>0</v>
      </c>
    </row>
    <row r="8696" spans="2:6">
      <c r="B8696" t="s">
        <v>6591</v>
      </c>
      <c r="E8696" t="s">
        <v>15757</v>
      </c>
      <c r="F8696">
        <f>'4M'!V37</f>
        <v>0</v>
      </c>
    </row>
    <row r="8697" spans="2:6">
      <c r="B8697" t="s">
        <v>6592</v>
      </c>
      <c r="E8697" t="s">
        <v>15757</v>
      </c>
      <c r="F8697">
        <f>'4M'!W37</f>
        <v>0</v>
      </c>
    </row>
    <row r="8698" spans="2:6">
      <c r="B8698" t="s">
        <v>6593</v>
      </c>
      <c r="E8698" t="s">
        <v>15757</v>
      </c>
      <c r="F8698">
        <f>'4M'!X37</f>
        <v>0</v>
      </c>
    </row>
    <row r="8699" spans="2:6">
      <c r="B8699" t="s">
        <v>6594</v>
      </c>
      <c r="E8699" t="s">
        <v>15757</v>
      </c>
      <c r="F8699">
        <f>'4M'!Y37</f>
        <v>0</v>
      </c>
    </row>
    <row r="8700" spans="2:6">
      <c r="B8700" t="s">
        <v>6595</v>
      </c>
      <c r="E8700" t="s">
        <v>15757</v>
      </c>
      <c r="F8700">
        <f>'4M'!Z37</f>
        <v>0</v>
      </c>
    </row>
    <row r="8701" spans="2:6">
      <c r="B8701" t="s">
        <v>6596</v>
      </c>
      <c r="E8701" t="s">
        <v>15757</v>
      </c>
      <c r="F8701">
        <f>'4M'!AA37</f>
        <v>0</v>
      </c>
    </row>
    <row r="8702" spans="2:6">
      <c r="B8702" t="s">
        <v>6597</v>
      </c>
      <c r="E8702" t="s">
        <v>15757</v>
      </c>
      <c r="F8702">
        <f>'4M'!AB37</f>
        <v>0</v>
      </c>
    </row>
    <row r="8703" spans="2:6">
      <c r="B8703" t="s">
        <v>6598</v>
      </c>
      <c r="E8703" t="s">
        <v>15757</v>
      </c>
      <c r="F8703">
        <f>'4M'!AC37</f>
        <v>0</v>
      </c>
    </row>
    <row r="8704" spans="2:6">
      <c r="B8704" t="s">
        <v>6599</v>
      </c>
      <c r="E8704" t="s">
        <v>15757</v>
      </c>
      <c r="F8704">
        <f>'4M'!AD37</f>
        <v>0</v>
      </c>
    </row>
    <row r="8705" spans="2:6">
      <c r="B8705" t="s">
        <v>6602</v>
      </c>
      <c r="E8705" t="s">
        <v>15757</v>
      </c>
      <c r="F8705">
        <f>'4M'!F38</f>
        <v>0</v>
      </c>
    </row>
    <row r="8706" spans="2:6">
      <c r="B8706" t="s">
        <v>6603</v>
      </c>
      <c r="E8706" t="s">
        <v>15757</v>
      </c>
      <c r="F8706">
        <f>'4M'!G38</f>
        <v>0</v>
      </c>
    </row>
    <row r="8707" spans="2:6">
      <c r="B8707" t="s">
        <v>6604</v>
      </c>
      <c r="E8707" t="s">
        <v>15757</v>
      </c>
      <c r="F8707">
        <f>'4M'!H38</f>
        <v>0</v>
      </c>
    </row>
    <row r="8708" spans="2:6">
      <c r="B8708" t="s">
        <v>6605</v>
      </c>
      <c r="E8708" t="s">
        <v>15757</v>
      </c>
      <c r="F8708">
        <f>'4M'!I38</f>
        <v>0</v>
      </c>
    </row>
    <row r="8709" spans="2:6">
      <c r="B8709" t="s">
        <v>6606</v>
      </c>
      <c r="E8709" t="s">
        <v>15757</v>
      </c>
      <c r="F8709">
        <f>'4M'!J38</f>
        <v>0</v>
      </c>
    </row>
    <row r="8710" spans="2:6">
      <c r="B8710" t="s">
        <v>6607</v>
      </c>
      <c r="E8710" t="s">
        <v>15757</v>
      </c>
      <c r="F8710">
        <f>'4M'!K38</f>
        <v>0</v>
      </c>
    </row>
    <row r="8711" spans="2:6">
      <c r="B8711" t="s">
        <v>6608</v>
      </c>
      <c r="E8711" t="s">
        <v>15757</v>
      </c>
      <c r="F8711">
        <f>'4M'!L38</f>
        <v>0</v>
      </c>
    </row>
    <row r="8712" spans="2:6">
      <c r="B8712" t="s">
        <v>6609</v>
      </c>
      <c r="E8712" t="s">
        <v>15757</v>
      </c>
      <c r="F8712">
        <f>'4M'!M38</f>
        <v>0</v>
      </c>
    </row>
    <row r="8713" spans="2:6">
      <c r="B8713" t="s">
        <v>6610</v>
      </c>
      <c r="E8713" t="s">
        <v>15757</v>
      </c>
      <c r="F8713">
        <f>'4M'!N38</f>
        <v>0</v>
      </c>
    </row>
    <row r="8714" spans="2:6">
      <c r="B8714" t="s">
        <v>6611</v>
      </c>
      <c r="E8714" t="s">
        <v>15757</v>
      </c>
      <c r="F8714">
        <f>'4M'!O38</f>
        <v>0</v>
      </c>
    </row>
    <row r="8715" spans="2:6">
      <c r="B8715" t="s">
        <v>6612</v>
      </c>
      <c r="E8715" t="s">
        <v>15757</v>
      </c>
      <c r="F8715">
        <f>'4M'!P38</f>
        <v>0</v>
      </c>
    </row>
    <row r="8716" spans="2:6">
      <c r="B8716" t="s">
        <v>6613</v>
      </c>
      <c r="E8716" t="s">
        <v>15757</v>
      </c>
      <c r="F8716">
        <f>'4M'!Q38</f>
        <v>0</v>
      </c>
    </row>
    <row r="8717" spans="2:6">
      <c r="B8717" t="s">
        <v>6614</v>
      </c>
      <c r="E8717" t="s">
        <v>15757</v>
      </c>
      <c r="F8717">
        <f>'4M'!R38</f>
        <v>0</v>
      </c>
    </row>
    <row r="8718" spans="2:6">
      <c r="B8718" t="s">
        <v>6616</v>
      </c>
      <c r="E8718" t="s">
        <v>15757</v>
      </c>
      <c r="F8718">
        <f>'4M'!F39</f>
        <v>0</v>
      </c>
    </row>
    <row r="8719" spans="2:6">
      <c r="B8719" t="s">
        <v>6617</v>
      </c>
      <c r="E8719" t="s">
        <v>15757</v>
      </c>
      <c r="F8719">
        <f>'4M'!G39</f>
        <v>0</v>
      </c>
    </row>
    <row r="8720" spans="2:6">
      <c r="B8720" t="s">
        <v>6618</v>
      </c>
      <c r="E8720" t="s">
        <v>15757</v>
      </c>
      <c r="F8720">
        <f>'4M'!H39</f>
        <v>0</v>
      </c>
    </row>
    <row r="8721" spans="2:6">
      <c r="B8721" t="s">
        <v>6619</v>
      </c>
      <c r="E8721" t="s">
        <v>15757</v>
      </c>
      <c r="F8721">
        <f>'4M'!I39</f>
        <v>0</v>
      </c>
    </row>
    <row r="8722" spans="2:6">
      <c r="B8722" t="s">
        <v>6620</v>
      </c>
      <c r="E8722" t="s">
        <v>15757</v>
      </c>
      <c r="F8722">
        <f>'4M'!J39</f>
        <v>0</v>
      </c>
    </row>
    <row r="8723" spans="2:6">
      <c r="B8723" t="s">
        <v>6621</v>
      </c>
      <c r="E8723" t="s">
        <v>15757</v>
      </c>
      <c r="F8723">
        <f>'4M'!K39</f>
        <v>0</v>
      </c>
    </row>
    <row r="8724" spans="2:6">
      <c r="B8724" t="s">
        <v>6622</v>
      </c>
      <c r="E8724" t="s">
        <v>15757</v>
      </c>
      <c r="F8724">
        <f>'4M'!L39</f>
        <v>0</v>
      </c>
    </row>
    <row r="8725" spans="2:6">
      <c r="B8725" t="s">
        <v>6623</v>
      </c>
      <c r="E8725" t="s">
        <v>15757</v>
      </c>
      <c r="F8725">
        <f>'4M'!M39</f>
        <v>0</v>
      </c>
    </row>
    <row r="8726" spans="2:6">
      <c r="B8726" t="s">
        <v>6624</v>
      </c>
      <c r="E8726" t="s">
        <v>15757</v>
      </c>
      <c r="F8726">
        <f>'4M'!N39</f>
        <v>0</v>
      </c>
    </row>
    <row r="8727" spans="2:6">
      <c r="B8727" t="s">
        <v>6625</v>
      </c>
      <c r="E8727" t="s">
        <v>15757</v>
      </c>
      <c r="F8727">
        <f>'4M'!O39</f>
        <v>0</v>
      </c>
    </row>
    <row r="8728" spans="2:6">
      <c r="B8728" t="s">
        <v>6626</v>
      </c>
      <c r="E8728" t="s">
        <v>15757</v>
      </c>
      <c r="F8728">
        <f>'4M'!P39</f>
        <v>0</v>
      </c>
    </row>
    <row r="8729" spans="2:6">
      <c r="B8729" t="s">
        <v>6627</v>
      </c>
      <c r="E8729" t="s">
        <v>15757</v>
      </c>
      <c r="F8729">
        <f>'4M'!Q39</f>
        <v>0</v>
      </c>
    </row>
    <row r="8730" spans="2:6">
      <c r="B8730" t="s">
        <v>6628</v>
      </c>
      <c r="E8730" t="s">
        <v>15757</v>
      </c>
      <c r="F8730">
        <f>'4M'!R39</f>
        <v>0</v>
      </c>
    </row>
    <row r="8731" spans="2:6">
      <c r="B8731" t="s">
        <v>6630</v>
      </c>
      <c r="E8731" t="s">
        <v>15757</v>
      </c>
      <c r="F8731">
        <f>'4M'!F40</f>
        <v>0</v>
      </c>
    </row>
    <row r="8732" spans="2:6">
      <c r="B8732" t="s">
        <v>6631</v>
      </c>
      <c r="E8732" t="s">
        <v>15757</v>
      </c>
      <c r="F8732">
        <f>'4M'!G40</f>
        <v>0</v>
      </c>
    </row>
    <row r="8733" spans="2:6">
      <c r="B8733" t="s">
        <v>6632</v>
      </c>
      <c r="E8733" t="s">
        <v>15757</v>
      </c>
      <c r="F8733">
        <f>'4M'!H40</f>
        <v>0</v>
      </c>
    </row>
    <row r="8734" spans="2:6">
      <c r="B8734" t="s">
        <v>6633</v>
      </c>
      <c r="E8734" t="s">
        <v>15757</v>
      </c>
      <c r="F8734">
        <f>'4M'!I40</f>
        <v>0</v>
      </c>
    </row>
    <row r="8735" spans="2:6">
      <c r="B8735" t="s">
        <v>6634</v>
      </c>
      <c r="E8735" t="s">
        <v>15757</v>
      </c>
      <c r="F8735">
        <f>'4M'!J40</f>
        <v>0</v>
      </c>
    </row>
    <row r="8736" spans="2:6">
      <c r="B8736" t="s">
        <v>6635</v>
      </c>
      <c r="E8736" t="s">
        <v>15757</v>
      </c>
      <c r="F8736">
        <f>'4M'!K40</f>
        <v>0</v>
      </c>
    </row>
    <row r="8737" spans="2:6">
      <c r="B8737" t="s">
        <v>6636</v>
      </c>
      <c r="E8737" t="s">
        <v>15757</v>
      </c>
      <c r="F8737">
        <f>'4M'!L40</f>
        <v>0</v>
      </c>
    </row>
    <row r="8738" spans="2:6">
      <c r="B8738" t="s">
        <v>6637</v>
      </c>
      <c r="E8738" t="s">
        <v>15757</v>
      </c>
      <c r="F8738">
        <f>'4M'!M40</f>
        <v>0</v>
      </c>
    </row>
    <row r="8739" spans="2:6">
      <c r="B8739" t="s">
        <v>6638</v>
      </c>
      <c r="E8739" t="s">
        <v>15757</v>
      </c>
      <c r="F8739">
        <f>'4M'!N40</f>
        <v>0</v>
      </c>
    </row>
    <row r="8740" spans="2:6">
      <c r="B8740" t="s">
        <v>6639</v>
      </c>
      <c r="E8740" t="s">
        <v>15757</v>
      </c>
      <c r="F8740">
        <f>'4M'!O40</f>
        <v>0</v>
      </c>
    </row>
    <row r="8741" spans="2:6">
      <c r="B8741" t="s">
        <v>6640</v>
      </c>
      <c r="E8741" t="s">
        <v>15757</v>
      </c>
      <c r="F8741">
        <f>'4M'!P40</f>
        <v>0</v>
      </c>
    </row>
    <row r="8742" spans="2:6">
      <c r="B8742" t="s">
        <v>6641</v>
      </c>
      <c r="E8742" t="s">
        <v>15757</v>
      </c>
      <c r="F8742">
        <f>'4M'!Q40</f>
        <v>0</v>
      </c>
    </row>
    <row r="8743" spans="2:6">
      <c r="B8743" t="s">
        <v>6642</v>
      </c>
      <c r="E8743" t="s">
        <v>15757</v>
      </c>
      <c r="F8743">
        <f>'4M'!R40</f>
        <v>0</v>
      </c>
    </row>
    <row r="8744" spans="2:6">
      <c r="B8744" t="s">
        <v>6643</v>
      </c>
      <c r="E8744" t="s">
        <v>15757</v>
      </c>
      <c r="F8744">
        <f>'4M'!AB40</f>
        <v>0</v>
      </c>
    </row>
    <row r="8745" spans="2:6">
      <c r="B8745" t="s">
        <v>6644</v>
      </c>
      <c r="E8745" t="s">
        <v>15757</v>
      </c>
      <c r="F8745">
        <f>'4M'!AC40</f>
        <v>0</v>
      </c>
    </row>
    <row r="8746" spans="2:6">
      <c r="B8746" t="s">
        <v>6645</v>
      </c>
      <c r="E8746" t="s">
        <v>15757</v>
      </c>
      <c r="F8746">
        <f>'4M'!AD40</f>
        <v>0</v>
      </c>
    </row>
    <row r="8747" spans="2:6">
      <c r="B8747" t="s">
        <v>6648</v>
      </c>
      <c r="E8747" t="s">
        <v>15757</v>
      </c>
      <c r="F8747">
        <f>'4M'!F41</f>
        <v>0</v>
      </c>
    </row>
    <row r="8748" spans="2:6">
      <c r="B8748" t="s">
        <v>6649</v>
      </c>
      <c r="E8748" t="s">
        <v>15757</v>
      </c>
      <c r="F8748">
        <f>'4M'!G41</f>
        <v>0</v>
      </c>
    </row>
    <row r="8749" spans="2:6">
      <c r="B8749" t="s">
        <v>6650</v>
      </c>
      <c r="E8749" t="s">
        <v>15757</v>
      </c>
      <c r="F8749">
        <f>'4M'!H41</f>
        <v>0</v>
      </c>
    </row>
    <row r="8750" spans="2:6">
      <c r="B8750" t="s">
        <v>6651</v>
      </c>
      <c r="E8750" t="s">
        <v>15757</v>
      </c>
      <c r="F8750">
        <f>'4M'!I41</f>
        <v>0</v>
      </c>
    </row>
    <row r="8751" spans="2:6">
      <c r="B8751" t="s">
        <v>6652</v>
      </c>
      <c r="E8751" t="s">
        <v>15757</v>
      </c>
      <c r="F8751">
        <f>'4M'!J41</f>
        <v>0</v>
      </c>
    </row>
    <row r="8752" spans="2:6">
      <c r="B8752" t="s">
        <v>6653</v>
      </c>
      <c r="E8752" t="s">
        <v>15757</v>
      </c>
      <c r="F8752">
        <f>'4M'!K41</f>
        <v>0</v>
      </c>
    </row>
    <row r="8753" spans="2:6">
      <c r="B8753" t="s">
        <v>6654</v>
      </c>
      <c r="E8753" t="s">
        <v>15757</v>
      </c>
      <c r="F8753">
        <f>'4M'!L41</f>
        <v>0</v>
      </c>
    </row>
    <row r="8754" spans="2:6">
      <c r="B8754" t="s">
        <v>6655</v>
      </c>
      <c r="E8754" t="s">
        <v>15757</v>
      </c>
      <c r="F8754">
        <f>'4M'!M41</f>
        <v>0</v>
      </c>
    </row>
    <row r="8755" spans="2:6">
      <c r="B8755" t="s">
        <v>6656</v>
      </c>
      <c r="E8755" t="s">
        <v>15757</v>
      </c>
      <c r="F8755">
        <f>'4M'!N41</f>
        <v>0</v>
      </c>
    </row>
    <row r="8756" spans="2:6">
      <c r="B8756" t="s">
        <v>6657</v>
      </c>
      <c r="E8756" t="s">
        <v>15757</v>
      </c>
      <c r="F8756">
        <f>'4M'!O41</f>
        <v>0</v>
      </c>
    </row>
    <row r="8757" spans="2:6">
      <c r="B8757" t="s">
        <v>6658</v>
      </c>
      <c r="E8757" t="s">
        <v>15757</v>
      </c>
      <c r="F8757">
        <f>'4M'!P41</f>
        <v>0</v>
      </c>
    </row>
    <row r="8758" spans="2:6">
      <c r="B8758" t="s">
        <v>6659</v>
      </c>
      <c r="E8758" t="s">
        <v>15757</v>
      </c>
      <c r="F8758">
        <f>'4M'!Q41</f>
        <v>0</v>
      </c>
    </row>
    <row r="8759" spans="2:6">
      <c r="B8759" t="s">
        <v>6660</v>
      </c>
      <c r="E8759" t="s">
        <v>15757</v>
      </c>
      <c r="F8759">
        <f>'4M'!R41</f>
        <v>0</v>
      </c>
    </row>
    <row r="8760" spans="2:6">
      <c r="B8760" t="s">
        <v>6662</v>
      </c>
      <c r="E8760" t="s">
        <v>15757</v>
      </c>
      <c r="F8760">
        <f>'4M'!F42</f>
        <v>0</v>
      </c>
    </row>
    <row r="8761" spans="2:6">
      <c r="B8761" t="s">
        <v>6663</v>
      </c>
      <c r="E8761" t="s">
        <v>15757</v>
      </c>
      <c r="F8761">
        <f>'4M'!G42</f>
        <v>0</v>
      </c>
    </row>
    <row r="8762" spans="2:6">
      <c r="B8762" t="s">
        <v>6664</v>
      </c>
      <c r="E8762" t="s">
        <v>15757</v>
      </c>
      <c r="F8762">
        <f>'4M'!H42</f>
        <v>0</v>
      </c>
    </row>
    <row r="8763" spans="2:6">
      <c r="B8763" t="s">
        <v>6665</v>
      </c>
      <c r="E8763" t="s">
        <v>15757</v>
      </c>
      <c r="F8763">
        <f>'4M'!I42</f>
        <v>0</v>
      </c>
    </row>
    <row r="8764" spans="2:6">
      <c r="B8764" t="s">
        <v>6666</v>
      </c>
      <c r="E8764" t="s">
        <v>15757</v>
      </c>
      <c r="F8764">
        <f>'4M'!J42</f>
        <v>0</v>
      </c>
    </row>
    <row r="8765" spans="2:6">
      <c r="B8765" t="s">
        <v>6667</v>
      </c>
      <c r="E8765" t="s">
        <v>15757</v>
      </c>
      <c r="F8765">
        <f>'4M'!K42</f>
        <v>0</v>
      </c>
    </row>
    <row r="8766" spans="2:6">
      <c r="B8766" t="s">
        <v>6668</v>
      </c>
      <c r="E8766" t="s">
        <v>15757</v>
      </c>
      <c r="F8766">
        <f>'4M'!L42</f>
        <v>0</v>
      </c>
    </row>
    <row r="8767" spans="2:6">
      <c r="B8767" t="s">
        <v>6669</v>
      </c>
      <c r="E8767" t="s">
        <v>15757</v>
      </c>
      <c r="F8767">
        <f>'4M'!M42</f>
        <v>0</v>
      </c>
    </row>
    <row r="8768" spans="2:6">
      <c r="B8768" t="s">
        <v>6670</v>
      </c>
      <c r="E8768" t="s">
        <v>15757</v>
      </c>
      <c r="F8768">
        <f>'4M'!N42</f>
        <v>0</v>
      </c>
    </row>
    <row r="8769" spans="2:6">
      <c r="B8769" t="s">
        <v>6671</v>
      </c>
      <c r="E8769" t="s">
        <v>15757</v>
      </c>
      <c r="F8769">
        <f>'4M'!O42</f>
        <v>0</v>
      </c>
    </row>
    <row r="8770" spans="2:6">
      <c r="B8770" t="s">
        <v>6672</v>
      </c>
      <c r="E8770" t="s">
        <v>15757</v>
      </c>
      <c r="F8770">
        <f>'4M'!P42</f>
        <v>0</v>
      </c>
    </row>
    <row r="8771" spans="2:6">
      <c r="B8771" t="s">
        <v>6673</v>
      </c>
      <c r="E8771" t="s">
        <v>15757</v>
      </c>
      <c r="F8771">
        <f>'4M'!Q42</f>
        <v>0</v>
      </c>
    </row>
    <row r="8772" spans="2:6">
      <c r="B8772" t="s">
        <v>6674</v>
      </c>
      <c r="E8772" t="s">
        <v>15757</v>
      </c>
      <c r="F8772">
        <f>'4M'!R42</f>
        <v>0</v>
      </c>
    </row>
    <row r="8773" spans="2:6">
      <c r="B8773" t="s">
        <v>6676</v>
      </c>
      <c r="E8773" t="s">
        <v>15757</v>
      </c>
      <c r="F8773">
        <f>'4M'!F43</f>
        <v>0</v>
      </c>
    </row>
    <row r="8774" spans="2:6">
      <c r="B8774" t="s">
        <v>6677</v>
      </c>
      <c r="E8774" t="s">
        <v>15757</v>
      </c>
      <c r="F8774">
        <f>'4M'!G43</f>
        <v>0</v>
      </c>
    </row>
    <row r="8775" spans="2:6">
      <c r="B8775" t="s">
        <v>6678</v>
      </c>
      <c r="E8775" t="s">
        <v>15757</v>
      </c>
      <c r="F8775">
        <f>'4M'!H43</f>
        <v>0</v>
      </c>
    </row>
    <row r="8776" spans="2:6">
      <c r="B8776" t="s">
        <v>6679</v>
      </c>
      <c r="E8776" t="s">
        <v>15757</v>
      </c>
      <c r="F8776">
        <f>'4M'!I43</f>
        <v>0</v>
      </c>
    </row>
    <row r="8777" spans="2:6">
      <c r="B8777" t="s">
        <v>6680</v>
      </c>
      <c r="E8777" t="s">
        <v>15757</v>
      </c>
      <c r="F8777">
        <f>'4M'!J43</f>
        <v>0</v>
      </c>
    </row>
    <row r="8778" spans="2:6">
      <c r="B8778" t="s">
        <v>6681</v>
      </c>
      <c r="E8778" t="s">
        <v>15757</v>
      </c>
      <c r="F8778">
        <f>'4M'!K43</f>
        <v>0</v>
      </c>
    </row>
    <row r="8779" spans="2:6">
      <c r="B8779" t="s">
        <v>6682</v>
      </c>
      <c r="E8779" t="s">
        <v>15757</v>
      </c>
      <c r="F8779">
        <f>'4M'!L43</f>
        <v>0</v>
      </c>
    </row>
    <row r="8780" spans="2:6">
      <c r="B8780" t="s">
        <v>6683</v>
      </c>
      <c r="E8780" t="s">
        <v>15757</v>
      </c>
      <c r="F8780">
        <f>'4M'!M43</f>
        <v>0</v>
      </c>
    </row>
    <row r="8781" spans="2:6">
      <c r="B8781" t="s">
        <v>6684</v>
      </c>
      <c r="E8781" t="s">
        <v>15757</v>
      </c>
      <c r="F8781">
        <f>'4M'!N43</f>
        <v>0</v>
      </c>
    </row>
    <row r="8782" spans="2:6">
      <c r="B8782" t="s">
        <v>6685</v>
      </c>
      <c r="E8782" t="s">
        <v>15757</v>
      </c>
      <c r="F8782">
        <f>'4M'!O43</f>
        <v>0</v>
      </c>
    </row>
    <row r="8783" spans="2:6">
      <c r="B8783" t="s">
        <v>6686</v>
      </c>
      <c r="E8783" t="s">
        <v>15757</v>
      </c>
      <c r="F8783">
        <f>'4M'!P43</f>
        <v>0</v>
      </c>
    </row>
    <row r="8784" spans="2:6">
      <c r="B8784" t="s">
        <v>6687</v>
      </c>
      <c r="E8784" t="s">
        <v>15757</v>
      </c>
      <c r="F8784">
        <f>'4M'!Q43</f>
        <v>0</v>
      </c>
    </row>
    <row r="8785" spans="2:6">
      <c r="B8785" t="s">
        <v>6688</v>
      </c>
      <c r="E8785" t="s">
        <v>15757</v>
      </c>
      <c r="F8785">
        <f>'4M'!R43</f>
        <v>0</v>
      </c>
    </row>
    <row r="8786" spans="2:6">
      <c r="B8786" t="s">
        <v>6689</v>
      </c>
      <c r="E8786" t="s">
        <v>15757</v>
      </c>
      <c r="F8786">
        <f>'4M'!AB43</f>
        <v>0</v>
      </c>
    </row>
    <row r="8787" spans="2:6">
      <c r="B8787" t="s">
        <v>6690</v>
      </c>
      <c r="E8787" t="s">
        <v>15757</v>
      </c>
      <c r="F8787">
        <f>'4M'!AC43</f>
        <v>0</v>
      </c>
    </row>
    <row r="8788" spans="2:6">
      <c r="B8788" t="s">
        <v>6691</v>
      </c>
      <c r="E8788" t="s">
        <v>15757</v>
      </c>
      <c r="F8788">
        <f>'4M'!AD43</f>
        <v>0</v>
      </c>
    </row>
    <row r="8789" spans="2:6">
      <c r="B8789" t="s">
        <v>6694</v>
      </c>
      <c r="E8789" t="s">
        <v>15757</v>
      </c>
      <c r="F8789">
        <f>'4M'!F44</f>
        <v>0</v>
      </c>
    </row>
    <row r="8790" spans="2:6">
      <c r="B8790" t="s">
        <v>6695</v>
      </c>
      <c r="E8790" t="s">
        <v>15757</v>
      </c>
      <c r="F8790">
        <f>'4M'!G44</f>
        <v>0</v>
      </c>
    </row>
    <row r="8791" spans="2:6">
      <c r="B8791" t="s">
        <v>6696</v>
      </c>
      <c r="E8791" t="s">
        <v>15757</v>
      </c>
      <c r="F8791">
        <f>'4M'!H44</f>
        <v>0</v>
      </c>
    </row>
    <row r="8792" spans="2:6">
      <c r="B8792" t="s">
        <v>6697</v>
      </c>
      <c r="E8792" t="s">
        <v>15757</v>
      </c>
      <c r="F8792">
        <f>'4M'!I44</f>
        <v>0</v>
      </c>
    </row>
    <row r="8793" spans="2:6">
      <c r="B8793" t="s">
        <v>6698</v>
      </c>
      <c r="E8793" t="s">
        <v>15757</v>
      </c>
      <c r="F8793">
        <f>'4M'!J44</f>
        <v>0</v>
      </c>
    </row>
    <row r="8794" spans="2:6">
      <c r="B8794" t="s">
        <v>6699</v>
      </c>
      <c r="E8794" t="s">
        <v>15757</v>
      </c>
      <c r="F8794">
        <f>'4M'!K44</f>
        <v>0</v>
      </c>
    </row>
    <row r="8795" spans="2:6">
      <c r="B8795" t="s">
        <v>6700</v>
      </c>
      <c r="E8795" t="s">
        <v>15757</v>
      </c>
      <c r="F8795">
        <f>'4M'!L44</f>
        <v>0</v>
      </c>
    </row>
    <row r="8796" spans="2:6">
      <c r="B8796" t="s">
        <v>6701</v>
      </c>
      <c r="E8796" t="s">
        <v>15757</v>
      </c>
      <c r="F8796">
        <f>'4M'!M44</f>
        <v>0</v>
      </c>
    </row>
    <row r="8797" spans="2:6">
      <c r="B8797" t="s">
        <v>6702</v>
      </c>
      <c r="E8797" t="s">
        <v>15757</v>
      </c>
      <c r="F8797">
        <f>'4M'!N44</f>
        <v>0</v>
      </c>
    </row>
    <row r="8798" spans="2:6">
      <c r="B8798" t="s">
        <v>6703</v>
      </c>
      <c r="E8798" t="s">
        <v>15757</v>
      </c>
      <c r="F8798">
        <f>'4M'!O44</f>
        <v>0</v>
      </c>
    </row>
    <row r="8799" spans="2:6">
      <c r="B8799" t="s">
        <v>6704</v>
      </c>
      <c r="E8799" t="s">
        <v>15757</v>
      </c>
      <c r="F8799">
        <f>'4M'!P44</f>
        <v>0</v>
      </c>
    </row>
    <row r="8800" spans="2:6">
      <c r="B8800" t="s">
        <v>6705</v>
      </c>
      <c r="E8800" t="s">
        <v>15757</v>
      </c>
      <c r="F8800">
        <f>'4M'!Q44</f>
        <v>0</v>
      </c>
    </row>
    <row r="8801" spans="2:6">
      <c r="B8801" t="s">
        <v>6706</v>
      </c>
      <c r="E8801" t="s">
        <v>15757</v>
      </c>
      <c r="F8801">
        <f>'4M'!R44</f>
        <v>0</v>
      </c>
    </row>
    <row r="8802" spans="2:6">
      <c r="B8802" t="s">
        <v>6707</v>
      </c>
      <c r="E8802" t="s">
        <v>15757</v>
      </c>
      <c r="F8802">
        <f>'4M'!S44</f>
        <v>0</v>
      </c>
    </row>
    <row r="8803" spans="2:6">
      <c r="B8803" t="s">
        <v>6708</v>
      </c>
      <c r="E8803" t="s">
        <v>15757</v>
      </c>
      <c r="F8803">
        <f>'4M'!T44</f>
        <v>0</v>
      </c>
    </row>
    <row r="8804" spans="2:6">
      <c r="B8804" t="s">
        <v>6709</v>
      </c>
      <c r="E8804" t="s">
        <v>15757</v>
      </c>
      <c r="F8804">
        <f>'4M'!U44</f>
        <v>0</v>
      </c>
    </row>
    <row r="8805" spans="2:6">
      <c r="B8805" t="s">
        <v>6710</v>
      </c>
      <c r="E8805" t="s">
        <v>15757</v>
      </c>
      <c r="F8805">
        <f>'4M'!V44</f>
        <v>0</v>
      </c>
    </row>
    <row r="8806" spans="2:6">
      <c r="B8806" t="s">
        <v>6711</v>
      </c>
      <c r="E8806" t="s">
        <v>15757</v>
      </c>
      <c r="F8806">
        <f>'4M'!W44</f>
        <v>0</v>
      </c>
    </row>
    <row r="8807" spans="2:6">
      <c r="B8807" t="s">
        <v>6712</v>
      </c>
      <c r="E8807" t="s">
        <v>15757</v>
      </c>
      <c r="F8807">
        <f>'4M'!X44</f>
        <v>0</v>
      </c>
    </row>
    <row r="8808" spans="2:6">
      <c r="B8808" t="s">
        <v>6713</v>
      </c>
      <c r="E8808" t="s">
        <v>15757</v>
      </c>
      <c r="F8808">
        <f>'4M'!Y44</f>
        <v>0</v>
      </c>
    </row>
    <row r="8809" spans="2:6">
      <c r="B8809" t="s">
        <v>6714</v>
      </c>
      <c r="E8809" t="s">
        <v>15757</v>
      </c>
      <c r="F8809">
        <f>'4M'!Z44</f>
        <v>0</v>
      </c>
    </row>
    <row r="8810" spans="2:6">
      <c r="B8810" t="s">
        <v>6715</v>
      </c>
      <c r="E8810" t="s">
        <v>15757</v>
      </c>
      <c r="F8810">
        <f>'4M'!AA44</f>
        <v>0</v>
      </c>
    </row>
    <row r="8811" spans="2:6">
      <c r="B8811" t="s">
        <v>6717</v>
      </c>
      <c r="E8811" t="s">
        <v>15757</v>
      </c>
      <c r="F8811">
        <f>'4M'!F45</f>
        <v>0</v>
      </c>
    </row>
    <row r="8812" spans="2:6">
      <c r="B8812" t="s">
        <v>6718</v>
      </c>
      <c r="E8812" t="s">
        <v>15757</v>
      </c>
      <c r="F8812">
        <f>'4M'!G45</f>
        <v>0</v>
      </c>
    </row>
    <row r="8813" spans="2:6">
      <c r="B8813" t="s">
        <v>6719</v>
      </c>
      <c r="E8813" t="s">
        <v>15757</v>
      </c>
      <c r="F8813">
        <f>'4M'!H45</f>
        <v>0</v>
      </c>
    </row>
    <row r="8814" spans="2:6">
      <c r="B8814" t="s">
        <v>6720</v>
      </c>
      <c r="E8814" t="s">
        <v>15757</v>
      </c>
      <c r="F8814">
        <f>'4M'!I45</f>
        <v>0</v>
      </c>
    </row>
    <row r="8815" spans="2:6">
      <c r="B8815" t="s">
        <v>6721</v>
      </c>
      <c r="E8815" t="s">
        <v>15757</v>
      </c>
      <c r="F8815">
        <f>'4M'!J45</f>
        <v>0</v>
      </c>
    </row>
    <row r="8816" spans="2:6">
      <c r="B8816" t="s">
        <v>6722</v>
      </c>
      <c r="E8816" t="s">
        <v>15757</v>
      </c>
      <c r="F8816">
        <f>'4M'!K45</f>
        <v>0</v>
      </c>
    </row>
    <row r="8817" spans="2:6">
      <c r="B8817" t="s">
        <v>6723</v>
      </c>
      <c r="E8817" t="s">
        <v>15757</v>
      </c>
      <c r="F8817">
        <f>'4M'!L45</f>
        <v>0</v>
      </c>
    </row>
    <row r="8818" spans="2:6">
      <c r="B8818" t="s">
        <v>6724</v>
      </c>
      <c r="E8818" t="s">
        <v>15757</v>
      </c>
      <c r="F8818">
        <f>'4M'!M45</f>
        <v>0</v>
      </c>
    </row>
    <row r="8819" spans="2:6">
      <c r="B8819" t="s">
        <v>6725</v>
      </c>
      <c r="E8819" t="s">
        <v>15757</v>
      </c>
      <c r="F8819">
        <f>'4M'!N45</f>
        <v>0</v>
      </c>
    </row>
    <row r="8820" spans="2:6">
      <c r="B8820" t="s">
        <v>6726</v>
      </c>
      <c r="E8820" t="s">
        <v>15757</v>
      </c>
      <c r="F8820">
        <f>'4M'!O45</f>
        <v>0</v>
      </c>
    </row>
    <row r="8821" spans="2:6">
      <c r="B8821" t="s">
        <v>6727</v>
      </c>
      <c r="E8821" t="s">
        <v>15757</v>
      </c>
      <c r="F8821">
        <f>'4M'!P45</f>
        <v>0</v>
      </c>
    </row>
    <row r="8822" spans="2:6">
      <c r="B8822" t="s">
        <v>6728</v>
      </c>
      <c r="E8822" t="s">
        <v>15757</v>
      </c>
      <c r="F8822">
        <f>'4M'!Q45</f>
        <v>0</v>
      </c>
    </row>
    <row r="8823" spans="2:6">
      <c r="B8823" t="s">
        <v>6729</v>
      </c>
      <c r="E8823" t="s">
        <v>15757</v>
      </c>
      <c r="F8823">
        <f>'4M'!R45</f>
        <v>0</v>
      </c>
    </row>
    <row r="8824" spans="2:6">
      <c r="B8824" t="s">
        <v>6730</v>
      </c>
      <c r="E8824" t="s">
        <v>15757</v>
      </c>
      <c r="F8824">
        <f>'4M'!S45</f>
        <v>0</v>
      </c>
    </row>
    <row r="8825" spans="2:6">
      <c r="B8825" t="s">
        <v>6731</v>
      </c>
      <c r="E8825" t="s">
        <v>15757</v>
      </c>
      <c r="F8825">
        <f>'4M'!T45</f>
        <v>0</v>
      </c>
    </row>
    <row r="8826" spans="2:6">
      <c r="B8826" t="s">
        <v>6732</v>
      </c>
      <c r="E8826" t="s">
        <v>15757</v>
      </c>
      <c r="F8826">
        <f>'4M'!U45</f>
        <v>0</v>
      </c>
    </row>
    <row r="8827" spans="2:6">
      <c r="B8827" t="s">
        <v>6733</v>
      </c>
      <c r="E8827" t="s">
        <v>15757</v>
      </c>
      <c r="F8827">
        <f>'4M'!V45</f>
        <v>0</v>
      </c>
    </row>
    <row r="8828" spans="2:6">
      <c r="B8828" t="s">
        <v>6734</v>
      </c>
      <c r="E8828" t="s">
        <v>15757</v>
      </c>
      <c r="F8828">
        <f>'4M'!W45</f>
        <v>0</v>
      </c>
    </row>
    <row r="8829" spans="2:6">
      <c r="B8829" t="s">
        <v>6735</v>
      </c>
      <c r="E8829" t="s">
        <v>15757</v>
      </c>
      <c r="F8829">
        <f>'4M'!X45</f>
        <v>0</v>
      </c>
    </row>
    <row r="8830" spans="2:6">
      <c r="B8830" t="s">
        <v>6736</v>
      </c>
      <c r="E8830" t="s">
        <v>15757</v>
      </c>
      <c r="F8830">
        <f>'4M'!Y45</f>
        <v>0</v>
      </c>
    </row>
    <row r="8831" spans="2:6">
      <c r="B8831" t="s">
        <v>6737</v>
      </c>
      <c r="E8831" t="s">
        <v>15757</v>
      </c>
      <c r="F8831">
        <f>'4M'!Z45</f>
        <v>0</v>
      </c>
    </row>
    <row r="8832" spans="2:6">
      <c r="B8832" t="s">
        <v>6738</v>
      </c>
      <c r="E8832" t="s">
        <v>15757</v>
      </c>
      <c r="F8832">
        <f>'4M'!AA45</f>
        <v>0</v>
      </c>
    </row>
    <row r="8833" spans="2:6">
      <c r="B8833" t="s">
        <v>6740</v>
      </c>
      <c r="E8833" t="s">
        <v>15757</v>
      </c>
      <c r="F8833">
        <f>'4M'!F46</f>
        <v>0</v>
      </c>
    </row>
    <row r="8834" spans="2:6">
      <c r="B8834" t="s">
        <v>6741</v>
      </c>
      <c r="E8834" t="s">
        <v>15757</v>
      </c>
      <c r="F8834">
        <f>'4M'!G46</f>
        <v>0</v>
      </c>
    </row>
    <row r="8835" spans="2:6">
      <c r="B8835" t="s">
        <v>6742</v>
      </c>
      <c r="E8835" t="s">
        <v>15757</v>
      </c>
      <c r="F8835">
        <f>'4M'!H46</f>
        <v>0</v>
      </c>
    </row>
    <row r="8836" spans="2:6">
      <c r="B8836" t="s">
        <v>6743</v>
      </c>
      <c r="E8836" t="s">
        <v>15757</v>
      </c>
      <c r="F8836">
        <f>'4M'!I46</f>
        <v>0</v>
      </c>
    </row>
    <row r="8837" spans="2:6">
      <c r="B8837" t="s">
        <v>6744</v>
      </c>
      <c r="E8837" t="s">
        <v>15757</v>
      </c>
      <c r="F8837">
        <f>'4M'!J46</f>
        <v>0</v>
      </c>
    </row>
    <row r="8838" spans="2:6">
      <c r="B8838" t="s">
        <v>6745</v>
      </c>
      <c r="E8838" t="s">
        <v>15757</v>
      </c>
      <c r="F8838">
        <f>'4M'!K46</f>
        <v>0</v>
      </c>
    </row>
    <row r="8839" spans="2:6">
      <c r="B8839" t="s">
        <v>6746</v>
      </c>
      <c r="E8839" t="s">
        <v>15757</v>
      </c>
      <c r="F8839">
        <f>'4M'!L46</f>
        <v>0</v>
      </c>
    </row>
    <row r="8840" spans="2:6">
      <c r="B8840" t="s">
        <v>6747</v>
      </c>
      <c r="E8840" t="s">
        <v>15757</v>
      </c>
      <c r="F8840">
        <f>'4M'!M46</f>
        <v>0</v>
      </c>
    </row>
    <row r="8841" spans="2:6">
      <c r="B8841" t="s">
        <v>6748</v>
      </c>
      <c r="E8841" t="s">
        <v>15757</v>
      </c>
      <c r="F8841">
        <f>'4M'!N46</f>
        <v>0</v>
      </c>
    </row>
    <row r="8842" spans="2:6">
      <c r="B8842" t="s">
        <v>6749</v>
      </c>
      <c r="E8842" t="s">
        <v>15757</v>
      </c>
      <c r="F8842">
        <f>'4M'!O46</f>
        <v>0</v>
      </c>
    </row>
    <row r="8843" spans="2:6">
      <c r="B8843" t="s">
        <v>6750</v>
      </c>
      <c r="E8843" t="s">
        <v>15757</v>
      </c>
      <c r="F8843">
        <f>'4M'!P46</f>
        <v>0</v>
      </c>
    </row>
    <row r="8844" spans="2:6">
      <c r="B8844" t="s">
        <v>6751</v>
      </c>
      <c r="E8844" t="s">
        <v>15757</v>
      </c>
      <c r="F8844">
        <f>'4M'!Q46</f>
        <v>0</v>
      </c>
    </row>
    <row r="8845" spans="2:6">
      <c r="B8845" t="s">
        <v>6752</v>
      </c>
      <c r="E8845" t="s">
        <v>15757</v>
      </c>
      <c r="F8845">
        <f>'4M'!R46</f>
        <v>0</v>
      </c>
    </row>
    <row r="8846" spans="2:6">
      <c r="B8846" t="s">
        <v>6753</v>
      </c>
      <c r="E8846" t="s">
        <v>15757</v>
      </c>
      <c r="F8846">
        <f>'4M'!S46</f>
        <v>0</v>
      </c>
    </row>
    <row r="8847" spans="2:6">
      <c r="B8847" t="s">
        <v>6754</v>
      </c>
      <c r="E8847" t="s">
        <v>15757</v>
      </c>
      <c r="F8847">
        <f>'4M'!T46</f>
        <v>0</v>
      </c>
    </row>
    <row r="8848" spans="2:6">
      <c r="B8848" t="s">
        <v>6755</v>
      </c>
      <c r="E8848" t="s">
        <v>15757</v>
      </c>
      <c r="F8848">
        <f>'4M'!U46</f>
        <v>0</v>
      </c>
    </row>
    <row r="8849" spans="2:6">
      <c r="B8849" t="s">
        <v>6756</v>
      </c>
      <c r="E8849" t="s">
        <v>15757</v>
      </c>
      <c r="F8849">
        <f>'4M'!V46</f>
        <v>0</v>
      </c>
    </row>
    <row r="8850" spans="2:6">
      <c r="B8850" t="s">
        <v>6757</v>
      </c>
      <c r="E8850" t="s">
        <v>15757</v>
      </c>
      <c r="F8850">
        <f>'4M'!W46</f>
        <v>0</v>
      </c>
    </row>
    <row r="8851" spans="2:6">
      <c r="B8851" t="s">
        <v>6758</v>
      </c>
      <c r="E8851" t="s">
        <v>15757</v>
      </c>
      <c r="F8851">
        <f>'4M'!X46</f>
        <v>0</v>
      </c>
    </row>
    <row r="8852" spans="2:6">
      <c r="B8852" t="s">
        <v>6759</v>
      </c>
      <c r="E8852" t="s">
        <v>15757</v>
      </c>
      <c r="F8852">
        <f>'4M'!Y46</f>
        <v>0</v>
      </c>
    </row>
    <row r="8853" spans="2:6">
      <c r="B8853" t="s">
        <v>6760</v>
      </c>
      <c r="E8853" t="s">
        <v>15757</v>
      </c>
      <c r="F8853">
        <f>'4M'!Z46</f>
        <v>0</v>
      </c>
    </row>
    <row r="8854" spans="2:6">
      <c r="B8854" t="s">
        <v>6761</v>
      </c>
      <c r="E8854" t="s">
        <v>15757</v>
      </c>
      <c r="F8854">
        <f>'4M'!AA46</f>
        <v>0</v>
      </c>
    </row>
    <row r="8855" spans="2:6">
      <c r="B8855" t="s">
        <v>6762</v>
      </c>
      <c r="E8855" t="s">
        <v>15757</v>
      </c>
      <c r="F8855">
        <f>'4M'!AB46</f>
        <v>0</v>
      </c>
    </row>
    <row r="8856" spans="2:6">
      <c r="B8856" t="s">
        <v>6763</v>
      </c>
      <c r="E8856" t="s">
        <v>15757</v>
      </c>
      <c r="F8856">
        <f>'4M'!AC46</f>
        <v>0</v>
      </c>
    </row>
    <row r="8857" spans="2:6">
      <c r="B8857" t="s">
        <v>6764</v>
      </c>
      <c r="E8857" t="s">
        <v>15757</v>
      </c>
      <c r="F8857">
        <f>'4M'!AD46</f>
        <v>0</v>
      </c>
    </row>
    <row r="8858" spans="2:6">
      <c r="B8858" t="s">
        <v>6767</v>
      </c>
      <c r="E8858" t="s">
        <v>15757</v>
      </c>
      <c r="F8858">
        <f>'4M'!F47</f>
        <v>0</v>
      </c>
    </row>
    <row r="8859" spans="2:6">
      <c r="B8859" t="s">
        <v>6768</v>
      </c>
      <c r="E8859" t="s">
        <v>15757</v>
      </c>
      <c r="F8859">
        <f>'4M'!G47</f>
        <v>0</v>
      </c>
    </row>
    <row r="8860" spans="2:6">
      <c r="B8860" t="s">
        <v>6769</v>
      </c>
      <c r="E8860" t="s">
        <v>15757</v>
      </c>
      <c r="F8860">
        <f>'4M'!H47</f>
        <v>0</v>
      </c>
    </row>
    <row r="8861" spans="2:6">
      <c r="B8861" t="s">
        <v>6770</v>
      </c>
      <c r="E8861" t="s">
        <v>15757</v>
      </c>
      <c r="F8861">
        <f>'4M'!I47</f>
        <v>0</v>
      </c>
    </row>
    <row r="8862" spans="2:6">
      <c r="B8862" t="s">
        <v>6771</v>
      </c>
      <c r="E8862" t="s">
        <v>15757</v>
      </c>
      <c r="F8862">
        <f>'4M'!J47</f>
        <v>0</v>
      </c>
    </row>
    <row r="8863" spans="2:6">
      <c r="B8863" t="s">
        <v>6772</v>
      </c>
      <c r="E8863" t="s">
        <v>15757</v>
      </c>
      <c r="F8863">
        <f>'4M'!K47</f>
        <v>0</v>
      </c>
    </row>
    <row r="8864" spans="2:6">
      <c r="B8864" t="s">
        <v>6773</v>
      </c>
      <c r="E8864" t="s">
        <v>15757</v>
      </c>
      <c r="F8864">
        <f>'4M'!L47</f>
        <v>0</v>
      </c>
    </row>
    <row r="8865" spans="2:6">
      <c r="B8865" t="s">
        <v>6774</v>
      </c>
      <c r="E8865" t="s">
        <v>15757</v>
      </c>
      <c r="F8865">
        <f>'4M'!M47</f>
        <v>0</v>
      </c>
    </row>
    <row r="8866" spans="2:6">
      <c r="B8866" t="s">
        <v>6775</v>
      </c>
      <c r="E8866" t="s">
        <v>15757</v>
      </c>
      <c r="F8866">
        <f>'4M'!N47</f>
        <v>0</v>
      </c>
    </row>
    <row r="8867" spans="2:6">
      <c r="B8867" t="s">
        <v>6776</v>
      </c>
      <c r="E8867" t="s">
        <v>15757</v>
      </c>
      <c r="F8867">
        <f>'4M'!O47</f>
        <v>0</v>
      </c>
    </row>
    <row r="8868" spans="2:6">
      <c r="B8868" t="s">
        <v>6777</v>
      </c>
      <c r="E8868" t="s">
        <v>15757</v>
      </c>
      <c r="F8868">
        <f>'4M'!P47</f>
        <v>0</v>
      </c>
    </row>
    <row r="8869" spans="2:6">
      <c r="B8869" t="s">
        <v>6778</v>
      </c>
      <c r="E8869" t="s">
        <v>15757</v>
      </c>
      <c r="F8869">
        <f>'4M'!Q47</f>
        <v>0</v>
      </c>
    </row>
    <row r="8870" spans="2:6">
      <c r="B8870" t="s">
        <v>6779</v>
      </c>
      <c r="E8870" t="s">
        <v>15757</v>
      </c>
      <c r="F8870">
        <f>'4M'!R47</f>
        <v>0</v>
      </c>
    </row>
    <row r="8871" spans="2:6">
      <c r="B8871" t="s">
        <v>6780</v>
      </c>
      <c r="E8871" t="s">
        <v>15757</v>
      </c>
      <c r="F8871">
        <f>'4M'!S47</f>
        <v>0</v>
      </c>
    </row>
    <row r="8872" spans="2:6">
      <c r="B8872" t="s">
        <v>6781</v>
      </c>
      <c r="E8872" t="s">
        <v>15757</v>
      </c>
      <c r="F8872">
        <f>'4M'!T47</f>
        <v>0</v>
      </c>
    </row>
    <row r="8873" spans="2:6">
      <c r="B8873" t="s">
        <v>6782</v>
      </c>
      <c r="E8873" t="s">
        <v>15757</v>
      </c>
      <c r="F8873">
        <f>'4M'!U47</f>
        <v>0</v>
      </c>
    </row>
    <row r="8874" spans="2:6">
      <c r="B8874" t="s">
        <v>6783</v>
      </c>
      <c r="E8874" t="s">
        <v>15757</v>
      </c>
      <c r="F8874">
        <f>'4M'!V47</f>
        <v>0</v>
      </c>
    </row>
    <row r="8875" spans="2:6">
      <c r="B8875" t="s">
        <v>6784</v>
      </c>
      <c r="E8875" t="s">
        <v>15757</v>
      </c>
      <c r="F8875">
        <f>'4M'!W47</f>
        <v>0</v>
      </c>
    </row>
    <row r="8876" spans="2:6">
      <c r="B8876" t="s">
        <v>6785</v>
      </c>
      <c r="E8876" t="s">
        <v>15757</v>
      </c>
      <c r="F8876">
        <f>'4M'!X47</f>
        <v>0</v>
      </c>
    </row>
    <row r="8877" spans="2:6">
      <c r="B8877" t="s">
        <v>6786</v>
      </c>
      <c r="E8877" t="s">
        <v>15757</v>
      </c>
      <c r="F8877">
        <f>'4M'!Y47</f>
        <v>0</v>
      </c>
    </row>
    <row r="8878" spans="2:6">
      <c r="B8878" t="s">
        <v>6787</v>
      </c>
      <c r="E8878" t="s">
        <v>15757</v>
      </c>
      <c r="F8878">
        <f>'4M'!Z47</f>
        <v>0</v>
      </c>
    </row>
    <row r="8879" spans="2:6">
      <c r="B8879" t="s">
        <v>6788</v>
      </c>
      <c r="E8879" t="s">
        <v>15757</v>
      </c>
      <c r="F8879">
        <f>'4M'!AA47</f>
        <v>0</v>
      </c>
    </row>
    <row r="8880" spans="2:6">
      <c r="B8880" t="s">
        <v>6790</v>
      </c>
      <c r="E8880" t="s">
        <v>15757</v>
      </c>
      <c r="F8880">
        <f>'4M'!F48</f>
        <v>0</v>
      </c>
    </row>
    <row r="8881" spans="2:6">
      <c r="B8881" t="s">
        <v>6791</v>
      </c>
      <c r="E8881" t="s">
        <v>15757</v>
      </c>
      <c r="F8881">
        <f>'4M'!G48</f>
        <v>0</v>
      </c>
    </row>
    <row r="8882" spans="2:6">
      <c r="B8882" t="s">
        <v>6792</v>
      </c>
      <c r="E8882" t="s">
        <v>15757</v>
      </c>
      <c r="F8882">
        <f>'4M'!H48</f>
        <v>0</v>
      </c>
    </row>
    <row r="8883" spans="2:6">
      <c r="B8883" t="s">
        <v>6793</v>
      </c>
      <c r="E8883" t="s">
        <v>15757</v>
      </c>
      <c r="F8883">
        <f>'4M'!I48</f>
        <v>0</v>
      </c>
    </row>
    <row r="8884" spans="2:6">
      <c r="B8884" t="s">
        <v>6794</v>
      </c>
      <c r="E8884" t="s">
        <v>15757</v>
      </c>
      <c r="F8884">
        <f>'4M'!J48</f>
        <v>0</v>
      </c>
    </row>
    <row r="8885" spans="2:6">
      <c r="B8885" t="s">
        <v>6795</v>
      </c>
      <c r="E8885" t="s">
        <v>15757</v>
      </c>
      <c r="F8885">
        <f>'4M'!K48</f>
        <v>0</v>
      </c>
    </row>
    <row r="8886" spans="2:6">
      <c r="B8886" t="s">
        <v>6796</v>
      </c>
      <c r="E8886" t="s">
        <v>15757</v>
      </c>
      <c r="F8886">
        <f>'4M'!L48</f>
        <v>0</v>
      </c>
    </row>
    <row r="8887" spans="2:6">
      <c r="B8887" t="s">
        <v>6797</v>
      </c>
      <c r="E8887" t="s">
        <v>15757</v>
      </c>
      <c r="F8887">
        <f>'4M'!M48</f>
        <v>0</v>
      </c>
    </row>
    <row r="8888" spans="2:6">
      <c r="B8888" t="s">
        <v>6798</v>
      </c>
      <c r="E8888" t="s">
        <v>15757</v>
      </c>
      <c r="F8888">
        <f>'4M'!N48</f>
        <v>0</v>
      </c>
    </row>
    <row r="8889" spans="2:6">
      <c r="B8889" t="s">
        <v>6799</v>
      </c>
      <c r="E8889" t="s">
        <v>15757</v>
      </c>
      <c r="F8889">
        <f>'4M'!O48</f>
        <v>0</v>
      </c>
    </row>
    <row r="8890" spans="2:6">
      <c r="B8890" t="s">
        <v>6800</v>
      </c>
      <c r="E8890" t="s">
        <v>15757</v>
      </c>
      <c r="F8890">
        <f>'4M'!P48</f>
        <v>0</v>
      </c>
    </row>
    <row r="8891" spans="2:6">
      <c r="B8891" t="s">
        <v>6801</v>
      </c>
      <c r="E8891" t="s">
        <v>15757</v>
      </c>
      <c r="F8891">
        <f>'4M'!Q48</f>
        <v>0</v>
      </c>
    </row>
    <row r="8892" spans="2:6">
      <c r="B8892" t="s">
        <v>6802</v>
      </c>
      <c r="E8892" t="s">
        <v>15757</v>
      </c>
      <c r="F8892">
        <f>'4M'!R48</f>
        <v>0</v>
      </c>
    </row>
    <row r="8893" spans="2:6">
      <c r="B8893" t="s">
        <v>6803</v>
      </c>
      <c r="E8893" t="s">
        <v>15757</v>
      </c>
      <c r="F8893">
        <f>'4M'!S48</f>
        <v>0</v>
      </c>
    </row>
    <row r="8894" spans="2:6">
      <c r="B8894" t="s">
        <v>6804</v>
      </c>
      <c r="E8894" t="s">
        <v>15757</v>
      </c>
      <c r="F8894">
        <f>'4M'!T48</f>
        <v>0</v>
      </c>
    </row>
    <row r="8895" spans="2:6">
      <c r="B8895" t="s">
        <v>6805</v>
      </c>
      <c r="E8895" t="s">
        <v>15757</v>
      </c>
      <c r="F8895">
        <f>'4M'!U48</f>
        <v>0</v>
      </c>
    </row>
    <row r="8896" spans="2:6">
      <c r="B8896" t="s">
        <v>6806</v>
      </c>
      <c r="E8896" t="s">
        <v>15757</v>
      </c>
      <c r="F8896">
        <f>'4M'!V48</f>
        <v>0</v>
      </c>
    </row>
    <row r="8897" spans="2:6">
      <c r="B8897" t="s">
        <v>6807</v>
      </c>
      <c r="E8897" t="s">
        <v>15757</v>
      </c>
      <c r="F8897">
        <f>'4M'!W48</f>
        <v>0</v>
      </c>
    </row>
    <row r="8898" spans="2:6">
      <c r="B8898" t="s">
        <v>6808</v>
      </c>
      <c r="E8898" t="s">
        <v>15757</v>
      </c>
      <c r="F8898">
        <f>'4M'!X48</f>
        <v>0</v>
      </c>
    </row>
    <row r="8899" spans="2:6">
      <c r="B8899" t="s">
        <v>6809</v>
      </c>
      <c r="E8899" t="s">
        <v>15757</v>
      </c>
      <c r="F8899">
        <f>'4M'!Y48</f>
        <v>0</v>
      </c>
    </row>
    <row r="8900" spans="2:6">
      <c r="B8900" t="s">
        <v>6810</v>
      </c>
      <c r="E8900" t="s">
        <v>15757</v>
      </c>
      <c r="F8900">
        <f>'4M'!Z48</f>
        <v>0</v>
      </c>
    </row>
    <row r="8901" spans="2:6">
      <c r="B8901" t="s">
        <v>6811</v>
      </c>
      <c r="E8901" t="s">
        <v>15757</v>
      </c>
      <c r="F8901">
        <f>'4M'!AA48</f>
        <v>0</v>
      </c>
    </row>
    <row r="8902" spans="2:6">
      <c r="B8902" t="s">
        <v>6813</v>
      </c>
      <c r="E8902" t="s">
        <v>15757</v>
      </c>
      <c r="F8902">
        <f>'4M'!F49</f>
        <v>0</v>
      </c>
    </row>
    <row r="8903" spans="2:6">
      <c r="B8903" t="s">
        <v>6814</v>
      </c>
      <c r="E8903" t="s">
        <v>15757</v>
      </c>
      <c r="F8903">
        <f>'4M'!G49</f>
        <v>0</v>
      </c>
    </row>
    <row r="8904" spans="2:6">
      <c r="B8904" t="s">
        <v>6815</v>
      </c>
      <c r="E8904" t="s">
        <v>15757</v>
      </c>
      <c r="F8904">
        <f>'4M'!H49</f>
        <v>0</v>
      </c>
    </row>
    <row r="8905" spans="2:6">
      <c r="B8905" t="s">
        <v>6816</v>
      </c>
      <c r="E8905" t="s">
        <v>15757</v>
      </c>
      <c r="F8905">
        <f>'4M'!I49</f>
        <v>0</v>
      </c>
    </row>
    <row r="8906" spans="2:6">
      <c r="B8906" t="s">
        <v>6817</v>
      </c>
      <c r="E8906" t="s">
        <v>15757</v>
      </c>
      <c r="F8906">
        <f>'4M'!J49</f>
        <v>0</v>
      </c>
    </row>
    <row r="8907" spans="2:6">
      <c r="B8907" t="s">
        <v>6818</v>
      </c>
      <c r="E8907" t="s">
        <v>15757</v>
      </c>
      <c r="F8907">
        <f>'4M'!K49</f>
        <v>0</v>
      </c>
    </row>
    <row r="8908" spans="2:6">
      <c r="B8908" t="s">
        <v>6819</v>
      </c>
      <c r="E8908" t="s">
        <v>15757</v>
      </c>
      <c r="F8908">
        <f>'4M'!L49</f>
        <v>0</v>
      </c>
    </row>
    <row r="8909" spans="2:6">
      <c r="B8909" t="s">
        <v>6820</v>
      </c>
      <c r="E8909" t="s">
        <v>15757</v>
      </c>
      <c r="F8909">
        <f>'4M'!M49</f>
        <v>0</v>
      </c>
    </row>
    <row r="8910" spans="2:6">
      <c r="B8910" t="s">
        <v>6821</v>
      </c>
      <c r="E8910" t="s">
        <v>15757</v>
      </c>
      <c r="F8910">
        <f>'4M'!N49</f>
        <v>0</v>
      </c>
    </row>
    <row r="8911" spans="2:6">
      <c r="B8911" t="s">
        <v>6822</v>
      </c>
      <c r="E8911" t="s">
        <v>15757</v>
      </c>
      <c r="F8911">
        <f>'4M'!O49</f>
        <v>0</v>
      </c>
    </row>
    <row r="8912" spans="2:6">
      <c r="B8912" t="s">
        <v>6823</v>
      </c>
      <c r="E8912" t="s">
        <v>15757</v>
      </c>
      <c r="F8912">
        <f>'4M'!P49</f>
        <v>0</v>
      </c>
    </row>
    <row r="8913" spans="2:6">
      <c r="B8913" t="s">
        <v>6824</v>
      </c>
      <c r="E8913" t="s">
        <v>15757</v>
      </c>
      <c r="F8913">
        <f>'4M'!Q49</f>
        <v>0</v>
      </c>
    </row>
    <row r="8914" spans="2:6">
      <c r="B8914" t="s">
        <v>6825</v>
      </c>
      <c r="E8914" t="s">
        <v>15757</v>
      </c>
      <c r="F8914">
        <f>'4M'!R49</f>
        <v>0</v>
      </c>
    </row>
    <row r="8915" spans="2:6">
      <c r="B8915" t="s">
        <v>6826</v>
      </c>
      <c r="E8915" t="s">
        <v>15757</v>
      </c>
      <c r="F8915">
        <f>'4M'!S49</f>
        <v>0</v>
      </c>
    </row>
    <row r="8916" spans="2:6">
      <c r="B8916" t="s">
        <v>6827</v>
      </c>
      <c r="E8916" t="s">
        <v>15757</v>
      </c>
      <c r="F8916">
        <f>'4M'!T49</f>
        <v>0</v>
      </c>
    </row>
    <row r="8917" spans="2:6">
      <c r="B8917" t="s">
        <v>6828</v>
      </c>
      <c r="E8917" t="s">
        <v>15757</v>
      </c>
      <c r="F8917">
        <f>'4M'!U49</f>
        <v>0</v>
      </c>
    </row>
    <row r="8918" spans="2:6">
      <c r="B8918" t="s">
        <v>6829</v>
      </c>
      <c r="E8918" t="s">
        <v>15757</v>
      </c>
      <c r="F8918">
        <f>'4M'!V49</f>
        <v>0</v>
      </c>
    </row>
    <row r="8919" spans="2:6">
      <c r="B8919" t="s">
        <v>6830</v>
      </c>
      <c r="E8919" t="s">
        <v>15757</v>
      </c>
      <c r="F8919">
        <f>'4M'!W49</f>
        <v>0</v>
      </c>
    </row>
    <row r="8920" spans="2:6">
      <c r="B8920" t="s">
        <v>6831</v>
      </c>
      <c r="E8920" t="s">
        <v>15757</v>
      </c>
      <c r="F8920">
        <f>'4M'!X49</f>
        <v>0</v>
      </c>
    </row>
    <row r="8921" spans="2:6">
      <c r="B8921" t="s">
        <v>6832</v>
      </c>
      <c r="E8921" t="s">
        <v>15757</v>
      </c>
      <c r="F8921">
        <f>'4M'!Y49</f>
        <v>0</v>
      </c>
    </row>
    <row r="8922" spans="2:6">
      <c r="B8922" t="s">
        <v>6833</v>
      </c>
      <c r="E8922" t="s">
        <v>15757</v>
      </c>
      <c r="F8922">
        <f>'4M'!Z49</f>
        <v>0</v>
      </c>
    </row>
    <row r="8923" spans="2:6">
      <c r="B8923" t="s">
        <v>6834</v>
      </c>
      <c r="E8923" t="s">
        <v>15757</v>
      </c>
      <c r="F8923">
        <f>'4M'!AA49</f>
        <v>0</v>
      </c>
    </row>
    <row r="8924" spans="2:6">
      <c r="B8924" t="s">
        <v>6835</v>
      </c>
      <c r="E8924" t="s">
        <v>15757</v>
      </c>
      <c r="F8924">
        <f>'4M'!AB49</f>
        <v>0</v>
      </c>
    </row>
    <row r="8925" spans="2:6">
      <c r="B8925" t="s">
        <v>6836</v>
      </c>
      <c r="E8925" t="s">
        <v>15757</v>
      </c>
      <c r="F8925">
        <f>'4M'!AC49</f>
        <v>0</v>
      </c>
    </row>
    <row r="8926" spans="2:6">
      <c r="B8926" t="s">
        <v>6837</v>
      </c>
      <c r="E8926" t="s">
        <v>15757</v>
      </c>
      <c r="F8926">
        <f>'4M'!AD49</f>
        <v>0</v>
      </c>
    </row>
    <row r="8927" spans="2:6">
      <c r="B8927" t="s">
        <v>6840</v>
      </c>
      <c r="E8927" t="s">
        <v>15757</v>
      </c>
      <c r="F8927">
        <f>'4M'!F50</f>
        <v>0</v>
      </c>
    </row>
    <row r="8928" spans="2:6">
      <c r="B8928" t="s">
        <v>6841</v>
      </c>
      <c r="E8928" t="s">
        <v>15757</v>
      </c>
      <c r="F8928">
        <f>'4M'!G50</f>
        <v>0</v>
      </c>
    </row>
    <row r="8929" spans="2:6">
      <c r="B8929" t="s">
        <v>6842</v>
      </c>
      <c r="E8929" t="s">
        <v>15757</v>
      </c>
      <c r="F8929">
        <f>'4M'!H50</f>
        <v>0</v>
      </c>
    </row>
    <row r="8930" spans="2:6">
      <c r="B8930" t="s">
        <v>6843</v>
      </c>
      <c r="E8930" t="s">
        <v>15757</v>
      </c>
      <c r="F8930">
        <f>'4M'!I50</f>
        <v>0</v>
      </c>
    </row>
    <row r="8931" spans="2:6">
      <c r="B8931" t="s">
        <v>6844</v>
      </c>
      <c r="E8931" t="s">
        <v>15757</v>
      </c>
      <c r="F8931">
        <f>'4M'!J50</f>
        <v>0</v>
      </c>
    </row>
    <row r="8932" spans="2:6">
      <c r="B8932" t="s">
        <v>6845</v>
      </c>
      <c r="E8932" t="s">
        <v>15757</v>
      </c>
      <c r="F8932">
        <f>'4M'!K50</f>
        <v>0</v>
      </c>
    </row>
    <row r="8933" spans="2:6">
      <c r="B8933" t="s">
        <v>6846</v>
      </c>
      <c r="E8933" t="s">
        <v>15757</v>
      </c>
      <c r="F8933">
        <f>'4M'!L50</f>
        <v>0</v>
      </c>
    </row>
    <row r="8934" spans="2:6">
      <c r="B8934" t="s">
        <v>6847</v>
      </c>
      <c r="E8934" t="s">
        <v>15757</v>
      </c>
      <c r="F8934">
        <f>'4M'!M50</f>
        <v>0</v>
      </c>
    </row>
    <row r="8935" spans="2:6">
      <c r="B8935" t="s">
        <v>6848</v>
      </c>
      <c r="E8935" t="s">
        <v>15757</v>
      </c>
      <c r="F8935">
        <f>'4M'!N50</f>
        <v>0</v>
      </c>
    </row>
    <row r="8936" spans="2:6">
      <c r="B8936" t="s">
        <v>6849</v>
      </c>
      <c r="E8936" t="s">
        <v>15757</v>
      </c>
      <c r="F8936">
        <f>'4M'!O50</f>
        <v>0</v>
      </c>
    </row>
    <row r="8937" spans="2:6">
      <c r="B8937" t="s">
        <v>6850</v>
      </c>
      <c r="E8937" t="s">
        <v>15757</v>
      </c>
      <c r="F8937">
        <f>'4M'!P50</f>
        <v>0</v>
      </c>
    </row>
    <row r="8938" spans="2:6">
      <c r="B8938" t="s">
        <v>6851</v>
      </c>
      <c r="E8938" t="s">
        <v>15757</v>
      </c>
      <c r="F8938">
        <f>'4M'!Q50</f>
        <v>0</v>
      </c>
    </row>
    <row r="8939" spans="2:6">
      <c r="B8939" t="s">
        <v>6852</v>
      </c>
      <c r="E8939" t="s">
        <v>15757</v>
      </c>
      <c r="F8939">
        <f>'4M'!R50</f>
        <v>0</v>
      </c>
    </row>
    <row r="8940" spans="2:6">
      <c r="B8940" t="s">
        <v>6853</v>
      </c>
      <c r="E8940" t="s">
        <v>15757</v>
      </c>
      <c r="F8940">
        <f>'4M'!S50</f>
        <v>0</v>
      </c>
    </row>
    <row r="8941" spans="2:6">
      <c r="B8941" t="s">
        <v>6854</v>
      </c>
      <c r="E8941" t="s">
        <v>15757</v>
      </c>
      <c r="F8941">
        <f>'4M'!T50</f>
        <v>0</v>
      </c>
    </row>
    <row r="8942" spans="2:6">
      <c r="B8942" t="s">
        <v>6855</v>
      </c>
      <c r="E8942" t="s">
        <v>15757</v>
      </c>
      <c r="F8942">
        <f>'4M'!U50</f>
        <v>0</v>
      </c>
    </row>
    <row r="8943" spans="2:6">
      <c r="B8943" t="s">
        <v>6856</v>
      </c>
      <c r="E8943" t="s">
        <v>15757</v>
      </c>
      <c r="F8943">
        <f>'4M'!V50</f>
        <v>0</v>
      </c>
    </row>
    <row r="8944" spans="2:6">
      <c r="B8944" t="s">
        <v>6857</v>
      </c>
      <c r="E8944" t="s">
        <v>15757</v>
      </c>
      <c r="F8944">
        <f>'4M'!W50</f>
        <v>0</v>
      </c>
    </row>
    <row r="8945" spans="2:6">
      <c r="B8945" t="s">
        <v>6858</v>
      </c>
      <c r="E8945" t="s">
        <v>15757</v>
      </c>
      <c r="F8945">
        <f>'4M'!X50</f>
        <v>0</v>
      </c>
    </row>
    <row r="8946" spans="2:6">
      <c r="B8946" t="s">
        <v>6859</v>
      </c>
      <c r="E8946" t="s">
        <v>15757</v>
      </c>
      <c r="F8946">
        <f>'4M'!Y50</f>
        <v>0</v>
      </c>
    </row>
    <row r="8947" spans="2:6">
      <c r="B8947" t="s">
        <v>6860</v>
      </c>
      <c r="E8947" t="s">
        <v>15757</v>
      </c>
      <c r="F8947">
        <f>'4M'!Z50</f>
        <v>0</v>
      </c>
    </row>
    <row r="8948" spans="2:6">
      <c r="B8948" t="s">
        <v>6861</v>
      </c>
      <c r="E8948" t="s">
        <v>15757</v>
      </c>
      <c r="F8948">
        <f>'4M'!AA50</f>
        <v>0</v>
      </c>
    </row>
    <row r="8949" spans="2:6">
      <c r="B8949" t="s">
        <v>6863</v>
      </c>
      <c r="E8949" t="s">
        <v>15757</v>
      </c>
      <c r="F8949">
        <f>'4M'!F51</f>
        <v>0</v>
      </c>
    </row>
    <row r="8950" spans="2:6">
      <c r="B8950" t="s">
        <v>6864</v>
      </c>
      <c r="E8950" t="s">
        <v>15757</v>
      </c>
      <c r="F8950">
        <f>'4M'!G51</f>
        <v>0</v>
      </c>
    </row>
    <row r="8951" spans="2:6">
      <c r="B8951" t="s">
        <v>6865</v>
      </c>
      <c r="E8951" t="s">
        <v>15757</v>
      </c>
      <c r="F8951">
        <f>'4M'!H51</f>
        <v>0</v>
      </c>
    </row>
    <row r="8952" spans="2:6">
      <c r="B8952" t="s">
        <v>6866</v>
      </c>
      <c r="E8952" t="s">
        <v>15757</v>
      </c>
      <c r="F8952">
        <f>'4M'!I51</f>
        <v>0</v>
      </c>
    </row>
    <row r="8953" spans="2:6">
      <c r="B8953" t="s">
        <v>6867</v>
      </c>
      <c r="E8953" t="s">
        <v>15757</v>
      </c>
      <c r="F8953">
        <f>'4M'!J51</f>
        <v>0</v>
      </c>
    </row>
    <row r="8954" spans="2:6">
      <c r="B8954" t="s">
        <v>6868</v>
      </c>
      <c r="E8954" t="s">
        <v>15757</v>
      </c>
      <c r="F8954">
        <f>'4M'!K51</f>
        <v>0</v>
      </c>
    </row>
    <row r="8955" spans="2:6">
      <c r="B8955" t="s">
        <v>6869</v>
      </c>
      <c r="E8955" t="s">
        <v>15757</v>
      </c>
      <c r="F8955">
        <f>'4M'!L51</f>
        <v>0</v>
      </c>
    </row>
    <row r="8956" spans="2:6">
      <c r="B8956" t="s">
        <v>6870</v>
      </c>
      <c r="E8956" t="s">
        <v>15757</v>
      </c>
      <c r="F8956">
        <f>'4M'!M51</f>
        <v>0</v>
      </c>
    </row>
    <row r="8957" spans="2:6">
      <c r="B8957" t="s">
        <v>6871</v>
      </c>
      <c r="E8957" t="s">
        <v>15757</v>
      </c>
      <c r="F8957">
        <f>'4M'!N51</f>
        <v>0</v>
      </c>
    </row>
    <row r="8958" spans="2:6">
      <c r="B8958" t="s">
        <v>6872</v>
      </c>
      <c r="E8958" t="s">
        <v>15757</v>
      </c>
      <c r="F8958">
        <f>'4M'!O51</f>
        <v>0</v>
      </c>
    </row>
    <row r="8959" spans="2:6">
      <c r="B8959" t="s">
        <v>6873</v>
      </c>
      <c r="E8959" t="s">
        <v>15757</v>
      </c>
      <c r="F8959">
        <f>'4M'!P51</f>
        <v>0</v>
      </c>
    </row>
    <row r="8960" spans="2:6">
      <c r="B8960" t="s">
        <v>6874</v>
      </c>
      <c r="E8960" t="s">
        <v>15757</v>
      </c>
      <c r="F8960">
        <f>'4M'!Q51</f>
        <v>0</v>
      </c>
    </row>
    <row r="8961" spans="2:6">
      <c r="B8961" t="s">
        <v>6875</v>
      </c>
      <c r="E8961" t="s">
        <v>15757</v>
      </c>
      <c r="F8961">
        <f>'4M'!R51</f>
        <v>0</v>
      </c>
    </row>
    <row r="8962" spans="2:6">
      <c r="B8962" t="s">
        <v>6876</v>
      </c>
      <c r="E8962" t="s">
        <v>15757</v>
      </c>
      <c r="F8962">
        <f>'4M'!S51</f>
        <v>0</v>
      </c>
    </row>
    <row r="8963" spans="2:6">
      <c r="B8963" t="s">
        <v>6877</v>
      </c>
      <c r="E8963" t="s">
        <v>15757</v>
      </c>
      <c r="F8963">
        <f>'4M'!T51</f>
        <v>0</v>
      </c>
    </row>
    <row r="8964" spans="2:6">
      <c r="B8964" t="s">
        <v>6878</v>
      </c>
      <c r="E8964" t="s">
        <v>15757</v>
      </c>
      <c r="F8964">
        <f>'4M'!U51</f>
        <v>0</v>
      </c>
    </row>
    <row r="8965" spans="2:6">
      <c r="B8965" t="s">
        <v>6879</v>
      </c>
      <c r="E8965" t="s">
        <v>15757</v>
      </c>
      <c r="F8965">
        <f>'4M'!V51</f>
        <v>0</v>
      </c>
    </row>
    <row r="8966" spans="2:6">
      <c r="B8966" t="s">
        <v>6880</v>
      </c>
      <c r="E8966" t="s">
        <v>15757</v>
      </c>
      <c r="F8966">
        <f>'4M'!W51</f>
        <v>0</v>
      </c>
    </row>
    <row r="8967" spans="2:6">
      <c r="B8967" t="s">
        <v>6881</v>
      </c>
      <c r="E8967" t="s">
        <v>15757</v>
      </c>
      <c r="F8967">
        <f>'4M'!X51</f>
        <v>0</v>
      </c>
    </row>
    <row r="8968" spans="2:6">
      <c r="B8968" t="s">
        <v>6882</v>
      </c>
      <c r="E8968" t="s">
        <v>15757</v>
      </c>
      <c r="F8968">
        <f>'4M'!Y51</f>
        <v>0</v>
      </c>
    </row>
    <row r="8969" spans="2:6">
      <c r="B8969" t="s">
        <v>6883</v>
      </c>
      <c r="E8969" t="s">
        <v>15757</v>
      </c>
      <c r="F8969">
        <f>'4M'!Z51</f>
        <v>0</v>
      </c>
    </row>
    <row r="8970" spans="2:6">
      <c r="B8970" t="s">
        <v>6884</v>
      </c>
      <c r="E8970" t="s">
        <v>15757</v>
      </c>
      <c r="F8970">
        <f>'4M'!AA51</f>
        <v>0</v>
      </c>
    </row>
    <row r="8971" spans="2:6">
      <c r="B8971" t="s">
        <v>6886</v>
      </c>
      <c r="E8971" t="s">
        <v>15757</v>
      </c>
      <c r="F8971">
        <f>'4M'!F52</f>
        <v>0</v>
      </c>
    </row>
    <row r="8972" spans="2:6">
      <c r="B8972" t="s">
        <v>6887</v>
      </c>
      <c r="E8972" t="s">
        <v>15757</v>
      </c>
      <c r="F8972">
        <f>'4M'!G52</f>
        <v>0</v>
      </c>
    </row>
    <row r="8973" spans="2:6">
      <c r="B8973" t="s">
        <v>6888</v>
      </c>
      <c r="E8973" t="s">
        <v>15757</v>
      </c>
      <c r="F8973">
        <f>'4M'!H52</f>
        <v>0</v>
      </c>
    </row>
    <row r="8974" spans="2:6">
      <c r="B8974" t="s">
        <v>6889</v>
      </c>
      <c r="E8974" t="s">
        <v>15757</v>
      </c>
      <c r="F8974">
        <f>'4M'!I52</f>
        <v>0</v>
      </c>
    </row>
    <row r="8975" spans="2:6">
      <c r="B8975" t="s">
        <v>6890</v>
      </c>
      <c r="E8975" t="s">
        <v>15757</v>
      </c>
      <c r="F8975">
        <f>'4M'!J52</f>
        <v>0</v>
      </c>
    </row>
    <row r="8976" spans="2:6">
      <c r="B8976" t="s">
        <v>6891</v>
      </c>
      <c r="E8976" t="s">
        <v>15757</v>
      </c>
      <c r="F8976">
        <f>'4M'!K52</f>
        <v>0</v>
      </c>
    </row>
    <row r="8977" spans="2:6">
      <c r="B8977" t="s">
        <v>6892</v>
      </c>
      <c r="E8977" t="s">
        <v>15757</v>
      </c>
      <c r="F8977">
        <f>'4M'!L52</f>
        <v>0</v>
      </c>
    </row>
    <row r="8978" spans="2:6">
      <c r="B8978" t="s">
        <v>6893</v>
      </c>
      <c r="E8978" t="s">
        <v>15757</v>
      </c>
      <c r="F8978">
        <f>'4M'!M52</f>
        <v>0</v>
      </c>
    </row>
    <row r="8979" spans="2:6">
      <c r="B8979" t="s">
        <v>6894</v>
      </c>
      <c r="E8979" t="s">
        <v>15757</v>
      </c>
      <c r="F8979">
        <f>'4M'!N52</f>
        <v>0</v>
      </c>
    </row>
    <row r="8980" spans="2:6">
      <c r="B8980" t="s">
        <v>6895</v>
      </c>
      <c r="E8980" t="s">
        <v>15757</v>
      </c>
      <c r="F8980">
        <f>'4M'!O52</f>
        <v>0</v>
      </c>
    </row>
    <row r="8981" spans="2:6">
      <c r="B8981" t="s">
        <v>6896</v>
      </c>
      <c r="E8981" t="s">
        <v>15757</v>
      </c>
      <c r="F8981">
        <f>'4M'!P52</f>
        <v>0</v>
      </c>
    </row>
    <row r="8982" spans="2:6">
      <c r="B8982" t="s">
        <v>6897</v>
      </c>
      <c r="E8982" t="s">
        <v>15757</v>
      </c>
      <c r="F8982">
        <f>'4M'!Q52</f>
        <v>0</v>
      </c>
    </row>
    <row r="8983" spans="2:6">
      <c r="B8983" t="s">
        <v>6898</v>
      </c>
      <c r="E8983" t="s">
        <v>15757</v>
      </c>
      <c r="F8983">
        <f>'4M'!R52</f>
        <v>0</v>
      </c>
    </row>
    <row r="8984" spans="2:6">
      <c r="B8984" t="s">
        <v>6899</v>
      </c>
      <c r="E8984" t="s">
        <v>15757</v>
      </c>
      <c r="F8984">
        <f>'4M'!S52</f>
        <v>0</v>
      </c>
    </row>
    <row r="8985" spans="2:6">
      <c r="B8985" t="s">
        <v>6900</v>
      </c>
      <c r="E8985" t="s">
        <v>15757</v>
      </c>
      <c r="F8985">
        <f>'4M'!T52</f>
        <v>0</v>
      </c>
    </row>
    <row r="8986" spans="2:6">
      <c r="B8986" t="s">
        <v>6901</v>
      </c>
      <c r="E8986" t="s">
        <v>15757</v>
      </c>
      <c r="F8986">
        <f>'4M'!U52</f>
        <v>0</v>
      </c>
    </row>
    <row r="8987" spans="2:6">
      <c r="B8987" t="s">
        <v>6902</v>
      </c>
      <c r="E8987" t="s">
        <v>15757</v>
      </c>
      <c r="F8987">
        <f>'4M'!V52</f>
        <v>0</v>
      </c>
    </row>
    <row r="8988" spans="2:6">
      <c r="B8988" t="s">
        <v>6903</v>
      </c>
      <c r="E8988" t="s">
        <v>15757</v>
      </c>
      <c r="F8988">
        <f>'4M'!W52</f>
        <v>0</v>
      </c>
    </row>
    <row r="8989" spans="2:6">
      <c r="B8989" t="s">
        <v>6904</v>
      </c>
      <c r="E8989" t="s">
        <v>15757</v>
      </c>
      <c r="F8989">
        <f>'4M'!X52</f>
        <v>0</v>
      </c>
    </row>
    <row r="8990" spans="2:6">
      <c r="B8990" t="s">
        <v>6905</v>
      </c>
      <c r="E8990" t="s">
        <v>15757</v>
      </c>
      <c r="F8990">
        <f>'4M'!Y52</f>
        <v>0</v>
      </c>
    </row>
    <row r="8991" spans="2:6">
      <c r="B8991" t="s">
        <v>6906</v>
      </c>
      <c r="E8991" t="s">
        <v>15757</v>
      </c>
      <c r="F8991">
        <f>'4M'!Z52</f>
        <v>0</v>
      </c>
    </row>
    <row r="8992" spans="2:6">
      <c r="B8992" t="s">
        <v>6907</v>
      </c>
      <c r="E8992" t="s">
        <v>15757</v>
      </c>
      <c r="F8992">
        <f>'4M'!AA52</f>
        <v>0</v>
      </c>
    </row>
    <row r="8993" spans="2:6">
      <c r="B8993" t="s">
        <v>6908</v>
      </c>
      <c r="E8993" t="s">
        <v>15757</v>
      </c>
      <c r="F8993">
        <f>'4M'!AB52</f>
        <v>0</v>
      </c>
    </row>
    <row r="8994" spans="2:6">
      <c r="B8994" t="s">
        <v>6909</v>
      </c>
      <c r="E8994" t="s">
        <v>15757</v>
      </c>
      <c r="F8994">
        <f>'4M'!AC52</f>
        <v>0</v>
      </c>
    </row>
    <row r="8995" spans="2:6">
      <c r="B8995" t="s">
        <v>6910</v>
      </c>
      <c r="E8995" t="s">
        <v>15757</v>
      </c>
      <c r="F8995">
        <f>'4M'!AD52</f>
        <v>0</v>
      </c>
    </row>
    <row r="8996" spans="2:6">
      <c r="B8996" t="s">
        <v>6913</v>
      </c>
      <c r="E8996" t="s">
        <v>15757</v>
      </c>
      <c r="F8996">
        <f>'4M'!F53</f>
        <v>0</v>
      </c>
    </row>
    <row r="8997" spans="2:6">
      <c r="B8997" t="s">
        <v>6914</v>
      </c>
      <c r="E8997" t="s">
        <v>15757</v>
      </c>
      <c r="F8997">
        <f>'4M'!G53</f>
        <v>0</v>
      </c>
    </row>
    <row r="8998" spans="2:6">
      <c r="B8998" t="s">
        <v>6915</v>
      </c>
      <c r="E8998" t="s">
        <v>15757</v>
      </c>
      <c r="F8998">
        <f>'4M'!H53</f>
        <v>0</v>
      </c>
    </row>
    <row r="8999" spans="2:6">
      <c r="B8999" t="s">
        <v>6916</v>
      </c>
      <c r="E8999" t="s">
        <v>15757</v>
      </c>
      <c r="F8999">
        <f>'4M'!I53</f>
        <v>0</v>
      </c>
    </row>
    <row r="9000" spans="2:6">
      <c r="B9000" t="s">
        <v>6917</v>
      </c>
      <c r="E9000" t="s">
        <v>15757</v>
      </c>
      <c r="F9000">
        <f>'4M'!J53</f>
        <v>0</v>
      </c>
    </row>
    <row r="9001" spans="2:6">
      <c r="B9001" t="s">
        <v>6918</v>
      </c>
      <c r="E9001" t="s">
        <v>15757</v>
      </c>
      <c r="F9001">
        <f>'4M'!K53</f>
        <v>0</v>
      </c>
    </row>
    <row r="9002" spans="2:6">
      <c r="B9002" t="s">
        <v>6919</v>
      </c>
      <c r="E9002" t="s">
        <v>15757</v>
      </c>
      <c r="F9002">
        <f>'4M'!L53</f>
        <v>0</v>
      </c>
    </row>
    <row r="9003" spans="2:6">
      <c r="B9003" t="s">
        <v>6920</v>
      </c>
      <c r="E9003" t="s">
        <v>15757</v>
      </c>
      <c r="F9003">
        <f>'4M'!M53</f>
        <v>0</v>
      </c>
    </row>
    <row r="9004" spans="2:6">
      <c r="B9004" t="s">
        <v>6921</v>
      </c>
      <c r="E9004" t="s">
        <v>15757</v>
      </c>
      <c r="F9004">
        <f>'4M'!N53</f>
        <v>0</v>
      </c>
    </row>
    <row r="9005" spans="2:6">
      <c r="B9005" t="s">
        <v>6922</v>
      </c>
      <c r="E9005" t="s">
        <v>15757</v>
      </c>
      <c r="F9005">
        <f>'4M'!O53</f>
        <v>0</v>
      </c>
    </row>
    <row r="9006" spans="2:6">
      <c r="B9006" t="s">
        <v>6923</v>
      </c>
      <c r="E9006" t="s">
        <v>15757</v>
      </c>
      <c r="F9006">
        <f>'4M'!P53</f>
        <v>0</v>
      </c>
    </row>
    <row r="9007" spans="2:6">
      <c r="B9007" t="s">
        <v>6924</v>
      </c>
      <c r="E9007" t="s">
        <v>15757</v>
      </c>
      <c r="F9007">
        <f>'4M'!Q53</f>
        <v>0</v>
      </c>
    </row>
    <row r="9008" spans="2:6">
      <c r="B9008" t="s">
        <v>6925</v>
      </c>
      <c r="E9008" t="s">
        <v>15757</v>
      </c>
      <c r="F9008">
        <f>'4M'!R53</f>
        <v>0</v>
      </c>
    </row>
    <row r="9009" spans="2:6">
      <c r="B9009" t="s">
        <v>6927</v>
      </c>
      <c r="E9009" t="s">
        <v>15757</v>
      </c>
      <c r="F9009">
        <f>'4M'!F54</f>
        <v>0</v>
      </c>
    </row>
    <row r="9010" spans="2:6">
      <c r="B9010" t="s">
        <v>6928</v>
      </c>
      <c r="E9010" t="s">
        <v>15757</v>
      </c>
      <c r="F9010">
        <f>'4M'!G54</f>
        <v>0</v>
      </c>
    </row>
    <row r="9011" spans="2:6">
      <c r="B9011" t="s">
        <v>6929</v>
      </c>
      <c r="E9011" t="s">
        <v>15757</v>
      </c>
      <c r="F9011">
        <f>'4M'!H54</f>
        <v>0</v>
      </c>
    </row>
    <row r="9012" spans="2:6">
      <c r="B9012" t="s">
        <v>6930</v>
      </c>
      <c r="E9012" t="s">
        <v>15757</v>
      </c>
      <c r="F9012">
        <f>'4M'!I54</f>
        <v>0</v>
      </c>
    </row>
    <row r="9013" spans="2:6">
      <c r="B9013" t="s">
        <v>6931</v>
      </c>
      <c r="E9013" t="s">
        <v>15757</v>
      </c>
      <c r="F9013">
        <f>'4M'!J54</f>
        <v>0</v>
      </c>
    </row>
    <row r="9014" spans="2:6">
      <c r="B9014" t="s">
        <v>6932</v>
      </c>
      <c r="E9014" t="s">
        <v>15757</v>
      </c>
      <c r="F9014">
        <f>'4M'!K54</f>
        <v>0</v>
      </c>
    </row>
    <row r="9015" spans="2:6">
      <c r="B9015" t="s">
        <v>6933</v>
      </c>
      <c r="E9015" t="s">
        <v>15757</v>
      </c>
      <c r="F9015">
        <f>'4M'!L54</f>
        <v>0</v>
      </c>
    </row>
    <row r="9016" spans="2:6">
      <c r="B9016" t="s">
        <v>6934</v>
      </c>
      <c r="E9016" t="s">
        <v>15757</v>
      </c>
      <c r="F9016">
        <f>'4M'!M54</f>
        <v>0</v>
      </c>
    </row>
    <row r="9017" spans="2:6">
      <c r="B9017" t="s">
        <v>6935</v>
      </c>
      <c r="E9017" t="s">
        <v>15757</v>
      </c>
      <c r="F9017">
        <f>'4M'!N54</f>
        <v>0</v>
      </c>
    </row>
    <row r="9018" spans="2:6">
      <c r="B9018" t="s">
        <v>6936</v>
      </c>
      <c r="E9018" t="s">
        <v>15757</v>
      </c>
      <c r="F9018">
        <f>'4M'!O54</f>
        <v>0</v>
      </c>
    </row>
    <row r="9019" spans="2:6">
      <c r="B9019" t="s">
        <v>6937</v>
      </c>
      <c r="E9019" t="s">
        <v>15757</v>
      </c>
      <c r="F9019">
        <f>'4M'!P54</f>
        <v>0</v>
      </c>
    </row>
    <row r="9020" spans="2:6">
      <c r="B9020" t="s">
        <v>6938</v>
      </c>
      <c r="E9020" t="s">
        <v>15757</v>
      </c>
      <c r="F9020">
        <f>'4M'!Q54</f>
        <v>0</v>
      </c>
    </row>
    <row r="9021" spans="2:6">
      <c r="B9021" t="s">
        <v>6939</v>
      </c>
      <c r="E9021" t="s">
        <v>15757</v>
      </c>
      <c r="F9021">
        <f>'4M'!R54</f>
        <v>0</v>
      </c>
    </row>
    <row r="9022" spans="2:6">
      <c r="B9022" t="s">
        <v>6941</v>
      </c>
      <c r="E9022" t="s">
        <v>15757</v>
      </c>
      <c r="F9022">
        <f>'4M'!F55</f>
        <v>0</v>
      </c>
    </row>
    <row r="9023" spans="2:6">
      <c r="B9023" t="s">
        <v>6942</v>
      </c>
      <c r="E9023" t="s">
        <v>15757</v>
      </c>
      <c r="F9023">
        <f>'4M'!G55</f>
        <v>0</v>
      </c>
    </row>
    <row r="9024" spans="2:6">
      <c r="B9024" t="s">
        <v>6943</v>
      </c>
      <c r="E9024" t="s">
        <v>15757</v>
      </c>
      <c r="F9024">
        <f>'4M'!H55</f>
        <v>0</v>
      </c>
    </row>
    <row r="9025" spans="2:6">
      <c r="B9025" t="s">
        <v>6944</v>
      </c>
      <c r="E9025" t="s">
        <v>15757</v>
      </c>
      <c r="F9025">
        <f>'4M'!I55</f>
        <v>0</v>
      </c>
    </row>
    <row r="9026" spans="2:6">
      <c r="B9026" t="s">
        <v>6945</v>
      </c>
      <c r="E9026" t="s">
        <v>15757</v>
      </c>
      <c r="F9026">
        <f>'4M'!J55</f>
        <v>0</v>
      </c>
    </row>
    <row r="9027" spans="2:6">
      <c r="B9027" t="s">
        <v>6946</v>
      </c>
      <c r="E9027" t="s">
        <v>15757</v>
      </c>
      <c r="F9027">
        <f>'4M'!K55</f>
        <v>0</v>
      </c>
    </row>
    <row r="9028" spans="2:6">
      <c r="B9028" t="s">
        <v>6947</v>
      </c>
      <c r="E9028" t="s">
        <v>15757</v>
      </c>
      <c r="F9028">
        <f>'4M'!L55</f>
        <v>0</v>
      </c>
    </row>
    <row r="9029" spans="2:6">
      <c r="B9029" t="s">
        <v>6948</v>
      </c>
      <c r="E9029" t="s">
        <v>15757</v>
      </c>
      <c r="F9029">
        <f>'4M'!M55</f>
        <v>0</v>
      </c>
    </row>
    <row r="9030" spans="2:6">
      <c r="B9030" t="s">
        <v>6949</v>
      </c>
      <c r="E9030" t="s">
        <v>15757</v>
      </c>
      <c r="F9030">
        <f>'4M'!N55</f>
        <v>0</v>
      </c>
    </row>
    <row r="9031" spans="2:6">
      <c r="B9031" t="s">
        <v>6950</v>
      </c>
      <c r="E9031" t="s">
        <v>15757</v>
      </c>
      <c r="F9031">
        <f>'4M'!O55</f>
        <v>0</v>
      </c>
    </row>
    <row r="9032" spans="2:6">
      <c r="B9032" t="s">
        <v>6951</v>
      </c>
      <c r="E9032" t="s">
        <v>15757</v>
      </c>
      <c r="F9032">
        <f>'4M'!P55</f>
        <v>0</v>
      </c>
    </row>
    <row r="9033" spans="2:6">
      <c r="B9033" t="s">
        <v>6952</v>
      </c>
      <c r="E9033" t="s">
        <v>15757</v>
      </c>
      <c r="F9033">
        <f>'4M'!Q55</f>
        <v>0</v>
      </c>
    </row>
    <row r="9034" spans="2:6">
      <c r="B9034" t="s">
        <v>6953</v>
      </c>
      <c r="E9034" t="s">
        <v>15757</v>
      </c>
      <c r="F9034">
        <f>'4M'!R55</f>
        <v>0</v>
      </c>
    </row>
    <row r="9035" spans="2:6">
      <c r="B9035" t="s">
        <v>6954</v>
      </c>
      <c r="E9035" t="s">
        <v>15757</v>
      </c>
      <c r="F9035">
        <f>'4M'!AB55</f>
        <v>0</v>
      </c>
    </row>
    <row r="9036" spans="2:6">
      <c r="B9036" t="s">
        <v>6955</v>
      </c>
      <c r="E9036" t="s">
        <v>15757</v>
      </c>
      <c r="F9036">
        <f>'4M'!AC55</f>
        <v>0</v>
      </c>
    </row>
    <row r="9037" spans="2:6">
      <c r="B9037" t="s">
        <v>6956</v>
      </c>
      <c r="E9037" t="s">
        <v>15757</v>
      </c>
      <c r="F9037">
        <f>'4M'!AD55</f>
        <v>0</v>
      </c>
    </row>
    <row r="9038" spans="2:6">
      <c r="B9038" t="s">
        <v>6959</v>
      </c>
      <c r="E9038" t="s">
        <v>15757</v>
      </c>
      <c r="F9038">
        <f>'4M'!F56</f>
        <v>0</v>
      </c>
    </row>
    <row r="9039" spans="2:6">
      <c r="B9039" t="s">
        <v>6960</v>
      </c>
      <c r="E9039" t="s">
        <v>15757</v>
      </c>
      <c r="F9039">
        <f>'4M'!G56</f>
        <v>0</v>
      </c>
    </row>
    <row r="9040" spans="2:6">
      <c r="B9040" t="s">
        <v>6961</v>
      </c>
      <c r="E9040" t="s">
        <v>15757</v>
      </c>
      <c r="F9040">
        <f>'4M'!H56</f>
        <v>0</v>
      </c>
    </row>
    <row r="9041" spans="2:6">
      <c r="B9041" t="s">
        <v>6962</v>
      </c>
      <c r="E9041" t="s">
        <v>15757</v>
      </c>
      <c r="F9041">
        <f>'4M'!I56</f>
        <v>0</v>
      </c>
    </row>
    <row r="9042" spans="2:6">
      <c r="B9042" t="s">
        <v>6963</v>
      </c>
      <c r="E9042" t="s">
        <v>15757</v>
      </c>
      <c r="F9042">
        <f>'4M'!J56</f>
        <v>0</v>
      </c>
    </row>
    <row r="9043" spans="2:6">
      <c r="B9043" t="s">
        <v>6964</v>
      </c>
      <c r="E9043" t="s">
        <v>15757</v>
      </c>
      <c r="F9043">
        <f>'4M'!K56</f>
        <v>0</v>
      </c>
    </row>
    <row r="9044" spans="2:6">
      <c r="B9044" t="s">
        <v>6965</v>
      </c>
      <c r="E9044" t="s">
        <v>15757</v>
      </c>
      <c r="F9044">
        <f>'4M'!L56</f>
        <v>0</v>
      </c>
    </row>
    <row r="9045" spans="2:6">
      <c r="B9045" t="s">
        <v>6966</v>
      </c>
      <c r="E9045" t="s">
        <v>15757</v>
      </c>
      <c r="F9045">
        <f>'4M'!M56</f>
        <v>0</v>
      </c>
    </row>
    <row r="9046" spans="2:6">
      <c r="B9046" t="s">
        <v>6967</v>
      </c>
      <c r="E9046" t="s">
        <v>15757</v>
      </c>
      <c r="F9046">
        <f>'4M'!N56</f>
        <v>0</v>
      </c>
    </row>
    <row r="9047" spans="2:6">
      <c r="B9047" t="s">
        <v>6968</v>
      </c>
      <c r="E9047" t="s">
        <v>15757</v>
      </c>
      <c r="F9047">
        <f>'4M'!O56</f>
        <v>0</v>
      </c>
    </row>
    <row r="9048" spans="2:6">
      <c r="B9048" t="s">
        <v>6969</v>
      </c>
      <c r="E9048" t="s">
        <v>15757</v>
      </c>
      <c r="F9048">
        <f>'4M'!P56</f>
        <v>0</v>
      </c>
    </row>
    <row r="9049" spans="2:6">
      <c r="B9049" t="s">
        <v>6970</v>
      </c>
      <c r="E9049" t="s">
        <v>15757</v>
      </c>
      <c r="F9049">
        <f>'4M'!Q56</f>
        <v>0</v>
      </c>
    </row>
    <row r="9050" spans="2:6">
      <c r="B9050" t="s">
        <v>6971</v>
      </c>
      <c r="E9050" t="s">
        <v>15757</v>
      </c>
      <c r="F9050">
        <f>'4M'!R56</f>
        <v>0</v>
      </c>
    </row>
    <row r="9051" spans="2:6">
      <c r="B9051" t="s">
        <v>6972</v>
      </c>
      <c r="E9051" t="s">
        <v>15757</v>
      </c>
      <c r="F9051">
        <f>'4M'!AB56</f>
        <v>0</v>
      </c>
    </row>
    <row r="9052" spans="2:6">
      <c r="B9052" t="s">
        <v>6973</v>
      </c>
      <c r="E9052" t="s">
        <v>15757</v>
      </c>
      <c r="F9052">
        <f>'4M'!AC56</f>
        <v>0</v>
      </c>
    </row>
    <row r="9053" spans="2:6">
      <c r="B9053" t="s">
        <v>6974</v>
      </c>
      <c r="E9053" t="s">
        <v>15757</v>
      </c>
      <c r="F9053">
        <f>'4M'!AD56</f>
        <v>0</v>
      </c>
    </row>
    <row r="9054" spans="2:6">
      <c r="B9054" t="s">
        <v>6978</v>
      </c>
      <c r="E9054" t="s">
        <v>15757</v>
      </c>
      <c r="F9054">
        <f>'4M'!F59</f>
        <v>0</v>
      </c>
    </row>
    <row r="9055" spans="2:6">
      <c r="B9055" t="s">
        <v>6979</v>
      </c>
      <c r="E9055" t="s">
        <v>15757</v>
      </c>
      <c r="F9055">
        <f>'4M'!G59</f>
        <v>0</v>
      </c>
    </row>
    <row r="9056" spans="2:6">
      <c r="B9056" t="s">
        <v>6980</v>
      </c>
      <c r="E9056" t="s">
        <v>15757</v>
      </c>
      <c r="F9056">
        <f>'4M'!H59</f>
        <v>0</v>
      </c>
    </row>
    <row r="9057" spans="2:6">
      <c r="B9057" t="s">
        <v>6981</v>
      </c>
      <c r="E9057" t="s">
        <v>15757</v>
      </c>
      <c r="F9057">
        <f>'4M'!I59</f>
        <v>0</v>
      </c>
    </row>
    <row r="9058" spans="2:6">
      <c r="B9058" t="s">
        <v>6982</v>
      </c>
      <c r="E9058" t="s">
        <v>15757</v>
      </c>
      <c r="F9058">
        <f>'4M'!J59</f>
        <v>0</v>
      </c>
    </row>
    <row r="9059" spans="2:6">
      <c r="B9059" t="s">
        <v>6983</v>
      </c>
      <c r="E9059" t="s">
        <v>15757</v>
      </c>
      <c r="F9059">
        <f>'4M'!K59</f>
        <v>0</v>
      </c>
    </row>
    <row r="9060" spans="2:6">
      <c r="B9060" t="s">
        <v>6984</v>
      </c>
      <c r="E9060" t="s">
        <v>15757</v>
      </c>
      <c r="F9060">
        <f>'4M'!L59</f>
        <v>0</v>
      </c>
    </row>
    <row r="9061" spans="2:6">
      <c r="B9061" t="s">
        <v>6985</v>
      </c>
      <c r="E9061" t="s">
        <v>15757</v>
      </c>
      <c r="F9061">
        <f>'4M'!M59</f>
        <v>0</v>
      </c>
    </row>
    <row r="9062" spans="2:6">
      <c r="B9062" t="s">
        <v>6986</v>
      </c>
      <c r="E9062" t="s">
        <v>15757</v>
      </c>
      <c r="F9062">
        <f>'4M'!N59</f>
        <v>0</v>
      </c>
    </row>
    <row r="9063" spans="2:6">
      <c r="B9063" t="s">
        <v>6987</v>
      </c>
      <c r="E9063" t="s">
        <v>15757</v>
      </c>
      <c r="F9063">
        <f>'4M'!O59</f>
        <v>0</v>
      </c>
    </row>
    <row r="9064" spans="2:6">
      <c r="B9064" t="s">
        <v>6988</v>
      </c>
      <c r="E9064" t="s">
        <v>15757</v>
      </c>
      <c r="F9064">
        <f>'4M'!P59</f>
        <v>0</v>
      </c>
    </row>
    <row r="9065" spans="2:6">
      <c r="B9065" t="s">
        <v>6989</v>
      </c>
      <c r="E9065" t="s">
        <v>15757</v>
      </c>
      <c r="F9065">
        <f>'4M'!Q59</f>
        <v>0</v>
      </c>
    </row>
    <row r="9066" spans="2:6">
      <c r="B9066" t="s">
        <v>6990</v>
      </c>
      <c r="E9066" t="s">
        <v>15757</v>
      </c>
      <c r="F9066">
        <f>'4M'!R59</f>
        <v>0</v>
      </c>
    </row>
    <row r="9067" spans="2:6">
      <c r="B9067" t="s">
        <v>6991</v>
      </c>
      <c r="E9067" t="s">
        <v>15757</v>
      </c>
      <c r="F9067">
        <f>'4M'!S59</f>
        <v>0</v>
      </c>
    </row>
    <row r="9068" spans="2:6">
      <c r="B9068" t="s">
        <v>6992</v>
      </c>
      <c r="E9068" t="s">
        <v>15757</v>
      </c>
      <c r="F9068">
        <f>'4M'!T59</f>
        <v>0</v>
      </c>
    </row>
    <row r="9069" spans="2:6">
      <c r="B9069" t="s">
        <v>6993</v>
      </c>
      <c r="E9069" t="s">
        <v>15757</v>
      </c>
      <c r="F9069">
        <f>'4M'!U59</f>
        <v>0</v>
      </c>
    </row>
    <row r="9070" spans="2:6">
      <c r="B9070" t="s">
        <v>6994</v>
      </c>
      <c r="E9070" t="s">
        <v>15757</v>
      </c>
      <c r="F9070">
        <f>'4M'!V59</f>
        <v>0</v>
      </c>
    </row>
    <row r="9071" spans="2:6">
      <c r="B9071" t="s">
        <v>6995</v>
      </c>
      <c r="E9071" t="s">
        <v>15757</v>
      </c>
      <c r="F9071">
        <f>'4M'!W59</f>
        <v>0</v>
      </c>
    </row>
    <row r="9072" spans="2:6">
      <c r="B9072" t="s">
        <v>6996</v>
      </c>
      <c r="E9072" t="s">
        <v>15757</v>
      </c>
      <c r="F9072">
        <f>'4M'!X59</f>
        <v>0</v>
      </c>
    </row>
    <row r="9073" spans="2:6">
      <c r="B9073" t="s">
        <v>6997</v>
      </c>
      <c r="E9073" t="s">
        <v>15757</v>
      </c>
      <c r="F9073">
        <f>'4M'!Y59</f>
        <v>0</v>
      </c>
    </row>
    <row r="9074" spans="2:6">
      <c r="B9074" t="s">
        <v>6998</v>
      </c>
      <c r="E9074" t="s">
        <v>15757</v>
      </c>
      <c r="F9074">
        <f>'4M'!Z59</f>
        <v>0</v>
      </c>
    </row>
    <row r="9075" spans="2:6">
      <c r="B9075" t="s">
        <v>6999</v>
      </c>
      <c r="E9075" t="s">
        <v>15757</v>
      </c>
      <c r="F9075">
        <f>'4M'!AA59</f>
        <v>0</v>
      </c>
    </row>
    <row r="9076" spans="2:6">
      <c r="B9076" t="s">
        <v>7001</v>
      </c>
      <c r="E9076" t="s">
        <v>15757</v>
      </c>
      <c r="F9076">
        <f>'4M'!F60</f>
        <v>0</v>
      </c>
    </row>
    <row r="9077" spans="2:6">
      <c r="B9077" t="s">
        <v>7002</v>
      </c>
      <c r="E9077" t="s">
        <v>15757</v>
      </c>
      <c r="F9077">
        <f>'4M'!G60</f>
        <v>0</v>
      </c>
    </row>
    <row r="9078" spans="2:6">
      <c r="B9078" t="s">
        <v>7003</v>
      </c>
      <c r="E9078" t="s">
        <v>15757</v>
      </c>
      <c r="F9078">
        <f>'4M'!H60</f>
        <v>0</v>
      </c>
    </row>
    <row r="9079" spans="2:6">
      <c r="B9079" t="s">
        <v>7004</v>
      </c>
      <c r="E9079" t="s">
        <v>15757</v>
      </c>
      <c r="F9079">
        <f>'4M'!I60</f>
        <v>0</v>
      </c>
    </row>
    <row r="9080" spans="2:6">
      <c r="B9080" t="s">
        <v>7005</v>
      </c>
      <c r="E9080" t="s">
        <v>15757</v>
      </c>
      <c r="F9080">
        <f>'4M'!J60</f>
        <v>0</v>
      </c>
    </row>
    <row r="9081" spans="2:6">
      <c r="B9081" t="s">
        <v>7006</v>
      </c>
      <c r="E9081" t="s">
        <v>15757</v>
      </c>
      <c r="F9081">
        <f>'4M'!K60</f>
        <v>0</v>
      </c>
    </row>
    <row r="9082" spans="2:6">
      <c r="B9082" t="s">
        <v>7007</v>
      </c>
      <c r="E9082" t="s">
        <v>15757</v>
      </c>
      <c r="F9082">
        <f>'4M'!L60</f>
        <v>0</v>
      </c>
    </row>
    <row r="9083" spans="2:6">
      <c r="B9083" t="s">
        <v>7008</v>
      </c>
      <c r="E9083" t="s">
        <v>15757</v>
      </c>
      <c r="F9083">
        <f>'4M'!M60</f>
        <v>0</v>
      </c>
    </row>
    <row r="9084" spans="2:6">
      <c r="B9084" t="s">
        <v>7009</v>
      </c>
      <c r="E9084" t="s">
        <v>15757</v>
      </c>
      <c r="F9084">
        <f>'4M'!N60</f>
        <v>0</v>
      </c>
    </row>
    <row r="9085" spans="2:6">
      <c r="B9085" t="s">
        <v>7010</v>
      </c>
      <c r="E9085" t="s">
        <v>15757</v>
      </c>
      <c r="F9085">
        <f>'4M'!O60</f>
        <v>0</v>
      </c>
    </row>
    <row r="9086" spans="2:6">
      <c r="B9086" t="s">
        <v>7011</v>
      </c>
      <c r="E9086" t="s">
        <v>15757</v>
      </c>
      <c r="F9086">
        <f>'4M'!P60</f>
        <v>0</v>
      </c>
    </row>
    <row r="9087" spans="2:6">
      <c r="B9087" t="s">
        <v>7012</v>
      </c>
      <c r="E9087" t="s">
        <v>15757</v>
      </c>
      <c r="F9087">
        <f>'4M'!Q60</f>
        <v>0</v>
      </c>
    </row>
    <row r="9088" spans="2:6">
      <c r="B9088" t="s">
        <v>7013</v>
      </c>
      <c r="E9088" t="s">
        <v>15757</v>
      </c>
      <c r="F9088">
        <f>'4M'!R60</f>
        <v>0</v>
      </c>
    </row>
    <row r="9089" spans="2:6">
      <c r="B9089" t="s">
        <v>7014</v>
      </c>
      <c r="E9089" t="s">
        <v>15757</v>
      </c>
      <c r="F9089">
        <f>'4M'!S60</f>
        <v>0</v>
      </c>
    </row>
    <row r="9090" spans="2:6">
      <c r="B9090" t="s">
        <v>7015</v>
      </c>
      <c r="E9090" t="s">
        <v>15757</v>
      </c>
      <c r="F9090">
        <f>'4M'!T60</f>
        <v>0</v>
      </c>
    </row>
    <row r="9091" spans="2:6">
      <c r="B9091" t="s">
        <v>7016</v>
      </c>
      <c r="E9091" t="s">
        <v>15757</v>
      </c>
      <c r="F9091">
        <f>'4M'!U60</f>
        <v>0</v>
      </c>
    </row>
    <row r="9092" spans="2:6">
      <c r="B9092" t="s">
        <v>7017</v>
      </c>
      <c r="E9092" t="s">
        <v>15757</v>
      </c>
      <c r="F9092">
        <f>'4M'!V60</f>
        <v>0</v>
      </c>
    </row>
    <row r="9093" spans="2:6">
      <c r="B9093" t="s">
        <v>7018</v>
      </c>
      <c r="E9093" t="s">
        <v>15757</v>
      </c>
      <c r="F9093">
        <f>'4M'!W60</f>
        <v>0</v>
      </c>
    </row>
    <row r="9094" spans="2:6">
      <c r="B9094" t="s">
        <v>7019</v>
      </c>
      <c r="E9094" t="s">
        <v>15757</v>
      </c>
      <c r="F9094">
        <f>'4M'!X60</f>
        <v>0</v>
      </c>
    </row>
    <row r="9095" spans="2:6">
      <c r="B9095" t="s">
        <v>7020</v>
      </c>
      <c r="E9095" t="s">
        <v>15757</v>
      </c>
      <c r="F9095">
        <f>'4M'!Y60</f>
        <v>0</v>
      </c>
    </row>
    <row r="9096" spans="2:6">
      <c r="B9096" t="s">
        <v>7021</v>
      </c>
      <c r="E9096" t="s">
        <v>15757</v>
      </c>
      <c r="F9096">
        <f>'4M'!Z60</f>
        <v>0</v>
      </c>
    </row>
    <row r="9097" spans="2:6">
      <c r="B9097" t="s">
        <v>7022</v>
      </c>
      <c r="E9097" t="s">
        <v>15757</v>
      </c>
      <c r="F9097">
        <f>'4M'!AA60</f>
        <v>0</v>
      </c>
    </row>
    <row r="9098" spans="2:6">
      <c r="B9098" t="s">
        <v>7024</v>
      </c>
      <c r="E9098" t="s">
        <v>15757</v>
      </c>
      <c r="F9098">
        <f>'4M'!F61</f>
        <v>0</v>
      </c>
    </row>
    <row r="9099" spans="2:6">
      <c r="B9099" t="s">
        <v>7025</v>
      </c>
      <c r="E9099" t="s">
        <v>15757</v>
      </c>
      <c r="F9099">
        <f>'4M'!G61</f>
        <v>0</v>
      </c>
    </row>
    <row r="9100" spans="2:6">
      <c r="B9100" t="s">
        <v>7026</v>
      </c>
      <c r="E9100" t="s">
        <v>15757</v>
      </c>
      <c r="F9100">
        <f>'4M'!H61</f>
        <v>0</v>
      </c>
    </row>
    <row r="9101" spans="2:6">
      <c r="B9101" t="s">
        <v>7027</v>
      </c>
      <c r="E9101" t="s">
        <v>15757</v>
      </c>
      <c r="F9101">
        <f>'4M'!I61</f>
        <v>0</v>
      </c>
    </row>
    <row r="9102" spans="2:6">
      <c r="B9102" t="s">
        <v>7028</v>
      </c>
      <c r="E9102" t="s">
        <v>15757</v>
      </c>
      <c r="F9102">
        <f>'4M'!J61</f>
        <v>0</v>
      </c>
    </row>
    <row r="9103" spans="2:6">
      <c r="B9103" t="s">
        <v>7029</v>
      </c>
      <c r="E9103" t="s">
        <v>15757</v>
      </c>
      <c r="F9103">
        <f>'4M'!K61</f>
        <v>0</v>
      </c>
    </row>
    <row r="9104" spans="2:6">
      <c r="B9104" t="s">
        <v>7030</v>
      </c>
      <c r="E9104" t="s">
        <v>15757</v>
      </c>
      <c r="F9104">
        <f>'4M'!L61</f>
        <v>0</v>
      </c>
    </row>
    <row r="9105" spans="2:6">
      <c r="B9105" t="s">
        <v>7031</v>
      </c>
      <c r="E9105" t="s">
        <v>15757</v>
      </c>
      <c r="F9105">
        <f>'4M'!M61</f>
        <v>0</v>
      </c>
    </row>
    <row r="9106" spans="2:6">
      <c r="B9106" t="s">
        <v>7032</v>
      </c>
      <c r="E9106" t="s">
        <v>15757</v>
      </c>
      <c r="F9106">
        <f>'4M'!N61</f>
        <v>0</v>
      </c>
    </row>
    <row r="9107" spans="2:6">
      <c r="B9107" t="s">
        <v>7033</v>
      </c>
      <c r="E9107" t="s">
        <v>15757</v>
      </c>
      <c r="F9107">
        <f>'4M'!O61</f>
        <v>0</v>
      </c>
    </row>
    <row r="9108" spans="2:6">
      <c r="B9108" t="s">
        <v>7034</v>
      </c>
      <c r="E9108" t="s">
        <v>15757</v>
      </c>
      <c r="F9108">
        <f>'4M'!P61</f>
        <v>0</v>
      </c>
    </row>
    <row r="9109" spans="2:6">
      <c r="B9109" t="s">
        <v>7035</v>
      </c>
      <c r="E9109" t="s">
        <v>15757</v>
      </c>
      <c r="F9109">
        <f>'4M'!Q61</f>
        <v>0</v>
      </c>
    </row>
    <row r="9110" spans="2:6">
      <c r="B9110" t="s">
        <v>7036</v>
      </c>
      <c r="E9110" t="s">
        <v>15757</v>
      </c>
      <c r="F9110">
        <f>'4M'!R61</f>
        <v>0</v>
      </c>
    </row>
    <row r="9111" spans="2:6">
      <c r="B9111" t="s">
        <v>7037</v>
      </c>
      <c r="E9111" t="s">
        <v>15757</v>
      </c>
      <c r="F9111">
        <f>'4M'!S61</f>
        <v>0</v>
      </c>
    </row>
    <row r="9112" spans="2:6">
      <c r="B9112" t="s">
        <v>7038</v>
      </c>
      <c r="E9112" t="s">
        <v>15757</v>
      </c>
      <c r="F9112">
        <f>'4M'!T61</f>
        <v>0</v>
      </c>
    </row>
    <row r="9113" spans="2:6">
      <c r="B9113" t="s">
        <v>7039</v>
      </c>
      <c r="E9113" t="s">
        <v>15757</v>
      </c>
      <c r="F9113">
        <f>'4M'!U61</f>
        <v>0</v>
      </c>
    </row>
    <row r="9114" spans="2:6">
      <c r="B9114" t="s">
        <v>7040</v>
      </c>
      <c r="E9114" t="s">
        <v>15757</v>
      </c>
      <c r="F9114">
        <f>'4M'!V61</f>
        <v>0</v>
      </c>
    </row>
    <row r="9115" spans="2:6">
      <c r="B9115" t="s">
        <v>7041</v>
      </c>
      <c r="E9115" t="s">
        <v>15757</v>
      </c>
      <c r="F9115">
        <f>'4M'!W61</f>
        <v>0</v>
      </c>
    </row>
    <row r="9116" spans="2:6">
      <c r="B9116" t="s">
        <v>7042</v>
      </c>
      <c r="E9116" t="s">
        <v>15757</v>
      </c>
      <c r="F9116">
        <f>'4M'!X61</f>
        <v>0</v>
      </c>
    </row>
    <row r="9117" spans="2:6">
      <c r="B9117" t="s">
        <v>7043</v>
      </c>
      <c r="E9117" t="s">
        <v>15757</v>
      </c>
      <c r="F9117">
        <f>'4M'!Y61</f>
        <v>0</v>
      </c>
    </row>
    <row r="9118" spans="2:6">
      <c r="B9118" t="s">
        <v>7044</v>
      </c>
      <c r="E9118" t="s">
        <v>15757</v>
      </c>
      <c r="F9118">
        <f>'4M'!Z61</f>
        <v>0</v>
      </c>
    </row>
    <row r="9119" spans="2:6">
      <c r="B9119" t="s">
        <v>7045</v>
      </c>
      <c r="E9119" t="s">
        <v>15757</v>
      </c>
      <c r="F9119">
        <f>'4M'!AA61</f>
        <v>0</v>
      </c>
    </row>
    <row r="9120" spans="2:6">
      <c r="B9120" t="s">
        <v>7048</v>
      </c>
      <c r="E9120" t="s">
        <v>15757</v>
      </c>
      <c r="F9120">
        <f>'4M'!F62</f>
        <v>0</v>
      </c>
    </row>
    <row r="9121" spans="2:6">
      <c r="B9121" t="s">
        <v>7049</v>
      </c>
      <c r="E9121" t="s">
        <v>15757</v>
      </c>
      <c r="F9121">
        <f>'4M'!G62</f>
        <v>0</v>
      </c>
    </row>
    <row r="9122" spans="2:6">
      <c r="B9122" t="s">
        <v>7050</v>
      </c>
      <c r="E9122" t="s">
        <v>15757</v>
      </c>
      <c r="F9122">
        <f>'4M'!H62</f>
        <v>0</v>
      </c>
    </row>
    <row r="9123" spans="2:6">
      <c r="B9123" t="s">
        <v>7051</v>
      </c>
      <c r="E9123" t="s">
        <v>15757</v>
      </c>
      <c r="F9123">
        <f>'4M'!I62</f>
        <v>0</v>
      </c>
    </row>
    <row r="9124" spans="2:6">
      <c r="B9124" t="s">
        <v>7052</v>
      </c>
      <c r="E9124" t="s">
        <v>15757</v>
      </c>
      <c r="F9124">
        <f>'4M'!J62</f>
        <v>0</v>
      </c>
    </row>
    <row r="9125" spans="2:6">
      <c r="B9125" t="s">
        <v>7053</v>
      </c>
      <c r="E9125" t="s">
        <v>15757</v>
      </c>
      <c r="F9125">
        <f>'4M'!K62</f>
        <v>0</v>
      </c>
    </row>
    <row r="9126" spans="2:6">
      <c r="B9126" t="s">
        <v>7054</v>
      </c>
      <c r="E9126" t="s">
        <v>15757</v>
      </c>
      <c r="F9126">
        <f>'4M'!L62</f>
        <v>0</v>
      </c>
    </row>
    <row r="9127" spans="2:6">
      <c r="B9127" t="s">
        <v>7055</v>
      </c>
      <c r="E9127" t="s">
        <v>15757</v>
      </c>
      <c r="F9127">
        <f>'4M'!M62</f>
        <v>0</v>
      </c>
    </row>
    <row r="9128" spans="2:6">
      <c r="B9128" t="s">
        <v>7056</v>
      </c>
      <c r="E9128" t="s">
        <v>15757</v>
      </c>
      <c r="F9128">
        <f>'4M'!N62</f>
        <v>0</v>
      </c>
    </row>
    <row r="9129" spans="2:6">
      <c r="B9129" t="s">
        <v>7057</v>
      </c>
      <c r="E9129" t="s">
        <v>15757</v>
      </c>
      <c r="F9129">
        <f>'4M'!O62</f>
        <v>0</v>
      </c>
    </row>
    <row r="9130" spans="2:6">
      <c r="B9130" t="s">
        <v>7058</v>
      </c>
      <c r="E9130" t="s">
        <v>15757</v>
      </c>
      <c r="F9130">
        <f>'4M'!P62</f>
        <v>0</v>
      </c>
    </row>
    <row r="9131" spans="2:6">
      <c r="B9131" t="s">
        <v>7059</v>
      </c>
      <c r="E9131" t="s">
        <v>15757</v>
      </c>
      <c r="F9131">
        <f>'4M'!Q62</f>
        <v>0</v>
      </c>
    </row>
    <row r="9132" spans="2:6">
      <c r="B9132" t="s">
        <v>7060</v>
      </c>
      <c r="E9132" t="s">
        <v>15757</v>
      </c>
      <c r="F9132">
        <f>'4M'!R62</f>
        <v>0</v>
      </c>
    </row>
    <row r="9133" spans="2:6">
      <c r="B9133" t="s">
        <v>7061</v>
      </c>
      <c r="E9133" t="s">
        <v>15757</v>
      </c>
      <c r="F9133">
        <f>'4M'!S62</f>
        <v>0</v>
      </c>
    </row>
    <row r="9134" spans="2:6">
      <c r="B9134" t="s">
        <v>7062</v>
      </c>
      <c r="E9134" t="s">
        <v>15757</v>
      </c>
      <c r="F9134">
        <f>'4M'!T62</f>
        <v>0</v>
      </c>
    </row>
    <row r="9135" spans="2:6">
      <c r="B9135" t="s">
        <v>7063</v>
      </c>
      <c r="E9135" t="s">
        <v>15757</v>
      </c>
      <c r="F9135">
        <f>'4M'!U62</f>
        <v>0</v>
      </c>
    </row>
    <row r="9136" spans="2:6">
      <c r="B9136" t="s">
        <v>7064</v>
      </c>
      <c r="E9136" t="s">
        <v>15757</v>
      </c>
      <c r="F9136">
        <f>'4M'!V62</f>
        <v>0</v>
      </c>
    </row>
    <row r="9137" spans="2:6">
      <c r="B9137" t="s">
        <v>7065</v>
      </c>
      <c r="E9137" t="s">
        <v>15757</v>
      </c>
      <c r="F9137">
        <f>'4M'!W62</f>
        <v>0</v>
      </c>
    </row>
    <row r="9138" spans="2:6">
      <c r="B9138" t="s">
        <v>7066</v>
      </c>
      <c r="E9138" t="s">
        <v>15757</v>
      </c>
      <c r="F9138">
        <f>'4M'!X62</f>
        <v>0</v>
      </c>
    </row>
    <row r="9139" spans="2:6">
      <c r="B9139" t="s">
        <v>7067</v>
      </c>
      <c r="E9139" t="s">
        <v>15757</v>
      </c>
      <c r="F9139">
        <f>'4M'!Y62</f>
        <v>0</v>
      </c>
    </row>
    <row r="9140" spans="2:6">
      <c r="B9140" t="s">
        <v>7068</v>
      </c>
      <c r="E9140" t="s">
        <v>15757</v>
      </c>
      <c r="F9140">
        <f>'4M'!Z62</f>
        <v>0</v>
      </c>
    </row>
    <row r="9141" spans="2:6">
      <c r="B9141" t="s">
        <v>7069</v>
      </c>
      <c r="E9141" t="s">
        <v>15757</v>
      </c>
      <c r="F9141">
        <f>'4M'!AA62</f>
        <v>0</v>
      </c>
    </row>
    <row r="9142" spans="2:6">
      <c r="B9142" t="s">
        <v>7071</v>
      </c>
      <c r="E9142" t="s">
        <v>15757</v>
      </c>
      <c r="F9142">
        <f>'4M'!F63</f>
        <v>0</v>
      </c>
    </row>
    <row r="9143" spans="2:6">
      <c r="B9143" t="s">
        <v>7072</v>
      </c>
      <c r="E9143" t="s">
        <v>15757</v>
      </c>
      <c r="F9143">
        <f>'4M'!G63</f>
        <v>0</v>
      </c>
    </row>
    <row r="9144" spans="2:6">
      <c r="B9144" t="s">
        <v>7073</v>
      </c>
      <c r="E9144" t="s">
        <v>15757</v>
      </c>
      <c r="F9144">
        <f>'4M'!H63</f>
        <v>0</v>
      </c>
    </row>
    <row r="9145" spans="2:6">
      <c r="B9145" t="s">
        <v>7074</v>
      </c>
      <c r="E9145" t="s">
        <v>15757</v>
      </c>
      <c r="F9145">
        <f>'4M'!I63</f>
        <v>0</v>
      </c>
    </row>
    <row r="9146" spans="2:6">
      <c r="B9146" t="s">
        <v>7075</v>
      </c>
      <c r="E9146" t="s">
        <v>15757</v>
      </c>
      <c r="F9146">
        <f>'4M'!J63</f>
        <v>0</v>
      </c>
    </row>
    <row r="9147" spans="2:6">
      <c r="B9147" t="s">
        <v>7076</v>
      </c>
      <c r="E9147" t="s">
        <v>15757</v>
      </c>
      <c r="F9147">
        <f>'4M'!K63</f>
        <v>0</v>
      </c>
    </row>
    <row r="9148" spans="2:6">
      <c r="B9148" t="s">
        <v>7077</v>
      </c>
      <c r="E9148" t="s">
        <v>15757</v>
      </c>
      <c r="F9148">
        <f>'4M'!L63</f>
        <v>0</v>
      </c>
    </row>
    <row r="9149" spans="2:6">
      <c r="B9149" t="s">
        <v>7078</v>
      </c>
      <c r="E9149" t="s">
        <v>15757</v>
      </c>
      <c r="F9149">
        <f>'4M'!M63</f>
        <v>0</v>
      </c>
    </row>
    <row r="9150" spans="2:6">
      <c r="B9150" t="s">
        <v>7079</v>
      </c>
      <c r="E9150" t="s">
        <v>15757</v>
      </c>
      <c r="F9150">
        <f>'4M'!N63</f>
        <v>0</v>
      </c>
    </row>
    <row r="9151" spans="2:6">
      <c r="B9151" t="s">
        <v>7080</v>
      </c>
      <c r="E9151" t="s">
        <v>15757</v>
      </c>
      <c r="F9151">
        <f>'4M'!O63</f>
        <v>0</v>
      </c>
    </row>
    <row r="9152" spans="2:6">
      <c r="B9152" t="s">
        <v>7081</v>
      </c>
      <c r="E9152" t="s">
        <v>15757</v>
      </c>
      <c r="F9152">
        <f>'4M'!P63</f>
        <v>0</v>
      </c>
    </row>
    <row r="9153" spans="2:6">
      <c r="B9153" t="s">
        <v>7082</v>
      </c>
      <c r="E9153" t="s">
        <v>15757</v>
      </c>
      <c r="F9153">
        <f>'4M'!Q63</f>
        <v>0</v>
      </c>
    </row>
    <row r="9154" spans="2:6">
      <c r="B9154" t="s">
        <v>7083</v>
      </c>
      <c r="E9154" t="s">
        <v>15757</v>
      </c>
      <c r="F9154">
        <f>'4M'!R63</f>
        <v>0</v>
      </c>
    </row>
    <row r="9155" spans="2:6">
      <c r="B9155" t="s">
        <v>7084</v>
      </c>
      <c r="E9155" t="s">
        <v>15757</v>
      </c>
      <c r="F9155">
        <f>'4M'!S63</f>
        <v>0</v>
      </c>
    </row>
    <row r="9156" spans="2:6">
      <c r="B9156" t="s">
        <v>7085</v>
      </c>
      <c r="E9156" t="s">
        <v>15757</v>
      </c>
      <c r="F9156">
        <f>'4M'!T63</f>
        <v>0</v>
      </c>
    </row>
    <row r="9157" spans="2:6">
      <c r="B9157" t="s">
        <v>7086</v>
      </c>
      <c r="E9157" t="s">
        <v>15757</v>
      </c>
      <c r="F9157">
        <f>'4M'!U63</f>
        <v>0</v>
      </c>
    </row>
    <row r="9158" spans="2:6">
      <c r="B9158" t="s">
        <v>7087</v>
      </c>
      <c r="E9158" t="s">
        <v>15757</v>
      </c>
      <c r="F9158">
        <f>'4M'!V63</f>
        <v>0</v>
      </c>
    </row>
    <row r="9159" spans="2:6">
      <c r="B9159" t="s">
        <v>7088</v>
      </c>
      <c r="E9159" t="s">
        <v>15757</v>
      </c>
      <c r="F9159">
        <f>'4M'!W63</f>
        <v>0</v>
      </c>
    </row>
    <row r="9160" spans="2:6">
      <c r="B9160" t="s">
        <v>7089</v>
      </c>
      <c r="E9160" t="s">
        <v>15757</v>
      </c>
      <c r="F9160">
        <f>'4M'!X63</f>
        <v>0</v>
      </c>
    </row>
    <row r="9161" spans="2:6">
      <c r="B9161" t="s">
        <v>7090</v>
      </c>
      <c r="E9161" t="s">
        <v>15757</v>
      </c>
      <c r="F9161">
        <f>'4M'!Y63</f>
        <v>0</v>
      </c>
    </row>
    <row r="9162" spans="2:6">
      <c r="B9162" t="s">
        <v>7091</v>
      </c>
      <c r="E9162" t="s">
        <v>15757</v>
      </c>
      <c r="F9162">
        <f>'4M'!Z63</f>
        <v>0</v>
      </c>
    </row>
    <row r="9163" spans="2:6">
      <c r="B9163" t="s">
        <v>7092</v>
      </c>
      <c r="E9163" t="s">
        <v>15757</v>
      </c>
      <c r="F9163">
        <f>'4M'!AA63</f>
        <v>0</v>
      </c>
    </row>
    <row r="9164" spans="2:6">
      <c r="B9164" t="s">
        <v>7094</v>
      </c>
      <c r="E9164" t="s">
        <v>15757</v>
      </c>
      <c r="F9164">
        <f>'4M'!F64</f>
        <v>0</v>
      </c>
    </row>
    <row r="9165" spans="2:6">
      <c r="B9165" t="s">
        <v>7095</v>
      </c>
      <c r="E9165" t="s">
        <v>15757</v>
      </c>
      <c r="F9165">
        <f>'4M'!G64</f>
        <v>0</v>
      </c>
    </row>
    <row r="9166" spans="2:6">
      <c r="B9166" t="s">
        <v>7096</v>
      </c>
      <c r="E9166" t="s">
        <v>15757</v>
      </c>
      <c r="F9166">
        <f>'4M'!H64</f>
        <v>0</v>
      </c>
    </row>
    <row r="9167" spans="2:6">
      <c r="B9167" t="s">
        <v>7097</v>
      </c>
      <c r="E9167" t="s">
        <v>15757</v>
      </c>
      <c r="F9167">
        <f>'4M'!I64</f>
        <v>0</v>
      </c>
    </row>
    <row r="9168" spans="2:6">
      <c r="B9168" t="s">
        <v>7098</v>
      </c>
      <c r="E9168" t="s">
        <v>15757</v>
      </c>
      <c r="F9168">
        <f>'4M'!J64</f>
        <v>0</v>
      </c>
    </row>
    <row r="9169" spans="2:6">
      <c r="B9169" t="s">
        <v>7099</v>
      </c>
      <c r="E9169" t="s">
        <v>15757</v>
      </c>
      <c r="F9169">
        <f>'4M'!K64</f>
        <v>0</v>
      </c>
    </row>
    <row r="9170" spans="2:6">
      <c r="B9170" t="s">
        <v>7100</v>
      </c>
      <c r="E9170" t="s">
        <v>15757</v>
      </c>
      <c r="F9170">
        <f>'4M'!L64</f>
        <v>0</v>
      </c>
    </row>
    <row r="9171" spans="2:6">
      <c r="B9171" t="s">
        <v>7101</v>
      </c>
      <c r="E9171" t="s">
        <v>15757</v>
      </c>
      <c r="F9171">
        <f>'4M'!M64</f>
        <v>0</v>
      </c>
    </row>
    <row r="9172" spans="2:6">
      <c r="B9172" t="s">
        <v>7102</v>
      </c>
      <c r="E9172" t="s">
        <v>15757</v>
      </c>
      <c r="F9172">
        <f>'4M'!N64</f>
        <v>0</v>
      </c>
    </row>
    <row r="9173" spans="2:6">
      <c r="B9173" t="s">
        <v>7103</v>
      </c>
      <c r="E9173" t="s">
        <v>15757</v>
      </c>
      <c r="F9173">
        <f>'4M'!O64</f>
        <v>0</v>
      </c>
    </row>
    <row r="9174" spans="2:6">
      <c r="B9174" t="s">
        <v>7104</v>
      </c>
      <c r="E9174" t="s">
        <v>15757</v>
      </c>
      <c r="F9174">
        <f>'4M'!P64</f>
        <v>0</v>
      </c>
    </row>
    <row r="9175" spans="2:6">
      <c r="B9175" t="s">
        <v>7105</v>
      </c>
      <c r="E9175" t="s">
        <v>15757</v>
      </c>
      <c r="F9175">
        <f>'4M'!Q64</f>
        <v>0</v>
      </c>
    </row>
    <row r="9176" spans="2:6">
      <c r="B9176" t="s">
        <v>7106</v>
      </c>
      <c r="E9176" t="s">
        <v>15757</v>
      </c>
      <c r="F9176">
        <f>'4M'!R64</f>
        <v>0</v>
      </c>
    </row>
    <row r="9177" spans="2:6">
      <c r="B9177" t="s">
        <v>7107</v>
      </c>
      <c r="E9177" t="s">
        <v>15757</v>
      </c>
      <c r="F9177">
        <f>'4M'!S64</f>
        <v>0</v>
      </c>
    </row>
    <row r="9178" spans="2:6">
      <c r="B9178" t="s">
        <v>7108</v>
      </c>
      <c r="E9178" t="s">
        <v>15757</v>
      </c>
      <c r="F9178">
        <f>'4M'!T64</f>
        <v>0</v>
      </c>
    </row>
    <row r="9179" spans="2:6">
      <c r="B9179" t="s">
        <v>7109</v>
      </c>
      <c r="E9179" t="s">
        <v>15757</v>
      </c>
      <c r="F9179">
        <f>'4M'!U64</f>
        <v>0</v>
      </c>
    </row>
    <row r="9180" spans="2:6">
      <c r="B9180" t="s">
        <v>7110</v>
      </c>
      <c r="E9180" t="s">
        <v>15757</v>
      </c>
      <c r="F9180">
        <f>'4M'!V64</f>
        <v>0</v>
      </c>
    </row>
    <row r="9181" spans="2:6">
      <c r="B9181" t="s">
        <v>7111</v>
      </c>
      <c r="E9181" t="s">
        <v>15757</v>
      </c>
      <c r="F9181">
        <f>'4M'!W64</f>
        <v>0</v>
      </c>
    </row>
    <row r="9182" spans="2:6">
      <c r="B9182" t="s">
        <v>7112</v>
      </c>
      <c r="E9182" t="s">
        <v>15757</v>
      </c>
      <c r="F9182">
        <f>'4M'!X64</f>
        <v>0</v>
      </c>
    </row>
    <row r="9183" spans="2:6">
      <c r="B9183" t="s">
        <v>7113</v>
      </c>
      <c r="E9183" t="s">
        <v>15757</v>
      </c>
      <c r="F9183">
        <f>'4M'!Y64</f>
        <v>0</v>
      </c>
    </row>
    <row r="9184" spans="2:6">
      <c r="B9184" t="s">
        <v>7114</v>
      </c>
      <c r="E9184" t="s">
        <v>15757</v>
      </c>
      <c r="F9184">
        <f>'4M'!Z64</f>
        <v>0</v>
      </c>
    </row>
    <row r="9185" spans="2:6">
      <c r="B9185" t="s">
        <v>7115</v>
      </c>
      <c r="E9185" t="s">
        <v>15757</v>
      </c>
      <c r="F9185">
        <f>'4M'!AA64</f>
        <v>0</v>
      </c>
    </row>
    <row r="9186" spans="2:6">
      <c r="B9186" t="s">
        <v>7118</v>
      </c>
      <c r="E9186" t="s">
        <v>15757</v>
      </c>
      <c r="F9186">
        <f>'4M'!F65</f>
        <v>0</v>
      </c>
    </row>
    <row r="9187" spans="2:6">
      <c r="B9187" t="s">
        <v>7119</v>
      </c>
      <c r="E9187" t="s">
        <v>15757</v>
      </c>
      <c r="F9187">
        <f>'4M'!G65</f>
        <v>0</v>
      </c>
    </row>
    <row r="9188" spans="2:6">
      <c r="B9188" t="s">
        <v>7120</v>
      </c>
      <c r="E9188" t="s">
        <v>15757</v>
      </c>
      <c r="F9188">
        <f>'4M'!H65</f>
        <v>0</v>
      </c>
    </row>
    <row r="9189" spans="2:6">
      <c r="B9189" t="s">
        <v>7121</v>
      </c>
      <c r="E9189" t="s">
        <v>15757</v>
      </c>
      <c r="F9189">
        <f>'4M'!I65</f>
        <v>0</v>
      </c>
    </row>
    <row r="9190" spans="2:6">
      <c r="B9190" t="s">
        <v>7122</v>
      </c>
      <c r="E9190" t="s">
        <v>15757</v>
      </c>
      <c r="F9190">
        <f>'4M'!J65</f>
        <v>0</v>
      </c>
    </row>
    <row r="9191" spans="2:6">
      <c r="B9191" t="s">
        <v>7123</v>
      </c>
      <c r="E9191" t="s">
        <v>15757</v>
      </c>
      <c r="F9191">
        <f>'4M'!K65</f>
        <v>0</v>
      </c>
    </row>
    <row r="9192" spans="2:6">
      <c r="B9192" t="s">
        <v>7124</v>
      </c>
      <c r="E9192" t="s">
        <v>15757</v>
      </c>
      <c r="F9192">
        <f>'4M'!L65</f>
        <v>0</v>
      </c>
    </row>
    <row r="9193" spans="2:6">
      <c r="B9193" t="s">
        <v>7125</v>
      </c>
      <c r="E9193" t="s">
        <v>15757</v>
      </c>
      <c r="F9193">
        <f>'4M'!M65</f>
        <v>0</v>
      </c>
    </row>
    <row r="9194" spans="2:6">
      <c r="B9194" t="s">
        <v>7126</v>
      </c>
      <c r="E9194" t="s">
        <v>15757</v>
      </c>
      <c r="F9194">
        <f>'4M'!N65</f>
        <v>0</v>
      </c>
    </row>
    <row r="9195" spans="2:6">
      <c r="B9195" t="s">
        <v>7127</v>
      </c>
      <c r="E9195" t="s">
        <v>15757</v>
      </c>
      <c r="F9195">
        <f>'4M'!O65</f>
        <v>0</v>
      </c>
    </row>
    <row r="9196" spans="2:6">
      <c r="B9196" t="s">
        <v>7128</v>
      </c>
      <c r="E9196" t="s">
        <v>15757</v>
      </c>
      <c r="F9196">
        <f>'4M'!P65</f>
        <v>0</v>
      </c>
    </row>
    <row r="9197" spans="2:6">
      <c r="B9197" t="s">
        <v>7129</v>
      </c>
      <c r="E9197" t="s">
        <v>15757</v>
      </c>
      <c r="F9197">
        <f>'4M'!Q65</f>
        <v>0</v>
      </c>
    </row>
    <row r="9198" spans="2:6">
      <c r="B9198" t="s">
        <v>7130</v>
      </c>
      <c r="E9198" t="s">
        <v>15757</v>
      </c>
      <c r="F9198">
        <f>'4M'!R65</f>
        <v>0</v>
      </c>
    </row>
    <row r="9199" spans="2:6">
      <c r="B9199" t="s">
        <v>7131</v>
      </c>
      <c r="E9199" t="s">
        <v>15757</v>
      </c>
      <c r="F9199">
        <f>'4M'!S65</f>
        <v>0</v>
      </c>
    </row>
    <row r="9200" spans="2:6">
      <c r="B9200" t="s">
        <v>7132</v>
      </c>
      <c r="E9200" t="s">
        <v>15757</v>
      </c>
      <c r="F9200">
        <f>'4M'!T65</f>
        <v>0</v>
      </c>
    </row>
    <row r="9201" spans="2:6">
      <c r="B9201" t="s">
        <v>7133</v>
      </c>
      <c r="E9201" t="s">
        <v>15757</v>
      </c>
      <c r="F9201">
        <f>'4M'!U65</f>
        <v>0</v>
      </c>
    </row>
    <row r="9202" spans="2:6">
      <c r="B9202" t="s">
        <v>7134</v>
      </c>
      <c r="E9202" t="s">
        <v>15757</v>
      </c>
      <c r="F9202">
        <f>'4M'!V65</f>
        <v>0</v>
      </c>
    </row>
    <row r="9203" spans="2:6">
      <c r="B9203" t="s">
        <v>7135</v>
      </c>
      <c r="E9203" t="s">
        <v>15757</v>
      </c>
      <c r="F9203">
        <f>'4M'!W65</f>
        <v>0</v>
      </c>
    </row>
    <row r="9204" spans="2:6">
      <c r="B9204" t="s">
        <v>7136</v>
      </c>
      <c r="E9204" t="s">
        <v>15757</v>
      </c>
      <c r="F9204">
        <f>'4M'!X65</f>
        <v>0</v>
      </c>
    </row>
    <row r="9205" spans="2:6">
      <c r="B9205" t="s">
        <v>7137</v>
      </c>
      <c r="E9205" t="s">
        <v>15757</v>
      </c>
      <c r="F9205">
        <f>'4M'!Y65</f>
        <v>0</v>
      </c>
    </row>
    <row r="9206" spans="2:6">
      <c r="B9206" t="s">
        <v>7138</v>
      </c>
      <c r="E9206" t="s">
        <v>15757</v>
      </c>
      <c r="F9206">
        <f>'4M'!Z65</f>
        <v>0</v>
      </c>
    </row>
    <row r="9207" spans="2:6">
      <c r="B9207" t="s">
        <v>7139</v>
      </c>
      <c r="E9207" t="s">
        <v>15757</v>
      </c>
      <c r="F9207">
        <f>'4M'!AA65</f>
        <v>0</v>
      </c>
    </row>
    <row r="9208" spans="2:6">
      <c r="B9208" t="s">
        <v>7141</v>
      </c>
      <c r="E9208" t="s">
        <v>15757</v>
      </c>
      <c r="F9208">
        <f>'4M'!F66</f>
        <v>0</v>
      </c>
    </row>
    <row r="9209" spans="2:6">
      <c r="B9209" t="s">
        <v>7142</v>
      </c>
      <c r="E9209" t="s">
        <v>15757</v>
      </c>
      <c r="F9209">
        <f>'4M'!G66</f>
        <v>0</v>
      </c>
    </row>
    <row r="9210" spans="2:6">
      <c r="B9210" t="s">
        <v>7143</v>
      </c>
      <c r="E9210" t="s">
        <v>15757</v>
      </c>
      <c r="F9210">
        <f>'4M'!H66</f>
        <v>0</v>
      </c>
    </row>
    <row r="9211" spans="2:6">
      <c r="B9211" t="s">
        <v>7144</v>
      </c>
      <c r="E9211" t="s">
        <v>15757</v>
      </c>
      <c r="F9211">
        <f>'4M'!I66</f>
        <v>0</v>
      </c>
    </row>
    <row r="9212" spans="2:6">
      <c r="B9212" t="s">
        <v>7145</v>
      </c>
      <c r="E9212" t="s">
        <v>15757</v>
      </c>
      <c r="F9212">
        <f>'4M'!J66</f>
        <v>0</v>
      </c>
    </row>
    <row r="9213" spans="2:6">
      <c r="B9213" t="s">
        <v>7146</v>
      </c>
      <c r="E9213" t="s">
        <v>15757</v>
      </c>
      <c r="F9213">
        <f>'4M'!K66</f>
        <v>0</v>
      </c>
    </row>
    <row r="9214" spans="2:6">
      <c r="B9214" t="s">
        <v>7147</v>
      </c>
      <c r="E9214" t="s">
        <v>15757</v>
      </c>
      <c r="F9214">
        <f>'4M'!L66</f>
        <v>0</v>
      </c>
    </row>
    <row r="9215" spans="2:6">
      <c r="B9215" t="s">
        <v>7148</v>
      </c>
      <c r="E9215" t="s">
        <v>15757</v>
      </c>
      <c r="F9215">
        <f>'4M'!M66</f>
        <v>0</v>
      </c>
    </row>
    <row r="9216" spans="2:6">
      <c r="B9216" t="s">
        <v>7149</v>
      </c>
      <c r="E9216" t="s">
        <v>15757</v>
      </c>
      <c r="F9216">
        <f>'4M'!N66</f>
        <v>0</v>
      </c>
    </row>
    <row r="9217" spans="2:6">
      <c r="B9217" t="s">
        <v>7150</v>
      </c>
      <c r="E9217" t="s">
        <v>15757</v>
      </c>
      <c r="F9217">
        <f>'4M'!O66</f>
        <v>0</v>
      </c>
    </row>
    <row r="9218" spans="2:6">
      <c r="B9218" t="s">
        <v>7151</v>
      </c>
      <c r="E9218" t="s">
        <v>15757</v>
      </c>
      <c r="F9218">
        <f>'4M'!P66</f>
        <v>0</v>
      </c>
    </row>
    <row r="9219" spans="2:6">
      <c r="B9219" t="s">
        <v>7152</v>
      </c>
      <c r="E9219" t="s">
        <v>15757</v>
      </c>
      <c r="F9219">
        <f>'4M'!Q66</f>
        <v>0</v>
      </c>
    </row>
    <row r="9220" spans="2:6">
      <c r="B9220" t="s">
        <v>7153</v>
      </c>
      <c r="E9220" t="s">
        <v>15757</v>
      </c>
      <c r="F9220">
        <f>'4M'!R66</f>
        <v>0</v>
      </c>
    </row>
    <row r="9221" spans="2:6">
      <c r="B9221" t="s">
        <v>7154</v>
      </c>
      <c r="E9221" t="s">
        <v>15757</v>
      </c>
      <c r="F9221">
        <f>'4M'!S66</f>
        <v>0</v>
      </c>
    </row>
    <row r="9222" spans="2:6">
      <c r="B9222" t="s">
        <v>7155</v>
      </c>
      <c r="E9222" t="s">
        <v>15757</v>
      </c>
      <c r="F9222">
        <f>'4M'!T66</f>
        <v>0</v>
      </c>
    </row>
    <row r="9223" spans="2:6">
      <c r="B9223" t="s">
        <v>7156</v>
      </c>
      <c r="E9223" t="s">
        <v>15757</v>
      </c>
      <c r="F9223">
        <f>'4M'!U66</f>
        <v>0</v>
      </c>
    </row>
    <row r="9224" spans="2:6">
      <c r="B9224" t="s">
        <v>7157</v>
      </c>
      <c r="E9224" t="s">
        <v>15757</v>
      </c>
      <c r="F9224">
        <f>'4M'!V66</f>
        <v>0</v>
      </c>
    </row>
    <row r="9225" spans="2:6">
      <c r="B9225" t="s">
        <v>7158</v>
      </c>
      <c r="E9225" t="s">
        <v>15757</v>
      </c>
      <c r="F9225">
        <f>'4M'!W66</f>
        <v>0</v>
      </c>
    </row>
    <row r="9226" spans="2:6">
      <c r="B9226" t="s">
        <v>7159</v>
      </c>
      <c r="E9226" t="s">
        <v>15757</v>
      </c>
      <c r="F9226">
        <f>'4M'!X66</f>
        <v>0</v>
      </c>
    </row>
    <row r="9227" spans="2:6">
      <c r="B9227" t="s">
        <v>7160</v>
      </c>
      <c r="E9227" t="s">
        <v>15757</v>
      </c>
      <c r="F9227">
        <f>'4M'!Y66</f>
        <v>0</v>
      </c>
    </row>
    <row r="9228" spans="2:6">
      <c r="B9228" t="s">
        <v>7161</v>
      </c>
      <c r="E9228" t="s">
        <v>15757</v>
      </c>
      <c r="F9228">
        <f>'4M'!Z66</f>
        <v>0</v>
      </c>
    </row>
    <row r="9229" spans="2:6">
      <c r="B9229" t="s">
        <v>7162</v>
      </c>
      <c r="E9229" t="s">
        <v>15757</v>
      </c>
      <c r="F9229">
        <f>'4M'!AA66</f>
        <v>0</v>
      </c>
    </row>
    <row r="9230" spans="2:6">
      <c r="B9230" t="s">
        <v>7164</v>
      </c>
      <c r="E9230" t="s">
        <v>15757</v>
      </c>
      <c r="F9230">
        <f>'4M'!F67</f>
        <v>0</v>
      </c>
    </row>
    <row r="9231" spans="2:6">
      <c r="B9231" t="s">
        <v>7165</v>
      </c>
      <c r="E9231" t="s">
        <v>15757</v>
      </c>
      <c r="F9231">
        <f>'4M'!G67</f>
        <v>0</v>
      </c>
    </row>
    <row r="9232" spans="2:6">
      <c r="B9232" t="s">
        <v>7166</v>
      </c>
      <c r="E9232" t="s">
        <v>15757</v>
      </c>
      <c r="F9232">
        <f>'4M'!H67</f>
        <v>0</v>
      </c>
    </row>
    <row r="9233" spans="2:6">
      <c r="B9233" t="s">
        <v>7167</v>
      </c>
      <c r="E9233" t="s">
        <v>15757</v>
      </c>
      <c r="F9233">
        <f>'4M'!I67</f>
        <v>0</v>
      </c>
    </row>
    <row r="9234" spans="2:6">
      <c r="B9234" t="s">
        <v>7168</v>
      </c>
      <c r="E9234" t="s">
        <v>15757</v>
      </c>
      <c r="F9234">
        <f>'4M'!J67</f>
        <v>0</v>
      </c>
    </row>
    <row r="9235" spans="2:6">
      <c r="B9235" t="s">
        <v>7169</v>
      </c>
      <c r="E9235" t="s">
        <v>15757</v>
      </c>
      <c r="F9235">
        <f>'4M'!K67</f>
        <v>0</v>
      </c>
    </row>
    <row r="9236" spans="2:6">
      <c r="B9236" t="s">
        <v>7170</v>
      </c>
      <c r="E9236" t="s">
        <v>15757</v>
      </c>
      <c r="F9236">
        <f>'4M'!L67</f>
        <v>0</v>
      </c>
    </row>
    <row r="9237" spans="2:6">
      <c r="B9237" t="s">
        <v>7171</v>
      </c>
      <c r="E9237" t="s">
        <v>15757</v>
      </c>
      <c r="F9237">
        <f>'4M'!M67</f>
        <v>0</v>
      </c>
    </row>
    <row r="9238" spans="2:6">
      <c r="B9238" t="s">
        <v>7172</v>
      </c>
      <c r="E9238" t="s">
        <v>15757</v>
      </c>
      <c r="F9238">
        <f>'4M'!N67</f>
        <v>0</v>
      </c>
    </row>
    <row r="9239" spans="2:6">
      <c r="B9239" t="s">
        <v>7173</v>
      </c>
      <c r="E9239" t="s">
        <v>15757</v>
      </c>
      <c r="F9239">
        <f>'4M'!O67</f>
        <v>0</v>
      </c>
    </row>
    <row r="9240" spans="2:6">
      <c r="B9240" t="s">
        <v>7174</v>
      </c>
      <c r="E9240" t="s">
        <v>15757</v>
      </c>
      <c r="F9240">
        <f>'4M'!P67</f>
        <v>0</v>
      </c>
    </row>
    <row r="9241" spans="2:6">
      <c r="B9241" t="s">
        <v>7175</v>
      </c>
      <c r="E9241" t="s">
        <v>15757</v>
      </c>
      <c r="F9241">
        <f>'4M'!Q67</f>
        <v>0</v>
      </c>
    </row>
    <row r="9242" spans="2:6">
      <c r="B9242" t="s">
        <v>7176</v>
      </c>
      <c r="E9242" t="s">
        <v>15757</v>
      </c>
      <c r="F9242">
        <f>'4M'!R67</f>
        <v>0</v>
      </c>
    </row>
    <row r="9243" spans="2:6">
      <c r="B9243" t="s">
        <v>7177</v>
      </c>
      <c r="E9243" t="s">
        <v>15757</v>
      </c>
      <c r="F9243">
        <f>'4M'!S67</f>
        <v>0</v>
      </c>
    </row>
    <row r="9244" spans="2:6">
      <c r="B9244" t="s">
        <v>7178</v>
      </c>
      <c r="E9244" t="s">
        <v>15757</v>
      </c>
      <c r="F9244">
        <f>'4M'!T67</f>
        <v>0</v>
      </c>
    </row>
    <row r="9245" spans="2:6">
      <c r="B9245" t="s">
        <v>7179</v>
      </c>
      <c r="E9245" t="s">
        <v>15757</v>
      </c>
      <c r="F9245">
        <f>'4M'!U67</f>
        <v>0</v>
      </c>
    </row>
    <row r="9246" spans="2:6">
      <c r="B9246" t="s">
        <v>7180</v>
      </c>
      <c r="E9246" t="s">
        <v>15757</v>
      </c>
      <c r="F9246">
        <f>'4M'!V67</f>
        <v>0</v>
      </c>
    </row>
    <row r="9247" spans="2:6">
      <c r="B9247" t="s">
        <v>7181</v>
      </c>
      <c r="E9247" t="s">
        <v>15757</v>
      </c>
      <c r="F9247">
        <f>'4M'!W67</f>
        <v>0</v>
      </c>
    </row>
    <row r="9248" spans="2:6">
      <c r="B9248" t="s">
        <v>7182</v>
      </c>
      <c r="E9248" t="s">
        <v>15757</v>
      </c>
      <c r="F9248">
        <f>'4M'!X67</f>
        <v>0</v>
      </c>
    </row>
    <row r="9249" spans="2:6">
      <c r="B9249" t="s">
        <v>7183</v>
      </c>
      <c r="E9249" t="s">
        <v>15757</v>
      </c>
      <c r="F9249">
        <f>'4M'!Y67</f>
        <v>0</v>
      </c>
    </row>
    <row r="9250" spans="2:6">
      <c r="B9250" t="s">
        <v>7184</v>
      </c>
      <c r="E9250" t="s">
        <v>15757</v>
      </c>
      <c r="F9250">
        <f>'4M'!Z67</f>
        <v>0</v>
      </c>
    </row>
    <row r="9251" spans="2:6">
      <c r="B9251" t="s">
        <v>7185</v>
      </c>
      <c r="E9251" t="s">
        <v>15757</v>
      </c>
      <c r="F9251">
        <f>'4M'!AA67</f>
        <v>0</v>
      </c>
    </row>
    <row r="9252" spans="2:6">
      <c r="B9252" t="s">
        <v>7186</v>
      </c>
      <c r="E9252" t="s">
        <v>15757</v>
      </c>
      <c r="F9252">
        <f>'4M'!AB67</f>
        <v>0</v>
      </c>
    </row>
    <row r="9253" spans="2:6">
      <c r="B9253" t="s">
        <v>7187</v>
      </c>
      <c r="E9253" t="s">
        <v>15757</v>
      </c>
      <c r="F9253">
        <f>'4M'!AC67</f>
        <v>0</v>
      </c>
    </row>
    <row r="9254" spans="2:6">
      <c r="B9254" t="s">
        <v>7188</v>
      </c>
      <c r="E9254" t="s">
        <v>15757</v>
      </c>
      <c r="F9254">
        <f>'4M'!AD67</f>
        <v>0</v>
      </c>
    </row>
    <row r="9255" spans="2:6">
      <c r="B9255" t="s">
        <v>7191</v>
      </c>
      <c r="E9255" t="s">
        <v>15757</v>
      </c>
      <c r="F9255">
        <f>'4M'!F68</f>
        <v>0</v>
      </c>
    </row>
    <row r="9256" spans="2:6">
      <c r="B9256" t="s">
        <v>7192</v>
      </c>
      <c r="E9256" t="s">
        <v>15757</v>
      </c>
      <c r="F9256">
        <f>'4M'!G68</f>
        <v>0</v>
      </c>
    </row>
    <row r="9257" spans="2:6">
      <c r="B9257" t="s">
        <v>7193</v>
      </c>
      <c r="E9257" t="s">
        <v>15757</v>
      </c>
      <c r="F9257">
        <f>'4M'!H68</f>
        <v>0</v>
      </c>
    </row>
    <row r="9258" spans="2:6">
      <c r="B9258" t="s">
        <v>7194</v>
      </c>
      <c r="E9258" t="s">
        <v>15757</v>
      </c>
      <c r="F9258">
        <f>'4M'!I68</f>
        <v>0</v>
      </c>
    </row>
    <row r="9259" spans="2:6">
      <c r="B9259" t="s">
        <v>7195</v>
      </c>
      <c r="E9259" t="s">
        <v>15757</v>
      </c>
      <c r="F9259">
        <f>'4M'!J68</f>
        <v>0</v>
      </c>
    </row>
    <row r="9260" spans="2:6">
      <c r="B9260" t="s">
        <v>7196</v>
      </c>
      <c r="E9260" t="s">
        <v>15757</v>
      </c>
      <c r="F9260">
        <f>'4M'!K68</f>
        <v>0</v>
      </c>
    </row>
    <row r="9261" spans="2:6">
      <c r="B9261" t="s">
        <v>7197</v>
      </c>
      <c r="E9261" t="s">
        <v>15757</v>
      </c>
      <c r="F9261">
        <f>'4M'!L68</f>
        <v>0</v>
      </c>
    </row>
    <row r="9262" spans="2:6">
      <c r="B9262" t="s">
        <v>7198</v>
      </c>
      <c r="E9262" t="s">
        <v>15757</v>
      </c>
      <c r="F9262">
        <f>'4M'!M68</f>
        <v>0</v>
      </c>
    </row>
    <row r="9263" spans="2:6">
      <c r="B9263" t="s">
        <v>7199</v>
      </c>
      <c r="E9263" t="s">
        <v>15757</v>
      </c>
      <c r="F9263">
        <f>'4M'!N68</f>
        <v>0</v>
      </c>
    </row>
    <row r="9264" spans="2:6">
      <c r="B9264" t="s">
        <v>7200</v>
      </c>
      <c r="E9264" t="s">
        <v>15757</v>
      </c>
      <c r="F9264">
        <f>'4M'!O68</f>
        <v>0</v>
      </c>
    </row>
    <row r="9265" spans="2:6">
      <c r="B9265" t="s">
        <v>7201</v>
      </c>
      <c r="E9265" t="s">
        <v>15757</v>
      </c>
      <c r="F9265">
        <f>'4M'!P68</f>
        <v>0</v>
      </c>
    </row>
    <row r="9266" spans="2:6">
      <c r="B9266" t="s">
        <v>7202</v>
      </c>
      <c r="E9266" t="s">
        <v>15757</v>
      </c>
      <c r="F9266">
        <f>'4M'!Q68</f>
        <v>0</v>
      </c>
    </row>
    <row r="9267" spans="2:6">
      <c r="B9267" t="s">
        <v>7203</v>
      </c>
      <c r="E9267" t="s">
        <v>15757</v>
      </c>
      <c r="F9267">
        <f>'4M'!R68</f>
        <v>0</v>
      </c>
    </row>
    <row r="9268" spans="2:6">
      <c r="B9268" t="s">
        <v>7205</v>
      </c>
      <c r="E9268" t="s">
        <v>15757</v>
      </c>
      <c r="F9268">
        <f>'4M'!F69</f>
        <v>0</v>
      </c>
    </row>
    <row r="9269" spans="2:6">
      <c r="B9269" t="s">
        <v>7206</v>
      </c>
      <c r="E9269" t="s">
        <v>15757</v>
      </c>
      <c r="F9269">
        <f>'4M'!G69</f>
        <v>0</v>
      </c>
    </row>
    <row r="9270" spans="2:6">
      <c r="B9270" t="s">
        <v>7207</v>
      </c>
      <c r="E9270" t="s">
        <v>15757</v>
      </c>
      <c r="F9270">
        <f>'4M'!H69</f>
        <v>0</v>
      </c>
    </row>
    <row r="9271" spans="2:6">
      <c r="B9271" t="s">
        <v>7208</v>
      </c>
      <c r="E9271" t="s">
        <v>15757</v>
      </c>
      <c r="F9271">
        <f>'4M'!I69</f>
        <v>0</v>
      </c>
    </row>
    <row r="9272" spans="2:6">
      <c r="B9272" t="s">
        <v>7209</v>
      </c>
      <c r="E9272" t="s">
        <v>15757</v>
      </c>
      <c r="F9272">
        <f>'4M'!J69</f>
        <v>0</v>
      </c>
    </row>
    <row r="9273" spans="2:6">
      <c r="B9273" t="s">
        <v>7210</v>
      </c>
      <c r="E9273" t="s">
        <v>15757</v>
      </c>
      <c r="F9273">
        <f>'4M'!K69</f>
        <v>0</v>
      </c>
    </row>
    <row r="9274" spans="2:6">
      <c r="B9274" t="s">
        <v>7211</v>
      </c>
      <c r="E9274" t="s">
        <v>15757</v>
      </c>
      <c r="F9274">
        <f>'4M'!L69</f>
        <v>0</v>
      </c>
    </row>
    <row r="9275" spans="2:6">
      <c r="B9275" t="s">
        <v>7212</v>
      </c>
      <c r="E9275" t="s">
        <v>15757</v>
      </c>
      <c r="F9275">
        <f>'4M'!M69</f>
        <v>0</v>
      </c>
    </row>
    <row r="9276" spans="2:6">
      <c r="B9276" t="s">
        <v>7213</v>
      </c>
      <c r="E9276" t="s">
        <v>15757</v>
      </c>
      <c r="F9276">
        <f>'4M'!N69</f>
        <v>0</v>
      </c>
    </row>
    <row r="9277" spans="2:6">
      <c r="B9277" t="s">
        <v>7214</v>
      </c>
      <c r="E9277" t="s">
        <v>15757</v>
      </c>
      <c r="F9277">
        <f>'4M'!O69</f>
        <v>0</v>
      </c>
    </row>
    <row r="9278" spans="2:6">
      <c r="B9278" t="s">
        <v>7215</v>
      </c>
      <c r="E9278" t="s">
        <v>15757</v>
      </c>
      <c r="F9278">
        <f>'4M'!P69</f>
        <v>0</v>
      </c>
    </row>
    <row r="9279" spans="2:6">
      <c r="B9279" t="s">
        <v>7216</v>
      </c>
      <c r="E9279" t="s">
        <v>15757</v>
      </c>
      <c r="F9279">
        <f>'4M'!Q69</f>
        <v>0</v>
      </c>
    </row>
    <row r="9280" spans="2:6">
      <c r="B9280" t="s">
        <v>7217</v>
      </c>
      <c r="E9280" t="s">
        <v>15757</v>
      </c>
      <c r="F9280">
        <f>'4M'!R69</f>
        <v>0</v>
      </c>
    </row>
    <row r="9281" spans="2:6">
      <c r="B9281" t="s">
        <v>7219</v>
      </c>
      <c r="E9281" t="s">
        <v>15757</v>
      </c>
      <c r="F9281">
        <f>'4M'!F70</f>
        <v>0</v>
      </c>
    </row>
    <row r="9282" spans="2:6">
      <c r="B9282" t="s">
        <v>7220</v>
      </c>
      <c r="E9282" t="s">
        <v>15757</v>
      </c>
      <c r="F9282">
        <f>'4M'!G70</f>
        <v>0</v>
      </c>
    </row>
    <row r="9283" spans="2:6">
      <c r="B9283" t="s">
        <v>7221</v>
      </c>
      <c r="E9283" t="s">
        <v>15757</v>
      </c>
      <c r="F9283">
        <f>'4M'!H70</f>
        <v>0</v>
      </c>
    </row>
    <row r="9284" spans="2:6">
      <c r="B9284" t="s">
        <v>7222</v>
      </c>
      <c r="E9284" t="s">
        <v>15757</v>
      </c>
      <c r="F9284">
        <f>'4M'!I70</f>
        <v>0</v>
      </c>
    </row>
    <row r="9285" spans="2:6">
      <c r="B9285" t="s">
        <v>7223</v>
      </c>
      <c r="E9285" t="s">
        <v>15757</v>
      </c>
      <c r="F9285">
        <f>'4M'!J70</f>
        <v>0</v>
      </c>
    </row>
    <row r="9286" spans="2:6">
      <c r="B9286" t="s">
        <v>7224</v>
      </c>
      <c r="E9286" t="s">
        <v>15757</v>
      </c>
      <c r="F9286">
        <f>'4M'!K70</f>
        <v>0</v>
      </c>
    </row>
    <row r="9287" spans="2:6">
      <c r="B9287" t="s">
        <v>7225</v>
      </c>
      <c r="E9287" t="s">
        <v>15757</v>
      </c>
      <c r="F9287">
        <f>'4M'!L70</f>
        <v>0</v>
      </c>
    </row>
    <row r="9288" spans="2:6">
      <c r="B9288" t="s">
        <v>7226</v>
      </c>
      <c r="E9288" t="s">
        <v>15757</v>
      </c>
      <c r="F9288">
        <f>'4M'!M70</f>
        <v>0</v>
      </c>
    </row>
    <row r="9289" spans="2:6">
      <c r="B9289" t="s">
        <v>7227</v>
      </c>
      <c r="E9289" t="s">
        <v>15757</v>
      </c>
      <c r="F9289">
        <f>'4M'!N70</f>
        <v>0</v>
      </c>
    </row>
    <row r="9290" spans="2:6">
      <c r="B9290" t="s">
        <v>7228</v>
      </c>
      <c r="E9290" t="s">
        <v>15757</v>
      </c>
      <c r="F9290">
        <f>'4M'!O70</f>
        <v>0</v>
      </c>
    </row>
    <row r="9291" spans="2:6">
      <c r="B9291" t="s">
        <v>7229</v>
      </c>
      <c r="E9291" t="s">
        <v>15757</v>
      </c>
      <c r="F9291">
        <f>'4M'!P70</f>
        <v>0</v>
      </c>
    </row>
    <row r="9292" spans="2:6">
      <c r="B9292" t="s">
        <v>7230</v>
      </c>
      <c r="E9292" t="s">
        <v>15757</v>
      </c>
      <c r="F9292">
        <f>'4M'!Q70</f>
        <v>0</v>
      </c>
    </row>
    <row r="9293" spans="2:6">
      <c r="B9293" t="s">
        <v>7231</v>
      </c>
      <c r="E9293" t="s">
        <v>15757</v>
      </c>
      <c r="F9293">
        <f>'4M'!R70</f>
        <v>0</v>
      </c>
    </row>
    <row r="9294" spans="2:6">
      <c r="B9294" t="s">
        <v>7232</v>
      </c>
      <c r="E9294" t="s">
        <v>15757</v>
      </c>
      <c r="F9294">
        <f>'4M'!AB70</f>
        <v>0</v>
      </c>
    </row>
    <row r="9295" spans="2:6">
      <c r="B9295" t="s">
        <v>7233</v>
      </c>
      <c r="E9295" t="s">
        <v>15757</v>
      </c>
      <c r="F9295">
        <f>'4M'!AC70</f>
        <v>0</v>
      </c>
    </row>
    <row r="9296" spans="2:6">
      <c r="B9296" t="s">
        <v>7234</v>
      </c>
      <c r="E9296" t="s">
        <v>15757</v>
      </c>
      <c r="F9296">
        <f>'4M'!AD70</f>
        <v>0</v>
      </c>
    </row>
    <row r="9297" spans="2:6">
      <c r="B9297" t="s">
        <v>7237</v>
      </c>
      <c r="E9297" t="s">
        <v>15757</v>
      </c>
      <c r="F9297">
        <f>'4M'!F71</f>
        <v>0</v>
      </c>
    </row>
    <row r="9298" spans="2:6">
      <c r="B9298" t="s">
        <v>7238</v>
      </c>
      <c r="E9298" t="s">
        <v>15757</v>
      </c>
      <c r="F9298">
        <f>'4M'!G71</f>
        <v>0</v>
      </c>
    </row>
    <row r="9299" spans="2:6">
      <c r="B9299" t="s">
        <v>7239</v>
      </c>
      <c r="E9299" t="s">
        <v>15757</v>
      </c>
      <c r="F9299">
        <f>'4M'!H71</f>
        <v>0</v>
      </c>
    </row>
    <row r="9300" spans="2:6">
      <c r="B9300" t="s">
        <v>7240</v>
      </c>
      <c r="E9300" t="s">
        <v>15757</v>
      </c>
      <c r="F9300">
        <f>'4M'!I71</f>
        <v>0</v>
      </c>
    </row>
    <row r="9301" spans="2:6">
      <c r="B9301" t="s">
        <v>7241</v>
      </c>
      <c r="E9301" t="s">
        <v>15757</v>
      </c>
      <c r="F9301">
        <f>'4M'!J71</f>
        <v>0</v>
      </c>
    </row>
    <row r="9302" spans="2:6">
      <c r="B9302" t="s">
        <v>7242</v>
      </c>
      <c r="E9302" t="s">
        <v>15757</v>
      </c>
      <c r="F9302">
        <f>'4M'!K71</f>
        <v>0</v>
      </c>
    </row>
    <row r="9303" spans="2:6">
      <c r="B9303" t="s">
        <v>7243</v>
      </c>
      <c r="E9303" t="s">
        <v>15757</v>
      </c>
      <c r="F9303">
        <f>'4M'!L71</f>
        <v>0</v>
      </c>
    </row>
    <row r="9304" spans="2:6">
      <c r="B9304" t="s">
        <v>7244</v>
      </c>
      <c r="E9304" t="s">
        <v>15757</v>
      </c>
      <c r="F9304">
        <f>'4M'!M71</f>
        <v>0</v>
      </c>
    </row>
    <row r="9305" spans="2:6">
      <c r="B9305" t="s">
        <v>7245</v>
      </c>
      <c r="E9305" t="s">
        <v>15757</v>
      </c>
      <c r="F9305">
        <f>'4M'!N71</f>
        <v>0</v>
      </c>
    </row>
    <row r="9306" spans="2:6">
      <c r="B9306" t="s">
        <v>7246</v>
      </c>
      <c r="E9306" t="s">
        <v>15757</v>
      </c>
      <c r="F9306">
        <f>'4M'!O71</f>
        <v>0</v>
      </c>
    </row>
    <row r="9307" spans="2:6">
      <c r="B9307" t="s">
        <v>7247</v>
      </c>
      <c r="E9307" t="s">
        <v>15757</v>
      </c>
      <c r="F9307">
        <f>'4M'!P71</f>
        <v>0</v>
      </c>
    </row>
    <row r="9308" spans="2:6">
      <c r="B9308" t="s">
        <v>7248</v>
      </c>
      <c r="E9308" t="s">
        <v>15757</v>
      </c>
      <c r="F9308">
        <f>'4M'!Q71</f>
        <v>0</v>
      </c>
    </row>
    <row r="9309" spans="2:6">
      <c r="B9309" t="s">
        <v>7249</v>
      </c>
      <c r="E9309" t="s">
        <v>15757</v>
      </c>
      <c r="F9309">
        <f>'4M'!R71</f>
        <v>0</v>
      </c>
    </row>
    <row r="9310" spans="2:6">
      <c r="B9310" t="s">
        <v>7251</v>
      </c>
      <c r="E9310" t="s">
        <v>15757</v>
      </c>
      <c r="F9310">
        <f>'4M'!F72</f>
        <v>0</v>
      </c>
    </row>
    <row r="9311" spans="2:6">
      <c r="B9311" t="s">
        <v>7252</v>
      </c>
      <c r="E9311" t="s">
        <v>15757</v>
      </c>
      <c r="F9311">
        <f>'4M'!G72</f>
        <v>0</v>
      </c>
    </row>
    <row r="9312" spans="2:6">
      <c r="B9312" t="s">
        <v>7253</v>
      </c>
      <c r="E9312" t="s">
        <v>15757</v>
      </c>
      <c r="F9312">
        <f>'4M'!H72</f>
        <v>0</v>
      </c>
    </row>
    <row r="9313" spans="2:6">
      <c r="B9313" t="s">
        <v>7254</v>
      </c>
      <c r="E9313" t="s">
        <v>15757</v>
      </c>
      <c r="F9313">
        <f>'4M'!I72</f>
        <v>0</v>
      </c>
    </row>
    <row r="9314" spans="2:6">
      <c r="B9314" t="s">
        <v>7255</v>
      </c>
      <c r="E9314" t="s">
        <v>15757</v>
      </c>
      <c r="F9314">
        <f>'4M'!J72</f>
        <v>0</v>
      </c>
    </row>
    <row r="9315" spans="2:6">
      <c r="B9315" t="s">
        <v>7256</v>
      </c>
      <c r="E9315" t="s">
        <v>15757</v>
      </c>
      <c r="F9315">
        <f>'4M'!K72</f>
        <v>0</v>
      </c>
    </row>
    <row r="9316" spans="2:6">
      <c r="B9316" t="s">
        <v>7257</v>
      </c>
      <c r="E9316" t="s">
        <v>15757</v>
      </c>
      <c r="F9316">
        <f>'4M'!L72</f>
        <v>0</v>
      </c>
    </row>
    <row r="9317" spans="2:6">
      <c r="B9317" t="s">
        <v>7258</v>
      </c>
      <c r="E9317" t="s">
        <v>15757</v>
      </c>
      <c r="F9317">
        <f>'4M'!M72</f>
        <v>0</v>
      </c>
    </row>
    <row r="9318" spans="2:6">
      <c r="B9318" t="s">
        <v>7259</v>
      </c>
      <c r="E9318" t="s">
        <v>15757</v>
      </c>
      <c r="F9318">
        <f>'4M'!N72</f>
        <v>0</v>
      </c>
    </row>
    <row r="9319" spans="2:6">
      <c r="B9319" t="s">
        <v>7260</v>
      </c>
      <c r="E9319" t="s">
        <v>15757</v>
      </c>
      <c r="F9319">
        <f>'4M'!O72</f>
        <v>0</v>
      </c>
    </row>
    <row r="9320" spans="2:6">
      <c r="B9320" t="s">
        <v>7261</v>
      </c>
      <c r="E9320" t="s">
        <v>15757</v>
      </c>
      <c r="F9320">
        <f>'4M'!P72</f>
        <v>0</v>
      </c>
    </row>
    <row r="9321" spans="2:6">
      <c r="B9321" t="s">
        <v>7262</v>
      </c>
      <c r="E9321" t="s">
        <v>15757</v>
      </c>
      <c r="F9321">
        <f>'4M'!Q72</f>
        <v>0</v>
      </c>
    </row>
    <row r="9322" spans="2:6">
      <c r="B9322" t="s">
        <v>7263</v>
      </c>
      <c r="E9322" t="s">
        <v>15757</v>
      </c>
      <c r="F9322">
        <f>'4M'!R72</f>
        <v>0</v>
      </c>
    </row>
    <row r="9323" spans="2:6">
      <c r="B9323" t="s">
        <v>7265</v>
      </c>
      <c r="E9323" t="s">
        <v>15757</v>
      </c>
      <c r="F9323">
        <f>'4M'!F73</f>
        <v>0</v>
      </c>
    </row>
    <row r="9324" spans="2:6">
      <c r="B9324" t="s">
        <v>7266</v>
      </c>
      <c r="E9324" t="s">
        <v>15757</v>
      </c>
      <c r="F9324">
        <f>'4M'!G73</f>
        <v>0</v>
      </c>
    </row>
    <row r="9325" spans="2:6">
      <c r="B9325" t="s">
        <v>7267</v>
      </c>
      <c r="E9325" t="s">
        <v>15757</v>
      </c>
      <c r="F9325">
        <f>'4M'!H73</f>
        <v>0</v>
      </c>
    </row>
    <row r="9326" spans="2:6">
      <c r="B9326" t="s">
        <v>7268</v>
      </c>
      <c r="E9326" t="s">
        <v>15757</v>
      </c>
      <c r="F9326">
        <f>'4M'!I73</f>
        <v>0</v>
      </c>
    </row>
    <row r="9327" spans="2:6">
      <c r="B9327" t="s">
        <v>7269</v>
      </c>
      <c r="E9327" t="s">
        <v>15757</v>
      </c>
      <c r="F9327">
        <f>'4M'!J73</f>
        <v>0</v>
      </c>
    </row>
    <row r="9328" spans="2:6">
      <c r="B9328" t="s">
        <v>7270</v>
      </c>
      <c r="E9328" t="s">
        <v>15757</v>
      </c>
      <c r="F9328">
        <f>'4M'!K73</f>
        <v>0</v>
      </c>
    </row>
    <row r="9329" spans="2:6">
      <c r="B9329" t="s">
        <v>7271</v>
      </c>
      <c r="E9329" t="s">
        <v>15757</v>
      </c>
      <c r="F9329">
        <f>'4M'!L73</f>
        <v>0</v>
      </c>
    </row>
    <row r="9330" spans="2:6">
      <c r="B9330" t="s">
        <v>7272</v>
      </c>
      <c r="E9330" t="s">
        <v>15757</v>
      </c>
      <c r="F9330">
        <f>'4M'!M73</f>
        <v>0</v>
      </c>
    </row>
    <row r="9331" spans="2:6">
      <c r="B9331" t="s">
        <v>7273</v>
      </c>
      <c r="E9331" t="s">
        <v>15757</v>
      </c>
      <c r="F9331">
        <f>'4M'!N73</f>
        <v>0</v>
      </c>
    </row>
    <row r="9332" spans="2:6">
      <c r="B9332" t="s">
        <v>7274</v>
      </c>
      <c r="E9332" t="s">
        <v>15757</v>
      </c>
      <c r="F9332">
        <f>'4M'!O73</f>
        <v>0</v>
      </c>
    </row>
    <row r="9333" spans="2:6">
      <c r="B9333" t="s">
        <v>7275</v>
      </c>
      <c r="E9333" t="s">
        <v>15757</v>
      </c>
      <c r="F9333">
        <f>'4M'!P73</f>
        <v>0</v>
      </c>
    </row>
    <row r="9334" spans="2:6">
      <c r="B9334" t="s">
        <v>7276</v>
      </c>
      <c r="E9334" t="s">
        <v>15757</v>
      </c>
      <c r="F9334">
        <f>'4M'!Q73</f>
        <v>0</v>
      </c>
    </row>
    <row r="9335" spans="2:6">
      <c r="B9335" t="s">
        <v>7277</v>
      </c>
      <c r="E9335" t="s">
        <v>15757</v>
      </c>
      <c r="F9335">
        <f>'4M'!R73</f>
        <v>0</v>
      </c>
    </row>
    <row r="9336" spans="2:6">
      <c r="B9336" t="s">
        <v>7278</v>
      </c>
      <c r="E9336" t="s">
        <v>15757</v>
      </c>
      <c r="F9336">
        <f>'4M'!AB73</f>
        <v>0</v>
      </c>
    </row>
    <row r="9337" spans="2:6">
      <c r="B9337" t="s">
        <v>7279</v>
      </c>
      <c r="E9337" t="s">
        <v>15757</v>
      </c>
      <c r="F9337">
        <f>'4M'!AC73</f>
        <v>0</v>
      </c>
    </row>
    <row r="9338" spans="2:6">
      <c r="B9338" t="s">
        <v>7280</v>
      </c>
      <c r="E9338" t="s">
        <v>15757</v>
      </c>
      <c r="F9338">
        <f>'4M'!AD73</f>
        <v>0</v>
      </c>
    </row>
    <row r="9339" spans="2:6">
      <c r="B9339" t="s">
        <v>7283</v>
      </c>
      <c r="E9339" t="s">
        <v>15757</v>
      </c>
      <c r="F9339">
        <f>'4M'!F74</f>
        <v>0</v>
      </c>
    </row>
    <row r="9340" spans="2:6">
      <c r="B9340" t="s">
        <v>7284</v>
      </c>
      <c r="E9340" t="s">
        <v>15757</v>
      </c>
      <c r="F9340">
        <f>'4M'!G74</f>
        <v>0</v>
      </c>
    </row>
    <row r="9341" spans="2:6">
      <c r="B9341" t="s">
        <v>7285</v>
      </c>
      <c r="E9341" t="s">
        <v>15757</v>
      </c>
      <c r="F9341">
        <f>'4M'!H74</f>
        <v>0</v>
      </c>
    </row>
    <row r="9342" spans="2:6">
      <c r="B9342" t="s">
        <v>7286</v>
      </c>
      <c r="E9342" t="s">
        <v>15757</v>
      </c>
      <c r="F9342">
        <f>'4M'!I74</f>
        <v>0</v>
      </c>
    </row>
    <row r="9343" spans="2:6">
      <c r="B9343" t="s">
        <v>7287</v>
      </c>
      <c r="E9343" t="s">
        <v>15757</v>
      </c>
      <c r="F9343">
        <f>'4M'!J74</f>
        <v>0</v>
      </c>
    </row>
    <row r="9344" spans="2:6">
      <c r="B9344" t="s">
        <v>7288</v>
      </c>
      <c r="E9344" t="s">
        <v>15757</v>
      </c>
      <c r="F9344">
        <f>'4M'!K74</f>
        <v>0</v>
      </c>
    </row>
    <row r="9345" spans="2:6">
      <c r="B9345" t="s">
        <v>7289</v>
      </c>
      <c r="E9345" t="s">
        <v>15757</v>
      </c>
      <c r="F9345">
        <f>'4M'!L74</f>
        <v>0</v>
      </c>
    </row>
    <row r="9346" spans="2:6">
      <c r="B9346" t="s">
        <v>7290</v>
      </c>
      <c r="E9346" t="s">
        <v>15757</v>
      </c>
      <c r="F9346">
        <f>'4M'!M74</f>
        <v>0</v>
      </c>
    </row>
    <row r="9347" spans="2:6">
      <c r="B9347" t="s">
        <v>7291</v>
      </c>
      <c r="E9347" t="s">
        <v>15757</v>
      </c>
      <c r="F9347">
        <f>'4M'!N74</f>
        <v>0</v>
      </c>
    </row>
    <row r="9348" spans="2:6">
      <c r="B9348" t="s">
        <v>7292</v>
      </c>
      <c r="E9348" t="s">
        <v>15757</v>
      </c>
      <c r="F9348">
        <f>'4M'!O74</f>
        <v>0</v>
      </c>
    </row>
    <row r="9349" spans="2:6">
      <c r="B9349" t="s">
        <v>7293</v>
      </c>
      <c r="E9349" t="s">
        <v>15757</v>
      </c>
      <c r="F9349">
        <f>'4M'!P74</f>
        <v>0</v>
      </c>
    </row>
    <row r="9350" spans="2:6">
      <c r="B9350" t="s">
        <v>7294</v>
      </c>
      <c r="E9350" t="s">
        <v>15757</v>
      </c>
      <c r="F9350">
        <f>'4M'!Q74</f>
        <v>0</v>
      </c>
    </row>
    <row r="9351" spans="2:6">
      <c r="B9351" t="s">
        <v>7295</v>
      </c>
      <c r="E9351" t="s">
        <v>15757</v>
      </c>
      <c r="F9351">
        <f>'4M'!R74</f>
        <v>0</v>
      </c>
    </row>
    <row r="9352" spans="2:6">
      <c r="B9352" t="s">
        <v>7297</v>
      </c>
      <c r="E9352" t="s">
        <v>15757</v>
      </c>
      <c r="F9352">
        <f>'4M'!F75</f>
        <v>0</v>
      </c>
    </row>
    <row r="9353" spans="2:6">
      <c r="B9353" t="s">
        <v>7298</v>
      </c>
      <c r="E9353" t="s">
        <v>15757</v>
      </c>
      <c r="F9353">
        <f>'4M'!G75</f>
        <v>0</v>
      </c>
    </row>
    <row r="9354" spans="2:6">
      <c r="B9354" t="s">
        <v>7299</v>
      </c>
      <c r="E9354" t="s">
        <v>15757</v>
      </c>
      <c r="F9354">
        <f>'4M'!H75</f>
        <v>0</v>
      </c>
    </row>
    <row r="9355" spans="2:6">
      <c r="B9355" t="s">
        <v>7300</v>
      </c>
      <c r="E9355" t="s">
        <v>15757</v>
      </c>
      <c r="F9355">
        <f>'4M'!I75</f>
        <v>0</v>
      </c>
    </row>
    <row r="9356" spans="2:6">
      <c r="B9356" t="s">
        <v>7301</v>
      </c>
      <c r="E9356" t="s">
        <v>15757</v>
      </c>
      <c r="F9356">
        <f>'4M'!J75</f>
        <v>0</v>
      </c>
    </row>
    <row r="9357" spans="2:6">
      <c r="B9357" t="s">
        <v>7302</v>
      </c>
      <c r="E9357" t="s">
        <v>15757</v>
      </c>
      <c r="F9357">
        <f>'4M'!K75</f>
        <v>0</v>
      </c>
    </row>
    <row r="9358" spans="2:6">
      <c r="B9358" t="s">
        <v>7303</v>
      </c>
      <c r="E9358" t="s">
        <v>15757</v>
      </c>
      <c r="F9358">
        <f>'4M'!L75</f>
        <v>0</v>
      </c>
    </row>
    <row r="9359" spans="2:6">
      <c r="B9359" t="s">
        <v>7304</v>
      </c>
      <c r="E9359" t="s">
        <v>15757</v>
      </c>
      <c r="F9359">
        <f>'4M'!M75</f>
        <v>0</v>
      </c>
    </row>
    <row r="9360" spans="2:6">
      <c r="B9360" t="s">
        <v>7305</v>
      </c>
      <c r="E9360" t="s">
        <v>15757</v>
      </c>
      <c r="F9360">
        <f>'4M'!N75</f>
        <v>0</v>
      </c>
    </row>
    <row r="9361" spans="2:6">
      <c r="B9361" t="s">
        <v>7306</v>
      </c>
      <c r="E9361" t="s">
        <v>15757</v>
      </c>
      <c r="F9361">
        <f>'4M'!O75</f>
        <v>0</v>
      </c>
    </row>
    <row r="9362" spans="2:6">
      <c r="B9362" t="s">
        <v>7307</v>
      </c>
      <c r="E9362" t="s">
        <v>15757</v>
      </c>
      <c r="F9362">
        <f>'4M'!P75</f>
        <v>0</v>
      </c>
    </row>
    <row r="9363" spans="2:6">
      <c r="B9363" t="s">
        <v>7308</v>
      </c>
      <c r="E9363" t="s">
        <v>15757</v>
      </c>
      <c r="F9363">
        <f>'4M'!Q75</f>
        <v>0</v>
      </c>
    </row>
    <row r="9364" spans="2:6">
      <c r="B9364" t="s">
        <v>7309</v>
      </c>
      <c r="E9364" t="s">
        <v>15757</v>
      </c>
      <c r="F9364">
        <f>'4M'!R75</f>
        <v>0</v>
      </c>
    </row>
    <row r="9365" spans="2:6">
      <c r="B9365" t="s">
        <v>7311</v>
      </c>
      <c r="E9365" t="s">
        <v>15757</v>
      </c>
      <c r="F9365">
        <f>'4M'!F76</f>
        <v>0</v>
      </c>
    </row>
    <row r="9366" spans="2:6">
      <c r="B9366" t="s">
        <v>7312</v>
      </c>
      <c r="E9366" t="s">
        <v>15757</v>
      </c>
      <c r="F9366">
        <f>'4M'!G76</f>
        <v>0</v>
      </c>
    </row>
    <row r="9367" spans="2:6">
      <c r="B9367" t="s">
        <v>7313</v>
      </c>
      <c r="E9367" t="s">
        <v>15757</v>
      </c>
      <c r="F9367">
        <f>'4M'!H76</f>
        <v>0</v>
      </c>
    </row>
    <row r="9368" spans="2:6">
      <c r="B9368" t="s">
        <v>7314</v>
      </c>
      <c r="E9368" t="s">
        <v>15757</v>
      </c>
      <c r="F9368">
        <f>'4M'!I76</f>
        <v>0</v>
      </c>
    </row>
    <row r="9369" spans="2:6">
      <c r="B9369" t="s">
        <v>7315</v>
      </c>
      <c r="E9369" t="s">
        <v>15757</v>
      </c>
      <c r="F9369">
        <f>'4M'!J76</f>
        <v>0</v>
      </c>
    </row>
    <row r="9370" spans="2:6">
      <c r="B9370" t="s">
        <v>7316</v>
      </c>
      <c r="E9370" t="s">
        <v>15757</v>
      </c>
      <c r="F9370">
        <f>'4M'!K76</f>
        <v>0</v>
      </c>
    </row>
    <row r="9371" spans="2:6">
      <c r="B9371" t="s">
        <v>7317</v>
      </c>
      <c r="E9371" t="s">
        <v>15757</v>
      </c>
      <c r="F9371">
        <f>'4M'!L76</f>
        <v>0</v>
      </c>
    </row>
    <row r="9372" spans="2:6">
      <c r="B9372" t="s">
        <v>7318</v>
      </c>
      <c r="E9372" t="s">
        <v>15757</v>
      </c>
      <c r="F9372">
        <f>'4M'!M76</f>
        <v>0</v>
      </c>
    </row>
    <row r="9373" spans="2:6">
      <c r="B9373" t="s">
        <v>7319</v>
      </c>
      <c r="E9373" t="s">
        <v>15757</v>
      </c>
      <c r="F9373">
        <f>'4M'!N76</f>
        <v>0</v>
      </c>
    </row>
    <row r="9374" spans="2:6">
      <c r="B9374" t="s">
        <v>7320</v>
      </c>
      <c r="E9374" t="s">
        <v>15757</v>
      </c>
      <c r="F9374">
        <f>'4M'!O76</f>
        <v>0</v>
      </c>
    </row>
    <row r="9375" spans="2:6">
      <c r="B9375" t="s">
        <v>7321</v>
      </c>
      <c r="E9375" t="s">
        <v>15757</v>
      </c>
      <c r="F9375">
        <f>'4M'!P76</f>
        <v>0</v>
      </c>
    </row>
    <row r="9376" spans="2:6">
      <c r="B9376" t="s">
        <v>7322</v>
      </c>
      <c r="E9376" t="s">
        <v>15757</v>
      </c>
      <c r="F9376">
        <f>'4M'!Q76</f>
        <v>0</v>
      </c>
    </row>
    <row r="9377" spans="2:6">
      <c r="B9377" t="s">
        <v>7323</v>
      </c>
      <c r="E9377" t="s">
        <v>15757</v>
      </c>
      <c r="F9377">
        <f>'4M'!R76</f>
        <v>0</v>
      </c>
    </row>
    <row r="9378" spans="2:6">
      <c r="B9378" t="s">
        <v>7324</v>
      </c>
      <c r="E9378" t="s">
        <v>15757</v>
      </c>
      <c r="F9378">
        <f>'4M'!AB76</f>
        <v>0</v>
      </c>
    </row>
    <row r="9379" spans="2:6">
      <c r="B9379" t="s">
        <v>7325</v>
      </c>
      <c r="E9379" t="s">
        <v>15757</v>
      </c>
      <c r="F9379">
        <f>'4M'!AC76</f>
        <v>0</v>
      </c>
    </row>
    <row r="9380" spans="2:6">
      <c r="B9380" t="s">
        <v>7326</v>
      </c>
      <c r="E9380" t="s">
        <v>15757</v>
      </c>
      <c r="F9380">
        <f>'4M'!AD76</f>
        <v>0</v>
      </c>
    </row>
    <row r="9381" spans="2:6">
      <c r="B9381" t="s">
        <v>7329</v>
      </c>
      <c r="E9381" t="s">
        <v>15757</v>
      </c>
      <c r="F9381">
        <f>'4M'!F77</f>
        <v>0</v>
      </c>
    </row>
    <row r="9382" spans="2:6">
      <c r="B9382" t="s">
        <v>7330</v>
      </c>
      <c r="E9382" t="s">
        <v>15757</v>
      </c>
      <c r="F9382">
        <f>'4M'!G77</f>
        <v>0</v>
      </c>
    </row>
    <row r="9383" spans="2:6">
      <c r="B9383" t="s">
        <v>7331</v>
      </c>
      <c r="E9383" t="s">
        <v>15757</v>
      </c>
      <c r="F9383">
        <f>'4M'!H77</f>
        <v>0</v>
      </c>
    </row>
    <row r="9384" spans="2:6">
      <c r="B9384" t="s">
        <v>7332</v>
      </c>
      <c r="E9384" t="s">
        <v>15757</v>
      </c>
      <c r="F9384">
        <f>'4M'!I77</f>
        <v>0</v>
      </c>
    </row>
    <row r="9385" spans="2:6">
      <c r="B9385" t="s">
        <v>7333</v>
      </c>
      <c r="E9385" t="s">
        <v>15757</v>
      </c>
      <c r="F9385">
        <f>'4M'!J77</f>
        <v>0</v>
      </c>
    </row>
    <row r="9386" spans="2:6">
      <c r="B9386" t="s">
        <v>7334</v>
      </c>
      <c r="E9386" t="s">
        <v>15757</v>
      </c>
      <c r="F9386">
        <f>'4M'!K77</f>
        <v>0</v>
      </c>
    </row>
    <row r="9387" spans="2:6">
      <c r="B9387" t="s">
        <v>7335</v>
      </c>
      <c r="E9387" t="s">
        <v>15757</v>
      </c>
      <c r="F9387">
        <f>'4M'!L77</f>
        <v>0</v>
      </c>
    </row>
    <row r="9388" spans="2:6">
      <c r="B9388" t="s">
        <v>7336</v>
      </c>
      <c r="E9388" t="s">
        <v>15757</v>
      </c>
      <c r="F9388">
        <f>'4M'!M77</f>
        <v>0</v>
      </c>
    </row>
    <row r="9389" spans="2:6">
      <c r="B9389" t="s">
        <v>7337</v>
      </c>
      <c r="E9389" t="s">
        <v>15757</v>
      </c>
      <c r="F9389">
        <f>'4M'!N77</f>
        <v>0</v>
      </c>
    </row>
    <row r="9390" spans="2:6">
      <c r="B9390" t="s">
        <v>7338</v>
      </c>
      <c r="E9390" t="s">
        <v>15757</v>
      </c>
      <c r="F9390">
        <f>'4M'!O77</f>
        <v>0</v>
      </c>
    </row>
    <row r="9391" spans="2:6">
      <c r="B9391" t="s">
        <v>7339</v>
      </c>
      <c r="E9391" t="s">
        <v>15757</v>
      </c>
      <c r="F9391">
        <f>'4M'!P77</f>
        <v>0</v>
      </c>
    </row>
    <row r="9392" spans="2:6">
      <c r="B9392" t="s">
        <v>7340</v>
      </c>
      <c r="E9392" t="s">
        <v>15757</v>
      </c>
      <c r="F9392">
        <f>'4M'!Q77</f>
        <v>0</v>
      </c>
    </row>
    <row r="9393" spans="2:6">
      <c r="B9393" t="s">
        <v>7341</v>
      </c>
      <c r="E9393" t="s">
        <v>15757</v>
      </c>
      <c r="F9393">
        <f>'4M'!R77</f>
        <v>0</v>
      </c>
    </row>
    <row r="9394" spans="2:6">
      <c r="B9394" t="s">
        <v>7342</v>
      </c>
      <c r="E9394" t="s">
        <v>15757</v>
      </c>
      <c r="F9394">
        <f>'4M'!S77</f>
        <v>0</v>
      </c>
    </row>
    <row r="9395" spans="2:6">
      <c r="B9395" t="s">
        <v>7343</v>
      </c>
      <c r="E9395" t="s">
        <v>15757</v>
      </c>
      <c r="F9395">
        <f>'4M'!T77</f>
        <v>0</v>
      </c>
    </row>
    <row r="9396" spans="2:6">
      <c r="B9396" t="s">
        <v>7344</v>
      </c>
      <c r="E9396" t="s">
        <v>15757</v>
      </c>
      <c r="F9396">
        <f>'4M'!U77</f>
        <v>0</v>
      </c>
    </row>
    <row r="9397" spans="2:6">
      <c r="B9397" t="s">
        <v>7345</v>
      </c>
      <c r="E9397" t="s">
        <v>15757</v>
      </c>
      <c r="F9397">
        <f>'4M'!V77</f>
        <v>0</v>
      </c>
    </row>
    <row r="9398" spans="2:6">
      <c r="B9398" t="s">
        <v>7346</v>
      </c>
      <c r="E9398" t="s">
        <v>15757</v>
      </c>
      <c r="F9398">
        <f>'4M'!W77</f>
        <v>0</v>
      </c>
    </row>
    <row r="9399" spans="2:6">
      <c r="B9399" t="s">
        <v>7347</v>
      </c>
      <c r="E9399" t="s">
        <v>15757</v>
      </c>
      <c r="F9399">
        <f>'4M'!X77</f>
        <v>0</v>
      </c>
    </row>
    <row r="9400" spans="2:6">
      <c r="B9400" t="s">
        <v>7348</v>
      </c>
      <c r="E9400" t="s">
        <v>15757</v>
      </c>
      <c r="F9400">
        <f>'4M'!Y77</f>
        <v>0</v>
      </c>
    </row>
    <row r="9401" spans="2:6">
      <c r="B9401" t="s">
        <v>7349</v>
      </c>
      <c r="E9401" t="s">
        <v>15757</v>
      </c>
      <c r="F9401">
        <f>'4M'!Z77</f>
        <v>0</v>
      </c>
    </row>
    <row r="9402" spans="2:6">
      <c r="B9402" t="s">
        <v>7350</v>
      </c>
      <c r="E9402" t="s">
        <v>15757</v>
      </c>
      <c r="F9402">
        <f>'4M'!AA77</f>
        <v>0</v>
      </c>
    </row>
    <row r="9403" spans="2:6">
      <c r="B9403" t="s">
        <v>7352</v>
      </c>
      <c r="E9403" t="s">
        <v>15757</v>
      </c>
      <c r="F9403">
        <f>'4M'!F78</f>
        <v>0</v>
      </c>
    </row>
    <row r="9404" spans="2:6">
      <c r="B9404" t="s">
        <v>7353</v>
      </c>
      <c r="E9404" t="s">
        <v>15757</v>
      </c>
      <c r="F9404">
        <f>'4M'!G78</f>
        <v>0</v>
      </c>
    </row>
    <row r="9405" spans="2:6">
      <c r="B9405" t="s">
        <v>7354</v>
      </c>
      <c r="E9405" t="s">
        <v>15757</v>
      </c>
      <c r="F9405">
        <f>'4M'!H78</f>
        <v>0</v>
      </c>
    </row>
    <row r="9406" spans="2:6">
      <c r="B9406" t="s">
        <v>7355</v>
      </c>
      <c r="E9406" t="s">
        <v>15757</v>
      </c>
      <c r="F9406">
        <f>'4M'!I78</f>
        <v>0</v>
      </c>
    </row>
    <row r="9407" spans="2:6">
      <c r="B9407" t="s">
        <v>7356</v>
      </c>
      <c r="E9407" t="s">
        <v>15757</v>
      </c>
      <c r="F9407">
        <f>'4M'!J78</f>
        <v>0</v>
      </c>
    </row>
    <row r="9408" spans="2:6">
      <c r="B9408" t="s">
        <v>7357</v>
      </c>
      <c r="E9408" t="s">
        <v>15757</v>
      </c>
      <c r="F9408">
        <f>'4M'!K78</f>
        <v>0</v>
      </c>
    </row>
    <row r="9409" spans="2:6">
      <c r="B9409" t="s">
        <v>7358</v>
      </c>
      <c r="E9409" t="s">
        <v>15757</v>
      </c>
      <c r="F9409">
        <f>'4M'!L78</f>
        <v>0</v>
      </c>
    </row>
    <row r="9410" spans="2:6">
      <c r="B9410" t="s">
        <v>7359</v>
      </c>
      <c r="E9410" t="s">
        <v>15757</v>
      </c>
      <c r="F9410">
        <f>'4M'!M78</f>
        <v>0</v>
      </c>
    </row>
    <row r="9411" spans="2:6">
      <c r="B9411" t="s">
        <v>7360</v>
      </c>
      <c r="E9411" t="s">
        <v>15757</v>
      </c>
      <c r="F9411">
        <f>'4M'!N78</f>
        <v>0</v>
      </c>
    </row>
    <row r="9412" spans="2:6">
      <c r="B9412" t="s">
        <v>7361</v>
      </c>
      <c r="E9412" t="s">
        <v>15757</v>
      </c>
      <c r="F9412">
        <f>'4M'!O78</f>
        <v>0</v>
      </c>
    </row>
    <row r="9413" spans="2:6">
      <c r="B9413" t="s">
        <v>7362</v>
      </c>
      <c r="E9413" t="s">
        <v>15757</v>
      </c>
      <c r="F9413">
        <f>'4M'!P78</f>
        <v>0</v>
      </c>
    </row>
    <row r="9414" spans="2:6">
      <c r="B9414" t="s">
        <v>7363</v>
      </c>
      <c r="E9414" t="s">
        <v>15757</v>
      </c>
      <c r="F9414">
        <f>'4M'!Q78</f>
        <v>0</v>
      </c>
    </row>
    <row r="9415" spans="2:6">
      <c r="B9415" t="s">
        <v>7364</v>
      </c>
      <c r="E9415" t="s">
        <v>15757</v>
      </c>
      <c r="F9415">
        <f>'4M'!R78</f>
        <v>0</v>
      </c>
    </row>
    <row r="9416" spans="2:6">
      <c r="B9416" t="s">
        <v>7365</v>
      </c>
      <c r="E9416" t="s">
        <v>15757</v>
      </c>
      <c r="F9416">
        <f>'4M'!S78</f>
        <v>0</v>
      </c>
    </row>
    <row r="9417" spans="2:6">
      <c r="B9417" t="s">
        <v>7366</v>
      </c>
      <c r="E9417" t="s">
        <v>15757</v>
      </c>
      <c r="F9417">
        <f>'4M'!T78</f>
        <v>0</v>
      </c>
    </row>
    <row r="9418" spans="2:6">
      <c r="B9418" t="s">
        <v>7367</v>
      </c>
      <c r="E9418" t="s">
        <v>15757</v>
      </c>
      <c r="F9418">
        <f>'4M'!U78</f>
        <v>0</v>
      </c>
    </row>
    <row r="9419" spans="2:6">
      <c r="B9419" t="s">
        <v>7368</v>
      </c>
      <c r="E9419" t="s">
        <v>15757</v>
      </c>
      <c r="F9419">
        <f>'4M'!V78</f>
        <v>0</v>
      </c>
    </row>
    <row r="9420" spans="2:6">
      <c r="B9420" t="s">
        <v>7369</v>
      </c>
      <c r="E9420" t="s">
        <v>15757</v>
      </c>
      <c r="F9420">
        <f>'4M'!W78</f>
        <v>0</v>
      </c>
    </row>
    <row r="9421" spans="2:6">
      <c r="B9421" t="s">
        <v>7370</v>
      </c>
      <c r="E9421" t="s">
        <v>15757</v>
      </c>
      <c r="F9421">
        <f>'4M'!X78</f>
        <v>0</v>
      </c>
    </row>
    <row r="9422" spans="2:6">
      <c r="B9422" t="s">
        <v>7371</v>
      </c>
      <c r="E9422" t="s">
        <v>15757</v>
      </c>
      <c r="F9422">
        <f>'4M'!Y78</f>
        <v>0</v>
      </c>
    </row>
    <row r="9423" spans="2:6">
      <c r="B9423" t="s">
        <v>7372</v>
      </c>
      <c r="E9423" t="s">
        <v>15757</v>
      </c>
      <c r="F9423">
        <f>'4M'!Z78</f>
        <v>0</v>
      </c>
    </row>
    <row r="9424" spans="2:6">
      <c r="B9424" t="s">
        <v>7373</v>
      </c>
      <c r="E9424" t="s">
        <v>15757</v>
      </c>
      <c r="F9424">
        <f>'4M'!AA78</f>
        <v>0</v>
      </c>
    </row>
    <row r="9425" spans="2:6">
      <c r="B9425" t="s">
        <v>7375</v>
      </c>
      <c r="E9425" t="s">
        <v>15757</v>
      </c>
      <c r="F9425">
        <f>'4M'!F79</f>
        <v>0</v>
      </c>
    </row>
    <row r="9426" spans="2:6">
      <c r="B9426" t="s">
        <v>7376</v>
      </c>
      <c r="E9426" t="s">
        <v>15757</v>
      </c>
      <c r="F9426">
        <f>'4M'!G79</f>
        <v>0</v>
      </c>
    </row>
    <row r="9427" spans="2:6">
      <c r="B9427" t="s">
        <v>7377</v>
      </c>
      <c r="E9427" t="s">
        <v>15757</v>
      </c>
      <c r="F9427">
        <f>'4M'!H79</f>
        <v>0</v>
      </c>
    </row>
    <row r="9428" spans="2:6">
      <c r="B9428" t="s">
        <v>7378</v>
      </c>
      <c r="E9428" t="s">
        <v>15757</v>
      </c>
      <c r="F9428">
        <f>'4M'!I79</f>
        <v>0</v>
      </c>
    </row>
    <row r="9429" spans="2:6">
      <c r="B9429" t="s">
        <v>7379</v>
      </c>
      <c r="E9429" t="s">
        <v>15757</v>
      </c>
      <c r="F9429">
        <f>'4M'!J79</f>
        <v>0</v>
      </c>
    </row>
    <row r="9430" spans="2:6">
      <c r="B9430" t="s">
        <v>7380</v>
      </c>
      <c r="E9430" t="s">
        <v>15757</v>
      </c>
      <c r="F9430">
        <f>'4M'!K79</f>
        <v>0</v>
      </c>
    </row>
    <row r="9431" spans="2:6">
      <c r="B9431" t="s">
        <v>7381</v>
      </c>
      <c r="E9431" t="s">
        <v>15757</v>
      </c>
      <c r="F9431">
        <f>'4M'!L79</f>
        <v>0</v>
      </c>
    </row>
    <row r="9432" spans="2:6">
      <c r="B9432" t="s">
        <v>7382</v>
      </c>
      <c r="E9432" t="s">
        <v>15757</v>
      </c>
      <c r="F9432">
        <f>'4M'!M79</f>
        <v>0</v>
      </c>
    </row>
    <row r="9433" spans="2:6">
      <c r="B9433" t="s">
        <v>7383</v>
      </c>
      <c r="E9433" t="s">
        <v>15757</v>
      </c>
      <c r="F9433">
        <f>'4M'!N79</f>
        <v>0</v>
      </c>
    </row>
    <row r="9434" spans="2:6">
      <c r="B9434" t="s">
        <v>7384</v>
      </c>
      <c r="E9434" t="s">
        <v>15757</v>
      </c>
      <c r="F9434">
        <f>'4M'!O79</f>
        <v>0</v>
      </c>
    </row>
    <row r="9435" spans="2:6">
      <c r="B9435" t="s">
        <v>7385</v>
      </c>
      <c r="E9435" t="s">
        <v>15757</v>
      </c>
      <c r="F9435">
        <f>'4M'!P79</f>
        <v>0</v>
      </c>
    </row>
    <row r="9436" spans="2:6">
      <c r="B9436" t="s">
        <v>7386</v>
      </c>
      <c r="E9436" t="s">
        <v>15757</v>
      </c>
      <c r="F9436">
        <f>'4M'!Q79</f>
        <v>0</v>
      </c>
    </row>
    <row r="9437" spans="2:6">
      <c r="B9437" t="s">
        <v>7387</v>
      </c>
      <c r="E9437" t="s">
        <v>15757</v>
      </c>
      <c r="F9437">
        <f>'4M'!R79</f>
        <v>0</v>
      </c>
    </row>
    <row r="9438" spans="2:6">
      <c r="B9438" t="s">
        <v>7388</v>
      </c>
      <c r="E9438" t="s">
        <v>15757</v>
      </c>
      <c r="F9438">
        <f>'4M'!S79</f>
        <v>0</v>
      </c>
    </row>
    <row r="9439" spans="2:6">
      <c r="B9439" t="s">
        <v>7389</v>
      </c>
      <c r="E9439" t="s">
        <v>15757</v>
      </c>
      <c r="F9439">
        <f>'4M'!T79</f>
        <v>0</v>
      </c>
    </row>
    <row r="9440" spans="2:6">
      <c r="B9440" t="s">
        <v>7390</v>
      </c>
      <c r="E9440" t="s">
        <v>15757</v>
      </c>
      <c r="F9440">
        <f>'4M'!U79</f>
        <v>0</v>
      </c>
    </row>
    <row r="9441" spans="2:6">
      <c r="B9441" t="s">
        <v>7391</v>
      </c>
      <c r="E9441" t="s">
        <v>15757</v>
      </c>
      <c r="F9441">
        <f>'4M'!V79</f>
        <v>0</v>
      </c>
    </row>
    <row r="9442" spans="2:6">
      <c r="B9442" t="s">
        <v>7392</v>
      </c>
      <c r="E9442" t="s">
        <v>15757</v>
      </c>
      <c r="F9442">
        <f>'4M'!W79</f>
        <v>0</v>
      </c>
    </row>
    <row r="9443" spans="2:6">
      <c r="B9443" t="s">
        <v>7393</v>
      </c>
      <c r="E9443" t="s">
        <v>15757</v>
      </c>
      <c r="F9443">
        <f>'4M'!X79</f>
        <v>0</v>
      </c>
    </row>
    <row r="9444" spans="2:6">
      <c r="B9444" t="s">
        <v>7394</v>
      </c>
      <c r="E9444" t="s">
        <v>15757</v>
      </c>
      <c r="F9444">
        <f>'4M'!Y79</f>
        <v>0</v>
      </c>
    </row>
    <row r="9445" spans="2:6">
      <c r="B9445" t="s">
        <v>7395</v>
      </c>
      <c r="E9445" t="s">
        <v>15757</v>
      </c>
      <c r="F9445">
        <f>'4M'!Z79</f>
        <v>0</v>
      </c>
    </row>
    <row r="9446" spans="2:6">
      <c r="B9446" t="s">
        <v>7396</v>
      </c>
      <c r="E9446" t="s">
        <v>15757</v>
      </c>
      <c r="F9446">
        <f>'4M'!AA79</f>
        <v>0</v>
      </c>
    </row>
    <row r="9447" spans="2:6">
      <c r="B9447" t="s">
        <v>7397</v>
      </c>
      <c r="E9447" t="s">
        <v>15757</v>
      </c>
      <c r="F9447">
        <f>'4M'!AB79</f>
        <v>0</v>
      </c>
    </row>
    <row r="9448" spans="2:6">
      <c r="B9448" t="s">
        <v>7398</v>
      </c>
      <c r="E9448" t="s">
        <v>15757</v>
      </c>
      <c r="F9448">
        <f>'4M'!AC79</f>
        <v>0</v>
      </c>
    </row>
    <row r="9449" spans="2:6">
      <c r="B9449" t="s">
        <v>7399</v>
      </c>
      <c r="E9449" t="s">
        <v>15757</v>
      </c>
      <c r="F9449">
        <f>'4M'!AD79</f>
        <v>0</v>
      </c>
    </row>
    <row r="9450" spans="2:6">
      <c r="B9450" t="s">
        <v>7402</v>
      </c>
      <c r="E9450" t="s">
        <v>15757</v>
      </c>
      <c r="F9450">
        <f>'4M'!F80</f>
        <v>0</v>
      </c>
    </row>
    <row r="9451" spans="2:6">
      <c r="B9451" t="s">
        <v>7403</v>
      </c>
      <c r="E9451" t="s">
        <v>15757</v>
      </c>
      <c r="F9451">
        <f>'4M'!G80</f>
        <v>0</v>
      </c>
    </row>
    <row r="9452" spans="2:6">
      <c r="B9452" t="s">
        <v>7404</v>
      </c>
      <c r="E9452" t="s">
        <v>15757</v>
      </c>
      <c r="F9452">
        <f>'4M'!H80</f>
        <v>0</v>
      </c>
    </row>
    <row r="9453" spans="2:6">
      <c r="B9453" t="s">
        <v>7405</v>
      </c>
      <c r="E9453" t="s">
        <v>15757</v>
      </c>
      <c r="F9453">
        <f>'4M'!I80</f>
        <v>0</v>
      </c>
    </row>
    <row r="9454" spans="2:6">
      <c r="B9454" t="s">
        <v>7406</v>
      </c>
      <c r="E9454" t="s">
        <v>15757</v>
      </c>
      <c r="F9454">
        <f>'4M'!J80</f>
        <v>0</v>
      </c>
    </row>
    <row r="9455" spans="2:6">
      <c r="B9455" t="s">
        <v>7407</v>
      </c>
      <c r="E9455" t="s">
        <v>15757</v>
      </c>
      <c r="F9455">
        <f>'4M'!K80</f>
        <v>0</v>
      </c>
    </row>
    <row r="9456" spans="2:6">
      <c r="B9456" t="s">
        <v>7408</v>
      </c>
      <c r="E9456" t="s">
        <v>15757</v>
      </c>
      <c r="F9456">
        <f>'4M'!L80</f>
        <v>0</v>
      </c>
    </row>
    <row r="9457" spans="2:6">
      <c r="B9457" t="s">
        <v>7409</v>
      </c>
      <c r="E9457" t="s">
        <v>15757</v>
      </c>
      <c r="F9457">
        <f>'4M'!M80</f>
        <v>0</v>
      </c>
    </row>
    <row r="9458" spans="2:6">
      <c r="B9458" t="s">
        <v>7410</v>
      </c>
      <c r="E9458" t="s">
        <v>15757</v>
      </c>
      <c r="F9458">
        <f>'4M'!N80</f>
        <v>0</v>
      </c>
    </row>
    <row r="9459" spans="2:6">
      <c r="B9459" t="s">
        <v>7411</v>
      </c>
      <c r="E9459" t="s">
        <v>15757</v>
      </c>
      <c r="F9459">
        <f>'4M'!O80</f>
        <v>0</v>
      </c>
    </row>
    <row r="9460" spans="2:6">
      <c r="B9460" t="s">
        <v>7412</v>
      </c>
      <c r="E9460" t="s">
        <v>15757</v>
      </c>
      <c r="F9460">
        <f>'4M'!P80</f>
        <v>0</v>
      </c>
    </row>
    <row r="9461" spans="2:6">
      <c r="B9461" t="s">
        <v>7413</v>
      </c>
      <c r="E9461" t="s">
        <v>15757</v>
      </c>
      <c r="F9461">
        <f>'4M'!Q80</f>
        <v>0</v>
      </c>
    </row>
    <row r="9462" spans="2:6">
      <c r="B9462" t="s">
        <v>7414</v>
      </c>
      <c r="E9462" t="s">
        <v>15757</v>
      </c>
      <c r="F9462">
        <f>'4M'!R80</f>
        <v>0</v>
      </c>
    </row>
    <row r="9463" spans="2:6">
      <c r="B9463" t="s">
        <v>7415</v>
      </c>
      <c r="E9463" t="s">
        <v>15757</v>
      </c>
      <c r="F9463">
        <f>'4M'!S80</f>
        <v>0</v>
      </c>
    </row>
    <row r="9464" spans="2:6">
      <c r="B9464" t="s">
        <v>7416</v>
      </c>
      <c r="E9464" t="s">
        <v>15757</v>
      </c>
      <c r="F9464">
        <f>'4M'!T80</f>
        <v>0</v>
      </c>
    </row>
    <row r="9465" spans="2:6">
      <c r="B9465" t="s">
        <v>7417</v>
      </c>
      <c r="E9465" t="s">
        <v>15757</v>
      </c>
      <c r="F9465">
        <f>'4M'!U80</f>
        <v>0</v>
      </c>
    </row>
    <row r="9466" spans="2:6">
      <c r="B9466" t="s">
        <v>7418</v>
      </c>
      <c r="E9466" t="s">
        <v>15757</v>
      </c>
      <c r="F9466">
        <f>'4M'!V80</f>
        <v>0</v>
      </c>
    </row>
    <row r="9467" spans="2:6">
      <c r="B9467" t="s">
        <v>7419</v>
      </c>
      <c r="E9467" t="s">
        <v>15757</v>
      </c>
      <c r="F9467">
        <f>'4M'!W80</f>
        <v>0</v>
      </c>
    </row>
    <row r="9468" spans="2:6">
      <c r="B9468" t="s">
        <v>7420</v>
      </c>
      <c r="E9468" t="s">
        <v>15757</v>
      </c>
      <c r="F9468">
        <f>'4M'!X80</f>
        <v>0</v>
      </c>
    </row>
    <row r="9469" spans="2:6">
      <c r="B9469" t="s">
        <v>7421</v>
      </c>
      <c r="E9469" t="s">
        <v>15757</v>
      </c>
      <c r="F9469">
        <f>'4M'!Y80</f>
        <v>0</v>
      </c>
    </row>
    <row r="9470" spans="2:6">
      <c r="B9470" t="s">
        <v>7422</v>
      </c>
      <c r="E9470" t="s">
        <v>15757</v>
      </c>
      <c r="F9470">
        <f>'4M'!Z80</f>
        <v>0</v>
      </c>
    </row>
    <row r="9471" spans="2:6">
      <c r="B9471" t="s">
        <v>7423</v>
      </c>
      <c r="E9471" t="s">
        <v>15757</v>
      </c>
      <c r="F9471">
        <f>'4M'!AA80</f>
        <v>0</v>
      </c>
    </row>
    <row r="9472" spans="2:6">
      <c r="B9472" t="s">
        <v>7425</v>
      </c>
      <c r="E9472" t="s">
        <v>15757</v>
      </c>
      <c r="F9472">
        <f>'4M'!F81</f>
        <v>0</v>
      </c>
    </row>
    <row r="9473" spans="2:6">
      <c r="B9473" t="s">
        <v>7426</v>
      </c>
      <c r="E9473" t="s">
        <v>15757</v>
      </c>
      <c r="F9473">
        <f>'4M'!G81</f>
        <v>0</v>
      </c>
    </row>
    <row r="9474" spans="2:6">
      <c r="B9474" t="s">
        <v>7427</v>
      </c>
      <c r="E9474" t="s">
        <v>15757</v>
      </c>
      <c r="F9474">
        <f>'4M'!H81</f>
        <v>0</v>
      </c>
    </row>
    <row r="9475" spans="2:6">
      <c r="B9475" t="s">
        <v>7428</v>
      </c>
      <c r="E9475" t="s">
        <v>15757</v>
      </c>
      <c r="F9475">
        <f>'4M'!I81</f>
        <v>0</v>
      </c>
    </row>
    <row r="9476" spans="2:6">
      <c r="B9476" t="s">
        <v>7429</v>
      </c>
      <c r="E9476" t="s">
        <v>15757</v>
      </c>
      <c r="F9476">
        <f>'4M'!J81</f>
        <v>0</v>
      </c>
    </row>
    <row r="9477" spans="2:6">
      <c r="B9477" t="s">
        <v>7430</v>
      </c>
      <c r="E9477" t="s">
        <v>15757</v>
      </c>
      <c r="F9477">
        <f>'4M'!K81</f>
        <v>0</v>
      </c>
    </row>
    <row r="9478" spans="2:6">
      <c r="B9478" t="s">
        <v>7431</v>
      </c>
      <c r="E9478" t="s">
        <v>15757</v>
      </c>
      <c r="F9478">
        <f>'4M'!L81</f>
        <v>0</v>
      </c>
    </row>
    <row r="9479" spans="2:6">
      <c r="B9479" t="s">
        <v>7432</v>
      </c>
      <c r="E9479" t="s">
        <v>15757</v>
      </c>
      <c r="F9479">
        <f>'4M'!M81</f>
        <v>0</v>
      </c>
    </row>
    <row r="9480" spans="2:6">
      <c r="B9480" t="s">
        <v>7433</v>
      </c>
      <c r="E9480" t="s">
        <v>15757</v>
      </c>
      <c r="F9480">
        <f>'4M'!N81</f>
        <v>0</v>
      </c>
    </row>
    <row r="9481" spans="2:6">
      <c r="B9481" t="s">
        <v>7434</v>
      </c>
      <c r="E9481" t="s">
        <v>15757</v>
      </c>
      <c r="F9481">
        <f>'4M'!O81</f>
        <v>0</v>
      </c>
    </row>
    <row r="9482" spans="2:6">
      <c r="B9482" t="s">
        <v>7435</v>
      </c>
      <c r="E9482" t="s">
        <v>15757</v>
      </c>
      <c r="F9482">
        <f>'4M'!P81</f>
        <v>0</v>
      </c>
    </row>
    <row r="9483" spans="2:6">
      <c r="B9483" t="s">
        <v>7436</v>
      </c>
      <c r="E9483" t="s">
        <v>15757</v>
      </c>
      <c r="F9483">
        <f>'4M'!Q81</f>
        <v>0</v>
      </c>
    </row>
    <row r="9484" spans="2:6">
      <c r="B9484" t="s">
        <v>7437</v>
      </c>
      <c r="E9484" t="s">
        <v>15757</v>
      </c>
      <c r="F9484">
        <f>'4M'!R81</f>
        <v>0</v>
      </c>
    </row>
    <row r="9485" spans="2:6">
      <c r="B9485" t="s">
        <v>7438</v>
      </c>
      <c r="E9485" t="s">
        <v>15757</v>
      </c>
      <c r="F9485">
        <f>'4M'!S81</f>
        <v>0</v>
      </c>
    </row>
    <row r="9486" spans="2:6">
      <c r="B9486" t="s">
        <v>7439</v>
      </c>
      <c r="E9486" t="s">
        <v>15757</v>
      </c>
      <c r="F9486">
        <f>'4M'!T81</f>
        <v>0</v>
      </c>
    </row>
    <row r="9487" spans="2:6">
      <c r="B9487" t="s">
        <v>7440</v>
      </c>
      <c r="E9487" t="s">
        <v>15757</v>
      </c>
      <c r="F9487">
        <f>'4M'!U81</f>
        <v>0</v>
      </c>
    </row>
    <row r="9488" spans="2:6">
      <c r="B9488" t="s">
        <v>7441</v>
      </c>
      <c r="E9488" t="s">
        <v>15757</v>
      </c>
      <c r="F9488">
        <f>'4M'!V81</f>
        <v>0</v>
      </c>
    </row>
    <row r="9489" spans="2:6">
      <c r="B9489" t="s">
        <v>7442</v>
      </c>
      <c r="E9489" t="s">
        <v>15757</v>
      </c>
      <c r="F9489">
        <f>'4M'!W81</f>
        <v>0</v>
      </c>
    </row>
    <row r="9490" spans="2:6">
      <c r="B9490" t="s">
        <v>7443</v>
      </c>
      <c r="E9490" t="s">
        <v>15757</v>
      </c>
      <c r="F9490">
        <f>'4M'!X81</f>
        <v>0</v>
      </c>
    </row>
    <row r="9491" spans="2:6">
      <c r="B9491" t="s">
        <v>7444</v>
      </c>
      <c r="E9491" t="s">
        <v>15757</v>
      </c>
      <c r="F9491">
        <f>'4M'!Y81</f>
        <v>0</v>
      </c>
    </row>
    <row r="9492" spans="2:6">
      <c r="B9492" t="s">
        <v>7445</v>
      </c>
      <c r="E9492" t="s">
        <v>15757</v>
      </c>
      <c r="F9492">
        <f>'4M'!Z81</f>
        <v>0</v>
      </c>
    </row>
    <row r="9493" spans="2:6">
      <c r="B9493" t="s">
        <v>7446</v>
      </c>
      <c r="E9493" t="s">
        <v>15757</v>
      </c>
      <c r="F9493">
        <f>'4M'!AA81</f>
        <v>0</v>
      </c>
    </row>
    <row r="9494" spans="2:6">
      <c r="B9494" t="s">
        <v>7448</v>
      </c>
      <c r="E9494" t="s">
        <v>15757</v>
      </c>
      <c r="F9494">
        <f>'4M'!F82</f>
        <v>0</v>
      </c>
    </row>
    <row r="9495" spans="2:6">
      <c r="B9495" t="s">
        <v>7449</v>
      </c>
      <c r="E9495" t="s">
        <v>15757</v>
      </c>
      <c r="F9495">
        <f>'4M'!G82</f>
        <v>0</v>
      </c>
    </row>
    <row r="9496" spans="2:6">
      <c r="B9496" t="s">
        <v>7450</v>
      </c>
      <c r="E9496" t="s">
        <v>15757</v>
      </c>
      <c r="F9496">
        <f>'4M'!H82</f>
        <v>0</v>
      </c>
    </row>
    <row r="9497" spans="2:6">
      <c r="B9497" t="s">
        <v>7451</v>
      </c>
      <c r="E9497" t="s">
        <v>15757</v>
      </c>
      <c r="F9497">
        <f>'4M'!I82</f>
        <v>0</v>
      </c>
    </row>
    <row r="9498" spans="2:6">
      <c r="B9498" t="s">
        <v>7452</v>
      </c>
      <c r="E9498" t="s">
        <v>15757</v>
      </c>
      <c r="F9498">
        <f>'4M'!J82</f>
        <v>0</v>
      </c>
    </row>
    <row r="9499" spans="2:6">
      <c r="B9499" t="s">
        <v>7453</v>
      </c>
      <c r="E9499" t="s">
        <v>15757</v>
      </c>
      <c r="F9499">
        <f>'4M'!K82</f>
        <v>0</v>
      </c>
    </row>
    <row r="9500" spans="2:6">
      <c r="B9500" t="s">
        <v>7454</v>
      </c>
      <c r="E9500" t="s">
        <v>15757</v>
      </c>
      <c r="F9500">
        <f>'4M'!L82</f>
        <v>0</v>
      </c>
    </row>
    <row r="9501" spans="2:6">
      <c r="B9501" t="s">
        <v>7455</v>
      </c>
      <c r="E9501" t="s">
        <v>15757</v>
      </c>
      <c r="F9501">
        <f>'4M'!M82</f>
        <v>0</v>
      </c>
    </row>
    <row r="9502" spans="2:6">
      <c r="B9502" t="s">
        <v>7456</v>
      </c>
      <c r="E9502" t="s">
        <v>15757</v>
      </c>
      <c r="F9502">
        <f>'4M'!N82</f>
        <v>0</v>
      </c>
    </row>
    <row r="9503" spans="2:6">
      <c r="B9503" t="s">
        <v>7457</v>
      </c>
      <c r="E9503" t="s">
        <v>15757</v>
      </c>
      <c r="F9503">
        <f>'4M'!O82</f>
        <v>0</v>
      </c>
    </row>
    <row r="9504" spans="2:6">
      <c r="B9504" t="s">
        <v>7458</v>
      </c>
      <c r="E9504" t="s">
        <v>15757</v>
      </c>
      <c r="F9504">
        <f>'4M'!P82</f>
        <v>0</v>
      </c>
    </row>
    <row r="9505" spans="2:6">
      <c r="B9505" t="s">
        <v>7459</v>
      </c>
      <c r="E9505" t="s">
        <v>15757</v>
      </c>
      <c r="F9505">
        <f>'4M'!Q82</f>
        <v>0</v>
      </c>
    </row>
    <row r="9506" spans="2:6">
      <c r="B9506" t="s">
        <v>7460</v>
      </c>
      <c r="E9506" t="s">
        <v>15757</v>
      </c>
      <c r="F9506">
        <f>'4M'!R82</f>
        <v>0</v>
      </c>
    </row>
    <row r="9507" spans="2:6">
      <c r="B9507" t="s">
        <v>7461</v>
      </c>
      <c r="E9507" t="s">
        <v>15757</v>
      </c>
      <c r="F9507">
        <f>'4M'!S82</f>
        <v>0</v>
      </c>
    </row>
    <row r="9508" spans="2:6">
      <c r="B9508" t="s">
        <v>7462</v>
      </c>
      <c r="E9508" t="s">
        <v>15757</v>
      </c>
      <c r="F9508">
        <f>'4M'!T82</f>
        <v>0</v>
      </c>
    </row>
    <row r="9509" spans="2:6">
      <c r="B9509" t="s">
        <v>7463</v>
      </c>
      <c r="E9509" t="s">
        <v>15757</v>
      </c>
      <c r="F9509">
        <f>'4M'!U82</f>
        <v>0</v>
      </c>
    </row>
    <row r="9510" spans="2:6">
      <c r="B9510" t="s">
        <v>7464</v>
      </c>
      <c r="E9510" t="s">
        <v>15757</v>
      </c>
      <c r="F9510">
        <f>'4M'!V82</f>
        <v>0</v>
      </c>
    </row>
    <row r="9511" spans="2:6">
      <c r="B9511" t="s">
        <v>7465</v>
      </c>
      <c r="E9511" t="s">
        <v>15757</v>
      </c>
      <c r="F9511">
        <f>'4M'!W82</f>
        <v>0</v>
      </c>
    </row>
    <row r="9512" spans="2:6">
      <c r="B9512" t="s">
        <v>7466</v>
      </c>
      <c r="E9512" t="s">
        <v>15757</v>
      </c>
      <c r="F9512">
        <f>'4M'!X82</f>
        <v>0</v>
      </c>
    </row>
    <row r="9513" spans="2:6">
      <c r="B9513" t="s">
        <v>7467</v>
      </c>
      <c r="E9513" t="s">
        <v>15757</v>
      </c>
      <c r="F9513">
        <f>'4M'!Y82</f>
        <v>0</v>
      </c>
    </row>
    <row r="9514" spans="2:6">
      <c r="B9514" t="s">
        <v>7468</v>
      </c>
      <c r="E9514" t="s">
        <v>15757</v>
      </c>
      <c r="F9514">
        <f>'4M'!Z82</f>
        <v>0</v>
      </c>
    </row>
    <row r="9515" spans="2:6">
      <c r="B9515" t="s">
        <v>7469</v>
      </c>
      <c r="E9515" t="s">
        <v>15757</v>
      </c>
      <c r="F9515">
        <f>'4M'!AA82</f>
        <v>0</v>
      </c>
    </row>
    <row r="9516" spans="2:6">
      <c r="B9516" t="s">
        <v>7470</v>
      </c>
      <c r="E9516" t="s">
        <v>15757</v>
      </c>
      <c r="F9516">
        <f>'4M'!AB82</f>
        <v>0</v>
      </c>
    </row>
    <row r="9517" spans="2:6">
      <c r="B9517" t="s">
        <v>7471</v>
      </c>
      <c r="E9517" t="s">
        <v>15757</v>
      </c>
      <c r="F9517">
        <f>'4M'!AC82</f>
        <v>0</v>
      </c>
    </row>
    <row r="9518" spans="2:6">
      <c r="B9518" t="s">
        <v>7472</v>
      </c>
      <c r="E9518" t="s">
        <v>15757</v>
      </c>
      <c r="F9518">
        <f>'4M'!AD82</f>
        <v>0</v>
      </c>
    </row>
    <row r="9519" spans="2:6">
      <c r="B9519" t="s">
        <v>7475</v>
      </c>
      <c r="E9519" t="s">
        <v>15757</v>
      </c>
      <c r="F9519">
        <f>'4M'!F83</f>
        <v>0</v>
      </c>
    </row>
    <row r="9520" spans="2:6">
      <c r="B9520" t="s">
        <v>7476</v>
      </c>
      <c r="E9520" t="s">
        <v>15757</v>
      </c>
      <c r="F9520">
        <f>'4M'!G83</f>
        <v>0</v>
      </c>
    </row>
    <row r="9521" spans="2:6">
      <c r="B9521" t="s">
        <v>7477</v>
      </c>
      <c r="E9521" t="s">
        <v>15757</v>
      </c>
      <c r="F9521">
        <f>'4M'!H83</f>
        <v>0</v>
      </c>
    </row>
    <row r="9522" spans="2:6">
      <c r="B9522" t="s">
        <v>7478</v>
      </c>
      <c r="E9522" t="s">
        <v>15757</v>
      </c>
      <c r="F9522">
        <f>'4M'!I83</f>
        <v>0</v>
      </c>
    </row>
    <row r="9523" spans="2:6">
      <c r="B9523" t="s">
        <v>7479</v>
      </c>
      <c r="E9523" t="s">
        <v>15757</v>
      </c>
      <c r="F9523">
        <f>'4M'!J83</f>
        <v>0</v>
      </c>
    </row>
    <row r="9524" spans="2:6">
      <c r="B9524" t="s">
        <v>7480</v>
      </c>
      <c r="E9524" t="s">
        <v>15757</v>
      </c>
      <c r="F9524">
        <f>'4M'!K83</f>
        <v>0</v>
      </c>
    </row>
    <row r="9525" spans="2:6">
      <c r="B9525" t="s">
        <v>7481</v>
      </c>
      <c r="E9525" t="s">
        <v>15757</v>
      </c>
      <c r="F9525">
        <f>'4M'!L83</f>
        <v>0</v>
      </c>
    </row>
    <row r="9526" spans="2:6">
      <c r="B9526" t="s">
        <v>7482</v>
      </c>
      <c r="E9526" t="s">
        <v>15757</v>
      </c>
      <c r="F9526">
        <f>'4M'!M83</f>
        <v>0</v>
      </c>
    </row>
    <row r="9527" spans="2:6">
      <c r="B9527" t="s">
        <v>7483</v>
      </c>
      <c r="E9527" t="s">
        <v>15757</v>
      </c>
      <c r="F9527">
        <f>'4M'!N83</f>
        <v>0</v>
      </c>
    </row>
    <row r="9528" spans="2:6">
      <c r="B9528" t="s">
        <v>7484</v>
      </c>
      <c r="E9528" t="s">
        <v>15757</v>
      </c>
      <c r="F9528">
        <f>'4M'!O83</f>
        <v>0</v>
      </c>
    </row>
    <row r="9529" spans="2:6">
      <c r="B9529" t="s">
        <v>7485</v>
      </c>
      <c r="E9529" t="s">
        <v>15757</v>
      </c>
      <c r="F9529">
        <f>'4M'!P83</f>
        <v>0</v>
      </c>
    </row>
    <row r="9530" spans="2:6">
      <c r="B9530" t="s">
        <v>7486</v>
      </c>
      <c r="E9530" t="s">
        <v>15757</v>
      </c>
      <c r="F9530">
        <f>'4M'!Q83</f>
        <v>0</v>
      </c>
    </row>
    <row r="9531" spans="2:6">
      <c r="B9531" t="s">
        <v>7487</v>
      </c>
      <c r="E9531" t="s">
        <v>15757</v>
      </c>
      <c r="F9531">
        <f>'4M'!R83</f>
        <v>0</v>
      </c>
    </row>
    <row r="9532" spans="2:6">
      <c r="B9532" t="s">
        <v>7488</v>
      </c>
      <c r="E9532" t="s">
        <v>15757</v>
      </c>
      <c r="F9532">
        <f>'4M'!S83</f>
        <v>0</v>
      </c>
    </row>
    <row r="9533" spans="2:6">
      <c r="B9533" t="s">
        <v>7489</v>
      </c>
      <c r="E9533" t="s">
        <v>15757</v>
      </c>
      <c r="F9533">
        <f>'4M'!T83</f>
        <v>0</v>
      </c>
    </row>
    <row r="9534" spans="2:6">
      <c r="B9534" t="s">
        <v>7490</v>
      </c>
      <c r="E9534" t="s">
        <v>15757</v>
      </c>
      <c r="F9534">
        <f>'4M'!U83</f>
        <v>0</v>
      </c>
    </row>
    <row r="9535" spans="2:6">
      <c r="B9535" t="s">
        <v>7491</v>
      </c>
      <c r="E9535" t="s">
        <v>15757</v>
      </c>
      <c r="F9535">
        <f>'4M'!V83</f>
        <v>0</v>
      </c>
    </row>
    <row r="9536" spans="2:6">
      <c r="B9536" t="s">
        <v>7492</v>
      </c>
      <c r="E9536" t="s">
        <v>15757</v>
      </c>
      <c r="F9536">
        <f>'4M'!W83</f>
        <v>0</v>
      </c>
    </row>
    <row r="9537" spans="2:6">
      <c r="B9537" t="s">
        <v>7493</v>
      </c>
      <c r="E9537" t="s">
        <v>15757</v>
      </c>
      <c r="F9537">
        <f>'4M'!X83</f>
        <v>0</v>
      </c>
    </row>
    <row r="9538" spans="2:6">
      <c r="B9538" t="s">
        <v>7494</v>
      </c>
      <c r="E9538" t="s">
        <v>15757</v>
      </c>
      <c r="F9538">
        <f>'4M'!Y83</f>
        <v>0</v>
      </c>
    </row>
    <row r="9539" spans="2:6">
      <c r="B9539" t="s">
        <v>7495</v>
      </c>
      <c r="E9539" t="s">
        <v>15757</v>
      </c>
      <c r="F9539">
        <f>'4M'!Z83</f>
        <v>0</v>
      </c>
    </row>
    <row r="9540" spans="2:6">
      <c r="B9540" t="s">
        <v>7496</v>
      </c>
      <c r="E9540" t="s">
        <v>15757</v>
      </c>
      <c r="F9540">
        <f>'4M'!AA83</f>
        <v>0</v>
      </c>
    </row>
    <row r="9541" spans="2:6">
      <c r="B9541" t="s">
        <v>7498</v>
      </c>
      <c r="E9541" t="s">
        <v>15757</v>
      </c>
      <c r="F9541">
        <f>'4M'!F84</f>
        <v>0</v>
      </c>
    </row>
    <row r="9542" spans="2:6">
      <c r="B9542" t="s">
        <v>7499</v>
      </c>
      <c r="E9542" t="s">
        <v>15757</v>
      </c>
      <c r="F9542">
        <f>'4M'!G84</f>
        <v>0</v>
      </c>
    </row>
    <row r="9543" spans="2:6">
      <c r="B9543" t="s">
        <v>7500</v>
      </c>
      <c r="E9543" t="s">
        <v>15757</v>
      </c>
      <c r="F9543">
        <f>'4M'!H84</f>
        <v>0</v>
      </c>
    </row>
    <row r="9544" spans="2:6">
      <c r="B9544" t="s">
        <v>7501</v>
      </c>
      <c r="E9544" t="s">
        <v>15757</v>
      </c>
      <c r="F9544">
        <f>'4M'!I84</f>
        <v>0</v>
      </c>
    </row>
    <row r="9545" spans="2:6">
      <c r="B9545" t="s">
        <v>7502</v>
      </c>
      <c r="E9545" t="s">
        <v>15757</v>
      </c>
      <c r="F9545">
        <f>'4M'!J84</f>
        <v>0</v>
      </c>
    </row>
    <row r="9546" spans="2:6">
      <c r="B9546" t="s">
        <v>7503</v>
      </c>
      <c r="E9546" t="s">
        <v>15757</v>
      </c>
      <c r="F9546">
        <f>'4M'!K84</f>
        <v>0</v>
      </c>
    </row>
    <row r="9547" spans="2:6">
      <c r="B9547" t="s">
        <v>7504</v>
      </c>
      <c r="E9547" t="s">
        <v>15757</v>
      </c>
      <c r="F9547">
        <f>'4M'!L84</f>
        <v>0</v>
      </c>
    </row>
    <row r="9548" spans="2:6">
      <c r="B9548" t="s">
        <v>7505</v>
      </c>
      <c r="E9548" t="s">
        <v>15757</v>
      </c>
      <c r="F9548">
        <f>'4M'!M84</f>
        <v>0</v>
      </c>
    </row>
    <row r="9549" spans="2:6">
      <c r="B9549" t="s">
        <v>7506</v>
      </c>
      <c r="E9549" t="s">
        <v>15757</v>
      </c>
      <c r="F9549">
        <f>'4M'!N84</f>
        <v>0</v>
      </c>
    </row>
    <row r="9550" spans="2:6">
      <c r="B9550" t="s">
        <v>7507</v>
      </c>
      <c r="E9550" t="s">
        <v>15757</v>
      </c>
      <c r="F9550">
        <f>'4M'!O84</f>
        <v>0</v>
      </c>
    </row>
    <row r="9551" spans="2:6">
      <c r="B9551" t="s">
        <v>7508</v>
      </c>
      <c r="E9551" t="s">
        <v>15757</v>
      </c>
      <c r="F9551">
        <f>'4M'!P84</f>
        <v>0</v>
      </c>
    </row>
    <row r="9552" spans="2:6">
      <c r="B9552" t="s">
        <v>7509</v>
      </c>
      <c r="E9552" t="s">
        <v>15757</v>
      </c>
      <c r="F9552">
        <f>'4M'!Q84</f>
        <v>0</v>
      </c>
    </row>
    <row r="9553" spans="2:6">
      <c r="B9553" t="s">
        <v>7510</v>
      </c>
      <c r="E9553" t="s">
        <v>15757</v>
      </c>
      <c r="F9553">
        <f>'4M'!R84</f>
        <v>0</v>
      </c>
    </row>
    <row r="9554" spans="2:6">
      <c r="B9554" t="s">
        <v>7511</v>
      </c>
      <c r="E9554" t="s">
        <v>15757</v>
      </c>
      <c r="F9554">
        <f>'4M'!S84</f>
        <v>0</v>
      </c>
    </row>
    <row r="9555" spans="2:6">
      <c r="B9555" t="s">
        <v>7512</v>
      </c>
      <c r="E9555" t="s">
        <v>15757</v>
      </c>
      <c r="F9555">
        <f>'4M'!T84</f>
        <v>0</v>
      </c>
    </row>
    <row r="9556" spans="2:6">
      <c r="B9556" t="s">
        <v>7513</v>
      </c>
      <c r="E9556" t="s">
        <v>15757</v>
      </c>
      <c r="F9556">
        <f>'4M'!U84</f>
        <v>0</v>
      </c>
    </row>
    <row r="9557" spans="2:6">
      <c r="B9557" t="s">
        <v>7514</v>
      </c>
      <c r="E9557" t="s">
        <v>15757</v>
      </c>
      <c r="F9557">
        <f>'4M'!V84</f>
        <v>0</v>
      </c>
    </row>
    <row r="9558" spans="2:6">
      <c r="B9558" t="s">
        <v>7515</v>
      </c>
      <c r="E9558" t="s">
        <v>15757</v>
      </c>
      <c r="F9558">
        <f>'4M'!W84</f>
        <v>0</v>
      </c>
    </row>
    <row r="9559" spans="2:6">
      <c r="B9559" t="s">
        <v>7516</v>
      </c>
      <c r="E9559" t="s">
        <v>15757</v>
      </c>
      <c r="F9559">
        <f>'4M'!X84</f>
        <v>0</v>
      </c>
    </row>
    <row r="9560" spans="2:6">
      <c r="B9560" t="s">
        <v>7517</v>
      </c>
      <c r="E9560" t="s">
        <v>15757</v>
      </c>
      <c r="F9560">
        <f>'4M'!Y84</f>
        <v>0</v>
      </c>
    </row>
    <row r="9561" spans="2:6">
      <c r="B9561" t="s">
        <v>7518</v>
      </c>
      <c r="E9561" t="s">
        <v>15757</v>
      </c>
      <c r="F9561">
        <f>'4M'!Z84</f>
        <v>0</v>
      </c>
    </row>
    <row r="9562" spans="2:6">
      <c r="B9562" t="s">
        <v>7519</v>
      </c>
      <c r="E9562" t="s">
        <v>15757</v>
      </c>
      <c r="F9562">
        <f>'4M'!AA84</f>
        <v>0</v>
      </c>
    </row>
    <row r="9563" spans="2:6">
      <c r="B9563" t="s">
        <v>7521</v>
      </c>
      <c r="E9563" t="s">
        <v>15757</v>
      </c>
      <c r="F9563">
        <f>'4M'!F85</f>
        <v>0</v>
      </c>
    </row>
    <row r="9564" spans="2:6">
      <c r="B9564" t="s">
        <v>7522</v>
      </c>
      <c r="E9564" t="s">
        <v>15757</v>
      </c>
      <c r="F9564">
        <f>'4M'!G85</f>
        <v>0</v>
      </c>
    </row>
    <row r="9565" spans="2:6">
      <c r="B9565" t="s">
        <v>7523</v>
      </c>
      <c r="E9565" t="s">
        <v>15757</v>
      </c>
      <c r="F9565">
        <f>'4M'!H85</f>
        <v>0</v>
      </c>
    </row>
    <row r="9566" spans="2:6">
      <c r="B9566" t="s">
        <v>7524</v>
      </c>
      <c r="E9566" t="s">
        <v>15757</v>
      </c>
      <c r="F9566">
        <f>'4M'!I85</f>
        <v>0</v>
      </c>
    </row>
    <row r="9567" spans="2:6">
      <c r="B9567" t="s">
        <v>7525</v>
      </c>
      <c r="E9567" t="s">
        <v>15757</v>
      </c>
      <c r="F9567">
        <f>'4M'!J85</f>
        <v>0</v>
      </c>
    </row>
    <row r="9568" spans="2:6">
      <c r="B9568" t="s">
        <v>7526</v>
      </c>
      <c r="E9568" t="s">
        <v>15757</v>
      </c>
      <c r="F9568">
        <f>'4M'!K85</f>
        <v>0</v>
      </c>
    </row>
    <row r="9569" spans="2:6">
      <c r="B9569" t="s">
        <v>7527</v>
      </c>
      <c r="E9569" t="s">
        <v>15757</v>
      </c>
      <c r="F9569">
        <f>'4M'!L85</f>
        <v>0</v>
      </c>
    </row>
    <row r="9570" spans="2:6">
      <c r="B9570" t="s">
        <v>7528</v>
      </c>
      <c r="E9570" t="s">
        <v>15757</v>
      </c>
      <c r="F9570">
        <f>'4M'!M85</f>
        <v>0</v>
      </c>
    </row>
    <row r="9571" spans="2:6">
      <c r="B9571" t="s">
        <v>7529</v>
      </c>
      <c r="E9571" t="s">
        <v>15757</v>
      </c>
      <c r="F9571">
        <f>'4M'!N85</f>
        <v>0</v>
      </c>
    </row>
    <row r="9572" spans="2:6">
      <c r="B9572" t="s">
        <v>7530</v>
      </c>
      <c r="E9572" t="s">
        <v>15757</v>
      </c>
      <c r="F9572">
        <f>'4M'!O85</f>
        <v>0</v>
      </c>
    </row>
    <row r="9573" spans="2:6">
      <c r="B9573" t="s">
        <v>7531</v>
      </c>
      <c r="E9573" t="s">
        <v>15757</v>
      </c>
      <c r="F9573">
        <f>'4M'!P85</f>
        <v>0</v>
      </c>
    </row>
    <row r="9574" spans="2:6">
      <c r="B9574" t="s">
        <v>7532</v>
      </c>
      <c r="E9574" t="s">
        <v>15757</v>
      </c>
      <c r="F9574">
        <f>'4M'!Q85</f>
        <v>0</v>
      </c>
    </row>
    <row r="9575" spans="2:6">
      <c r="B9575" t="s">
        <v>7533</v>
      </c>
      <c r="E9575" t="s">
        <v>15757</v>
      </c>
      <c r="F9575">
        <f>'4M'!R85</f>
        <v>0</v>
      </c>
    </row>
    <row r="9576" spans="2:6">
      <c r="B9576" t="s">
        <v>7534</v>
      </c>
      <c r="E9576" t="s">
        <v>15757</v>
      </c>
      <c r="F9576">
        <f>'4M'!S85</f>
        <v>0</v>
      </c>
    </row>
    <row r="9577" spans="2:6">
      <c r="B9577" t="s">
        <v>7535</v>
      </c>
      <c r="E9577" t="s">
        <v>15757</v>
      </c>
      <c r="F9577">
        <f>'4M'!T85</f>
        <v>0</v>
      </c>
    </row>
    <row r="9578" spans="2:6">
      <c r="B9578" t="s">
        <v>7536</v>
      </c>
      <c r="E9578" t="s">
        <v>15757</v>
      </c>
      <c r="F9578">
        <f>'4M'!U85</f>
        <v>0</v>
      </c>
    </row>
    <row r="9579" spans="2:6">
      <c r="B9579" t="s">
        <v>7537</v>
      </c>
      <c r="E9579" t="s">
        <v>15757</v>
      </c>
      <c r="F9579">
        <f>'4M'!V85</f>
        <v>0</v>
      </c>
    </row>
    <row r="9580" spans="2:6">
      <c r="B9580" t="s">
        <v>7538</v>
      </c>
      <c r="E9580" t="s">
        <v>15757</v>
      </c>
      <c r="F9580">
        <f>'4M'!W85</f>
        <v>0</v>
      </c>
    </row>
    <row r="9581" spans="2:6">
      <c r="B9581" t="s">
        <v>7539</v>
      </c>
      <c r="E9581" t="s">
        <v>15757</v>
      </c>
      <c r="F9581">
        <f>'4M'!X85</f>
        <v>0</v>
      </c>
    </row>
    <row r="9582" spans="2:6">
      <c r="B9582" t="s">
        <v>7540</v>
      </c>
      <c r="E9582" t="s">
        <v>15757</v>
      </c>
      <c r="F9582">
        <f>'4M'!Y85</f>
        <v>0</v>
      </c>
    </row>
    <row r="9583" spans="2:6">
      <c r="B9583" t="s">
        <v>7541</v>
      </c>
      <c r="E9583" t="s">
        <v>15757</v>
      </c>
      <c r="F9583">
        <f>'4M'!Z85</f>
        <v>0</v>
      </c>
    </row>
    <row r="9584" spans="2:6">
      <c r="B9584" t="s">
        <v>7542</v>
      </c>
      <c r="E9584" t="s">
        <v>15757</v>
      </c>
      <c r="F9584">
        <f>'4M'!AA85</f>
        <v>0</v>
      </c>
    </row>
    <row r="9585" spans="2:6">
      <c r="B9585" t="s">
        <v>7543</v>
      </c>
      <c r="E9585" t="s">
        <v>15757</v>
      </c>
      <c r="F9585">
        <f>'4M'!AB85</f>
        <v>0</v>
      </c>
    </row>
    <row r="9586" spans="2:6">
      <c r="B9586" t="s">
        <v>7544</v>
      </c>
      <c r="E9586" t="s">
        <v>15757</v>
      </c>
      <c r="F9586">
        <f>'4M'!AC85</f>
        <v>0</v>
      </c>
    </row>
    <row r="9587" spans="2:6">
      <c r="B9587" t="s">
        <v>7545</v>
      </c>
      <c r="E9587" t="s">
        <v>15757</v>
      </c>
      <c r="F9587">
        <f>'4M'!AD85</f>
        <v>0</v>
      </c>
    </row>
    <row r="9588" spans="2:6">
      <c r="B9588" t="s">
        <v>7548</v>
      </c>
      <c r="E9588" t="s">
        <v>15757</v>
      </c>
      <c r="F9588">
        <f>'4M'!F86</f>
        <v>0</v>
      </c>
    </row>
    <row r="9589" spans="2:6">
      <c r="B9589" t="s">
        <v>7549</v>
      </c>
      <c r="E9589" t="s">
        <v>15757</v>
      </c>
      <c r="F9589">
        <f>'4M'!G86</f>
        <v>0</v>
      </c>
    </row>
    <row r="9590" spans="2:6">
      <c r="B9590" t="s">
        <v>7550</v>
      </c>
      <c r="E9590" t="s">
        <v>15757</v>
      </c>
      <c r="F9590">
        <f>'4M'!H86</f>
        <v>0</v>
      </c>
    </row>
    <row r="9591" spans="2:6">
      <c r="B9591" t="s">
        <v>7551</v>
      </c>
      <c r="E9591" t="s">
        <v>15757</v>
      </c>
      <c r="F9591">
        <f>'4M'!I86</f>
        <v>0</v>
      </c>
    </row>
    <row r="9592" spans="2:6">
      <c r="B9592" t="s">
        <v>7552</v>
      </c>
      <c r="E9592" t="s">
        <v>15757</v>
      </c>
      <c r="F9592">
        <f>'4M'!J86</f>
        <v>0</v>
      </c>
    </row>
    <row r="9593" spans="2:6">
      <c r="B9593" t="s">
        <v>7553</v>
      </c>
      <c r="E9593" t="s">
        <v>15757</v>
      </c>
      <c r="F9593">
        <f>'4M'!K86</f>
        <v>0</v>
      </c>
    </row>
    <row r="9594" spans="2:6">
      <c r="B9594" t="s">
        <v>7554</v>
      </c>
      <c r="E9594" t="s">
        <v>15757</v>
      </c>
      <c r="F9594">
        <f>'4M'!L86</f>
        <v>0</v>
      </c>
    </row>
    <row r="9595" spans="2:6">
      <c r="B9595" t="s">
        <v>7555</v>
      </c>
      <c r="E9595" t="s">
        <v>15757</v>
      </c>
      <c r="F9595">
        <f>'4M'!M86</f>
        <v>0</v>
      </c>
    </row>
    <row r="9596" spans="2:6">
      <c r="B9596" t="s">
        <v>7556</v>
      </c>
      <c r="E9596" t="s">
        <v>15757</v>
      </c>
      <c r="F9596">
        <f>'4M'!N86</f>
        <v>0</v>
      </c>
    </row>
    <row r="9597" spans="2:6">
      <c r="B9597" t="s">
        <v>7557</v>
      </c>
      <c r="E9597" t="s">
        <v>15757</v>
      </c>
      <c r="F9597">
        <f>'4M'!O86</f>
        <v>0</v>
      </c>
    </row>
    <row r="9598" spans="2:6">
      <c r="B9598" t="s">
        <v>7558</v>
      </c>
      <c r="E9598" t="s">
        <v>15757</v>
      </c>
      <c r="F9598">
        <f>'4M'!P86</f>
        <v>0</v>
      </c>
    </row>
    <row r="9599" spans="2:6">
      <c r="B9599" t="s">
        <v>7559</v>
      </c>
      <c r="E9599" t="s">
        <v>15757</v>
      </c>
      <c r="F9599">
        <f>'4M'!Q86</f>
        <v>0</v>
      </c>
    </row>
    <row r="9600" spans="2:6">
      <c r="B9600" t="s">
        <v>7560</v>
      </c>
      <c r="E9600" t="s">
        <v>15757</v>
      </c>
      <c r="F9600">
        <f>'4M'!R86</f>
        <v>0</v>
      </c>
    </row>
    <row r="9601" spans="2:6">
      <c r="B9601" t="s">
        <v>7561</v>
      </c>
      <c r="E9601" t="s">
        <v>15757</v>
      </c>
      <c r="F9601">
        <f>'4M'!AB86</f>
        <v>0</v>
      </c>
    </row>
    <row r="9602" spans="2:6">
      <c r="B9602" t="s">
        <v>7562</v>
      </c>
      <c r="E9602" t="s">
        <v>15757</v>
      </c>
      <c r="F9602">
        <f>'4M'!AC86</f>
        <v>0</v>
      </c>
    </row>
    <row r="9603" spans="2:6">
      <c r="B9603" t="s">
        <v>7563</v>
      </c>
      <c r="E9603" t="s">
        <v>15757</v>
      </c>
      <c r="F9603">
        <f>'4M'!AD86</f>
        <v>0</v>
      </c>
    </row>
    <row r="9604" spans="2:6">
      <c r="B9604" t="s">
        <v>7565</v>
      </c>
      <c r="E9604" t="s">
        <v>15757</v>
      </c>
      <c r="F9604">
        <f>'4M'!F87</f>
        <v>0</v>
      </c>
    </row>
    <row r="9605" spans="2:6">
      <c r="B9605" t="s">
        <v>7566</v>
      </c>
      <c r="E9605" t="s">
        <v>15757</v>
      </c>
      <c r="F9605">
        <f>'4M'!G87</f>
        <v>0</v>
      </c>
    </row>
    <row r="9606" spans="2:6">
      <c r="B9606" t="s">
        <v>7567</v>
      </c>
      <c r="E9606" t="s">
        <v>15757</v>
      </c>
      <c r="F9606">
        <f>'4M'!H87</f>
        <v>0</v>
      </c>
    </row>
    <row r="9607" spans="2:6">
      <c r="B9607" t="s">
        <v>7568</v>
      </c>
      <c r="E9607" t="s">
        <v>15757</v>
      </c>
      <c r="F9607">
        <f>'4M'!I87</f>
        <v>0</v>
      </c>
    </row>
    <row r="9608" spans="2:6">
      <c r="B9608" t="s">
        <v>7569</v>
      </c>
      <c r="E9608" t="s">
        <v>15757</v>
      </c>
      <c r="F9608">
        <f>'4M'!J87</f>
        <v>0</v>
      </c>
    </row>
    <row r="9609" spans="2:6">
      <c r="B9609" t="s">
        <v>7570</v>
      </c>
      <c r="E9609" t="s">
        <v>15757</v>
      </c>
      <c r="F9609">
        <f>'4M'!K87</f>
        <v>0</v>
      </c>
    </row>
    <row r="9610" spans="2:6">
      <c r="B9610" t="s">
        <v>7571</v>
      </c>
      <c r="E9610" t="s">
        <v>15757</v>
      </c>
      <c r="F9610">
        <f>'4M'!L87</f>
        <v>0</v>
      </c>
    </row>
    <row r="9611" spans="2:6">
      <c r="B9611" t="s">
        <v>7572</v>
      </c>
      <c r="E9611" t="s">
        <v>15757</v>
      </c>
      <c r="F9611">
        <f>'4M'!M87</f>
        <v>0</v>
      </c>
    </row>
    <row r="9612" spans="2:6">
      <c r="B9612" t="s">
        <v>7573</v>
      </c>
      <c r="E9612" t="s">
        <v>15757</v>
      </c>
      <c r="F9612">
        <f>'4M'!N87</f>
        <v>0</v>
      </c>
    </row>
    <row r="9613" spans="2:6">
      <c r="B9613" t="s">
        <v>7574</v>
      </c>
      <c r="E9613" t="s">
        <v>15757</v>
      </c>
      <c r="F9613">
        <f>'4M'!O87</f>
        <v>0</v>
      </c>
    </row>
    <row r="9614" spans="2:6">
      <c r="B9614" t="s">
        <v>7575</v>
      </c>
      <c r="E9614" t="s">
        <v>15757</v>
      </c>
      <c r="F9614">
        <f>'4M'!P87</f>
        <v>0</v>
      </c>
    </row>
    <row r="9615" spans="2:6">
      <c r="B9615" t="s">
        <v>7576</v>
      </c>
      <c r="E9615" t="s">
        <v>15757</v>
      </c>
      <c r="F9615">
        <f>'4M'!Q87</f>
        <v>0</v>
      </c>
    </row>
    <row r="9616" spans="2:6">
      <c r="B9616" t="s">
        <v>7577</v>
      </c>
      <c r="E9616" t="s">
        <v>15757</v>
      </c>
      <c r="F9616">
        <f>'4M'!R87</f>
        <v>0</v>
      </c>
    </row>
    <row r="9617" spans="2:6">
      <c r="B9617" t="s">
        <v>7578</v>
      </c>
      <c r="E9617" t="s">
        <v>15757</v>
      </c>
      <c r="F9617">
        <f>'4M'!AB87</f>
        <v>0</v>
      </c>
    </row>
    <row r="9618" spans="2:6">
      <c r="B9618" t="s">
        <v>7579</v>
      </c>
      <c r="E9618" t="s">
        <v>15757</v>
      </c>
      <c r="F9618">
        <f>'4M'!AC87</f>
        <v>0</v>
      </c>
    </row>
    <row r="9619" spans="2:6">
      <c r="B9619" t="s">
        <v>7580</v>
      </c>
      <c r="E9619" t="s">
        <v>15757</v>
      </c>
      <c r="F9619">
        <f>'4M'!AD87</f>
        <v>0</v>
      </c>
    </row>
    <row r="9620" spans="2:6">
      <c r="B9620" t="s">
        <v>7583</v>
      </c>
      <c r="E9620" t="s">
        <v>15757</v>
      </c>
      <c r="F9620">
        <f>'4M'!F88</f>
        <v>0</v>
      </c>
    </row>
    <row r="9621" spans="2:6">
      <c r="B9621" t="s">
        <v>7584</v>
      </c>
      <c r="E9621" t="s">
        <v>15757</v>
      </c>
      <c r="F9621">
        <f>'4M'!G88</f>
        <v>0</v>
      </c>
    </row>
    <row r="9622" spans="2:6">
      <c r="B9622" t="s">
        <v>7585</v>
      </c>
      <c r="E9622" t="s">
        <v>15757</v>
      </c>
      <c r="F9622">
        <f>'4M'!H88</f>
        <v>0</v>
      </c>
    </row>
    <row r="9623" spans="2:6">
      <c r="B9623" t="s">
        <v>7586</v>
      </c>
      <c r="E9623" t="s">
        <v>15757</v>
      </c>
      <c r="F9623">
        <f>'4M'!I88</f>
        <v>0</v>
      </c>
    </row>
    <row r="9624" spans="2:6">
      <c r="B9624" t="s">
        <v>7587</v>
      </c>
      <c r="E9624" t="s">
        <v>15757</v>
      </c>
      <c r="F9624">
        <f>'4M'!J88</f>
        <v>0</v>
      </c>
    </row>
    <row r="9625" spans="2:6">
      <c r="B9625" t="s">
        <v>7588</v>
      </c>
      <c r="E9625" t="s">
        <v>15757</v>
      </c>
      <c r="F9625">
        <f>'4M'!K88</f>
        <v>0</v>
      </c>
    </row>
    <row r="9626" spans="2:6">
      <c r="B9626" t="s">
        <v>7589</v>
      </c>
      <c r="E9626" t="s">
        <v>15757</v>
      </c>
      <c r="F9626">
        <f>'4M'!L88</f>
        <v>0</v>
      </c>
    </row>
    <row r="9627" spans="2:6">
      <c r="B9627" t="s">
        <v>7590</v>
      </c>
      <c r="E9627" t="s">
        <v>15757</v>
      </c>
      <c r="F9627">
        <f>'4M'!M88</f>
        <v>0</v>
      </c>
    </row>
    <row r="9628" spans="2:6">
      <c r="B9628" t="s">
        <v>7591</v>
      </c>
      <c r="E9628" t="s">
        <v>15757</v>
      </c>
      <c r="F9628">
        <f>'4M'!N88</f>
        <v>0</v>
      </c>
    </row>
    <row r="9629" spans="2:6">
      <c r="B9629" t="s">
        <v>7592</v>
      </c>
      <c r="E9629" t="s">
        <v>15757</v>
      </c>
      <c r="F9629">
        <f>'4M'!O88</f>
        <v>0</v>
      </c>
    </row>
    <row r="9630" spans="2:6">
      <c r="B9630" t="s">
        <v>7593</v>
      </c>
      <c r="E9630" t="s">
        <v>15757</v>
      </c>
      <c r="F9630">
        <f>'4M'!P88</f>
        <v>0</v>
      </c>
    </row>
    <row r="9631" spans="2:6">
      <c r="B9631" t="s">
        <v>7594</v>
      </c>
      <c r="E9631" t="s">
        <v>15757</v>
      </c>
      <c r="F9631">
        <f>'4M'!Q88</f>
        <v>0</v>
      </c>
    </row>
    <row r="9632" spans="2:6">
      <c r="B9632" t="s">
        <v>7595</v>
      </c>
      <c r="E9632" t="s">
        <v>15757</v>
      </c>
      <c r="F9632">
        <f>'4M'!R88</f>
        <v>0</v>
      </c>
    </row>
    <row r="9633" spans="2:6">
      <c r="B9633" t="s">
        <v>7596</v>
      </c>
      <c r="E9633" t="s">
        <v>15757</v>
      </c>
      <c r="F9633">
        <f>'4M'!AB88</f>
        <v>0</v>
      </c>
    </row>
    <row r="9634" spans="2:6">
      <c r="B9634" t="s">
        <v>7597</v>
      </c>
      <c r="E9634" t="s">
        <v>15757</v>
      </c>
      <c r="F9634">
        <f>'4M'!AC88</f>
        <v>0</v>
      </c>
    </row>
    <row r="9635" spans="2:6">
      <c r="B9635" t="s">
        <v>7598</v>
      </c>
      <c r="E9635" t="s">
        <v>15757</v>
      </c>
      <c r="F9635">
        <f>'4M'!AD88</f>
        <v>0</v>
      </c>
    </row>
    <row r="9636" spans="2:6">
      <c r="B9636" t="s">
        <v>7600</v>
      </c>
      <c r="E9636" t="s">
        <v>15757</v>
      </c>
      <c r="F9636">
        <f>'4M'!F89</f>
        <v>0</v>
      </c>
    </row>
    <row r="9637" spans="2:6">
      <c r="B9637" t="s">
        <v>7601</v>
      </c>
      <c r="E9637" t="s">
        <v>15757</v>
      </c>
      <c r="F9637">
        <f>'4M'!G89</f>
        <v>0</v>
      </c>
    </row>
    <row r="9638" spans="2:6">
      <c r="B9638" t="s">
        <v>7602</v>
      </c>
      <c r="E9638" t="s">
        <v>15757</v>
      </c>
      <c r="F9638">
        <f>'4M'!H89</f>
        <v>0</v>
      </c>
    </row>
    <row r="9639" spans="2:6">
      <c r="B9639" t="s">
        <v>7603</v>
      </c>
      <c r="E9639" t="s">
        <v>15757</v>
      </c>
      <c r="F9639">
        <f>'4M'!I89</f>
        <v>0</v>
      </c>
    </row>
    <row r="9640" spans="2:6">
      <c r="B9640" t="s">
        <v>7604</v>
      </c>
      <c r="E9640" t="s">
        <v>15757</v>
      </c>
      <c r="F9640">
        <f>'4M'!J89</f>
        <v>0</v>
      </c>
    </row>
    <row r="9641" spans="2:6">
      <c r="B9641" t="s">
        <v>7605</v>
      </c>
      <c r="E9641" t="s">
        <v>15757</v>
      </c>
      <c r="F9641">
        <f>'4M'!K89</f>
        <v>0</v>
      </c>
    </row>
    <row r="9642" spans="2:6">
      <c r="B9642" t="s">
        <v>7606</v>
      </c>
      <c r="E9642" t="s">
        <v>15757</v>
      </c>
      <c r="F9642">
        <f>'4M'!L89</f>
        <v>0</v>
      </c>
    </row>
    <row r="9643" spans="2:6">
      <c r="B9643" t="s">
        <v>7607</v>
      </c>
      <c r="E9643" t="s">
        <v>15757</v>
      </c>
      <c r="F9643">
        <f>'4M'!M89</f>
        <v>0</v>
      </c>
    </row>
    <row r="9644" spans="2:6">
      <c r="B9644" t="s">
        <v>7608</v>
      </c>
      <c r="E9644" t="s">
        <v>15757</v>
      </c>
      <c r="F9644">
        <f>'4M'!N89</f>
        <v>0</v>
      </c>
    </row>
    <row r="9645" spans="2:6">
      <c r="B9645" t="s">
        <v>7609</v>
      </c>
      <c r="E9645" t="s">
        <v>15757</v>
      </c>
      <c r="F9645">
        <f>'4M'!O89</f>
        <v>0</v>
      </c>
    </row>
    <row r="9646" spans="2:6">
      <c r="B9646" t="s">
        <v>7610</v>
      </c>
      <c r="E9646" t="s">
        <v>15757</v>
      </c>
      <c r="F9646">
        <f>'4M'!P89</f>
        <v>0</v>
      </c>
    </row>
    <row r="9647" spans="2:6">
      <c r="B9647" t="s">
        <v>7611</v>
      </c>
      <c r="E9647" t="s">
        <v>15757</v>
      </c>
      <c r="F9647">
        <f>'4M'!Q89</f>
        <v>0</v>
      </c>
    </row>
    <row r="9648" spans="2:6">
      <c r="B9648" t="s">
        <v>7612</v>
      </c>
      <c r="E9648" t="s">
        <v>15757</v>
      </c>
      <c r="F9648">
        <f>'4M'!R89</f>
        <v>0</v>
      </c>
    </row>
    <row r="9649" spans="2:6">
      <c r="B9649" t="s">
        <v>7613</v>
      </c>
      <c r="E9649" t="s">
        <v>15757</v>
      </c>
      <c r="F9649">
        <f>'4M'!AB89</f>
        <v>0</v>
      </c>
    </row>
    <row r="9650" spans="2:6">
      <c r="B9650" t="s">
        <v>7614</v>
      </c>
      <c r="E9650" t="s">
        <v>15757</v>
      </c>
      <c r="F9650">
        <f>'4M'!AC89</f>
        <v>0</v>
      </c>
    </row>
    <row r="9651" spans="2:6">
      <c r="B9651" t="s">
        <v>7615</v>
      </c>
      <c r="E9651" t="s">
        <v>15757</v>
      </c>
      <c r="F9651">
        <f>'4M'!AD89</f>
        <v>0</v>
      </c>
    </row>
    <row r="9652" spans="2:6">
      <c r="B9652" t="s">
        <v>7618</v>
      </c>
      <c r="E9652" t="s">
        <v>15757</v>
      </c>
      <c r="F9652">
        <f>'4M'!F90</f>
        <v>0</v>
      </c>
    </row>
    <row r="9653" spans="2:6">
      <c r="B9653" t="s">
        <v>7619</v>
      </c>
      <c r="E9653" t="s">
        <v>15757</v>
      </c>
      <c r="F9653">
        <f>'4M'!G90</f>
        <v>0</v>
      </c>
    </row>
    <row r="9654" spans="2:6">
      <c r="B9654" t="s">
        <v>7620</v>
      </c>
      <c r="E9654" t="s">
        <v>15757</v>
      </c>
      <c r="F9654">
        <f>'4M'!H90</f>
        <v>0</v>
      </c>
    </row>
    <row r="9655" spans="2:6">
      <c r="B9655" t="s">
        <v>7621</v>
      </c>
      <c r="E9655" t="s">
        <v>15757</v>
      </c>
      <c r="F9655">
        <f>'4M'!I90</f>
        <v>0</v>
      </c>
    </row>
    <row r="9656" spans="2:6">
      <c r="B9656" t="s">
        <v>7622</v>
      </c>
      <c r="E9656" t="s">
        <v>15757</v>
      </c>
      <c r="F9656">
        <f>'4M'!J90</f>
        <v>0</v>
      </c>
    </row>
    <row r="9657" spans="2:6">
      <c r="B9657" t="s">
        <v>7623</v>
      </c>
      <c r="E9657" t="s">
        <v>15757</v>
      </c>
      <c r="F9657">
        <f>'4M'!K90</f>
        <v>0</v>
      </c>
    </row>
    <row r="9658" spans="2:6">
      <c r="B9658" t="s">
        <v>7624</v>
      </c>
      <c r="E9658" t="s">
        <v>15757</v>
      </c>
      <c r="F9658">
        <f>'4M'!L90</f>
        <v>0</v>
      </c>
    </row>
    <row r="9659" spans="2:6">
      <c r="B9659" t="s">
        <v>7625</v>
      </c>
      <c r="E9659" t="s">
        <v>15757</v>
      </c>
      <c r="F9659">
        <f>'4M'!M90</f>
        <v>0</v>
      </c>
    </row>
    <row r="9660" spans="2:6">
      <c r="B9660" t="s">
        <v>7626</v>
      </c>
      <c r="E9660" t="s">
        <v>15757</v>
      </c>
      <c r="F9660">
        <f>'4M'!N90</f>
        <v>0</v>
      </c>
    </row>
    <row r="9661" spans="2:6">
      <c r="B9661" t="s">
        <v>7627</v>
      </c>
      <c r="E9661" t="s">
        <v>15757</v>
      </c>
      <c r="F9661">
        <f>'4M'!O90</f>
        <v>0</v>
      </c>
    </row>
    <row r="9662" spans="2:6">
      <c r="B9662" t="s">
        <v>7628</v>
      </c>
      <c r="E9662" t="s">
        <v>15757</v>
      </c>
      <c r="F9662">
        <f>'4M'!P90</f>
        <v>0</v>
      </c>
    </row>
    <row r="9663" spans="2:6">
      <c r="B9663" t="s">
        <v>7629</v>
      </c>
      <c r="E9663" t="s">
        <v>15757</v>
      </c>
      <c r="F9663">
        <f>'4M'!Q90</f>
        <v>0</v>
      </c>
    </row>
    <row r="9664" spans="2:6">
      <c r="B9664" t="s">
        <v>7630</v>
      </c>
      <c r="E9664" t="s">
        <v>15757</v>
      </c>
      <c r="F9664">
        <f>'4M'!R90</f>
        <v>0</v>
      </c>
    </row>
    <row r="9665" spans="2:6">
      <c r="B9665" t="s">
        <v>7631</v>
      </c>
      <c r="E9665" t="s">
        <v>15757</v>
      </c>
      <c r="F9665">
        <f>'4M'!AB90</f>
        <v>0</v>
      </c>
    </row>
    <row r="9666" spans="2:6">
      <c r="B9666" t="s">
        <v>7632</v>
      </c>
      <c r="E9666" t="s">
        <v>15757</v>
      </c>
      <c r="F9666">
        <f>'4M'!AC90</f>
        <v>0</v>
      </c>
    </row>
    <row r="9667" spans="2:6">
      <c r="B9667" t="s">
        <v>7633</v>
      </c>
      <c r="E9667" t="s">
        <v>15757</v>
      </c>
      <c r="F9667">
        <f>'4M'!AD90</f>
        <v>0</v>
      </c>
    </row>
    <row r="9668" spans="2:6">
      <c r="B9668" t="s">
        <v>7635</v>
      </c>
      <c r="E9668" t="s">
        <v>15757</v>
      </c>
      <c r="F9668">
        <f>'4M'!F91</f>
        <v>0</v>
      </c>
    </row>
    <row r="9669" spans="2:6">
      <c r="B9669" t="s">
        <v>7636</v>
      </c>
      <c r="E9669" t="s">
        <v>15757</v>
      </c>
      <c r="F9669">
        <f>'4M'!G91</f>
        <v>0</v>
      </c>
    </row>
    <row r="9670" spans="2:6">
      <c r="B9670" t="s">
        <v>7637</v>
      </c>
      <c r="E9670" t="s">
        <v>15757</v>
      </c>
      <c r="F9670">
        <f>'4M'!H91</f>
        <v>0</v>
      </c>
    </row>
    <row r="9671" spans="2:6">
      <c r="B9671" t="s">
        <v>7638</v>
      </c>
      <c r="E9671" t="s">
        <v>15757</v>
      </c>
      <c r="F9671">
        <f>'4M'!I91</f>
        <v>0</v>
      </c>
    </row>
    <row r="9672" spans="2:6">
      <c r="B9672" t="s">
        <v>7639</v>
      </c>
      <c r="E9672" t="s">
        <v>15757</v>
      </c>
      <c r="F9672">
        <f>'4M'!J91</f>
        <v>0</v>
      </c>
    </row>
    <row r="9673" spans="2:6">
      <c r="B9673" t="s">
        <v>7640</v>
      </c>
      <c r="E9673" t="s">
        <v>15757</v>
      </c>
      <c r="F9673">
        <f>'4M'!K91</f>
        <v>0</v>
      </c>
    </row>
    <row r="9674" spans="2:6">
      <c r="B9674" t="s">
        <v>7641</v>
      </c>
      <c r="E9674" t="s">
        <v>15757</v>
      </c>
      <c r="F9674">
        <f>'4M'!L91</f>
        <v>0</v>
      </c>
    </row>
    <row r="9675" spans="2:6">
      <c r="B9675" t="s">
        <v>7642</v>
      </c>
      <c r="E9675" t="s">
        <v>15757</v>
      </c>
      <c r="F9675">
        <f>'4M'!M91</f>
        <v>0</v>
      </c>
    </row>
    <row r="9676" spans="2:6">
      <c r="B9676" t="s">
        <v>7643</v>
      </c>
      <c r="E9676" t="s">
        <v>15757</v>
      </c>
      <c r="F9676">
        <f>'4M'!N91</f>
        <v>0</v>
      </c>
    </row>
    <row r="9677" spans="2:6">
      <c r="B9677" t="s">
        <v>7644</v>
      </c>
      <c r="E9677" t="s">
        <v>15757</v>
      </c>
      <c r="F9677">
        <f>'4M'!O91</f>
        <v>0</v>
      </c>
    </row>
    <row r="9678" spans="2:6">
      <c r="B9678" t="s">
        <v>7645</v>
      </c>
      <c r="E9678" t="s">
        <v>15757</v>
      </c>
      <c r="F9678">
        <f>'4M'!P91</f>
        <v>0</v>
      </c>
    </row>
    <row r="9679" spans="2:6">
      <c r="B9679" t="s">
        <v>7646</v>
      </c>
      <c r="E9679" t="s">
        <v>15757</v>
      </c>
      <c r="F9679">
        <f>'4M'!Q91</f>
        <v>0</v>
      </c>
    </row>
    <row r="9680" spans="2:6">
      <c r="B9680" t="s">
        <v>7647</v>
      </c>
      <c r="E9680" t="s">
        <v>15757</v>
      </c>
      <c r="F9680">
        <f>'4M'!R91</f>
        <v>0</v>
      </c>
    </row>
    <row r="9681" spans="2:6">
      <c r="B9681" t="s">
        <v>7648</v>
      </c>
      <c r="E9681" t="s">
        <v>15757</v>
      </c>
      <c r="F9681">
        <f>'4M'!AB91</f>
        <v>0</v>
      </c>
    </row>
    <row r="9682" spans="2:6">
      <c r="B9682" t="s">
        <v>7649</v>
      </c>
      <c r="E9682" t="s">
        <v>15757</v>
      </c>
      <c r="F9682">
        <f>'4M'!AC91</f>
        <v>0</v>
      </c>
    </row>
    <row r="9683" spans="2:6">
      <c r="B9683" t="s">
        <v>7650</v>
      </c>
      <c r="E9683" t="s">
        <v>15757</v>
      </c>
      <c r="F9683">
        <f>'4M'!AD91</f>
        <v>0</v>
      </c>
    </row>
    <row r="9684" spans="2:6">
      <c r="B9684" t="s">
        <v>7653</v>
      </c>
      <c r="E9684" t="s">
        <v>15757</v>
      </c>
      <c r="F9684">
        <f>'4M'!F92</f>
        <v>0</v>
      </c>
    </row>
    <row r="9685" spans="2:6">
      <c r="B9685" t="s">
        <v>7654</v>
      </c>
      <c r="E9685" t="s">
        <v>15757</v>
      </c>
      <c r="F9685">
        <f>'4M'!G92</f>
        <v>0</v>
      </c>
    </row>
    <row r="9686" spans="2:6">
      <c r="B9686" t="s">
        <v>7655</v>
      </c>
      <c r="E9686" t="s">
        <v>15757</v>
      </c>
      <c r="F9686">
        <f>'4M'!H92</f>
        <v>0</v>
      </c>
    </row>
    <row r="9687" spans="2:6">
      <c r="B9687" t="s">
        <v>7656</v>
      </c>
      <c r="E9687" t="s">
        <v>15757</v>
      </c>
      <c r="F9687">
        <f>'4M'!I92</f>
        <v>0</v>
      </c>
    </row>
    <row r="9688" spans="2:6">
      <c r="B9688" t="s">
        <v>7657</v>
      </c>
      <c r="E9688" t="s">
        <v>15757</v>
      </c>
      <c r="F9688">
        <f>'4M'!J92</f>
        <v>0</v>
      </c>
    </row>
    <row r="9689" spans="2:6">
      <c r="B9689" t="s">
        <v>7658</v>
      </c>
      <c r="E9689" t="s">
        <v>15757</v>
      </c>
      <c r="F9689">
        <f>'4M'!K92</f>
        <v>0</v>
      </c>
    </row>
    <row r="9690" spans="2:6">
      <c r="B9690" t="s">
        <v>7659</v>
      </c>
      <c r="E9690" t="s">
        <v>15757</v>
      </c>
      <c r="F9690">
        <f>'4M'!L92</f>
        <v>0</v>
      </c>
    </row>
    <row r="9691" spans="2:6">
      <c r="B9691" t="s">
        <v>7660</v>
      </c>
      <c r="E9691" t="s">
        <v>15757</v>
      </c>
      <c r="F9691">
        <f>'4M'!M92</f>
        <v>0</v>
      </c>
    </row>
    <row r="9692" spans="2:6">
      <c r="B9692" t="s">
        <v>7661</v>
      </c>
      <c r="E9692" t="s">
        <v>15757</v>
      </c>
      <c r="F9692">
        <f>'4M'!N92</f>
        <v>0</v>
      </c>
    </row>
    <row r="9693" spans="2:6">
      <c r="B9693" t="s">
        <v>7662</v>
      </c>
      <c r="E9693" t="s">
        <v>15757</v>
      </c>
      <c r="F9693">
        <f>'4M'!O92</f>
        <v>0</v>
      </c>
    </row>
    <row r="9694" spans="2:6">
      <c r="B9694" t="s">
        <v>7663</v>
      </c>
      <c r="E9694" t="s">
        <v>15757</v>
      </c>
      <c r="F9694">
        <f>'4M'!P92</f>
        <v>0</v>
      </c>
    </row>
    <row r="9695" spans="2:6">
      <c r="B9695" t="s">
        <v>7664</v>
      </c>
      <c r="E9695" t="s">
        <v>15757</v>
      </c>
      <c r="F9695">
        <f>'4M'!Q92</f>
        <v>0</v>
      </c>
    </row>
    <row r="9696" spans="2:6">
      <c r="B9696" t="s">
        <v>7665</v>
      </c>
      <c r="E9696" t="s">
        <v>15757</v>
      </c>
      <c r="F9696">
        <f>'4M'!R92</f>
        <v>0</v>
      </c>
    </row>
    <row r="9697" spans="2:6">
      <c r="B9697" t="s">
        <v>7666</v>
      </c>
      <c r="E9697" t="s">
        <v>15757</v>
      </c>
      <c r="F9697">
        <f>'4M'!AB92</f>
        <v>0</v>
      </c>
    </row>
    <row r="9698" spans="2:6">
      <c r="B9698" t="s">
        <v>7667</v>
      </c>
      <c r="E9698" t="s">
        <v>15757</v>
      </c>
      <c r="F9698">
        <f>'4M'!AC92</f>
        <v>0</v>
      </c>
    </row>
    <row r="9699" spans="2:6">
      <c r="B9699" t="s">
        <v>7668</v>
      </c>
      <c r="E9699" t="s">
        <v>15757</v>
      </c>
      <c r="F9699">
        <f>'4M'!AD92</f>
        <v>0</v>
      </c>
    </row>
    <row r="9700" spans="2:6">
      <c r="B9700" t="s">
        <v>7670</v>
      </c>
      <c r="E9700" t="s">
        <v>15757</v>
      </c>
      <c r="F9700">
        <f>'4M'!F93</f>
        <v>0</v>
      </c>
    </row>
    <row r="9701" spans="2:6">
      <c r="B9701" t="s">
        <v>7671</v>
      </c>
      <c r="E9701" t="s">
        <v>15757</v>
      </c>
      <c r="F9701">
        <f>'4M'!G93</f>
        <v>0</v>
      </c>
    </row>
    <row r="9702" spans="2:6">
      <c r="B9702" t="s">
        <v>7672</v>
      </c>
      <c r="E9702" t="s">
        <v>15757</v>
      </c>
      <c r="F9702">
        <f>'4M'!H93</f>
        <v>0</v>
      </c>
    </row>
    <row r="9703" spans="2:6">
      <c r="B9703" t="s">
        <v>7673</v>
      </c>
      <c r="E9703" t="s">
        <v>15757</v>
      </c>
      <c r="F9703">
        <f>'4M'!I93</f>
        <v>0</v>
      </c>
    </row>
    <row r="9704" spans="2:6">
      <c r="B9704" t="s">
        <v>7674</v>
      </c>
      <c r="E9704" t="s">
        <v>15757</v>
      </c>
      <c r="F9704">
        <f>'4M'!J93</f>
        <v>0</v>
      </c>
    </row>
    <row r="9705" spans="2:6">
      <c r="B9705" t="s">
        <v>7675</v>
      </c>
      <c r="E9705" t="s">
        <v>15757</v>
      </c>
      <c r="F9705">
        <f>'4M'!K93</f>
        <v>0</v>
      </c>
    </row>
    <row r="9706" spans="2:6">
      <c r="B9706" t="s">
        <v>7676</v>
      </c>
      <c r="E9706" t="s">
        <v>15757</v>
      </c>
      <c r="F9706">
        <f>'4M'!L93</f>
        <v>0</v>
      </c>
    </row>
    <row r="9707" spans="2:6">
      <c r="B9707" t="s">
        <v>7677</v>
      </c>
      <c r="E9707" t="s">
        <v>15757</v>
      </c>
      <c r="F9707">
        <f>'4M'!M93</f>
        <v>0</v>
      </c>
    </row>
    <row r="9708" spans="2:6">
      <c r="B9708" t="s">
        <v>7678</v>
      </c>
      <c r="E9708" t="s">
        <v>15757</v>
      </c>
      <c r="F9708">
        <f>'4M'!N93</f>
        <v>0</v>
      </c>
    </row>
    <row r="9709" spans="2:6">
      <c r="B9709" t="s">
        <v>7679</v>
      </c>
      <c r="E9709" t="s">
        <v>15757</v>
      </c>
      <c r="F9709">
        <f>'4M'!O93</f>
        <v>0</v>
      </c>
    </row>
    <row r="9710" spans="2:6">
      <c r="B9710" t="s">
        <v>7680</v>
      </c>
      <c r="E9710" t="s">
        <v>15757</v>
      </c>
      <c r="F9710">
        <f>'4M'!P93</f>
        <v>0</v>
      </c>
    </row>
    <row r="9711" spans="2:6">
      <c r="B9711" t="s">
        <v>7681</v>
      </c>
      <c r="E9711" t="s">
        <v>15757</v>
      </c>
      <c r="F9711">
        <f>'4M'!Q93</f>
        <v>0</v>
      </c>
    </row>
    <row r="9712" spans="2:6">
      <c r="B9712" t="s">
        <v>7682</v>
      </c>
      <c r="E9712" t="s">
        <v>15757</v>
      </c>
      <c r="F9712">
        <f>'4M'!R93</f>
        <v>0</v>
      </c>
    </row>
    <row r="9713" spans="2:6">
      <c r="B9713" t="s">
        <v>7683</v>
      </c>
      <c r="E9713" t="s">
        <v>15757</v>
      </c>
      <c r="F9713">
        <f>'4M'!AB93</f>
        <v>0</v>
      </c>
    </row>
    <row r="9714" spans="2:6">
      <c r="B9714" t="s">
        <v>7684</v>
      </c>
      <c r="E9714" t="s">
        <v>15757</v>
      </c>
      <c r="F9714">
        <f>'4M'!AC93</f>
        <v>0</v>
      </c>
    </row>
    <row r="9715" spans="2:6">
      <c r="B9715" t="s">
        <v>7685</v>
      </c>
      <c r="E9715" t="s">
        <v>15757</v>
      </c>
      <c r="F9715">
        <f>'4M'!AD93</f>
        <v>0</v>
      </c>
    </row>
    <row r="9716" spans="2:6">
      <c r="B9716" t="s">
        <v>7688</v>
      </c>
      <c r="E9716" t="s">
        <v>15757</v>
      </c>
      <c r="F9716">
        <f>'4M'!F94</f>
        <v>0</v>
      </c>
    </row>
    <row r="9717" spans="2:6">
      <c r="B9717" t="s">
        <v>7689</v>
      </c>
      <c r="E9717" t="s">
        <v>15757</v>
      </c>
      <c r="F9717">
        <f>'4M'!G94</f>
        <v>0</v>
      </c>
    </row>
    <row r="9718" spans="2:6">
      <c r="B9718" t="s">
        <v>7690</v>
      </c>
      <c r="E9718" t="s">
        <v>15757</v>
      </c>
      <c r="F9718">
        <f>'4M'!H94</f>
        <v>0</v>
      </c>
    </row>
    <row r="9719" spans="2:6">
      <c r="B9719" t="s">
        <v>7691</v>
      </c>
      <c r="E9719" t="s">
        <v>15757</v>
      </c>
      <c r="F9719">
        <f>'4M'!I94</f>
        <v>0</v>
      </c>
    </row>
    <row r="9720" spans="2:6">
      <c r="B9720" t="s">
        <v>7692</v>
      </c>
      <c r="E9720" t="s">
        <v>15757</v>
      </c>
      <c r="F9720">
        <f>'4M'!J94</f>
        <v>0</v>
      </c>
    </row>
    <row r="9721" spans="2:6">
      <c r="B9721" t="s">
        <v>7693</v>
      </c>
      <c r="E9721" t="s">
        <v>15757</v>
      </c>
      <c r="F9721">
        <f>'4M'!K94</f>
        <v>0</v>
      </c>
    </row>
    <row r="9722" spans="2:6">
      <c r="B9722" t="s">
        <v>7694</v>
      </c>
      <c r="E9722" t="s">
        <v>15757</v>
      </c>
      <c r="F9722">
        <f>'4M'!L94</f>
        <v>0</v>
      </c>
    </row>
    <row r="9723" spans="2:6">
      <c r="B9723" t="s">
        <v>7695</v>
      </c>
      <c r="E9723" t="s">
        <v>15757</v>
      </c>
      <c r="F9723">
        <f>'4M'!M94</f>
        <v>0</v>
      </c>
    </row>
    <row r="9724" spans="2:6">
      <c r="B9724" t="s">
        <v>7696</v>
      </c>
      <c r="E9724" t="s">
        <v>15757</v>
      </c>
      <c r="F9724">
        <f>'4M'!N94</f>
        <v>0</v>
      </c>
    </row>
    <row r="9725" spans="2:6">
      <c r="B9725" t="s">
        <v>7697</v>
      </c>
      <c r="E9725" t="s">
        <v>15757</v>
      </c>
      <c r="F9725">
        <f>'4M'!O94</f>
        <v>0</v>
      </c>
    </row>
    <row r="9726" spans="2:6">
      <c r="B9726" t="s">
        <v>7698</v>
      </c>
      <c r="E9726" t="s">
        <v>15757</v>
      </c>
      <c r="F9726">
        <f>'4M'!P94</f>
        <v>0</v>
      </c>
    </row>
    <row r="9727" spans="2:6">
      <c r="B9727" t="s">
        <v>7699</v>
      </c>
      <c r="E9727" t="s">
        <v>15757</v>
      </c>
      <c r="F9727">
        <f>'4M'!Q94</f>
        <v>0</v>
      </c>
    </row>
    <row r="9728" spans="2:6">
      <c r="B9728" t="s">
        <v>7700</v>
      </c>
      <c r="E9728" t="s">
        <v>15757</v>
      </c>
      <c r="F9728">
        <f>'4M'!R94</f>
        <v>0</v>
      </c>
    </row>
    <row r="9729" spans="2:6">
      <c r="B9729" t="s">
        <v>7701</v>
      </c>
      <c r="E9729" t="s">
        <v>15757</v>
      </c>
      <c r="F9729">
        <f>'4M'!AB94</f>
        <v>0</v>
      </c>
    </row>
    <row r="9730" spans="2:6">
      <c r="B9730" t="s">
        <v>7702</v>
      </c>
      <c r="E9730" t="s">
        <v>15757</v>
      </c>
      <c r="F9730">
        <f>'4M'!AC94</f>
        <v>0</v>
      </c>
    </row>
    <row r="9731" spans="2:6">
      <c r="B9731" t="s">
        <v>7703</v>
      </c>
      <c r="E9731" t="s">
        <v>15757</v>
      </c>
      <c r="F9731">
        <f>'4M'!AD94</f>
        <v>0</v>
      </c>
    </row>
    <row r="9732" spans="2:6">
      <c r="B9732" t="s">
        <v>7705</v>
      </c>
      <c r="E9732" t="s">
        <v>15757</v>
      </c>
      <c r="F9732">
        <f>'4M'!F95</f>
        <v>0</v>
      </c>
    </row>
    <row r="9733" spans="2:6">
      <c r="B9733" t="s">
        <v>7706</v>
      </c>
      <c r="E9733" t="s">
        <v>15757</v>
      </c>
      <c r="F9733">
        <f>'4M'!G95</f>
        <v>0</v>
      </c>
    </row>
    <row r="9734" spans="2:6">
      <c r="B9734" t="s">
        <v>7707</v>
      </c>
      <c r="E9734" t="s">
        <v>15757</v>
      </c>
      <c r="F9734">
        <f>'4M'!H95</f>
        <v>0</v>
      </c>
    </row>
    <row r="9735" spans="2:6">
      <c r="B9735" t="s">
        <v>7708</v>
      </c>
      <c r="E9735" t="s">
        <v>15757</v>
      </c>
      <c r="F9735">
        <f>'4M'!I95</f>
        <v>0</v>
      </c>
    </row>
    <row r="9736" spans="2:6">
      <c r="B9736" t="s">
        <v>7709</v>
      </c>
      <c r="E9736" t="s">
        <v>15757</v>
      </c>
      <c r="F9736">
        <f>'4M'!J95</f>
        <v>0</v>
      </c>
    </row>
    <row r="9737" spans="2:6">
      <c r="B9737" t="s">
        <v>7710</v>
      </c>
      <c r="E9737" t="s">
        <v>15757</v>
      </c>
      <c r="F9737">
        <f>'4M'!K95</f>
        <v>0</v>
      </c>
    </row>
    <row r="9738" spans="2:6">
      <c r="B9738" t="s">
        <v>7711</v>
      </c>
      <c r="E9738" t="s">
        <v>15757</v>
      </c>
      <c r="F9738">
        <f>'4M'!L95</f>
        <v>0</v>
      </c>
    </row>
    <row r="9739" spans="2:6">
      <c r="B9739" t="s">
        <v>7712</v>
      </c>
      <c r="E9739" t="s">
        <v>15757</v>
      </c>
      <c r="F9739">
        <f>'4M'!M95</f>
        <v>0</v>
      </c>
    </row>
    <row r="9740" spans="2:6">
      <c r="B9740" t="s">
        <v>7713</v>
      </c>
      <c r="E9740" t="s">
        <v>15757</v>
      </c>
      <c r="F9740">
        <f>'4M'!N95</f>
        <v>0</v>
      </c>
    </row>
    <row r="9741" spans="2:6">
      <c r="B9741" t="s">
        <v>7714</v>
      </c>
      <c r="E9741" t="s">
        <v>15757</v>
      </c>
      <c r="F9741">
        <f>'4M'!O95</f>
        <v>0</v>
      </c>
    </row>
    <row r="9742" spans="2:6">
      <c r="B9742" t="s">
        <v>7715</v>
      </c>
      <c r="E9742" t="s">
        <v>15757</v>
      </c>
      <c r="F9742">
        <f>'4M'!P95</f>
        <v>0</v>
      </c>
    </row>
    <row r="9743" spans="2:6">
      <c r="B9743" t="s">
        <v>7716</v>
      </c>
      <c r="E9743" t="s">
        <v>15757</v>
      </c>
      <c r="F9743">
        <f>'4M'!Q95</f>
        <v>0</v>
      </c>
    </row>
    <row r="9744" spans="2:6">
      <c r="B9744" t="s">
        <v>7717</v>
      </c>
      <c r="E9744" t="s">
        <v>15757</v>
      </c>
      <c r="F9744">
        <f>'4M'!R95</f>
        <v>0</v>
      </c>
    </row>
    <row r="9745" spans="2:6">
      <c r="B9745" t="s">
        <v>7718</v>
      </c>
      <c r="E9745" t="s">
        <v>15757</v>
      </c>
      <c r="F9745">
        <f>'4M'!AB95</f>
        <v>0</v>
      </c>
    </row>
    <row r="9746" spans="2:6">
      <c r="B9746" t="s">
        <v>7719</v>
      </c>
      <c r="E9746" t="s">
        <v>15757</v>
      </c>
      <c r="F9746">
        <f>'4M'!AC95</f>
        <v>0</v>
      </c>
    </row>
    <row r="9747" spans="2:6">
      <c r="B9747" t="s">
        <v>7720</v>
      </c>
      <c r="E9747" t="s">
        <v>15757</v>
      </c>
      <c r="F9747">
        <f>'4M'!AD95</f>
        <v>0</v>
      </c>
    </row>
    <row r="9748" spans="2:6">
      <c r="B9748" t="s">
        <v>7723</v>
      </c>
      <c r="E9748" t="s">
        <v>15757</v>
      </c>
      <c r="F9748">
        <f>'4M'!F96</f>
        <v>0</v>
      </c>
    </row>
    <row r="9749" spans="2:6">
      <c r="B9749" t="s">
        <v>7724</v>
      </c>
      <c r="E9749" t="s">
        <v>15757</v>
      </c>
      <c r="F9749">
        <f>'4M'!G96</f>
        <v>0</v>
      </c>
    </row>
    <row r="9750" spans="2:6">
      <c r="B9750" t="s">
        <v>7725</v>
      </c>
      <c r="E9750" t="s">
        <v>15757</v>
      </c>
      <c r="F9750">
        <f>'4M'!H96</f>
        <v>0</v>
      </c>
    </row>
    <row r="9751" spans="2:6">
      <c r="B9751" t="s">
        <v>7726</v>
      </c>
      <c r="E9751" t="s">
        <v>15757</v>
      </c>
      <c r="F9751">
        <f>'4M'!I96</f>
        <v>0</v>
      </c>
    </row>
    <row r="9752" spans="2:6">
      <c r="B9752" t="s">
        <v>7727</v>
      </c>
      <c r="E9752" t="s">
        <v>15757</v>
      </c>
      <c r="F9752">
        <f>'4M'!J96</f>
        <v>0</v>
      </c>
    </row>
    <row r="9753" spans="2:6">
      <c r="B9753" t="s">
        <v>7728</v>
      </c>
      <c r="E9753" t="s">
        <v>15757</v>
      </c>
      <c r="F9753">
        <f>'4M'!K96</f>
        <v>0</v>
      </c>
    </row>
    <row r="9754" spans="2:6">
      <c r="B9754" t="s">
        <v>7729</v>
      </c>
      <c r="E9754" t="s">
        <v>15757</v>
      </c>
      <c r="F9754">
        <f>'4M'!L96</f>
        <v>0</v>
      </c>
    </row>
    <row r="9755" spans="2:6">
      <c r="B9755" t="s">
        <v>7730</v>
      </c>
      <c r="E9755" t="s">
        <v>15757</v>
      </c>
      <c r="F9755">
        <f>'4M'!M96</f>
        <v>0</v>
      </c>
    </row>
    <row r="9756" spans="2:6">
      <c r="B9756" t="s">
        <v>7731</v>
      </c>
      <c r="E9756" t="s">
        <v>15757</v>
      </c>
      <c r="F9756">
        <f>'4M'!N96</f>
        <v>0</v>
      </c>
    </row>
    <row r="9757" spans="2:6">
      <c r="B9757" t="s">
        <v>7732</v>
      </c>
      <c r="E9757" t="s">
        <v>15757</v>
      </c>
      <c r="F9757">
        <f>'4M'!O96</f>
        <v>0</v>
      </c>
    </row>
    <row r="9758" spans="2:6">
      <c r="B9758" t="s">
        <v>7733</v>
      </c>
      <c r="E9758" t="s">
        <v>15757</v>
      </c>
      <c r="F9758">
        <f>'4M'!P96</f>
        <v>0</v>
      </c>
    </row>
    <row r="9759" spans="2:6">
      <c r="B9759" t="s">
        <v>7734</v>
      </c>
      <c r="E9759" t="s">
        <v>15757</v>
      </c>
      <c r="F9759">
        <f>'4M'!Q96</f>
        <v>0</v>
      </c>
    </row>
    <row r="9760" spans="2:6">
      <c r="B9760" t="s">
        <v>7735</v>
      </c>
      <c r="E9760" t="s">
        <v>15757</v>
      </c>
      <c r="F9760">
        <f>'4M'!R96</f>
        <v>0</v>
      </c>
    </row>
    <row r="9761" spans="2:6">
      <c r="B9761" t="s">
        <v>7736</v>
      </c>
      <c r="E9761" t="s">
        <v>15757</v>
      </c>
      <c r="F9761">
        <f>'4M'!AB96</f>
        <v>0</v>
      </c>
    </row>
    <row r="9762" spans="2:6">
      <c r="B9762" t="s">
        <v>7737</v>
      </c>
      <c r="E9762" t="s">
        <v>15757</v>
      </c>
      <c r="F9762">
        <f>'4M'!AC96</f>
        <v>0</v>
      </c>
    </row>
    <row r="9763" spans="2:6">
      <c r="B9763" t="s">
        <v>7738</v>
      </c>
      <c r="E9763" t="s">
        <v>15757</v>
      </c>
      <c r="F9763">
        <f>'4M'!AD96</f>
        <v>0</v>
      </c>
    </row>
    <row r="9764" spans="2:6">
      <c r="B9764" s="3127" t="s">
        <v>21886</v>
      </c>
      <c r="E9764" t="s">
        <v>15757</v>
      </c>
      <c r="F9764">
        <f>'4M'!F97</f>
        <v>0</v>
      </c>
    </row>
    <row r="9765" spans="2:6">
      <c r="B9765" s="3127" t="s">
        <v>21887</v>
      </c>
      <c r="E9765" t="s">
        <v>15757</v>
      </c>
      <c r="F9765">
        <f>'4M'!G97</f>
        <v>0</v>
      </c>
    </row>
    <row r="9766" spans="2:6">
      <c r="B9766" s="3127" t="s">
        <v>21888</v>
      </c>
      <c r="E9766" t="s">
        <v>15757</v>
      </c>
      <c r="F9766">
        <f>'4M'!H97</f>
        <v>0</v>
      </c>
    </row>
    <row r="9767" spans="2:6">
      <c r="B9767" s="3127" t="s">
        <v>21889</v>
      </c>
      <c r="E9767" t="s">
        <v>15757</v>
      </c>
      <c r="F9767">
        <f>'4M'!I97</f>
        <v>0</v>
      </c>
    </row>
    <row r="9768" spans="2:6">
      <c r="B9768" s="3127" t="s">
        <v>21890</v>
      </c>
      <c r="E9768" t="s">
        <v>15757</v>
      </c>
      <c r="F9768">
        <f>'4M'!J97</f>
        <v>0</v>
      </c>
    </row>
    <row r="9769" spans="2:6">
      <c r="B9769" s="3127" t="s">
        <v>21891</v>
      </c>
      <c r="E9769" t="s">
        <v>15757</v>
      </c>
      <c r="F9769">
        <f>'4M'!K97</f>
        <v>0</v>
      </c>
    </row>
    <row r="9770" spans="2:6">
      <c r="B9770" s="3127" t="s">
        <v>21892</v>
      </c>
      <c r="E9770" t="s">
        <v>15757</v>
      </c>
      <c r="F9770">
        <f>'4M'!L97</f>
        <v>0</v>
      </c>
    </row>
    <row r="9771" spans="2:6">
      <c r="B9771" s="3127" t="s">
        <v>21893</v>
      </c>
      <c r="E9771" t="s">
        <v>15757</v>
      </c>
      <c r="F9771">
        <f>'4M'!M97</f>
        <v>0</v>
      </c>
    </row>
    <row r="9772" spans="2:6">
      <c r="B9772" s="3127" t="s">
        <v>21894</v>
      </c>
      <c r="E9772" t="s">
        <v>15757</v>
      </c>
      <c r="F9772">
        <f>'4M'!N97</f>
        <v>0</v>
      </c>
    </row>
    <row r="9773" spans="2:6">
      <c r="B9773" s="3127" t="s">
        <v>21895</v>
      </c>
      <c r="E9773" t="s">
        <v>15757</v>
      </c>
      <c r="F9773">
        <f>'4M'!O97</f>
        <v>0</v>
      </c>
    </row>
    <row r="9774" spans="2:6">
      <c r="B9774" s="3127" t="s">
        <v>21896</v>
      </c>
      <c r="E9774" t="s">
        <v>15757</v>
      </c>
      <c r="F9774">
        <f>'4M'!P97</f>
        <v>0</v>
      </c>
    </row>
    <row r="9775" spans="2:6">
      <c r="B9775" s="3127" t="s">
        <v>21897</v>
      </c>
      <c r="E9775" t="s">
        <v>15757</v>
      </c>
      <c r="F9775">
        <f>'4M'!Q97</f>
        <v>0</v>
      </c>
    </row>
    <row r="9776" spans="2:6">
      <c r="B9776" s="3127" t="s">
        <v>21898</v>
      </c>
      <c r="E9776" t="s">
        <v>15757</v>
      </c>
      <c r="F9776">
        <f>'4M'!R97</f>
        <v>0</v>
      </c>
    </row>
    <row r="9777" spans="2:6">
      <c r="B9777" s="3127" t="s">
        <v>21899</v>
      </c>
      <c r="E9777" t="s">
        <v>15757</v>
      </c>
      <c r="F9777">
        <f>'4M'!AB97</f>
        <v>0</v>
      </c>
    </row>
    <row r="9778" spans="2:6">
      <c r="B9778" s="3127" t="s">
        <v>21900</v>
      </c>
      <c r="E9778" t="s">
        <v>15757</v>
      </c>
      <c r="F9778">
        <f>'4M'!AC97</f>
        <v>0</v>
      </c>
    </row>
    <row r="9779" spans="2:6">
      <c r="B9779" s="3127" t="s">
        <v>21901</v>
      </c>
      <c r="E9779" t="s">
        <v>15757</v>
      </c>
      <c r="F9779">
        <f>'4M'!AD97</f>
        <v>0</v>
      </c>
    </row>
    <row r="9780" spans="2:6">
      <c r="B9780" s="3127" t="s">
        <v>21902</v>
      </c>
      <c r="E9780" t="s">
        <v>15757</v>
      </c>
      <c r="F9780">
        <f>'4M'!F98</f>
        <v>0</v>
      </c>
    </row>
    <row r="9781" spans="2:6">
      <c r="B9781" s="3127" t="s">
        <v>21903</v>
      </c>
      <c r="E9781" t="s">
        <v>15757</v>
      </c>
      <c r="F9781">
        <f>'4M'!G98</f>
        <v>0</v>
      </c>
    </row>
    <row r="9782" spans="2:6">
      <c r="B9782" s="3127" t="s">
        <v>21904</v>
      </c>
      <c r="E9782" t="s">
        <v>15757</v>
      </c>
      <c r="F9782">
        <f>'4M'!H98</f>
        <v>0</v>
      </c>
    </row>
    <row r="9783" spans="2:6">
      <c r="B9783" s="3127" t="s">
        <v>21905</v>
      </c>
      <c r="E9783" t="s">
        <v>15757</v>
      </c>
      <c r="F9783">
        <f>'4M'!I98</f>
        <v>0</v>
      </c>
    </row>
    <row r="9784" spans="2:6">
      <c r="B9784" s="3127" t="s">
        <v>21906</v>
      </c>
      <c r="E9784" t="s">
        <v>15757</v>
      </c>
      <c r="F9784">
        <f>'4M'!J98</f>
        <v>0</v>
      </c>
    </row>
    <row r="9785" spans="2:6">
      <c r="B9785" s="3127" t="s">
        <v>21907</v>
      </c>
      <c r="E9785" t="s">
        <v>15757</v>
      </c>
      <c r="F9785">
        <f>'4M'!K98</f>
        <v>0</v>
      </c>
    </row>
    <row r="9786" spans="2:6">
      <c r="B9786" s="3127" t="s">
        <v>21908</v>
      </c>
      <c r="E9786" t="s">
        <v>15757</v>
      </c>
      <c r="F9786">
        <f>'4M'!L98</f>
        <v>0</v>
      </c>
    </row>
    <row r="9787" spans="2:6">
      <c r="B9787" s="3127" t="s">
        <v>21909</v>
      </c>
      <c r="E9787" t="s">
        <v>15757</v>
      </c>
      <c r="F9787">
        <f>'4M'!M98</f>
        <v>0</v>
      </c>
    </row>
    <row r="9788" spans="2:6">
      <c r="B9788" s="3127" t="s">
        <v>21910</v>
      </c>
      <c r="E9788" t="s">
        <v>15757</v>
      </c>
      <c r="F9788">
        <f>'4M'!N98</f>
        <v>0</v>
      </c>
    </row>
    <row r="9789" spans="2:6">
      <c r="B9789" s="3127" t="s">
        <v>21911</v>
      </c>
      <c r="E9789" t="s">
        <v>15757</v>
      </c>
      <c r="F9789">
        <f>'4M'!O98</f>
        <v>0</v>
      </c>
    </row>
    <row r="9790" spans="2:6">
      <c r="B9790" s="3127" t="s">
        <v>21912</v>
      </c>
      <c r="E9790" t="s">
        <v>15757</v>
      </c>
      <c r="F9790">
        <f>'4M'!P98</f>
        <v>0</v>
      </c>
    </row>
    <row r="9791" spans="2:6">
      <c r="B9791" s="3127" t="s">
        <v>21913</v>
      </c>
      <c r="E9791" t="s">
        <v>15757</v>
      </c>
      <c r="F9791">
        <f>'4M'!Q98</f>
        <v>0</v>
      </c>
    </row>
    <row r="9792" spans="2:6">
      <c r="B9792" s="3127" t="s">
        <v>21914</v>
      </c>
      <c r="E9792" t="s">
        <v>15757</v>
      </c>
      <c r="F9792">
        <f>'4M'!R98</f>
        <v>0</v>
      </c>
    </row>
    <row r="9793" spans="2:6">
      <c r="B9793" s="3127" t="s">
        <v>21915</v>
      </c>
      <c r="E9793" t="s">
        <v>15757</v>
      </c>
      <c r="F9793">
        <f>'4M'!AB98</f>
        <v>0</v>
      </c>
    </row>
    <row r="9794" spans="2:6">
      <c r="B9794" s="3127" t="s">
        <v>21916</v>
      </c>
      <c r="E9794" t="s">
        <v>15757</v>
      </c>
      <c r="F9794">
        <f>'4M'!AC98</f>
        <v>0</v>
      </c>
    </row>
    <row r="9795" spans="2:6">
      <c r="B9795" s="3127" t="s">
        <v>21917</v>
      </c>
      <c r="E9795" t="s">
        <v>15757</v>
      </c>
      <c r="F9795">
        <f>'4M'!AD98</f>
        <v>0</v>
      </c>
    </row>
    <row r="9796" spans="2:6">
      <c r="B9796" t="s">
        <v>7775</v>
      </c>
      <c r="E9796" t="s">
        <v>15757</v>
      </c>
      <c r="F9796">
        <f>'4M'!F99</f>
        <v>0</v>
      </c>
    </row>
    <row r="9797" spans="2:6">
      <c r="B9797" t="s">
        <v>7776</v>
      </c>
      <c r="E9797" t="s">
        <v>15757</v>
      </c>
      <c r="F9797">
        <f>'4M'!G99</f>
        <v>0</v>
      </c>
    </row>
    <row r="9798" spans="2:6">
      <c r="B9798" t="s">
        <v>7777</v>
      </c>
      <c r="E9798" t="s">
        <v>15757</v>
      </c>
      <c r="F9798">
        <f>'4M'!H99</f>
        <v>0</v>
      </c>
    </row>
    <row r="9799" spans="2:6">
      <c r="B9799" t="s">
        <v>7778</v>
      </c>
      <c r="E9799" t="s">
        <v>15757</v>
      </c>
      <c r="F9799">
        <f>'4M'!I99</f>
        <v>0</v>
      </c>
    </row>
    <row r="9800" spans="2:6">
      <c r="B9800" t="s">
        <v>7779</v>
      </c>
      <c r="E9800" t="s">
        <v>15757</v>
      </c>
      <c r="F9800">
        <f>'4M'!J99</f>
        <v>0</v>
      </c>
    </row>
    <row r="9801" spans="2:6">
      <c r="B9801" t="s">
        <v>7780</v>
      </c>
      <c r="E9801" t="s">
        <v>15757</v>
      </c>
      <c r="F9801">
        <f>'4M'!K99</f>
        <v>0</v>
      </c>
    </row>
    <row r="9802" spans="2:6">
      <c r="B9802" t="s">
        <v>7781</v>
      </c>
      <c r="E9802" t="s">
        <v>15757</v>
      </c>
      <c r="F9802">
        <f>'4M'!L99</f>
        <v>0</v>
      </c>
    </row>
    <row r="9803" spans="2:6">
      <c r="B9803" t="s">
        <v>7782</v>
      </c>
      <c r="E9803" t="s">
        <v>15757</v>
      </c>
      <c r="F9803">
        <f>'4M'!M99</f>
        <v>0</v>
      </c>
    </row>
    <row r="9804" spans="2:6">
      <c r="B9804" t="s">
        <v>7783</v>
      </c>
      <c r="E9804" t="s">
        <v>15757</v>
      </c>
      <c r="F9804">
        <f>'4M'!N99</f>
        <v>0</v>
      </c>
    </row>
    <row r="9805" spans="2:6">
      <c r="B9805" t="s">
        <v>7784</v>
      </c>
      <c r="E9805" t="s">
        <v>15757</v>
      </c>
      <c r="F9805">
        <f>'4M'!O99</f>
        <v>0</v>
      </c>
    </row>
    <row r="9806" spans="2:6">
      <c r="B9806" t="s">
        <v>7785</v>
      </c>
      <c r="E9806" t="s">
        <v>15757</v>
      </c>
      <c r="F9806">
        <f>'4M'!P99</f>
        <v>0</v>
      </c>
    </row>
    <row r="9807" spans="2:6">
      <c r="B9807" t="s">
        <v>7786</v>
      </c>
      <c r="E9807" t="s">
        <v>15757</v>
      </c>
      <c r="F9807">
        <f>'4M'!Q99</f>
        <v>0</v>
      </c>
    </row>
    <row r="9808" spans="2:6">
      <c r="B9808" t="s">
        <v>7787</v>
      </c>
      <c r="E9808" t="s">
        <v>15757</v>
      </c>
      <c r="F9808">
        <f>'4M'!R99</f>
        <v>0</v>
      </c>
    </row>
    <row r="9809" spans="2:6">
      <c r="B9809" s="3127" t="s">
        <v>7788</v>
      </c>
      <c r="E9809" t="s">
        <v>15757</v>
      </c>
      <c r="F9809">
        <f>'4M'!AB99</f>
        <v>0</v>
      </c>
    </row>
    <row r="9810" spans="2:6">
      <c r="B9810" s="3127" t="s">
        <v>7789</v>
      </c>
      <c r="E9810" t="s">
        <v>15757</v>
      </c>
      <c r="F9810">
        <f>'4M'!AC99</f>
        <v>0</v>
      </c>
    </row>
    <row r="9811" spans="2:6">
      <c r="B9811" s="3127" t="s">
        <v>7790</v>
      </c>
      <c r="E9811" t="s">
        <v>15757</v>
      </c>
      <c r="F9811">
        <f>'4M'!AD99</f>
        <v>0</v>
      </c>
    </row>
    <row r="9812" spans="2:6">
      <c r="B9812" t="s">
        <v>7793</v>
      </c>
      <c r="E9812" t="s">
        <v>15757</v>
      </c>
      <c r="F9812">
        <f>'4M'!F100</f>
        <v>0</v>
      </c>
    </row>
    <row r="9813" spans="2:6">
      <c r="B9813" t="s">
        <v>7794</v>
      </c>
      <c r="E9813" t="s">
        <v>15757</v>
      </c>
      <c r="F9813">
        <f>'4M'!G100</f>
        <v>0</v>
      </c>
    </row>
    <row r="9814" spans="2:6">
      <c r="B9814" t="s">
        <v>7795</v>
      </c>
      <c r="E9814" t="s">
        <v>15757</v>
      </c>
      <c r="F9814">
        <f>'4M'!H100</f>
        <v>0</v>
      </c>
    </row>
    <row r="9815" spans="2:6">
      <c r="B9815" t="s">
        <v>7796</v>
      </c>
      <c r="E9815" t="s">
        <v>15757</v>
      </c>
      <c r="F9815">
        <f>'4M'!I100</f>
        <v>0</v>
      </c>
    </row>
    <row r="9816" spans="2:6">
      <c r="B9816" t="s">
        <v>7797</v>
      </c>
      <c r="E9816" t="s">
        <v>15757</v>
      </c>
      <c r="F9816">
        <f>'4M'!J100</f>
        <v>0</v>
      </c>
    </row>
    <row r="9817" spans="2:6">
      <c r="B9817" t="s">
        <v>7798</v>
      </c>
      <c r="E9817" t="s">
        <v>15757</v>
      </c>
      <c r="F9817">
        <f>'4M'!K100</f>
        <v>0</v>
      </c>
    </row>
    <row r="9818" spans="2:6">
      <c r="B9818" t="s">
        <v>7799</v>
      </c>
      <c r="E9818" t="s">
        <v>15757</v>
      </c>
      <c r="F9818">
        <f>'4M'!L100</f>
        <v>0</v>
      </c>
    </row>
    <row r="9819" spans="2:6">
      <c r="B9819" t="s">
        <v>7800</v>
      </c>
      <c r="E9819" t="s">
        <v>15757</v>
      </c>
      <c r="F9819">
        <f>'4M'!M100</f>
        <v>0</v>
      </c>
    </row>
    <row r="9820" spans="2:6">
      <c r="B9820" t="s">
        <v>7801</v>
      </c>
      <c r="E9820" t="s">
        <v>15757</v>
      </c>
      <c r="F9820">
        <f>'4M'!N100</f>
        <v>0</v>
      </c>
    </row>
    <row r="9821" spans="2:6">
      <c r="B9821" t="s">
        <v>7802</v>
      </c>
      <c r="E9821" t="s">
        <v>15757</v>
      </c>
      <c r="F9821">
        <f>'4M'!O100</f>
        <v>0</v>
      </c>
    </row>
    <row r="9822" spans="2:6">
      <c r="B9822" t="s">
        <v>7803</v>
      </c>
      <c r="E9822" t="s">
        <v>15757</v>
      </c>
      <c r="F9822">
        <f>'4M'!P100</f>
        <v>0</v>
      </c>
    </row>
    <row r="9823" spans="2:6">
      <c r="B9823" t="s">
        <v>7804</v>
      </c>
      <c r="E9823" t="s">
        <v>15757</v>
      </c>
      <c r="F9823">
        <f>'4M'!Q100</f>
        <v>0</v>
      </c>
    </row>
    <row r="9824" spans="2:6">
      <c r="B9824" t="s">
        <v>7805</v>
      </c>
      <c r="E9824" t="s">
        <v>15757</v>
      </c>
      <c r="F9824">
        <f>'4M'!R100</f>
        <v>0</v>
      </c>
    </row>
    <row r="9825" spans="2:6">
      <c r="B9825" s="3127" t="s">
        <v>7806</v>
      </c>
      <c r="E9825" t="s">
        <v>15757</v>
      </c>
      <c r="F9825">
        <f>'4M'!AB100</f>
        <v>0</v>
      </c>
    </row>
    <row r="9826" spans="2:6">
      <c r="B9826" s="3127" t="s">
        <v>7807</v>
      </c>
      <c r="E9826" t="s">
        <v>15757</v>
      </c>
      <c r="F9826">
        <f>'4M'!AC100</f>
        <v>0</v>
      </c>
    </row>
    <row r="9827" spans="2:6">
      <c r="B9827" s="3127" t="s">
        <v>7808</v>
      </c>
      <c r="E9827" t="s">
        <v>15757</v>
      </c>
      <c r="F9827">
        <f>'4M'!AD100</f>
        <v>0</v>
      </c>
    </row>
    <row r="9828" spans="2:6">
      <c r="B9828" t="s">
        <v>7810</v>
      </c>
      <c r="E9828" t="s">
        <v>15757</v>
      </c>
      <c r="F9828">
        <f>'4M'!F101</f>
        <v>0</v>
      </c>
    </row>
    <row r="9829" spans="2:6">
      <c r="B9829" t="s">
        <v>7811</v>
      </c>
      <c r="E9829" t="s">
        <v>15757</v>
      </c>
      <c r="F9829">
        <f>'4M'!G101</f>
        <v>0</v>
      </c>
    </row>
    <row r="9830" spans="2:6">
      <c r="B9830" t="s">
        <v>7812</v>
      </c>
      <c r="E9830" t="s">
        <v>15757</v>
      </c>
      <c r="F9830">
        <f>'4M'!H101</f>
        <v>0</v>
      </c>
    </row>
    <row r="9831" spans="2:6">
      <c r="B9831" t="s">
        <v>7813</v>
      </c>
      <c r="E9831" t="s">
        <v>15757</v>
      </c>
      <c r="F9831">
        <f>'4M'!I101</f>
        <v>0</v>
      </c>
    </row>
    <row r="9832" spans="2:6">
      <c r="B9832" t="s">
        <v>7814</v>
      </c>
      <c r="E9832" t="s">
        <v>15757</v>
      </c>
      <c r="F9832">
        <f>'4M'!J101</f>
        <v>0</v>
      </c>
    </row>
    <row r="9833" spans="2:6">
      <c r="B9833" t="s">
        <v>7815</v>
      </c>
      <c r="E9833" t="s">
        <v>15757</v>
      </c>
      <c r="F9833">
        <f>'4M'!K101</f>
        <v>0</v>
      </c>
    </row>
    <row r="9834" spans="2:6">
      <c r="B9834" t="s">
        <v>7816</v>
      </c>
      <c r="E9834" t="s">
        <v>15757</v>
      </c>
      <c r="F9834">
        <f>'4M'!L101</f>
        <v>0</v>
      </c>
    </row>
    <row r="9835" spans="2:6">
      <c r="B9835" t="s">
        <v>7817</v>
      </c>
      <c r="E9835" t="s">
        <v>15757</v>
      </c>
      <c r="F9835">
        <f>'4M'!M101</f>
        <v>0</v>
      </c>
    </row>
    <row r="9836" spans="2:6">
      <c r="B9836" t="s">
        <v>7818</v>
      </c>
      <c r="E9836" t="s">
        <v>15757</v>
      </c>
      <c r="F9836">
        <f>'4M'!N101</f>
        <v>0</v>
      </c>
    </row>
    <row r="9837" spans="2:6">
      <c r="B9837" t="s">
        <v>7819</v>
      </c>
      <c r="E9837" t="s">
        <v>15757</v>
      </c>
      <c r="F9837">
        <f>'4M'!O101</f>
        <v>0</v>
      </c>
    </row>
    <row r="9838" spans="2:6">
      <c r="B9838" t="s">
        <v>7820</v>
      </c>
      <c r="E9838" t="s">
        <v>15757</v>
      </c>
      <c r="F9838">
        <f>'4M'!P101</f>
        <v>0</v>
      </c>
    </row>
    <row r="9839" spans="2:6">
      <c r="B9839" t="s">
        <v>7821</v>
      </c>
      <c r="E9839" t="s">
        <v>15757</v>
      </c>
      <c r="F9839">
        <f>'4M'!Q101</f>
        <v>0</v>
      </c>
    </row>
    <row r="9840" spans="2:6">
      <c r="B9840" t="s">
        <v>7822</v>
      </c>
      <c r="E9840" t="s">
        <v>15757</v>
      </c>
      <c r="F9840">
        <f>'4M'!R101</f>
        <v>0</v>
      </c>
    </row>
    <row r="9841" spans="2:6">
      <c r="B9841" t="s">
        <v>7823</v>
      </c>
      <c r="E9841" t="s">
        <v>15757</v>
      </c>
      <c r="F9841">
        <f>'4M'!AB101</f>
        <v>0</v>
      </c>
    </row>
    <row r="9842" spans="2:6">
      <c r="B9842" t="s">
        <v>7824</v>
      </c>
      <c r="E9842" t="s">
        <v>15757</v>
      </c>
      <c r="F9842">
        <f>'4M'!AC101</f>
        <v>0</v>
      </c>
    </row>
    <row r="9843" spans="2:6">
      <c r="B9843" t="s">
        <v>7825</v>
      </c>
      <c r="E9843" t="s">
        <v>15757</v>
      </c>
      <c r="F9843">
        <f>'4M'!AD101</f>
        <v>0</v>
      </c>
    </row>
    <row r="9844" spans="2:6">
      <c r="B9844" s="3127" t="s">
        <v>7828</v>
      </c>
      <c r="E9844" t="s">
        <v>15757</v>
      </c>
      <c r="F9844">
        <f>'4M'!F102</f>
        <v>0</v>
      </c>
    </row>
    <row r="9845" spans="2:6">
      <c r="B9845" s="3127" t="s">
        <v>7829</v>
      </c>
      <c r="E9845" t="s">
        <v>15757</v>
      </c>
      <c r="F9845">
        <f>'4M'!G102</f>
        <v>0</v>
      </c>
    </row>
    <row r="9846" spans="2:6">
      <c r="B9846" s="3127" t="s">
        <v>7830</v>
      </c>
      <c r="E9846" t="s">
        <v>15757</v>
      </c>
      <c r="F9846">
        <f>'4M'!H102</f>
        <v>0</v>
      </c>
    </row>
    <row r="9847" spans="2:6">
      <c r="B9847" s="3127" t="s">
        <v>7831</v>
      </c>
      <c r="E9847" t="s">
        <v>15757</v>
      </c>
      <c r="F9847">
        <f>'4M'!I102</f>
        <v>0</v>
      </c>
    </row>
    <row r="9848" spans="2:6">
      <c r="B9848" s="3127" t="s">
        <v>7832</v>
      </c>
      <c r="E9848" t="s">
        <v>15757</v>
      </c>
      <c r="F9848">
        <f>'4M'!J102</f>
        <v>0</v>
      </c>
    </row>
    <row r="9849" spans="2:6">
      <c r="B9849" s="3127" t="s">
        <v>7833</v>
      </c>
      <c r="E9849" t="s">
        <v>15757</v>
      </c>
      <c r="F9849">
        <f>'4M'!K102</f>
        <v>0</v>
      </c>
    </row>
    <row r="9850" spans="2:6">
      <c r="B9850" s="3127" t="s">
        <v>7834</v>
      </c>
      <c r="E9850" t="s">
        <v>15757</v>
      </c>
      <c r="F9850">
        <f>'4M'!L102</f>
        <v>0</v>
      </c>
    </row>
    <row r="9851" spans="2:6">
      <c r="B9851" s="3127" t="s">
        <v>7835</v>
      </c>
      <c r="E9851" t="s">
        <v>15757</v>
      </c>
      <c r="F9851">
        <f>'4M'!M102</f>
        <v>0</v>
      </c>
    </row>
    <row r="9852" spans="2:6">
      <c r="B9852" s="3127" t="s">
        <v>7836</v>
      </c>
      <c r="E9852" t="s">
        <v>15757</v>
      </c>
      <c r="F9852">
        <f>'4M'!N102</f>
        <v>0</v>
      </c>
    </row>
    <row r="9853" spans="2:6">
      <c r="B9853" s="3127" t="s">
        <v>7837</v>
      </c>
      <c r="E9853" t="s">
        <v>15757</v>
      </c>
      <c r="F9853">
        <f>'4M'!O102</f>
        <v>0</v>
      </c>
    </row>
    <row r="9854" spans="2:6">
      <c r="B9854" s="3127" t="s">
        <v>7838</v>
      </c>
      <c r="E9854" t="s">
        <v>15757</v>
      </c>
      <c r="F9854">
        <f>'4M'!P102</f>
        <v>0</v>
      </c>
    </row>
    <row r="9855" spans="2:6">
      <c r="B9855" s="3127" t="s">
        <v>7839</v>
      </c>
      <c r="E9855" t="s">
        <v>15757</v>
      </c>
      <c r="F9855">
        <f>'4M'!Q102</f>
        <v>0</v>
      </c>
    </row>
    <row r="9856" spans="2:6">
      <c r="B9856" s="3127" t="s">
        <v>7840</v>
      </c>
      <c r="E9856" t="s">
        <v>15757</v>
      </c>
      <c r="F9856">
        <f>'4M'!R102</f>
        <v>0</v>
      </c>
    </row>
    <row r="9857" spans="2:6">
      <c r="B9857" s="3127" t="s">
        <v>7841</v>
      </c>
      <c r="E9857" t="s">
        <v>15757</v>
      </c>
      <c r="F9857">
        <f>'4M'!AB102</f>
        <v>0</v>
      </c>
    </row>
    <row r="9858" spans="2:6">
      <c r="B9858" s="3127" t="s">
        <v>7842</v>
      </c>
      <c r="E9858" t="s">
        <v>15757</v>
      </c>
      <c r="F9858">
        <f>'4M'!AC102</f>
        <v>0</v>
      </c>
    </row>
    <row r="9859" spans="2:6">
      <c r="B9859" s="3127" t="s">
        <v>7843</v>
      </c>
      <c r="E9859" t="s">
        <v>15757</v>
      </c>
      <c r="F9859">
        <f>'4M'!AD102</f>
        <v>0</v>
      </c>
    </row>
    <row r="9860" spans="2:6">
      <c r="B9860" s="3127" t="s">
        <v>7845</v>
      </c>
      <c r="E9860" t="s">
        <v>15757</v>
      </c>
      <c r="F9860">
        <f>'4M'!F103</f>
        <v>0</v>
      </c>
    </row>
    <row r="9861" spans="2:6">
      <c r="B9861" s="3127" t="s">
        <v>7846</v>
      </c>
      <c r="E9861" t="s">
        <v>15757</v>
      </c>
      <c r="F9861">
        <f>'4M'!G103</f>
        <v>0</v>
      </c>
    </row>
    <row r="9862" spans="2:6">
      <c r="B9862" s="3127" t="s">
        <v>7847</v>
      </c>
      <c r="E9862" t="s">
        <v>15757</v>
      </c>
      <c r="F9862">
        <f>'4M'!H103</f>
        <v>0</v>
      </c>
    </row>
    <row r="9863" spans="2:6">
      <c r="B9863" s="3127" t="s">
        <v>7848</v>
      </c>
      <c r="E9863" t="s">
        <v>15757</v>
      </c>
      <c r="F9863">
        <f>'4M'!I103</f>
        <v>0</v>
      </c>
    </row>
    <row r="9864" spans="2:6">
      <c r="B9864" s="3127" t="s">
        <v>7849</v>
      </c>
      <c r="E9864" t="s">
        <v>15757</v>
      </c>
      <c r="F9864">
        <f>'4M'!J103</f>
        <v>0</v>
      </c>
    </row>
    <row r="9865" spans="2:6">
      <c r="B9865" s="3127" t="s">
        <v>7850</v>
      </c>
      <c r="E9865" t="s">
        <v>15757</v>
      </c>
      <c r="F9865">
        <f>'4M'!K103</f>
        <v>0</v>
      </c>
    </row>
    <row r="9866" spans="2:6">
      <c r="B9866" s="3127" t="s">
        <v>7851</v>
      </c>
      <c r="E9866" t="s">
        <v>15757</v>
      </c>
      <c r="F9866">
        <f>'4M'!L103</f>
        <v>0</v>
      </c>
    </row>
    <row r="9867" spans="2:6">
      <c r="B9867" s="3127" t="s">
        <v>7852</v>
      </c>
      <c r="E9867" t="s">
        <v>15757</v>
      </c>
      <c r="F9867">
        <f>'4M'!M103</f>
        <v>0</v>
      </c>
    </row>
    <row r="9868" spans="2:6">
      <c r="B9868" s="3127" t="s">
        <v>7853</v>
      </c>
      <c r="E9868" t="s">
        <v>15757</v>
      </c>
      <c r="F9868">
        <f>'4M'!N103</f>
        <v>0</v>
      </c>
    </row>
    <row r="9869" spans="2:6">
      <c r="B9869" s="3127" t="s">
        <v>7854</v>
      </c>
      <c r="E9869" t="s">
        <v>15757</v>
      </c>
      <c r="F9869">
        <f>'4M'!O103</f>
        <v>0</v>
      </c>
    </row>
    <row r="9870" spans="2:6">
      <c r="B9870" s="3127" t="s">
        <v>7855</v>
      </c>
      <c r="E9870" t="s">
        <v>15757</v>
      </c>
      <c r="F9870">
        <f>'4M'!P103</f>
        <v>0</v>
      </c>
    </row>
    <row r="9871" spans="2:6">
      <c r="B9871" s="3127" t="s">
        <v>7856</v>
      </c>
      <c r="E9871" t="s">
        <v>15757</v>
      </c>
      <c r="F9871">
        <f>'4M'!Q103</f>
        <v>0</v>
      </c>
    </row>
    <row r="9872" spans="2:6">
      <c r="B9872" s="3127" t="s">
        <v>7857</v>
      </c>
      <c r="E9872" t="s">
        <v>15757</v>
      </c>
      <c r="F9872">
        <f>'4M'!R103</f>
        <v>0</v>
      </c>
    </row>
    <row r="9873" spans="2:6">
      <c r="B9873" s="3127" t="s">
        <v>7858</v>
      </c>
      <c r="E9873" t="s">
        <v>15757</v>
      </c>
      <c r="F9873">
        <f>'4M'!AB103</f>
        <v>0</v>
      </c>
    </row>
    <row r="9874" spans="2:6">
      <c r="B9874" s="3127" t="s">
        <v>7859</v>
      </c>
      <c r="E9874" t="s">
        <v>15757</v>
      </c>
      <c r="F9874">
        <f>'4M'!AC103</f>
        <v>0</v>
      </c>
    </row>
    <row r="9875" spans="2:6">
      <c r="B9875" s="3127" t="s">
        <v>7860</v>
      </c>
      <c r="E9875" t="s">
        <v>15757</v>
      </c>
      <c r="F9875">
        <f>'4M'!AD103</f>
        <v>0</v>
      </c>
    </row>
    <row r="9876" spans="2:6">
      <c r="B9876" s="3127" t="s">
        <v>7863</v>
      </c>
      <c r="E9876" t="s">
        <v>15757</v>
      </c>
      <c r="F9876">
        <f>'4M'!F104</f>
        <v>0</v>
      </c>
    </row>
    <row r="9877" spans="2:6">
      <c r="B9877" s="3127" t="s">
        <v>7864</v>
      </c>
      <c r="E9877" t="s">
        <v>15757</v>
      </c>
      <c r="F9877">
        <f>'4M'!G104</f>
        <v>0</v>
      </c>
    </row>
    <row r="9878" spans="2:6">
      <c r="B9878" s="3127" t="s">
        <v>7865</v>
      </c>
      <c r="E9878" t="s">
        <v>15757</v>
      </c>
      <c r="F9878">
        <f>'4M'!H104</f>
        <v>0</v>
      </c>
    </row>
    <row r="9879" spans="2:6">
      <c r="B9879" s="3127" t="s">
        <v>7866</v>
      </c>
      <c r="E9879" t="s">
        <v>15757</v>
      </c>
      <c r="F9879">
        <f>'4M'!I104</f>
        <v>0</v>
      </c>
    </row>
    <row r="9880" spans="2:6">
      <c r="B9880" s="3127" t="s">
        <v>7867</v>
      </c>
      <c r="E9880" t="s">
        <v>15757</v>
      </c>
      <c r="F9880">
        <f>'4M'!J104</f>
        <v>0</v>
      </c>
    </row>
    <row r="9881" spans="2:6">
      <c r="B9881" s="3127" t="s">
        <v>7868</v>
      </c>
      <c r="E9881" t="s">
        <v>15757</v>
      </c>
      <c r="F9881">
        <f>'4M'!K104</f>
        <v>0</v>
      </c>
    </row>
    <row r="9882" spans="2:6">
      <c r="B9882" s="3127" t="s">
        <v>7869</v>
      </c>
      <c r="E9882" t="s">
        <v>15757</v>
      </c>
      <c r="F9882">
        <f>'4M'!L104</f>
        <v>0</v>
      </c>
    </row>
    <row r="9883" spans="2:6">
      <c r="B9883" s="3127" t="s">
        <v>7870</v>
      </c>
      <c r="E9883" t="s">
        <v>15757</v>
      </c>
      <c r="F9883">
        <f>'4M'!M104</f>
        <v>0</v>
      </c>
    </row>
    <row r="9884" spans="2:6">
      <c r="B9884" s="3127" t="s">
        <v>7871</v>
      </c>
      <c r="E9884" t="s">
        <v>15757</v>
      </c>
      <c r="F9884">
        <f>'4M'!N104</f>
        <v>0</v>
      </c>
    </row>
    <row r="9885" spans="2:6">
      <c r="B9885" s="3127" t="s">
        <v>7872</v>
      </c>
      <c r="E9885" t="s">
        <v>15757</v>
      </c>
      <c r="F9885">
        <f>'4M'!O104</f>
        <v>0</v>
      </c>
    </row>
    <row r="9886" spans="2:6">
      <c r="B9886" s="3127" t="s">
        <v>7873</v>
      </c>
      <c r="E9886" t="s">
        <v>15757</v>
      </c>
      <c r="F9886">
        <f>'4M'!P104</f>
        <v>0</v>
      </c>
    </row>
    <row r="9887" spans="2:6">
      <c r="B9887" s="3127" t="s">
        <v>7874</v>
      </c>
      <c r="E9887" t="s">
        <v>15757</v>
      </c>
      <c r="F9887">
        <f>'4M'!Q104</f>
        <v>0</v>
      </c>
    </row>
    <row r="9888" spans="2:6">
      <c r="B9888" s="3127" t="s">
        <v>7875</v>
      </c>
      <c r="E9888" t="s">
        <v>15757</v>
      </c>
      <c r="F9888">
        <f>'4M'!R104</f>
        <v>0</v>
      </c>
    </row>
    <row r="9889" spans="2:6">
      <c r="B9889" s="3127" t="s">
        <v>7876</v>
      </c>
      <c r="E9889" t="s">
        <v>15757</v>
      </c>
      <c r="F9889">
        <f>'4M'!AB104</f>
        <v>0</v>
      </c>
    </row>
    <row r="9890" spans="2:6">
      <c r="B9890" s="3127" t="s">
        <v>7877</v>
      </c>
      <c r="E9890" t="s">
        <v>15757</v>
      </c>
      <c r="F9890">
        <f>'4M'!AC104</f>
        <v>0</v>
      </c>
    </row>
    <row r="9891" spans="2:6">
      <c r="B9891" s="3127" t="s">
        <v>7878</v>
      </c>
      <c r="E9891" t="s">
        <v>15757</v>
      </c>
      <c r="F9891">
        <f>'4M'!AD104</f>
        <v>0</v>
      </c>
    </row>
    <row r="9892" spans="2:6">
      <c r="B9892" s="3127" t="s">
        <v>7880</v>
      </c>
      <c r="E9892" t="s">
        <v>15757</v>
      </c>
      <c r="F9892">
        <f>'4M'!F105</f>
        <v>0</v>
      </c>
    </row>
    <row r="9893" spans="2:6">
      <c r="B9893" s="3127" t="s">
        <v>7881</v>
      </c>
      <c r="E9893" t="s">
        <v>15757</v>
      </c>
      <c r="F9893">
        <f>'4M'!G105</f>
        <v>0</v>
      </c>
    </row>
    <row r="9894" spans="2:6">
      <c r="B9894" s="3127" t="s">
        <v>7882</v>
      </c>
      <c r="E9894" t="s">
        <v>15757</v>
      </c>
      <c r="F9894">
        <f>'4M'!H105</f>
        <v>0</v>
      </c>
    </row>
    <row r="9895" spans="2:6">
      <c r="B9895" s="3127" t="s">
        <v>7883</v>
      </c>
      <c r="E9895" t="s">
        <v>15757</v>
      </c>
      <c r="F9895">
        <f>'4M'!I105</f>
        <v>0</v>
      </c>
    </row>
    <row r="9896" spans="2:6">
      <c r="B9896" s="3127" t="s">
        <v>7884</v>
      </c>
      <c r="E9896" t="s">
        <v>15757</v>
      </c>
      <c r="F9896">
        <f>'4M'!J105</f>
        <v>0</v>
      </c>
    </row>
    <row r="9897" spans="2:6">
      <c r="B9897" s="3127" t="s">
        <v>7885</v>
      </c>
      <c r="E9897" t="s">
        <v>15757</v>
      </c>
      <c r="F9897">
        <f>'4M'!K105</f>
        <v>0</v>
      </c>
    </row>
    <row r="9898" spans="2:6">
      <c r="B9898" s="3127" t="s">
        <v>7886</v>
      </c>
      <c r="E9898" t="s">
        <v>15757</v>
      </c>
      <c r="F9898">
        <f>'4M'!L105</f>
        <v>0</v>
      </c>
    </row>
    <row r="9899" spans="2:6">
      <c r="B9899" s="3127" t="s">
        <v>7887</v>
      </c>
      <c r="E9899" t="s">
        <v>15757</v>
      </c>
      <c r="F9899">
        <f>'4M'!M105</f>
        <v>0</v>
      </c>
    </row>
    <row r="9900" spans="2:6">
      <c r="B9900" s="3127" t="s">
        <v>7888</v>
      </c>
      <c r="E9900" t="s">
        <v>15757</v>
      </c>
      <c r="F9900">
        <f>'4M'!N105</f>
        <v>0</v>
      </c>
    </row>
    <row r="9901" spans="2:6">
      <c r="B9901" s="3127" t="s">
        <v>7889</v>
      </c>
      <c r="E9901" t="s">
        <v>15757</v>
      </c>
      <c r="F9901">
        <f>'4M'!O105</f>
        <v>0</v>
      </c>
    </row>
    <row r="9902" spans="2:6">
      <c r="B9902" s="3127" t="s">
        <v>7890</v>
      </c>
      <c r="E9902" t="s">
        <v>15757</v>
      </c>
      <c r="F9902">
        <f>'4M'!P105</f>
        <v>0</v>
      </c>
    </row>
    <row r="9903" spans="2:6">
      <c r="B9903" s="3127" t="s">
        <v>7891</v>
      </c>
      <c r="E9903" t="s">
        <v>15757</v>
      </c>
      <c r="F9903">
        <f>'4M'!Q105</f>
        <v>0</v>
      </c>
    </row>
    <row r="9904" spans="2:6">
      <c r="B9904" s="3127" t="s">
        <v>7892</v>
      </c>
      <c r="E9904" t="s">
        <v>15757</v>
      </c>
      <c r="F9904">
        <f>'4M'!R105</f>
        <v>0</v>
      </c>
    </row>
    <row r="9905" spans="2:6">
      <c r="B9905" s="3127" t="s">
        <v>7893</v>
      </c>
      <c r="E9905" t="s">
        <v>15757</v>
      </c>
      <c r="F9905">
        <f>'4M'!AB105</f>
        <v>0</v>
      </c>
    </row>
    <row r="9906" spans="2:6">
      <c r="B9906" s="3127" t="s">
        <v>7894</v>
      </c>
      <c r="E9906" t="s">
        <v>15757</v>
      </c>
      <c r="F9906">
        <f>'4M'!AC105</f>
        <v>0</v>
      </c>
    </row>
    <row r="9907" spans="2:6">
      <c r="B9907" s="3127" t="s">
        <v>7895</v>
      </c>
      <c r="E9907" t="s">
        <v>15757</v>
      </c>
      <c r="F9907">
        <f>'4M'!AD105</f>
        <v>0</v>
      </c>
    </row>
    <row r="9908" spans="2:6">
      <c r="B9908" t="s">
        <v>7898</v>
      </c>
      <c r="E9908" t="s">
        <v>15757</v>
      </c>
      <c r="F9908">
        <f>'4M'!F106</f>
        <v>0</v>
      </c>
    </row>
    <row r="9909" spans="2:6">
      <c r="B9909" t="s">
        <v>7899</v>
      </c>
      <c r="E9909" t="s">
        <v>15757</v>
      </c>
      <c r="F9909">
        <f>'4M'!G106</f>
        <v>0</v>
      </c>
    </row>
    <row r="9910" spans="2:6">
      <c r="B9910" t="s">
        <v>7900</v>
      </c>
      <c r="E9910" t="s">
        <v>15757</v>
      </c>
      <c r="F9910">
        <f>'4M'!H106</f>
        <v>0</v>
      </c>
    </row>
    <row r="9911" spans="2:6">
      <c r="B9911" t="s">
        <v>7901</v>
      </c>
      <c r="E9911" t="s">
        <v>15757</v>
      </c>
      <c r="F9911">
        <f>'4M'!I106</f>
        <v>0</v>
      </c>
    </row>
    <row r="9912" spans="2:6">
      <c r="B9912" t="s">
        <v>7902</v>
      </c>
      <c r="E9912" t="s">
        <v>15757</v>
      </c>
      <c r="F9912">
        <f>'4M'!J106</f>
        <v>0</v>
      </c>
    </row>
    <row r="9913" spans="2:6">
      <c r="B9913" t="s">
        <v>7903</v>
      </c>
      <c r="E9913" t="s">
        <v>15757</v>
      </c>
      <c r="F9913">
        <f>'4M'!K106</f>
        <v>0</v>
      </c>
    </row>
    <row r="9914" spans="2:6">
      <c r="B9914" t="s">
        <v>7904</v>
      </c>
      <c r="E9914" t="s">
        <v>15757</v>
      </c>
      <c r="F9914">
        <f>'4M'!L106</f>
        <v>0</v>
      </c>
    </row>
    <row r="9915" spans="2:6">
      <c r="B9915" t="s">
        <v>7905</v>
      </c>
      <c r="E9915" t="s">
        <v>15757</v>
      </c>
      <c r="F9915">
        <f>'4M'!M106</f>
        <v>0</v>
      </c>
    </row>
    <row r="9916" spans="2:6">
      <c r="B9916" t="s">
        <v>7906</v>
      </c>
      <c r="E9916" t="s">
        <v>15757</v>
      </c>
      <c r="F9916">
        <f>'4M'!N106</f>
        <v>0</v>
      </c>
    </row>
    <row r="9917" spans="2:6">
      <c r="B9917" t="s">
        <v>7907</v>
      </c>
      <c r="E9917" t="s">
        <v>15757</v>
      </c>
      <c r="F9917">
        <f>'4M'!O106</f>
        <v>0</v>
      </c>
    </row>
    <row r="9918" spans="2:6">
      <c r="B9918" t="s">
        <v>7908</v>
      </c>
      <c r="E9918" t="s">
        <v>15757</v>
      </c>
      <c r="F9918">
        <f>'4M'!P106</f>
        <v>0</v>
      </c>
    </row>
    <row r="9919" spans="2:6">
      <c r="B9919" t="s">
        <v>7909</v>
      </c>
      <c r="E9919" t="s">
        <v>15757</v>
      </c>
      <c r="F9919">
        <f>'4M'!Q106</f>
        <v>0</v>
      </c>
    </row>
    <row r="9920" spans="2:6">
      <c r="B9920" t="s">
        <v>7910</v>
      </c>
      <c r="E9920" t="s">
        <v>15757</v>
      </c>
      <c r="F9920">
        <f>'4M'!R106</f>
        <v>0</v>
      </c>
    </row>
    <row r="9921" spans="2:6">
      <c r="B9921" t="s">
        <v>7911</v>
      </c>
      <c r="E9921" t="s">
        <v>15757</v>
      </c>
      <c r="F9921">
        <f>'4M'!AB106</f>
        <v>0</v>
      </c>
    </row>
    <row r="9922" spans="2:6">
      <c r="B9922" t="s">
        <v>7912</v>
      </c>
      <c r="E9922" t="s">
        <v>15757</v>
      </c>
      <c r="F9922">
        <f>'4M'!AC106</f>
        <v>0</v>
      </c>
    </row>
    <row r="9923" spans="2:6">
      <c r="B9923" t="s">
        <v>7913</v>
      </c>
      <c r="E9923" t="s">
        <v>15757</v>
      </c>
      <c r="F9923">
        <f>'4M'!AD106</f>
        <v>0</v>
      </c>
    </row>
    <row r="9924" spans="2:6">
      <c r="B9924" t="s">
        <v>4311</v>
      </c>
      <c r="E9924" t="s">
        <v>15757</v>
      </c>
      <c r="F9924">
        <f>'4M'!F109</f>
        <v>0</v>
      </c>
    </row>
    <row r="9925" spans="2:6">
      <c r="B9925" t="s">
        <v>4312</v>
      </c>
      <c r="E9925" t="s">
        <v>15757</v>
      </c>
      <c r="F9925">
        <f>'4M'!G109</f>
        <v>0</v>
      </c>
    </row>
    <row r="9926" spans="2:6">
      <c r="B9926" t="s">
        <v>4313</v>
      </c>
      <c r="E9926" t="s">
        <v>15757</v>
      </c>
      <c r="F9926">
        <f>'4M'!H109</f>
        <v>0</v>
      </c>
    </row>
    <row r="9927" spans="2:6">
      <c r="B9927" t="s">
        <v>4314</v>
      </c>
      <c r="E9927" t="s">
        <v>15757</v>
      </c>
      <c r="F9927">
        <f>'4M'!I109</f>
        <v>0</v>
      </c>
    </row>
    <row r="9928" spans="2:6">
      <c r="B9928" t="s">
        <v>4315</v>
      </c>
      <c r="E9928" t="s">
        <v>15757</v>
      </c>
      <c r="F9928">
        <f>'4M'!J109</f>
        <v>0</v>
      </c>
    </row>
    <row r="9929" spans="2:6">
      <c r="B9929" t="s">
        <v>4316</v>
      </c>
      <c r="E9929" t="s">
        <v>15757</v>
      </c>
      <c r="F9929">
        <f>'4M'!K109</f>
        <v>0</v>
      </c>
    </row>
    <row r="9930" spans="2:6">
      <c r="B9930" t="s">
        <v>4317</v>
      </c>
      <c r="E9930" t="s">
        <v>15757</v>
      </c>
      <c r="F9930">
        <f>'4M'!L109</f>
        <v>0</v>
      </c>
    </row>
    <row r="9931" spans="2:6">
      <c r="B9931" t="s">
        <v>4318</v>
      </c>
      <c r="E9931" t="s">
        <v>15757</v>
      </c>
      <c r="F9931">
        <f>'4M'!M109</f>
        <v>0</v>
      </c>
    </row>
    <row r="9932" spans="2:6">
      <c r="B9932" t="s">
        <v>7917</v>
      </c>
      <c r="E9932" t="s">
        <v>15757</v>
      </c>
      <c r="F9932">
        <f>'4M'!N109</f>
        <v>0</v>
      </c>
    </row>
    <row r="9933" spans="2:6">
      <c r="B9933" t="s">
        <v>7918</v>
      </c>
      <c r="E9933" t="s">
        <v>15757</v>
      </c>
      <c r="F9933">
        <f>'4M'!O109</f>
        <v>0</v>
      </c>
    </row>
    <row r="9934" spans="2:6">
      <c r="B9934" t="s">
        <v>7919</v>
      </c>
      <c r="E9934" t="s">
        <v>15757</v>
      </c>
      <c r="F9934">
        <f>'4M'!P109</f>
        <v>0</v>
      </c>
    </row>
    <row r="9935" spans="2:6">
      <c r="B9935" t="s">
        <v>7920</v>
      </c>
      <c r="E9935" t="s">
        <v>15757</v>
      </c>
      <c r="F9935">
        <f>'4M'!Q109</f>
        <v>0</v>
      </c>
    </row>
    <row r="9936" spans="2:6">
      <c r="B9936" t="s">
        <v>7921</v>
      </c>
      <c r="E9936" t="s">
        <v>15757</v>
      </c>
      <c r="F9936">
        <f>'4M'!R109</f>
        <v>0</v>
      </c>
    </row>
    <row r="9937" spans="2:6">
      <c r="B9937" t="s">
        <v>4240</v>
      </c>
      <c r="E9937" t="s">
        <v>15757</v>
      </c>
      <c r="F9937">
        <f>'4M'!F110</f>
        <v>0</v>
      </c>
    </row>
    <row r="9938" spans="2:6">
      <c r="B9938" t="s">
        <v>4241</v>
      </c>
      <c r="E9938" t="s">
        <v>15757</v>
      </c>
      <c r="F9938">
        <f>'4M'!G110</f>
        <v>0</v>
      </c>
    </row>
    <row r="9939" spans="2:6">
      <c r="B9939" t="s">
        <v>4242</v>
      </c>
      <c r="E9939" t="s">
        <v>15757</v>
      </c>
      <c r="F9939">
        <f>'4M'!H110</f>
        <v>0</v>
      </c>
    </row>
    <row r="9940" spans="2:6">
      <c r="B9940" t="s">
        <v>4243</v>
      </c>
      <c r="E9940" t="s">
        <v>15757</v>
      </c>
      <c r="F9940">
        <f>'4M'!I110</f>
        <v>0</v>
      </c>
    </row>
    <row r="9941" spans="2:6">
      <c r="B9941" t="s">
        <v>4244</v>
      </c>
      <c r="E9941" t="s">
        <v>15757</v>
      </c>
      <c r="F9941">
        <f>'4M'!J110</f>
        <v>0</v>
      </c>
    </row>
    <row r="9942" spans="2:6">
      <c r="B9942" t="s">
        <v>4245</v>
      </c>
      <c r="E9942" t="s">
        <v>15757</v>
      </c>
      <c r="F9942">
        <f>'4M'!K110</f>
        <v>0</v>
      </c>
    </row>
    <row r="9943" spans="2:6">
      <c r="B9943" t="s">
        <v>4246</v>
      </c>
      <c r="E9943" t="s">
        <v>15757</v>
      </c>
      <c r="F9943">
        <f>'4M'!L110</f>
        <v>0</v>
      </c>
    </row>
    <row r="9944" spans="2:6">
      <c r="B9944" t="s">
        <v>4247</v>
      </c>
      <c r="E9944" t="s">
        <v>15757</v>
      </c>
      <c r="F9944">
        <f>'4M'!M110</f>
        <v>0</v>
      </c>
    </row>
    <row r="9945" spans="2:6">
      <c r="B9945" t="s">
        <v>7923</v>
      </c>
      <c r="E9945" t="s">
        <v>15757</v>
      </c>
      <c r="F9945">
        <f>'4M'!N110</f>
        <v>0</v>
      </c>
    </row>
    <row r="9946" spans="2:6">
      <c r="B9946" t="s">
        <v>7924</v>
      </c>
      <c r="E9946" t="s">
        <v>15757</v>
      </c>
      <c r="F9946">
        <f>'4M'!O110</f>
        <v>0</v>
      </c>
    </row>
    <row r="9947" spans="2:6">
      <c r="B9947" t="s">
        <v>7925</v>
      </c>
      <c r="E9947" t="s">
        <v>15757</v>
      </c>
      <c r="F9947">
        <f>'4M'!P110</f>
        <v>0</v>
      </c>
    </row>
    <row r="9948" spans="2:6">
      <c r="B9948" t="s">
        <v>7926</v>
      </c>
      <c r="E9948" t="s">
        <v>15757</v>
      </c>
      <c r="F9948">
        <f>'4M'!Q110</f>
        <v>0</v>
      </c>
    </row>
    <row r="9949" spans="2:6">
      <c r="B9949" t="s">
        <v>7927</v>
      </c>
      <c r="E9949" t="s">
        <v>15757</v>
      </c>
      <c r="F9949">
        <f>'4M'!R110</f>
        <v>0</v>
      </c>
    </row>
    <row r="9950" spans="2:6">
      <c r="B9950" t="s">
        <v>7929</v>
      </c>
      <c r="E9950" t="s">
        <v>15757</v>
      </c>
      <c r="F9950">
        <f>'4M'!F111</f>
        <v>0</v>
      </c>
    </row>
    <row r="9951" spans="2:6">
      <c r="B9951" t="s">
        <v>7930</v>
      </c>
      <c r="E9951" t="s">
        <v>15757</v>
      </c>
      <c r="F9951">
        <f>'4M'!G111</f>
        <v>0</v>
      </c>
    </row>
    <row r="9952" spans="2:6">
      <c r="B9952" t="s">
        <v>7931</v>
      </c>
      <c r="E9952" t="s">
        <v>15757</v>
      </c>
      <c r="F9952">
        <f>'4M'!H111</f>
        <v>0</v>
      </c>
    </row>
    <row r="9953" spans="2:6">
      <c r="B9953" t="s">
        <v>7932</v>
      </c>
      <c r="E9953" t="s">
        <v>15757</v>
      </c>
      <c r="F9953">
        <f>'4M'!I111</f>
        <v>0</v>
      </c>
    </row>
    <row r="9954" spans="2:6">
      <c r="B9954" t="s">
        <v>7933</v>
      </c>
      <c r="E9954" t="s">
        <v>15757</v>
      </c>
      <c r="F9954">
        <f>'4M'!J111</f>
        <v>0</v>
      </c>
    </row>
    <row r="9955" spans="2:6">
      <c r="B9955" t="s">
        <v>7934</v>
      </c>
      <c r="E9955" t="s">
        <v>15757</v>
      </c>
      <c r="F9955">
        <f>'4M'!K111</f>
        <v>0</v>
      </c>
    </row>
    <row r="9956" spans="2:6">
      <c r="B9956" t="s">
        <v>7935</v>
      </c>
      <c r="E9956" t="s">
        <v>15757</v>
      </c>
      <c r="F9956">
        <f>'4M'!L111</f>
        <v>0</v>
      </c>
    </row>
    <row r="9957" spans="2:6">
      <c r="B9957" t="s">
        <v>7936</v>
      </c>
      <c r="E9957" t="s">
        <v>15757</v>
      </c>
      <c r="F9957">
        <f>'4M'!M111</f>
        <v>0</v>
      </c>
    </row>
    <row r="9958" spans="2:6">
      <c r="B9958" t="s">
        <v>7937</v>
      </c>
      <c r="E9958" t="s">
        <v>15757</v>
      </c>
      <c r="F9958">
        <f>'4M'!N111</f>
        <v>0</v>
      </c>
    </row>
    <row r="9959" spans="2:6">
      <c r="B9959" t="s">
        <v>7938</v>
      </c>
      <c r="E9959" t="s">
        <v>15757</v>
      </c>
      <c r="F9959">
        <f>'4M'!O111</f>
        <v>0</v>
      </c>
    </row>
    <row r="9960" spans="2:6">
      <c r="B9960" t="s">
        <v>7939</v>
      </c>
      <c r="E9960" t="s">
        <v>15757</v>
      </c>
      <c r="F9960">
        <f>'4M'!P111</f>
        <v>0</v>
      </c>
    </row>
    <row r="9961" spans="2:6">
      <c r="B9961" t="s">
        <v>7940</v>
      </c>
      <c r="E9961" t="s">
        <v>15757</v>
      </c>
      <c r="F9961">
        <f>'4M'!Q111</f>
        <v>0</v>
      </c>
    </row>
    <row r="9962" spans="2:6">
      <c r="B9962" t="s">
        <v>7941</v>
      </c>
      <c r="E9962" t="s">
        <v>15757</v>
      </c>
      <c r="F9962">
        <f>'4M'!R111</f>
        <v>0</v>
      </c>
    </row>
    <row r="9963" spans="2:6">
      <c r="B9963" t="s">
        <v>7942</v>
      </c>
      <c r="E9963" t="s">
        <v>15757</v>
      </c>
      <c r="F9963">
        <f>'4M'!AB111</f>
        <v>0</v>
      </c>
    </row>
    <row r="9964" spans="2:6">
      <c r="B9964" t="s">
        <v>7943</v>
      </c>
      <c r="E9964" t="s">
        <v>15757</v>
      </c>
      <c r="F9964">
        <f>'4M'!AC111</f>
        <v>0</v>
      </c>
    </row>
    <row r="9965" spans="2:6">
      <c r="B9965" t="s">
        <v>7944</v>
      </c>
      <c r="E9965" t="s">
        <v>15757</v>
      </c>
      <c r="F9965">
        <f>'4M'!AD111</f>
        <v>0</v>
      </c>
    </row>
  </sheetData>
  <conditionalFormatting sqref="A2">
    <cfRule type="expression" dxfId="18" priority="21">
      <formula>$A2=#REF!</formula>
    </cfRule>
  </conditionalFormatting>
  <conditionalFormatting sqref="B2">
    <cfRule type="duplicateValues" dxfId="17" priority="19"/>
    <cfRule type="duplicateValues" dxfId="16" priority="20"/>
  </conditionalFormatting>
  <conditionalFormatting sqref="B6764:B8148">
    <cfRule type="duplicateValues" dxfId="15" priority="14"/>
    <cfRule type="duplicateValues" dxfId="14" priority="15"/>
  </conditionalFormatting>
  <conditionalFormatting sqref="B8149:B9965">
    <cfRule type="duplicateValues" dxfId="13" priority="2"/>
    <cfRule type="duplicateValues" dxfId="12" priority="13"/>
  </conditionalFormatting>
  <conditionalFormatting sqref="B8413">
    <cfRule type="duplicateValues" dxfId="11" priority="1"/>
  </conditionalFormatting>
  <conditionalFormatting sqref="B9966:B1048576 B1:B6763">
    <cfRule type="duplicateValues" dxfId="10" priority="18"/>
  </conditionalFormatting>
  <conditionalFormatting sqref="C8413:C8421">
    <cfRule type="expression" dxfId="9" priority="12">
      <formula>$A8413=#REF!</formula>
    </cfRule>
  </conditionalFormatting>
  <conditionalFormatting sqref="C8426:C8443">
    <cfRule type="expression" dxfId="8" priority="11">
      <formula>$A8426=#REF!</formula>
    </cfRule>
  </conditionalFormatting>
  <conditionalFormatting sqref="C8448:C8465">
    <cfRule type="expression" dxfId="7" priority="10">
      <formula>$A8448=#REF!</formula>
    </cfRule>
  </conditionalFormatting>
  <conditionalFormatting sqref="C8470:C8487">
    <cfRule type="expression" dxfId="6" priority="9">
      <formula>$A8470=#REF!</formula>
    </cfRule>
  </conditionalFormatting>
  <conditionalFormatting sqref="C8492:C8509">
    <cfRule type="expression" dxfId="5" priority="8">
      <formula>$A8492=#REF!</formula>
    </cfRule>
  </conditionalFormatting>
  <conditionalFormatting sqref="C8514:C8531">
    <cfRule type="expression" dxfId="4" priority="6">
      <formula>$A8514=#REF!</formula>
    </cfRule>
  </conditionalFormatting>
  <conditionalFormatting sqref="C8536:C8553">
    <cfRule type="expression" dxfId="3" priority="5">
      <formula>$A8536=#REF!</formula>
    </cfRule>
  </conditionalFormatting>
  <conditionalFormatting sqref="C8558:C8575">
    <cfRule type="expression" dxfId="2" priority="4">
      <formula>$A8558=#REF!</formula>
    </cfRule>
  </conditionalFormatting>
  <conditionalFormatting sqref="C8580:C8597">
    <cfRule type="expression" dxfId="1" priority="3">
      <formula>$A8580=#REF!</formula>
    </cfRule>
  </conditionalFormatting>
  <conditionalFormatting sqref="C8602:C8610">
    <cfRule type="expression" dxfId="0" priority="7">
      <formula>$A8602=#REF!</formula>
    </cfRule>
  </conditionalFormatting>
  <dataValidations count="1">
    <dataValidation type="custom" allowBlank="1" showInputMessage="1" showErrorMessage="1" sqref="A2" xr:uid="{705BDB60-16AA-4764-B6E1-7363DE72A581}">
      <formula1>#REF!</formula1>
    </dataValidation>
  </dataValidations>
  <pageMargins left="0.7" right="0.7" top="0.75" bottom="0.75" header="0.3" footer="0.3"/>
  <headerFooter>
    <oddFooter>&amp;L_x000D_&amp;1#&amp;"Calibri"&amp;10&amp;K000000 Classification: BUSINESS</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85730-F44A-4D31-B27E-534137770CB6}">
  <dimension ref="A2:K10034"/>
  <sheetViews>
    <sheetView workbookViewId="0">
      <selection activeCell="F20" sqref="F20"/>
    </sheetView>
  </sheetViews>
  <sheetFormatPr defaultRowHeight="14.25"/>
  <sheetData>
    <row r="2" spans="1:11">
      <c r="A2" t="s">
        <v>3</v>
      </c>
      <c r="B2" t="s">
        <v>15691</v>
      </c>
      <c r="C2" t="s">
        <v>15692</v>
      </c>
      <c r="D2" t="s">
        <v>14339</v>
      </c>
      <c r="E2" t="s">
        <v>15693</v>
      </c>
      <c r="F2" t="s">
        <v>12680</v>
      </c>
      <c r="G2" t="s">
        <v>15697</v>
      </c>
      <c r="H2" t="s">
        <v>12676</v>
      </c>
      <c r="I2" t="s">
        <v>12677</v>
      </c>
      <c r="J2" t="s">
        <v>12678</v>
      </c>
      <c r="K2" t="s">
        <v>12679</v>
      </c>
    </row>
    <row r="4" spans="1:11">
      <c r="A4" t="s">
        <v>15698</v>
      </c>
      <c r="B4" t="str">
        <f>'1A SBB'!$Z$8</f>
        <v>BO1180STAT</v>
      </c>
      <c r="F4">
        <f>IF(ISBLANK('1A SBB'!$F$8),"",'1A SBB'!$F$8)</f>
        <v>739.178</v>
      </c>
    </row>
    <row r="5" spans="1:11">
      <c r="A5" t="s">
        <v>15698</v>
      </c>
      <c r="B5" t="str">
        <f>'1A SBB'!$AA$8</f>
        <v>BO1180DSR</v>
      </c>
      <c r="F5">
        <f>IF(ISBLANK('1A SBB'!$G$8),"",'1A SBB'!$G$8)</f>
        <v>-21.760999999999999</v>
      </c>
    </row>
    <row r="6" spans="1:11">
      <c r="A6" t="s">
        <v>15698</v>
      </c>
      <c r="B6" t="str">
        <f>'1A SBB'!$AB$8</f>
        <v>BO1180NA</v>
      </c>
      <c r="F6">
        <f>IF(ISBLANK('1A SBB'!$H$8),"",'1A SBB'!$H$8)</f>
        <v>13.236000000000001</v>
      </c>
    </row>
    <row r="7" spans="1:11">
      <c r="A7" t="s">
        <v>15698</v>
      </c>
      <c r="B7" t="str">
        <f>'1A SBB'!$AC$8</f>
        <v>BO1180ADJ</v>
      </c>
      <c r="F7">
        <f>IF(ISBLANK('1A SBB'!$I$8),"",'1A SBB'!$I$8)</f>
        <v>-34.997</v>
      </c>
    </row>
    <row r="8" spans="1:11">
      <c r="A8" t="s">
        <v>15698</v>
      </c>
      <c r="B8" t="str">
        <f>'1A SBB'!$AD$8</f>
        <v>BO1180</v>
      </c>
      <c r="F8">
        <f>IF(ISBLANK('1A SBB'!$J$8),"",'1A SBB'!$J$8)</f>
        <v>704.18100000000004</v>
      </c>
    </row>
    <row r="9" spans="1:11">
      <c r="A9" t="s">
        <v>15698</v>
      </c>
      <c r="B9" t="str">
        <f>'1A SBB'!$Z$9</f>
        <v>BO2560STAT</v>
      </c>
      <c r="F9">
        <f>IF(ISBLANK('1A SBB'!$F$9),"",'1A SBB'!$F$9)</f>
        <v>-630.08600000000001</v>
      </c>
    </row>
    <row r="10" spans="1:11">
      <c r="A10" t="s">
        <v>15698</v>
      </c>
      <c r="B10" t="str">
        <f>'1A SBB'!$AA$9</f>
        <v>BO2560DSR</v>
      </c>
      <c r="F10">
        <f>IF(ISBLANK('1A SBB'!$G$9),"",'1A SBB'!$G$9)</f>
        <v>-5.4420000000000002</v>
      </c>
    </row>
    <row r="11" spans="1:11">
      <c r="A11" t="s">
        <v>15698</v>
      </c>
      <c r="B11" t="str">
        <f>'1A SBB'!$AB$9</f>
        <v>BO2560NA</v>
      </c>
      <c r="F11">
        <f>IF(ISBLANK('1A SBB'!$H$9),"",'1A SBB'!$H$9)</f>
        <v>-11.355</v>
      </c>
    </row>
    <row r="12" spans="1:11">
      <c r="A12" t="s">
        <v>15698</v>
      </c>
      <c r="B12" t="str">
        <f>'1A SBB'!$AC$9</f>
        <v>BO2560ADJ</v>
      </c>
      <c r="F12">
        <f>IF(ISBLANK('1A SBB'!$I$9),"",'1A SBB'!$I$9)</f>
        <v>5.9130000000000003</v>
      </c>
    </row>
    <row r="13" spans="1:11">
      <c r="A13" t="s">
        <v>15698</v>
      </c>
      <c r="B13" t="str">
        <f>'1A SBB'!$AD$9</f>
        <v>BO2560</v>
      </c>
      <c r="F13">
        <f>IF(ISBLANK('1A SBB'!$J$9),"",'1A SBB'!$J$9)</f>
        <v>-624.173</v>
      </c>
    </row>
    <row r="14" spans="1:11">
      <c r="A14" t="s">
        <v>15698</v>
      </c>
      <c r="B14" t="str">
        <f>'1A SBB'!$Z$10</f>
        <v>BO1980STAT</v>
      </c>
      <c r="F14">
        <f>IF(ISBLANK('1A SBB'!$F$10),"",'1A SBB'!$F$10)</f>
        <v>0</v>
      </c>
    </row>
    <row r="15" spans="1:11">
      <c r="A15" t="s">
        <v>15698</v>
      </c>
      <c r="B15" t="str">
        <f>'1A SBB'!$AA$10</f>
        <v>BO1980DSR</v>
      </c>
      <c r="F15">
        <f>IF(ISBLANK('1A SBB'!$G$10),"",'1A SBB'!$G$10)</f>
        <v>1.2989999999999999</v>
      </c>
    </row>
    <row r="16" spans="1:11">
      <c r="A16" t="s">
        <v>15698</v>
      </c>
      <c r="B16" t="str">
        <f>'1A SBB'!$AB$10</f>
        <v>BO1980NA</v>
      </c>
      <c r="F16">
        <f>IF(ISBLANK('1A SBB'!$H$10),"",'1A SBB'!$H$10)</f>
        <v>0</v>
      </c>
    </row>
    <row r="17" spans="1:6">
      <c r="A17" t="s">
        <v>15698</v>
      </c>
      <c r="B17" t="str">
        <f>'1A SBB'!$AC$10</f>
        <v>BO1980ADJ</v>
      </c>
      <c r="F17">
        <f>IF(ISBLANK('1A SBB'!$I$10),"",'1A SBB'!$I$10)</f>
        <v>1.2989999999999999</v>
      </c>
    </row>
    <row r="18" spans="1:6">
      <c r="A18" t="s">
        <v>15698</v>
      </c>
      <c r="B18" t="str">
        <f>'1A SBB'!$AD$10</f>
        <v>BO1980</v>
      </c>
      <c r="F18">
        <f>IF(ISBLANK('1A SBB'!$J$10),"",'1A SBB'!$J$10)</f>
        <v>1.2989999999999999</v>
      </c>
    </row>
    <row r="19" spans="1:6">
      <c r="A19" t="s">
        <v>15698</v>
      </c>
      <c r="B19" t="str">
        <f>'1A SBB'!$Z$11</f>
        <v>BO2060STAT</v>
      </c>
      <c r="F19">
        <f>IF(ISBLANK('1A SBB'!$F$11),"",'1A SBB'!$F$11)</f>
        <v>109.09199999999998</v>
      </c>
    </row>
    <row r="20" spans="1:6">
      <c r="A20" t="s">
        <v>15698</v>
      </c>
      <c r="B20" t="str">
        <f>'1A SBB'!$AA$11</f>
        <v>BO2060DSR</v>
      </c>
      <c r="F20">
        <f>IF(ISBLANK('1A SBB'!$G$11),"",'1A SBB'!$G$11)</f>
        <v>-25.904</v>
      </c>
    </row>
    <row r="21" spans="1:6">
      <c r="A21" t="s">
        <v>15698</v>
      </c>
      <c r="B21" t="str">
        <f>'1A SBB'!$AB$11</f>
        <v>BO2060NA</v>
      </c>
      <c r="F21">
        <f>IF(ISBLANK('1A SBB'!$H$11),"",'1A SBB'!$H$11)</f>
        <v>1.8810000000000002</v>
      </c>
    </row>
    <row r="22" spans="1:6">
      <c r="A22" t="s">
        <v>15698</v>
      </c>
      <c r="B22" t="str">
        <f>'1A SBB'!$AC$11</f>
        <v>BO2060ADJ</v>
      </c>
      <c r="F22">
        <f>IF(ISBLANK('1A SBB'!$I$11),"",'1A SBB'!$I$11)</f>
        <v>-27.785</v>
      </c>
    </row>
    <row r="23" spans="1:6">
      <c r="A23" t="s">
        <v>15698</v>
      </c>
      <c r="B23" t="str">
        <f>'1A SBB'!$AD$11</f>
        <v>BO2060</v>
      </c>
      <c r="F23">
        <f>IF(ISBLANK('1A SBB'!$J$11),"",'1A SBB'!$J$11)</f>
        <v>81.306999999999988</v>
      </c>
    </row>
    <row r="24" spans="1:6">
      <c r="A24" t="s">
        <v>15698</v>
      </c>
      <c r="B24" t="str">
        <f>'1A SBB'!$Z$12</f>
        <v>BO3301STAT</v>
      </c>
      <c r="F24">
        <f>IF(ISBLANK('1A SBB'!$F$12),"",'1A SBB'!$F$12)</f>
        <v>0</v>
      </c>
    </row>
    <row r="25" spans="1:6">
      <c r="A25" t="s">
        <v>15698</v>
      </c>
      <c r="B25" t="str">
        <f>'1A SBB'!$AA$12</f>
        <v>BO3301DSR</v>
      </c>
      <c r="F25">
        <f>IF(ISBLANK('1A SBB'!$G$12),"",'1A SBB'!$G$12)</f>
        <v>14.775</v>
      </c>
    </row>
    <row r="26" spans="1:6">
      <c r="A26" t="s">
        <v>15698</v>
      </c>
      <c r="B26" t="str">
        <f>'1A SBB'!$AB$12</f>
        <v>BO3301NA</v>
      </c>
      <c r="F26">
        <f>IF(ISBLANK('1A SBB'!$H$12),"",'1A SBB'!$H$12)</f>
        <v>0.67700000000000005</v>
      </c>
    </row>
    <row r="27" spans="1:6">
      <c r="A27" t="s">
        <v>15698</v>
      </c>
      <c r="B27" t="str">
        <f>'1A SBB'!$AC$12</f>
        <v>BO3301ADJ</v>
      </c>
      <c r="F27">
        <f>IF(ISBLANK('1A SBB'!$I$12),"",'1A SBB'!$I$12)</f>
        <v>14.098000000000001</v>
      </c>
    </row>
    <row r="28" spans="1:6">
      <c r="A28" t="s">
        <v>15698</v>
      </c>
      <c r="B28" t="str">
        <f>'1A SBB'!$AD$12</f>
        <v>BO3301</v>
      </c>
      <c r="F28">
        <f>IF(ISBLANK('1A SBB'!$J$12),"",'1A SBB'!$J$12)</f>
        <v>14.098000000000001</v>
      </c>
    </row>
    <row r="29" spans="1:6">
      <c r="A29" t="s">
        <v>15698</v>
      </c>
      <c r="B29" t="str">
        <f>'1A SBB'!$Z$13</f>
        <v>A10008STAT</v>
      </c>
      <c r="F29">
        <f>IF(ISBLANK('1A SBB'!$F$13),"",'1A SBB'!$F$13)</f>
        <v>5.976</v>
      </c>
    </row>
    <row r="30" spans="1:6">
      <c r="A30" t="s">
        <v>15698</v>
      </c>
      <c r="B30" t="str">
        <f>'1A SBB'!$AA$13</f>
        <v>A10008DSR</v>
      </c>
      <c r="F30">
        <f>IF(ISBLANK('1A SBB'!$G$13),"",'1A SBB'!$G$13)</f>
        <v>-0.52</v>
      </c>
    </row>
    <row r="31" spans="1:6">
      <c r="A31" t="s">
        <v>15698</v>
      </c>
      <c r="B31" t="str">
        <f>'1A SBB'!$AB$13</f>
        <v>A10008NA</v>
      </c>
      <c r="F31">
        <f>IF(ISBLANK('1A SBB'!$H$13),"",'1A SBB'!$H$13)</f>
        <v>0.123</v>
      </c>
    </row>
    <row r="32" spans="1:6">
      <c r="A32" t="s">
        <v>15698</v>
      </c>
      <c r="B32" t="str">
        <f>'1A SBB'!$AC$13</f>
        <v>A10008ADJ</v>
      </c>
      <c r="F32">
        <f>IF(ISBLANK('1A SBB'!$I$13),"",'1A SBB'!$I$13)</f>
        <v>-0.64300000000000002</v>
      </c>
    </row>
    <row r="33" spans="1:6">
      <c r="A33" t="s">
        <v>15698</v>
      </c>
      <c r="B33" t="str">
        <f>'1A SBB'!$AD$13</f>
        <v>A10008APP</v>
      </c>
      <c r="F33">
        <f>IF(ISBLANK('1A SBB'!$J$13),"",'1A SBB'!$J$13)</f>
        <v>5.3330000000000002</v>
      </c>
    </row>
    <row r="34" spans="1:6">
      <c r="A34" t="s">
        <v>15698</v>
      </c>
      <c r="B34" t="str">
        <f>'1A SBB'!$Z$14</f>
        <v>A10009STAT</v>
      </c>
      <c r="F34">
        <f>IF(ISBLANK('1A SBB'!$F$14),"",'1A SBB'!$F$14)</f>
        <v>-176.32499999999999</v>
      </c>
    </row>
    <row r="35" spans="1:6">
      <c r="A35" t="s">
        <v>15698</v>
      </c>
      <c r="B35" t="str">
        <f>'1A SBB'!$AA$14</f>
        <v>A10009DSR</v>
      </c>
      <c r="F35">
        <f>IF(ISBLANK('1A SBB'!$G$14),"",'1A SBB'!$G$14)</f>
        <v>-24.327999999999999</v>
      </c>
    </row>
    <row r="36" spans="1:6">
      <c r="A36" t="s">
        <v>15698</v>
      </c>
      <c r="B36" t="str">
        <f>'1A SBB'!$AB$14</f>
        <v>A10009NA</v>
      </c>
      <c r="F36">
        <f>IF(ISBLANK('1A SBB'!$H$14),"",'1A SBB'!$H$14)</f>
        <v>0</v>
      </c>
    </row>
    <row r="37" spans="1:6">
      <c r="A37" t="s">
        <v>15698</v>
      </c>
      <c r="B37" t="str">
        <f>'1A SBB'!$AC$14</f>
        <v>A10009ADJ</v>
      </c>
      <c r="F37">
        <f>IF(ISBLANK('1A SBB'!$I$14),"",'1A SBB'!$I$14)</f>
        <v>-24.327999999999999</v>
      </c>
    </row>
    <row r="38" spans="1:6">
      <c r="A38" t="s">
        <v>15698</v>
      </c>
      <c r="B38" t="str">
        <f>'1A SBB'!$AD$14</f>
        <v>A10009APP</v>
      </c>
      <c r="F38">
        <f>IF(ISBLANK('1A SBB'!$J$14),"",'1A SBB'!$J$14)</f>
        <v>-200.65299999999999</v>
      </c>
    </row>
    <row r="39" spans="1:6">
      <c r="A39" t="s">
        <v>15698</v>
      </c>
      <c r="B39" t="str">
        <f>'1A SBB'!$Z$15</f>
        <v>FT01641STAT</v>
      </c>
      <c r="F39">
        <f>IF(ISBLANK('1A SBB'!$F$15),"",'1A SBB'!$F$15)</f>
        <v>0</v>
      </c>
    </row>
    <row r="40" spans="1:6">
      <c r="A40" t="s">
        <v>15698</v>
      </c>
      <c r="B40" t="str">
        <f>'1A SBB'!$AA$15</f>
        <v>FT01641DSR</v>
      </c>
      <c r="F40">
        <f>IF(ISBLANK('1A SBB'!$G$15),"",'1A SBB'!$G$15)</f>
        <v>0.52</v>
      </c>
    </row>
    <row r="41" spans="1:6">
      <c r="A41" t="s">
        <v>15698</v>
      </c>
      <c r="B41" t="str">
        <f>'1A SBB'!$AB$15</f>
        <v>FT01641NA</v>
      </c>
      <c r="F41">
        <f>IF(ISBLANK('1A SBB'!$H$15),"",'1A SBB'!$H$15)</f>
        <v>0</v>
      </c>
    </row>
    <row r="42" spans="1:6">
      <c r="A42" t="s">
        <v>15698</v>
      </c>
      <c r="B42" t="str">
        <f>'1A SBB'!$AC$15</f>
        <v>FT01641ADJ</v>
      </c>
      <c r="F42">
        <f>IF(ISBLANK('1A SBB'!$I$15),"",'1A SBB'!$I$15)</f>
        <v>0.52</v>
      </c>
    </row>
    <row r="43" spans="1:6">
      <c r="A43" t="s">
        <v>15698</v>
      </c>
      <c r="B43" t="str">
        <f>'1A SBB'!$AD$15</f>
        <v>FT01641</v>
      </c>
      <c r="F43">
        <f>IF(ISBLANK('1A SBB'!$J$15),"",'1A SBB'!$J$15)</f>
        <v>0.52</v>
      </c>
    </row>
    <row r="44" spans="1:6">
      <c r="A44" t="s">
        <v>15698</v>
      </c>
      <c r="B44" t="str">
        <f>'1A SBB'!$Z$16</f>
        <v>A10011STAT</v>
      </c>
      <c r="F44">
        <f>IF(ISBLANK('1A SBB'!$F$16),"",'1A SBB'!$F$16)</f>
        <v>-61.257000000000005</v>
      </c>
    </row>
    <row r="45" spans="1:6">
      <c r="A45" t="s">
        <v>15698</v>
      </c>
      <c r="B45" t="str">
        <f>'1A SBB'!$AA$16</f>
        <v>A10011DSR</v>
      </c>
      <c r="F45">
        <f>IF(ISBLANK('1A SBB'!$G$16),"",'1A SBB'!$G$16)</f>
        <v>-35.456999999999994</v>
      </c>
    </row>
    <row r="46" spans="1:6">
      <c r="A46" t="s">
        <v>15698</v>
      </c>
      <c r="B46" t="str">
        <f>'1A SBB'!$AB$16</f>
        <v>A10011NA</v>
      </c>
      <c r="F46">
        <f>IF(ISBLANK('1A SBB'!$H$16),"",'1A SBB'!$H$16)</f>
        <v>2.681</v>
      </c>
    </row>
    <row r="47" spans="1:6">
      <c r="A47" t="s">
        <v>15698</v>
      </c>
      <c r="B47" t="str">
        <f>'1A SBB'!$AC$16</f>
        <v>A10011ADJ</v>
      </c>
      <c r="F47">
        <f>IF(ISBLANK('1A SBB'!$I$16),"",'1A SBB'!$I$16)</f>
        <v>-38.137999999999991</v>
      </c>
    </row>
    <row r="48" spans="1:6">
      <c r="A48" t="s">
        <v>15698</v>
      </c>
      <c r="B48" t="str">
        <f>'1A SBB'!$AD$16</f>
        <v>A10011APP</v>
      </c>
      <c r="F48">
        <f>IF(ISBLANK('1A SBB'!$J$16),"",'1A SBB'!$J$16)</f>
        <v>-99.394999999999996</v>
      </c>
    </row>
    <row r="49" spans="1:6">
      <c r="A49" t="s">
        <v>15698</v>
      </c>
      <c r="B49" t="str">
        <f>'1A SBB'!$Z$17</f>
        <v>A10012STAT</v>
      </c>
      <c r="F49">
        <f>IF(ISBLANK('1A SBB'!$F$17),"",'1A SBB'!$F$17)</f>
        <v>0</v>
      </c>
    </row>
    <row r="50" spans="1:6">
      <c r="A50" t="s">
        <v>15698</v>
      </c>
      <c r="B50" t="str">
        <f>'1A SBB'!$AA$17</f>
        <v>A10012DSR</v>
      </c>
      <c r="F50">
        <f>IF(ISBLANK('1A SBB'!$G$17),"",'1A SBB'!$G$17)</f>
        <v>0</v>
      </c>
    </row>
    <row r="51" spans="1:6">
      <c r="A51" t="s">
        <v>15698</v>
      </c>
      <c r="B51" t="str">
        <f>'1A SBB'!$AB$17</f>
        <v>A10012NA</v>
      </c>
      <c r="F51">
        <f>IF(ISBLANK('1A SBB'!$H$17),"",'1A SBB'!$H$17)</f>
        <v>0</v>
      </c>
    </row>
    <row r="52" spans="1:6">
      <c r="A52" t="s">
        <v>15698</v>
      </c>
      <c r="B52" t="str">
        <f>'1A SBB'!$AC$17</f>
        <v>A10012ADJ</v>
      </c>
      <c r="F52">
        <f>IF(ISBLANK('1A SBB'!$I$17),"",'1A SBB'!$I$17)</f>
        <v>0</v>
      </c>
    </row>
    <row r="53" spans="1:6">
      <c r="A53" t="s">
        <v>15698</v>
      </c>
      <c r="B53" t="str">
        <f>'1A SBB'!$AD$17</f>
        <v>A10012APP</v>
      </c>
      <c r="F53">
        <f>IF(ISBLANK('1A SBB'!$J$17),"",'1A SBB'!$J$17)</f>
        <v>0</v>
      </c>
    </row>
    <row r="54" spans="1:6">
      <c r="A54" t="s">
        <v>15698</v>
      </c>
      <c r="B54" t="str">
        <f>'1A SBB'!$Z$18</f>
        <v>BO3305STAT</v>
      </c>
      <c r="F54">
        <f>IF(ISBLANK('1A SBB'!$F$18),"",'1A SBB'!$F$18)</f>
        <v>-61.257000000000005</v>
      </c>
    </row>
    <row r="55" spans="1:6">
      <c r="A55" t="s">
        <v>15698</v>
      </c>
      <c r="B55" t="str">
        <f>'1A SBB'!$AA$18</f>
        <v>BO3305DSR</v>
      </c>
      <c r="F55">
        <f>IF(ISBLANK('1A SBB'!$G$18),"",'1A SBB'!$G$18)</f>
        <v>-35.456999999999994</v>
      </c>
    </row>
    <row r="56" spans="1:6">
      <c r="A56" t="s">
        <v>15698</v>
      </c>
      <c r="B56" t="str">
        <f>'1A SBB'!$AB$18</f>
        <v>BO3305NA</v>
      </c>
      <c r="F56">
        <f>IF(ISBLANK('1A SBB'!$H$18),"",'1A SBB'!$H$18)</f>
        <v>2.681</v>
      </c>
    </row>
    <row r="57" spans="1:6">
      <c r="A57" t="s">
        <v>15698</v>
      </c>
      <c r="B57" t="str">
        <f>'1A SBB'!$AC$18</f>
        <v>BO3305ADJ</v>
      </c>
      <c r="F57">
        <f>IF(ISBLANK('1A SBB'!$I$18),"",'1A SBB'!$I$18)</f>
        <v>-38.137999999999991</v>
      </c>
    </row>
    <row r="58" spans="1:6">
      <c r="A58" t="s">
        <v>15698</v>
      </c>
      <c r="B58" t="str">
        <f>'1A SBB'!$AD$18</f>
        <v>BO3305</v>
      </c>
      <c r="F58">
        <f>IF(ISBLANK('1A SBB'!$J$18),"",'1A SBB'!$J$18)</f>
        <v>-99.394999999999996</v>
      </c>
    </row>
    <row r="59" spans="1:6">
      <c r="A59" t="s">
        <v>15698</v>
      </c>
      <c r="B59" t="str">
        <f>'1A SBB'!$AC$19</f>
        <v>BO3351ADJ</v>
      </c>
      <c r="F59">
        <f>IF(ISBLANK('1A SBB'!$I$19),"",'1A SBB'!$I$19)</f>
        <v>-4.0999999999999995E-2</v>
      </c>
    </row>
    <row r="60" spans="1:6">
      <c r="A60" t="s">
        <v>15698</v>
      </c>
      <c r="B60" t="str">
        <f>'1A SBB'!$AD$19</f>
        <v>BO3351</v>
      </c>
      <c r="F60">
        <f>IF(ISBLANK('1A SBB'!$J$19),"",'1A SBB'!$J$19)</f>
        <v>1.4730000000000001</v>
      </c>
    </row>
    <row r="61" spans="1:6">
      <c r="A61" t="s">
        <v>15698</v>
      </c>
      <c r="B61" t="str">
        <f>'1A SBB'!$Z$20</f>
        <v>BO3352STAT</v>
      </c>
      <c r="F61">
        <f>IF(ISBLANK('1A SBB'!$F$20),"",'1A SBB'!$F$20)</f>
        <v>11.114000000000001</v>
      </c>
    </row>
    <row r="62" spans="1:6">
      <c r="A62" t="s">
        <v>15698</v>
      </c>
      <c r="B62" t="str">
        <f>'1A SBB'!$AA$20</f>
        <v>BO3352DSR</v>
      </c>
      <c r="F62">
        <f>IF(ISBLANK('1A SBB'!$G$20),"",'1A SBB'!$G$20)</f>
        <v>9.5530000000000008</v>
      </c>
    </row>
    <row r="63" spans="1:6">
      <c r="A63" t="s">
        <v>15698</v>
      </c>
      <c r="B63" t="str">
        <f>'1A SBB'!$AB$20</f>
        <v>BO3352NA</v>
      </c>
      <c r="F63">
        <f>IF(ISBLANK('1A SBB'!$H$20),"",'1A SBB'!$H$20)</f>
        <v>-0.622</v>
      </c>
    </row>
    <row r="64" spans="1:6">
      <c r="A64" t="s">
        <v>15698</v>
      </c>
      <c r="B64" t="str">
        <f>'1A SBB'!$AC$20</f>
        <v>BO3352ADJ</v>
      </c>
      <c r="F64">
        <f>IF(ISBLANK('1A SBB'!$I$20),"",'1A SBB'!$I$20)</f>
        <v>10.175000000000001</v>
      </c>
    </row>
    <row r="65" spans="1:6">
      <c r="A65" t="s">
        <v>15698</v>
      </c>
      <c r="B65" t="str">
        <f>'1A SBB'!$AD$20</f>
        <v>BO3352</v>
      </c>
      <c r="F65">
        <f>IF(ISBLANK('1A SBB'!$J$20),"",'1A SBB'!$J$20)</f>
        <v>21.289000000000001</v>
      </c>
    </row>
    <row r="66" spans="1:6">
      <c r="A66" t="s">
        <v>15698</v>
      </c>
      <c r="B66" t="str">
        <f>'1A SBB'!$Z$21</f>
        <v>BO2530STAT</v>
      </c>
      <c r="F66">
        <f>IF(ISBLANK('1A SBB'!$F$21),"",'1A SBB'!$F$21)</f>
        <v>-48.629000000000005</v>
      </c>
    </row>
    <row r="67" spans="1:6">
      <c r="A67" t="s">
        <v>15698</v>
      </c>
      <c r="B67" t="str">
        <f>'1A SBB'!$AA$21</f>
        <v>BO2530DSR</v>
      </c>
      <c r="F67">
        <f>IF(ISBLANK('1A SBB'!$G$21),"",'1A SBB'!$G$21)</f>
        <v>-26.006999999999994</v>
      </c>
    </row>
    <row r="68" spans="1:6">
      <c r="A68" t="s">
        <v>15698</v>
      </c>
      <c r="B68" t="str">
        <f>'1A SBB'!$AB$21</f>
        <v>BO2530NA</v>
      </c>
      <c r="F68">
        <f>IF(ISBLANK('1A SBB'!$H$21),"",'1A SBB'!$H$21)</f>
        <v>1.9970000000000003</v>
      </c>
    </row>
    <row r="69" spans="1:6">
      <c r="A69" t="s">
        <v>15698</v>
      </c>
      <c r="B69" t="str">
        <f>'1A SBB'!$AC$21</f>
        <v>BO2530ADJ</v>
      </c>
      <c r="F69">
        <f>IF(ISBLANK('1A SBB'!$I$21),"",'1A SBB'!$I$21)</f>
        <v>-28.003999999999994</v>
      </c>
    </row>
    <row r="70" spans="1:6">
      <c r="A70" t="s">
        <v>15698</v>
      </c>
      <c r="B70" t="str">
        <f>'1A SBB'!$AD$21</f>
        <v>BO2530</v>
      </c>
      <c r="F70">
        <f>IF(ISBLANK('1A SBB'!$J$21),"",'1A SBB'!$J$21)</f>
        <v>-76.632999999999996</v>
      </c>
    </row>
    <row r="71" spans="1:6">
      <c r="A71" t="s">
        <v>15698</v>
      </c>
      <c r="B71" t="str">
        <f>'1A SBB'!$Z$22</f>
        <v>BO3402STAT</v>
      </c>
      <c r="F71">
        <f>IF(ISBLANK('1A SBB'!$F$22),"",'1A SBB'!$F$22)</f>
        <v>0</v>
      </c>
    </row>
    <row r="72" spans="1:6">
      <c r="A72" t="s">
        <v>15698</v>
      </c>
      <c r="B72" t="str">
        <f>'1A SBB'!$AA$22</f>
        <v>BO3402DSR</v>
      </c>
      <c r="F72">
        <f>IF(ISBLANK('1A SBB'!$G$22),"",'1A SBB'!$G$22)</f>
        <v>0</v>
      </c>
    </row>
    <row r="73" spans="1:6">
      <c r="A73" t="s">
        <v>15698</v>
      </c>
      <c r="B73" t="str">
        <f>'1A SBB'!$AB$22</f>
        <v>BO3402NA</v>
      </c>
      <c r="F73">
        <f>IF(ISBLANK('1A SBB'!$H$22),"",'1A SBB'!$H$22)</f>
        <v>-1.9970000000000001</v>
      </c>
    </row>
    <row r="74" spans="1:6">
      <c r="A74" t="s">
        <v>15698</v>
      </c>
      <c r="B74" t="str">
        <f>'1A SBB'!$AC$22</f>
        <v>BO3402ADJ</v>
      </c>
      <c r="F74">
        <f>IF(ISBLANK('1A SBB'!$I$22),"",'1A SBB'!$I$22)</f>
        <v>1.9970000000000001</v>
      </c>
    </row>
    <row r="75" spans="1:6">
      <c r="A75" t="s">
        <v>15698</v>
      </c>
      <c r="B75" t="str">
        <f>'1A SBB'!$AD$22</f>
        <v>BO3402</v>
      </c>
      <c r="F75">
        <f>IF(ISBLANK('1A SBB'!$J$22),"",'1A SBB'!$J$22)</f>
        <v>1.9970000000000001</v>
      </c>
    </row>
    <row r="76" spans="1:6">
      <c r="A76" t="s">
        <v>15698</v>
      </c>
      <c r="B76" t="str">
        <f>'1A SBB'!$Z$25</f>
        <v>BO3354STAT</v>
      </c>
      <c r="F76">
        <f>IF(ISBLANK('1A SBB'!$F$25),"",'1A SBB'!$F$25)</f>
        <v>-1.3260000000000001</v>
      </c>
    </row>
    <row r="77" spans="1:6">
      <c r="A77" t="s">
        <v>15698</v>
      </c>
      <c r="B77" t="str">
        <f>'1A SBB'!$AA$25</f>
        <v>BO3354DSR</v>
      </c>
      <c r="F77">
        <f>IF(ISBLANK('1A SBB'!$G$25),"",'1A SBB'!$G$25)</f>
        <v>0.10299999999999999</v>
      </c>
    </row>
    <row r="78" spans="1:6">
      <c r="A78" t="s">
        <v>15698</v>
      </c>
      <c r="B78" t="str">
        <f>'1A SBB'!$AB$25</f>
        <v>BO3354NA</v>
      </c>
      <c r="F78">
        <f>IF(ISBLANK('1A SBB'!$H$25),"",'1A SBB'!$H$25)</f>
        <v>6.2E-2</v>
      </c>
    </row>
    <row r="79" spans="1:6">
      <c r="A79" t="s">
        <v>15698</v>
      </c>
      <c r="B79" t="str">
        <f>'1A SBB'!$AC$25</f>
        <v>BO3354ADJ</v>
      </c>
      <c r="F79">
        <f>IF(ISBLANK('1A SBB'!$I$25),"",'1A SBB'!$I$25)</f>
        <v>4.0999999999999995E-2</v>
      </c>
    </row>
    <row r="80" spans="1:6">
      <c r="A80" t="s">
        <v>15698</v>
      </c>
      <c r="B80" t="str">
        <f>'1A SBB'!$AD$25</f>
        <v>BO3354</v>
      </c>
      <c r="F80">
        <f>IF(ISBLANK('1A SBB'!$J$25),"",'1A SBB'!$J$25)</f>
        <v>-1.2850000000000001</v>
      </c>
    </row>
    <row r="81" spans="1:6">
      <c r="A81" t="s">
        <v>15698</v>
      </c>
      <c r="B81" t="str">
        <f>'1A SBB'!$Z$26</f>
        <v>BO3355STAT</v>
      </c>
      <c r="F81">
        <f>IF(ISBLANK('1A SBB'!$F$26),"",'1A SBB'!$F$26)</f>
        <v>-0.188</v>
      </c>
    </row>
    <row r="82" spans="1:6">
      <c r="A82" t="s">
        <v>15698</v>
      </c>
      <c r="B82" t="str">
        <f>'1A SBB'!$AA$26</f>
        <v>BO3355DSR</v>
      </c>
      <c r="F82">
        <f>IF(ISBLANK('1A SBB'!$G$26),"",'1A SBB'!$G$26)</f>
        <v>0</v>
      </c>
    </row>
    <row r="83" spans="1:6">
      <c r="A83" t="s">
        <v>15698</v>
      </c>
      <c r="B83" t="str">
        <f>'1A SBB'!$AB$26</f>
        <v>BO3355NA</v>
      </c>
      <c r="F83">
        <f>IF(ISBLANK('1A SBB'!$H$26),"",'1A SBB'!$H$26)</f>
        <v>0</v>
      </c>
    </row>
    <row r="84" spans="1:6">
      <c r="A84" t="s">
        <v>15698</v>
      </c>
      <c r="B84" t="str">
        <f>'1A SBB'!$AC$26</f>
        <v>BO3355ADJ</v>
      </c>
      <c r="F84">
        <f>IF(ISBLANK('1A SBB'!$I$26),"",'1A SBB'!$I$26)</f>
        <v>0</v>
      </c>
    </row>
    <row r="85" spans="1:6">
      <c r="A85" t="s">
        <v>15698</v>
      </c>
      <c r="B85" t="str">
        <f>'1A SBB'!$AD$26</f>
        <v>BO3355</v>
      </c>
      <c r="F85">
        <f>IF(ISBLANK('1A SBB'!$J$26),"",'1A SBB'!$J$26)</f>
        <v>-0.188</v>
      </c>
    </row>
    <row r="86" spans="1:6">
      <c r="A86" t="s">
        <v>15698</v>
      </c>
      <c r="B86" t="str">
        <f>'1A SBB'!$Z$27</f>
        <v>BO3353STAT</v>
      </c>
      <c r="F86">
        <f>IF(ISBLANK('1A SBB'!$F$27),"",'1A SBB'!$F$27)</f>
        <v>-1.514</v>
      </c>
    </row>
    <row r="87" spans="1:6">
      <c r="A87" t="s">
        <v>15698</v>
      </c>
      <c r="B87" t="str">
        <f>'1A SBB'!$AA$27</f>
        <v>BO3353DSR</v>
      </c>
      <c r="F87">
        <f>IF(ISBLANK('1A SBB'!$G$27),"",'1A SBB'!$G$27)</f>
        <v>0.10299999999999999</v>
      </c>
    </row>
    <row r="88" spans="1:6">
      <c r="A88" t="s">
        <v>15698</v>
      </c>
      <c r="B88" t="str">
        <f>'1A SBB'!$AB$27</f>
        <v>BO3353NA</v>
      </c>
      <c r="F88">
        <f>IF(ISBLANK('1A SBB'!$H$27),"",'1A SBB'!$H$27)</f>
        <v>6.2E-2</v>
      </c>
    </row>
    <row r="89" spans="1:6">
      <c r="A89" t="s">
        <v>15698</v>
      </c>
      <c r="B89" t="str">
        <f>'1A SBB'!$AC$27</f>
        <v>BO3353ADJ</v>
      </c>
      <c r="F89">
        <f>IF(ISBLANK('1A SBB'!$I$27),"",'1A SBB'!$I$27)</f>
        <v>4.0999999999999995E-2</v>
      </c>
    </row>
    <row r="90" spans="1:6">
      <c r="A90" t="s">
        <v>15698</v>
      </c>
      <c r="B90" t="str">
        <f>'1A SBB'!$AD$27</f>
        <v>BO3353</v>
      </c>
      <c r="F90">
        <f>IF(ISBLANK('1A SBB'!$J$27),"",'1A SBB'!$J$27)</f>
        <v>-1.4730000000000001</v>
      </c>
    </row>
    <row r="91" spans="1:6">
      <c r="A91" t="s">
        <v>15698</v>
      </c>
      <c r="B91" t="str">
        <f>'1A SBB'!$AB$30</f>
        <v>BO1180NAIS</v>
      </c>
      <c r="F91">
        <f>IF(ISBLANK('1A SBB'!$H$30),"",'1A SBB'!$H$30)</f>
        <v>0</v>
      </c>
    </row>
    <row r="92" spans="1:6">
      <c r="A92" t="s">
        <v>15698</v>
      </c>
      <c r="B92" t="str">
        <f>'1A SBB'!$AB$31</f>
        <v>BO1180NATW</v>
      </c>
      <c r="F92">
        <f>IF(ISBLANK('1A SBB'!$H$31),"",'1A SBB'!$H$31)</f>
        <v>1.82</v>
      </c>
    </row>
    <row r="93" spans="1:6">
      <c r="A93" t="s">
        <v>15698</v>
      </c>
      <c r="B93" t="str">
        <f>'1A SBB'!$AB$32</f>
        <v>BO1180NAO</v>
      </c>
      <c r="F93">
        <f>IF(ISBLANK('1A SBB'!$H$32),"",'1A SBB'!$H$32)</f>
        <v>11.416</v>
      </c>
    </row>
    <row r="94" spans="1:6">
      <c r="A94" t="s">
        <v>15698</v>
      </c>
      <c r="B94" t="str">
        <f>'1A SBB'!$AB$33</f>
        <v>BO1180NAT</v>
      </c>
      <c r="F94">
        <f>IF(ISBLANK('1A SBB'!$H$33),"",'1A SBB'!$H$33)</f>
        <v>13.236000000000001</v>
      </c>
    </row>
    <row r="95" spans="1:6">
      <c r="A95" t="s">
        <v>15699</v>
      </c>
      <c r="B95" t="str">
        <f>'1B SBB'!$AC$8</f>
        <v>BO2530ADJ</v>
      </c>
      <c r="F95">
        <f>IF(ISBLANK('1B SBB'!$I$8),"",'1B SBB'!$I$8)</f>
        <v>-28.003999999999994</v>
      </c>
    </row>
    <row r="96" spans="1:6">
      <c r="A96" t="s">
        <v>15699</v>
      </c>
      <c r="B96" t="str">
        <f>'1B SBB'!$AD$8</f>
        <v>BO2530</v>
      </c>
      <c r="F96">
        <f>IF(ISBLANK('1B SBB'!$J$8),"",'1B SBB'!$J$8)</f>
        <v>-76.632999999999996</v>
      </c>
    </row>
    <row r="97" spans="1:6">
      <c r="A97" t="s">
        <v>15699</v>
      </c>
      <c r="B97" t="str">
        <f>'1B SBB'!$Z$9</f>
        <v>BO2550STAT</v>
      </c>
      <c r="F97">
        <f>IF(ISBLANK('1B SBB'!$F$9),"",'1B SBB'!$F$9)</f>
        <v>2.492</v>
      </c>
    </row>
    <row r="98" spans="1:6">
      <c r="A98" t="s">
        <v>15699</v>
      </c>
      <c r="B98" t="str">
        <f>'1B SBB'!$AA$9</f>
        <v>BO2550DSR</v>
      </c>
      <c r="F98">
        <f>IF(ISBLANK('1B SBB'!$G$9),"",'1B SBB'!$G$9)</f>
        <v>0</v>
      </c>
    </row>
    <row r="99" spans="1:6">
      <c r="A99" t="s">
        <v>15699</v>
      </c>
      <c r="B99" t="str">
        <f>'1B SBB'!$AB$9</f>
        <v>BO2550NA</v>
      </c>
      <c r="F99">
        <f>IF(ISBLANK('1B SBB'!$H$9),"",'1B SBB'!$H$9)</f>
        <v>6.5000000000000002E-2</v>
      </c>
    </row>
    <row r="100" spans="1:6">
      <c r="A100" t="s">
        <v>15699</v>
      </c>
      <c r="B100" t="str">
        <f>'1B SBB'!$AC$9</f>
        <v>BO2550ADJ</v>
      </c>
      <c r="F100">
        <f>IF(ISBLANK('1B SBB'!$I$9),"",'1B SBB'!$I$9)</f>
        <v>-6.5000000000000002E-2</v>
      </c>
    </row>
    <row r="101" spans="1:6">
      <c r="A101" t="s">
        <v>15699</v>
      </c>
      <c r="B101" t="str">
        <f>'1B SBB'!$AD$9</f>
        <v>BO2550</v>
      </c>
      <c r="F101">
        <f>IF(ISBLANK('1B SBB'!$J$9),"",'1B SBB'!$J$9)</f>
        <v>2.427</v>
      </c>
    </row>
    <row r="102" spans="1:6">
      <c r="A102" t="s">
        <v>15699</v>
      </c>
      <c r="B102" t="str">
        <f>'1B SBB'!$Z$10</f>
        <v>BO2553STAT</v>
      </c>
      <c r="F102">
        <f>IF(ISBLANK('1B SBB'!$F$10),"",'1B SBB'!$F$10)</f>
        <v>-1.948</v>
      </c>
    </row>
    <row r="103" spans="1:6">
      <c r="A103" t="s">
        <v>15699</v>
      </c>
      <c r="B103" t="str">
        <f>'1B SBB'!$AA$10</f>
        <v>BO2553DSR</v>
      </c>
      <c r="F103">
        <f>IF(ISBLANK('1B SBB'!$G$10),"",'1B SBB'!$G$10)</f>
        <v>0</v>
      </c>
    </row>
    <row r="104" spans="1:6">
      <c r="A104" t="s">
        <v>15699</v>
      </c>
      <c r="B104" t="str">
        <f>'1B SBB'!$AB$10</f>
        <v>BO2553NA</v>
      </c>
      <c r="F104">
        <f>IF(ISBLANK('1B SBB'!$H$10),"",'1B SBB'!$H$10)</f>
        <v>0</v>
      </c>
    </row>
    <row r="105" spans="1:6">
      <c r="A105" t="s">
        <v>15699</v>
      </c>
      <c r="B105" t="str">
        <f>'1B SBB'!$AC$10</f>
        <v>BO2553ADJ</v>
      </c>
      <c r="F105">
        <f>IF(ISBLANK('1B SBB'!$I$10),"",'1B SBB'!$I$10)</f>
        <v>0</v>
      </c>
    </row>
    <row r="106" spans="1:6">
      <c r="A106" t="s">
        <v>15699</v>
      </c>
      <c r="B106" t="str">
        <f>'1B SBB'!$AD$10</f>
        <v>BO2553</v>
      </c>
      <c r="F106">
        <f>IF(ISBLANK('1B SBB'!$J$10),"",'1B SBB'!$J$10)</f>
        <v>-1.948</v>
      </c>
    </row>
    <row r="107" spans="1:6">
      <c r="A107" t="s">
        <v>15699</v>
      </c>
      <c r="B107" t="str">
        <f>'1B SBB'!$Z$11</f>
        <v>BO2554STAT</v>
      </c>
      <c r="F107">
        <f>IF(ISBLANK('1B SBB'!$F$11),"",'1B SBB'!$F$11)</f>
        <v>-48.085000000000008</v>
      </c>
    </row>
    <row r="108" spans="1:6">
      <c r="A108" t="s">
        <v>15699</v>
      </c>
      <c r="B108" t="str">
        <f>'1B SBB'!$AA$11</f>
        <v>BO2554DSR</v>
      </c>
      <c r="F108">
        <f>IF(ISBLANK('1B SBB'!$G$11),"",'1B SBB'!$G$11)</f>
        <v>-26.006999999999994</v>
      </c>
    </row>
    <row r="109" spans="1:6">
      <c r="A109" t="s">
        <v>15699</v>
      </c>
      <c r="B109" t="str">
        <f>'1B SBB'!$AB$11</f>
        <v>BO2554NA</v>
      </c>
      <c r="F109">
        <f>IF(ISBLANK('1B SBB'!$H$11),"",'1B SBB'!$H$11)</f>
        <v>2.0620000000000003</v>
      </c>
    </row>
    <row r="110" spans="1:6">
      <c r="A110" t="s">
        <v>15699</v>
      </c>
      <c r="B110" t="str">
        <f>'1B SBB'!$AC$11</f>
        <v>BO2554ADJ</v>
      </c>
      <c r="F110">
        <f>IF(ISBLANK('1B SBB'!$I$11),"",'1B SBB'!$I$11)</f>
        <v>-28.068999999999996</v>
      </c>
    </row>
    <row r="111" spans="1:6">
      <c r="A111" t="s">
        <v>15699</v>
      </c>
      <c r="B111" t="str">
        <f>'1B SBB'!$AD$11</f>
        <v>BO2554</v>
      </c>
      <c r="F111">
        <f>IF(ISBLANK('1B SBB'!$J$11),"",'1B SBB'!$J$11)</f>
        <v>-76.153999999999996</v>
      </c>
    </row>
    <row r="112" spans="1:6">
      <c r="A112" t="s">
        <v>15700</v>
      </c>
      <c r="B112" t="str">
        <f>'1C SBB'!$Z$9</f>
        <v>BO4008STAT</v>
      </c>
      <c r="F112">
        <f>IF(ISBLANK('1C SBB'!$F$9),"",'1C SBB'!$F$9)</f>
        <v>5004.9650000000001</v>
      </c>
    </row>
    <row r="113" spans="1:6">
      <c r="A113" t="s">
        <v>15700</v>
      </c>
      <c r="B113" t="str">
        <f>'1C SBB'!$AA$9</f>
        <v>BO4008DSR</v>
      </c>
      <c r="F113">
        <f>IF(ISBLANK('1C SBB'!$G$9),"",'1C SBB'!$G$9)</f>
        <v>-66.721999999999994</v>
      </c>
    </row>
    <row r="114" spans="1:6">
      <c r="A114" t="s">
        <v>15700</v>
      </c>
      <c r="B114" t="str">
        <f>'1C SBB'!$AB$9</f>
        <v>BO4008NA</v>
      </c>
      <c r="F114">
        <f>IF(ISBLANK('1C SBB'!$H$9),"",'1C SBB'!$H$9)</f>
        <v>4.4580000000000002</v>
      </c>
    </row>
    <row r="115" spans="1:6">
      <c r="A115" t="s">
        <v>15700</v>
      </c>
      <c r="B115" t="str">
        <f>'1C SBB'!$AC$9</f>
        <v>BO4008ADJ</v>
      </c>
      <c r="F115">
        <f>IF(ISBLANK('1C SBB'!$I$9),"",'1C SBB'!$I$9)</f>
        <v>-71.179999999999993</v>
      </c>
    </row>
    <row r="116" spans="1:6">
      <c r="A116" t="s">
        <v>15700</v>
      </c>
      <c r="B116" t="str">
        <f>'1C SBB'!$AD$9</f>
        <v>BO4008</v>
      </c>
      <c r="F116">
        <f>IF(ISBLANK('1C SBB'!$J$9),"",'1C SBB'!$J$9)</f>
        <v>4933.7849999999999</v>
      </c>
    </row>
    <row r="117" spans="1:6">
      <c r="A117" t="s">
        <v>15700</v>
      </c>
      <c r="B117" t="str">
        <f>'1C SBB'!$Z$10</f>
        <v>A11002STAT</v>
      </c>
      <c r="F117">
        <f>IF(ISBLANK('1C SBB'!$F$10),"",'1C SBB'!$F$10)</f>
        <v>313.548</v>
      </c>
    </row>
    <row r="118" spans="1:6">
      <c r="A118" t="s">
        <v>15700</v>
      </c>
      <c r="B118" t="str">
        <f>'1C SBB'!$AA$10</f>
        <v>A11002DSR</v>
      </c>
      <c r="F118">
        <f>IF(ISBLANK('1C SBB'!$G$10),"",'1C SBB'!$G$10)</f>
        <v>0</v>
      </c>
    </row>
    <row r="119" spans="1:6">
      <c r="A119" t="s">
        <v>15700</v>
      </c>
      <c r="B119" t="str">
        <f>'1C SBB'!$AB$10</f>
        <v>A11002NA</v>
      </c>
      <c r="F119">
        <f>IF(ISBLANK('1C SBB'!$H$10),"",'1C SBB'!$H$10)</f>
        <v>0</v>
      </c>
    </row>
    <row r="120" spans="1:6">
      <c r="A120" t="s">
        <v>15700</v>
      </c>
      <c r="B120" t="str">
        <f>'1C SBB'!$AC$10</f>
        <v>A11002ADJ</v>
      </c>
      <c r="F120">
        <f>IF(ISBLANK('1C SBB'!$I$10),"",'1C SBB'!$I$10)</f>
        <v>0</v>
      </c>
    </row>
    <row r="121" spans="1:6">
      <c r="A121" t="s">
        <v>15700</v>
      </c>
      <c r="B121" t="str">
        <f>'1C SBB'!$AD$10</f>
        <v>A11002</v>
      </c>
      <c r="F121">
        <f>IF(ISBLANK('1C SBB'!$J$10),"",'1C SBB'!$J$10)</f>
        <v>313.548</v>
      </c>
    </row>
    <row r="122" spans="1:6">
      <c r="A122" t="s">
        <v>15700</v>
      </c>
      <c r="B122" t="str">
        <f>'1C SBB'!$Z$11</f>
        <v>FT01670STAT</v>
      </c>
      <c r="F122">
        <f>IF(ISBLANK('1C SBB'!$F$11),"",'1C SBB'!$F$11)</f>
        <v>0</v>
      </c>
    </row>
    <row r="123" spans="1:6">
      <c r="A123" t="s">
        <v>15700</v>
      </c>
      <c r="B123" t="str">
        <f>'1C SBB'!$AA$11</f>
        <v>FT01670DSR</v>
      </c>
      <c r="F123">
        <f>IF(ISBLANK('1C SBB'!$G$11),"",'1C SBB'!$G$11)</f>
        <v>0</v>
      </c>
    </row>
    <row r="124" spans="1:6">
      <c r="A124" t="s">
        <v>15700</v>
      </c>
      <c r="B124" t="str">
        <f>'1C SBB'!$AB$11</f>
        <v>FT01670NA</v>
      </c>
      <c r="F124">
        <f>IF(ISBLANK('1C SBB'!$H$11),"",'1C SBB'!$H$11)</f>
        <v>0</v>
      </c>
    </row>
    <row r="125" spans="1:6">
      <c r="A125" t="s">
        <v>15700</v>
      </c>
      <c r="B125" t="str">
        <f>'1C SBB'!$AC$11</f>
        <v>FT01670ADJ</v>
      </c>
      <c r="F125">
        <f>IF(ISBLANK('1C SBB'!$I$11),"",'1C SBB'!$I$11)</f>
        <v>0</v>
      </c>
    </row>
    <row r="126" spans="1:6">
      <c r="A126" t="s">
        <v>15700</v>
      </c>
      <c r="B126" t="str">
        <f>'1C SBB'!$AD$11</f>
        <v>FT01670</v>
      </c>
      <c r="F126">
        <f>IF(ISBLANK('1C SBB'!$J$11),"",'1C SBB'!$J$11)</f>
        <v>0</v>
      </c>
    </row>
    <row r="127" spans="1:6">
      <c r="A127" t="s">
        <v>15700</v>
      </c>
      <c r="B127" t="str">
        <f>'1C SBB'!$Z$12</f>
        <v>FT01680STAT</v>
      </c>
      <c r="F127">
        <f>IF(ISBLANK('1C SBB'!$F$12),"",'1C SBB'!$F$12)</f>
        <v>21.707999999999998</v>
      </c>
    </row>
    <row r="128" spans="1:6">
      <c r="A128" t="s">
        <v>15700</v>
      </c>
      <c r="B128" t="str">
        <f>'1C SBB'!$AA$12</f>
        <v>FT01680DSR</v>
      </c>
      <c r="F128">
        <f>IF(ISBLANK('1C SBB'!$G$12),"",'1C SBB'!$G$12)</f>
        <v>0</v>
      </c>
    </row>
    <row r="129" spans="1:6">
      <c r="A129" t="s">
        <v>15700</v>
      </c>
      <c r="B129" t="str">
        <f>'1C SBB'!$AB$12</f>
        <v>FT01680NA</v>
      </c>
      <c r="F129">
        <f>IF(ISBLANK('1C SBB'!$H$12),"",'1C SBB'!$H$12)</f>
        <v>0</v>
      </c>
    </row>
    <row r="130" spans="1:6">
      <c r="A130" t="s">
        <v>15700</v>
      </c>
      <c r="B130" t="str">
        <f>'1C SBB'!$AC$12</f>
        <v>FT01680ADJ</v>
      </c>
      <c r="F130">
        <f>IF(ISBLANK('1C SBB'!$I$12),"",'1C SBB'!$I$12)</f>
        <v>0</v>
      </c>
    </row>
    <row r="131" spans="1:6">
      <c r="A131" t="s">
        <v>15700</v>
      </c>
      <c r="B131" t="str">
        <f>'1C SBB'!$AD$12</f>
        <v>FT01680</v>
      </c>
      <c r="F131">
        <f>IF(ISBLANK('1C SBB'!$J$12),"",'1C SBB'!$J$12)</f>
        <v>21.707999999999998</v>
      </c>
    </row>
    <row r="132" spans="1:6">
      <c r="A132" t="s">
        <v>15700</v>
      </c>
      <c r="B132" t="str">
        <f>'1C SBB'!$Z$13</f>
        <v>A11005STAT</v>
      </c>
      <c r="F132">
        <f>IF(ISBLANK('1C SBB'!$F$13),"",'1C SBB'!$F$13)</f>
        <v>22.251999999999999</v>
      </c>
    </row>
    <row r="133" spans="1:6">
      <c r="A133" t="s">
        <v>15700</v>
      </c>
      <c r="B133" t="str">
        <f>'1C SBB'!$AA$13</f>
        <v>A11005DSR</v>
      </c>
      <c r="F133">
        <f>IF(ISBLANK('1C SBB'!$G$13),"",'1C SBB'!$G$13)</f>
        <v>0</v>
      </c>
    </row>
    <row r="134" spans="1:6">
      <c r="A134" t="s">
        <v>15700</v>
      </c>
      <c r="B134" t="str">
        <f>'1C SBB'!$AB$13</f>
        <v>A11005NA</v>
      </c>
      <c r="F134">
        <f>IF(ISBLANK('1C SBB'!$H$13),"",'1C SBB'!$H$13)</f>
        <v>0</v>
      </c>
    </row>
    <row r="135" spans="1:6">
      <c r="A135" t="s">
        <v>15700</v>
      </c>
      <c r="B135" t="str">
        <f>'1C SBB'!$AC$13</f>
        <v>A11005ADJ</v>
      </c>
      <c r="F135">
        <f>IF(ISBLANK('1C SBB'!$I$13),"",'1C SBB'!$I$13)</f>
        <v>0</v>
      </c>
    </row>
    <row r="136" spans="1:6">
      <c r="A136" t="s">
        <v>15700</v>
      </c>
      <c r="B136" t="str">
        <f>'1C SBB'!$AD$13</f>
        <v>A11005</v>
      </c>
      <c r="F136">
        <f>IF(ISBLANK('1C SBB'!$J$13),"",'1C SBB'!$J$13)</f>
        <v>22.251999999999999</v>
      </c>
    </row>
    <row r="137" spans="1:6">
      <c r="A137" t="s">
        <v>15700</v>
      </c>
      <c r="B137" t="str">
        <f>'1C SBB'!$Z$14</f>
        <v>FT01751STAT</v>
      </c>
      <c r="F137">
        <f>IF(ISBLANK('1C SBB'!$F$14),"",'1C SBB'!$F$14)</f>
        <v>14.715999999999999</v>
      </c>
    </row>
    <row r="138" spans="1:6">
      <c r="A138" t="s">
        <v>15700</v>
      </c>
      <c r="B138" t="str">
        <f>'1C SBB'!$AA$14</f>
        <v>FT01751DSR</v>
      </c>
      <c r="F138">
        <f>IF(ISBLANK('1C SBB'!$G$14),"",'1C SBB'!$G$14)</f>
        <v>0</v>
      </c>
    </row>
    <row r="139" spans="1:6">
      <c r="A139" t="s">
        <v>15700</v>
      </c>
      <c r="B139" t="str">
        <f>'1C SBB'!$AB$14</f>
        <v>FT01751NA</v>
      </c>
      <c r="F139">
        <f>IF(ISBLANK('1C SBB'!$H$14),"",'1C SBB'!$H$14)</f>
        <v>0.51300000000000001</v>
      </c>
    </row>
    <row r="140" spans="1:6">
      <c r="A140" t="s">
        <v>15700</v>
      </c>
      <c r="B140" t="str">
        <f>'1C SBB'!$AC$14</f>
        <v>FT01751ADJ</v>
      </c>
      <c r="F140">
        <f>IF(ISBLANK('1C SBB'!$I$14),"",'1C SBB'!$I$14)</f>
        <v>-0.51300000000000001</v>
      </c>
    </row>
    <row r="141" spans="1:6">
      <c r="A141" t="s">
        <v>15700</v>
      </c>
      <c r="B141" t="str">
        <f>'1C SBB'!$AD$14</f>
        <v>FT01751</v>
      </c>
      <c r="F141">
        <f>IF(ISBLANK('1C SBB'!$J$14),"",'1C SBB'!$J$14)</f>
        <v>14.202999999999999</v>
      </c>
    </row>
    <row r="142" spans="1:6">
      <c r="A142" t="s">
        <v>15700</v>
      </c>
      <c r="B142" t="str">
        <f>'1C SBB'!$Z$15</f>
        <v>A11006STAT</v>
      </c>
      <c r="F142">
        <f>IF(ISBLANK('1C SBB'!$F$15),"",'1C SBB'!$F$15)</f>
        <v>5377.1890000000003</v>
      </c>
    </row>
    <row r="143" spans="1:6">
      <c r="A143" t="s">
        <v>15700</v>
      </c>
      <c r="B143" t="str">
        <f>'1C SBB'!$AA$15</f>
        <v>A11006DSR</v>
      </c>
      <c r="F143">
        <f>IF(ISBLANK('1C SBB'!$G$15),"",'1C SBB'!$G$15)</f>
        <v>-66.721999999999994</v>
      </c>
    </row>
    <row r="144" spans="1:6">
      <c r="A144" t="s">
        <v>15700</v>
      </c>
      <c r="B144" t="str">
        <f>'1C SBB'!$AB$15</f>
        <v>A11006NA</v>
      </c>
      <c r="F144">
        <f>IF(ISBLANK('1C SBB'!$H$15),"",'1C SBB'!$H$15)</f>
        <v>4.9710000000000001</v>
      </c>
    </row>
    <row r="145" spans="1:6">
      <c r="A145" t="s">
        <v>15700</v>
      </c>
      <c r="B145" t="str">
        <f>'1C SBB'!$AC$15</f>
        <v>A11006ADJ</v>
      </c>
      <c r="F145">
        <f>IF(ISBLANK('1C SBB'!$I$15),"",'1C SBB'!$I$15)</f>
        <v>-71.692999999999998</v>
      </c>
    </row>
    <row r="146" spans="1:6">
      <c r="A146" t="s">
        <v>15700</v>
      </c>
      <c r="B146" t="str">
        <f>'1C SBB'!$AD$15</f>
        <v>A11006</v>
      </c>
      <c r="F146">
        <f>IF(ISBLANK('1C SBB'!$J$15),"",'1C SBB'!$J$15)</f>
        <v>5305.4960000000001</v>
      </c>
    </row>
    <row r="147" spans="1:6">
      <c r="A147" t="s">
        <v>15700</v>
      </c>
      <c r="B147" t="str">
        <f>'1C SBB'!$Z$18</f>
        <v>BO4084STAT</v>
      </c>
      <c r="F147">
        <f>IF(ISBLANK('1C SBB'!$F$18),"",'1C SBB'!$F$18)</f>
        <v>10.731</v>
      </c>
    </row>
    <row r="148" spans="1:6">
      <c r="A148" t="s">
        <v>15700</v>
      </c>
      <c r="B148" t="str">
        <f>'1C SBB'!$AA$18</f>
        <v>BO4084DSR</v>
      </c>
      <c r="F148">
        <f>IF(ISBLANK('1C SBB'!$G$18),"",'1C SBB'!$G$18)</f>
        <v>0</v>
      </c>
    </row>
    <row r="149" spans="1:6">
      <c r="A149" t="s">
        <v>15700</v>
      </c>
      <c r="B149" t="str">
        <f>'1C SBB'!$AB$18</f>
        <v>BO4084NA</v>
      </c>
      <c r="F149">
        <f>IF(ISBLANK('1C SBB'!$H$18),"",'1C SBB'!$H$18)</f>
        <v>2.7E-2</v>
      </c>
    </row>
    <row r="150" spans="1:6">
      <c r="A150" t="s">
        <v>15700</v>
      </c>
      <c r="B150" t="str">
        <f>'1C SBB'!$AC$18</f>
        <v>BO4084ADJ</v>
      </c>
      <c r="F150">
        <f>IF(ISBLANK('1C SBB'!$I$18),"",'1C SBB'!$I$18)</f>
        <v>-2.7E-2</v>
      </c>
    </row>
    <row r="151" spans="1:6">
      <c r="A151" t="s">
        <v>15700</v>
      </c>
      <c r="B151" t="str">
        <f>'1C SBB'!$AD$18</f>
        <v>BO4084</v>
      </c>
      <c r="F151">
        <f>IF(ISBLANK('1C SBB'!$J$18),"",'1C SBB'!$J$18)</f>
        <v>10.704000000000001</v>
      </c>
    </row>
    <row r="152" spans="1:6">
      <c r="A152" t="s">
        <v>15700</v>
      </c>
      <c r="B152" t="str">
        <f>'1C SBB'!$Z$19</f>
        <v>A11008STAT</v>
      </c>
      <c r="F152">
        <f>IF(ISBLANK('1C SBB'!$F$19),"",'1C SBB'!$F$19)</f>
        <v>270.98500000000001</v>
      </c>
    </row>
    <row r="153" spans="1:6">
      <c r="A153" t="s">
        <v>15700</v>
      </c>
      <c r="B153" t="str">
        <f>'1C SBB'!$AA$19</f>
        <v>A11008DSR</v>
      </c>
      <c r="F153">
        <f>IF(ISBLANK('1C SBB'!$G$19),"",'1C SBB'!$G$19)</f>
        <v>0.20100000000000001</v>
      </c>
    </row>
    <row r="154" spans="1:6">
      <c r="A154" t="s">
        <v>15700</v>
      </c>
      <c r="B154" t="str">
        <f>'1C SBB'!$AB$19</f>
        <v>A11008NA</v>
      </c>
      <c r="F154">
        <f>IF(ISBLANK('1C SBB'!$H$19),"",'1C SBB'!$H$19)</f>
        <v>1.486</v>
      </c>
    </row>
    <row r="155" spans="1:6">
      <c r="A155" t="s">
        <v>15700</v>
      </c>
      <c r="B155" t="str">
        <f>'1C SBB'!$AC$19</f>
        <v>A11008ADJ</v>
      </c>
      <c r="F155">
        <f>IF(ISBLANK('1C SBB'!$I$19),"",'1C SBB'!$I$19)</f>
        <v>-1.2849999999999999</v>
      </c>
    </row>
    <row r="156" spans="1:6">
      <c r="A156" t="s">
        <v>15700</v>
      </c>
      <c r="B156" t="str">
        <f>'1C SBB'!$AD$19</f>
        <v>A11008</v>
      </c>
      <c r="F156">
        <f>IF(ISBLANK('1C SBB'!$J$19),"",'1C SBB'!$J$19)</f>
        <v>269.7</v>
      </c>
    </row>
    <row r="157" spans="1:6">
      <c r="A157" t="s">
        <v>15700</v>
      </c>
      <c r="B157" t="str">
        <f>'1C SBB'!$Z$20</f>
        <v>A11009STAT</v>
      </c>
      <c r="F157">
        <f>IF(ISBLANK('1C SBB'!$F$20),"",'1C SBB'!$F$20)</f>
        <v>9.2609999999999992</v>
      </c>
    </row>
    <row r="158" spans="1:6">
      <c r="A158" t="s">
        <v>15700</v>
      </c>
      <c r="B158" t="str">
        <f>'1C SBB'!$AA$20</f>
        <v>A11009DSR</v>
      </c>
      <c r="F158">
        <f>IF(ISBLANK('1C SBB'!$G$20),"",'1C SBB'!$G$20)</f>
        <v>0</v>
      </c>
    </row>
    <row r="159" spans="1:6">
      <c r="A159" t="s">
        <v>15700</v>
      </c>
      <c r="B159" t="str">
        <f>'1C SBB'!$AB$20</f>
        <v>A11009NA</v>
      </c>
      <c r="F159">
        <f>IF(ISBLANK('1C SBB'!$H$20),"",'1C SBB'!$H$20)</f>
        <v>0</v>
      </c>
    </row>
    <row r="160" spans="1:6">
      <c r="A160" t="s">
        <v>15700</v>
      </c>
      <c r="B160" t="str">
        <f>'1C SBB'!$AC$20</f>
        <v>A11009ADJ</v>
      </c>
      <c r="F160">
        <f>IF(ISBLANK('1C SBB'!$I$20),"",'1C SBB'!$I$20)</f>
        <v>0</v>
      </c>
    </row>
    <row r="161" spans="1:6">
      <c r="A161" t="s">
        <v>15700</v>
      </c>
      <c r="B161" t="str">
        <f>'1C SBB'!$AD$20</f>
        <v>A11009</v>
      </c>
      <c r="F161">
        <f>IF(ISBLANK('1C SBB'!$J$20),"",'1C SBB'!$J$20)</f>
        <v>9.2609999999999992</v>
      </c>
    </row>
    <row r="162" spans="1:6">
      <c r="A162" t="s">
        <v>15700</v>
      </c>
      <c r="B162" t="str">
        <f>'1C SBB'!$Z$21</f>
        <v>A11010STAT</v>
      </c>
      <c r="F162">
        <f>IF(ISBLANK('1C SBB'!$F$21),"",'1C SBB'!$F$21)</f>
        <v>326.71300000000002</v>
      </c>
    </row>
    <row r="163" spans="1:6">
      <c r="A163" t="s">
        <v>15700</v>
      </c>
      <c r="B163" t="str">
        <f>'1C SBB'!$AA$21</f>
        <v>A11010DSR</v>
      </c>
      <c r="F163">
        <f>IF(ISBLANK('1C SBB'!$G$21),"",'1C SBB'!$G$21)</f>
        <v>0</v>
      </c>
    </row>
    <row r="164" spans="1:6">
      <c r="A164" t="s">
        <v>15700</v>
      </c>
      <c r="B164" t="str">
        <f>'1C SBB'!$AB$21</f>
        <v>A11010NA</v>
      </c>
      <c r="F164">
        <f>IF(ISBLANK('1C SBB'!$H$21),"",'1C SBB'!$H$21)</f>
        <v>3.3290000000000002</v>
      </c>
    </row>
    <row r="165" spans="1:6">
      <c r="A165" t="s">
        <v>15700</v>
      </c>
      <c r="B165" t="str">
        <f>'1C SBB'!$AC$21</f>
        <v>A11010ADJ</v>
      </c>
      <c r="F165">
        <f>IF(ISBLANK('1C SBB'!$I$21),"",'1C SBB'!$I$21)</f>
        <v>-3.3290000000000002</v>
      </c>
    </row>
    <row r="166" spans="1:6">
      <c r="A166" t="s">
        <v>15700</v>
      </c>
      <c r="B166" t="str">
        <f>'1C SBB'!$AD$21</f>
        <v>A11010</v>
      </c>
      <c r="F166">
        <f>IF(ISBLANK('1C SBB'!$J$21),"",'1C SBB'!$J$21)</f>
        <v>323.38400000000001</v>
      </c>
    </row>
    <row r="167" spans="1:6">
      <c r="A167" t="s">
        <v>15700</v>
      </c>
      <c r="B167" t="str">
        <f>'1C SBB'!$Z$22</f>
        <v>BO4092STAT</v>
      </c>
      <c r="F167">
        <f>IF(ISBLANK('1C SBB'!$F$22),"",'1C SBB'!$F$22)</f>
        <v>617.69000000000005</v>
      </c>
    </row>
    <row r="168" spans="1:6">
      <c r="A168" t="s">
        <v>15700</v>
      </c>
      <c r="B168" t="str">
        <f>'1C SBB'!$AA$22</f>
        <v>BO4092DSR</v>
      </c>
      <c r="F168">
        <f>IF(ISBLANK('1C SBB'!$G$22),"",'1C SBB'!$G$22)</f>
        <v>0.20100000000000001</v>
      </c>
    </row>
    <row r="169" spans="1:6">
      <c r="A169" t="s">
        <v>15700</v>
      </c>
      <c r="B169" t="str">
        <f>'1C SBB'!$AB$22</f>
        <v>BO4092NA</v>
      </c>
      <c r="F169">
        <f>IF(ISBLANK('1C SBB'!$H$22),"",'1C SBB'!$H$22)</f>
        <v>4.8419999999999996</v>
      </c>
    </row>
    <row r="170" spans="1:6">
      <c r="A170" t="s">
        <v>15700</v>
      </c>
      <c r="B170" t="str">
        <f>'1C SBB'!$AC$22</f>
        <v>BO4092ADJ</v>
      </c>
      <c r="F170">
        <f>IF(ISBLANK('1C SBB'!$I$22),"",'1C SBB'!$I$22)</f>
        <v>-4.641</v>
      </c>
    </row>
    <row r="171" spans="1:6">
      <c r="A171" t="s">
        <v>15700</v>
      </c>
      <c r="B171" t="str">
        <f>'1C SBB'!$AD$22</f>
        <v>BO4092</v>
      </c>
      <c r="F171">
        <f>IF(ISBLANK('1C SBB'!$J$22),"",'1C SBB'!$J$22)</f>
        <v>613.04900000000009</v>
      </c>
    </row>
    <row r="172" spans="1:6">
      <c r="A172" t="s">
        <v>15700</v>
      </c>
      <c r="B172" t="str">
        <f>'1C SBB'!$Z$25</f>
        <v>A11012STAT</v>
      </c>
      <c r="F172">
        <f>IF(ISBLANK('1C SBB'!$F$25),"",'1C SBB'!$F$25)</f>
        <v>-179.17699999999999</v>
      </c>
    </row>
    <row r="173" spans="1:6">
      <c r="A173" t="s">
        <v>15700</v>
      </c>
      <c r="B173" t="str">
        <f>'1C SBB'!$AA$25</f>
        <v>A11012DSR</v>
      </c>
      <c r="F173">
        <f>IF(ISBLANK('1C SBB'!$G$25),"",'1C SBB'!$G$25)</f>
        <v>0.216</v>
      </c>
    </row>
    <row r="174" spans="1:6">
      <c r="A174" t="s">
        <v>15700</v>
      </c>
      <c r="B174" t="str">
        <f>'1C SBB'!$AB$25</f>
        <v>A11012NA</v>
      </c>
      <c r="F174">
        <f>IF(ISBLANK('1C SBB'!$H$25),"",'1C SBB'!$H$25)</f>
        <v>-8.0210000000000008</v>
      </c>
    </row>
    <row r="175" spans="1:6">
      <c r="A175" t="s">
        <v>15700</v>
      </c>
      <c r="B175" t="str">
        <f>'1C SBB'!$AC$25</f>
        <v>A11012ADJ</v>
      </c>
      <c r="F175">
        <f>IF(ISBLANK('1C SBB'!$I$25),"",'1C SBB'!$I$25)</f>
        <v>8.2370000000000001</v>
      </c>
    </row>
    <row r="176" spans="1:6">
      <c r="A176" t="s">
        <v>15700</v>
      </c>
      <c r="B176" t="str">
        <f>'1C SBB'!$AD$25</f>
        <v>A11012</v>
      </c>
      <c r="F176">
        <f>IF(ISBLANK('1C SBB'!$J$25),"",'1C SBB'!$J$25)</f>
        <v>-170.94</v>
      </c>
    </row>
    <row r="177" spans="1:6">
      <c r="A177" t="s">
        <v>15700</v>
      </c>
      <c r="B177" t="str">
        <f>'1C SBB'!$Z$26</f>
        <v>A11013STAT</v>
      </c>
      <c r="F177">
        <f>IF(ISBLANK('1C SBB'!$F$26),"",'1C SBB'!$F$26)</f>
        <v>-72.033000000000001</v>
      </c>
    </row>
    <row r="178" spans="1:6">
      <c r="A178" t="s">
        <v>15700</v>
      </c>
      <c r="B178" t="str">
        <f>'1C SBB'!$AA$26</f>
        <v>A11013DSR</v>
      </c>
      <c r="F178">
        <f>IF(ISBLANK('1C SBB'!$G$26),"",'1C SBB'!$G$26)</f>
        <v>0</v>
      </c>
    </row>
    <row r="179" spans="1:6">
      <c r="A179" t="s">
        <v>15700</v>
      </c>
      <c r="B179" t="str">
        <f>'1C SBB'!$AB$26</f>
        <v>A11013NA</v>
      </c>
      <c r="F179">
        <f>IF(ISBLANK('1C SBB'!$H$26),"",'1C SBB'!$H$26)</f>
        <v>0</v>
      </c>
    </row>
    <row r="180" spans="1:6">
      <c r="A180" t="s">
        <v>15700</v>
      </c>
      <c r="B180" t="str">
        <f>'1C SBB'!$AC$26</f>
        <v>A11013ADJ</v>
      </c>
      <c r="F180">
        <f>IF(ISBLANK('1C SBB'!$I$26),"",'1C SBB'!$I$26)</f>
        <v>0</v>
      </c>
    </row>
    <row r="181" spans="1:6">
      <c r="A181" t="s">
        <v>15700</v>
      </c>
      <c r="B181" t="str">
        <f>'1C SBB'!$AD$26</f>
        <v>A11013</v>
      </c>
      <c r="F181">
        <f>IF(ISBLANK('1C SBB'!$J$26),"",'1C SBB'!$J$26)</f>
        <v>-72.033000000000001</v>
      </c>
    </row>
    <row r="182" spans="1:6">
      <c r="A182" t="s">
        <v>15700</v>
      </c>
      <c r="B182" t="str">
        <f>'1C SBB'!$Z$27</f>
        <v>BO4093STAT</v>
      </c>
      <c r="F182">
        <f>IF(ISBLANK('1C SBB'!$F$27),"",'1C SBB'!$F$27)</f>
        <v>-137.23500000000001</v>
      </c>
    </row>
    <row r="183" spans="1:6">
      <c r="A183" t="s">
        <v>15700</v>
      </c>
      <c r="B183" t="str">
        <f>'1C SBB'!$AA$27</f>
        <v>BO4093DSR</v>
      </c>
      <c r="F183">
        <f>IF(ISBLANK('1C SBB'!$G$27),"",'1C SBB'!$G$27)</f>
        <v>0</v>
      </c>
    </row>
    <row r="184" spans="1:6">
      <c r="A184" t="s">
        <v>15700</v>
      </c>
      <c r="B184" t="str">
        <f>'1C SBB'!$AB$27</f>
        <v>BO4093NA</v>
      </c>
      <c r="F184">
        <f>IF(ISBLANK('1C SBB'!$H$27),"",'1C SBB'!$H$27)</f>
        <v>0</v>
      </c>
    </row>
    <row r="185" spans="1:6">
      <c r="A185" t="s">
        <v>15700</v>
      </c>
      <c r="B185" t="str">
        <f>'1C SBB'!$AC$27</f>
        <v>BO4093ADJ</v>
      </c>
      <c r="F185">
        <f>IF(ISBLANK('1C SBB'!$I$27),"",'1C SBB'!$I$27)</f>
        <v>0</v>
      </c>
    </row>
    <row r="186" spans="1:6">
      <c r="A186" t="s">
        <v>15700</v>
      </c>
      <c r="B186" t="str">
        <f>'1C SBB'!$AD$27</f>
        <v>BO4093</v>
      </c>
      <c r="F186">
        <f>IF(ISBLANK('1C SBB'!$J$27),"",'1C SBB'!$J$27)</f>
        <v>-137.23500000000001</v>
      </c>
    </row>
    <row r="187" spans="1:6">
      <c r="A187" t="s">
        <v>15700</v>
      </c>
      <c r="B187" t="str">
        <f>'1C SBB'!$Z$28</f>
        <v>A11015STAT</v>
      </c>
      <c r="F187">
        <f>IF(ISBLANK('1C SBB'!$F$28),"",'1C SBB'!$F$28)</f>
        <v>-0.372</v>
      </c>
    </row>
    <row r="188" spans="1:6">
      <c r="A188" t="s">
        <v>15700</v>
      </c>
      <c r="B188" t="str">
        <f>'1C SBB'!$AA$28</f>
        <v>A11015DSR</v>
      </c>
      <c r="F188">
        <f>IF(ISBLANK('1C SBB'!$G$28),"",'1C SBB'!$G$28)</f>
        <v>0</v>
      </c>
    </row>
    <row r="189" spans="1:6">
      <c r="A189" t="s">
        <v>15700</v>
      </c>
      <c r="B189" t="str">
        <f>'1C SBB'!$AB$28</f>
        <v>A11015NA</v>
      </c>
      <c r="F189">
        <f>IF(ISBLANK('1C SBB'!$H$28),"",'1C SBB'!$H$28)</f>
        <v>0</v>
      </c>
    </row>
    <row r="190" spans="1:6">
      <c r="A190" t="s">
        <v>15700</v>
      </c>
      <c r="B190" t="str">
        <f>'1C SBB'!$AC$28</f>
        <v>A11015ADJ</v>
      </c>
      <c r="F190">
        <f>IF(ISBLANK('1C SBB'!$I$28),"",'1C SBB'!$I$28)</f>
        <v>0</v>
      </c>
    </row>
    <row r="191" spans="1:6">
      <c r="A191" t="s">
        <v>15700</v>
      </c>
      <c r="B191" t="str">
        <f>'1C SBB'!$AD$28</f>
        <v>A11015</v>
      </c>
      <c r="F191">
        <f>IF(ISBLANK('1C SBB'!$J$28),"",'1C SBB'!$J$28)</f>
        <v>-0.372</v>
      </c>
    </row>
    <row r="192" spans="1:6">
      <c r="A192" t="s">
        <v>15700</v>
      </c>
      <c r="B192" t="str">
        <f>'1C SBB'!$Z$29</f>
        <v>A11016STAT</v>
      </c>
      <c r="F192">
        <f>IF(ISBLANK('1C SBB'!$F$29),"",'1C SBB'!$F$29)</f>
        <v>0</v>
      </c>
    </row>
    <row r="193" spans="1:6">
      <c r="A193" t="s">
        <v>15700</v>
      </c>
      <c r="B193" t="str">
        <f>'1C SBB'!$AA$29</f>
        <v>A11016DSR</v>
      </c>
      <c r="F193">
        <f>IF(ISBLANK('1C SBB'!$G$29),"",'1C SBB'!$G$29)</f>
        <v>0</v>
      </c>
    </row>
    <row r="194" spans="1:6">
      <c r="A194" t="s">
        <v>15700</v>
      </c>
      <c r="B194" t="str">
        <f>'1C SBB'!$AB$29</f>
        <v>A11016NA</v>
      </c>
      <c r="F194">
        <f>IF(ISBLANK('1C SBB'!$H$29),"",'1C SBB'!$H$29)</f>
        <v>0</v>
      </c>
    </row>
    <row r="195" spans="1:6">
      <c r="A195" t="s">
        <v>15700</v>
      </c>
      <c r="B195" t="str">
        <f>'1C SBB'!$AC$29</f>
        <v>A11016ADJ</v>
      </c>
      <c r="F195">
        <f>IF(ISBLANK('1C SBB'!$I$29),"",'1C SBB'!$I$29)</f>
        <v>0</v>
      </c>
    </row>
    <row r="196" spans="1:6">
      <c r="A196" t="s">
        <v>15700</v>
      </c>
      <c r="B196" t="str">
        <f>'1C SBB'!$AD$29</f>
        <v>A11016</v>
      </c>
      <c r="F196">
        <f>IF(ISBLANK('1C SBB'!$J$29),"",'1C SBB'!$J$29)</f>
        <v>0</v>
      </c>
    </row>
    <row r="197" spans="1:6">
      <c r="A197" t="s">
        <v>15700</v>
      </c>
      <c r="B197" t="str">
        <f>'1C SBB'!$Z$30</f>
        <v>A11017STAT</v>
      </c>
      <c r="F197">
        <f>IF(ISBLANK('1C SBB'!$F$30),"",'1C SBB'!$F$30)</f>
        <v>-18.989999999999998</v>
      </c>
    </row>
    <row r="198" spans="1:6">
      <c r="A198" t="s">
        <v>15700</v>
      </c>
      <c r="B198" t="str">
        <f>'1C SBB'!$AA$30</f>
        <v>A11017DSR</v>
      </c>
      <c r="F198">
        <f>IF(ISBLANK('1C SBB'!$G$30),"",'1C SBB'!$G$30)</f>
        <v>0</v>
      </c>
    </row>
    <row r="199" spans="1:6">
      <c r="A199" t="s">
        <v>15700</v>
      </c>
      <c r="B199" t="str">
        <f>'1C SBB'!$AB$30</f>
        <v>A11017NA</v>
      </c>
      <c r="F199">
        <f>IF(ISBLANK('1C SBB'!$H$30),"",'1C SBB'!$H$30)</f>
        <v>0</v>
      </c>
    </row>
    <row r="200" spans="1:6">
      <c r="A200" t="s">
        <v>15700</v>
      </c>
      <c r="B200" t="str">
        <f>'1C SBB'!$AC$30</f>
        <v>A11017ADJ</v>
      </c>
      <c r="F200">
        <f>IF(ISBLANK('1C SBB'!$I$30),"",'1C SBB'!$I$30)</f>
        <v>0</v>
      </c>
    </row>
    <row r="201" spans="1:6">
      <c r="A201" t="s">
        <v>15700</v>
      </c>
      <c r="B201" t="str">
        <f>'1C SBB'!$AD$30</f>
        <v>A11017</v>
      </c>
      <c r="F201">
        <f>IF(ISBLANK('1C SBB'!$J$30),"",'1C SBB'!$J$30)</f>
        <v>-18.989999999999998</v>
      </c>
    </row>
    <row r="202" spans="1:6">
      <c r="A202" t="s">
        <v>15700</v>
      </c>
      <c r="B202" t="str">
        <f>'1C SBB'!$Z$31</f>
        <v>A11018STAT</v>
      </c>
      <c r="F202">
        <f>IF(ISBLANK('1C SBB'!$F$31),"",'1C SBB'!$F$31)</f>
        <v>-407.80700000000002</v>
      </c>
    </row>
    <row r="203" spans="1:6">
      <c r="A203" t="s">
        <v>15700</v>
      </c>
      <c r="B203" t="str">
        <f>'1C SBB'!$AA$31</f>
        <v>A11018DSR</v>
      </c>
      <c r="F203">
        <f>IF(ISBLANK('1C SBB'!$G$31),"",'1C SBB'!$G$31)</f>
        <v>0.216</v>
      </c>
    </row>
    <row r="204" spans="1:6">
      <c r="A204" t="s">
        <v>15700</v>
      </c>
      <c r="B204" t="str">
        <f>'1C SBB'!$AB$31</f>
        <v>A11018NA</v>
      </c>
      <c r="F204">
        <f>IF(ISBLANK('1C SBB'!$H$31),"",'1C SBB'!$H$31)</f>
        <v>-8.0210000000000008</v>
      </c>
    </row>
    <row r="205" spans="1:6">
      <c r="A205" t="s">
        <v>15700</v>
      </c>
      <c r="B205" t="str">
        <f>'1C SBB'!$AC$31</f>
        <v>A11018ADJ</v>
      </c>
      <c r="F205">
        <f>IF(ISBLANK('1C SBB'!$I$31),"",'1C SBB'!$I$31)</f>
        <v>8.2370000000000001</v>
      </c>
    </row>
    <row r="206" spans="1:6">
      <c r="A206" t="s">
        <v>15700</v>
      </c>
      <c r="B206" t="str">
        <f>'1C SBB'!$AD$31</f>
        <v>A11018</v>
      </c>
      <c r="F206">
        <f>IF(ISBLANK('1C SBB'!$J$31),"",'1C SBB'!$J$31)</f>
        <v>-399.57</v>
      </c>
    </row>
    <row r="207" spans="1:6">
      <c r="A207" t="s">
        <v>15700</v>
      </c>
      <c r="B207" t="str">
        <f>'1C SBB'!$Z$33</f>
        <v>BO4096STAT</v>
      </c>
      <c r="F207">
        <f>IF(ISBLANK('1C SBB'!$F$33),"",'1C SBB'!$F$33)</f>
        <v>209.88300000000004</v>
      </c>
    </row>
    <row r="208" spans="1:6">
      <c r="A208" t="s">
        <v>15700</v>
      </c>
      <c r="B208" t="str">
        <f>'1C SBB'!$AA$33</f>
        <v>BO4096DSR</v>
      </c>
      <c r="F208">
        <f>IF(ISBLANK('1C SBB'!$G$33),"",'1C SBB'!$G$33)</f>
        <v>0.41700000000000004</v>
      </c>
    </row>
    <row r="209" spans="1:6">
      <c r="A209" t="s">
        <v>15700</v>
      </c>
      <c r="B209" t="str">
        <f>'1C SBB'!$AB$33</f>
        <v>BO4096NA</v>
      </c>
      <c r="F209">
        <f>IF(ISBLANK('1C SBB'!$H$33),"",'1C SBB'!$H$33)</f>
        <v>-3.1790000000000012</v>
      </c>
    </row>
    <row r="210" spans="1:6">
      <c r="A210" t="s">
        <v>15700</v>
      </c>
      <c r="B210" t="str">
        <f>'1C SBB'!$AC$33</f>
        <v>BO4096ADJ</v>
      </c>
      <c r="F210">
        <f>IF(ISBLANK('1C SBB'!$I$33),"",'1C SBB'!$I$33)</f>
        <v>3.596000000000001</v>
      </c>
    </row>
    <row r="211" spans="1:6">
      <c r="A211" t="s">
        <v>15700</v>
      </c>
      <c r="B211" t="str">
        <f>'1C SBB'!$AD$33</f>
        <v>BO4096</v>
      </c>
      <c r="F211">
        <f>IF(ISBLANK('1C SBB'!$J$33),"",'1C SBB'!$J$33)</f>
        <v>213.47900000000004</v>
      </c>
    </row>
    <row r="212" spans="1:6">
      <c r="A212" t="s">
        <v>15700</v>
      </c>
      <c r="B212" t="str">
        <f>'1C SBB'!$Z$36</f>
        <v>A11020STAT</v>
      </c>
      <c r="F212">
        <f>IF(ISBLANK('1C SBB'!$F$36),"",'1C SBB'!$F$36)</f>
        <v>-0.66800000000000004</v>
      </c>
    </row>
    <row r="213" spans="1:6">
      <c r="A213" t="s">
        <v>15700</v>
      </c>
      <c r="B213" t="str">
        <f>'1C SBB'!$AA$36</f>
        <v>A11020DSR</v>
      </c>
      <c r="F213">
        <f>IF(ISBLANK('1C SBB'!$G$36),"",'1C SBB'!$G$36)</f>
        <v>0</v>
      </c>
    </row>
    <row r="214" spans="1:6">
      <c r="A214" t="s">
        <v>15700</v>
      </c>
      <c r="B214" t="str">
        <f>'1C SBB'!$AB$36</f>
        <v>A11020NA</v>
      </c>
      <c r="F214">
        <f>IF(ISBLANK('1C SBB'!$H$36),"",'1C SBB'!$H$36)</f>
        <v>0</v>
      </c>
    </row>
    <row r="215" spans="1:6">
      <c r="A215" t="s">
        <v>15700</v>
      </c>
      <c r="B215" t="str">
        <f>'1C SBB'!$AC$36</f>
        <v>A11020ADJ</v>
      </c>
      <c r="F215">
        <f>IF(ISBLANK('1C SBB'!$I$36),"",'1C SBB'!$I$36)</f>
        <v>0</v>
      </c>
    </row>
    <row r="216" spans="1:6">
      <c r="A216" t="s">
        <v>15700</v>
      </c>
      <c r="B216" t="str">
        <f>'1C SBB'!$AD$36</f>
        <v>A11020</v>
      </c>
      <c r="F216">
        <f>IF(ISBLANK('1C SBB'!$J$36),"",'1C SBB'!$J$36)</f>
        <v>-0.66800000000000004</v>
      </c>
    </row>
    <row r="217" spans="1:6">
      <c r="A217" t="s">
        <v>15700</v>
      </c>
      <c r="B217" t="str">
        <f>'1C SBB'!$Z$37</f>
        <v>BO4051STAT</v>
      </c>
      <c r="F217">
        <f>IF(ISBLANK('1C SBB'!$F$37),"",'1C SBB'!$F$37)</f>
        <v>-3747.1179999999999</v>
      </c>
    </row>
    <row r="218" spans="1:6">
      <c r="A218" t="s">
        <v>15700</v>
      </c>
      <c r="B218" t="str">
        <f>'1C SBB'!$AA$37</f>
        <v>BO4051DSR</v>
      </c>
      <c r="F218">
        <f>IF(ISBLANK('1C SBB'!$G$37),"",'1C SBB'!$G$37)</f>
        <v>0</v>
      </c>
    </row>
    <row r="219" spans="1:6">
      <c r="A219" t="s">
        <v>15700</v>
      </c>
      <c r="B219" t="str">
        <f>'1C SBB'!$AB$37</f>
        <v>BO4051NA</v>
      </c>
      <c r="F219">
        <f>IF(ISBLANK('1C SBB'!$H$37),"",'1C SBB'!$H$37)</f>
        <v>0</v>
      </c>
    </row>
    <row r="220" spans="1:6">
      <c r="A220" t="s">
        <v>15700</v>
      </c>
      <c r="B220" t="str">
        <f>'1C SBB'!$AC$37</f>
        <v>BO4051ADJ</v>
      </c>
      <c r="F220">
        <f>IF(ISBLANK('1C SBB'!$I$37),"",'1C SBB'!$I$37)</f>
        <v>0</v>
      </c>
    </row>
    <row r="221" spans="1:6">
      <c r="A221" t="s">
        <v>15700</v>
      </c>
      <c r="B221" t="str">
        <f>'1C SBB'!$AD$37</f>
        <v>BO4051</v>
      </c>
      <c r="F221">
        <f>IF(ISBLANK('1C SBB'!$J$37),"",'1C SBB'!$J$37)</f>
        <v>-3747.1179999999999</v>
      </c>
    </row>
    <row r="222" spans="1:6">
      <c r="A222" t="s">
        <v>15700</v>
      </c>
      <c r="B222" t="str">
        <f>'1C SBB'!$Z$38</f>
        <v>A11022STAT</v>
      </c>
      <c r="F222">
        <f>IF(ISBLANK('1C SBB'!$F$38),"",'1C SBB'!$F$38)</f>
        <v>-1.6060000000000001</v>
      </c>
    </row>
    <row r="223" spans="1:6">
      <c r="A223" t="s">
        <v>15700</v>
      </c>
      <c r="B223" t="str">
        <f>'1C SBB'!$AA$38</f>
        <v>A11022DSR</v>
      </c>
      <c r="F223">
        <f>IF(ISBLANK('1C SBB'!$G$38),"",'1C SBB'!$G$38)</f>
        <v>0</v>
      </c>
    </row>
    <row r="224" spans="1:6">
      <c r="A224" t="s">
        <v>15700</v>
      </c>
      <c r="B224" t="str">
        <f>'1C SBB'!$AB$38</f>
        <v>A11022NA</v>
      </c>
      <c r="F224">
        <f>IF(ISBLANK('1C SBB'!$H$38),"",'1C SBB'!$H$38)</f>
        <v>0</v>
      </c>
    </row>
    <row r="225" spans="1:6">
      <c r="A225" t="s">
        <v>15700</v>
      </c>
      <c r="B225" t="str">
        <f>'1C SBB'!$AC$38</f>
        <v>A11022ADJ</v>
      </c>
      <c r="F225">
        <f>IF(ISBLANK('1C SBB'!$I$38),"",'1C SBB'!$I$38)</f>
        <v>0</v>
      </c>
    </row>
    <row r="226" spans="1:6">
      <c r="A226" t="s">
        <v>15700</v>
      </c>
      <c r="B226" t="str">
        <f>'1C SBB'!$AD$38</f>
        <v>A11022</v>
      </c>
      <c r="F226">
        <f>IF(ISBLANK('1C SBB'!$J$38),"",'1C SBB'!$J$38)</f>
        <v>-1.6060000000000001</v>
      </c>
    </row>
    <row r="227" spans="1:6">
      <c r="A227" t="s">
        <v>15700</v>
      </c>
      <c r="B227" t="str">
        <f>'1C SBB'!$Z$39</f>
        <v>A11023STAT</v>
      </c>
      <c r="F227">
        <f>IF(ISBLANK('1C SBB'!$F$39),"",'1C SBB'!$F$39)</f>
        <v>0</v>
      </c>
    </row>
    <row r="228" spans="1:6">
      <c r="A228" t="s">
        <v>15700</v>
      </c>
      <c r="B228" t="str">
        <f>'1C SBB'!$AA$39</f>
        <v>A11023DSR</v>
      </c>
      <c r="F228">
        <f>IF(ISBLANK('1C SBB'!$G$39),"",'1C SBB'!$G$39)</f>
        <v>0</v>
      </c>
    </row>
    <row r="229" spans="1:6">
      <c r="A229" t="s">
        <v>15700</v>
      </c>
      <c r="B229" t="str">
        <f>'1C SBB'!$AB$39</f>
        <v>A11023NA</v>
      </c>
      <c r="F229">
        <f>IF(ISBLANK('1C SBB'!$H$39),"",'1C SBB'!$H$39)</f>
        <v>0</v>
      </c>
    </row>
    <row r="230" spans="1:6">
      <c r="A230" t="s">
        <v>15700</v>
      </c>
      <c r="B230" t="str">
        <f>'1C SBB'!$AC$39</f>
        <v>A11023ADJ</v>
      </c>
      <c r="F230">
        <f>IF(ISBLANK('1C SBB'!$I$39),"",'1C SBB'!$I$39)</f>
        <v>0</v>
      </c>
    </row>
    <row r="231" spans="1:6">
      <c r="A231" t="s">
        <v>15700</v>
      </c>
      <c r="B231" t="str">
        <f>'1C SBB'!$AD$39</f>
        <v>A11023</v>
      </c>
      <c r="F231">
        <f>IF(ISBLANK('1C SBB'!$J$39),"",'1C SBB'!$J$39)</f>
        <v>0</v>
      </c>
    </row>
    <row r="232" spans="1:6">
      <c r="A232" t="s">
        <v>15700</v>
      </c>
      <c r="B232" t="str">
        <f>'1C SBB'!$Z$40</f>
        <v>A11024STAT</v>
      </c>
      <c r="F232">
        <f>IF(ISBLANK('1C SBB'!$F$40),"",'1C SBB'!$F$40)</f>
        <v>0</v>
      </c>
    </row>
    <row r="233" spans="1:6">
      <c r="A233" t="s">
        <v>15700</v>
      </c>
      <c r="B233" t="str">
        <f>'1C SBB'!$AA$40</f>
        <v>A11024DSR</v>
      </c>
      <c r="F233">
        <f>IF(ISBLANK('1C SBB'!$G$40),"",'1C SBB'!$G$40)</f>
        <v>0</v>
      </c>
    </row>
    <row r="234" spans="1:6">
      <c r="A234" t="s">
        <v>15700</v>
      </c>
      <c r="B234" t="str">
        <f>'1C SBB'!$AB$40</f>
        <v>A11024NA</v>
      </c>
      <c r="F234">
        <f>IF(ISBLANK('1C SBB'!$H$40),"",'1C SBB'!$H$40)</f>
        <v>0</v>
      </c>
    </row>
    <row r="235" spans="1:6">
      <c r="A235" t="s">
        <v>15700</v>
      </c>
      <c r="B235" t="str">
        <f>'1C SBB'!$AC$40</f>
        <v>A11024ADJ</v>
      </c>
      <c r="F235">
        <f>IF(ISBLANK('1C SBB'!$I$40),"",'1C SBB'!$I$40)</f>
        <v>0</v>
      </c>
    </row>
    <row r="236" spans="1:6">
      <c r="A236" t="s">
        <v>15700</v>
      </c>
      <c r="B236" t="str">
        <f>'1C SBB'!$AD$40</f>
        <v>A11024</v>
      </c>
      <c r="F236">
        <f>IF(ISBLANK('1C SBB'!$J$40),"",'1C SBB'!$J$40)</f>
        <v>0</v>
      </c>
    </row>
    <row r="237" spans="1:6">
      <c r="A237" t="s">
        <v>15700</v>
      </c>
      <c r="B237" t="str">
        <f>'1C SBB'!$Z$41</f>
        <v>BO4065STATGC</v>
      </c>
      <c r="F237">
        <f>IF(ISBLANK('1C SBB'!$F$41),"",'1C SBB'!$F$41)</f>
        <v>-17.405999999999999</v>
      </c>
    </row>
    <row r="238" spans="1:6">
      <c r="A238" t="s">
        <v>15700</v>
      </c>
      <c r="B238" t="str">
        <f>'1C SBB'!$AA$41</f>
        <v>BO4065DSRGC</v>
      </c>
      <c r="F238">
        <f>IF(ISBLANK('1C SBB'!$G$41),"",'1C SBB'!$G$41)</f>
        <v>-0.379</v>
      </c>
    </row>
    <row r="239" spans="1:6">
      <c r="A239" t="s">
        <v>15700</v>
      </c>
      <c r="B239" t="str">
        <f>'1C SBB'!$AB$41</f>
        <v>BO4065NAGC</v>
      </c>
      <c r="F239">
        <f>IF(ISBLANK('1C SBB'!$H$41),"",'1C SBB'!$H$41)</f>
        <v>0</v>
      </c>
    </row>
    <row r="240" spans="1:6">
      <c r="A240" t="s">
        <v>15700</v>
      </c>
      <c r="B240" t="str">
        <f>'1C SBB'!$AC$41</f>
        <v>BO4065ADJGC</v>
      </c>
      <c r="F240">
        <f>IF(ISBLANK('1C SBB'!$I$41),"",'1C SBB'!$I$41)</f>
        <v>-0.379</v>
      </c>
    </row>
    <row r="241" spans="1:6">
      <c r="A241" t="s">
        <v>15700</v>
      </c>
      <c r="B241" t="str">
        <f>'1C SBB'!$AD$41</f>
        <v>BO4065GC</v>
      </c>
      <c r="F241">
        <f>IF(ISBLANK('1C SBB'!$J$41),"",'1C SBB'!$J$41)</f>
        <v>-17.785</v>
      </c>
    </row>
    <row r="242" spans="1:6">
      <c r="A242" t="s">
        <v>15700</v>
      </c>
      <c r="B242" t="str">
        <f>'1C SBB'!$Z$42</f>
        <v>BO4065STATAA</v>
      </c>
      <c r="F242">
        <f>IF(ISBLANK('1C SBB'!$F$42),"",'1C SBB'!$F$42)</f>
        <v>-173.589</v>
      </c>
    </row>
    <row r="243" spans="1:6">
      <c r="A243" t="s">
        <v>15700</v>
      </c>
      <c r="B243" t="str">
        <f>'1C SBB'!$AA$42</f>
        <v>BO4065DSRAA</v>
      </c>
      <c r="F243">
        <f>IF(ISBLANK('1C SBB'!$G$42),"",'1C SBB'!$G$42)</f>
        <v>0</v>
      </c>
    </row>
    <row r="244" spans="1:6">
      <c r="A244" t="s">
        <v>15700</v>
      </c>
      <c r="B244" t="str">
        <f>'1C SBB'!$AB$42</f>
        <v>BO4065NAAA</v>
      </c>
      <c r="F244">
        <f>IF(ISBLANK('1C SBB'!$H$42),"",'1C SBB'!$H$42)</f>
        <v>0</v>
      </c>
    </row>
    <row r="245" spans="1:6">
      <c r="A245" t="s">
        <v>15700</v>
      </c>
      <c r="B245" t="str">
        <f>'1C SBB'!$AC$42</f>
        <v>BO4065ADJAA</v>
      </c>
      <c r="F245">
        <f>IF(ISBLANK('1C SBB'!$I$42),"",'1C SBB'!$I$42)</f>
        <v>0</v>
      </c>
    </row>
    <row r="246" spans="1:6">
      <c r="A246" t="s">
        <v>15700</v>
      </c>
      <c r="B246" t="str">
        <f>'1C SBB'!$AD$42</f>
        <v>BO4065AA</v>
      </c>
      <c r="F246">
        <f>IF(ISBLANK('1C SBB'!$J$42),"",'1C SBB'!$J$42)</f>
        <v>-173.589</v>
      </c>
    </row>
    <row r="247" spans="1:6">
      <c r="A247" t="s">
        <v>15700</v>
      </c>
      <c r="B247" t="str">
        <f>'1C SBB'!$Z$43</f>
        <v>BB1300APSTAT</v>
      </c>
      <c r="F247">
        <f>IF(ISBLANK('1C SBB'!$F$43),"",'1C SBB'!$F$43)</f>
        <v>0</v>
      </c>
    </row>
    <row r="248" spans="1:6">
      <c r="A248" t="s">
        <v>15700</v>
      </c>
      <c r="B248" t="str">
        <f>'1C SBB'!$AA$43</f>
        <v>BB1300APDSR</v>
      </c>
      <c r="F248">
        <f>IF(ISBLANK('1C SBB'!$G$43),"",'1C SBB'!$G$43)</f>
        <v>0</v>
      </c>
    </row>
    <row r="249" spans="1:6">
      <c r="A249" t="s">
        <v>15700</v>
      </c>
      <c r="B249" t="str">
        <f>'1C SBB'!$AB$43</f>
        <v>BB1300APNA</v>
      </c>
      <c r="F249">
        <f>IF(ISBLANK('1C SBB'!$H$43),"",'1C SBB'!$H$43)</f>
        <v>0</v>
      </c>
    </row>
    <row r="250" spans="1:6">
      <c r="A250" t="s">
        <v>15700</v>
      </c>
      <c r="B250" t="str">
        <f>'1C SBB'!$AC$43</f>
        <v>BB1300APADJ</v>
      </c>
      <c r="F250">
        <f>IF(ISBLANK('1C SBB'!$I$43),"",'1C SBB'!$I$43)</f>
        <v>0</v>
      </c>
    </row>
    <row r="251" spans="1:6">
      <c r="A251" t="s">
        <v>15700</v>
      </c>
      <c r="B251" t="str">
        <f>'1C SBB'!$AD$43</f>
        <v>BB1300AP</v>
      </c>
      <c r="F251">
        <f>IF(ISBLANK('1C SBB'!$J$43),"",'1C SBB'!$J$43)</f>
        <v>0</v>
      </c>
    </row>
    <row r="252" spans="1:6">
      <c r="A252" t="s">
        <v>15700</v>
      </c>
      <c r="B252" t="str">
        <f>'1C SBB'!$Z$44</f>
        <v>BO4063STAT</v>
      </c>
      <c r="F252">
        <f>IF(ISBLANK('1C SBB'!$F$44),"",'1C SBB'!$F$44)</f>
        <v>-453.31099999999998</v>
      </c>
    </row>
    <row r="253" spans="1:6">
      <c r="A253" t="s">
        <v>15700</v>
      </c>
      <c r="B253" t="str">
        <f>'1C SBB'!$AA$44</f>
        <v>BO4063DSR</v>
      </c>
      <c r="F253">
        <f>IF(ISBLANK('1C SBB'!$G$44),"",'1C SBB'!$G$44)</f>
        <v>21.030999999999999</v>
      </c>
    </row>
    <row r="254" spans="1:6">
      <c r="A254" t="s">
        <v>15700</v>
      </c>
      <c r="B254" t="str">
        <f>'1C SBB'!$AB$44</f>
        <v>BO4063NA</v>
      </c>
      <c r="F254">
        <f>IF(ISBLANK('1C SBB'!$H$44),"",'1C SBB'!$H$44)</f>
        <v>-1.792</v>
      </c>
    </row>
    <row r="255" spans="1:6">
      <c r="A255" t="s">
        <v>15700</v>
      </c>
      <c r="B255" t="str">
        <f>'1C SBB'!$AC$44</f>
        <v>BO4063ADJ</v>
      </c>
      <c r="F255">
        <f>IF(ISBLANK('1C SBB'!$I$44),"",'1C SBB'!$I$44)</f>
        <v>22.823</v>
      </c>
    </row>
    <row r="256" spans="1:6">
      <c r="A256" t="s">
        <v>15700</v>
      </c>
      <c r="B256" t="str">
        <f>'1C SBB'!$AD$44</f>
        <v>BO4063</v>
      </c>
      <c r="F256">
        <f>IF(ISBLANK('1C SBB'!$J$44),"",'1C SBB'!$J$44)</f>
        <v>-430.488</v>
      </c>
    </row>
    <row r="257" spans="1:6">
      <c r="A257" t="s">
        <v>15700</v>
      </c>
      <c r="B257" t="str">
        <f>'1C SBB'!$Z$45</f>
        <v>A11025STAT</v>
      </c>
      <c r="F257">
        <f>IF(ISBLANK('1C SBB'!$F$45),"",'1C SBB'!$F$45)</f>
        <v>-4393.6980000000003</v>
      </c>
    </row>
    <row r="258" spans="1:6">
      <c r="A258" t="s">
        <v>15700</v>
      </c>
      <c r="B258" t="str">
        <f>'1C SBB'!$AA$45</f>
        <v>A11025DSR</v>
      </c>
      <c r="F258">
        <f>IF(ISBLANK('1C SBB'!$G$45),"",'1C SBB'!$G$45)</f>
        <v>20.651999999999997</v>
      </c>
    </row>
    <row r="259" spans="1:6">
      <c r="A259" t="s">
        <v>15700</v>
      </c>
      <c r="B259" t="str">
        <f>'1C SBB'!$AB$45</f>
        <v>A11025NA</v>
      </c>
      <c r="F259">
        <f>IF(ISBLANK('1C SBB'!$H$45),"",'1C SBB'!$H$45)</f>
        <v>-1.792</v>
      </c>
    </row>
    <row r="260" spans="1:6">
      <c r="A260" t="s">
        <v>15700</v>
      </c>
      <c r="B260" t="str">
        <f>'1C SBB'!$AC$45</f>
        <v>A11025ADJ</v>
      </c>
      <c r="F260">
        <f>IF(ISBLANK('1C SBB'!$I$45),"",'1C SBB'!$I$45)</f>
        <v>22.443999999999999</v>
      </c>
    </row>
    <row r="261" spans="1:6">
      <c r="A261" t="s">
        <v>15700</v>
      </c>
      <c r="B261" t="str">
        <f>'1C SBB'!$AD$45</f>
        <v>A11025</v>
      </c>
      <c r="F261">
        <f>IF(ISBLANK('1C SBB'!$J$45),"",'1C SBB'!$J$45)</f>
        <v>-4371.2539999999999</v>
      </c>
    </row>
    <row r="262" spans="1:6">
      <c r="A262" t="s">
        <v>15700</v>
      </c>
      <c r="B262" t="str">
        <f>'1C SBB'!$Z$47</f>
        <v>BO4070STAT</v>
      </c>
      <c r="F262">
        <f>IF(ISBLANK('1C SBB'!$F$47),"",'1C SBB'!$F$47)</f>
        <v>1193.3739999999998</v>
      </c>
    </row>
    <row r="263" spans="1:6">
      <c r="A263" t="s">
        <v>15700</v>
      </c>
      <c r="B263" t="str">
        <f>'1C SBB'!$AA$47</f>
        <v>BO4070DSR</v>
      </c>
      <c r="F263">
        <f>IF(ISBLANK('1C SBB'!$G$47),"",'1C SBB'!$G$47)</f>
        <v>-45.652999999999992</v>
      </c>
    </row>
    <row r="264" spans="1:6">
      <c r="A264" t="s">
        <v>15700</v>
      </c>
      <c r="B264" t="str">
        <f>'1C SBB'!$AB$47</f>
        <v>BO4070NA</v>
      </c>
      <c r="F264">
        <f>IF(ISBLANK('1C SBB'!$H$47),"",'1C SBB'!$H$47)</f>
        <v>-1.1102230246251565E-15</v>
      </c>
    </row>
    <row r="265" spans="1:6">
      <c r="A265" t="s">
        <v>15700</v>
      </c>
      <c r="B265" t="str">
        <f>'1C SBB'!$AC$47</f>
        <v>BO4070ADJ</v>
      </c>
      <c r="F265">
        <f>IF(ISBLANK('1C SBB'!$I$47),"",'1C SBB'!$I$47)</f>
        <v>-45.652999999999992</v>
      </c>
    </row>
    <row r="266" spans="1:6">
      <c r="A266" t="s">
        <v>15700</v>
      </c>
      <c r="B266" t="str">
        <f>'1C SBB'!$AD$47</f>
        <v>BO4070</v>
      </c>
      <c r="F266">
        <f>IF(ISBLANK('1C SBB'!$J$47),"",'1C SBB'!$J$47)</f>
        <v>1147.7209999999998</v>
      </c>
    </row>
    <row r="267" spans="1:6">
      <c r="A267" t="s">
        <v>15700</v>
      </c>
      <c r="B267" t="str">
        <f>'1C SBB'!$Z$50</f>
        <v>BO4100STAT</v>
      </c>
      <c r="F267">
        <f>IF(ISBLANK('1C SBB'!$F$50),"",'1C SBB'!$F$50)</f>
        <v>625.923</v>
      </c>
    </row>
    <row r="268" spans="1:6">
      <c r="A268" t="s">
        <v>15700</v>
      </c>
      <c r="B268" t="str">
        <f>'1C SBB'!$AA$50</f>
        <v>BO4100DSR</v>
      </c>
      <c r="F268">
        <f>IF(ISBLANK('1C SBB'!$G$50),"",'1C SBB'!$G$50)</f>
        <v>0</v>
      </c>
    </row>
    <row r="269" spans="1:6">
      <c r="A269" t="s">
        <v>15700</v>
      </c>
      <c r="B269" t="str">
        <f>'1C SBB'!$AB$50</f>
        <v>BO4100NA</v>
      </c>
      <c r="F269">
        <f>IF(ISBLANK('1C SBB'!$H$50),"",'1C SBB'!$H$50)</f>
        <v>0</v>
      </c>
    </row>
    <row r="270" spans="1:6">
      <c r="A270" t="s">
        <v>15700</v>
      </c>
      <c r="B270" t="str">
        <f>'1C SBB'!$AC$50</f>
        <v>BO4100ADJ</v>
      </c>
      <c r="F270">
        <f>IF(ISBLANK('1C SBB'!$I$50),"",'1C SBB'!$I$50)</f>
        <v>0</v>
      </c>
    </row>
    <row r="271" spans="1:6">
      <c r="A271" t="s">
        <v>15700</v>
      </c>
      <c r="B271" t="str">
        <f>'1C SBB'!$AD$50</f>
        <v>BO4100</v>
      </c>
      <c r="F271">
        <f>IF(ISBLANK('1C SBB'!$J$50),"",'1C SBB'!$J$50)</f>
        <v>625.923</v>
      </c>
    </row>
    <row r="272" spans="1:6">
      <c r="A272" t="s">
        <v>15700</v>
      </c>
      <c r="B272" t="str">
        <f>'1C SBB'!$Z$51</f>
        <v>A11030STAT</v>
      </c>
      <c r="F272">
        <f>IF(ISBLANK('1C SBB'!$F$51),"",'1C SBB'!$F$51)</f>
        <v>567.45100000000002</v>
      </c>
    </row>
    <row r="273" spans="1:6">
      <c r="A273" t="s">
        <v>15700</v>
      </c>
      <c r="B273" t="str">
        <f>'1C SBB'!$AA$51</f>
        <v>A11030DSR</v>
      </c>
      <c r="F273">
        <f>IF(ISBLANK('1C SBB'!$G$51),"",'1C SBB'!$G$51)</f>
        <v>-45.652999999999999</v>
      </c>
    </row>
    <row r="274" spans="1:6">
      <c r="A274" t="s">
        <v>15700</v>
      </c>
      <c r="B274" t="str">
        <f>'1C SBB'!$AB$51</f>
        <v>A11030NA</v>
      </c>
      <c r="F274">
        <f>IF(ISBLANK('1C SBB'!$H$51),"",'1C SBB'!$H$51)</f>
        <v>0</v>
      </c>
    </row>
    <row r="275" spans="1:6">
      <c r="A275" t="s">
        <v>15700</v>
      </c>
      <c r="B275" t="str">
        <f>'1C SBB'!$AC$51</f>
        <v>A11030ADJ</v>
      </c>
      <c r="F275">
        <f>IF(ISBLANK('1C SBB'!$I$51),"",'1C SBB'!$I$51)</f>
        <v>-45.652999999999999</v>
      </c>
    </row>
    <row r="276" spans="1:6">
      <c r="A276" t="s">
        <v>15700</v>
      </c>
      <c r="B276" t="str">
        <f>'1C SBB'!$AD$51</f>
        <v>A11030</v>
      </c>
      <c r="F276">
        <f>IF(ISBLANK('1C SBB'!$J$51),"",'1C SBB'!$J$51)</f>
        <v>521.798</v>
      </c>
    </row>
    <row r="277" spans="1:6">
      <c r="A277" t="s">
        <v>15700</v>
      </c>
      <c r="B277" t="str">
        <f>'1C SBB'!$Z$52</f>
        <v>BO4130STAT</v>
      </c>
      <c r="F277">
        <f>IF(ISBLANK('1C SBB'!$F$52),"",'1C SBB'!$F$52)</f>
        <v>1193.374</v>
      </c>
    </row>
    <row r="278" spans="1:6">
      <c r="A278" t="s">
        <v>15700</v>
      </c>
      <c r="B278" t="str">
        <f>'1C SBB'!$AA$52</f>
        <v>BO4130DSR</v>
      </c>
      <c r="F278">
        <f>IF(ISBLANK('1C SBB'!$G$52),"",'1C SBB'!$G$52)</f>
        <v>-45.652999999999999</v>
      </c>
    </row>
    <row r="279" spans="1:6">
      <c r="A279" t="s">
        <v>15700</v>
      </c>
      <c r="B279" t="str">
        <f>'1C SBB'!$AB$52</f>
        <v>BO4130NA</v>
      </c>
      <c r="F279">
        <f>IF(ISBLANK('1C SBB'!$H$52),"",'1C SBB'!$H$52)</f>
        <v>0</v>
      </c>
    </row>
    <row r="280" spans="1:6">
      <c r="A280" t="s">
        <v>15700</v>
      </c>
      <c r="B280" t="str">
        <f>'1C SBB'!$AC$52</f>
        <v>BO4130ADJ</v>
      </c>
      <c r="F280">
        <f>IF(ISBLANK('1C SBB'!$I$52),"",'1C SBB'!$I$52)</f>
        <v>-45.652999999999999</v>
      </c>
    </row>
    <row r="281" spans="1:6">
      <c r="A281" t="s">
        <v>15700</v>
      </c>
      <c r="B281" t="str">
        <f>'1C SBB'!$AD$52</f>
        <v>BO4130</v>
      </c>
      <c r="F281">
        <f>IF(ISBLANK('1C SBB'!$J$52),"",'1C SBB'!$J$52)</f>
        <v>1147.721</v>
      </c>
    </row>
    <row r="282" spans="1:6">
      <c r="A282" t="s">
        <v>15701</v>
      </c>
      <c r="B282" t="str">
        <f>'1D SBB'!$AC$9</f>
        <v>BO2060ADJ</v>
      </c>
      <c r="F282">
        <f>IF(ISBLANK('1D SBB'!$I$9),"",'1D SBB'!$I$9)</f>
        <v>-27.785</v>
      </c>
    </row>
    <row r="283" spans="1:6">
      <c r="A283" t="s">
        <v>15701</v>
      </c>
      <c r="B283" t="str">
        <f>'1D SBB'!$AD$9</f>
        <v>BO2060</v>
      </c>
      <c r="F283">
        <f>IF(ISBLANK('1D SBB'!$J$9),"",'1D SBB'!$J$9)</f>
        <v>81.306999999999988</v>
      </c>
    </row>
    <row r="284" spans="1:6">
      <c r="A284" t="s">
        <v>15701</v>
      </c>
      <c r="B284" t="str">
        <f>'1D SBB'!$Z$10</f>
        <v>BO5002STAT</v>
      </c>
      <c r="F284">
        <f>IF(ISBLANK('1D SBB'!$F$10),"",'1D SBB'!$F$10)</f>
        <v>0</v>
      </c>
    </row>
    <row r="285" spans="1:6">
      <c r="A285" t="s">
        <v>15701</v>
      </c>
      <c r="B285" t="str">
        <f>'1D SBB'!$AA$10</f>
        <v>BO5002DSR</v>
      </c>
      <c r="F285">
        <f>IF(ISBLANK('1D SBB'!$G$10),"",'1D SBB'!$G$10)</f>
        <v>14.775</v>
      </c>
    </row>
    <row r="286" spans="1:6">
      <c r="A286" t="s">
        <v>15701</v>
      </c>
      <c r="B286" t="str">
        <f>'1D SBB'!$AB$10</f>
        <v>BO5002NA</v>
      </c>
      <c r="F286">
        <f>IF(ISBLANK('1D SBB'!$H$10),"",'1D SBB'!$H$10)</f>
        <v>0.67700000000000005</v>
      </c>
    </row>
    <row r="287" spans="1:6">
      <c r="A287" t="s">
        <v>15701</v>
      </c>
      <c r="B287" t="str">
        <f>'1D SBB'!$AC$10</f>
        <v>BO5002ADJ</v>
      </c>
      <c r="F287">
        <f>IF(ISBLANK('1D SBB'!$I$10),"",'1D SBB'!$I$10)</f>
        <v>14.098000000000001</v>
      </c>
    </row>
    <row r="288" spans="1:6">
      <c r="A288" t="s">
        <v>15701</v>
      </c>
      <c r="B288" t="str">
        <f>'1D SBB'!$AD$10</f>
        <v>BO5002</v>
      </c>
      <c r="F288">
        <f>IF(ISBLANK('1D SBB'!$J$10),"",'1D SBB'!$J$10)</f>
        <v>14.098000000000001</v>
      </c>
    </row>
    <row r="289" spans="1:6">
      <c r="A289" t="s">
        <v>15701</v>
      </c>
      <c r="B289" t="str">
        <f>'1D SBB'!$Z$11</f>
        <v>A14002STAT</v>
      </c>
      <c r="F289">
        <f>IF(ISBLANK('1D SBB'!$F$11),"",'1D SBB'!$F$11)</f>
        <v>168.29900000000001</v>
      </c>
    </row>
    <row r="290" spans="1:6">
      <c r="A290" t="s">
        <v>15701</v>
      </c>
      <c r="B290" t="str">
        <f>'1D SBB'!$AA$11</f>
        <v>A14002DSR</v>
      </c>
      <c r="F290">
        <f>IF(ISBLANK('1D SBB'!$G$11),"",'1D SBB'!$G$11)</f>
        <v>-0.80100000000000005</v>
      </c>
    </row>
    <row r="291" spans="1:6">
      <c r="A291" t="s">
        <v>15701</v>
      </c>
      <c r="B291" t="str">
        <f>'1D SBB'!$AB$11</f>
        <v>A14002NA</v>
      </c>
      <c r="F291">
        <f>IF(ISBLANK('1D SBB'!$H$11),"",'1D SBB'!$H$11)</f>
        <v>0.32400000000000001</v>
      </c>
    </row>
    <row r="292" spans="1:6">
      <c r="A292" t="s">
        <v>15701</v>
      </c>
      <c r="B292" t="str">
        <f>'1D SBB'!$AC$11</f>
        <v>A14002ADJ</v>
      </c>
      <c r="F292">
        <f>IF(ISBLANK('1D SBB'!$I$11),"",'1D SBB'!$I$11)</f>
        <v>-1.125</v>
      </c>
    </row>
    <row r="293" spans="1:6">
      <c r="A293" t="s">
        <v>15701</v>
      </c>
      <c r="B293" t="str">
        <f>'1D SBB'!$AD$11</f>
        <v>A14002</v>
      </c>
      <c r="F293">
        <f>IF(ISBLANK('1D SBB'!$J$11),"",'1D SBB'!$J$11)</f>
        <v>167.17400000000001</v>
      </c>
    </row>
    <row r="294" spans="1:6">
      <c r="A294" t="s">
        <v>15701</v>
      </c>
      <c r="B294" t="str">
        <f>'1D SBB'!$Z$12</f>
        <v>A3028STAT</v>
      </c>
      <c r="F294">
        <f>IF(ISBLANK('1D SBB'!$F$12),"",'1D SBB'!$F$12)</f>
        <v>0</v>
      </c>
    </row>
    <row r="295" spans="1:6">
      <c r="A295" t="s">
        <v>15701</v>
      </c>
      <c r="B295" t="str">
        <f>'1D SBB'!$AA$12</f>
        <v>A3028DSR</v>
      </c>
      <c r="F295">
        <f>IF(ISBLANK('1D SBB'!$G$12),"",'1D SBB'!$G$12)</f>
        <v>0</v>
      </c>
    </row>
    <row r="296" spans="1:6">
      <c r="A296" t="s">
        <v>15701</v>
      </c>
      <c r="B296" t="str">
        <f>'1D SBB'!$AB$12</f>
        <v>A3028NA</v>
      </c>
      <c r="F296">
        <f>IF(ISBLANK('1D SBB'!$H$12),"",'1D SBB'!$H$12)</f>
        <v>0</v>
      </c>
    </row>
    <row r="297" spans="1:6">
      <c r="A297" t="s">
        <v>15701</v>
      </c>
      <c r="B297" t="str">
        <f>'1D SBB'!$AC$12</f>
        <v>A3028ADJ</v>
      </c>
      <c r="F297">
        <f>IF(ISBLANK('1D SBB'!$I$12),"",'1D SBB'!$I$12)</f>
        <v>0</v>
      </c>
    </row>
    <row r="298" spans="1:6">
      <c r="A298" t="s">
        <v>15701</v>
      </c>
      <c r="B298" t="str">
        <f>'1D SBB'!$AD$12</f>
        <v>A3028</v>
      </c>
      <c r="F298">
        <f>IF(ISBLANK('1D SBB'!$J$12),"",'1D SBB'!$J$12)</f>
        <v>0</v>
      </c>
    </row>
    <row r="299" spans="1:6">
      <c r="A299" t="s">
        <v>15701</v>
      </c>
      <c r="B299" t="str">
        <f>'1D SBB'!$Z$13</f>
        <v>FT01810STAT</v>
      </c>
      <c r="F299">
        <f>IF(ISBLANK('1D SBB'!$F$13),"",'1D SBB'!$F$13)</f>
        <v>-62.439</v>
      </c>
    </row>
    <row r="300" spans="1:6">
      <c r="A300" t="s">
        <v>15701</v>
      </c>
      <c r="B300" t="str">
        <f>'1D SBB'!$AA$13</f>
        <v>FT01810DSR</v>
      </c>
      <c r="F300">
        <f>IF(ISBLANK('1D SBB'!$G$13),"",'1D SBB'!$G$13)</f>
        <v>4.2960000000000003</v>
      </c>
    </row>
    <row r="301" spans="1:6">
      <c r="A301" t="s">
        <v>15701</v>
      </c>
      <c r="B301" t="str">
        <f>'1D SBB'!$AB$13</f>
        <v>FT01810NA</v>
      </c>
      <c r="F301">
        <f>IF(ISBLANK('1D SBB'!$H$13),"",'1D SBB'!$H$13)</f>
        <v>-1.875</v>
      </c>
    </row>
    <row r="302" spans="1:6">
      <c r="A302" t="s">
        <v>15701</v>
      </c>
      <c r="B302" t="str">
        <f>'1D SBB'!$AC$13</f>
        <v>FT01810ADJ</v>
      </c>
      <c r="F302">
        <f>IF(ISBLANK('1D SBB'!$I$13),"",'1D SBB'!$I$13)</f>
        <v>6.1710000000000003</v>
      </c>
    </row>
    <row r="303" spans="1:6">
      <c r="A303" t="s">
        <v>15701</v>
      </c>
      <c r="B303" t="str">
        <f>'1D SBB'!$AD$13</f>
        <v>FT01810</v>
      </c>
      <c r="F303">
        <f>IF(ISBLANK('1D SBB'!$J$13),"",'1D SBB'!$J$13)</f>
        <v>-56.268000000000001</v>
      </c>
    </row>
    <row r="304" spans="1:6">
      <c r="A304" t="s">
        <v>15701</v>
      </c>
      <c r="B304" t="str">
        <f>'1D SBB'!$Z$14</f>
        <v>A14005STAT</v>
      </c>
      <c r="F304">
        <f>IF(ISBLANK('1D SBB'!$F$14),"",'1D SBB'!$F$14)</f>
        <v>0</v>
      </c>
    </row>
    <row r="305" spans="1:6">
      <c r="A305" t="s">
        <v>15701</v>
      </c>
      <c r="B305" t="str">
        <f>'1D SBB'!$AA$14</f>
        <v>A14005DSR</v>
      </c>
      <c r="F305">
        <f>IF(ISBLANK('1D SBB'!$G$14),"",'1D SBB'!$G$14)</f>
        <v>-5.7000000000000002E-2</v>
      </c>
    </row>
    <row r="306" spans="1:6">
      <c r="A306" t="s">
        <v>15701</v>
      </c>
      <c r="B306" t="str">
        <f>'1D SBB'!$AB$14</f>
        <v>A14005NA</v>
      </c>
      <c r="F306">
        <f>IF(ISBLANK('1D SBB'!$H$14),"",'1D SBB'!$H$14)</f>
        <v>0</v>
      </c>
    </row>
    <row r="307" spans="1:6">
      <c r="A307" t="s">
        <v>15701</v>
      </c>
      <c r="B307" t="str">
        <f>'1D SBB'!$AC$14</f>
        <v>A14005ADJ</v>
      </c>
      <c r="F307">
        <f>IF(ISBLANK('1D SBB'!$I$14),"",'1D SBB'!$I$14)</f>
        <v>-5.7000000000000002E-2</v>
      </c>
    </row>
    <row r="308" spans="1:6">
      <c r="A308" t="s">
        <v>15701</v>
      </c>
      <c r="B308" t="str">
        <f>'1D SBB'!$AD$14</f>
        <v>A14005</v>
      </c>
      <c r="F308">
        <f>IF(ISBLANK('1D SBB'!$J$14),"",'1D SBB'!$J$14)</f>
        <v>-5.7000000000000002E-2</v>
      </c>
    </row>
    <row r="309" spans="1:6">
      <c r="A309" t="s">
        <v>15701</v>
      </c>
      <c r="B309" t="str">
        <f>'1D SBB'!$Z$15</f>
        <v>BO5020STAT</v>
      </c>
      <c r="F309">
        <f>IF(ISBLANK('1D SBB'!$F$15),"",'1D SBB'!$F$15)</f>
        <v>5.1040000000000001</v>
      </c>
    </row>
    <row r="310" spans="1:6">
      <c r="A310" t="s">
        <v>15701</v>
      </c>
      <c r="B310" t="str">
        <f>'1D SBB'!$AA$15</f>
        <v>BO5020DSR</v>
      </c>
      <c r="F310">
        <f>IF(ISBLANK('1D SBB'!$G$15),"",'1D SBB'!$G$15)</f>
        <v>0</v>
      </c>
    </row>
    <row r="311" spans="1:6">
      <c r="A311" t="s">
        <v>15701</v>
      </c>
      <c r="B311" t="str">
        <f>'1D SBB'!$AB$15</f>
        <v>BO5020NA</v>
      </c>
      <c r="F311">
        <f>IF(ISBLANK('1D SBB'!$H$15),"",'1D SBB'!$H$15)</f>
        <v>0</v>
      </c>
    </row>
    <row r="312" spans="1:6">
      <c r="A312" t="s">
        <v>15701</v>
      </c>
      <c r="B312" t="str">
        <f>'1D SBB'!$AC$15</f>
        <v>BO5020ADJ</v>
      </c>
      <c r="F312">
        <f>IF(ISBLANK('1D SBB'!$I$15),"",'1D SBB'!$I$15)</f>
        <v>0</v>
      </c>
    </row>
    <row r="313" spans="1:6">
      <c r="A313" t="s">
        <v>15701</v>
      </c>
      <c r="B313" t="str">
        <f>'1D SBB'!$AD$15</f>
        <v>BO5020</v>
      </c>
      <c r="F313">
        <f>IF(ISBLANK('1D SBB'!$J$15),"",'1D SBB'!$J$15)</f>
        <v>5.1040000000000001</v>
      </c>
    </row>
    <row r="314" spans="1:6">
      <c r="A314" t="s">
        <v>15701</v>
      </c>
      <c r="B314" t="str">
        <f>'1D SBB'!$Z$16</f>
        <v>BO5004STAT</v>
      </c>
      <c r="F314">
        <f>IF(ISBLANK('1D SBB'!$F$16),"",'1D SBB'!$F$16)</f>
        <v>-1.2989999999999999</v>
      </c>
    </row>
    <row r="315" spans="1:6">
      <c r="A315" t="s">
        <v>15701</v>
      </c>
      <c r="B315" t="str">
        <f>'1D SBB'!$AA$16</f>
        <v>BO5004DSR</v>
      </c>
      <c r="F315">
        <f>IF(ISBLANK('1D SBB'!$G$16),"",'1D SBB'!$G$16)</f>
        <v>0</v>
      </c>
    </row>
    <row r="316" spans="1:6">
      <c r="A316" t="s">
        <v>15701</v>
      </c>
      <c r="B316" t="str">
        <f>'1D SBB'!$AB$16</f>
        <v>BO5004NA</v>
      </c>
      <c r="F316">
        <f>IF(ISBLANK('1D SBB'!$H$16),"",'1D SBB'!$H$16)</f>
        <v>0</v>
      </c>
    </row>
    <row r="317" spans="1:6">
      <c r="A317" t="s">
        <v>15701</v>
      </c>
      <c r="B317" t="str">
        <f>'1D SBB'!$AC$16</f>
        <v>BO5004ADJ</v>
      </c>
      <c r="F317">
        <f>IF(ISBLANK('1D SBB'!$I$16),"",'1D SBB'!$I$16)</f>
        <v>0</v>
      </c>
    </row>
    <row r="318" spans="1:6">
      <c r="A318" t="s">
        <v>15701</v>
      </c>
      <c r="B318" t="str">
        <f>'1D SBB'!$AD$16</f>
        <v>BO5004</v>
      </c>
      <c r="F318">
        <f>IF(ISBLANK('1D SBB'!$J$16),"",'1D SBB'!$J$16)</f>
        <v>-1.2989999999999999</v>
      </c>
    </row>
    <row r="319" spans="1:6">
      <c r="A319" t="s">
        <v>15701</v>
      </c>
      <c r="B319" t="str">
        <f>'1D SBB'!$Z$17</f>
        <v>BO5040STAT</v>
      </c>
      <c r="F319">
        <f>IF(ISBLANK('1D SBB'!$F$17),"",'1D SBB'!$F$17)</f>
        <v>218.75699999999998</v>
      </c>
    </row>
    <row r="320" spans="1:6">
      <c r="A320" t="s">
        <v>15701</v>
      </c>
      <c r="B320" t="str">
        <f>'1D SBB'!$AA$17</f>
        <v>BO5040DSR</v>
      </c>
      <c r="F320">
        <f>IF(ISBLANK('1D SBB'!$G$17),"",'1D SBB'!$G$17)</f>
        <v>-7.6909999999999998</v>
      </c>
    </row>
    <row r="321" spans="1:6">
      <c r="A321" t="s">
        <v>15701</v>
      </c>
      <c r="B321" t="str">
        <f>'1D SBB'!$AB$17</f>
        <v>BO5040NA</v>
      </c>
      <c r="F321">
        <f>IF(ISBLANK('1D SBB'!$H$17),"",'1D SBB'!$H$17)</f>
        <v>1.0070000000000001</v>
      </c>
    </row>
    <row r="322" spans="1:6">
      <c r="A322" t="s">
        <v>15701</v>
      </c>
      <c r="B322" t="str">
        <f>'1D SBB'!$AC$17</f>
        <v>BO5040ADJ</v>
      </c>
      <c r="F322">
        <f>IF(ISBLANK('1D SBB'!$I$17),"",'1D SBB'!$I$17)</f>
        <v>-8.6980000000000004</v>
      </c>
    </row>
    <row r="323" spans="1:6">
      <c r="A323" t="s">
        <v>15701</v>
      </c>
      <c r="B323" t="str">
        <f>'1D SBB'!$AD$17</f>
        <v>BO5040</v>
      </c>
      <c r="F323">
        <f>IF(ISBLANK('1D SBB'!$J$17),"",'1D SBB'!$J$17)</f>
        <v>210.05899999999997</v>
      </c>
    </row>
    <row r="324" spans="1:6">
      <c r="A324" t="s">
        <v>15701</v>
      </c>
      <c r="B324" t="str">
        <f>'1D SBB'!$Z$18</f>
        <v>A14008STAT</v>
      </c>
      <c r="F324">
        <f>IF(ISBLANK('1D SBB'!$F$18),"",'1D SBB'!$F$18)</f>
        <v>-112.52800000000001</v>
      </c>
    </row>
    <row r="325" spans="1:6">
      <c r="A325" t="s">
        <v>15701</v>
      </c>
      <c r="B325" t="str">
        <f>'1D SBB'!$AA$18</f>
        <v>A14008DSR</v>
      </c>
      <c r="F325">
        <f>IF(ISBLANK('1D SBB'!$G$18),"",'1D SBB'!$G$18)</f>
        <v>0</v>
      </c>
    </row>
    <row r="326" spans="1:6">
      <c r="A326" t="s">
        <v>15701</v>
      </c>
      <c r="B326" t="str">
        <f>'1D SBB'!$AB$18</f>
        <v>A14008NA</v>
      </c>
      <c r="F326">
        <f>IF(ISBLANK('1D SBB'!$H$18),"",'1D SBB'!$H$18)</f>
        <v>0</v>
      </c>
    </row>
    <row r="327" spans="1:6">
      <c r="A327" t="s">
        <v>15701</v>
      </c>
      <c r="B327" t="str">
        <f>'1D SBB'!$AC$18</f>
        <v>A14008ADJ</v>
      </c>
      <c r="F327">
        <f>IF(ISBLANK('1D SBB'!$I$18),"",'1D SBB'!$I$18)</f>
        <v>0</v>
      </c>
    </row>
    <row r="328" spans="1:6">
      <c r="A328" t="s">
        <v>15701</v>
      </c>
      <c r="B328" t="str">
        <f>'1D SBB'!$AD$18</f>
        <v>A14008</v>
      </c>
      <c r="F328">
        <f>IF(ISBLANK('1D SBB'!$J$18),"",'1D SBB'!$J$18)</f>
        <v>-112.52800000000001</v>
      </c>
    </row>
    <row r="329" spans="1:6">
      <c r="A329" t="s">
        <v>15701</v>
      </c>
      <c r="B329" t="str">
        <f>'1D SBB'!$Z$19</f>
        <v>BO5070STAT</v>
      </c>
      <c r="F329">
        <f>IF(ISBLANK('1D SBB'!$F$19),"",'1D SBB'!$F$19)</f>
        <v>3.3039999999999998</v>
      </c>
    </row>
    <row r="330" spans="1:6">
      <c r="A330" t="s">
        <v>15701</v>
      </c>
      <c r="B330" t="str">
        <f>'1D SBB'!$AA$19</f>
        <v>BO5070DSR</v>
      </c>
      <c r="F330">
        <f>IF(ISBLANK('1D SBB'!$G$19),"",'1D SBB'!$G$19)</f>
        <v>-0.10299999999999999</v>
      </c>
    </row>
    <row r="331" spans="1:6">
      <c r="A331" t="s">
        <v>15701</v>
      </c>
      <c r="B331" t="str">
        <f>'1D SBB'!$AB$19</f>
        <v>BO5070NA</v>
      </c>
      <c r="F331">
        <f>IF(ISBLANK('1D SBB'!$H$19),"",'1D SBB'!$H$19)</f>
        <v>-6.2E-2</v>
      </c>
    </row>
    <row r="332" spans="1:6">
      <c r="A332" t="s">
        <v>15701</v>
      </c>
      <c r="B332" t="str">
        <f>'1D SBB'!$AC$19</f>
        <v>BO5070ADJ</v>
      </c>
      <c r="F332">
        <f>IF(ISBLANK('1D SBB'!$I$19),"",'1D SBB'!$I$19)</f>
        <v>-4.0999999999999995E-2</v>
      </c>
    </row>
    <row r="333" spans="1:6">
      <c r="A333" t="s">
        <v>15701</v>
      </c>
      <c r="B333" t="str">
        <f>'1D SBB'!$AD$19</f>
        <v>BO5070</v>
      </c>
      <c r="F333">
        <f>IF(ISBLANK('1D SBB'!$J$19),"",'1D SBB'!$J$19)</f>
        <v>3.2629999999999999</v>
      </c>
    </row>
    <row r="334" spans="1:6">
      <c r="A334" t="s">
        <v>15701</v>
      </c>
      <c r="B334" t="str">
        <f>'1D SBB'!$Z$20</f>
        <v>A14010STAT</v>
      </c>
      <c r="F334">
        <f>IF(ISBLANK('1D SBB'!$F$20),"",'1D SBB'!$F$20)</f>
        <v>109.53299999999997</v>
      </c>
    </row>
    <row r="335" spans="1:6">
      <c r="A335" t="s">
        <v>15701</v>
      </c>
      <c r="B335" t="str">
        <f>'1D SBB'!$AA$20</f>
        <v>A14010DSR</v>
      </c>
      <c r="F335">
        <f>IF(ISBLANK('1D SBB'!$G$20),"",'1D SBB'!$G$20)</f>
        <v>-7.7939999999999996</v>
      </c>
    </row>
    <row r="336" spans="1:6">
      <c r="A336" t="s">
        <v>15701</v>
      </c>
      <c r="B336" t="str">
        <f>'1D SBB'!$AB$20</f>
        <v>A14010NA</v>
      </c>
      <c r="F336">
        <f>IF(ISBLANK('1D SBB'!$H$20),"",'1D SBB'!$H$20)</f>
        <v>0.94500000000000006</v>
      </c>
    </row>
    <row r="337" spans="1:6">
      <c r="A337" t="s">
        <v>15701</v>
      </c>
      <c r="B337" t="str">
        <f>'1D SBB'!$AC$20</f>
        <v>A14010ADJ</v>
      </c>
      <c r="F337">
        <f>IF(ISBLANK('1D SBB'!$I$20),"",'1D SBB'!$I$20)</f>
        <v>-8.738999999999999</v>
      </c>
    </row>
    <row r="338" spans="1:6">
      <c r="A338" t="s">
        <v>15701</v>
      </c>
      <c r="B338" t="str">
        <f>'1D SBB'!$AD$20</f>
        <v>A14010</v>
      </c>
      <c r="F338">
        <f>IF(ISBLANK('1D SBB'!$J$20),"",'1D SBB'!$J$20)</f>
        <v>100.79399999999997</v>
      </c>
    </row>
    <row r="339" spans="1:6">
      <c r="A339" t="s">
        <v>15701</v>
      </c>
      <c r="B339" t="str">
        <f>'1D SBB'!$Z$23</f>
        <v>BO5080STAT</v>
      </c>
      <c r="F339">
        <f>IF(ISBLANK('1D SBB'!$F$23),"",'1D SBB'!$F$23)</f>
        <v>-605.68299999999999</v>
      </c>
    </row>
    <row r="340" spans="1:6">
      <c r="A340" t="s">
        <v>15701</v>
      </c>
      <c r="B340" t="str">
        <f>'1D SBB'!$AA$23</f>
        <v>BO5080DSR</v>
      </c>
      <c r="F340">
        <f>IF(ISBLANK('1D SBB'!$G$23),"",'1D SBB'!$G$23)</f>
        <v>0.45600000000000002</v>
      </c>
    </row>
    <row r="341" spans="1:6">
      <c r="A341" t="s">
        <v>15701</v>
      </c>
      <c r="B341" t="str">
        <f>'1D SBB'!$AB$23</f>
        <v>BO5080NA</v>
      </c>
      <c r="F341">
        <f>IF(ISBLANK('1D SBB'!$H$23),"",'1D SBB'!$H$23)</f>
        <v>0</v>
      </c>
    </row>
    <row r="342" spans="1:6">
      <c r="A342" t="s">
        <v>15701</v>
      </c>
      <c r="B342" t="str">
        <f>'1D SBB'!$AC$23</f>
        <v>BO5080ADJ</v>
      </c>
      <c r="F342">
        <f>IF(ISBLANK('1D SBB'!$I$23),"",'1D SBB'!$I$23)</f>
        <v>0.45600000000000002</v>
      </c>
    </row>
    <row r="343" spans="1:6">
      <c r="A343" t="s">
        <v>15701</v>
      </c>
      <c r="B343" t="str">
        <f>'1D SBB'!$AD$23</f>
        <v>BO5080</v>
      </c>
      <c r="F343">
        <f>IF(ISBLANK('1D SBB'!$J$23),"",'1D SBB'!$J$23)</f>
        <v>-605.22699999999998</v>
      </c>
    </row>
    <row r="344" spans="1:6">
      <c r="A344" t="s">
        <v>15701</v>
      </c>
      <c r="B344" t="str">
        <f>'1D SBB'!$Z$24</f>
        <v>BO5081STAT</v>
      </c>
      <c r="F344">
        <f>IF(ISBLANK('1D SBB'!$F$24),"",'1D SBB'!$F$24)</f>
        <v>0</v>
      </c>
    </row>
    <row r="345" spans="1:6">
      <c r="A345" t="s">
        <v>15701</v>
      </c>
      <c r="B345" t="str">
        <f>'1D SBB'!$AA$24</f>
        <v>BO5081DSR</v>
      </c>
      <c r="F345">
        <f>IF(ISBLANK('1D SBB'!$G$24),"",'1D SBB'!$G$24)</f>
        <v>7.3380000000000001</v>
      </c>
    </row>
    <row r="346" spans="1:6">
      <c r="A346" t="s">
        <v>15701</v>
      </c>
      <c r="B346" t="str">
        <f>'1D SBB'!$AB$24</f>
        <v>BO5081NA</v>
      </c>
      <c r="F346">
        <f>IF(ISBLANK('1D SBB'!$H$24),"",'1D SBB'!$H$24)</f>
        <v>0</v>
      </c>
    </row>
    <row r="347" spans="1:6">
      <c r="A347" t="s">
        <v>15701</v>
      </c>
      <c r="B347" t="str">
        <f>'1D SBB'!$AC$24</f>
        <v>BO5081ADJ</v>
      </c>
      <c r="F347">
        <f>IF(ISBLANK('1D SBB'!$I$24),"",'1D SBB'!$I$24)</f>
        <v>7.3380000000000001</v>
      </c>
    </row>
    <row r="348" spans="1:6">
      <c r="A348" t="s">
        <v>15701</v>
      </c>
      <c r="B348" t="str">
        <f>'1D SBB'!$AD$24</f>
        <v>BO5081</v>
      </c>
      <c r="F348">
        <f>IF(ISBLANK('1D SBB'!$J$24),"",'1D SBB'!$J$24)</f>
        <v>7.3380000000000001</v>
      </c>
    </row>
    <row r="349" spans="1:6">
      <c r="A349" t="s">
        <v>15701</v>
      </c>
      <c r="B349" t="str">
        <f>'1D SBB'!$Z$25</f>
        <v>BO5084STAT</v>
      </c>
      <c r="F349">
        <f>IF(ISBLANK('1D SBB'!$F$25),"",'1D SBB'!$F$25)</f>
        <v>1.556</v>
      </c>
    </row>
    <row r="350" spans="1:6">
      <c r="A350" t="s">
        <v>15701</v>
      </c>
      <c r="B350" t="str">
        <f>'1D SBB'!$AA$25</f>
        <v>BO5084DSR</v>
      </c>
      <c r="F350">
        <f>IF(ISBLANK('1D SBB'!$G$25),"",'1D SBB'!$G$25)</f>
        <v>0</v>
      </c>
    </row>
    <row r="351" spans="1:6">
      <c r="A351" t="s">
        <v>15701</v>
      </c>
      <c r="B351" t="str">
        <f>'1D SBB'!$AB$25</f>
        <v>BO5084NA</v>
      </c>
      <c r="F351">
        <f>IF(ISBLANK('1D SBB'!$H$25),"",'1D SBB'!$H$25)</f>
        <v>0</v>
      </c>
    </row>
    <row r="352" spans="1:6">
      <c r="A352" t="s">
        <v>15701</v>
      </c>
      <c r="B352" t="str">
        <f>'1D SBB'!$AC$25</f>
        <v>BO5084ADJ</v>
      </c>
      <c r="F352">
        <f>IF(ISBLANK('1D SBB'!$I$25),"",'1D SBB'!$I$25)</f>
        <v>0</v>
      </c>
    </row>
    <row r="353" spans="1:6">
      <c r="A353" t="s">
        <v>15701</v>
      </c>
      <c r="B353" t="str">
        <f>'1D SBB'!$AD$25</f>
        <v>BO5084</v>
      </c>
      <c r="F353">
        <f>IF(ISBLANK('1D SBB'!$J$25),"",'1D SBB'!$J$25)</f>
        <v>1.556</v>
      </c>
    </row>
    <row r="354" spans="1:6">
      <c r="A354" t="s">
        <v>15701</v>
      </c>
      <c r="B354" t="str">
        <f>'1D SBB'!$Z$26</f>
        <v>BO5085STAT</v>
      </c>
      <c r="F354">
        <f>IF(ISBLANK('1D SBB'!$F$26),"",'1D SBB'!$F$26)</f>
        <v>0</v>
      </c>
    </row>
    <row r="355" spans="1:6">
      <c r="A355" t="s">
        <v>15701</v>
      </c>
      <c r="B355" t="str">
        <f>'1D SBB'!$AA$26</f>
        <v>BO5085DSR</v>
      </c>
      <c r="F355">
        <f>IF(ISBLANK('1D SBB'!$G$26),"",'1D SBB'!$G$26)</f>
        <v>0</v>
      </c>
    </row>
    <row r="356" spans="1:6">
      <c r="A356" t="s">
        <v>15701</v>
      </c>
      <c r="B356" t="str">
        <f>'1D SBB'!$AB$26</f>
        <v>BO5085NA</v>
      </c>
      <c r="F356">
        <f>IF(ISBLANK('1D SBB'!$H$26),"",'1D SBB'!$H$26)</f>
        <v>0</v>
      </c>
    </row>
    <row r="357" spans="1:6">
      <c r="A357" t="s">
        <v>15701</v>
      </c>
      <c r="B357" t="str">
        <f>'1D SBB'!$AC$26</f>
        <v>BO5085ADJ</v>
      </c>
      <c r="F357">
        <f>IF(ISBLANK('1D SBB'!$I$26),"",'1D SBB'!$I$26)</f>
        <v>0</v>
      </c>
    </row>
    <row r="358" spans="1:6">
      <c r="A358" t="s">
        <v>15701</v>
      </c>
      <c r="B358" t="str">
        <f>'1D SBB'!$AD$26</f>
        <v>BO5085</v>
      </c>
      <c r="F358">
        <f>IF(ISBLANK('1D SBB'!$J$26),"",'1D SBB'!$J$26)</f>
        <v>0</v>
      </c>
    </row>
    <row r="359" spans="1:6">
      <c r="A359" t="s">
        <v>15701</v>
      </c>
      <c r="B359" t="str">
        <f>'1D SBB'!$Z$27</f>
        <v>BO5086STAT</v>
      </c>
      <c r="F359">
        <f>IF(ISBLANK('1D SBB'!$F$27),"",'1D SBB'!$F$27)</f>
        <v>-604.12699999999995</v>
      </c>
    </row>
    <row r="360" spans="1:6">
      <c r="A360" t="s">
        <v>15701</v>
      </c>
      <c r="B360" t="str">
        <f>'1D SBB'!$AA$27</f>
        <v>BO5086DSR</v>
      </c>
      <c r="F360">
        <f>IF(ISBLANK('1D SBB'!$G$27),"",'1D SBB'!$G$27)</f>
        <v>7.7940000000000005</v>
      </c>
    </row>
    <row r="361" spans="1:6">
      <c r="A361" t="s">
        <v>15701</v>
      </c>
      <c r="B361" t="str">
        <f>'1D SBB'!$AB$27</f>
        <v>BO5086NA</v>
      </c>
      <c r="F361">
        <f>IF(ISBLANK('1D SBB'!$H$27),"",'1D SBB'!$H$27)</f>
        <v>0</v>
      </c>
    </row>
    <row r="362" spans="1:6">
      <c r="A362" t="s">
        <v>15701</v>
      </c>
      <c r="B362" t="str">
        <f>'1D SBB'!$AC$27</f>
        <v>BO5086ADJ</v>
      </c>
      <c r="F362">
        <f>IF(ISBLANK('1D SBB'!$I$27),"",'1D SBB'!$I$27)</f>
        <v>7.7940000000000005</v>
      </c>
    </row>
    <row r="363" spans="1:6">
      <c r="A363" t="s">
        <v>15701</v>
      </c>
      <c r="B363" t="str">
        <f>'1D SBB'!$AD$27</f>
        <v>BO5086</v>
      </c>
      <c r="F363">
        <f>IF(ISBLANK('1D SBB'!$J$27),"",'1D SBB'!$J$27)</f>
        <v>-596.33299999999997</v>
      </c>
    </row>
    <row r="364" spans="1:6">
      <c r="A364" t="s">
        <v>15701</v>
      </c>
      <c r="B364" t="str">
        <f>'1D SBB'!$Z$29</f>
        <v>A14017STAT</v>
      </c>
      <c r="F364">
        <f>IF(ISBLANK('1D SBB'!$F$29),"",'1D SBB'!$F$29)</f>
        <v>-494.59399999999999</v>
      </c>
    </row>
    <row r="365" spans="1:6">
      <c r="A365" t="s">
        <v>15701</v>
      </c>
      <c r="B365" t="str">
        <f>'1D SBB'!$AA$29</f>
        <v>A14017DSR</v>
      </c>
      <c r="F365">
        <f>IF(ISBLANK('1D SBB'!$G$29),"",'1D SBB'!$G$29)</f>
        <v>8.8817841970012523E-16</v>
      </c>
    </row>
    <row r="366" spans="1:6">
      <c r="A366" t="s">
        <v>15701</v>
      </c>
      <c r="B366" t="str">
        <f>'1D SBB'!$AB$29</f>
        <v>A14017NA</v>
      </c>
      <c r="F366">
        <f>IF(ISBLANK('1D SBB'!$H$29),"",'1D SBB'!$H$29)</f>
        <v>0.94500000000000006</v>
      </c>
    </row>
    <row r="367" spans="1:6">
      <c r="A367" t="s">
        <v>15701</v>
      </c>
      <c r="B367" t="str">
        <f>'1D SBB'!$AC$29</f>
        <v>A14017ADJ</v>
      </c>
      <c r="F367">
        <f>IF(ISBLANK('1D SBB'!$I$29),"",'1D SBB'!$I$29)</f>
        <v>-0.94499999999999917</v>
      </c>
    </row>
    <row r="368" spans="1:6">
      <c r="A368" t="s">
        <v>15701</v>
      </c>
      <c r="B368" t="str">
        <f>'1D SBB'!$AD$29</f>
        <v>A14017</v>
      </c>
      <c r="F368">
        <f>IF(ISBLANK('1D SBB'!$J$29),"",'1D SBB'!$J$29)</f>
        <v>-495.53899999999999</v>
      </c>
    </row>
    <row r="369" spans="1:6">
      <c r="A369" t="s">
        <v>15701</v>
      </c>
      <c r="B369" t="str">
        <f>'1D SBB'!$Z$32</f>
        <v>BO5204STAT</v>
      </c>
      <c r="F369">
        <f>IF(ISBLANK('1D SBB'!$F$32),"",'1D SBB'!$F$32)</f>
        <v>0</v>
      </c>
    </row>
    <row r="370" spans="1:6">
      <c r="A370" t="s">
        <v>15701</v>
      </c>
      <c r="B370" t="str">
        <f>'1D SBB'!$AA$32</f>
        <v>BO5204DSR</v>
      </c>
      <c r="F370">
        <f>IF(ISBLANK('1D SBB'!$G$32),"",'1D SBB'!$G$32)</f>
        <v>0</v>
      </c>
    </row>
    <row r="371" spans="1:6">
      <c r="A371" t="s">
        <v>15701</v>
      </c>
      <c r="B371" t="str">
        <f>'1D SBB'!$AB$32</f>
        <v>BO5204NA</v>
      </c>
      <c r="F371">
        <f>IF(ISBLANK('1D SBB'!$H$32),"",'1D SBB'!$H$32)</f>
        <v>0</v>
      </c>
    </row>
    <row r="372" spans="1:6">
      <c r="A372" t="s">
        <v>15701</v>
      </c>
      <c r="B372" t="str">
        <f>'1D SBB'!$AC$32</f>
        <v>BO5204ADJ</v>
      </c>
      <c r="F372">
        <f>IF(ISBLANK('1D SBB'!$I$32),"",'1D SBB'!$I$32)</f>
        <v>0</v>
      </c>
    </row>
    <row r="373" spans="1:6">
      <c r="A373" t="s">
        <v>15701</v>
      </c>
      <c r="B373" t="str">
        <f>'1D SBB'!$AD$32</f>
        <v>BO5204</v>
      </c>
      <c r="F373">
        <f>IF(ISBLANK('1D SBB'!$J$32),"",'1D SBB'!$J$32)</f>
        <v>0</v>
      </c>
    </row>
    <row r="374" spans="1:6">
      <c r="A374" t="s">
        <v>15701</v>
      </c>
      <c r="B374" t="str">
        <f>'1D SBB'!$Z$33</f>
        <v>A14019STAT</v>
      </c>
      <c r="F374">
        <f>IF(ISBLANK('1D SBB'!$F$33),"",'1D SBB'!$F$33)</f>
        <v>445.94400000000002</v>
      </c>
    </row>
    <row r="375" spans="1:6">
      <c r="A375" t="s">
        <v>15701</v>
      </c>
      <c r="B375" t="str">
        <f>'1D SBB'!$AA$33</f>
        <v>A14019DSR</v>
      </c>
      <c r="F375">
        <f>IF(ISBLANK('1D SBB'!$G$33),"",'1D SBB'!$G$33)</f>
        <v>0</v>
      </c>
    </row>
    <row r="376" spans="1:6">
      <c r="A376" t="s">
        <v>15701</v>
      </c>
      <c r="B376" t="str">
        <f>'1D SBB'!$AB$33</f>
        <v>A14019NA</v>
      </c>
      <c r="F376">
        <f>IF(ISBLANK('1D SBB'!$H$33),"",'1D SBB'!$H$33)</f>
        <v>0</v>
      </c>
    </row>
    <row r="377" spans="1:6">
      <c r="A377" t="s">
        <v>15701</v>
      </c>
      <c r="B377" t="str">
        <f>'1D SBB'!$AC$33</f>
        <v>A14019ADJ</v>
      </c>
      <c r="F377">
        <f>IF(ISBLANK('1D SBB'!$I$33),"",'1D SBB'!$I$33)</f>
        <v>0</v>
      </c>
    </row>
    <row r="378" spans="1:6">
      <c r="A378" t="s">
        <v>15701</v>
      </c>
      <c r="B378" t="str">
        <f>'1D SBB'!$AD$33</f>
        <v>A14019</v>
      </c>
      <c r="F378">
        <f>IF(ISBLANK('1D SBB'!$J$33),"",'1D SBB'!$J$33)</f>
        <v>445.94400000000002</v>
      </c>
    </row>
    <row r="379" spans="1:6">
      <c r="A379" t="s">
        <v>15701</v>
      </c>
      <c r="B379" t="str">
        <f>'1D SBB'!$Z$34</f>
        <v>BO5095STAT</v>
      </c>
      <c r="F379">
        <f>IF(ISBLANK('1D SBB'!$F$34),"",'1D SBB'!$F$34)</f>
        <v>330</v>
      </c>
    </row>
    <row r="380" spans="1:6">
      <c r="A380" t="s">
        <v>15701</v>
      </c>
      <c r="B380" t="str">
        <f>'1D SBB'!$AA$34</f>
        <v>BO5095DSR</v>
      </c>
      <c r="F380">
        <f>IF(ISBLANK('1D SBB'!$G$34),"",'1D SBB'!$G$34)</f>
        <v>0</v>
      </c>
    </row>
    <row r="381" spans="1:6">
      <c r="A381" t="s">
        <v>15701</v>
      </c>
      <c r="B381" t="str">
        <f>'1D SBB'!$AB$34</f>
        <v>BO5095NA</v>
      </c>
      <c r="F381">
        <f>IF(ISBLANK('1D SBB'!$H$34),"",'1D SBB'!$H$34)</f>
        <v>0</v>
      </c>
    </row>
    <row r="382" spans="1:6">
      <c r="A382" t="s">
        <v>15701</v>
      </c>
      <c r="B382" t="str">
        <f>'1D SBB'!$AC$34</f>
        <v>BO5095ADJ</v>
      </c>
      <c r="F382">
        <f>IF(ISBLANK('1D SBB'!$I$34),"",'1D SBB'!$I$34)</f>
        <v>0</v>
      </c>
    </row>
    <row r="383" spans="1:6">
      <c r="A383" t="s">
        <v>15701</v>
      </c>
      <c r="B383" t="str">
        <f>'1D SBB'!$AD$34</f>
        <v>BO5095</v>
      </c>
      <c r="F383">
        <f>IF(ISBLANK('1D SBB'!$J$34),"",'1D SBB'!$J$34)</f>
        <v>330</v>
      </c>
    </row>
    <row r="384" spans="1:6">
      <c r="A384" t="s">
        <v>15701</v>
      </c>
      <c r="B384" t="str">
        <f>'1D SBB'!$Z$35</f>
        <v>BO5096STAT</v>
      </c>
      <c r="F384">
        <f>IF(ISBLANK('1D SBB'!$F$35),"",'1D SBB'!$F$35)</f>
        <v>775.94399999999996</v>
      </c>
    </row>
    <row r="385" spans="1:6">
      <c r="A385" t="s">
        <v>15701</v>
      </c>
      <c r="B385" t="str">
        <f>'1D SBB'!$AA$35</f>
        <v>BO5096DSR</v>
      </c>
      <c r="F385">
        <f>IF(ISBLANK('1D SBB'!$G$35),"",'1D SBB'!$G$35)</f>
        <v>0</v>
      </c>
    </row>
    <row r="386" spans="1:6">
      <c r="A386" t="s">
        <v>15701</v>
      </c>
      <c r="B386" t="str">
        <f>'1D SBB'!$AB$35</f>
        <v>BO5096NA</v>
      </c>
      <c r="F386">
        <f>IF(ISBLANK('1D SBB'!$H$35),"",'1D SBB'!$H$35)</f>
        <v>0</v>
      </c>
    </row>
    <row r="387" spans="1:6">
      <c r="A387" t="s">
        <v>15701</v>
      </c>
      <c r="B387" t="str">
        <f>'1D SBB'!$AC$35</f>
        <v>BO5096ADJ</v>
      </c>
      <c r="F387">
        <f>IF(ISBLANK('1D SBB'!$I$35),"",'1D SBB'!$I$35)</f>
        <v>0</v>
      </c>
    </row>
    <row r="388" spans="1:6">
      <c r="A388" t="s">
        <v>15701</v>
      </c>
      <c r="B388" t="str">
        <f>'1D SBB'!$AD$35</f>
        <v>BO5096</v>
      </c>
      <c r="F388">
        <f>IF(ISBLANK('1D SBB'!$J$35),"",'1D SBB'!$J$35)</f>
        <v>775.94399999999996</v>
      </c>
    </row>
    <row r="389" spans="1:6">
      <c r="A389" t="s">
        <v>15701</v>
      </c>
      <c r="B389" t="str">
        <f>'1D SBB'!$Z$37</f>
        <v>BO5098STAT</v>
      </c>
      <c r="F389">
        <f>IF(ISBLANK('1D SBB'!$F$37),"",'1D SBB'!$F$37)</f>
        <v>281.34999999999997</v>
      </c>
    </row>
    <row r="390" spans="1:6">
      <c r="A390" t="s">
        <v>15701</v>
      </c>
      <c r="B390" t="str">
        <f>'1D SBB'!$AA$37</f>
        <v>BO5098DSR</v>
      </c>
      <c r="F390">
        <f>IF(ISBLANK('1D SBB'!$G$37),"",'1D SBB'!$G$37)</f>
        <v>8.8817841970012523E-16</v>
      </c>
    </row>
    <row r="391" spans="1:6">
      <c r="A391" t="s">
        <v>15701</v>
      </c>
      <c r="B391" t="str">
        <f>'1D SBB'!$AB$37</f>
        <v>BO5098NA</v>
      </c>
      <c r="F391">
        <f>IF(ISBLANK('1D SBB'!$H$37),"",'1D SBB'!$H$37)</f>
        <v>0.94500000000000006</v>
      </c>
    </row>
    <row r="392" spans="1:6">
      <c r="A392" t="s">
        <v>15701</v>
      </c>
      <c r="B392" t="str">
        <f>'1D SBB'!$AC$37</f>
        <v>BO5098ADJ</v>
      </c>
      <c r="F392">
        <f>IF(ISBLANK('1D SBB'!$I$37),"",'1D SBB'!$I$37)</f>
        <v>-0.94499999999999917</v>
      </c>
    </row>
    <row r="393" spans="1:6">
      <c r="A393" t="s">
        <v>15701</v>
      </c>
      <c r="B393" t="str">
        <f>'1D SBB'!$AD$37</f>
        <v>BO5098</v>
      </c>
      <c r="F393">
        <f>IF(ISBLANK('1D SBB'!$J$37),"",'1D SBB'!$J$37)</f>
        <v>280.40499999999997</v>
      </c>
    </row>
    <row r="394" spans="1:6">
      <c r="A394" t="s">
        <v>15702</v>
      </c>
      <c r="B394" t="str">
        <f>'1E SBB'!$Z$9</f>
        <v>BO5332FX</v>
      </c>
      <c r="F394">
        <f>IF(ISBLANK('1E SBB'!$E$9),"",'1E SBB'!$E$9)</f>
        <v>2531.8609999999999</v>
      </c>
    </row>
    <row r="395" spans="1:6">
      <c r="A395" t="s">
        <v>15702</v>
      </c>
      <c r="B395" t="str">
        <f>'1E SBB'!$AA$9</f>
        <v>BO5332FR</v>
      </c>
      <c r="F395">
        <f>IF(ISBLANK('1E SBB'!$F$9),"",'1E SBB'!$F$9)</f>
        <v>575.15899999999999</v>
      </c>
    </row>
    <row r="396" spans="1:6">
      <c r="A396" t="s">
        <v>15702</v>
      </c>
      <c r="B396" t="str">
        <f>'1E SBB'!$AB$9</f>
        <v>BO5332ILR</v>
      </c>
      <c r="F396">
        <f>IF(ISBLANK('1E SBB'!$G$9),"",'1E SBB'!$G$9)</f>
        <v>715.07500000000005</v>
      </c>
    </row>
    <row r="397" spans="1:6">
      <c r="A397" t="s">
        <v>15702</v>
      </c>
      <c r="B397" t="str">
        <f>'1E SBB'!$AC$9</f>
        <v>BO5332ILC</v>
      </c>
      <c r="F397">
        <f>IF(ISBLANK('1E SBB'!$H$9),"",'1E SBB'!$H$9)</f>
        <v>62.258000000000003</v>
      </c>
    </row>
    <row r="398" spans="1:6">
      <c r="A398" t="s">
        <v>15702</v>
      </c>
      <c r="B398" t="str">
        <f>'1E SBB'!$AD$9</f>
        <v>BO5332A</v>
      </c>
      <c r="F398">
        <f>IF(ISBLANK('1E SBB'!$I$9),"",'1E SBB'!$I$9)</f>
        <v>3884.3530000000001</v>
      </c>
    </row>
    <row r="399" spans="1:6">
      <c r="A399" t="s">
        <v>15702</v>
      </c>
      <c r="B399" t="str">
        <f>'1E SBB'!$Z$10</f>
        <v>BB1300FX</v>
      </c>
      <c r="F399">
        <f>IF(ISBLANK('1E SBB'!$E$10),"",'1E SBB'!$E$10)</f>
        <v>0</v>
      </c>
    </row>
    <row r="400" spans="1:6">
      <c r="A400" t="s">
        <v>15702</v>
      </c>
      <c r="B400" t="str">
        <f>'1E SBB'!$AD$10</f>
        <v>BB1300ND</v>
      </c>
      <c r="F400">
        <f>IF(ISBLANK('1E SBB'!$I$10),"",'1E SBB'!$I$10)</f>
        <v>0</v>
      </c>
    </row>
    <row r="401" spans="1:6">
      <c r="A401" t="s">
        <v>15702</v>
      </c>
      <c r="B401" t="str">
        <f>'1E SBB'!$Z$11</f>
        <v>BO5348FX</v>
      </c>
      <c r="F401">
        <f>IF(ISBLANK('1E SBB'!$E$11),"",'1E SBB'!$E$11)</f>
        <v>2531.8609999999999</v>
      </c>
    </row>
    <row r="402" spans="1:6">
      <c r="A402" t="s">
        <v>15702</v>
      </c>
      <c r="B402" t="str">
        <f>'1E SBB'!$AA$11</f>
        <v>BO5348FR</v>
      </c>
      <c r="F402">
        <f>IF(ISBLANK('1E SBB'!$F$11),"",'1E SBB'!$F$11)</f>
        <v>575.15899999999999</v>
      </c>
    </row>
    <row r="403" spans="1:6">
      <c r="A403" t="s">
        <v>15702</v>
      </c>
      <c r="B403" t="str">
        <f>'1E SBB'!$AB$11</f>
        <v>BO5348ILR</v>
      </c>
      <c r="F403">
        <f>IF(ISBLANK('1E SBB'!$G$11),"",'1E SBB'!$G$11)</f>
        <v>715.07500000000005</v>
      </c>
    </row>
    <row r="404" spans="1:6">
      <c r="A404" t="s">
        <v>15702</v>
      </c>
      <c r="B404" t="str">
        <f>'1E SBB'!$AC$11</f>
        <v>BO5348ILC</v>
      </c>
      <c r="F404">
        <f>IF(ISBLANK('1E SBB'!$H$11),"",'1E SBB'!$H$11)</f>
        <v>62.258000000000003</v>
      </c>
    </row>
    <row r="405" spans="1:6">
      <c r="A405" t="s">
        <v>15702</v>
      </c>
      <c r="B405" t="str">
        <f>'1E SBB'!$AD$11</f>
        <v>BO5348T</v>
      </c>
      <c r="F405">
        <f>IF(ISBLANK('1E SBB'!$I$11),"",'1E SBB'!$I$11)</f>
        <v>3884.3530000000001</v>
      </c>
    </row>
    <row r="406" spans="1:6">
      <c r="A406" t="s">
        <v>15702</v>
      </c>
      <c r="B406" t="str">
        <f>'1E SBB'!$AD$12</f>
        <v>FT01690</v>
      </c>
      <c r="F406">
        <f>IF(ISBLANK('1E SBB'!$I$12),"",'1E SBB'!$I$12)</f>
        <v>-27.283999999999999</v>
      </c>
    </row>
    <row r="407" spans="1:6">
      <c r="A407" t="s">
        <v>15702</v>
      </c>
      <c r="B407" t="str">
        <f>'1E SBB'!$AD$13</f>
        <v>PP0021</v>
      </c>
      <c r="F407">
        <f>IF(ISBLANK('1E SBB'!$I$13),"",'1E SBB'!$I$13)</f>
        <v>-296.10000000000002</v>
      </c>
    </row>
    <row r="408" spans="1:6">
      <c r="A408" t="s">
        <v>15702</v>
      </c>
      <c r="B408" t="str">
        <f>'1E SBB'!$AD$14</f>
        <v>BO4075</v>
      </c>
      <c r="F408">
        <f>IF(ISBLANK('1E SBB'!$I$14),"",'1E SBB'!$I$14)</f>
        <v>3560.9690000000001</v>
      </c>
    </row>
    <row r="409" spans="1:6">
      <c r="A409" t="s">
        <v>15702</v>
      </c>
      <c r="B409" s="2609" t="str">
        <f>'1E SBB'!$AD$17</f>
        <v>FI00300</v>
      </c>
      <c r="F409">
        <f>IF(ISBLANK('1E SBB'!$I$17),"",'1E SBB'!$I$17)</f>
        <v>0.64186572754099702</v>
      </c>
    </row>
    <row r="410" spans="1:6">
      <c r="A410" t="s">
        <v>15702</v>
      </c>
      <c r="B410" t="str">
        <f>'1E SBB'!$AD$18</f>
        <v>FI00300CV</v>
      </c>
      <c r="F410">
        <f>IF(ISBLANK('1E SBB'!$I$18),"",'1E SBB'!$I$18)</f>
        <v>0.63400000000000001</v>
      </c>
    </row>
    <row r="411" spans="1:6">
      <c r="A411" t="s">
        <v>15702</v>
      </c>
      <c r="B411" t="str">
        <f>'1E SBB'!$Z$21</f>
        <v>BO130FXI</v>
      </c>
      <c r="F411">
        <f>IF(ISBLANK('1E SBB'!$E$21),"",'1E SBB'!$E$21)</f>
        <v>120.7</v>
      </c>
    </row>
    <row r="412" spans="1:6">
      <c r="A412" t="s">
        <v>15702</v>
      </c>
      <c r="B412" t="str">
        <f>'1E SBB'!$AA$21</f>
        <v>BO130FRI</v>
      </c>
      <c r="F412">
        <f>IF(ISBLANK('1E SBB'!$F$21),"",'1E SBB'!$F$21)</f>
        <v>34.799999999999997</v>
      </c>
    </row>
    <row r="413" spans="1:6">
      <c r="A413" t="s">
        <v>15702</v>
      </c>
      <c r="B413" t="str">
        <f>'1E SBB'!$AB$21</f>
        <v>BO130ILIR</v>
      </c>
      <c r="F413">
        <f>IF(ISBLANK('1E SBB'!$G$21),"",'1E SBB'!$G$21)</f>
        <v>41.7</v>
      </c>
    </row>
    <row r="414" spans="1:6">
      <c r="A414" t="s">
        <v>15702</v>
      </c>
      <c r="B414" t="str">
        <f>'1E SBB'!$AC$21</f>
        <v>BO130ILIC</v>
      </c>
      <c r="F414">
        <f>IF(ISBLANK('1E SBB'!$H$21),"",'1E SBB'!$H$21)</f>
        <v>1.8</v>
      </c>
    </row>
    <row r="415" spans="1:6">
      <c r="A415" t="s">
        <v>15702</v>
      </c>
      <c r="B415" t="str">
        <f>'1E SBB'!$AD$21</f>
        <v>BO160TLI</v>
      </c>
      <c r="F415">
        <f>IF(ISBLANK('1E SBB'!$I$21),"",'1E SBB'!$I$21)</f>
        <v>199</v>
      </c>
    </row>
    <row r="416" spans="1:6">
      <c r="A416" t="s">
        <v>15702</v>
      </c>
      <c r="B416" t="str">
        <f>'1E SBB'!$Z$22</f>
        <v>BO135FXI</v>
      </c>
      <c r="F416">
        <f>IF(ISBLANK('1E SBB'!$E$22),"",'1E SBB'!$E$22)</f>
        <v>120.7</v>
      </c>
    </row>
    <row r="417" spans="1:6">
      <c r="A417" t="s">
        <v>15702</v>
      </c>
      <c r="B417" t="str">
        <f>'1E SBB'!$AA$22</f>
        <v>BO135FRI</v>
      </c>
      <c r="F417">
        <f>IF(ISBLANK('1E SBB'!$F$22),"",'1E SBB'!$F$22)</f>
        <v>34.799999999999997</v>
      </c>
    </row>
    <row r="418" spans="1:6">
      <c r="A418" t="s">
        <v>15702</v>
      </c>
      <c r="B418" t="str">
        <f>'1E SBB'!$AB$22</f>
        <v>BO135ILIR</v>
      </c>
      <c r="F418">
        <f>IF(ISBLANK('1E SBB'!$G$22),"",'1E SBB'!$G$22)</f>
        <v>18.3</v>
      </c>
    </row>
    <row r="419" spans="1:6">
      <c r="A419" t="s">
        <v>15702</v>
      </c>
      <c r="B419" t="str">
        <f>'1E SBB'!$AC$22</f>
        <v>BO135ILIC</v>
      </c>
      <c r="F419">
        <f>IF(ISBLANK('1E SBB'!$H$22),"",'1E SBB'!$H$22)</f>
        <v>0.3</v>
      </c>
    </row>
    <row r="420" spans="1:6">
      <c r="A420" t="s">
        <v>15702</v>
      </c>
      <c r="B420" t="str">
        <f>'1E SBB'!$AD$22</f>
        <v>BO165TLI</v>
      </c>
      <c r="F420">
        <f>IF(ISBLANK('1E SBB'!$I$22),"",'1E SBB'!$I$22)</f>
        <v>174.10000000000002</v>
      </c>
    </row>
    <row r="421" spans="1:6">
      <c r="A421" t="s">
        <v>15702</v>
      </c>
      <c r="B421" t="str">
        <f>'1E SBB'!$Z$25</f>
        <v>FI00500FX</v>
      </c>
      <c r="F421">
        <f>IF(ISBLANK('1E SBB'!$E$25),"",'1E SBB'!$E$25)</f>
        <v>4.7672443313436244E-2</v>
      </c>
    </row>
    <row r="422" spans="1:6">
      <c r="A422" t="s">
        <v>15702</v>
      </c>
      <c r="B422" t="str">
        <f>'1E SBB'!$AA$25</f>
        <v>FI00500FR</v>
      </c>
      <c r="F422">
        <f>IF(ISBLANK('1E SBB'!$F$25),"",'1E SBB'!$F$25)</f>
        <v>6.0505008180346646E-2</v>
      </c>
    </row>
    <row r="423" spans="1:6">
      <c r="A423" t="s">
        <v>15702</v>
      </c>
      <c r="B423" t="str">
        <f>'1E SBB'!$AB$25</f>
        <v>FI00500ILR</v>
      </c>
      <c r="F423">
        <f>IF(ISBLANK('1E SBB'!$G$25),"",'1E SBB'!$G$25)</f>
        <v>5.8315561304758241E-2</v>
      </c>
    </row>
    <row r="424" spans="1:6">
      <c r="A424" t="s">
        <v>15702</v>
      </c>
      <c r="B424" t="str">
        <f>'1E SBB'!$AC$25</f>
        <v>FI00500ILC</v>
      </c>
      <c r="F424">
        <f>IF(ISBLANK('1E SBB'!$H$25),"",'1E SBB'!$H$25)</f>
        <v>2.8911947059012497E-2</v>
      </c>
    </row>
    <row r="425" spans="1:6">
      <c r="A425" t="s">
        <v>15702</v>
      </c>
      <c r="B425" t="str">
        <f>'1E SBB'!$AD$25</f>
        <v>FI00500</v>
      </c>
      <c r="F425">
        <f>IF(ISBLANK('1E SBB'!$I$25),"",'1E SBB'!$I$25)</f>
        <v>5.1231183159717975E-2</v>
      </c>
    </row>
    <row r="426" spans="1:6">
      <c r="A426" t="s">
        <v>15702</v>
      </c>
      <c r="B426" t="str">
        <f>'1E SBB'!$Z$26</f>
        <v>FI00510FX</v>
      </c>
      <c r="F426">
        <f>IF(ISBLANK('1E SBB'!$E$26),"",'1E SBB'!$E$26)</f>
        <v>4.7672443313436244E-2</v>
      </c>
    </row>
    <row r="427" spans="1:6">
      <c r="A427" t="s">
        <v>15702</v>
      </c>
      <c r="B427" t="str">
        <f>'1E SBB'!$AA$26</f>
        <v>FI00510FR</v>
      </c>
      <c r="F427">
        <f>IF(ISBLANK('1E SBB'!$F$26),"",'1E SBB'!$F$26)</f>
        <v>6.0505008180346646E-2</v>
      </c>
    </row>
    <row r="428" spans="1:6">
      <c r="A428" t="s">
        <v>15702</v>
      </c>
      <c r="B428" t="str">
        <f>'1E SBB'!$AB$26</f>
        <v>FI00510ILR</v>
      </c>
      <c r="F428">
        <f>IF(ISBLANK('1E SBB'!$G$26),"",'1E SBB'!$G$26)</f>
        <v>2.5591721148131314E-2</v>
      </c>
    </row>
    <row r="429" spans="1:6">
      <c r="A429" t="s">
        <v>15702</v>
      </c>
      <c r="B429" t="str">
        <f>'1E SBB'!$AC$26</f>
        <v>FI00510ILC</v>
      </c>
      <c r="F429">
        <f>IF(ISBLANK('1E SBB'!$H$26),"",'1E SBB'!$H$26)</f>
        <v>4.8186578431687489E-3</v>
      </c>
    </row>
    <row r="430" spans="1:6">
      <c r="A430" t="s">
        <v>15702</v>
      </c>
      <c r="B430" t="str">
        <f>'1E SBB'!$AD$26</f>
        <v>FI00510</v>
      </c>
      <c r="F430">
        <f>IF(ISBLANK('1E SBB'!$I$26),"",'1E SBB'!$I$26)</f>
        <v>4.4820849186466838E-2</v>
      </c>
    </row>
    <row r="431" spans="1:6">
      <c r="A431" t="s">
        <v>15702</v>
      </c>
      <c r="B431" t="str">
        <f>'1E SBB'!$Z$29</f>
        <v>FI00560FX</v>
      </c>
      <c r="F431">
        <f>IF(ISBLANK('1E SBB'!$E$29),"",'1E SBB'!$E$29)</f>
        <v>13.62</v>
      </c>
    </row>
    <row r="432" spans="1:6">
      <c r="A432" t="s">
        <v>15702</v>
      </c>
      <c r="B432" t="str">
        <f>'1E SBB'!$AA$29</f>
        <v>FI00560FR</v>
      </c>
      <c r="F432">
        <f>IF(ISBLANK('1E SBB'!$F$29),"",'1E SBB'!$F$29)</f>
        <v>6.6</v>
      </c>
    </row>
    <row r="433" spans="1:6">
      <c r="A433" t="s">
        <v>15702</v>
      </c>
      <c r="B433" t="str">
        <f>'1E SBB'!$AB$29</f>
        <v>FI00560ILR</v>
      </c>
      <c r="F433">
        <f>IF(ISBLANK('1E SBB'!$G$29),"",'1E SBB'!$G$29)</f>
        <v>21</v>
      </c>
    </row>
    <row r="434" spans="1:6">
      <c r="A434" t="s">
        <v>15702</v>
      </c>
      <c r="B434" t="str">
        <f>'1E SBB'!$AC$29</f>
        <v>FI00560ILC</v>
      </c>
      <c r="F434">
        <f>IF(ISBLANK('1E SBB'!$H$29),"",'1E SBB'!$H$29)</f>
        <v>4.8</v>
      </c>
    </row>
    <row r="435" spans="1:6">
      <c r="A435" t="s">
        <v>15702</v>
      </c>
      <c r="B435" t="str">
        <f>'1E SBB'!$AD$29</f>
        <v>FI00560</v>
      </c>
      <c r="F435">
        <f>IF(ISBLANK('1E SBB'!$I$29),"",'1E SBB'!$I$29)</f>
        <v>13.78</v>
      </c>
    </row>
    <row r="436" spans="1:6">
      <c r="A436" t="s">
        <v>15703</v>
      </c>
      <c r="B436" t="str">
        <f>'1F'!$AP$10</f>
        <v>CR12504NNP</v>
      </c>
      <c r="F436" t="str">
        <f>IF(ISBLANK('1F'!$E$10),"",'1F'!$E$10)</f>
        <v/>
      </c>
    </row>
    <row r="437" spans="1:6">
      <c r="A437" t="s">
        <v>15703</v>
      </c>
      <c r="B437" t="str">
        <f>'1F'!$AR$10</f>
        <v>CR12504AAP</v>
      </c>
      <c r="F437" t="str">
        <f>IF(ISBLANK('1F'!$G$10),"",'1F'!$G$10)</f>
        <v/>
      </c>
    </row>
    <row r="438" spans="1:6">
      <c r="A438" t="s">
        <v>15703</v>
      </c>
      <c r="B438" t="str">
        <f>'1F'!$AV$10</f>
        <v>CR12504NNPA</v>
      </c>
      <c r="F438" t="str">
        <f>IF(ISBLANK('1F'!$K$10),"",'1F'!$K$10)</f>
        <v/>
      </c>
    </row>
    <row r="439" spans="1:6">
      <c r="A439" t="s">
        <v>15703</v>
      </c>
      <c r="B439" t="str">
        <f>'1F'!$AX$10</f>
        <v>CR12504AAPA</v>
      </c>
      <c r="F439" t="str">
        <f>IF(ISBLANK('1F'!$M$10),"",'1F'!$M$10)</f>
        <v/>
      </c>
    </row>
    <row r="440" spans="1:6">
      <c r="A440" t="s">
        <v>15703</v>
      </c>
      <c r="B440" s="2609" t="str">
        <f>'1F'!$AP$13</f>
        <v>CR12501NNP</v>
      </c>
      <c r="F440" t="str">
        <f>IF(ISBLANK('1F'!$E$13),"",'1F'!$E$13)</f>
        <v/>
      </c>
    </row>
    <row r="441" spans="1:6">
      <c r="A441" t="s">
        <v>15703</v>
      </c>
      <c r="B441" s="2609" t="str">
        <f>'1F'!$AQ$13</f>
        <v>CR12501ANP</v>
      </c>
      <c r="F441">
        <f>IF(ISBLANK('1F'!$F$13),"",'1F'!$F$13)</f>
        <v>0</v>
      </c>
    </row>
    <row r="442" spans="1:6">
      <c r="A442" t="s">
        <v>15703</v>
      </c>
      <c r="B442" t="str">
        <f>'1F'!$AS$13</f>
        <v>CR12501NNV</v>
      </c>
      <c r="F442">
        <f>IF(ISBLANK('1F'!$H$13),"",'1F'!$H$13)</f>
        <v>0</v>
      </c>
    </row>
    <row r="443" spans="1:6">
      <c r="A443" t="s">
        <v>15703</v>
      </c>
      <c r="B443" t="str">
        <f>'1F'!$AU$13</f>
        <v>CR12501AAV</v>
      </c>
      <c r="F443">
        <f>IF(ISBLANK('1F'!$J$13),"",'1F'!$J$13)</f>
        <v>0</v>
      </c>
    </row>
    <row r="444" spans="1:6">
      <c r="A444" t="s">
        <v>15703</v>
      </c>
      <c r="B444" s="2609" t="str">
        <f>'1F'!$AV$13</f>
        <v>CR12501NNPA</v>
      </c>
      <c r="F444" t="str">
        <f>IF(ISBLANK('1F'!$K$13),"",'1F'!$K$13)</f>
        <v/>
      </c>
    </row>
    <row r="445" spans="1:6">
      <c r="A445" t="s">
        <v>15703</v>
      </c>
      <c r="B445" s="2609" t="str">
        <f>'1F'!$AW$13</f>
        <v>CR12501ANPA</v>
      </c>
      <c r="F445">
        <f>IF(ISBLANK('1F'!$L$13),"",'1F'!$L$13)</f>
        <v>0</v>
      </c>
    </row>
    <row r="446" spans="1:6">
      <c r="A446" t="s">
        <v>15703</v>
      </c>
      <c r="B446" t="str">
        <f>'1F'!$AY$13</f>
        <v>CR12501NNVA</v>
      </c>
      <c r="F446">
        <f>IF(ISBLANK('1F'!$N$13),"",'1F'!$N$13)</f>
        <v>0</v>
      </c>
    </row>
    <row r="447" spans="1:6">
      <c r="A447" t="s">
        <v>15703</v>
      </c>
      <c r="B447" t="str">
        <f>'1F'!$BA$13</f>
        <v>CR12501AAVA</v>
      </c>
      <c r="F447">
        <f>IF(ISBLANK('1F'!$P$13),"",'1F'!$P$13)</f>
        <v>0</v>
      </c>
    </row>
    <row r="448" spans="1:6">
      <c r="A448" t="s">
        <v>15703</v>
      </c>
      <c r="B448" s="2609" t="str">
        <f>'1F'!$AQ$17</f>
        <v>CR12505ANP</v>
      </c>
      <c r="F448">
        <f>IF(ISBLANK('1F'!$F$17),"",'1F'!$F$17)</f>
        <v>0</v>
      </c>
    </row>
    <row r="449" spans="1:6">
      <c r="A449" t="s">
        <v>15703</v>
      </c>
      <c r="B449" s="2609" t="str">
        <f>'1F'!$AR$17</f>
        <v>CR12505AAP</v>
      </c>
      <c r="F449">
        <f>IF(ISBLANK('1F'!$G$17),"",'1F'!$G$17)</f>
        <v>0</v>
      </c>
    </row>
    <row r="450" spans="1:6">
      <c r="A450" t="s">
        <v>15703</v>
      </c>
      <c r="B450" t="str">
        <f>'1F'!$AT$17</f>
        <v>CR12505ANV</v>
      </c>
      <c r="F450">
        <f>IF(ISBLANK('1F'!$I$17),"",'1F'!$I$17)</f>
        <v>0</v>
      </c>
    </row>
    <row r="451" spans="1:6">
      <c r="A451" t="s">
        <v>15703</v>
      </c>
      <c r="B451" t="str">
        <f>'1F'!$AU$17</f>
        <v>CR12505AAV</v>
      </c>
      <c r="F451" t="str">
        <f>IF(ISBLANK('1F'!$J$17),"",'1F'!$J$17)</f>
        <v/>
      </c>
    </row>
    <row r="452" spans="1:6">
      <c r="A452" t="s">
        <v>15703</v>
      </c>
      <c r="B452" s="2609" t="str">
        <f>'1F'!$AW$17</f>
        <v>CR12505ANPA</v>
      </c>
      <c r="F452">
        <f>IF(ISBLANK('1F'!$L$17),"",'1F'!$L$17)</f>
        <v>0</v>
      </c>
    </row>
    <row r="453" spans="1:6">
      <c r="A453" t="s">
        <v>15703</v>
      </c>
      <c r="B453" s="2609" t="str">
        <f>'1F'!$AX$17</f>
        <v>CR12505AAPA</v>
      </c>
      <c r="F453">
        <f>IF(ISBLANK('1F'!$M$17),"",'1F'!$M$17)</f>
        <v>0</v>
      </c>
    </row>
    <row r="454" spans="1:6">
      <c r="A454" t="s">
        <v>15703</v>
      </c>
      <c r="B454" t="str">
        <f>'1F'!$AZ$17</f>
        <v>CR12505ANVA</v>
      </c>
      <c r="F454">
        <f>IF(ISBLANK('1F'!$O$17),"",'1F'!$O$17)</f>
        <v>0</v>
      </c>
    </row>
    <row r="455" spans="1:6">
      <c r="A455" t="s">
        <v>15703</v>
      </c>
      <c r="B455" t="str">
        <f>'1F'!$BA$17</f>
        <v>CR12505AAVA</v>
      </c>
      <c r="F455" t="str">
        <f>IF(ISBLANK('1F'!$P$17),"",'1F'!$P$17)</f>
        <v/>
      </c>
    </row>
    <row r="456" spans="1:6">
      <c r="A456" t="s">
        <v>15703</v>
      </c>
      <c r="B456" s="2609" t="str">
        <f>'1F'!$AQ$18</f>
        <v>CR_GB_12505ANP</v>
      </c>
      <c r="F456">
        <f>IF(ISBLANK('1F'!$F$18),"",'1F'!$F$18)</f>
        <v>0</v>
      </c>
    </row>
    <row r="457" spans="1:6">
      <c r="A457" t="s">
        <v>15703</v>
      </c>
      <c r="B457" s="2609" t="str">
        <f>'1F'!$AR$18</f>
        <v>CR_GB_12505AAP</v>
      </c>
      <c r="F457">
        <f>IF(ISBLANK('1F'!$G$18),"",'1F'!$G$18)</f>
        <v>0</v>
      </c>
    </row>
    <row r="458" spans="1:6">
      <c r="A458" t="s">
        <v>15703</v>
      </c>
      <c r="B458" t="str">
        <f>'1F'!$AU$18</f>
        <v>CR_GB_12505AAV</v>
      </c>
      <c r="F458" t="str">
        <f>IF(ISBLANK('1F'!$J$18),"",'1F'!$J$18)</f>
        <v/>
      </c>
    </row>
    <row r="459" spans="1:6">
      <c r="A459" t="s">
        <v>15703</v>
      </c>
      <c r="B459" s="2609" t="str">
        <f>'1F'!$AW$18</f>
        <v>CR_GB_12505ANPA</v>
      </c>
      <c r="F459">
        <f>IF(ISBLANK('1F'!$L$18),"",'1F'!$L$18)</f>
        <v>0</v>
      </c>
    </row>
    <row r="460" spans="1:6">
      <c r="A460" t="s">
        <v>15703</v>
      </c>
      <c r="B460" s="2609" t="str">
        <f>'1F'!$AX$18</f>
        <v>CR_GB_12505AAPA</v>
      </c>
      <c r="F460">
        <f>IF(ISBLANK('1F'!$M$18),"",'1F'!$M$18)</f>
        <v>0</v>
      </c>
    </row>
    <row r="461" spans="1:6">
      <c r="A461" t="s">
        <v>15703</v>
      </c>
      <c r="B461" t="str">
        <f>'1F'!$BA$18</f>
        <v>CR_GB_12505AAVA</v>
      </c>
      <c r="F461" t="str">
        <f>IF(ISBLANK('1F'!$P$18),"",'1F'!$P$18)</f>
        <v/>
      </c>
    </row>
    <row r="462" spans="1:6">
      <c r="A462" t="s">
        <v>15703</v>
      </c>
      <c r="B462" s="2609" t="str">
        <f>'1F'!$AQ$19</f>
        <v>CR12506ANP</v>
      </c>
      <c r="F462">
        <f>IF(ISBLANK('1F'!$F$19),"",'1F'!$F$19)</f>
        <v>0</v>
      </c>
    </row>
    <row r="463" spans="1:6">
      <c r="A463" t="s">
        <v>15703</v>
      </c>
      <c r="B463" s="2609" t="str">
        <f>'1F'!$AR$19</f>
        <v>CR12506AAP</v>
      </c>
      <c r="F463">
        <f>IF(ISBLANK('1F'!$G$19),"",'1F'!$G$19)</f>
        <v>0</v>
      </c>
    </row>
    <row r="464" spans="1:6">
      <c r="A464" t="s">
        <v>15703</v>
      </c>
      <c r="B464" t="str">
        <f>'1F'!$AU$19</f>
        <v>CR12506AAV</v>
      </c>
      <c r="F464" t="str">
        <f>IF(ISBLANK('1F'!$J$19),"",'1F'!$J$19)</f>
        <v/>
      </c>
    </row>
    <row r="465" spans="1:6">
      <c r="A465" t="s">
        <v>15703</v>
      </c>
      <c r="B465" s="2609" t="str">
        <f>'1F'!$AW$19</f>
        <v>CR12506ANPA</v>
      </c>
      <c r="F465">
        <f>IF(ISBLANK('1F'!$L$19),"",'1F'!$L$19)</f>
        <v>0</v>
      </c>
    </row>
    <row r="466" spans="1:6">
      <c r="A466" t="s">
        <v>15703</v>
      </c>
      <c r="B466" s="2609" t="str">
        <f>'1F'!$AX$19</f>
        <v>CR12506AAPA</v>
      </c>
      <c r="F466">
        <f>IF(ISBLANK('1F'!$M$19),"",'1F'!$M$19)</f>
        <v>0</v>
      </c>
    </row>
    <row r="467" spans="1:6">
      <c r="A467" t="s">
        <v>15703</v>
      </c>
      <c r="B467" t="str">
        <f>'1F'!$BA$19</f>
        <v>CR12506AAVA</v>
      </c>
      <c r="F467" t="str">
        <f>IF(ISBLANK('1F'!$P$19),"",'1F'!$P$19)</f>
        <v/>
      </c>
    </row>
    <row r="468" spans="1:6">
      <c r="A468" t="s">
        <v>15703</v>
      </c>
      <c r="B468" s="2609" t="str">
        <f>'1F'!$AQ$20</f>
        <v>CR12507ANP</v>
      </c>
      <c r="F468">
        <f>IF(ISBLANK('1F'!$F$20),"",'1F'!$F$20)</f>
        <v>0</v>
      </c>
    </row>
    <row r="469" spans="1:6">
      <c r="A469" t="s">
        <v>15703</v>
      </c>
      <c r="B469" s="2609" t="str">
        <f>'1F'!$AR$20</f>
        <v>CR12507AAP</v>
      </c>
      <c r="F469">
        <f>IF(ISBLANK('1F'!$G$20),"",'1F'!$G$20)</f>
        <v>0</v>
      </c>
    </row>
    <row r="470" spans="1:6">
      <c r="A470" t="s">
        <v>15703</v>
      </c>
      <c r="B470" t="str">
        <f>'1F'!$AU$20</f>
        <v>CR12507AAV</v>
      </c>
      <c r="F470" t="str">
        <f>IF(ISBLANK('1F'!$J$20),"",'1F'!$J$20)</f>
        <v/>
      </c>
    </row>
    <row r="471" spans="1:6">
      <c r="A471" t="s">
        <v>15703</v>
      </c>
      <c r="B471" s="2609" t="str">
        <f>'1F'!$AW$20</f>
        <v>CR12507ANPA</v>
      </c>
      <c r="F471">
        <f>IF(ISBLANK('1F'!$L$20),"",'1F'!$L$20)</f>
        <v>0</v>
      </c>
    </row>
    <row r="472" spans="1:6">
      <c r="A472" t="s">
        <v>15703</v>
      </c>
      <c r="B472" s="2609" t="str">
        <f>'1F'!$AX$20</f>
        <v>CR12507AAPA</v>
      </c>
      <c r="F472">
        <f>IF(ISBLANK('1F'!$M$20),"",'1F'!$M$20)</f>
        <v>0</v>
      </c>
    </row>
    <row r="473" spans="1:6">
      <c r="A473" t="s">
        <v>15703</v>
      </c>
      <c r="B473" t="str">
        <f>'1F'!$BA$20</f>
        <v>CR12507AAVA</v>
      </c>
      <c r="F473" t="str">
        <f>IF(ISBLANK('1F'!$P$20),"",'1F'!$P$20)</f>
        <v/>
      </c>
    </row>
    <row r="474" spans="1:6">
      <c r="A474" t="s">
        <v>15703</v>
      </c>
      <c r="B474" s="2609" t="str">
        <f>'1F'!$AQ$21</f>
        <v>CR12508ANP</v>
      </c>
      <c r="F474">
        <f>IF(ISBLANK('1F'!$F$21),"",'1F'!$F$21)</f>
        <v>0</v>
      </c>
    </row>
    <row r="475" spans="1:6">
      <c r="A475" t="s">
        <v>15703</v>
      </c>
      <c r="B475" s="2609" t="str">
        <f>'1F'!$AR$21</f>
        <v>CR12508AAP</v>
      </c>
      <c r="F475">
        <f>IF(ISBLANK('1F'!$G$21),"",'1F'!$G$21)</f>
        <v>0</v>
      </c>
    </row>
    <row r="476" spans="1:6">
      <c r="A476" t="s">
        <v>15703</v>
      </c>
      <c r="B476" t="str">
        <f>'1F'!$AT$21</f>
        <v>CR12508ANV</v>
      </c>
      <c r="F476" t="str">
        <f>IF(ISBLANK('1F'!$I$21),"",'1F'!$I$21)</f>
        <v/>
      </c>
    </row>
    <row r="477" spans="1:6">
      <c r="A477" t="s">
        <v>15703</v>
      </c>
      <c r="B477" t="str">
        <f>'1F'!$AU$21</f>
        <v>CR12508AAV</v>
      </c>
      <c r="F477" t="str">
        <f>IF(ISBLANK('1F'!$J$21),"",'1F'!$J$21)</f>
        <v/>
      </c>
    </row>
    <row r="478" spans="1:6">
      <c r="A478" t="s">
        <v>15703</v>
      </c>
      <c r="B478" s="2609" t="str">
        <f>'1F'!$AW$21</f>
        <v>CR12508ANPA</v>
      </c>
      <c r="F478">
        <f>IF(ISBLANK('1F'!$L$21),"",'1F'!$L$21)</f>
        <v>0</v>
      </c>
    </row>
    <row r="479" spans="1:6">
      <c r="A479" t="s">
        <v>15703</v>
      </c>
      <c r="B479" s="2609" t="str">
        <f>'1F'!$AX$21</f>
        <v>CR12508AAPA</v>
      </c>
      <c r="F479">
        <f>IF(ISBLANK('1F'!$M$21),"",'1F'!$M$21)</f>
        <v>0</v>
      </c>
    </row>
    <row r="480" spans="1:6">
      <c r="A480" t="s">
        <v>15703</v>
      </c>
      <c r="B480" t="str">
        <f>'1F'!$AZ$21</f>
        <v>CR12508ANVA</v>
      </c>
      <c r="F480" t="str">
        <f>IF(ISBLANK('1F'!$O$21),"",'1F'!$O$21)</f>
        <v/>
      </c>
    </row>
    <row r="481" spans="1:6">
      <c r="A481" t="s">
        <v>15703</v>
      </c>
      <c r="B481" t="str">
        <f>'1F'!$BA$21</f>
        <v>CR12508AAVA</v>
      </c>
      <c r="F481" t="str">
        <f>IF(ISBLANK('1F'!$P$21),"",'1F'!$P$21)</f>
        <v/>
      </c>
    </row>
    <row r="482" spans="1:6">
      <c r="A482" t="s">
        <v>15703</v>
      </c>
      <c r="B482" s="2609" t="str">
        <f>'1F'!$AQ$22</f>
        <v>CR12509ANP</v>
      </c>
      <c r="F482">
        <f>IF(ISBLANK('1F'!$F$22),"",'1F'!$F$22)</f>
        <v>0</v>
      </c>
    </row>
    <row r="483" spans="1:6">
      <c r="A483" t="s">
        <v>15703</v>
      </c>
      <c r="B483" s="2609" t="str">
        <f>'1F'!$AR$22</f>
        <v>CR12509AAP</v>
      </c>
      <c r="F483">
        <f>IF(ISBLANK('1F'!$G$22),"",'1F'!$G$22)</f>
        <v>0</v>
      </c>
    </row>
    <row r="484" spans="1:6">
      <c r="A484" t="s">
        <v>15703</v>
      </c>
      <c r="B484" t="str">
        <f>'1F'!$AT$22</f>
        <v>CR12509ANV</v>
      </c>
      <c r="F484" t="str">
        <f>IF(ISBLANK('1F'!$I$22),"",'1F'!$I$22)</f>
        <v/>
      </c>
    </row>
    <row r="485" spans="1:6">
      <c r="A485" t="s">
        <v>15703</v>
      </c>
      <c r="B485" t="str">
        <f>'1F'!$AU$22</f>
        <v>CR12509AAV</v>
      </c>
      <c r="F485" t="str">
        <f>IF(ISBLANK('1F'!$J$22),"",'1F'!$J$22)</f>
        <v/>
      </c>
    </row>
    <row r="486" spans="1:6">
      <c r="A486" t="s">
        <v>15703</v>
      </c>
      <c r="B486" s="2609" t="str">
        <f>'1F'!$AW$22</f>
        <v>CR12509ANPA</v>
      </c>
      <c r="F486">
        <f>IF(ISBLANK('1F'!$L$22),"",'1F'!$L$22)</f>
        <v>0</v>
      </c>
    </row>
    <row r="487" spans="1:6">
      <c r="A487" t="s">
        <v>15703</v>
      </c>
      <c r="B487" s="2609" t="str">
        <f>'1F'!$AX$22</f>
        <v>CR12509AAPA</v>
      </c>
      <c r="F487">
        <f>IF(ISBLANK('1F'!$M$22),"",'1F'!$M$22)</f>
        <v>0</v>
      </c>
    </row>
    <row r="488" spans="1:6">
      <c r="A488" t="s">
        <v>15703</v>
      </c>
      <c r="B488" t="str">
        <f>'1F'!$AZ$22</f>
        <v>CR12509ANVA</v>
      </c>
      <c r="F488" t="str">
        <f>IF(ISBLANK('1F'!$O$22),"",'1F'!$O$22)</f>
        <v/>
      </c>
    </row>
    <row r="489" spans="1:6">
      <c r="A489" t="s">
        <v>15703</v>
      </c>
      <c r="B489" t="str">
        <f>'1F'!$BA$22</f>
        <v>CR12509AAVA</v>
      </c>
      <c r="F489" t="str">
        <f>IF(ISBLANK('1F'!$P$22),"",'1F'!$P$22)</f>
        <v/>
      </c>
    </row>
    <row r="490" spans="1:6">
      <c r="A490" t="s">
        <v>15703</v>
      </c>
      <c r="B490" s="2609" t="str">
        <f>'1F'!$AP$24</f>
        <v>CR12510NNP</v>
      </c>
      <c r="F490">
        <f>IF(ISBLANK('1F'!$E$24),"",'1F'!$E$24)</f>
        <v>0</v>
      </c>
    </row>
    <row r="491" spans="1:6">
      <c r="A491" t="s">
        <v>15703</v>
      </c>
      <c r="B491" s="2609" t="str">
        <f>'1F'!$AQ$24</f>
        <v>CR12510ANP</v>
      </c>
      <c r="F491">
        <f>IF(ISBLANK('1F'!$F$24),"",'1F'!$F$24)</f>
        <v>0</v>
      </c>
    </row>
    <row r="492" spans="1:6">
      <c r="A492" t="s">
        <v>15703</v>
      </c>
      <c r="B492" s="2609" t="str">
        <f>'1F'!$AR$24</f>
        <v>CR12510AAP</v>
      </c>
      <c r="F492">
        <f>IF(ISBLANK('1F'!$G$24),"",'1F'!$G$24)</f>
        <v>0</v>
      </c>
    </row>
    <row r="493" spans="1:6">
      <c r="A493" t="s">
        <v>15703</v>
      </c>
      <c r="B493" t="str">
        <f>'1F'!$AS$24</f>
        <v>CR12510NNV</v>
      </c>
      <c r="F493">
        <f>IF(ISBLANK('1F'!$H$24),"",'1F'!$H$24)</f>
        <v>0</v>
      </c>
    </row>
    <row r="494" spans="1:6">
      <c r="A494" t="s">
        <v>15703</v>
      </c>
      <c r="B494" t="str">
        <f>'1F'!$AT$24</f>
        <v>CR12510ANV</v>
      </c>
      <c r="F494">
        <f>IF(ISBLANK('1F'!$I$24),"",'1F'!$I$24)</f>
        <v>0</v>
      </c>
    </row>
    <row r="495" spans="1:6">
      <c r="A495" t="s">
        <v>15703</v>
      </c>
      <c r="B495" t="str">
        <f>'1F'!$AU$24</f>
        <v>CR12510AAV</v>
      </c>
      <c r="F495">
        <f>IF(ISBLANK('1F'!$J$24),"",'1F'!$J$24)</f>
        <v>0</v>
      </c>
    </row>
    <row r="496" spans="1:6">
      <c r="A496" t="s">
        <v>15703</v>
      </c>
      <c r="B496" s="2609" t="str">
        <f>'1F'!$AV$24</f>
        <v>CR12510NNPA</v>
      </c>
      <c r="F496">
        <f>IF(ISBLANK('1F'!$K$24),"",'1F'!$K$24)</f>
        <v>0</v>
      </c>
    </row>
    <row r="497" spans="1:6">
      <c r="A497" t="s">
        <v>15703</v>
      </c>
      <c r="B497" s="2609" t="str">
        <f>'1F'!$AW$24</f>
        <v>CR12510ANPA</v>
      </c>
      <c r="F497">
        <f>IF(ISBLANK('1F'!$L$24),"",'1F'!$L$24)</f>
        <v>0</v>
      </c>
    </row>
    <row r="498" spans="1:6">
      <c r="A498" t="s">
        <v>15703</v>
      </c>
      <c r="B498" s="2609" t="str">
        <f>'1F'!$AX$24</f>
        <v>CR12510AAPA</v>
      </c>
      <c r="F498">
        <f>IF(ISBLANK('1F'!$M$24),"",'1F'!$M$24)</f>
        <v>0</v>
      </c>
    </row>
    <row r="499" spans="1:6">
      <c r="A499" t="s">
        <v>15703</v>
      </c>
      <c r="B499" t="str">
        <f>'1F'!$AY$24</f>
        <v>CR12510NNVA</v>
      </c>
      <c r="F499">
        <f>IF(ISBLANK('1F'!$N$24),"",'1F'!$N$24)</f>
        <v>0</v>
      </c>
    </row>
    <row r="500" spans="1:6">
      <c r="A500" t="s">
        <v>15703</v>
      </c>
      <c r="B500" t="str">
        <f>'1F'!$AZ$24</f>
        <v>CR12510ANVA</v>
      </c>
      <c r="F500">
        <f>IF(ISBLANK('1F'!$O$24),"",'1F'!$O$24)</f>
        <v>0</v>
      </c>
    </row>
    <row r="501" spans="1:6">
      <c r="A501" t="s">
        <v>15703</v>
      </c>
      <c r="B501" t="str">
        <f>'1F'!$BA$24</f>
        <v>CR12510AAVA</v>
      </c>
      <c r="F501">
        <f>IF(ISBLANK('1F'!$P$24),"",'1F'!$P$24)</f>
        <v>0</v>
      </c>
    </row>
    <row r="502" spans="1:6">
      <c r="A502" t="s">
        <v>15703</v>
      </c>
      <c r="B502" s="2609" t="str">
        <f>'1F'!$AQ$28</f>
        <v>CR12511ANP</v>
      </c>
      <c r="F502">
        <f>IF(ISBLANK('1F'!$F$28),"",'1F'!$F$28)</f>
        <v>0</v>
      </c>
    </row>
    <row r="503" spans="1:6">
      <c r="A503" t="s">
        <v>15703</v>
      </c>
      <c r="B503" s="2609" t="str">
        <f>'1F'!$AR$28</f>
        <v>CR12511AAP</v>
      </c>
      <c r="F503">
        <f>IF(ISBLANK('1F'!$G$28),"",'1F'!$G$28)</f>
        <v>0</v>
      </c>
    </row>
    <row r="504" spans="1:6">
      <c r="A504" t="s">
        <v>15703</v>
      </c>
      <c r="B504" t="str">
        <f>'1F'!$AU$28</f>
        <v>CR12511AAV</v>
      </c>
      <c r="F504" t="str">
        <f>IF(ISBLANK('1F'!$J$28),"",'1F'!$J$28)</f>
        <v/>
      </c>
    </row>
    <row r="505" spans="1:6">
      <c r="A505" t="s">
        <v>15703</v>
      </c>
      <c r="B505" s="2609" t="str">
        <f>'1F'!$AW$28</f>
        <v>CR12511ANPA</v>
      </c>
      <c r="F505">
        <f>IF(ISBLANK('1F'!$L$28),"",'1F'!$L$28)</f>
        <v>0</v>
      </c>
    </row>
    <row r="506" spans="1:6">
      <c r="A506" t="s">
        <v>15703</v>
      </c>
      <c r="B506" s="2609" t="str">
        <f>'1F'!$AX$28</f>
        <v>CR12511AAPA</v>
      </c>
      <c r="F506">
        <f>IF(ISBLANK('1F'!$M$28),"",'1F'!$M$28)</f>
        <v>0</v>
      </c>
    </row>
    <row r="507" spans="1:6">
      <c r="A507" t="s">
        <v>15703</v>
      </c>
      <c r="B507" t="str">
        <f>'1F'!$BA$28</f>
        <v>CR12511AAVA</v>
      </c>
      <c r="F507" t="str">
        <f>IF(ISBLANK('1F'!$P$28),"",'1F'!$P$28)</f>
        <v/>
      </c>
    </row>
    <row r="508" spans="1:6">
      <c r="A508" t="s">
        <v>15703</v>
      </c>
      <c r="B508" s="2609" t="str">
        <f>'1F'!$AQ$29</f>
        <v>CR12512ANP</v>
      </c>
      <c r="F508">
        <f>IF(ISBLANK('1F'!$F$29),"",'1F'!$F$29)</f>
        <v>0</v>
      </c>
    </row>
    <row r="509" spans="1:6">
      <c r="A509" t="s">
        <v>15703</v>
      </c>
      <c r="B509" s="2609" t="str">
        <f>'1F'!$AR$29</f>
        <v>CR12512AAP</v>
      </c>
      <c r="F509">
        <f>IF(ISBLANK('1F'!$G$29),"",'1F'!$G$29)</f>
        <v>0</v>
      </c>
    </row>
    <row r="510" spans="1:6">
      <c r="A510" t="s">
        <v>15703</v>
      </c>
      <c r="B510" t="str">
        <f>'1F'!$AU$29</f>
        <v>CR12512AAV</v>
      </c>
      <c r="F510" t="str">
        <f>IF(ISBLANK('1F'!$J$29),"",'1F'!$J$29)</f>
        <v/>
      </c>
    </row>
    <row r="511" spans="1:6">
      <c r="A511" t="s">
        <v>15703</v>
      </c>
      <c r="B511" s="2609" t="str">
        <f>'1F'!$AW$29</f>
        <v>CR12512ANPA</v>
      </c>
      <c r="F511">
        <f>IF(ISBLANK('1F'!$L$29),"",'1F'!$L$29)</f>
        <v>0</v>
      </c>
    </row>
    <row r="512" spans="1:6">
      <c r="A512" t="s">
        <v>15703</v>
      </c>
      <c r="B512" s="2609" t="str">
        <f>'1F'!$AX$29</f>
        <v>CR12512AAPA</v>
      </c>
      <c r="F512">
        <f>IF(ISBLANK('1F'!$M$29),"",'1F'!$M$29)</f>
        <v>0</v>
      </c>
    </row>
    <row r="513" spans="1:6">
      <c r="A513" t="s">
        <v>15703</v>
      </c>
      <c r="B513" t="str">
        <f>'1F'!$BA$29</f>
        <v>CR12512AAVA</v>
      </c>
      <c r="F513" t="str">
        <f>IF(ISBLANK('1F'!$P$29),"",'1F'!$P$29)</f>
        <v/>
      </c>
    </row>
    <row r="514" spans="1:6">
      <c r="A514" t="s">
        <v>15703</v>
      </c>
      <c r="B514" s="2609" t="str">
        <f>'1F'!$AQ$30</f>
        <v>CR_CMEX_12512ANP</v>
      </c>
      <c r="F514">
        <f>IF(ISBLANK('1F'!$F$30),"",'1F'!$F$30)</f>
        <v>0</v>
      </c>
    </row>
    <row r="515" spans="1:6">
      <c r="A515" t="s">
        <v>15703</v>
      </c>
      <c r="B515" s="2609" t="str">
        <f>'1F'!$AR$30</f>
        <v>CR_CMEX_12512AAP</v>
      </c>
      <c r="F515">
        <f>IF(ISBLANK('1F'!$G$30),"",'1F'!$G$30)</f>
        <v>0</v>
      </c>
    </row>
    <row r="516" spans="1:6">
      <c r="A516" t="s">
        <v>15703</v>
      </c>
      <c r="B516" t="str">
        <f>'1F'!$AU$30</f>
        <v>CR_CMEX_12512AAV</v>
      </c>
      <c r="F516" t="str">
        <f>IF(ISBLANK('1F'!$J$30),"",'1F'!$J$30)</f>
        <v/>
      </c>
    </row>
    <row r="517" spans="1:6">
      <c r="A517" t="s">
        <v>15703</v>
      </c>
      <c r="B517" s="2609" t="str">
        <f>'1F'!$AW$30</f>
        <v>CR_CMEX_12512ANPA</v>
      </c>
      <c r="F517">
        <f>IF(ISBLANK('1F'!$L$30),"",'1F'!$L$30)</f>
        <v>0</v>
      </c>
    </row>
    <row r="518" spans="1:6">
      <c r="A518" t="s">
        <v>15703</v>
      </c>
      <c r="B518" s="2609" t="str">
        <f>'1F'!$AX$30</f>
        <v>CR_CMEX_12512AAPA</v>
      </c>
      <c r="F518">
        <f>IF(ISBLANK('1F'!$M$30),"",'1F'!$M$30)</f>
        <v>0</v>
      </c>
    </row>
    <row r="519" spans="1:6">
      <c r="A519" t="s">
        <v>15703</v>
      </c>
      <c r="B519" t="str">
        <f>'1F'!$BA$30</f>
        <v>CR_CMEX_12512AAVA</v>
      </c>
      <c r="F519" t="str">
        <f>IF(ISBLANK('1F'!$P$30),"",'1F'!$P$30)</f>
        <v/>
      </c>
    </row>
    <row r="520" spans="1:6">
      <c r="A520" t="s">
        <v>15703</v>
      </c>
      <c r="B520" s="2609" t="str">
        <f>'1F'!$AQ$31</f>
        <v>CR_DMEX_12512ANP</v>
      </c>
      <c r="F520">
        <f>IF(ISBLANK('1F'!$F$31),"",'1F'!$F$31)</f>
        <v>0</v>
      </c>
    </row>
    <row r="521" spans="1:6">
      <c r="A521" t="s">
        <v>15703</v>
      </c>
      <c r="B521" s="2609" t="str">
        <f>'1F'!$AR$31</f>
        <v>CR_DMEX_12512AAP</v>
      </c>
      <c r="F521">
        <f>IF(ISBLANK('1F'!$G$31),"",'1F'!$G$31)</f>
        <v>0</v>
      </c>
    </row>
    <row r="522" spans="1:6">
      <c r="A522" t="s">
        <v>15703</v>
      </c>
      <c r="B522" t="str">
        <f>'1F'!$AU$31</f>
        <v>CR_DMEX_12512AAV</v>
      </c>
      <c r="F522" t="str">
        <f>IF(ISBLANK('1F'!$J$31),"",'1F'!$J$31)</f>
        <v/>
      </c>
    </row>
    <row r="523" spans="1:6">
      <c r="A523" t="s">
        <v>15703</v>
      </c>
      <c r="B523" s="2609" t="str">
        <f>'1F'!$AW$31</f>
        <v>CR_DMEX_12512ANPA</v>
      </c>
      <c r="F523">
        <f>IF(ISBLANK('1F'!$L$31),"",'1F'!$L$31)</f>
        <v>0</v>
      </c>
    </row>
    <row r="524" spans="1:6">
      <c r="A524" t="s">
        <v>15703</v>
      </c>
      <c r="B524" s="2609" t="str">
        <f>'1F'!$AX$31</f>
        <v>CR_DMEX_12512AAPA</v>
      </c>
      <c r="F524">
        <f>IF(ISBLANK('1F'!$M$31),"",'1F'!$M$31)</f>
        <v>0</v>
      </c>
    </row>
    <row r="525" spans="1:6">
      <c r="A525" t="s">
        <v>15703</v>
      </c>
      <c r="B525" t="str">
        <f>'1F'!$BA$31</f>
        <v>CR_DMEX_12512AAVA</v>
      </c>
      <c r="F525" t="str">
        <f>IF(ISBLANK('1F'!$P$31),"",'1F'!$P$31)</f>
        <v/>
      </c>
    </row>
    <row r="526" spans="1:6">
      <c r="A526" t="s">
        <v>15703</v>
      </c>
      <c r="B526" s="2609" t="str">
        <f>'1F'!$AQ$32</f>
        <v>CR12513ANP</v>
      </c>
      <c r="F526">
        <f>IF(ISBLANK('1F'!$F$32),"",'1F'!$F$32)</f>
        <v>0</v>
      </c>
    </row>
    <row r="527" spans="1:6">
      <c r="A527" t="s">
        <v>15703</v>
      </c>
      <c r="B527" s="2609" t="str">
        <f>'1F'!$AR$32</f>
        <v>CR12513AAP</v>
      </c>
      <c r="F527">
        <f>IF(ISBLANK('1F'!$G$32),"",'1F'!$G$32)</f>
        <v>0</v>
      </c>
    </row>
    <row r="528" spans="1:6">
      <c r="A528" t="s">
        <v>15703</v>
      </c>
      <c r="B528" t="str">
        <f>'1F'!$AU$32</f>
        <v>CR12513AAV</v>
      </c>
      <c r="F528" t="str">
        <f>IF(ISBLANK('1F'!$J$32),"",'1F'!$J$32)</f>
        <v/>
      </c>
    </row>
    <row r="529" spans="1:6">
      <c r="A529" t="s">
        <v>15703</v>
      </c>
      <c r="B529" s="2609" t="str">
        <f>'1F'!$AW$32</f>
        <v>CR12513ANPA</v>
      </c>
      <c r="F529">
        <f>IF(ISBLANK('1F'!$L$32),"",'1F'!$L$32)</f>
        <v>0</v>
      </c>
    </row>
    <row r="530" spans="1:6">
      <c r="A530" t="s">
        <v>15703</v>
      </c>
      <c r="B530" s="2609" t="str">
        <f>'1F'!$AX$32</f>
        <v>CR12513AAPA</v>
      </c>
      <c r="F530">
        <f>IF(ISBLANK('1F'!$M$32),"",'1F'!$M$32)</f>
        <v>0</v>
      </c>
    </row>
    <row r="531" spans="1:6">
      <c r="A531" t="s">
        <v>15703</v>
      </c>
      <c r="B531" t="str">
        <f>'1F'!$BA$32</f>
        <v>CR12513AAVA</v>
      </c>
      <c r="F531" t="str">
        <f>IF(ISBLANK('1F'!$P$32),"",'1F'!$P$32)</f>
        <v/>
      </c>
    </row>
    <row r="532" spans="1:6">
      <c r="A532" t="s">
        <v>15703</v>
      </c>
      <c r="B532" s="2609" t="str">
        <f>'1F'!$AQ$33</f>
        <v>CR12523ANP</v>
      </c>
      <c r="F532">
        <f>IF(ISBLANK('1F'!$F$33),"",'1F'!$F$33)</f>
        <v>0</v>
      </c>
    </row>
    <row r="533" spans="1:6">
      <c r="A533" t="s">
        <v>15703</v>
      </c>
      <c r="B533" s="2609" t="str">
        <f>'1F'!$AR$33</f>
        <v>CR12523AAP</v>
      </c>
      <c r="F533">
        <f>IF(ISBLANK('1F'!$G$33),"",'1F'!$G$33)</f>
        <v>0</v>
      </c>
    </row>
    <row r="534" spans="1:6">
      <c r="A534" t="s">
        <v>15703</v>
      </c>
      <c r="B534" t="str">
        <f>'1F'!$AU$33</f>
        <v>CR12523AAV</v>
      </c>
      <c r="F534" t="str">
        <f>IF(ISBLANK('1F'!$J$33),"",'1F'!$J$33)</f>
        <v/>
      </c>
    </row>
    <row r="535" spans="1:6">
      <c r="A535" t="s">
        <v>15703</v>
      </c>
      <c r="B535" s="2609" t="str">
        <f>'1F'!$AW$33</f>
        <v>CR12523ANPA</v>
      </c>
      <c r="F535">
        <f>IF(ISBLANK('1F'!$L$33),"",'1F'!$L$33)</f>
        <v>0</v>
      </c>
    </row>
    <row r="536" spans="1:6">
      <c r="A536" t="s">
        <v>15703</v>
      </c>
      <c r="B536" s="2609" t="str">
        <f>'1F'!$AX$33</f>
        <v>CR12523AAPA</v>
      </c>
      <c r="F536">
        <f>IF(ISBLANK('1F'!$M$33),"",'1F'!$M$33)</f>
        <v>0</v>
      </c>
    </row>
    <row r="537" spans="1:6">
      <c r="A537" t="s">
        <v>15703</v>
      </c>
      <c r="B537" t="str">
        <f>'1F'!$BA$33</f>
        <v>CR12523AAVA</v>
      </c>
      <c r="F537" t="str">
        <f>IF(ISBLANK('1F'!$P$33),"",'1F'!$P$33)</f>
        <v/>
      </c>
    </row>
    <row r="538" spans="1:6">
      <c r="A538" t="s">
        <v>15703</v>
      </c>
      <c r="B538" s="2609" t="str">
        <f>'1F'!$AQ$34</f>
        <v>CR12514ANP</v>
      </c>
      <c r="F538">
        <f>IF(ISBLANK('1F'!$F$34),"",'1F'!$F$34)</f>
        <v>0</v>
      </c>
    </row>
    <row r="539" spans="1:6">
      <c r="A539" t="s">
        <v>15703</v>
      </c>
      <c r="B539" s="2609" t="str">
        <f>'1F'!$AR$34</f>
        <v>CR12514AAP</v>
      </c>
      <c r="F539">
        <f>IF(ISBLANK('1F'!$G$34),"",'1F'!$G$34)</f>
        <v>0</v>
      </c>
    </row>
    <row r="540" spans="1:6">
      <c r="A540" t="s">
        <v>15703</v>
      </c>
      <c r="B540" t="str">
        <f>'1F'!$AT$34</f>
        <v>CR12514ANV</v>
      </c>
      <c r="F540">
        <f>IF(ISBLANK('1F'!$I$34),"",'1F'!$I$34)</f>
        <v>0</v>
      </c>
    </row>
    <row r="541" spans="1:6">
      <c r="A541" t="s">
        <v>15703</v>
      </c>
      <c r="B541" t="str">
        <f>'1F'!$AU$34</f>
        <v>CR12514AAV</v>
      </c>
      <c r="F541">
        <f>IF(ISBLANK('1F'!$J$34),"",'1F'!$J$34)</f>
        <v>0</v>
      </c>
    </row>
    <row r="542" spans="1:6">
      <c r="A542" t="s">
        <v>15703</v>
      </c>
      <c r="B542" s="2609" t="str">
        <f>'1F'!$AW$34</f>
        <v>CR12514ANPA</v>
      </c>
      <c r="F542">
        <f>IF(ISBLANK('1F'!$L$34),"",'1F'!$L$34)</f>
        <v>0</v>
      </c>
    </row>
    <row r="543" spans="1:6">
      <c r="A543" t="s">
        <v>15703</v>
      </c>
      <c r="B543" s="2609" t="str">
        <f>'1F'!$AX$34</f>
        <v>CR12514AAPA</v>
      </c>
      <c r="F543">
        <f>IF(ISBLANK('1F'!$M$34),"",'1F'!$M$34)</f>
        <v>0</v>
      </c>
    </row>
    <row r="544" spans="1:6">
      <c r="A544" t="s">
        <v>15703</v>
      </c>
      <c r="B544" t="str">
        <f>'1F'!$AZ$34</f>
        <v>CR12514ANVA</v>
      </c>
      <c r="F544">
        <f>IF(ISBLANK('1F'!$O$34),"",'1F'!$O$34)</f>
        <v>0</v>
      </c>
    </row>
    <row r="545" spans="1:6">
      <c r="A545" t="s">
        <v>15703</v>
      </c>
      <c r="B545" t="str">
        <f>'1F'!$BA$34</f>
        <v>CR12514AAVA</v>
      </c>
      <c r="F545">
        <f>IF(ISBLANK('1F'!$P$34),"",'1F'!$P$34)</f>
        <v>0</v>
      </c>
    </row>
    <row r="546" spans="1:6">
      <c r="A546" t="s">
        <v>15703</v>
      </c>
      <c r="B546" s="2609" t="str">
        <f>'1F'!$AP$36</f>
        <v>CR_RORE_12516NNP</v>
      </c>
      <c r="F546">
        <f>IF(ISBLANK('1F'!$E$36),"",'1F'!$E$36)</f>
        <v>0</v>
      </c>
    </row>
    <row r="547" spans="1:6">
      <c r="A547" t="s">
        <v>15703</v>
      </c>
      <c r="B547" s="2609" t="str">
        <f>'1F'!$AQ$36</f>
        <v>CR_RORE_12516ANP</v>
      </c>
      <c r="F547">
        <f>IF(ISBLANK('1F'!$F$36),"",'1F'!$F$36)</f>
        <v>0</v>
      </c>
    </row>
    <row r="548" spans="1:6">
      <c r="A548" t="s">
        <v>15703</v>
      </c>
      <c r="B548" s="2609" t="str">
        <f>'1F'!$AR$36</f>
        <v>CR_RORE_12516AAP</v>
      </c>
      <c r="F548">
        <f>IF(ISBLANK('1F'!$G$36),"",'1F'!$G$36)</f>
        <v>0</v>
      </c>
    </row>
    <row r="549" spans="1:6">
      <c r="A549" t="s">
        <v>15703</v>
      </c>
      <c r="B549" t="str">
        <f>'1F'!$AS$36</f>
        <v>CR_RORE_12516NNV</v>
      </c>
      <c r="F549">
        <f>IF(ISBLANK('1F'!$H$36),"",'1F'!$H$36)</f>
        <v>0</v>
      </c>
    </row>
    <row r="550" spans="1:6">
      <c r="A550" t="s">
        <v>15703</v>
      </c>
      <c r="B550" t="str">
        <f>'1F'!$AT$36</f>
        <v>CR_RORE_12516ANV</v>
      </c>
      <c r="F550">
        <f>IF(ISBLANK('1F'!$I$36),"",'1F'!$I$36)</f>
        <v>0</v>
      </c>
    </row>
    <row r="551" spans="1:6">
      <c r="A551" t="s">
        <v>15703</v>
      </c>
      <c r="B551" t="str">
        <f>'1F'!$AU$36</f>
        <v>CR_RORE_12516AAV</v>
      </c>
      <c r="F551">
        <f>IF(ISBLANK('1F'!$J$36),"",'1F'!$J$36)</f>
        <v>0</v>
      </c>
    </row>
    <row r="552" spans="1:6">
      <c r="A552" t="s">
        <v>15703</v>
      </c>
      <c r="B552" s="2609" t="str">
        <f>'1F'!$AV$36</f>
        <v>CR_RORE_12516NNPA</v>
      </c>
      <c r="F552">
        <f>IF(ISBLANK('1F'!$K$36),"",'1F'!$K$36)</f>
        <v>0</v>
      </c>
    </row>
    <row r="553" spans="1:6">
      <c r="A553" t="s">
        <v>15703</v>
      </c>
      <c r="B553" s="2609" t="str">
        <f>'1F'!$AW$36</f>
        <v>CR_RORE_12516ANPA</v>
      </c>
      <c r="F553">
        <f>IF(ISBLANK('1F'!$L$36),"",'1F'!$L$36)</f>
        <v>0</v>
      </c>
    </row>
    <row r="554" spans="1:6">
      <c r="A554" t="s">
        <v>15703</v>
      </c>
      <c r="B554" s="2609" t="str">
        <f>'1F'!$AX$36</f>
        <v>CR_RORE_12516AAPA</v>
      </c>
      <c r="F554">
        <f>IF(ISBLANK('1F'!$M$36),"",'1F'!$M$36)</f>
        <v>0</v>
      </c>
    </row>
    <row r="555" spans="1:6">
      <c r="A555" t="s">
        <v>15703</v>
      </c>
      <c r="B555" t="str">
        <f>'1F'!$AY$36</f>
        <v>CR_RORE_12516NNVA</v>
      </c>
      <c r="F555">
        <f>IF(ISBLANK('1F'!$N$36),"",'1F'!$N$36)</f>
        <v>0</v>
      </c>
    </row>
    <row r="556" spans="1:6">
      <c r="A556" t="s">
        <v>15703</v>
      </c>
      <c r="B556" t="str">
        <f>'1F'!$AZ$36</f>
        <v>CR_RORE_12516ANVA</v>
      </c>
      <c r="F556">
        <f>IF(ISBLANK('1F'!$O$36),"",'1F'!$O$36)</f>
        <v>0</v>
      </c>
    </row>
    <row r="557" spans="1:6">
      <c r="A557" t="s">
        <v>15703</v>
      </c>
      <c r="B557" t="str">
        <f>'1F'!$BA$36</f>
        <v>CR_RORE_12516AAVA</v>
      </c>
      <c r="F557">
        <f>IF(ISBLANK('1F'!$P$36),"",'1F'!$P$36)</f>
        <v>0</v>
      </c>
    </row>
    <row r="558" spans="1:6">
      <c r="A558" t="s">
        <v>15703</v>
      </c>
      <c r="B558" s="2609" t="str">
        <f>'1F'!$AP$38</f>
        <v>CR12517NNP</v>
      </c>
      <c r="F558" t="str">
        <f>IF(ISBLANK('1F'!$E$38),"",'1F'!$E$38)</f>
        <v/>
      </c>
    </row>
    <row r="559" spans="1:6">
      <c r="A559" t="s">
        <v>15703</v>
      </c>
      <c r="B559" t="str">
        <f>'1F'!$AS$38</f>
        <v>CR12517NNV</v>
      </c>
      <c r="F559">
        <f>IF(ISBLANK('1F'!$H$38),"",'1F'!$H$38)</f>
        <v>0</v>
      </c>
    </row>
    <row r="560" spans="1:6">
      <c r="A560" t="s">
        <v>15703</v>
      </c>
      <c r="B560" t="str">
        <f>'1F'!$AT$38</f>
        <v>CR12517ANV</v>
      </c>
      <c r="F560">
        <f>IF(ISBLANK('1F'!$I$38),"",'1F'!$I$38)</f>
        <v>0</v>
      </c>
    </row>
    <row r="561" spans="1:6">
      <c r="A561" t="s">
        <v>15703</v>
      </c>
      <c r="B561" t="str">
        <f>'1F'!$AU$38</f>
        <v>CR12517AAV</v>
      </c>
      <c r="F561">
        <f>IF(ISBLANK('1F'!$J$38),"",'1F'!$J$38)</f>
        <v>0</v>
      </c>
    </row>
    <row r="562" spans="1:6">
      <c r="A562" t="s">
        <v>15703</v>
      </c>
      <c r="B562" s="2609" t="str">
        <f>'1F'!$AV$38</f>
        <v>CR12517NNPA</v>
      </c>
      <c r="F562" t="str">
        <f>IF(ISBLANK('1F'!$K$38),"",'1F'!$K$38)</f>
        <v/>
      </c>
    </row>
    <row r="563" spans="1:6">
      <c r="A563" t="s">
        <v>15703</v>
      </c>
      <c r="B563" t="str">
        <f>'1F'!$AY$38</f>
        <v>CR12517NNVA</v>
      </c>
      <c r="F563">
        <f>IF(ISBLANK('1F'!$N$38),"",'1F'!$N$38)</f>
        <v>0</v>
      </c>
    </row>
    <row r="564" spans="1:6">
      <c r="A564" t="s">
        <v>15703</v>
      </c>
      <c r="B564" t="str">
        <f>'1F'!$AZ$38</f>
        <v>CR12517ANVA</v>
      </c>
      <c r="F564">
        <f>IF(ISBLANK('1F'!$O$38),"",'1F'!$O$38)</f>
        <v>0</v>
      </c>
    </row>
    <row r="565" spans="1:6">
      <c r="A565" t="s">
        <v>15703</v>
      </c>
      <c r="B565" t="str">
        <f>'1F'!$BA$38</f>
        <v>CR12517AAVA</v>
      </c>
      <c r="F565">
        <f>IF(ISBLANK('1F'!$P$38),"",'1F'!$P$38)</f>
        <v>0</v>
      </c>
    </row>
    <row r="566" spans="1:6">
      <c r="A566" t="s">
        <v>15703</v>
      </c>
      <c r="B566" s="2609" t="str">
        <f>'1F'!$AQ$40</f>
        <v>CR_VSA_12517ANP</v>
      </c>
      <c r="F566">
        <f>IF(ISBLANK('1F'!$F$40),"",'1F'!$F$40)</f>
        <v>0</v>
      </c>
    </row>
    <row r="567" spans="1:6">
      <c r="A567" t="s">
        <v>15703</v>
      </c>
      <c r="B567" s="2609" t="str">
        <f>'1F'!$AR$40</f>
        <v>CR_VSA_12517AAP</v>
      </c>
      <c r="F567">
        <f>IF(ISBLANK('1F'!$G$40),"",'1F'!$G$40)</f>
        <v>0</v>
      </c>
    </row>
    <row r="568" spans="1:6">
      <c r="A568" t="s">
        <v>15703</v>
      </c>
      <c r="B568" t="str">
        <f>'1F'!$AU$40</f>
        <v>CR_VSA_12517AAV</v>
      </c>
      <c r="F568" t="str">
        <f>IF(ISBLANK('1F'!$J$40),"",'1F'!$J$40)</f>
        <v/>
      </c>
    </row>
    <row r="569" spans="1:6">
      <c r="A569" t="s">
        <v>15703</v>
      </c>
      <c r="B569" s="2609" t="str">
        <f>'1F'!$AW$40</f>
        <v>CR_VSA_12517ANPA</v>
      </c>
      <c r="F569">
        <f>IF(ISBLANK('1F'!$L$40),"",'1F'!$L$40)</f>
        <v>0</v>
      </c>
    </row>
    <row r="570" spans="1:6">
      <c r="A570" t="s">
        <v>15703</v>
      </c>
      <c r="B570" s="2609" t="str">
        <f>'1F'!$AX$40</f>
        <v>CR_VSA_12517AAPA</v>
      </c>
      <c r="F570">
        <f>IF(ISBLANK('1F'!$M$40),"",'1F'!$M$40)</f>
        <v>0</v>
      </c>
    </row>
    <row r="571" spans="1:6">
      <c r="A571" t="s">
        <v>15703</v>
      </c>
      <c r="B571" t="str">
        <f>'1F'!$BA$40</f>
        <v>CR_VSA_12517AAVA</v>
      </c>
      <c r="F571" t="str">
        <f>IF(ISBLANK('1F'!$P$40),"",'1F'!$P$40)</f>
        <v/>
      </c>
    </row>
    <row r="572" spans="1:6">
      <c r="A572" t="s">
        <v>15703</v>
      </c>
      <c r="B572" s="2609" t="str">
        <f>'1F'!$AP$42</f>
        <v>CR12518NNP</v>
      </c>
      <c r="F572">
        <f>IF(ISBLANK('1F'!$E$42),"",'1F'!$E$42)</f>
        <v>0</v>
      </c>
    </row>
    <row r="573" spans="1:6">
      <c r="A573" t="s">
        <v>15703</v>
      </c>
      <c r="B573" s="2609" t="str">
        <f>'1F'!$AQ$42</f>
        <v>CR12518ANP</v>
      </c>
      <c r="F573">
        <f>IF(ISBLANK('1F'!$F$42),"",'1F'!$F$42)</f>
        <v>0</v>
      </c>
    </row>
    <row r="574" spans="1:6">
      <c r="A574" t="s">
        <v>15703</v>
      </c>
      <c r="B574" s="2609" t="str">
        <f>'1F'!$AR$42</f>
        <v>CR12518AAP</v>
      </c>
      <c r="F574">
        <f>IF(ISBLANK('1F'!$G$42),"",'1F'!$G$42)</f>
        <v>0</v>
      </c>
    </row>
    <row r="575" spans="1:6">
      <c r="A575" t="s">
        <v>15703</v>
      </c>
      <c r="B575" t="str">
        <f>'1F'!$AS$42</f>
        <v>CR12518NNV</v>
      </c>
      <c r="F575">
        <f>IF(ISBLANK('1F'!$H$42),"",'1F'!$H$42)</f>
        <v>0</v>
      </c>
    </row>
    <row r="576" spans="1:6">
      <c r="A576" t="s">
        <v>15703</v>
      </c>
      <c r="B576" t="str">
        <f>'1F'!$AT$42</f>
        <v>CR12518ANV</v>
      </c>
      <c r="F576">
        <f>IF(ISBLANK('1F'!$I$42),"",'1F'!$I$42)</f>
        <v>0</v>
      </c>
    </row>
    <row r="577" spans="1:6">
      <c r="A577" t="s">
        <v>15703</v>
      </c>
      <c r="B577" t="str">
        <f>'1F'!$AU$42</f>
        <v>CR12518AAV</v>
      </c>
      <c r="F577">
        <f>IF(ISBLANK('1F'!$J$42),"",'1F'!$J$42)</f>
        <v>0</v>
      </c>
    </row>
    <row r="578" spans="1:6">
      <c r="A578" t="s">
        <v>15703</v>
      </c>
      <c r="B578" s="2609" t="str">
        <f>'1F'!$AV$42</f>
        <v>CR12518NNPA</v>
      </c>
      <c r="F578">
        <f>IF(ISBLANK('1F'!$K$42),"",'1F'!$K$42)</f>
        <v>0</v>
      </c>
    </row>
    <row r="579" spans="1:6">
      <c r="A579" t="s">
        <v>15703</v>
      </c>
      <c r="B579" s="2609" t="str">
        <f>'1F'!$AW$42</f>
        <v>CR12518ANPA</v>
      </c>
      <c r="F579">
        <f>IF(ISBLANK('1F'!$L$42),"",'1F'!$L$42)</f>
        <v>0</v>
      </c>
    </row>
    <row r="580" spans="1:6">
      <c r="A580" t="s">
        <v>15703</v>
      </c>
      <c r="B580" s="2609" t="str">
        <f>'1F'!$AX$42</f>
        <v>CR12518AAPA</v>
      </c>
      <c r="F580">
        <f>IF(ISBLANK('1F'!$M$42),"",'1F'!$M$42)</f>
        <v>0</v>
      </c>
    </row>
    <row r="581" spans="1:6">
      <c r="A581" t="s">
        <v>15703</v>
      </c>
      <c r="B581" t="str">
        <f>'1F'!$AY$42</f>
        <v>CR12518NNVA</v>
      </c>
      <c r="F581">
        <f>IF(ISBLANK('1F'!$N$42),"",'1F'!$N$42)</f>
        <v>0</v>
      </c>
    </row>
    <row r="582" spans="1:6">
      <c r="A582" t="s">
        <v>15703</v>
      </c>
      <c r="B582" t="str">
        <f>'1F'!$AZ$42</f>
        <v>CR12518ANVA</v>
      </c>
      <c r="F582">
        <f>IF(ISBLANK('1F'!$O$42),"",'1F'!$O$42)</f>
        <v>0</v>
      </c>
    </row>
    <row r="583" spans="1:6">
      <c r="A583" t="s">
        <v>15703</v>
      </c>
      <c r="B583" t="str">
        <f>'1F'!$BA$42</f>
        <v>CR12518AAVA</v>
      </c>
      <c r="F583">
        <f>IF(ISBLANK('1F'!$P$42),"",'1F'!$P$42)</f>
        <v>0</v>
      </c>
    </row>
    <row r="584" spans="1:6">
      <c r="A584" t="s">
        <v>15703</v>
      </c>
      <c r="B584" s="2609" t="str">
        <f>'1F'!$AP$45</f>
        <v>CR12520NNP</v>
      </c>
      <c r="F584" t="str">
        <f>IF(ISBLANK('1F'!$E$45),"",'1F'!$E$45)</f>
        <v/>
      </c>
    </row>
    <row r="585" spans="1:6">
      <c r="A585" t="s">
        <v>15703</v>
      </c>
      <c r="B585" s="2609" t="str">
        <f>'1F'!$AQ$45</f>
        <v>CR12520ANP</v>
      </c>
      <c r="F585">
        <f>IF(ISBLANK('1F'!$F$45),"",'1F'!$F$45)</f>
        <v>0</v>
      </c>
    </row>
    <row r="586" spans="1:6">
      <c r="A586" t="s">
        <v>15703</v>
      </c>
      <c r="B586" s="2609" t="str">
        <f>'1F'!$AR$45</f>
        <v>CR12520AAP</v>
      </c>
      <c r="F586">
        <f>IF(ISBLANK('1F'!$G$45),"",'1F'!$G$45)</f>
        <v>0</v>
      </c>
    </row>
    <row r="587" spans="1:6">
      <c r="A587" t="s">
        <v>15703</v>
      </c>
      <c r="B587" t="str">
        <f>'1F'!$AS$45</f>
        <v>CR12520NNV</v>
      </c>
      <c r="F587">
        <f>IF(ISBLANK('1F'!$H$45),"",'1F'!$H$45)</f>
        <v>0</v>
      </c>
    </row>
    <row r="588" spans="1:6">
      <c r="A588" t="s">
        <v>15703</v>
      </c>
      <c r="B588" t="str">
        <f>'1F'!$AU$45</f>
        <v>CR12520AAV</v>
      </c>
      <c r="F588" t="str">
        <f>IF(ISBLANK('1F'!$J$45),"",'1F'!$J$45)</f>
        <v/>
      </c>
    </row>
    <row r="589" spans="1:6">
      <c r="A589" t="s">
        <v>15703</v>
      </c>
      <c r="B589" s="2609" t="str">
        <f>'1F'!$AV$45</f>
        <v>CR12520NNPA</v>
      </c>
      <c r="F589" t="str">
        <f>IF(ISBLANK('1F'!$K$45),"",'1F'!$K$45)</f>
        <v/>
      </c>
    </row>
    <row r="590" spans="1:6">
      <c r="A590" t="s">
        <v>15703</v>
      </c>
      <c r="B590" s="2609" t="str">
        <f>'1F'!$AW$45</f>
        <v>CR12520ANPA</v>
      </c>
      <c r="F590">
        <f>IF(ISBLANK('1F'!$L$45),"",'1F'!$L$45)</f>
        <v>0</v>
      </c>
    </row>
    <row r="591" spans="1:6">
      <c r="A591" t="s">
        <v>15703</v>
      </c>
      <c r="B591" s="2609" t="str">
        <f>'1F'!$AX$45</f>
        <v>CR12520AAPA</v>
      </c>
      <c r="F591">
        <f>IF(ISBLANK('1F'!$M$45),"",'1F'!$M$45)</f>
        <v>0</v>
      </c>
    </row>
    <row r="592" spans="1:6">
      <c r="A592" t="s">
        <v>15703</v>
      </c>
      <c r="B592" t="str">
        <f>'1F'!$AY$45</f>
        <v>CR12520NNVA</v>
      </c>
      <c r="F592">
        <f>IF(ISBLANK('1F'!$N$45),"",'1F'!$N$45)</f>
        <v>0</v>
      </c>
    </row>
    <row r="593" spans="1:6">
      <c r="A593" t="s">
        <v>15703</v>
      </c>
      <c r="B593" t="str">
        <f>'1F'!$BA$45</f>
        <v>CR12520AAVA</v>
      </c>
      <c r="F593" t="str">
        <f>IF(ISBLANK('1F'!$P$45),"",'1F'!$P$45)</f>
        <v/>
      </c>
    </row>
    <row r="594" spans="1:6">
      <c r="A594" t="s">
        <v>15703</v>
      </c>
      <c r="B594" s="2609" t="str">
        <f>'1F'!$AQ$46</f>
        <v>CR12521ANP</v>
      </c>
      <c r="F594">
        <f>IF(ISBLANK('1F'!$F$46),"",'1F'!$F$46)</f>
        <v>0</v>
      </c>
    </row>
    <row r="595" spans="1:6">
      <c r="A595" t="s">
        <v>15703</v>
      </c>
      <c r="B595" s="2609" t="str">
        <f>'1F'!$AR$46</f>
        <v>CR12521AAP</v>
      </c>
      <c r="F595">
        <f>IF(ISBLANK('1F'!$G$46),"",'1F'!$G$46)</f>
        <v>0</v>
      </c>
    </row>
    <row r="596" spans="1:6">
      <c r="A596" t="s">
        <v>15703</v>
      </c>
      <c r="B596" t="str">
        <f>'1F'!$AU$46</f>
        <v>CR12521AAV</v>
      </c>
      <c r="F596" t="str">
        <f>IF(ISBLANK('1F'!$J$46),"",'1F'!$J$46)</f>
        <v/>
      </c>
    </row>
    <row r="597" spans="1:6">
      <c r="A597" t="s">
        <v>15703</v>
      </c>
      <c r="B597" s="2609" t="str">
        <f>'1F'!$AW$46</f>
        <v>CR12521ANPA</v>
      </c>
      <c r="F597">
        <f>IF(ISBLANK('1F'!$L$46),"",'1F'!$L$46)</f>
        <v>0</v>
      </c>
    </row>
    <row r="598" spans="1:6">
      <c r="A598" t="s">
        <v>15703</v>
      </c>
      <c r="B598" s="2609" t="str">
        <f>'1F'!$AX$46</f>
        <v>CR12521AAPA</v>
      </c>
      <c r="F598">
        <f>IF(ISBLANK('1F'!$M$46),"",'1F'!$M$46)</f>
        <v>0</v>
      </c>
    </row>
    <row r="599" spans="1:6">
      <c r="A599" t="s">
        <v>15703</v>
      </c>
      <c r="B599" t="str">
        <f>'1F'!$BA$46</f>
        <v>CR12521AAVA</v>
      </c>
      <c r="F599" t="str">
        <f>IF(ISBLANK('1F'!$P$46),"",'1F'!$P$46)</f>
        <v/>
      </c>
    </row>
    <row r="600" spans="1:6">
      <c r="A600" t="s">
        <v>15703</v>
      </c>
      <c r="B600" s="2609" t="str">
        <f>'1F'!$AP$48</f>
        <v>CR12519NNP</v>
      </c>
      <c r="F600">
        <f>IF(ISBLANK('1F'!$E$48),"",'1F'!$E$48)</f>
        <v>0</v>
      </c>
    </row>
    <row r="601" spans="1:6">
      <c r="A601" t="s">
        <v>15703</v>
      </c>
      <c r="B601" s="2609" t="str">
        <f>'1F'!$AQ$48</f>
        <v>CR12519ANP</v>
      </c>
      <c r="F601">
        <f>IF(ISBLANK('1F'!$F$48),"",'1F'!$F$48)</f>
        <v>0</v>
      </c>
    </row>
    <row r="602" spans="1:6">
      <c r="A602" t="s">
        <v>15703</v>
      </c>
      <c r="B602" s="2609" t="str">
        <f>'1F'!$AR$48</f>
        <v>CR12519AAP</v>
      </c>
      <c r="F602">
        <f>IF(ISBLANK('1F'!$G$48),"",'1F'!$G$48)</f>
        <v>0</v>
      </c>
    </row>
    <row r="603" spans="1:6">
      <c r="A603" t="s">
        <v>15703</v>
      </c>
      <c r="B603" t="str">
        <f>'1F'!$AS$48</f>
        <v>CR12519NNV</v>
      </c>
      <c r="F603">
        <f>IF(ISBLANK('1F'!$H$48),"",'1F'!$H$48)</f>
        <v>0</v>
      </c>
    </row>
    <row r="604" spans="1:6">
      <c r="A604" t="s">
        <v>15703</v>
      </c>
      <c r="B604" t="str">
        <f>'1F'!$AT$48</f>
        <v>CR12519ANV</v>
      </c>
      <c r="F604">
        <f>IF(ISBLANK('1F'!$I$48),"",'1F'!$I$48)</f>
        <v>0</v>
      </c>
    </row>
    <row r="605" spans="1:6">
      <c r="A605" t="s">
        <v>15703</v>
      </c>
      <c r="B605" t="str">
        <f>'1F'!$AU$48</f>
        <v>CR12519AAV</v>
      </c>
      <c r="F605">
        <f>IF(ISBLANK('1F'!$J$48),"",'1F'!$J$48)</f>
        <v>0</v>
      </c>
    </row>
    <row r="606" spans="1:6">
      <c r="A606" t="s">
        <v>15703</v>
      </c>
      <c r="B606" s="2609" t="str">
        <f>'1F'!$AV$48</f>
        <v>CR12519NNPA</v>
      </c>
      <c r="F606">
        <f>IF(ISBLANK('1F'!$K$48),"",'1F'!$K$48)</f>
        <v>0</v>
      </c>
    </row>
    <row r="607" spans="1:6">
      <c r="A607" t="s">
        <v>15703</v>
      </c>
      <c r="B607" s="2609" t="str">
        <f>'1F'!$AW$48</f>
        <v>CR12519ANPA</v>
      </c>
      <c r="F607">
        <f>IF(ISBLANK('1F'!$L$48),"",'1F'!$L$48)</f>
        <v>0</v>
      </c>
    </row>
    <row r="608" spans="1:6">
      <c r="A608" t="s">
        <v>15703</v>
      </c>
      <c r="B608" s="2609" t="str">
        <f>'1F'!$AX$48</f>
        <v>CR12519AAPA</v>
      </c>
      <c r="F608">
        <f>IF(ISBLANK('1F'!$M$48),"",'1F'!$M$48)</f>
        <v>0</v>
      </c>
    </row>
    <row r="609" spans="1:6">
      <c r="A609" t="s">
        <v>15703</v>
      </c>
      <c r="B609" t="str">
        <f>'1F'!$AY$48</f>
        <v>CR12519NNVA</v>
      </c>
      <c r="F609">
        <f>IF(ISBLANK('1F'!$N$48),"",'1F'!$N$48)</f>
        <v>0</v>
      </c>
    </row>
    <row r="610" spans="1:6">
      <c r="A610" t="s">
        <v>15703</v>
      </c>
      <c r="B610" t="str">
        <f>'1F'!$AZ$48</f>
        <v>CR12519ANVA</v>
      </c>
      <c r="F610">
        <f>IF(ISBLANK('1F'!$O$48),"",'1F'!$O$48)</f>
        <v>0</v>
      </c>
    </row>
    <row r="611" spans="1:6">
      <c r="A611" t="s">
        <v>15703</v>
      </c>
      <c r="B611" t="str">
        <f>'1F'!$BA$48</f>
        <v>CR12519AAVA</v>
      </c>
      <c r="F611">
        <f>IF(ISBLANK('1F'!$P$48),"",'1F'!$P$48)</f>
        <v>0</v>
      </c>
    </row>
    <row r="612" spans="1:6">
      <c r="A612" t="s">
        <v>15703</v>
      </c>
      <c r="B612" s="2609" t="str">
        <f>'1F'!$AQ$52</f>
        <v>CR13041ANP</v>
      </c>
      <c r="F612">
        <f>IF(ISBLANK('1F'!$F$52),"",'1F'!$F$52)</f>
        <v>0</v>
      </c>
    </row>
    <row r="613" spans="1:6">
      <c r="A613" t="s">
        <v>15703</v>
      </c>
      <c r="B613" s="2609" t="str">
        <f>'1F'!$AR$52</f>
        <v>CR13042AAP</v>
      </c>
      <c r="F613">
        <f>IF(ISBLANK('1F'!$G$52),"",'1F'!$G$52)</f>
        <v>0</v>
      </c>
    </row>
    <row r="614" spans="1:6">
      <c r="A614" t="s">
        <v>15703</v>
      </c>
      <c r="B614" t="str">
        <f>'1F'!$AU$52</f>
        <v>CR13042AAV</v>
      </c>
      <c r="F614" t="str">
        <f>IF(ISBLANK('1F'!$J$52),"",'1F'!$J$52)</f>
        <v/>
      </c>
    </row>
    <row r="615" spans="1:6">
      <c r="A615" t="s">
        <v>15703</v>
      </c>
      <c r="B615" s="2609" t="str">
        <f>'1F'!$AW$52</f>
        <v>CR13043ANPA</v>
      </c>
      <c r="F615">
        <f>IF(ISBLANK('1F'!$L$52),"",'1F'!$L$52)</f>
        <v>0</v>
      </c>
    </row>
    <row r="616" spans="1:6">
      <c r="A616" t="s">
        <v>15703</v>
      </c>
      <c r="B616" s="2609" t="str">
        <f>'1F'!$AX$52</f>
        <v>CR13044AAPA</v>
      </c>
      <c r="F616">
        <f>IF(ISBLANK('1F'!$M$52),"",'1F'!$M$52)</f>
        <v>0</v>
      </c>
    </row>
    <row r="617" spans="1:6">
      <c r="A617" t="s">
        <v>15703</v>
      </c>
      <c r="B617" t="str">
        <f>'1F'!$BA$52</f>
        <v>CR13045AAVA</v>
      </c>
      <c r="F617" t="str">
        <f>IF(ISBLANK('1F'!$P$52),"",'1F'!$P$52)</f>
        <v/>
      </c>
    </row>
    <row r="618" spans="1:6">
      <c r="A618" t="s">
        <v>15703</v>
      </c>
      <c r="B618" s="2609" t="str">
        <f>'1F'!$AQ$53</f>
        <v>CR13046ANP</v>
      </c>
      <c r="F618">
        <f>IF(ISBLANK('1F'!$F$53),"",'1F'!$F$53)</f>
        <v>0</v>
      </c>
    </row>
    <row r="619" spans="1:6">
      <c r="A619" t="s">
        <v>15703</v>
      </c>
      <c r="B619" s="2609" t="str">
        <f>'1F'!$AR$53</f>
        <v>CR13048AAP</v>
      </c>
      <c r="F619">
        <f>IF(ISBLANK('1F'!$G$53),"",'1F'!$G$53)</f>
        <v>0</v>
      </c>
    </row>
    <row r="620" spans="1:6">
      <c r="A620" t="s">
        <v>15703</v>
      </c>
      <c r="B620" t="str">
        <f>'1F'!$AU$53</f>
        <v>CR13051AAV</v>
      </c>
      <c r="F620" t="str">
        <f>IF(ISBLANK('1F'!$J$53),"",'1F'!$J$53)</f>
        <v/>
      </c>
    </row>
    <row r="621" spans="1:6">
      <c r="A621" t="s">
        <v>15703</v>
      </c>
      <c r="B621" s="2609" t="str">
        <f>'1F'!$AW$53</f>
        <v>CR13053ANPA</v>
      </c>
      <c r="F621">
        <f>IF(ISBLANK('1F'!$L$53),"",'1F'!$L$53)</f>
        <v>0</v>
      </c>
    </row>
    <row r="622" spans="1:6">
      <c r="A622" t="s">
        <v>15703</v>
      </c>
      <c r="B622" s="2609" t="str">
        <f>'1F'!$AX$53</f>
        <v>CR13055AAPA</v>
      </c>
      <c r="F622">
        <f>IF(ISBLANK('1F'!$M$53),"",'1F'!$M$53)</f>
        <v>0</v>
      </c>
    </row>
    <row r="623" spans="1:6">
      <c r="A623" t="s">
        <v>15703</v>
      </c>
      <c r="B623" t="str">
        <f>'1F'!$BA$53</f>
        <v>CR13058AAVA</v>
      </c>
      <c r="F623" t="str">
        <f>IF(ISBLANK('1F'!$P$53),"",'1F'!$P$53)</f>
        <v/>
      </c>
    </row>
    <row r="624" spans="1:6">
      <c r="A624" t="s">
        <v>15703</v>
      </c>
      <c r="B624" s="2609" t="str">
        <f>'1F'!$AQ$54</f>
        <v>CR13047ANP</v>
      </c>
      <c r="F624">
        <f>IF(ISBLANK('1F'!$F$54),"",'1F'!$F$54)</f>
        <v>0</v>
      </c>
    </row>
    <row r="625" spans="1:6">
      <c r="A625" t="s">
        <v>15703</v>
      </c>
      <c r="B625" s="2609" t="str">
        <f>'1F'!$AR$54</f>
        <v>CR13049AAP</v>
      </c>
      <c r="F625">
        <f>IF(ISBLANK('1F'!$G$54),"",'1F'!$G$54)</f>
        <v>0</v>
      </c>
    </row>
    <row r="626" spans="1:6">
      <c r="A626" t="s">
        <v>15703</v>
      </c>
      <c r="B626" t="str">
        <f>'1F'!$AT$54</f>
        <v>CR13050ANV</v>
      </c>
      <c r="F626">
        <f>IF(ISBLANK('1F'!$I$54),"",'1F'!$I$54)</f>
        <v>0</v>
      </c>
    </row>
    <row r="627" spans="1:6">
      <c r="A627" t="s">
        <v>15703</v>
      </c>
      <c r="B627" t="str">
        <f>'1F'!$AU$54</f>
        <v>CR13052AAV</v>
      </c>
      <c r="F627">
        <f>IF(ISBLANK('1F'!$J$54),"",'1F'!$J$54)</f>
        <v>0</v>
      </c>
    </row>
    <row r="628" spans="1:6">
      <c r="A628" t="s">
        <v>15703</v>
      </c>
      <c r="B628" s="2609" t="str">
        <f>'1F'!$AW$54</f>
        <v>CR13054ANPA</v>
      </c>
      <c r="F628">
        <f>IF(ISBLANK('1F'!$L$54),"",'1F'!$L$54)</f>
        <v>0</v>
      </c>
    </row>
    <row r="629" spans="1:6">
      <c r="A629" t="s">
        <v>15703</v>
      </c>
      <c r="B629" s="2609" t="str">
        <f>'1F'!$AX$54</f>
        <v>CR13056AAPA</v>
      </c>
      <c r="F629">
        <f>IF(ISBLANK('1F'!$M$54),"",'1F'!$M$54)</f>
        <v>0</v>
      </c>
    </row>
    <row r="630" spans="1:6">
      <c r="A630" t="s">
        <v>15703</v>
      </c>
      <c r="B630" t="str">
        <f>'1F'!$AZ$54</f>
        <v>CR13057ANVA</v>
      </c>
      <c r="F630">
        <f>IF(ISBLANK('1F'!$O$54),"",'1F'!$O$54)</f>
        <v>0</v>
      </c>
    </row>
    <row r="631" spans="1:6">
      <c r="A631" t="s">
        <v>15703</v>
      </c>
      <c r="B631" t="str">
        <f>'1F'!$BA$54</f>
        <v>CR13059AAVA</v>
      </c>
      <c r="F631">
        <f>IF(ISBLANK('1F'!$P$54),"",'1F'!$P$54)</f>
        <v>0</v>
      </c>
    </row>
    <row r="632" spans="1:6">
      <c r="A632" t="s">
        <v>15704</v>
      </c>
      <c r="B632" t="str">
        <f>'2A'!$AM$7</f>
        <v>A19030TOTRPC</v>
      </c>
      <c r="F632">
        <f>IF(ISBLANK('2A'!$L$7),"",'2A'!$L$7)</f>
        <v>0</v>
      </c>
    </row>
    <row r="633" spans="1:6">
      <c r="A633" t="s">
        <v>15704</v>
      </c>
      <c r="B633" t="str">
        <f>'2A'!$AF$8</f>
        <v>A19016RHNPC</v>
      </c>
      <c r="F633" t="str">
        <f>IF(ISBLANK('2A'!$E$8),"",'2A'!$E$8)</f>
        <v/>
      </c>
    </row>
    <row r="634" spans="1:6">
      <c r="A634" t="s">
        <v>15704</v>
      </c>
      <c r="B634" t="str">
        <f>'2A'!$AG$8</f>
        <v>A19016RNHNPC</v>
      </c>
      <c r="F634" t="str">
        <f>IF(ISBLANK('2A'!$F$8),"",'2A'!$F$8)</f>
        <v/>
      </c>
    </row>
    <row r="635" spans="1:6">
      <c r="A635" t="s">
        <v>15704</v>
      </c>
      <c r="B635" t="str">
        <f>'2A'!$AH$8</f>
        <v>A19016RWRNPC</v>
      </c>
      <c r="F635" t="str">
        <f>IF(ISBLANK('2A'!$G$8),"",'2A'!$G$8)</f>
        <v/>
      </c>
    </row>
    <row r="636" spans="1:6">
      <c r="A636" t="s">
        <v>15704</v>
      </c>
      <c r="B636" t="str">
        <f>'2A'!$AI$8</f>
        <v>A19030WNNPC</v>
      </c>
      <c r="F636" t="str">
        <f>IF(ISBLANK('2A'!$H$8),"",'2A'!$H$8)</f>
        <v/>
      </c>
    </row>
    <row r="637" spans="1:6">
      <c r="A637" t="s">
        <v>15704</v>
      </c>
      <c r="B637" t="str">
        <f>'2A'!$AJ$8</f>
        <v>A19030WNKNPC</v>
      </c>
      <c r="F637" t="str">
        <f>IF(ISBLANK('2A'!$I$8),"",'2A'!$I$8)</f>
        <v/>
      </c>
    </row>
    <row r="638" spans="1:6">
      <c r="A638" t="s">
        <v>15704</v>
      </c>
      <c r="B638" t="str">
        <f>'2A'!$AK$8</f>
        <v>A19030BIONPC</v>
      </c>
      <c r="F638" t="str">
        <f>IF(ISBLANK('2A'!$J$8),"",'2A'!$J$8)</f>
        <v/>
      </c>
    </row>
    <row r="639" spans="1:6">
      <c r="A639" t="s">
        <v>15704</v>
      </c>
      <c r="B639" t="str">
        <f>'2A'!$AL$8</f>
        <v>A19030APCNPC</v>
      </c>
      <c r="F639" t="str">
        <f>IF(ISBLANK('2A'!$K$8),"",'2A'!$K$8)</f>
        <v/>
      </c>
    </row>
    <row r="640" spans="1:6">
      <c r="A640" t="s">
        <v>15704</v>
      </c>
      <c r="B640" t="str">
        <f>'2A'!$AM$8</f>
        <v>A19030TOTRNPC</v>
      </c>
      <c r="F640">
        <f>IF(ISBLANK('2A'!$L$8),"",'2A'!$L$8)</f>
        <v>0</v>
      </c>
    </row>
    <row r="641" spans="1:6">
      <c r="A641" t="s">
        <v>15704</v>
      </c>
      <c r="B641" t="str">
        <f>'2A'!$AF$10</f>
        <v>BM9023XPUH</v>
      </c>
      <c r="F641">
        <f>IF(ISBLANK('2A'!$E$10),"",'2A'!$E$10)</f>
        <v>0</v>
      </c>
    </row>
    <row r="642" spans="1:6">
      <c r="A642" t="s">
        <v>15704</v>
      </c>
      <c r="B642" t="str">
        <f>'2A'!$AG$10</f>
        <v>BM9223XPUNH</v>
      </c>
      <c r="F642">
        <f>IF(ISBLANK('2A'!$F$10),"",'2A'!$F$10)</f>
        <v>0</v>
      </c>
    </row>
    <row r="643" spans="1:6">
      <c r="A643" t="s">
        <v>15704</v>
      </c>
      <c r="B643" t="str">
        <f>'2A'!$AH$10</f>
        <v>BM9223XPU_WR</v>
      </c>
      <c r="F643" t="str">
        <f>IF(ISBLANK('2A'!$G$10),"",'2A'!$G$10)</f>
        <v/>
      </c>
    </row>
    <row r="644" spans="1:6">
      <c r="A644" t="s">
        <v>15704</v>
      </c>
      <c r="B644" t="str">
        <f>'2A'!$AI$10</f>
        <v>BM9223XPU_WN</v>
      </c>
      <c r="F644" t="str">
        <f>IF(ISBLANK('2A'!$H$10),"",'2A'!$H$10)</f>
        <v/>
      </c>
    </row>
    <row r="645" spans="1:6">
      <c r="A645" t="s">
        <v>15704</v>
      </c>
      <c r="B645" t="str">
        <f>'2A'!$AJ$10</f>
        <v>BM9223XPU_WWN</v>
      </c>
      <c r="F645" t="str">
        <f>IF(ISBLANK('2A'!$I$10),"",'2A'!$I$10)</f>
        <v/>
      </c>
    </row>
    <row r="646" spans="1:6">
      <c r="A646" t="s">
        <v>15704</v>
      </c>
      <c r="B646" t="str">
        <f>'2A'!$AK$10</f>
        <v>BM9223XPU_B</v>
      </c>
      <c r="F646" t="str">
        <f>IF(ISBLANK('2A'!$J$10),"",'2A'!$J$10)</f>
        <v/>
      </c>
    </row>
    <row r="647" spans="1:6">
      <c r="A647" t="s">
        <v>15704</v>
      </c>
      <c r="B647" t="str">
        <f>'2A'!$AL$10</f>
        <v>BM9223XPU_AC</v>
      </c>
      <c r="F647" t="str">
        <f>IF(ISBLANK('2A'!$K$10),"",'2A'!$K$10)</f>
        <v/>
      </c>
    </row>
    <row r="648" spans="1:6">
      <c r="A648" t="s">
        <v>15704</v>
      </c>
      <c r="B648" t="str">
        <f>'2A'!$AM$10</f>
        <v>BM9223TOTOXIPU</v>
      </c>
      <c r="F648">
        <f>IF(ISBLANK('2A'!$L$10),"",'2A'!$L$10)</f>
        <v>0</v>
      </c>
    </row>
    <row r="649" spans="1:6">
      <c r="A649" t="s">
        <v>15704</v>
      </c>
      <c r="B649" t="str">
        <f>'2A'!$AF$11</f>
        <v>BM9023PUH</v>
      </c>
      <c r="F649">
        <f>IF(ISBLANK('2A'!$E$11),"",'2A'!$E$11)</f>
        <v>0</v>
      </c>
    </row>
    <row r="650" spans="1:6">
      <c r="A650" t="s">
        <v>15704</v>
      </c>
      <c r="B650" t="str">
        <f>'2A'!$AG$11</f>
        <v>BM9223PUNH</v>
      </c>
      <c r="F650">
        <f>IF(ISBLANK('2A'!$F$11),"",'2A'!$F$11)</f>
        <v>0</v>
      </c>
    </row>
    <row r="651" spans="1:6">
      <c r="A651" t="s">
        <v>15704</v>
      </c>
      <c r="B651" t="str">
        <f>'2A'!$AH$11</f>
        <v>BM9223PU_WR</v>
      </c>
      <c r="F651">
        <f>IF(ISBLANK('2A'!$G$11),"",'2A'!$G$11)</f>
        <v>0</v>
      </c>
    </row>
    <row r="652" spans="1:6">
      <c r="A652" t="s">
        <v>15704</v>
      </c>
      <c r="B652" t="str">
        <f>'2A'!$AI$11</f>
        <v>BM9223PU_WN</v>
      </c>
      <c r="F652">
        <f>IF(ISBLANK('2A'!$H$11),"",'2A'!$H$11)</f>
        <v>0</v>
      </c>
    </row>
    <row r="653" spans="1:6">
      <c r="A653" t="s">
        <v>15704</v>
      </c>
      <c r="B653" t="str">
        <f>'2A'!$AJ$11</f>
        <v>BM9223PU_WWN</v>
      </c>
      <c r="F653">
        <f>IF(ISBLANK('2A'!$I$11),"",'2A'!$I$11)</f>
        <v>0</v>
      </c>
    </row>
    <row r="654" spans="1:6">
      <c r="A654" t="s">
        <v>15704</v>
      </c>
      <c r="B654" t="str">
        <f>'2A'!$AK$11</f>
        <v>BM9223PU_B</v>
      </c>
      <c r="F654">
        <f>IF(ISBLANK('2A'!$J$11),"",'2A'!$J$11)</f>
        <v>0</v>
      </c>
    </row>
    <row r="655" spans="1:6">
      <c r="A655" t="s">
        <v>15704</v>
      </c>
      <c r="B655" t="str">
        <f>'2A'!$AL$11</f>
        <v>BM9223PU_AC</v>
      </c>
      <c r="F655">
        <f>IF(ISBLANK('2A'!$K$11),"",'2A'!$K$11)</f>
        <v>0</v>
      </c>
    </row>
    <row r="656" spans="1:6">
      <c r="A656" t="s">
        <v>15704</v>
      </c>
      <c r="B656" t="str">
        <f>'2A'!$AM$11</f>
        <v>BM9223TOTOXEPU</v>
      </c>
      <c r="F656">
        <f>IF(ISBLANK('2A'!$L$11),"",'2A'!$L$11)</f>
        <v>0</v>
      </c>
    </row>
    <row r="657" spans="1:6">
      <c r="A657" t="s">
        <v>15704</v>
      </c>
      <c r="B657" t="str">
        <f>'2A'!$AF$12</f>
        <v>BM9023IPUH</v>
      </c>
      <c r="F657">
        <f>IF(ISBLANK('2A'!$E$12),"",'2A'!$E$12)</f>
        <v>0</v>
      </c>
    </row>
    <row r="658" spans="1:6">
      <c r="A658" t="s">
        <v>15704</v>
      </c>
      <c r="B658" t="str">
        <f>'2A'!$AG$12</f>
        <v>BM9223IPUNH</v>
      </c>
      <c r="F658">
        <f>IF(ISBLANK('2A'!$F$12),"",'2A'!$F$12)</f>
        <v>0</v>
      </c>
    </row>
    <row r="659" spans="1:6">
      <c r="A659" t="s">
        <v>15704</v>
      </c>
      <c r="B659" t="str">
        <f>'2A'!$AH$12</f>
        <v>BM9223IPU_WR</v>
      </c>
      <c r="F659">
        <f>IF(ISBLANK('2A'!$G$12),"",'2A'!$G$12)</f>
        <v>0</v>
      </c>
    </row>
    <row r="660" spans="1:6">
      <c r="A660" t="s">
        <v>15704</v>
      </c>
      <c r="B660" t="str">
        <f>'2A'!$AI$12</f>
        <v>BM9223IPU_WN</v>
      </c>
      <c r="F660">
        <f>IF(ISBLANK('2A'!$H$12),"",'2A'!$H$12)</f>
        <v>0</v>
      </c>
    </row>
    <row r="661" spans="1:6">
      <c r="A661" t="s">
        <v>15704</v>
      </c>
      <c r="B661" t="str">
        <f>'2A'!$AJ$12</f>
        <v>BM9223IPU_WWN</v>
      </c>
      <c r="F661">
        <f>IF(ISBLANK('2A'!$I$12),"",'2A'!$I$12)</f>
        <v>0</v>
      </c>
    </row>
    <row r="662" spans="1:6">
      <c r="A662" t="s">
        <v>15704</v>
      </c>
      <c r="B662" t="str">
        <f>'2A'!$AK$12</f>
        <v>BM9223IPU_B</v>
      </c>
      <c r="F662">
        <f>IF(ISBLANK('2A'!$J$12),"",'2A'!$J$12)</f>
        <v>0</v>
      </c>
    </row>
    <row r="663" spans="1:6">
      <c r="A663" t="s">
        <v>15704</v>
      </c>
      <c r="B663" t="str">
        <f>'2A'!$AL$12</f>
        <v>BM9223IPU_AC</v>
      </c>
      <c r="F663">
        <f>IF(ISBLANK('2A'!$K$12),"",'2A'!$K$12)</f>
        <v>0</v>
      </c>
    </row>
    <row r="664" spans="1:6">
      <c r="A664" t="s">
        <v>15704</v>
      </c>
      <c r="B664" t="str">
        <f>'2A'!$AM$12</f>
        <v>BM9223IPUNHT</v>
      </c>
      <c r="F664">
        <f>IF(ISBLANK('2A'!$L$12),"",'2A'!$L$12)</f>
        <v>0</v>
      </c>
    </row>
    <row r="665" spans="1:6">
      <c r="A665" t="s">
        <v>15704</v>
      </c>
      <c r="B665" t="str">
        <f>'2A'!$AM$14</f>
        <v>A19030BIONDEPT_T</v>
      </c>
      <c r="F665">
        <f>IF(ISBLANK('2A'!$L$14),"",'2A'!$L$14)</f>
        <v>0</v>
      </c>
    </row>
    <row r="666" spans="1:6">
      <c r="A666" t="s">
        <v>15704</v>
      </c>
      <c r="B666" t="str">
        <f>'2A'!$AM$15</f>
        <v>A19030BIONAMOIT_T</v>
      </c>
      <c r="F666">
        <f>IF(ISBLANK('2A'!$L$15),"",'2A'!$L$15)</f>
        <v>0</v>
      </c>
    </row>
    <row r="667" spans="1:6">
      <c r="A667" t="s">
        <v>15704</v>
      </c>
      <c r="B667" t="str">
        <f>'2A'!$AF$17</f>
        <v>BM9027H</v>
      </c>
      <c r="F667" t="str">
        <f>IF(ISBLANK('2A'!$E$17),"",'2A'!$E$17)</f>
        <v/>
      </c>
    </row>
    <row r="668" spans="1:6">
      <c r="A668" t="s">
        <v>15704</v>
      </c>
      <c r="B668" t="str">
        <f>'2A'!$AG$17</f>
        <v>BM9027NH</v>
      </c>
      <c r="F668" t="str">
        <f>IF(ISBLANK('2A'!$F$17),"",'2A'!$F$17)</f>
        <v/>
      </c>
    </row>
    <row r="669" spans="1:6">
      <c r="A669" t="s">
        <v>15704</v>
      </c>
      <c r="B669" t="str">
        <f>'2A'!$AH$17</f>
        <v>BM320WR</v>
      </c>
      <c r="F669" t="str">
        <f>IF(ISBLANK('2A'!$G$17),"",'2A'!$G$17)</f>
        <v/>
      </c>
    </row>
    <row r="670" spans="1:6">
      <c r="A670" t="s">
        <v>15704</v>
      </c>
      <c r="B670" t="str">
        <f>'2A'!$AI$17</f>
        <v>BM320WN</v>
      </c>
      <c r="F670" t="str">
        <f>IF(ISBLANK('2A'!$H$17),"",'2A'!$H$17)</f>
        <v/>
      </c>
    </row>
    <row r="671" spans="1:6">
      <c r="A671" t="s">
        <v>15704</v>
      </c>
      <c r="B671" t="str">
        <f>'2A'!$AJ$17</f>
        <v>BM820WNK</v>
      </c>
      <c r="F671" t="str">
        <f>IF(ISBLANK('2A'!$I$17),"",'2A'!$I$17)</f>
        <v/>
      </c>
    </row>
    <row r="672" spans="1:6">
      <c r="A672" t="s">
        <v>15704</v>
      </c>
      <c r="B672" t="str">
        <f>'2A'!$AK$17</f>
        <v>BM820BIO</v>
      </c>
      <c r="F672" t="str">
        <f>IF(ISBLANK('2A'!$J$17),"",'2A'!$J$17)</f>
        <v/>
      </c>
    </row>
    <row r="673" spans="1:6">
      <c r="A673" t="s">
        <v>15704</v>
      </c>
      <c r="B673" t="str">
        <f>'2A'!$AL$17</f>
        <v>BM820APC</v>
      </c>
      <c r="F673" t="str">
        <f>IF(ISBLANK('2A'!$K$17),"",'2A'!$K$17)</f>
        <v/>
      </c>
    </row>
    <row r="674" spans="1:6">
      <c r="A674" t="s">
        <v>15704</v>
      </c>
      <c r="B674" t="str">
        <f>'2A'!$AM$17</f>
        <v>BM820TOT</v>
      </c>
      <c r="F674">
        <f>IF(ISBLANK('2A'!$L$17),"",'2A'!$L$17)</f>
        <v>0</v>
      </c>
    </row>
    <row r="675" spans="1:6">
      <c r="A675" t="s">
        <v>15704</v>
      </c>
      <c r="B675" t="str">
        <f>'2A'!$AF$19</f>
        <v>HP00030RH</v>
      </c>
      <c r="F675">
        <f>IF(ISBLANK('2A'!$E$19),"",'2A'!$E$19)</f>
        <v>0</v>
      </c>
    </row>
    <row r="676" spans="1:6">
      <c r="A676" t="s">
        <v>15704</v>
      </c>
      <c r="B676" t="str">
        <f>'2A'!$AG$19</f>
        <v>HP00030RNH</v>
      </c>
      <c r="F676">
        <f>IF(ISBLANK('2A'!$F$19),"",'2A'!$F$19)</f>
        <v>0</v>
      </c>
    </row>
    <row r="677" spans="1:6">
      <c r="A677" t="s">
        <v>15704</v>
      </c>
      <c r="B677" t="str">
        <f>'2A'!$AH$19</f>
        <v>HP00030WR</v>
      </c>
      <c r="F677">
        <f>IF(ISBLANK('2A'!$G$19),"",'2A'!$G$19)</f>
        <v>0</v>
      </c>
    </row>
    <row r="678" spans="1:6">
      <c r="A678" t="s">
        <v>15704</v>
      </c>
      <c r="B678" t="str">
        <f>'2A'!$AI$19</f>
        <v>HP00030WNP</v>
      </c>
      <c r="F678">
        <f>IF(ISBLANK('2A'!$H$19),"",'2A'!$H$19)</f>
        <v>0</v>
      </c>
    </row>
    <row r="679" spans="1:6">
      <c r="A679" t="s">
        <v>15704</v>
      </c>
      <c r="B679" t="str">
        <f>'2A'!$AJ$19</f>
        <v>HP00030WWNP</v>
      </c>
      <c r="F679">
        <f>IF(ISBLANK('2A'!$I$19),"",'2A'!$I$19)</f>
        <v>0</v>
      </c>
    </row>
    <row r="680" spans="1:6">
      <c r="A680" t="s">
        <v>15704</v>
      </c>
      <c r="B680" t="str">
        <f>'2A'!$AK$19</f>
        <v>HP00030BIO</v>
      </c>
      <c r="F680">
        <f>IF(ISBLANK('2A'!$J$19),"",'2A'!$J$19)</f>
        <v>0</v>
      </c>
    </row>
    <row r="681" spans="1:6">
      <c r="A681" t="s">
        <v>15704</v>
      </c>
      <c r="B681" t="str">
        <f>'2A'!$AL$19</f>
        <v>HP00030APC</v>
      </c>
      <c r="F681">
        <f>IF(ISBLANK('2A'!$K$19),"",'2A'!$K$19)</f>
        <v>0</v>
      </c>
    </row>
    <row r="682" spans="1:6">
      <c r="A682" t="s">
        <v>15704</v>
      </c>
      <c r="B682" t="str">
        <f>'2A'!$AM$19</f>
        <v>HP00030CTOT</v>
      </c>
      <c r="F682">
        <f>IF(ISBLANK('2A'!$L$19),"",'2A'!$L$19)</f>
        <v>0</v>
      </c>
    </row>
    <row r="683" spans="1:6">
      <c r="A683" t="s">
        <v>15704</v>
      </c>
      <c r="B683" t="str">
        <f>'2A'!$AM$22</f>
        <v>BR75033</v>
      </c>
      <c r="F683" t="str">
        <f>IF(ISBLANK('2A'!$L$22),"",'2A'!$L$22)</f>
        <v/>
      </c>
    </row>
    <row r="684" spans="1:6">
      <c r="A684" t="s">
        <v>15705</v>
      </c>
      <c r="B684" t="str">
        <f>'2B'!$AF$8</f>
        <v>B0010WN</v>
      </c>
      <c r="F684">
        <f>IF(ISBLANK('2B'!$F$8),"",'2B'!$F$8)</f>
        <v>0</v>
      </c>
    </row>
    <row r="685" spans="1:6">
      <c r="A685" t="s">
        <v>15705</v>
      </c>
      <c r="B685" t="str">
        <f>'2B'!$AG$8</f>
        <v>B0010WNK</v>
      </c>
      <c r="F685">
        <f>IF(ISBLANK('2B'!$G$8),"",'2B'!$G$8)</f>
        <v>0</v>
      </c>
    </row>
    <row r="686" spans="1:6">
      <c r="A686" t="s">
        <v>15705</v>
      </c>
      <c r="B686" t="str">
        <f>'2B'!$AH$8</f>
        <v>B0010BIO</v>
      </c>
      <c r="F686">
        <f>IF(ISBLANK('2B'!$H$8),"",'2B'!$H$8)</f>
        <v>0</v>
      </c>
    </row>
    <row r="687" spans="1:6">
      <c r="A687" t="s">
        <v>15705</v>
      </c>
      <c r="B687" t="str">
        <f>'2B'!$AI$8</f>
        <v>B0010APC</v>
      </c>
      <c r="F687" t="str">
        <f>IF(ISBLANK('2B'!$I$8),"",'2B'!$I$8)</f>
        <v/>
      </c>
    </row>
    <row r="688" spans="1:6">
      <c r="A688" t="s">
        <v>15705</v>
      </c>
      <c r="B688" t="str">
        <f>'2B'!$AJ$8</f>
        <v>B0010TOT</v>
      </c>
      <c r="F688">
        <f>IF(ISBLANK('2B'!$J$8),"",'2B'!$J$8)</f>
        <v>0</v>
      </c>
    </row>
    <row r="689" spans="1:6">
      <c r="A689" t="s">
        <v>15705</v>
      </c>
      <c r="B689" t="str">
        <f>'2B'!$AF$9</f>
        <v>B0011WN</v>
      </c>
      <c r="F689">
        <f>IF(ISBLANK('2B'!$F$9),"",'2B'!$F$9)</f>
        <v>0</v>
      </c>
    </row>
    <row r="690" spans="1:6">
      <c r="A690" t="s">
        <v>15705</v>
      </c>
      <c r="B690" t="str">
        <f>'2B'!$AG$9</f>
        <v>B0011WNK</v>
      </c>
      <c r="F690">
        <f>IF(ISBLANK('2B'!$G$9),"",'2B'!$G$9)</f>
        <v>0</v>
      </c>
    </row>
    <row r="691" spans="1:6">
      <c r="A691" t="s">
        <v>15705</v>
      </c>
      <c r="B691" t="str">
        <f>'2B'!$AH$9</f>
        <v>B0011BIO</v>
      </c>
      <c r="F691">
        <f>IF(ISBLANK('2B'!$H$9),"",'2B'!$H$9)</f>
        <v>0</v>
      </c>
    </row>
    <row r="692" spans="1:6">
      <c r="A692" t="s">
        <v>15705</v>
      </c>
      <c r="B692" t="str">
        <f>'2B'!$AI$9</f>
        <v>B0011APC</v>
      </c>
      <c r="F692" t="str">
        <f>IF(ISBLANK('2B'!$I$9),"",'2B'!$I$9)</f>
        <v/>
      </c>
    </row>
    <row r="693" spans="1:6">
      <c r="A693" t="s">
        <v>15705</v>
      </c>
      <c r="B693" t="str">
        <f>'2B'!$AJ$9</f>
        <v>B0011TOT</v>
      </c>
      <c r="F693">
        <f>IF(ISBLANK('2B'!$J$9),"",'2B'!$J$9)</f>
        <v>0</v>
      </c>
    </row>
    <row r="694" spans="1:6">
      <c r="A694" t="s">
        <v>15705</v>
      </c>
      <c r="B694" t="str">
        <f>'2B'!$AE$10</f>
        <v>B0012WR</v>
      </c>
      <c r="F694">
        <f>IF(ISBLANK('2B'!$E$10),"",'2B'!$E$10)</f>
        <v>0</v>
      </c>
    </row>
    <row r="695" spans="1:6">
      <c r="A695" t="s">
        <v>15705</v>
      </c>
      <c r="B695" t="str">
        <f>'2B'!$AF$10</f>
        <v>B0012WN</v>
      </c>
      <c r="F695">
        <f>IF(ISBLANK('2B'!$F$10),"",'2B'!$F$10)</f>
        <v>0</v>
      </c>
    </row>
    <row r="696" spans="1:6">
      <c r="A696" t="s">
        <v>15705</v>
      </c>
      <c r="B696" t="str">
        <f>'2B'!$AG$10</f>
        <v>B0012WNK</v>
      </c>
      <c r="F696">
        <f>IF(ISBLANK('2B'!$G$10),"",'2B'!$G$10)</f>
        <v>0</v>
      </c>
    </row>
    <row r="697" spans="1:6">
      <c r="A697" t="s">
        <v>15705</v>
      </c>
      <c r="B697" t="str">
        <f>'2B'!$AH$10</f>
        <v>B0012BIO</v>
      </c>
      <c r="F697">
        <f>IF(ISBLANK('2B'!$H$10),"",'2B'!$H$10)</f>
        <v>0</v>
      </c>
    </row>
    <row r="698" spans="1:6">
      <c r="A698" t="s">
        <v>15705</v>
      </c>
      <c r="B698" t="str">
        <f>'2B'!$AI$10</f>
        <v>B0012APC</v>
      </c>
      <c r="F698" t="str">
        <f>IF(ISBLANK('2B'!$I$10),"",'2B'!$I$10)</f>
        <v/>
      </c>
    </row>
    <row r="699" spans="1:6">
      <c r="A699" t="s">
        <v>15705</v>
      </c>
      <c r="B699" t="str">
        <f>'2B'!$AJ$10</f>
        <v>B0012TOT</v>
      </c>
      <c r="F699">
        <f>IF(ISBLANK('2B'!$J$10),"",'2B'!$J$10)</f>
        <v>0</v>
      </c>
    </row>
    <row r="700" spans="1:6">
      <c r="A700" t="s">
        <v>15705</v>
      </c>
      <c r="B700" t="str">
        <f>'2B'!$AF$11</f>
        <v>B0013WN</v>
      </c>
      <c r="F700">
        <f>IF(ISBLANK('2B'!$F$11),"",'2B'!$F$11)</f>
        <v>0</v>
      </c>
    </row>
    <row r="701" spans="1:6">
      <c r="A701" t="s">
        <v>15705</v>
      </c>
      <c r="B701" t="str">
        <f>'2B'!$AG$11</f>
        <v>B0013WNK</v>
      </c>
      <c r="F701">
        <f>IF(ISBLANK('2B'!$G$11),"",'2B'!$G$11)</f>
        <v>0</v>
      </c>
    </row>
    <row r="702" spans="1:6">
      <c r="A702" t="s">
        <v>15705</v>
      </c>
      <c r="B702" t="str">
        <f>'2B'!$AH$11</f>
        <v>B0013BIO</v>
      </c>
      <c r="F702">
        <f>IF(ISBLANK('2B'!$H$11),"",'2B'!$H$11)</f>
        <v>0</v>
      </c>
    </row>
    <row r="703" spans="1:6">
      <c r="A703" t="s">
        <v>15705</v>
      </c>
      <c r="B703" t="str">
        <f>'2B'!$AI$11</f>
        <v>B0013APC</v>
      </c>
      <c r="F703" t="str">
        <f>IF(ISBLANK('2B'!$I$11),"",'2B'!$I$11)</f>
        <v/>
      </c>
    </row>
    <row r="704" spans="1:6">
      <c r="A704" t="s">
        <v>15705</v>
      </c>
      <c r="B704" t="str">
        <f>'2B'!$AJ$11</f>
        <v>B0013TOT</v>
      </c>
      <c r="F704">
        <f>IF(ISBLANK('2B'!$J$11),"",'2B'!$J$11)</f>
        <v>0</v>
      </c>
    </row>
    <row r="705" spans="1:6">
      <c r="A705" t="s">
        <v>15705</v>
      </c>
      <c r="B705" t="str">
        <f>'2B'!$AF$12</f>
        <v>B0014WN</v>
      </c>
      <c r="F705">
        <f>IF(ISBLANK('2B'!$F$12),"",'2B'!$F$12)</f>
        <v>0</v>
      </c>
    </row>
    <row r="706" spans="1:6">
      <c r="A706" t="s">
        <v>15705</v>
      </c>
      <c r="B706" t="str">
        <f>'2B'!$AG$12</f>
        <v>B0014WNK</v>
      </c>
      <c r="F706">
        <f>IF(ISBLANK('2B'!$G$12),"",'2B'!$G$12)</f>
        <v>0</v>
      </c>
    </row>
    <row r="707" spans="1:6">
      <c r="A707" t="s">
        <v>15705</v>
      </c>
      <c r="B707" t="str">
        <f>'2B'!$AH$12</f>
        <v>B0014BIO</v>
      </c>
      <c r="F707">
        <f>IF(ISBLANK('2B'!$H$12),"",'2B'!$H$12)</f>
        <v>0</v>
      </c>
    </row>
    <row r="708" spans="1:6">
      <c r="A708" t="s">
        <v>15705</v>
      </c>
      <c r="B708" t="str">
        <f>'2B'!$AI$12</f>
        <v>B0014APC</v>
      </c>
      <c r="F708" t="str">
        <f>IF(ISBLANK('2B'!$I$12),"",'2B'!$I$12)</f>
        <v/>
      </c>
    </row>
    <row r="709" spans="1:6">
      <c r="A709" t="s">
        <v>15705</v>
      </c>
      <c r="B709" t="str">
        <f>'2B'!$AJ$12</f>
        <v>B0014TOT</v>
      </c>
      <c r="F709">
        <f>IF(ISBLANK('2B'!$J$12),"",'2B'!$J$12)</f>
        <v>0</v>
      </c>
    </row>
    <row r="710" spans="1:6">
      <c r="A710" t="s">
        <v>15705</v>
      </c>
      <c r="B710" t="str">
        <f>'2B'!$AF$13</f>
        <v>B0015WN</v>
      </c>
      <c r="F710">
        <f>IF(ISBLANK('2B'!$F$13),"",'2B'!$F$13)</f>
        <v>0</v>
      </c>
    </row>
    <row r="711" spans="1:6">
      <c r="A711" t="s">
        <v>15705</v>
      </c>
      <c r="B711" t="str">
        <f>'2B'!$AG$13</f>
        <v>B0015WNK</v>
      </c>
      <c r="F711">
        <f>IF(ISBLANK('2B'!$G$13),"",'2B'!$G$13)</f>
        <v>0</v>
      </c>
    </row>
    <row r="712" spans="1:6">
      <c r="A712" t="s">
        <v>15705</v>
      </c>
      <c r="B712" t="str">
        <f>'2B'!$AH$13</f>
        <v>B0015BIO</v>
      </c>
      <c r="F712">
        <f>IF(ISBLANK('2B'!$H$13),"",'2B'!$H$13)</f>
        <v>0</v>
      </c>
    </row>
    <row r="713" spans="1:6">
      <c r="A713" t="s">
        <v>15705</v>
      </c>
      <c r="B713" t="str">
        <f>'2B'!$AI$13</f>
        <v>B0015APC</v>
      </c>
      <c r="F713" t="str">
        <f>IF(ISBLANK('2B'!$I$13),"",'2B'!$I$13)</f>
        <v/>
      </c>
    </row>
    <row r="714" spans="1:6">
      <c r="A714" t="s">
        <v>15705</v>
      </c>
      <c r="B714" t="str">
        <f>'2B'!$AJ$13</f>
        <v>B0015TOT</v>
      </c>
      <c r="F714">
        <f>IF(ISBLANK('2B'!$J$13),"",'2B'!$J$13)</f>
        <v>0</v>
      </c>
    </row>
    <row r="715" spans="1:6">
      <c r="A715" t="s">
        <v>15705</v>
      </c>
      <c r="B715" t="str">
        <f>'2B'!$AE$14</f>
        <v>B0016WR</v>
      </c>
      <c r="F715">
        <f>IF(ISBLANK('2B'!$E$14),"",'2B'!$E$14)</f>
        <v>0</v>
      </c>
    </row>
    <row r="716" spans="1:6">
      <c r="A716" t="s">
        <v>15705</v>
      </c>
      <c r="B716" t="str">
        <f>'2B'!$AF$14</f>
        <v>B0016WN</v>
      </c>
      <c r="F716">
        <f>IF(ISBLANK('2B'!$F$14),"",'2B'!$F$14)</f>
        <v>0</v>
      </c>
    </row>
    <row r="717" spans="1:6">
      <c r="A717" t="s">
        <v>15705</v>
      </c>
      <c r="B717" t="str">
        <f>'2B'!$AG$14</f>
        <v>B0016WNK</v>
      </c>
      <c r="F717">
        <f>IF(ISBLANK('2B'!$G$14),"",'2B'!$G$14)</f>
        <v>0</v>
      </c>
    </row>
    <row r="718" spans="1:6">
      <c r="A718" t="s">
        <v>15705</v>
      </c>
      <c r="B718" t="str">
        <f>'2B'!$AH$14</f>
        <v>B0016BIO</v>
      </c>
      <c r="F718">
        <f>IF(ISBLANK('2B'!$H$14),"",'2B'!$H$14)</f>
        <v>0</v>
      </c>
    </row>
    <row r="719" spans="1:6">
      <c r="A719" t="s">
        <v>15705</v>
      </c>
      <c r="B719" t="str">
        <f>'2B'!$AI$14</f>
        <v>B0016APC</v>
      </c>
      <c r="F719" t="str">
        <f>IF(ISBLANK('2B'!$I$14),"",'2B'!$I$14)</f>
        <v/>
      </c>
    </row>
    <row r="720" spans="1:6">
      <c r="A720" t="s">
        <v>15705</v>
      </c>
      <c r="B720" t="str">
        <f>'2B'!$AJ$14</f>
        <v>B0016TOT</v>
      </c>
      <c r="F720">
        <f>IF(ISBLANK('2B'!$J$14),"",'2B'!$J$14)</f>
        <v>0</v>
      </c>
    </row>
    <row r="721" spans="1:6">
      <c r="A721" t="s">
        <v>15705</v>
      </c>
      <c r="B721" t="str">
        <f>'2B'!$AF$15</f>
        <v>BM317WN</v>
      </c>
      <c r="F721">
        <f>IF(ISBLANK('2B'!$F$15),"",'2B'!$F$15)</f>
        <v>0</v>
      </c>
    </row>
    <row r="722" spans="1:6">
      <c r="A722" t="s">
        <v>15705</v>
      </c>
      <c r="B722" t="str">
        <f>'2B'!$AG$15</f>
        <v>BM817WNK</v>
      </c>
      <c r="F722">
        <f>IF(ISBLANK('2B'!$G$15),"",'2B'!$G$15)</f>
        <v>0</v>
      </c>
    </row>
    <row r="723" spans="1:6">
      <c r="A723" t="s">
        <v>15705</v>
      </c>
      <c r="B723" t="str">
        <f>'2B'!$AH$15</f>
        <v>BM817SG</v>
      </c>
      <c r="F723">
        <f>IF(ISBLANK('2B'!$H$15),"",'2B'!$H$15)</f>
        <v>0</v>
      </c>
    </row>
    <row r="724" spans="1:6">
      <c r="A724" t="s">
        <v>15705</v>
      </c>
      <c r="B724" t="str">
        <f>'2B'!$AI$15</f>
        <v>BM817TTT</v>
      </c>
      <c r="F724" t="str">
        <f>IF(ISBLANK('2B'!$I$15),"",'2B'!$I$15)</f>
        <v/>
      </c>
    </row>
    <row r="725" spans="1:6">
      <c r="A725" t="s">
        <v>15705</v>
      </c>
      <c r="B725" t="str">
        <f>'2B'!$AJ$15</f>
        <v>BM917TAS</v>
      </c>
      <c r="F725">
        <f>IF(ISBLANK('2B'!$J$15),"",'2B'!$J$15)</f>
        <v>0</v>
      </c>
    </row>
    <row r="726" spans="1:6">
      <c r="A726" t="s">
        <v>15705</v>
      </c>
      <c r="B726" t="str">
        <f>'2B'!$AE$16</f>
        <v>B0017WR</v>
      </c>
      <c r="F726">
        <f>IF(ISBLANK('2B'!$E$16),"",'2B'!$E$16)</f>
        <v>0</v>
      </c>
    </row>
    <row r="727" spans="1:6">
      <c r="A727" t="s">
        <v>15705</v>
      </c>
      <c r="B727" t="str">
        <f>'2B'!$AF$16</f>
        <v>B0017WN</v>
      </c>
      <c r="F727">
        <f>IF(ISBLANK('2B'!$F$16),"",'2B'!$F$16)</f>
        <v>0</v>
      </c>
    </row>
    <row r="728" spans="1:6">
      <c r="A728" t="s">
        <v>15705</v>
      </c>
      <c r="B728" t="str">
        <f>'2B'!$AG$16</f>
        <v>B0017WNK</v>
      </c>
      <c r="F728">
        <f>IF(ISBLANK('2B'!$G$16),"",'2B'!$G$16)</f>
        <v>0</v>
      </c>
    </row>
    <row r="729" spans="1:6">
      <c r="A729" t="s">
        <v>15705</v>
      </c>
      <c r="B729" t="str">
        <f>'2B'!$AH$16</f>
        <v>B0017BIO</v>
      </c>
      <c r="F729">
        <f>IF(ISBLANK('2B'!$H$16),"",'2B'!$H$16)</f>
        <v>0</v>
      </c>
    </row>
    <row r="730" spans="1:6">
      <c r="A730" t="s">
        <v>15705</v>
      </c>
      <c r="B730" t="str">
        <f>'2B'!$AI$16</f>
        <v>B0017APC</v>
      </c>
      <c r="F730">
        <f>IF(ISBLANK('2B'!$I$16),"",'2B'!$I$16)</f>
        <v>0</v>
      </c>
    </row>
    <row r="731" spans="1:6">
      <c r="A731" t="s">
        <v>15705</v>
      </c>
      <c r="B731" t="str">
        <f>'2B'!$AJ$16</f>
        <v>B0017TOT</v>
      </c>
      <c r="F731">
        <f>IF(ISBLANK('2B'!$J$16),"",'2B'!$J$16)</f>
        <v>0</v>
      </c>
    </row>
    <row r="732" spans="1:6">
      <c r="A732" t="s">
        <v>15705</v>
      </c>
      <c r="B732" t="str">
        <f>'2B'!$AF$19</f>
        <v>B0018WN</v>
      </c>
      <c r="F732">
        <f>IF(ISBLANK('2B'!$F$19),"",'2B'!$F$19)</f>
        <v>0</v>
      </c>
    </row>
    <row r="733" spans="1:6">
      <c r="A733" t="s">
        <v>15705</v>
      </c>
      <c r="B733" t="str">
        <f>'2B'!$AG$19</f>
        <v>B0018WNK</v>
      </c>
      <c r="F733">
        <f>IF(ISBLANK('2B'!$G$19),"",'2B'!$G$19)</f>
        <v>0</v>
      </c>
    </row>
    <row r="734" spans="1:6">
      <c r="A734" t="s">
        <v>15705</v>
      </c>
      <c r="B734" t="str">
        <f>'2B'!$AH$19</f>
        <v>B0018BIO</v>
      </c>
      <c r="F734">
        <f>IF(ISBLANK('2B'!$H$19),"",'2B'!$H$19)</f>
        <v>0</v>
      </c>
    </row>
    <row r="735" spans="1:6">
      <c r="A735" t="s">
        <v>15705</v>
      </c>
      <c r="B735" t="str">
        <f>'2B'!$AI$19</f>
        <v>B0018APC</v>
      </c>
      <c r="F735" t="str">
        <f>IF(ISBLANK('2B'!$I$19),"",'2B'!$I$19)</f>
        <v/>
      </c>
    </row>
    <row r="736" spans="1:6">
      <c r="A736" t="s">
        <v>15705</v>
      </c>
      <c r="B736" t="str">
        <f>'2B'!$AJ$19</f>
        <v>B0018TOT</v>
      </c>
      <c r="F736">
        <f>IF(ISBLANK('2B'!$J$19),"",'2B'!$J$19)</f>
        <v>0</v>
      </c>
    </row>
    <row r="737" spans="1:6">
      <c r="A737" t="s">
        <v>15705</v>
      </c>
      <c r="B737" t="str">
        <f>'2B'!$AF$20</f>
        <v>B0019WN</v>
      </c>
      <c r="F737">
        <f>IF(ISBLANK('2B'!$F$20),"",'2B'!$F$20)</f>
        <v>0</v>
      </c>
    </row>
    <row r="738" spans="1:6">
      <c r="A738" t="s">
        <v>15705</v>
      </c>
      <c r="B738" t="str">
        <f>'2B'!$AG$20</f>
        <v>B0019WNK</v>
      </c>
      <c r="F738">
        <f>IF(ISBLANK('2B'!$G$20),"",'2B'!$G$20)</f>
        <v>0</v>
      </c>
    </row>
    <row r="739" spans="1:6">
      <c r="A739" t="s">
        <v>15705</v>
      </c>
      <c r="B739" t="str">
        <f>'2B'!$AH$20</f>
        <v>B0019BIO</v>
      </c>
      <c r="F739">
        <f>IF(ISBLANK('2B'!$H$20),"",'2B'!$H$20)</f>
        <v>0</v>
      </c>
    </row>
    <row r="740" spans="1:6">
      <c r="A740" t="s">
        <v>15705</v>
      </c>
      <c r="B740" t="str">
        <f>'2B'!$AI$20</f>
        <v>B0019APC</v>
      </c>
      <c r="F740" t="str">
        <f>IF(ISBLANK('2B'!$I$20),"",'2B'!$I$20)</f>
        <v/>
      </c>
    </row>
    <row r="741" spans="1:6">
      <c r="A741" t="s">
        <v>15705</v>
      </c>
      <c r="B741" t="str">
        <f>'2B'!$AJ$20</f>
        <v>B0019TOT</v>
      </c>
      <c r="F741">
        <f>IF(ISBLANK('2B'!$J$20),"",'2B'!$J$20)</f>
        <v>0</v>
      </c>
    </row>
    <row r="742" spans="1:6">
      <c r="A742" t="s">
        <v>15705</v>
      </c>
      <c r="B742" t="str">
        <f>'2B'!$AE$21</f>
        <v>BM319WR</v>
      </c>
      <c r="F742">
        <f>IF(ISBLANK('2B'!$E$21),"",'2B'!$E$21)</f>
        <v>0</v>
      </c>
    </row>
    <row r="743" spans="1:6">
      <c r="A743" t="s">
        <v>15705</v>
      </c>
      <c r="B743" t="str">
        <f>'2B'!$AF$21</f>
        <v>BM319WN</v>
      </c>
      <c r="F743">
        <f>IF(ISBLANK('2B'!$F$21),"",'2B'!$F$21)</f>
        <v>0</v>
      </c>
    </row>
    <row r="744" spans="1:6">
      <c r="A744" t="s">
        <v>15705</v>
      </c>
      <c r="B744" t="str">
        <f>'2B'!$AG$21</f>
        <v>BM844WNK</v>
      </c>
      <c r="F744">
        <f>IF(ISBLANK('2B'!$G$21),"",'2B'!$G$21)</f>
        <v>0</v>
      </c>
    </row>
    <row r="745" spans="1:6">
      <c r="A745" t="s">
        <v>15705</v>
      </c>
      <c r="B745" t="str">
        <f>'2B'!$AH$21</f>
        <v>BM844SG</v>
      </c>
      <c r="F745">
        <f>IF(ISBLANK('2B'!$H$21),"",'2B'!$H$21)</f>
        <v>0</v>
      </c>
    </row>
    <row r="746" spans="1:6">
      <c r="A746" t="s">
        <v>15705</v>
      </c>
      <c r="B746" t="str">
        <f>'2B'!$AI$21</f>
        <v>BM844TTT</v>
      </c>
      <c r="F746">
        <f>IF(ISBLANK('2B'!$I$21),"",'2B'!$I$21)</f>
        <v>0</v>
      </c>
    </row>
    <row r="747" spans="1:6">
      <c r="A747" t="s">
        <v>15705</v>
      </c>
      <c r="B747" t="str">
        <f>'2B'!$AJ$21</f>
        <v>BM950TAS</v>
      </c>
      <c r="F747">
        <f>IF(ISBLANK('2B'!$J$21),"",'2B'!$J$21)</f>
        <v>0</v>
      </c>
    </row>
    <row r="748" spans="1:6">
      <c r="A748" t="s">
        <v>15705</v>
      </c>
      <c r="B748" t="str">
        <f>'2B'!$AF$22</f>
        <v>BM323WN</v>
      </c>
      <c r="F748">
        <f>IF(ISBLANK('2B'!$F$22),"",'2B'!$F$22)</f>
        <v>0</v>
      </c>
    </row>
    <row r="749" spans="1:6">
      <c r="A749" t="s">
        <v>15705</v>
      </c>
      <c r="B749" t="str">
        <f>'2B'!$AG$22</f>
        <v>BM823WNK</v>
      </c>
      <c r="F749">
        <f>IF(ISBLANK('2B'!$G$22),"",'2B'!$G$22)</f>
        <v>0</v>
      </c>
    </row>
    <row r="750" spans="1:6">
      <c r="A750" t="s">
        <v>15705</v>
      </c>
      <c r="B750" t="str">
        <f>'2B'!$AH$22</f>
        <v>BM823SG</v>
      </c>
      <c r="F750">
        <f>IF(ISBLANK('2B'!$H$22),"",'2B'!$H$22)</f>
        <v>0</v>
      </c>
    </row>
    <row r="751" spans="1:6">
      <c r="A751" t="s">
        <v>15705</v>
      </c>
      <c r="B751" t="str">
        <f>'2B'!$AI$22</f>
        <v>BM823TTT</v>
      </c>
      <c r="F751" t="str">
        <f>IF(ISBLANK('2B'!$I$22),"",'2B'!$I$22)</f>
        <v/>
      </c>
    </row>
    <row r="752" spans="1:6">
      <c r="A752" t="s">
        <v>15705</v>
      </c>
      <c r="B752" t="str">
        <f>'2B'!$AJ$22</f>
        <v>BM923TAS</v>
      </c>
      <c r="F752">
        <f>IF(ISBLANK('2B'!$J$22),"",'2B'!$J$22)</f>
        <v>0</v>
      </c>
    </row>
    <row r="753" spans="1:6">
      <c r="A753" t="s">
        <v>15705</v>
      </c>
      <c r="B753" t="str">
        <f>'2B'!$AE$23</f>
        <v>BM351WR</v>
      </c>
      <c r="F753">
        <f>IF(ISBLANK('2B'!$E$23),"",'2B'!$E$23)</f>
        <v>0</v>
      </c>
    </row>
    <row r="754" spans="1:6">
      <c r="A754" t="s">
        <v>15705</v>
      </c>
      <c r="B754" t="str">
        <f>'2B'!$AF$23</f>
        <v>BM351WN</v>
      </c>
      <c r="F754">
        <f>IF(ISBLANK('2B'!$F$23),"",'2B'!$F$23)</f>
        <v>0</v>
      </c>
    </row>
    <row r="755" spans="1:6">
      <c r="A755" t="s">
        <v>15705</v>
      </c>
      <c r="B755" t="str">
        <f>'2B'!$AG$23</f>
        <v>BM850WNK</v>
      </c>
      <c r="F755">
        <f>IF(ISBLANK('2B'!$G$23),"",'2B'!$G$23)</f>
        <v>0</v>
      </c>
    </row>
    <row r="756" spans="1:6">
      <c r="A756" t="s">
        <v>15705</v>
      </c>
      <c r="B756" t="str">
        <f>'2B'!$AH$23</f>
        <v>BM850SG</v>
      </c>
      <c r="F756">
        <f>IF(ISBLANK('2B'!$H$23),"",'2B'!$H$23)</f>
        <v>0</v>
      </c>
    </row>
    <row r="757" spans="1:6">
      <c r="A757" t="s">
        <v>15705</v>
      </c>
      <c r="B757" t="str">
        <f>'2B'!$AI$23</f>
        <v>BM850TTT</v>
      </c>
      <c r="F757">
        <f>IF(ISBLANK('2B'!$I$23),"",'2B'!$I$23)</f>
        <v>0</v>
      </c>
    </row>
    <row r="758" spans="1:6">
      <c r="A758" t="s">
        <v>15705</v>
      </c>
      <c r="B758" t="str">
        <f>'2B'!$AJ$23</f>
        <v>BM951TAS</v>
      </c>
      <c r="F758">
        <f>IF(ISBLANK('2B'!$J$23),"",'2B'!$J$23)</f>
        <v>0</v>
      </c>
    </row>
    <row r="759" spans="1:6">
      <c r="A759" t="s">
        <v>15705</v>
      </c>
      <c r="B759" t="str">
        <f>'2B'!$AF$26</f>
        <v>B0020WN</v>
      </c>
      <c r="F759">
        <f>IF(ISBLANK('2B'!$F$26),"",'2B'!$F$26)</f>
        <v>0</v>
      </c>
    </row>
    <row r="760" spans="1:6">
      <c r="A760" t="s">
        <v>15705</v>
      </c>
      <c r="B760" t="str">
        <f>'2B'!$AG$26</f>
        <v>B0020WNK</v>
      </c>
      <c r="F760">
        <f>IF(ISBLANK('2B'!$G$26),"",'2B'!$G$26)</f>
        <v>0</v>
      </c>
    </row>
    <row r="761" spans="1:6">
      <c r="A761" t="s">
        <v>15705</v>
      </c>
      <c r="B761" t="str">
        <f>'2B'!$AH$26</f>
        <v>B0020BIO</v>
      </c>
      <c r="F761">
        <f>IF(ISBLANK('2B'!$H$26),"",'2B'!$H$26)</f>
        <v>0</v>
      </c>
    </row>
    <row r="762" spans="1:6">
      <c r="A762" t="s">
        <v>15705</v>
      </c>
      <c r="B762" t="str">
        <f>'2B'!$AI$26</f>
        <v>B0020APC</v>
      </c>
      <c r="F762" t="str">
        <f>IF(ISBLANK('2B'!$I$26),"",'2B'!$I$26)</f>
        <v/>
      </c>
    </row>
    <row r="763" spans="1:6">
      <c r="A763" t="s">
        <v>15705</v>
      </c>
      <c r="B763" t="str">
        <f>'2B'!$AJ$26</f>
        <v>B0020TOT</v>
      </c>
      <c r="F763">
        <f>IF(ISBLANK('2B'!$J$26),"",'2B'!$J$26)</f>
        <v>0</v>
      </c>
    </row>
    <row r="764" spans="1:6">
      <c r="A764" t="s">
        <v>15705</v>
      </c>
      <c r="B764" t="str">
        <f>'2B'!$AF$29</f>
        <v>B0021WN</v>
      </c>
      <c r="F764">
        <f>IF(ISBLANK('2B'!$F$29),"",'2B'!$F$29)</f>
        <v>0</v>
      </c>
    </row>
    <row r="765" spans="1:6">
      <c r="A765" t="s">
        <v>15705</v>
      </c>
      <c r="B765" t="str">
        <f>'2B'!$AG$29</f>
        <v>B0021WNK</v>
      </c>
      <c r="F765">
        <f>IF(ISBLANK('2B'!$G$29),"",'2B'!$G$29)</f>
        <v>0</v>
      </c>
    </row>
    <row r="766" spans="1:6">
      <c r="A766" t="s">
        <v>15705</v>
      </c>
      <c r="B766" t="str">
        <f>'2B'!$AH$29</f>
        <v>B0021BIO</v>
      </c>
      <c r="F766">
        <f>IF(ISBLANK('2B'!$H$29),"",'2B'!$H$29)</f>
        <v>0</v>
      </c>
    </row>
    <row r="767" spans="1:6">
      <c r="A767" t="s">
        <v>15705</v>
      </c>
      <c r="B767" t="str">
        <f>'2B'!$AI$29</f>
        <v>B0021APC</v>
      </c>
      <c r="F767" t="str">
        <f>IF(ISBLANK('2B'!$I$29),"",'2B'!$I$29)</f>
        <v/>
      </c>
    </row>
    <row r="768" spans="1:6">
      <c r="A768" t="s">
        <v>15705</v>
      </c>
      <c r="B768" t="str">
        <f>'2B'!$AJ$29</f>
        <v>B0021TOT</v>
      </c>
      <c r="F768">
        <f>IF(ISBLANK('2B'!$J$29),"",'2B'!$J$29)</f>
        <v>0</v>
      </c>
    </row>
    <row r="769" spans="1:6">
      <c r="A769" t="s">
        <v>15705</v>
      </c>
      <c r="B769" t="str">
        <f>'2B'!$AF$30</f>
        <v>B0022WN</v>
      </c>
      <c r="F769">
        <f>IF(ISBLANK('2B'!$F$30),"",'2B'!$F$30)</f>
        <v>0</v>
      </c>
    </row>
    <row r="770" spans="1:6">
      <c r="A770" t="s">
        <v>15705</v>
      </c>
      <c r="B770" t="str">
        <f>'2B'!$AG$30</f>
        <v>B0022WNK</v>
      </c>
      <c r="F770">
        <f>IF(ISBLANK('2B'!$G$30),"",'2B'!$G$30)</f>
        <v>0</v>
      </c>
    </row>
    <row r="771" spans="1:6">
      <c r="A771" t="s">
        <v>15705</v>
      </c>
      <c r="B771" t="str">
        <f>'2B'!$AH$30</f>
        <v>B0022BIO</v>
      </c>
      <c r="F771">
        <f>IF(ISBLANK('2B'!$H$30),"",'2B'!$H$30)</f>
        <v>0</v>
      </c>
    </row>
    <row r="772" spans="1:6">
      <c r="A772" t="s">
        <v>15705</v>
      </c>
      <c r="B772" t="str">
        <f>'2B'!$AI$30</f>
        <v>B0022APC</v>
      </c>
      <c r="F772" t="str">
        <f>IF(ISBLANK('2B'!$I$30),"",'2B'!$I$30)</f>
        <v/>
      </c>
    </row>
    <row r="773" spans="1:6">
      <c r="A773" t="s">
        <v>15705</v>
      </c>
      <c r="B773" t="str">
        <f>'2B'!$AJ$30</f>
        <v>B0022TOT</v>
      </c>
      <c r="F773">
        <f>IF(ISBLANK('2B'!$J$30),"",'2B'!$J$30)</f>
        <v>0</v>
      </c>
    </row>
    <row r="774" spans="1:6">
      <c r="A774" t="s">
        <v>15705</v>
      </c>
      <c r="B774" t="str">
        <f>'2B'!$AF$31</f>
        <v>B0023WN</v>
      </c>
      <c r="F774">
        <f>IF(ISBLANK('2B'!$F$31),"",'2B'!$F$31)</f>
        <v>0</v>
      </c>
    </row>
    <row r="775" spans="1:6">
      <c r="A775" t="s">
        <v>15705</v>
      </c>
      <c r="B775" t="str">
        <f>'2B'!$AG$31</f>
        <v>B0023WNK</v>
      </c>
      <c r="F775">
        <f>IF(ISBLANK('2B'!$G$31),"",'2B'!$G$31)</f>
        <v>0</v>
      </c>
    </row>
    <row r="776" spans="1:6">
      <c r="A776" t="s">
        <v>15705</v>
      </c>
      <c r="B776" t="str">
        <f>'2B'!$AH$31</f>
        <v>B0023BIO</v>
      </c>
      <c r="F776">
        <f>IF(ISBLANK('2B'!$H$31),"",'2B'!$H$31)</f>
        <v>0</v>
      </c>
    </row>
    <row r="777" spans="1:6">
      <c r="A777" t="s">
        <v>15705</v>
      </c>
      <c r="B777" t="str">
        <f>'2B'!$AI$31</f>
        <v>B0023APC</v>
      </c>
      <c r="F777" t="str">
        <f>IF(ISBLANK('2B'!$I$31),"",'2B'!$I$31)</f>
        <v/>
      </c>
    </row>
    <row r="778" spans="1:6">
      <c r="A778" t="s">
        <v>15705</v>
      </c>
      <c r="B778" t="str">
        <f>'2B'!$AJ$31</f>
        <v>B0023TOT</v>
      </c>
      <c r="F778">
        <f>IF(ISBLANK('2B'!$J$31),"",'2B'!$J$31)</f>
        <v>0</v>
      </c>
    </row>
    <row r="779" spans="1:6">
      <c r="A779" t="s">
        <v>15705</v>
      </c>
      <c r="B779" t="str">
        <f>'2B'!$AE$32</f>
        <v>BC30498WR</v>
      </c>
      <c r="F779">
        <f>IF(ISBLANK('2B'!$E$32),"",'2B'!$E$32)</f>
        <v>0</v>
      </c>
    </row>
    <row r="780" spans="1:6">
      <c r="A780" t="s">
        <v>15705</v>
      </c>
      <c r="B780" t="str">
        <f>'2B'!$AF$32</f>
        <v>BC30498WN</v>
      </c>
      <c r="F780">
        <f>IF(ISBLANK('2B'!$F$32),"",'2B'!$F$32)</f>
        <v>0</v>
      </c>
    </row>
    <row r="781" spans="1:6">
      <c r="A781" t="s">
        <v>15705</v>
      </c>
      <c r="B781" t="str">
        <f>'2B'!$AG$32</f>
        <v>BC30998WNK</v>
      </c>
      <c r="F781">
        <f>IF(ISBLANK('2B'!$G$32),"",'2B'!$G$32)</f>
        <v>0</v>
      </c>
    </row>
    <row r="782" spans="1:6">
      <c r="A782" t="s">
        <v>15705</v>
      </c>
      <c r="B782" t="str">
        <f>'2B'!$AH$32</f>
        <v>BC30998SG</v>
      </c>
      <c r="F782">
        <f>IF(ISBLANK('2B'!$H$32),"",'2B'!$H$32)</f>
        <v>0</v>
      </c>
    </row>
    <row r="783" spans="1:6">
      <c r="A783" t="s">
        <v>15705</v>
      </c>
      <c r="B783" t="str">
        <f>'2B'!$AI$32</f>
        <v>BM815TTT</v>
      </c>
      <c r="F783">
        <f>IF(ISBLANK('2B'!$I$32),"",'2B'!$I$32)</f>
        <v>0</v>
      </c>
    </row>
    <row r="784" spans="1:6">
      <c r="A784" t="s">
        <v>15705</v>
      </c>
      <c r="B784" t="str">
        <f>'2B'!$AJ$32</f>
        <v>BM916</v>
      </c>
      <c r="F784">
        <f>IF(ISBLANK('2B'!$J$32),"",'2B'!$J$32)</f>
        <v>0</v>
      </c>
    </row>
    <row r="785" spans="1:6">
      <c r="A785" t="s">
        <v>15705</v>
      </c>
      <c r="B785" t="str">
        <f>'2B'!$AF$33</f>
        <v>BM333WN</v>
      </c>
      <c r="F785">
        <f>IF(ISBLANK('2B'!$F$33),"",'2B'!$F$33)</f>
        <v>0</v>
      </c>
    </row>
    <row r="786" spans="1:6">
      <c r="A786" t="s">
        <v>15705</v>
      </c>
      <c r="B786" t="str">
        <f>'2B'!$AG$33</f>
        <v>BM833WNK</v>
      </c>
      <c r="F786">
        <f>IF(ISBLANK('2B'!$G$33),"",'2B'!$G$33)</f>
        <v>0</v>
      </c>
    </row>
    <row r="787" spans="1:6">
      <c r="A787" t="s">
        <v>15705</v>
      </c>
      <c r="B787" t="str">
        <f>'2B'!$AH$33</f>
        <v>BM833SG</v>
      </c>
      <c r="F787">
        <f>IF(ISBLANK('2B'!$H$33),"",'2B'!$H$33)</f>
        <v>0</v>
      </c>
    </row>
    <row r="788" spans="1:6">
      <c r="A788" t="s">
        <v>15705</v>
      </c>
      <c r="B788" t="str">
        <f>'2B'!$AI$33</f>
        <v>BM833TTT</v>
      </c>
      <c r="F788" t="str">
        <f>IF(ISBLANK('2B'!$I$33),"",'2B'!$I$33)</f>
        <v/>
      </c>
    </row>
    <row r="789" spans="1:6">
      <c r="A789" t="s">
        <v>15705</v>
      </c>
      <c r="B789" t="str">
        <f>'2B'!$AJ$33</f>
        <v>BM923CET</v>
      </c>
      <c r="F789">
        <f>IF(ISBLANK('2B'!$J$33),"",'2B'!$J$33)</f>
        <v>0</v>
      </c>
    </row>
    <row r="790" spans="1:6">
      <c r="A790" t="s">
        <v>15705</v>
      </c>
      <c r="B790" t="str">
        <f>'2B'!$AE$34</f>
        <v>BA1070WR</v>
      </c>
      <c r="F790">
        <f>IF(ISBLANK('2B'!$E$34),"",'2B'!$E$34)</f>
        <v>0</v>
      </c>
    </row>
    <row r="791" spans="1:6">
      <c r="A791" t="s">
        <v>15705</v>
      </c>
      <c r="B791" t="str">
        <f>'2B'!$AF$34</f>
        <v>BA1070WN</v>
      </c>
      <c r="F791">
        <f>IF(ISBLANK('2B'!$F$34),"",'2B'!$F$34)</f>
        <v>0</v>
      </c>
    </row>
    <row r="792" spans="1:6">
      <c r="A792" t="s">
        <v>15705</v>
      </c>
      <c r="B792" t="str">
        <f>'2B'!$AG$34</f>
        <v>BA2120WNK</v>
      </c>
      <c r="F792">
        <f>IF(ISBLANK('2B'!$G$34),"",'2B'!$G$34)</f>
        <v>0</v>
      </c>
    </row>
    <row r="793" spans="1:6">
      <c r="A793" t="s">
        <v>15705</v>
      </c>
      <c r="B793" t="str">
        <f>'2B'!$AH$34</f>
        <v>BA2120SG</v>
      </c>
      <c r="F793">
        <f>IF(ISBLANK('2B'!$H$34),"",'2B'!$H$34)</f>
        <v>0</v>
      </c>
    </row>
    <row r="794" spans="1:6">
      <c r="A794" t="s">
        <v>15705</v>
      </c>
      <c r="B794" t="str">
        <f>'2B'!$AI$34</f>
        <v>BA2120TTT</v>
      </c>
      <c r="F794">
        <f>IF(ISBLANK('2B'!$I$34),"",'2B'!$I$34)</f>
        <v>0</v>
      </c>
    </row>
    <row r="795" spans="1:6">
      <c r="A795" t="s">
        <v>15705</v>
      </c>
      <c r="B795" t="str">
        <f>'2B'!$AJ$34</f>
        <v>BA3000</v>
      </c>
      <c r="F795">
        <f>IF(ISBLANK('2B'!$J$34),"",'2B'!$J$34)</f>
        <v>0</v>
      </c>
    </row>
    <row r="796" spans="1:6">
      <c r="A796" t="s">
        <v>15705</v>
      </c>
      <c r="B796" t="str">
        <f>'2B'!$AF$37</f>
        <v>B0024WN</v>
      </c>
      <c r="F796">
        <f>IF(ISBLANK('2B'!$F$37),"",'2B'!$F$37)</f>
        <v>0</v>
      </c>
    </row>
    <row r="797" spans="1:6">
      <c r="A797" t="s">
        <v>15705</v>
      </c>
      <c r="B797" t="str">
        <f>'2B'!$AG$37</f>
        <v>B0024WNK</v>
      </c>
      <c r="F797">
        <f>IF(ISBLANK('2B'!$G$37),"",'2B'!$G$37)</f>
        <v>0</v>
      </c>
    </row>
    <row r="798" spans="1:6">
      <c r="A798" t="s">
        <v>15705</v>
      </c>
      <c r="B798" t="str">
        <f>'2B'!$AH$37</f>
        <v>B0024BIO</v>
      </c>
      <c r="F798">
        <f>IF(ISBLANK('2B'!$H$37),"",'2B'!$H$37)</f>
        <v>0</v>
      </c>
    </row>
    <row r="799" spans="1:6">
      <c r="A799" t="s">
        <v>15705</v>
      </c>
      <c r="B799" t="str">
        <f>'2B'!$AI$37</f>
        <v>B0024APC</v>
      </c>
      <c r="F799" t="str">
        <f>IF(ISBLANK('2B'!$I$37),"",'2B'!$I$37)</f>
        <v/>
      </c>
    </row>
    <row r="800" spans="1:6">
      <c r="A800" t="s">
        <v>15705</v>
      </c>
      <c r="B800" t="str">
        <f>'2B'!$AJ$37</f>
        <v>B0024TOT</v>
      </c>
      <c r="F800">
        <f>IF(ISBLANK('2B'!$J$37),"",'2B'!$J$37)</f>
        <v>0</v>
      </c>
    </row>
    <row r="801" spans="1:6">
      <c r="A801" t="s">
        <v>15705</v>
      </c>
      <c r="B801" t="str">
        <f>'2B'!$AE$39</f>
        <v>BM325WR</v>
      </c>
      <c r="F801">
        <f>IF(ISBLANK('2B'!$E$39),"",'2B'!$E$39)</f>
        <v>0</v>
      </c>
    </row>
    <row r="802" spans="1:6">
      <c r="A802" t="s">
        <v>15705</v>
      </c>
      <c r="B802" t="str">
        <f>'2B'!$AF$39</f>
        <v>BM325WN</v>
      </c>
      <c r="F802">
        <f>IF(ISBLANK('2B'!$F$39),"",'2B'!$F$39)</f>
        <v>0</v>
      </c>
    </row>
    <row r="803" spans="1:6">
      <c r="A803" t="s">
        <v>15705</v>
      </c>
      <c r="B803" t="str">
        <f>'2B'!$AG$39</f>
        <v>BM825WNK</v>
      </c>
      <c r="F803">
        <f>IF(ISBLANK('2B'!$G$39),"",'2B'!$G$39)</f>
        <v>0</v>
      </c>
    </row>
    <row r="804" spans="1:6">
      <c r="A804" t="s">
        <v>15705</v>
      </c>
      <c r="B804" t="str">
        <f>'2B'!$AH$39</f>
        <v>BM825SG</v>
      </c>
      <c r="F804">
        <f>IF(ISBLANK('2B'!$H$39),"",'2B'!$H$39)</f>
        <v>0</v>
      </c>
    </row>
    <row r="805" spans="1:6">
      <c r="A805" t="s">
        <v>15705</v>
      </c>
      <c r="B805" t="str">
        <f>'2B'!$AI$39</f>
        <v>S3039TTT</v>
      </c>
      <c r="F805">
        <f>IF(ISBLANK('2B'!$I$39),"",'2B'!$I$39)</f>
        <v>0</v>
      </c>
    </row>
    <row r="806" spans="1:6">
      <c r="A806" t="s">
        <v>15705</v>
      </c>
      <c r="B806" t="str">
        <f>'2B'!$AJ$39</f>
        <v>T3039</v>
      </c>
      <c r="F806">
        <f>IF(ISBLANK('2B'!$J$39),"",'2B'!$J$39)</f>
        <v>0</v>
      </c>
    </row>
    <row r="807" spans="1:6">
      <c r="A807" t="s">
        <v>15705</v>
      </c>
      <c r="B807" t="str">
        <f>'2B'!$AF$42</f>
        <v>CR00558WN</v>
      </c>
      <c r="F807">
        <f>IF(ISBLANK('2B'!$F$42),"",'2B'!$F$42)</f>
        <v>0</v>
      </c>
    </row>
    <row r="808" spans="1:6">
      <c r="A808" t="s">
        <v>15705</v>
      </c>
      <c r="B808" t="str">
        <f>'2B'!$AG$42</f>
        <v>CR00559WNK</v>
      </c>
      <c r="F808">
        <f>IF(ISBLANK('2B'!$G$42),"",'2B'!$G$42)</f>
        <v>0</v>
      </c>
    </row>
    <row r="809" spans="1:6">
      <c r="A809" t="s">
        <v>15705</v>
      </c>
      <c r="B809" t="str">
        <f>'2B'!$AH$42</f>
        <v>CR00559SG</v>
      </c>
      <c r="F809">
        <f>IF(ISBLANK('2B'!$H$42),"",'2B'!$H$42)</f>
        <v>0</v>
      </c>
    </row>
    <row r="810" spans="1:6">
      <c r="A810" t="s">
        <v>15705</v>
      </c>
      <c r="B810" t="str">
        <f>'2B'!$AI$42</f>
        <v>CR0559TTT</v>
      </c>
      <c r="F810" t="str">
        <f>IF(ISBLANK('2B'!$I$42),"",'2B'!$I$42)</f>
        <v/>
      </c>
    </row>
    <row r="811" spans="1:6">
      <c r="A811" t="s">
        <v>15705</v>
      </c>
      <c r="B811" t="str">
        <f>'2B'!$AJ$42</f>
        <v>CR00560</v>
      </c>
      <c r="F811">
        <f>IF(ISBLANK('2B'!$J$42),"",'2B'!$J$42)</f>
        <v>0</v>
      </c>
    </row>
    <row r="812" spans="1:6">
      <c r="A812" t="s">
        <v>15705</v>
      </c>
      <c r="B812" t="str">
        <f>'2B'!$AF$43</f>
        <v>CR00561WN</v>
      </c>
      <c r="F812">
        <f>IF(ISBLANK('2B'!$F$43),"",'2B'!$F$43)</f>
        <v>0</v>
      </c>
    </row>
    <row r="813" spans="1:6">
      <c r="A813" t="s">
        <v>15705</v>
      </c>
      <c r="B813" t="str">
        <f>'2B'!$AG$43</f>
        <v>CR00562WNK</v>
      </c>
      <c r="F813">
        <f>IF(ISBLANK('2B'!$G$43),"",'2B'!$G$43)</f>
        <v>0</v>
      </c>
    </row>
    <row r="814" spans="1:6">
      <c r="A814" t="s">
        <v>15705</v>
      </c>
      <c r="B814" t="str">
        <f>'2B'!$AH$43</f>
        <v>CR00562SG</v>
      </c>
      <c r="F814">
        <f>IF(ISBLANK('2B'!$H$43),"",'2B'!$H$43)</f>
        <v>0</v>
      </c>
    </row>
    <row r="815" spans="1:6">
      <c r="A815" t="s">
        <v>15705</v>
      </c>
      <c r="B815" t="str">
        <f>'2B'!$AI$43</f>
        <v>CR00562TTT</v>
      </c>
      <c r="F815" t="str">
        <f>IF(ISBLANK('2B'!$I$43),"",'2B'!$I$43)</f>
        <v/>
      </c>
    </row>
    <row r="816" spans="1:6">
      <c r="A816" t="s">
        <v>15705</v>
      </c>
      <c r="B816" t="str">
        <f>'2B'!$AJ$43</f>
        <v>CR00563</v>
      </c>
      <c r="F816">
        <f>IF(ISBLANK('2B'!$J$43),"",'2B'!$J$43)</f>
        <v>0</v>
      </c>
    </row>
    <row r="817" spans="1:6">
      <c r="A817" t="s">
        <v>15705</v>
      </c>
      <c r="B817" t="str">
        <f>'2B'!$AE$44</f>
        <v>W3026WR</v>
      </c>
      <c r="F817">
        <f>IF(ISBLANK('2B'!$E$44),"",'2B'!$E$44)</f>
        <v>0</v>
      </c>
    </row>
    <row r="818" spans="1:6">
      <c r="A818" t="s">
        <v>15705</v>
      </c>
      <c r="B818" t="str">
        <f>'2B'!$AF$44</f>
        <v>W3026WN</v>
      </c>
      <c r="F818">
        <f>IF(ISBLANK('2B'!$F$44),"",'2B'!$F$44)</f>
        <v>0</v>
      </c>
    </row>
    <row r="819" spans="1:6">
      <c r="A819" t="s">
        <v>15705</v>
      </c>
      <c r="B819" t="str">
        <f>'2B'!$AG$44</f>
        <v>S3040WNK</v>
      </c>
      <c r="F819">
        <f>IF(ISBLANK('2B'!$G$44),"",'2B'!$G$44)</f>
        <v>0</v>
      </c>
    </row>
    <row r="820" spans="1:6">
      <c r="A820" t="s">
        <v>15705</v>
      </c>
      <c r="B820" t="str">
        <f>'2B'!$AH$44</f>
        <v>S3040SG</v>
      </c>
      <c r="F820">
        <f>IF(ISBLANK('2B'!$H$44),"",'2B'!$H$44)</f>
        <v>0</v>
      </c>
    </row>
    <row r="821" spans="1:6">
      <c r="A821" t="s">
        <v>15705</v>
      </c>
      <c r="B821" t="str">
        <f>'2B'!$AI$44</f>
        <v>S3040TOTTTT</v>
      </c>
      <c r="F821">
        <f>IF(ISBLANK('2B'!$I$44),"",'2B'!$I$44)</f>
        <v>0</v>
      </c>
    </row>
    <row r="822" spans="1:6">
      <c r="A822" t="s">
        <v>15705</v>
      </c>
      <c r="B822" t="str">
        <f>'2B'!$AJ$44</f>
        <v>CR00564</v>
      </c>
      <c r="F822">
        <f>IF(ISBLANK('2B'!$J$44),"",'2B'!$J$44)</f>
        <v>0</v>
      </c>
    </row>
    <row r="823" spans="1:6">
      <c r="A823" t="s">
        <v>15706</v>
      </c>
      <c r="B823" t="str">
        <f>'2C'!$U$8</f>
        <v>BM9030</v>
      </c>
      <c r="F823" t="str">
        <f>IF(ISBLANK('2C'!$E$8),"",'2C'!$E$8)</f>
        <v/>
      </c>
    </row>
    <row r="824" spans="1:6">
      <c r="A824" t="s">
        <v>15706</v>
      </c>
      <c r="B824" t="str">
        <f>'2C'!$V$8</f>
        <v>BM9031</v>
      </c>
      <c r="F824" t="str">
        <f>IF(ISBLANK('2C'!$F$8),"",'2C'!$F$8)</f>
        <v/>
      </c>
    </row>
    <row r="825" spans="1:6">
      <c r="A825" t="s">
        <v>15706</v>
      </c>
      <c r="B825" t="str">
        <f>'2C'!$W$8</f>
        <v>BM9032</v>
      </c>
      <c r="F825">
        <f>IF(ISBLANK('2C'!$G$8),"",'2C'!$G$8)</f>
        <v>0</v>
      </c>
    </row>
    <row r="826" spans="1:6">
      <c r="A826" t="s">
        <v>15706</v>
      </c>
      <c r="B826" t="str">
        <f>'2C'!$U$9</f>
        <v>BM9002</v>
      </c>
      <c r="F826" t="str">
        <f>IF(ISBLANK('2C'!$E$9),"",'2C'!$E$9)</f>
        <v/>
      </c>
    </row>
    <row r="827" spans="1:6">
      <c r="A827" t="s">
        <v>15706</v>
      </c>
      <c r="B827" t="str">
        <f>'2C'!$V$9</f>
        <v>BM9202</v>
      </c>
      <c r="F827" t="str">
        <f>IF(ISBLANK('2C'!$F$9),"",'2C'!$F$9)</f>
        <v/>
      </c>
    </row>
    <row r="828" spans="1:6">
      <c r="A828" t="s">
        <v>15706</v>
      </c>
      <c r="B828" t="str">
        <f>'2C'!$W$9</f>
        <v>BM9502</v>
      </c>
      <c r="F828">
        <f>IF(ISBLANK('2C'!$G$9),"",'2C'!$G$9)</f>
        <v>0</v>
      </c>
    </row>
    <row r="829" spans="1:6">
      <c r="A829" t="s">
        <v>15706</v>
      </c>
      <c r="B829" t="str">
        <f>'2C'!$U$10</f>
        <v>BM9003</v>
      </c>
      <c r="F829" t="str">
        <f>IF(ISBLANK('2C'!$E$10),"",'2C'!$E$10)</f>
        <v/>
      </c>
    </row>
    <row r="830" spans="1:6">
      <c r="A830" t="s">
        <v>15706</v>
      </c>
      <c r="B830" t="str">
        <f>'2C'!$V$10</f>
        <v>BM9203</v>
      </c>
      <c r="F830" t="str">
        <f>IF(ISBLANK('2C'!$F$10),"",'2C'!$F$10)</f>
        <v/>
      </c>
    </row>
    <row r="831" spans="1:6">
      <c r="A831" t="s">
        <v>15706</v>
      </c>
      <c r="B831" t="str">
        <f>'2C'!$W$10</f>
        <v>BM9503</v>
      </c>
      <c r="F831">
        <f>IF(ISBLANK('2C'!$G$10),"",'2C'!$G$10)</f>
        <v>0</v>
      </c>
    </row>
    <row r="832" spans="1:6">
      <c r="A832" t="s">
        <v>15706</v>
      </c>
      <c r="B832" t="str">
        <f>'2C'!$U$11</f>
        <v>BM9007</v>
      </c>
      <c r="F832" t="str">
        <f>IF(ISBLANK('2C'!$E$11),"",'2C'!$E$11)</f>
        <v/>
      </c>
    </row>
    <row r="833" spans="1:6">
      <c r="A833" t="s">
        <v>15706</v>
      </c>
      <c r="B833" t="str">
        <f>'2C'!$V$11</f>
        <v>BM9207</v>
      </c>
      <c r="F833" t="str">
        <f>IF(ISBLANK('2C'!$F$11),"",'2C'!$F$11)</f>
        <v/>
      </c>
    </row>
    <row r="834" spans="1:6">
      <c r="A834" t="s">
        <v>15706</v>
      </c>
      <c r="B834" t="str">
        <f>'2C'!$W$11</f>
        <v>BM9507</v>
      </c>
      <c r="F834">
        <f>IF(ISBLANK('2C'!$G$11),"",'2C'!$G$11)</f>
        <v>0</v>
      </c>
    </row>
    <row r="835" spans="1:6">
      <c r="A835" t="s">
        <v>15706</v>
      </c>
      <c r="B835" t="str">
        <f>'2C'!$U$12</f>
        <v>B0025OXH</v>
      </c>
      <c r="F835" t="str">
        <f>IF(ISBLANK('2C'!$E$12),"",'2C'!$E$12)</f>
        <v/>
      </c>
    </row>
    <row r="836" spans="1:6">
      <c r="A836" t="s">
        <v>15706</v>
      </c>
      <c r="B836" t="str">
        <f>'2C'!$V$12</f>
        <v>B0025OXNH</v>
      </c>
      <c r="F836" t="str">
        <f>IF(ISBLANK('2C'!$F$12),"",'2C'!$F$12)</f>
        <v/>
      </c>
    </row>
    <row r="837" spans="1:6">
      <c r="A837" t="s">
        <v>15706</v>
      </c>
      <c r="B837" t="str">
        <f>'2C'!$W$12</f>
        <v>B0025OXT</v>
      </c>
      <c r="F837">
        <f>IF(ISBLANK('2C'!$G$12),"",'2C'!$G$12)</f>
        <v>0</v>
      </c>
    </row>
    <row r="838" spans="1:6">
      <c r="A838" t="s">
        <v>15706</v>
      </c>
      <c r="B838" t="str">
        <f>'2C'!$U$13</f>
        <v>B0026LAH</v>
      </c>
      <c r="F838" t="str">
        <f>IF(ISBLANK('2C'!$E$13),"",'2C'!$E$13)</f>
        <v/>
      </c>
    </row>
    <row r="839" spans="1:6">
      <c r="A839" t="s">
        <v>15706</v>
      </c>
      <c r="B839" t="str">
        <f>'2C'!$V$13</f>
        <v>B0026LANH</v>
      </c>
      <c r="F839" t="str">
        <f>IF(ISBLANK('2C'!$F$13),"",'2C'!$F$13)</f>
        <v/>
      </c>
    </row>
    <row r="840" spans="1:6">
      <c r="A840" t="s">
        <v>15706</v>
      </c>
      <c r="B840" t="str">
        <f>'2C'!$W$13</f>
        <v>B0026LAT</v>
      </c>
      <c r="F840">
        <f>IF(ISBLANK('2C'!$G$13),"",'2C'!$G$13)</f>
        <v>0</v>
      </c>
    </row>
    <row r="841" spans="1:6">
      <c r="A841" t="s">
        <v>15706</v>
      </c>
      <c r="B841" t="str">
        <f>'2C'!$U$14</f>
        <v>B0027TXH</v>
      </c>
      <c r="F841">
        <f>IF(ISBLANK('2C'!$E$14),"",'2C'!$E$14)</f>
        <v>0</v>
      </c>
    </row>
    <row r="842" spans="1:6">
      <c r="A842" t="s">
        <v>15706</v>
      </c>
      <c r="B842" t="str">
        <f>'2C'!$V$14</f>
        <v>B0027TXNH</v>
      </c>
      <c r="F842">
        <f>IF(ISBLANK('2C'!$F$14),"",'2C'!$F$14)</f>
        <v>0</v>
      </c>
    </row>
    <row r="843" spans="1:6">
      <c r="A843" t="s">
        <v>15706</v>
      </c>
      <c r="B843" t="str">
        <f>'2C'!$W$14</f>
        <v>B0027TXT</v>
      </c>
      <c r="F843">
        <f>IF(ISBLANK('2C'!$G$14),"",'2C'!$G$14)</f>
        <v>0</v>
      </c>
    </row>
    <row r="844" spans="1:6">
      <c r="A844" t="s">
        <v>15706</v>
      </c>
      <c r="B844" t="str">
        <f>'2C'!$U$17</f>
        <v>B0028DEXH</v>
      </c>
      <c r="F844" t="str">
        <f>IF(ISBLANK('2C'!$E$17),"",'2C'!$E$17)</f>
        <v/>
      </c>
    </row>
    <row r="845" spans="1:6">
      <c r="A845" t="s">
        <v>15706</v>
      </c>
      <c r="B845" t="str">
        <f>'2C'!$V$17</f>
        <v>B0028DEXNH</v>
      </c>
      <c r="F845" t="str">
        <f>IF(ISBLANK('2C'!$F$17),"",'2C'!$F$17)</f>
        <v/>
      </c>
    </row>
    <row r="846" spans="1:6">
      <c r="A846" t="s">
        <v>15706</v>
      </c>
      <c r="B846" t="str">
        <f>'2C'!$W$17</f>
        <v>B0028DEXT</v>
      </c>
      <c r="F846">
        <f>IF(ISBLANK('2C'!$G$17),"",'2C'!$G$17)</f>
        <v>0</v>
      </c>
    </row>
    <row r="847" spans="1:6">
      <c r="A847" t="s">
        <v>15706</v>
      </c>
      <c r="B847" t="str">
        <f>'2C'!$U$18</f>
        <v>B0029DAXH</v>
      </c>
      <c r="F847" t="str">
        <f>IF(ISBLANK('2C'!$E$18),"",'2C'!$E$18)</f>
        <v/>
      </c>
    </row>
    <row r="848" spans="1:6">
      <c r="A848" t="s">
        <v>15706</v>
      </c>
      <c r="B848" t="str">
        <f>'2C'!$V$18</f>
        <v>B0029DAXNH</v>
      </c>
      <c r="F848" t="str">
        <f>IF(ISBLANK('2C'!$F$18),"",'2C'!$F$18)</f>
        <v/>
      </c>
    </row>
    <row r="849" spans="1:6">
      <c r="A849" t="s">
        <v>15706</v>
      </c>
      <c r="B849" t="str">
        <f>'2C'!$W$18</f>
        <v>B0029DAXT</v>
      </c>
      <c r="F849">
        <f>IF(ISBLANK('2C'!$G$18),"",'2C'!$G$18)</f>
        <v>0</v>
      </c>
    </row>
    <row r="850" spans="1:6">
      <c r="A850" t="s">
        <v>15706</v>
      </c>
      <c r="B850" t="str">
        <f>'2C'!$U$19</f>
        <v>B0030AEXH</v>
      </c>
      <c r="F850" t="str">
        <f>IF(ISBLANK('2C'!$E$19),"",'2C'!$E$19)</f>
        <v/>
      </c>
    </row>
    <row r="851" spans="1:6">
      <c r="A851" t="s">
        <v>15706</v>
      </c>
      <c r="B851" t="str">
        <f>'2C'!$V$19</f>
        <v>B0030AEXNH</v>
      </c>
      <c r="F851" t="str">
        <f>IF(ISBLANK('2C'!$F$19),"",'2C'!$F$19)</f>
        <v/>
      </c>
    </row>
    <row r="852" spans="1:6">
      <c r="A852" t="s">
        <v>15706</v>
      </c>
      <c r="B852" t="str">
        <f>'2C'!$W$19</f>
        <v>B0030AEXT</v>
      </c>
      <c r="F852">
        <f>IF(ISBLANK('2C'!$G$19),"",'2C'!$G$19)</f>
        <v>0</v>
      </c>
    </row>
    <row r="853" spans="1:6">
      <c r="A853" t="s">
        <v>15706</v>
      </c>
      <c r="B853" t="str">
        <f>'2C'!$U$20</f>
        <v>B0031AAXH</v>
      </c>
      <c r="F853" t="str">
        <f>IF(ISBLANK('2C'!$E$20),"",'2C'!$E$20)</f>
        <v/>
      </c>
    </row>
    <row r="854" spans="1:6">
      <c r="A854" t="s">
        <v>15706</v>
      </c>
      <c r="B854" t="str">
        <f>'2C'!$V$20</f>
        <v>B0031AAXNH</v>
      </c>
      <c r="F854" t="str">
        <f>IF(ISBLANK('2C'!$F$20),"",'2C'!$F$20)</f>
        <v/>
      </c>
    </row>
    <row r="855" spans="1:6">
      <c r="A855" t="s">
        <v>15706</v>
      </c>
      <c r="B855" t="str">
        <f>'2C'!$W$20</f>
        <v>B0031AAXT</v>
      </c>
      <c r="F855">
        <f>IF(ISBLANK('2C'!$G$20),"",'2C'!$G$20)</f>
        <v>0</v>
      </c>
    </row>
    <row r="856" spans="1:6">
      <c r="A856" t="s">
        <v>15706</v>
      </c>
      <c r="B856" t="str">
        <f>'2C'!$U$23</f>
        <v>B0032RCL</v>
      </c>
      <c r="F856" t="str">
        <f>IF(ISBLANK('2C'!$E$23),"",'2C'!$E$23)</f>
        <v/>
      </c>
    </row>
    <row r="857" spans="1:6">
      <c r="A857" t="s">
        <v>15706</v>
      </c>
      <c r="B857" t="str">
        <f>'2C'!$V$23</f>
        <v>B0032RCLB</v>
      </c>
      <c r="F857" t="str">
        <f>IF(ISBLANK('2C'!$F$23),"",'2C'!$F$23)</f>
        <v/>
      </c>
    </row>
    <row r="858" spans="1:6">
      <c r="A858" t="s">
        <v>15706</v>
      </c>
      <c r="B858" t="str">
        <f>'2C'!$W$23</f>
        <v>B0032RCLT</v>
      </c>
      <c r="F858">
        <f>IF(ISBLANK('2C'!$G$23),"",'2C'!$G$23)</f>
        <v>0</v>
      </c>
    </row>
    <row r="859" spans="1:6">
      <c r="A859" t="s">
        <v>15706</v>
      </c>
      <c r="B859" t="str">
        <f>'2C'!$U$24</f>
        <v>B0033INCM</v>
      </c>
      <c r="F859" t="str">
        <f>IF(ISBLANK('2C'!$E$24),"",'2C'!$E$24)</f>
        <v/>
      </c>
    </row>
    <row r="860" spans="1:6">
      <c r="A860" t="s">
        <v>15706</v>
      </c>
      <c r="B860" t="str">
        <f>'2C'!$V$24</f>
        <v>B0033INCMB</v>
      </c>
      <c r="F860" t="str">
        <f>IF(ISBLANK('2C'!$F$24),"",'2C'!$F$24)</f>
        <v/>
      </c>
    </row>
    <row r="861" spans="1:6">
      <c r="A861" t="s">
        <v>15706</v>
      </c>
      <c r="B861" t="str">
        <f>'2C'!$W$24</f>
        <v>B0033INCMT</v>
      </c>
      <c r="F861">
        <f>IF(ISBLANK('2C'!$G$24),"",'2C'!$G$24)</f>
        <v>0</v>
      </c>
    </row>
    <row r="862" spans="1:6">
      <c r="A862" t="s">
        <v>15706</v>
      </c>
      <c r="B862" t="str">
        <f>'2C'!$U$25</f>
        <v>B0034RCW</v>
      </c>
      <c r="F862" t="str">
        <f>IF(ISBLANK('2C'!$E$25),"",'2C'!$E$25)</f>
        <v/>
      </c>
    </row>
    <row r="863" spans="1:6">
      <c r="A863" t="s">
        <v>15706</v>
      </c>
      <c r="B863" t="str">
        <f>'2C'!$V$25</f>
        <v>B0034RCWB</v>
      </c>
      <c r="F863" t="str">
        <f>IF(ISBLANK('2C'!$F$25),"",'2C'!$F$25)</f>
        <v/>
      </c>
    </row>
    <row r="864" spans="1:6">
      <c r="A864" t="s">
        <v>15706</v>
      </c>
      <c r="B864" t="str">
        <f>'2C'!$W$25</f>
        <v>B0034RCWT</v>
      </c>
      <c r="F864">
        <f>IF(ISBLANK('2C'!$G$25),"",'2C'!$G$25)</f>
        <v>0</v>
      </c>
    </row>
    <row r="865" spans="1:6">
      <c r="A865" t="s">
        <v>15706</v>
      </c>
      <c r="B865" t="str">
        <f>'2C'!$U$26</f>
        <v>B0035INCA</v>
      </c>
      <c r="F865" t="str">
        <f>IF(ISBLANK('2C'!$E$26),"",'2C'!$E$26)</f>
        <v/>
      </c>
    </row>
    <row r="866" spans="1:6">
      <c r="A866" t="s">
        <v>15706</v>
      </c>
      <c r="B866" t="str">
        <f>'2C'!$V$26</f>
        <v>B0035INCAB</v>
      </c>
      <c r="F866" t="str">
        <f>IF(ISBLANK('2C'!$F$26),"",'2C'!$F$26)</f>
        <v/>
      </c>
    </row>
    <row r="867" spans="1:6">
      <c r="A867" t="s">
        <v>15706</v>
      </c>
      <c r="B867" t="str">
        <f>'2C'!$W$26</f>
        <v>B0035INCAT</v>
      </c>
      <c r="F867">
        <f>IF(ISBLANK('2C'!$G$26),"",'2C'!$G$26)</f>
        <v>0</v>
      </c>
    </row>
    <row r="868" spans="1:6">
      <c r="A868" t="s">
        <v>15706</v>
      </c>
      <c r="B868" t="str">
        <f>'2C'!$U$27</f>
        <v>B0036NRC</v>
      </c>
      <c r="F868">
        <f>IF(ISBLANK('2C'!$E$27),"",'2C'!$E$27)</f>
        <v>0</v>
      </c>
    </row>
    <row r="869" spans="1:6">
      <c r="A869" t="s">
        <v>15706</v>
      </c>
      <c r="B869" t="str">
        <f>'2C'!$V$27</f>
        <v>B0036NRCB</v>
      </c>
      <c r="F869">
        <f>IF(ISBLANK('2C'!$F$27),"",'2C'!$F$27)</f>
        <v>0</v>
      </c>
    </row>
    <row r="870" spans="1:6">
      <c r="A870" t="s">
        <v>15706</v>
      </c>
      <c r="B870" t="str">
        <f>'2C'!$W$27</f>
        <v>B0036NRCT</v>
      </c>
      <c r="F870">
        <f>IF(ISBLANK('2C'!$G$27),"",'2C'!$G$27)</f>
        <v>0</v>
      </c>
    </row>
    <row r="871" spans="1:6">
      <c r="A871" t="s">
        <v>15706</v>
      </c>
      <c r="B871" t="str">
        <f>'2C'!$U$29</f>
        <v>B0037TRCH</v>
      </c>
      <c r="F871">
        <f>IF(ISBLANK('2C'!$E$29),"",'2C'!$E$29)</f>
        <v>0</v>
      </c>
    </row>
    <row r="872" spans="1:6">
      <c r="A872" t="s">
        <v>15706</v>
      </c>
      <c r="B872" t="str">
        <f>'2C'!$V$29</f>
        <v>B0037TRCNH</v>
      </c>
      <c r="F872">
        <f>IF(ISBLANK('2C'!$F$29),"",'2C'!$F$29)</f>
        <v>0</v>
      </c>
    </row>
    <row r="873" spans="1:6">
      <c r="A873" t="s">
        <v>15706</v>
      </c>
      <c r="B873" t="str">
        <f>'2C'!$W$29</f>
        <v>B0037TRCT</v>
      </c>
      <c r="F873">
        <f>IF(ISBLANK('2C'!$G$29),"",'2C'!$G$29)</f>
        <v>0</v>
      </c>
    </row>
    <row r="874" spans="1:6">
      <c r="A874" t="s">
        <v>15706</v>
      </c>
      <c r="B874" t="str">
        <f>'2C'!$U$31</f>
        <v>BM9022</v>
      </c>
      <c r="F874" t="str">
        <f>IF(ISBLANK('2C'!$E$31),"",'2C'!$E$31)</f>
        <v/>
      </c>
    </row>
    <row r="875" spans="1:6">
      <c r="A875" t="s">
        <v>15706</v>
      </c>
      <c r="B875" t="str">
        <f>'2C'!$V$31</f>
        <v>BM9222</v>
      </c>
      <c r="F875" t="str">
        <f>IF(ISBLANK('2C'!$F$31),"",'2C'!$F$31)</f>
        <v/>
      </c>
    </row>
    <row r="876" spans="1:6">
      <c r="A876" t="s">
        <v>15706</v>
      </c>
      <c r="B876" t="str">
        <f>'2C'!$W$31</f>
        <v>BM9522</v>
      </c>
      <c r="F876">
        <f>IF(ISBLANK('2C'!$G$31),"",'2C'!$G$31)</f>
        <v>0</v>
      </c>
    </row>
    <row r="877" spans="1:6">
      <c r="A877" t="s">
        <v>15706</v>
      </c>
      <c r="B877" t="str">
        <f>'2C'!$U$32</f>
        <v>B0038PDRCH</v>
      </c>
      <c r="F877" t="str">
        <f>IF(ISBLANK('2C'!$E$32),"",'2C'!$E$32)</f>
        <v/>
      </c>
    </row>
    <row r="878" spans="1:6">
      <c r="A878" t="s">
        <v>15706</v>
      </c>
      <c r="B878" t="str">
        <f>'2C'!$V$32</f>
        <v>B0038PDRCNH</v>
      </c>
      <c r="F878" t="str">
        <f>IF(ISBLANK('2C'!$F$32),"",'2C'!$F$32)</f>
        <v/>
      </c>
    </row>
    <row r="879" spans="1:6">
      <c r="A879" t="s">
        <v>15706</v>
      </c>
      <c r="B879" t="str">
        <f>'2C'!$W$32</f>
        <v>B0038PDRCT</v>
      </c>
      <c r="F879">
        <f>IF(ISBLANK('2C'!$G$32),"",'2C'!$G$32)</f>
        <v>0</v>
      </c>
    </row>
    <row r="880" spans="1:6">
      <c r="A880" t="s">
        <v>15706</v>
      </c>
      <c r="B880" t="str">
        <f>'2C'!$U$34</f>
        <v>B0039TRCH_PDRC</v>
      </c>
      <c r="F880">
        <f>IF(ISBLANK('2C'!$E$34),"",'2C'!$E$34)</f>
        <v>0</v>
      </c>
    </row>
    <row r="881" spans="1:6">
      <c r="A881" t="s">
        <v>15706</v>
      </c>
      <c r="B881" t="str">
        <f>'2C'!$V$34</f>
        <v>B0039TRCNH_PDRC</v>
      </c>
      <c r="F881">
        <f>IF(ISBLANK('2C'!$F$34),"",'2C'!$F$34)</f>
        <v>0</v>
      </c>
    </row>
    <row r="882" spans="1:6">
      <c r="A882" t="s">
        <v>15706</v>
      </c>
      <c r="B882" t="str">
        <f>'2C'!$W$34</f>
        <v>B0039TRCT_PDRC</v>
      </c>
      <c r="F882">
        <f>IF(ISBLANK('2C'!$G$34),"",'2C'!$G$34)</f>
        <v>0</v>
      </c>
    </row>
    <row r="883" spans="1:6">
      <c r="A883" t="s">
        <v>15706</v>
      </c>
      <c r="B883" t="str">
        <f>'2C'!$U$37</f>
        <v>BM9038</v>
      </c>
      <c r="F883" t="str">
        <f>IF(ISBLANK('2C'!$E$37),"",'2C'!$E$37)</f>
        <v/>
      </c>
    </row>
    <row r="884" spans="1:6">
      <c r="A884" t="s">
        <v>15706</v>
      </c>
      <c r="B884" t="str">
        <f>'2C'!$V$37</f>
        <v>BM9338</v>
      </c>
      <c r="F884" t="str">
        <f>IF(ISBLANK('2C'!$F$37),"",'2C'!$F$37)</f>
        <v/>
      </c>
    </row>
    <row r="885" spans="1:6">
      <c r="A885" t="s">
        <v>15706</v>
      </c>
      <c r="B885" t="str">
        <f>'2C'!$W$37</f>
        <v>BM9538</v>
      </c>
      <c r="F885">
        <f>IF(ISBLANK('2C'!$G$37),"",'2C'!$G$37)</f>
        <v>0</v>
      </c>
    </row>
    <row r="886" spans="1:6">
      <c r="A886" t="s">
        <v>15706</v>
      </c>
      <c r="B886" t="str">
        <f>'2C'!$U$40</f>
        <v>B0040CAPXH</v>
      </c>
      <c r="F886" t="str">
        <f>IF(ISBLANK('2C'!$E$40),"",'2C'!$E$40)</f>
        <v/>
      </c>
    </row>
    <row r="887" spans="1:6">
      <c r="A887" t="s">
        <v>15706</v>
      </c>
      <c r="B887" t="str">
        <f>'2C'!$V$40</f>
        <v>B0040CAPXNH</v>
      </c>
      <c r="F887" t="str">
        <f>IF(ISBLANK('2C'!$F$40),"",'2C'!$F$40)</f>
        <v/>
      </c>
    </row>
    <row r="888" spans="1:6">
      <c r="A888" t="s">
        <v>15706</v>
      </c>
      <c r="B888" t="str">
        <f>'2C'!$W$40</f>
        <v>B0040CAPXT</v>
      </c>
      <c r="F888">
        <f>IF(ISBLANK('2C'!$G$40),"",'2C'!$G$40)</f>
        <v>0</v>
      </c>
    </row>
    <row r="889" spans="1:6">
      <c r="A889" t="s">
        <v>15706</v>
      </c>
      <c r="B889" t="str">
        <f>'2C'!$U$43</f>
        <v>B0041CARE</v>
      </c>
      <c r="F889" t="str">
        <f>IF(ISBLANK('2C'!$E$43),"",'2C'!$E$43)</f>
        <v/>
      </c>
    </row>
    <row r="890" spans="1:6">
      <c r="A890" t="s">
        <v>15706</v>
      </c>
      <c r="B890" t="str">
        <f>'2C'!$U$44</f>
        <v>B0042CAE</v>
      </c>
      <c r="F890" t="str">
        <f>IF(ISBLANK('2C'!$E$44),"",'2C'!$E$44)</f>
        <v/>
      </c>
    </row>
    <row r="891" spans="1:6">
      <c r="A891" t="s">
        <v>15706</v>
      </c>
      <c r="B891" t="str">
        <f>'2C'!$U$45</f>
        <v>B0043TAE</v>
      </c>
      <c r="F891" t="str">
        <f>IF(ISBLANK('2C'!$E$45),"",'2C'!$E$45)</f>
        <v/>
      </c>
    </row>
    <row r="892" spans="1:6">
      <c r="A892" t="s">
        <v>15707</v>
      </c>
      <c r="B892" t="str">
        <f>'2D'!$AE$8</f>
        <v>BM4012H</v>
      </c>
      <c r="F892" t="str">
        <f>IF(ISBLANK('2D'!$E$8),"",'2D'!$E$8)</f>
        <v/>
      </c>
    </row>
    <row r="893" spans="1:6">
      <c r="A893" t="s">
        <v>15707</v>
      </c>
      <c r="B893" t="str">
        <f>'2D'!$AF$8</f>
        <v>BM4012NH</v>
      </c>
      <c r="F893" t="str">
        <f>IF(ISBLANK('2D'!$F$8),"",'2D'!$F$8)</f>
        <v/>
      </c>
    </row>
    <row r="894" spans="1:6">
      <c r="A894" t="s">
        <v>15707</v>
      </c>
      <c r="B894" t="str">
        <f>'2D'!$AG$8</f>
        <v>BM4012WR</v>
      </c>
      <c r="F894" t="str">
        <f>IF(ISBLANK('2D'!$G$8),"",'2D'!$G$8)</f>
        <v/>
      </c>
    </row>
    <row r="895" spans="1:6">
      <c r="A895" t="s">
        <v>15707</v>
      </c>
      <c r="B895" t="str">
        <f>'2D'!$AH$8</f>
        <v>BM4012WN</v>
      </c>
      <c r="F895" t="str">
        <f>IF(ISBLANK('2D'!$H$8),"",'2D'!$H$8)</f>
        <v/>
      </c>
    </row>
    <row r="896" spans="1:6">
      <c r="A896" t="s">
        <v>15707</v>
      </c>
      <c r="B896" t="str">
        <f>'2D'!$AI$8</f>
        <v>BM4012WNK</v>
      </c>
      <c r="F896" t="str">
        <f>IF(ISBLANK('2D'!$I$8),"",'2D'!$I$8)</f>
        <v/>
      </c>
    </row>
    <row r="897" spans="1:6">
      <c r="A897" t="s">
        <v>15707</v>
      </c>
      <c r="B897" t="str">
        <f>'2D'!$AJ$8</f>
        <v>BM4012SG</v>
      </c>
      <c r="F897" t="str">
        <f>IF(ISBLANK('2D'!$J$8),"",'2D'!$J$8)</f>
        <v/>
      </c>
    </row>
    <row r="898" spans="1:6">
      <c r="A898" t="s">
        <v>15707</v>
      </c>
      <c r="B898" t="str">
        <f>'2D'!$AK$8</f>
        <v>BM4012STTT</v>
      </c>
      <c r="F898" t="str">
        <f>IF(ISBLANK('2D'!$K$8),"",'2D'!$K$8)</f>
        <v/>
      </c>
    </row>
    <row r="899" spans="1:6">
      <c r="A899" t="s">
        <v>15707</v>
      </c>
      <c r="B899" t="str">
        <f>'2D'!$AL$8</f>
        <v>BM4012CTOT</v>
      </c>
      <c r="F899">
        <f>IF(ISBLANK('2D'!$L$8),"",'2D'!$L$8)</f>
        <v>0</v>
      </c>
    </row>
    <row r="900" spans="1:6">
      <c r="A900" t="s">
        <v>15707</v>
      </c>
      <c r="B900" t="str">
        <f>'2D'!$AE$9</f>
        <v>BM4016H</v>
      </c>
      <c r="F900" t="str">
        <f>IF(ISBLANK('2D'!$E$9),"",'2D'!$E$9)</f>
        <v/>
      </c>
    </row>
    <row r="901" spans="1:6">
      <c r="A901" t="s">
        <v>15707</v>
      </c>
      <c r="B901" t="str">
        <f>'2D'!$AF$9</f>
        <v>BM4016NH</v>
      </c>
      <c r="F901" t="str">
        <f>IF(ISBLANK('2D'!$F$9),"",'2D'!$F$9)</f>
        <v/>
      </c>
    </row>
    <row r="902" spans="1:6">
      <c r="A902" t="s">
        <v>15707</v>
      </c>
      <c r="B902" t="str">
        <f>'2D'!$AG$9</f>
        <v>BM4016WR</v>
      </c>
      <c r="F902" t="str">
        <f>IF(ISBLANK('2D'!$G$9),"",'2D'!$G$9)</f>
        <v/>
      </c>
    </row>
    <row r="903" spans="1:6">
      <c r="A903" t="s">
        <v>15707</v>
      </c>
      <c r="B903" t="str">
        <f>'2D'!$AH$9</f>
        <v>BM4016WN</v>
      </c>
      <c r="F903" t="str">
        <f>IF(ISBLANK('2D'!$H$9),"",'2D'!$H$9)</f>
        <v/>
      </c>
    </row>
    <row r="904" spans="1:6">
      <c r="A904" t="s">
        <v>15707</v>
      </c>
      <c r="B904" t="str">
        <f>'2D'!$AI$9</f>
        <v>BM4016WNK</v>
      </c>
      <c r="F904" t="str">
        <f>IF(ISBLANK('2D'!$I$9),"",'2D'!$I$9)</f>
        <v/>
      </c>
    </row>
    <row r="905" spans="1:6">
      <c r="A905" t="s">
        <v>15707</v>
      </c>
      <c r="B905" t="str">
        <f>'2D'!$AJ$9</f>
        <v>BM4016SG</v>
      </c>
      <c r="F905" t="str">
        <f>IF(ISBLANK('2D'!$J$9),"",'2D'!$J$9)</f>
        <v/>
      </c>
    </row>
    <row r="906" spans="1:6">
      <c r="A906" t="s">
        <v>15707</v>
      </c>
      <c r="B906" t="str">
        <f>'2D'!$AK$9</f>
        <v>BM4016STTT</v>
      </c>
      <c r="F906" t="str">
        <f>IF(ISBLANK('2D'!$K$9),"",'2D'!$K$9)</f>
        <v/>
      </c>
    </row>
    <row r="907" spans="1:6">
      <c r="A907" t="s">
        <v>15707</v>
      </c>
      <c r="B907" t="str">
        <f>'2D'!$AL$9</f>
        <v>BM4016CTOT</v>
      </c>
      <c r="F907">
        <f>IF(ISBLANK('2D'!$L$9),"",'2D'!$L$9)</f>
        <v>0</v>
      </c>
    </row>
    <row r="908" spans="1:6">
      <c r="A908" t="s">
        <v>15707</v>
      </c>
      <c r="B908" t="str">
        <f>'2D'!$AE$10</f>
        <v>BM4017H</v>
      </c>
      <c r="F908" t="str">
        <f>IF(ISBLANK('2D'!$E$10),"",'2D'!$E$10)</f>
        <v/>
      </c>
    </row>
    <row r="909" spans="1:6">
      <c r="A909" t="s">
        <v>15707</v>
      </c>
      <c r="B909" t="str">
        <f>'2D'!$AF$10</f>
        <v>BM4017NH</v>
      </c>
      <c r="F909" t="str">
        <f>IF(ISBLANK('2D'!$F$10),"",'2D'!$F$10)</f>
        <v/>
      </c>
    </row>
    <row r="910" spans="1:6">
      <c r="A910" t="s">
        <v>15707</v>
      </c>
      <c r="B910" t="str">
        <f>'2D'!$AG$10</f>
        <v>BM4017WR</v>
      </c>
      <c r="F910" t="str">
        <f>IF(ISBLANK('2D'!$G$10),"",'2D'!$G$10)</f>
        <v/>
      </c>
    </row>
    <row r="911" spans="1:6">
      <c r="A911" t="s">
        <v>15707</v>
      </c>
      <c r="B911" t="str">
        <f>'2D'!$AH$10</f>
        <v>BM4017WN</v>
      </c>
      <c r="F911" t="str">
        <f>IF(ISBLANK('2D'!$H$10),"",'2D'!$H$10)</f>
        <v/>
      </c>
    </row>
    <row r="912" spans="1:6">
      <c r="A912" t="s">
        <v>15707</v>
      </c>
      <c r="B912" t="str">
        <f>'2D'!$AI$10</f>
        <v>BM4017WNK</v>
      </c>
      <c r="F912" t="str">
        <f>IF(ISBLANK('2D'!$I$10),"",'2D'!$I$10)</f>
        <v/>
      </c>
    </row>
    <row r="913" spans="1:6">
      <c r="A913" t="s">
        <v>15707</v>
      </c>
      <c r="B913" t="str">
        <f>'2D'!$AJ$10</f>
        <v>BM4017SG</v>
      </c>
      <c r="F913" t="str">
        <f>IF(ISBLANK('2D'!$J$10),"",'2D'!$J$10)</f>
        <v/>
      </c>
    </row>
    <row r="914" spans="1:6">
      <c r="A914" t="s">
        <v>15707</v>
      </c>
      <c r="B914" t="str">
        <f>'2D'!$AK$10</f>
        <v>BM4017STTT</v>
      </c>
      <c r="F914" t="str">
        <f>IF(ISBLANK('2D'!$K$10),"",'2D'!$K$10)</f>
        <v/>
      </c>
    </row>
    <row r="915" spans="1:6">
      <c r="A915" t="s">
        <v>15707</v>
      </c>
      <c r="B915" t="str">
        <f>'2D'!$AL$10</f>
        <v>BM4017CTOT</v>
      </c>
      <c r="F915">
        <f>IF(ISBLANK('2D'!$L$10),"",'2D'!$L$10)</f>
        <v>0</v>
      </c>
    </row>
    <row r="916" spans="1:6">
      <c r="A916" t="s">
        <v>15707</v>
      </c>
      <c r="B916" t="str">
        <f>'2D'!$AE$11</f>
        <v>BM4021H</v>
      </c>
      <c r="F916" t="str">
        <f>IF(ISBLANK('2D'!$E$11),"",'2D'!$E$11)</f>
        <v/>
      </c>
    </row>
    <row r="917" spans="1:6">
      <c r="A917" t="s">
        <v>15707</v>
      </c>
      <c r="B917" t="str">
        <f>'2D'!$AF$11</f>
        <v>BM4021NH</v>
      </c>
      <c r="F917" t="str">
        <f>IF(ISBLANK('2D'!$F$11),"",'2D'!$F$11)</f>
        <v/>
      </c>
    </row>
    <row r="918" spans="1:6">
      <c r="A918" t="s">
        <v>15707</v>
      </c>
      <c r="B918" t="str">
        <f>'2D'!$AG$11</f>
        <v>BM4021WR</v>
      </c>
      <c r="F918" t="str">
        <f>IF(ISBLANK('2D'!$G$11),"",'2D'!$G$11)</f>
        <v/>
      </c>
    </row>
    <row r="919" spans="1:6">
      <c r="A919" t="s">
        <v>15707</v>
      </c>
      <c r="B919" t="str">
        <f>'2D'!$AH$11</f>
        <v>BM4021WN</v>
      </c>
      <c r="F919" t="str">
        <f>IF(ISBLANK('2D'!$H$11),"",'2D'!$H$11)</f>
        <v/>
      </c>
    </row>
    <row r="920" spans="1:6">
      <c r="A920" t="s">
        <v>15707</v>
      </c>
      <c r="B920" t="str">
        <f>'2D'!$AI$11</f>
        <v>BM4021WNK</v>
      </c>
      <c r="F920" t="str">
        <f>IF(ISBLANK('2D'!$I$11),"",'2D'!$I$11)</f>
        <v/>
      </c>
    </row>
    <row r="921" spans="1:6">
      <c r="A921" t="s">
        <v>15707</v>
      </c>
      <c r="B921" t="str">
        <f>'2D'!$AJ$11</f>
        <v>BM4021SG</v>
      </c>
      <c r="F921" t="str">
        <f>IF(ISBLANK('2D'!$J$11),"",'2D'!$J$11)</f>
        <v/>
      </c>
    </row>
    <row r="922" spans="1:6">
      <c r="A922" t="s">
        <v>15707</v>
      </c>
      <c r="B922" t="str">
        <f>'2D'!$AK$11</f>
        <v>BM4021STTT</v>
      </c>
      <c r="F922" t="str">
        <f>IF(ISBLANK('2D'!$K$11),"",'2D'!$K$11)</f>
        <v/>
      </c>
    </row>
    <row r="923" spans="1:6">
      <c r="A923" t="s">
        <v>15707</v>
      </c>
      <c r="B923" t="str">
        <f>'2D'!$AL$11</f>
        <v>BM4021CTOT</v>
      </c>
      <c r="F923">
        <f>IF(ISBLANK('2D'!$L$11),"",'2D'!$L$11)</f>
        <v>0</v>
      </c>
    </row>
    <row r="924" spans="1:6">
      <c r="A924" t="s">
        <v>15707</v>
      </c>
      <c r="B924" t="str">
        <f>'2D'!$AE$12</f>
        <v>BM4019H</v>
      </c>
      <c r="F924" t="str">
        <f>IF(ISBLANK('2D'!$E$12),"",'2D'!$E$12)</f>
        <v/>
      </c>
    </row>
    <row r="925" spans="1:6">
      <c r="A925" t="s">
        <v>15707</v>
      </c>
      <c r="B925" t="str">
        <f>'2D'!$AF$12</f>
        <v>BM4019NH</v>
      </c>
      <c r="F925" t="str">
        <f>IF(ISBLANK('2D'!$F$12),"",'2D'!$F$12)</f>
        <v/>
      </c>
    </row>
    <row r="926" spans="1:6">
      <c r="A926" t="s">
        <v>15707</v>
      </c>
      <c r="B926" t="str">
        <f>'2D'!$AG$12</f>
        <v>BM4019WR</v>
      </c>
      <c r="F926" t="str">
        <f>IF(ISBLANK('2D'!$G$12),"",'2D'!$G$12)</f>
        <v/>
      </c>
    </row>
    <row r="927" spans="1:6">
      <c r="A927" t="s">
        <v>15707</v>
      </c>
      <c r="B927" t="str">
        <f>'2D'!$AH$12</f>
        <v>BM4019WN</v>
      </c>
      <c r="F927" t="str">
        <f>IF(ISBLANK('2D'!$H$12),"",'2D'!$H$12)</f>
        <v/>
      </c>
    </row>
    <row r="928" spans="1:6">
      <c r="A928" t="s">
        <v>15707</v>
      </c>
      <c r="B928" t="str">
        <f>'2D'!$AI$12</f>
        <v>BM4019WNK</v>
      </c>
      <c r="F928" t="str">
        <f>IF(ISBLANK('2D'!$I$12),"",'2D'!$I$12)</f>
        <v/>
      </c>
    </row>
    <row r="929" spans="1:6">
      <c r="A929" t="s">
        <v>15707</v>
      </c>
      <c r="B929" t="str">
        <f>'2D'!$AJ$12</f>
        <v>BM4019SG</v>
      </c>
      <c r="F929" t="str">
        <f>IF(ISBLANK('2D'!$J$12),"",'2D'!$J$12)</f>
        <v/>
      </c>
    </row>
    <row r="930" spans="1:6">
      <c r="A930" t="s">
        <v>15707</v>
      </c>
      <c r="B930" t="str">
        <f>'2D'!$AK$12</f>
        <v>BM4019STTT</v>
      </c>
      <c r="F930" t="str">
        <f>IF(ISBLANK('2D'!$K$12),"",'2D'!$K$12)</f>
        <v/>
      </c>
    </row>
    <row r="931" spans="1:6">
      <c r="A931" t="s">
        <v>15707</v>
      </c>
      <c r="B931" t="str">
        <f>'2D'!$AL$12</f>
        <v>BM4019CTOT</v>
      </c>
      <c r="F931">
        <f>IF(ISBLANK('2D'!$L$12),"",'2D'!$L$12)</f>
        <v>0</v>
      </c>
    </row>
    <row r="932" spans="1:6">
      <c r="A932" t="s">
        <v>15707</v>
      </c>
      <c r="B932" t="str">
        <f>'2D'!$AE$13</f>
        <v>BM4018H</v>
      </c>
      <c r="F932">
        <f>IF(ISBLANK('2D'!$E$13),"",'2D'!$E$13)</f>
        <v>0</v>
      </c>
    </row>
    <row r="933" spans="1:6">
      <c r="A933" t="s">
        <v>15707</v>
      </c>
      <c r="B933" t="str">
        <f>'2D'!$AF$13</f>
        <v>BM4018NH</v>
      </c>
      <c r="F933">
        <f>IF(ISBLANK('2D'!$F$13),"",'2D'!$F$13)</f>
        <v>0</v>
      </c>
    </row>
    <row r="934" spans="1:6">
      <c r="A934" t="s">
        <v>15707</v>
      </c>
      <c r="B934" t="str">
        <f>'2D'!$AG$13</f>
        <v>BM4018WR</v>
      </c>
      <c r="F934">
        <f>IF(ISBLANK('2D'!$G$13),"",'2D'!$G$13)</f>
        <v>0</v>
      </c>
    </row>
    <row r="935" spans="1:6">
      <c r="A935" t="s">
        <v>15707</v>
      </c>
      <c r="B935" t="str">
        <f>'2D'!$AH$13</f>
        <v>BM4018WN</v>
      </c>
      <c r="F935">
        <f>IF(ISBLANK('2D'!$H$13),"",'2D'!$H$13)</f>
        <v>0</v>
      </c>
    </row>
    <row r="936" spans="1:6">
      <c r="A936" t="s">
        <v>15707</v>
      </c>
      <c r="B936" t="str">
        <f>'2D'!$AI$13</f>
        <v>BM4018WNK</v>
      </c>
      <c r="F936">
        <f>IF(ISBLANK('2D'!$I$13),"",'2D'!$I$13)</f>
        <v>0</v>
      </c>
    </row>
    <row r="937" spans="1:6">
      <c r="A937" t="s">
        <v>15707</v>
      </c>
      <c r="B937" t="str">
        <f>'2D'!$AJ$13</f>
        <v>BM4018SG</v>
      </c>
      <c r="F937">
        <f>IF(ISBLANK('2D'!$J$13),"",'2D'!$J$13)</f>
        <v>0</v>
      </c>
    </row>
    <row r="938" spans="1:6">
      <c r="A938" t="s">
        <v>15707</v>
      </c>
      <c r="B938" t="str">
        <f>'2D'!$AK$13</f>
        <v>BM4018STTT</v>
      </c>
      <c r="F938">
        <f>IF(ISBLANK('2D'!$K$13),"",'2D'!$K$13)</f>
        <v>0</v>
      </c>
    </row>
    <row r="939" spans="1:6">
      <c r="A939" t="s">
        <v>15707</v>
      </c>
      <c r="B939" t="str">
        <f>'2D'!$AL$13</f>
        <v>BM4018CTOT</v>
      </c>
      <c r="F939">
        <f>IF(ISBLANK('2D'!$L$13),"",'2D'!$L$13)</f>
        <v>0</v>
      </c>
    </row>
    <row r="940" spans="1:6">
      <c r="A940" t="s">
        <v>15707</v>
      </c>
      <c r="B940" t="str">
        <f>'2D'!$AE$16</f>
        <v>BM4041H</v>
      </c>
      <c r="F940" t="str">
        <f>IF(ISBLANK('2D'!$E$16),"",'2D'!$E$16)</f>
        <v/>
      </c>
    </row>
    <row r="941" spans="1:6">
      <c r="A941" t="s">
        <v>15707</v>
      </c>
      <c r="B941" t="str">
        <f>'2D'!$AF$16</f>
        <v>BM4041NH</v>
      </c>
      <c r="F941" t="str">
        <f>IF(ISBLANK('2D'!$F$16),"",'2D'!$F$16)</f>
        <v/>
      </c>
    </row>
    <row r="942" spans="1:6">
      <c r="A942" t="s">
        <v>15707</v>
      </c>
      <c r="B942" t="str">
        <f>'2D'!$AG$16</f>
        <v>BM4041WR</v>
      </c>
      <c r="F942" t="str">
        <f>IF(ISBLANK('2D'!$G$16),"",'2D'!$G$16)</f>
        <v/>
      </c>
    </row>
    <row r="943" spans="1:6">
      <c r="A943" t="s">
        <v>15707</v>
      </c>
      <c r="B943" t="str">
        <f>'2D'!$AH$16</f>
        <v>BM4041WN</v>
      </c>
      <c r="F943" t="str">
        <f>IF(ISBLANK('2D'!$H$16),"",'2D'!$H$16)</f>
        <v/>
      </c>
    </row>
    <row r="944" spans="1:6">
      <c r="A944" t="s">
        <v>15707</v>
      </c>
      <c r="B944" t="str">
        <f>'2D'!$AI$16</f>
        <v>BM4041WNK</v>
      </c>
      <c r="F944" t="str">
        <f>IF(ISBLANK('2D'!$I$16),"",'2D'!$I$16)</f>
        <v/>
      </c>
    </row>
    <row r="945" spans="1:6">
      <c r="A945" t="s">
        <v>15707</v>
      </c>
      <c r="B945" t="str">
        <f>'2D'!$AJ$16</f>
        <v>BM4041SG</v>
      </c>
      <c r="F945" t="str">
        <f>IF(ISBLANK('2D'!$J$16),"",'2D'!$J$16)</f>
        <v/>
      </c>
    </row>
    <row r="946" spans="1:6">
      <c r="A946" t="s">
        <v>15707</v>
      </c>
      <c r="B946" t="str">
        <f>'2D'!$AK$16</f>
        <v>BM4041STTT</v>
      </c>
      <c r="F946" t="str">
        <f>IF(ISBLANK('2D'!$K$16),"",'2D'!$K$16)</f>
        <v/>
      </c>
    </row>
    <row r="947" spans="1:6">
      <c r="A947" t="s">
        <v>15707</v>
      </c>
      <c r="B947" t="str">
        <f>'2D'!$AL$16</f>
        <v>BM041CTOT</v>
      </c>
      <c r="F947">
        <f>IF(ISBLANK('2D'!$L$16),"",'2D'!$L$16)</f>
        <v>0</v>
      </c>
    </row>
    <row r="948" spans="1:6">
      <c r="A948" t="s">
        <v>15707</v>
      </c>
      <c r="B948" t="str">
        <f>'2D'!$AE$17</f>
        <v>BM4045H</v>
      </c>
      <c r="F948" t="str">
        <f>IF(ISBLANK('2D'!$E$17),"",'2D'!$E$17)</f>
        <v/>
      </c>
    </row>
    <row r="949" spans="1:6">
      <c r="A949" t="s">
        <v>15707</v>
      </c>
      <c r="B949" t="str">
        <f>'2D'!$AF$17</f>
        <v>BM4045NH</v>
      </c>
      <c r="F949" t="str">
        <f>IF(ISBLANK('2D'!$F$17),"",'2D'!$F$17)</f>
        <v/>
      </c>
    </row>
    <row r="950" spans="1:6">
      <c r="A950" t="s">
        <v>15707</v>
      </c>
      <c r="B950" t="str">
        <f>'2D'!$AG$17</f>
        <v>BM4045WR</v>
      </c>
      <c r="F950" t="str">
        <f>IF(ISBLANK('2D'!$G$17),"",'2D'!$G$17)</f>
        <v/>
      </c>
    </row>
    <row r="951" spans="1:6">
      <c r="A951" t="s">
        <v>15707</v>
      </c>
      <c r="B951" t="str">
        <f>'2D'!$AH$17</f>
        <v>BM4045WN</v>
      </c>
      <c r="F951" t="str">
        <f>IF(ISBLANK('2D'!$H$17),"",'2D'!$H$17)</f>
        <v/>
      </c>
    </row>
    <row r="952" spans="1:6">
      <c r="A952" t="s">
        <v>15707</v>
      </c>
      <c r="B952" t="str">
        <f>'2D'!$AI$17</f>
        <v>BM4045WNK</v>
      </c>
      <c r="F952" t="str">
        <f>IF(ISBLANK('2D'!$I$17),"",'2D'!$I$17)</f>
        <v/>
      </c>
    </row>
    <row r="953" spans="1:6">
      <c r="A953" t="s">
        <v>15707</v>
      </c>
      <c r="B953" t="str">
        <f>'2D'!$AJ$17</f>
        <v>BM4045SG</v>
      </c>
      <c r="F953" t="str">
        <f>IF(ISBLANK('2D'!$J$17),"",'2D'!$J$17)</f>
        <v/>
      </c>
    </row>
    <row r="954" spans="1:6">
      <c r="A954" t="s">
        <v>15707</v>
      </c>
      <c r="B954" t="str">
        <f>'2D'!$AK$17</f>
        <v>BM4045STTT</v>
      </c>
      <c r="F954" t="str">
        <f>IF(ISBLANK('2D'!$K$17),"",'2D'!$K$17)</f>
        <v/>
      </c>
    </row>
    <row r="955" spans="1:6">
      <c r="A955" t="s">
        <v>15707</v>
      </c>
      <c r="B955" t="str">
        <f>'2D'!$AL$17</f>
        <v>BM4045CTOT</v>
      </c>
      <c r="F955">
        <f>IF(ISBLANK('2D'!$L$17),"",'2D'!$L$17)</f>
        <v>0</v>
      </c>
    </row>
    <row r="956" spans="1:6">
      <c r="A956" t="s">
        <v>15707</v>
      </c>
      <c r="B956" t="str">
        <f>'2D'!$AE$18</f>
        <v>BM4053H</v>
      </c>
      <c r="F956" t="str">
        <f>IF(ISBLANK('2D'!$E$18),"",'2D'!$E$18)</f>
        <v/>
      </c>
    </row>
    <row r="957" spans="1:6">
      <c r="A957" t="s">
        <v>15707</v>
      </c>
      <c r="B957" t="str">
        <f>'2D'!$AF$18</f>
        <v>BM4053NH</v>
      </c>
      <c r="F957" t="str">
        <f>IF(ISBLANK('2D'!$F$18),"",'2D'!$F$18)</f>
        <v/>
      </c>
    </row>
    <row r="958" spans="1:6">
      <c r="A958" t="s">
        <v>15707</v>
      </c>
      <c r="B958" t="str">
        <f>'2D'!$AG$18</f>
        <v>BM4053WR</v>
      </c>
      <c r="F958" t="str">
        <f>IF(ISBLANK('2D'!$G$18),"",'2D'!$G$18)</f>
        <v/>
      </c>
    </row>
    <row r="959" spans="1:6">
      <c r="A959" t="s">
        <v>15707</v>
      </c>
      <c r="B959" t="str">
        <f>'2D'!$AH$18</f>
        <v>BM4053WN</v>
      </c>
      <c r="F959" t="str">
        <f>IF(ISBLANK('2D'!$H$18),"",'2D'!$H$18)</f>
        <v/>
      </c>
    </row>
    <row r="960" spans="1:6">
      <c r="A960" t="s">
        <v>15707</v>
      </c>
      <c r="B960" t="str">
        <f>'2D'!$AI$18</f>
        <v>BM4053WWNK</v>
      </c>
      <c r="F960" t="str">
        <f>IF(ISBLANK('2D'!$I$18),"",'2D'!$I$18)</f>
        <v/>
      </c>
    </row>
    <row r="961" spans="1:6">
      <c r="A961" t="s">
        <v>15707</v>
      </c>
      <c r="B961" t="str">
        <f>'2D'!$AJ$18</f>
        <v>BM4053SG</v>
      </c>
      <c r="F961" t="str">
        <f>IF(ISBLANK('2D'!$J$18),"",'2D'!$J$18)</f>
        <v/>
      </c>
    </row>
    <row r="962" spans="1:6">
      <c r="A962" t="s">
        <v>15707</v>
      </c>
      <c r="B962" t="str">
        <f>'2D'!$AK$18</f>
        <v>BM4053STTT</v>
      </c>
      <c r="F962" t="str">
        <f>IF(ISBLANK('2D'!$K$18),"",'2D'!$K$18)</f>
        <v/>
      </c>
    </row>
    <row r="963" spans="1:6">
      <c r="A963" t="s">
        <v>15707</v>
      </c>
      <c r="B963" t="str">
        <f>'2D'!$AL$18</f>
        <v>BM4053TOT</v>
      </c>
      <c r="F963">
        <f>IF(ISBLANK('2D'!$L$18),"",'2D'!$L$18)</f>
        <v>0</v>
      </c>
    </row>
    <row r="964" spans="1:6">
      <c r="A964" t="s">
        <v>15707</v>
      </c>
      <c r="B964" t="str">
        <f>'2D'!$AE$19</f>
        <v>BM4046H</v>
      </c>
      <c r="F964" t="str">
        <f>IF(ISBLANK('2D'!$E$19),"",'2D'!$E$19)</f>
        <v/>
      </c>
    </row>
    <row r="965" spans="1:6">
      <c r="A965" t="s">
        <v>15707</v>
      </c>
      <c r="B965" t="str">
        <f>'2D'!$AF$19</f>
        <v>BM4046NH</v>
      </c>
      <c r="F965" t="str">
        <f>IF(ISBLANK('2D'!$F$19),"",'2D'!$F$19)</f>
        <v/>
      </c>
    </row>
    <row r="966" spans="1:6">
      <c r="A966" t="s">
        <v>15707</v>
      </c>
      <c r="B966" t="str">
        <f>'2D'!$AG$19</f>
        <v>BM4046WR</v>
      </c>
      <c r="F966" t="str">
        <f>IF(ISBLANK('2D'!$G$19),"",'2D'!$G$19)</f>
        <v/>
      </c>
    </row>
    <row r="967" spans="1:6">
      <c r="A967" t="s">
        <v>15707</v>
      </c>
      <c r="B967" t="str">
        <f>'2D'!$AH$19</f>
        <v>BM4046WN</v>
      </c>
      <c r="F967" t="str">
        <f>IF(ISBLANK('2D'!$H$19),"",'2D'!$H$19)</f>
        <v/>
      </c>
    </row>
    <row r="968" spans="1:6">
      <c r="A968" t="s">
        <v>15707</v>
      </c>
      <c r="B968" t="str">
        <f>'2D'!$AI$19</f>
        <v>BM4046WNK</v>
      </c>
      <c r="F968" t="str">
        <f>IF(ISBLANK('2D'!$I$19),"",'2D'!$I$19)</f>
        <v/>
      </c>
    </row>
    <row r="969" spans="1:6">
      <c r="A969" t="s">
        <v>15707</v>
      </c>
      <c r="B969" t="str">
        <f>'2D'!$AJ$19</f>
        <v>BM4046SG</v>
      </c>
      <c r="F969" t="str">
        <f>IF(ISBLANK('2D'!$J$19),"",'2D'!$J$19)</f>
        <v/>
      </c>
    </row>
    <row r="970" spans="1:6">
      <c r="A970" t="s">
        <v>15707</v>
      </c>
      <c r="B970" t="str">
        <f>'2D'!$AK$19</f>
        <v>BM4046STTT</v>
      </c>
      <c r="F970" t="str">
        <f>IF(ISBLANK('2D'!$K$19),"",'2D'!$K$19)</f>
        <v/>
      </c>
    </row>
    <row r="971" spans="1:6">
      <c r="A971" t="s">
        <v>15707</v>
      </c>
      <c r="B971" t="str">
        <f>'2D'!$AL$19</f>
        <v>BM4046CTOT</v>
      </c>
      <c r="F971">
        <f>IF(ISBLANK('2D'!$L$19),"",'2D'!$L$19)</f>
        <v>0</v>
      </c>
    </row>
    <row r="972" spans="1:6">
      <c r="A972" t="s">
        <v>15707</v>
      </c>
      <c r="B972" t="str">
        <f>'2D'!$AE$20</f>
        <v>BM4047H</v>
      </c>
      <c r="F972">
        <f>IF(ISBLANK('2D'!$E$20),"",'2D'!$E$20)</f>
        <v>0</v>
      </c>
    </row>
    <row r="973" spans="1:6">
      <c r="A973" t="s">
        <v>15707</v>
      </c>
      <c r="B973" t="str">
        <f>'2D'!$AF$20</f>
        <v>BM4047NH</v>
      </c>
      <c r="F973">
        <f>IF(ISBLANK('2D'!$F$20),"",'2D'!$F$20)</f>
        <v>0</v>
      </c>
    </row>
    <row r="974" spans="1:6">
      <c r="A974" t="s">
        <v>15707</v>
      </c>
      <c r="B974" t="str">
        <f>'2D'!$AG$20</f>
        <v>BM4047WR</v>
      </c>
      <c r="F974">
        <f>IF(ISBLANK('2D'!$G$20),"",'2D'!$G$20)</f>
        <v>0</v>
      </c>
    </row>
    <row r="975" spans="1:6">
      <c r="A975" t="s">
        <v>15707</v>
      </c>
      <c r="B975" t="str">
        <f>'2D'!$AH$20</f>
        <v>BM4047WN</v>
      </c>
      <c r="F975">
        <f>IF(ISBLANK('2D'!$H$20),"",'2D'!$H$20)</f>
        <v>0</v>
      </c>
    </row>
    <row r="976" spans="1:6">
      <c r="A976" t="s">
        <v>15707</v>
      </c>
      <c r="B976" t="str">
        <f>'2D'!$AI$20</f>
        <v>BM4047WNK</v>
      </c>
      <c r="F976">
        <f>IF(ISBLANK('2D'!$I$20),"",'2D'!$I$20)</f>
        <v>0</v>
      </c>
    </row>
    <row r="977" spans="1:6">
      <c r="A977" t="s">
        <v>15707</v>
      </c>
      <c r="B977" t="str">
        <f>'2D'!$AJ$20</f>
        <v>BM4047SG</v>
      </c>
      <c r="F977">
        <f>IF(ISBLANK('2D'!$J$20),"",'2D'!$J$20)</f>
        <v>0</v>
      </c>
    </row>
    <row r="978" spans="1:6">
      <c r="A978" t="s">
        <v>15707</v>
      </c>
      <c r="B978" t="str">
        <f>'2D'!$AK$20</f>
        <v>BM4047STTT</v>
      </c>
      <c r="F978">
        <f>IF(ISBLANK('2D'!$K$20),"",'2D'!$K$20)</f>
        <v>0</v>
      </c>
    </row>
    <row r="979" spans="1:6">
      <c r="A979" t="s">
        <v>15707</v>
      </c>
      <c r="B979" t="str">
        <f>'2D'!$AL$20</f>
        <v>BM4047CTOT</v>
      </c>
      <c r="F979">
        <f>IF(ISBLANK('2D'!$L$20),"",'2D'!$L$20)</f>
        <v>0</v>
      </c>
    </row>
    <row r="980" spans="1:6">
      <c r="A980" t="s">
        <v>15707</v>
      </c>
      <c r="B980" t="str">
        <f>'2D'!$AE$22</f>
        <v>BM4048H</v>
      </c>
      <c r="F980">
        <f>IF(ISBLANK('2D'!$E$22),"",'2D'!$E$22)</f>
        <v>0</v>
      </c>
    </row>
    <row r="981" spans="1:6">
      <c r="A981" t="s">
        <v>15707</v>
      </c>
      <c r="B981" t="str">
        <f>'2D'!$AF$22</f>
        <v>BM4048NH</v>
      </c>
      <c r="F981">
        <f>IF(ISBLANK('2D'!$F$22),"",'2D'!$F$22)</f>
        <v>0</v>
      </c>
    </row>
    <row r="982" spans="1:6">
      <c r="A982" t="s">
        <v>15707</v>
      </c>
      <c r="B982" t="str">
        <f>'2D'!$AG$22</f>
        <v>BM4048WR</v>
      </c>
      <c r="F982">
        <f>IF(ISBLANK('2D'!$G$22),"",'2D'!$G$22)</f>
        <v>0</v>
      </c>
    </row>
    <row r="983" spans="1:6">
      <c r="A983" t="s">
        <v>15707</v>
      </c>
      <c r="B983" t="str">
        <f>'2D'!$AH$22</f>
        <v>BM4048WN</v>
      </c>
      <c r="F983">
        <f>IF(ISBLANK('2D'!$H$22),"",'2D'!$H$22)</f>
        <v>0</v>
      </c>
    </row>
    <row r="984" spans="1:6">
      <c r="A984" t="s">
        <v>15707</v>
      </c>
      <c r="B984" t="str">
        <f>'2D'!$AI$22</f>
        <v>BM4048WNK</v>
      </c>
      <c r="F984">
        <f>IF(ISBLANK('2D'!$I$22),"",'2D'!$I$22)</f>
        <v>0</v>
      </c>
    </row>
    <row r="985" spans="1:6">
      <c r="A985" t="s">
        <v>15707</v>
      </c>
      <c r="B985" t="str">
        <f>'2D'!$AJ$22</f>
        <v>BM4048SG</v>
      </c>
      <c r="F985">
        <f>IF(ISBLANK('2D'!$J$22),"",'2D'!$J$22)</f>
        <v>0</v>
      </c>
    </row>
    <row r="986" spans="1:6">
      <c r="A986" t="s">
        <v>15707</v>
      </c>
      <c r="B986" t="str">
        <f>'2D'!$AK$22</f>
        <v>BM4048STTT</v>
      </c>
      <c r="F986">
        <f>IF(ISBLANK('2D'!$K$22),"",'2D'!$K$22)</f>
        <v>0</v>
      </c>
    </row>
    <row r="987" spans="1:6">
      <c r="A987" t="s">
        <v>15707</v>
      </c>
      <c r="B987" t="str">
        <f>'2D'!$AL$22</f>
        <v>BM4048CTOT</v>
      </c>
      <c r="F987">
        <f>IF(ISBLANK('2D'!$L$22),"",'2D'!$L$22)</f>
        <v>0</v>
      </c>
    </row>
    <row r="988" spans="1:6">
      <c r="A988" t="s">
        <v>15707</v>
      </c>
      <c r="B988" t="str">
        <f>'2D'!$AE$24</f>
        <v>BM4049H</v>
      </c>
      <c r="F988">
        <f>IF(ISBLANK('2D'!$E$24),"",'2D'!$E$24)</f>
        <v>0</v>
      </c>
    </row>
    <row r="989" spans="1:6">
      <c r="A989" t="s">
        <v>15707</v>
      </c>
      <c r="B989" t="str">
        <f>'2D'!$AF$24</f>
        <v>BM4049NH</v>
      </c>
      <c r="F989">
        <f>IF(ISBLANK('2D'!$F$24),"",'2D'!$F$24)</f>
        <v>0</v>
      </c>
    </row>
    <row r="990" spans="1:6">
      <c r="A990" t="s">
        <v>15707</v>
      </c>
      <c r="B990" t="str">
        <f>'2D'!$AG$24</f>
        <v>BM4049WR</v>
      </c>
      <c r="F990">
        <f>IF(ISBLANK('2D'!$G$24),"",'2D'!$G$24)</f>
        <v>0</v>
      </c>
    </row>
    <row r="991" spans="1:6">
      <c r="A991" t="s">
        <v>15707</v>
      </c>
      <c r="B991" t="str">
        <f>'2D'!$AH$24</f>
        <v>BM4049WN</v>
      </c>
      <c r="F991">
        <f>IF(ISBLANK('2D'!$H$24),"",'2D'!$H$24)</f>
        <v>0</v>
      </c>
    </row>
    <row r="992" spans="1:6">
      <c r="A992" t="s">
        <v>15707</v>
      </c>
      <c r="B992" t="str">
        <f>'2D'!$AI$24</f>
        <v>BM4049WNK</v>
      </c>
      <c r="F992">
        <f>IF(ISBLANK('2D'!$I$24),"",'2D'!$I$24)</f>
        <v>0</v>
      </c>
    </row>
    <row r="993" spans="1:6">
      <c r="A993" t="s">
        <v>15707</v>
      </c>
      <c r="B993" t="str">
        <f>'2D'!$AJ$24</f>
        <v>BM4049SG</v>
      </c>
      <c r="F993">
        <f>IF(ISBLANK('2D'!$J$24),"",'2D'!$J$24)</f>
        <v>0</v>
      </c>
    </row>
    <row r="994" spans="1:6">
      <c r="A994" t="s">
        <v>15707</v>
      </c>
      <c r="B994" t="str">
        <f>'2D'!$AK$24</f>
        <v>BM4049STTT</v>
      </c>
      <c r="F994">
        <f>IF(ISBLANK('2D'!$K$24),"",'2D'!$K$24)</f>
        <v>0</v>
      </c>
    </row>
    <row r="995" spans="1:6">
      <c r="A995" t="s">
        <v>15707</v>
      </c>
      <c r="B995" t="str">
        <f>'2D'!$AL$24</f>
        <v>BM4049CTOT</v>
      </c>
      <c r="F995">
        <f>IF(ISBLANK('2D'!$L$24),"",'2D'!$L$24)</f>
        <v>0</v>
      </c>
    </row>
    <row r="996" spans="1:6">
      <c r="A996" t="s">
        <v>15707</v>
      </c>
      <c r="B996" t="str">
        <f>'2D'!$AE$27</f>
        <v>BM4051H</v>
      </c>
      <c r="F996" t="str">
        <f>IF(ISBLANK('2D'!$E$27),"",'2D'!$E$27)</f>
        <v/>
      </c>
    </row>
    <row r="997" spans="1:6">
      <c r="A997" t="s">
        <v>15707</v>
      </c>
      <c r="B997" t="str">
        <f>'2D'!$AF$27</f>
        <v>BM4051NH</v>
      </c>
      <c r="F997" t="str">
        <f>IF(ISBLANK('2D'!$F$27),"",'2D'!$F$27)</f>
        <v/>
      </c>
    </row>
    <row r="998" spans="1:6">
      <c r="A998" t="s">
        <v>15707</v>
      </c>
      <c r="B998" t="str">
        <f>'2D'!$AG$27</f>
        <v>BM4051WR</v>
      </c>
      <c r="F998" t="str">
        <f>IF(ISBLANK('2D'!$G$27),"",'2D'!$G$27)</f>
        <v/>
      </c>
    </row>
    <row r="999" spans="1:6">
      <c r="A999" t="s">
        <v>15707</v>
      </c>
      <c r="B999" t="str">
        <f>'2D'!$AH$27</f>
        <v>BM4051WN</v>
      </c>
      <c r="F999" t="str">
        <f>IF(ISBLANK('2D'!$H$27),"",'2D'!$H$27)</f>
        <v/>
      </c>
    </row>
    <row r="1000" spans="1:6">
      <c r="A1000" t="s">
        <v>15707</v>
      </c>
      <c r="B1000" t="str">
        <f>'2D'!$AI$27</f>
        <v>BM4051WNK</v>
      </c>
      <c r="F1000" t="str">
        <f>IF(ISBLANK('2D'!$I$27),"",'2D'!$I$27)</f>
        <v/>
      </c>
    </row>
    <row r="1001" spans="1:6">
      <c r="A1001" t="s">
        <v>15707</v>
      </c>
      <c r="B1001" t="str">
        <f>'2D'!$AJ$27</f>
        <v>BM4051SG</v>
      </c>
      <c r="F1001" t="str">
        <f>IF(ISBLANK('2D'!$J$27),"",'2D'!$J$27)</f>
        <v/>
      </c>
    </row>
    <row r="1002" spans="1:6">
      <c r="A1002" t="s">
        <v>15707</v>
      </c>
      <c r="B1002" t="str">
        <f>'2D'!$AK$27</f>
        <v>BM4051STTT</v>
      </c>
      <c r="F1002" t="str">
        <f>IF(ISBLANK('2D'!$K$27),"",'2D'!$K$27)</f>
        <v/>
      </c>
    </row>
    <row r="1003" spans="1:6">
      <c r="A1003" t="s">
        <v>15707</v>
      </c>
      <c r="B1003" t="str">
        <f>'2D'!$AL$27</f>
        <v>BM4051CTOT</v>
      </c>
      <c r="F1003">
        <f>IF(ISBLANK('2D'!$L$27),"",'2D'!$L$27)</f>
        <v>0</v>
      </c>
    </row>
    <row r="1004" spans="1:6">
      <c r="A1004" t="s">
        <v>15707</v>
      </c>
      <c r="B1004" t="str">
        <f>'2D'!$AE$28</f>
        <v>BM334H</v>
      </c>
      <c r="F1004" t="str">
        <f>IF(ISBLANK('2D'!$E$28),"",'2D'!$E$28)</f>
        <v/>
      </c>
    </row>
    <row r="1005" spans="1:6">
      <c r="A1005" t="s">
        <v>15707</v>
      </c>
      <c r="B1005" t="str">
        <f>'2D'!$AF$28</f>
        <v>BM334NH</v>
      </c>
      <c r="F1005" t="str">
        <f>IF(ISBLANK('2D'!$F$28),"",'2D'!$F$28)</f>
        <v/>
      </c>
    </row>
    <row r="1006" spans="1:6">
      <c r="A1006" t="s">
        <v>15707</v>
      </c>
      <c r="B1006" t="str">
        <f>'2D'!$AG$28</f>
        <v>BM334WR</v>
      </c>
      <c r="F1006" t="str">
        <f>IF(ISBLANK('2D'!$G$28),"",'2D'!$G$28)</f>
        <v/>
      </c>
    </row>
    <row r="1007" spans="1:6">
      <c r="A1007" t="s">
        <v>15707</v>
      </c>
      <c r="B1007" t="str">
        <f>'2D'!$AH$28</f>
        <v>BM334WN</v>
      </c>
      <c r="F1007" t="str">
        <f>IF(ISBLANK('2D'!$H$28),"",'2D'!$H$28)</f>
        <v/>
      </c>
    </row>
    <row r="1008" spans="1:6">
      <c r="A1008" t="s">
        <v>15707</v>
      </c>
      <c r="B1008" t="str">
        <f>'2D'!$AI$28</f>
        <v>BM334WNK</v>
      </c>
      <c r="F1008" t="str">
        <f>IF(ISBLANK('2D'!$I$28),"",'2D'!$I$28)</f>
        <v/>
      </c>
    </row>
    <row r="1009" spans="1:6">
      <c r="A1009" t="s">
        <v>15707</v>
      </c>
      <c r="B1009" t="str">
        <f>'2D'!$AJ$28</f>
        <v>BM334SG</v>
      </c>
      <c r="F1009" t="str">
        <f>IF(ISBLANK('2D'!$J$28),"",'2D'!$J$28)</f>
        <v/>
      </c>
    </row>
    <row r="1010" spans="1:6">
      <c r="A1010" t="s">
        <v>15707</v>
      </c>
      <c r="B1010" t="str">
        <f>'2D'!$AK$28</f>
        <v>BM334STTT</v>
      </c>
      <c r="F1010" t="str">
        <f>IF(ISBLANK('2D'!$K$28),"",'2D'!$K$28)</f>
        <v/>
      </c>
    </row>
    <row r="1011" spans="1:6">
      <c r="A1011" t="s">
        <v>15707</v>
      </c>
      <c r="B1011" t="str">
        <f>'2D'!$AL$28</f>
        <v>BM334CTOT</v>
      </c>
      <c r="F1011">
        <f>IF(ISBLANK('2D'!$L$28),"",'2D'!$L$28)</f>
        <v>0</v>
      </c>
    </row>
    <row r="1012" spans="1:6">
      <c r="A1012" t="s">
        <v>15707</v>
      </c>
      <c r="B1012" t="str">
        <f>'2D'!$AE$29</f>
        <v>BM4052H</v>
      </c>
      <c r="F1012">
        <f>IF(ISBLANK('2D'!$E$29),"",'2D'!$E$29)</f>
        <v>0</v>
      </c>
    </row>
    <row r="1013" spans="1:6">
      <c r="A1013" t="s">
        <v>15707</v>
      </c>
      <c r="B1013" t="str">
        <f>'2D'!$AF$29</f>
        <v>BM4052NH</v>
      </c>
      <c r="F1013">
        <f>IF(ISBLANK('2D'!$F$29),"",'2D'!$F$29)</f>
        <v>0</v>
      </c>
    </row>
    <row r="1014" spans="1:6">
      <c r="A1014" t="s">
        <v>15707</v>
      </c>
      <c r="B1014" t="str">
        <f>'2D'!$AG$29</f>
        <v>BM4052WR</v>
      </c>
      <c r="F1014">
        <f>IF(ISBLANK('2D'!$G$29),"",'2D'!$G$29)</f>
        <v>0</v>
      </c>
    </row>
    <row r="1015" spans="1:6">
      <c r="A1015" t="s">
        <v>15707</v>
      </c>
      <c r="B1015" t="str">
        <f>'2D'!$AH$29</f>
        <v>BM4052WN</v>
      </c>
      <c r="F1015">
        <f>IF(ISBLANK('2D'!$H$29),"",'2D'!$H$29)</f>
        <v>0</v>
      </c>
    </row>
    <row r="1016" spans="1:6">
      <c r="A1016" t="s">
        <v>15707</v>
      </c>
      <c r="B1016" t="str">
        <f>'2D'!$AI$29</f>
        <v>BM4052WNK</v>
      </c>
      <c r="F1016">
        <f>IF(ISBLANK('2D'!$I$29),"",'2D'!$I$29)</f>
        <v>0</v>
      </c>
    </row>
    <row r="1017" spans="1:6">
      <c r="A1017" t="s">
        <v>15707</v>
      </c>
      <c r="B1017" t="str">
        <f>'2D'!$AJ$29</f>
        <v>BM4052SG</v>
      </c>
      <c r="F1017">
        <f>IF(ISBLANK('2D'!$J$29),"",'2D'!$J$29)</f>
        <v>0</v>
      </c>
    </row>
    <row r="1018" spans="1:6">
      <c r="A1018" t="s">
        <v>15707</v>
      </c>
      <c r="B1018" t="str">
        <f>'2D'!$AK$29</f>
        <v>BM4052STTT</v>
      </c>
      <c r="F1018">
        <f>IF(ISBLANK('2D'!$K$29),"",'2D'!$K$29)</f>
        <v>0</v>
      </c>
    </row>
    <row r="1019" spans="1:6">
      <c r="A1019" t="s">
        <v>15707</v>
      </c>
      <c r="B1019" t="str">
        <f>'2D'!$AL$29</f>
        <v>BM4052CTOT</v>
      </c>
      <c r="F1019">
        <f>IF(ISBLANK('2D'!$L$29),"",'2D'!$L$29)</f>
        <v>0</v>
      </c>
    </row>
    <row r="1020" spans="1:6">
      <c r="A1020" t="s">
        <v>15708</v>
      </c>
      <c r="B1020" t="str">
        <f>'2E'!$W$8</f>
        <v>B0041DFRIS</v>
      </c>
      <c r="F1020" t="str">
        <f>IF(ISBLANK('2E'!$E$8),"",'2E'!$E$8)</f>
        <v/>
      </c>
    </row>
    <row r="1021" spans="1:6">
      <c r="A1021" t="s">
        <v>15708</v>
      </c>
      <c r="B1021" t="str">
        <f>'2E'!$X$8</f>
        <v>B0041DCAIS</v>
      </c>
      <c r="F1021" t="str">
        <f>IF(ISBLANK('2E'!$F$8),"",'2E'!$F$8)</f>
        <v/>
      </c>
    </row>
    <row r="1022" spans="1:6">
      <c r="A1022" t="s">
        <v>15708</v>
      </c>
      <c r="B1022" t="str">
        <f>'2E'!$Y$8</f>
        <v>B0041DFNC</v>
      </c>
      <c r="F1022" t="str">
        <f>IF(ISBLANK('2E'!$G$8),"",'2E'!$G$8)</f>
        <v/>
      </c>
    </row>
    <row r="1023" spans="1:6">
      <c r="A1023" t="s">
        <v>15708</v>
      </c>
      <c r="B1023" t="str">
        <f>'2E'!$Z$8</f>
        <v>B0041DTOT</v>
      </c>
      <c r="F1023">
        <f>IF(ISBLANK('2E'!$H$8),"",'2E'!$H$8)</f>
        <v>0</v>
      </c>
    </row>
    <row r="1024" spans="1:6">
      <c r="A1024" t="s">
        <v>15708</v>
      </c>
      <c r="B1024" t="str">
        <f>'2E'!$W$9</f>
        <v>B0042OCFRIS</v>
      </c>
      <c r="F1024" t="str">
        <f>IF(ISBLANK('2E'!$E$9),"",'2E'!$E$9)</f>
        <v/>
      </c>
    </row>
    <row r="1025" spans="1:6">
      <c r="A1025" t="s">
        <v>15708</v>
      </c>
      <c r="B1025" t="str">
        <f>'2E'!$X$9</f>
        <v>B0042OCCAIS</v>
      </c>
      <c r="F1025" t="str">
        <f>IF(ISBLANK('2E'!$F$9),"",'2E'!$F$9)</f>
        <v/>
      </c>
    </row>
    <row r="1026" spans="1:6">
      <c r="A1026" t="s">
        <v>15708</v>
      </c>
      <c r="B1026" t="str">
        <f>'2E'!$Y$9</f>
        <v>B0042OCFNC</v>
      </c>
      <c r="F1026" t="str">
        <f>IF(ISBLANK('2E'!$G$9),"",'2E'!$G$9)</f>
        <v/>
      </c>
    </row>
    <row r="1027" spans="1:6">
      <c r="A1027" t="s">
        <v>15708</v>
      </c>
      <c r="B1027" t="str">
        <f>'2E'!$Z$9</f>
        <v>B0042OCTOT</v>
      </c>
      <c r="F1027">
        <f>IF(ISBLANK('2E'!$H$9),"",'2E'!$H$9)</f>
        <v>0</v>
      </c>
    </row>
    <row r="1028" spans="1:6">
      <c r="A1028" t="s">
        <v>15708</v>
      </c>
      <c r="B1028" t="str">
        <f>'2E'!$W$10</f>
        <v>B0043PCFRIS</v>
      </c>
      <c r="F1028">
        <f>IF(ISBLANK('2E'!$E$10),"",'2E'!$E$10)</f>
        <v>0</v>
      </c>
    </row>
    <row r="1029" spans="1:6">
      <c r="A1029" t="s">
        <v>15708</v>
      </c>
      <c r="B1029" t="str">
        <f>'2E'!$X$10</f>
        <v>B0043PCCAIS</v>
      </c>
      <c r="F1029">
        <f>IF(ISBLANK('2E'!$F$10),"",'2E'!$F$10)</f>
        <v>0</v>
      </c>
    </row>
    <row r="1030" spans="1:6">
      <c r="A1030" t="s">
        <v>15708</v>
      </c>
      <c r="B1030" t="str">
        <f>'2E'!$Y$10</f>
        <v>B0043PCFNC</v>
      </c>
      <c r="F1030">
        <f>IF(ISBLANK('2E'!$G$10),"",'2E'!$G$10)</f>
        <v>0</v>
      </c>
    </row>
    <row r="1031" spans="1:6">
      <c r="A1031" t="s">
        <v>15708</v>
      </c>
      <c r="B1031" t="str">
        <f>'2E'!$Z$10</f>
        <v>B0043PCTOT</v>
      </c>
      <c r="F1031">
        <f>IF(ISBLANK('2E'!$H$10),"",'2E'!$H$10)</f>
        <v>0</v>
      </c>
    </row>
    <row r="1032" spans="1:6">
      <c r="A1032" t="s">
        <v>15708</v>
      </c>
      <c r="B1032" t="str">
        <f>'2E'!$W$11</f>
        <v>B0044DNFRIS</v>
      </c>
      <c r="F1032" t="str">
        <f>IF(ISBLANK('2E'!$E$11),"",'2E'!$E$11)</f>
        <v/>
      </c>
    </row>
    <row r="1033" spans="1:6">
      <c r="A1033" t="s">
        <v>15708</v>
      </c>
      <c r="B1033" t="str">
        <f>'2E'!$X$11</f>
        <v>B0044DNCAIS</v>
      </c>
      <c r="F1033" t="str">
        <f>IF(ISBLANK('2E'!$F$11),"",'2E'!$F$11)</f>
        <v/>
      </c>
    </row>
    <row r="1034" spans="1:6">
      <c r="A1034" t="s">
        <v>15708</v>
      </c>
      <c r="B1034" t="str">
        <f>'2E'!$Y$11</f>
        <v>B0044DNFNC</v>
      </c>
      <c r="F1034" t="str">
        <f>IF(ISBLANK('2E'!$G$11),"",'2E'!$G$11)</f>
        <v/>
      </c>
    </row>
    <row r="1035" spans="1:6">
      <c r="A1035" t="s">
        <v>15708</v>
      </c>
      <c r="B1035" t="str">
        <f>'2E'!$Z$11</f>
        <v>B0044DNTOT</v>
      </c>
      <c r="F1035">
        <f>IF(ISBLANK('2E'!$H$11),"",'2E'!$H$11)</f>
        <v>0</v>
      </c>
    </row>
    <row r="1036" spans="1:6">
      <c r="A1036" t="s">
        <v>15708</v>
      </c>
      <c r="B1036" t="str">
        <f>'2E'!$W$12</f>
        <v>B0045DOFRIS</v>
      </c>
      <c r="F1036" t="str">
        <f>IF(ISBLANK('2E'!$E$12),"",'2E'!$E$12)</f>
        <v/>
      </c>
    </row>
    <row r="1037" spans="1:6">
      <c r="A1037" t="s">
        <v>15708</v>
      </c>
      <c r="B1037" t="str">
        <f>'2E'!$X$12</f>
        <v>B0045DOCAIS</v>
      </c>
      <c r="F1037" t="str">
        <f>IF(ISBLANK('2E'!$F$12),"",'2E'!$F$12)</f>
        <v/>
      </c>
    </row>
    <row r="1038" spans="1:6">
      <c r="A1038" t="s">
        <v>15708</v>
      </c>
      <c r="B1038" t="str">
        <f>'2E'!$Y$12</f>
        <v>B0045DOFNC</v>
      </c>
      <c r="F1038" t="str">
        <f>IF(ISBLANK('2E'!$G$12),"",'2E'!$G$12)</f>
        <v/>
      </c>
    </row>
    <row r="1039" spans="1:6">
      <c r="A1039" t="s">
        <v>15708</v>
      </c>
      <c r="B1039" t="str">
        <f>'2E'!$Z$12</f>
        <v>B0045DOTOT</v>
      </c>
      <c r="F1039">
        <f>IF(ISBLANK('2E'!$H$12),"",'2E'!$H$12)</f>
        <v>0</v>
      </c>
    </row>
    <row r="1040" spans="1:6">
      <c r="A1040" t="s">
        <v>15708</v>
      </c>
      <c r="B1040" t="str">
        <f>'2E'!$W$13</f>
        <v>B0046OCFRIS</v>
      </c>
      <c r="F1040" t="str">
        <f>IF(ISBLANK('2E'!$E$13),"",'2E'!$E$13)</f>
        <v/>
      </c>
    </row>
    <row r="1041" spans="1:6">
      <c r="A1041" t="s">
        <v>15708</v>
      </c>
      <c r="B1041" t="str">
        <f>'2E'!$X$13</f>
        <v>B0046OCCAIS</v>
      </c>
      <c r="F1041" t="str">
        <f>IF(ISBLANK('2E'!$F$13),"",'2E'!$F$13)</f>
        <v/>
      </c>
    </row>
    <row r="1042" spans="1:6">
      <c r="A1042" t="s">
        <v>15708</v>
      </c>
      <c r="B1042" t="str">
        <f>'2E'!$Y$13</f>
        <v>B0046OCFNC</v>
      </c>
      <c r="F1042" t="str">
        <f>IF(ISBLANK('2E'!$G$13),"",'2E'!$G$13)</f>
        <v/>
      </c>
    </row>
    <row r="1043" spans="1:6">
      <c r="A1043" t="s">
        <v>15708</v>
      </c>
      <c r="B1043" t="str">
        <f>'2E'!$Z$13</f>
        <v>B0046OCTOT</v>
      </c>
      <c r="F1043">
        <f>IF(ISBLANK('2E'!$H$13),"",'2E'!$H$13)</f>
        <v>0</v>
      </c>
    </row>
    <row r="1044" spans="1:6">
      <c r="A1044" t="s">
        <v>15708</v>
      </c>
      <c r="B1044" t="str">
        <f>'2E'!$W$14</f>
        <v>B0047TTFRIS</v>
      </c>
      <c r="F1044">
        <f>IF(ISBLANK('2E'!$E$14),"",'2E'!$E$14)</f>
        <v>0</v>
      </c>
    </row>
    <row r="1045" spans="1:6">
      <c r="A1045" t="s">
        <v>15708</v>
      </c>
      <c r="B1045" t="str">
        <f>'2E'!$X$14</f>
        <v>B0047TTCAIS</v>
      </c>
      <c r="F1045">
        <f>IF(ISBLANK('2E'!$F$14),"",'2E'!$F$14)</f>
        <v>0</v>
      </c>
    </row>
    <row r="1046" spans="1:6">
      <c r="A1046" t="s">
        <v>15708</v>
      </c>
      <c r="B1046" t="str">
        <f>'2E'!$Y$14</f>
        <v>B0047TTFNC</v>
      </c>
      <c r="F1046">
        <f>IF(ISBLANK('2E'!$G$14),"",'2E'!$G$14)</f>
        <v>0</v>
      </c>
    </row>
    <row r="1047" spans="1:6">
      <c r="A1047" t="s">
        <v>15708</v>
      </c>
      <c r="B1047" t="str">
        <f>'2E'!$Z$14</f>
        <v>B0047TTTOT</v>
      </c>
      <c r="F1047">
        <f>IF(ISBLANK('2E'!$H$14),"",'2E'!$H$14)</f>
        <v>0</v>
      </c>
    </row>
    <row r="1048" spans="1:6">
      <c r="A1048" t="s">
        <v>15708</v>
      </c>
      <c r="B1048" t="str">
        <f>'2E'!$W$16</f>
        <v>B0048VAFRIS</v>
      </c>
      <c r="F1048" t="str">
        <f>IF(ISBLANK('2E'!$E$16),"",'2E'!$E$16)</f>
        <v/>
      </c>
    </row>
    <row r="1049" spans="1:6">
      <c r="A1049" t="s">
        <v>15708</v>
      </c>
      <c r="B1049" t="str">
        <f>'2E'!$X$16</f>
        <v>B0048VACAIS</v>
      </c>
      <c r="F1049" t="str">
        <f>IF(ISBLANK('2E'!$F$16),"",'2E'!$F$16)</f>
        <v/>
      </c>
    </row>
    <row r="1050" spans="1:6">
      <c r="A1050" t="s">
        <v>15708</v>
      </c>
      <c r="B1050" t="str">
        <f>'2E'!$Z$16</f>
        <v>B0048VATOT</v>
      </c>
      <c r="F1050">
        <f>IF(ISBLANK('2E'!$H$16),"",'2E'!$H$16)</f>
        <v>0</v>
      </c>
    </row>
    <row r="1051" spans="1:6">
      <c r="A1051" t="s">
        <v>15708</v>
      </c>
      <c r="B1051" t="str">
        <f>'2E'!$W$19</f>
        <v>B0049CCFRIS</v>
      </c>
      <c r="F1051" t="str">
        <f>IF(ISBLANK('2E'!$E$19),"",'2E'!$E$19)</f>
        <v/>
      </c>
    </row>
    <row r="1052" spans="1:6">
      <c r="A1052" t="s">
        <v>15708</v>
      </c>
      <c r="B1052" t="str">
        <f>'2E'!$X$19</f>
        <v>B0049CCCAIS</v>
      </c>
      <c r="F1052" t="str">
        <f>IF(ISBLANK('2E'!$F$19),"",'2E'!$F$19)</f>
        <v/>
      </c>
    </row>
    <row r="1053" spans="1:6">
      <c r="A1053" t="s">
        <v>15708</v>
      </c>
      <c r="B1053" t="str">
        <f>'2E'!$Y$19</f>
        <v>B0049CCFNC</v>
      </c>
      <c r="F1053" t="str">
        <f>IF(ISBLANK('2E'!$G$19),"",'2E'!$G$19)</f>
        <v/>
      </c>
    </row>
    <row r="1054" spans="1:6">
      <c r="A1054" t="s">
        <v>15708</v>
      </c>
      <c r="B1054" t="str">
        <f>'2E'!$Z$19</f>
        <v>B0049CCTOT</v>
      </c>
      <c r="F1054">
        <f>IF(ISBLANK('2E'!$H$19),"",'2E'!$H$19)</f>
        <v>0</v>
      </c>
    </row>
    <row r="1055" spans="1:6">
      <c r="A1055" t="s">
        <v>15708</v>
      </c>
      <c r="B1055" t="str">
        <f>'2E'!$W$20</f>
        <v>B0050ICFRIS</v>
      </c>
      <c r="F1055" t="str">
        <f>IF(ISBLANK('2E'!$E$20),"",'2E'!$E$20)</f>
        <v/>
      </c>
    </row>
    <row r="1056" spans="1:6">
      <c r="A1056" t="s">
        <v>15708</v>
      </c>
      <c r="B1056" t="str">
        <f>'2E'!$X$20</f>
        <v>B0050ICCAIS</v>
      </c>
      <c r="F1056" t="str">
        <f>IF(ISBLANK('2E'!$F$20),"",'2E'!$F$20)</f>
        <v/>
      </c>
    </row>
    <row r="1057" spans="1:6">
      <c r="A1057" t="s">
        <v>15708</v>
      </c>
      <c r="B1057" t="str">
        <f>'2E'!$Y$20</f>
        <v>B0050ICFNC</v>
      </c>
      <c r="F1057" t="str">
        <f>IF(ISBLANK('2E'!$G$20),"",'2E'!$G$20)</f>
        <v/>
      </c>
    </row>
    <row r="1058" spans="1:6">
      <c r="A1058" t="s">
        <v>15708</v>
      </c>
      <c r="B1058" t="str">
        <f>'2E'!$Z$20</f>
        <v>B0050ICTOT</v>
      </c>
      <c r="F1058">
        <f>IF(ISBLANK('2E'!$H$20),"",'2E'!$H$20)</f>
        <v>0</v>
      </c>
    </row>
    <row r="1059" spans="1:6">
      <c r="A1059" t="s">
        <v>15708</v>
      </c>
      <c r="B1059" t="str">
        <f>'2E'!$W$21</f>
        <v>B0051RMFRIS</v>
      </c>
      <c r="F1059" t="str">
        <f>IF(ISBLANK('2E'!$E$21),"",'2E'!$E$21)</f>
        <v/>
      </c>
    </row>
    <row r="1060" spans="1:6">
      <c r="A1060" t="s">
        <v>15708</v>
      </c>
      <c r="B1060" t="str">
        <f>'2E'!$X$21</f>
        <v>B0051RMCAIS</v>
      </c>
      <c r="F1060" t="str">
        <f>IF(ISBLANK('2E'!$F$21),"",'2E'!$F$21)</f>
        <v/>
      </c>
    </row>
    <row r="1061" spans="1:6">
      <c r="A1061" t="s">
        <v>15708</v>
      </c>
      <c r="B1061" t="str">
        <f>'2E'!$Y$21</f>
        <v>B0051RMFNC</v>
      </c>
      <c r="F1061" t="str">
        <f>IF(ISBLANK('2E'!$G$21),"",'2E'!$G$21)</f>
        <v/>
      </c>
    </row>
    <row r="1062" spans="1:6">
      <c r="A1062" t="s">
        <v>15708</v>
      </c>
      <c r="B1062" t="str">
        <f>'2E'!$Z$21</f>
        <v>B0051RMTOT</v>
      </c>
      <c r="F1062">
        <f>IF(ISBLANK('2E'!$H$21),"",'2E'!$H$21)</f>
        <v>0</v>
      </c>
    </row>
    <row r="1063" spans="1:6">
      <c r="A1063" t="s">
        <v>15708</v>
      </c>
      <c r="B1063" t="str">
        <f>'2E'!$W$22</f>
        <v>B0052DSFRIS</v>
      </c>
      <c r="F1063" t="str">
        <f>IF(ISBLANK('2E'!$E$22),"",'2E'!$E$22)</f>
        <v/>
      </c>
    </row>
    <row r="1064" spans="1:6">
      <c r="A1064" t="s">
        <v>15708</v>
      </c>
      <c r="B1064" t="str">
        <f>'2E'!$X$22</f>
        <v>B0052DSCAIS</v>
      </c>
      <c r="F1064" t="str">
        <f>IF(ISBLANK('2E'!$F$22),"",'2E'!$F$22)</f>
        <v/>
      </c>
    </row>
    <row r="1065" spans="1:6">
      <c r="A1065" t="s">
        <v>15708</v>
      </c>
      <c r="B1065" t="str">
        <f>'2E'!$Y$22</f>
        <v>B0052DSFNC</v>
      </c>
      <c r="F1065" t="str">
        <f>IF(ISBLANK('2E'!$G$22),"",'2E'!$G$22)</f>
        <v/>
      </c>
    </row>
    <row r="1066" spans="1:6">
      <c r="A1066" t="s">
        <v>15708</v>
      </c>
      <c r="B1066" t="str">
        <f>'2E'!$Z$22</f>
        <v>B0052DSTOT</v>
      </c>
      <c r="F1066">
        <f>IF(ISBLANK('2E'!$H$22),"",'2E'!$H$22)</f>
        <v>0</v>
      </c>
    </row>
    <row r="1067" spans="1:6">
      <c r="A1067" t="s">
        <v>15708</v>
      </c>
      <c r="B1067" t="str">
        <f>'2E'!$W$23</f>
        <v>B0053OCFRIS</v>
      </c>
      <c r="F1067" t="str">
        <f>IF(ISBLANK('2E'!$E$23),"",'2E'!$E$23)</f>
        <v/>
      </c>
    </row>
    <row r="1068" spans="1:6">
      <c r="A1068" t="s">
        <v>15708</v>
      </c>
      <c r="B1068" t="str">
        <f>'2E'!$X$23</f>
        <v>B0053OCCAIS</v>
      </c>
      <c r="F1068" t="str">
        <f>IF(ISBLANK('2E'!$F$23),"",'2E'!$F$23)</f>
        <v/>
      </c>
    </row>
    <row r="1069" spans="1:6">
      <c r="A1069" t="s">
        <v>15708</v>
      </c>
      <c r="B1069" t="str">
        <f>'2E'!$Y$23</f>
        <v>B0053OCFNC</v>
      </c>
      <c r="F1069" t="str">
        <f>IF(ISBLANK('2E'!$G$23),"",'2E'!$G$23)</f>
        <v/>
      </c>
    </row>
    <row r="1070" spans="1:6">
      <c r="A1070" t="s">
        <v>15708</v>
      </c>
      <c r="B1070" t="str">
        <f>'2E'!$Z$23</f>
        <v>B0053OCTOT</v>
      </c>
      <c r="F1070">
        <f>IF(ISBLANK('2E'!$H$23),"",'2E'!$H$23)</f>
        <v>0</v>
      </c>
    </row>
    <row r="1071" spans="1:6">
      <c r="A1071" t="s">
        <v>15708</v>
      </c>
      <c r="B1071" t="str">
        <f>'2E'!$W$24</f>
        <v>B0054PCFRIS</v>
      </c>
      <c r="F1071">
        <f>IF(ISBLANK('2E'!$E$24),"",'2E'!$E$24)</f>
        <v>0</v>
      </c>
    </row>
    <row r="1072" spans="1:6">
      <c r="A1072" t="s">
        <v>15708</v>
      </c>
      <c r="B1072" t="str">
        <f>'2E'!$X$24</f>
        <v>B0054PCCAIS</v>
      </c>
      <c r="F1072">
        <f>IF(ISBLANK('2E'!$F$24),"",'2E'!$F$24)</f>
        <v>0</v>
      </c>
    </row>
    <row r="1073" spans="1:6">
      <c r="A1073" t="s">
        <v>15708</v>
      </c>
      <c r="B1073" t="str">
        <f>'2E'!$Y$24</f>
        <v>B0054PCFNC</v>
      </c>
      <c r="F1073">
        <f>IF(ISBLANK('2E'!$G$24),"",'2E'!$G$24)</f>
        <v>0</v>
      </c>
    </row>
    <row r="1074" spans="1:6">
      <c r="A1074" t="s">
        <v>15708</v>
      </c>
      <c r="B1074" t="str">
        <f>'2E'!$Z$24</f>
        <v>B0054PCTOT</v>
      </c>
      <c r="F1074">
        <f>IF(ISBLANK('2E'!$H$24),"",'2E'!$H$24)</f>
        <v>0</v>
      </c>
    </row>
    <row r="1075" spans="1:6">
      <c r="A1075" t="s">
        <v>15708</v>
      </c>
      <c r="B1075" t="str">
        <f>'2E'!$W$25</f>
        <v>B0055IOFRIS</v>
      </c>
      <c r="F1075" t="str">
        <f>IF(ISBLANK('2E'!$E$25),"",'2E'!$E$25)</f>
        <v/>
      </c>
    </row>
    <row r="1076" spans="1:6">
      <c r="A1076" t="s">
        <v>15708</v>
      </c>
      <c r="B1076" t="str">
        <f>'2E'!$X$25</f>
        <v>B0055IOCAIS</v>
      </c>
      <c r="F1076" t="str">
        <f>IF(ISBLANK('2E'!$F$25),"",'2E'!$F$25)</f>
        <v/>
      </c>
    </row>
    <row r="1077" spans="1:6">
      <c r="A1077" t="s">
        <v>15708</v>
      </c>
      <c r="B1077" t="str">
        <f>'2E'!$Y$25</f>
        <v>B0055IOFNC</v>
      </c>
      <c r="F1077" t="str">
        <f>IF(ISBLANK('2E'!$G$25),"",'2E'!$G$25)</f>
        <v/>
      </c>
    </row>
    <row r="1078" spans="1:6">
      <c r="A1078" t="s">
        <v>15708</v>
      </c>
      <c r="B1078" t="str">
        <f>'2E'!$Z$25</f>
        <v>B0055IOTOT</v>
      </c>
      <c r="F1078">
        <f>IF(ISBLANK('2E'!$H$25),"",'2E'!$H$25)</f>
        <v>0</v>
      </c>
    </row>
    <row r="1079" spans="1:6">
      <c r="A1079" t="s">
        <v>15708</v>
      </c>
      <c r="B1079" t="str">
        <f>'2E'!$W$26</f>
        <v>B0056PCFRIS</v>
      </c>
      <c r="F1079">
        <f>IF(ISBLANK('2E'!$E$26),"",'2E'!$E$26)</f>
        <v>0</v>
      </c>
    </row>
    <row r="1080" spans="1:6">
      <c r="A1080" t="s">
        <v>15708</v>
      </c>
      <c r="B1080" t="str">
        <f>'2E'!$X$26</f>
        <v>B0056PCCAIS</v>
      </c>
      <c r="F1080">
        <f>IF(ISBLANK('2E'!$F$26),"",'2E'!$F$26)</f>
        <v>0</v>
      </c>
    </row>
    <row r="1081" spans="1:6">
      <c r="A1081" t="s">
        <v>15708</v>
      </c>
      <c r="B1081" t="str">
        <f>'2E'!$Y$26</f>
        <v>B0056PCFNC</v>
      </c>
      <c r="F1081">
        <f>IF(ISBLANK('2E'!$G$26),"",'2E'!$G$26)</f>
        <v>0</v>
      </c>
    </row>
    <row r="1082" spans="1:6">
      <c r="A1082" t="s">
        <v>15708</v>
      </c>
      <c r="B1082" t="str">
        <f>'2E'!$Z$26</f>
        <v>B0056PCTOT</v>
      </c>
      <c r="F1082">
        <f>IF(ISBLANK('2E'!$H$26),"",'2E'!$H$26)</f>
        <v>0</v>
      </c>
    </row>
    <row r="1083" spans="1:6">
      <c r="A1083" t="s">
        <v>15708</v>
      </c>
      <c r="B1083" t="str">
        <f>'2E'!$W$27</f>
        <v>B0057DNFRIS</v>
      </c>
      <c r="F1083" t="str">
        <f>IF(ISBLANK('2E'!$E$27),"",'2E'!$E$27)</f>
        <v/>
      </c>
    </row>
    <row r="1084" spans="1:6">
      <c r="A1084" t="s">
        <v>15708</v>
      </c>
      <c r="B1084" t="str">
        <f>'2E'!$X$27</f>
        <v>B0057DNCAIS</v>
      </c>
      <c r="F1084" t="str">
        <f>IF(ISBLANK('2E'!$F$27),"",'2E'!$F$27)</f>
        <v/>
      </c>
    </row>
    <row r="1085" spans="1:6">
      <c r="A1085" t="s">
        <v>15708</v>
      </c>
      <c r="B1085" t="str">
        <f>'2E'!$Y$27</f>
        <v>B0057DNFNC</v>
      </c>
      <c r="F1085" t="str">
        <f>IF(ISBLANK('2E'!$G$27),"",'2E'!$G$27)</f>
        <v/>
      </c>
    </row>
    <row r="1086" spans="1:6">
      <c r="A1086" t="s">
        <v>15708</v>
      </c>
      <c r="B1086" t="str">
        <f>'2E'!$Z$27</f>
        <v>B0057DNTOT</v>
      </c>
      <c r="F1086">
        <f>IF(ISBLANK('2E'!$H$27),"",'2E'!$H$27)</f>
        <v>0</v>
      </c>
    </row>
    <row r="1087" spans="1:6">
      <c r="A1087" t="s">
        <v>15708</v>
      </c>
      <c r="B1087" t="str">
        <f>'2E'!$W$28</f>
        <v>B0058DOFRIS</v>
      </c>
      <c r="F1087" t="str">
        <f>IF(ISBLANK('2E'!$E$28),"",'2E'!$E$28)</f>
        <v/>
      </c>
    </row>
    <row r="1088" spans="1:6">
      <c r="A1088" t="s">
        <v>15708</v>
      </c>
      <c r="B1088" t="str">
        <f>'2E'!$X$28</f>
        <v>B0058DOCAIS</v>
      </c>
      <c r="F1088" t="str">
        <f>IF(ISBLANK('2E'!$F$28),"",'2E'!$F$28)</f>
        <v/>
      </c>
    </row>
    <row r="1089" spans="1:6">
      <c r="A1089" t="s">
        <v>15708</v>
      </c>
      <c r="B1089" t="str">
        <f>'2E'!$Y$28</f>
        <v>B0058DOFNC</v>
      </c>
      <c r="F1089" t="str">
        <f>IF(ISBLANK('2E'!$G$28),"",'2E'!$G$28)</f>
        <v/>
      </c>
    </row>
    <row r="1090" spans="1:6">
      <c r="A1090" t="s">
        <v>15708</v>
      </c>
      <c r="B1090" t="str">
        <f>'2E'!$Z$28</f>
        <v>B0058DOTOT</v>
      </c>
      <c r="F1090">
        <f>IF(ISBLANK('2E'!$H$28),"",'2E'!$H$28)</f>
        <v>0</v>
      </c>
    </row>
    <row r="1091" spans="1:6">
      <c r="A1091" t="s">
        <v>15708</v>
      </c>
      <c r="B1091" t="str">
        <f>'2E'!$W$29</f>
        <v>B0059OCFRIS</v>
      </c>
      <c r="F1091" t="str">
        <f>IF(ISBLANK('2E'!$E$29),"",'2E'!$E$29)</f>
        <v/>
      </c>
    </row>
    <row r="1092" spans="1:6">
      <c r="A1092" t="s">
        <v>15708</v>
      </c>
      <c r="B1092" t="str">
        <f>'2E'!$X$29</f>
        <v>B0059OCCAIS</v>
      </c>
      <c r="F1092" t="str">
        <f>IF(ISBLANK('2E'!$F$29),"",'2E'!$F$29)</f>
        <v/>
      </c>
    </row>
    <row r="1093" spans="1:6">
      <c r="A1093" t="s">
        <v>15708</v>
      </c>
      <c r="B1093" t="str">
        <f>'2E'!$Y$29</f>
        <v>B0059OCFNC</v>
      </c>
      <c r="F1093" t="str">
        <f>IF(ISBLANK('2E'!$G$29),"",'2E'!$G$29)</f>
        <v/>
      </c>
    </row>
    <row r="1094" spans="1:6">
      <c r="A1094" t="s">
        <v>15708</v>
      </c>
      <c r="B1094" t="str">
        <f>'2E'!$Z$29</f>
        <v>B0059OCTOT</v>
      </c>
      <c r="F1094">
        <f>IF(ISBLANK('2E'!$H$29),"",'2E'!$H$29)</f>
        <v>0</v>
      </c>
    </row>
    <row r="1095" spans="1:6">
      <c r="A1095" t="s">
        <v>15708</v>
      </c>
      <c r="B1095" t="str">
        <f>'2E'!$W$30</f>
        <v>B0060TTFRIS</v>
      </c>
      <c r="F1095">
        <f>IF(ISBLANK('2E'!$E$30),"",'2E'!$E$30)</f>
        <v>0</v>
      </c>
    </row>
    <row r="1096" spans="1:6">
      <c r="A1096" t="s">
        <v>15708</v>
      </c>
      <c r="B1096" t="str">
        <f>'2E'!$X$30</f>
        <v>B0060TTCAIS</v>
      </c>
      <c r="F1096">
        <f>IF(ISBLANK('2E'!$F$30),"",'2E'!$F$30)</f>
        <v>0</v>
      </c>
    </row>
    <row r="1097" spans="1:6">
      <c r="A1097" t="s">
        <v>15708</v>
      </c>
      <c r="B1097" t="str">
        <f>'2E'!$Y$30</f>
        <v>B0060TTFNC</v>
      </c>
      <c r="F1097">
        <f>IF(ISBLANK('2E'!$G$30),"",'2E'!$G$30)</f>
        <v>0</v>
      </c>
    </row>
    <row r="1098" spans="1:6">
      <c r="A1098" t="s">
        <v>15708</v>
      </c>
      <c r="B1098" t="str">
        <f>'2E'!$Z$30</f>
        <v>B0060TTTOT</v>
      </c>
      <c r="F1098">
        <f>IF(ISBLANK('2E'!$H$30),"",'2E'!$H$30)</f>
        <v>0</v>
      </c>
    </row>
    <row r="1099" spans="1:6">
      <c r="A1099" t="s">
        <v>15708</v>
      </c>
      <c r="B1099" t="str">
        <f>'2E'!$W$32</f>
        <v>B0060VAFRIS</v>
      </c>
      <c r="F1099" t="str">
        <f>IF(ISBLANK('2E'!$E$32),"",'2E'!$E$32)</f>
        <v/>
      </c>
    </row>
    <row r="1100" spans="1:6">
      <c r="A1100" t="s">
        <v>15708</v>
      </c>
      <c r="B1100" t="str">
        <f>'2E'!$X$32</f>
        <v>B0060VACAIS</v>
      </c>
      <c r="F1100" t="str">
        <f>IF(ISBLANK('2E'!$F$32),"",'2E'!$F$32)</f>
        <v/>
      </c>
    </row>
    <row r="1101" spans="1:6">
      <c r="A1101" t="s">
        <v>15708</v>
      </c>
      <c r="B1101" t="str">
        <f>'2E'!$Z$32</f>
        <v>B0060VATOT</v>
      </c>
      <c r="F1101">
        <f>IF(ISBLANK('2E'!$H$32),"",'2E'!$H$32)</f>
        <v>0</v>
      </c>
    </row>
    <row r="1102" spans="1:6">
      <c r="A1102" t="s">
        <v>15708</v>
      </c>
      <c r="B1102" t="str">
        <f>'2E'!$W$35</f>
        <v>B0061RSFRIS</v>
      </c>
      <c r="F1102" t="str">
        <f>IF(ISBLANK('2E'!$E$35),"",'2E'!$E$35)</f>
        <v/>
      </c>
    </row>
    <row r="1103" spans="1:6">
      <c r="A1103" t="s">
        <v>15708</v>
      </c>
      <c r="B1103" t="str">
        <f>'2E'!$X$35</f>
        <v>B0061RSCAIS</v>
      </c>
      <c r="F1103" t="str">
        <f>IF(ISBLANK('2E'!$F$35),"",'2E'!$F$35)</f>
        <v/>
      </c>
    </row>
    <row r="1104" spans="1:6">
      <c r="A1104" t="s">
        <v>15708</v>
      </c>
      <c r="B1104" t="str">
        <f>'2E'!$Y$35</f>
        <v>B0061RSFNC</v>
      </c>
      <c r="F1104" t="str">
        <f>IF(ISBLANK('2E'!$G$35),"",'2E'!$G$35)</f>
        <v/>
      </c>
    </row>
    <row r="1105" spans="1:6">
      <c r="A1105" t="s">
        <v>15708</v>
      </c>
      <c r="B1105" t="str">
        <f>'2E'!$Z$35</f>
        <v>B0061RSTOT</v>
      </c>
      <c r="F1105">
        <f>IF(ISBLANK('2E'!$H$35),"",'2E'!$H$35)</f>
        <v>0</v>
      </c>
    </row>
    <row r="1106" spans="1:6">
      <c r="A1106" t="s">
        <v>15708</v>
      </c>
      <c r="B1106" t="str">
        <f>'2E'!$W$36</f>
        <v>BC11370REV</v>
      </c>
      <c r="F1106" t="str">
        <f>IF(ISBLANK('2E'!$E$36),"",'2E'!$E$36)</f>
        <v/>
      </c>
    </row>
    <row r="1107" spans="1:6">
      <c r="A1107" t="s">
        <v>15708</v>
      </c>
      <c r="B1107" t="str">
        <f>'2E'!$X$36</f>
        <v>BC11370CAP</v>
      </c>
      <c r="F1107" t="str">
        <f>IF(ISBLANK('2E'!$F$36),"",'2E'!$F$36)</f>
        <v/>
      </c>
    </row>
    <row r="1108" spans="1:6">
      <c r="A1108" t="s">
        <v>15708</v>
      </c>
      <c r="B1108" t="str">
        <f>'2E'!$Y$36</f>
        <v>BC11370NET</v>
      </c>
      <c r="F1108" t="str">
        <f>IF(ISBLANK('2E'!$G$36),"",'2E'!$G$36)</f>
        <v/>
      </c>
    </row>
    <row r="1109" spans="1:6">
      <c r="A1109" t="s">
        <v>15708</v>
      </c>
      <c r="B1109" t="str">
        <f>'2E'!$Z$36</f>
        <v>BC11370</v>
      </c>
      <c r="F1109">
        <f>IF(ISBLANK('2E'!$H$36),"",'2E'!$H$36)</f>
        <v>0</v>
      </c>
    </row>
    <row r="1110" spans="1:6">
      <c r="A1110" t="s">
        <v>15708</v>
      </c>
      <c r="B1110" t="str">
        <f>'2E'!$W$37</f>
        <v>B0062DSFRIS</v>
      </c>
      <c r="F1110" t="str">
        <f>IF(ISBLANK('2E'!$E$37),"",'2E'!$E$37)</f>
        <v/>
      </c>
    </row>
    <row r="1111" spans="1:6">
      <c r="A1111" t="s">
        <v>15708</v>
      </c>
      <c r="B1111" t="str">
        <f>'2E'!$X$37</f>
        <v>B0062DSCAIS</v>
      </c>
      <c r="F1111" t="str">
        <f>IF(ISBLANK('2E'!$F$37),"",'2E'!$F$37)</f>
        <v/>
      </c>
    </row>
    <row r="1112" spans="1:6">
      <c r="A1112" t="s">
        <v>15708</v>
      </c>
      <c r="B1112" t="str">
        <f>'2E'!$Y$37</f>
        <v>B0062DSFNC</v>
      </c>
      <c r="F1112" t="str">
        <f>IF(ISBLANK('2E'!$G$37),"",'2E'!$G$37)</f>
        <v/>
      </c>
    </row>
    <row r="1113" spans="1:6">
      <c r="A1113" t="s">
        <v>15708</v>
      </c>
      <c r="B1113" t="str">
        <f>'2E'!$Z$37</f>
        <v>B0062DSTOT</v>
      </c>
      <c r="F1113">
        <f>IF(ISBLANK('2E'!$H$37),"",'2E'!$H$37)</f>
        <v>0</v>
      </c>
    </row>
    <row r="1114" spans="1:6">
      <c r="A1114" t="s">
        <v>15708</v>
      </c>
      <c r="B1114" t="str">
        <f>'2E'!$W$38</f>
        <v>B0063OCFRIS</v>
      </c>
      <c r="F1114" t="str">
        <f>IF(ISBLANK('2E'!$E$38),"",'2E'!$E$38)</f>
        <v/>
      </c>
    </row>
    <row r="1115" spans="1:6">
      <c r="A1115" t="s">
        <v>15708</v>
      </c>
      <c r="B1115" t="str">
        <f>'2E'!$X$38</f>
        <v>B0063OCCAIS</v>
      </c>
      <c r="F1115" t="str">
        <f>IF(ISBLANK('2E'!$F$38),"",'2E'!$F$38)</f>
        <v/>
      </c>
    </row>
    <row r="1116" spans="1:6">
      <c r="A1116" t="s">
        <v>15708</v>
      </c>
      <c r="B1116" t="str">
        <f>'2E'!$Y$38</f>
        <v>B0063OCFNC</v>
      </c>
      <c r="F1116" t="str">
        <f>IF(ISBLANK('2E'!$G$38),"",'2E'!$G$38)</f>
        <v/>
      </c>
    </row>
    <row r="1117" spans="1:6">
      <c r="A1117" t="s">
        <v>15708</v>
      </c>
      <c r="B1117" t="str">
        <f>'2E'!$Z$38</f>
        <v>B0063OCTOT</v>
      </c>
      <c r="F1117">
        <f>IF(ISBLANK('2E'!$H$38),"",'2E'!$H$38)</f>
        <v>0</v>
      </c>
    </row>
    <row r="1118" spans="1:6">
      <c r="A1118" t="s">
        <v>15708</v>
      </c>
      <c r="B1118" t="str">
        <f>'2E'!$W$39</f>
        <v>B0064PCFRIS</v>
      </c>
      <c r="F1118">
        <f>IF(ISBLANK('2E'!$E$39),"",'2E'!$E$39)</f>
        <v>0</v>
      </c>
    </row>
    <row r="1119" spans="1:6">
      <c r="A1119" t="s">
        <v>15708</v>
      </c>
      <c r="B1119" t="str">
        <f>'2E'!$X$39</f>
        <v>B0064PCCAIS</v>
      </c>
      <c r="F1119">
        <f>IF(ISBLANK('2E'!$F$39),"",'2E'!$F$39)</f>
        <v>0</v>
      </c>
    </row>
    <row r="1120" spans="1:6">
      <c r="A1120" t="s">
        <v>15708</v>
      </c>
      <c r="B1120" t="str">
        <f>'2E'!$Y$39</f>
        <v>B0064PCFNC</v>
      </c>
      <c r="F1120">
        <f>IF(ISBLANK('2E'!$G$39),"",'2E'!$G$39)</f>
        <v>0</v>
      </c>
    </row>
    <row r="1121" spans="1:6">
      <c r="A1121" t="s">
        <v>15708</v>
      </c>
      <c r="B1121" t="str">
        <f>'2E'!$Z$39</f>
        <v>B0064PCTOT</v>
      </c>
      <c r="F1121">
        <f>IF(ISBLANK('2E'!$H$39),"",'2E'!$H$39)</f>
        <v>0</v>
      </c>
    </row>
    <row r="1122" spans="1:6">
      <c r="A1122" t="s">
        <v>15708</v>
      </c>
      <c r="B1122" t="str">
        <f>'2E'!$W$40</f>
        <v>B0065IOFRIS</v>
      </c>
      <c r="F1122" t="str">
        <f>IF(ISBLANK('2E'!$E$40),"",'2E'!$E$40)</f>
        <v/>
      </c>
    </row>
    <row r="1123" spans="1:6">
      <c r="A1123" t="s">
        <v>15708</v>
      </c>
      <c r="B1123" t="str">
        <f>'2E'!$X$40</f>
        <v>B0065IOCAIS</v>
      </c>
      <c r="F1123" t="str">
        <f>IF(ISBLANK('2E'!$F$40),"",'2E'!$F$40)</f>
        <v/>
      </c>
    </row>
    <row r="1124" spans="1:6">
      <c r="A1124" t="s">
        <v>15708</v>
      </c>
      <c r="B1124" t="str">
        <f>'2E'!$Y$40</f>
        <v>B0065IOFNC</v>
      </c>
      <c r="F1124" t="str">
        <f>IF(ISBLANK('2E'!$G$40),"",'2E'!$G$40)</f>
        <v/>
      </c>
    </row>
    <row r="1125" spans="1:6">
      <c r="A1125" t="s">
        <v>15708</v>
      </c>
      <c r="B1125" t="str">
        <f>'2E'!$Z$40</f>
        <v>B0065IOTOT</v>
      </c>
      <c r="F1125">
        <f>IF(ISBLANK('2E'!$H$40),"",'2E'!$H$40)</f>
        <v>0</v>
      </c>
    </row>
    <row r="1126" spans="1:6">
      <c r="A1126" t="s">
        <v>15708</v>
      </c>
      <c r="B1126" t="str">
        <f>'2E'!$W$41</f>
        <v>B0066PCFRIS</v>
      </c>
      <c r="F1126">
        <f>IF(ISBLANK('2E'!$E$41),"",'2E'!$E$41)</f>
        <v>0</v>
      </c>
    </row>
    <row r="1127" spans="1:6">
      <c r="A1127" t="s">
        <v>15708</v>
      </c>
      <c r="B1127" t="str">
        <f>'2E'!$X$41</f>
        <v>B0066PCCAIS</v>
      </c>
      <c r="F1127">
        <f>IF(ISBLANK('2E'!$F$41),"",'2E'!$F$41)</f>
        <v>0</v>
      </c>
    </row>
    <row r="1128" spans="1:6">
      <c r="A1128" t="s">
        <v>15708</v>
      </c>
      <c r="B1128" t="str">
        <f>'2E'!$Y$41</f>
        <v>B0066PCFNC</v>
      </c>
      <c r="F1128">
        <f>IF(ISBLANK('2E'!$G$41),"",'2E'!$G$41)</f>
        <v>0</v>
      </c>
    </row>
    <row r="1129" spans="1:6">
      <c r="A1129" t="s">
        <v>15708</v>
      </c>
      <c r="B1129" t="str">
        <f>'2E'!$Z$41</f>
        <v>B0066PCTOT</v>
      </c>
      <c r="F1129">
        <f>IF(ISBLANK('2E'!$H$41),"",'2E'!$H$41)</f>
        <v>0</v>
      </c>
    </row>
    <row r="1130" spans="1:6">
      <c r="A1130" t="s">
        <v>15708</v>
      </c>
      <c r="B1130" t="str">
        <f>'2E'!$W$42</f>
        <v>B0067DNFRIS</v>
      </c>
      <c r="F1130" t="str">
        <f>IF(ISBLANK('2E'!$E$42),"",'2E'!$E$42)</f>
        <v/>
      </c>
    </row>
    <row r="1131" spans="1:6">
      <c r="A1131" t="s">
        <v>15708</v>
      </c>
      <c r="B1131" t="str">
        <f>'2E'!$X$42</f>
        <v>B0067DNCAIS</v>
      </c>
      <c r="F1131" t="str">
        <f>IF(ISBLANK('2E'!$F$42),"",'2E'!$F$42)</f>
        <v/>
      </c>
    </row>
    <row r="1132" spans="1:6">
      <c r="A1132" t="s">
        <v>15708</v>
      </c>
      <c r="B1132" t="str">
        <f>'2E'!$Y$42</f>
        <v>B0067DNFNC</v>
      </c>
      <c r="F1132" t="str">
        <f>IF(ISBLANK('2E'!$G$42),"",'2E'!$G$42)</f>
        <v/>
      </c>
    </row>
    <row r="1133" spans="1:6">
      <c r="A1133" t="s">
        <v>15708</v>
      </c>
      <c r="B1133" t="str">
        <f>'2E'!$Z$42</f>
        <v>B0067DNTOT</v>
      </c>
      <c r="F1133">
        <f>IF(ISBLANK('2E'!$H$42),"",'2E'!$H$42)</f>
        <v>0</v>
      </c>
    </row>
    <row r="1134" spans="1:6">
      <c r="A1134" t="s">
        <v>15708</v>
      </c>
      <c r="B1134" t="str">
        <f>'2E'!$W$43</f>
        <v>B0068DOFRIS</v>
      </c>
      <c r="F1134" t="str">
        <f>IF(ISBLANK('2E'!$E$43),"",'2E'!$E$43)</f>
        <v/>
      </c>
    </row>
    <row r="1135" spans="1:6">
      <c r="A1135" t="s">
        <v>15708</v>
      </c>
      <c r="B1135" t="str">
        <f>'2E'!$X$43</f>
        <v>B0068DOCAIS</v>
      </c>
      <c r="F1135" t="str">
        <f>IF(ISBLANK('2E'!$F$43),"",'2E'!$F$43)</f>
        <v/>
      </c>
    </row>
    <row r="1136" spans="1:6">
      <c r="A1136" t="s">
        <v>15708</v>
      </c>
      <c r="B1136" t="str">
        <f>'2E'!$Y$43</f>
        <v>B0068DOFNC</v>
      </c>
      <c r="F1136" t="str">
        <f>IF(ISBLANK('2E'!$G$43),"",'2E'!$G$43)</f>
        <v/>
      </c>
    </row>
    <row r="1137" spans="1:6">
      <c r="A1137" t="s">
        <v>15708</v>
      </c>
      <c r="B1137" t="str">
        <f>'2E'!$Z$43</f>
        <v>B0068DOTOT</v>
      </c>
      <c r="F1137">
        <f>IF(ISBLANK('2E'!$H$43),"",'2E'!$H$43)</f>
        <v>0</v>
      </c>
    </row>
    <row r="1138" spans="1:6">
      <c r="A1138" t="s">
        <v>15708</v>
      </c>
      <c r="B1138" t="str">
        <f>'2E'!$W$44</f>
        <v>B0069OCFRIS</v>
      </c>
      <c r="F1138" t="str">
        <f>IF(ISBLANK('2E'!$E$44),"",'2E'!$E$44)</f>
        <v/>
      </c>
    </row>
    <row r="1139" spans="1:6">
      <c r="A1139" t="s">
        <v>15708</v>
      </c>
      <c r="B1139" t="str">
        <f>'2E'!$X$44</f>
        <v>B0069OCCAIS</v>
      </c>
      <c r="F1139" t="str">
        <f>IF(ISBLANK('2E'!$F$44),"",'2E'!$F$44)</f>
        <v/>
      </c>
    </row>
    <row r="1140" spans="1:6">
      <c r="A1140" t="s">
        <v>15708</v>
      </c>
      <c r="B1140" t="str">
        <f>'2E'!$Y$44</f>
        <v>B0069OCFNC</v>
      </c>
      <c r="F1140" t="str">
        <f>IF(ISBLANK('2E'!$G$44),"",'2E'!$G$44)</f>
        <v/>
      </c>
    </row>
    <row r="1141" spans="1:6">
      <c r="A1141" t="s">
        <v>15708</v>
      </c>
      <c r="B1141" t="str">
        <f>'2E'!$Z$44</f>
        <v>B0069OCTOT</v>
      </c>
      <c r="F1141">
        <f>IF(ISBLANK('2E'!$H$44),"",'2E'!$H$44)</f>
        <v>0</v>
      </c>
    </row>
    <row r="1142" spans="1:6">
      <c r="A1142" t="s">
        <v>15708</v>
      </c>
      <c r="B1142" t="str">
        <f>'2E'!$W$45</f>
        <v>BA2090REV</v>
      </c>
      <c r="F1142">
        <f>IF(ISBLANK('2E'!$E$45),"",'2E'!$E$45)</f>
        <v>0</v>
      </c>
    </row>
    <row r="1143" spans="1:6">
      <c r="A1143" t="s">
        <v>15708</v>
      </c>
      <c r="B1143" t="str">
        <f>'2E'!$X$45</f>
        <v>BA2091CAP</v>
      </c>
      <c r="F1143">
        <f>IF(ISBLANK('2E'!$F$45),"",'2E'!$F$45)</f>
        <v>0</v>
      </c>
    </row>
    <row r="1144" spans="1:6">
      <c r="A1144" t="s">
        <v>15708</v>
      </c>
      <c r="B1144" t="str">
        <f>'2E'!$Y$45</f>
        <v>BA2090NET</v>
      </c>
      <c r="F1144">
        <f>IF(ISBLANK('2E'!$G$45),"",'2E'!$G$45)</f>
        <v>0</v>
      </c>
    </row>
    <row r="1145" spans="1:6">
      <c r="A1145" t="s">
        <v>15708</v>
      </c>
      <c r="B1145" t="str">
        <f>'2E'!$Z$45</f>
        <v>BA2091</v>
      </c>
      <c r="F1145">
        <f>IF(ISBLANK('2E'!$H$45),"",'2E'!$H$45)</f>
        <v>0</v>
      </c>
    </row>
    <row r="1146" spans="1:6">
      <c r="A1146" t="s">
        <v>15708</v>
      </c>
      <c r="B1146" t="str">
        <f>'2E'!$W$47</f>
        <v>BC30460TTTREV</v>
      </c>
      <c r="F1146" t="str">
        <f>IF(ISBLANK('2E'!$E$47),"",'2E'!$E$47)</f>
        <v/>
      </c>
    </row>
    <row r="1147" spans="1:6">
      <c r="A1147" t="s">
        <v>15708</v>
      </c>
      <c r="B1147" t="str">
        <f>'2E'!$X$47</f>
        <v>BC30460TTTCAP</v>
      </c>
      <c r="F1147" t="str">
        <f>IF(ISBLANK('2E'!$F$47),"",'2E'!$F$47)</f>
        <v/>
      </c>
    </row>
    <row r="1148" spans="1:6">
      <c r="A1148" t="s">
        <v>15708</v>
      </c>
      <c r="B1148" t="str">
        <f>'2E'!$Z$47</f>
        <v>BC30460TTTTOT</v>
      </c>
      <c r="F1148">
        <f>IF(ISBLANK('2E'!$H$47),"",'2E'!$H$47)</f>
        <v>0</v>
      </c>
    </row>
    <row r="1149" spans="1:6">
      <c r="A1149" t="s">
        <v>15708</v>
      </c>
      <c r="B1149" t="str">
        <f>'2E'!$W$52</f>
        <v>BA1090BFWD</v>
      </c>
      <c r="F1149" t="str">
        <f>IF(ISBLANK('2E'!$E$52),"",'2E'!$E$52)</f>
        <v/>
      </c>
    </row>
    <row r="1150" spans="1:6">
      <c r="A1150" t="s">
        <v>15708</v>
      </c>
      <c r="B1150" t="str">
        <f>'2E'!$X$52</f>
        <v>BA2090BFWD</v>
      </c>
      <c r="F1150" t="str">
        <f>IF(ISBLANK('2E'!$F$52),"",'2E'!$F$52)</f>
        <v/>
      </c>
    </row>
    <row r="1151" spans="1:6">
      <c r="A1151" t="s">
        <v>15708</v>
      </c>
      <c r="B1151" t="str">
        <f>'2E'!$Y$52</f>
        <v>BA2090TTTBFWD</v>
      </c>
      <c r="F1151" t="str">
        <f>IF(ISBLANK('2E'!$G$52),"",'2E'!$G$52)</f>
        <v/>
      </c>
    </row>
    <row r="1152" spans="1:6">
      <c r="A1152" t="s">
        <v>15708</v>
      </c>
      <c r="B1152" t="str">
        <f>'2E'!$Z$52</f>
        <v>BA3001BFWD</v>
      </c>
      <c r="F1152">
        <f>IF(ISBLANK('2E'!$H$52),"",'2E'!$H$52)</f>
        <v>0</v>
      </c>
    </row>
    <row r="1153" spans="1:6">
      <c r="A1153" t="s">
        <v>15708</v>
      </c>
      <c r="B1153" t="str">
        <f>'2E'!$Z$53</f>
        <v>BA3091CAP</v>
      </c>
      <c r="F1153">
        <f>IF(ISBLANK('2E'!$H$53),"",'2E'!$H$53)</f>
        <v>0</v>
      </c>
    </row>
    <row r="1154" spans="1:6">
      <c r="A1154" t="s">
        <v>15708</v>
      </c>
      <c r="B1154" t="str">
        <f>'2E'!$W$54</f>
        <v>BA1090AMORT</v>
      </c>
      <c r="F1154" t="str">
        <f>IF(ISBLANK('2E'!$E$54),"",'2E'!$E$54)</f>
        <v/>
      </c>
    </row>
    <row r="1155" spans="1:6">
      <c r="A1155" t="s">
        <v>15708</v>
      </c>
      <c r="B1155" t="str">
        <f>'2E'!$X$54</f>
        <v>BA2090AMORT</v>
      </c>
      <c r="F1155" t="str">
        <f>IF(ISBLANK('2E'!$F$54),"",'2E'!$F$54)</f>
        <v/>
      </c>
    </row>
    <row r="1156" spans="1:6">
      <c r="A1156" t="s">
        <v>15708</v>
      </c>
      <c r="B1156" t="str">
        <f>'2E'!$Y$54</f>
        <v>BA2090TTTAMORT</v>
      </c>
      <c r="F1156" t="str">
        <f>IF(ISBLANK('2E'!$G$54),"",'2E'!$G$54)</f>
        <v/>
      </c>
    </row>
    <row r="1157" spans="1:6">
      <c r="A1157" t="s">
        <v>15708</v>
      </c>
      <c r="B1157" t="str">
        <f>'2E'!$Z$54</f>
        <v>BA3001AMORT</v>
      </c>
      <c r="F1157">
        <f>IF(ISBLANK('2E'!$H$54),"",'2E'!$H$54)</f>
        <v>0</v>
      </c>
    </row>
    <row r="1158" spans="1:6">
      <c r="A1158" t="s">
        <v>15708</v>
      </c>
      <c r="B1158" t="str">
        <f>'2E'!$W$55</f>
        <v>BA1091CFWD</v>
      </c>
      <c r="F1158">
        <f>IF(ISBLANK('2E'!$E$55),"",'2E'!$E$55)</f>
        <v>0</v>
      </c>
    </row>
    <row r="1159" spans="1:6">
      <c r="A1159" t="s">
        <v>15708</v>
      </c>
      <c r="B1159" t="str">
        <f>'2E'!$X$55</f>
        <v>BA2091CFWD</v>
      </c>
      <c r="F1159">
        <f>IF(ISBLANK('2E'!$F$55),"",'2E'!$F$55)</f>
        <v>0</v>
      </c>
    </row>
    <row r="1160" spans="1:6">
      <c r="A1160" t="s">
        <v>15708</v>
      </c>
      <c r="B1160" t="str">
        <f>'2E'!$Y$55</f>
        <v>BA2091TTTCFWD</v>
      </c>
      <c r="F1160">
        <f>IF(ISBLANK('2E'!$G$55),"",'2E'!$G$55)</f>
        <v>0</v>
      </c>
    </row>
    <row r="1161" spans="1:6">
      <c r="A1161" t="s">
        <v>15708</v>
      </c>
      <c r="B1161" t="str">
        <f>'2E'!$Z$55</f>
        <v>BA3091CFWD</v>
      </c>
      <c r="F1161">
        <f>IF(ISBLANK('2E'!$H$55),"",'2E'!$H$55)</f>
        <v>0</v>
      </c>
    </row>
    <row r="1162" spans="1:6">
      <c r="A1162" t="s">
        <v>15709</v>
      </c>
      <c r="B1162" t="str">
        <f>'2F'!$S$12</f>
        <v>B0072TRR</v>
      </c>
      <c r="F1162">
        <f>IF(ISBLANK('2F'!$C$12),"",'2F'!$C$12)</f>
        <v>0</v>
      </c>
    </row>
    <row r="1163" spans="1:6">
      <c r="A1163" t="s">
        <v>15709</v>
      </c>
      <c r="B1163" t="str">
        <f>'2F'!$S$15</f>
        <v>B0073RR</v>
      </c>
      <c r="F1163" t="str">
        <f>IF(ISBLANK('2F'!$C$15),"",'2F'!$C$15)</f>
        <v/>
      </c>
    </row>
    <row r="1164" spans="1:6">
      <c r="A1164" t="s">
        <v>15709</v>
      </c>
      <c r="B1164" t="str">
        <f>'2F'!$S$16</f>
        <v>B0074RS</v>
      </c>
      <c r="F1164" t="str">
        <f>IF(ISBLANK('2F'!$C$16),"",'2F'!$C$16)</f>
        <v/>
      </c>
    </row>
    <row r="1165" spans="1:6">
      <c r="A1165" t="s">
        <v>15709</v>
      </c>
      <c r="B1165" t="str">
        <f>'2F'!$S$17</f>
        <v>B0075AR</v>
      </c>
      <c r="F1165">
        <f>IF(ISBLANK('2F'!$C$17),"",'2F'!$C$17)</f>
        <v>0</v>
      </c>
    </row>
    <row r="1166" spans="1:6">
      <c r="A1166" t="s">
        <v>15709</v>
      </c>
      <c r="B1166" t="str">
        <f>'2F'!$T$20</f>
        <v>B0076AC</v>
      </c>
      <c r="F1166" t="str">
        <f>IF(ISBLANK('2F'!$D$20),"",'2F'!$D$20)</f>
        <v/>
      </c>
    </row>
    <row r="1167" spans="1:6">
      <c r="A1167" t="s">
        <v>15709</v>
      </c>
      <c r="B1167" t="str">
        <f>'2F'!$T$21</f>
        <v>B0077RC</v>
      </c>
      <c r="F1167" t="str">
        <f>IF(ISBLANK('2F'!$D$21),"",'2F'!$D$21)</f>
        <v/>
      </c>
    </row>
    <row r="1168" spans="1:6">
      <c r="A1168" t="s">
        <v>15709</v>
      </c>
      <c r="B1168" t="str">
        <f>'2F'!$S$24</f>
        <v>B0078AR</v>
      </c>
      <c r="F1168" t="str">
        <f>IF(ISBLANK('2F'!$C$24),"",'2F'!$C$24)</f>
        <v/>
      </c>
    </row>
    <row r="1169" spans="1:6">
      <c r="A1169" t="s">
        <v>15709</v>
      </c>
      <c r="B1169" t="str">
        <f>'2F'!$S$25</f>
        <v>B0079NA</v>
      </c>
      <c r="F1169">
        <f>IF(ISBLANK('2F'!$C$25),"",'2F'!$C$25)</f>
        <v>0</v>
      </c>
    </row>
    <row r="1170" spans="1:6">
      <c r="A1170" t="s">
        <v>15709</v>
      </c>
      <c r="B1170" t="str">
        <f>'2F'!$U$28</f>
        <v>B0080ARR</v>
      </c>
      <c r="F1170">
        <f>IF(ISBLANK('2F'!$E$28),"",'2F'!$E$28)</f>
        <v>0</v>
      </c>
    </row>
    <row r="1171" spans="1:6">
      <c r="A1171" t="s">
        <v>15710</v>
      </c>
      <c r="B1171" t="str">
        <f>'2G'!$AH$10</f>
        <v>CR1003WWCR</v>
      </c>
      <c r="F1171" t="str">
        <f>IF(ISBLANK('2G'!$C$10),"",'2G'!$C$10)</f>
        <v/>
      </c>
    </row>
    <row r="1172" spans="1:6">
      <c r="A1172" t="s">
        <v>15710</v>
      </c>
      <c r="B1172" t="str">
        <f>'2G'!$AI$10</f>
        <v>CR1003WRR</v>
      </c>
      <c r="F1172" t="str">
        <f>IF(ISBLANK('2G'!$D$10),"",'2G'!$D$10)</f>
        <v/>
      </c>
    </row>
    <row r="1173" spans="1:6">
      <c r="A1173" t="s">
        <v>15710</v>
      </c>
      <c r="B1173" t="str">
        <f>'2G'!$AJ$10</f>
        <v>CR1003WTR</v>
      </c>
      <c r="F1173">
        <f>IF(ISBLANK('2G'!$E$10),"",'2G'!$E$10)</f>
        <v>0</v>
      </c>
    </row>
    <row r="1174" spans="1:6">
      <c r="A1174" t="s">
        <v>15710</v>
      </c>
      <c r="B1174" t="str">
        <f>'2G'!$AK$10</f>
        <v>CR1043WCO</v>
      </c>
      <c r="F1174" t="str">
        <f>IF(ISBLANK('2G'!$F$10),"",'2G'!$F$10)</f>
        <v/>
      </c>
    </row>
    <row r="1175" spans="1:6">
      <c r="A1175" t="s">
        <v>15710</v>
      </c>
      <c r="B1175" t="str">
        <f>'2G'!$AL$10</f>
        <v>CR1043WRPC</v>
      </c>
      <c r="F1175">
        <f>IF(ISBLANK('2G'!$G$10),"",'2G'!$G$10)</f>
        <v>0</v>
      </c>
    </row>
    <row r="1176" spans="1:6">
      <c r="A1176" t="s">
        <v>15710</v>
      </c>
      <c r="B1176" t="str">
        <f>'2G'!$AM$10</f>
        <v>B0081TAANH</v>
      </c>
      <c r="F1176" t="str">
        <f>IF(ISBLANK('2G'!$H$10),"",'2G'!$H$10)</f>
        <v/>
      </c>
    </row>
    <row r="1177" spans="1:6">
      <c r="A1177" t="s">
        <v>15710</v>
      </c>
      <c r="B1177" t="str">
        <f>'2G'!$AN$10</f>
        <v>B0081TAODI</v>
      </c>
      <c r="F1177" t="str">
        <f>IF(ISBLANK('2G'!$I$10),"",'2G'!$I$10)</f>
        <v/>
      </c>
    </row>
    <row r="1178" spans="1:6">
      <c r="A1178" t="s">
        <v>15710</v>
      </c>
      <c r="B1178" t="str">
        <f>'2G'!$AO$10</f>
        <v>B0081TAAANH</v>
      </c>
      <c r="F1178">
        <f>IF(ISBLANK('2G'!$J$10),"",'2G'!$J$10)</f>
        <v>0</v>
      </c>
    </row>
    <row r="1179" spans="1:6">
      <c r="A1179" t="s">
        <v>15710</v>
      </c>
      <c r="B1179" t="str">
        <f>'2G'!$AP$10</f>
        <v>B0081TAAM</v>
      </c>
      <c r="F1179" t="str">
        <f>IF(ISBLANK('2G'!$K$10),"",'2G'!$K$10)</f>
        <v/>
      </c>
    </row>
    <row r="1180" spans="1:6">
      <c r="A1180" t="s">
        <v>15710</v>
      </c>
      <c r="B1180" t="str">
        <f>'2G'!$AQ$10</f>
        <v>B0081TAAHRC</v>
      </c>
      <c r="F1180" t="str">
        <f>IF(ISBLANK('2G'!$L$10),"",'2G'!$L$10)</f>
        <v/>
      </c>
    </row>
    <row r="1181" spans="1:6">
      <c r="A1181" t="s">
        <v>15710</v>
      </c>
      <c r="B1181" t="str">
        <f>'2G'!$AH$11</f>
        <v>CR1004WWCR</v>
      </c>
      <c r="F1181" t="str">
        <f>IF(ISBLANK('2G'!$C$11),"",'2G'!$C$11)</f>
        <v/>
      </c>
    </row>
    <row r="1182" spans="1:6">
      <c r="A1182" t="s">
        <v>15710</v>
      </c>
      <c r="B1182" t="str">
        <f>'2G'!$AI$11</f>
        <v>CR1004WRR</v>
      </c>
      <c r="F1182" t="str">
        <f>IF(ISBLANK('2G'!$D$11),"",'2G'!$D$11)</f>
        <v/>
      </c>
    </row>
    <row r="1183" spans="1:6">
      <c r="A1183" t="s">
        <v>15710</v>
      </c>
      <c r="B1183" t="str">
        <f>'2G'!$AJ$11</f>
        <v>CR1004WTR</v>
      </c>
      <c r="F1183">
        <f>IF(ISBLANK('2G'!$E$11),"",'2G'!$E$11)</f>
        <v>0</v>
      </c>
    </row>
    <row r="1184" spans="1:6">
      <c r="A1184" t="s">
        <v>15710</v>
      </c>
      <c r="B1184" t="str">
        <f>'2G'!$AK$11</f>
        <v>CR1044WCO</v>
      </c>
      <c r="F1184" t="str">
        <f>IF(ISBLANK('2G'!$F$11),"",'2G'!$F$11)</f>
        <v/>
      </c>
    </row>
    <row r="1185" spans="1:6">
      <c r="A1185" t="s">
        <v>15710</v>
      </c>
      <c r="B1185" t="str">
        <f>'2G'!$AL$11</f>
        <v>CR1044WRPC</v>
      </c>
      <c r="F1185">
        <f>IF(ISBLANK('2G'!$G$11),"",'2G'!$G$11)</f>
        <v>0</v>
      </c>
    </row>
    <row r="1186" spans="1:6">
      <c r="A1186" t="s">
        <v>15710</v>
      </c>
      <c r="B1186" t="str">
        <f>'2G'!$AM$11</f>
        <v>B0082TAANH</v>
      </c>
      <c r="F1186" t="str">
        <f>IF(ISBLANK('2G'!$H$11),"",'2G'!$H$11)</f>
        <v/>
      </c>
    </row>
    <row r="1187" spans="1:6">
      <c r="A1187" t="s">
        <v>15710</v>
      </c>
      <c r="B1187" t="str">
        <f>'2G'!$AN$11</f>
        <v>B0082TAODI</v>
      </c>
      <c r="F1187" t="str">
        <f>IF(ISBLANK('2G'!$I$11),"",'2G'!$I$11)</f>
        <v/>
      </c>
    </row>
    <row r="1188" spans="1:6">
      <c r="A1188" t="s">
        <v>15710</v>
      </c>
      <c r="B1188" t="str">
        <f>'2G'!$AO$11</f>
        <v>B0082TAAANH</v>
      </c>
      <c r="F1188">
        <f>IF(ISBLANK('2G'!$J$11),"",'2G'!$J$11)</f>
        <v>0</v>
      </c>
    </row>
    <row r="1189" spans="1:6">
      <c r="A1189" t="s">
        <v>15710</v>
      </c>
      <c r="B1189" t="str">
        <f>'2G'!$AP$11</f>
        <v>B0082TAAM</v>
      </c>
      <c r="F1189" t="str">
        <f>IF(ISBLANK('2G'!$K$11),"",'2G'!$K$11)</f>
        <v/>
      </c>
    </row>
    <row r="1190" spans="1:6">
      <c r="A1190" t="s">
        <v>15710</v>
      </c>
      <c r="B1190" t="str">
        <f>'2G'!$AQ$11</f>
        <v>B0082TAAHRC</v>
      </c>
      <c r="F1190" t="str">
        <f>IF(ISBLANK('2G'!$L$11),"",'2G'!$L$11)</f>
        <v/>
      </c>
    </row>
    <row r="1191" spans="1:6">
      <c r="A1191" t="s">
        <v>15710</v>
      </c>
      <c r="B1191" t="str">
        <f>'2G'!$AH$12</f>
        <v>B0083TWCR</v>
      </c>
      <c r="F1191">
        <f>IF(ISBLANK('2G'!$C$12),"",'2G'!$C$12)</f>
        <v>0</v>
      </c>
    </row>
    <row r="1192" spans="1:6">
      <c r="A1192" t="s">
        <v>15710</v>
      </c>
      <c r="B1192" t="str">
        <f>'2G'!$AI$12</f>
        <v>B0083TWRR</v>
      </c>
      <c r="F1192">
        <f>IF(ISBLANK('2G'!$D$12),"",'2G'!$D$12)</f>
        <v>0</v>
      </c>
    </row>
    <row r="1193" spans="1:6">
      <c r="A1193" t="s">
        <v>15710</v>
      </c>
      <c r="B1193" t="str">
        <f>'2G'!$AJ$12</f>
        <v>B0083TWTR</v>
      </c>
      <c r="F1193">
        <f>IF(ISBLANK('2G'!$E$12),"",'2G'!$E$12)</f>
        <v>0</v>
      </c>
    </row>
    <row r="1194" spans="1:6">
      <c r="A1194" t="s">
        <v>15710</v>
      </c>
      <c r="B1194" t="str">
        <f>'2G'!$AK$12</f>
        <v>B0083TWNC</v>
      </c>
      <c r="F1194">
        <f>IF(ISBLANK('2G'!$F$12),"",'2G'!$F$12)</f>
        <v>0</v>
      </c>
    </row>
    <row r="1195" spans="1:6">
      <c r="A1195" t="s">
        <v>15710</v>
      </c>
      <c r="B1195" t="str">
        <f>'2G'!$AL$12</f>
        <v>B0083TWAHRR</v>
      </c>
      <c r="F1195">
        <f>IF(ISBLANK('2G'!$G$12),"",'2G'!$G$12)</f>
        <v>0</v>
      </c>
    </row>
    <row r="1196" spans="1:6">
      <c r="A1196" t="s">
        <v>15710</v>
      </c>
      <c r="B1196" t="str">
        <f>'2G'!$AM$12</f>
        <v>B0083TWAANH</v>
      </c>
      <c r="F1196">
        <f>IF(ISBLANK('2G'!$H$12),"",'2G'!$H$12)</f>
        <v>0</v>
      </c>
    </row>
    <row r="1197" spans="1:6">
      <c r="A1197" t="s">
        <v>15710</v>
      </c>
      <c r="B1197" t="str">
        <f>'2G'!$AN$12</f>
        <v>B0083TWODI</v>
      </c>
      <c r="F1197">
        <f>IF(ISBLANK('2G'!$I$12),"",'2G'!$I$12)</f>
        <v>0</v>
      </c>
    </row>
    <row r="1198" spans="1:6">
      <c r="A1198" t="s">
        <v>15710</v>
      </c>
      <c r="B1198" t="str">
        <f>'2G'!$AO$12</f>
        <v>B0083TWAAANH</v>
      </c>
      <c r="F1198">
        <f>IF(ISBLANK('2G'!$J$12),"",'2G'!$J$12)</f>
        <v>0</v>
      </c>
    </row>
    <row r="1199" spans="1:6">
      <c r="A1199" t="s">
        <v>15710</v>
      </c>
      <c r="B1199" t="str">
        <f>'2G'!$AP$12</f>
        <v>B0083TWAM</v>
      </c>
      <c r="F1199">
        <f>IF(ISBLANK('2G'!$K$12),"",'2G'!$K$12)</f>
        <v>0</v>
      </c>
    </row>
    <row r="1200" spans="1:6">
      <c r="A1200" t="s">
        <v>15710</v>
      </c>
      <c r="B1200" t="str">
        <f>'2G'!$AQ$12</f>
        <v>B0083TWAHRC</v>
      </c>
      <c r="F1200">
        <f>IF(ISBLANK('2G'!$L$12),"",'2G'!$L$12)</f>
        <v>0</v>
      </c>
    </row>
    <row r="1201" spans="1:6">
      <c r="A1201" t="s">
        <v>15710</v>
      </c>
      <c r="B1201" t="str">
        <f>'2G'!$AH$15</f>
        <v>CR1005WWCR</v>
      </c>
      <c r="F1201" t="str">
        <f>IF(ISBLANK('2G'!$C$15),"",'2G'!$C$15)</f>
        <v/>
      </c>
    </row>
    <row r="1202" spans="1:6">
      <c r="A1202" t="s">
        <v>15710</v>
      </c>
      <c r="B1202" t="str">
        <f>'2G'!$AI$15</f>
        <v>CR1005WRR</v>
      </c>
      <c r="F1202" t="str">
        <f>IF(ISBLANK('2G'!$D$15),"",'2G'!$D$15)</f>
        <v/>
      </c>
    </row>
    <row r="1203" spans="1:6">
      <c r="A1203" t="s">
        <v>15710</v>
      </c>
      <c r="B1203" t="str">
        <f>'2G'!$AJ$15</f>
        <v>CR1005WTR</v>
      </c>
      <c r="F1203">
        <f>IF(ISBLANK('2G'!$E$15),"",'2G'!$E$15)</f>
        <v>0</v>
      </c>
    </row>
    <row r="1204" spans="1:6">
      <c r="A1204" t="s">
        <v>15710</v>
      </c>
      <c r="B1204" t="str">
        <f>'2G'!$AK$15</f>
        <v>CR1045WCO</v>
      </c>
      <c r="F1204" t="str">
        <f>IF(ISBLANK('2G'!$F$15),"",'2G'!$F$15)</f>
        <v/>
      </c>
    </row>
    <row r="1205" spans="1:6">
      <c r="A1205" t="s">
        <v>15710</v>
      </c>
      <c r="B1205" t="str">
        <f>'2G'!$AL$15</f>
        <v>CR1045WRPC</v>
      </c>
      <c r="F1205">
        <f>IF(ISBLANK('2G'!$G$15),"",'2G'!$G$15)</f>
        <v>0</v>
      </c>
    </row>
    <row r="1206" spans="1:6">
      <c r="A1206" t="s">
        <v>15710</v>
      </c>
      <c r="B1206" t="str">
        <f>'2G'!$AM$15</f>
        <v>B0084TAANH</v>
      </c>
      <c r="F1206" t="str">
        <f>IF(ISBLANK('2G'!$H$15),"",'2G'!$H$15)</f>
        <v/>
      </c>
    </row>
    <row r="1207" spans="1:6">
      <c r="A1207" t="s">
        <v>15710</v>
      </c>
      <c r="B1207" t="str">
        <f>'2G'!$AN$15</f>
        <v>B0084TAODI</v>
      </c>
      <c r="F1207" t="str">
        <f>IF(ISBLANK('2G'!$I$15),"",'2G'!$I$15)</f>
        <v/>
      </c>
    </row>
    <row r="1208" spans="1:6">
      <c r="A1208" t="s">
        <v>15710</v>
      </c>
      <c r="B1208" t="str">
        <f>'2G'!$AO$15</f>
        <v>B0084TAAANH</v>
      </c>
      <c r="F1208" t="str">
        <f>IF(ISBLANK('2G'!$J$15),"",'2G'!$J$15)</f>
        <v/>
      </c>
    </row>
    <row r="1209" spans="1:6">
      <c r="A1209" t="s">
        <v>15710</v>
      </c>
      <c r="B1209" t="str">
        <f>'2G'!$AP$15</f>
        <v>B0084TAM</v>
      </c>
      <c r="F1209" t="str">
        <f>IF(ISBLANK('2G'!$K$15),"",'2G'!$K$15)</f>
        <v/>
      </c>
    </row>
    <row r="1210" spans="1:6">
      <c r="A1210" t="s">
        <v>15710</v>
      </c>
      <c r="B1210" t="str">
        <f>'2G'!$AQ$15</f>
        <v>B0084TAHRC</v>
      </c>
      <c r="F1210">
        <f>IF(ISBLANK('2G'!$L$15),"",'2G'!$L$15)</f>
        <v>0</v>
      </c>
    </row>
    <row r="1211" spans="1:6">
      <c r="A1211" t="s">
        <v>15710</v>
      </c>
      <c r="B1211" t="str">
        <f>'2G'!$AH$17</f>
        <v>B0085TWCR</v>
      </c>
      <c r="F1211">
        <f>IF(ISBLANK('2G'!$C$17),"",'2G'!$C$17)</f>
        <v>0</v>
      </c>
    </row>
    <row r="1212" spans="1:6">
      <c r="A1212" t="s">
        <v>15710</v>
      </c>
      <c r="B1212" t="str">
        <f>'2G'!$AI$17</f>
        <v>B0085TWRR</v>
      </c>
      <c r="F1212">
        <f>IF(ISBLANK('2G'!$D$17),"",'2G'!$D$17)</f>
        <v>0</v>
      </c>
    </row>
    <row r="1213" spans="1:6">
      <c r="A1213" t="s">
        <v>15710</v>
      </c>
      <c r="B1213" t="str">
        <f>'2G'!$AJ$17</f>
        <v>B0085TWTR</v>
      </c>
      <c r="F1213">
        <f>IF(ISBLANK('2G'!$E$17),"",'2G'!$E$17)</f>
        <v>0</v>
      </c>
    </row>
    <row r="1214" spans="1:6">
      <c r="A1214" t="s">
        <v>15710</v>
      </c>
      <c r="B1214" t="str">
        <f>'2G'!$AK$17</f>
        <v>B0085TWNC</v>
      </c>
      <c r="F1214">
        <f>IF(ISBLANK('2G'!$F$17),"",'2G'!$F$17)</f>
        <v>0</v>
      </c>
    </row>
    <row r="1215" spans="1:6">
      <c r="A1215" t="s">
        <v>15710</v>
      </c>
      <c r="B1215" t="str">
        <f>'2G'!$AL$17</f>
        <v>B0085TWAHRR</v>
      </c>
      <c r="F1215">
        <f>IF(ISBLANK('2G'!$G$17),"",'2G'!$G$17)</f>
        <v>0</v>
      </c>
    </row>
    <row r="1216" spans="1:6">
      <c r="A1216" t="s">
        <v>15710</v>
      </c>
      <c r="B1216" t="str">
        <f>'2G'!$AM$17</f>
        <v>B0085TAANH</v>
      </c>
      <c r="F1216">
        <f>IF(ISBLANK('2G'!$H$17),"",'2G'!$H$17)</f>
        <v>0</v>
      </c>
    </row>
    <row r="1217" spans="1:6">
      <c r="A1217" t="s">
        <v>15710</v>
      </c>
      <c r="B1217" t="str">
        <f>'2G'!$AN$17</f>
        <v>B0085TAODI</v>
      </c>
      <c r="F1217">
        <f>IF(ISBLANK('2G'!$I$17),"",'2G'!$I$17)</f>
        <v>0</v>
      </c>
    </row>
    <row r="1218" spans="1:6">
      <c r="A1218" t="s">
        <v>15710</v>
      </c>
      <c r="B1218" t="str">
        <f>'2G'!$AO$17</f>
        <v>B0085TAAANH</v>
      </c>
      <c r="F1218">
        <f>IF(ISBLANK('2G'!$J$17),"",'2G'!$J$17)</f>
        <v>0</v>
      </c>
    </row>
    <row r="1219" spans="1:6">
      <c r="A1219" t="s">
        <v>15710</v>
      </c>
      <c r="B1219" t="str">
        <f>'2G'!$AP$17</f>
        <v>B0085TAAM</v>
      </c>
      <c r="F1219">
        <f>IF(ISBLANK('2G'!$K$17),"",'2G'!$K$17)</f>
        <v>0</v>
      </c>
    </row>
    <row r="1220" spans="1:6">
      <c r="A1220" t="s">
        <v>15710</v>
      </c>
      <c r="B1220" t="str">
        <f>'2G'!$AQ$17</f>
        <v>B0085TAAHRC</v>
      </c>
      <c r="F1220">
        <f>IF(ISBLANK('2G'!$L$17),"",'2G'!$L$17)</f>
        <v>0</v>
      </c>
    </row>
    <row r="1221" spans="1:6">
      <c r="A1221" t="s">
        <v>15711</v>
      </c>
      <c r="B1221" t="str">
        <f>'2H'!$AH$10</f>
        <v>CR1002SWCR</v>
      </c>
      <c r="F1221" t="str">
        <f>IF(ISBLANK('2H'!$C$10),"",'2H'!$C$10)</f>
        <v/>
      </c>
    </row>
    <row r="1222" spans="1:6">
      <c r="A1222" t="s">
        <v>15711</v>
      </c>
      <c r="B1222" t="str">
        <f>'2H'!$AI$10</f>
        <v>CR1002SRR</v>
      </c>
      <c r="F1222" t="str">
        <f>IF(ISBLANK('2H'!$D$10),"",'2H'!$D$10)</f>
        <v/>
      </c>
    </row>
    <row r="1223" spans="1:6">
      <c r="A1223" t="s">
        <v>15711</v>
      </c>
      <c r="B1223" t="str">
        <f>'2H'!$AJ$10</f>
        <v>CR1002STR</v>
      </c>
      <c r="F1223">
        <f>IF(ISBLANK('2H'!$E$10),"",'2H'!$E$10)</f>
        <v>0</v>
      </c>
    </row>
    <row r="1224" spans="1:6">
      <c r="A1224" t="s">
        <v>15711</v>
      </c>
      <c r="B1224" t="str">
        <f>'2H'!$AK$10</f>
        <v>CR1042SCO</v>
      </c>
      <c r="F1224" t="str">
        <f>IF(ISBLANK('2H'!$F$10),"",'2H'!$F$10)</f>
        <v/>
      </c>
    </row>
    <row r="1225" spans="1:6">
      <c r="A1225" t="s">
        <v>15711</v>
      </c>
      <c r="B1225" t="str">
        <f>'2H'!$AL$10</f>
        <v>CR1042SRPC</v>
      </c>
      <c r="F1225">
        <f>IF(ISBLANK('2H'!$G$10),"",'2H'!$G$10)</f>
        <v>0</v>
      </c>
    </row>
    <row r="1226" spans="1:6">
      <c r="A1226" t="s">
        <v>15711</v>
      </c>
      <c r="B1226" t="str">
        <f>'2H'!$AM$10</f>
        <v>B0086TAANH</v>
      </c>
      <c r="F1226" t="str">
        <f>IF(ISBLANK('2H'!$H$10),"",'2H'!$H$10)</f>
        <v/>
      </c>
    </row>
    <row r="1227" spans="1:6">
      <c r="A1227" t="s">
        <v>15711</v>
      </c>
      <c r="B1227" t="str">
        <f>'2H'!$AN$10</f>
        <v>B0086TAODI</v>
      </c>
      <c r="F1227" t="str">
        <f>IF(ISBLANK('2H'!$I$10),"",'2H'!$I$10)</f>
        <v/>
      </c>
    </row>
    <row r="1228" spans="1:6">
      <c r="A1228" t="s">
        <v>15711</v>
      </c>
      <c r="B1228" t="str">
        <f>'2H'!$AO$10</f>
        <v>B0086TAAANH</v>
      </c>
      <c r="F1228">
        <f>IF(ISBLANK('2H'!$J$10),"",'2H'!$J$10)</f>
        <v>0</v>
      </c>
    </row>
    <row r="1229" spans="1:6">
      <c r="A1229" t="s">
        <v>15711</v>
      </c>
      <c r="B1229" t="str">
        <f>'2H'!$AP$10</f>
        <v>B0086TAAM</v>
      </c>
      <c r="F1229" t="str">
        <f>IF(ISBLANK('2H'!$K$10),"",'2H'!$K$10)</f>
        <v/>
      </c>
    </row>
    <row r="1230" spans="1:6">
      <c r="A1230" t="s">
        <v>15711</v>
      </c>
      <c r="B1230" t="str">
        <f>'2H'!$AQ$10</f>
        <v>B0086TAAHRC</v>
      </c>
      <c r="F1230" t="str">
        <f>IF(ISBLANK('2H'!$L$10),"",'2H'!$L$10)</f>
        <v/>
      </c>
    </row>
    <row r="1231" spans="1:6">
      <c r="A1231" t="s">
        <v>15711</v>
      </c>
      <c r="B1231" t="str">
        <f>'2H'!$AH$11</f>
        <v>CR1003SWCR</v>
      </c>
      <c r="F1231" t="str">
        <f>IF(ISBLANK('2H'!$C$11),"",'2H'!$C$11)</f>
        <v/>
      </c>
    </row>
    <row r="1232" spans="1:6">
      <c r="A1232" t="s">
        <v>15711</v>
      </c>
      <c r="B1232" t="str">
        <f>'2H'!$AI$11</f>
        <v>CR1003SRR</v>
      </c>
      <c r="F1232" t="str">
        <f>IF(ISBLANK('2H'!$D$11),"",'2H'!$D$11)</f>
        <v/>
      </c>
    </row>
    <row r="1233" spans="1:6">
      <c r="A1233" t="s">
        <v>15711</v>
      </c>
      <c r="B1233" t="str">
        <f>'2H'!$AJ$11</f>
        <v>CR1003STR</v>
      </c>
      <c r="F1233">
        <f>IF(ISBLANK('2H'!$E$11),"",'2H'!$E$11)</f>
        <v>0</v>
      </c>
    </row>
    <row r="1234" spans="1:6">
      <c r="A1234" t="s">
        <v>15711</v>
      </c>
      <c r="B1234" t="str">
        <f>'2H'!$AK$11</f>
        <v>CR1043SCO</v>
      </c>
      <c r="F1234" t="str">
        <f>IF(ISBLANK('2H'!$F$11),"",'2H'!$F$11)</f>
        <v/>
      </c>
    </row>
    <row r="1235" spans="1:6">
      <c r="A1235" t="s">
        <v>15711</v>
      </c>
      <c r="B1235" t="str">
        <f>'2H'!$AL$11</f>
        <v>CR1043SRPC</v>
      </c>
      <c r="F1235">
        <f>IF(ISBLANK('2H'!$G$11),"",'2H'!$G$11)</f>
        <v>0</v>
      </c>
    </row>
    <row r="1236" spans="1:6">
      <c r="A1236" t="s">
        <v>15711</v>
      </c>
      <c r="B1236" t="str">
        <f>'2H'!$AM$11</f>
        <v>B0087TAANH</v>
      </c>
      <c r="F1236" t="str">
        <f>IF(ISBLANK('2H'!$H$11),"",'2H'!$H$11)</f>
        <v/>
      </c>
    </row>
    <row r="1237" spans="1:6">
      <c r="A1237" t="s">
        <v>15711</v>
      </c>
      <c r="B1237" t="str">
        <f>'2H'!$AN$11</f>
        <v>B0087TAODI</v>
      </c>
      <c r="F1237" t="str">
        <f>IF(ISBLANK('2H'!$I$11),"",'2H'!$I$11)</f>
        <v/>
      </c>
    </row>
    <row r="1238" spans="1:6">
      <c r="A1238" t="s">
        <v>15711</v>
      </c>
      <c r="B1238" t="str">
        <f>'2H'!$AO$11</f>
        <v>B0087TAAANH</v>
      </c>
      <c r="F1238">
        <f>IF(ISBLANK('2H'!$J$11),"",'2H'!$J$11)</f>
        <v>0</v>
      </c>
    </row>
    <row r="1239" spans="1:6">
      <c r="A1239" t="s">
        <v>15711</v>
      </c>
      <c r="B1239" t="str">
        <f>'2H'!$AP$11</f>
        <v>B0087TAAM</v>
      </c>
      <c r="F1239" t="str">
        <f>IF(ISBLANK('2H'!$K$11),"",'2H'!$K$11)</f>
        <v/>
      </c>
    </row>
    <row r="1240" spans="1:6">
      <c r="A1240" t="s">
        <v>15711</v>
      </c>
      <c r="B1240" t="str">
        <f>'2H'!$AQ$11</f>
        <v>B0087TAAHRC</v>
      </c>
      <c r="F1240" t="str">
        <f>IF(ISBLANK('2H'!$L$11),"",'2H'!$L$11)</f>
        <v/>
      </c>
    </row>
    <row r="1241" spans="1:6">
      <c r="A1241" t="s">
        <v>15711</v>
      </c>
      <c r="B1241" t="str">
        <f>'2H'!$AH$12</f>
        <v>CR1004SWCR</v>
      </c>
      <c r="F1241" t="str">
        <f>IF(ISBLANK('2H'!$C$12),"",'2H'!$C$12)</f>
        <v/>
      </c>
    </row>
    <row r="1242" spans="1:6">
      <c r="A1242" t="s">
        <v>15711</v>
      </c>
      <c r="B1242" t="str">
        <f>'2H'!$AI$12</f>
        <v>CR1004SRR</v>
      </c>
      <c r="F1242" t="str">
        <f>IF(ISBLANK('2H'!$D$12),"",'2H'!$D$12)</f>
        <v/>
      </c>
    </row>
    <row r="1243" spans="1:6">
      <c r="A1243" t="s">
        <v>15711</v>
      </c>
      <c r="B1243" t="str">
        <f>'2H'!$AJ$12</f>
        <v>CR1004STR</v>
      </c>
      <c r="F1243">
        <f>IF(ISBLANK('2H'!$E$12),"",'2H'!$E$12)</f>
        <v>0</v>
      </c>
    </row>
    <row r="1244" spans="1:6">
      <c r="A1244" t="s">
        <v>15711</v>
      </c>
      <c r="B1244" t="str">
        <f>'2H'!$AK$12</f>
        <v>CR1044SCO</v>
      </c>
      <c r="F1244" t="str">
        <f>IF(ISBLANK('2H'!$F$12),"",'2H'!$F$12)</f>
        <v/>
      </c>
    </row>
    <row r="1245" spans="1:6">
      <c r="A1245" t="s">
        <v>15711</v>
      </c>
      <c r="B1245" t="str">
        <f>'2H'!$AL$12</f>
        <v>CR1044SRPC</v>
      </c>
      <c r="F1245">
        <f>IF(ISBLANK('2H'!$G$12),"",'2H'!$G$12)</f>
        <v>0</v>
      </c>
    </row>
    <row r="1246" spans="1:6">
      <c r="A1246" t="s">
        <v>15711</v>
      </c>
      <c r="B1246" t="str">
        <f>'2H'!$AM$12</f>
        <v>B0088TWAANH</v>
      </c>
      <c r="F1246" t="str">
        <f>IF(ISBLANK('2H'!$H$12),"",'2H'!$H$12)</f>
        <v/>
      </c>
    </row>
    <row r="1247" spans="1:6">
      <c r="A1247" t="s">
        <v>15711</v>
      </c>
      <c r="B1247" t="str">
        <f>'2H'!$AN$12</f>
        <v>B0088TWODI</v>
      </c>
      <c r="F1247" t="str">
        <f>IF(ISBLANK('2H'!$I$12),"",'2H'!$I$12)</f>
        <v/>
      </c>
    </row>
    <row r="1248" spans="1:6">
      <c r="A1248" t="s">
        <v>15711</v>
      </c>
      <c r="B1248" t="str">
        <f>'2H'!$AO$12</f>
        <v>B0088TWAANHO</v>
      </c>
      <c r="F1248">
        <f>IF(ISBLANK('2H'!$J$12),"",'2H'!$J$12)</f>
        <v>0</v>
      </c>
    </row>
    <row r="1249" spans="1:6">
      <c r="A1249" t="s">
        <v>15711</v>
      </c>
      <c r="B1249" t="str">
        <f>'2H'!$AP$12</f>
        <v>B0088TWAM</v>
      </c>
      <c r="F1249" t="str">
        <f>IF(ISBLANK('2H'!$K$12),"",'2H'!$K$12)</f>
        <v/>
      </c>
    </row>
    <row r="1250" spans="1:6">
      <c r="A1250" t="s">
        <v>15711</v>
      </c>
      <c r="B1250" t="str">
        <f>'2H'!$AQ$12</f>
        <v>B0088TWAHRC</v>
      </c>
      <c r="F1250" t="str">
        <f>IF(ISBLANK('2H'!$L$12),"",'2H'!$L$12)</f>
        <v/>
      </c>
    </row>
    <row r="1251" spans="1:6">
      <c r="A1251" t="s">
        <v>15711</v>
      </c>
      <c r="B1251" t="str">
        <f>'2H'!$AH$13</f>
        <v>B0089TWCR</v>
      </c>
      <c r="F1251">
        <f>IF(ISBLANK('2H'!$C$13),"",'2H'!$C$13)</f>
        <v>0</v>
      </c>
    </row>
    <row r="1252" spans="1:6">
      <c r="A1252" t="s">
        <v>15711</v>
      </c>
      <c r="B1252" t="str">
        <f>'2H'!$AI$13</f>
        <v>B0089TWRR</v>
      </c>
      <c r="F1252">
        <f>IF(ISBLANK('2H'!$D$13),"",'2H'!$D$13)</f>
        <v>0</v>
      </c>
    </row>
    <row r="1253" spans="1:6">
      <c r="A1253" t="s">
        <v>15711</v>
      </c>
      <c r="B1253" t="str">
        <f>'2H'!$AJ$13</f>
        <v>B0089TWTR</v>
      </c>
      <c r="F1253">
        <f>IF(ISBLANK('2H'!$E$13),"",'2H'!$E$13)</f>
        <v>0</v>
      </c>
    </row>
    <row r="1254" spans="1:6">
      <c r="A1254" t="s">
        <v>15711</v>
      </c>
      <c r="B1254" t="str">
        <f>'2H'!$AK$13</f>
        <v>B0089TWNC</v>
      </c>
      <c r="F1254">
        <f>IF(ISBLANK('2H'!$F$13),"",'2H'!$F$13)</f>
        <v>0</v>
      </c>
    </row>
    <row r="1255" spans="1:6">
      <c r="A1255" t="s">
        <v>15711</v>
      </c>
      <c r="B1255" t="str">
        <f>'2H'!$AL$13</f>
        <v>B0089TWAHRR</v>
      </c>
      <c r="F1255">
        <f>IF(ISBLANK('2H'!$G$13),"",'2H'!$G$13)</f>
        <v>0</v>
      </c>
    </row>
    <row r="1256" spans="1:6">
      <c r="A1256" t="s">
        <v>15711</v>
      </c>
      <c r="B1256" t="str">
        <f>'2H'!$AM$13</f>
        <v>B0089TWAANH</v>
      </c>
      <c r="F1256">
        <f>IF(ISBLANK('2H'!$H$13),"",'2H'!$H$13)</f>
        <v>0</v>
      </c>
    </row>
    <row r="1257" spans="1:6">
      <c r="A1257" t="s">
        <v>15711</v>
      </c>
      <c r="B1257" t="str">
        <f>'2H'!$AN$13</f>
        <v>B0089TWODI</v>
      </c>
      <c r="F1257">
        <f>IF(ISBLANK('2H'!$I$13),"",'2H'!$I$13)</f>
        <v>0</v>
      </c>
    </row>
    <row r="1258" spans="1:6">
      <c r="A1258" t="s">
        <v>15711</v>
      </c>
      <c r="B1258" t="str">
        <f>'2H'!$AO$13</f>
        <v>B0089TWAANHO</v>
      </c>
      <c r="F1258">
        <f>IF(ISBLANK('2H'!$J$13),"",'2H'!$J$13)</f>
        <v>0</v>
      </c>
    </row>
    <row r="1259" spans="1:6">
      <c r="A1259" t="s">
        <v>15711</v>
      </c>
      <c r="B1259" t="str">
        <f>'2H'!$AP$13</f>
        <v>B0089TWAM</v>
      </c>
      <c r="F1259">
        <f>IF(ISBLANK('2H'!$K$13),"",'2H'!$K$13)</f>
        <v>0</v>
      </c>
    </row>
    <row r="1260" spans="1:6">
      <c r="A1260" t="s">
        <v>15711</v>
      </c>
      <c r="B1260" t="str">
        <f>'2H'!$AQ$13</f>
        <v>B0089TWAHRC</v>
      </c>
      <c r="F1260">
        <f>IF(ISBLANK('2H'!$L$13),"",'2H'!$L$13)</f>
        <v>0</v>
      </c>
    </row>
    <row r="1261" spans="1:6">
      <c r="A1261" t="s">
        <v>15712</v>
      </c>
      <c r="B1261" t="str">
        <f>'2I'!$AA$8</f>
        <v>CR581</v>
      </c>
      <c r="F1261" t="str">
        <f>IF(ISBLANK('2I'!$E$8),"",'2I'!$E$8)</f>
        <v/>
      </c>
    </row>
    <row r="1262" spans="1:6">
      <c r="A1262" t="s">
        <v>15712</v>
      </c>
      <c r="B1262" t="str">
        <f>'2I'!$AB$8</f>
        <v>CR583</v>
      </c>
      <c r="F1262" t="str">
        <f>IF(ISBLANK('2I'!$F$8),"",'2I'!$F$8)</f>
        <v/>
      </c>
    </row>
    <row r="1263" spans="1:6">
      <c r="A1263" t="s">
        <v>15712</v>
      </c>
      <c r="B1263" t="str">
        <f>'2I'!$AC$8</f>
        <v>CR585</v>
      </c>
      <c r="F1263">
        <f>IF(ISBLANK('2I'!$G$8),"",'2I'!$G$8)</f>
        <v>0</v>
      </c>
    </row>
    <row r="1264" spans="1:6">
      <c r="A1264" t="s">
        <v>15712</v>
      </c>
      <c r="B1264" t="str">
        <f>'2I'!$AD$8</f>
        <v>B0091UWR</v>
      </c>
      <c r="F1264" t="str">
        <f>IF(ISBLANK('2I'!$H$8),"",'2I'!$H$8)</f>
        <v/>
      </c>
    </row>
    <row r="1265" spans="1:6">
      <c r="A1265" t="s">
        <v>15712</v>
      </c>
      <c r="B1265" t="str">
        <f>'2I'!$AE$8</f>
        <v>B0091UWNP</v>
      </c>
      <c r="F1265" t="str">
        <f>IF(ISBLANK('2I'!$I$8),"",'2I'!$I$8)</f>
        <v/>
      </c>
    </row>
    <row r="1266" spans="1:6">
      <c r="A1266" t="s">
        <v>15712</v>
      </c>
      <c r="B1266" t="str">
        <f>'2I'!$AF$8</f>
        <v>B0091UTOT</v>
      </c>
      <c r="F1266">
        <f>IF(ISBLANK('2I'!$J$8),"",'2I'!$J$8)</f>
        <v>0</v>
      </c>
    </row>
    <row r="1267" spans="1:6">
      <c r="A1267" t="s">
        <v>15712</v>
      </c>
      <c r="B1267" t="str">
        <f>'2I'!$AA$9</f>
        <v>CR582</v>
      </c>
      <c r="F1267" t="str">
        <f>IF(ISBLANK('2I'!$E$9),"",'2I'!$E$9)</f>
        <v/>
      </c>
    </row>
    <row r="1268" spans="1:6">
      <c r="A1268" t="s">
        <v>15712</v>
      </c>
      <c r="B1268" t="str">
        <f>'2I'!$AB$9</f>
        <v>CR584</v>
      </c>
      <c r="F1268" t="str">
        <f>IF(ISBLANK('2I'!$F$9),"",'2I'!$F$9)</f>
        <v/>
      </c>
    </row>
    <row r="1269" spans="1:6">
      <c r="A1269" t="s">
        <v>15712</v>
      </c>
      <c r="B1269" t="str">
        <f>'2I'!$AC$9</f>
        <v>CR586</v>
      </c>
      <c r="F1269">
        <f>IF(ISBLANK('2I'!$G$9),"",'2I'!$G$9)</f>
        <v>0</v>
      </c>
    </row>
    <row r="1270" spans="1:6">
      <c r="A1270" t="s">
        <v>15712</v>
      </c>
      <c r="B1270" t="str">
        <f>'2I'!$AD$9</f>
        <v>B0092MWR</v>
      </c>
      <c r="F1270" t="str">
        <f>IF(ISBLANK('2I'!$H$9),"",'2I'!$H$9)</f>
        <v/>
      </c>
    </row>
    <row r="1271" spans="1:6">
      <c r="A1271" t="s">
        <v>15712</v>
      </c>
      <c r="B1271" t="str">
        <f>'2I'!$AE$9</f>
        <v>B0092MWNP</v>
      </c>
      <c r="F1271" t="str">
        <f>IF(ISBLANK('2I'!$I$9),"",'2I'!$I$9)</f>
        <v/>
      </c>
    </row>
    <row r="1272" spans="1:6">
      <c r="A1272" t="s">
        <v>15712</v>
      </c>
      <c r="B1272" t="str">
        <f>'2I'!$AF$9</f>
        <v>B0092MTOT</v>
      </c>
      <c r="F1272">
        <f>IF(ISBLANK('2I'!$J$9),"",'2I'!$J$9)</f>
        <v>0</v>
      </c>
    </row>
    <row r="1273" spans="1:6">
      <c r="A1273" t="s">
        <v>15712</v>
      </c>
      <c r="B1273" t="str">
        <f>'2I'!$AA$10</f>
        <v>W9008HH</v>
      </c>
      <c r="F1273" t="str">
        <f>IF(ISBLANK('2I'!$E$10),"",'2I'!$E$10)</f>
        <v/>
      </c>
    </row>
    <row r="1274" spans="1:6">
      <c r="A1274" t="s">
        <v>15712</v>
      </c>
      <c r="B1274" t="str">
        <f>'2I'!$AB$10</f>
        <v>W9008NHH</v>
      </c>
      <c r="F1274" t="str">
        <f>IF(ISBLANK('2I'!$F$10),"",'2I'!$F$10)</f>
        <v/>
      </c>
    </row>
    <row r="1275" spans="1:6">
      <c r="A1275" t="s">
        <v>15712</v>
      </c>
      <c r="B1275" t="str">
        <f>'2I'!$AC$10</f>
        <v>W9008WW</v>
      </c>
      <c r="F1275">
        <f>IF(ISBLANK('2I'!$G$10),"",'2I'!$G$10)</f>
        <v>0</v>
      </c>
    </row>
    <row r="1276" spans="1:6">
      <c r="A1276" t="s">
        <v>15712</v>
      </c>
      <c r="B1276" t="str">
        <f>'2I'!$AD$10</f>
        <v>B0093TWR</v>
      </c>
      <c r="F1276" t="str">
        <f>IF(ISBLANK('2I'!$H$10),"",'2I'!$H$10)</f>
        <v/>
      </c>
    </row>
    <row r="1277" spans="1:6">
      <c r="A1277" t="s">
        <v>15712</v>
      </c>
      <c r="B1277" t="str">
        <f>'2I'!$AE$10</f>
        <v>B0093TWNP</v>
      </c>
      <c r="F1277" t="str">
        <f>IF(ISBLANK('2I'!$I$10),"",'2I'!$I$10)</f>
        <v/>
      </c>
    </row>
    <row r="1278" spans="1:6">
      <c r="A1278" t="s">
        <v>15712</v>
      </c>
      <c r="B1278" t="str">
        <f>'2I'!$AF$10</f>
        <v>B0093TTOT</v>
      </c>
      <c r="F1278">
        <f>IF(ISBLANK('2I'!$J$10),"",'2I'!$J$10)</f>
        <v>0</v>
      </c>
    </row>
    <row r="1279" spans="1:6">
      <c r="A1279" t="s">
        <v>15712</v>
      </c>
      <c r="B1279" t="str">
        <f>'2I'!$AA$11</f>
        <v>BR586</v>
      </c>
      <c r="F1279">
        <f>IF(ISBLANK('2I'!$E$11),"",'2I'!$E$11)</f>
        <v>0</v>
      </c>
    </row>
    <row r="1280" spans="1:6">
      <c r="A1280" t="s">
        <v>15712</v>
      </c>
      <c r="B1280" t="str">
        <f>'2I'!$AB$11</f>
        <v>BR588</v>
      </c>
      <c r="F1280">
        <f>IF(ISBLANK('2I'!$F$11),"",'2I'!$F$11)</f>
        <v>0</v>
      </c>
    </row>
    <row r="1281" spans="1:6">
      <c r="A1281" t="s">
        <v>15712</v>
      </c>
      <c r="B1281" t="str">
        <f>'2I'!$AC$11</f>
        <v>BR589</v>
      </c>
      <c r="F1281">
        <f>IF(ISBLANK('2I'!$G$11),"",'2I'!$G$11)</f>
        <v>0</v>
      </c>
    </row>
    <row r="1282" spans="1:6">
      <c r="A1282" t="s">
        <v>15712</v>
      </c>
      <c r="B1282" t="str">
        <f>'2I'!$AD$11</f>
        <v>B0094TOTWR</v>
      </c>
      <c r="F1282">
        <f>IF(ISBLANK('2I'!$H$11),"",'2I'!$H$11)</f>
        <v>0</v>
      </c>
    </row>
    <row r="1283" spans="1:6">
      <c r="A1283" t="s">
        <v>15712</v>
      </c>
      <c r="B1283" t="str">
        <f>'2I'!$AE$11</f>
        <v>B0094TOTWNP</v>
      </c>
      <c r="F1283">
        <f>IF(ISBLANK('2I'!$I$11),"",'2I'!$I$11)</f>
        <v>0</v>
      </c>
    </row>
    <row r="1284" spans="1:6">
      <c r="A1284" t="s">
        <v>15712</v>
      </c>
      <c r="B1284" t="str">
        <f>'2I'!$AF$11</f>
        <v>B0094TOTTOT</v>
      </c>
      <c r="F1284">
        <f>IF(ISBLANK('2I'!$J$11),"",'2I'!$J$11)</f>
        <v>0</v>
      </c>
    </row>
    <row r="1285" spans="1:6">
      <c r="A1285" t="s">
        <v>15712</v>
      </c>
      <c r="B1285" t="str">
        <f>'2I'!$AA$16</f>
        <v>B0095UFH</v>
      </c>
      <c r="F1285" t="str">
        <f>IF(ISBLANK('2I'!$E$16),"",'2I'!$E$16)</f>
        <v/>
      </c>
    </row>
    <row r="1286" spans="1:6">
      <c r="A1286" t="s">
        <v>15712</v>
      </c>
      <c r="B1286" t="str">
        <f>'2I'!$AB$16</f>
        <v>B0095UFNH</v>
      </c>
      <c r="F1286" t="str">
        <f>IF(ISBLANK('2I'!$F$16),"",'2I'!$F$16)</f>
        <v/>
      </c>
    </row>
    <row r="1287" spans="1:6">
      <c r="A1287" t="s">
        <v>15712</v>
      </c>
      <c r="B1287" t="str">
        <f>'2I'!$AC$16</f>
        <v>B0095UFTOT</v>
      </c>
      <c r="F1287">
        <f>IF(ISBLANK('2I'!$G$16),"",'2I'!$G$16)</f>
        <v>0</v>
      </c>
    </row>
    <row r="1288" spans="1:6">
      <c r="A1288" t="s">
        <v>15712</v>
      </c>
      <c r="B1288" t="str">
        <f>'2I'!$AD$16</f>
        <v>B0095UFWR</v>
      </c>
      <c r="F1288" t="str">
        <f>IF(ISBLANK('2I'!$H$16),"",'2I'!$H$16)</f>
        <v/>
      </c>
    </row>
    <row r="1289" spans="1:6">
      <c r="A1289" t="s">
        <v>15712</v>
      </c>
      <c r="B1289" t="str">
        <f>'2I'!$AE$16</f>
        <v>B0095UFWNP</v>
      </c>
      <c r="F1289" t="str">
        <f>IF(ISBLANK('2I'!$I$16),"",'2I'!$I$16)</f>
        <v/>
      </c>
    </row>
    <row r="1290" spans="1:6">
      <c r="A1290" t="s">
        <v>15712</v>
      </c>
      <c r="B1290" t="str">
        <f>'2I'!$AF$16</f>
        <v>B0095UFTOTT</v>
      </c>
      <c r="F1290">
        <f>IF(ISBLANK('2I'!$J$16),"",'2I'!$J$16)</f>
        <v>0</v>
      </c>
    </row>
    <row r="1291" spans="1:6">
      <c r="A1291" t="s">
        <v>15712</v>
      </c>
      <c r="B1291" t="str">
        <f>'2I'!$AA$17</f>
        <v>B0096USH</v>
      </c>
      <c r="F1291" t="str">
        <f>IF(ISBLANK('2I'!$E$17),"",'2I'!$E$17)</f>
        <v/>
      </c>
    </row>
    <row r="1292" spans="1:6">
      <c r="A1292" t="s">
        <v>15712</v>
      </c>
      <c r="B1292" t="str">
        <f>'2I'!$AB$17</f>
        <v>B0096USNH</v>
      </c>
      <c r="F1292" t="str">
        <f>IF(ISBLANK('2I'!$F$17),"",'2I'!$F$17)</f>
        <v/>
      </c>
    </row>
    <row r="1293" spans="1:6">
      <c r="A1293" t="s">
        <v>15712</v>
      </c>
      <c r="B1293" t="str">
        <f>'2I'!$AC$17</f>
        <v>B0096USTOT</v>
      </c>
      <c r="F1293">
        <f>IF(ISBLANK('2I'!$G$17),"",'2I'!$G$17)</f>
        <v>0</v>
      </c>
    </row>
    <row r="1294" spans="1:6">
      <c r="A1294" t="s">
        <v>15712</v>
      </c>
      <c r="B1294" t="str">
        <f>'2I'!$AD$17</f>
        <v>B0096USWR</v>
      </c>
      <c r="F1294" t="str">
        <f>IF(ISBLANK('2I'!$H$17),"",'2I'!$H$17)</f>
        <v/>
      </c>
    </row>
    <row r="1295" spans="1:6">
      <c r="A1295" t="s">
        <v>15712</v>
      </c>
      <c r="B1295" t="str">
        <f>'2I'!$AE$17</f>
        <v>B0096USWNP</v>
      </c>
      <c r="F1295" t="str">
        <f>IF(ISBLANK('2I'!$I$17),"",'2I'!$I$17)</f>
        <v/>
      </c>
    </row>
    <row r="1296" spans="1:6">
      <c r="A1296" t="s">
        <v>15712</v>
      </c>
      <c r="B1296" t="str">
        <f>'2I'!$AF$17</f>
        <v>B0096USTOTT</v>
      </c>
      <c r="F1296">
        <f>IF(ISBLANK('2I'!$J$17),"",'2I'!$J$17)</f>
        <v>0</v>
      </c>
    </row>
    <row r="1297" spans="1:6">
      <c r="A1297" t="s">
        <v>15712</v>
      </c>
      <c r="B1297" t="str">
        <f>'2I'!$AA$18</f>
        <v>B0097UHH</v>
      </c>
      <c r="F1297" t="str">
        <f>IF(ISBLANK('2I'!$E$18),"",'2I'!$E$18)</f>
        <v/>
      </c>
    </row>
    <row r="1298" spans="1:6">
      <c r="A1298" t="s">
        <v>15712</v>
      </c>
      <c r="B1298" t="str">
        <f>'2I'!$AB$18</f>
        <v>B0097UHNH</v>
      </c>
      <c r="F1298" t="str">
        <f>IF(ISBLANK('2I'!$F$18),"",'2I'!$F$18)</f>
        <v/>
      </c>
    </row>
    <row r="1299" spans="1:6">
      <c r="A1299" t="s">
        <v>15712</v>
      </c>
      <c r="B1299" t="str">
        <f>'2I'!$AC$18</f>
        <v>B0097UHTOT</v>
      </c>
      <c r="F1299">
        <f>IF(ISBLANK('2I'!$G$18),"",'2I'!$G$18)</f>
        <v>0</v>
      </c>
    </row>
    <row r="1300" spans="1:6">
      <c r="A1300" t="s">
        <v>15712</v>
      </c>
      <c r="B1300" t="str">
        <f>'2I'!$AD$18</f>
        <v>B0097UHWR</v>
      </c>
      <c r="F1300" t="str">
        <f>IF(ISBLANK('2I'!$H$18),"",'2I'!$H$18)</f>
        <v/>
      </c>
    </row>
    <row r="1301" spans="1:6">
      <c r="A1301" t="s">
        <v>15712</v>
      </c>
      <c r="B1301" t="str">
        <f>'2I'!$AE$18</f>
        <v>B0097UHWNP</v>
      </c>
      <c r="F1301" t="str">
        <f>IF(ISBLANK('2I'!$I$18),"",'2I'!$I$18)</f>
        <v/>
      </c>
    </row>
    <row r="1302" spans="1:6">
      <c r="A1302" t="s">
        <v>15712</v>
      </c>
      <c r="B1302" t="str">
        <f>'2I'!$AF$18</f>
        <v>B0097UHTOTT</v>
      </c>
      <c r="F1302">
        <f>IF(ISBLANK('2I'!$J$18),"",'2I'!$J$18)</f>
        <v>0</v>
      </c>
    </row>
    <row r="1303" spans="1:6">
      <c r="A1303" t="s">
        <v>15712</v>
      </c>
      <c r="B1303" t="str">
        <f>'2I'!$AA$19</f>
        <v>B0098MFH</v>
      </c>
      <c r="F1303" t="str">
        <f>IF(ISBLANK('2I'!$E$19),"",'2I'!$E$19)</f>
        <v/>
      </c>
    </row>
    <row r="1304" spans="1:6">
      <c r="A1304" t="s">
        <v>15712</v>
      </c>
      <c r="B1304" t="str">
        <f>'2I'!$AB$19</f>
        <v>B0098MFNH</v>
      </c>
      <c r="F1304" t="str">
        <f>IF(ISBLANK('2I'!$F$19),"",'2I'!$F$19)</f>
        <v/>
      </c>
    </row>
    <row r="1305" spans="1:6">
      <c r="A1305" t="s">
        <v>15712</v>
      </c>
      <c r="B1305" t="str">
        <f>'2I'!$AC$19</f>
        <v>B0098MFTOT</v>
      </c>
      <c r="F1305">
        <f>IF(ISBLANK('2I'!$G$19),"",'2I'!$G$19)</f>
        <v>0</v>
      </c>
    </row>
    <row r="1306" spans="1:6">
      <c r="A1306" t="s">
        <v>15712</v>
      </c>
      <c r="B1306" t="str">
        <f>'2I'!$AD$19</f>
        <v>B0098MFWR</v>
      </c>
      <c r="F1306" t="str">
        <f>IF(ISBLANK('2I'!$H$19),"",'2I'!$H$19)</f>
        <v/>
      </c>
    </row>
    <row r="1307" spans="1:6">
      <c r="A1307" t="s">
        <v>15712</v>
      </c>
      <c r="B1307" t="str">
        <f>'2I'!$AE$19</f>
        <v>B0098MFWNP</v>
      </c>
      <c r="F1307" t="str">
        <f>IF(ISBLANK('2I'!$I$19),"",'2I'!$I$19)</f>
        <v/>
      </c>
    </row>
    <row r="1308" spans="1:6">
      <c r="A1308" t="s">
        <v>15712</v>
      </c>
      <c r="B1308" t="str">
        <f>'2I'!$AF$19</f>
        <v>B0098MFTOTT</v>
      </c>
      <c r="F1308">
        <f>IF(ISBLANK('2I'!$J$19),"",'2I'!$J$19)</f>
        <v>0</v>
      </c>
    </row>
    <row r="1309" spans="1:6">
      <c r="A1309" t="s">
        <v>15712</v>
      </c>
      <c r="B1309" t="str">
        <f>'2I'!$AA$20</f>
        <v>B0098MSH</v>
      </c>
      <c r="F1309" t="str">
        <f>IF(ISBLANK('2I'!$E$20),"",'2I'!$E$20)</f>
        <v/>
      </c>
    </row>
    <row r="1310" spans="1:6">
      <c r="A1310" t="s">
        <v>15712</v>
      </c>
      <c r="B1310" t="str">
        <f>'2I'!$AB$20</f>
        <v>B0098MSNH</v>
      </c>
      <c r="F1310" t="str">
        <f>IF(ISBLANK('2I'!$F$20),"",'2I'!$F$20)</f>
        <v/>
      </c>
    </row>
    <row r="1311" spans="1:6">
      <c r="A1311" t="s">
        <v>15712</v>
      </c>
      <c r="B1311" t="str">
        <f>'2I'!$AC$20</f>
        <v>B0098MSTOT</v>
      </c>
      <c r="F1311">
        <f>IF(ISBLANK('2I'!$G$20),"",'2I'!$G$20)</f>
        <v>0</v>
      </c>
    </row>
    <row r="1312" spans="1:6">
      <c r="A1312" t="s">
        <v>15712</v>
      </c>
      <c r="B1312" t="str">
        <f>'2I'!$AD$20</f>
        <v>B0098MSWR</v>
      </c>
      <c r="F1312" t="str">
        <f>IF(ISBLANK('2I'!$H$20),"",'2I'!$H$20)</f>
        <v/>
      </c>
    </row>
    <row r="1313" spans="1:6">
      <c r="A1313" t="s">
        <v>15712</v>
      </c>
      <c r="B1313" t="str">
        <f>'2I'!$AE$20</f>
        <v>B0098MSWNP</v>
      </c>
      <c r="F1313" t="str">
        <f>IF(ISBLANK('2I'!$I$20),"",'2I'!$I$20)</f>
        <v/>
      </c>
    </row>
    <row r="1314" spans="1:6">
      <c r="A1314" t="s">
        <v>15712</v>
      </c>
      <c r="B1314" t="str">
        <f>'2I'!$AF$20</f>
        <v>B0098MSTOTT</v>
      </c>
      <c r="F1314">
        <f>IF(ISBLANK('2I'!$J$20),"",'2I'!$J$20)</f>
        <v>0</v>
      </c>
    </row>
    <row r="1315" spans="1:6">
      <c r="A1315" t="s">
        <v>15712</v>
      </c>
      <c r="B1315" t="str">
        <f>'2I'!$AA$21</f>
        <v>B0099MHH</v>
      </c>
      <c r="F1315" t="str">
        <f>IF(ISBLANK('2I'!$E$21),"",'2I'!$E$21)</f>
        <v/>
      </c>
    </row>
    <row r="1316" spans="1:6">
      <c r="A1316" t="s">
        <v>15712</v>
      </c>
      <c r="B1316" t="str">
        <f>'2I'!$AB$21</f>
        <v>B0099MHNH</v>
      </c>
      <c r="F1316" t="str">
        <f>IF(ISBLANK('2I'!$F$21),"",'2I'!$F$21)</f>
        <v/>
      </c>
    </row>
    <row r="1317" spans="1:6">
      <c r="A1317" t="s">
        <v>15712</v>
      </c>
      <c r="B1317" t="str">
        <f>'2I'!$AC$21</f>
        <v>B0099MHTOT</v>
      </c>
      <c r="F1317">
        <f>IF(ISBLANK('2I'!$G$21),"",'2I'!$G$21)</f>
        <v>0</v>
      </c>
    </row>
    <row r="1318" spans="1:6">
      <c r="A1318" t="s">
        <v>15712</v>
      </c>
      <c r="B1318" t="str">
        <f>'2I'!$AD$21</f>
        <v>B0099MHWR</v>
      </c>
      <c r="F1318" t="str">
        <f>IF(ISBLANK('2I'!$H$21),"",'2I'!$H$21)</f>
        <v/>
      </c>
    </row>
    <row r="1319" spans="1:6">
      <c r="A1319" t="s">
        <v>15712</v>
      </c>
      <c r="B1319" t="str">
        <f>'2I'!$AE$21</f>
        <v>B0099MHWNP</v>
      </c>
      <c r="F1319" t="str">
        <f>IF(ISBLANK('2I'!$I$21),"",'2I'!$I$21)</f>
        <v/>
      </c>
    </row>
    <row r="1320" spans="1:6">
      <c r="A1320" t="s">
        <v>15712</v>
      </c>
      <c r="B1320" t="str">
        <f>'2I'!$AF$21</f>
        <v>B0099MHTOTT</v>
      </c>
      <c r="F1320">
        <f>IF(ISBLANK('2I'!$J$21),"",'2I'!$J$21)</f>
        <v>0</v>
      </c>
    </row>
    <row r="1321" spans="1:6">
      <c r="A1321" t="s">
        <v>15712</v>
      </c>
      <c r="B1321" t="str">
        <f>'2I'!$AA$22</f>
        <v>B0100TPH</v>
      </c>
      <c r="F1321" t="str">
        <f>IF(ISBLANK('2I'!$E$22),"",'2I'!$E$22)</f>
        <v/>
      </c>
    </row>
    <row r="1322" spans="1:6">
      <c r="A1322" t="s">
        <v>15712</v>
      </c>
      <c r="B1322" t="str">
        <f>'2I'!$AB$22</f>
        <v>B0100TPNH</v>
      </c>
      <c r="F1322" t="str">
        <f>IF(ISBLANK('2I'!$F$22),"",'2I'!$F$22)</f>
        <v/>
      </c>
    </row>
    <row r="1323" spans="1:6">
      <c r="A1323" t="s">
        <v>15712</v>
      </c>
      <c r="B1323" t="str">
        <f>'2I'!$AC$22</f>
        <v>B0100TPTOT</v>
      </c>
      <c r="F1323">
        <f>IF(ISBLANK('2I'!$G$22),"",'2I'!$G$22)</f>
        <v>0</v>
      </c>
    </row>
    <row r="1324" spans="1:6">
      <c r="A1324" t="s">
        <v>15712</v>
      </c>
      <c r="B1324" t="str">
        <f>'2I'!$AD$22</f>
        <v>B0100TPWR</v>
      </c>
      <c r="F1324" t="str">
        <f>IF(ISBLANK('2I'!$H$22),"",'2I'!$H$22)</f>
        <v/>
      </c>
    </row>
    <row r="1325" spans="1:6">
      <c r="A1325" t="s">
        <v>15712</v>
      </c>
      <c r="B1325" t="str">
        <f>'2I'!$AE$22</f>
        <v>B0100TPWNP</v>
      </c>
      <c r="F1325" t="str">
        <f>IF(ISBLANK('2I'!$I$22),"",'2I'!$I$22)</f>
        <v/>
      </c>
    </row>
    <row r="1326" spans="1:6">
      <c r="A1326" t="s">
        <v>15712</v>
      </c>
      <c r="B1326" t="str">
        <f>'2I'!$AF$22</f>
        <v>B0100TPTOTT</v>
      </c>
      <c r="F1326">
        <f>IF(ISBLANK('2I'!$J$22),"",'2I'!$J$22)</f>
        <v>0</v>
      </c>
    </row>
    <row r="1327" spans="1:6">
      <c r="A1327" t="s">
        <v>15712</v>
      </c>
      <c r="B1327" t="str">
        <f>'2I'!$AA$23</f>
        <v>B0101TWH</v>
      </c>
      <c r="F1327">
        <f>IF(ISBLANK('2I'!$E$23),"",'2I'!$E$23)</f>
        <v>0</v>
      </c>
    </row>
    <row r="1328" spans="1:6">
      <c r="A1328" t="s">
        <v>15712</v>
      </c>
      <c r="B1328" t="str">
        <f>'2I'!$AB$23</f>
        <v>B0101TWNH</v>
      </c>
      <c r="F1328">
        <f>IF(ISBLANK('2I'!$F$23),"",'2I'!$F$23)</f>
        <v>0</v>
      </c>
    </row>
    <row r="1329" spans="1:6">
      <c r="A1329" t="s">
        <v>15712</v>
      </c>
      <c r="B1329" t="str">
        <f>'2I'!$AC$23</f>
        <v>B0101TWTOT</v>
      </c>
      <c r="F1329">
        <f>IF(ISBLANK('2I'!$G$23),"",'2I'!$G$23)</f>
        <v>0</v>
      </c>
    </row>
    <row r="1330" spans="1:6">
      <c r="A1330" t="s">
        <v>15712</v>
      </c>
      <c r="B1330" t="str">
        <f>'2I'!$AD$23</f>
        <v>B0101TWWR</v>
      </c>
      <c r="F1330">
        <f>IF(ISBLANK('2I'!$H$23),"",'2I'!$H$23)</f>
        <v>0</v>
      </c>
    </row>
    <row r="1331" spans="1:6">
      <c r="A1331" t="s">
        <v>15712</v>
      </c>
      <c r="B1331" t="str">
        <f>'2I'!$AE$23</f>
        <v>B0101TWWNP</v>
      </c>
      <c r="F1331">
        <f>IF(ISBLANK('2I'!$I$23),"",'2I'!$I$23)</f>
        <v>0</v>
      </c>
    </row>
    <row r="1332" spans="1:6">
      <c r="A1332" t="s">
        <v>15712</v>
      </c>
      <c r="B1332" t="str">
        <f>'2I'!$AF$23</f>
        <v>B0101TWTOTT</v>
      </c>
      <c r="F1332">
        <f>IF(ISBLANK('2I'!$J$23),"",'2I'!$J$23)</f>
        <v>0</v>
      </c>
    </row>
    <row r="1333" spans="1:6">
      <c r="A1333" t="s">
        <v>15712</v>
      </c>
      <c r="B1333" t="str">
        <f>'2I'!$AA$26</f>
        <v>B0102AUH</v>
      </c>
      <c r="F1333" t="str">
        <f>IF(ISBLANK('2I'!$E$26),"",'2I'!$E$26)</f>
        <v/>
      </c>
    </row>
    <row r="1334" spans="1:6">
      <c r="A1334" t="s">
        <v>15712</v>
      </c>
      <c r="B1334" t="str">
        <f>'2I'!$AB$26</f>
        <v>B0102AUNH</v>
      </c>
      <c r="F1334" t="str">
        <f>IF(ISBLANK('2I'!$F$26),"",'2I'!$F$26)</f>
        <v/>
      </c>
    </row>
    <row r="1335" spans="1:6">
      <c r="A1335" t="s">
        <v>15712</v>
      </c>
      <c r="B1335" t="str">
        <f>'2I'!$AC$26</f>
        <v>B0102AUTOT</v>
      </c>
      <c r="F1335">
        <f>IF(ISBLANK('2I'!$G$26),"",'2I'!$G$26)</f>
        <v>0</v>
      </c>
    </row>
    <row r="1336" spans="1:6">
      <c r="A1336" t="s">
        <v>15712</v>
      </c>
      <c r="B1336" t="str">
        <f>'2I'!$AA$27</f>
        <v>B0103AOH</v>
      </c>
      <c r="F1336" t="str">
        <f>IF(ISBLANK('2I'!$E$27),"",'2I'!$E$27)</f>
        <v/>
      </c>
    </row>
    <row r="1337" spans="1:6">
      <c r="A1337" t="s">
        <v>15712</v>
      </c>
      <c r="B1337" t="str">
        <f>'2I'!$AB$27</f>
        <v>B0103AONH</v>
      </c>
      <c r="F1337" t="str">
        <f>IF(ISBLANK('2I'!$F$27),"",'2I'!$F$27)</f>
        <v/>
      </c>
    </row>
    <row r="1338" spans="1:6">
      <c r="A1338" t="s">
        <v>15712</v>
      </c>
      <c r="B1338" t="str">
        <f>'2I'!$AC$27</f>
        <v>B0103AOTOT</v>
      </c>
      <c r="F1338">
        <f>IF(ISBLANK('2I'!$G$27),"",'2I'!$G$27)</f>
        <v>0</v>
      </c>
    </row>
    <row r="1339" spans="1:6">
      <c r="A1339" t="s">
        <v>15712</v>
      </c>
      <c r="B1339" t="str">
        <f>'2I'!$AA$28</f>
        <v>B0104ATH</v>
      </c>
      <c r="F1339">
        <f>IF(ISBLANK('2I'!$E$28),"",'2I'!$E$28)</f>
        <v>0</v>
      </c>
    </row>
    <row r="1340" spans="1:6">
      <c r="A1340" t="s">
        <v>15712</v>
      </c>
      <c r="B1340" t="str">
        <f>'2I'!$AB$28</f>
        <v>B0104ATNH</v>
      </c>
      <c r="F1340">
        <f>IF(ISBLANK('2I'!$F$28),"",'2I'!$F$28)</f>
        <v>0</v>
      </c>
    </row>
    <row r="1341" spans="1:6">
      <c r="A1341" t="s">
        <v>15712</v>
      </c>
      <c r="B1341" t="str">
        <f>'2I'!$AC$28</f>
        <v>B0104ATTOT</v>
      </c>
      <c r="F1341">
        <f>IF(ISBLANK('2I'!$G$28),"",'2I'!$G$28)</f>
        <v>0</v>
      </c>
    </row>
    <row r="1342" spans="1:6">
      <c r="A1342" t="s">
        <v>15712</v>
      </c>
      <c r="B1342" t="str">
        <f>'2I'!$AA$30</f>
        <v>B0105WTUH</v>
      </c>
      <c r="F1342">
        <f>IF(ISBLANK('2I'!$E$30),"",'2I'!$E$30)</f>
        <v>0</v>
      </c>
    </row>
    <row r="1343" spans="1:6">
      <c r="A1343" t="s">
        <v>15712</v>
      </c>
      <c r="B1343" t="str">
        <f>'2I'!$AB$30</f>
        <v>B0105WTNH</v>
      </c>
      <c r="F1343">
        <f>IF(ISBLANK('2I'!$F$30),"",'2I'!$F$30)</f>
        <v>0</v>
      </c>
    </row>
    <row r="1344" spans="1:6">
      <c r="A1344" t="s">
        <v>15712</v>
      </c>
      <c r="B1344" t="str">
        <f>'2I'!$AC$30</f>
        <v>B0105WTTOT</v>
      </c>
      <c r="F1344">
        <f>IF(ISBLANK('2I'!$G$30),"",'2I'!$G$30)</f>
        <v>0</v>
      </c>
    </row>
    <row r="1345" spans="1:6">
      <c r="A1345" t="s">
        <v>15712</v>
      </c>
      <c r="B1345" t="str">
        <f>'2I'!$AA$33</f>
        <v>A19002RRH</v>
      </c>
      <c r="F1345" t="str">
        <f>IF(ISBLANK('2I'!$E$33),"",'2I'!$E$33)</f>
        <v/>
      </c>
    </row>
    <row r="1346" spans="1:6">
      <c r="A1346" t="s">
        <v>15712</v>
      </c>
      <c r="B1346" t="str">
        <f>'2I'!$AB$33</f>
        <v>A19002RRNH</v>
      </c>
      <c r="F1346" t="str">
        <f>IF(ISBLANK('2I'!$F$33),"",'2I'!$F$33)</f>
        <v/>
      </c>
    </row>
    <row r="1347" spans="1:6">
      <c r="A1347" t="s">
        <v>15712</v>
      </c>
      <c r="B1347" t="str">
        <f>'2I'!$AC$33</f>
        <v>A19002RRA</v>
      </c>
      <c r="F1347">
        <f>IF(ISBLANK('2I'!$G$33),"",'2I'!$G$33)</f>
        <v>0</v>
      </c>
    </row>
    <row r="1348" spans="1:6">
      <c r="A1348" t="s">
        <v>15712</v>
      </c>
      <c r="B1348" t="str">
        <f>'2I'!$AA$34</f>
        <v>A19003RRH</v>
      </c>
      <c r="F1348" t="str">
        <f>IF(ISBLANK('2I'!$E$34),"",'2I'!$E$34)</f>
        <v/>
      </c>
    </row>
    <row r="1349" spans="1:6">
      <c r="A1349" t="s">
        <v>15712</v>
      </c>
      <c r="B1349" t="str">
        <f>'2I'!$AB$34</f>
        <v>A19003RRNH</v>
      </c>
      <c r="F1349" t="str">
        <f>IF(ISBLANK('2I'!$F$34),"",'2I'!$F$34)</f>
        <v/>
      </c>
    </row>
    <row r="1350" spans="1:6">
      <c r="A1350" t="s">
        <v>15712</v>
      </c>
      <c r="B1350" t="str">
        <f>'2I'!$AC$34</f>
        <v>A19003RRA</v>
      </c>
      <c r="F1350">
        <f>IF(ISBLANK('2I'!$G$34),"",'2I'!$G$34)</f>
        <v>0</v>
      </c>
    </row>
    <row r="1351" spans="1:6">
      <c r="A1351" t="s">
        <v>15712</v>
      </c>
      <c r="B1351" t="str">
        <f>'2I'!$AA$35</f>
        <v>A19039RRH</v>
      </c>
      <c r="F1351" t="str">
        <f>IF(ISBLANK('2I'!$E$35),"",'2I'!$E$35)</f>
        <v/>
      </c>
    </row>
    <row r="1352" spans="1:6">
      <c r="A1352" t="s">
        <v>15712</v>
      </c>
      <c r="B1352" t="str">
        <f>'2I'!$AB$35</f>
        <v>A19039RRNH</v>
      </c>
      <c r="F1352" t="str">
        <f>IF(ISBLANK('2I'!$F$35),"",'2I'!$F$35)</f>
        <v/>
      </c>
    </row>
    <row r="1353" spans="1:6">
      <c r="A1353" t="s">
        <v>15712</v>
      </c>
      <c r="B1353" t="str">
        <f>'2I'!$AC$35</f>
        <v>A19039RRA</v>
      </c>
      <c r="F1353">
        <f>IF(ISBLANK('2I'!$G$35),"",'2I'!$G$35)</f>
        <v>0</v>
      </c>
    </row>
    <row r="1354" spans="1:6">
      <c r="A1354" t="s">
        <v>15712</v>
      </c>
      <c r="B1354" t="str">
        <f>'2I'!$AA$36</f>
        <v>A19004RRH</v>
      </c>
      <c r="F1354">
        <f>IF(ISBLANK('2I'!$E$36),"",'2I'!$E$36)</f>
        <v>0</v>
      </c>
    </row>
    <row r="1355" spans="1:6">
      <c r="A1355" t="s">
        <v>15712</v>
      </c>
      <c r="B1355" t="str">
        <f>'2I'!$AB$36</f>
        <v>A19004RRNH</v>
      </c>
      <c r="F1355">
        <f>IF(ISBLANK('2I'!$F$36),"",'2I'!$F$36)</f>
        <v>0</v>
      </c>
    </row>
    <row r="1356" spans="1:6">
      <c r="A1356" t="s">
        <v>15712</v>
      </c>
      <c r="B1356" t="str">
        <f>'2I'!$AC$36</f>
        <v>A19004RRA</v>
      </c>
      <c r="F1356">
        <f>IF(ISBLANK('2I'!$G$36),"",'2I'!$G$36)</f>
        <v>0</v>
      </c>
    </row>
    <row r="1357" spans="1:6">
      <c r="A1357" t="s">
        <v>15712</v>
      </c>
      <c r="B1357" t="str">
        <f>'2I'!$AC$39</f>
        <v>BM340NPCW</v>
      </c>
      <c r="F1357" t="str">
        <f>IF(ISBLANK('2I'!$G$39),"",'2I'!$G$39)</f>
        <v/>
      </c>
    </row>
    <row r="1358" spans="1:6">
      <c r="A1358" t="s">
        <v>15712</v>
      </c>
      <c r="B1358" t="str">
        <f>'2I'!$AC$40</f>
        <v>BM340NPCWW</v>
      </c>
      <c r="F1358" t="str">
        <f>IF(ISBLANK('2I'!$G$40),"",'2I'!$G$40)</f>
        <v/>
      </c>
    </row>
    <row r="1359" spans="1:6">
      <c r="A1359" t="s">
        <v>15712</v>
      </c>
      <c r="B1359" t="str">
        <f>'2I'!$AC$41</f>
        <v>A19039NPC</v>
      </c>
      <c r="F1359" t="str">
        <f>IF(ISBLANK('2I'!$G$41),"",'2I'!$G$41)</f>
        <v/>
      </c>
    </row>
    <row r="1360" spans="1:6">
      <c r="A1360" t="s">
        <v>15712</v>
      </c>
      <c r="B1360" t="str">
        <f>'2I'!$AC$44</f>
        <v>BR973NPC</v>
      </c>
      <c r="F1360" t="str">
        <f>IF(ISBLANK('2I'!$G$44),"",'2I'!$G$44)</f>
        <v/>
      </c>
    </row>
    <row r="1361" spans="1:6">
      <c r="A1361" t="s">
        <v>15712</v>
      </c>
      <c r="B1361" t="str">
        <f>'2I'!$AC$46</f>
        <v>BO1183</v>
      </c>
      <c r="F1361">
        <f>IF(ISBLANK('2I'!$G$46),"",'2I'!$G$46)</f>
        <v>0</v>
      </c>
    </row>
    <row r="1362" spans="1:6">
      <c r="A1362" t="s">
        <v>15713</v>
      </c>
      <c r="B1362" t="str">
        <f>'2J'!$T$8</f>
        <v>BC30449DT</v>
      </c>
      <c r="F1362" t="str">
        <f>IF(ISBLANK('2J'!$E$8),"",'2J'!$E$8)</f>
        <v/>
      </c>
    </row>
    <row r="1363" spans="1:6">
      <c r="A1363" t="s">
        <v>15713</v>
      </c>
      <c r="B1363" t="str">
        <f>'2J'!$U$8</f>
        <v>BC30449DTM</v>
      </c>
      <c r="F1363" t="str">
        <f>IF(ISBLANK('2J'!$F$8),"",'2J'!$F$8)</f>
        <v/>
      </c>
    </row>
    <row r="1364" spans="1:6">
      <c r="A1364" t="s">
        <v>15713</v>
      </c>
      <c r="B1364" t="str">
        <f>'2J'!$T$9</f>
        <v>BC30449PS</v>
      </c>
      <c r="F1364" t="str">
        <f>IF(ISBLANK('2J'!$E$9),"",'2J'!$E$9)</f>
        <v/>
      </c>
    </row>
    <row r="1365" spans="1:6">
      <c r="A1365" t="s">
        <v>15713</v>
      </c>
      <c r="B1365" t="str">
        <f>'2J'!$U$9</f>
        <v>BC30449PSM</v>
      </c>
      <c r="F1365" t="str">
        <f>IF(ISBLANK('2J'!$F$9),"",'2J'!$F$9)</f>
        <v/>
      </c>
    </row>
    <row r="1366" spans="1:6">
      <c r="A1366" t="s">
        <v>15713</v>
      </c>
      <c r="B1366" t="str">
        <f>'2J'!$T$10</f>
        <v>BC30449O</v>
      </c>
      <c r="F1366" t="str">
        <f>IF(ISBLANK('2J'!$E$10),"",'2J'!$E$10)</f>
        <v/>
      </c>
    </row>
    <row r="1367" spans="1:6">
      <c r="A1367" t="s">
        <v>15713</v>
      </c>
      <c r="B1367" t="str">
        <f>'2J'!$U$10</f>
        <v>BC30449OM</v>
      </c>
      <c r="F1367" t="str">
        <f>IF(ISBLANK('2J'!$F$10),"",'2J'!$F$10)</f>
        <v/>
      </c>
    </row>
    <row r="1368" spans="1:6">
      <c r="A1368" t="s">
        <v>15713</v>
      </c>
      <c r="B1368" t="str">
        <f>'2J'!$T$11</f>
        <v>BC30449TWDT</v>
      </c>
      <c r="F1368">
        <f>IF(ISBLANK('2J'!$E$11),"",'2J'!$E$11)</f>
        <v>0</v>
      </c>
    </row>
    <row r="1369" spans="1:6">
      <c r="A1369" t="s">
        <v>15713</v>
      </c>
      <c r="B1369" t="str">
        <f>'2J'!$U$11</f>
        <v>BC30449TM</v>
      </c>
      <c r="F1369">
        <f>IF(ISBLANK('2J'!$F$11),"",'2J'!$F$11)</f>
        <v>0</v>
      </c>
    </row>
    <row r="1370" spans="1:6">
      <c r="A1370" t="s">
        <v>15713</v>
      </c>
      <c r="B1370" t="str">
        <f>'2J'!$T$14</f>
        <v>BC30849FC</v>
      </c>
      <c r="F1370" t="str">
        <f>IF(ISBLANK('2J'!$E$14),"",'2J'!$E$14)</f>
        <v/>
      </c>
    </row>
    <row r="1371" spans="1:6">
      <c r="A1371" t="s">
        <v>15713</v>
      </c>
      <c r="B1371" t="str">
        <f>'2J'!$U$14</f>
        <v>BC30849FCM</v>
      </c>
      <c r="F1371" t="str">
        <f>IF(ISBLANK('2J'!$F$14),"",'2J'!$F$14)</f>
        <v/>
      </c>
    </row>
    <row r="1372" spans="1:6">
      <c r="A1372" t="s">
        <v>15713</v>
      </c>
      <c r="B1372" t="str">
        <f>'2J'!$T$15</f>
        <v>BC30849SW</v>
      </c>
      <c r="F1372" t="str">
        <f>IF(ISBLANK('2J'!$E$15),"",'2J'!$E$15)</f>
        <v/>
      </c>
    </row>
    <row r="1373" spans="1:6">
      <c r="A1373" t="s">
        <v>15713</v>
      </c>
      <c r="B1373" t="str">
        <f>'2J'!$U$15</f>
        <v>BC30849SWM</v>
      </c>
      <c r="F1373" t="str">
        <f>IF(ISBLANK('2J'!$F$15),"",'2J'!$F$15)</f>
        <v/>
      </c>
    </row>
    <row r="1374" spans="1:6">
      <c r="A1374" t="s">
        <v>15713</v>
      </c>
      <c r="B1374" t="str">
        <f>'2J'!$T$16</f>
        <v>BC30849PS</v>
      </c>
      <c r="F1374" t="str">
        <f>IF(ISBLANK('2J'!$E$16),"",'2J'!$E$16)</f>
        <v/>
      </c>
    </row>
    <row r="1375" spans="1:6">
      <c r="A1375" t="s">
        <v>15713</v>
      </c>
      <c r="B1375" t="str">
        <f>'2J'!$U$16</f>
        <v>BC30849PSM</v>
      </c>
      <c r="F1375" t="str">
        <f>IF(ISBLANK('2J'!$F$16),"",'2J'!$F$16)</f>
        <v/>
      </c>
    </row>
    <row r="1376" spans="1:6">
      <c r="A1376" t="s">
        <v>15713</v>
      </c>
      <c r="B1376" t="str">
        <f>'2J'!$T$17</f>
        <v>BC30849O</v>
      </c>
      <c r="F1376" t="str">
        <f>IF(ISBLANK('2J'!$E$17),"",'2J'!$E$17)</f>
        <v/>
      </c>
    </row>
    <row r="1377" spans="1:6">
      <c r="A1377" t="s">
        <v>15713</v>
      </c>
      <c r="B1377" t="str">
        <f>'2J'!$U$17</f>
        <v>BC30849OM</v>
      </c>
      <c r="F1377" t="str">
        <f>IF(ISBLANK('2J'!$F$17),"",'2J'!$F$17)</f>
        <v/>
      </c>
    </row>
    <row r="1378" spans="1:6">
      <c r="A1378" t="s">
        <v>15713</v>
      </c>
      <c r="B1378" t="str">
        <f>'2J'!$T$18</f>
        <v>BC30849SCT</v>
      </c>
      <c r="F1378">
        <f>IF(ISBLANK('2J'!$E$18),"",'2J'!$E$18)</f>
        <v>0</v>
      </c>
    </row>
    <row r="1379" spans="1:6">
      <c r="A1379" t="s">
        <v>15713</v>
      </c>
      <c r="B1379" t="str">
        <f>'2J'!$U$18</f>
        <v>BC30849SCTM</v>
      </c>
      <c r="F1379">
        <f>IF(ISBLANK('2J'!$F$18),"",'2J'!$F$18)</f>
        <v>0</v>
      </c>
    </row>
    <row r="1380" spans="1:6">
      <c r="A1380" t="s">
        <v>15714</v>
      </c>
      <c r="B1380" t="str">
        <f>'2K'!$W$8</f>
        <v>BC11470</v>
      </c>
      <c r="F1380">
        <f>IF(ISBLANK('2K'!$G$8),"",'2K'!$G$8)</f>
        <v>0</v>
      </c>
    </row>
    <row r="1381" spans="1:6">
      <c r="A1381" t="s">
        <v>15714</v>
      </c>
      <c r="B1381" t="str">
        <f>'2K'!$U$9</f>
        <v>BC11270DIS</v>
      </c>
      <c r="F1381" t="str">
        <f>IF(ISBLANK('2K'!$E$9),"",'2K'!$E$9)</f>
        <v/>
      </c>
    </row>
    <row r="1382" spans="1:6">
      <c r="A1382" t="s">
        <v>15714</v>
      </c>
      <c r="B1382" t="str">
        <f>'2K'!$V$9</f>
        <v>BC11370DIS</v>
      </c>
      <c r="F1382" t="str">
        <f>IF(ISBLANK('2K'!$F$9),"",'2K'!$F$9)</f>
        <v/>
      </c>
    </row>
    <row r="1383" spans="1:6">
      <c r="A1383" t="s">
        <v>15714</v>
      </c>
      <c r="B1383" t="str">
        <f>'2K'!$W$9</f>
        <v>BC11470DIS</v>
      </c>
      <c r="F1383">
        <f>IF(ISBLANK('2K'!$G$9),"",'2K'!$G$9)</f>
        <v>0</v>
      </c>
    </row>
    <row r="1384" spans="1:6">
      <c r="A1384" t="s">
        <v>15714</v>
      </c>
      <c r="B1384" t="str">
        <f>'2K'!$U$10</f>
        <v>BC11270GROSS</v>
      </c>
      <c r="F1384">
        <f>IF(ISBLANK('2K'!$E$10),"",'2K'!$E$10)</f>
        <v>0</v>
      </c>
    </row>
    <row r="1385" spans="1:6">
      <c r="A1385" t="s">
        <v>15714</v>
      </c>
      <c r="B1385" t="str">
        <f>'2K'!$V$10</f>
        <v>BC11370GROSS</v>
      </c>
      <c r="F1385">
        <f>IF(ISBLANK('2K'!$F$10),"",'2K'!$F$10)</f>
        <v>0</v>
      </c>
    </row>
    <row r="1386" spans="1:6">
      <c r="A1386" t="s">
        <v>15714</v>
      </c>
      <c r="B1386" t="str">
        <f>'2K'!$W$10</f>
        <v>BC11470GROSS</v>
      </c>
      <c r="F1386">
        <f>IF(ISBLANK('2K'!$G$10),"",'2K'!$G$10)</f>
        <v>0</v>
      </c>
    </row>
    <row r="1387" spans="1:6">
      <c r="A1387" t="s">
        <v>15714</v>
      </c>
      <c r="B1387" t="str">
        <f>'2K'!$U$13</f>
        <v>B0375VB_W</v>
      </c>
      <c r="F1387" t="str">
        <f>IF(ISBLANK('2K'!$E$13),"",'2K'!$E$13)</f>
        <v/>
      </c>
    </row>
    <row r="1388" spans="1:6">
      <c r="A1388" t="s">
        <v>15714</v>
      </c>
      <c r="B1388" t="str">
        <f>'2K'!$V$13</f>
        <v>B0375VB_WS</v>
      </c>
      <c r="F1388" t="str">
        <f>IF(ISBLANK('2K'!$F$13),"",'2K'!$F$13)</f>
        <v/>
      </c>
    </row>
    <row r="1389" spans="1:6">
      <c r="A1389" t="s">
        <v>15714</v>
      </c>
      <c r="B1389" t="str">
        <f>'2K'!$W$13</f>
        <v>BC11470VARBFWD</v>
      </c>
      <c r="F1389">
        <f>IF(ISBLANK('2K'!$G$13),"",'2K'!$G$13)</f>
        <v>0</v>
      </c>
    </row>
    <row r="1390" spans="1:6">
      <c r="A1390" t="s">
        <v>15714</v>
      </c>
      <c r="B1390" t="str">
        <f>'2K'!$W$14</f>
        <v>BC11470</v>
      </c>
      <c r="F1390">
        <f>IF(ISBLANK('2K'!$G$14),"",'2K'!$G$14)</f>
        <v>0</v>
      </c>
    </row>
    <row r="1391" spans="1:6">
      <c r="A1391" t="s">
        <v>15714</v>
      </c>
      <c r="B1391" t="str">
        <f>'2K'!$U$15</f>
        <v>BC11270NRC</v>
      </c>
      <c r="F1391">
        <f>IF(ISBLANK('2K'!$E$15),"",'2K'!$E$15)</f>
        <v>0</v>
      </c>
    </row>
    <row r="1392" spans="1:6">
      <c r="A1392" t="s">
        <v>15714</v>
      </c>
      <c r="B1392" t="str">
        <f>'2K'!$V$15</f>
        <v>BC11370NRC</v>
      </c>
      <c r="F1392">
        <f>IF(ISBLANK('2K'!$F$15),"",'2K'!$F$15)</f>
        <v>0</v>
      </c>
    </row>
    <row r="1393" spans="1:6">
      <c r="A1393" t="s">
        <v>15714</v>
      </c>
      <c r="B1393" t="str">
        <f>'2K'!$W$15</f>
        <v>BC11470NRC</v>
      </c>
      <c r="F1393">
        <f>IF(ISBLANK('2K'!$G$15),"",'2K'!$G$15)</f>
        <v>0</v>
      </c>
    </row>
    <row r="1394" spans="1:6">
      <c r="A1394" t="s">
        <v>15714</v>
      </c>
      <c r="B1394" t="str">
        <f>'2K'!$U$16</f>
        <v>BC11270VARCFWD</v>
      </c>
      <c r="F1394">
        <f>IF(ISBLANK('2K'!$E$16),"",'2K'!$E$16)</f>
        <v>0</v>
      </c>
    </row>
    <row r="1395" spans="1:6">
      <c r="A1395" t="s">
        <v>15714</v>
      </c>
      <c r="B1395" t="str">
        <f>'2K'!$V$16</f>
        <v>BC11370VARCFWD</v>
      </c>
      <c r="F1395">
        <f>IF(ISBLANK('2K'!$F$16),"",'2K'!$F$16)</f>
        <v>0</v>
      </c>
    </row>
    <row r="1396" spans="1:6">
      <c r="A1396" t="s">
        <v>15714</v>
      </c>
      <c r="B1396" t="str">
        <f>'2K'!$W$16</f>
        <v>BC11470VARCFWD</v>
      </c>
      <c r="F1396">
        <f>IF(ISBLANK('2K'!$G$16),"",'2K'!$G$16)</f>
        <v>0</v>
      </c>
    </row>
    <row r="1397" spans="1:6">
      <c r="A1397" t="s">
        <v>15715</v>
      </c>
      <c r="B1397" t="str">
        <f>'2L'!$Y$7</f>
        <v>B0374LD_WR</v>
      </c>
      <c r="F1397" t="str">
        <f>IF(ISBLANK('2L'!$E$7),"",'2L'!$E$7)</f>
        <v/>
      </c>
    </row>
    <row r="1398" spans="1:6">
      <c r="A1398" t="s">
        <v>15715</v>
      </c>
      <c r="B1398" t="str">
        <f>'2L'!$Z$7</f>
        <v>B0374LD_WN</v>
      </c>
      <c r="F1398" t="str">
        <f>IF(ISBLANK('2L'!$F$7),"",'2L'!$F$7)</f>
        <v/>
      </c>
    </row>
    <row r="1399" spans="1:6">
      <c r="A1399" t="s">
        <v>15715</v>
      </c>
      <c r="B1399" t="str">
        <f>'2L'!$AA$7</f>
        <v>BT39301PS</v>
      </c>
      <c r="F1399" t="str">
        <f>IF(ISBLANK('2L'!$G$7),"",'2L'!$G$7)</f>
        <v/>
      </c>
    </row>
    <row r="1400" spans="1:6">
      <c r="A1400" t="s">
        <v>15715</v>
      </c>
      <c r="B1400" t="str">
        <f>'2L'!$AB$7</f>
        <v>B0374LD_AC</v>
      </c>
      <c r="F1400" t="str">
        <f>IF(ISBLANK('2L'!$H$7),"",'2L'!$H$7)</f>
        <v/>
      </c>
    </row>
    <row r="1401" spans="1:6">
      <c r="A1401" t="s">
        <v>15715</v>
      </c>
      <c r="B1401" t="str">
        <f>'2L'!$AC$7</f>
        <v>BT39301P</v>
      </c>
      <c r="F1401">
        <f>IF(ISBLANK('2L'!$I$7),"",'2L'!$I$7)</f>
        <v>0</v>
      </c>
    </row>
    <row r="1402" spans="1:6">
      <c r="A1402" t="s">
        <v>15716</v>
      </c>
      <c r="B1402" t="str">
        <f>'2M'!$AF$8</f>
        <v>B0106WRTOT</v>
      </c>
      <c r="F1402">
        <f>IF(ISBLANK('2M'!$J$8),"",'2M'!$J$8)</f>
        <v>0</v>
      </c>
    </row>
    <row r="1403" spans="1:6">
      <c r="A1403" t="s">
        <v>15716</v>
      </c>
      <c r="B1403" t="str">
        <f>'2M'!$AD$9</f>
        <v>B0107GCBIO</v>
      </c>
      <c r="F1403" t="str">
        <f>IF(ISBLANK('2M'!$H$9),"",'2M'!$H$9)</f>
        <v/>
      </c>
    </row>
    <row r="1404" spans="1:6">
      <c r="A1404" t="s">
        <v>15716</v>
      </c>
      <c r="B1404" t="str">
        <f>'2M'!$AE$9</f>
        <v>B0107GCAPC</v>
      </c>
      <c r="F1404" t="str">
        <f>IF(ISBLANK('2M'!$I$9),"",'2M'!$I$9)</f>
        <v/>
      </c>
    </row>
    <row r="1405" spans="1:6">
      <c r="A1405" t="s">
        <v>15716</v>
      </c>
      <c r="B1405" t="str">
        <f>'2M'!$AF$9</f>
        <v>B0107GCTOT</v>
      </c>
      <c r="F1405">
        <f>IF(ISBLANK('2M'!$J$9),"",'2M'!$J$9)</f>
        <v>0</v>
      </c>
    </row>
    <row r="1406" spans="1:6">
      <c r="A1406" t="s">
        <v>15716</v>
      </c>
      <c r="B1406" t="str">
        <f>'2M'!$AA$10</f>
        <v>B0108TRWR</v>
      </c>
      <c r="F1406">
        <f>IF(ISBLANK('2M'!$E$10),"",'2M'!$E$10)</f>
        <v>0</v>
      </c>
    </row>
    <row r="1407" spans="1:6">
      <c r="A1407" t="s">
        <v>15716</v>
      </c>
      <c r="B1407" t="str">
        <f>'2M'!$AB$10</f>
        <v>B0108TRWNP</v>
      </c>
      <c r="F1407">
        <f>IF(ISBLANK('2M'!$F$10),"",'2M'!$F$10)</f>
        <v>0</v>
      </c>
    </row>
    <row r="1408" spans="1:6">
      <c r="A1408" t="s">
        <v>15716</v>
      </c>
      <c r="B1408" t="str">
        <f>'2M'!$AC$10</f>
        <v>B0108TRWWP</v>
      </c>
      <c r="F1408">
        <f>IF(ISBLANK('2M'!$G$10),"",'2M'!$G$10)</f>
        <v>0</v>
      </c>
    </row>
    <row r="1409" spans="1:6">
      <c r="A1409" t="s">
        <v>15716</v>
      </c>
      <c r="B1409" t="str">
        <f>'2M'!$AF$10</f>
        <v>B0108TRTOT</v>
      </c>
      <c r="F1409">
        <f>IF(ISBLANK('2M'!$J$10),"",'2M'!$J$10)</f>
        <v>0</v>
      </c>
    </row>
    <row r="1410" spans="1:6">
      <c r="A1410" t="s">
        <v>15716</v>
      </c>
      <c r="B1410" t="str">
        <f>'2M'!$AA$13</f>
        <v>B0109AWWR</v>
      </c>
      <c r="F1410" t="str">
        <f>IF(ISBLANK('2M'!$E$13),"",'2M'!$E$13)</f>
        <v/>
      </c>
    </row>
    <row r="1411" spans="1:6">
      <c r="A1411" t="s">
        <v>15716</v>
      </c>
      <c r="B1411" t="str">
        <f>'2M'!$AB$13</f>
        <v>B0109AWWNP</v>
      </c>
      <c r="F1411" t="str">
        <f>IF(ISBLANK('2M'!$F$13),"",'2M'!$F$13)</f>
        <v/>
      </c>
    </row>
    <row r="1412" spans="1:6">
      <c r="A1412" t="s">
        <v>15716</v>
      </c>
      <c r="B1412" t="str">
        <f>'2M'!$AC$13</f>
        <v>B0109AWWWP</v>
      </c>
      <c r="F1412" t="str">
        <f>IF(ISBLANK('2M'!$G$13),"",'2M'!$G$13)</f>
        <v/>
      </c>
    </row>
    <row r="1413" spans="1:6">
      <c r="A1413" t="s">
        <v>15716</v>
      </c>
      <c r="B1413" t="str">
        <f>'2M'!$AD$13</f>
        <v>B0109AWBIO</v>
      </c>
      <c r="F1413" t="str">
        <f>IF(ISBLANK('2M'!$H$13),"",'2M'!$H$13)</f>
        <v/>
      </c>
    </row>
    <row r="1414" spans="1:6">
      <c r="A1414" t="s">
        <v>15716</v>
      </c>
      <c r="B1414" t="str">
        <f>'2M'!$AE$13</f>
        <v>B0109AWAPC</v>
      </c>
      <c r="F1414" t="str">
        <f>IF(ISBLANK('2M'!$I$13),"",'2M'!$I$13)</f>
        <v/>
      </c>
    </row>
    <row r="1415" spans="1:6">
      <c r="A1415" t="s">
        <v>15716</v>
      </c>
      <c r="B1415" t="str">
        <f>'2M'!$AF$13</f>
        <v>B0109AWTOT</v>
      </c>
      <c r="F1415">
        <f>IF(ISBLANK('2M'!$J$13),"",'2M'!$J$13)</f>
        <v>0</v>
      </c>
    </row>
    <row r="1416" spans="1:6">
      <c r="A1416" t="s">
        <v>15716</v>
      </c>
      <c r="B1416" t="str">
        <f>'2M'!$AA$14</f>
        <v>B0110AGWR</v>
      </c>
      <c r="F1416" t="str">
        <f>IF(ISBLANK('2M'!$E$14),"",'2M'!$E$14)</f>
        <v/>
      </c>
    </row>
    <row r="1417" spans="1:6">
      <c r="A1417" t="s">
        <v>15716</v>
      </c>
      <c r="B1417" t="str">
        <f>'2M'!$AB$14</f>
        <v>B0110AGWNP</v>
      </c>
      <c r="F1417" t="str">
        <f>IF(ISBLANK('2M'!$F$14),"",'2M'!$F$14)</f>
        <v/>
      </c>
    </row>
    <row r="1418" spans="1:6">
      <c r="A1418" t="s">
        <v>15716</v>
      </c>
      <c r="B1418" t="str">
        <f>'2M'!$AC$14</f>
        <v>B0110AGWWP</v>
      </c>
      <c r="F1418" t="str">
        <f>IF(ISBLANK('2M'!$G$14),"",'2M'!$G$14)</f>
        <v/>
      </c>
    </row>
    <row r="1419" spans="1:6">
      <c r="A1419" t="s">
        <v>15716</v>
      </c>
      <c r="B1419" t="str">
        <f>'2M'!$AD$14</f>
        <v>B0110AGBIO</v>
      </c>
      <c r="F1419" t="str">
        <f>IF(ISBLANK('2M'!$H$14),"",'2M'!$H$14)</f>
        <v/>
      </c>
    </row>
    <row r="1420" spans="1:6">
      <c r="A1420" t="s">
        <v>15716</v>
      </c>
      <c r="B1420" t="str">
        <f>'2M'!$AE$14</f>
        <v>B0110AGAPC</v>
      </c>
      <c r="F1420" t="str">
        <f>IF(ISBLANK('2M'!$I$14),"",'2M'!$I$14)</f>
        <v/>
      </c>
    </row>
    <row r="1421" spans="1:6">
      <c r="A1421" t="s">
        <v>15716</v>
      </c>
      <c r="B1421" t="str">
        <f>'2M'!$AF$14</f>
        <v>B0110AGTOT</v>
      </c>
      <c r="F1421">
        <f>IF(ISBLANK('2M'!$J$14),"",'2M'!$J$14)</f>
        <v>0</v>
      </c>
    </row>
    <row r="1422" spans="1:6">
      <c r="A1422" t="s">
        <v>15716</v>
      </c>
      <c r="B1422" t="str">
        <f>'2M'!$AA$15</f>
        <v>B0111RAWR</v>
      </c>
      <c r="F1422" t="str">
        <f>IF(ISBLANK('2M'!$E$15),"",'2M'!$E$15)</f>
        <v/>
      </c>
    </row>
    <row r="1423" spans="1:6">
      <c r="A1423" t="s">
        <v>15716</v>
      </c>
      <c r="B1423" t="str">
        <f>'2M'!$AB$15</f>
        <v>B0111RAWNP</v>
      </c>
      <c r="F1423" t="str">
        <f>IF(ISBLANK('2M'!$F$15),"",'2M'!$F$15)</f>
        <v/>
      </c>
    </row>
    <row r="1424" spans="1:6">
      <c r="A1424" t="s">
        <v>15716</v>
      </c>
      <c r="B1424" t="str">
        <f>'2M'!$AC$15</f>
        <v>B0111RAWWP</v>
      </c>
      <c r="F1424" t="str">
        <f>IF(ISBLANK('2M'!$G$15),"",'2M'!$G$15)</f>
        <v/>
      </c>
    </row>
    <row r="1425" spans="1:6">
      <c r="A1425" t="s">
        <v>15716</v>
      </c>
      <c r="B1425" t="str">
        <f>'2M'!$AD$15</f>
        <v>B0111RABIO</v>
      </c>
      <c r="F1425" t="str">
        <f>IF(ISBLANK('2M'!$H$15),"",'2M'!$H$15)</f>
        <v/>
      </c>
    </row>
    <row r="1426" spans="1:6">
      <c r="A1426" t="s">
        <v>15716</v>
      </c>
      <c r="B1426" t="str">
        <f>'2M'!$AE$15</f>
        <v>B0111RAAPC</v>
      </c>
      <c r="F1426" t="str">
        <f>IF(ISBLANK('2M'!$I$15),"",'2M'!$I$15)</f>
        <v/>
      </c>
    </row>
    <row r="1427" spans="1:6">
      <c r="A1427" t="s">
        <v>15716</v>
      </c>
      <c r="B1427" t="str">
        <f>'2M'!$AF$15</f>
        <v>B0111RATOT</v>
      </c>
      <c r="F1427">
        <f>IF(ISBLANK('2M'!$J$15),"",'2M'!$J$15)</f>
        <v>0</v>
      </c>
    </row>
    <row r="1428" spans="1:6">
      <c r="A1428" t="s">
        <v>15716</v>
      </c>
      <c r="B1428" t="str">
        <f>'2M'!$AA$16</f>
        <v>B0112OAWR</v>
      </c>
      <c r="F1428" t="str">
        <f>IF(ISBLANK('2M'!$E$16),"",'2M'!$E$16)</f>
        <v/>
      </c>
    </row>
    <row r="1429" spans="1:6">
      <c r="A1429" t="s">
        <v>15716</v>
      </c>
      <c r="B1429" t="str">
        <f>'2M'!$AB$16</f>
        <v>B0112OAWNP</v>
      </c>
      <c r="F1429" t="str">
        <f>IF(ISBLANK('2M'!$F$16),"",'2M'!$F$16)</f>
        <v/>
      </c>
    </row>
    <row r="1430" spans="1:6">
      <c r="A1430" t="s">
        <v>15716</v>
      </c>
      <c r="B1430" t="str">
        <f>'2M'!$AC$16</f>
        <v>B0112OAWWP</v>
      </c>
      <c r="F1430" t="str">
        <f>IF(ISBLANK('2M'!$G$16),"",'2M'!$G$16)</f>
        <v/>
      </c>
    </row>
    <row r="1431" spans="1:6">
      <c r="A1431" t="s">
        <v>15716</v>
      </c>
      <c r="B1431" t="str">
        <f>'2M'!$AD$16</f>
        <v>B0112OABIO</v>
      </c>
      <c r="F1431" t="str">
        <f>IF(ISBLANK('2M'!$H$16),"",'2M'!$H$16)</f>
        <v/>
      </c>
    </row>
    <row r="1432" spans="1:6">
      <c r="A1432" t="s">
        <v>15716</v>
      </c>
      <c r="B1432" t="str">
        <f>'2M'!$AE$16</f>
        <v>B0112OAAPC</v>
      </c>
      <c r="F1432" t="str">
        <f>IF(ISBLANK('2M'!$I$16),"",'2M'!$I$16)</f>
        <v/>
      </c>
    </row>
    <row r="1433" spans="1:6">
      <c r="A1433" t="s">
        <v>15716</v>
      </c>
      <c r="B1433" t="str">
        <f>'2M'!$AF$16</f>
        <v>B0112OATOT</v>
      </c>
      <c r="F1433">
        <f>IF(ISBLANK('2M'!$J$16),"",'2M'!$J$16)</f>
        <v>0</v>
      </c>
    </row>
    <row r="1434" spans="1:6">
      <c r="A1434" t="s">
        <v>15716</v>
      </c>
      <c r="B1434" t="str">
        <f>'2M'!$AA$17</f>
        <v>B0113RCWR</v>
      </c>
      <c r="F1434">
        <f>IF(ISBLANK('2M'!$E$17),"",'2M'!$E$17)</f>
        <v>0</v>
      </c>
    </row>
    <row r="1435" spans="1:6">
      <c r="A1435" t="s">
        <v>15716</v>
      </c>
      <c r="B1435" t="str">
        <f>'2M'!$AB$17</f>
        <v>B0113RCWNP</v>
      </c>
      <c r="F1435">
        <f>IF(ISBLANK('2M'!$F$17),"",'2M'!$F$17)</f>
        <v>0</v>
      </c>
    </row>
    <row r="1436" spans="1:6">
      <c r="A1436" t="s">
        <v>15716</v>
      </c>
      <c r="B1436" t="str">
        <f>'2M'!$AC$17</f>
        <v>B0113RCWWP</v>
      </c>
      <c r="F1436">
        <f>IF(ISBLANK('2M'!$G$17),"",'2M'!$G$17)</f>
        <v>0</v>
      </c>
    </row>
    <row r="1437" spans="1:6">
      <c r="A1437" t="s">
        <v>15716</v>
      </c>
      <c r="B1437" t="str">
        <f>'2M'!$AD$17</f>
        <v>B0113RCBIO</v>
      </c>
      <c r="F1437">
        <f>IF(ISBLANK('2M'!$H$17),"",'2M'!$H$17)</f>
        <v>0</v>
      </c>
    </row>
    <row r="1438" spans="1:6">
      <c r="A1438" t="s">
        <v>15716</v>
      </c>
      <c r="B1438" t="str">
        <f>'2M'!$AE$17</f>
        <v>B0113RCAPC</v>
      </c>
      <c r="F1438">
        <f>IF(ISBLANK('2M'!$I$17),"",'2M'!$I$17)</f>
        <v>0</v>
      </c>
    </row>
    <row r="1439" spans="1:6">
      <c r="A1439" t="s">
        <v>15716</v>
      </c>
      <c r="B1439" t="str">
        <f>'2M'!$AF$17</f>
        <v>B0113RCTOT</v>
      </c>
      <c r="F1439">
        <f>IF(ISBLANK('2M'!$J$17),"",'2M'!$J$17)</f>
        <v>0</v>
      </c>
    </row>
    <row r="1440" spans="1:6">
      <c r="A1440" t="s">
        <v>15716</v>
      </c>
      <c r="B1440" t="str">
        <f>'2M'!$AF$20</f>
        <v>B0114RCTOT</v>
      </c>
      <c r="F1440">
        <f>IF(ISBLANK('2M'!$J$20),"",'2M'!$J$20)</f>
        <v>0</v>
      </c>
    </row>
    <row r="1441" spans="1:6">
      <c r="A1441" t="s">
        <v>15716</v>
      </c>
      <c r="B1441" t="str">
        <f>'2M'!$AF$21</f>
        <v>B0115RRTOT</v>
      </c>
      <c r="F1441">
        <f>IF(ISBLANK('2M'!$J$21),"",'2M'!$J$21)</f>
        <v>0</v>
      </c>
    </row>
    <row r="1442" spans="1:6">
      <c r="A1442" t="s">
        <v>15716</v>
      </c>
      <c r="B1442" t="str">
        <f>'2M'!$AA$22</f>
        <v>B0116RIWR</v>
      </c>
      <c r="F1442">
        <f>IF(ISBLANK('2M'!$E$22),"",'2M'!$E$22)</f>
        <v>0</v>
      </c>
    </row>
    <row r="1443" spans="1:6">
      <c r="A1443" t="s">
        <v>15716</v>
      </c>
      <c r="B1443" t="str">
        <f>'2M'!$AB$22</f>
        <v>B0116RIWNP</v>
      </c>
      <c r="F1443">
        <f>IF(ISBLANK('2M'!$F$22),"",'2M'!$F$22)</f>
        <v>0</v>
      </c>
    </row>
    <row r="1444" spans="1:6">
      <c r="A1444" t="s">
        <v>15716</v>
      </c>
      <c r="B1444" t="str">
        <f>'2M'!$AC$22</f>
        <v>B0116RIWWP</v>
      </c>
      <c r="F1444">
        <f>IF(ISBLANK('2M'!$G$22),"",'2M'!$G$22)</f>
        <v>0</v>
      </c>
    </row>
    <row r="1445" spans="1:6">
      <c r="A1445" t="s">
        <v>15716</v>
      </c>
      <c r="B1445" t="str">
        <f>'2M'!$AD$22</f>
        <v>B0116RIBIO</v>
      </c>
      <c r="F1445">
        <f>IF(ISBLANK('2M'!$H$22),"",'2M'!$H$22)</f>
        <v>0</v>
      </c>
    </row>
    <row r="1446" spans="1:6">
      <c r="A1446" t="s">
        <v>15716</v>
      </c>
      <c r="B1446" t="str">
        <f>'2M'!$AE$22</f>
        <v>B0116RIAPC</v>
      </c>
      <c r="F1446">
        <f>IF(ISBLANK('2M'!$I$22),"",'2M'!$I$22)</f>
        <v>0</v>
      </c>
    </row>
    <row r="1447" spans="1:6">
      <c r="A1447" t="s">
        <v>15716</v>
      </c>
      <c r="B1447" t="str">
        <f>'2M'!$AF$22</f>
        <v>B0116RITOT</v>
      </c>
      <c r="F1447">
        <f>IF(ISBLANK('2M'!$J$22),"",'2M'!$J$22)</f>
        <v>0</v>
      </c>
    </row>
    <row r="1448" spans="1:6">
      <c r="A1448" t="s">
        <v>15694</v>
      </c>
      <c r="B1448" t="str">
        <f>'2N'!$W$12</f>
        <v>B0117STC</v>
      </c>
      <c r="F1448" t="str">
        <f>IF(ISBLANK('2N'!$E$12),"",'2N'!$E$12)</f>
        <v/>
      </c>
    </row>
    <row r="1449" spans="1:6">
      <c r="A1449" t="s">
        <v>15694</v>
      </c>
      <c r="B1449" t="str">
        <f>'2N'!$W$13</f>
        <v>B0118STC</v>
      </c>
      <c r="F1449" t="str">
        <f>IF(ISBLANK('2N'!$E$13),"",'2N'!$E$13)</f>
        <v/>
      </c>
    </row>
    <row r="1450" spans="1:6">
      <c r="A1450" t="s">
        <v>15694</v>
      </c>
      <c r="B1450" t="str">
        <f>'2N'!$W$14</f>
        <v>B0119STC</v>
      </c>
      <c r="F1450" t="str">
        <f>IF(ISBLANK('2N'!$E$14),"",'2N'!$E$14)</f>
        <v/>
      </c>
    </row>
    <row r="1451" spans="1:6">
      <c r="A1451" t="s">
        <v>15694</v>
      </c>
      <c r="B1451" t="str">
        <f>'2N'!$W$17</f>
        <v>B0117NSTC</v>
      </c>
      <c r="F1451" t="str">
        <f>IF(ISBLANK('2N'!$E$17),"",'2N'!$E$17)</f>
        <v/>
      </c>
    </row>
    <row r="1452" spans="1:6">
      <c r="A1452" t="s">
        <v>15694</v>
      </c>
      <c r="B1452" t="str">
        <f>'2N'!$W$18</f>
        <v>B0118NSTC</v>
      </c>
      <c r="F1452" t="str">
        <f>IF(ISBLANK('2N'!$E$18),"",'2N'!$E$18)</f>
        <v/>
      </c>
    </row>
    <row r="1453" spans="1:6">
      <c r="A1453" t="s">
        <v>15694</v>
      </c>
      <c r="B1453" t="str">
        <f>'2N'!$W$19</f>
        <v>B0119NSTC</v>
      </c>
      <c r="F1453" t="str">
        <f>IF(ISBLANK('2N'!$E$19),"",'2N'!$E$19)</f>
        <v/>
      </c>
    </row>
    <row r="1454" spans="1:6">
      <c r="A1454" t="s">
        <v>15694</v>
      </c>
      <c r="B1454" t="str">
        <f>'2N'!$X$22</f>
        <v>B0123STDC</v>
      </c>
      <c r="F1454">
        <f>IF(ISBLANK('2N'!$F$22),"",'2N'!$F$22)</f>
        <v>0</v>
      </c>
    </row>
    <row r="1455" spans="1:6">
      <c r="A1455" t="s">
        <v>15694</v>
      </c>
      <c r="B1455" t="str">
        <f>'2N'!$X$23</f>
        <v>B0124STDC</v>
      </c>
      <c r="F1455">
        <f>IF(ISBLANK('2N'!$F$23),"",'2N'!$F$23)</f>
        <v>0</v>
      </c>
    </row>
    <row r="1456" spans="1:6">
      <c r="A1456" t="s">
        <v>15694</v>
      </c>
      <c r="B1456" t="str">
        <f>'2N'!$X$24</f>
        <v>B0125STDC</v>
      </c>
      <c r="F1456">
        <f>IF(ISBLANK('2N'!$F$24),"",'2N'!$F$24)</f>
        <v>0</v>
      </c>
    </row>
    <row r="1457" spans="1:6">
      <c r="A1457" t="s">
        <v>15694</v>
      </c>
      <c r="B1457" t="str">
        <f>'2N'!$V$27</f>
        <v>B0125STCC</v>
      </c>
      <c r="F1457" t="str">
        <f>IF(ISBLANK('2N'!$D$27),"",'2N'!$D$27)</f>
        <v/>
      </c>
    </row>
    <row r="1458" spans="1:6">
      <c r="A1458" t="s">
        <v>15694</v>
      </c>
      <c r="B1458" t="str">
        <f>'2N'!$V$28</f>
        <v>B0126STCC</v>
      </c>
      <c r="F1458" t="str">
        <f>IF(ISBLANK('2N'!$D$28),"",'2N'!$D$28)</f>
        <v/>
      </c>
    </row>
    <row r="1459" spans="1:6">
      <c r="A1459" t="s">
        <v>15694</v>
      </c>
      <c r="B1459" t="str">
        <f>'2N'!$V$29</f>
        <v>B0127STCC</v>
      </c>
      <c r="F1459" t="str">
        <f>IF(ISBLANK('2N'!$D$29),"",'2N'!$D$29)</f>
        <v/>
      </c>
    </row>
    <row r="1460" spans="1:6">
      <c r="A1460" t="s">
        <v>15694</v>
      </c>
      <c r="B1460" t="str">
        <f>'2N'!$X$30</f>
        <v>B0128STCC</v>
      </c>
      <c r="F1460">
        <f>IF(ISBLANK('2N'!$F$30),"",'2N'!$F$30)</f>
        <v>0</v>
      </c>
    </row>
    <row r="1461" spans="1:6">
      <c r="A1461" t="s">
        <v>15694</v>
      </c>
      <c r="B1461" t="str">
        <f>'2N'!$X$31</f>
        <v>B0129STCC</v>
      </c>
      <c r="F1461">
        <f>IF(ISBLANK('2N'!$F$31),"",'2N'!$F$31)</f>
        <v>0</v>
      </c>
    </row>
    <row r="1462" spans="1:6">
      <c r="A1462" t="s">
        <v>15694</v>
      </c>
      <c r="B1462" t="str">
        <f>'2N'!$X$32</f>
        <v>B0130STCC</v>
      </c>
      <c r="F1462">
        <f>IF(ISBLANK('2N'!$F$32),"",'2N'!$F$32)</f>
        <v>0</v>
      </c>
    </row>
    <row r="1463" spans="1:6">
      <c r="A1463" t="s">
        <v>15694</v>
      </c>
      <c r="B1463" t="str">
        <f>'2N'!$V$35</f>
        <v>B0131STCC</v>
      </c>
      <c r="F1463" t="str">
        <f>IF(ISBLANK('2N'!$D$35),"",'2N'!$D$35)</f>
        <v/>
      </c>
    </row>
    <row r="1464" spans="1:6">
      <c r="A1464" t="s">
        <v>15694</v>
      </c>
      <c r="B1464" t="str">
        <f>'2N'!$V$36</f>
        <v>B0132STCC</v>
      </c>
      <c r="F1464" t="str">
        <f>IF(ISBLANK('2N'!$D$36),"",'2N'!$D$36)</f>
        <v/>
      </c>
    </row>
    <row r="1465" spans="1:6">
      <c r="A1465" t="s">
        <v>15694</v>
      </c>
      <c r="B1465" t="str">
        <f>'2N'!$V$37</f>
        <v>B0133STCC</v>
      </c>
      <c r="F1465" t="str">
        <f>IF(ISBLANK('2N'!$D$37),"",'2N'!$D$37)</f>
        <v/>
      </c>
    </row>
    <row r="1466" spans="1:6">
      <c r="A1466" t="s">
        <v>15694</v>
      </c>
      <c r="B1466" t="str">
        <f>'2N'!$X$38</f>
        <v>B0134STCC</v>
      </c>
      <c r="F1466">
        <f>IF(ISBLANK('2N'!$F$38),"",'2N'!$F$38)</f>
        <v>0</v>
      </c>
    </row>
    <row r="1467" spans="1:6">
      <c r="A1467" t="s">
        <v>15694</v>
      </c>
      <c r="B1467" t="str">
        <f>'2N'!$X$39</f>
        <v>B0135STCC</v>
      </c>
      <c r="F1467">
        <f>IF(ISBLANK('2N'!$F$39),"",'2N'!$F$39)</f>
        <v>0</v>
      </c>
    </row>
    <row r="1468" spans="1:6">
      <c r="A1468" t="s">
        <v>15694</v>
      </c>
      <c r="B1468" t="str">
        <f>'2N'!$X$40</f>
        <v>B0136STCC</v>
      </c>
      <c r="F1468">
        <f>IF(ISBLANK('2N'!$F$40),"",'2N'!$F$40)</f>
        <v>0</v>
      </c>
    </row>
    <row r="1469" spans="1:6">
      <c r="A1469" t="s">
        <v>15694</v>
      </c>
      <c r="B1469" t="str">
        <f>'2N'!$X$43</f>
        <v>B0137STSC</v>
      </c>
      <c r="F1469" t="str">
        <f>IF(ISBLANK('2N'!$F$43),"",'2N'!$F$43)</f>
        <v/>
      </c>
    </row>
    <row r="1470" spans="1:6">
      <c r="A1470" t="s">
        <v>15694</v>
      </c>
      <c r="B1470" t="str">
        <f>'2N'!$X$44</f>
        <v>B0138STSC</v>
      </c>
      <c r="F1470" t="str">
        <f>IF(ISBLANK('2N'!$F$44),"",'2N'!$F$44)</f>
        <v/>
      </c>
    </row>
    <row r="1471" spans="1:6">
      <c r="A1471" t="s">
        <v>15694</v>
      </c>
      <c r="B1471" t="str">
        <f>'2N'!$W$49</f>
        <v>B0139WSSC</v>
      </c>
      <c r="F1471" t="str">
        <f>IF(ISBLANK('2N'!$E$49),"",'2N'!$E$49)</f>
        <v/>
      </c>
    </row>
    <row r="1472" spans="1:6">
      <c r="A1472" t="s">
        <v>15694</v>
      </c>
      <c r="B1472" t="str">
        <f>'2N'!$V$50</f>
        <v>B0140WSSC</v>
      </c>
      <c r="F1472" t="str">
        <f>IF(ISBLANK('2N'!$D$50),"",'2N'!$D$50)</f>
        <v/>
      </c>
    </row>
    <row r="1473" spans="1:6">
      <c r="A1473" t="s">
        <v>15694</v>
      </c>
      <c r="B1473" t="str">
        <f>'2N'!$X$51</f>
        <v>B0141WSSC</v>
      </c>
      <c r="F1473">
        <f>IF(ISBLANK('2N'!$F$51),"",'2N'!$F$51)</f>
        <v>0</v>
      </c>
    </row>
    <row r="1474" spans="1:6">
      <c r="A1474" t="s">
        <v>15717</v>
      </c>
      <c r="B1474" t="str">
        <f>'2O'!$AE$8</f>
        <v>BMA4012WR</v>
      </c>
      <c r="F1474" t="str">
        <f>IF(ISBLANK('2O'!$E$8),"",'2O'!$E$8)</f>
        <v/>
      </c>
    </row>
    <row r="1475" spans="1:6">
      <c r="A1475" t="s">
        <v>15717</v>
      </c>
      <c r="B1475" t="str">
        <f>'2O'!$AF$8</f>
        <v>BMA4012WN</v>
      </c>
      <c r="F1475" t="str">
        <f>IF(ISBLANK('2O'!$F$8),"",'2O'!$F$8)</f>
        <v/>
      </c>
    </row>
    <row r="1476" spans="1:6">
      <c r="A1476" t="s">
        <v>15717</v>
      </c>
      <c r="B1476" t="str">
        <f>'2O'!$AG$8</f>
        <v>BMA4012WNK</v>
      </c>
      <c r="F1476" t="str">
        <f>IF(ISBLANK('2O'!$G$8),"",'2O'!$G$8)</f>
        <v/>
      </c>
    </row>
    <row r="1477" spans="1:6">
      <c r="A1477" t="s">
        <v>15717</v>
      </c>
      <c r="B1477" t="str">
        <f>'2O'!$AH$8</f>
        <v>BMA4012SG</v>
      </c>
      <c r="F1477" t="str">
        <f>IF(ISBLANK('2O'!$H$8),"",'2O'!$H$8)</f>
        <v/>
      </c>
    </row>
    <row r="1478" spans="1:6">
      <c r="A1478" t="s">
        <v>15717</v>
      </c>
      <c r="B1478" t="str">
        <f>'2O'!$AI$8</f>
        <v>BMA4012STTT</v>
      </c>
      <c r="F1478" t="str">
        <f>IF(ISBLANK('2O'!$I$8),"",'2O'!$I$8)</f>
        <v/>
      </c>
    </row>
    <row r="1479" spans="1:6">
      <c r="A1479" t="s">
        <v>15717</v>
      </c>
      <c r="B1479" t="str">
        <f>'2O'!$AJ$8</f>
        <v>BMA4012H</v>
      </c>
      <c r="F1479" t="str">
        <f>IF(ISBLANK('2O'!$J$8),"",'2O'!$J$8)</f>
        <v/>
      </c>
    </row>
    <row r="1480" spans="1:6">
      <c r="A1480" t="s">
        <v>15717</v>
      </c>
      <c r="B1480" t="str">
        <f>'2O'!$AK$8</f>
        <v>BMA4012NH</v>
      </c>
      <c r="F1480" t="str">
        <f>IF(ISBLANK('2O'!$K$8),"",'2O'!$K$8)</f>
        <v/>
      </c>
    </row>
    <row r="1481" spans="1:6">
      <c r="A1481" t="s">
        <v>15717</v>
      </c>
      <c r="B1481" t="str">
        <f>'2O'!$AL$8</f>
        <v>BMA4012CTOT</v>
      </c>
      <c r="F1481">
        <f>IF(ISBLANK('2O'!$L$8),"",'2O'!$L$8)</f>
        <v>0</v>
      </c>
    </row>
    <row r="1482" spans="1:6">
      <c r="A1482" t="s">
        <v>15717</v>
      </c>
      <c r="B1482" t="str">
        <f>'2O'!$AE$9</f>
        <v>BMA4016WR</v>
      </c>
      <c r="F1482" t="str">
        <f>IF(ISBLANK('2O'!$E$9),"",'2O'!$E$9)</f>
        <v/>
      </c>
    </row>
    <row r="1483" spans="1:6">
      <c r="A1483" t="s">
        <v>15717</v>
      </c>
      <c r="B1483" t="str">
        <f>'2O'!$AF$9</f>
        <v>BMA4016WN</v>
      </c>
      <c r="F1483" t="str">
        <f>IF(ISBLANK('2O'!$F$9),"",'2O'!$F$9)</f>
        <v/>
      </c>
    </row>
    <row r="1484" spans="1:6">
      <c r="A1484" t="s">
        <v>15717</v>
      </c>
      <c r="B1484" t="str">
        <f>'2O'!$AG$9</f>
        <v>BMA4016WNK</v>
      </c>
      <c r="F1484" t="str">
        <f>IF(ISBLANK('2O'!$G$9),"",'2O'!$G$9)</f>
        <v/>
      </c>
    </row>
    <row r="1485" spans="1:6">
      <c r="A1485" t="s">
        <v>15717</v>
      </c>
      <c r="B1485" t="str">
        <f>'2O'!$AH$9</f>
        <v>BMA4016SG</v>
      </c>
      <c r="F1485" t="str">
        <f>IF(ISBLANK('2O'!$H$9),"",'2O'!$H$9)</f>
        <v/>
      </c>
    </row>
    <row r="1486" spans="1:6">
      <c r="A1486" t="s">
        <v>15717</v>
      </c>
      <c r="B1486" t="str">
        <f>'2O'!$AI$9</f>
        <v>BMA4016STTT</v>
      </c>
      <c r="F1486" t="str">
        <f>IF(ISBLANK('2O'!$I$9),"",'2O'!$I$9)</f>
        <v/>
      </c>
    </row>
    <row r="1487" spans="1:6">
      <c r="A1487" t="s">
        <v>15717</v>
      </c>
      <c r="B1487" t="str">
        <f>'2O'!$AJ$9</f>
        <v>BMA4016H</v>
      </c>
      <c r="F1487" t="str">
        <f>IF(ISBLANK('2O'!$J$9),"",'2O'!$J$9)</f>
        <v/>
      </c>
    </row>
    <row r="1488" spans="1:6">
      <c r="A1488" t="s">
        <v>15717</v>
      </c>
      <c r="B1488" t="str">
        <f>'2O'!$AK$9</f>
        <v>BMA4016NH</v>
      </c>
      <c r="F1488" t="str">
        <f>IF(ISBLANK('2O'!$K$9),"",'2O'!$K$9)</f>
        <v/>
      </c>
    </row>
    <row r="1489" spans="1:6">
      <c r="A1489" t="s">
        <v>15717</v>
      </c>
      <c r="B1489" t="str">
        <f>'2O'!$AL$9</f>
        <v>BMA4016CTOT</v>
      </c>
      <c r="F1489">
        <f>IF(ISBLANK('2O'!$L$9),"",'2O'!$L$9)</f>
        <v>0</v>
      </c>
    </row>
    <row r="1490" spans="1:6">
      <c r="A1490" t="s">
        <v>15717</v>
      </c>
      <c r="B1490" t="str">
        <f>'2O'!$AE$10</f>
        <v>BMA4017WR</v>
      </c>
      <c r="F1490" t="str">
        <f>IF(ISBLANK('2O'!$E$10),"",'2O'!$E$10)</f>
        <v/>
      </c>
    </row>
    <row r="1491" spans="1:6">
      <c r="A1491" t="s">
        <v>15717</v>
      </c>
      <c r="B1491" t="str">
        <f>'2O'!$AF$10</f>
        <v>BMA4017WN</v>
      </c>
      <c r="F1491" t="str">
        <f>IF(ISBLANK('2O'!$F$10),"",'2O'!$F$10)</f>
        <v/>
      </c>
    </row>
    <row r="1492" spans="1:6">
      <c r="A1492" t="s">
        <v>15717</v>
      </c>
      <c r="B1492" t="str">
        <f>'2O'!$AG$10</f>
        <v>BMA4017WNK</v>
      </c>
      <c r="F1492" t="str">
        <f>IF(ISBLANK('2O'!$G$10),"",'2O'!$G$10)</f>
        <v/>
      </c>
    </row>
    <row r="1493" spans="1:6">
      <c r="A1493" t="s">
        <v>15717</v>
      </c>
      <c r="B1493" t="str">
        <f>'2O'!$AH$10</f>
        <v>BMA4017SG</v>
      </c>
      <c r="F1493" t="str">
        <f>IF(ISBLANK('2O'!$H$10),"",'2O'!$H$10)</f>
        <v/>
      </c>
    </row>
    <row r="1494" spans="1:6">
      <c r="A1494" t="s">
        <v>15717</v>
      </c>
      <c r="B1494" t="str">
        <f>'2O'!$AI$10</f>
        <v>BMA4017STTT</v>
      </c>
      <c r="F1494" t="str">
        <f>IF(ISBLANK('2O'!$I$10),"",'2O'!$I$10)</f>
        <v/>
      </c>
    </row>
    <row r="1495" spans="1:6">
      <c r="A1495" t="s">
        <v>15717</v>
      </c>
      <c r="B1495" t="str">
        <f>'2O'!$AJ$10</f>
        <v>BMA4017H</v>
      </c>
      <c r="F1495" t="str">
        <f>IF(ISBLANK('2O'!$J$10),"",'2O'!$J$10)</f>
        <v/>
      </c>
    </row>
    <row r="1496" spans="1:6">
      <c r="A1496" t="s">
        <v>15717</v>
      </c>
      <c r="B1496" t="str">
        <f>'2O'!$AK$10</f>
        <v>BMA4017NH</v>
      </c>
      <c r="F1496" t="str">
        <f>IF(ISBLANK('2O'!$K$10),"",'2O'!$K$10)</f>
        <v/>
      </c>
    </row>
    <row r="1497" spans="1:6">
      <c r="A1497" t="s">
        <v>15717</v>
      </c>
      <c r="B1497" t="str">
        <f>'2O'!$AL$10</f>
        <v>BMA4017CTOT</v>
      </c>
      <c r="F1497">
        <f>IF(ISBLANK('2O'!$L$10),"",'2O'!$L$10)</f>
        <v>0</v>
      </c>
    </row>
    <row r="1498" spans="1:6">
      <c r="A1498" t="s">
        <v>15717</v>
      </c>
      <c r="B1498" t="str">
        <f>'2O'!$AE$11</f>
        <v>BMA4021WR</v>
      </c>
      <c r="F1498" t="str">
        <f>IF(ISBLANK('2O'!$E$11),"",'2O'!$E$11)</f>
        <v/>
      </c>
    </row>
    <row r="1499" spans="1:6">
      <c r="A1499" t="s">
        <v>15717</v>
      </c>
      <c r="B1499" t="str">
        <f>'2O'!$AF$11</f>
        <v>BMA4021WN</v>
      </c>
      <c r="F1499" t="str">
        <f>IF(ISBLANK('2O'!$F$11),"",'2O'!$F$11)</f>
        <v/>
      </c>
    </row>
    <row r="1500" spans="1:6">
      <c r="A1500" t="s">
        <v>15717</v>
      </c>
      <c r="B1500" t="str">
        <f>'2O'!$AG$11</f>
        <v>BMA4021WNK</v>
      </c>
      <c r="F1500" t="str">
        <f>IF(ISBLANK('2O'!$G$11),"",'2O'!$G$11)</f>
        <v/>
      </c>
    </row>
    <row r="1501" spans="1:6">
      <c r="A1501" t="s">
        <v>15717</v>
      </c>
      <c r="B1501" t="str">
        <f>'2O'!$AH$11</f>
        <v>BMA4021SG</v>
      </c>
      <c r="F1501" t="str">
        <f>IF(ISBLANK('2O'!$H$11),"",'2O'!$H$11)</f>
        <v/>
      </c>
    </row>
    <row r="1502" spans="1:6">
      <c r="A1502" t="s">
        <v>15717</v>
      </c>
      <c r="B1502" t="str">
        <f>'2O'!$AI$11</f>
        <v>BMA4021STTT</v>
      </c>
      <c r="F1502" t="str">
        <f>IF(ISBLANK('2O'!$I$11),"",'2O'!$I$11)</f>
        <v/>
      </c>
    </row>
    <row r="1503" spans="1:6">
      <c r="A1503" t="s">
        <v>15717</v>
      </c>
      <c r="B1503" t="str">
        <f>'2O'!$AJ$11</f>
        <v>BMA4021H</v>
      </c>
      <c r="F1503" t="str">
        <f>IF(ISBLANK('2O'!$J$11),"",'2O'!$J$11)</f>
        <v/>
      </c>
    </row>
    <row r="1504" spans="1:6">
      <c r="A1504" t="s">
        <v>15717</v>
      </c>
      <c r="B1504" t="str">
        <f>'2O'!$AK$11</f>
        <v>BMA4021NH</v>
      </c>
      <c r="F1504" t="str">
        <f>IF(ISBLANK('2O'!$K$11),"",'2O'!$K$11)</f>
        <v/>
      </c>
    </row>
    <row r="1505" spans="1:6">
      <c r="A1505" t="s">
        <v>15717</v>
      </c>
      <c r="B1505" t="str">
        <f>'2O'!$AL$11</f>
        <v>BMA4021CTOT</v>
      </c>
      <c r="F1505">
        <f>IF(ISBLANK('2O'!$L$11),"",'2O'!$L$11)</f>
        <v>0</v>
      </c>
    </row>
    <row r="1506" spans="1:6">
      <c r="A1506" t="s">
        <v>15717</v>
      </c>
      <c r="B1506" t="str">
        <f>'2O'!$AE$12</f>
        <v>BMA4019WR</v>
      </c>
      <c r="F1506" t="str">
        <f>IF(ISBLANK('2O'!$E$12),"",'2O'!$E$12)</f>
        <v/>
      </c>
    </row>
    <row r="1507" spans="1:6">
      <c r="A1507" t="s">
        <v>15717</v>
      </c>
      <c r="B1507" t="str">
        <f>'2O'!$AF$12</f>
        <v>BMA4019WN</v>
      </c>
      <c r="F1507" t="str">
        <f>IF(ISBLANK('2O'!$F$12),"",'2O'!$F$12)</f>
        <v/>
      </c>
    </row>
    <row r="1508" spans="1:6">
      <c r="A1508" t="s">
        <v>15717</v>
      </c>
      <c r="B1508" t="str">
        <f>'2O'!$AG$12</f>
        <v>BMA4019WNK</v>
      </c>
      <c r="F1508" t="str">
        <f>IF(ISBLANK('2O'!$G$12),"",'2O'!$G$12)</f>
        <v/>
      </c>
    </row>
    <row r="1509" spans="1:6">
      <c r="A1509" t="s">
        <v>15717</v>
      </c>
      <c r="B1509" t="str">
        <f>'2O'!$AH$12</f>
        <v>BMA4019SG</v>
      </c>
      <c r="F1509" t="str">
        <f>IF(ISBLANK('2O'!$H$12),"",'2O'!$H$12)</f>
        <v/>
      </c>
    </row>
    <row r="1510" spans="1:6">
      <c r="A1510" t="s">
        <v>15717</v>
      </c>
      <c r="B1510" t="str">
        <f>'2O'!$AI$12</f>
        <v>BMA4019STTT</v>
      </c>
      <c r="F1510" t="str">
        <f>IF(ISBLANK('2O'!$I$12),"",'2O'!$I$12)</f>
        <v/>
      </c>
    </row>
    <row r="1511" spans="1:6">
      <c r="A1511" t="s">
        <v>15717</v>
      </c>
      <c r="B1511" t="str">
        <f>'2O'!$AJ$12</f>
        <v>BMA4019H</v>
      </c>
      <c r="F1511" t="str">
        <f>IF(ISBLANK('2O'!$J$12),"",'2O'!$J$12)</f>
        <v/>
      </c>
    </row>
    <row r="1512" spans="1:6">
      <c r="A1512" t="s">
        <v>15717</v>
      </c>
      <c r="B1512" t="str">
        <f>'2O'!$AK$12</f>
        <v>BMA4019NH</v>
      </c>
      <c r="F1512" t="str">
        <f>IF(ISBLANK('2O'!$K$12),"",'2O'!$K$12)</f>
        <v/>
      </c>
    </row>
    <row r="1513" spans="1:6">
      <c r="A1513" t="s">
        <v>15717</v>
      </c>
      <c r="B1513" t="str">
        <f>'2O'!$AL$12</f>
        <v>BMA4019CTOT</v>
      </c>
      <c r="F1513">
        <f>IF(ISBLANK('2O'!$L$12),"",'2O'!$L$12)</f>
        <v>0</v>
      </c>
    </row>
    <row r="1514" spans="1:6">
      <c r="A1514" t="s">
        <v>15717</v>
      </c>
      <c r="B1514" t="str">
        <f>'2O'!$AE$13</f>
        <v>BMA4018WR</v>
      </c>
      <c r="F1514">
        <f>IF(ISBLANK('2O'!$E$13),"",'2O'!$E$13)</f>
        <v>0</v>
      </c>
    </row>
    <row r="1515" spans="1:6">
      <c r="A1515" t="s">
        <v>15717</v>
      </c>
      <c r="B1515" t="str">
        <f>'2O'!$AF$13</f>
        <v>BMA4018WN</v>
      </c>
      <c r="F1515">
        <f>IF(ISBLANK('2O'!$F$13),"",'2O'!$F$13)</f>
        <v>0</v>
      </c>
    </row>
    <row r="1516" spans="1:6">
      <c r="A1516" t="s">
        <v>15717</v>
      </c>
      <c r="B1516" t="str">
        <f>'2O'!$AG$13</f>
        <v>BMA4018WNK</v>
      </c>
      <c r="F1516">
        <f>IF(ISBLANK('2O'!$G$13),"",'2O'!$G$13)</f>
        <v>0</v>
      </c>
    </row>
    <row r="1517" spans="1:6">
      <c r="A1517" t="s">
        <v>15717</v>
      </c>
      <c r="B1517" t="str">
        <f>'2O'!$AH$13</f>
        <v>BMA4018SG</v>
      </c>
      <c r="F1517">
        <f>IF(ISBLANK('2O'!$H$13),"",'2O'!$H$13)</f>
        <v>0</v>
      </c>
    </row>
    <row r="1518" spans="1:6">
      <c r="A1518" t="s">
        <v>15717</v>
      </c>
      <c r="B1518" t="str">
        <f>'2O'!$AI$13</f>
        <v>BMA4018STTT</v>
      </c>
      <c r="F1518">
        <f>IF(ISBLANK('2O'!$I$13),"",'2O'!$I$13)</f>
        <v>0</v>
      </c>
    </row>
    <row r="1519" spans="1:6">
      <c r="A1519" t="s">
        <v>15717</v>
      </c>
      <c r="B1519" t="str">
        <f>'2O'!$AJ$13</f>
        <v>BMA4018H</v>
      </c>
      <c r="F1519">
        <f>IF(ISBLANK('2O'!$J$13),"",'2O'!$J$13)</f>
        <v>0</v>
      </c>
    </row>
    <row r="1520" spans="1:6">
      <c r="A1520" t="s">
        <v>15717</v>
      </c>
      <c r="B1520" t="str">
        <f>'2O'!$AK$13</f>
        <v>BMA4018NH</v>
      </c>
      <c r="F1520">
        <f>IF(ISBLANK('2O'!$K$13),"",'2O'!$K$13)</f>
        <v>0</v>
      </c>
    </row>
    <row r="1521" spans="1:6">
      <c r="A1521" t="s">
        <v>15717</v>
      </c>
      <c r="B1521" t="str">
        <f>'2O'!$AL$13</f>
        <v>BMA4018CTOT</v>
      </c>
      <c r="F1521">
        <f>IF(ISBLANK('2O'!$L$13),"",'2O'!$L$13)</f>
        <v>0</v>
      </c>
    </row>
    <row r="1522" spans="1:6">
      <c r="A1522" t="s">
        <v>15717</v>
      </c>
      <c r="B1522" t="str">
        <f>'2O'!$AE$16</f>
        <v>BMA4041WR</v>
      </c>
      <c r="F1522" t="str">
        <f>IF(ISBLANK('2O'!$E$16),"",'2O'!$E$16)</f>
        <v/>
      </c>
    </row>
    <row r="1523" spans="1:6">
      <c r="A1523" t="s">
        <v>15717</v>
      </c>
      <c r="B1523" t="str">
        <f>'2O'!$AF$16</f>
        <v>BMA4041WN</v>
      </c>
      <c r="F1523" t="str">
        <f>IF(ISBLANK('2O'!$F$16),"",'2O'!$F$16)</f>
        <v/>
      </c>
    </row>
    <row r="1524" spans="1:6">
      <c r="A1524" t="s">
        <v>15717</v>
      </c>
      <c r="B1524" t="str">
        <f>'2O'!$AG$16</f>
        <v>BMA4041WNK</v>
      </c>
      <c r="F1524" t="str">
        <f>IF(ISBLANK('2O'!$G$16),"",'2O'!$G$16)</f>
        <v/>
      </c>
    </row>
    <row r="1525" spans="1:6">
      <c r="A1525" t="s">
        <v>15717</v>
      </c>
      <c r="B1525" t="str">
        <f>'2O'!$AH$16</f>
        <v>BMA4041SG</v>
      </c>
      <c r="F1525" t="str">
        <f>IF(ISBLANK('2O'!$H$16),"",'2O'!$H$16)</f>
        <v/>
      </c>
    </row>
    <row r="1526" spans="1:6">
      <c r="A1526" t="s">
        <v>15717</v>
      </c>
      <c r="B1526" t="str">
        <f>'2O'!$AI$16</f>
        <v>BMA4041STTT</v>
      </c>
      <c r="F1526" t="str">
        <f>IF(ISBLANK('2O'!$I$16),"",'2O'!$I$16)</f>
        <v/>
      </c>
    </row>
    <row r="1527" spans="1:6">
      <c r="A1527" t="s">
        <v>15717</v>
      </c>
      <c r="B1527" t="str">
        <f>'2O'!$AJ$16</f>
        <v>BMA4041H</v>
      </c>
      <c r="F1527" t="str">
        <f>IF(ISBLANK('2O'!$J$16),"",'2O'!$J$16)</f>
        <v/>
      </c>
    </row>
    <row r="1528" spans="1:6">
      <c r="A1528" t="s">
        <v>15717</v>
      </c>
      <c r="B1528" t="str">
        <f>'2O'!$AK$16</f>
        <v>BMA4041NH</v>
      </c>
      <c r="F1528" t="str">
        <f>IF(ISBLANK('2O'!$K$16),"",'2O'!$K$16)</f>
        <v/>
      </c>
    </row>
    <row r="1529" spans="1:6">
      <c r="A1529" t="s">
        <v>15717</v>
      </c>
      <c r="B1529" t="str">
        <f>'2O'!$AL$16</f>
        <v>BMA041CTOT</v>
      </c>
      <c r="F1529">
        <f>IF(ISBLANK('2O'!$L$16),"",'2O'!$L$16)</f>
        <v>0</v>
      </c>
    </row>
    <row r="1530" spans="1:6">
      <c r="A1530" t="s">
        <v>15717</v>
      </c>
      <c r="B1530" t="str">
        <f>'2O'!$AE$17</f>
        <v>BMA4045WR</v>
      </c>
      <c r="F1530" t="str">
        <f>IF(ISBLANK('2O'!$E$17),"",'2O'!$E$17)</f>
        <v/>
      </c>
    </row>
    <row r="1531" spans="1:6">
      <c r="A1531" t="s">
        <v>15717</v>
      </c>
      <c r="B1531" t="str">
        <f>'2O'!$AF$17</f>
        <v>BMA4045WN</v>
      </c>
      <c r="F1531" t="str">
        <f>IF(ISBLANK('2O'!$F$17),"",'2O'!$F$17)</f>
        <v/>
      </c>
    </row>
    <row r="1532" spans="1:6">
      <c r="A1532" t="s">
        <v>15717</v>
      </c>
      <c r="B1532" t="str">
        <f>'2O'!$AG$17</f>
        <v>BMA4045WNK</v>
      </c>
      <c r="F1532" t="str">
        <f>IF(ISBLANK('2O'!$G$17),"",'2O'!$G$17)</f>
        <v/>
      </c>
    </row>
    <row r="1533" spans="1:6">
      <c r="A1533" t="s">
        <v>15717</v>
      </c>
      <c r="B1533" t="str">
        <f>'2O'!$AH$17</f>
        <v>BMA4045SG</v>
      </c>
      <c r="F1533" t="str">
        <f>IF(ISBLANK('2O'!$H$17),"",'2O'!$H$17)</f>
        <v/>
      </c>
    </row>
    <row r="1534" spans="1:6">
      <c r="A1534" t="s">
        <v>15717</v>
      </c>
      <c r="B1534" t="str">
        <f>'2O'!$AI$17</f>
        <v>BMA4045STTT</v>
      </c>
      <c r="F1534" t="str">
        <f>IF(ISBLANK('2O'!$I$17),"",'2O'!$I$17)</f>
        <v/>
      </c>
    </row>
    <row r="1535" spans="1:6">
      <c r="A1535" t="s">
        <v>15717</v>
      </c>
      <c r="B1535" t="str">
        <f>'2O'!$AJ$17</f>
        <v>BMA4045H</v>
      </c>
      <c r="F1535" t="str">
        <f>IF(ISBLANK('2O'!$J$17),"",'2O'!$J$17)</f>
        <v/>
      </c>
    </row>
    <row r="1536" spans="1:6">
      <c r="A1536" t="s">
        <v>15717</v>
      </c>
      <c r="B1536" t="str">
        <f>'2O'!$AK$17</f>
        <v>BMA4045NH</v>
      </c>
      <c r="F1536" t="str">
        <f>IF(ISBLANK('2O'!$K$17),"",'2O'!$K$17)</f>
        <v/>
      </c>
    </row>
    <row r="1537" spans="1:6">
      <c r="A1537" t="s">
        <v>15717</v>
      </c>
      <c r="B1537" t="str">
        <f>'2O'!$AL$17</f>
        <v>BMA4045CTOT</v>
      </c>
      <c r="F1537">
        <f>IF(ISBLANK('2O'!$L$17),"",'2O'!$L$17)</f>
        <v>0</v>
      </c>
    </row>
    <row r="1538" spans="1:6">
      <c r="A1538" t="s">
        <v>15717</v>
      </c>
      <c r="B1538" t="str">
        <f>'2O'!$AE$18</f>
        <v>BMA4053WR</v>
      </c>
      <c r="F1538" t="str">
        <f>IF(ISBLANK('2O'!$E$18),"",'2O'!$E$18)</f>
        <v/>
      </c>
    </row>
    <row r="1539" spans="1:6">
      <c r="A1539" t="s">
        <v>15717</v>
      </c>
      <c r="B1539" t="str">
        <f>'2O'!$AF$18</f>
        <v>BMA4053WN</v>
      </c>
      <c r="F1539" t="str">
        <f>IF(ISBLANK('2O'!$F$18),"",'2O'!$F$18)</f>
        <v/>
      </c>
    </row>
    <row r="1540" spans="1:6">
      <c r="A1540" t="s">
        <v>15717</v>
      </c>
      <c r="B1540" t="str">
        <f>'2O'!$AG$18</f>
        <v>BMA4053WWNK</v>
      </c>
      <c r="F1540" t="str">
        <f>IF(ISBLANK('2O'!$G$18),"",'2O'!$G$18)</f>
        <v/>
      </c>
    </row>
    <row r="1541" spans="1:6">
      <c r="A1541" t="s">
        <v>15717</v>
      </c>
      <c r="B1541" t="str">
        <f>'2O'!$AH$18</f>
        <v>BMA4053SG</v>
      </c>
      <c r="F1541" t="str">
        <f>IF(ISBLANK('2O'!$H$18),"",'2O'!$H$18)</f>
        <v/>
      </c>
    </row>
    <row r="1542" spans="1:6">
      <c r="A1542" t="s">
        <v>15717</v>
      </c>
      <c r="B1542" t="str">
        <f>'2O'!$AI$18</f>
        <v>BMA4053STTT</v>
      </c>
      <c r="F1542" t="str">
        <f>IF(ISBLANK('2O'!$I$18),"",'2O'!$I$18)</f>
        <v/>
      </c>
    </row>
    <row r="1543" spans="1:6">
      <c r="A1543" t="s">
        <v>15717</v>
      </c>
      <c r="B1543" t="str">
        <f>'2O'!$AJ$18</f>
        <v>BMA4053H</v>
      </c>
      <c r="F1543" t="str">
        <f>IF(ISBLANK('2O'!$J$18),"",'2O'!$J$18)</f>
        <v/>
      </c>
    </row>
    <row r="1544" spans="1:6">
      <c r="A1544" t="s">
        <v>15717</v>
      </c>
      <c r="B1544" t="str">
        <f>'2O'!$AK$18</f>
        <v>BMA4053NH</v>
      </c>
      <c r="F1544" t="str">
        <f>IF(ISBLANK('2O'!$K$18),"",'2O'!$K$18)</f>
        <v/>
      </c>
    </row>
    <row r="1545" spans="1:6">
      <c r="A1545" t="s">
        <v>15717</v>
      </c>
      <c r="B1545" t="str">
        <f>'2O'!$AL$18</f>
        <v>BMA4053TOT</v>
      </c>
      <c r="F1545">
        <f>IF(ISBLANK('2O'!$L$18),"",'2O'!$L$18)</f>
        <v>0</v>
      </c>
    </row>
    <row r="1546" spans="1:6">
      <c r="A1546" t="s">
        <v>15717</v>
      </c>
      <c r="B1546" t="str">
        <f>'2O'!$AE$19</f>
        <v>BMA4046WR</v>
      </c>
      <c r="F1546" t="str">
        <f>IF(ISBLANK('2O'!$E$19),"",'2O'!$E$19)</f>
        <v/>
      </c>
    </row>
    <row r="1547" spans="1:6">
      <c r="A1547" t="s">
        <v>15717</v>
      </c>
      <c r="B1547" t="str">
        <f>'2O'!$AF$19</f>
        <v>BMA4046WN</v>
      </c>
      <c r="F1547" t="str">
        <f>IF(ISBLANK('2O'!$F$19),"",'2O'!$F$19)</f>
        <v/>
      </c>
    </row>
    <row r="1548" spans="1:6">
      <c r="A1548" t="s">
        <v>15717</v>
      </c>
      <c r="B1548" t="str">
        <f>'2O'!$AG$19</f>
        <v>BMA4046WNK</v>
      </c>
      <c r="F1548" t="str">
        <f>IF(ISBLANK('2O'!$G$19),"",'2O'!$G$19)</f>
        <v/>
      </c>
    </row>
    <row r="1549" spans="1:6">
      <c r="A1549" t="s">
        <v>15717</v>
      </c>
      <c r="B1549" t="str">
        <f>'2O'!$AH$19</f>
        <v>BMA4046SG</v>
      </c>
      <c r="F1549" t="str">
        <f>IF(ISBLANK('2O'!$H$19),"",'2O'!$H$19)</f>
        <v/>
      </c>
    </row>
    <row r="1550" spans="1:6">
      <c r="A1550" t="s">
        <v>15717</v>
      </c>
      <c r="B1550" t="str">
        <f>'2O'!$AI$19</f>
        <v>BMA4046STTT</v>
      </c>
      <c r="F1550" t="str">
        <f>IF(ISBLANK('2O'!$I$19),"",'2O'!$I$19)</f>
        <v/>
      </c>
    </row>
    <row r="1551" spans="1:6">
      <c r="A1551" t="s">
        <v>15717</v>
      </c>
      <c r="B1551" t="str">
        <f>'2O'!$AJ$19</f>
        <v>BMA4046H</v>
      </c>
      <c r="F1551" t="str">
        <f>IF(ISBLANK('2O'!$J$19),"",'2O'!$J$19)</f>
        <v/>
      </c>
    </row>
    <row r="1552" spans="1:6">
      <c r="A1552" t="s">
        <v>15717</v>
      </c>
      <c r="B1552" t="str">
        <f>'2O'!$AK$19</f>
        <v>BMA4046NH</v>
      </c>
      <c r="F1552" t="str">
        <f>IF(ISBLANK('2O'!$K$19),"",'2O'!$K$19)</f>
        <v/>
      </c>
    </row>
    <row r="1553" spans="1:6">
      <c r="A1553" t="s">
        <v>15717</v>
      </c>
      <c r="B1553" t="str">
        <f>'2O'!$AL$19</f>
        <v>BMA4046CTOT</v>
      </c>
      <c r="F1553">
        <f>IF(ISBLANK('2O'!$L$19),"",'2O'!$L$19)</f>
        <v>0</v>
      </c>
    </row>
    <row r="1554" spans="1:6">
      <c r="A1554" t="s">
        <v>15717</v>
      </c>
      <c r="B1554" t="str">
        <f>'2O'!$AE$20</f>
        <v>BMA4047WR</v>
      </c>
      <c r="F1554">
        <f>IF(ISBLANK('2O'!$E$20),"",'2O'!$E$20)</f>
        <v>0</v>
      </c>
    </row>
    <row r="1555" spans="1:6">
      <c r="A1555" t="s">
        <v>15717</v>
      </c>
      <c r="B1555" t="str">
        <f>'2O'!$AF$20</f>
        <v>BMA4047WN</v>
      </c>
      <c r="F1555">
        <f>IF(ISBLANK('2O'!$F$20),"",'2O'!$F$20)</f>
        <v>0</v>
      </c>
    </row>
    <row r="1556" spans="1:6">
      <c r="A1556" t="s">
        <v>15717</v>
      </c>
      <c r="B1556" t="str">
        <f>'2O'!$AG$20</f>
        <v>BMA4047WNK</v>
      </c>
      <c r="F1556">
        <f>IF(ISBLANK('2O'!$G$20),"",'2O'!$G$20)</f>
        <v>0</v>
      </c>
    </row>
    <row r="1557" spans="1:6">
      <c r="A1557" t="s">
        <v>15717</v>
      </c>
      <c r="B1557" t="str">
        <f>'2O'!$AH$20</f>
        <v>BMA4047SG</v>
      </c>
      <c r="F1557">
        <f>IF(ISBLANK('2O'!$H$20),"",'2O'!$H$20)</f>
        <v>0</v>
      </c>
    </row>
    <row r="1558" spans="1:6">
      <c r="A1558" t="s">
        <v>15717</v>
      </c>
      <c r="B1558" t="str">
        <f>'2O'!$AI$20</f>
        <v>BMA4047STTT</v>
      </c>
      <c r="F1558">
        <f>IF(ISBLANK('2O'!$I$20),"",'2O'!$I$20)</f>
        <v>0</v>
      </c>
    </row>
    <row r="1559" spans="1:6">
      <c r="A1559" t="s">
        <v>15717</v>
      </c>
      <c r="B1559" t="str">
        <f>'2O'!$AJ$20</f>
        <v>BMA4047H</v>
      </c>
      <c r="F1559">
        <f>IF(ISBLANK('2O'!$J$20),"",'2O'!$J$20)</f>
        <v>0</v>
      </c>
    </row>
    <row r="1560" spans="1:6">
      <c r="A1560" t="s">
        <v>15717</v>
      </c>
      <c r="B1560" t="str">
        <f>'2O'!$AK$20</f>
        <v>BMA4047NH</v>
      </c>
      <c r="F1560">
        <f>IF(ISBLANK('2O'!$K$20),"",'2O'!$K$20)</f>
        <v>0</v>
      </c>
    </row>
    <row r="1561" spans="1:6">
      <c r="A1561" t="s">
        <v>15717</v>
      </c>
      <c r="B1561" t="str">
        <f>'2O'!$AL$20</f>
        <v>BMA4047CTOT</v>
      </c>
      <c r="F1561">
        <f>IF(ISBLANK('2O'!$L$20),"",'2O'!$L$20)</f>
        <v>0</v>
      </c>
    </row>
    <row r="1562" spans="1:6">
      <c r="A1562" t="s">
        <v>15717</v>
      </c>
      <c r="B1562" t="str">
        <f>'2O'!$AE$22</f>
        <v>BMA4048WR</v>
      </c>
      <c r="F1562">
        <f>IF(ISBLANK('2O'!$E$22),"",'2O'!$E$22)</f>
        <v>0</v>
      </c>
    </row>
    <row r="1563" spans="1:6">
      <c r="A1563" t="s">
        <v>15717</v>
      </c>
      <c r="B1563" t="str">
        <f>'2O'!$AF$22</f>
        <v>BMA4048WN</v>
      </c>
      <c r="F1563">
        <f>IF(ISBLANK('2O'!$F$22),"",'2O'!$F$22)</f>
        <v>0</v>
      </c>
    </row>
    <row r="1564" spans="1:6">
      <c r="A1564" t="s">
        <v>15717</v>
      </c>
      <c r="B1564" t="str">
        <f>'2O'!$AG$22</f>
        <v>BMA4048WNK</v>
      </c>
      <c r="F1564">
        <f>IF(ISBLANK('2O'!$G$22),"",'2O'!$G$22)</f>
        <v>0</v>
      </c>
    </row>
    <row r="1565" spans="1:6">
      <c r="A1565" t="s">
        <v>15717</v>
      </c>
      <c r="B1565" t="str">
        <f>'2O'!$AH$22</f>
        <v>BMA4048SG</v>
      </c>
      <c r="F1565">
        <f>IF(ISBLANK('2O'!$H$22),"",'2O'!$H$22)</f>
        <v>0</v>
      </c>
    </row>
    <row r="1566" spans="1:6">
      <c r="A1566" t="s">
        <v>15717</v>
      </c>
      <c r="B1566" t="str">
        <f>'2O'!$AI$22</f>
        <v>BMA4048STTT</v>
      </c>
      <c r="F1566">
        <f>IF(ISBLANK('2O'!$I$22),"",'2O'!$I$22)</f>
        <v>0</v>
      </c>
    </row>
    <row r="1567" spans="1:6">
      <c r="A1567" t="s">
        <v>15717</v>
      </c>
      <c r="B1567" t="str">
        <f>'2O'!$AJ$22</f>
        <v>BMA4048H</v>
      </c>
      <c r="F1567">
        <f>IF(ISBLANK('2O'!$J$22),"",'2O'!$J$22)</f>
        <v>0</v>
      </c>
    </row>
    <row r="1568" spans="1:6">
      <c r="A1568" t="s">
        <v>15717</v>
      </c>
      <c r="B1568" t="str">
        <f>'2O'!$AK$22</f>
        <v>BMA4048NH</v>
      </c>
      <c r="F1568">
        <f>IF(ISBLANK('2O'!$K$22),"",'2O'!$K$22)</f>
        <v>0</v>
      </c>
    </row>
    <row r="1569" spans="1:6">
      <c r="A1569" t="s">
        <v>15717</v>
      </c>
      <c r="B1569" t="str">
        <f>'2O'!$AL$22</f>
        <v>BMA4048CTOT</v>
      </c>
      <c r="F1569">
        <f>IF(ISBLANK('2O'!$L$22),"",'2O'!$L$22)</f>
        <v>0</v>
      </c>
    </row>
    <row r="1570" spans="1:6">
      <c r="A1570" t="s">
        <v>15717</v>
      </c>
      <c r="B1570" t="str">
        <f>'2O'!$AE$24</f>
        <v>BMA4049WR</v>
      </c>
      <c r="F1570">
        <f>IF(ISBLANK('2O'!$E$24),"",'2O'!$E$24)</f>
        <v>0</v>
      </c>
    </row>
    <row r="1571" spans="1:6">
      <c r="A1571" t="s">
        <v>15717</v>
      </c>
      <c r="B1571" t="str">
        <f>'2O'!$AF$24</f>
        <v>BMA4049WN</v>
      </c>
      <c r="F1571">
        <f>IF(ISBLANK('2O'!$F$24),"",'2O'!$F$24)</f>
        <v>0</v>
      </c>
    </row>
    <row r="1572" spans="1:6">
      <c r="A1572" t="s">
        <v>15717</v>
      </c>
      <c r="B1572" t="str">
        <f>'2O'!$AG$24</f>
        <v>BMA4049WNK</v>
      </c>
      <c r="F1572">
        <f>IF(ISBLANK('2O'!$G$24),"",'2O'!$G$24)</f>
        <v>0</v>
      </c>
    </row>
    <row r="1573" spans="1:6">
      <c r="A1573" t="s">
        <v>15717</v>
      </c>
      <c r="B1573" t="str">
        <f>'2O'!$AH$24</f>
        <v>BMA4049SG</v>
      </c>
      <c r="F1573">
        <f>IF(ISBLANK('2O'!$H$24),"",'2O'!$H$24)</f>
        <v>0</v>
      </c>
    </row>
    <row r="1574" spans="1:6">
      <c r="A1574" t="s">
        <v>15717</v>
      </c>
      <c r="B1574" t="str">
        <f>'2O'!$AI$24</f>
        <v>BMA4049STTT</v>
      </c>
      <c r="F1574">
        <f>IF(ISBLANK('2O'!$I$24),"",'2O'!$I$24)</f>
        <v>0</v>
      </c>
    </row>
    <row r="1575" spans="1:6">
      <c r="A1575" t="s">
        <v>15717</v>
      </c>
      <c r="B1575" t="str">
        <f>'2O'!$AJ$24</f>
        <v>BMA4049H</v>
      </c>
      <c r="F1575">
        <f>IF(ISBLANK('2O'!$J$24),"",'2O'!$J$24)</f>
        <v>0</v>
      </c>
    </row>
    <row r="1576" spans="1:6">
      <c r="A1576" t="s">
        <v>15717</v>
      </c>
      <c r="B1576" t="str">
        <f>'2O'!$AK$24</f>
        <v>BMA4049NH</v>
      </c>
      <c r="F1576">
        <f>IF(ISBLANK('2O'!$K$24),"",'2O'!$K$24)</f>
        <v>0</v>
      </c>
    </row>
    <row r="1577" spans="1:6">
      <c r="A1577" t="s">
        <v>15717</v>
      </c>
      <c r="B1577" t="str">
        <f>'2O'!$AL$24</f>
        <v>BMA4049CTOT</v>
      </c>
      <c r="F1577">
        <f>IF(ISBLANK('2O'!$L$24),"",'2O'!$L$24)</f>
        <v>0</v>
      </c>
    </row>
    <row r="1578" spans="1:6">
      <c r="A1578" t="s">
        <v>15717</v>
      </c>
      <c r="B1578" t="str">
        <f>'2O'!$AE$27</f>
        <v>BMA4051WR</v>
      </c>
      <c r="F1578" t="str">
        <f>IF(ISBLANK('2O'!$E$27),"",'2O'!$E$27)</f>
        <v/>
      </c>
    </row>
    <row r="1579" spans="1:6">
      <c r="A1579" t="s">
        <v>15717</v>
      </c>
      <c r="B1579" t="str">
        <f>'2O'!$AF$27</f>
        <v>BMA4051WN</v>
      </c>
      <c r="F1579" t="str">
        <f>IF(ISBLANK('2O'!$F$27),"",'2O'!$F$27)</f>
        <v/>
      </c>
    </row>
    <row r="1580" spans="1:6">
      <c r="A1580" t="s">
        <v>15717</v>
      </c>
      <c r="B1580" t="str">
        <f>'2O'!$AG$27</f>
        <v>BMA4051WNK</v>
      </c>
      <c r="F1580" t="str">
        <f>IF(ISBLANK('2O'!$G$27),"",'2O'!$G$27)</f>
        <v/>
      </c>
    </row>
    <row r="1581" spans="1:6">
      <c r="A1581" t="s">
        <v>15717</v>
      </c>
      <c r="B1581" t="str">
        <f>'2O'!$AH$27</f>
        <v>BMA4051SG</v>
      </c>
      <c r="F1581" t="str">
        <f>IF(ISBLANK('2O'!$H$27),"",'2O'!$H$27)</f>
        <v/>
      </c>
    </row>
    <row r="1582" spans="1:6">
      <c r="A1582" t="s">
        <v>15717</v>
      </c>
      <c r="B1582" t="str">
        <f>'2O'!$AI$27</f>
        <v>BMA4051STTT</v>
      </c>
      <c r="F1582" t="str">
        <f>IF(ISBLANK('2O'!$I$27),"",'2O'!$I$27)</f>
        <v/>
      </c>
    </row>
    <row r="1583" spans="1:6">
      <c r="A1583" t="s">
        <v>15717</v>
      </c>
      <c r="B1583" t="str">
        <f>'2O'!$AJ$27</f>
        <v>BMA4051H</v>
      </c>
      <c r="F1583" t="str">
        <f>IF(ISBLANK('2O'!$J$27),"",'2O'!$J$27)</f>
        <v/>
      </c>
    </row>
    <row r="1584" spans="1:6">
      <c r="A1584" t="s">
        <v>15717</v>
      </c>
      <c r="B1584" t="str">
        <f>'2O'!$AK$27</f>
        <v>BMA4051NH</v>
      </c>
      <c r="F1584" t="str">
        <f>IF(ISBLANK('2O'!$K$27),"",'2O'!$K$27)</f>
        <v/>
      </c>
    </row>
    <row r="1585" spans="1:6">
      <c r="A1585" t="s">
        <v>15717</v>
      </c>
      <c r="B1585" t="str">
        <f>'2O'!$AL$27</f>
        <v>BMA4051CTOT</v>
      </c>
      <c r="F1585">
        <f>IF(ISBLANK('2O'!$L$27),"",'2O'!$L$27)</f>
        <v>0</v>
      </c>
    </row>
    <row r="1586" spans="1:6">
      <c r="A1586" t="s">
        <v>15717</v>
      </c>
      <c r="B1586" t="str">
        <f>'2O'!$AE$28</f>
        <v>BMA334WR</v>
      </c>
      <c r="F1586" t="str">
        <f>IF(ISBLANK('2O'!$E$28),"",'2O'!$E$28)</f>
        <v/>
      </c>
    </row>
    <row r="1587" spans="1:6">
      <c r="A1587" t="s">
        <v>15717</v>
      </c>
      <c r="B1587" t="str">
        <f>'2O'!$AF$28</f>
        <v>BMA334WN</v>
      </c>
      <c r="F1587" t="str">
        <f>IF(ISBLANK('2O'!$F$28),"",'2O'!$F$28)</f>
        <v/>
      </c>
    </row>
    <row r="1588" spans="1:6">
      <c r="A1588" t="s">
        <v>15717</v>
      </c>
      <c r="B1588" t="str">
        <f>'2O'!$AG$28</f>
        <v>BMA334WNK</v>
      </c>
      <c r="F1588" t="str">
        <f>IF(ISBLANK('2O'!$G$28),"",'2O'!$G$28)</f>
        <v/>
      </c>
    </row>
    <row r="1589" spans="1:6">
      <c r="A1589" t="s">
        <v>15717</v>
      </c>
      <c r="B1589" t="str">
        <f>'2O'!$AH$28</f>
        <v>BMA334SG</v>
      </c>
      <c r="F1589" t="str">
        <f>IF(ISBLANK('2O'!$H$28),"",'2O'!$H$28)</f>
        <v/>
      </c>
    </row>
    <row r="1590" spans="1:6">
      <c r="A1590" t="s">
        <v>15717</v>
      </c>
      <c r="B1590" t="str">
        <f>'2O'!$AI$28</f>
        <v>BMA334STTT</v>
      </c>
      <c r="F1590" t="str">
        <f>IF(ISBLANK('2O'!$I$28),"",'2O'!$I$28)</f>
        <v/>
      </c>
    </row>
    <row r="1591" spans="1:6">
      <c r="A1591" t="s">
        <v>15717</v>
      </c>
      <c r="B1591" t="str">
        <f>'2O'!$AJ$28</f>
        <v>BMA334H</v>
      </c>
      <c r="F1591" t="str">
        <f>IF(ISBLANK('2O'!$J$28),"",'2O'!$J$28)</f>
        <v/>
      </c>
    </row>
    <row r="1592" spans="1:6">
      <c r="A1592" t="s">
        <v>15717</v>
      </c>
      <c r="B1592" t="str">
        <f>'2O'!$AK$28</f>
        <v>BMA334NH</v>
      </c>
      <c r="F1592" t="str">
        <f>IF(ISBLANK('2O'!$K$28),"",'2O'!$K$28)</f>
        <v/>
      </c>
    </row>
    <row r="1593" spans="1:6">
      <c r="A1593" t="s">
        <v>15717</v>
      </c>
      <c r="B1593" t="str">
        <f>'2O'!$AL$28</f>
        <v>BMA334CTOT</v>
      </c>
      <c r="F1593">
        <f>IF(ISBLANK('2O'!$L$28),"",'2O'!$L$28)</f>
        <v>0</v>
      </c>
    </row>
    <row r="1594" spans="1:6">
      <c r="A1594" t="s">
        <v>15717</v>
      </c>
      <c r="B1594" t="str">
        <f>'2O'!$AE$29</f>
        <v>BMA4052WR</v>
      </c>
      <c r="F1594">
        <f>IF(ISBLANK('2O'!$E$29),"",'2O'!$E$29)</f>
        <v>0</v>
      </c>
    </row>
    <row r="1595" spans="1:6">
      <c r="A1595" t="s">
        <v>15717</v>
      </c>
      <c r="B1595" t="str">
        <f>'2O'!$AF$29</f>
        <v>BMA4052WN</v>
      </c>
      <c r="F1595">
        <f>IF(ISBLANK('2O'!$F$29),"",'2O'!$F$29)</f>
        <v>0</v>
      </c>
    </row>
    <row r="1596" spans="1:6">
      <c r="A1596" t="s">
        <v>15717</v>
      </c>
      <c r="B1596" t="str">
        <f>'2O'!$AG$29</f>
        <v>BMA4052WNK</v>
      </c>
      <c r="F1596">
        <f>IF(ISBLANK('2O'!$G$29),"",'2O'!$G$29)</f>
        <v>0</v>
      </c>
    </row>
    <row r="1597" spans="1:6">
      <c r="A1597" t="s">
        <v>15717</v>
      </c>
      <c r="B1597" t="str">
        <f>'2O'!$AH$29</f>
        <v>BMA4052SG</v>
      </c>
      <c r="F1597">
        <f>IF(ISBLANK('2O'!$H$29),"",'2O'!$H$29)</f>
        <v>0</v>
      </c>
    </row>
    <row r="1598" spans="1:6">
      <c r="A1598" t="s">
        <v>15717</v>
      </c>
      <c r="B1598" t="str">
        <f>'2O'!$AI$29</f>
        <v>BMA4052STTT</v>
      </c>
      <c r="F1598">
        <f>IF(ISBLANK('2O'!$I$29),"",'2O'!$I$29)</f>
        <v>0</v>
      </c>
    </row>
    <row r="1599" spans="1:6">
      <c r="A1599" t="s">
        <v>15717</v>
      </c>
      <c r="B1599" t="str">
        <f>'2O'!$AJ$29</f>
        <v>BMA4052H</v>
      </c>
      <c r="F1599">
        <f>IF(ISBLANK('2O'!$J$29),"",'2O'!$J$29)</f>
        <v>0</v>
      </c>
    </row>
    <row r="1600" spans="1:6">
      <c r="A1600" t="s">
        <v>15717</v>
      </c>
      <c r="B1600" t="str">
        <f>'2O'!$AK$29</f>
        <v>BMA4052NH</v>
      </c>
      <c r="F1600">
        <f>IF(ISBLANK('2O'!$K$29),"",'2O'!$K$29)</f>
        <v>0</v>
      </c>
    </row>
    <row r="1601" spans="1:6">
      <c r="A1601" t="s">
        <v>15717</v>
      </c>
      <c r="B1601" t="str">
        <f>'2O'!$AL$29</f>
        <v>BMA4052CTOT</v>
      </c>
      <c r="F1601">
        <f>IF(ISBLANK('2O'!$L$29),"",'2O'!$L$29)</f>
        <v>0</v>
      </c>
    </row>
    <row r="1602" spans="1:6">
      <c r="A1602" t="s">
        <v>15718</v>
      </c>
      <c r="B1602" t="str">
        <f>'4C SBB'!$AJ$9</f>
        <v>B0139FDWR</v>
      </c>
      <c r="F1602" t="str">
        <f>IF(ISBLANK('4C SBB'!$E$9),"",'4C SBB'!$E$9)</f>
        <v/>
      </c>
    </row>
    <row r="1603" spans="1:6">
      <c r="A1603" t="s">
        <v>15718</v>
      </c>
      <c r="B1603" t="str">
        <f>'4C SBB'!$AK$9</f>
        <v>B0139FDWNP</v>
      </c>
      <c r="F1603" t="str">
        <f>IF(ISBLANK('4C SBB'!$F$9),"",'4C SBB'!$F$9)</f>
        <v/>
      </c>
    </row>
    <row r="1604" spans="1:6">
      <c r="A1604" t="s">
        <v>15718</v>
      </c>
      <c r="B1604" t="str">
        <f>'4C SBB'!$AL$9</f>
        <v>B0139FDWWNP</v>
      </c>
      <c r="F1604" t="str">
        <f>IF(ISBLANK('4C SBB'!$G$9),"",'4C SBB'!$G$9)</f>
        <v/>
      </c>
    </row>
    <row r="1605" spans="1:6">
      <c r="A1605" t="s">
        <v>15718</v>
      </c>
      <c r="B1605" t="str">
        <f>'4C SBB'!$AM$9</f>
        <v>B0139FDBIO</v>
      </c>
      <c r="F1605" t="str">
        <f>IF(ISBLANK('4C SBB'!$H$9),"",'4C SBB'!$H$9)</f>
        <v/>
      </c>
    </row>
    <row r="1606" spans="1:6">
      <c r="A1606" t="s">
        <v>15718</v>
      </c>
      <c r="B1606" t="str">
        <f>'4C SBB'!$AN$9</f>
        <v>B0139FDTTTH</v>
      </c>
      <c r="F1606" t="str">
        <f>IF(ISBLANK('4C SBB'!$I$9),"",'4C SBB'!$I$9)</f>
        <v/>
      </c>
    </row>
    <row r="1607" spans="1:6">
      <c r="A1607" t="s">
        <v>15718</v>
      </c>
      <c r="B1607" t="str">
        <f>'4C SBB'!$AO$9</f>
        <v>B0139FDCWR</v>
      </c>
      <c r="F1607" t="str">
        <f>IF(ISBLANK('4C SBB'!$J$9),"",'4C SBB'!$J$9)</f>
        <v/>
      </c>
    </row>
    <row r="1608" spans="1:6">
      <c r="A1608" t="s">
        <v>15718</v>
      </c>
      <c r="B1608" t="str">
        <f>'4C SBB'!$AP$9</f>
        <v>B0139FDCWNP</v>
      </c>
      <c r="F1608" t="str">
        <f>IF(ISBLANK('4C SBB'!$K$9),"",'4C SBB'!$K$9)</f>
        <v/>
      </c>
    </row>
    <row r="1609" spans="1:6">
      <c r="A1609" t="s">
        <v>15718</v>
      </c>
      <c r="B1609" t="str">
        <f>'4C SBB'!$AQ$9</f>
        <v>B0139FDCWWNP</v>
      </c>
      <c r="F1609" t="str">
        <f>IF(ISBLANK('4C SBB'!$L$9),"",'4C SBB'!$L$9)</f>
        <v/>
      </c>
    </row>
    <row r="1610" spans="1:6">
      <c r="A1610" t="s">
        <v>15718</v>
      </c>
      <c r="B1610" t="str">
        <f>'4C SBB'!$AR$9</f>
        <v>B0139FDCBIO</v>
      </c>
      <c r="F1610" t="str">
        <f>IF(ISBLANK('4C SBB'!$M$9),"",'4C SBB'!$M$9)</f>
        <v/>
      </c>
    </row>
    <row r="1611" spans="1:6">
      <c r="A1611" t="s">
        <v>15718</v>
      </c>
      <c r="B1611" t="str">
        <f>'4C SBB'!$AS$9</f>
        <v>B0139FDCTTTH</v>
      </c>
      <c r="F1611" t="str">
        <f>IF(ISBLANK('4C SBB'!$N$9),"",'4C SBB'!$N$9)</f>
        <v/>
      </c>
    </row>
    <row r="1612" spans="1:6">
      <c r="A1612" t="s">
        <v>15718</v>
      </c>
      <c r="B1612" t="str">
        <f>'4C SBB'!$AJ$10</f>
        <v>B0140ACWR</v>
      </c>
      <c r="F1612" t="str">
        <f>IF(ISBLANK('4C SBB'!$E$10),"",'4C SBB'!$E$10)</f>
        <v/>
      </c>
    </row>
    <row r="1613" spans="1:6">
      <c r="A1613" t="s">
        <v>15718</v>
      </c>
      <c r="B1613" t="str">
        <f>'4C SBB'!$AK$10</f>
        <v>B0140ACWNP</v>
      </c>
      <c r="F1613" t="str">
        <f>IF(ISBLANK('4C SBB'!$F$10),"",'4C SBB'!$F$10)</f>
        <v/>
      </c>
    </row>
    <row r="1614" spans="1:6">
      <c r="A1614" t="s">
        <v>15718</v>
      </c>
      <c r="B1614" t="str">
        <f>'4C SBB'!$AL$10</f>
        <v>B0140ACWWNP</v>
      </c>
      <c r="F1614" t="str">
        <f>IF(ISBLANK('4C SBB'!$G$10),"",'4C SBB'!$G$10)</f>
        <v/>
      </c>
    </row>
    <row r="1615" spans="1:6">
      <c r="A1615" t="s">
        <v>15718</v>
      </c>
      <c r="B1615" t="str">
        <f>'4C SBB'!$AM$10</f>
        <v>B0140ACBIO</v>
      </c>
      <c r="F1615" t="str">
        <f>IF(ISBLANK('4C SBB'!$H$10),"",'4C SBB'!$H$10)</f>
        <v/>
      </c>
    </row>
    <row r="1616" spans="1:6">
      <c r="A1616" t="s">
        <v>15718</v>
      </c>
      <c r="B1616" t="str">
        <f>'4C SBB'!$AN$10</f>
        <v>B0140ACTTTH</v>
      </c>
      <c r="F1616" t="str">
        <f>IF(ISBLANK('4C SBB'!$I$10),"",'4C SBB'!$I$10)</f>
        <v/>
      </c>
    </row>
    <row r="1617" spans="1:6">
      <c r="A1617" t="s">
        <v>15718</v>
      </c>
      <c r="B1617" t="str">
        <f>'4C SBB'!$AO$10</f>
        <v>B0140ACCWR</v>
      </c>
      <c r="F1617" t="str">
        <f>IF(ISBLANK('4C SBB'!$J$10),"",'4C SBB'!$J$10)</f>
        <v/>
      </c>
    </row>
    <row r="1618" spans="1:6">
      <c r="A1618" t="s">
        <v>15718</v>
      </c>
      <c r="B1618" t="str">
        <f>'4C SBB'!$AP$10</f>
        <v>B0140ACCWNP</v>
      </c>
      <c r="F1618" t="str">
        <f>IF(ISBLANK('4C SBB'!$K$10),"",'4C SBB'!$K$10)</f>
        <v/>
      </c>
    </row>
    <row r="1619" spans="1:6">
      <c r="A1619" t="s">
        <v>15718</v>
      </c>
      <c r="B1619" t="str">
        <f>'4C SBB'!$AQ$10</f>
        <v>B0140ACCWWNP</v>
      </c>
      <c r="F1619" t="str">
        <f>IF(ISBLANK('4C SBB'!$L$10),"",'4C SBB'!$L$10)</f>
        <v/>
      </c>
    </row>
    <row r="1620" spans="1:6">
      <c r="A1620" t="s">
        <v>15718</v>
      </c>
      <c r="B1620" t="str">
        <f>'4C SBB'!$AR$10</f>
        <v>B0140ACCBIO</v>
      </c>
      <c r="F1620" t="str">
        <f>IF(ISBLANK('4C SBB'!$M$10),"",'4C SBB'!$M$10)</f>
        <v/>
      </c>
    </row>
    <row r="1621" spans="1:6">
      <c r="A1621" t="s">
        <v>15718</v>
      </c>
      <c r="B1621" t="str">
        <f>'4C SBB'!$AS$10</f>
        <v>B0140ACCTTTH</v>
      </c>
      <c r="F1621" t="str">
        <f>IF(ISBLANK('4C SBB'!$N$10),"",'4C SBB'!$N$10)</f>
        <v/>
      </c>
    </row>
    <row r="1622" spans="1:6">
      <c r="A1622" t="s">
        <v>15718</v>
      </c>
      <c r="B1622" t="str">
        <f>'4C SBB'!$AJ$11</f>
        <v>B0141TEWR</v>
      </c>
      <c r="F1622" t="str">
        <f>IF(ISBLANK('4C SBB'!$E$11),"",'4C SBB'!$E$11)</f>
        <v/>
      </c>
    </row>
    <row r="1623" spans="1:6">
      <c r="A1623" t="s">
        <v>15718</v>
      </c>
      <c r="B1623" t="str">
        <f>'4C SBB'!$AK$11</f>
        <v>B0141TEWNP</v>
      </c>
      <c r="F1623" t="str">
        <f>IF(ISBLANK('4C SBB'!$F$11),"",'4C SBB'!$F$11)</f>
        <v/>
      </c>
    </row>
    <row r="1624" spans="1:6">
      <c r="A1624" t="s">
        <v>15718</v>
      </c>
      <c r="B1624" t="str">
        <f>'4C SBB'!$AL$11</f>
        <v>B0141TEWWNP</v>
      </c>
      <c r="F1624" t="str">
        <f>IF(ISBLANK('4C SBB'!$G$11),"",'4C SBB'!$G$11)</f>
        <v/>
      </c>
    </row>
    <row r="1625" spans="1:6">
      <c r="A1625" t="s">
        <v>15718</v>
      </c>
      <c r="B1625" t="str">
        <f>'4C SBB'!$AM$11</f>
        <v>B0141TEBIO</v>
      </c>
      <c r="F1625" t="str">
        <f>IF(ISBLANK('4C SBB'!$H$11),"",'4C SBB'!$H$11)</f>
        <v/>
      </c>
    </row>
    <row r="1626" spans="1:6">
      <c r="A1626" t="s">
        <v>15718</v>
      </c>
      <c r="B1626" t="str">
        <f>'4C SBB'!$AN$11</f>
        <v>B0141TETTTH</v>
      </c>
      <c r="F1626" t="str">
        <f>IF(ISBLANK('4C SBB'!$I$11),"",'4C SBB'!$I$11)</f>
        <v/>
      </c>
    </row>
    <row r="1627" spans="1:6">
      <c r="A1627" t="s">
        <v>15718</v>
      </c>
      <c r="B1627" t="str">
        <f>'4C SBB'!$AO$11</f>
        <v>B0141TECWR</v>
      </c>
      <c r="F1627" t="str">
        <f>IF(ISBLANK('4C SBB'!$J$11),"",'4C SBB'!$J$11)</f>
        <v/>
      </c>
    </row>
    <row r="1628" spans="1:6">
      <c r="A1628" t="s">
        <v>15718</v>
      </c>
      <c r="B1628" t="str">
        <f>'4C SBB'!$AP$11</f>
        <v>B0141TECWNP</v>
      </c>
      <c r="F1628" t="str">
        <f>IF(ISBLANK('4C SBB'!$K$11),"",'4C SBB'!$K$11)</f>
        <v/>
      </c>
    </row>
    <row r="1629" spans="1:6">
      <c r="A1629" t="s">
        <v>15718</v>
      </c>
      <c r="B1629" t="str">
        <f>'4C SBB'!$AQ$11</f>
        <v>B0141TECWWNP</v>
      </c>
      <c r="F1629" t="str">
        <f>IF(ISBLANK('4C SBB'!$L$11),"",'4C SBB'!$L$11)</f>
        <v/>
      </c>
    </row>
    <row r="1630" spans="1:6">
      <c r="A1630" t="s">
        <v>15718</v>
      </c>
      <c r="B1630" t="str">
        <f>'4C SBB'!$AR$11</f>
        <v>B0141TECBIO</v>
      </c>
      <c r="F1630" t="str">
        <f>IF(ISBLANK('4C SBB'!$M$11),"",'4C SBB'!$M$11)</f>
        <v/>
      </c>
    </row>
    <row r="1631" spans="1:6">
      <c r="A1631" t="s">
        <v>15718</v>
      </c>
      <c r="B1631" t="str">
        <f>'4C SBB'!$AS$11</f>
        <v>B0141TECTTTH</v>
      </c>
      <c r="F1631" t="str">
        <f>IF(ISBLANK('4C SBB'!$N$11),"",'4C SBB'!$N$11)</f>
        <v/>
      </c>
    </row>
    <row r="1632" spans="1:6">
      <c r="A1632" t="s">
        <v>15718</v>
      </c>
      <c r="B1632" t="str">
        <f>'4C SBB'!$AJ$12</f>
        <v>B0142DCWR</v>
      </c>
      <c r="F1632" t="str">
        <f>IF(ISBLANK('4C SBB'!$E$12),"",'4C SBB'!$E$12)</f>
        <v/>
      </c>
    </row>
    <row r="1633" spans="1:6">
      <c r="A1633" t="s">
        <v>15718</v>
      </c>
      <c r="B1633" t="str">
        <f>'4C SBB'!$AK$12</f>
        <v>B0142DCWNP</v>
      </c>
      <c r="F1633" t="str">
        <f>IF(ISBLANK('4C SBB'!$F$12),"",'4C SBB'!$F$12)</f>
        <v/>
      </c>
    </row>
    <row r="1634" spans="1:6">
      <c r="A1634" t="s">
        <v>15718</v>
      </c>
      <c r="B1634" t="str">
        <f>'4C SBB'!$AL$12</f>
        <v>B0142DCWWNP</v>
      </c>
      <c r="F1634" t="str">
        <f>IF(ISBLANK('4C SBB'!$G$12),"",'4C SBB'!$G$12)</f>
        <v/>
      </c>
    </row>
    <row r="1635" spans="1:6">
      <c r="A1635" t="s">
        <v>15718</v>
      </c>
      <c r="B1635" t="str">
        <f>'4C SBB'!$AM$12</f>
        <v>B0142DCBIO</v>
      </c>
      <c r="F1635" t="str">
        <f>IF(ISBLANK('4C SBB'!$H$12),"",'4C SBB'!$H$12)</f>
        <v/>
      </c>
    </row>
    <row r="1636" spans="1:6">
      <c r="A1636" t="s">
        <v>15718</v>
      </c>
      <c r="B1636" t="str">
        <f>'4C SBB'!$AN$12</f>
        <v>B0142DCTTTH</v>
      </c>
      <c r="F1636" t="str">
        <f>IF(ISBLANK('4C SBB'!$I$12),"",'4C SBB'!$I$12)</f>
        <v/>
      </c>
    </row>
    <row r="1637" spans="1:6">
      <c r="A1637" t="s">
        <v>15718</v>
      </c>
      <c r="B1637" t="str">
        <f>'4C SBB'!$AO$12</f>
        <v>B0142DCCWR</v>
      </c>
      <c r="F1637" t="str">
        <f>IF(ISBLANK('4C SBB'!$J$12),"",'4C SBB'!$J$12)</f>
        <v/>
      </c>
    </row>
    <row r="1638" spans="1:6">
      <c r="A1638" t="s">
        <v>15718</v>
      </c>
      <c r="B1638" t="str">
        <f>'4C SBB'!$AP$12</f>
        <v>B0142DCCWNP</v>
      </c>
      <c r="F1638" t="str">
        <f>IF(ISBLANK('4C SBB'!$K$12),"",'4C SBB'!$K$12)</f>
        <v/>
      </c>
    </row>
    <row r="1639" spans="1:6">
      <c r="A1639" t="s">
        <v>15718</v>
      </c>
      <c r="B1639" t="str">
        <f>'4C SBB'!$AQ$12</f>
        <v>B0142DCCWWNP</v>
      </c>
      <c r="F1639" t="str">
        <f>IF(ISBLANK('4C SBB'!$L$12),"",'4C SBB'!$L$12)</f>
        <v/>
      </c>
    </row>
    <row r="1640" spans="1:6">
      <c r="A1640" t="s">
        <v>15718</v>
      </c>
      <c r="B1640" t="str">
        <f>'4C SBB'!$AR$12</f>
        <v>B0142DCCBIO</v>
      </c>
      <c r="F1640" t="str">
        <f>IF(ISBLANK('4C SBB'!$M$12),"",'4C SBB'!$M$12)</f>
        <v/>
      </c>
    </row>
    <row r="1641" spans="1:6">
      <c r="A1641" t="s">
        <v>15718</v>
      </c>
      <c r="B1641" t="str">
        <f>'4C SBB'!$AS$12</f>
        <v>B0142DCCTTTH</v>
      </c>
      <c r="F1641" t="str">
        <f>IF(ISBLANK('4C SBB'!$N$12),"",'4C SBB'!$N$12)</f>
        <v/>
      </c>
    </row>
    <row r="1642" spans="1:6">
      <c r="A1642" t="s">
        <v>15718</v>
      </c>
      <c r="B1642" t="str">
        <f>'4C SBB'!$AJ$13</f>
        <v>B0143TAWR</v>
      </c>
      <c r="F1642">
        <f>IF(ISBLANK('4C SBB'!$E$13),"",'4C SBB'!$E$13)</f>
        <v>0</v>
      </c>
    </row>
    <row r="1643" spans="1:6">
      <c r="A1643" t="s">
        <v>15718</v>
      </c>
      <c r="B1643" t="str">
        <f>'4C SBB'!$AK$13</f>
        <v>B0143TAWNP</v>
      </c>
      <c r="F1643">
        <f>IF(ISBLANK('4C SBB'!$F$13),"",'4C SBB'!$F$13)</f>
        <v>0</v>
      </c>
    </row>
    <row r="1644" spans="1:6">
      <c r="A1644" t="s">
        <v>15718</v>
      </c>
      <c r="B1644" t="str">
        <f>'4C SBB'!$AL$13</f>
        <v>B0143TAWWNP</v>
      </c>
      <c r="F1644">
        <f>IF(ISBLANK('4C SBB'!$G$13),"",'4C SBB'!$G$13)</f>
        <v>0</v>
      </c>
    </row>
    <row r="1645" spans="1:6">
      <c r="A1645" t="s">
        <v>15718</v>
      </c>
      <c r="B1645" t="str">
        <f>'4C SBB'!$AM$13</f>
        <v>B0143TABIO</v>
      </c>
      <c r="F1645">
        <f>IF(ISBLANK('4C SBB'!$H$13),"",'4C SBB'!$H$13)</f>
        <v>0</v>
      </c>
    </row>
    <row r="1646" spans="1:6">
      <c r="A1646" t="s">
        <v>15718</v>
      </c>
      <c r="B1646" t="str">
        <f>'4C SBB'!$AN$13</f>
        <v>B0143TATTTH</v>
      </c>
      <c r="F1646">
        <f>IF(ISBLANK('4C SBB'!$I$13),"",'4C SBB'!$I$13)</f>
        <v>0</v>
      </c>
    </row>
    <row r="1647" spans="1:6">
      <c r="A1647" t="s">
        <v>15718</v>
      </c>
      <c r="B1647" t="str">
        <f>'4C SBB'!$AO$13</f>
        <v>B0143TACWR</v>
      </c>
      <c r="F1647">
        <f>IF(ISBLANK('4C SBB'!$J$13),"",'4C SBB'!$J$13)</f>
        <v>0</v>
      </c>
    </row>
    <row r="1648" spans="1:6">
      <c r="A1648" t="s">
        <v>15718</v>
      </c>
      <c r="B1648" t="str">
        <f>'4C SBB'!$AP$13</f>
        <v>B0143TACWNP</v>
      </c>
      <c r="F1648">
        <f>IF(ISBLANK('4C SBB'!$K$13),"",'4C SBB'!$K$13)</f>
        <v>0</v>
      </c>
    </row>
    <row r="1649" spans="1:6">
      <c r="A1649" t="s">
        <v>15718</v>
      </c>
      <c r="B1649" t="str">
        <f>'4C SBB'!$AQ$13</f>
        <v>B0143TACWWNP</v>
      </c>
      <c r="F1649">
        <f>IF(ISBLANK('4C SBB'!$L$13),"",'4C SBB'!$L$13)</f>
        <v>0</v>
      </c>
    </row>
    <row r="1650" spans="1:6">
      <c r="A1650" t="s">
        <v>15718</v>
      </c>
      <c r="B1650" t="str">
        <f>'4C SBB'!$AR$13</f>
        <v>B0143TACBIO</v>
      </c>
      <c r="F1650">
        <f>IF(ISBLANK('4C SBB'!$M$13),"",'4C SBB'!$M$13)</f>
        <v>0</v>
      </c>
    </row>
    <row r="1651" spans="1:6">
      <c r="A1651" t="s">
        <v>15718</v>
      </c>
      <c r="B1651" t="str">
        <f>'4C SBB'!$AS$13</f>
        <v>B0143TACTTTH</v>
      </c>
      <c r="F1651">
        <f>IF(ISBLANK('4C SBB'!$N$13),"",'4C SBB'!$N$13)</f>
        <v>0</v>
      </c>
    </row>
    <row r="1652" spans="1:6">
      <c r="A1652" t="s">
        <v>15718</v>
      </c>
      <c r="B1652" t="str">
        <f>'4C SBB'!$AJ$14</f>
        <v>B0144VRWR</v>
      </c>
      <c r="F1652">
        <f>IF(ISBLANK('4C SBB'!$E$14),"",'4C SBB'!$E$14)</f>
        <v>0</v>
      </c>
    </row>
    <row r="1653" spans="1:6">
      <c r="A1653" t="s">
        <v>15718</v>
      </c>
      <c r="B1653" t="str">
        <f>'4C SBB'!$AK$14</f>
        <v>B0144VRWNP</v>
      </c>
      <c r="F1653">
        <f>IF(ISBLANK('4C SBB'!$F$14),"",'4C SBB'!$F$14)</f>
        <v>0</v>
      </c>
    </row>
    <row r="1654" spans="1:6">
      <c r="A1654" t="s">
        <v>15718</v>
      </c>
      <c r="B1654" t="str">
        <f>'4C SBB'!$AL$14</f>
        <v>B0144VRWWNP</v>
      </c>
      <c r="F1654">
        <f>IF(ISBLANK('4C SBB'!$G$14),"",'4C SBB'!$G$14)</f>
        <v>0</v>
      </c>
    </row>
    <row r="1655" spans="1:6">
      <c r="A1655" t="s">
        <v>15718</v>
      </c>
      <c r="B1655" t="str">
        <f>'4C SBB'!$AM$14</f>
        <v>B0144VRBIO</v>
      </c>
      <c r="F1655">
        <f>IF(ISBLANK('4C SBB'!$H$14),"",'4C SBB'!$H$14)</f>
        <v>0</v>
      </c>
    </row>
    <row r="1656" spans="1:6">
      <c r="A1656" t="s">
        <v>15718</v>
      </c>
      <c r="B1656" t="str">
        <f>'4C SBB'!$AN$14</f>
        <v>B0144VRTTTH</v>
      </c>
      <c r="F1656">
        <f>IF(ISBLANK('4C SBB'!$I$14),"",'4C SBB'!$I$14)</f>
        <v>0</v>
      </c>
    </row>
    <row r="1657" spans="1:6">
      <c r="A1657" t="s">
        <v>15718</v>
      </c>
      <c r="B1657" t="str">
        <f>'4C SBB'!$AO$14</f>
        <v>B0144VRCWR</v>
      </c>
      <c r="F1657">
        <f>IF(ISBLANK('4C SBB'!$J$14),"",'4C SBB'!$J$14)</f>
        <v>0</v>
      </c>
    </row>
    <row r="1658" spans="1:6">
      <c r="A1658" t="s">
        <v>15718</v>
      </c>
      <c r="B1658" t="str">
        <f>'4C SBB'!$AP$14</f>
        <v>B0144VRCWNP</v>
      </c>
      <c r="F1658">
        <f>IF(ISBLANK('4C SBB'!$K$14),"",'4C SBB'!$K$14)</f>
        <v>0</v>
      </c>
    </row>
    <row r="1659" spans="1:6">
      <c r="A1659" t="s">
        <v>15718</v>
      </c>
      <c r="B1659" t="str">
        <f>'4C SBB'!$AQ$14</f>
        <v>B0144VRCWWNP</v>
      </c>
      <c r="F1659">
        <f>IF(ISBLANK('4C SBB'!$L$14),"",'4C SBB'!$L$14)</f>
        <v>0</v>
      </c>
    </row>
    <row r="1660" spans="1:6">
      <c r="A1660" t="s">
        <v>15718</v>
      </c>
      <c r="B1660" t="str">
        <f>'4C SBB'!$AR$14</f>
        <v>B0144VRCBIO</v>
      </c>
      <c r="F1660">
        <f>IF(ISBLANK('4C SBB'!$M$14),"",'4C SBB'!$M$14)</f>
        <v>0</v>
      </c>
    </row>
    <row r="1661" spans="1:6">
      <c r="A1661" t="s">
        <v>15718</v>
      </c>
      <c r="B1661" t="str">
        <f>'4C SBB'!$AS$14</f>
        <v>B0144VRCTTTH</v>
      </c>
      <c r="F1661">
        <f>IF(ISBLANK('4C SBB'!$N$14),"",'4C SBB'!$N$14)</f>
        <v>0</v>
      </c>
    </row>
    <row r="1662" spans="1:6">
      <c r="A1662" t="s">
        <v>15718</v>
      </c>
      <c r="B1662" t="str">
        <f>'4C SBB'!$AJ$15</f>
        <v>B0145VTWR</v>
      </c>
      <c r="F1662" t="str">
        <f>IF(ISBLANK('4C SBB'!$E$15),"",'4C SBB'!$E$15)</f>
        <v/>
      </c>
    </row>
    <row r="1663" spans="1:6">
      <c r="A1663" t="s">
        <v>15718</v>
      </c>
      <c r="B1663" t="str">
        <f>'4C SBB'!$AK$15</f>
        <v>B0145VTWNP</v>
      </c>
      <c r="F1663" t="str">
        <f>IF(ISBLANK('4C SBB'!$F$15),"",'4C SBB'!$F$15)</f>
        <v/>
      </c>
    </row>
    <row r="1664" spans="1:6">
      <c r="A1664" t="s">
        <v>15718</v>
      </c>
      <c r="B1664" t="str">
        <f>'4C SBB'!$AL$15</f>
        <v>B0145VTWWNP</v>
      </c>
      <c r="F1664" t="str">
        <f>IF(ISBLANK('4C SBB'!$G$15),"",'4C SBB'!$G$15)</f>
        <v/>
      </c>
    </row>
    <row r="1665" spans="1:6">
      <c r="A1665" t="s">
        <v>15718</v>
      </c>
      <c r="B1665" t="str">
        <f>'4C SBB'!$AM$15</f>
        <v>B0145VTBIO</v>
      </c>
      <c r="F1665" t="str">
        <f>IF(ISBLANK('4C SBB'!$H$15),"",'4C SBB'!$H$15)</f>
        <v/>
      </c>
    </row>
    <row r="1666" spans="1:6">
      <c r="A1666" t="s">
        <v>15718</v>
      </c>
      <c r="B1666" t="str">
        <f>'4C SBB'!$AN$15</f>
        <v>B0145VTTTTH</v>
      </c>
      <c r="F1666" t="str">
        <f>IF(ISBLANK('4C SBB'!$I$15),"",'4C SBB'!$I$15)</f>
        <v/>
      </c>
    </row>
    <row r="1667" spans="1:6">
      <c r="A1667" t="s">
        <v>15718</v>
      </c>
      <c r="B1667" t="str">
        <f>'4C SBB'!$AO$15</f>
        <v>B0145VTCWR</v>
      </c>
      <c r="F1667" t="str">
        <f>IF(ISBLANK('4C SBB'!$J$15),"",'4C SBB'!$J$15)</f>
        <v/>
      </c>
    </row>
    <row r="1668" spans="1:6">
      <c r="A1668" t="s">
        <v>15718</v>
      </c>
      <c r="B1668" t="str">
        <f>'4C SBB'!$AP$15</f>
        <v>B0145VTCWNP</v>
      </c>
      <c r="F1668" t="str">
        <f>IF(ISBLANK('4C SBB'!$K$15),"",'4C SBB'!$K$15)</f>
        <v/>
      </c>
    </row>
    <row r="1669" spans="1:6">
      <c r="A1669" t="s">
        <v>15718</v>
      </c>
      <c r="B1669" t="str">
        <f>'4C SBB'!$AQ$15</f>
        <v>B0145VTCWWNP</v>
      </c>
      <c r="F1669" t="str">
        <f>IF(ISBLANK('4C SBB'!$L$15),"",'4C SBB'!$L$15)</f>
        <v/>
      </c>
    </row>
    <row r="1670" spans="1:6">
      <c r="A1670" t="s">
        <v>15718</v>
      </c>
      <c r="B1670" t="str">
        <f>'4C SBB'!$AR$15</f>
        <v>B0145VTCBIO</v>
      </c>
      <c r="F1670" t="str">
        <f>IF(ISBLANK('4C SBB'!$M$15),"",'4C SBB'!$M$15)</f>
        <v/>
      </c>
    </row>
    <row r="1671" spans="1:6">
      <c r="A1671" t="s">
        <v>15718</v>
      </c>
      <c r="B1671" t="str">
        <f>'4C SBB'!$AS$15</f>
        <v>B0145VTCTTTH</v>
      </c>
      <c r="F1671" t="str">
        <f>IF(ISBLANK('4C SBB'!$N$15),"",'4C SBB'!$N$15)</f>
        <v/>
      </c>
    </row>
    <row r="1672" spans="1:6">
      <c r="A1672" t="s">
        <v>15718</v>
      </c>
      <c r="B1672" t="str">
        <f>'4C SBB'!$AJ$16</f>
        <v>B0146VDWR</v>
      </c>
      <c r="F1672">
        <f>IF(ISBLANK('4C SBB'!$E$16),"",'4C SBB'!$E$16)</f>
        <v>0</v>
      </c>
    </row>
    <row r="1673" spans="1:6">
      <c r="A1673" t="s">
        <v>15718</v>
      </c>
      <c r="B1673" t="str">
        <f>'4C SBB'!$AK$16</f>
        <v>B0146VDWNP</v>
      </c>
      <c r="F1673">
        <f>IF(ISBLANK('4C SBB'!$F$16),"",'4C SBB'!$F$16)</f>
        <v>0</v>
      </c>
    </row>
    <row r="1674" spans="1:6">
      <c r="A1674" t="s">
        <v>15718</v>
      </c>
      <c r="B1674" t="str">
        <f>'4C SBB'!$AL$16</f>
        <v>B0146VDWWNP</v>
      </c>
      <c r="F1674">
        <f>IF(ISBLANK('4C SBB'!$G$16),"",'4C SBB'!$G$16)</f>
        <v>0</v>
      </c>
    </row>
    <row r="1675" spans="1:6">
      <c r="A1675" t="s">
        <v>15718</v>
      </c>
      <c r="B1675" t="str">
        <f>'4C SBB'!$AM$16</f>
        <v>B0146VDBIO</v>
      </c>
      <c r="F1675">
        <f>IF(ISBLANK('4C SBB'!$H$16),"",'4C SBB'!$H$16)</f>
        <v>0</v>
      </c>
    </row>
    <row r="1676" spans="1:6">
      <c r="A1676" t="s">
        <v>15718</v>
      </c>
      <c r="B1676" t="str">
        <f>'4C SBB'!$AN$16</f>
        <v>B0146VDTTTH</v>
      </c>
      <c r="F1676">
        <f>IF(ISBLANK('4C SBB'!$I$16),"",'4C SBB'!$I$16)</f>
        <v>0</v>
      </c>
    </row>
    <row r="1677" spans="1:6">
      <c r="A1677" t="s">
        <v>15718</v>
      </c>
      <c r="B1677" t="str">
        <f>'4C SBB'!$AO$16</f>
        <v>B0146VDCWR</v>
      </c>
      <c r="F1677">
        <f>IF(ISBLANK('4C SBB'!$J$16),"",'4C SBB'!$J$16)</f>
        <v>0</v>
      </c>
    </row>
    <row r="1678" spans="1:6">
      <c r="A1678" t="s">
        <v>15718</v>
      </c>
      <c r="B1678" t="str">
        <f>'4C SBB'!$AP$16</f>
        <v>B0146VDCWNP</v>
      </c>
      <c r="F1678">
        <f>IF(ISBLANK('4C SBB'!$K$16),"",'4C SBB'!$K$16)</f>
        <v>0</v>
      </c>
    </row>
    <row r="1679" spans="1:6">
      <c r="A1679" t="s">
        <v>15718</v>
      </c>
      <c r="B1679" t="str">
        <f>'4C SBB'!$AQ$16</f>
        <v>B0146VDCWWNP</v>
      </c>
      <c r="F1679">
        <f>IF(ISBLANK('4C SBB'!$L$16),"",'4C SBB'!$L$16)</f>
        <v>0</v>
      </c>
    </row>
    <row r="1680" spans="1:6">
      <c r="A1680" t="s">
        <v>15718</v>
      </c>
      <c r="B1680" t="str">
        <f>'4C SBB'!$AR$16</f>
        <v>B0146VDCBIO</v>
      </c>
      <c r="F1680">
        <f>IF(ISBLANK('4C SBB'!$M$16),"",'4C SBB'!$M$16)</f>
        <v>0</v>
      </c>
    </row>
    <row r="1681" spans="1:6">
      <c r="A1681" t="s">
        <v>15718</v>
      </c>
      <c r="B1681" t="str">
        <f>'4C SBB'!$AS$16</f>
        <v>B0146VDCTTTH</v>
      </c>
      <c r="F1681">
        <f>IF(ISBLANK('4C SBB'!$N$16),"",'4C SBB'!$N$16)</f>
        <v>0</v>
      </c>
    </row>
    <row r="1682" spans="1:6">
      <c r="A1682" t="s">
        <v>15718</v>
      </c>
      <c r="B1682" s="2609" t="str">
        <f>'4C SBB'!$AJ$17</f>
        <v>B0166OWR</v>
      </c>
      <c r="F1682" t="str">
        <f>IF(ISBLANK('4C SBB'!$E$17),"",'4C SBB'!$E$17)</f>
        <v/>
      </c>
    </row>
    <row r="1683" spans="1:6">
      <c r="A1683" t="s">
        <v>15718</v>
      </c>
      <c r="B1683" s="2609" t="str">
        <f>'4C SBB'!$AK$17</f>
        <v>B0166OWNP</v>
      </c>
      <c r="F1683" t="str">
        <f>IF(ISBLANK('4C SBB'!$F$17),"",'4C SBB'!$F$17)</f>
        <v/>
      </c>
    </row>
    <row r="1684" spans="1:6">
      <c r="A1684" t="s">
        <v>15718</v>
      </c>
      <c r="B1684" s="2609" t="str">
        <f>'4C SBB'!$AL$17</f>
        <v>B0166OWWNP</v>
      </c>
      <c r="F1684" t="str">
        <f>IF(ISBLANK('4C SBB'!$G$17),"",'4C SBB'!$G$17)</f>
        <v/>
      </c>
    </row>
    <row r="1685" spans="1:6">
      <c r="A1685" t="s">
        <v>15718</v>
      </c>
      <c r="B1685" s="2609" t="str">
        <f>'4C SBB'!$AM$17</f>
        <v>B0166OBIO</v>
      </c>
      <c r="F1685" t="str">
        <f>IF(ISBLANK('4C SBB'!$H$17),"",'4C SBB'!$H$17)</f>
        <v/>
      </c>
    </row>
    <row r="1686" spans="1:6">
      <c r="A1686" t="s">
        <v>15718</v>
      </c>
      <c r="B1686" s="2609" t="str">
        <f>'4C SBB'!$AN$17</f>
        <v>B0166OTTTH</v>
      </c>
      <c r="F1686" t="str">
        <f>IF(ISBLANK('4C SBB'!$I$17),"",'4C SBB'!$I$17)</f>
        <v/>
      </c>
    </row>
    <row r="1687" spans="1:6">
      <c r="A1687" t="s">
        <v>15718</v>
      </c>
      <c r="B1687" s="2609" t="str">
        <f>'4C SBB'!$AO$17</f>
        <v>B0166OCWR</v>
      </c>
      <c r="F1687" t="str">
        <f>IF(ISBLANK('4C SBB'!$J$17),"",'4C SBB'!$J$17)</f>
        <v/>
      </c>
    </row>
    <row r="1688" spans="1:6">
      <c r="A1688" t="s">
        <v>15718</v>
      </c>
      <c r="B1688" s="2609" t="str">
        <f>'4C SBB'!$AP$17</f>
        <v>B0166OCWNP</v>
      </c>
      <c r="F1688" t="str">
        <f>IF(ISBLANK('4C SBB'!$K$17),"",'4C SBB'!$K$17)</f>
        <v/>
      </c>
    </row>
    <row r="1689" spans="1:6">
      <c r="A1689" t="s">
        <v>15718</v>
      </c>
      <c r="B1689" s="2609" t="str">
        <f>'4C SBB'!$AQ$17</f>
        <v>B0166OCWWNP</v>
      </c>
      <c r="F1689" t="str">
        <f>IF(ISBLANK('4C SBB'!$L$17),"",'4C SBB'!$L$17)</f>
        <v/>
      </c>
    </row>
    <row r="1690" spans="1:6">
      <c r="A1690" t="s">
        <v>15718</v>
      </c>
      <c r="B1690" s="2609" t="str">
        <f>'4C SBB'!$AR$17</f>
        <v>B0166OCBIO</v>
      </c>
      <c r="F1690" t="str">
        <f>IF(ISBLANK('4C SBB'!$M$17),"",'4C SBB'!$M$17)</f>
        <v/>
      </c>
    </row>
    <row r="1691" spans="1:6">
      <c r="A1691" t="s">
        <v>15718</v>
      </c>
      <c r="B1691" s="2609" t="str">
        <f>'4C SBB'!$AS$17</f>
        <v>B0166OCTTTH</v>
      </c>
      <c r="F1691" t="str">
        <f>IF(ISBLANK('4C SBB'!$N$17),"",'4C SBB'!$N$17)</f>
        <v/>
      </c>
    </row>
    <row r="1692" spans="1:6">
      <c r="A1692" t="s">
        <v>15718</v>
      </c>
      <c r="B1692" s="2609" t="str">
        <f>'4C SBB'!$AJ$18</f>
        <v>B0167UWR</v>
      </c>
      <c r="F1692" t="str">
        <f>IF(ISBLANK('4C SBB'!$E$18),"",'4C SBB'!$E$18)</f>
        <v/>
      </c>
    </row>
    <row r="1693" spans="1:6">
      <c r="A1693" t="s">
        <v>15718</v>
      </c>
      <c r="B1693" s="2609" t="str">
        <f>'4C SBB'!$AK$18</f>
        <v>B0167UWNP</v>
      </c>
      <c r="F1693" t="str">
        <f>IF(ISBLANK('4C SBB'!$F$18),"",'4C SBB'!$F$18)</f>
        <v/>
      </c>
    </row>
    <row r="1694" spans="1:6">
      <c r="A1694" t="s">
        <v>15718</v>
      </c>
      <c r="B1694" s="2609" t="str">
        <f>'4C SBB'!$AL$18</f>
        <v>B0167UWWNP</v>
      </c>
      <c r="F1694" t="str">
        <f>IF(ISBLANK('4C SBB'!$G$18),"",'4C SBB'!$G$18)</f>
        <v/>
      </c>
    </row>
    <row r="1695" spans="1:6">
      <c r="A1695" t="s">
        <v>15718</v>
      </c>
      <c r="B1695" s="2609" t="str">
        <f>'4C SBB'!$AM$18</f>
        <v>B0167UBIO</v>
      </c>
      <c r="F1695" t="str">
        <f>IF(ISBLANK('4C SBB'!$H$18),"",'4C SBB'!$H$18)</f>
        <v/>
      </c>
    </row>
    <row r="1696" spans="1:6">
      <c r="A1696" t="s">
        <v>15718</v>
      </c>
      <c r="B1696" s="2609" t="str">
        <f>'4C SBB'!$AN$18</f>
        <v>B0167UTTTH</v>
      </c>
      <c r="F1696" t="str">
        <f>IF(ISBLANK('4C SBB'!$I$18),"",'4C SBB'!$I$18)</f>
        <v/>
      </c>
    </row>
    <row r="1697" spans="1:6">
      <c r="A1697" t="s">
        <v>15718</v>
      </c>
      <c r="B1697" s="2609" t="str">
        <f>'4C SBB'!$AO$18</f>
        <v>B0167UCWR</v>
      </c>
      <c r="F1697" t="str">
        <f>IF(ISBLANK('4C SBB'!$J$18),"",'4C SBB'!$J$18)</f>
        <v/>
      </c>
    </row>
    <row r="1698" spans="1:6">
      <c r="A1698" t="s">
        <v>15718</v>
      </c>
      <c r="B1698" s="2609" t="str">
        <f>'4C SBB'!$AP$18</f>
        <v>B0167UCWNP</v>
      </c>
      <c r="F1698" t="str">
        <f>IF(ISBLANK('4C SBB'!$K$18),"",'4C SBB'!$K$18)</f>
        <v/>
      </c>
    </row>
    <row r="1699" spans="1:6">
      <c r="A1699" t="s">
        <v>15718</v>
      </c>
      <c r="B1699" s="2609" t="str">
        <f>'4C SBB'!$AQ$18</f>
        <v>B0167UCWWNP</v>
      </c>
      <c r="F1699" t="str">
        <f>IF(ISBLANK('4C SBB'!$L$18),"",'4C SBB'!$L$18)</f>
        <v/>
      </c>
    </row>
    <row r="1700" spans="1:6">
      <c r="A1700" t="s">
        <v>15718</v>
      </c>
      <c r="B1700" s="2609" t="str">
        <f>'4C SBB'!$AR$18</f>
        <v>B0167UCBIO</v>
      </c>
      <c r="F1700" t="str">
        <f>IF(ISBLANK('4C SBB'!$M$18),"",'4C SBB'!$M$18)</f>
        <v/>
      </c>
    </row>
    <row r="1701" spans="1:6">
      <c r="A1701" t="s">
        <v>15718</v>
      </c>
      <c r="B1701" s="2609" t="str">
        <f>'4C SBB'!$AS$18</f>
        <v>B0167UCTTTH</v>
      </c>
      <c r="F1701" t="str">
        <f>IF(ISBLANK('4C SBB'!$N$18),"",'4C SBB'!$N$18)</f>
        <v/>
      </c>
    </row>
    <row r="1702" spans="1:6">
      <c r="A1702" t="s">
        <v>15718</v>
      </c>
      <c r="B1702" t="str">
        <f>'4C SBB'!$AJ$19</f>
        <v>B0168OWR</v>
      </c>
      <c r="F1702">
        <f>IF(ISBLANK('4C SBB'!$E$19),"",'4C SBB'!$E$19)</f>
        <v>0</v>
      </c>
    </row>
    <row r="1703" spans="1:6">
      <c r="A1703" t="s">
        <v>15718</v>
      </c>
      <c r="B1703" t="str">
        <f>'4C SBB'!$AK$19</f>
        <v>B0168OWNP</v>
      </c>
      <c r="F1703">
        <f>IF(ISBLANK('4C SBB'!$F$19),"",'4C SBB'!$F$19)</f>
        <v>0</v>
      </c>
    </row>
    <row r="1704" spans="1:6">
      <c r="A1704" t="s">
        <v>15718</v>
      </c>
      <c r="B1704" t="str">
        <f>'4C SBB'!$AL$19</f>
        <v>B0168OWWNP</v>
      </c>
      <c r="F1704">
        <f>IF(ISBLANK('4C SBB'!$G$19),"",'4C SBB'!$G$19)</f>
        <v>0</v>
      </c>
    </row>
    <row r="1705" spans="1:6">
      <c r="A1705" t="s">
        <v>15718</v>
      </c>
      <c r="B1705" t="str">
        <f>'4C SBB'!$AM$19</f>
        <v>B0168OBIO</v>
      </c>
      <c r="F1705">
        <f>IF(ISBLANK('4C SBB'!$H$19),"",'4C SBB'!$H$19)</f>
        <v>0</v>
      </c>
    </row>
    <row r="1706" spans="1:6">
      <c r="A1706" t="s">
        <v>15718</v>
      </c>
      <c r="B1706" t="str">
        <f>'4C SBB'!$AN$19</f>
        <v>B0168OTTTH</v>
      </c>
      <c r="F1706">
        <f>IF(ISBLANK('4C SBB'!$I$19),"",'4C SBB'!$I$19)</f>
        <v>0</v>
      </c>
    </row>
    <row r="1707" spans="1:6">
      <c r="A1707" t="s">
        <v>15718</v>
      </c>
      <c r="B1707" t="str">
        <f>'4C SBB'!$AO$19</f>
        <v>B0168OCWR</v>
      </c>
      <c r="F1707">
        <f>IF(ISBLANK('4C SBB'!$J$19),"",'4C SBB'!$J$19)</f>
        <v>0</v>
      </c>
    </row>
    <row r="1708" spans="1:6">
      <c r="A1708" t="s">
        <v>15718</v>
      </c>
      <c r="B1708" t="str">
        <f>'4C SBB'!$AP$19</f>
        <v>B0168OCWNP</v>
      </c>
      <c r="F1708">
        <f>IF(ISBLANK('4C SBB'!$K$19),"",'4C SBB'!$K$19)</f>
        <v>0</v>
      </c>
    </row>
    <row r="1709" spans="1:6">
      <c r="A1709" t="s">
        <v>15718</v>
      </c>
      <c r="B1709" t="str">
        <f>'4C SBB'!$AQ$19</f>
        <v>B0168OCWWNP</v>
      </c>
      <c r="F1709">
        <f>IF(ISBLANK('4C SBB'!$L$19),"",'4C SBB'!$L$19)</f>
        <v>0</v>
      </c>
    </row>
    <row r="1710" spans="1:6">
      <c r="A1710" t="s">
        <v>15718</v>
      </c>
      <c r="B1710" t="str">
        <f>'4C SBB'!$AR$19</f>
        <v>B0168OCBIO</v>
      </c>
      <c r="F1710">
        <f>IF(ISBLANK('4C SBB'!$M$19),"",'4C SBB'!$M$19)</f>
        <v>0</v>
      </c>
    </row>
    <row r="1711" spans="1:6">
      <c r="A1711" t="s">
        <v>15718</v>
      </c>
      <c r="B1711" t="str">
        <f>'4C SBB'!$AS$19</f>
        <v>B0168OCTTTH</v>
      </c>
      <c r="F1711">
        <f>IF(ISBLANK('4C SBB'!$N$19),"",'4C SBB'!$N$19)</f>
        <v>0</v>
      </c>
    </row>
    <row r="1712" spans="1:6">
      <c r="A1712" t="s">
        <v>15718</v>
      </c>
      <c r="B1712" t="str">
        <f>'4C SBB'!$AJ$20</f>
        <v>B0169UWR</v>
      </c>
      <c r="F1712">
        <f>IF(ISBLANK('4C SBB'!$E$20),"",'4C SBB'!$E$20)</f>
        <v>0</v>
      </c>
    </row>
    <row r="1713" spans="1:6">
      <c r="A1713" t="s">
        <v>15718</v>
      </c>
      <c r="B1713" t="str">
        <f>'4C SBB'!$AK$20</f>
        <v>B0169UWNP</v>
      </c>
      <c r="F1713">
        <f>IF(ISBLANK('4C SBB'!$F$20),"",'4C SBB'!$F$20)</f>
        <v>0</v>
      </c>
    </row>
    <row r="1714" spans="1:6">
      <c r="A1714" t="s">
        <v>15718</v>
      </c>
      <c r="B1714" t="str">
        <f>'4C SBB'!$AL$20</f>
        <v>B0169UWWNP</v>
      </c>
      <c r="F1714">
        <f>IF(ISBLANK('4C SBB'!$G$20),"",'4C SBB'!$G$20)</f>
        <v>0</v>
      </c>
    </row>
    <row r="1715" spans="1:6">
      <c r="A1715" t="s">
        <v>15718</v>
      </c>
      <c r="B1715" t="str">
        <f>'4C SBB'!$AM$20</f>
        <v>B0169UBIO</v>
      </c>
      <c r="F1715">
        <f>IF(ISBLANK('4C SBB'!$H$20),"",'4C SBB'!$H$20)</f>
        <v>0</v>
      </c>
    </row>
    <row r="1716" spans="1:6">
      <c r="A1716" t="s">
        <v>15718</v>
      </c>
      <c r="B1716" t="str">
        <f>'4C SBB'!$AN$20</f>
        <v>B0169UTTTH</v>
      </c>
      <c r="F1716">
        <f>IF(ISBLANK('4C SBB'!$I$20),"",'4C SBB'!$I$20)</f>
        <v>0</v>
      </c>
    </row>
    <row r="1717" spans="1:6">
      <c r="A1717" t="s">
        <v>15718</v>
      </c>
      <c r="B1717" t="str">
        <f>'4C SBB'!$AO$20</f>
        <v>B0169UCWR</v>
      </c>
      <c r="F1717">
        <f>IF(ISBLANK('4C SBB'!$J$20),"",'4C SBB'!$J$20)</f>
        <v>0</v>
      </c>
    </row>
    <row r="1718" spans="1:6">
      <c r="A1718" t="s">
        <v>15718</v>
      </c>
      <c r="B1718" t="str">
        <f>'4C SBB'!$AP$20</f>
        <v>B0169UCWNP</v>
      </c>
      <c r="F1718">
        <f>IF(ISBLANK('4C SBB'!$K$20),"",'4C SBB'!$K$20)</f>
        <v>0</v>
      </c>
    </row>
    <row r="1719" spans="1:6">
      <c r="A1719" t="s">
        <v>15718</v>
      </c>
      <c r="B1719" t="str">
        <f>'4C SBB'!$AQ$20</f>
        <v>B0169UCWWNP</v>
      </c>
      <c r="F1719">
        <f>IF(ISBLANK('4C SBB'!$L$20),"",'4C SBB'!$L$20)</f>
        <v>0</v>
      </c>
    </row>
    <row r="1720" spans="1:6">
      <c r="A1720" t="s">
        <v>15718</v>
      </c>
      <c r="B1720" t="str">
        <f>'4C SBB'!$AR$20</f>
        <v>B0169UCBIO</v>
      </c>
      <c r="F1720">
        <f>IF(ISBLANK('4C SBB'!$M$20),"",'4C SBB'!$M$20)</f>
        <v>0</v>
      </c>
    </row>
    <row r="1721" spans="1:6">
      <c r="A1721" t="s">
        <v>15718</v>
      </c>
      <c r="B1721" t="str">
        <f>'4C SBB'!$AS$20</f>
        <v>B0169UCTTTH</v>
      </c>
      <c r="F1721">
        <f>IF(ISBLANK('4C SBB'!$N$20),"",'4C SBB'!$N$20)</f>
        <v>0</v>
      </c>
    </row>
    <row r="1722" spans="1:6">
      <c r="A1722" t="s">
        <v>15718</v>
      </c>
      <c r="B1722" t="str">
        <f>'4C SBB'!$AJ$21</f>
        <v>B0170OWR</v>
      </c>
      <c r="F1722">
        <f>IF(ISBLANK('4C SBB'!$E$21),"",'4C SBB'!$E$21)</f>
        <v>0</v>
      </c>
    </row>
    <row r="1723" spans="1:6">
      <c r="A1723" t="s">
        <v>15718</v>
      </c>
      <c r="B1723" t="str">
        <f>'4C SBB'!$AK$21</f>
        <v>B0170OWNP</v>
      </c>
      <c r="F1723">
        <f>IF(ISBLANK('4C SBB'!$F$21),"",'4C SBB'!$F$21)</f>
        <v>0</v>
      </c>
    </row>
    <row r="1724" spans="1:6">
      <c r="A1724" t="s">
        <v>15718</v>
      </c>
      <c r="B1724" t="str">
        <f>'4C SBB'!$AL$21</f>
        <v>B0170OWWNP</v>
      </c>
      <c r="F1724">
        <f>IF(ISBLANK('4C SBB'!$G$21),"",'4C SBB'!$G$21)</f>
        <v>0</v>
      </c>
    </row>
    <row r="1725" spans="1:6">
      <c r="A1725" t="s">
        <v>15718</v>
      </c>
      <c r="B1725" t="str">
        <f>'4C SBB'!$AM$21</f>
        <v>B0170OBIO</v>
      </c>
      <c r="F1725">
        <f>IF(ISBLANK('4C SBB'!$H$21),"",'4C SBB'!$H$21)</f>
        <v>0</v>
      </c>
    </row>
    <row r="1726" spans="1:6">
      <c r="A1726" t="s">
        <v>15718</v>
      </c>
      <c r="B1726" t="str">
        <f>'4C SBB'!$AN$21</f>
        <v>B0170OTTTH</v>
      </c>
      <c r="F1726">
        <f>IF(ISBLANK('4C SBB'!$I$21),"",'4C SBB'!$I$21)</f>
        <v>0</v>
      </c>
    </row>
    <row r="1727" spans="1:6">
      <c r="A1727" t="s">
        <v>15718</v>
      </c>
      <c r="B1727" t="str">
        <f>'4C SBB'!$AO$21</f>
        <v>B0170OCWR</v>
      </c>
      <c r="F1727">
        <f>IF(ISBLANK('4C SBB'!$J$21),"",'4C SBB'!$J$21)</f>
        <v>0</v>
      </c>
    </row>
    <row r="1728" spans="1:6">
      <c r="A1728" t="s">
        <v>15718</v>
      </c>
      <c r="B1728" t="str">
        <f>'4C SBB'!$AP$21</f>
        <v>B0170OCWNP</v>
      </c>
      <c r="F1728">
        <f>IF(ISBLANK('4C SBB'!$K$21),"",'4C SBB'!$K$21)</f>
        <v>0</v>
      </c>
    </row>
    <row r="1729" spans="1:6">
      <c r="A1729" t="s">
        <v>15718</v>
      </c>
      <c r="B1729" t="str">
        <f>'4C SBB'!$AQ$21</f>
        <v>B0170OCWWNP</v>
      </c>
      <c r="F1729">
        <f>IF(ISBLANK('4C SBB'!$L$21),"",'4C SBB'!$L$21)</f>
        <v>0</v>
      </c>
    </row>
    <row r="1730" spans="1:6">
      <c r="A1730" t="s">
        <v>15718</v>
      </c>
      <c r="B1730" t="str">
        <f>'4C SBB'!$AR$21</f>
        <v>B0170OCBIO</v>
      </c>
      <c r="F1730">
        <f>IF(ISBLANK('4C SBB'!$M$21),"",'4C SBB'!$M$21)</f>
        <v>0</v>
      </c>
    </row>
    <row r="1731" spans="1:6">
      <c r="A1731" t="s">
        <v>15718</v>
      </c>
      <c r="B1731" t="str">
        <f>'4C SBB'!$AS$21</f>
        <v>B0170OCTTTH</v>
      </c>
      <c r="F1731">
        <f>IF(ISBLANK('4C SBB'!$N$21),"",'4C SBB'!$N$21)</f>
        <v>0</v>
      </c>
    </row>
    <row r="1732" spans="1:6">
      <c r="A1732" t="s">
        <v>15718</v>
      </c>
      <c r="B1732" t="str">
        <f>'4C SBB'!$AJ$22</f>
        <v>B0171UWR</v>
      </c>
      <c r="F1732">
        <f>IF(ISBLANK('4C SBB'!$E$22),"",'4C SBB'!$E$22)</f>
        <v>0</v>
      </c>
    </row>
    <row r="1733" spans="1:6">
      <c r="A1733" t="s">
        <v>15718</v>
      </c>
      <c r="B1733" t="str">
        <f>'4C SBB'!$AK$22</f>
        <v>B0171UWNP</v>
      </c>
      <c r="F1733">
        <f>IF(ISBLANK('4C SBB'!$F$22),"",'4C SBB'!$F$22)</f>
        <v>0</v>
      </c>
    </row>
    <row r="1734" spans="1:6">
      <c r="A1734" t="s">
        <v>15718</v>
      </c>
      <c r="B1734" t="str">
        <f>'4C SBB'!$AL$22</f>
        <v>B0171UWWNP</v>
      </c>
      <c r="F1734">
        <f>IF(ISBLANK('4C SBB'!$G$22),"",'4C SBB'!$G$22)</f>
        <v>0</v>
      </c>
    </row>
    <row r="1735" spans="1:6">
      <c r="A1735" t="s">
        <v>15718</v>
      </c>
      <c r="B1735" t="str">
        <f>'4C SBB'!$AM$22</f>
        <v>B0171UBIO</v>
      </c>
      <c r="F1735">
        <f>IF(ISBLANK('4C SBB'!$H$22),"",'4C SBB'!$H$22)</f>
        <v>0</v>
      </c>
    </row>
    <row r="1736" spans="1:6">
      <c r="A1736" t="s">
        <v>15718</v>
      </c>
      <c r="B1736" t="str">
        <f>'4C SBB'!$AN$22</f>
        <v>B0171UTTTH</v>
      </c>
      <c r="F1736">
        <f>IF(ISBLANK('4C SBB'!$I$22),"",'4C SBB'!$I$22)</f>
        <v>0</v>
      </c>
    </row>
    <row r="1737" spans="1:6">
      <c r="A1737" t="s">
        <v>15718</v>
      </c>
      <c r="B1737" t="str">
        <f>'4C SBB'!$AO$22</f>
        <v>B0171UCWR</v>
      </c>
      <c r="F1737">
        <f>IF(ISBLANK('4C SBB'!$J$22),"",'4C SBB'!$J$22)</f>
        <v>0</v>
      </c>
    </row>
    <row r="1738" spans="1:6">
      <c r="A1738" t="s">
        <v>15718</v>
      </c>
      <c r="B1738" t="str">
        <f>'4C SBB'!$AP$22</f>
        <v>B0171UCWNP</v>
      </c>
      <c r="F1738">
        <f>IF(ISBLANK('4C SBB'!$K$22),"",'4C SBB'!$K$22)</f>
        <v>0</v>
      </c>
    </row>
    <row r="1739" spans="1:6">
      <c r="A1739" t="s">
        <v>15718</v>
      </c>
      <c r="B1739" t="str">
        <f>'4C SBB'!$AQ$22</f>
        <v>B0171UCWWNP</v>
      </c>
      <c r="F1739">
        <f>IF(ISBLANK('4C SBB'!$L$22),"",'4C SBB'!$L$22)</f>
        <v>0</v>
      </c>
    </row>
    <row r="1740" spans="1:6">
      <c r="A1740" t="s">
        <v>15718</v>
      </c>
      <c r="B1740" t="str">
        <f>'4C SBB'!$AR$22</f>
        <v>B0171UCBIO</v>
      </c>
      <c r="F1740">
        <f>IF(ISBLANK('4C SBB'!$M$22),"",'4C SBB'!$M$22)</f>
        <v>0</v>
      </c>
    </row>
    <row r="1741" spans="1:6">
      <c r="A1741" t="s">
        <v>15718</v>
      </c>
      <c r="B1741" t="str">
        <f>'4C SBB'!$AS$22</f>
        <v>B0171UCTTTH</v>
      </c>
      <c r="F1741">
        <f>IF(ISBLANK('4C SBB'!$N$22),"",'4C SBB'!$N$22)</f>
        <v>0</v>
      </c>
    </row>
    <row r="1742" spans="1:6">
      <c r="A1742" t="s">
        <v>15718</v>
      </c>
      <c r="B1742" t="str">
        <f>'4C SBB'!$AJ$25</f>
        <v>B0150FDWR</v>
      </c>
      <c r="F1742" t="str">
        <f>IF(ISBLANK('4C SBB'!$E$25),"",'4C SBB'!$E$25)</f>
        <v/>
      </c>
    </row>
    <row r="1743" spans="1:6">
      <c r="A1743" t="s">
        <v>15718</v>
      </c>
      <c r="B1743" t="str">
        <f>'4C SBB'!$AK$25</f>
        <v>B0150FDWNP</v>
      </c>
      <c r="F1743" t="str">
        <f>IF(ISBLANK('4C SBB'!$F$25),"",'4C SBB'!$F$25)</f>
        <v/>
      </c>
    </row>
    <row r="1744" spans="1:6">
      <c r="A1744" t="s">
        <v>15718</v>
      </c>
      <c r="B1744" t="str">
        <f>'4C SBB'!$AL$25</f>
        <v>B0150FDWWNP</v>
      </c>
      <c r="F1744" t="str">
        <f>IF(ISBLANK('4C SBB'!$G$25),"",'4C SBB'!$G$25)</f>
        <v/>
      </c>
    </row>
    <row r="1745" spans="1:6">
      <c r="A1745" t="s">
        <v>15718</v>
      </c>
      <c r="B1745" t="str">
        <f>'4C SBB'!$AM$25</f>
        <v>B0150FDBIO</v>
      </c>
      <c r="F1745" t="str">
        <f>IF(ISBLANK('4C SBB'!$H$25),"",'4C SBB'!$H$25)</f>
        <v/>
      </c>
    </row>
    <row r="1746" spans="1:6">
      <c r="A1746" t="s">
        <v>15718</v>
      </c>
      <c r="B1746" t="str">
        <f>'4C SBB'!$AN$25</f>
        <v>B0150FDTTTH</v>
      </c>
      <c r="F1746" t="str">
        <f>IF(ISBLANK('4C SBB'!$I$25),"",'4C SBB'!$I$25)</f>
        <v/>
      </c>
    </row>
    <row r="1747" spans="1:6">
      <c r="A1747" t="s">
        <v>15718</v>
      </c>
      <c r="B1747" t="str">
        <f>'4C SBB'!$AO$25</f>
        <v>B0150FDCWR</v>
      </c>
      <c r="F1747" t="str">
        <f>IF(ISBLANK('4C SBB'!$J$25),"",'4C SBB'!$J$25)</f>
        <v/>
      </c>
    </row>
    <row r="1748" spans="1:6">
      <c r="A1748" t="s">
        <v>15718</v>
      </c>
      <c r="B1748" t="str">
        <f>'4C SBB'!$AP$25</f>
        <v>B0150FDCWNP</v>
      </c>
      <c r="F1748" t="str">
        <f>IF(ISBLANK('4C SBB'!$K$25),"",'4C SBB'!$K$25)</f>
        <v/>
      </c>
    </row>
    <row r="1749" spans="1:6">
      <c r="A1749" t="s">
        <v>15718</v>
      </c>
      <c r="B1749" t="str">
        <f>'4C SBB'!$AQ$25</f>
        <v>B0150FDCWWNP</v>
      </c>
      <c r="F1749" t="str">
        <f>IF(ISBLANK('4C SBB'!$L$25),"",'4C SBB'!$L$25)</f>
        <v/>
      </c>
    </row>
    <row r="1750" spans="1:6">
      <c r="A1750" t="s">
        <v>15718</v>
      </c>
      <c r="B1750" t="str">
        <f>'4C SBB'!$AR$25</f>
        <v>B0150FDCBIO</v>
      </c>
      <c r="F1750" t="str">
        <f>IF(ISBLANK('4C SBB'!$M$25),"",'4C SBB'!$M$25)</f>
        <v/>
      </c>
    </row>
    <row r="1751" spans="1:6">
      <c r="A1751" t="s">
        <v>15718</v>
      </c>
      <c r="B1751" t="str">
        <f>'4C SBB'!$AS$25</f>
        <v>B0150FDCTTTH</v>
      </c>
      <c r="F1751" t="str">
        <f>IF(ISBLANK('4C SBB'!$N$25),"",'4C SBB'!$N$25)</f>
        <v/>
      </c>
    </row>
    <row r="1752" spans="1:6">
      <c r="A1752" t="s">
        <v>15718</v>
      </c>
      <c r="B1752" t="str">
        <f>'4C SBB'!$AJ$26</f>
        <v>B0151ATWR</v>
      </c>
      <c r="F1752" t="str">
        <f>IF(ISBLANK('4C SBB'!$E$26),"",'4C SBB'!$E$26)</f>
        <v/>
      </c>
    </row>
    <row r="1753" spans="1:6">
      <c r="A1753" t="s">
        <v>15718</v>
      </c>
      <c r="B1753" t="str">
        <f>'4C SBB'!$AK$26</f>
        <v>B0151ATWNP</v>
      </c>
      <c r="F1753" t="str">
        <f>IF(ISBLANK('4C SBB'!$F$26),"",'4C SBB'!$F$26)</f>
        <v/>
      </c>
    </row>
    <row r="1754" spans="1:6">
      <c r="A1754" t="s">
        <v>15718</v>
      </c>
      <c r="B1754" t="str">
        <f>'4C SBB'!$AL$26</f>
        <v>B0151ATWWNP</v>
      </c>
      <c r="F1754" t="str">
        <f>IF(ISBLANK('4C SBB'!$G$26),"",'4C SBB'!$G$26)</f>
        <v/>
      </c>
    </row>
    <row r="1755" spans="1:6">
      <c r="A1755" t="s">
        <v>15718</v>
      </c>
      <c r="B1755" t="str">
        <f>'4C SBB'!$AM$26</f>
        <v>B0151ATBIO</v>
      </c>
      <c r="F1755" t="str">
        <f>IF(ISBLANK('4C SBB'!$H$26),"",'4C SBB'!$H$26)</f>
        <v/>
      </c>
    </row>
    <row r="1756" spans="1:6">
      <c r="A1756" t="s">
        <v>15718</v>
      </c>
      <c r="B1756" t="str">
        <f>'4C SBB'!$AN$26</f>
        <v>B0151ATTTTH</v>
      </c>
      <c r="F1756" t="str">
        <f>IF(ISBLANK('4C SBB'!$I$26),"",'4C SBB'!$I$26)</f>
        <v/>
      </c>
    </row>
    <row r="1757" spans="1:6">
      <c r="A1757" t="s">
        <v>15718</v>
      </c>
      <c r="B1757" t="str">
        <f>'4C SBB'!$AO$26</f>
        <v>B0151ATCWR</v>
      </c>
      <c r="F1757" t="str">
        <f>IF(ISBLANK('4C SBB'!$J$26),"",'4C SBB'!$J$26)</f>
        <v/>
      </c>
    </row>
    <row r="1758" spans="1:6">
      <c r="A1758" t="s">
        <v>15718</v>
      </c>
      <c r="B1758" t="str">
        <f>'4C SBB'!$AP$26</f>
        <v>B0151ATCWNP</v>
      </c>
      <c r="F1758" t="str">
        <f>IF(ISBLANK('4C SBB'!$K$26),"",'4C SBB'!$K$26)</f>
        <v/>
      </c>
    </row>
    <row r="1759" spans="1:6">
      <c r="A1759" t="s">
        <v>15718</v>
      </c>
      <c r="B1759" t="str">
        <f>'4C SBB'!$AQ$26</f>
        <v>B0151ATCWWNP</v>
      </c>
      <c r="F1759" t="str">
        <f>IF(ISBLANK('4C SBB'!$L$26),"",'4C SBB'!$L$26)</f>
        <v/>
      </c>
    </row>
    <row r="1760" spans="1:6">
      <c r="A1760" t="s">
        <v>15718</v>
      </c>
      <c r="B1760" t="str">
        <f>'4C SBB'!$AR$26</f>
        <v>B0151ATCBIO</v>
      </c>
      <c r="F1760" t="str">
        <f>IF(ISBLANK('4C SBB'!$M$26),"",'4C SBB'!$M$26)</f>
        <v/>
      </c>
    </row>
    <row r="1761" spans="1:6">
      <c r="A1761" t="s">
        <v>15718</v>
      </c>
      <c r="B1761" t="str">
        <f>'4C SBB'!$AS$26</f>
        <v>B0151ATCTTTH</v>
      </c>
      <c r="F1761" t="str">
        <f>IF(ISBLANK('4C SBB'!$N$26),"",'4C SBB'!$N$26)</f>
        <v/>
      </c>
    </row>
    <row r="1762" spans="1:6">
      <c r="A1762" t="s">
        <v>15718</v>
      </c>
      <c r="B1762" t="str">
        <f>'4C SBB'!$AJ$27</f>
        <v>B0152VBWR</v>
      </c>
      <c r="F1762">
        <f>IF(ISBLANK('4C SBB'!$E$27),"",'4C SBB'!$E$27)</f>
        <v>0</v>
      </c>
    </row>
    <row r="1763" spans="1:6">
      <c r="A1763" t="s">
        <v>15718</v>
      </c>
      <c r="B1763" t="str">
        <f>'4C SBB'!$AK$27</f>
        <v>B0152VBWNP</v>
      </c>
      <c r="F1763">
        <f>IF(ISBLANK('4C SBB'!$F$27),"",'4C SBB'!$F$27)</f>
        <v>0</v>
      </c>
    </row>
    <row r="1764" spans="1:6">
      <c r="A1764" t="s">
        <v>15718</v>
      </c>
      <c r="B1764" t="str">
        <f>'4C SBB'!$AL$27</f>
        <v>B0152VBWWNP</v>
      </c>
      <c r="F1764">
        <f>IF(ISBLANK('4C SBB'!$G$27),"",'4C SBB'!$G$27)</f>
        <v>0</v>
      </c>
    </row>
    <row r="1765" spans="1:6">
      <c r="A1765" t="s">
        <v>15718</v>
      </c>
      <c r="B1765" t="str">
        <f>'4C SBB'!$AM$27</f>
        <v>B0152VBBIO</v>
      </c>
      <c r="F1765">
        <f>IF(ISBLANK('4C SBB'!$H$27),"",'4C SBB'!$H$27)</f>
        <v>0</v>
      </c>
    </row>
    <row r="1766" spans="1:6">
      <c r="A1766" t="s">
        <v>15718</v>
      </c>
      <c r="B1766" t="str">
        <f>'4C SBB'!$AN$27</f>
        <v>B0152VBTTTH</v>
      </c>
      <c r="F1766">
        <f>IF(ISBLANK('4C SBB'!$I$27),"",'4C SBB'!$I$27)</f>
        <v>0</v>
      </c>
    </row>
    <row r="1767" spans="1:6">
      <c r="A1767" t="s">
        <v>15718</v>
      </c>
      <c r="B1767" t="str">
        <f>'4C SBB'!$AO$27</f>
        <v>B0152VBCWR</v>
      </c>
      <c r="F1767">
        <f>IF(ISBLANK('4C SBB'!$J$27),"",'4C SBB'!$J$27)</f>
        <v>0</v>
      </c>
    </row>
    <row r="1768" spans="1:6">
      <c r="A1768" t="s">
        <v>15718</v>
      </c>
      <c r="B1768" t="str">
        <f>'4C SBB'!$AP$27</f>
        <v>B0152VBCWNP</v>
      </c>
      <c r="F1768">
        <f>IF(ISBLANK('4C SBB'!$K$27),"",'4C SBB'!$K$27)</f>
        <v>0</v>
      </c>
    </row>
    <row r="1769" spans="1:6">
      <c r="A1769" t="s">
        <v>15718</v>
      </c>
      <c r="B1769" t="str">
        <f>'4C SBB'!$AQ$27</f>
        <v>B0152VBCWWNP</v>
      </c>
      <c r="F1769">
        <f>IF(ISBLANK('4C SBB'!$L$27),"",'4C SBB'!$L$27)</f>
        <v>0</v>
      </c>
    </row>
    <row r="1770" spans="1:6">
      <c r="A1770" t="s">
        <v>15718</v>
      </c>
      <c r="B1770" t="str">
        <f>'4C SBB'!$AR$27</f>
        <v>B0152VBCBIO</v>
      </c>
      <c r="F1770">
        <f>IF(ISBLANK('4C SBB'!$M$27),"",'4C SBB'!$M$27)</f>
        <v>0</v>
      </c>
    </row>
    <row r="1771" spans="1:6">
      <c r="A1771" t="s">
        <v>15718</v>
      </c>
      <c r="B1771" t="str">
        <f>'4C SBB'!$AS$27</f>
        <v>B0152VBCTTTH</v>
      </c>
      <c r="F1771">
        <f>IF(ISBLANK('4C SBB'!$N$27),"",'4C SBB'!$N$27)</f>
        <v>0</v>
      </c>
    </row>
    <row r="1772" spans="1:6">
      <c r="A1772" t="s">
        <v>15718</v>
      </c>
      <c r="B1772" s="2609" t="str">
        <f>'4C SBB'!$AJ$28</f>
        <v>B0172BRWR</v>
      </c>
      <c r="F1772" t="str">
        <f>IF(ISBLANK('4C SBB'!$E$28),"",'4C SBB'!$E$28)</f>
        <v/>
      </c>
    </row>
    <row r="1773" spans="1:6">
      <c r="A1773" t="s">
        <v>15718</v>
      </c>
      <c r="B1773" s="2609" t="str">
        <f>'4C SBB'!$AK$28</f>
        <v>B0172BRWNP</v>
      </c>
      <c r="F1773" t="str">
        <f>IF(ISBLANK('4C SBB'!$F$28),"",'4C SBB'!$F$28)</f>
        <v/>
      </c>
    </row>
    <row r="1774" spans="1:6">
      <c r="A1774" t="s">
        <v>15718</v>
      </c>
      <c r="B1774" s="2609" t="str">
        <f>'4C SBB'!$AL$28</f>
        <v>B0172BRWWNP</v>
      </c>
      <c r="F1774" t="str">
        <f>IF(ISBLANK('4C SBB'!$G$28),"",'4C SBB'!$G$28)</f>
        <v/>
      </c>
    </row>
    <row r="1775" spans="1:6">
      <c r="A1775" t="s">
        <v>15718</v>
      </c>
      <c r="B1775" s="2609" t="str">
        <f>'4C SBB'!$AM$28</f>
        <v>B0172BRBIO</v>
      </c>
      <c r="F1775" t="str">
        <f>IF(ISBLANK('4C SBB'!$H$28),"",'4C SBB'!$H$28)</f>
        <v/>
      </c>
    </row>
    <row r="1776" spans="1:6">
      <c r="A1776" t="s">
        <v>15718</v>
      </c>
      <c r="B1776" s="2609" t="str">
        <f>'4C SBB'!$AN$28</f>
        <v>B0172BRTTTH</v>
      </c>
      <c r="F1776" t="str">
        <f>IF(ISBLANK('4C SBB'!$I$28),"",'4C SBB'!$I$28)</f>
        <v/>
      </c>
    </row>
    <row r="1777" spans="1:6">
      <c r="A1777" t="s">
        <v>15718</v>
      </c>
      <c r="B1777" s="2609" t="str">
        <f>'4C SBB'!$AO$28</f>
        <v>B0172CBRWR</v>
      </c>
      <c r="F1777" t="str">
        <f>IF(ISBLANK('4C SBB'!$J$28),"",'4C SBB'!$J$28)</f>
        <v/>
      </c>
    </row>
    <row r="1778" spans="1:6">
      <c r="A1778" t="s">
        <v>15718</v>
      </c>
      <c r="B1778" s="2609" t="str">
        <f>'4C SBB'!$AP$28</f>
        <v>B0172CBRWNP</v>
      </c>
      <c r="F1778" t="str">
        <f>IF(ISBLANK('4C SBB'!$K$28),"",'4C SBB'!$K$28)</f>
        <v/>
      </c>
    </row>
    <row r="1779" spans="1:6">
      <c r="A1779" t="s">
        <v>15718</v>
      </c>
      <c r="B1779" s="2609" t="str">
        <f>'4C SBB'!$AQ$28</f>
        <v>B0172CBRWWNP</v>
      </c>
      <c r="F1779" t="str">
        <f>IF(ISBLANK('4C SBB'!$L$28),"",'4C SBB'!$L$28)</f>
        <v/>
      </c>
    </row>
    <row r="1780" spans="1:6">
      <c r="A1780" t="s">
        <v>15718</v>
      </c>
      <c r="B1780" s="2609" t="str">
        <f>'4C SBB'!$AR$28</f>
        <v>B0172CBRBIO</v>
      </c>
      <c r="F1780" t="str">
        <f>IF(ISBLANK('4C SBB'!$M$28),"",'4C SBB'!$M$28)</f>
        <v/>
      </c>
    </row>
    <row r="1781" spans="1:6">
      <c r="A1781" t="s">
        <v>15718</v>
      </c>
      <c r="B1781" s="2609" t="str">
        <f>'4C SBB'!$AS$28</f>
        <v>B0172CBRTTTH</v>
      </c>
      <c r="F1781" t="str">
        <f>IF(ISBLANK('4C SBB'!$N$28),"",'4C SBB'!$N$28)</f>
        <v/>
      </c>
    </row>
    <row r="1782" spans="1:6">
      <c r="A1782" t="s">
        <v>15718</v>
      </c>
      <c r="B1782" s="2609" t="str">
        <f>'4C SBB'!$AJ$29</f>
        <v>B0173ALFWR</v>
      </c>
      <c r="F1782" t="str">
        <f>IF(ISBLANK('4C SBB'!$E$29),"",'4C SBB'!$E$29)</f>
        <v/>
      </c>
    </row>
    <row r="1783" spans="1:6">
      <c r="A1783" t="s">
        <v>15718</v>
      </c>
      <c r="B1783" s="2609" t="str">
        <f>'4C SBB'!$AK$29</f>
        <v>B0173ALFWNP</v>
      </c>
      <c r="F1783" t="str">
        <f>IF(ISBLANK('4C SBB'!$F$29),"",'4C SBB'!$F$29)</f>
        <v/>
      </c>
    </row>
    <row r="1784" spans="1:6">
      <c r="A1784" t="s">
        <v>15718</v>
      </c>
      <c r="B1784" s="2609" t="str">
        <f>'4C SBB'!$AL$29</f>
        <v>B0173ALFWWNP</v>
      </c>
      <c r="F1784" t="str">
        <f>IF(ISBLANK('4C SBB'!$G$29),"",'4C SBB'!$G$29)</f>
        <v/>
      </c>
    </row>
    <row r="1785" spans="1:6">
      <c r="A1785" t="s">
        <v>15718</v>
      </c>
      <c r="B1785" s="2609" t="str">
        <f>'4C SBB'!$AM$29</f>
        <v>B0173ALFBIO</v>
      </c>
      <c r="F1785" t="str">
        <f>IF(ISBLANK('4C SBB'!$H$29),"",'4C SBB'!$H$29)</f>
        <v/>
      </c>
    </row>
    <row r="1786" spans="1:6">
      <c r="A1786" t="s">
        <v>15718</v>
      </c>
      <c r="B1786" s="2609" t="str">
        <f>'4C SBB'!$AN$29</f>
        <v>B0173ALFTTTH</v>
      </c>
      <c r="F1786" t="str">
        <f>IF(ISBLANK('4C SBB'!$I$29),"",'4C SBB'!$I$29)</f>
        <v/>
      </c>
    </row>
    <row r="1787" spans="1:6">
      <c r="A1787" t="s">
        <v>15718</v>
      </c>
      <c r="B1787" s="2609" t="str">
        <f>'4C SBB'!$AO$29</f>
        <v>B0173CALFWR</v>
      </c>
      <c r="F1787" t="str">
        <f>IF(ISBLANK('4C SBB'!$J$29),"",'4C SBB'!$J$29)</f>
        <v/>
      </c>
    </row>
    <row r="1788" spans="1:6">
      <c r="A1788" t="s">
        <v>15718</v>
      </c>
      <c r="B1788" s="2609" t="str">
        <f>'4C SBB'!$AP$29</f>
        <v>B0173CALFWNP</v>
      </c>
      <c r="F1788" t="str">
        <f>IF(ISBLANK('4C SBB'!$K$29),"",'4C SBB'!$K$29)</f>
        <v/>
      </c>
    </row>
    <row r="1789" spans="1:6">
      <c r="A1789" t="s">
        <v>15718</v>
      </c>
      <c r="B1789" s="2609" t="str">
        <f>'4C SBB'!$AQ$29</f>
        <v>B0173CALFWWNP</v>
      </c>
      <c r="F1789" t="str">
        <f>IF(ISBLANK('4C SBB'!$L$29),"",'4C SBB'!$L$29)</f>
        <v/>
      </c>
    </row>
    <row r="1790" spans="1:6">
      <c r="A1790" t="s">
        <v>15718</v>
      </c>
      <c r="B1790" s="2609" t="str">
        <f>'4C SBB'!$AR$29</f>
        <v>B0173CALFBIO</v>
      </c>
      <c r="F1790" t="str">
        <f>IF(ISBLANK('4C SBB'!$M$29),"",'4C SBB'!$M$29)</f>
        <v/>
      </c>
    </row>
    <row r="1791" spans="1:6">
      <c r="A1791" t="s">
        <v>15718</v>
      </c>
      <c r="B1791" s="2609" t="str">
        <f>'4C SBB'!$AS$29</f>
        <v>B0173CALFTTTH</v>
      </c>
      <c r="F1791" t="str">
        <f>IF(ISBLANK('4C SBB'!$N$29),"",'4C SBB'!$N$29)</f>
        <v/>
      </c>
    </row>
    <row r="1792" spans="1:6">
      <c r="A1792" t="s">
        <v>15718</v>
      </c>
      <c r="B1792" t="str">
        <f>'4C SBB'!$AJ$30</f>
        <v>B0154CWR</v>
      </c>
      <c r="F1792">
        <f>IF(ISBLANK('4C SBB'!$E$30),"",'4C SBB'!$E$30)</f>
        <v>0</v>
      </c>
    </row>
    <row r="1793" spans="1:6">
      <c r="A1793" t="s">
        <v>15718</v>
      </c>
      <c r="B1793" t="str">
        <f>'4C SBB'!$AK$30</f>
        <v>B0154CWWNP</v>
      </c>
      <c r="F1793">
        <f>IF(ISBLANK('4C SBB'!$F$30),"",'4C SBB'!$F$30)</f>
        <v>0</v>
      </c>
    </row>
    <row r="1794" spans="1:6">
      <c r="A1794" t="s">
        <v>15718</v>
      </c>
      <c r="B1794" t="str">
        <f>'4C SBB'!$AL$30</f>
        <v>B0154CWWWNP</v>
      </c>
      <c r="F1794">
        <f>IF(ISBLANK('4C SBB'!$G$30),"",'4C SBB'!$G$30)</f>
        <v>0</v>
      </c>
    </row>
    <row r="1795" spans="1:6">
      <c r="A1795" t="s">
        <v>15718</v>
      </c>
      <c r="B1795" t="str">
        <f>'4C SBB'!$AM$30</f>
        <v>B0154CWBIO</v>
      </c>
      <c r="F1795">
        <f>IF(ISBLANK('4C SBB'!$H$30),"",'4C SBB'!$H$30)</f>
        <v>0</v>
      </c>
    </row>
    <row r="1796" spans="1:6">
      <c r="A1796" t="s">
        <v>15718</v>
      </c>
      <c r="B1796" t="str">
        <f>'4C SBB'!$AN$30</f>
        <v>B0154CWTTTH</v>
      </c>
      <c r="F1796">
        <f>IF(ISBLANK('4C SBB'!$I$30),"",'4C SBB'!$I$30)</f>
        <v>0</v>
      </c>
    </row>
    <row r="1797" spans="1:6">
      <c r="A1797" t="s">
        <v>15718</v>
      </c>
      <c r="B1797" t="str">
        <f>'4C SBB'!$AO$30</f>
        <v>B0154CWCWR</v>
      </c>
      <c r="F1797">
        <f>IF(ISBLANK('4C SBB'!$J$30),"",'4C SBB'!$J$30)</f>
        <v>0</v>
      </c>
    </row>
    <row r="1798" spans="1:6">
      <c r="A1798" t="s">
        <v>15718</v>
      </c>
      <c r="B1798" t="str">
        <f>'4C SBB'!$AP$30</f>
        <v>B0154CWCWNP</v>
      </c>
      <c r="F1798">
        <f>IF(ISBLANK('4C SBB'!$K$30),"",'4C SBB'!$K$30)</f>
        <v>0</v>
      </c>
    </row>
    <row r="1799" spans="1:6">
      <c r="A1799" t="s">
        <v>15718</v>
      </c>
      <c r="B1799" t="str">
        <f>'4C SBB'!$AQ$30</f>
        <v>B0154CWCWWNP</v>
      </c>
      <c r="F1799">
        <f>IF(ISBLANK('4C SBB'!$L$30),"",'4C SBB'!$L$30)</f>
        <v>0</v>
      </c>
    </row>
    <row r="1800" spans="1:6">
      <c r="A1800" t="s">
        <v>15718</v>
      </c>
      <c r="B1800" t="str">
        <f>'4C SBB'!$AR$30</f>
        <v>B0154CWCBIO</v>
      </c>
      <c r="F1800">
        <f>IF(ISBLANK('4C SBB'!$M$30),"",'4C SBB'!$M$30)</f>
        <v>0</v>
      </c>
    </row>
    <row r="1801" spans="1:6">
      <c r="A1801" t="s">
        <v>15718</v>
      </c>
      <c r="B1801" t="str">
        <f>'4C SBB'!$AS$30</f>
        <v>B0154CWCTTTH</v>
      </c>
      <c r="F1801">
        <f>IF(ISBLANK('4C SBB'!$N$30),"",'4C SBB'!$N$30)</f>
        <v>0</v>
      </c>
    </row>
    <row r="1802" spans="1:6">
      <c r="A1802" t="s">
        <v>15718</v>
      </c>
      <c r="B1802" t="str">
        <f>'4C SBB'!$AJ$31</f>
        <v>B0155CTWR</v>
      </c>
      <c r="F1802">
        <f>IF(ISBLANK('4C SBB'!$E$31),"",'4C SBB'!$E$31)</f>
        <v>0</v>
      </c>
    </row>
    <row r="1803" spans="1:6">
      <c r="A1803" t="s">
        <v>15718</v>
      </c>
      <c r="B1803" t="str">
        <f>'4C SBB'!$AK$31</f>
        <v>B0155CTWNP</v>
      </c>
      <c r="F1803">
        <f>IF(ISBLANK('4C SBB'!$F$31),"",'4C SBB'!$F$31)</f>
        <v>0</v>
      </c>
    </row>
    <row r="1804" spans="1:6">
      <c r="A1804" t="s">
        <v>15718</v>
      </c>
      <c r="B1804" t="str">
        <f>'4C SBB'!$AL$31</f>
        <v>B0155CTWWNP</v>
      </c>
      <c r="F1804">
        <f>IF(ISBLANK('4C SBB'!$G$31),"",'4C SBB'!$G$31)</f>
        <v>0</v>
      </c>
    </row>
    <row r="1805" spans="1:6">
      <c r="A1805" t="s">
        <v>15718</v>
      </c>
      <c r="B1805" t="str">
        <f>'4C SBB'!$AM$31</f>
        <v>B0155CTBIO</v>
      </c>
      <c r="F1805">
        <f>IF(ISBLANK('4C SBB'!$H$31),"",'4C SBB'!$H$31)</f>
        <v>0</v>
      </c>
    </row>
    <row r="1806" spans="1:6">
      <c r="A1806" t="s">
        <v>15718</v>
      </c>
      <c r="B1806" t="str">
        <f>'4C SBB'!$AN$31</f>
        <v>B0155CTTTTH</v>
      </c>
      <c r="F1806">
        <f>IF(ISBLANK('4C SBB'!$I$31),"",'4C SBB'!$I$31)</f>
        <v>0</v>
      </c>
    </row>
    <row r="1807" spans="1:6">
      <c r="A1807" t="s">
        <v>15718</v>
      </c>
      <c r="B1807" t="str">
        <f>'4C SBB'!$AO$31</f>
        <v>B0155CTCWR</v>
      </c>
      <c r="F1807">
        <f>IF(ISBLANK('4C SBB'!$J$31),"",'4C SBB'!$J$31)</f>
        <v>0</v>
      </c>
    </row>
    <row r="1808" spans="1:6">
      <c r="A1808" t="s">
        <v>15718</v>
      </c>
      <c r="B1808" t="str">
        <f>'4C SBB'!$AP$31</f>
        <v>B0155CTCWNP</v>
      </c>
      <c r="F1808">
        <f>IF(ISBLANK('4C SBB'!$K$31),"",'4C SBB'!$K$31)</f>
        <v>0</v>
      </c>
    </row>
    <row r="1809" spans="1:6">
      <c r="A1809" t="s">
        <v>15718</v>
      </c>
      <c r="B1809" t="str">
        <f>'4C SBB'!$AQ$31</f>
        <v>B0155CTCWWNP</v>
      </c>
      <c r="F1809">
        <f>IF(ISBLANK('4C SBB'!$L$31),"",'4C SBB'!$L$31)</f>
        <v>0</v>
      </c>
    </row>
    <row r="1810" spans="1:6">
      <c r="A1810" t="s">
        <v>15718</v>
      </c>
      <c r="B1810" t="str">
        <f>'4C SBB'!$AR$31</f>
        <v>B0155CTCBIO</v>
      </c>
      <c r="F1810">
        <f>IF(ISBLANK('4C SBB'!$M$31),"",'4C SBB'!$M$31)</f>
        <v>0</v>
      </c>
    </row>
    <row r="1811" spans="1:6">
      <c r="A1811" t="s">
        <v>15718</v>
      </c>
      <c r="B1811" t="str">
        <f>'4C SBB'!$AS$31</f>
        <v>B0155CTCTTTH</v>
      </c>
      <c r="F1811">
        <f>IF(ISBLANK('4C SBB'!$N$31),"",'4C SBB'!$N$31)</f>
        <v>0</v>
      </c>
    </row>
    <row r="1812" spans="1:6">
      <c r="A1812" t="s">
        <v>15718</v>
      </c>
      <c r="B1812" t="str">
        <f>'4C SBB'!$AJ$34</f>
        <v>B0156FDWR</v>
      </c>
      <c r="F1812" t="str">
        <f>IF(ISBLANK('4C SBB'!$E$34),"",'4C SBB'!$E$34)</f>
        <v/>
      </c>
    </row>
    <row r="1813" spans="1:6">
      <c r="A1813" t="s">
        <v>15718</v>
      </c>
      <c r="B1813" t="str">
        <f>'4C SBB'!$AK$34</f>
        <v>B0156FDWNP</v>
      </c>
      <c r="F1813" t="str">
        <f>IF(ISBLANK('4C SBB'!$F$34),"",'4C SBB'!$F$34)</f>
        <v/>
      </c>
    </row>
    <row r="1814" spans="1:6">
      <c r="A1814" t="s">
        <v>15718</v>
      </c>
      <c r="B1814" t="str">
        <f>'4C SBB'!$AL$34</f>
        <v>B0156FDWWNP</v>
      </c>
      <c r="F1814" t="str">
        <f>IF(ISBLANK('4C SBB'!$G$34),"",'4C SBB'!$G$34)</f>
        <v/>
      </c>
    </row>
    <row r="1815" spans="1:6">
      <c r="A1815" t="s">
        <v>15718</v>
      </c>
      <c r="B1815" t="str">
        <f>'4C SBB'!$AM$34</f>
        <v>B0156FDBIO</v>
      </c>
      <c r="F1815" t="str">
        <f>IF(ISBLANK('4C SBB'!$H$34),"",'4C SBB'!$H$34)</f>
        <v/>
      </c>
    </row>
    <row r="1816" spans="1:6">
      <c r="A1816" t="s">
        <v>15718</v>
      </c>
      <c r="B1816" t="str">
        <f>'4C SBB'!$AN$34</f>
        <v>B0156FDTTTH</v>
      </c>
      <c r="F1816" t="str">
        <f>IF(ISBLANK('4C SBB'!$I$34),"",'4C SBB'!$I$34)</f>
        <v/>
      </c>
    </row>
    <row r="1817" spans="1:6">
      <c r="A1817" t="s">
        <v>15718</v>
      </c>
      <c r="B1817" t="str">
        <f>'4C SBB'!$AO$34</f>
        <v>B0156FDCWR</v>
      </c>
      <c r="F1817" t="str">
        <f>IF(ISBLANK('4C SBB'!$J$34),"",'4C SBB'!$J$34)</f>
        <v/>
      </c>
    </row>
    <row r="1818" spans="1:6">
      <c r="A1818" t="s">
        <v>15718</v>
      </c>
      <c r="B1818" t="str">
        <f>'4C SBB'!$AP$34</f>
        <v>B0156FDCWNP</v>
      </c>
      <c r="F1818" t="str">
        <f>IF(ISBLANK('4C SBB'!$K$34),"",'4C SBB'!$K$34)</f>
        <v/>
      </c>
    </row>
    <row r="1819" spans="1:6">
      <c r="A1819" t="s">
        <v>15718</v>
      </c>
      <c r="B1819" t="str">
        <f>'4C SBB'!$AQ$34</f>
        <v>B0156FDCWWNP</v>
      </c>
      <c r="F1819" t="str">
        <f>IF(ISBLANK('4C SBB'!$L$34),"",'4C SBB'!$L$34)</f>
        <v/>
      </c>
    </row>
    <row r="1820" spans="1:6">
      <c r="A1820" t="s">
        <v>15718</v>
      </c>
      <c r="B1820" t="str">
        <f>'4C SBB'!$AR$34</f>
        <v>B0156FDCBIO</v>
      </c>
      <c r="F1820" t="str">
        <f>IF(ISBLANK('4C SBB'!$M$34),"",'4C SBB'!$M$34)</f>
        <v/>
      </c>
    </row>
    <row r="1821" spans="1:6">
      <c r="A1821" t="s">
        <v>15718</v>
      </c>
      <c r="B1821" t="str">
        <f>'4C SBB'!$AS$34</f>
        <v>B0156FDCTTTH</v>
      </c>
      <c r="F1821" t="str">
        <f>IF(ISBLANK('4C SBB'!$N$34),"",'4C SBB'!$N$34)</f>
        <v/>
      </c>
    </row>
    <row r="1822" spans="1:6">
      <c r="A1822" t="s">
        <v>15718</v>
      </c>
      <c r="B1822" t="str">
        <f>'4C SBB'!$AJ$35</f>
        <v>B0157ATWR</v>
      </c>
      <c r="F1822" t="str">
        <f>IF(ISBLANK('4C SBB'!$E$35),"",'4C SBB'!$E$35)</f>
        <v/>
      </c>
    </row>
    <row r="1823" spans="1:6">
      <c r="A1823" t="s">
        <v>15718</v>
      </c>
      <c r="B1823" t="str">
        <f>'4C SBB'!$AK$35</f>
        <v>B0157ATWNP</v>
      </c>
      <c r="F1823" t="str">
        <f>IF(ISBLANK('4C SBB'!$F$35),"",'4C SBB'!$F$35)</f>
        <v/>
      </c>
    </row>
    <row r="1824" spans="1:6">
      <c r="A1824" t="s">
        <v>15718</v>
      </c>
      <c r="B1824" t="str">
        <f>'4C SBB'!$AL$35</f>
        <v>B0157ATWWNP</v>
      </c>
      <c r="F1824" t="str">
        <f>IF(ISBLANK('4C SBB'!$G$35),"",'4C SBB'!$G$35)</f>
        <v/>
      </c>
    </row>
    <row r="1825" spans="1:6">
      <c r="A1825" t="s">
        <v>15718</v>
      </c>
      <c r="B1825" t="str">
        <f>'4C SBB'!$AM$35</f>
        <v>B0157ATBIO</v>
      </c>
      <c r="F1825" t="str">
        <f>IF(ISBLANK('4C SBB'!$H$35),"",'4C SBB'!$H$35)</f>
        <v/>
      </c>
    </row>
    <row r="1826" spans="1:6">
      <c r="A1826" t="s">
        <v>15718</v>
      </c>
      <c r="B1826" t="str">
        <f>'4C SBB'!$AN$35</f>
        <v>B0157ATTTTH</v>
      </c>
      <c r="F1826" t="str">
        <f>IF(ISBLANK('4C SBB'!$I$35),"",'4C SBB'!$I$35)</f>
        <v/>
      </c>
    </row>
    <row r="1827" spans="1:6">
      <c r="A1827" t="s">
        <v>15718</v>
      </c>
      <c r="B1827" t="str">
        <f>'4C SBB'!$AO$35</f>
        <v>B0157ATCWR</v>
      </c>
      <c r="F1827" t="str">
        <f>IF(ISBLANK('4C SBB'!$J$35),"",'4C SBB'!$J$35)</f>
        <v/>
      </c>
    </row>
    <row r="1828" spans="1:6">
      <c r="A1828" t="s">
        <v>15718</v>
      </c>
      <c r="B1828" t="str">
        <f>'4C SBB'!$AP$35</f>
        <v>B0157ATCWNP</v>
      </c>
      <c r="F1828" t="str">
        <f>IF(ISBLANK('4C SBB'!$K$35),"",'4C SBB'!$K$35)</f>
        <v/>
      </c>
    </row>
    <row r="1829" spans="1:6">
      <c r="A1829" t="s">
        <v>15718</v>
      </c>
      <c r="B1829" t="str">
        <f>'4C SBB'!$AQ$35</f>
        <v>B0157ATCWWNP</v>
      </c>
      <c r="F1829" t="str">
        <f>IF(ISBLANK('4C SBB'!$L$35),"",'4C SBB'!$L$35)</f>
        <v/>
      </c>
    </row>
    <row r="1830" spans="1:6">
      <c r="A1830" t="s">
        <v>15718</v>
      </c>
      <c r="B1830" t="str">
        <f>'4C SBB'!$AR$35</f>
        <v>B0157ATCBIO</v>
      </c>
      <c r="F1830" t="str">
        <f>IF(ISBLANK('4C SBB'!$M$35),"",'4C SBB'!$M$35)</f>
        <v/>
      </c>
    </row>
    <row r="1831" spans="1:6">
      <c r="A1831" t="s">
        <v>15718</v>
      </c>
      <c r="B1831" t="str">
        <f>'4C SBB'!$AS$35</f>
        <v>B0157ATCTTTH</v>
      </c>
      <c r="F1831" t="str">
        <f>IF(ISBLANK('4C SBB'!$N$35),"",'4C SBB'!$N$35)</f>
        <v/>
      </c>
    </row>
    <row r="1832" spans="1:6">
      <c r="A1832" t="s">
        <v>15718</v>
      </c>
      <c r="B1832" t="str">
        <f>'4C SBB'!$AJ$36</f>
        <v>B0158VRWR</v>
      </c>
      <c r="F1832">
        <f>IF(ISBLANK('4C SBB'!$E$36),"",'4C SBB'!$E$36)</f>
        <v>0</v>
      </c>
    </row>
    <row r="1833" spans="1:6">
      <c r="A1833" t="s">
        <v>15718</v>
      </c>
      <c r="B1833" t="str">
        <f>'4C SBB'!$AK$36</f>
        <v>B0158VRWNP</v>
      </c>
      <c r="F1833">
        <f>IF(ISBLANK('4C SBB'!$F$36),"",'4C SBB'!$F$36)</f>
        <v>0</v>
      </c>
    </row>
    <row r="1834" spans="1:6">
      <c r="A1834" t="s">
        <v>15718</v>
      </c>
      <c r="B1834" t="str">
        <f>'4C SBB'!$AL$36</f>
        <v>B0158VRWWNP</v>
      </c>
      <c r="F1834">
        <f>IF(ISBLANK('4C SBB'!$G$36),"",'4C SBB'!$G$36)</f>
        <v>0</v>
      </c>
    </row>
    <row r="1835" spans="1:6">
      <c r="A1835" t="s">
        <v>15718</v>
      </c>
      <c r="B1835" t="str">
        <f>'4C SBB'!$AM$36</f>
        <v>B0158VRBIO</v>
      </c>
      <c r="F1835">
        <f>IF(ISBLANK('4C SBB'!$H$36),"",'4C SBB'!$H$36)</f>
        <v>0</v>
      </c>
    </row>
    <row r="1836" spans="1:6">
      <c r="A1836" t="s">
        <v>15718</v>
      </c>
      <c r="B1836" t="str">
        <f>'4C SBB'!$AN$36</f>
        <v>B0158VRTTTH</v>
      </c>
      <c r="F1836">
        <f>IF(ISBLANK('4C SBB'!$I$36),"",'4C SBB'!$I$36)</f>
        <v>0</v>
      </c>
    </row>
    <row r="1837" spans="1:6">
      <c r="A1837" t="s">
        <v>15718</v>
      </c>
      <c r="B1837" t="str">
        <f>'4C SBB'!$AO$36</f>
        <v>B0158VRCWR</v>
      </c>
      <c r="F1837">
        <f>IF(ISBLANK('4C SBB'!$J$36),"",'4C SBB'!$J$36)</f>
        <v>0</v>
      </c>
    </row>
    <row r="1838" spans="1:6">
      <c r="A1838" t="s">
        <v>15718</v>
      </c>
      <c r="B1838" t="str">
        <f>'4C SBB'!$AP$36</f>
        <v>B0158VRCWNP</v>
      </c>
      <c r="F1838">
        <f>IF(ISBLANK('4C SBB'!$K$36),"",'4C SBB'!$K$36)</f>
        <v>0</v>
      </c>
    </row>
    <row r="1839" spans="1:6">
      <c r="A1839" t="s">
        <v>15718</v>
      </c>
      <c r="B1839" t="str">
        <f>'4C SBB'!$AQ$36</f>
        <v>B0158VRCWWNP</v>
      </c>
      <c r="F1839">
        <f>IF(ISBLANK('4C SBB'!$L$36),"",'4C SBB'!$L$36)</f>
        <v>0</v>
      </c>
    </row>
    <row r="1840" spans="1:6">
      <c r="A1840" t="s">
        <v>15718</v>
      </c>
      <c r="B1840" t="str">
        <f>'4C SBB'!$AR$36</f>
        <v>B0158VRCBIO</v>
      </c>
      <c r="F1840">
        <f>IF(ISBLANK('4C SBB'!$M$36),"",'4C SBB'!$M$36)</f>
        <v>0</v>
      </c>
    </row>
    <row r="1841" spans="1:6">
      <c r="A1841" t="s">
        <v>15718</v>
      </c>
      <c r="B1841" t="str">
        <f>'4C SBB'!$AS$36</f>
        <v>B0158VRCTTTH</v>
      </c>
      <c r="F1841">
        <f>IF(ISBLANK('4C SBB'!$N$36),"",'4C SBB'!$N$36)</f>
        <v>0</v>
      </c>
    </row>
    <row r="1842" spans="1:6">
      <c r="A1842" t="s">
        <v>15718</v>
      </c>
      <c r="B1842" t="str">
        <f>'4C SBB'!$AJ$38</f>
        <v>B0159CTWR</v>
      </c>
      <c r="F1842">
        <f>IF(ISBLANK('4C SBB'!$E$38),"",'4C SBB'!$E$38)</f>
        <v>0</v>
      </c>
    </row>
    <row r="1843" spans="1:6">
      <c r="A1843" t="s">
        <v>15718</v>
      </c>
      <c r="B1843" t="str">
        <f>'4C SBB'!$AK$38</f>
        <v>B0159CTWNP</v>
      </c>
      <c r="F1843">
        <f>IF(ISBLANK('4C SBB'!$F$38),"",'4C SBB'!$F$38)</f>
        <v>0</v>
      </c>
    </row>
    <row r="1844" spans="1:6">
      <c r="A1844" t="s">
        <v>15718</v>
      </c>
      <c r="B1844" t="str">
        <f>'4C SBB'!$AL$38</f>
        <v>B0159CTWWNP</v>
      </c>
      <c r="F1844">
        <f>IF(ISBLANK('4C SBB'!$G$38),"",'4C SBB'!$G$38)</f>
        <v>0</v>
      </c>
    </row>
    <row r="1845" spans="1:6">
      <c r="A1845" t="s">
        <v>15718</v>
      </c>
      <c r="B1845" t="str">
        <f>'4C SBB'!$AM$38</f>
        <v>B0159CTBIO</v>
      </c>
      <c r="F1845">
        <f>IF(ISBLANK('4C SBB'!$H$38),"",'4C SBB'!$H$38)</f>
        <v>0</v>
      </c>
    </row>
    <row r="1846" spans="1:6">
      <c r="A1846" t="s">
        <v>15718</v>
      </c>
      <c r="B1846" t="str">
        <f>'4C SBB'!$AN$38</f>
        <v>B0159CTTTTH</v>
      </c>
      <c r="F1846">
        <f>IF(ISBLANK('4C SBB'!$I$38),"",'4C SBB'!$I$38)</f>
        <v>0</v>
      </c>
    </row>
    <row r="1847" spans="1:6">
      <c r="A1847" t="s">
        <v>15718</v>
      </c>
      <c r="B1847" t="str">
        <f>'4C SBB'!$AO$38</f>
        <v>B0159CTCWR</v>
      </c>
      <c r="F1847">
        <f>IF(ISBLANK('4C SBB'!$J$38),"",'4C SBB'!$J$38)</f>
        <v>0</v>
      </c>
    </row>
    <row r="1848" spans="1:6">
      <c r="A1848" t="s">
        <v>15718</v>
      </c>
      <c r="B1848" t="str">
        <f>'4C SBB'!$AP$38</f>
        <v>B0159CTCWNP</v>
      </c>
      <c r="F1848">
        <f>IF(ISBLANK('4C SBB'!$K$38),"",'4C SBB'!$K$38)</f>
        <v>0</v>
      </c>
    </row>
    <row r="1849" spans="1:6">
      <c r="A1849" t="s">
        <v>15718</v>
      </c>
      <c r="B1849" t="str">
        <f>'4C SBB'!$AQ$38</f>
        <v>B0159CTCWWNP</v>
      </c>
      <c r="F1849">
        <f>IF(ISBLANK('4C SBB'!$L$38),"",'4C SBB'!$L$38)</f>
        <v>0</v>
      </c>
    </row>
    <row r="1850" spans="1:6">
      <c r="A1850" t="s">
        <v>15718</v>
      </c>
      <c r="B1850" t="str">
        <f>'4C SBB'!$AR$38</f>
        <v>B0159CTCBIO</v>
      </c>
      <c r="F1850">
        <f>IF(ISBLANK('4C SBB'!$M$38),"",'4C SBB'!$M$38)</f>
        <v>0</v>
      </c>
    </row>
    <row r="1851" spans="1:6">
      <c r="A1851" t="s">
        <v>15718</v>
      </c>
      <c r="B1851" t="str">
        <f>'4C SBB'!$AS$38</f>
        <v>B0159CTCTTTH</v>
      </c>
      <c r="F1851">
        <f>IF(ISBLANK('4C SBB'!$N$38),"",'4C SBB'!$N$38)</f>
        <v>0</v>
      </c>
    </row>
    <row r="1852" spans="1:6">
      <c r="A1852" t="s">
        <v>15718</v>
      </c>
      <c r="B1852" t="str">
        <f>'4C SBB'!$AJ$42</f>
        <v>B0161PGWR</v>
      </c>
      <c r="F1852" t="str">
        <f>IF(ISBLANK('4C SBB'!$E$42),"",'4C SBB'!$E$42)</f>
        <v/>
      </c>
    </row>
    <row r="1853" spans="1:6">
      <c r="A1853" t="s">
        <v>15718</v>
      </c>
      <c r="B1853" t="str">
        <f>'4C SBB'!$AK$42</f>
        <v>B0161PGWNP</v>
      </c>
      <c r="F1853" t="str">
        <f>IF(ISBLANK('4C SBB'!$F$42),"",'4C SBB'!$F$42)</f>
        <v/>
      </c>
    </row>
    <row r="1854" spans="1:6">
      <c r="A1854" t="s">
        <v>15718</v>
      </c>
      <c r="B1854" t="str">
        <f>'4C SBB'!$AL$42</f>
        <v>B0161PGWWNP</v>
      </c>
      <c r="F1854" t="str">
        <f>IF(ISBLANK('4C SBB'!$G$42),"",'4C SBB'!$G$42)</f>
        <v/>
      </c>
    </row>
    <row r="1855" spans="1:6">
      <c r="A1855" t="s">
        <v>15718</v>
      </c>
      <c r="B1855" t="str">
        <f>'4C SBB'!$AM$42</f>
        <v>B0161PGBIO</v>
      </c>
      <c r="F1855" t="str">
        <f>IF(ISBLANK('4C SBB'!$H$42),"",'4C SBB'!$H$42)</f>
        <v/>
      </c>
    </row>
    <row r="1856" spans="1:6">
      <c r="A1856" t="s">
        <v>15718</v>
      </c>
      <c r="B1856" t="str">
        <f>'4C SBB'!$AN$42</f>
        <v>B0161PGTTTH</v>
      </c>
      <c r="F1856" t="str">
        <f>IF(ISBLANK('4C SBB'!$I$42),"",'4C SBB'!$I$42)</f>
        <v/>
      </c>
    </row>
    <row r="1857" spans="1:6">
      <c r="A1857" t="s">
        <v>15718</v>
      </c>
      <c r="B1857" t="str">
        <f>'4C SBB'!$AO$42</f>
        <v>B0161PGCWR</v>
      </c>
      <c r="F1857" t="str">
        <f>IF(ISBLANK('4C SBB'!$J$42),"",'4C SBB'!$J$42)</f>
        <v/>
      </c>
    </row>
    <row r="1858" spans="1:6">
      <c r="A1858" t="s">
        <v>15718</v>
      </c>
      <c r="B1858" t="str">
        <f>'4C SBB'!$AP$42</f>
        <v>B0161PGCWNP</v>
      </c>
      <c r="F1858" t="str">
        <f>IF(ISBLANK('4C SBB'!$K$42),"",'4C SBB'!$K$42)</f>
        <v/>
      </c>
    </row>
    <row r="1859" spans="1:6">
      <c r="A1859" t="s">
        <v>15718</v>
      </c>
      <c r="B1859" t="str">
        <f>'4C SBB'!$AQ$42</f>
        <v>B0161PGCWWNP</v>
      </c>
      <c r="F1859" t="str">
        <f>IF(ISBLANK('4C SBB'!$L$42),"",'4C SBB'!$L$42)</f>
        <v/>
      </c>
    </row>
    <row r="1860" spans="1:6">
      <c r="A1860" t="s">
        <v>15718</v>
      </c>
      <c r="B1860" t="str">
        <f>'4C SBB'!$AR$42</f>
        <v>B0161PGCBIO</v>
      </c>
      <c r="F1860" t="str">
        <f>IF(ISBLANK('4C SBB'!$M$42),"",'4C SBB'!$M$42)</f>
        <v/>
      </c>
    </row>
    <row r="1861" spans="1:6">
      <c r="A1861" t="s">
        <v>15718</v>
      </c>
      <c r="B1861" t="str">
        <f>'4C SBB'!$AS$42</f>
        <v>B0161PGCTTTH</v>
      </c>
      <c r="F1861" t="str">
        <f>IF(ISBLANK('4C SBB'!$N$42),"",'4C SBB'!$N$42)</f>
        <v/>
      </c>
    </row>
    <row r="1862" spans="1:6">
      <c r="A1862" t="s">
        <v>15718</v>
      </c>
      <c r="B1862" t="str">
        <f>'4C SBB'!$AJ$43</f>
        <v>B0162RVWR</v>
      </c>
      <c r="F1862">
        <f>IF(ISBLANK('4C SBB'!$E$43),"",'4C SBB'!$E$43)</f>
        <v>0</v>
      </c>
    </row>
    <row r="1863" spans="1:6">
      <c r="A1863" t="s">
        <v>15718</v>
      </c>
      <c r="B1863" t="str">
        <f>'4C SBB'!$AK$43</f>
        <v>B0162RVWNP</v>
      </c>
      <c r="F1863">
        <f>IF(ISBLANK('4C SBB'!$F$43),"",'4C SBB'!$F$43)</f>
        <v>0</v>
      </c>
    </row>
    <row r="1864" spans="1:6">
      <c r="A1864" t="s">
        <v>15718</v>
      </c>
      <c r="B1864" t="str">
        <f>'4C SBB'!$AL$43</f>
        <v>B0162RVWWNP</v>
      </c>
      <c r="F1864">
        <f>IF(ISBLANK('4C SBB'!$G$43),"",'4C SBB'!$G$43)</f>
        <v>0</v>
      </c>
    </row>
    <row r="1865" spans="1:6">
      <c r="A1865" t="s">
        <v>15718</v>
      </c>
      <c r="B1865" t="str">
        <f>'4C SBB'!$AM$43</f>
        <v>B0162RVBIO</v>
      </c>
      <c r="F1865">
        <f>IF(ISBLANK('4C SBB'!$H$43),"",'4C SBB'!$H$43)</f>
        <v>0</v>
      </c>
    </row>
    <row r="1866" spans="1:6">
      <c r="A1866" t="s">
        <v>15718</v>
      </c>
      <c r="B1866" t="str">
        <f>'4C SBB'!$AN$43</f>
        <v>B0162RVTTTH</v>
      </c>
      <c r="F1866">
        <f>IF(ISBLANK('4C SBB'!$I$43),"",'4C SBB'!$I$43)</f>
        <v>0</v>
      </c>
    </row>
    <row r="1867" spans="1:6">
      <c r="A1867" t="s">
        <v>15718</v>
      </c>
      <c r="B1867" t="str">
        <f>'4C SBB'!$AO$43</f>
        <v>B0162RVCWR</v>
      </c>
      <c r="F1867">
        <f>IF(ISBLANK('4C SBB'!$J$43),"",'4C SBB'!$J$43)</f>
        <v>0</v>
      </c>
    </row>
    <row r="1868" spans="1:6">
      <c r="A1868" t="s">
        <v>15718</v>
      </c>
      <c r="B1868" t="str">
        <f>'4C SBB'!$AP$43</f>
        <v>B0162RVCWNP</v>
      </c>
      <c r="F1868">
        <f>IF(ISBLANK('4C SBB'!$K$43),"",'4C SBB'!$K$43)</f>
        <v>0</v>
      </c>
    </row>
    <row r="1869" spans="1:6">
      <c r="A1869" t="s">
        <v>15718</v>
      </c>
      <c r="B1869" t="str">
        <f>'4C SBB'!$AQ$43</f>
        <v>B0162RVCWWNP</v>
      </c>
      <c r="F1869">
        <f>IF(ISBLANK('4C SBB'!$L$43),"",'4C SBB'!$L$43)</f>
        <v>0</v>
      </c>
    </row>
    <row r="1870" spans="1:6">
      <c r="A1870" t="s">
        <v>15718</v>
      </c>
      <c r="B1870" t="str">
        <f>'4C SBB'!$AR$43</f>
        <v>B0162RVCBIO</v>
      </c>
      <c r="F1870">
        <f>IF(ISBLANK('4C SBB'!$M$43),"",'4C SBB'!$M$43)</f>
        <v>0</v>
      </c>
    </row>
    <row r="1871" spans="1:6">
      <c r="A1871" t="s">
        <v>15718</v>
      </c>
      <c r="B1871" t="str">
        <f>'4C SBB'!$AS$43</f>
        <v>B0162RVCTTTH</v>
      </c>
      <c r="F1871">
        <f>IF(ISBLANK('4C SBB'!$N$43),"",'4C SBB'!$N$43)</f>
        <v>0</v>
      </c>
    </row>
    <row r="1872" spans="1:6">
      <c r="A1872" t="s">
        <v>15718</v>
      </c>
      <c r="B1872" t="str">
        <f>'4C SBB'!$AO$44</f>
        <v>B0163ODIWR</v>
      </c>
      <c r="F1872">
        <f>IF(ISBLANK('4C SBB'!$J$44),"",'4C SBB'!$J$44)</f>
        <v>0</v>
      </c>
    </row>
    <row r="1873" spans="1:6">
      <c r="A1873" t="s">
        <v>15718</v>
      </c>
      <c r="B1873" t="str">
        <f>'4C SBB'!$AP$44</f>
        <v>B0163ODCWNP</v>
      </c>
      <c r="F1873">
        <f>IF(ISBLANK('4C SBB'!$K$44),"",'4C SBB'!$K$44)</f>
        <v>0</v>
      </c>
    </row>
    <row r="1874" spans="1:6">
      <c r="A1874" t="s">
        <v>15718</v>
      </c>
      <c r="B1874" t="str">
        <f>'4C SBB'!$AQ$44</f>
        <v>B0163ODCWWNP</v>
      </c>
      <c r="F1874">
        <f>IF(ISBLANK('4C SBB'!$L$44),"",'4C SBB'!$L$44)</f>
        <v>0</v>
      </c>
    </row>
    <row r="1875" spans="1:6">
      <c r="A1875" t="s">
        <v>15718</v>
      </c>
      <c r="B1875" t="str">
        <f>'4C SBB'!$AR$44</f>
        <v>B0163ODCBIO</v>
      </c>
      <c r="F1875">
        <f>IF(ISBLANK('4C SBB'!$M$44),"",'4C SBB'!$M$44)</f>
        <v>0</v>
      </c>
    </row>
    <row r="1876" spans="1:6">
      <c r="A1876" t="s">
        <v>15718</v>
      </c>
      <c r="B1876" t="str">
        <f>'4C SBB'!$AS$44</f>
        <v>RCT00588TTT</v>
      </c>
      <c r="F1876">
        <f>IF(ISBLANK('4C SBB'!$N$44),"",'4C SBB'!$N$44)</f>
        <v>0</v>
      </c>
    </row>
    <row r="1877" spans="1:6">
      <c r="A1877" t="s">
        <v>15718</v>
      </c>
      <c r="B1877" t="str">
        <f>'4C SBB'!$AO$46</f>
        <v>B0164RCVWR</v>
      </c>
      <c r="F1877">
        <f>IF(ISBLANK('4C SBB'!$J$46),"",'4C SBB'!$J$46)</f>
        <v>445.42666919171063</v>
      </c>
    </row>
    <row r="1878" spans="1:6">
      <c r="A1878" t="s">
        <v>15718</v>
      </c>
      <c r="B1878" t="str">
        <f>'4C SBB'!$AP$46</f>
        <v>B0164RCCWNP</v>
      </c>
      <c r="F1878">
        <f>IF(ISBLANK('4C SBB'!$K$46),"",'4C SBB'!$K$46)</f>
        <v>2611.7004297040239</v>
      </c>
    </row>
    <row r="1879" spans="1:6">
      <c r="A1879" t="s">
        <v>15718</v>
      </c>
      <c r="B1879" t="str">
        <f>'4C SBB'!$AQ$46</f>
        <v>B0164RCCWWNP</v>
      </c>
      <c r="F1879">
        <f>IF(ISBLANK('4C SBB'!$L$46),"",'4C SBB'!$L$46)</f>
        <v>2394.2024816954417</v>
      </c>
    </row>
    <row r="1880" spans="1:6">
      <c r="A1880" t="s">
        <v>15718</v>
      </c>
      <c r="B1880" t="str">
        <f>'4C SBB'!$AR$46</f>
        <v>B0164RCCBIO</v>
      </c>
      <c r="F1880">
        <f>IF(ISBLANK('4C SBB'!$M$46),"",'4C SBB'!$M$46)</f>
        <v>96.511419803341909</v>
      </c>
    </row>
    <row r="1881" spans="1:6">
      <c r="A1881" t="s">
        <v>15718</v>
      </c>
      <c r="B1881" t="str">
        <f>'4C SBB'!$AS$46</f>
        <v>RCT00586TTT</v>
      </c>
      <c r="F1881">
        <f>IF(ISBLANK('4C SBB'!$N$46),"",'4C SBB'!$N$46)</f>
        <v>0</v>
      </c>
    </row>
    <row r="1882" spans="1:6">
      <c r="A1882" t="s">
        <v>15718</v>
      </c>
      <c r="B1882" t="str">
        <f>'4C SBB'!$AO$47</f>
        <v>B0165SRVWR</v>
      </c>
      <c r="F1882">
        <f>IF(ISBLANK('4C SBB'!$J$47),"",'4C SBB'!$J$47)</f>
        <v>445.42666919171063</v>
      </c>
    </row>
    <row r="1883" spans="1:6">
      <c r="A1883" t="s">
        <v>15718</v>
      </c>
      <c r="B1883" t="str">
        <f>'4C SBB'!$AP$47</f>
        <v>B0165SRCWNP</v>
      </c>
      <c r="F1883">
        <f>IF(ISBLANK('4C SBB'!$K$47),"",'4C SBB'!$K$47)</f>
        <v>2611.7004297040239</v>
      </c>
    </row>
    <row r="1884" spans="1:6">
      <c r="A1884" t="s">
        <v>15718</v>
      </c>
      <c r="B1884" t="str">
        <f>'4C SBB'!$AQ$47</f>
        <v>B0165SRCWWNP</v>
      </c>
      <c r="F1884">
        <f>IF(ISBLANK('4C SBB'!$L$47),"",'4C SBB'!$L$47)</f>
        <v>2394.2024816954417</v>
      </c>
    </row>
    <row r="1885" spans="1:6">
      <c r="A1885" t="s">
        <v>15718</v>
      </c>
      <c r="B1885" t="str">
        <f>'4C SBB'!$AR$47</f>
        <v>B0165SRCBIO</v>
      </c>
      <c r="F1885">
        <f>IF(ISBLANK('4C SBB'!$M$47),"",'4C SBB'!$M$47)</f>
        <v>96.511419803341909</v>
      </c>
    </row>
    <row r="1886" spans="1:6">
      <c r="A1886" t="s">
        <v>15718</v>
      </c>
      <c r="B1886" t="str">
        <f>'4C SBB'!$AS$47</f>
        <v>RCT00589TTT</v>
      </c>
      <c r="F1886">
        <f>IF(ISBLANK('4C SBB'!$N$47),"",'4C SBB'!$N$47)</f>
        <v>0</v>
      </c>
    </row>
    <row r="1887" spans="1:6">
      <c r="A1887" t="s">
        <v>15719</v>
      </c>
      <c r="B1887" t="str">
        <f>'4D'!$AF$9</f>
        <v>B0203TAS</v>
      </c>
      <c r="F1887">
        <f>IF(ISBLANK('4D'!$J$9),"",'4D'!$J$9)</f>
        <v>0</v>
      </c>
    </row>
    <row r="1888" spans="1:6">
      <c r="A1888" t="s">
        <v>15719</v>
      </c>
      <c r="B1888" t="str">
        <f>'4D'!$AA$10</f>
        <v>B0291TEO_WR</v>
      </c>
      <c r="F1888" t="str">
        <f>IF(ISBLANK('4D'!$E$10),"",'4D'!$E$10)</f>
        <v/>
      </c>
    </row>
    <row r="1889" spans="1:6">
      <c r="A1889" t="s">
        <v>15719</v>
      </c>
      <c r="B1889" t="str">
        <f>'4D'!$AB$10</f>
        <v>B0291TEO_RWT</v>
      </c>
      <c r="F1889" t="str">
        <f>IF(ISBLANK('4D'!$F$10),"",'4D'!$F$10)</f>
        <v/>
      </c>
    </row>
    <row r="1890" spans="1:6">
      <c r="A1890" t="s">
        <v>15719</v>
      </c>
      <c r="B1890" t="str">
        <f>'4D'!$AC$10</f>
        <v>B0291TEO_RWS</v>
      </c>
      <c r="F1890" t="str">
        <f>IF(ISBLANK('4D'!$G$10),"",'4D'!$G$10)</f>
        <v/>
      </c>
    </row>
    <row r="1891" spans="1:6">
      <c r="A1891" t="s">
        <v>15719</v>
      </c>
      <c r="B1891" t="str">
        <f>'4D'!$AD$10</f>
        <v>B0291TEO_WT</v>
      </c>
      <c r="F1891" t="str">
        <f>IF(ISBLANK('4D'!$H$10),"",'4D'!$H$10)</f>
        <v/>
      </c>
    </row>
    <row r="1892" spans="1:6">
      <c r="A1892" t="s">
        <v>15719</v>
      </c>
      <c r="B1892" t="str">
        <f>'4D'!$AE$10</f>
        <v>B0291TEO_TWD</v>
      </c>
      <c r="F1892" t="str">
        <f>IF(ISBLANK('4D'!$I$10),"",'4D'!$I$10)</f>
        <v/>
      </c>
    </row>
    <row r="1893" spans="1:6">
      <c r="A1893" t="s">
        <v>15719</v>
      </c>
      <c r="B1893" t="str">
        <f>'4D'!$AF$10</f>
        <v>B0204TAS</v>
      </c>
      <c r="F1893">
        <f>IF(ISBLANK('4D'!$J$10),"",'4D'!$J$10)</f>
        <v>0</v>
      </c>
    </row>
    <row r="1894" spans="1:6">
      <c r="A1894" t="s">
        <v>15719</v>
      </c>
      <c r="B1894" t="str">
        <f>'4D'!$AA$11</f>
        <v>BM320WR_DS</v>
      </c>
      <c r="F1894" t="str">
        <f>IF(ISBLANK('4D'!$E$11),"",'4D'!$E$11)</f>
        <v/>
      </c>
    </row>
    <row r="1895" spans="1:6">
      <c r="A1895" t="s">
        <v>15719</v>
      </c>
      <c r="B1895" t="str">
        <f>'4D'!$AB$11</f>
        <v>BM320RWT_DS</v>
      </c>
      <c r="F1895" t="str">
        <f>IF(ISBLANK('4D'!$F$11),"",'4D'!$F$11)</f>
        <v/>
      </c>
    </row>
    <row r="1896" spans="1:6">
      <c r="A1896" t="s">
        <v>15719</v>
      </c>
      <c r="B1896" t="str">
        <f>'4D'!$AC$11</f>
        <v>BM320RWS_DS</v>
      </c>
      <c r="F1896" t="str">
        <f>IF(ISBLANK('4D'!$G$11),"",'4D'!$G$11)</f>
        <v/>
      </c>
    </row>
    <row r="1897" spans="1:6">
      <c r="A1897" t="s">
        <v>15719</v>
      </c>
      <c r="B1897" t="str">
        <f>'4D'!$AD$11</f>
        <v>BM320WT_DS</v>
      </c>
      <c r="F1897" t="str">
        <f>IF(ISBLANK('4D'!$H$11),"",'4D'!$H$11)</f>
        <v/>
      </c>
    </row>
    <row r="1898" spans="1:6">
      <c r="A1898" t="s">
        <v>15719</v>
      </c>
      <c r="B1898" t="str">
        <f>'4D'!$AE$11</f>
        <v>BM320TWD_DS</v>
      </c>
      <c r="F1898" t="str">
        <f>IF(ISBLANK('4D'!$I$11),"",'4D'!$I$11)</f>
        <v/>
      </c>
    </row>
    <row r="1899" spans="1:6">
      <c r="A1899" t="s">
        <v>15719</v>
      </c>
      <c r="B1899" t="str">
        <f>'4D'!$AF$11</f>
        <v>BM320TTAS_DS</v>
      </c>
      <c r="F1899">
        <f>IF(ISBLANK('4D'!$J$11),"",'4D'!$J$11)</f>
        <v>0</v>
      </c>
    </row>
    <row r="1900" spans="1:6">
      <c r="A1900" t="s">
        <v>15719</v>
      </c>
      <c r="B1900" t="str">
        <f>'4D'!$AA$12</f>
        <v>BM319WR_4D</v>
      </c>
      <c r="F1900">
        <f>IF(ISBLANK('4D'!$E$12),"",'4D'!$E$12)</f>
        <v>0</v>
      </c>
    </row>
    <row r="1901" spans="1:6">
      <c r="A1901" t="s">
        <v>15719</v>
      </c>
      <c r="B1901" t="str">
        <f>'4D'!$AB$12</f>
        <v>BM319RWT</v>
      </c>
      <c r="F1901">
        <f>IF(ISBLANK('4D'!$F$12),"",'4D'!$F$12)</f>
        <v>0</v>
      </c>
    </row>
    <row r="1902" spans="1:6">
      <c r="A1902" t="s">
        <v>15719</v>
      </c>
      <c r="B1902" t="str">
        <f>'4D'!$AC$12</f>
        <v>BM319RWS</v>
      </c>
      <c r="F1902">
        <f>IF(ISBLANK('4D'!$G$12),"",'4D'!$G$12)</f>
        <v>0</v>
      </c>
    </row>
    <row r="1903" spans="1:6">
      <c r="A1903" t="s">
        <v>15719</v>
      </c>
      <c r="B1903" t="str">
        <f>'4D'!$AD$12</f>
        <v>BM319WT</v>
      </c>
      <c r="F1903">
        <f>IF(ISBLANK('4D'!$H$12),"",'4D'!$H$12)</f>
        <v>0</v>
      </c>
    </row>
    <row r="1904" spans="1:6">
      <c r="A1904" t="s">
        <v>15719</v>
      </c>
      <c r="B1904" t="str">
        <f>'4D'!$AE$12</f>
        <v>BM319TWD</v>
      </c>
      <c r="F1904">
        <f>IF(ISBLANK('4D'!$I$12),"",'4D'!$I$12)</f>
        <v>0</v>
      </c>
    </row>
    <row r="1905" spans="1:6">
      <c r="A1905" t="s">
        <v>15719</v>
      </c>
      <c r="B1905" t="str">
        <f>'4D'!$AF$12</f>
        <v>BM319TAS</v>
      </c>
      <c r="F1905">
        <f>IF(ISBLANK('4D'!$J$12),"",'4D'!$J$12)</f>
        <v>0</v>
      </c>
    </row>
    <row r="1906" spans="1:6">
      <c r="A1906" t="s">
        <v>15719</v>
      </c>
      <c r="B1906" t="str">
        <f>'4D'!$AA$13</f>
        <v>BM323WR</v>
      </c>
      <c r="F1906" t="str">
        <f>IF(ISBLANK('4D'!$E$13),"",'4D'!$E$13)</f>
        <v/>
      </c>
    </row>
    <row r="1907" spans="1:6">
      <c r="A1907" t="s">
        <v>15719</v>
      </c>
      <c r="B1907" t="str">
        <f>'4D'!$AB$13</f>
        <v>BM323RWT</v>
      </c>
      <c r="F1907" t="str">
        <f>IF(ISBLANK('4D'!$F$13),"",'4D'!$F$13)</f>
        <v/>
      </c>
    </row>
    <row r="1908" spans="1:6">
      <c r="A1908" t="s">
        <v>15719</v>
      </c>
      <c r="B1908" t="str">
        <f>'4D'!$AC$13</f>
        <v>BM323RWS</v>
      </c>
      <c r="F1908" t="str">
        <f>IF(ISBLANK('4D'!$G$13),"",'4D'!$G$13)</f>
        <v/>
      </c>
    </row>
    <row r="1909" spans="1:6">
      <c r="A1909" t="s">
        <v>15719</v>
      </c>
      <c r="B1909" t="str">
        <f>'4D'!$AD$13</f>
        <v>BM323WT</v>
      </c>
      <c r="F1909" t="str">
        <f>IF(ISBLANK('4D'!$H$13),"",'4D'!$H$13)</f>
        <v/>
      </c>
    </row>
    <row r="1910" spans="1:6">
      <c r="A1910" t="s">
        <v>15719</v>
      </c>
      <c r="B1910" t="str">
        <f>'4D'!$AE$13</f>
        <v>BM323TWD</v>
      </c>
      <c r="F1910" t="str">
        <f>IF(ISBLANK('4D'!$I$13),"",'4D'!$I$13)</f>
        <v/>
      </c>
    </row>
    <row r="1911" spans="1:6">
      <c r="A1911" t="s">
        <v>15719</v>
      </c>
      <c r="B1911" t="str">
        <f>'4D'!$AF$13</f>
        <v>BM323TAS</v>
      </c>
      <c r="F1911">
        <f>IF(ISBLANK('4D'!$J$13),"",'4D'!$J$13)</f>
        <v>0</v>
      </c>
    </row>
    <row r="1912" spans="1:6">
      <c r="A1912" t="s">
        <v>15719</v>
      </c>
      <c r="B1912" t="str">
        <f>'4D'!$AA$14</f>
        <v>BM351WRT</v>
      </c>
      <c r="F1912">
        <f>IF(ISBLANK('4D'!$E$14),"",'4D'!$E$14)</f>
        <v>0</v>
      </c>
    </row>
    <row r="1913" spans="1:6">
      <c r="A1913" t="s">
        <v>15719</v>
      </c>
      <c r="B1913" t="str">
        <f>'4D'!$AB$14</f>
        <v>BM351RWT</v>
      </c>
      <c r="F1913">
        <f>IF(ISBLANK('4D'!$F$14),"",'4D'!$F$14)</f>
        <v>0</v>
      </c>
    </row>
    <row r="1914" spans="1:6">
      <c r="A1914" t="s">
        <v>15719</v>
      </c>
      <c r="B1914" t="str">
        <f>'4D'!$AC$14</f>
        <v>BM351RWS</v>
      </c>
      <c r="F1914">
        <f>IF(ISBLANK('4D'!$G$14),"",'4D'!$G$14)</f>
        <v>0</v>
      </c>
    </row>
    <row r="1915" spans="1:6">
      <c r="A1915" t="s">
        <v>15719</v>
      </c>
      <c r="B1915" t="str">
        <f>'4D'!$AD$14</f>
        <v>BM351WT</v>
      </c>
      <c r="F1915">
        <f>IF(ISBLANK('4D'!$H$14),"",'4D'!$H$14)</f>
        <v>0</v>
      </c>
    </row>
    <row r="1916" spans="1:6">
      <c r="A1916" t="s">
        <v>15719</v>
      </c>
      <c r="B1916" t="str">
        <f>'4D'!$AE$14</f>
        <v>BM351TWD</v>
      </c>
      <c r="F1916">
        <f>IF(ISBLANK('4D'!$I$14),"",'4D'!$I$14)</f>
        <v>0</v>
      </c>
    </row>
    <row r="1917" spans="1:6">
      <c r="A1917" t="s">
        <v>15719</v>
      </c>
      <c r="B1917" t="str">
        <f>'4D'!$AF$14</f>
        <v>BM351TAS</v>
      </c>
      <c r="F1917">
        <f>IF(ISBLANK('4D'!$J$14),"",'4D'!$J$14)</f>
        <v>0</v>
      </c>
    </row>
    <row r="1918" spans="1:6">
      <c r="A1918" t="s">
        <v>15719</v>
      </c>
      <c r="B1918" t="str">
        <f>'4D'!$AA$17</f>
        <v>B0206WR</v>
      </c>
      <c r="F1918" t="str">
        <f>IF(ISBLANK('4D'!$E$17),"",'4D'!$E$17)</f>
        <v/>
      </c>
    </row>
    <row r="1919" spans="1:6">
      <c r="A1919" t="s">
        <v>15719</v>
      </c>
      <c r="B1919" t="str">
        <f>'4D'!$AB$17</f>
        <v>B0206RWT</v>
      </c>
      <c r="F1919" t="str">
        <f>IF(ISBLANK('4D'!$F$17),"",'4D'!$F$17)</f>
        <v/>
      </c>
    </row>
    <row r="1920" spans="1:6">
      <c r="A1920" t="s">
        <v>15719</v>
      </c>
      <c r="B1920" t="str">
        <f>'4D'!$AC$17</f>
        <v>B0206RWS</v>
      </c>
      <c r="F1920" t="str">
        <f>IF(ISBLANK('4D'!$G$17),"",'4D'!$G$17)</f>
        <v/>
      </c>
    </row>
    <row r="1921" spans="1:6">
      <c r="A1921" t="s">
        <v>15719</v>
      </c>
      <c r="B1921" t="str">
        <f>'4D'!$AD$17</f>
        <v>B0206WT</v>
      </c>
      <c r="F1921" t="str">
        <f>IF(ISBLANK('4D'!$H$17),"",'4D'!$H$17)</f>
        <v/>
      </c>
    </row>
    <row r="1922" spans="1:6">
      <c r="A1922" t="s">
        <v>15719</v>
      </c>
      <c r="B1922" t="str">
        <f>'4D'!$AE$17</f>
        <v>B0206TWD</v>
      </c>
      <c r="F1922" t="str">
        <f>IF(ISBLANK('4D'!$I$17),"",'4D'!$I$17)</f>
        <v/>
      </c>
    </row>
    <row r="1923" spans="1:6">
      <c r="A1923" t="s">
        <v>15719</v>
      </c>
      <c r="B1923" t="str">
        <f>'4D'!$AF$17</f>
        <v>B0206TAS</v>
      </c>
      <c r="F1923">
        <f>IF(ISBLANK('4D'!$J$17),"",'4D'!$J$17)</f>
        <v>0</v>
      </c>
    </row>
    <row r="1924" spans="1:6">
      <c r="A1924" t="s">
        <v>15719</v>
      </c>
      <c r="B1924" t="str">
        <f>'4D'!$AF$20</f>
        <v>B0207TAS</v>
      </c>
      <c r="F1924">
        <f>IF(ISBLANK('4D'!$J$20),"",'4D'!$J$20)</f>
        <v>0</v>
      </c>
    </row>
    <row r="1925" spans="1:6">
      <c r="A1925" t="s">
        <v>15719</v>
      </c>
      <c r="B1925" t="str">
        <f>'4D'!$AA$21</f>
        <v>B0290TEC_WR</v>
      </c>
      <c r="F1925" t="str">
        <f>IF(ISBLANK('4D'!$E$21),"",'4D'!$E$21)</f>
        <v/>
      </c>
    </row>
    <row r="1926" spans="1:6">
      <c r="A1926" t="s">
        <v>15719</v>
      </c>
      <c r="B1926" t="str">
        <f>'4D'!$AB$21</f>
        <v>B0290TEC_RWT</v>
      </c>
      <c r="F1926" t="str">
        <f>IF(ISBLANK('4D'!$F$21),"",'4D'!$F$21)</f>
        <v/>
      </c>
    </row>
    <row r="1927" spans="1:6">
      <c r="A1927" t="s">
        <v>15719</v>
      </c>
      <c r="B1927" t="str">
        <f>'4D'!$AC$21</f>
        <v>B0290TEC_RWS</v>
      </c>
      <c r="F1927" t="str">
        <f>IF(ISBLANK('4D'!$G$21),"",'4D'!$G$21)</f>
        <v/>
      </c>
    </row>
    <row r="1928" spans="1:6">
      <c r="A1928" t="s">
        <v>15719</v>
      </c>
      <c r="B1928" t="str">
        <f>'4D'!$AD$21</f>
        <v>B0290TEC_WT</v>
      </c>
      <c r="F1928" t="str">
        <f>IF(ISBLANK('4D'!$H$21),"",'4D'!$H$21)</f>
        <v/>
      </c>
    </row>
    <row r="1929" spans="1:6">
      <c r="A1929" t="s">
        <v>15719</v>
      </c>
      <c r="B1929" t="str">
        <f>'4D'!$AE$21</f>
        <v>B0290TEC_TWD</v>
      </c>
      <c r="F1929" t="str">
        <f>IF(ISBLANK('4D'!$I$21),"",'4D'!$I$21)</f>
        <v/>
      </c>
    </row>
    <row r="1930" spans="1:6">
      <c r="A1930" t="s">
        <v>15719</v>
      </c>
      <c r="B1930" t="str">
        <f>'4D'!$AF$21</f>
        <v>B0208TAS</v>
      </c>
      <c r="F1930">
        <f>IF(ISBLANK('4D'!$J$21),"",'4D'!$J$21)</f>
        <v>0</v>
      </c>
    </row>
    <row r="1931" spans="1:6">
      <c r="A1931" t="s">
        <v>15719</v>
      </c>
      <c r="B1931" t="str">
        <f>'4D'!$AA$22</f>
        <v>B0291TDS_WR</v>
      </c>
      <c r="F1931" t="str">
        <f>IF(ISBLANK('4D'!$E$22),"",'4D'!$E$22)</f>
        <v/>
      </c>
    </row>
    <row r="1932" spans="1:6">
      <c r="A1932" t="s">
        <v>15719</v>
      </c>
      <c r="B1932" t="str">
        <f>'4D'!$AB$22</f>
        <v>B0291TDS_RWT</v>
      </c>
      <c r="F1932" t="str">
        <f>IF(ISBLANK('4D'!$F$22),"",'4D'!$F$22)</f>
        <v/>
      </c>
    </row>
    <row r="1933" spans="1:6">
      <c r="A1933" t="s">
        <v>15719</v>
      </c>
      <c r="B1933" t="str">
        <f>'4D'!$AC$22</f>
        <v>B0291TDS_RWS</v>
      </c>
      <c r="F1933" t="str">
        <f>IF(ISBLANK('4D'!$G$22),"",'4D'!$G$22)</f>
        <v/>
      </c>
    </row>
    <row r="1934" spans="1:6">
      <c r="A1934" t="s">
        <v>15719</v>
      </c>
      <c r="B1934" t="str">
        <f>'4D'!$AD$22</f>
        <v>B0291TDS_WT</v>
      </c>
      <c r="F1934" t="str">
        <f>IF(ISBLANK('4D'!$H$22),"",'4D'!$H$22)</f>
        <v/>
      </c>
    </row>
    <row r="1935" spans="1:6">
      <c r="A1935" t="s">
        <v>15719</v>
      </c>
      <c r="B1935" t="str">
        <f>'4D'!$AE$22</f>
        <v>B0291TDS_TWD</v>
      </c>
      <c r="F1935" t="str">
        <f>IF(ISBLANK('4D'!$I$22),"",'4D'!$I$22)</f>
        <v/>
      </c>
    </row>
    <row r="1936" spans="1:6">
      <c r="A1936" t="s">
        <v>15719</v>
      </c>
      <c r="B1936" t="str">
        <f>'4D'!$AF$22</f>
        <v>B0291TAS</v>
      </c>
      <c r="F1936">
        <f>IF(ISBLANK('4D'!$J$22),"",'4D'!$J$22)</f>
        <v>0</v>
      </c>
    </row>
    <row r="1937" spans="1:6">
      <c r="A1937" t="s">
        <v>15719</v>
      </c>
      <c r="B1937" t="str">
        <f>'4D'!$AA$23</f>
        <v>BC30498WR_4D</v>
      </c>
      <c r="F1937">
        <f>IF(ISBLANK('4D'!$E$23),"",'4D'!$E$23)</f>
        <v>0</v>
      </c>
    </row>
    <row r="1938" spans="1:6">
      <c r="A1938" t="s">
        <v>15719</v>
      </c>
      <c r="B1938" t="str">
        <f>'4D'!$AB$23</f>
        <v>BC30498RWT</v>
      </c>
      <c r="F1938">
        <f>IF(ISBLANK('4D'!$F$23),"",'4D'!$F$23)</f>
        <v>0</v>
      </c>
    </row>
    <row r="1939" spans="1:6">
      <c r="A1939" t="s">
        <v>15719</v>
      </c>
      <c r="B1939" t="str">
        <f>'4D'!$AC$23</f>
        <v>BC30498RWS</v>
      </c>
      <c r="F1939">
        <f>IF(ISBLANK('4D'!$G$23),"",'4D'!$G$23)</f>
        <v>0</v>
      </c>
    </row>
    <row r="1940" spans="1:6">
      <c r="A1940" t="s">
        <v>15719</v>
      </c>
      <c r="B1940" t="str">
        <f>'4D'!$AD$23</f>
        <v>BC30498WT</v>
      </c>
      <c r="F1940">
        <f>IF(ISBLANK('4D'!$H$23),"",'4D'!$H$23)</f>
        <v>0</v>
      </c>
    </row>
    <row r="1941" spans="1:6">
      <c r="A1941" t="s">
        <v>15719</v>
      </c>
      <c r="B1941" t="str">
        <f>'4D'!$AE$23</f>
        <v>BC30498TWD</v>
      </c>
      <c r="F1941">
        <f>IF(ISBLANK('4D'!$I$23),"",'4D'!$I$23)</f>
        <v>0</v>
      </c>
    </row>
    <row r="1942" spans="1:6">
      <c r="A1942" t="s">
        <v>15719</v>
      </c>
      <c r="B1942" t="str">
        <f>'4D'!$AF$23</f>
        <v>BC30498TAS</v>
      </c>
      <c r="F1942">
        <f>IF(ISBLANK('4D'!$J$23),"",'4D'!$J$23)</f>
        <v>0</v>
      </c>
    </row>
    <row r="1943" spans="1:6">
      <c r="A1943" t="s">
        <v>15719</v>
      </c>
      <c r="B1943" t="str">
        <f>'4D'!$AA$24</f>
        <v>BM333WR</v>
      </c>
      <c r="F1943" t="str">
        <f>IF(ISBLANK('4D'!$E$24),"",'4D'!$E$24)</f>
        <v/>
      </c>
    </row>
    <row r="1944" spans="1:6">
      <c r="A1944" t="s">
        <v>15719</v>
      </c>
      <c r="B1944" t="str">
        <f>'4D'!$AB$24</f>
        <v>BM333RWT</v>
      </c>
      <c r="F1944" t="str">
        <f>IF(ISBLANK('4D'!$F$24),"",'4D'!$F$24)</f>
        <v/>
      </c>
    </row>
    <row r="1945" spans="1:6">
      <c r="A1945" t="s">
        <v>15719</v>
      </c>
      <c r="B1945" t="str">
        <f>'4D'!$AC$24</f>
        <v>BM333RWS</v>
      </c>
      <c r="F1945" t="str">
        <f>IF(ISBLANK('4D'!$G$24),"",'4D'!$G$24)</f>
        <v/>
      </c>
    </row>
    <row r="1946" spans="1:6">
      <c r="A1946" t="s">
        <v>15719</v>
      </c>
      <c r="B1946" t="str">
        <f>'4D'!$AD$24</f>
        <v>BM333WT</v>
      </c>
      <c r="F1946" t="str">
        <f>IF(ISBLANK('4D'!$H$24),"",'4D'!$H$24)</f>
        <v/>
      </c>
    </row>
    <row r="1947" spans="1:6">
      <c r="A1947" t="s">
        <v>15719</v>
      </c>
      <c r="B1947" t="str">
        <f>'4D'!$AE$24</f>
        <v>BM333TWD</v>
      </c>
      <c r="F1947" t="str">
        <f>IF(ISBLANK('4D'!$I$24),"",'4D'!$I$24)</f>
        <v/>
      </c>
    </row>
    <row r="1948" spans="1:6">
      <c r="A1948" t="s">
        <v>15719</v>
      </c>
      <c r="B1948" t="str">
        <f>'4D'!$AF$24</f>
        <v>BM333TAS</v>
      </c>
      <c r="F1948">
        <f>IF(ISBLANK('4D'!$J$24),"",'4D'!$J$24)</f>
        <v>0</v>
      </c>
    </row>
    <row r="1949" spans="1:6">
      <c r="A1949" t="s">
        <v>15719</v>
      </c>
      <c r="B1949" t="str">
        <f>'4D'!$AA$25</f>
        <v>BA1070WR_4D</v>
      </c>
      <c r="F1949">
        <f>IF(ISBLANK('4D'!$E$25),"",'4D'!$E$25)</f>
        <v>0</v>
      </c>
    </row>
    <row r="1950" spans="1:6">
      <c r="A1950" t="s">
        <v>15719</v>
      </c>
      <c r="B1950" t="str">
        <f>'4D'!$AB$25</f>
        <v>BA1070RWT</v>
      </c>
      <c r="F1950">
        <f>IF(ISBLANK('4D'!$F$25),"",'4D'!$F$25)</f>
        <v>0</v>
      </c>
    </row>
    <row r="1951" spans="1:6">
      <c r="A1951" t="s">
        <v>15719</v>
      </c>
      <c r="B1951" t="str">
        <f>'4D'!$AC$25</f>
        <v>BA1070RWS</v>
      </c>
      <c r="F1951">
        <f>IF(ISBLANK('4D'!$G$25),"",'4D'!$G$25)</f>
        <v>0</v>
      </c>
    </row>
    <row r="1952" spans="1:6">
      <c r="A1952" t="s">
        <v>15719</v>
      </c>
      <c r="B1952" t="str">
        <f>'4D'!$AD$25</f>
        <v>BA1070WT</v>
      </c>
      <c r="F1952">
        <f>IF(ISBLANK('4D'!$H$25),"",'4D'!$H$25)</f>
        <v>0</v>
      </c>
    </row>
    <row r="1953" spans="1:6">
      <c r="A1953" t="s">
        <v>15719</v>
      </c>
      <c r="B1953" t="str">
        <f>'4D'!$AE$25</f>
        <v>BA1070TWD</v>
      </c>
      <c r="F1953">
        <f>IF(ISBLANK('4D'!$I$25),"",'4D'!$I$25)</f>
        <v>0</v>
      </c>
    </row>
    <row r="1954" spans="1:6">
      <c r="A1954" t="s">
        <v>15719</v>
      </c>
      <c r="B1954" t="str">
        <f>'4D'!$AF$25</f>
        <v>BA1070TAS</v>
      </c>
      <c r="F1954">
        <f>IF(ISBLANK('4D'!$J$25),"",'4D'!$J$25)</f>
        <v>0</v>
      </c>
    </row>
    <row r="1955" spans="1:6">
      <c r="A1955" t="s">
        <v>15719</v>
      </c>
      <c r="B1955" t="str">
        <f>'4D'!$AA$28</f>
        <v>B0500WR</v>
      </c>
      <c r="F1955" t="str">
        <f>IF(ISBLANK('4D'!$E$28),"",'4D'!$E$28)</f>
        <v/>
      </c>
    </row>
    <row r="1956" spans="1:6">
      <c r="A1956" t="s">
        <v>15719</v>
      </c>
      <c r="B1956" t="str">
        <f>'4D'!$AB$28</f>
        <v>B0500RWT</v>
      </c>
      <c r="F1956" t="str">
        <f>IF(ISBLANK('4D'!$F$28),"",'4D'!$F$28)</f>
        <v/>
      </c>
    </row>
    <row r="1957" spans="1:6">
      <c r="A1957" t="s">
        <v>15719</v>
      </c>
      <c r="B1957" t="str">
        <f>'4D'!$AC$28</f>
        <v>B0500RWS</v>
      </c>
      <c r="F1957" t="str">
        <f>IF(ISBLANK('4D'!$G$28),"",'4D'!$G$28)</f>
        <v/>
      </c>
    </row>
    <row r="1958" spans="1:6">
      <c r="A1958" t="s">
        <v>15719</v>
      </c>
      <c r="B1958" t="str">
        <f>'4D'!$AD$28</f>
        <v>B0500WT</v>
      </c>
      <c r="F1958" t="str">
        <f>IF(ISBLANK('4D'!$H$28),"",'4D'!$H$28)</f>
        <v/>
      </c>
    </row>
    <row r="1959" spans="1:6">
      <c r="A1959" t="s">
        <v>15719</v>
      </c>
      <c r="B1959" t="str">
        <f>'4D'!$AE$28</f>
        <v>B0500TWD</v>
      </c>
      <c r="F1959" t="str">
        <f>IF(ISBLANK('4D'!$I$28),"",'4D'!$I$28)</f>
        <v/>
      </c>
    </row>
    <row r="1960" spans="1:6">
      <c r="A1960" t="s">
        <v>15719</v>
      </c>
      <c r="B1960" t="str">
        <f>'4D'!$AF$28</f>
        <v>B0500TAS</v>
      </c>
      <c r="F1960">
        <f>IF(ISBLANK('4D'!$J$28),"",'4D'!$J$28)</f>
        <v>0</v>
      </c>
    </row>
    <row r="1961" spans="1:6">
      <c r="A1961" t="s">
        <v>15719</v>
      </c>
      <c r="B1961" t="str">
        <f>'4D'!$AA$30</f>
        <v>BM325WRT</v>
      </c>
      <c r="F1961">
        <f>IF(ISBLANK('4D'!$E$30),"",'4D'!$E$30)</f>
        <v>0</v>
      </c>
    </row>
    <row r="1962" spans="1:6">
      <c r="A1962" t="s">
        <v>15719</v>
      </c>
      <c r="B1962" t="str">
        <f>'4D'!$AB$30</f>
        <v>BM325RWT</v>
      </c>
      <c r="F1962">
        <f>IF(ISBLANK('4D'!$F$30),"",'4D'!$F$30)</f>
        <v>0</v>
      </c>
    </row>
    <row r="1963" spans="1:6">
      <c r="A1963" t="s">
        <v>15719</v>
      </c>
      <c r="B1963" t="str">
        <f>'4D'!$AC$30</f>
        <v>BM325RWS</v>
      </c>
      <c r="F1963">
        <f>IF(ISBLANK('4D'!$G$30),"",'4D'!$G$30)</f>
        <v>0</v>
      </c>
    </row>
    <row r="1964" spans="1:6">
      <c r="A1964" t="s">
        <v>15719</v>
      </c>
      <c r="B1964" t="str">
        <f>'4D'!$AD$30</f>
        <v>BM325WT</v>
      </c>
      <c r="F1964">
        <f>IF(ISBLANK('4D'!$H$30),"",'4D'!$H$30)</f>
        <v>0</v>
      </c>
    </row>
    <row r="1965" spans="1:6">
      <c r="A1965" t="s">
        <v>15719</v>
      </c>
      <c r="B1965" t="str">
        <f>'4D'!$AE$30</f>
        <v>BM325TWD</v>
      </c>
      <c r="F1965">
        <f>IF(ISBLANK('4D'!$I$30),"",'4D'!$I$30)</f>
        <v>0</v>
      </c>
    </row>
    <row r="1966" spans="1:6">
      <c r="A1966" t="s">
        <v>15719</v>
      </c>
      <c r="B1966" t="str">
        <f>'4D'!$AF$30</f>
        <v>BM325TAS</v>
      </c>
      <c r="F1966">
        <f>IF(ISBLANK('4D'!$J$30),"",'4D'!$J$30)</f>
        <v>0</v>
      </c>
    </row>
    <row r="1967" spans="1:6">
      <c r="A1967" t="s">
        <v>15719</v>
      </c>
      <c r="B1967" t="str">
        <f>'4D'!$AA$33</f>
        <v>CR00558WR</v>
      </c>
      <c r="F1967" t="str">
        <f>IF(ISBLANK('4D'!$E$33),"",'4D'!$E$33)</f>
        <v/>
      </c>
    </row>
    <row r="1968" spans="1:6">
      <c r="A1968" t="s">
        <v>15719</v>
      </c>
      <c r="B1968" t="str">
        <f>'4D'!$AB$33</f>
        <v>CR00558RWT</v>
      </c>
      <c r="F1968" t="str">
        <f>IF(ISBLANK('4D'!$F$33),"",'4D'!$F$33)</f>
        <v/>
      </c>
    </row>
    <row r="1969" spans="1:6">
      <c r="A1969" t="s">
        <v>15719</v>
      </c>
      <c r="B1969" t="str">
        <f>'4D'!$AC$33</f>
        <v>CR00558RWS</v>
      </c>
      <c r="F1969" t="str">
        <f>IF(ISBLANK('4D'!$G$33),"",'4D'!$G$33)</f>
        <v/>
      </c>
    </row>
    <row r="1970" spans="1:6">
      <c r="A1970" t="s">
        <v>15719</v>
      </c>
      <c r="B1970" t="str">
        <f>'4D'!$AD$33</f>
        <v>CR00558WT</v>
      </c>
      <c r="F1970" t="str">
        <f>IF(ISBLANK('4D'!$H$33),"",'4D'!$H$33)</f>
        <v/>
      </c>
    </row>
    <row r="1971" spans="1:6">
      <c r="A1971" t="s">
        <v>15719</v>
      </c>
      <c r="B1971" t="str">
        <f>'4D'!$AE$33</f>
        <v>CR00558TWD</v>
      </c>
      <c r="F1971" t="str">
        <f>IF(ISBLANK('4D'!$I$33),"",'4D'!$I$33)</f>
        <v/>
      </c>
    </row>
    <row r="1972" spans="1:6">
      <c r="A1972" t="s">
        <v>15719</v>
      </c>
      <c r="B1972" t="str">
        <f>'4D'!$AF$33</f>
        <v>CR00558TOT</v>
      </c>
      <c r="F1972">
        <f>IF(ISBLANK('4D'!$J$33),"",'4D'!$J$33)</f>
        <v>0</v>
      </c>
    </row>
    <row r="1973" spans="1:6">
      <c r="A1973" t="s">
        <v>15719</v>
      </c>
      <c r="B1973" t="str">
        <f>'4D'!$AA$34</f>
        <v>CR00561WR</v>
      </c>
      <c r="F1973" t="str">
        <f>IF(ISBLANK('4D'!$E$34),"",'4D'!$E$34)</f>
        <v/>
      </c>
    </row>
    <row r="1974" spans="1:6">
      <c r="A1974" t="s">
        <v>15719</v>
      </c>
      <c r="B1974" t="str">
        <f>'4D'!$AB$34</f>
        <v>CR00561RWT</v>
      </c>
      <c r="F1974" t="str">
        <f>IF(ISBLANK('4D'!$F$34),"",'4D'!$F$34)</f>
        <v/>
      </c>
    </row>
    <row r="1975" spans="1:6">
      <c r="A1975" t="s">
        <v>15719</v>
      </c>
      <c r="B1975" t="str">
        <f>'4D'!$AC$34</f>
        <v>CR00561RWS</v>
      </c>
      <c r="F1975" t="str">
        <f>IF(ISBLANK('4D'!$G$34),"",'4D'!$G$34)</f>
        <v/>
      </c>
    </row>
    <row r="1976" spans="1:6">
      <c r="A1976" t="s">
        <v>15719</v>
      </c>
      <c r="B1976" t="str">
        <f>'4D'!$AD$34</f>
        <v>CR00561WT</v>
      </c>
      <c r="F1976" t="str">
        <f>IF(ISBLANK('4D'!$H$34),"",'4D'!$H$34)</f>
        <v/>
      </c>
    </row>
    <row r="1977" spans="1:6">
      <c r="A1977" t="s">
        <v>15719</v>
      </c>
      <c r="B1977" t="str">
        <f>'4D'!$AE$34</f>
        <v>CR00561TWD</v>
      </c>
      <c r="F1977" t="str">
        <f>IF(ISBLANK('4D'!$I$34),"",'4D'!$I$34)</f>
        <v/>
      </c>
    </row>
    <row r="1978" spans="1:6">
      <c r="A1978" t="s">
        <v>15719</v>
      </c>
      <c r="B1978" t="str">
        <f>'4D'!$AF$34</f>
        <v>CR00561TOT</v>
      </c>
      <c r="F1978">
        <f>IF(ISBLANK('4D'!$J$34),"",'4D'!$J$34)</f>
        <v>0</v>
      </c>
    </row>
    <row r="1979" spans="1:6">
      <c r="A1979" t="s">
        <v>15719</v>
      </c>
      <c r="B1979" t="str">
        <f>'4D'!$AA$35</f>
        <v>W3026WRT</v>
      </c>
      <c r="F1979">
        <f>IF(ISBLANK('4D'!$E$35),"",'4D'!$E$35)</f>
        <v>0</v>
      </c>
    </row>
    <row r="1980" spans="1:6">
      <c r="A1980" t="s">
        <v>15719</v>
      </c>
      <c r="B1980" t="str">
        <f>'4D'!$AB$35</f>
        <v>W3026RWT</v>
      </c>
      <c r="F1980">
        <f>IF(ISBLANK('4D'!$F$35),"",'4D'!$F$35)</f>
        <v>0</v>
      </c>
    </row>
    <row r="1981" spans="1:6">
      <c r="A1981" t="s">
        <v>15719</v>
      </c>
      <c r="B1981" t="str">
        <f>'4D'!$AC$35</f>
        <v>W3026RWS</v>
      </c>
      <c r="F1981">
        <f>IF(ISBLANK('4D'!$G$35),"",'4D'!$G$35)</f>
        <v>0</v>
      </c>
    </row>
    <row r="1982" spans="1:6">
      <c r="A1982" t="s">
        <v>15719</v>
      </c>
      <c r="B1982" t="str">
        <f>'4D'!$AD$35</f>
        <v>W3026WT</v>
      </c>
      <c r="F1982">
        <f>IF(ISBLANK('4D'!$H$35),"",'4D'!$H$35)</f>
        <v>0</v>
      </c>
    </row>
    <row r="1983" spans="1:6">
      <c r="A1983" t="s">
        <v>15719</v>
      </c>
      <c r="B1983" t="str">
        <f>'4D'!$AE$35</f>
        <v>W3026TWD</v>
      </c>
      <c r="F1983">
        <f>IF(ISBLANK('4D'!$I$35),"",'4D'!$I$35)</f>
        <v>0</v>
      </c>
    </row>
    <row r="1984" spans="1:6">
      <c r="A1984" t="s">
        <v>15719</v>
      </c>
      <c r="B1984" t="str">
        <f>'4D'!$AF$35</f>
        <v>W3026TOT</v>
      </c>
      <c r="F1984">
        <f>IF(ISBLANK('4D'!$J$35),"",'4D'!$J$35)</f>
        <v>0</v>
      </c>
    </row>
    <row r="1985" spans="1:6">
      <c r="A1985" t="s">
        <v>15719</v>
      </c>
      <c r="B1985" t="str">
        <f>'4D'!$AA$41</f>
        <v>BP3357001WR</v>
      </c>
      <c r="F1985" t="str">
        <f>IF(ISBLANK('4D'!$E$41),"",'4D'!$E$41)</f>
        <v/>
      </c>
    </row>
    <row r="1986" spans="1:6">
      <c r="A1986" t="s">
        <v>15719</v>
      </c>
      <c r="B1986" t="str">
        <f>'4D'!$AB$41</f>
        <v>BP3357001RWT</v>
      </c>
      <c r="F1986" t="str">
        <f>IF(ISBLANK('4D'!$F$41),"",'4D'!$F$41)</f>
        <v/>
      </c>
    </row>
    <row r="1987" spans="1:6">
      <c r="A1987" t="s">
        <v>15719</v>
      </c>
      <c r="B1987" t="str">
        <f>'4D'!$AC$41</f>
        <v>BP3357001RWS</v>
      </c>
      <c r="F1987" t="str">
        <f>IF(ISBLANK('4D'!$G$41),"",'4D'!$G$41)</f>
        <v/>
      </c>
    </row>
    <row r="1988" spans="1:6">
      <c r="A1988" t="s">
        <v>15719</v>
      </c>
      <c r="B1988" t="str">
        <f>'4D'!$AD$41</f>
        <v>BP3357001WT</v>
      </c>
      <c r="F1988" t="str">
        <f>IF(ISBLANK('4D'!$H$41),"",'4D'!$H$41)</f>
        <v/>
      </c>
    </row>
    <row r="1989" spans="1:6">
      <c r="A1989" t="s">
        <v>15719</v>
      </c>
      <c r="B1989" t="str">
        <f>'4D'!$AE$41</f>
        <v>BP3357001TWD</v>
      </c>
      <c r="F1989" t="str">
        <f>IF(ISBLANK('4D'!$I$41),"",'4D'!$I$41)</f>
        <v/>
      </c>
    </row>
    <row r="1990" spans="1:6">
      <c r="A1990" t="s">
        <v>15719</v>
      </c>
      <c r="B1990" t="str">
        <f>'4D'!$AF$41</f>
        <v>BP3357001CAW</v>
      </c>
      <c r="F1990">
        <f>IF(ISBLANK('4D'!$J$41),"",'4D'!$J$41)</f>
        <v>0</v>
      </c>
    </row>
    <row r="1991" spans="1:6">
      <c r="A1991" t="s">
        <v>15719</v>
      </c>
      <c r="B1991" t="str">
        <f>'4D'!$AA$42</f>
        <v>BP3357002WR</v>
      </c>
      <c r="F1991" t="str">
        <f>IF(ISBLANK('4D'!$E$42),"",'4D'!$E$42)</f>
        <v/>
      </c>
    </row>
    <row r="1992" spans="1:6">
      <c r="A1992" t="s">
        <v>15719</v>
      </c>
      <c r="B1992" t="str">
        <f>'4D'!$AB$42</f>
        <v>BP3357002RWT</v>
      </c>
      <c r="F1992" t="str">
        <f>IF(ISBLANK('4D'!$F$42),"",'4D'!$F$42)</f>
        <v/>
      </c>
    </row>
    <row r="1993" spans="1:6">
      <c r="A1993" t="s">
        <v>15719</v>
      </c>
      <c r="B1993" t="str">
        <f>'4D'!$AC$42</f>
        <v>BP3357002RWS</v>
      </c>
      <c r="F1993" t="str">
        <f>IF(ISBLANK('4D'!$G$42),"",'4D'!$G$42)</f>
        <v/>
      </c>
    </row>
    <row r="1994" spans="1:6">
      <c r="A1994" t="s">
        <v>15719</v>
      </c>
      <c r="B1994" t="str">
        <f>'4D'!$AD$42</f>
        <v>BP3357002WT</v>
      </c>
      <c r="F1994" t="str">
        <f>IF(ISBLANK('4D'!$H$42),"",'4D'!$H$42)</f>
        <v/>
      </c>
    </row>
    <row r="1995" spans="1:6">
      <c r="A1995" t="s">
        <v>15719</v>
      </c>
      <c r="B1995" t="str">
        <f>'4D'!$AE$42</f>
        <v>BP3357002TWD</v>
      </c>
      <c r="F1995" t="str">
        <f>IF(ISBLANK('4D'!$I$42),"",'4D'!$I$42)</f>
        <v/>
      </c>
    </row>
    <row r="1996" spans="1:6">
      <c r="A1996" t="s">
        <v>15719</v>
      </c>
      <c r="B1996" t="str">
        <f>'4D'!$AF$42</f>
        <v>BP3357002CAW</v>
      </c>
      <c r="F1996">
        <f>IF(ISBLANK('4D'!$J$42),"",'4D'!$J$42)</f>
        <v>0</v>
      </c>
    </row>
    <row r="1997" spans="1:6">
      <c r="A1997" t="s">
        <v>15719</v>
      </c>
      <c r="B1997" t="str">
        <f>'4D'!$AA$43</f>
        <v>BP3357003WR</v>
      </c>
      <c r="F1997" t="str">
        <f>IF(ISBLANK('4D'!$E$43),"",'4D'!$E$43)</f>
        <v/>
      </c>
    </row>
    <row r="1998" spans="1:6">
      <c r="A1998" t="s">
        <v>15719</v>
      </c>
      <c r="B1998" t="str">
        <f>'4D'!$AB$43</f>
        <v>BP3357003RWT</v>
      </c>
      <c r="F1998" t="str">
        <f>IF(ISBLANK('4D'!$F$43),"",'4D'!$F$43)</f>
        <v/>
      </c>
    </row>
    <row r="1999" spans="1:6">
      <c r="A1999" t="s">
        <v>15719</v>
      </c>
      <c r="B1999" t="str">
        <f>'4D'!$AC$43</f>
        <v>BP3357003RWS</v>
      </c>
      <c r="F1999" t="str">
        <f>IF(ISBLANK('4D'!$G$43),"",'4D'!$G$43)</f>
        <v/>
      </c>
    </row>
    <row r="2000" spans="1:6">
      <c r="A2000" t="s">
        <v>15719</v>
      </c>
      <c r="B2000" t="str">
        <f>'4D'!$AD$43</f>
        <v>BP3357003WT</v>
      </c>
      <c r="F2000" t="str">
        <f>IF(ISBLANK('4D'!$H$43),"",'4D'!$H$43)</f>
        <v/>
      </c>
    </row>
    <row r="2001" spans="1:6">
      <c r="A2001" t="s">
        <v>15719</v>
      </c>
      <c r="B2001" t="str">
        <f>'4D'!$AE$43</f>
        <v>BP3357003TWD</v>
      </c>
      <c r="F2001" t="str">
        <f>IF(ISBLANK('4D'!$I$43),"",'4D'!$I$43)</f>
        <v/>
      </c>
    </row>
    <row r="2002" spans="1:6">
      <c r="A2002" t="s">
        <v>15719</v>
      </c>
      <c r="B2002" t="str">
        <f>'4D'!$AF$43</f>
        <v>BP3357003CAW</v>
      </c>
      <c r="F2002">
        <f>IF(ISBLANK('4D'!$J$43),"",'4D'!$J$43)</f>
        <v>0</v>
      </c>
    </row>
    <row r="2003" spans="1:6">
      <c r="A2003" t="s">
        <v>15719</v>
      </c>
      <c r="B2003" t="str">
        <f>'4D'!$AA$44</f>
        <v>BP3357004WR</v>
      </c>
      <c r="F2003" t="str">
        <f>IF(ISBLANK('4D'!$E$44),"",'4D'!$E$44)</f>
        <v/>
      </c>
    </row>
    <row r="2004" spans="1:6">
      <c r="A2004" t="s">
        <v>15719</v>
      </c>
      <c r="B2004" t="str">
        <f>'4D'!$AB$44</f>
        <v>BP3357004RWT</v>
      </c>
      <c r="F2004" t="str">
        <f>IF(ISBLANK('4D'!$F$44),"",'4D'!$F$44)</f>
        <v/>
      </c>
    </row>
    <row r="2005" spans="1:6">
      <c r="A2005" t="s">
        <v>15719</v>
      </c>
      <c r="B2005" t="str">
        <f>'4D'!$AC$44</f>
        <v>BP3357004RWS</v>
      </c>
      <c r="F2005" t="str">
        <f>IF(ISBLANK('4D'!$G$44),"",'4D'!$G$44)</f>
        <v/>
      </c>
    </row>
    <row r="2006" spans="1:6">
      <c r="A2006" t="s">
        <v>15719</v>
      </c>
      <c r="B2006" t="str">
        <f>'4D'!$AD$44</f>
        <v>BP3357004WT</v>
      </c>
      <c r="F2006" t="str">
        <f>IF(ISBLANK('4D'!$H$44),"",'4D'!$H$44)</f>
        <v/>
      </c>
    </row>
    <row r="2007" spans="1:6">
      <c r="A2007" t="s">
        <v>15719</v>
      </c>
      <c r="B2007" t="str">
        <f>'4D'!$AE$44</f>
        <v>BP3357004TWD</v>
      </c>
      <c r="F2007" t="str">
        <f>IF(ISBLANK('4D'!$I$44),"",'4D'!$I$44)</f>
        <v/>
      </c>
    </row>
    <row r="2008" spans="1:6">
      <c r="A2008" t="s">
        <v>15719</v>
      </c>
      <c r="B2008" t="str">
        <f>'4D'!$AF$44</f>
        <v>BP3357004CAW</v>
      </c>
      <c r="F2008">
        <f>IF(ISBLANK('4D'!$J$44),"",'4D'!$J$44)</f>
        <v>0</v>
      </c>
    </row>
    <row r="2009" spans="1:6">
      <c r="A2009" t="s">
        <v>15719</v>
      </c>
      <c r="B2009" t="str">
        <f>'4D'!$AA$45</f>
        <v>BP3357005WR</v>
      </c>
      <c r="F2009" t="str">
        <f>IF(ISBLANK('4D'!$E$45),"",'4D'!$E$45)</f>
        <v/>
      </c>
    </row>
    <row r="2010" spans="1:6">
      <c r="A2010" t="s">
        <v>15719</v>
      </c>
      <c r="B2010" t="str">
        <f>'4D'!$AB$45</f>
        <v>BP3357005RWT</v>
      </c>
      <c r="F2010" t="str">
        <f>IF(ISBLANK('4D'!$F$45),"",'4D'!$F$45)</f>
        <v/>
      </c>
    </row>
    <row r="2011" spans="1:6">
      <c r="A2011" t="s">
        <v>15719</v>
      </c>
      <c r="B2011" t="str">
        <f>'4D'!$AC$45</f>
        <v>BP3357005RWS</v>
      </c>
      <c r="F2011" t="str">
        <f>IF(ISBLANK('4D'!$G$45),"",'4D'!$G$45)</f>
        <v/>
      </c>
    </row>
    <row r="2012" spans="1:6">
      <c r="A2012" t="s">
        <v>15719</v>
      </c>
      <c r="B2012" t="str">
        <f>'4D'!$AD$45</f>
        <v>BP3357005WT</v>
      </c>
      <c r="F2012" t="str">
        <f>IF(ISBLANK('4D'!$H$45),"",'4D'!$H$45)</f>
        <v/>
      </c>
    </row>
    <row r="2013" spans="1:6">
      <c r="A2013" t="s">
        <v>15719</v>
      </c>
      <c r="B2013" t="str">
        <f>'4D'!$AE$45</f>
        <v>BP3357005TWD</v>
      </c>
      <c r="F2013" t="str">
        <f>IF(ISBLANK('4D'!$I$45),"",'4D'!$I$45)</f>
        <v/>
      </c>
    </row>
    <row r="2014" spans="1:6">
      <c r="A2014" t="s">
        <v>15719</v>
      </c>
      <c r="B2014" t="str">
        <f>'4D'!$AF$45</f>
        <v>BP3357005CAW</v>
      </c>
      <c r="F2014">
        <f>IF(ISBLANK('4D'!$J$45),"",'4D'!$J$45)</f>
        <v>0</v>
      </c>
    </row>
    <row r="2015" spans="1:6">
      <c r="A2015" t="s">
        <v>15719</v>
      </c>
      <c r="B2015" t="str">
        <f>'4D'!$AA$46</f>
        <v>BP3357020WR</v>
      </c>
      <c r="F2015">
        <f>IF(ISBLANK('4D'!$E$46),"",'4D'!$E$46)</f>
        <v>0</v>
      </c>
    </row>
    <row r="2016" spans="1:6">
      <c r="A2016" t="s">
        <v>15719</v>
      </c>
      <c r="B2016" t="str">
        <f>'4D'!$AB$46</f>
        <v>BP3357020RWT</v>
      </c>
      <c r="F2016">
        <f>IF(ISBLANK('4D'!$F$46),"",'4D'!$F$46)</f>
        <v>0</v>
      </c>
    </row>
    <row r="2017" spans="1:6">
      <c r="A2017" t="s">
        <v>15719</v>
      </c>
      <c r="B2017" t="str">
        <f>'4D'!$AC$46</f>
        <v>BP3357020RWS</v>
      </c>
      <c r="F2017">
        <f>IF(ISBLANK('4D'!$G$46),"",'4D'!$G$46)</f>
        <v>0</v>
      </c>
    </row>
    <row r="2018" spans="1:6">
      <c r="A2018" t="s">
        <v>15719</v>
      </c>
      <c r="B2018" t="str">
        <f>'4D'!$AD$46</f>
        <v>BP3357020WT</v>
      </c>
      <c r="F2018">
        <f>IF(ISBLANK('4D'!$H$46),"",'4D'!$H$46)</f>
        <v>0</v>
      </c>
    </row>
    <row r="2019" spans="1:6">
      <c r="A2019" t="s">
        <v>15719</v>
      </c>
      <c r="B2019" t="str">
        <f>'4D'!$AE$46</f>
        <v>BP3357020TWD</v>
      </c>
      <c r="F2019">
        <f>IF(ISBLANK('4D'!$I$46),"",'4D'!$I$46)</f>
        <v>0</v>
      </c>
    </row>
    <row r="2020" spans="1:6">
      <c r="A2020" t="s">
        <v>15719</v>
      </c>
      <c r="B2020" t="str">
        <f>'4D'!$AF$46</f>
        <v>BP3357020CAW</v>
      </c>
      <c r="F2020">
        <f>IF(ISBLANK('4D'!$J$46),"",'4D'!$J$46)</f>
        <v>0</v>
      </c>
    </row>
    <row r="2021" spans="1:6">
      <c r="A2021" t="s">
        <v>15720</v>
      </c>
      <c r="B2021" t="str">
        <f>'4E'!$AO$9</f>
        <v>B0501TAS</v>
      </c>
      <c r="F2021">
        <f>IF(ISBLANK('4E'!$M$9),"",'4E'!$M$9)</f>
        <v>0</v>
      </c>
    </row>
    <row r="2022" spans="1:6">
      <c r="A2022" t="s">
        <v>15720</v>
      </c>
      <c r="B2022" t="str">
        <f>'4E'!$AG$10</f>
        <v>B0372TEO_F</v>
      </c>
      <c r="F2022" t="str">
        <f>IF(ISBLANK('4E'!$E$10),"",'4E'!$E$10)</f>
        <v/>
      </c>
    </row>
    <row r="2023" spans="1:6">
      <c r="A2023" t="s">
        <v>15720</v>
      </c>
      <c r="B2023" t="str">
        <f>'4E'!$AH$10</f>
        <v>B0372TEO_SWD</v>
      </c>
      <c r="F2023" t="str">
        <f>IF(ISBLANK('4E'!$F$10),"",'4E'!$F$10)</f>
        <v/>
      </c>
    </row>
    <row r="2024" spans="1:6">
      <c r="A2024" t="s">
        <v>15720</v>
      </c>
      <c r="B2024" t="str">
        <f>'4E'!$AI$10</f>
        <v>B0372TEO_HD</v>
      </c>
      <c r="F2024" t="str">
        <f>IF(ISBLANK('4E'!$G$10),"",'4E'!$G$10)</f>
        <v/>
      </c>
    </row>
    <row r="2025" spans="1:6">
      <c r="A2025" t="s">
        <v>15720</v>
      </c>
      <c r="B2025" t="str">
        <f>'4E'!$AJ$10</f>
        <v>B0372TEO_STD</v>
      </c>
      <c r="F2025" t="str">
        <f>IF(ISBLANK('4E'!$H$10),"",'4E'!$H$10)</f>
        <v/>
      </c>
    </row>
    <row r="2026" spans="1:6">
      <c r="A2026" t="s">
        <v>15720</v>
      </c>
      <c r="B2026" t="str">
        <f>'4E'!$AK$10</f>
        <v>B0372TEO_SLT</v>
      </c>
      <c r="F2026" t="str">
        <f>IF(ISBLANK('4E'!$I$10),"",'4E'!$I$10)</f>
        <v/>
      </c>
    </row>
    <row r="2027" spans="1:6">
      <c r="A2027" t="s">
        <v>15720</v>
      </c>
      <c r="B2027" t="str">
        <f>'4E'!$AL$10</f>
        <v>B0372TEO_STP</v>
      </c>
      <c r="F2027" t="str">
        <f>IF(ISBLANK('4E'!$J$10),"",'4E'!$J$10)</f>
        <v/>
      </c>
    </row>
    <row r="2028" spans="1:6">
      <c r="A2028" t="s">
        <v>15720</v>
      </c>
      <c r="B2028" t="str">
        <f>'4E'!$AM$10</f>
        <v>B0372TEO_SDT</v>
      </c>
      <c r="F2028" t="str">
        <f>IF(ISBLANK('4E'!$K$10),"",'4E'!$K$10)</f>
        <v/>
      </c>
    </row>
    <row r="2029" spans="1:6">
      <c r="A2029" t="s">
        <v>15720</v>
      </c>
      <c r="B2029" t="str">
        <f>'4E'!$AN$10</f>
        <v>B0372TEO_SD</v>
      </c>
      <c r="F2029" t="str">
        <f>IF(ISBLANK('4E'!$L$10),"",'4E'!$L$10)</f>
        <v/>
      </c>
    </row>
    <row r="2030" spans="1:6">
      <c r="A2030" t="s">
        <v>15720</v>
      </c>
      <c r="B2030" t="str">
        <f>'4E'!$AO$10</f>
        <v>B0502TAS</v>
      </c>
      <c r="F2030">
        <f>IF(ISBLANK('4E'!$M$10),"",'4E'!$M$10)</f>
        <v>0</v>
      </c>
    </row>
    <row r="2031" spans="1:6">
      <c r="A2031" t="s">
        <v>15720</v>
      </c>
      <c r="B2031" t="str">
        <f>'4E'!$AG$11</f>
        <v>B0372DSOE_F</v>
      </c>
      <c r="F2031" t="str">
        <f>IF(ISBLANK('4E'!$E$11),"",'4E'!$E$11)</f>
        <v/>
      </c>
    </row>
    <row r="2032" spans="1:6">
      <c r="A2032" t="s">
        <v>15720</v>
      </c>
      <c r="B2032" t="str">
        <f>'4E'!$AH$11</f>
        <v>B0372DSOE_SWD</v>
      </c>
      <c r="F2032" t="str">
        <f>IF(ISBLANK('4E'!$F$11),"",'4E'!$F$11)</f>
        <v/>
      </c>
    </row>
    <row r="2033" spans="1:6">
      <c r="A2033" t="s">
        <v>15720</v>
      </c>
      <c r="B2033" t="str">
        <f>'4E'!$AI$11</f>
        <v>B0372DSOE_HD</v>
      </c>
      <c r="F2033" t="str">
        <f>IF(ISBLANK('4E'!$G$11),"",'4E'!$G$11)</f>
        <v/>
      </c>
    </row>
    <row r="2034" spans="1:6">
      <c r="A2034" t="s">
        <v>15720</v>
      </c>
      <c r="B2034" t="str">
        <f>'4E'!$AJ$11</f>
        <v>B0372DSOE_STD</v>
      </c>
      <c r="F2034" t="str">
        <f>IF(ISBLANK('4E'!$H$11),"",'4E'!$H$11)</f>
        <v/>
      </c>
    </row>
    <row r="2035" spans="1:6">
      <c r="A2035" t="s">
        <v>15720</v>
      </c>
      <c r="B2035" t="str">
        <f>'4E'!$AK$11</f>
        <v>B0372DSOE_SLT</v>
      </c>
      <c r="F2035" t="str">
        <f>IF(ISBLANK('4E'!$I$11),"",'4E'!$I$11)</f>
        <v/>
      </c>
    </row>
    <row r="2036" spans="1:6">
      <c r="A2036" t="s">
        <v>15720</v>
      </c>
      <c r="B2036" t="str">
        <f>'4E'!$AL$11</f>
        <v>B0372DSOE_STP</v>
      </c>
      <c r="F2036" t="str">
        <f>IF(ISBLANK('4E'!$J$11),"",'4E'!$J$11)</f>
        <v/>
      </c>
    </row>
    <row r="2037" spans="1:6">
      <c r="A2037" t="s">
        <v>15720</v>
      </c>
      <c r="B2037" t="str">
        <f>'4E'!$AM$11</f>
        <v>B0372DSOE_SDT</v>
      </c>
      <c r="F2037" t="str">
        <f>IF(ISBLANK('4E'!$K$11),"",'4E'!$K$11)</f>
        <v/>
      </c>
    </row>
    <row r="2038" spans="1:6">
      <c r="A2038" t="s">
        <v>15720</v>
      </c>
      <c r="B2038" t="str">
        <f>'4E'!$AN$11</f>
        <v>B0372DSOE_SD</v>
      </c>
      <c r="F2038" t="str">
        <f>IF(ISBLANK('4E'!$L$11),"",'4E'!$L$11)</f>
        <v/>
      </c>
    </row>
    <row r="2039" spans="1:6">
      <c r="A2039" t="s">
        <v>15720</v>
      </c>
      <c r="B2039" t="str">
        <f>'4E'!$AO$11</f>
        <v>B0599TAS</v>
      </c>
      <c r="F2039">
        <f>IF(ISBLANK('4E'!$M$11),"",'4E'!$M$11)</f>
        <v>0</v>
      </c>
    </row>
    <row r="2040" spans="1:6">
      <c r="A2040" t="s">
        <v>15720</v>
      </c>
      <c r="B2040" t="str">
        <f>'4E'!$AG$12</f>
        <v>BM844F</v>
      </c>
      <c r="F2040">
        <f>IF(ISBLANK('4E'!$E$12),"",'4E'!$E$12)</f>
        <v>0</v>
      </c>
    </row>
    <row r="2041" spans="1:6">
      <c r="A2041" t="s">
        <v>15720</v>
      </c>
      <c r="B2041" t="str">
        <f>'4E'!$AH$12</f>
        <v>BM844SWD</v>
      </c>
      <c r="F2041">
        <f>IF(ISBLANK('4E'!$F$12),"",'4E'!$F$12)</f>
        <v>0</v>
      </c>
    </row>
    <row r="2042" spans="1:6">
      <c r="A2042" t="s">
        <v>15720</v>
      </c>
      <c r="B2042" t="str">
        <f>'4E'!$AI$12</f>
        <v>BM844HD</v>
      </c>
      <c r="F2042">
        <f>IF(ISBLANK('4E'!$G$12),"",'4E'!$G$12)</f>
        <v>0</v>
      </c>
    </row>
    <row r="2043" spans="1:6">
      <c r="A2043" t="s">
        <v>15720</v>
      </c>
      <c r="B2043" t="str">
        <f>'4E'!$AJ$12</f>
        <v>BM844STD</v>
      </c>
      <c r="F2043">
        <f>IF(ISBLANK('4E'!$H$12),"",'4E'!$H$12)</f>
        <v>0</v>
      </c>
    </row>
    <row r="2044" spans="1:6">
      <c r="A2044" t="s">
        <v>15720</v>
      </c>
      <c r="B2044" t="str">
        <f>'4E'!$AK$12</f>
        <v>BM844SLT</v>
      </c>
      <c r="F2044">
        <f>IF(ISBLANK('4E'!$I$12),"",'4E'!$I$12)</f>
        <v>0</v>
      </c>
    </row>
    <row r="2045" spans="1:6">
      <c r="A2045" t="s">
        <v>15720</v>
      </c>
      <c r="B2045" t="str">
        <f>'4E'!$AL$12</f>
        <v>BM844STP</v>
      </c>
      <c r="F2045">
        <f>IF(ISBLANK('4E'!$J$12),"",'4E'!$J$12)</f>
        <v>0</v>
      </c>
    </row>
    <row r="2046" spans="1:6">
      <c r="A2046" t="s">
        <v>15720</v>
      </c>
      <c r="B2046" t="str">
        <f>'4E'!$AM$12</f>
        <v>BM844SDT</v>
      </c>
      <c r="F2046">
        <f>IF(ISBLANK('4E'!$K$12),"",'4E'!$K$12)</f>
        <v>0</v>
      </c>
    </row>
    <row r="2047" spans="1:6">
      <c r="A2047" t="s">
        <v>15720</v>
      </c>
      <c r="B2047" t="str">
        <f>'4E'!$AN$12</f>
        <v>BM844SDD</v>
      </c>
      <c r="F2047">
        <f>IF(ISBLANK('4E'!$L$12),"",'4E'!$L$12)</f>
        <v>0</v>
      </c>
    </row>
    <row r="2048" spans="1:6">
      <c r="A2048" t="s">
        <v>15720</v>
      </c>
      <c r="B2048" t="str">
        <f>'4E'!$AO$12</f>
        <v>BM844TAS</v>
      </c>
      <c r="F2048">
        <f>IF(ISBLANK('4E'!$M$12),"",'4E'!$M$12)</f>
        <v>0</v>
      </c>
    </row>
    <row r="2049" spans="1:6">
      <c r="A2049" t="s">
        <v>15720</v>
      </c>
      <c r="B2049" t="str">
        <f>'4E'!$AG$13</f>
        <v>BM823F</v>
      </c>
      <c r="F2049" t="str">
        <f>IF(ISBLANK('4E'!$E$13),"",'4E'!$E$13)</f>
        <v/>
      </c>
    </row>
    <row r="2050" spans="1:6">
      <c r="A2050" t="s">
        <v>15720</v>
      </c>
      <c r="B2050" t="str">
        <f>'4E'!$AH$13</f>
        <v>BM823SWD</v>
      </c>
      <c r="F2050" t="str">
        <f>IF(ISBLANK('4E'!$F$13),"",'4E'!$F$13)</f>
        <v/>
      </c>
    </row>
    <row r="2051" spans="1:6">
      <c r="A2051" t="s">
        <v>15720</v>
      </c>
      <c r="B2051" t="str">
        <f>'4E'!$AI$13</f>
        <v>BM823HD</v>
      </c>
      <c r="F2051" t="str">
        <f>IF(ISBLANK('4E'!$G$13),"",'4E'!$G$13)</f>
        <v/>
      </c>
    </row>
    <row r="2052" spans="1:6">
      <c r="A2052" t="s">
        <v>15720</v>
      </c>
      <c r="B2052" t="str">
        <f>'4E'!$AJ$13</f>
        <v>BM823STD</v>
      </c>
      <c r="F2052" t="str">
        <f>IF(ISBLANK('4E'!$H$13),"",'4E'!$H$13)</f>
        <v/>
      </c>
    </row>
    <row r="2053" spans="1:6">
      <c r="A2053" t="s">
        <v>15720</v>
      </c>
      <c r="B2053" t="str">
        <f>'4E'!$AK$13</f>
        <v>BM823SLT</v>
      </c>
      <c r="F2053" t="str">
        <f>IF(ISBLANK('4E'!$I$13),"",'4E'!$I$13)</f>
        <v/>
      </c>
    </row>
    <row r="2054" spans="1:6">
      <c r="A2054" t="s">
        <v>15720</v>
      </c>
      <c r="B2054" t="str">
        <f>'4E'!$AL$13</f>
        <v>BM823STP</v>
      </c>
      <c r="F2054" t="str">
        <f>IF(ISBLANK('4E'!$J$13),"",'4E'!$J$13)</f>
        <v/>
      </c>
    </row>
    <row r="2055" spans="1:6">
      <c r="A2055" t="s">
        <v>15720</v>
      </c>
      <c r="B2055" t="str">
        <f>'4E'!$AM$13</f>
        <v>BM823SDT</v>
      </c>
      <c r="F2055" t="str">
        <f>IF(ISBLANK('4E'!$K$13),"",'4E'!$K$13)</f>
        <v/>
      </c>
    </row>
    <row r="2056" spans="1:6">
      <c r="A2056" t="s">
        <v>15720</v>
      </c>
      <c r="B2056" t="str">
        <f>'4E'!$AN$13</f>
        <v>BM823SDD</v>
      </c>
      <c r="F2056" t="str">
        <f>IF(ISBLANK('4E'!$L$13),"",'4E'!$L$13)</f>
        <v/>
      </c>
    </row>
    <row r="2057" spans="1:6">
      <c r="A2057" t="s">
        <v>15720</v>
      </c>
      <c r="B2057" t="str">
        <f>'4E'!$AO$13</f>
        <v>BM823TAS</v>
      </c>
      <c r="F2057">
        <f>IF(ISBLANK('4E'!$M$13),"",'4E'!$M$13)</f>
        <v>0</v>
      </c>
    </row>
    <row r="2058" spans="1:6">
      <c r="A2058" t="s">
        <v>15720</v>
      </c>
      <c r="B2058" t="str">
        <f>'4E'!$AG$14</f>
        <v>BM850F</v>
      </c>
      <c r="F2058">
        <f>IF(ISBLANK('4E'!$E$14),"",'4E'!$E$14)</f>
        <v>0</v>
      </c>
    </row>
    <row r="2059" spans="1:6">
      <c r="A2059" t="s">
        <v>15720</v>
      </c>
      <c r="B2059" t="str">
        <f>'4E'!$AH$14</f>
        <v>BM850SWD</v>
      </c>
      <c r="F2059">
        <f>IF(ISBLANK('4E'!$F$14),"",'4E'!$F$14)</f>
        <v>0</v>
      </c>
    </row>
    <row r="2060" spans="1:6">
      <c r="A2060" t="s">
        <v>15720</v>
      </c>
      <c r="B2060" t="str">
        <f>'4E'!$AI$14</f>
        <v>BM850HD</v>
      </c>
      <c r="F2060">
        <f>IF(ISBLANK('4E'!$G$14),"",'4E'!$G$14)</f>
        <v>0</v>
      </c>
    </row>
    <row r="2061" spans="1:6">
      <c r="A2061" t="s">
        <v>15720</v>
      </c>
      <c r="B2061" t="str">
        <f>'4E'!$AJ$14</f>
        <v>BM850STD</v>
      </c>
      <c r="F2061">
        <f>IF(ISBLANK('4E'!$H$14),"",'4E'!$H$14)</f>
        <v>0</v>
      </c>
    </row>
    <row r="2062" spans="1:6">
      <c r="A2062" t="s">
        <v>15720</v>
      </c>
      <c r="B2062" t="str">
        <f>'4E'!$AK$14</f>
        <v>BM850SLT</v>
      </c>
      <c r="F2062">
        <f>IF(ISBLANK('4E'!$I$14),"",'4E'!$I$14)</f>
        <v>0</v>
      </c>
    </row>
    <row r="2063" spans="1:6">
      <c r="A2063" t="s">
        <v>15720</v>
      </c>
      <c r="B2063" t="str">
        <f>'4E'!$AL$14</f>
        <v>BM850STP</v>
      </c>
      <c r="F2063">
        <f>IF(ISBLANK('4E'!$J$14),"",'4E'!$J$14)</f>
        <v>0</v>
      </c>
    </row>
    <row r="2064" spans="1:6">
      <c r="A2064" t="s">
        <v>15720</v>
      </c>
      <c r="B2064" t="str">
        <f>'4E'!$AM$14</f>
        <v>BM850SDT</v>
      </c>
      <c r="F2064">
        <f>IF(ISBLANK('4E'!$K$14),"",'4E'!$K$14)</f>
        <v>0</v>
      </c>
    </row>
    <row r="2065" spans="1:6">
      <c r="A2065" t="s">
        <v>15720</v>
      </c>
      <c r="B2065" t="str">
        <f>'4E'!$AN$14</f>
        <v>BM850SDD</v>
      </c>
      <c r="F2065">
        <f>IF(ISBLANK('4E'!$L$14),"",'4E'!$L$14)</f>
        <v>0</v>
      </c>
    </row>
    <row r="2066" spans="1:6">
      <c r="A2066" t="s">
        <v>15720</v>
      </c>
      <c r="B2066" t="str">
        <f>'4E'!$AO$14</f>
        <v>BM850TAS</v>
      </c>
      <c r="F2066">
        <f>IF(ISBLANK('4E'!$M$14),"",'4E'!$M$14)</f>
        <v>0</v>
      </c>
    </row>
    <row r="2067" spans="1:6">
      <c r="A2067" t="s">
        <v>15720</v>
      </c>
      <c r="B2067" t="str">
        <f>'4E'!$AG$17</f>
        <v>B0504F</v>
      </c>
      <c r="F2067" t="str">
        <f>IF(ISBLANK('4E'!$E$17),"",'4E'!$E$17)</f>
        <v/>
      </c>
    </row>
    <row r="2068" spans="1:6">
      <c r="A2068" t="s">
        <v>15720</v>
      </c>
      <c r="B2068" t="str">
        <f>'4E'!$AH$17</f>
        <v>B0504SWD</v>
      </c>
      <c r="F2068" t="str">
        <f>IF(ISBLANK('4E'!$F$17),"",'4E'!$F$17)</f>
        <v/>
      </c>
    </row>
    <row r="2069" spans="1:6">
      <c r="A2069" t="s">
        <v>15720</v>
      </c>
      <c r="B2069" t="str">
        <f>'4E'!$AI$17</f>
        <v>B0504HD</v>
      </c>
      <c r="F2069" t="str">
        <f>IF(ISBLANK('4E'!$G$17),"",'4E'!$G$17)</f>
        <v/>
      </c>
    </row>
    <row r="2070" spans="1:6">
      <c r="A2070" t="s">
        <v>15720</v>
      </c>
      <c r="B2070" t="str">
        <f>'4E'!$AJ$17</f>
        <v>B0504STD</v>
      </c>
      <c r="F2070" t="str">
        <f>IF(ISBLANK('4E'!$H$17),"",'4E'!$H$17)</f>
        <v/>
      </c>
    </row>
    <row r="2071" spans="1:6">
      <c r="A2071" t="s">
        <v>15720</v>
      </c>
      <c r="B2071" t="str">
        <f>'4E'!$AK$17</f>
        <v>B0504SLT</v>
      </c>
      <c r="F2071" t="str">
        <f>IF(ISBLANK('4E'!$I$17),"",'4E'!$I$17)</f>
        <v/>
      </c>
    </row>
    <row r="2072" spans="1:6">
      <c r="A2072" t="s">
        <v>15720</v>
      </c>
      <c r="B2072" t="str">
        <f>'4E'!$AL$17</f>
        <v>B0504STP</v>
      </c>
      <c r="F2072" t="str">
        <f>IF(ISBLANK('4E'!$J$17),"",'4E'!$J$17)</f>
        <v/>
      </c>
    </row>
    <row r="2073" spans="1:6">
      <c r="A2073" t="s">
        <v>15720</v>
      </c>
      <c r="B2073" t="str">
        <f>'4E'!$AM$17</f>
        <v>B0504SDT</v>
      </c>
      <c r="F2073" t="str">
        <f>IF(ISBLANK('4E'!$K$17),"",'4E'!$K$17)</f>
        <v/>
      </c>
    </row>
    <row r="2074" spans="1:6">
      <c r="A2074" t="s">
        <v>15720</v>
      </c>
      <c r="B2074" t="str">
        <f>'4E'!$AN$17</f>
        <v>B0504SDD</v>
      </c>
      <c r="F2074" t="str">
        <f>IF(ISBLANK('4E'!$L$17),"",'4E'!$L$17)</f>
        <v/>
      </c>
    </row>
    <row r="2075" spans="1:6">
      <c r="A2075" t="s">
        <v>15720</v>
      </c>
      <c r="B2075" t="str">
        <f>'4E'!$AO$17</f>
        <v>B0504TAS</v>
      </c>
      <c r="F2075">
        <f>IF(ISBLANK('4E'!$M$17),"",'4E'!$M$17)</f>
        <v>0</v>
      </c>
    </row>
    <row r="2076" spans="1:6">
      <c r="A2076" t="s">
        <v>15720</v>
      </c>
      <c r="B2076" t="str">
        <f>'4E'!$AO$20</f>
        <v>B0505TAS</v>
      </c>
      <c r="F2076">
        <f>IF(ISBLANK('4E'!$M$20),"",'4E'!$M$20)</f>
        <v>0</v>
      </c>
    </row>
    <row r="2077" spans="1:6">
      <c r="A2077" t="s">
        <v>15720</v>
      </c>
      <c r="B2077" t="str">
        <f>'4E'!$AG$21</f>
        <v>B0371TEC_F</v>
      </c>
      <c r="F2077" t="str">
        <f>IF(ISBLANK('4E'!$E$21),"",'4E'!$E$21)</f>
        <v/>
      </c>
    </row>
    <row r="2078" spans="1:6">
      <c r="A2078" t="s">
        <v>15720</v>
      </c>
      <c r="B2078" t="str">
        <f>'4E'!$AH$21</f>
        <v>B0371TEC_SWD</v>
      </c>
      <c r="F2078" t="str">
        <f>IF(ISBLANK('4E'!$F$21),"",'4E'!$F$21)</f>
        <v/>
      </c>
    </row>
    <row r="2079" spans="1:6">
      <c r="A2079" t="s">
        <v>15720</v>
      </c>
      <c r="B2079" t="str">
        <f>'4E'!$AI$21</f>
        <v>B0371TEC_HD</v>
      </c>
      <c r="F2079" t="str">
        <f>IF(ISBLANK('4E'!$G$21),"",'4E'!$G$21)</f>
        <v/>
      </c>
    </row>
    <row r="2080" spans="1:6">
      <c r="A2080" t="s">
        <v>15720</v>
      </c>
      <c r="B2080" t="str">
        <f>'4E'!$AJ$21</f>
        <v>B0371TEC_STD</v>
      </c>
      <c r="F2080" t="str">
        <f>IF(ISBLANK('4E'!$H$21),"",'4E'!$H$21)</f>
        <v/>
      </c>
    </row>
    <row r="2081" spans="1:6">
      <c r="A2081" t="s">
        <v>15720</v>
      </c>
      <c r="B2081" t="str">
        <f>'4E'!$AK$21</f>
        <v>B0371TEC_SLT</v>
      </c>
      <c r="F2081" t="str">
        <f>IF(ISBLANK('4E'!$I$21),"",'4E'!$I$21)</f>
        <v/>
      </c>
    </row>
    <row r="2082" spans="1:6">
      <c r="A2082" t="s">
        <v>15720</v>
      </c>
      <c r="B2082" t="str">
        <f>'4E'!$AL$21</f>
        <v>B0371TEC_STP</v>
      </c>
      <c r="F2082" t="str">
        <f>IF(ISBLANK('4E'!$J$21),"",'4E'!$J$21)</f>
        <v/>
      </c>
    </row>
    <row r="2083" spans="1:6">
      <c r="A2083" t="s">
        <v>15720</v>
      </c>
      <c r="B2083" t="str">
        <f>'4E'!$AM$21</f>
        <v>B0371TEC_SDT</v>
      </c>
      <c r="F2083" t="str">
        <f>IF(ISBLANK('4E'!$K$21),"",'4E'!$K$21)</f>
        <v/>
      </c>
    </row>
    <row r="2084" spans="1:6">
      <c r="A2084" t="s">
        <v>15720</v>
      </c>
      <c r="B2084" t="str">
        <f>'4E'!$AN$21</f>
        <v>B0371TEC_SD</v>
      </c>
      <c r="F2084" t="str">
        <f>IF(ISBLANK('4E'!$L$21),"",'4E'!$L$21)</f>
        <v/>
      </c>
    </row>
    <row r="2085" spans="1:6">
      <c r="A2085" t="s">
        <v>15720</v>
      </c>
      <c r="B2085" t="str">
        <f>'4E'!$AO$21</f>
        <v>B0506TAS</v>
      </c>
      <c r="F2085">
        <f>IF(ISBLANK('4E'!$M$21),"",'4E'!$M$21)</f>
        <v>0</v>
      </c>
    </row>
    <row r="2086" spans="1:6">
      <c r="A2086" t="s">
        <v>15720</v>
      </c>
      <c r="B2086" t="str">
        <f>'4E'!$AG$22</f>
        <v>B0371DSCE_F</v>
      </c>
      <c r="F2086" t="str">
        <f>IF(ISBLANK('4E'!$E$22),"",'4E'!$E$22)</f>
        <v/>
      </c>
    </row>
    <row r="2087" spans="1:6">
      <c r="A2087" t="s">
        <v>15720</v>
      </c>
      <c r="B2087" t="str">
        <f>'4E'!$AH$22</f>
        <v>B0371DSCE_SWD</v>
      </c>
      <c r="F2087" t="str">
        <f>IF(ISBLANK('4E'!$F$22),"",'4E'!$F$22)</f>
        <v/>
      </c>
    </row>
    <row r="2088" spans="1:6">
      <c r="A2088" t="s">
        <v>15720</v>
      </c>
      <c r="B2088" t="str">
        <f>'4E'!$AI$22</f>
        <v>B0371DSCE_HD</v>
      </c>
      <c r="F2088" t="str">
        <f>IF(ISBLANK('4E'!$G$22),"",'4E'!$G$22)</f>
        <v/>
      </c>
    </row>
    <row r="2089" spans="1:6">
      <c r="A2089" t="s">
        <v>15720</v>
      </c>
      <c r="B2089" t="str">
        <f>'4E'!$AJ$22</f>
        <v>B0371DSCE_STD</v>
      </c>
      <c r="F2089" t="str">
        <f>IF(ISBLANK('4E'!$H$22),"",'4E'!$H$22)</f>
        <v/>
      </c>
    </row>
    <row r="2090" spans="1:6">
      <c r="A2090" t="s">
        <v>15720</v>
      </c>
      <c r="B2090" t="str">
        <f>'4E'!$AK$22</f>
        <v>B0371DSCE_SLT</v>
      </c>
      <c r="F2090" t="str">
        <f>IF(ISBLANK('4E'!$I$22),"",'4E'!$I$22)</f>
        <v/>
      </c>
    </row>
    <row r="2091" spans="1:6">
      <c r="A2091" t="s">
        <v>15720</v>
      </c>
      <c r="B2091" t="str">
        <f>'4E'!$AL$22</f>
        <v>B0371DSCE_STP</v>
      </c>
      <c r="F2091" t="str">
        <f>IF(ISBLANK('4E'!$J$22),"",'4E'!$J$22)</f>
        <v/>
      </c>
    </row>
    <row r="2092" spans="1:6">
      <c r="A2092" t="s">
        <v>15720</v>
      </c>
      <c r="B2092" t="str">
        <f>'4E'!$AM$22</f>
        <v>B0371DSCE_SDT</v>
      </c>
      <c r="F2092" t="str">
        <f>IF(ISBLANK('4E'!$K$22),"",'4E'!$K$22)</f>
        <v/>
      </c>
    </row>
    <row r="2093" spans="1:6">
      <c r="A2093" t="s">
        <v>15720</v>
      </c>
      <c r="B2093" t="str">
        <f>'4E'!$AN$22</f>
        <v>B0371DSCE_SD</v>
      </c>
      <c r="F2093" t="str">
        <f>IF(ISBLANK('4E'!$L$22),"",'4E'!$L$22)</f>
        <v/>
      </c>
    </row>
    <row r="2094" spans="1:6">
      <c r="A2094" t="s">
        <v>15720</v>
      </c>
      <c r="B2094" t="str">
        <f>'4E'!$AO$22</f>
        <v>B0598TAS</v>
      </c>
      <c r="F2094">
        <f>IF(ISBLANK('4E'!$M$22),"",'4E'!$M$22)</f>
        <v>0</v>
      </c>
    </row>
    <row r="2095" spans="1:6">
      <c r="A2095" t="s">
        <v>15720</v>
      </c>
      <c r="B2095" t="str">
        <f>'4E'!$AG$23</f>
        <v>BC30998F</v>
      </c>
      <c r="F2095">
        <f>IF(ISBLANK('4E'!$E$23),"",'4E'!$E$23)</f>
        <v>0</v>
      </c>
    </row>
    <row r="2096" spans="1:6">
      <c r="A2096" t="s">
        <v>15720</v>
      </c>
      <c r="B2096" t="str">
        <f>'4E'!$AH$23</f>
        <v>BC30998SWD</v>
      </c>
      <c r="F2096">
        <f>IF(ISBLANK('4E'!$F$23),"",'4E'!$F$23)</f>
        <v>0</v>
      </c>
    </row>
    <row r="2097" spans="1:6">
      <c r="A2097" t="s">
        <v>15720</v>
      </c>
      <c r="B2097" t="str">
        <f>'4E'!$AI$23</f>
        <v>BC30998HD</v>
      </c>
      <c r="F2097">
        <f>IF(ISBLANK('4E'!$G$23),"",'4E'!$G$23)</f>
        <v>0</v>
      </c>
    </row>
    <row r="2098" spans="1:6">
      <c r="A2098" t="s">
        <v>15720</v>
      </c>
      <c r="B2098" t="str">
        <f>'4E'!$AJ$23</f>
        <v>BC30998STD</v>
      </c>
      <c r="F2098">
        <f>IF(ISBLANK('4E'!$H$23),"",'4E'!$H$23)</f>
        <v>0</v>
      </c>
    </row>
    <row r="2099" spans="1:6">
      <c r="A2099" t="s">
        <v>15720</v>
      </c>
      <c r="B2099" t="str">
        <f>'4E'!$AK$23</f>
        <v>BC30998SLT</v>
      </c>
      <c r="F2099">
        <f>IF(ISBLANK('4E'!$I$23),"",'4E'!$I$23)</f>
        <v>0</v>
      </c>
    </row>
    <row r="2100" spans="1:6">
      <c r="A2100" t="s">
        <v>15720</v>
      </c>
      <c r="B2100" t="str">
        <f>'4E'!$AL$23</f>
        <v>BC30998STP</v>
      </c>
      <c r="F2100">
        <f>IF(ISBLANK('4E'!$J$23),"",'4E'!$J$23)</f>
        <v>0</v>
      </c>
    </row>
    <row r="2101" spans="1:6">
      <c r="A2101" t="s">
        <v>15720</v>
      </c>
      <c r="B2101" t="str">
        <f>'4E'!$AM$23</f>
        <v>BC30998SDT</v>
      </c>
      <c r="F2101">
        <f>IF(ISBLANK('4E'!$K$23),"",'4E'!$K$23)</f>
        <v>0</v>
      </c>
    </row>
    <row r="2102" spans="1:6">
      <c r="A2102" t="s">
        <v>15720</v>
      </c>
      <c r="B2102" t="str">
        <f>'4E'!$AN$23</f>
        <v>BC30998SDD</v>
      </c>
      <c r="F2102">
        <f>IF(ISBLANK('4E'!$L$23),"",'4E'!$L$23)</f>
        <v>0</v>
      </c>
    </row>
    <row r="2103" spans="1:6">
      <c r="A2103" t="s">
        <v>15720</v>
      </c>
      <c r="B2103" t="str">
        <f>'4E'!$AO$23</f>
        <v>BC30998TAS</v>
      </c>
      <c r="F2103">
        <f>IF(ISBLANK('4E'!$M$23),"",'4E'!$M$23)</f>
        <v>0</v>
      </c>
    </row>
    <row r="2104" spans="1:6">
      <c r="A2104" t="s">
        <v>15720</v>
      </c>
      <c r="B2104" t="str">
        <f>'4E'!$AG$24</f>
        <v>BM833F</v>
      </c>
      <c r="F2104" t="str">
        <f>IF(ISBLANK('4E'!$E$24),"",'4E'!$E$24)</f>
        <v/>
      </c>
    </row>
    <row r="2105" spans="1:6">
      <c r="A2105" t="s">
        <v>15720</v>
      </c>
      <c r="B2105" t="str">
        <f>'4E'!$AH$24</f>
        <v>BM833SWD</v>
      </c>
      <c r="F2105" t="str">
        <f>IF(ISBLANK('4E'!$F$24),"",'4E'!$F$24)</f>
        <v/>
      </c>
    </row>
    <row r="2106" spans="1:6">
      <c r="A2106" t="s">
        <v>15720</v>
      </c>
      <c r="B2106" t="str">
        <f>'4E'!$AI$24</f>
        <v>BM833HD</v>
      </c>
      <c r="F2106" t="str">
        <f>IF(ISBLANK('4E'!$G$24),"",'4E'!$G$24)</f>
        <v/>
      </c>
    </row>
    <row r="2107" spans="1:6">
      <c r="A2107" t="s">
        <v>15720</v>
      </c>
      <c r="B2107" t="str">
        <f>'4E'!$AJ$24</f>
        <v>BM833STD</v>
      </c>
      <c r="F2107" t="str">
        <f>IF(ISBLANK('4E'!$H$24),"",'4E'!$H$24)</f>
        <v/>
      </c>
    </row>
    <row r="2108" spans="1:6">
      <c r="A2108" t="s">
        <v>15720</v>
      </c>
      <c r="B2108" t="str">
        <f>'4E'!$AK$24</f>
        <v>BM833SLT</v>
      </c>
      <c r="F2108" t="str">
        <f>IF(ISBLANK('4E'!$I$24),"",'4E'!$I$24)</f>
        <v/>
      </c>
    </row>
    <row r="2109" spans="1:6">
      <c r="A2109" t="s">
        <v>15720</v>
      </c>
      <c r="B2109" t="str">
        <f>'4E'!$AL$24</f>
        <v>BM833STP</v>
      </c>
      <c r="F2109" t="str">
        <f>IF(ISBLANK('4E'!$J$24),"",'4E'!$J$24)</f>
        <v/>
      </c>
    </row>
    <row r="2110" spans="1:6">
      <c r="A2110" t="s">
        <v>15720</v>
      </c>
      <c r="B2110" t="str">
        <f>'4E'!$AM$24</f>
        <v>BM833SDT</v>
      </c>
      <c r="F2110" t="str">
        <f>IF(ISBLANK('4E'!$K$24),"",'4E'!$K$24)</f>
        <v/>
      </c>
    </row>
    <row r="2111" spans="1:6">
      <c r="A2111" t="s">
        <v>15720</v>
      </c>
      <c r="B2111" t="str">
        <f>'4E'!$AN$24</f>
        <v>BM833SDD</v>
      </c>
      <c r="F2111" t="str">
        <f>IF(ISBLANK('4E'!$L$24),"",'4E'!$L$24)</f>
        <v/>
      </c>
    </row>
    <row r="2112" spans="1:6">
      <c r="A2112" t="s">
        <v>15720</v>
      </c>
      <c r="B2112" t="str">
        <f>'4E'!$AO$24</f>
        <v>BM833TAS</v>
      </c>
      <c r="F2112">
        <f>IF(ISBLANK('4E'!$M$24),"",'4E'!$M$24)</f>
        <v>0</v>
      </c>
    </row>
    <row r="2113" spans="1:6">
      <c r="A2113" t="s">
        <v>15720</v>
      </c>
      <c r="B2113" t="str">
        <f>'4E'!$AG$25</f>
        <v>BA2120F</v>
      </c>
      <c r="F2113">
        <f>IF(ISBLANK('4E'!$E$25),"",'4E'!$E$25)</f>
        <v>0</v>
      </c>
    </row>
    <row r="2114" spans="1:6">
      <c r="A2114" t="s">
        <v>15720</v>
      </c>
      <c r="B2114" t="str">
        <f>'4E'!$AH$25</f>
        <v>BA2120SWD</v>
      </c>
      <c r="F2114">
        <f>IF(ISBLANK('4E'!$F$25),"",'4E'!$F$25)</f>
        <v>0</v>
      </c>
    </row>
    <row r="2115" spans="1:6">
      <c r="A2115" t="s">
        <v>15720</v>
      </c>
      <c r="B2115" t="str">
        <f>'4E'!$AI$25</f>
        <v>BA2120HD</v>
      </c>
      <c r="F2115">
        <f>IF(ISBLANK('4E'!$G$25),"",'4E'!$G$25)</f>
        <v>0</v>
      </c>
    </row>
    <row r="2116" spans="1:6">
      <c r="A2116" t="s">
        <v>15720</v>
      </c>
      <c r="B2116" t="str">
        <f>'4E'!$AJ$25</f>
        <v>BA2120STD</v>
      </c>
      <c r="F2116">
        <f>IF(ISBLANK('4E'!$H$25),"",'4E'!$H$25)</f>
        <v>0</v>
      </c>
    </row>
    <row r="2117" spans="1:6">
      <c r="A2117" t="s">
        <v>15720</v>
      </c>
      <c r="B2117" t="str">
        <f>'4E'!$AK$25</f>
        <v>BA2120SLT</v>
      </c>
      <c r="F2117">
        <f>IF(ISBLANK('4E'!$I$25),"",'4E'!$I$25)</f>
        <v>0</v>
      </c>
    </row>
    <row r="2118" spans="1:6">
      <c r="A2118" t="s">
        <v>15720</v>
      </c>
      <c r="B2118" t="str">
        <f>'4E'!$AL$25</f>
        <v>BA2120STP</v>
      </c>
      <c r="F2118">
        <f>IF(ISBLANK('4E'!$J$25),"",'4E'!$J$25)</f>
        <v>0</v>
      </c>
    </row>
    <row r="2119" spans="1:6">
      <c r="A2119" t="s">
        <v>15720</v>
      </c>
      <c r="B2119" t="str">
        <f>'4E'!$AM$25</f>
        <v>BA2120SDT</v>
      </c>
      <c r="F2119">
        <f>IF(ISBLANK('4E'!$K$25),"",'4E'!$K$25)</f>
        <v>0</v>
      </c>
    </row>
    <row r="2120" spans="1:6">
      <c r="A2120" t="s">
        <v>15720</v>
      </c>
      <c r="B2120" t="str">
        <f>'4E'!$AN$25</f>
        <v>BA2120SDD</v>
      </c>
      <c r="F2120">
        <f>IF(ISBLANK('4E'!$L$25),"",'4E'!$L$25)</f>
        <v>0</v>
      </c>
    </row>
    <row r="2121" spans="1:6">
      <c r="A2121" t="s">
        <v>15720</v>
      </c>
      <c r="B2121" t="str">
        <f>'4E'!$AO$25</f>
        <v>BA2120TAS</v>
      </c>
      <c r="F2121">
        <f>IF(ISBLANK('4E'!$M$25),"",'4E'!$M$25)</f>
        <v>0</v>
      </c>
    </row>
    <row r="2122" spans="1:6">
      <c r="A2122" t="s">
        <v>15720</v>
      </c>
      <c r="B2122" t="str">
        <f>'4E'!$AG$28</f>
        <v>B0508F</v>
      </c>
      <c r="F2122" t="str">
        <f>IF(ISBLANK('4E'!$E$28),"",'4E'!$E$28)</f>
        <v/>
      </c>
    </row>
    <row r="2123" spans="1:6">
      <c r="A2123" t="s">
        <v>15720</v>
      </c>
      <c r="B2123" t="str">
        <f>'4E'!$AH$28</f>
        <v>B0508SWD</v>
      </c>
      <c r="F2123" t="str">
        <f>IF(ISBLANK('4E'!$F$28),"",'4E'!$F$28)</f>
        <v/>
      </c>
    </row>
    <row r="2124" spans="1:6">
      <c r="A2124" t="s">
        <v>15720</v>
      </c>
      <c r="B2124" t="str">
        <f>'4E'!$AI$28</f>
        <v>B0508HD</v>
      </c>
      <c r="F2124" t="str">
        <f>IF(ISBLANK('4E'!$G$28),"",'4E'!$G$28)</f>
        <v/>
      </c>
    </row>
    <row r="2125" spans="1:6">
      <c r="A2125" t="s">
        <v>15720</v>
      </c>
      <c r="B2125" t="str">
        <f>'4E'!$AJ$28</f>
        <v>B0508STD</v>
      </c>
      <c r="F2125" t="str">
        <f>IF(ISBLANK('4E'!$H$28),"",'4E'!$H$28)</f>
        <v/>
      </c>
    </row>
    <row r="2126" spans="1:6">
      <c r="A2126" t="s">
        <v>15720</v>
      </c>
      <c r="B2126" t="str">
        <f>'4E'!$AK$28</f>
        <v>B0508SLT</v>
      </c>
      <c r="F2126" t="str">
        <f>IF(ISBLANK('4E'!$I$28),"",'4E'!$I$28)</f>
        <v/>
      </c>
    </row>
    <row r="2127" spans="1:6">
      <c r="A2127" t="s">
        <v>15720</v>
      </c>
      <c r="B2127" t="str">
        <f>'4E'!$AL$28</f>
        <v>B0508STP</v>
      </c>
      <c r="F2127" t="str">
        <f>IF(ISBLANK('4E'!$J$28),"",'4E'!$J$28)</f>
        <v/>
      </c>
    </row>
    <row r="2128" spans="1:6">
      <c r="A2128" t="s">
        <v>15720</v>
      </c>
      <c r="B2128" t="str">
        <f>'4E'!$AM$28</f>
        <v>B0508SDT</v>
      </c>
      <c r="F2128" t="str">
        <f>IF(ISBLANK('4E'!$K$28),"",'4E'!$K$28)</f>
        <v/>
      </c>
    </row>
    <row r="2129" spans="1:6">
      <c r="A2129" t="s">
        <v>15720</v>
      </c>
      <c r="B2129" t="str">
        <f>'4E'!$AN$28</f>
        <v>B0508SDD</v>
      </c>
      <c r="F2129" t="str">
        <f>IF(ISBLANK('4E'!$L$28),"",'4E'!$L$28)</f>
        <v/>
      </c>
    </row>
    <row r="2130" spans="1:6">
      <c r="A2130" t="s">
        <v>15720</v>
      </c>
      <c r="B2130" t="str">
        <f>'4E'!$AO$28</f>
        <v>B0508TAS</v>
      </c>
      <c r="F2130">
        <f>IF(ISBLANK('4E'!$M$28),"",'4E'!$M$28)</f>
        <v>0</v>
      </c>
    </row>
    <row r="2131" spans="1:6">
      <c r="A2131" t="s">
        <v>15720</v>
      </c>
      <c r="B2131" t="str">
        <f>'4E'!$AG$30</f>
        <v>BM825F</v>
      </c>
      <c r="F2131">
        <f>IF(ISBLANK('4E'!$E$30),"",'4E'!$E$30)</f>
        <v>0</v>
      </c>
    </row>
    <row r="2132" spans="1:6">
      <c r="A2132" t="s">
        <v>15720</v>
      </c>
      <c r="B2132" t="str">
        <f>'4E'!$AH$30</f>
        <v>BM825SWD</v>
      </c>
      <c r="F2132">
        <f>IF(ISBLANK('4E'!$F$30),"",'4E'!$F$30)</f>
        <v>0</v>
      </c>
    </row>
    <row r="2133" spans="1:6">
      <c r="A2133" t="s">
        <v>15720</v>
      </c>
      <c r="B2133" t="str">
        <f>'4E'!$AI$30</f>
        <v>BM825HD</v>
      </c>
      <c r="F2133">
        <f>IF(ISBLANK('4E'!$G$30),"",'4E'!$G$30)</f>
        <v>0</v>
      </c>
    </row>
    <row r="2134" spans="1:6">
      <c r="A2134" t="s">
        <v>15720</v>
      </c>
      <c r="B2134" t="str">
        <f>'4E'!$AJ$30</f>
        <v>BM825STD</v>
      </c>
      <c r="F2134">
        <f>IF(ISBLANK('4E'!$H$30),"",'4E'!$H$30)</f>
        <v>0</v>
      </c>
    </row>
    <row r="2135" spans="1:6">
      <c r="A2135" t="s">
        <v>15720</v>
      </c>
      <c r="B2135" t="str">
        <f>'4E'!$AK$30</f>
        <v>BM825SLT</v>
      </c>
      <c r="F2135">
        <f>IF(ISBLANK('4E'!$I$30),"",'4E'!$I$30)</f>
        <v>0</v>
      </c>
    </row>
    <row r="2136" spans="1:6">
      <c r="A2136" t="s">
        <v>15720</v>
      </c>
      <c r="B2136" t="str">
        <f>'4E'!$AL$30</f>
        <v>BM825STP</v>
      </c>
      <c r="F2136">
        <f>IF(ISBLANK('4E'!$J$30),"",'4E'!$J$30)</f>
        <v>0</v>
      </c>
    </row>
    <row r="2137" spans="1:6">
      <c r="A2137" t="s">
        <v>15720</v>
      </c>
      <c r="B2137" t="str">
        <f>'4E'!$AM$30</f>
        <v>BM825SDT</v>
      </c>
      <c r="F2137">
        <f>IF(ISBLANK('4E'!$K$30),"",'4E'!$K$30)</f>
        <v>0</v>
      </c>
    </row>
    <row r="2138" spans="1:6">
      <c r="A2138" t="s">
        <v>15720</v>
      </c>
      <c r="B2138" t="str">
        <f>'4E'!$AN$30</f>
        <v>BM825SDD</v>
      </c>
      <c r="F2138">
        <f>IF(ISBLANK('4E'!$L$30),"",'4E'!$L$30)</f>
        <v>0</v>
      </c>
    </row>
    <row r="2139" spans="1:6">
      <c r="A2139" t="s">
        <v>15720</v>
      </c>
      <c r="B2139" t="str">
        <f>'4E'!$AO$30</f>
        <v>BM825TAS</v>
      </c>
      <c r="F2139">
        <f>IF(ISBLANK('4E'!$M$30),"",'4E'!$M$30)</f>
        <v>0</v>
      </c>
    </row>
    <row r="2140" spans="1:6">
      <c r="A2140" t="s">
        <v>15720</v>
      </c>
      <c r="B2140" t="str">
        <f>'4E'!$AG$33</f>
        <v>CR00559F</v>
      </c>
      <c r="F2140" t="str">
        <f>IF(ISBLANK('4E'!$E$33),"",'4E'!$E$33)</f>
        <v/>
      </c>
    </row>
    <row r="2141" spans="1:6">
      <c r="A2141" t="s">
        <v>15720</v>
      </c>
      <c r="B2141" t="str">
        <f>'4E'!$AH$33</f>
        <v>CR00559SWD</v>
      </c>
      <c r="F2141" t="str">
        <f>IF(ISBLANK('4E'!$F$33),"",'4E'!$F$33)</f>
        <v/>
      </c>
    </row>
    <row r="2142" spans="1:6">
      <c r="A2142" t="s">
        <v>15720</v>
      </c>
      <c r="B2142" t="str">
        <f>'4E'!$AI$33</f>
        <v>CR00559HD</v>
      </c>
      <c r="F2142" t="str">
        <f>IF(ISBLANK('4E'!$G$33),"",'4E'!$G$33)</f>
        <v/>
      </c>
    </row>
    <row r="2143" spans="1:6">
      <c r="A2143" t="s">
        <v>15720</v>
      </c>
      <c r="B2143" t="str">
        <f>'4E'!$AJ$33</f>
        <v>CR00559STD</v>
      </c>
      <c r="F2143" t="str">
        <f>IF(ISBLANK('4E'!$H$33),"",'4E'!$H$33)</f>
        <v/>
      </c>
    </row>
    <row r="2144" spans="1:6">
      <c r="A2144" t="s">
        <v>15720</v>
      </c>
      <c r="B2144" t="str">
        <f>'4E'!$AK$33</f>
        <v>CR00559SLT</v>
      </c>
      <c r="F2144" t="str">
        <f>IF(ISBLANK('4E'!$I$33),"",'4E'!$I$33)</f>
        <v/>
      </c>
    </row>
    <row r="2145" spans="1:6">
      <c r="A2145" t="s">
        <v>15720</v>
      </c>
      <c r="B2145" t="str">
        <f>'4E'!$AL$33</f>
        <v>CR00559STP</v>
      </c>
      <c r="F2145" t="str">
        <f>IF(ISBLANK('4E'!$J$33),"",'4E'!$J$33)</f>
        <v/>
      </c>
    </row>
    <row r="2146" spans="1:6">
      <c r="A2146" t="s">
        <v>15720</v>
      </c>
      <c r="B2146" t="str">
        <f>'4E'!$AM$33</f>
        <v>CR00559SDT</v>
      </c>
      <c r="F2146" t="str">
        <f>IF(ISBLANK('4E'!$K$33),"",'4E'!$K$33)</f>
        <v/>
      </c>
    </row>
    <row r="2147" spans="1:6">
      <c r="A2147" t="s">
        <v>15720</v>
      </c>
      <c r="B2147" t="str">
        <f>'4E'!$AN$33</f>
        <v>CR00559SDD</v>
      </c>
      <c r="F2147" t="str">
        <f>IF(ISBLANK('4E'!$L$33),"",'4E'!$L$33)</f>
        <v/>
      </c>
    </row>
    <row r="2148" spans="1:6">
      <c r="A2148" t="s">
        <v>15720</v>
      </c>
      <c r="B2148" t="str">
        <f>'4E'!$AO$33</f>
        <v>CR00559TOT</v>
      </c>
      <c r="F2148">
        <f>IF(ISBLANK('4E'!$M$33),"",'4E'!$M$33)</f>
        <v>0</v>
      </c>
    </row>
    <row r="2149" spans="1:6">
      <c r="A2149" t="s">
        <v>15720</v>
      </c>
      <c r="B2149" t="str">
        <f>'4E'!$AG$34</f>
        <v>CR00562F</v>
      </c>
      <c r="F2149" t="str">
        <f>IF(ISBLANK('4E'!$E$34),"",'4E'!$E$34)</f>
        <v/>
      </c>
    </row>
    <row r="2150" spans="1:6">
      <c r="A2150" t="s">
        <v>15720</v>
      </c>
      <c r="B2150" t="str">
        <f>'4E'!$AH$34</f>
        <v>CR00562SWD</v>
      </c>
      <c r="F2150" t="str">
        <f>IF(ISBLANK('4E'!$F$34),"",'4E'!$F$34)</f>
        <v/>
      </c>
    </row>
    <row r="2151" spans="1:6">
      <c r="A2151" t="s">
        <v>15720</v>
      </c>
      <c r="B2151" t="str">
        <f>'4E'!$AI$34</f>
        <v>CR00562HD</v>
      </c>
      <c r="F2151" t="str">
        <f>IF(ISBLANK('4E'!$G$34),"",'4E'!$G$34)</f>
        <v/>
      </c>
    </row>
    <row r="2152" spans="1:6">
      <c r="A2152" t="s">
        <v>15720</v>
      </c>
      <c r="B2152" t="str">
        <f>'4E'!$AJ$34</f>
        <v>CR00562STD</v>
      </c>
      <c r="F2152" t="str">
        <f>IF(ISBLANK('4E'!$H$34),"",'4E'!$H$34)</f>
        <v/>
      </c>
    </row>
    <row r="2153" spans="1:6">
      <c r="A2153" t="s">
        <v>15720</v>
      </c>
      <c r="B2153" t="str">
        <f>'4E'!$AK$34</f>
        <v>CR00562SLT</v>
      </c>
      <c r="F2153" t="str">
        <f>IF(ISBLANK('4E'!$I$34),"",'4E'!$I$34)</f>
        <v/>
      </c>
    </row>
    <row r="2154" spans="1:6">
      <c r="A2154" t="s">
        <v>15720</v>
      </c>
      <c r="B2154" t="str">
        <f>'4E'!$AL$34</f>
        <v>CR00562STP</v>
      </c>
      <c r="F2154" t="str">
        <f>IF(ISBLANK('4E'!$J$34),"",'4E'!$J$34)</f>
        <v/>
      </c>
    </row>
    <row r="2155" spans="1:6">
      <c r="A2155" t="s">
        <v>15720</v>
      </c>
      <c r="B2155" t="str">
        <f>'4E'!$AM$34</f>
        <v>CR00562SDT</v>
      </c>
      <c r="F2155" t="str">
        <f>IF(ISBLANK('4E'!$K$34),"",'4E'!$K$34)</f>
        <v/>
      </c>
    </row>
    <row r="2156" spans="1:6">
      <c r="A2156" t="s">
        <v>15720</v>
      </c>
      <c r="B2156" t="str">
        <f>'4E'!$AN$34</f>
        <v>CR00562SDD</v>
      </c>
      <c r="F2156" t="str">
        <f>IF(ISBLANK('4E'!$L$34),"",'4E'!$L$34)</f>
        <v/>
      </c>
    </row>
    <row r="2157" spans="1:6">
      <c r="A2157" t="s">
        <v>15720</v>
      </c>
      <c r="B2157" t="str">
        <f>'4E'!$AO$34</f>
        <v>CR00562TOT</v>
      </c>
      <c r="F2157">
        <f>IF(ISBLANK('4E'!$M$34),"",'4E'!$M$34)</f>
        <v>0</v>
      </c>
    </row>
    <row r="2158" spans="1:6">
      <c r="A2158" t="s">
        <v>15720</v>
      </c>
      <c r="B2158" t="str">
        <f>'4E'!$AG$35</f>
        <v>S3040F</v>
      </c>
      <c r="F2158">
        <f>IF(ISBLANK('4E'!$E$35),"",'4E'!$E$35)</f>
        <v>0</v>
      </c>
    </row>
    <row r="2159" spans="1:6">
      <c r="A2159" t="s">
        <v>15720</v>
      </c>
      <c r="B2159" t="str">
        <f>'4E'!$AH$35</f>
        <v>S3040SWD</v>
      </c>
      <c r="F2159">
        <f>IF(ISBLANK('4E'!$F$35),"",'4E'!$F$35)</f>
        <v>0</v>
      </c>
    </row>
    <row r="2160" spans="1:6">
      <c r="A2160" t="s">
        <v>15720</v>
      </c>
      <c r="B2160" t="str">
        <f>'4E'!$AI$35</f>
        <v>S3040HD</v>
      </c>
      <c r="F2160">
        <f>IF(ISBLANK('4E'!$G$35),"",'4E'!$G$35)</f>
        <v>0</v>
      </c>
    </row>
    <row r="2161" spans="1:6">
      <c r="A2161" t="s">
        <v>15720</v>
      </c>
      <c r="B2161" t="str">
        <f>'4E'!$AJ$35</f>
        <v>S3040STD</v>
      </c>
      <c r="F2161">
        <f>IF(ISBLANK('4E'!$H$35),"",'4E'!$H$35)</f>
        <v>0</v>
      </c>
    </row>
    <row r="2162" spans="1:6">
      <c r="A2162" t="s">
        <v>15720</v>
      </c>
      <c r="B2162" t="str">
        <f>'4E'!$AK$35</f>
        <v>S3040SLT</v>
      </c>
      <c r="F2162">
        <f>IF(ISBLANK('4E'!$I$35),"",'4E'!$I$35)</f>
        <v>0</v>
      </c>
    </row>
    <row r="2163" spans="1:6">
      <c r="A2163" t="s">
        <v>15720</v>
      </c>
      <c r="B2163" t="str">
        <f>'4E'!$AL$35</f>
        <v>S3040STP</v>
      </c>
      <c r="F2163">
        <f>IF(ISBLANK('4E'!$J$35),"",'4E'!$J$35)</f>
        <v>0</v>
      </c>
    </row>
    <row r="2164" spans="1:6">
      <c r="A2164" t="s">
        <v>15720</v>
      </c>
      <c r="B2164" t="str">
        <f>'4E'!$AM$35</f>
        <v>S3040SDT</v>
      </c>
      <c r="F2164">
        <f>IF(ISBLANK('4E'!$K$35),"",'4E'!$K$35)</f>
        <v>0</v>
      </c>
    </row>
    <row r="2165" spans="1:6">
      <c r="A2165" t="s">
        <v>15720</v>
      </c>
      <c r="B2165" t="str">
        <f>'4E'!$AN$35</f>
        <v>S3040SDD</v>
      </c>
      <c r="F2165">
        <f>IF(ISBLANK('4E'!$L$35),"",'4E'!$L$35)</f>
        <v>0</v>
      </c>
    </row>
    <row r="2166" spans="1:6">
      <c r="A2166" t="s">
        <v>15720</v>
      </c>
      <c r="B2166" t="str">
        <f>'4E'!$AO$35</f>
        <v>S3040TOT</v>
      </c>
      <c r="F2166">
        <f>IF(ISBLANK('4E'!$M$35),"",'4E'!$M$35)</f>
        <v>0</v>
      </c>
    </row>
    <row r="2167" spans="1:6">
      <c r="A2167" t="s">
        <v>15720</v>
      </c>
      <c r="B2167" t="str">
        <f>'4E'!$AG$41</f>
        <v>BP3357001FL</v>
      </c>
      <c r="F2167" t="str">
        <f>IF(ISBLANK('4E'!$E$41),"",'4E'!$E$41)</f>
        <v/>
      </c>
    </row>
    <row r="2168" spans="1:6">
      <c r="A2168" t="s">
        <v>15720</v>
      </c>
      <c r="B2168" t="str">
        <f>'4E'!$AH$41</f>
        <v>BP3357001SWD</v>
      </c>
      <c r="F2168" t="str">
        <f>IF(ISBLANK('4E'!$F$41),"",'4E'!$F$41)</f>
        <v/>
      </c>
    </row>
    <row r="2169" spans="1:6">
      <c r="A2169" t="s">
        <v>15720</v>
      </c>
      <c r="B2169" t="str">
        <f>'4E'!$AI$41</f>
        <v>BP3357001HD</v>
      </c>
      <c r="F2169" t="str">
        <f>IF(ISBLANK('4E'!$G$41),"",'4E'!$G$41)</f>
        <v/>
      </c>
    </row>
    <row r="2170" spans="1:6">
      <c r="A2170" t="s">
        <v>15720</v>
      </c>
      <c r="B2170" t="str">
        <f>'4E'!$AJ$41</f>
        <v>BP3357001STD</v>
      </c>
      <c r="F2170" t="str">
        <f>IF(ISBLANK('4E'!$H$41),"",'4E'!$H$41)</f>
        <v/>
      </c>
    </row>
    <row r="2171" spans="1:6">
      <c r="A2171" t="s">
        <v>15720</v>
      </c>
      <c r="B2171" t="str">
        <f>'4E'!$AK$41</f>
        <v>BP3357001SLT</v>
      </c>
      <c r="F2171" t="str">
        <f>IF(ISBLANK('4E'!$I$41),"",'4E'!$I$41)</f>
        <v/>
      </c>
    </row>
    <row r="2172" spans="1:6">
      <c r="A2172" t="s">
        <v>15720</v>
      </c>
      <c r="B2172" t="str">
        <f>'4E'!$AL$41</f>
        <v>BP3357001STP</v>
      </c>
      <c r="F2172" t="str">
        <f>IF(ISBLANK('4E'!$J$41),"",'4E'!$J$41)</f>
        <v/>
      </c>
    </row>
    <row r="2173" spans="1:6">
      <c r="A2173" t="s">
        <v>15720</v>
      </c>
      <c r="B2173" t="str">
        <f>'4E'!$AM$41</f>
        <v>BP3357001SDT</v>
      </c>
      <c r="F2173" t="str">
        <f>IF(ISBLANK('4E'!$K$41),"",'4E'!$K$41)</f>
        <v/>
      </c>
    </row>
    <row r="2174" spans="1:6">
      <c r="A2174" t="s">
        <v>15720</v>
      </c>
      <c r="B2174" t="str">
        <f>'4E'!$AN$41</f>
        <v>BP3357001SDD</v>
      </c>
      <c r="F2174" t="str">
        <f>IF(ISBLANK('4E'!$L$41),"",'4E'!$L$41)</f>
        <v/>
      </c>
    </row>
    <row r="2175" spans="1:6">
      <c r="A2175" t="s">
        <v>15720</v>
      </c>
      <c r="B2175" t="str">
        <f>'4E'!$AO$41</f>
        <v>BP3357001CAS</v>
      </c>
      <c r="F2175">
        <f>IF(ISBLANK('4E'!$M$41),"",'4E'!$M$41)</f>
        <v>0</v>
      </c>
    </row>
    <row r="2176" spans="1:6">
      <c r="A2176" t="s">
        <v>15720</v>
      </c>
      <c r="B2176" t="str">
        <f>'4E'!$AG$42</f>
        <v>BP3357002FL</v>
      </c>
      <c r="F2176" t="str">
        <f>IF(ISBLANK('4E'!$E$42),"",'4E'!$E$42)</f>
        <v/>
      </c>
    </row>
    <row r="2177" spans="1:6">
      <c r="A2177" t="s">
        <v>15720</v>
      </c>
      <c r="B2177" t="str">
        <f>'4E'!$AH$42</f>
        <v>BP3357002SWD</v>
      </c>
      <c r="F2177" t="str">
        <f>IF(ISBLANK('4E'!$F$42),"",'4E'!$F$42)</f>
        <v/>
      </c>
    </row>
    <row r="2178" spans="1:6">
      <c r="A2178" t="s">
        <v>15720</v>
      </c>
      <c r="B2178" t="str">
        <f>'4E'!$AI$42</f>
        <v>BP3357002HD</v>
      </c>
      <c r="F2178" t="str">
        <f>IF(ISBLANK('4E'!$G$42),"",'4E'!$G$42)</f>
        <v/>
      </c>
    </row>
    <row r="2179" spans="1:6">
      <c r="A2179" t="s">
        <v>15720</v>
      </c>
      <c r="B2179" t="str">
        <f>'4E'!$AJ$42</f>
        <v>BP3357002STD</v>
      </c>
      <c r="F2179" t="str">
        <f>IF(ISBLANK('4E'!$H$42),"",'4E'!$H$42)</f>
        <v/>
      </c>
    </row>
    <row r="2180" spans="1:6">
      <c r="A2180" t="s">
        <v>15720</v>
      </c>
      <c r="B2180" t="str">
        <f>'4E'!$AK$42</f>
        <v>BP3357002SLT</v>
      </c>
      <c r="F2180" t="str">
        <f>IF(ISBLANK('4E'!$I$42),"",'4E'!$I$42)</f>
        <v/>
      </c>
    </row>
    <row r="2181" spans="1:6">
      <c r="A2181" t="s">
        <v>15720</v>
      </c>
      <c r="B2181" t="str">
        <f>'4E'!$AL$42</f>
        <v>BP3357002STP</v>
      </c>
      <c r="F2181" t="str">
        <f>IF(ISBLANK('4E'!$J$42),"",'4E'!$J$42)</f>
        <v/>
      </c>
    </row>
    <row r="2182" spans="1:6">
      <c r="A2182" t="s">
        <v>15720</v>
      </c>
      <c r="B2182" t="str">
        <f>'4E'!$AM$42</f>
        <v>BP3357002SDT</v>
      </c>
      <c r="F2182" t="str">
        <f>IF(ISBLANK('4E'!$K$42),"",'4E'!$K$42)</f>
        <v/>
      </c>
    </row>
    <row r="2183" spans="1:6">
      <c r="A2183" t="s">
        <v>15720</v>
      </c>
      <c r="B2183" t="str">
        <f>'4E'!$AN$42</f>
        <v>BP3357002SDD</v>
      </c>
      <c r="F2183" t="str">
        <f>IF(ISBLANK('4E'!$L$42),"",'4E'!$L$42)</f>
        <v/>
      </c>
    </row>
    <row r="2184" spans="1:6">
      <c r="A2184" t="s">
        <v>15720</v>
      </c>
      <c r="B2184" t="str">
        <f>'4E'!$AO$42</f>
        <v>BP3357002CAS</v>
      </c>
      <c r="F2184">
        <f>IF(ISBLANK('4E'!$M$42),"",'4E'!$M$42)</f>
        <v>0</v>
      </c>
    </row>
    <row r="2185" spans="1:6">
      <c r="A2185" t="s">
        <v>15720</v>
      </c>
      <c r="B2185" t="str">
        <f>'4E'!$AG$43</f>
        <v>BP3357003FL</v>
      </c>
      <c r="F2185" t="str">
        <f>IF(ISBLANK('4E'!$E$43),"",'4E'!$E$43)</f>
        <v/>
      </c>
    </row>
    <row r="2186" spans="1:6">
      <c r="A2186" t="s">
        <v>15720</v>
      </c>
      <c r="B2186" t="str">
        <f>'4E'!$AH$43</f>
        <v>BP3357003SWD</v>
      </c>
      <c r="F2186" t="str">
        <f>IF(ISBLANK('4E'!$F$43),"",'4E'!$F$43)</f>
        <v/>
      </c>
    </row>
    <row r="2187" spans="1:6">
      <c r="A2187" t="s">
        <v>15720</v>
      </c>
      <c r="B2187" t="str">
        <f>'4E'!$AI$43</f>
        <v>BP3357003HD</v>
      </c>
      <c r="F2187" t="str">
        <f>IF(ISBLANK('4E'!$G$43),"",'4E'!$G$43)</f>
        <v/>
      </c>
    </row>
    <row r="2188" spans="1:6">
      <c r="A2188" t="s">
        <v>15720</v>
      </c>
      <c r="B2188" t="str">
        <f>'4E'!$AJ$43</f>
        <v>BP3357003STD</v>
      </c>
      <c r="F2188" t="str">
        <f>IF(ISBLANK('4E'!$H$43),"",'4E'!$H$43)</f>
        <v/>
      </c>
    </row>
    <row r="2189" spans="1:6">
      <c r="A2189" t="s">
        <v>15720</v>
      </c>
      <c r="B2189" t="str">
        <f>'4E'!$AK$43</f>
        <v>BP3357003SLT</v>
      </c>
      <c r="F2189" t="str">
        <f>IF(ISBLANK('4E'!$I$43),"",'4E'!$I$43)</f>
        <v/>
      </c>
    </row>
    <row r="2190" spans="1:6">
      <c r="A2190" t="s">
        <v>15720</v>
      </c>
      <c r="B2190" t="str">
        <f>'4E'!$AL$43</f>
        <v>BP3357003STP</v>
      </c>
      <c r="F2190" t="str">
        <f>IF(ISBLANK('4E'!$J$43),"",'4E'!$J$43)</f>
        <v/>
      </c>
    </row>
    <row r="2191" spans="1:6">
      <c r="A2191" t="s">
        <v>15720</v>
      </c>
      <c r="B2191" t="str">
        <f>'4E'!$AM$43</f>
        <v>BP3357003SDT</v>
      </c>
      <c r="F2191" t="str">
        <f>IF(ISBLANK('4E'!$K$43),"",'4E'!$K$43)</f>
        <v/>
      </c>
    </row>
    <row r="2192" spans="1:6">
      <c r="A2192" t="s">
        <v>15720</v>
      </c>
      <c r="B2192" t="str">
        <f>'4E'!$AN$43</f>
        <v>BP3357003SDD</v>
      </c>
      <c r="F2192" t="str">
        <f>IF(ISBLANK('4E'!$L$43),"",'4E'!$L$43)</f>
        <v/>
      </c>
    </row>
    <row r="2193" spans="1:6">
      <c r="A2193" t="s">
        <v>15720</v>
      </c>
      <c r="B2193" t="str">
        <f>'4E'!$AO$43</f>
        <v>BP3357003CAS</v>
      </c>
      <c r="F2193">
        <f>IF(ISBLANK('4E'!$M$43),"",'4E'!$M$43)</f>
        <v>0</v>
      </c>
    </row>
    <row r="2194" spans="1:6">
      <c r="A2194" t="s">
        <v>15720</v>
      </c>
      <c r="B2194" t="str">
        <f>'4E'!$AG$44</f>
        <v>BP3357004FL</v>
      </c>
      <c r="F2194" t="str">
        <f>IF(ISBLANK('4E'!$E$44),"",'4E'!$E$44)</f>
        <v/>
      </c>
    </row>
    <row r="2195" spans="1:6">
      <c r="A2195" t="s">
        <v>15720</v>
      </c>
      <c r="B2195" t="str">
        <f>'4E'!$AH$44</f>
        <v>BP3357004SWD</v>
      </c>
      <c r="F2195" t="str">
        <f>IF(ISBLANK('4E'!$F$44),"",'4E'!$F$44)</f>
        <v/>
      </c>
    </row>
    <row r="2196" spans="1:6">
      <c r="A2196" t="s">
        <v>15720</v>
      </c>
      <c r="B2196" t="str">
        <f>'4E'!$AI$44</f>
        <v>BP3357004HD</v>
      </c>
      <c r="F2196" t="str">
        <f>IF(ISBLANK('4E'!$G$44),"",'4E'!$G$44)</f>
        <v/>
      </c>
    </row>
    <row r="2197" spans="1:6">
      <c r="A2197" t="s">
        <v>15720</v>
      </c>
      <c r="B2197" t="str">
        <f>'4E'!$AJ$44</f>
        <v>BP3357004STD</v>
      </c>
      <c r="F2197" t="str">
        <f>IF(ISBLANK('4E'!$H$44),"",'4E'!$H$44)</f>
        <v/>
      </c>
    </row>
    <row r="2198" spans="1:6">
      <c r="A2198" t="s">
        <v>15720</v>
      </c>
      <c r="B2198" t="str">
        <f>'4E'!$AK$44</f>
        <v>BP3357004SLT</v>
      </c>
      <c r="F2198" t="str">
        <f>IF(ISBLANK('4E'!$I$44),"",'4E'!$I$44)</f>
        <v/>
      </c>
    </row>
    <row r="2199" spans="1:6">
      <c r="A2199" t="s">
        <v>15720</v>
      </c>
      <c r="B2199" t="str">
        <f>'4E'!$AL$44</f>
        <v>BP3357004STP</v>
      </c>
      <c r="F2199" t="str">
        <f>IF(ISBLANK('4E'!$J$44),"",'4E'!$J$44)</f>
        <v/>
      </c>
    </row>
    <row r="2200" spans="1:6">
      <c r="A2200" t="s">
        <v>15720</v>
      </c>
      <c r="B2200" t="str">
        <f>'4E'!$AM$44</f>
        <v>BP3357004SDT</v>
      </c>
      <c r="F2200" t="str">
        <f>IF(ISBLANK('4E'!$K$44),"",'4E'!$K$44)</f>
        <v/>
      </c>
    </row>
    <row r="2201" spans="1:6">
      <c r="A2201" t="s">
        <v>15720</v>
      </c>
      <c r="B2201" t="str">
        <f>'4E'!$AN$44</f>
        <v>BP3357004SDD</v>
      </c>
      <c r="F2201" t="str">
        <f>IF(ISBLANK('4E'!$L$44),"",'4E'!$L$44)</f>
        <v/>
      </c>
    </row>
    <row r="2202" spans="1:6">
      <c r="A2202" t="s">
        <v>15720</v>
      </c>
      <c r="B2202" t="str">
        <f>'4E'!$AO$44</f>
        <v>BP3357004CAS</v>
      </c>
      <c r="F2202">
        <f>IF(ISBLANK('4E'!$M$44),"",'4E'!$M$44)</f>
        <v>0</v>
      </c>
    </row>
    <row r="2203" spans="1:6">
      <c r="A2203" t="s">
        <v>15720</v>
      </c>
      <c r="B2203" t="str">
        <f>'4E'!$AG$45</f>
        <v>BP3357005FL</v>
      </c>
      <c r="F2203" t="str">
        <f>IF(ISBLANK('4E'!$E$45),"",'4E'!$E$45)</f>
        <v/>
      </c>
    </row>
    <row r="2204" spans="1:6">
      <c r="A2204" t="s">
        <v>15720</v>
      </c>
      <c r="B2204" t="str">
        <f>'4E'!$AH$45</f>
        <v>BP3357005SWD</v>
      </c>
      <c r="F2204" t="str">
        <f>IF(ISBLANK('4E'!$F$45),"",'4E'!$F$45)</f>
        <v/>
      </c>
    </row>
    <row r="2205" spans="1:6">
      <c r="A2205" t="s">
        <v>15720</v>
      </c>
      <c r="B2205" t="str">
        <f>'4E'!$AI$45</f>
        <v>BP3357005HD</v>
      </c>
      <c r="F2205" t="str">
        <f>IF(ISBLANK('4E'!$G$45),"",'4E'!$G$45)</f>
        <v/>
      </c>
    </row>
    <row r="2206" spans="1:6">
      <c r="A2206" t="s">
        <v>15720</v>
      </c>
      <c r="B2206" t="str">
        <f>'4E'!$AJ$45</f>
        <v>BP3357005STD</v>
      </c>
      <c r="F2206" t="str">
        <f>IF(ISBLANK('4E'!$H$45),"",'4E'!$H$45)</f>
        <v/>
      </c>
    </row>
    <row r="2207" spans="1:6">
      <c r="A2207" t="s">
        <v>15720</v>
      </c>
      <c r="B2207" t="str">
        <f>'4E'!$AK$45</f>
        <v>BP3357005SLT</v>
      </c>
      <c r="F2207" t="str">
        <f>IF(ISBLANK('4E'!$I$45),"",'4E'!$I$45)</f>
        <v/>
      </c>
    </row>
    <row r="2208" spans="1:6">
      <c r="A2208" t="s">
        <v>15720</v>
      </c>
      <c r="B2208" t="str">
        <f>'4E'!$AL$45</f>
        <v>BP3357005STP</v>
      </c>
      <c r="F2208" t="str">
        <f>IF(ISBLANK('4E'!$J$45),"",'4E'!$J$45)</f>
        <v/>
      </c>
    </row>
    <row r="2209" spans="1:6">
      <c r="A2209" t="s">
        <v>15720</v>
      </c>
      <c r="B2209" t="str">
        <f>'4E'!$AM$45</f>
        <v>BP3357005SDT</v>
      </c>
      <c r="F2209" t="str">
        <f>IF(ISBLANK('4E'!$K$45),"",'4E'!$K$45)</f>
        <v/>
      </c>
    </row>
    <row r="2210" spans="1:6">
      <c r="A2210" t="s">
        <v>15720</v>
      </c>
      <c r="B2210" t="str">
        <f>'4E'!$AN$45</f>
        <v>BP3357005SDD</v>
      </c>
      <c r="F2210" t="str">
        <f>IF(ISBLANK('4E'!$L$45),"",'4E'!$L$45)</f>
        <v/>
      </c>
    </row>
    <row r="2211" spans="1:6">
      <c r="A2211" t="s">
        <v>15720</v>
      </c>
      <c r="B2211" t="str">
        <f>'4E'!$AO$45</f>
        <v>BP3357005CAS</v>
      </c>
      <c r="F2211">
        <f>IF(ISBLANK('4E'!$M$45),"",'4E'!$M$45)</f>
        <v>0</v>
      </c>
    </row>
    <row r="2212" spans="1:6">
      <c r="A2212" t="s">
        <v>15720</v>
      </c>
      <c r="B2212" t="str">
        <f>'4E'!$AG$46</f>
        <v>BP3357020FL</v>
      </c>
      <c r="F2212">
        <f>IF(ISBLANK('4E'!$E$46),"",'4E'!$E$46)</f>
        <v>0</v>
      </c>
    </row>
    <row r="2213" spans="1:6">
      <c r="A2213" t="s">
        <v>15720</v>
      </c>
      <c r="B2213" t="str">
        <f>'4E'!$AH$46</f>
        <v>BP3357020SWD</v>
      </c>
      <c r="F2213">
        <f>IF(ISBLANK('4E'!$F$46),"",'4E'!$F$46)</f>
        <v>0</v>
      </c>
    </row>
    <row r="2214" spans="1:6">
      <c r="A2214" t="s">
        <v>15720</v>
      </c>
      <c r="B2214" t="str">
        <f>'4E'!$AI$46</f>
        <v>BP3357020HD</v>
      </c>
      <c r="F2214">
        <f>IF(ISBLANK('4E'!$G$46),"",'4E'!$G$46)</f>
        <v>0</v>
      </c>
    </row>
    <row r="2215" spans="1:6">
      <c r="A2215" t="s">
        <v>15720</v>
      </c>
      <c r="B2215" t="str">
        <f>'4E'!$AJ$46</f>
        <v>BP3357020STD</v>
      </c>
      <c r="F2215">
        <f>IF(ISBLANK('4E'!$H$46),"",'4E'!$H$46)</f>
        <v>0</v>
      </c>
    </row>
    <row r="2216" spans="1:6">
      <c r="A2216" t="s">
        <v>15720</v>
      </c>
      <c r="B2216" t="str">
        <f>'4E'!$AK$46</f>
        <v>BP3357020SLT</v>
      </c>
      <c r="F2216">
        <f>IF(ISBLANK('4E'!$I$46),"",'4E'!$I$46)</f>
        <v>0</v>
      </c>
    </row>
    <row r="2217" spans="1:6">
      <c r="A2217" t="s">
        <v>15720</v>
      </c>
      <c r="B2217" t="str">
        <f>'4E'!$AL$46</f>
        <v>BP3357020STP</v>
      </c>
      <c r="F2217">
        <f>IF(ISBLANK('4E'!$J$46),"",'4E'!$J$46)</f>
        <v>0</v>
      </c>
    </row>
    <row r="2218" spans="1:6">
      <c r="A2218" t="s">
        <v>15720</v>
      </c>
      <c r="B2218" t="str">
        <f>'4E'!$AM$46</f>
        <v>BP3357020SDT</v>
      </c>
      <c r="F2218">
        <f>IF(ISBLANK('4E'!$K$46),"",'4E'!$K$46)</f>
        <v>0</v>
      </c>
    </row>
    <row r="2219" spans="1:6">
      <c r="A2219" t="s">
        <v>15720</v>
      </c>
      <c r="B2219" t="str">
        <f>'4E'!$AN$46</f>
        <v>BP3357020SDD</v>
      </c>
      <c r="F2219">
        <f>IF(ISBLANK('4E'!$L$46),"",'4E'!$L$46)</f>
        <v>0</v>
      </c>
    </row>
    <row r="2220" spans="1:6">
      <c r="A2220" t="s">
        <v>15720</v>
      </c>
      <c r="B2220" t="str">
        <f>'4E'!$AO$46</f>
        <v>BP3357020CAS</v>
      </c>
      <c r="F2220">
        <f>IF(ISBLANK('4E'!$M$46),"",'4E'!$M$46)</f>
        <v>0</v>
      </c>
    </row>
    <row r="2221" spans="1:6">
      <c r="A2221" t="s">
        <v>15721</v>
      </c>
      <c r="B2221" s="2079" t="str">
        <f>'4H SBB'!$T$9</f>
        <v>RCT00600</v>
      </c>
      <c r="F2221">
        <f>IF(ISBLANK('4H SBB'!$E$9),"",'4H SBB'!$E$9)</f>
        <v>1986.8720003945182</v>
      </c>
    </row>
    <row r="2222" spans="1:6">
      <c r="A2222" t="s">
        <v>15721</v>
      </c>
      <c r="B2222" s="2609" t="str">
        <f>'4H SBB'!$T$10</f>
        <v>FI00300</v>
      </c>
      <c r="F2222">
        <f>IF(ISBLANK('4H SBB'!$E$10),"",'4H SBB'!$E$10)</f>
        <v>0.64186572754099702</v>
      </c>
    </row>
    <row r="2223" spans="1:6">
      <c r="A2223" t="s">
        <v>15721</v>
      </c>
      <c r="B2223" s="2609" t="str">
        <f>'4H SBB'!$T$11</f>
        <v>T19004PT</v>
      </c>
      <c r="F2223">
        <f>IF(ISBLANK('4H SBB'!$E$11),"",'4H SBB'!$E$11)</f>
        <v>-5.4800000000000001E-2</v>
      </c>
    </row>
    <row r="2224" spans="1:6">
      <c r="A2224" t="s">
        <v>15721</v>
      </c>
      <c r="B2224" s="2609" t="str">
        <f>'4H SBB'!$T$13</f>
        <v>CR1050</v>
      </c>
      <c r="F2224">
        <f>IF(ISBLANK('4H SBB'!$E$13),"",'4H SBB'!$E$13)</f>
        <v>-1.0050974595260645E-3</v>
      </c>
    </row>
    <row r="2225" spans="1:6">
      <c r="A2225" t="s">
        <v>15721</v>
      </c>
      <c r="B2225" s="2609" t="str">
        <f>'4H SBB'!$T$14</f>
        <v>R5004HH</v>
      </c>
      <c r="F2225">
        <f>IF(ISBLANK('4H SBB'!$E$14),"",'4H SBB'!$E$14)</f>
        <v>0</v>
      </c>
    </row>
    <row r="2226" spans="1:6">
      <c r="A2226" t="s">
        <v>15721</v>
      </c>
      <c r="B2226" s="2609" t="str">
        <f>'4H SBB'!$T$15</f>
        <v>R5004NH</v>
      </c>
      <c r="F2226">
        <f>IF(ISBLANK('4H SBB'!$E$15),"",'4H SBB'!$E$15)</f>
        <v>0</v>
      </c>
    </row>
    <row r="2227" spans="1:6">
      <c r="A2227" t="s">
        <v>15721</v>
      </c>
      <c r="B2227" t="str">
        <f>'4H SBB'!$T$16</f>
        <v>B0203FMCRF</v>
      </c>
      <c r="F2227" t="str">
        <f>IF(ISBLANK('4H SBB'!$E$16),"",'4H SBB'!$E$16)</f>
        <v>BBB+ (Stable)</v>
      </c>
    </row>
    <row r="2228" spans="1:6">
      <c r="A2228" t="s">
        <v>15721</v>
      </c>
      <c r="B2228" t="str">
        <f>'4H SBB'!$T$17</f>
        <v>B0203FMCRM</v>
      </c>
      <c r="F2228" t="str">
        <f>IF(ISBLANK('4H SBB'!$E$17),"",'4H SBB'!$E$17)</f>
        <v>BBB+ (Negative)</v>
      </c>
    </row>
    <row r="2229" spans="1:6">
      <c r="A2229" t="s">
        <v>15721</v>
      </c>
      <c r="B2229" t="str">
        <f>'4H SBB'!$T$18</f>
        <v>B0203FMCRS</v>
      </c>
      <c r="F2229" t="str">
        <f>IF(ISBLANK('4H SBB'!$E$18),"",'4H SBB'!$E$18)</f>
        <v>N/A</v>
      </c>
    </row>
    <row r="2230" spans="1:6">
      <c r="A2230" t="s">
        <v>15721</v>
      </c>
      <c r="B2230" s="2609" t="str">
        <f>'4H SBB'!$T$19</f>
        <v>CR19006</v>
      </c>
      <c r="F2230">
        <f>IF(ISBLANK('4H SBB'!$E$19),"",'4H SBB'!$E$19)</f>
        <v>1.83E-2</v>
      </c>
    </row>
    <row r="2231" spans="1:6">
      <c r="A2231" t="s">
        <v>15721</v>
      </c>
      <c r="B2231" s="2079" t="str">
        <f>'4H SBB'!$T$20</f>
        <v>CR2610</v>
      </c>
      <c r="F2231">
        <f>IF(ISBLANK('4H SBB'!$E$20),"",'4H SBB'!$E$20)</f>
        <v>38.374061091637451</v>
      </c>
    </row>
    <row r="2232" spans="1:6">
      <c r="A2232" t="s">
        <v>15721</v>
      </c>
      <c r="B2232" s="2079" t="str">
        <f>'4H SBB'!$T$21</f>
        <v>A14025</v>
      </c>
      <c r="F2232">
        <f>IF(ISBLANK('4H SBB'!$E$21),"",'4H SBB'!$E$21)</f>
        <v>157.06199999999995</v>
      </c>
    </row>
    <row r="2233" spans="1:6">
      <c r="A2233" t="s">
        <v>15721</v>
      </c>
      <c r="B2233" t="str">
        <f>'4H SBB'!$T$22</f>
        <v>CR1051</v>
      </c>
      <c r="F2233">
        <f>IF(ISBLANK('4H SBB'!$E$22),"",'4H SBB'!$E$22)</f>
        <v>2.35</v>
      </c>
    </row>
    <row r="2234" spans="1:6">
      <c r="A2234" t="s">
        <v>15721</v>
      </c>
      <c r="B2234" t="str">
        <f>'4H SBB'!$T$23</f>
        <v>CR1052</v>
      </c>
      <c r="F2234">
        <f>IF(ISBLANK('4H SBB'!$E$23),"",'4H SBB'!$E$23)</f>
        <v>0.22</v>
      </c>
    </row>
    <row r="2235" spans="1:6">
      <c r="A2235" t="s">
        <v>15721</v>
      </c>
      <c r="B2235" s="2079" t="str">
        <f>'4H SBB'!$T$24</f>
        <v>CR1053</v>
      </c>
      <c r="F2235">
        <f>IF(ISBLANK('4H SBB'!$E$24),"",'4H SBB'!$E$24)</f>
        <v>4.4106533923771861E-2</v>
      </c>
    </row>
    <row r="2236" spans="1:6">
      <c r="A2236" t="s">
        <v>15721</v>
      </c>
      <c r="B2236" s="2609" t="str">
        <f>'4H SBB'!$T$25</f>
        <v>CR1054</v>
      </c>
      <c r="F2236">
        <f>IF(ISBLANK('4H SBB'!$E$25),"",'4H SBB'!$E$25)</f>
        <v>1.2928215705015345E-2</v>
      </c>
    </row>
    <row r="2237" spans="1:6">
      <c r="A2237" t="s">
        <v>15721</v>
      </c>
      <c r="B2237" s="2079" t="str">
        <f>'4H SBB'!$T$26</f>
        <v>CR1055</v>
      </c>
      <c r="F2237">
        <f>IF(ISBLANK('4H SBB'!$E$26),"",'4H SBB'!$E$26)</f>
        <v>157.06199999999995</v>
      </c>
    </row>
    <row r="2238" spans="1:6">
      <c r="A2238" t="s">
        <v>15721</v>
      </c>
      <c r="B2238" s="2079" t="str">
        <f>'4H SBB'!$T$27</f>
        <v>B0203FMRCFD</v>
      </c>
      <c r="F2238">
        <f>IF(ISBLANK('4H SBB'!$E$27),"",'4H SBB'!$E$27)</f>
        <v>4.4106533923771861E-2</v>
      </c>
    </row>
    <row r="2239" spans="1:6">
      <c r="A2239" t="s">
        <v>15721</v>
      </c>
      <c r="B2239" s="2609" t="str">
        <f>'4H SBB'!$T$30</f>
        <v>CR1058</v>
      </c>
      <c r="F2239">
        <f>IF(ISBLANK('4H SBB'!$E$30),"",'4H SBB'!$E$30)</f>
        <v>0.65181022425098845</v>
      </c>
    </row>
    <row r="2240" spans="1:6">
      <c r="A2240" t="s">
        <v>15721</v>
      </c>
      <c r="B2240" s="2609" t="str">
        <f>'4H SBB'!$T$31</f>
        <v>CR1059</v>
      </c>
      <c r="F2240">
        <f>IF(ISBLANK('4H SBB'!$E$31),"",'4H SBB'!$E$31)</f>
        <v>0.1480707340450263</v>
      </c>
    </row>
    <row r="2241" spans="1:6">
      <c r="A2241" t="s">
        <v>15721</v>
      </c>
      <c r="B2241" s="2609" t="str">
        <f>'4H SBB'!$T$32</f>
        <v>CR1060</v>
      </c>
      <c r="F2241">
        <f>IF(ISBLANK('4H SBB'!$E$32),"",'4H SBB'!$E$32)</f>
        <v>0.2001190417039852</v>
      </c>
    </row>
    <row r="2242" spans="1:6">
      <c r="A2242" t="s">
        <v>15721</v>
      </c>
      <c r="B2242" s="2609" t="str">
        <f>'4H SBB'!$T$33</f>
        <v>CR1061</v>
      </c>
      <c r="F2242">
        <f>IF(ISBLANK('4H SBB'!$E$33),"",'4H SBB'!$E$33)</f>
        <v>2.3E-2</v>
      </c>
    </row>
    <row r="2243" spans="1:6">
      <c r="A2243" t="s">
        <v>15721</v>
      </c>
      <c r="B2243" s="2609" t="str">
        <f>'4H SBB'!$T$34</f>
        <v>CR1062</v>
      </c>
      <c r="F2243">
        <f>IF(ISBLANK('4H SBB'!$E$34),"",'4H SBB'!$E$34)</f>
        <v>1.2999999999999999E-2</v>
      </c>
    </row>
    <row r="2244" spans="1:6">
      <c r="A2244" t="s">
        <v>15721</v>
      </c>
      <c r="B2244" s="2609" t="str">
        <f>'4H SBB'!$T$35</f>
        <v>CR1063</v>
      </c>
      <c r="F2244">
        <f>IF(ISBLANK('4H SBB'!$E$35),"",'4H SBB'!$E$35)</f>
        <v>6.6000000000000003E-2</v>
      </c>
    </row>
    <row r="2245" spans="1:6">
      <c r="A2245" t="s">
        <v>15721</v>
      </c>
      <c r="B2245" s="2609" t="str">
        <f>'4H SBB'!$T$36</f>
        <v>CR1064</v>
      </c>
      <c r="F2245">
        <f>IF(ISBLANK('4H SBB'!$E$36),"",'4H SBB'!$E$36)</f>
        <v>0.70599999999999996</v>
      </c>
    </row>
    <row r="2246" spans="1:6">
      <c r="A2246" t="s">
        <v>15721</v>
      </c>
      <c r="B2246" s="2609" t="str">
        <f>'4H SBB'!$T$37</f>
        <v>CR1065</v>
      </c>
      <c r="F2246">
        <f>IF(ISBLANK('4H SBB'!$E$37),"",'4H SBB'!$E$37)</f>
        <v>0.192</v>
      </c>
    </row>
    <row r="2247" spans="1:6">
      <c r="A2247" t="s">
        <v>15722</v>
      </c>
      <c r="B2247" t="str">
        <f>'4I'!$AF$12</f>
        <v>CR2021N0</v>
      </c>
      <c r="F2247" t="str">
        <f>IF(ISBLANK('4I'!$C$12),"",'4I'!$C$12)</f>
        <v/>
      </c>
    </row>
    <row r="2248" spans="1:6">
      <c r="A2248" t="s">
        <v>15722</v>
      </c>
      <c r="B2248" t="str">
        <f>'4I'!$AG$12</f>
        <v>CR2021N1</v>
      </c>
      <c r="F2248" t="str">
        <f>IF(ISBLANK('4I'!$D$12),"",'4I'!$D$12)</f>
        <v/>
      </c>
    </row>
    <row r="2249" spans="1:6">
      <c r="A2249" t="s">
        <v>15722</v>
      </c>
      <c r="B2249" t="str">
        <f>'4I'!$AH$12</f>
        <v>CR2021N2</v>
      </c>
      <c r="F2249" t="str">
        <f>IF(ISBLANK('4I'!$E$12),"",'4I'!$E$12)</f>
        <v/>
      </c>
    </row>
    <row r="2250" spans="1:6">
      <c r="A2250" t="s">
        <v>15722</v>
      </c>
      <c r="B2250" t="str">
        <f>'4I'!$AI$12</f>
        <v>CR2021N5</v>
      </c>
      <c r="F2250" t="str">
        <f>IF(ISBLANK('4I'!$F$12),"",'4I'!$F$12)</f>
        <v/>
      </c>
    </row>
    <row r="2251" spans="1:6">
      <c r="A2251" t="s">
        <v>15722</v>
      </c>
      <c r="B2251" t="str">
        <f>'4I'!$AJ$12</f>
        <v>CR2021N6</v>
      </c>
      <c r="F2251">
        <f>IF(ISBLANK('4I'!$G$12),"",'4I'!$G$12)</f>
        <v>0</v>
      </c>
    </row>
    <row r="2252" spans="1:6">
      <c r="A2252" t="s">
        <v>15722</v>
      </c>
      <c r="B2252" t="str">
        <f>'4I'!$AK$12</f>
        <v>CR2021MM</v>
      </c>
      <c r="F2252" t="str">
        <f>IF(ISBLANK('4I'!$H$12),"",'4I'!$H$12)</f>
        <v/>
      </c>
    </row>
    <row r="2253" spans="1:6">
      <c r="A2253" t="s">
        <v>15722</v>
      </c>
      <c r="B2253" t="str">
        <f>'4I'!$AL$12</f>
        <v>CR2021TA</v>
      </c>
      <c r="F2253" t="str">
        <f>IF(ISBLANK('4I'!$I$12),"",'4I'!$I$12)</f>
        <v/>
      </c>
    </row>
    <row r="2254" spans="1:6">
      <c r="A2254" t="s">
        <v>15722</v>
      </c>
      <c r="B2254" t="str">
        <f>'4I'!$AM$12</f>
        <v>CR2021IRP</v>
      </c>
      <c r="F2254" t="str">
        <f>IF(ISBLANK('4I'!$J$12),"",'4I'!$J$12)</f>
        <v/>
      </c>
    </row>
    <row r="2255" spans="1:6">
      <c r="A2255" t="s">
        <v>15722</v>
      </c>
      <c r="B2255" t="str">
        <f>'4I'!$AN$12</f>
        <v>CR2021IRR</v>
      </c>
      <c r="F2255" t="str">
        <f>IF(ISBLANK('4I'!$K$12),"",'4I'!$K$12)</f>
        <v/>
      </c>
    </row>
    <row r="2256" spans="1:6">
      <c r="A2256" t="s">
        <v>15722</v>
      </c>
      <c r="B2256" t="str">
        <f>'4I'!$AF$13</f>
        <v>CR2022N0</v>
      </c>
      <c r="F2256" t="str">
        <f>IF(ISBLANK('4I'!$C$13),"",'4I'!$C$13)</f>
        <v/>
      </c>
    </row>
    <row r="2257" spans="1:6">
      <c r="A2257" t="s">
        <v>15722</v>
      </c>
      <c r="B2257" t="str">
        <f>'4I'!$AG$13</f>
        <v>CR2022N1</v>
      </c>
      <c r="F2257" t="str">
        <f>IF(ISBLANK('4I'!$D$13),"",'4I'!$D$13)</f>
        <v/>
      </c>
    </row>
    <row r="2258" spans="1:6">
      <c r="A2258" t="s">
        <v>15722</v>
      </c>
      <c r="B2258" t="str">
        <f>'4I'!$AH$13</f>
        <v>CR2022N2</v>
      </c>
      <c r="F2258" t="str">
        <f>IF(ISBLANK('4I'!$E$13),"",'4I'!$E$13)</f>
        <v/>
      </c>
    </row>
    <row r="2259" spans="1:6">
      <c r="A2259" t="s">
        <v>15722</v>
      </c>
      <c r="B2259" t="str">
        <f>'4I'!$AI$13</f>
        <v>CR2022N5</v>
      </c>
      <c r="F2259" t="str">
        <f>IF(ISBLANK('4I'!$F$13),"",'4I'!$F$13)</f>
        <v/>
      </c>
    </row>
    <row r="2260" spans="1:6">
      <c r="A2260" t="s">
        <v>15722</v>
      </c>
      <c r="B2260" t="str">
        <f>'4I'!$AJ$13</f>
        <v>CR2022N6</v>
      </c>
      <c r="F2260">
        <f>IF(ISBLANK('4I'!$G$13),"",'4I'!$G$13)</f>
        <v>0</v>
      </c>
    </row>
    <row r="2261" spans="1:6">
      <c r="A2261" t="s">
        <v>15722</v>
      </c>
      <c r="B2261" t="str">
        <f>'4I'!$AK$13</f>
        <v>CR2022MM</v>
      </c>
      <c r="F2261" t="str">
        <f>IF(ISBLANK('4I'!$H$13),"",'4I'!$H$13)</f>
        <v/>
      </c>
    </row>
    <row r="2262" spans="1:6">
      <c r="A2262" t="s">
        <v>15722</v>
      </c>
      <c r="B2262" t="str">
        <f>'4I'!$AL$13</f>
        <v>CR2022TA</v>
      </c>
      <c r="F2262" t="str">
        <f>IF(ISBLANK('4I'!$I$13),"",'4I'!$I$13)</f>
        <v/>
      </c>
    </row>
    <row r="2263" spans="1:6">
      <c r="A2263" t="s">
        <v>15722</v>
      </c>
      <c r="B2263" t="str">
        <f>'4I'!$AM$13</f>
        <v>CR2022IRP</v>
      </c>
      <c r="F2263" t="str">
        <f>IF(ISBLANK('4I'!$J$13),"",'4I'!$J$13)</f>
        <v/>
      </c>
    </row>
    <row r="2264" spans="1:6">
      <c r="A2264" t="s">
        <v>15722</v>
      </c>
      <c r="B2264" t="str">
        <f>'4I'!$AN$13</f>
        <v>CR2022IRR</v>
      </c>
      <c r="F2264" t="str">
        <f>IF(ISBLANK('4I'!$K$13),"",'4I'!$K$13)</f>
        <v/>
      </c>
    </row>
    <row r="2265" spans="1:6">
      <c r="A2265" t="s">
        <v>15722</v>
      </c>
      <c r="B2265" t="str">
        <f>'4I'!$AF$14</f>
        <v>CR2023N0</v>
      </c>
      <c r="F2265" t="str">
        <f>IF(ISBLANK('4I'!$C$14),"",'4I'!$C$14)</f>
        <v/>
      </c>
    </row>
    <row r="2266" spans="1:6">
      <c r="A2266" t="s">
        <v>15722</v>
      </c>
      <c r="B2266" t="str">
        <f>'4I'!$AG$14</f>
        <v>CR2023N1</v>
      </c>
      <c r="F2266" t="str">
        <f>IF(ISBLANK('4I'!$D$14),"",'4I'!$D$14)</f>
        <v/>
      </c>
    </row>
    <row r="2267" spans="1:6">
      <c r="A2267" t="s">
        <v>15722</v>
      </c>
      <c r="B2267" t="str">
        <f>'4I'!$AH$14</f>
        <v>CR2023N2</v>
      </c>
      <c r="F2267" t="str">
        <f>IF(ISBLANK('4I'!$E$14),"",'4I'!$E$14)</f>
        <v/>
      </c>
    </row>
    <row r="2268" spans="1:6">
      <c r="A2268" t="s">
        <v>15722</v>
      </c>
      <c r="B2268" t="str">
        <f>'4I'!$AI$14</f>
        <v>CR2023N5</v>
      </c>
      <c r="F2268" t="str">
        <f>IF(ISBLANK('4I'!$F$14),"",'4I'!$F$14)</f>
        <v/>
      </c>
    </row>
    <row r="2269" spans="1:6">
      <c r="A2269" t="s">
        <v>15722</v>
      </c>
      <c r="B2269" t="str">
        <f>'4I'!$AJ$14</f>
        <v>CR2023N6</v>
      </c>
      <c r="F2269">
        <f>IF(ISBLANK('4I'!$G$14),"",'4I'!$G$14)</f>
        <v>0</v>
      </c>
    </row>
    <row r="2270" spans="1:6">
      <c r="A2270" t="s">
        <v>15722</v>
      </c>
      <c r="B2270" t="str">
        <f>'4I'!$AK$14</f>
        <v>CR2023MM</v>
      </c>
      <c r="F2270" t="str">
        <f>IF(ISBLANK('4I'!$H$14),"",'4I'!$H$14)</f>
        <v/>
      </c>
    </row>
    <row r="2271" spans="1:6">
      <c r="A2271" t="s">
        <v>15722</v>
      </c>
      <c r="B2271" t="str">
        <f>'4I'!$AL$14</f>
        <v>CR2023TA</v>
      </c>
      <c r="F2271" t="str">
        <f>IF(ISBLANK('4I'!$I$14),"",'4I'!$I$14)</f>
        <v/>
      </c>
    </row>
    <row r="2272" spans="1:6">
      <c r="A2272" t="s">
        <v>15722</v>
      </c>
      <c r="B2272" t="str">
        <f>'4I'!$AM$14</f>
        <v>CR2023IRP</v>
      </c>
      <c r="F2272" t="str">
        <f>IF(ISBLANK('4I'!$J$14),"",'4I'!$J$14)</f>
        <v/>
      </c>
    </row>
    <row r="2273" spans="1:6">
      <c r="A2273" t="s">
        <v>15722</v>
      </c>
      <c r="B2273" t="str">
        <f>'4I'!$AN$14</f>
        <v>CR2023IRR</v>
      </c>
      <c r="F2273" t="str">
        <f>IF(ISBLANK('4I'!$K$14),"",'4I'!$K$14)</f>
        <v/>
      </c>
    </row>
    <row r="2274" spans="1:6">
      <c r="A2274" t="s">
        <v>15722</v>
      </c>
      <c r="B2274" t="str">
        <f>'4I'!$AF$15</f>
        <v>CR2024N0</v>
      </c>
      <c r="F2274" t="str">
        <f>IF(ISBLANK('4I'!$C$15),"",'4I'!$C$15)</f>
        <v/>
      </c>
    </row>
    <row r="2275" spans="1:6">
      <c r="A2275" t="s">
        <v>15722</v>
      </c>
      <c r="B2275" t="str">
        <f>'4I'!$AG$15</f>
        <v>CR2024N1</v>
      </c>
      <c r="F2275" t="str">
        <f>IF(ISBLANK('4I'!$D$15),"",'4I'!$D$15)</f>
        <v/>
      </c>
    </row>
    <row r="2276" spans="1:6">
      <c r="A2276" t="s">
        <v>15722</v>
      </c>
      <c r="B2276" t="str">
        <f>'4I'!$AH$15</f>
        <v>CR2024N2</v>
      </c>
      <c r="F2276" t="str">
        <f>IF(ISBLANK('4I'!$E$15),"",'4I'!$E$15)</f>
        <v/>
      </c>
    </row>
    <row r="2277" spans="1:6">
      <c r="A2277" t="s">
        <v>15722</v>
      </c>
      <c r="B2277" t="str">
        <f>'4I'!$AI$15</f>
        <v>CR2024N5</v>
      </c>
      <c r="F2277" t="str">
        <f>IF(ISBLANK('4I'!$F$15),"",'4I'!$F$15)</f>
        <v/>
      </c>
    </row>
    <row r="2278" spans="1:6">
      <c r="A2278" t="s">
        <v>15722</v>
      </c>
      <c r="B2278" t="str">
        <f>'4I'!$AJ$15</f>
        <v>CR2024N6</v>
      </c>
      <c r="F2278">
        <f>IF(ISBLANK('4I'!$G$15),"",'4I'!$G$15)</f>
        <v>0</v>
      </c>
    </row>
    <row r="2279" spans="1:6">
      <c r="A2279" t="s">
        <v>15722</v>
      </c>
      <c r="B2279" t="str">
        <f>'4I'!$AK$15</f>
        <v>CR2024MM</v>
      </c>
      <c r="F2279" t="str">
        <f>IF(ISBLANK('4I'!$H$15),"",'4I'!$H$15)</f>
        <v/>
      </c>
    </row>
    <row r="2280" spans="1:6">
      <c r="A2280" t="s">
        <v>15722</v>
      </c>
      <c r="B2280" t="str">
        <f>'4I'!$AL$15</f>
        <v>CR2024TA</v>
      </c>
      <c r="F2280" t="str">
        <f>IF(ISBLANK('4I'!$I$15),"",'4I'!$I$15)</f>
        <v/>
      </c>
    </row>
    <row r="2281" spans="1:6">
      <c r="A2281" t="s">
        <v>15722</v>
      </c>
      <c r="B2281" t="str">
        <f>'4I'!$AM$15</f>
        <v>CR2024IRP</v>
      </c>
      <c r="F2281" t="str">
        <f>IF(ISBLANK('4I'!$J$15),"",'4I'!$J$15)</f>
        <v/>
      </c>
    </row>
    <row r="2282" spans="1:6">
      <c r="A2282" t="s">
        <v>15722</v>
      </c>
      <c r="B2282" t="str">
        <f>'4I'!$AN$15</f>
        <v>CR2024IRR</v>
      </c>
      <c r="F2282" t="str">
        <f>IF(ISBLANK('4I'!$K$15),"",'4I'!$K$15)</f>
        <v/>
      </c>
    </row>
    <row r="2283" spans="1:6">
      <c r="A2283" t="s">
        <v>15722</v>
      </c>
      <c r="B2283" t="str">
        <f>'4I'!$AF$16</f>
        <v>CR2025N0</v>
      </c>
      <c r="F2283" t="str">
        <f>IF(ISBLANK('4I'!$C$16),"",'4I'!$C$16)</f>
        <v/>
      </c>
    </row>
    <row r="2284" spans="1:6">
      <c r="A2284" t="s">
        <v>15722</v>
      </c>
      <c r="B2284" t="str">
        <f>'4I'!$AG$16</f>
        <v>CR2025N1</v>
      </c>
      <c r="F2284" t="str">
        <f>IF(ISBLANK('4I'!$D$16),"",'4I'!$D$16)</f>
        <v/>
      </c>
    </row>
    <row r="2285" spans="1:6">
      <c r="A2285" t="s">
        <v>15722</v>
      </c>
      <c r="B2285" t="str">
        <f>'4I'!$AH$16</f>
        <v>CR2025N2</v>
      </c>
      <c r="F2285" t="str">
        <f>IF(ISBLANK('4I'!$E$16),"",'4I'!$E$16)</f>
        <v/>
      </c>
    </row>
    <row r="2286" spans="1:6">
      <c r="A2286" t="s">
        <v>15722</v>
      </c>
      <c r="B2286" t="str">
        <f>'4I'!$AI$16</f>
        <v>CR2025N5</v>
      </c>
      <c r="F2286" t="str">
        <f>IF(ISBLANK('4I'!$F$16),"",'4I'!$F$16)</f>
        <v/>
      </c>
    </row>
    <row r="2287" spans="1:6">
      <c r="A2287" t="s">
        <v>15722</v>
      </c>
      <c r="B2287" t="str">
        <f>'4I'!$AJ$16</f>
        <v>CR2025N6</v>
      </c>
      <c r="F2287">
        <f>IF(ISBLANK('4I'!$G$16),"",'4I'!$G$16)</f>
        <v>0</v>
      </c>
    </row>
    <row r="2288" spans="1:6">
      <c r="A2288" t="s">
        <v>15722</v>
      </c>
      <c r="B2288" t="str">
        <f>'4I'!$AK$16</f>
        <v>CR2025MM</v>
      </c>
      <c r="F2288" t="str">
        <f>IF(ISBLANK('4I'!$H$16),"",'4I'!$H$16)</f>
        <v/>
      </c>
    </row>
    <row r="2289" spans="1:6">
      <c r="A2289" t="s">
        <v>15722</v>
      </c>
      <c r="B2289" t="str">
        <f>'4I'!$AL$16</f>
        <v>CR2025TA</v>
      </c>
      <c r="F2289" t="str">
        <f>IF(ISBLANK('4I'!$I$16),"",'4I'!$I$16)</f>
        <v/>
      </c>
    </row>
    <row r="2290" spans="1:6">
      <c r="A2290" t="s">
        <v>15722</v>
      </c>
      <c r="B2290" t="str">
        <f>'4I'!$AM$16</f>
        <v>CR2025IRP</v>
      </c>
      <c r="F2290" t="str">
        <f>IF(ISBLANK('4I'!$J$16),"",'4I'!$J$16)</f>
        <v/>
      </c>
    </row>
    <row r="2291" spans="1:6">
      <c r="A2291" t="s">
        <v>15722</v>
      </c>
      <c r="B2291" t="str">
        <f>'4I'!$AN$16</f>
        <v>CR2025IRR</v>
      </c>
      <c r="F2291" t="str">
        <f>IF(ISBLANK('4I'!$K$16),"",'4I'!$K$16)</f>
        <v/>
      </c>
    </row>
    <row r="2292" spans="1:6">
      <c r="A2292" t="s">
        <v>15722</v>
      </c>
      <c r="B2292" t="str">
        <f>'4I'!$AF$17</f>
        <v>CR2026N0</v>
      </c>
      <c r="F2292" t="str">
        <f>IF(ISBLANK('4I'!$C$17),"",'4I'!$C$17)</f>
        <v/>
      </c>
    </row>
    <row r="2293" spans="1:6">
      <c r="A2293" t="s">
        <v>15722</v>
      </c>
      <c r="B2293" t="str">
        <f>'4I'!$AG$17</f>
        <v>CR2026N1</v>
      </c>
      <c r="F2293" t="str">
        <f>IF(ISBLANK('4I'!$D$17),"",'4I'!$D$17)</f>
        <v/>
      </c>
    </row>
    <row r="2294" spans="1:6">
      <c r="A2294" t="s">
        <v>15722</v>
      </c>
      <c r="B2294" t="str">
        <f>'4I'!$AH$17</f>
        <v>CR2026N2</v>
      </c>
      <c r="F2294" t="str">
        <f>IF(ISBLANK('4I'!$E$17),"",'4I'!$E$17)</f>
        <v/>
      </c>
    </row>
    <row r="2295" spans="1:6">
      <c r="A2295" t="s">
        <v>15722</v>
      </c>
      <c r="B2295" t="str">
        <f>'4I'!$AI$17</f>
        <v>CR2026N5</v>
      </c>
      <c r="F2295" t="str">
        <f>IF(ISBLANK('4I'!$F$17),"",'4I'!$F$17)</f>
        <v/>
      </c>
    </row>
    <row r="2296" spans="1:6">
      <c r="A2296" t="s">
        <v>15722</v>
      </c>
      <c r="B2296" t="str">
        <f>'4I'!$AJ$17</f>
        <v>CR2026N6</v>
      </c>
      <c r="F2296">
        <f>IF(ISBLANK('4I'!$G$17),"",'4I'!$G$17)</f>
        <v>0</v>
      </c>
    </row>
    <row r="2297" spans="1:6">
      <c r="A2297" t="s">
        <v>15722</v>
      </c>
      <c r="B2297" t="str">
        <f>'4I'!$AK$17</f>
        <v>CR2026MM</v>
      </c>
      <c r="F2297" t="str">
        <f>IF(ISBLANK('4I'!$H$17),"",'4I'!$H$17)</f>
        <v/>
      </c>
    </row>
    <row r="2298" spans="1:6">
      <c r="A2298" t="s">
        <v>15722</v>
      </c>
      <c r="B2298" t="str">
        <f>'4I'!$AL$17</f>
        <v>CR2026TA</v>
      </c>
      <c r="F2298" t="str">
        <f>IF(ISBLANK('4I'!$I$17),"",'4I'!$I$17)</f>
        <v/>
      </c>
    </row>
    <row r="2299" spans="1:6">
      <c r="A2299" t="s">
        <v>15722</v>
      </c>
      <c r="B2299" t="str">
        <f>'4I'!$AM$17</f>
        <v>CR2026IRP</v>
      </c>
      <c r="F2299" t="str">
        <f>IF(ISBLANK('4I'!$J$17),"",'4I'!$J$17)</f>
        <v/>
      </c>
    </row>
    <row r="2300" spans="1:6">
      <c r="A2300" t="s">
        <v>15722</v>
      </c>
      <c r="B2300" t="str">
        <f>'4I'!$AN$17</f>
        <v>CR2026IRR</v>
      </c>
      <c r="F2300" t="str">
        <f>IF(ISBLANK('4I'!$K$17),"",'4I'!$K$17)</f>
        <v/>
      </c>
    </row>
    <row r="2301" spans="1:6">
      <c r="A2301" t="s">
        <v>15722</v>
      </c>
      <c r="B2301" t="str">
        <f>'4I'!$AF$18</f>
        <v>CR4029N0</v>
      </c>
      <c r="F2301" t="str">
        <f>IF(ISBLANK('4I'!$C$18),"",'4I'!$C$18)</f>
        <v/>
      </c>
    </row>
    <row r="2302" spans="1:6">
      <c r="A2302" t="s">
        <v>15722</v>
      </c>
      <c r="B2302" t="str">
        <f>'4I'!$AG$18</f>
        <v>CR4029N1</v>
      </c>
      <c r="F2302" t="str">
        <f>IF(ISBLANK('4I'!$D$18),"",'4I'!$D$18)</f>
        <v/>
      </c>
    </row>
    <row r="2303" spans="1:6">
      <c r="A2303" t="s">
        <v>15722</v>
      </c>
      <c r="B2303" t="str">
        <f>'4I'!$AH$18</f>
        <v>CR4029N2</v>
      </c>
      <c r="F2303" t="str">
        <f>IF(ISBLANK('4I'!$E$18),"",'4I'!$E$18)</f>
        <v/>
      </c>
    </row>
    <row r="2304" spans="1:6">
      <c r="A2304" t="s">
        <v>15722</v>
      </c>
      <c r="B2304" t="str">
        <f>'4I'!$AI$18</f>
        <v>CR4029N5</v>
      </c>
      <c r="F2304" t="str">
        <f>IF(ISBLANK('4I'!$F$18),"",'4I'!$F$18)</f>
        <v/>
      </c>
    </row>
    <row r="2305" spans="1:6">
      <c r="A2305" t="s">
        <v>15722</v>
      </c>
      <c r="B2305" t="str">
        <f>'4I'!$AJ$18</f>
        <v>CR4029N6</v>
      </c>
      <c r="F2305">
        <f>IF(ISBLANK('4I'!$G$18),"",'4I'!$G$18)</f>
        <v>0</v>
      </c>
    </row>
    <row r="2306" spans="1:6">
      <c r="A2306" t="s">
        <v>15722</v>
      </c>
      <c r="B2306" t="str">
        <f>'4I'!$AK$18</f>
        <v>CR4029MM</v>
      </c>
      <c r="F2306" t="str">
        <f>IF(ISBLANK('4I'!$H$18),"",'4I'!$H$18)</f>
        <v/>
      </c>
    </row>
    <row r="2307" spans="1:6">
      <c r="A2307" t="s">
        <v>15722</v>
      </c>
      <c r="B2307" t="str">
        <f>'4I'!$AL$18</f>
        <v>CR4029TA</v>
      </c>
      <c r="F2307" t="str">
        <f>IF(ISBLANK('4I'!$I$18),"",'4I'!$I$18)</f>
        <v/>
      </c>
    </row>
    <row r="2308" spans="1:6">
      <c r="A2308" t="s">
        <v>15722</v>
      </c>
      <c r="B2308" t="str">
        <f>'4I'!$AM$18</f>
        <v>CR4029IRP</v>
      </c>
      <c r="F2308" t="str">
        <f>IF(ISBLANK('4I'!$J$18),"",'4I'!$J$18)</f>
        <v/>
      </c>
    </row>
    <row r="2309" spans="1:6">
      <c r="A2309" t="s">
        <v>15722</v>
      </c>
      <c r="B2309" t="str">
        <f>'4I'!$AN$18</f>
        <v>CR4029IRR</v>
      </c>
      <c r="F2309" t="str">
        <f>IF(ISBLANK('4I'!$K$18),"",'4I'!$K$18)</f>
        <v/>
      </c>
    </row>
    <row r="2310" spans="1:6">
      <c r="A2310" t="s">
        <v>15722</v>
      </c>
      <c r="B2310" t="str">
        <f>'4I'!$AF$19</f>
        <v>CR2027N0</v>
      </c>
      <c r="F2310">
        <f>IF(ISBLANK('4I'!$C$19),"",'4I'!$C$19)</f>
        <v>0</v>
      </c>
    </row>
    <row r="2311" spans="1:6">
      <c r="A2311" t="s">
        <v>15722</v>
      </c>
      <c r="B2311" t="str">
        <f>'4I'!$AG$19</f>
        <v>CR2027N1</v>
      </c>
      <c r="F2311">
        <f>IF(ISBLANK('4I'!$D$19),"",'4I'!$D$19)</f>
        <v>0</v>
      </c>
    </row>
    <row r="2312" spans="1:6">
      <c r="A2312" t="s">
        <v>15722</v>
      </c>
      <c r="B2312" t="str">
        <f>'4I'!$AH$19</f>
        <v>CR2027N2</v>
      </c>
      <c r="F2312">
        <f>IF(ISBLANK('4I'!$E$19),"",'4I'!$E$19)</f>
        <v>0</v>
      </c>
    </row>
    <row r="2313" spans="1:6">
      <c r="A2313" t="s">
        <v>15722</v>
      </c>
      <c r="B2313" t="str">
        <f>'4I'!$AI$19</f>
        <v>CR2027N5</v>
      </c>
      <c r="F2313">
        <f>IF(ISBLANK('4I'!$F$19),"",'4I'!$F$19)</f>
        <v>0</v>
      </c>
    </row>
    <row r="2314" spans="1:6">
      <c r="A2314" t="s">
        <v>15722</v>
      </c>
      <c r="B2314" t="str">
        <f>'4I'!$AJ$19</f>
        <v>CR2027N6</v>
      </c>
      <c r="F2314">
        <f>IF(ISBLANK('4I'!$G$19),"",'4I'!$G$19)</f>
        <v>0</v>
      </c>
    </row>
    <row r="2315" spans="1:6">
      <c r="A2315" t="s">
        <v>15722</v>
      </c>
      <c r="B2315" t="str">
        <f>'4I'!$AK$19</f>
        <v>CR2027MM</v>
      </c>
      <c r="F2315">
        <f>IF(ISBLANK('4I'!$H$19),"",'4I'!$H$19)</f>
        <v>0</v>
      </c>
    </row>
    <row r="2316" spans="1:6">
      <c r="A2316" t="s">
        <v>15722</v>
      </c>
      <c r="B2316" t="str">
        <f>'4I'!$AL$19</f>
        <v>CR2027TA</v>
      </c>
      <c r="F2316">
        <f>IF(ISBLANK('4I'!$I$19),"",'4I'!$I$19)</f>
        <v>0</v>
      </c>
    </row>
    <row r="2317" spans="1:6">
      <c r="A2317" t="s">
        <v>15722</v>
      </c>
      <c r="B2317" t="str">
        <f>'4I'!$AF$22</f>
        <v>CR2005N0</v>
      </c>
      <c r="F2317" t="str">
        <f>IF(ISBLANK('4I'!$C$22),"",'4I'!$C$22)</f>
        <v/>
      </c>
    </row>
    <row r="2318" spans="1:6">
      <c r="A2318" t="s">
        <v>15722</v>
      </c>
      <c r="B2318" t="str">
        <f>'4I'!$AG$22</f>
        <v>CR2005N1</v>
      </c>
      <c r="F2318" t="str">
        <f>IF(ISBLANK('4I'!$D$22),"",'4I'!$D$22)</f>
        <v/>
      </c>
    </row>
    <row r="2319" spans="1:6">
      <c r="A2319" t="s">
        <v>15722</v>
      </c>
      <c r="B2319" t="str">
        <f>'4I'!$AH$22</f>
        <v>CR2005N2</v>
      </c>
      <c r="F2319" t="str">
        <f>IF(ISBLANK('4I'!$E$22),"",'4I'!$E$22)</f>
        <v/>
      </c>
    </row>
    <row r="2320" spans="1:6">
      <c r="A2320" t="s">
        <v>15722</v>
      </c>
      <c r="B2320" t="str">
        <f>'4I'!$AI$22</f>
        <v>CR2005N5</v>
      </c>
      <c r="F2320" t="str">
        <f>IF(ISBLANK('4I'!$F$22),"",'4I'!$F$22)</f>
        <v/>
      </c>
    </row>
    <row r="2321" spans="1:6">
      <c r="A2321" t="s">
        <v>15722</v>
      </c>
      <c r="B2321" t="str">
        <f>'4I'!$AJ$22</f>
        <v>CR2005N6</v>
      </c>
      <c r="F2321">
        <f>IF(ISBLANK('4I'!$G$22),"",'4I'!$G$22)</f>
        <v>0</v>
      </c>
    </row>
    <row r="2322" spans="1:6">
      <c r="A2322" t="s">
        <v>15722</v>
      </c>
      <c r="B2322" t="str">
        <f>'4I'!$AK$22</f>
        <v>CR2005MM</v>
      </c>
      <c r="F2322" t="str">
        <f>IF(ISBLANK('4I'!$H$22),"",'4I'!$H$22)</f>
        <v/>
      </c>
    </row>
    <row r="2323" spans="1:6">
      <c r="A2323" t="s">
        <v>15722</v>
      </c>
      <c r="B2323" t="str">
        <f>'4I'!$AL$22</f>
        <v>CR2005TA</v>
      </c>
      <c r="F2323" t="str">
        <f>IF(ISBLANK('4I'!$I$22),"",'4I'!$I$22)</f>
        <v/>
      </c>
    </row>
    <row r="2324" spans="1:6">
      <c r="A2324" t="s">
        <v>15722</v>
      </c>
      <c r="B2324" t="str">
        <f>'4I'!$AF$23</f>
        <v>CR2006N0</v>
      </c>
      <c r="F2324" t="str">
        <f>IF(ISBLANK('4I'!$C$23),"",'4I'!$C$23)</f>
        <v/>
      </c>
    </row>
    <row r="2325" spans="1:6">
      <c r="A2325" t="s">
        <v>15722</v>
      </c>
      <c r="B2325" t="str">
        <f>'4I'!$AG$23</f>
        <v>CR2006N1</v>
      </c>
      <c r="F2325" t="str">
        <f>IF(ISBLANK('4I'!$D$23),"",'4I'!$D$23)</f>
        <v/>
      </c>
    </row>
    <row r="2326" spans="1:6">
      <c r="A2326" t="s">
        <v>15722</v>
      </c>
      <c r="B2326" t="str">
        <f>'4I'!$AH$23</f>
        <v>CR2006N2</v>
      </c>
      <c r="F2326" t="str">
        <f>IF(ISBLANK('4I'!$E$23),"",'4I'!$E$23)</f>
        <v/>
      </c>
    </row>
    <row r="2327" spans="1:6">
      <c r="A2327" t="s">
        <v>15722</v>
      </c>
      <c r="B2327" t="str">
        <f>'4I'!$AI$23</f>
        <v>CR2006N5</v>
      </c>
      <c r="F2327" t="str">
        <f>IF(ISBLANK('4I'!$F$23),"",'4I'!$F$23)</f>
        <v/>
      </c>
    </row>
    <row r="2328" spans="1:6">
      <c r="A2328" t="s">
        <v>15722</v>
      </c>
      <c r="B2328" t="str">
        <f>'4I'!$AJ$23</f>
        <v>CR2006N6</v>
      </c>
      <c r="F2328">
        <f>IF(ISBLANK('4I'!$G$23),"",'4I'!$G$23)</f>
        <v>0</v>
      </c>
    </row>
    <row r="2329" spans="1:6">
      <c r="A2329" t="s">
        <v>15722</v>
      </c>
      <c r="B2329" t="str">
        <f>'4I'!$AK$23</f>
        <v>CR2006MM</v>
      </c>
      <c r="F2329" t="str">
        <f>IF(ISBLANK('4I'!$H$23),"",'4I'!$H$23)</f>
        <v/>
      </c>
    </row>
    <row r="2330" spans="1:6">
      <c r="A2330" t="s">
        <v>15722</v>
      </c>
      <c r="B2330" t="str">
        <f>'4I'!$AL$23</f>
        <v>CR2006TA</v>
      </c>
      <c r="F2330" t="str">
        <f>IF(ISBLANK('4I'!$I$23),"",'4I'!$I$23)</f>
        <v/>
      </c>
    </row>
    <row r="2331" spans="1:6">
      <c r="A2331" t="s">
        <v>15722</v>
      </c>
      <c r="B2331" t="str">
        <f>'4I'!$AF$24</f>
        <v>CR2007N0</v>
      </c>
      <c r="F2331" t="str">
        <f>IF(ISBLANK('4I'!$C$24),"",'4I'!$C$24)</f>
        <v/>
      </c>
    </row>
    <row r="2332" spans="1:6">
      <c r="A2332" t="s">
        <v>15722</v>
      </c>
      <c r="B2332" t="str">
        <f>'4I'!$AG$24</f>
        <v>CR2007N1</v>
      </c>
      <c r="F2332" t="str">
        <f>IF(ISBLANK('4I'!$D$24),"",'4I'!$D$24)</f>
        <v/>
      </c>
    </row>
    <row r="2333" spans="1:6">
      <c r="A2333" t="s">
        <v>15722</v>
      </c>
      <c r="B2333" t="str">
        <f>'4I'!$AH$24</f>
        <v>CR2007N2</v>
      </c>
      <c r="F2333" t="str">
        <f>IF(ISBLANK('4I'!$E$24),"",'4I'!$E$24)</f>
        <v/>
      </c>
    </row>
    <row r="2334" spans="1:6">
      <c r="A2334" t="s">
        <v>15722</v>
      </c>
      <c r="B2334" t="str">
        <f>'4I'!$AI$24</f>
        <v>CR2007N5</v>
      </c>
      <c r="F2334" t="str">
        <f>IF(ISBLANK('4I'!$F$24),"",'4I'!$F$24)</f>
        <v/>
      </c>
    </row>
    <row r="2335" spans="1:6">
      <c r="A2335" t="s">
        <v>15722</v>
      </c>
      <c r="B2335" t="str">
        <f>'4I'!$AJ$24</f>
        <v>CR2007N6</v>
      </c>
      <c r="F2335">
        <f>IF(ISBLANK('4I'!$G$24),"",'4I'!$G$24)</f>
        <v>0</v>
      </c>
    </row>
    <row r="2336" spans="1:6">
      <c r="A2336" t="s">
        <v>15722</v>
      </c>
      <c r="B2336" t="str">
        <f>'4I'!$AK$24</f>
        <v>CR2007MM</v>
      </c>
      <c r="F2336" t="str">
        <f>IF(ISBLANK('4I'!$H$24),"",'4I'!$H$24)</f>
        <v/>
      </c>
    </row>
    <row r="2337" spans="1:6">
      <c r="A2337" t="s">
        <v>15722</v>
      </c>
      <c r="B2337" t="str">
        <f>'4I'!$AL$24</f>
        <v>CR2007TA</v>
      </c>
      <c r="F2337" t="str">
        <f>IF(ISBLANK('4I'!$I$24),"",'4I'!$I$24)</f>
        <v/>
      </c>
    </row>
    <row r="2338" spans="1:6">
      <c r="A2338" t="s">
        <v>15722</v>
      </c>
      <c r="B2338" t="str">
        <f>'4I'!$AF$25</f>
        <v>CR2008N0</v>
      </c>
      <c r="F2338" t="str">
        <f>IF(ISBLANK('4I'!$C$25),"",'4I'!$C$25)</f>
        <v/>
      </c>
    </row>
    <row r="2339" spans="1:6">
      <c r="A2339" t="s">
        <v>15722</v>
      </c>
      <c r="B2339" t="str">
        <f>'4I'!$AG$25</f>
        <v>CR2008N1</v>
      </c>
      <c r="F2339" t="str">
        <f>IF(ISBLANK('4I'!$D$25),"",'4I'!$D$25)</f>
        <v/>
      </c>
    </row>
    <row r="2340" spans="1:6">
      <c r="A2340" t="s">
        <v>15722</v>
      </c>
      <c r="B2340" t="str">
        <f>'4I'!$AH$25</f>
        <v>CR2008N2</v>
      </c>
      <c r="F2340" t="str">
        <f>IF(ISBLANK('4I'!$E$25),"",'4I'!$E$25)</f>
        <v/>
      </c>
    </row>
    <row r="2341" spans="1:6">
      <c r="A2341" t="s">
        <v>15722</v>
      </c>
      <c r="B2341" t="str">
        <f>'4I'!$AI$25</f>
        <v>CR2008N5</v>
      </c>
      <c r="F2341" t="str">
        <f>IF(ISBLANK('4I'!$F$25),"",'4I'!$F$25)</f>
        <v/>
      </c>
    </row>
    <row r="2342" spans="1:6">
      <c r="A2342" t="s">
        <v>15722</v>
      </c>
      <c r="B2342" t="str">
        <f>'4I'!$AJ$25</f>
        <v>CR2008N6</v>
      </c>
      <c r="F2342">
        <f>IF(ISBLANK('4I'!$G$25),"",'4I'!$G$25)</f>
        <v>0</v>
      </c>
    </row>
    <row r="2343" spans="1:6">
      <c r="A2343" t="s">
        <v>15722</v>
      </c>
      <c r="B2343" t="str">
        <f>'4I'!$AK$25</f>
        <v>CR2008MM</v>
      </c>
      <c r="F2343" t="str">
        <f>IF(ISBLANK('4I'!$H$25),"",'4I'!$H$25)</f>
        <v/>
      </c>
    </row>
    <row r="2344" spans="1:6">
      <c r="A2344" t="s">
        <v>15722</v>
      </c>
      <c r="B2344" t="str">
        <f>'4I'!$AL$25</f>
        <v>CR2008TA</v>
      </c>
      <c r="F2344" t="str">
        <f>IF(ISBLANK('4I'!$I$25),"",'4I'!$I$25)</f>
        <v/>
      </c>
    </row>
    <row r="2345" spans="1:6">
      <c r="A2345" t="s">
        <v>15722</v>
      </c>
      <c r="B2345" t="str">
        <f>'4I'!$AF$26</f>
        <v>CR2009N0</v>
      </c>
      <c r="F2345">
        <f>IF(ISBLANK('4I'!$C$26),"",'4I'!$C$26)</f>
        <v>0</v>
      </c>
    </row>
    <row r="2346" spans="1:6">
      <c r="A2346" t="s">
        <v>15722</v>
      </c>
      <c r="B2346" t="str">
        <f>'4I'!$AG$26</f>
        <v>CR2009N1</v>
      </c>
      <c r="F2346">
        <f>IF(ISBLANK('4I'!$D$26),"",'4I'!$D$26)</f>
        <v>0</v>
      </c>
    </row>
    <row r="2347" spans="1:6">
      <c r="A2347" t="s">
        <v>15722</v>
      </c>
      <c r="B2347" t="str">
        <f>'4I'!$AH$26</f>
        <v>CR2009N2</v>
      </c>
      <c r="F2347">
        <f>IF(ISBLANK('4I'!$E$26),"",'4I'!$E$26)</f>
        <v>0</v>
      </c>
    </row>
    <row r="2348" spans="1:6">
      <c r="A2348" t="s">
        <v>15722</v>
      </c>
      <c r="B2348" t="str">
        <f>'4I'!$AI$26</f>
        <v>CR2009N5</v>
      </c>
      <c r="F2348">
        <f>IF(ISBLANK('4I'!$F$26),"",'4I'!$F$26)</f>
        <v>0</v>
      </c>
    </row>
    <row r="2349" spans="1:6">
      <c r="A2349" t="s">
        <v>15722</v>
      </c>
      <c r="B2349" t="str">
        <f>'4I'!$AJ$26</f>
        <v>CR2009N6</v>
      </c>
      <c r="F2349">
        <f>IF(ISBLANK('4I'!$G$26),"",'4I'!$G$26)</f>
        <v>0</v>
      </c>
    </row>
    <row r="2350" spans="1:6">
      <c r="A2350" t="s">
        <v>15722</v>
      </c>
      <c r="B2350" t="str">
        <f>'4I'!$AK$26</f>
        <v>CR2009MM</v>
      </c>
      <c r="F2350">
        <f>IF(ISBLANK('4I'!$H$26),"",'4I'!$H$26)</f>
        <v>0</v>
      </c>
    </row>
    <row r="2351" spans="1:6">
      <c r="A2351" t="s">
        <v>15722</v>
      </c>
      <c r="B2351" t="str">
        <f>'4I'!$AL$26</f>
        <v>CR2009TA</v>
      </c>
      <c r="F2351">
        <f>IF(ISBLANK('4I'!$I$26),"",'4I'!$I$26)</f>
        <v>0</v>
      </c>
    </row>
    <row r="2352" spans="1:6">
      <c r="A2352" t="s">
        <v>15722</v>
      </c>
      <c r="B2352" t="str">
        <f>'4I'!$AF$29</f>
        <v>CR20010N0</v>
      </c>
      <c r="F2352" t="str">
        <f>IF(ISBLANK('4I'!$C$29),"",'4I'!$C$29)</f>
        <v/>
      </c>
    </row>
    <row r="2353" spans="1:6">
      <c r="A2353" t="s">
        <v>15722</v>
      </c>
      <c r="B2353" t="str">
        <f>'4I'!$AG$29</f>
        <v>CR20010N1</v>
      </c>
      <c r="F2353" t="str">
        <f>IF(ISBLANK('4I'!$D$29),"",'4I'!$D$29)</f>
        <v/>
      </c>
    </row>
    <row r="2354" spans="1:6">
      <c r="A2354" t="s">
        <v>15722</v>
      </c>
      <c r="B2354" t="str">
        <f>'4I'!$AH$29</f>
        <v>CR20010N2</v>
      </c>
      <c r="F2354" t="str">
        <f>IF(ISBLANK('4I'!$E$29),"",'4I'!$E$29)</f>
        <v/>
      </c>
    </row>
    <row r="2355" spans="1:6">
      <c r="A2355" t="s">
        <v>15722</v>
      </c>
      <c r="B2355" t="str">
        <f>'4I'!$AI$29</f>
        <v>CR20010N5</v>
      </c>
      <c r="F2355" t="str">
        <f>IF(ISBLANK('4I'!$F$29),"",'4I'!$F$29)</f>
        <v/>
      </c>
    </row>
    <row r="2356" spans="1:6">
      <c r="A2356" t="s">
        <v>15722</v>
      </c>
      <c r="B2356" t="str">
        <f>'4I'!$AJ$29</f>
        <v>CR20010N6</v>
      </c>
      <c r="F2356">
        <f>IF(ISBLANK('4I'!$G$29),"",'4I'!$G$29)</f>
        <v>0</v>
      </c>
    </row>
    <row r="2357" spans="1:6">
      <c r="A2357" t="s">
        <v>15722</v>
      </c>
      <c r="B2357" t="str">
        <f>'4I'!$AK$29</f>
        <v>CR20010MM</v>
      </c>
      <c r="F2357" t="str">
        <f>IF(ISBLANK('4I'!$H$29),"",'4I'!$H$29)</f>
        <v/>
      </c>
    </row>
    <row r="2358" spans="1:6">
      <c r="A2358" t="s">
        <v>15722</v>
      </c>
      <c r="B2358" t="str">
        <f>'4I'!$AL$29</f>
        <v>CR20010TA</v>
      </c>
      <c r="F2358" t="str">
        <f>IF(ISBLANK('4I'!$I$29),"",'4I'!$I$29)</f>
        <v/>
      </c>
    </row>
    <row r="2359" spans="1:6">
      <c r="A2359" t="s">
        <v>15722</v>
      </c>
      <c r="B2359" t="str">
        <f>'4I'!$AF$30</f>
        <v>CR20011N0</v>
      </c>
      <c r="F2359" t="str">
        <f>IF(ISBLANK('4I'!$C$30),"",'4I'!$C$30)</f>
        <v/>
      </c>
    </row>
    <row r="2360" spans="1:6">
      <c r="A2360" t="s">
        <v>15722</v>
      </c>
      <c r="B2360" t="str">
        <f>'4I'!$AG$30</f>
        <v>CR20011N1</v>
      </c>
      <c r="F2360" t="str">
        <f>IF(ISBLANK('4I'!$D$30),"",'4I'!$D$30)</f>
        <v/>
      </c>
    </row>
    <row r="2361" spans="1:6">
      <c r="A2361" t="s">
        <v>15722</v>
      </c>
      <c r="B2361" t="str">
        <f>'4I'!$AH$30</f>
        <v>CR20011N2</v>
      </c>
      <c r="F2361" t="str">
        <f>IF(ISBLANK('4I'!$E$30),"",'4I'!$E$30)</f>
        <v/>
      </c>
    </row>
    <row r="2362" spans="1:6">
      <c r="A2362" t="s">
        <v>15722</v>
      </c>
      <c r="B2362" t="str">
        <f>'4I'!$AI$30</f>
        <v>CR20011N5</v>
      </c>
      <c r="F2362" t="str">
        <f>IF(ISBLANK('4I'!$F$30),"",'4I'!$F$30)</f>
        <v/>
      </c>
    </row>
    <row r="2363" spans="1:6">
      <c r="A2363" t="s">
        <v>15722</v>
      </c>
      <c r="B2363" t="str">
        <f>'4I'!$AJ$30</f>
        <v>CR20011N6</v>
      </c>
      <c r="F2363">
        <f>IF(ISBLANK('4I'!$G$30),"",'4I'!$G$30)</f>
        <v>0</v>
      </c>
    </row>
    <row r="2364" spans="1:6">
      <c r="A2364" t="s">
        <v>15722</v>
      </c>
      <c r="B2364" t="str">
        <f>'4I'!$AK$30</f>
        <v>CR20011MM</v>
      </c>
      <c r="F2364" t="str">
        <f>IF(ISBLANK('4I'!$H$30),"",'4I'!$H$30)</f>
        <v/>
      </c>
    </row>
    <row r="2365" spans="1:6">
      <c r="A2365" t="s">
        <v>15722</v>
      </c>
      <c r="B2365" t="str">
        <f>'4I'!$AL$30</f>
        <v>CR20011TA</v>
      </c>
      <c r="F2365" t="str">
        <f>IF(ISBLANK('4I'!$I$30),"",'4I'!$I$30)</f>
        <v/>
      </c>
    </row>
    <row r="2366" spans="1:6">
      <c r="A2366" t="s">
        <v>15722</v>
      </c>
      <c r="B2366" t="str">
        <f>'4I'!$AF$31</f>
        <v>CR20012N0</v>
      </c>
      <c r="F2366" t="str">
        <f>IF(ISBLANK('4I'!$C$31),"",'4I'!$C$31)</f>
        <v/>
      </c>
    </row>
    <row r="2367" spans="1:6">
      <c r="A2367" t="s">
        <v>15722</v>
      </c>
      <c r="B2367" t="str">
        <f>'4I'!$AG$31</f>
        <v>CR20012N1</v>
      </c>
      <c r="F2367" t="str">
        <f>IF(ISBLANK('4I'!$D$31),"",'4I'!$D$31)</f>
        <v/>
      </c>
    </row>
    <row r="2368" spans="1:6">
      <c r="A2368" t="s">
        <v>15722</v>
      </c>
      <c r="B2368" t="str">
        <f>'4I'!$AH$31</f>
        <v>CR20012N2</v>
      </c>
      <c r="F2368" t="str">
        <f>IF(ISBLANK('4I'!$E$31),"",'4I'!$E$31)</f>
        <v/>
      </c>
    </row>
    <row r="2369" spans="1:6">
      <c r="A2369" t="s">
        <v>15722</v>
      </c>
      <c r="B2369" t="str">
        <f>'4I'!$AI$31</f>
        <v>CR20012N5</v>
      </c>
      <c r="F2369" t="str">
        <f>IF(ISBLANK('4I'!$F$31),"",'4I'!$F$31)</f>
        <v/>
      </c>
    </row>
    <row r="2370" spans="1:6">
      <c r="A2370" t="s">
        <v>15722</v>
      </c>
      <c r="B2370" t="str">
        <f>'4I'!$AJ$31</f>
        <v>CR20012N6</v>
      </c>
      <c r="F2370">
        <f>IF(ISBLANK('4I'!$G$31),"",'4I'!$G$31)</f>
        <v>0</v>
      </c>
    </row>
    <row r="2371" spans="1:6">
      <c r="A2371" t="s">
        <v>15722</v>
      </c>
      <c r="B2371" t="str">
        <f>'4I'!$AK$31</f>
        <v>CR20012MM</v>
      </c>
      <c r="F2371" t="str">
        <f>IF(ISBLANK('4I'!$H$31),"",'4I'!$H$31)</f>
        <v/>
      </c>
    </row>
    <row r="2372" spans="1:6">
      <c r="A2372" t="s">
        <v>15722</v>
      </c>
      <c r="B2372" t="str">
        <f>'4I'!$AL$31</f>
        <v>CR20012TA</v>
      </c>
      <c r="F2372" t="str">
        <f>IF(ISBLANK('4I'!$I$31),"",'4I'!$I$31)</f>
        <v/>
      </c>
    </row>
    <row r="2373" spans="1:6">
      <c r="A2373" t="s">
        <v>15722</v>
      </c>
      <c r="B2373" t="str">
        <f>'4I'!$AF$32</f>
        <v>CR20013N0</v>
      </c>
      <c r="F2373" t="str">
        <f>IF(ISBLANK('4I'!$C$32),"",'4I'!$C$32)</f>
        <v/>
      </c>
    </row>
    <row r="2374" spans="1:6">
      <c r="A2374" t="s">
        <v>15722</v>
      </c>
      <c r="B2374" t="str">
        <f>'4I'!$AG$32</f>
        <v>CR20013N1</v>
      </c>
      <c r="F2374" t="str">
        <f>IF(ISBLANK('4I'!$D$32),"",'4I'!$D$32)</f>
        <v/>
      </c>
    </row>
    <row r="2375" spans="1:6">
      <c r="A2375" t="s">
        <v>15722</v>
      </c>
      <c r="B2375" t="str">
        <f>'4I'!$AH$32</f>
        <v>CR20013N2</v>
      </c>
      <c r="F2375" t="str">
        <f>IF(ISBLANK('4I'!$E$32),"",'4I'!$E$32)</f>
        <v/>
      </c>
    </row>
    <row r="2376" spans="1:6">
      <c r="A2376" t="s">
        <v>15722</v>
      </c>
      <c r="B2376" t="str">
        <f>'4I'!$AI$32</f>
        <v>CR20013N5</v>
      </c>
      <c r="F2376" t="str">
        <f>IF(ISBLANK('4I'!$F$32),"",'4I'!$F$32)</f>
        <v/>
      </c>
    </row>
    <row r="2377" spans="1:6">
      <c r="A2377" t="s">
        <v>15722</v>
      </c>
      <c r="B2377" t="str">
        <f>'4I'!$AJ$32</f>
        <v>CR20013N6</v>
      </c>
      <c r="F2377">
        <f>IF(ISBLANK('4I'!$G$32),"",'4I'!$G$32)</f>
        <v>0</v>
      </c>
    </row>
    <row r="2378" spans="1:6">
      <c r="A2378" t="s">
        <v>15722</v>
      </c>
      <c r="B2378" t="str">
        <f>'4I'!$AK$32</f>
        <v>CR20013MM</v>
      </c>
      <c r="F2378" t="str">
        <f>IF(ISBLANK('4I'!$H$32),"",'4I'!$H$32)</f>
        <v/>
      </c>
    </row>
    <row r="2379" spans="1:6">
      <c r="A2379" t="s">
        <v>15722</v>
      </c>
      <c r="B2379" t="str">
        <f>'4I'!$AL$32</f>
        <v>CR20013TA</v>
      </c>
      <c r="F2379" t="str">
        <f>IF(ISBLANK('4I'!$I$32),"",'4I'!$I$32)</f>
        <v/>
      </c>
    </row>
    <row r="2380" spans="1:6">
      <c r="A2380" t="s">
        <v>15722</v>
      </c>
      <c r="B2380" t="str">
        <f>'4I'!$AF$33</f>
        <v>CR20014N0</v>
      </c>
      <c r="F2380">
        <f>IF(ISBLANK('4I'!$C$33),"",'4I'!$C$33)</f>
        <v>0</v>
      </c>
    </row>
    <row r="2381" spans="1:6">
      <c r="A2381" t="s">
        <v>15722</v>
      </c>
      <c r="B2381" t="str">
        <f>'4I'!$AG$33</f>
        <v>CR20014N1</v>
      </c>
      <c r="F2381">
        <f>IF(ISBLANK('4I'!$D$33),"",'4I'!$D$33)</f>
        <v>0</v>
      </c>
    </row>
    <row r="2382" spans="1:6">
      <c r="A2382" t="s">
        <v>15722</v>
      </c>
      <c r="B2382" t="str">
        <f>'4I'!$AH$33</f>
        <v>CR20014N2</v>
      </c>
      <c r="F2382">
        <f>IF(ISBLANK('4I'!$E$33),"",'4I'!$E$33)</f>
        <v>0</v>
      </c>
    </row>
    <row r="2383" spans="1:6">
      <c r="A2383" t="s">
        <v>15722</v>
      </c>
      <c r="B2383" t="str">
        <f>'4I'!$AI$33</f>
        <v>CR20014N5</v>
      </c>
      <c r="F2383">
        <f>IF(ISBLANK('4I'!$F$33),"",'4I'!$F$33)</f>
        <v>0</v>
      </c>
    </row>
    <row r="2384" spans="1:6">
      <c r="A2384" t="s">
        <v>15722</v>
      </c>
      <c r="B2384" t="str">
        <f>'4I'!$AJ$33</f>
        <v>CR20014N6</v>
      </c>
      <c r="F2384">
        <f>IF(ISBLANK('4I'!$G$33),"",'4I'!$G$33)</f>
        <v>0</v>
      </c>
    </row>
    <row r="2385" spans="1:6">
      <c r="A2385" t="s">
        <v>15722</v>
      </c>
      <c r="B2385" t="str">
        <f>'4I'!$AK$33</f>
        <v>CR20014MM</v>
      </c>
      <c r="F2385">
        <f>IF(ISBLANK('4I'!$H$33),"",'4I'!$H$33)</f>
        <v>0</v>
      </c>
    </row>
    <row r="2386" spans="1:6">
      <c r="A2386" t="s">
        <v>15722</v>
      </c>
      <c r="B2386" t="str">
        <f>'4I'!$AL$33</f>
        <v>CR20014TA</v>
      </c>
      <c r="F2386">
        <f>IF(ISBLANK('4I'!$I$33),"",'4I'!$I$33)</f>
        <v>0</v>
      </c>
    </row>
    <row r="2387" spans="1:6">
      <c r="A2387" t="s">
        <v>15722</v>
      </c>
      <c r="B2387" t="str">
        <f>'4I'!$AF$36</f>
        <v>CR20015N0</v>
      </c>
      <c r="F2387" t="str">
        <f>IF(ISBLANK('4I'!$C$36),"",'4I'!$C$36)</f>
        <v/>
      </c>
    </row>
    <row r="2388" spans="1:6">
      <c r="A2388" t="s">
        <v>15722</v>
      </c>
      <c r="B2388" t="str">
        <f>'4I'!$AG$36</f>
        <v>CR20015N1</v>
      </c>
      <c r="F2388" t="str">
        <f>IF(ISBLANK('4I'!$D$36),"",'4I'!$D$36)</f>
        <v/>
      </c>
    </row>
    <row r="2389" spans="1:6">
      <c r="A2389" t="s">
        <v>15722</v>
      </c>
      <c r="B2389" t="str">
        <f>'4I'!$AH$36</f>
        <v>CR20015N2</v>
      </c>
      <c r="F2389" t="str">
        <f>IF(ISBLANK('4I'!$E$36),"",'4I'!$E$36)</f>
        <v/>
      </c>
    </row>
    <row r="2390" spans="1:6">
      <c r="A2390" t="s">
        <v>15722</v>
      </c>
      <c r="B2390" t="str">
        <f>'4I'!$AI$36</f>
        <v>CR20015N5</v>
      </c>
      <c r="F2390" t="str">
        <f>IF(ISBLANK('4I'!$F$36),"",'4I'!$F$36)</f>
        <v/>
      </c>
    </row>
    <row r="2391" spans="1:6">
      <c r="A2391" t="s">
        <v>15722</v>
      </c>
      <c r="B2391" t="str">
        <f>'4I'!$AJ$36</f>
        <v>CR20015N6</v>
      </c>
      <c r="F2391">
        <f>IF(ISBLANK('4I'!$G$36),"",'4I'!$G$36)</f>
        <v>0</v>
      </c>
    </row>
    <row r="2392" spans="1:6">
      <c r="A2392" t="s">
        <v>15722</v>
      </c>
      <c r="B2392" t="str">
        <f>'4I'!$AK$36</f>
        <v>CR20015MM</v>
      </c>
      <c r="F2392" t="str">
        <f>IF(ISBLANK('4I'!$H$36),"",'4I'!$H$36)</f>
        <v/>
      </c>
    </row>
    <row r="2393" spans="1:6">
      <c r="A2393" t="s">
        <v>15722</v>
      </c>
      <c r="B2393" t="str">
        <f>'4I'!$AL$36</f>
        <v>CR20015TA</v>
      </c>
      <c r="F2393" t="str">
        <f>IF(ISBLANK('4I'!$I$36),"",'4I'!$I$36)</f>
        <v/>
      </c>
    </row>
    <row r="2394" spans="1:6">
      <c r="A2394" t="s">
        <v>15722</v>
      </c>
      <c r="B2394" t="str">
        <f>'4I'!$AF$37</f>
        <v>CR20016N0</v>
      </c>
      <c r="F2394" t="str">
        <f>IF(ISBLANK('4I'!$C$37),"",'4I'!$C$37)</f>
        <v/>
      </c>
    </row>
    <row r="2395" spans="1:6">
      <c r="A2395" t="s">
        <v>15722</v>
      </c>
      <c r="B2395" t="str">
        <f>'4I'!$AG$37</f>
        <v>CR20016N1</v>
      </c>
      <c r="F2395" t="str">
        <f>IF(ISBLANK('4I'!$D$37),"",'4I'!$D$37)</f>
        <v/>
      </c>
    </row>
    <row r="2396" spans="1:6">
      <c r="A2396" t="s">
        <v>15722</v>
      </c>
      <c r="B2396" t="str">
        <f>'4I'!$AH$37</f>
        <v>CR20016N2</v>
      </c>
      <c r="F2396" t="str">
        <f>IF(ISBLANK('4I'!$E$37),"",'4I'!$E$37)</f>
        <v/>
      </c>
    </row>
    <row r="2397" spans="1:6">
      <c r="A2397" t="s">
        <v>15722</v>
      </c>
      <c r="B2397" t="str">
        <f>'4I'!$AI$37</f>
        <v>CR20016N5</v>
      </c>
      <c r="F2397" t="str">
        <f>IF(ISBLANK('4I'!$F$37),"",'4I'!$F$37)</f>
        <v/>
      </c>
    </row>
    <row r="2398" spans="1:6">
      <c r="A2398" t="s">
        <v>15722</v>
      </c>
      <c r="B2398" t="str">
        <f>'4I'!$AJ$37</f>
        <v>CR20016N6</v>
      </c>
      <c r="F2398">
        <f>IF(ISBLANK('4I'!$G$37),"",'4I'!$G$37)</f>
        <v>0</v>
      </c>
    </row>
    <row r="2399" spans="1:6">
      <c r="A2399" t="s">
        <v>15722</v>
      </c>
      <c r="B2399" t="str">
        <f>'4I'!$AK$37</f>
        <v>CR20016MM</v>
      </c>
      <c r="F2399" t="str">
        <f>IF(ISBLANK('4I'!$H$37),"",'4I'!$H$37)</f>
        <v/>
      </c>
    </row>
    <row r="2400" spans="1:6">
      <c r="A2400" t="s">
        <v>15722</v>
      </c>
      <c r="B2400" t="str">
        <f>'4I'!$AL$37</f>
        <v>CR20016TA</v>
      </c>
      <c r="F2400" t="str">
        <f>IF(ISBLANK('4I'!$I$37),"",'4I'!$I$37)</f>
        <v/>
      </c>
    </row>
    <row r="2401" spans="1:6">
      <c r="A2401" t="s">
        <v>15722</v>
      </c>
      <c r="B2401" t="str">
        <f>'4I'!$AF$38</f>
        <v>CR20017N0</v>
      </c>
      <c r="F2401" t="str">
        <f>IF(ISBLANK('4I'!$C$38),"",'4I'!$C$38)</f>
        <v/>
      </c>
    </row>
    <row r="2402" spans="1:6">
      <c r="A2402" t="s">
        <v>15722</v>
      </c>
      <c r="B2402" t="str">
        <f>'4I'!$AG$38</f>
        <v>CR20017N1</v>
      </c>
      <c r="F2402" t="str">
        <f>IF(ISBLANK('4I'!$D$38),"",'4I'!$D$38)</f>
        <v/>
      </c>
    </row>
    <row r="2403" spans="1:6">
      <c r="A2403" t="s">
        <v>15722</v>
      </c>
      <c r="B2403" t="str">
        <f>'4I'!$AH$38</f>
        <v>CR20017N2</v>
      </c>
      <c r="F2403" t="str">
        <f>IF(ISBLANK('4I'!$E$38),"",'4I'!$E$38)</f>
        <v/>
      </c>
    </row>
    <row r="2404" spans="1:6">
      <c r="A2404" t="s">
        <v>15722</v>
      </c>
      <c r="B2404" t="str">
        <f>'4I'!$AI$38</f>
        <v>CR20017N5</v>
      </c>
      <c r="F2404" t="str">
        <f>IF(ISBLANK('4I'!$F$38),"",'4I'!$F$38)</f>
        <v/>
      </c>
    </row>
    <row r="2405" spans="1:6">
      <c r="A2405" t="s">
        <v>15722</v>
      </c>
      <c r="B2405" t="str">
        <f>'4I'!$AJ$38</f>
        <v>CR20017N6</v>
      </c>
      <c r="F2405">
        <f>IF(ISBLANK('4I'!$G$38),"",'4I'!$G$38)</f>
        <v>0</v>
      </c>
    </row>
    <row r="2406" spans="1:6">
      <c r="A2406" t="s">
        <v>15722</v>
      </c>
      <c r="B2406" t="str">
        <f>'4I'!$AK$38</f>
        <v>CR20017MM</v>
      </c>
      <c r="F2406" t="str">
        <f>IF(ISBLANK('4I'!$H$38),"",'4I'!$H$38)</f>
        <v/>
      </c>
    </row>
    <row r="2407" spans="1:6">
      <c r="A2407" t="s">
        <v>15722</v>
      </c>
      <c r="B2407" t="str">
        <f>'4I'!$AL$38</f>
        <v>CR20017TA</v>
      </c>
      <c r="F2407" t="str">
        <f>IF(ISBLANK('4I'!$I$38),"",'4I'!$I$38)</f>
        <v/>
      </c>
    </row>
    <row r="2408" spans="1:6">
      <c r="A2408" t="s">
        <v>15722</v>
      </c>
      <c r="B2408" t="str">
        <f>'4I'!$AF$39</f>
        <v>CR2029N0</v>
      </c>
      <c r="F2408" t="str">
        <f>IF(ISBLANK('4I'!$C$39),"",'4I'!$C$39)</f>
        <v/>
      </c>
    </row>
    <row r="2409" spans="1:6">
      <c r="A2409" t="s">
        <v>15722</v>
      </c>
      <c r="B2409" t="str">
        <f>'4I'!$AG$39</f>
        <v>CR2029N1</v>
      </c>
      <c r="F2409" t="str">
        <f>IF(ISBLANK('4I'!$D$39),"",'4I'!$D$39)</f>
        <v/>
      </c>
    </row>
    <row r="2410" spans="1:6">
      <c r="A2410" t="s">
        <v>15722</v>
      </c>
      <c r="B2410" t="str">
        <f>'4I'!$AH$39</f>
        <v>CR2029N2</v>
      </c>
      <c r="F2410" t="str">
        <f>IF(ISBLANK('4I'!$E$39),"",'4I'!$E$39)</f>
        <v/>
      </c>
    </row>
    <row r="2411" spans="1:6">
      <c r="A2411" t="s">
        <v>15722</v>
      </c>
      <c r="B2411" t="str">
        <f>'4I'!$AI$39</f>
        <v>CR2029N5</v>
      </c>
      <c r="F2411" t="str">
        <f>IF(ISBLANK('4I'!$F$39),"",'4I'!$F$39)</f>
        <v/>
      </c>
    </row>
    <row r="2412" spans="1:6">
      <c r="A2412" t="s">
        <v>15722</v>
      </c>
      <c r="B2412" t="str">
        <f>'4I'!$AJ$39</f>
        <v>CR2029N6</v>
      </c>
      <c r="F2412">
        <f>IF(ISBLANK('4I'!$G$39),"",'4I'!$G$39)</f>
        <v>0</v>
      </c>
    </row>
    <row r="2413" spans="1:6">
      <c r="A2413" t="s">
        <v>15722</v>
      </c>
      <c r="B2413" t="str">
        <f>'4I'!$AK$39</f>
        <v>CR2029MM</v>
      </c>
      <c r="F2413" t="str">
        <f>IF(ISBLANK('4I'!$H$39),"",'4I'!$H$39)</f>
        <v/>
      </c>
    </row>
    <row r="2414" spans="1:6">
      <c r="A2414" t="s">
        <v>15722</v>
      </c>
      <c r="B2414" t="str">
        <f>'4I'!$AL$39</f>
        <v>CR2029TA</v>
      </c>
      <c r="F2414" t="str">
        <f>IF(ISBLANK('4I'!$I$39),"",'4I'!$I$39)</f>
        <v/>
      </c>
    </row>
    <row r="2415" spans="1:6">
      <c r="A2415" t="s">
        <v>15722</v>
      </c>
      <c r="B2415" t="str">
        <f>'4I'!$AF$40</f>
        <v>CR2030N0</v>
      </c>
      <c r="F2415" t="str">
        <f>IF(ISBLANK('4I'!$C$40),"",'4I'!$C$40)</f>
        <v/>
      </c>
    </row>
    <row r="2416" spans="1:6">
      <c r="A2416" t="s">
        <v>15722</v>
      </c>
      <c r="B2416" t="str">
        <f>'4I'!$AG$40</f>
        <v>CR2030N1</v>
      </c>
      <c r="F2416" t="str">
        <f>IF(ISBLANK('4I'!$D$40),"",'4I'!$D$40)</f>
        <v/>
      </c>
    </row>
    <row r="2417" spans="1:6">
      <c r="A2417" t="s">
        <v>15722</v>
      </c>
      <c r="B2417" t="str">
        <f>'4I'!$AH$40</f>
        <v>CR2030N2</v>
      </c>
      <c r="F2417" t="str">
        <f>IF(ISBLANK('4I'!$E$40),"",'4I'!$E$40)</f>
        <v/>
      </c>
    </row>
    <row r="2418" spans="1:6">
      <c r="A2418" t="s">
        <v>15722</v>
      </c>
      <c r="B2418" t="str">
        <f>'4I'!$AI$40</f>
        <v>CR2030N5</v>
      </c>
      <c r="F2418" t="str">
        <f>IF(ISBLANK('4I'!$F$40),"",'4I'!$F$40)</f>
        <v/>
      </c>
    </row>
    <row r="2419" spans="1:6">
      <c r="A2419" t="s">
        <v>15722</v>
      </c>
      <c r="B2419" t="str">
        <f>'4I'!$AJ$40</f>
        <v>CR2030N6</v>
      </c>
      <c r="F2419">
        <f>IF(ISBLANK('4I'!$G$40),"",'4I'!$G$40)</f>
        <v>0</v>
      </c>
    </row>
    <row r="2420" spans="1:6">
      <c r="A2420" t="s">
        <v>15722</v>
      </c>
      <c r="B2420" t="str">
        <f>'4I'!$AK$40</f>
        <v>CR2030MM</v>
      </c>
      <c r="F2420" t="str">
        <f>IF(ISBLANK('4I'!$H$40),"",'4I'!$H$40)</f>
        <v/>
      </c>
    </row>
    <row r="2421" spans="1:6">
      <c r="A2421" t="s">
        <v>15722</v>
      </c>
      <c r="B2421" t="str">
        <f>'4I'!$AL$40</f>
        <v>CR2030TA</v>
      </c>
      <c r="F2421" t="str">
        <f>IF(ISBLANK('4I'!$I$40),"",'4I'!$I$40)</f>
        <v/>
      </c>
    </row>
    <row r="2422" spans="1:6">
      <c r="A2422" t="s">
        <v>15722</v>
      </c>
      <c r="B2422" t="str">
        <f>'4I'!$AF$41</f>
        <v>CR2031N0</v>
      </c>
      <c r="F2422" t="str">
        <f>IF(ISBLANK('4I'!$C$41),"",'4I'!$C$41)</f>
        <v/>
      </c>
    </row>
    <row r="2423" spans="1:6">
      <c r="A2423" t="s">
        <v>15722</v>
      </c>
      <c r="B2423" t="str">
        <f>'4I'!$AG$41</f>
        <v>CR2031N1</v>
      </c>
      <c r="F2423" t="str">
        <f>IF(ISBLANK('4I'!$D$41),"",'4I'!$D$41)</f>
        <v/>
      </c>
    </row>
    <row r="2424" spans="1:6">
      <c r="A2424" t="s">
        <v>15722</v>
      </c>
      <c r="B2424" t="str">
        <f>'4I'!$AH$41</f>
        <v>CR2031N2</v>
      </c>
      <c r="F2424" t="str">
        <f>IF(ISBLANK('4I'!$E$41),"",'4I'!$E$41)</f>
        <v/>
      </c>
    </row>
    <row r="2425" spans="1:6">
      <c r="A2425" t="s">
        <v>15722</v>
      </c>
      <c r="B2425" t="str">
        <f>'4I'!$AI$41</f>
        <v>CR2031N5</v>
      </c>
      <c r="F2425" t="str">
        <f>IF(ISBLANK('4I'!$F$41),"",'4I'!$F$41)</f>
        <v/>
      </c>
    </row>
    <row r="2426" spans="1:6">
      <c r="A2426" t="s">
        <v>15722</v>
      </c>
      <c r="B2426" t="str">
        <f>'4I'!$AJ$41</f>
        <v>CR2031N6</v>
      </c>
      <c r="F2426">
        <f>IF(ISBLANK('4I'!$G$41),"",'4I'!$G$41)</f>
        <v>0</v>
      </c>
    </row>
    <row r="2427" spans="1:6">
      <c r="A2427" t="s">
        <v>15722</v>
      </c>
      <c r="B2427" t="str">
        <f>'4I'!$AK$41</f>
        <v>CR2031MM</v>
      </c>
      <c r="F2427" t="str">
        <f>IF(ISBLANK('4I'!$H$41),"",'4I'!$H$41)</f>
        <v/>
      </c>
    </row>
    <row r="2428" spans="1:6">
      <c r="A2428" t="s">
        <v>15722</v>
      </c>
      <c r="B2428" t="str">
        <f>'4I'!$AL$41</f>
        <v>CR2031TA</v>
      </c>
      <c r="F2428" t="str">
        <f>IF(ISBLANK('4I'!$I$41),"",'4I'!$I$41)</f>
        <v/>
      </c>
    </row>
    <row r="2429" spans="1:6">
      <c r="A2429" t="s">
        <v>15722</v>
      </c>
      <c r="B2429" t="str">
        <f>'4I'!$AF$42</f>
        <v>CR20018N0</v>
      </c>
      <c r="F2429" t="str">
        <f>IF(ISBLANK('4I'!$C$42),"",'4I'!$C$42)</f>
        <v/>
      </c>
    </row>
    <row r="2430" spans="1:6">
      <c r="A2430" t="s">
        <v>15722</v>
      </c>
      <c r="B2430" t="str">
        <f>'4I'!$AG$42</f>
        <v>CR20018N1</v>
      </c>
      <c r="F2430" t="str">
        <f>IF(ISBLANK('4I'!$D$42),"",'4I'!$D$42)</f>
        <v/>
      </c>
    </row>
    <row r="2431" spans="1:6">
      <c r="A2431" t="s">
        <v>15722</v>
      </c>
      <c r="B2431" t="str">
        <f>'4I'!$AH$42</f>
        <v>CR20018N2</v>
      </c>
      <c r="F2431" t="str">
        <f>IF(ISBLANK('4I'!$E$42),"",'4I'!$E$42)</f>
        <v/>
      </c>
    </row>
    <row r="2432" spans="1:6">
      <c r="A2432" t="s">
        <v>15722</v>
      </c>
      <c r="B2432" t="str">
        <f>'4I'!$AI$42</f>
        <v>CR20018N5</v>
      </c>
      <c r="F2432" t="str">
        <f>IF(ISBLANK('4I'!$F$42),"",'4I'!$F$42)</f>
        <v/>
      </c>
    </row>
    <row r="2433" spans="1:6">
      <c r="A2433" t="s">
        <v>15722</v>
      </c>
      <c r="B2433" t="str">
        <f>'4I'!$AJ$42</f>
        <v>CR20018N6</v>
      </c>
      <c r="F2433">
        <f>IF(ISBLANK('4I'!$G$42),"",'4I'!$G$42)</f>
        <v>0</v>
      </c>
    </row>
    <row r="2434" spans="1:6">
      <c r="A2434" t="s">
        <v>15722</v>
      </c>
      <c r="B2434" t="str">
        <f>'4I'!$AK$42</f>
        <v>CR20018MM</v>
      </c>
      <c r="F2434" t="str">
        <f>IF(ISBLANK('4I'!$H$42),"",'4I'!$H$42)</f>
        <v/>
      </c>
    </row>
    <row r="2435" spans="1:6">
      <c r="A2435" t="s">
        <v>15722</v>
      </c>
      <c r="B2435" t="str">
        <f>'4I'!$AL$42</f>
        <v>CR20018TA</v>
      </c>
      <c r="F2435" t="str">
        <f>IF(ISBLANK('4I'!$I$42),"",'4I'!$I$42)</f>
        <v/>
      </c>
    </row>
    <row r="2436" spans="1:6">
      <c r="A2436" t="s">
        <v>15722</v>
      </c>
      <c r="B2436" t="str">
        <f>'4I'!$AF$43</f>
        <v>CR20019N0</v>
      </c>
      <c r="F2436">
        <f>IF(ISBLANK('4I'!$C$43),"",'4I'!$C$43)</f>
        <v>0</v>
      </c>
    </row>
    <row r="2437" spans="1:6">
      <c r="A2437" t="s">
        <v>15722</v>
      </c>
      <c r="B2437" t="str">
        <f>'4I'!$AG$43</f>
        <v>CR20019N1</v>
      </c>
      <c r="F2437">
        <f>IF(ISBLANK('4I'!$D$43),"",'4I'!$D$43)</f>
        <v>0</v>
      </c>
    </row>
    <row r="2438" spans="1:6">
      <c r="A2438" t="s">
        <v>15722</v>
      </c>
      <c r="B2438" t="str">
        <f>'4I'!$AH$43</f>
        <v>CR20019N2</v>
      </c>
      <c r="F2438">
        <f>IF(ISBLANK('4I'!$E$43),"",'4I'!$E$43)</f>
        <v>0</v>
      </c>
    </row>
    <row r="2439" spans="1:6">
      <c r="A2439" t="s">
        <v>15722</v>
      </c>
      <c r="B2439" t="str">
        <f>'4I'!$AI$43</f>
        <v>CR20019N5</v>
      </c>
      <c r="F2439">
        <f>IF(ISBLANK('4I'!$F$43),"",'4I'!$F$43)</f>
        <v>0</v>
      </c>
    </row>
    <row r="2440" spans="1:6">
      <c r="A2440" t="s">
        <v>15722</v>
      </c>
      <c r="B2440" t="str">
        <f>'4I'!$AJ$43</f>
        <v>CR20019N6</v>
      </c>
      <c r="F2440">
        <f>IF(ISBLANK('4I'!$G$43),"",'4I'!$G$43)</f>
        <v>0</v>
      </c>
    </row>
    <row r="2441" spans="1:6">
      <c r="A2441" t="s">
        <v>15722</v>
      </c>
      <c r="B2441" t="str">
        <f>'4I'!$AK$43</f>
        <v>CR20019MM</v>
      </c>
      <c r="F2441">
        <f>IF(ISBLANK('4I'!$H$43),"",'4I'!$H$43)</f>
        <v>0</v>
      </c>
    </row>
    <row r="2442" spans="1:6">
      <c r="A2442" t="s">
        <v>15722</v>
      </c>
      <c r="B2442" t="str">
        <f>'4I'!$AL$43</f>
        <v>CR20019TA</v>
      </c>
      <c r="F2442">
        <f>IF(ISBLANK('4I'!$I$43),"",'4I'!$I$43)</f>
        <v>0</v>
      </c>
    </row>
    <row r="2443" spans="1:6">
      <c r="A2443" t="s">
        <v>15722</v>
      </c>
      <c r="B2443" t="str">
        <f>'4I'!$AF$46</f>
        <v>CR2028N0</v>
      </c>
      <c r="F2443" t="str">
        <f>IF(ISBLANK('4I'!$C$46),"",'4I'!$C$46)</f>
        <v/>
      </c>
    </row>
    <row r="2444" spans="1:6">
      <c r="A2444" t="s">
        <v>15722</v>
      </c>
      <c r="B2444" t="str">
        <f>'4I'!$AG$46</f>
        <v>CR2028N1</v>
      </c>
      <c r="F2444" t="str">
        <f>IF(ISBLANK('4I'!$D$46),"",'4I'!$D$46)</f>
        <v/>
      </c>
    </row>
    <row r="2445" spans="1:6">
      <c r="A2445" t="s">
        <v>15722</v>
      </c>
      <c r="B2445" t="str">
        <f>'4I'!$AH$46</f>
        <v>CR2028N2</v>
      </c>
      <c r="F2445" t="str">
        <f>IF(ISBLANK('4I'!$E$46),"",'4I'!$E$46)</f>
        <v/>
      </c>
    </row>
    <row r="2446" spans="1:6">
      <c r="A2446" t="s">
        <v>15722</v>
      </c>
      <c r="B2446" t="str">
        <f>'4I'!$AI$46</f>
        <v>CR2028N5</v>
      </c>
      <c r="F2446" t="str">
        <f>IF(ISBLANK('4I'!$F$46),"",'4I'!$F$46)</f>
        <v/>
      </c>
    </row>
    <row r="2447" spans="1:6">
      <c r="A2447" t="s">
        <v>15722</v>
      </c>
      <c r="B2447" t="str">
        <f>'4I'!$AJ$46</f>
        <v>CR2028N6</v>
      </c>
      <c r="F2447">
        <f>IF(ISBLANK('4I'!$G$46),"",'4I'!$G$46)</f>
        <v>0</v>
      </c>
    </row>
    <row r="2448" spans="1:6">
      <c r="A2448" t="s">
        <v>15722</v>
      </c>
      <c r="B2448" t="str">
        <f>'4I'!$AK$46</f>
        <v>CR2028MM</v>
      </c>
      <c r="F2448" t="str">
        <f>IF(ISBLANK('4I'!$H$46),"",'4I'!$H$46)</f>
        <v/>
      </c>
    </row>
    <row r="2449" spans="1:6">
      <c r="A2449" t="s">
        <v>15722</v>
      </c>
      <c r="B2449" t="str">
        <f>'4I'!$AL$46</f>
        <v>CR2028TA</v>
      </c>
      <c r="F2449" t="str">
        <f>IF(ISBLANK('4I'!$I$46),"",'4I'!$I$46)</f>
        <v/>
      </c>
    </row>
    <row r="2450" spans="1:6">
      <c r="A2450" t="s">
        <v>15722</v>
      </c>
      <c r="B2450" t="str">
        <f>'4I'!$AF$48</f>
        <v>CR20020N0</v>
      </c>
      <c r="F2450">
        <f>IF(ISBLANK('4I'!$C$48),"",'4I'!$C$48)</f>
        <v>0</v>
      </c>
    </row>
    <row r="2451" spans="1:6">
      <c r="A2451" t="s">
        <v>15722</v>
      </c>
      <c r="B2451" t="str">
        <f>'4I'!$AG$48</f>
        <v>CR20020N1</v>
      </c>
      <c r="F2451">
        <f>IF(ISBLANK('4I'!$D$48),"",'4I'!$D$48)</f>
        <v>0</v>
      </c>
    </row>
    <row r="2452" spans="1:6">
      <c r="A2452" t="s">
        <v>15722</v>
      </c>
      <c r="B2452" t="str">
        <f>'4I'!$AH$48</f>
        <v>CR20020N2</v>
      </c>
      <c r="F2452">
        <f>IF(ISBLANK('4I'!$E$48),"",'4I'!$E$48)</f>
        <v>0</v>
      </c>
    </row>
    <row r="2453" spans="1:6">
      <c r="A2453" t="s">
        <v>15722</v>
      </c>
      <c r="B2453" t="str">
        <f>'4I'!$AI$48</f>
        <v>CR20020N5</v>
      </c>
      <c r="F2453">
        <f>IF(ISBLANK('4I'!$F$48),"",'4I'!$F$48)</f>
        <v>0</v>
      </c>
    </row>
    <row r="2454" spans="1:6">
      <c r="A2454" t="s">
        <v>15722</v>
      </c>
      <c r="B2454" t="str">
        <f>'4I'!$AJ$48</f>
        <v>CR20020N6</v>
      </c>
      <c r="F2454">
        <f>IF(ISBLANK('4I'!$G$48),"",'4I'!$G$48)</f>
        <v>0</v>
      </c>
    </row>
    <row r="2455" spans="1:6">
      <c r="A2455" t="s">
        <v>15722</v>
      </c>
      <c r="B2455" t="str">
        <f>'4I'!$AK$48</f>
        <v>CR20020MM</v>
      </c>
      <c r="F2455">
        <f>IF(ISBLANK('4I'!$H$48),"",'4I'!$H$48)</f>
        <v>0</v>
      </c>
    </row>
    <row r="2456" spans="1:6">
      <c r="A2456" t="s">
        <v>15722</v>
      </c>
      <c r="B2456" t="str">
        <f>'4I'!$AL$48</f>
        <v>CR20020TA</v>
      </c>
      <c r="F2456">
        <f>IF(ISBLANK('4I'!$I$48),"",'4I'!$I$48)</f>
        <v>0</v>
      </c>
    </row>
    <row r="2457" spans="1:6">
      <c r="A2457" t="s">
        <v>15722</v>
      </c>
      <c r="B2457" t="str">
        <f>'4I'!$AF$57</f>
        <v>CR2021N0_FD_A</v>
      </c>
      <c r="F2457" t="str">
        <f>IF(ISBLANK('4I'!$C$57),"",'4I'!$C$57)</f>
        <v/>
      </c>
    </row>
    <row r="2458" spans="1:6">
      <c r="A2458" t="s">
        <v>15722</v>
      </c>
      <c r="B2458" t="str">
        <f>'4I'!$AG$57</f>
        <v>CR2021N1_FD_A</v>
      </c>
      <c r="F2458" t="str">
        <f>IF(ISBLANK('4I'!$D$57),"",'4I'!$D$57)</f>
        <v/>
      </c>
    </row>
    <row r="2459" spans="1:6">
      <c r="A2459" t="s">
        <v>15722</v>
      </c>
      <c r="B2459" t="str">
        <f>'4I'!$AH$57</f>
        <v>CR2021N2_FD_A</v>
      </c>
      <c r="F2459" t="str">
        <f>IF(ISBLANK('4I'!$E$57),"",'4I'!$E$57)</f>
        <v/>
      </c>
    </row>
    <row r="2460" spans="1:6">
      <c r="A2460" t="s">
        <v>15722</v>
      </c>
      <c r="B2460" t="str">
        <f>'4I'!$AI$57</f>
        <v>CR2021N5_FD_A</v>
      </c>
      <c r="F2460" t="str">
        <f>IF(ISBLANK('4I'!$F$57),"",'4I'!$F$57)</f>
        <v/>
      </c>
    </row>
    <row r="2461" spans="1:6">
      <c r="A2461" t="s">
        <v>15722</v>
      </c>
      <c r="B2461" t="str">
        <f>'4I'!$AJ$57</f>
        <v>CR2021N6_FD_A</v>
      </c>
      <c r="F2461">
        <f>IF(ISBLANK('4I'!$G$57),"",'4I'!$G$57)</f>
        <v>0</v>
      </c>
    </row>
    <row r="2462" spans="1:6">
      <c r="A2462" t="s">
        <v>15722</v>
      </c>
      <c r="B2462" t="str">
        <f>'4I'!$AK$57</f>
        <v>CR2021MM_FD_A</v>
      </c>
      <c r="F2462" t="str">
        <f>IF(ISBLANK('4I'!$H$57),"",'4I'!$H$57)</f>
        <v/>
      </c>
    </row>
    <row r="2463" spans="1:6">
      <c r="A2463" t="s">
        <v>15722</v>
      </c>
      <c r="B2463" t="str">
        <f>'4I'!$AL$57</f>
        <v>CR2021TA_FD_A</v>
      </c>
      <c r="F2463" t="str">
        <f>IF(ISBLANK('4I'!$I$57),"",'4I'!$I$57)</f>
        <v/>
      </c>
    </row>
    <row r="2464" spans="1:6">
      <c r="A2464" t="s">
        <v>15722</v>
      </c>
      <c r="B2464" t="str">
        <f>'4I'!$AM$57</f>
        <v>CR2021IRP_FD_A</v>
      </c>
      <c r="F2464" t="str">
        <f>IF(ISBLANK('4I'!$J$57),"",'4I'!$J$57)</f>
        <v/>
      </c>
    </row>
    <row r="2465" spans="1:6">
      <c r="A2465" t="s">
        <v>15722</v>
      </c>
      <c r="B2465" t="str">
        <f>'4I'!$AN$57</f>
        <v>CR2021IRR_FD_A</v>
      </c>
      <c r="F2465" t="str">
        <f>IF(ISBLANK('4I'!$K$57),"",'4I'!$K$57)</f>
        <v/>
      </c>
    </row>
    <row r="2466" spans="1:6">
      <c r="A2466" t="s">
        <v>15722</v>
      </c>
      <c r="B2466" t="str">
        <f>'4I'!$AF$58</f>
        <v>CR2022N0_FD_A</v>
      </c>
      <c r="F2466" t="str">
        <f>IF(ISBLANK('4I'!$C$58),"",'4I'!$C$58)</f>
        <v/>
      </c>
    </row>
    <row r="2467" spans="1:6">
      <c r="A2467" t="s">
        <v>15722</v>
      </c>
      <c r="B2467" t="str">
        <f>'4I'!$AG$58</f>
        <v>CR2022N1_FD_A</v>
      </c>
      <c r="F2467" t="str">
        <f>IF(ISBLANK('4I'!$D$58),"",'4I'!$D$58)</f>
        <v/>
      </c>
    </row>
    <row r="2468" spans="1:6">
      <c r="A2468" t="s">
        <v>15722</v>
      </c>
      <c r="B2468" t="str">
        <f>'4I'!$AH$58</f>
        <v>CR2022N2_FD_A</v>
      </c>
      <c r="F2468" t="str">
        <f>IF(ISBLANK('4I'!$E$58),"",'4I'!$E$58)</f>
        <v/>
      </c>
    </row>
    <row r="2469" spans="1:6">
      <c r="A2469" t="s">
        <v>15722</v>
      </c>
      <c r="B2469" t="str">
        <f>'4I'!$AI$58</f>
        <v>CR2022N5_FD_A</v>
      </c>
      <c r="F2469" t="str">
        <f>IF(ISBLANK('4I'!$F$58),"",'4I'!$F$58)</f>
        <v/>
      </c>
    </row>
    <row r="2470" spans="1:6">
      <c r="A2470" t="s">
        <v>15722</v>
      </c>
      <c r="B2470" t="str">
        <f>'4I'!$AJ$58</f>
        <v>CR2022N6_FD_A</v>
      </c>
      <c r="F2470">
        <f>IF(ISBLANK('4I'!$G$58),"",'4I'!$G$58)</f>
        <v>0</v>
      </c>
    </row>
    <row r="2471" spans="1:6">
      <c r="A2471" t="s">
        <v>15722</v>
      </c>
      <c r="B2471" t="str">
        <f>'4I'!$AK$58</f>
        <v>CR2022MM_FD_A</v>
      </c>
      <c r="F2471" t="str">
        <f>IF(ISBLANK('4I'!$H$58),"",'4I'!$H$58)</f>
        <v/>
      </c>
    </row>
    <row r="2472" spans="1:6">
      <c r="A2472" t="s">
        <v>15722</v>
      </c>
      <c r="B2472" t="str">
        <f>'4I'!$AL$58</f>
        <v>CR2022TA_FD_A</v>
      </c>
      <c r="F2472" t="str">
        <f>IF(ISBLANK('4I'!$I$58),"",'4I'!$I$58)</f>
        <v/>
      </c>
    </row>
    <row r="2473" spans="1:6">
      <c r="A2473" t="s">
        <v>15722</v>
      </c>
      <c r="B2473" t="str">
        <f>'4I'!$AM$58</f>
        <v>CR2022IRP_FD_A</v>
      </c>
      <c r="F2473" t="str">
        <f>IF(ISBLANK('4I'!$J$58),"",'4I'!$J$58)</f>
        <v/>
      </c>
    </row>
    <row r="2474" spans="1:6">
      <c r="A2474" t="s">
        <v>15722</v>
      </c>
      <c r="B2474" t="str">
        <f>'4I'!$AN$58</f>
        <v>CR2022IRR_FD_A</v>
      </c>
      <c r="F2474" t="str">
        <f>IF(ISBLANK('4I'!$K$58),"",'4I'!$K$58)</f>
        <v/>
      </c>
    </row>
    <row r="2475" spans="1:6">
      <c r="A2475" t="s">
        <v>15722</v>
      </c>
      <c r="B2475" t="str">
        <f>'4I'!$AF$59</f>
        <v>CR2023N0_FD_A</v>
      </c>
      <c r="F2475" t="str">
        <f>IF(ISBLANK('4I'!$C$59),"",'4I'!$C$59)</f>
        <v/>
      </c>
    </row>
    <row r="2476" spans="1:6">
      <c r="A2476" t="s">
        <v>15722</v>
      </c>
      <c r="B2476" t="str">
        <f>'4I'!$AG$59</f>
        <v>CR2023N1_FD_A</v>
      </c>
      <c r="F2476" t="str">
        <f>IF(ISBLANK('4I'!$D$59),"",'4I'!$D$59)</f>
        <v/>
      </c>
    </row>
    <row r="2477" spans="1:6">
      <c r="A2477" t="s">
        <v>15722</v>
      </c>
      <c r="B2477" t="str">
        <f>'4I'!$AH$59</f>
        <v>CR2023N2_FD_A</v>
      </c>
      <c r="F2477" t="str">
        <f>IF(ISBLANK('4I'!$E$59),"",'4I'!$E$59)</f>
        <v/>
      </c>
    </row>
    <row r="2478" spans="1:6">
      <c r="A2478" t="s">
        <v>15722</v>
      </c>
      <c r="B2478" t="str">
        <f>'4I'!$AI$59</f>
        <v>CR2023N5_FD_A</v>
      </c>
      <c r="F2478" t="str">
        <f>IF(ISBLANK('4I'!$F$59),"",'4I'!$F$59)</f>
        <v/>
      </c>
    </row>
    <row r="2479" spans="1:6">
      <c r="A2479" t="s">
        <v>15722</v>
      </c>
      <c r="B2479" t="str">
        <f>'4I'!$AJ$59</f>
        <v>CR2023N6_FD_A</v>
      </c>
      <c r="F2479">
        <f>IF(ISBLANK('4I'!$G$59),"",'4I'!$G$59)</f>
        <v>0</v>
      </c>
    </row>
    <row r="2480" spans="1:6">
      <c r="A2480" t="s">
        <v>15722</v>
      </c>
      <c r="B2480" t="str">
        <f>'4I'!$AK$59</f>
        <v>CR2023MM_FD_A</v>
      </c>
      <c r="F2480" t="str">
        <f>IF(ISBLANK('4I'!$H$59),"",'4I'!$H$59)</f>
        <v/>
      </c>
    </row>
    <row r="2481" spans="1:6">
      <c r="A2481" t="s">
        <v>15722</v>
      </c>
      <c r="B2481" t="str">
        <f>'4I'!$AL$59</f>
        <v>CR2023TA_FD_A</v>
      </c>
      <c r="F2481" t="str">
        <f>IF(ISBLANK('4I'!$I$59),"",'4I'!$I$59)</f>
        <v/>
      </c>
    </row>
    <row r="2482" spans="1:6">
      <c r="A2482" t="s">
        <v>15722</v>
      </c>
      <c r="B2482" t="str">
        <f>'4I'!$AM$59</f>
        <v>CR2023IRP_FD_A</v>
      </c>
      <c r="F2482" t="str">
        <f>IF(ISBLANK('4I'!$J$59),"",'4I'!$J$59)</f>
        <v/>
      </c>
    </row>
    <row r="2483" spans="1:6">
      <c r="A2483" t="s">
        <v>15722</v>
      </c>
      <c r="B2483" t="str">
        <f>'4I'!$AN$59</f>
        <v>CR2023IRR_FD_A</v>
      </c>
      <c r="F2483" t="str">
        <f>IF(ISBLANK('4I'!$K$59),"",'4I'!$K$59)</f>
        <v/>
      </c>
    </row>
    <row r="2484" spans="1:6">
      <c r="A2484" t="s">
        <v>15722</v>
      </c>
      <c r="B2484" t="str">
        <f>'4I'!$AF$60</f>
        <v>CR2024N0_FD_A</v>
      </c>
      <c r="F2484" t="str">
        <f>IF(ISBLANK('4I'!$C$60),"",'4I'!$C$60)</f>
        <v/>
      </c>
    </row>
    <row r="2485" spans="1:6">
      <c r="A2485" t="s">
        <v>15722</v>
      </c>
      <c r="B2485" t="str">
        <f>'4I'!$AG$60</f>
        <v>CR2024N1_FD_A</v>
      </c>
      <c r="F2485" t="str">
        <f>IF(ISBLANK('4I'!$D$60),"",'4I'!$D$60)</f>
        <v/>
      </c>
    </row>
    <row r="2486" spans="1:6">
      <c r="A2486" t="s">
        <v>15722</v>
      </c>
      <c r="B2486" t="str">
        <f>'4I'!$AH$60</f>
        <v>CR2024N2_FD_A</v>
      </c>
      <c r="F2486" t="str">
        <f>IF(ISBLANK('4I'!$E$60),"",'4I'!$E$60)</f>
        <v/>
      </c>
    </row>
    <row r="2487" spans="1:6">
      <c r="A2487" t="s">
        <v>15722</v>
      </c>
      <c r="B2487" t="str">
        <f>'4I'!$AI$60</f>
        <v>CR2024N5_FD_A</v>
      </c>
      <c r="F2487" t="str">
        <f>IF(ISBLANK('4I'!$F$60),"",'4I'!$F$60)</f>
        <v/>
      </c>
    </row>
    <row r="2488" spans="1:6">
      <c r="A2488" t="s">
        <v>15722</v>
      </c>
      <c r="B2488" t="str">
        <f>'4I'!$AJ$60</f>
        <v>CR2024N6_FD_A</v>
      </c>
      <c r="F2488">
        <f>IF(ISBLANK('4I'!$G$60),"",'4I'!$G$60)</f>
        <v>0</v>
      </c>
    </row>
    <row r="2489" spans="1:6">
      <c r="A2489" t="s">
        <v>15722</v>
      </c>
      <c r="B2489" t="str">
        <f>'4I'!$AK$60</f>
        <v>CR2024MM_FD_A</v>
      </c>
      <c r="F2489" t="str">
        <f>IF(ISBLANK('4I'!$H$60),"",'4I'!$H$60)</f>
        <v/>
      </c>
    </row>
    <row r="2490" spans="1:6">
      <c r="A2490" t="s">
        <v>15722</v>
      </c>
      <c r="B2490" t="str">
        <f>'4I'!$AL$60</f>
        <v>CR2024TA_FD_A</v>
      </c>
      <c r="F2490" t="str">
        <f>IF(ISBLANK('4I'!$I$60),"",'4I'!$I$60)</f>
        <v/>
      </c>
    </row>
    <row r="2491" spans="1:6">
      <c r="A2491" t="s">
        <v>15722</v>
      </c>
      <c r="B2491" t="str">
        <f>'4I'!$AM$60</f>
        <v>CR2024IRP_FD_A</v>
      </c>
      <c r="F2491" t="str">
        <f>IF(ISBLANK('4I'!$J$60),"",'4I'!$J$60)</f>
        <v/>
      </c>
    </row>
    <row r="2492" spans="1:6">
      <c r="A2492" t="s">
        <v>15722</v>
      </c>
      <c r="B2492" t="str">
        <f>'4I'!$AN$60</f>
        <v>CR2024IRR_FD_A</v>
      </c>
      <c r="F2492" t="str">
        <f>IF(ISBLANK('4I'!$K$60),"",'4I'!$K$60)</f>
        <v/>
      </c>
    </row>
    <row r="2493" spans="1:6">
      <c r="A2493" t="s">
        <v>15722</v>
      </c>
      <c r="B2493" t="str">
        <f>'4I'!$AF$61</f>
        <v>CR2025N0_FD_A</v>
      </c>
      <c r="F2493" t="str">
        <f>IF(ISBLANK('4I'!$C$61),"",'4I'!$C$61)</f>
        <v/>
      </c>
    </row>
    <row r="2494" spans="1:6">
      <c r="A2494" t="s">
        <v>15722</v>
      </c>
      <c r="B2494" t="str">
        <f>'4I'!$AG$61</f>
        <v>CR2025N1_FD_A</v>
      </c>
      <c r="F2494" t="str">
        <f>IF(ISBLANK('4I'!$D$61),"",'4I'!$D$61)</f>
        <v/>
      </c>
    </row>
    <row r="2495" spans="1:6">
      <c r="A2495" t="s">
        <v>15722</v>
      </c>
      <c r="B2495" t="str">
        <f>'4I'!$AH$61</f>
        <v>CR2025N2_FD_A</v>
      </c>
      <c r="F2495" t="str">
        <f>IF(ISBLANK('4I'!$E$61),"",'4I'!$E$61)</f>
        <v/>
      </c>
    </row>
    <row r="2496" spans="1:6">
      <c r="A2496" t="s">
        <v>15722</v>
      </c>
      <c r="B2496" t="str">
        <f>'4I'!$AI$61</f>
        <v>CR2025N5_FD_A</v>
      </c>
      <c r="F2496" t="str">
        <f>IF(ISBLANK('4I'!$F$61),"",'4I'!$F$61)</f>
        <v/>
      </c>
    </row>
    <row r="2497" spans="1:6">
      <c r="A2497" t="s">
        <v>15722</v>
      </c>
      <c r="B2497" t="str">
        <f>'4I'!$AJ$61</f>
        <v>CR2025N6_FD_A</v>
      </c>
      <c r="F2497">
        <f>IF(ISBLANK('4I'!$G$61),"",'4I'!$G$61)</f>
        <v>0</v>
      </c>
    </row>
    <row r="2498" spans="1:6">
      <c r="A2498" t="s">
        <v>15722</v>
      </c>
      <c r="B2498" t="str">
        <f>'4I'!$AK$61</f>
        <v>CR2025MM_FD_A</v>
      </c>
      <c r="F2498" t="str">
        <f>IF(ISBLANK('4I'!$H$61),"",'4I'!$H$61)</f>
        <v/>
      </c>
    </row>
    <row r="2499" spans="1:6">
      <c r="A2499" t="s">
        <v>15722</v>
      </c>
      <c r="B2499" t="str">
        <f>'4I'!$AL$61</f>
        <v>CR2025TA_FD_A</v>
      </c>
      <c r="F2499" t="str">
        <f>IF(ISBLANK('4I'!$I$61),"",'4I'!$I$61)</f>
        <v/>
      </c>
    </row>
    <row r="2500" spans="1:6">
      <c r="A2500" t="s">
        <v>15722</v>
      </c>
      <c r="B2500" t="str">
        <f>'4I'!$AM$61</f>
        <v>CR2025IRP_FD_A</v>
      </c>
      <c r="F2500" t="str">
        <f>IF(ISBLANK('4I'!$J$61),"",'4I'!$J$61)</f>
        <v/>
      </c>
    </row>
    <row r="2501" spans="1:6">
      <c r="A2501" t="s">
        <v>15722</v>
      </c>
      <c r="B2501" t="str">
        <f>'4I'!$AN$61</f>
        <v>CR2025IRR_FD_A</v>
      </c>
      <c r="F2501" t="str">
        <f>IF(ISBLANK('4I'!$K$61),"",'4I'!$K$61)</f>
        <v/>
      </c>
    </row>
    <row r="2502" spans="1:6">
      <c r="A2502" t="s">
        <v>15722</v>
      </c>
      <c r="B2502" t="str">
        <f>'4I'!$AF$62</f>
        <v>CR2026N0_FD_A</v>
      </c>
      <c r="F2502" t="str">
        <f>IF(ISBLANK('4I'!$C$62),"",'4I'!$C$62)</f>
        <v/>
      </c>
    </row>
    <row r="2503" spans="1:6">
      <c r="A2503" t="s">
        <v>15722</v>
      </c>
      <c r="B2503" t="str">
        <f>'4I'!$AG$62</f>
        <v>CR2026N1_FD_A</v>
      </c>
      <c r="F2503" t="str">
        <f>IF(ISBLANK('4I'!$D$62),"",'4I'!$D$62)</f>
        <v/>
      </c>
    </row>
    <row r="2504" spans="1:6">
      <c r="A2504" t="s">
        <v>15722</v>
      </c>
      <c r="B2504" t="str">
        <f>'4I'!$AH$62</f>
        <v>CR2026N2_FD_A</v>
      </c>
      <c r="F2504" t="str">
        <f>IF(ISBLANK('4I'!$E$62),"",'4I'!$E$62)</f>
        <v/>
      </c>
    </row>
    <row r="2505" spans="1:6">
      <c r="A2505" t="s">
        <v>15722</v>
      </c>
      <c r="B2505" t="str">
        <f>'4I'!$AI$62</f>
        <v>CR2026N5_FD_A</v>
      </c>
      <c r="F2505" t="str">
        <f>IF(ISBLANK('4I'!$F$62),"",'4I'!$F$62)</f>
        <v/>
      </c>
    </row>
    <row r="2506" spans="1:6">
      <c r="A2506" t="s">
        <v>15722</v>
      </c>
      <c r="B2506" t="str">
        <f>'4I'!$AJ$62</f>
        <v>CR2026N6_FD_A</v>
      </c>
      <c r="F2506">
        <f>IF(ISBLANK('4I'!$G$62),"",'4I'!$G$62)</f>
        <v>0</v>
      </c>
    </row>
    <row r="2507" spans="1:6">
      <c r="A2507" t="s">
        <v>15722</v>
      </c>
      <c r="B2507" t="str">
        <f>'4I'!$AK$62</f>
        <v>CR2026MM_FD_A</v>
      </c>
      <c r="F2507" t="str">
        <f>IF(ISBLANK('4I'!$H$62),"",'4I'!$H$62)</f>
        <v/>
      </c>
    </row>
    <row r="2508" spans="1:6">
      <c r="A2508" t="s">
        <v>15722</v>
      </c>
      <c r="B2508" t="str">
        <f>'4I'!$AL$62</f>
        <v>CR2026TA_FD_A</v>
      </c>
      <c r="F2508" t="str">
        <f>IF(ISBLANK('4I'!$I$62),"",'4I'!$I$62)</f>
        <v/>
      </c>
    </row>
    <row r="2509" spans="1:6">
      <c r="A2509" t="s">
        <v>15722</v>
      </c>
      <c r="B2509" t="str">
        <f>'4I'!$AM$62</f>
        <v>CR2026IRP_FD_A</v>
      </c>
      <c r="F2509" t="str">
        <f>IF(ISBLANK('4I'!$J$62),"",'4I'!$J$62)</f>
        <v/>
      </c>
    </row>
    <row r="2510" spans="1:6">
      <c r="A2510" t="s">
        <v>15722</v>
      </c>
      <c r="B2510" t="str">
        <f>'4I'!$AN$62</f>
        <v>CR2026IRR_FD_A</v>
      </c>
      <c r="F2510" t="str">
        <f>IF(ISBLANK('4I'!$K$62),"",'4I'!$K$62)</f>
        <v/>
      </c>
    </row>
    <row r="2511" spans="1:6">
      <c r="A2511" t="s">
        <v>15722</v>
      </c>
      <c r="B2511" t="str">
        <f>'4I'!$AF$63</f>
        <v>CR4029N0_FD_A</v>
      </c>
      <c r="F2511" t="str">
        <f>IF(ISBLANK('4I'!$C$63),"",'4I'!$C$63)</f>
        <v/>
      </c>
    </row>
    <row r="2512" spans="1:6">
      <c r="A2512" t="s">
        <v>15722</v>
      </c>
      <c r="B2512" t="str">
        <f>'4I'!$AG$63</f>
        <v>CR4029N1_FD_A</v>
      </c>
      <c r="F2512" t="str">
        <f>IF(ISBLANK('4I'!$D$63),"",'4I'!$D$63)</f>
        <v/>
      </c>
    </row>
    <row r="2513" spans="1:6">
      <c r="A2513" t="s">
        <v>15722</v>
      </c>
      <c r="B2513" t="str">
        <f>'4I'!$AH$63</f>
        <v>CR4029N2_FD_A</v>
      </c>
      <c r="F2513" t="str">
        <f>IF(ISBLANK('4I'!$E$63),"",'4I'!$E$63)</f>
        <v/>
      </c>
    </row>
    <row r="2514" spans="1:6">
      <c r="A2514" t="s">
        <v>15722</v>
      </c>
      <c r="B2514" t="str">
        <f>'4I'!$AI$63</f>
        <v>CR4029N5_FD_A</v>
      </c>
      <c r="F2514" t="str">
        <f>IF(ISBLANK('4I'!$F$63),"",'4I'!$F$63)</f>
        <v/>
      </c>
    </row>
    <row r="2515" spans="1:6">
      <c r="A2515" t="s">
        <v>15722</v>
      </c>
      <c r="B2515" t="str">
        <f>'4I'!$AJ$63</f>
        <v>CR4029N6_FD_A</v>
      </c>
      <c r="F2515">
        <f>IF(ISBLANK('4I'!$G$63),"",'4I'!$G$63)</f>
        <v>0</v>
      </c>
    </row>
    <row r="2516" spans="1:6">
      <c r="A2516" t="s">
        <v>15722</v>
      </c>
      <c r="B2516" t="str">
        <f>'4I'!$AK$63</f>
        <v>CR4029MM_FD_A</v>
      </c>
      <c r="F2516" t="str">
        <f>IF(ISBLANK('4I'!$H$63),"",'4I'!$H$63)</f>
        <v/>
      </c>
    </row>
    <row r="2517" spans="1:6">
      <c r="A2517" t="s">
        <v>15722</v>
      </c>
      <c r="B2517" t="str">
        <f>'4I'!$AL$63</f>
        <v>CR4029TA_FD_A</v>
      </c>
      <c r="F2517" t="str">
        <f>IF(ISBLANK('4I'!$I$63),"",'4I'!$I$63)</f>
        <v/>
      </c>
    </row>
    <row r="2518" spans="1:6">
      <c r="A2518" t="s">
        <v>15722</v>
      </c>
      <c r="B2518" t="str">
        <f>'4I'!$AM$63</f>
        <v>CR4029IRP_FD_A</v>
      </c>
      <c r="F2518" t="str">
        <f>IF(ISBLANK('4I'!$J$63),"",'4I'!$J$63)</f>
        <v/>
      </c>
    </row>
    <row r="2519" spans="1:6">
      <c r="A2519" t="s">
        <v>15722</v>
      </c>
      <c r="B2519" t="str">
        <f>'4I'!$AN$63</f>
        <v>CR4029IRR_FD_A</v>
      </c>
      <c r="F2519" t="str">
        <f>IF(ISBLANK('4I'!$K$63),"",'4I'!$K$63)</f>
        <v/>
      </c>
    </row>
    <row r="2520" spans="1:6">
      <c r="A2520" t="s">
        <v>15722</v>
      </c>
      <c r="B2520" t="str">
        <f>'4I'!$AF$64</f>
        <v>CR2027N0_FD_A</v>
      </c>
      <c r="F2520">
        <f>IF(ISBLANK('4I'!$C$64),"",'4I'!$C$64)</f>
        <v>0</v>
      </c>
    </row>
    <row r="2521" spans="1:6">
      <c r="A2521" t="s">
        <v>15722</v>
      </c>
      <c r="B2521" t="str">
        <f>'4I'!$AG$64</f>
        <v>CR2027N1_FD_A</v>
      </c>
      <c r="F2521">
        <f>IF(ISBLANK('4I'!$D$64),"",'4I'!$D$64)</f>
        <v>0</v>
      </c>
    </row>
    <row r="2522" spans="1:6">
      <c r="A2522" t="s">
        <v>15722</v>
      </c>
      <c r="B2522" t="str">
        <f>'4I'!$AH$64</f>
        <v>CR2027N2_FD_A</v>
      </c>
      <c r="F2522">
        <f>IF(ISBLANK('4I'!$E$64),"",'4I'!$E$64)</f>
        <v>0</v>
      </c>
    </row>
    <row r="2523" spans="1:6">
      <c r="A2523" t="s">
        <v>15722</v>
      </c>
      <c r="B2523" t="str">
        <f>'4I'!$AI$64</f>
        <v>CR2027N5_FD_A</v>
      </c>
      <c r="F2523">
        <f>IF(ISBLANK('4I'!$F$64),"",'4I'!$F$64)</f>
        <v>0</v>
      </c>
    </row>
    <row r="2524" spans="1:6">
      <c r="A2524" t="s">
        <v>15722</v>
      </c>
      <c r="B2524" t="str">
        <f>'4I'!$AJ$64</f>
        <v>CR2027N6_FD_A</v>
      </c>
      <c r="F2524">
        <f>IF(ISBLANK('4I'!$G$64),"",'4I'!$G$64)</f>
        <v>0</v>
      </c>
    </row>
    <row r="2525" spans="1:6">
      <c r="A2525" t="s">
        <v>15722</v>
      </c>
      <c r="B2525" t="str">
        <f>'4I'!$AK$64</f>
        <v>CR2027MM_FD_A</v>
      </c>
      <c r="F2525">
        <f>IF(ISBLANK('4I'!$H$64),"",'4I'!$H$64)</f>
        <v>0</v>
      </c>
    </row>
    <row r="2526" spans="1:6">
      <c r="A2526" t="s">
        <v>15722</v>
      </c>
      <c r="B2526" t="str">
        <f>'4I'!$AL$64</f>
        <v>CR2027TA_FD_A</v>
      </c>
      <c r="F2526">
        <f>IF(ISBLANK('4I'!$I$64),"",'4I'!$I$64)</f>
        <v>0</v>
      </c>
    </row>
    <row r="2527" spans="1:6">
      <c r="A2527" t="s">
        <v>15722</v>
      </c>
      <c r="B2527" t="str">
        <f>'4I'!$AF$67</f>
        <v>CR2005N0_FD_A</v>
      </c>
      <c r="F2527" t="str">
        <f>IF(ISBLANK('4I'!$C$67),"",'4I'!$C$67)</f>
        <v/>
      </c>
    </row>
    <row r="2528" spans="1:6">
      <c r="A2528" t="s">
        <v>15722</v>
      </c>
      <c r="B2528" t="str">
        <f>'4I'!$AG$67</f>
        <v>CR2005N1_FD_A</v>
      </c>
      <c r="F2528" t="str">
        <f>IF(ISBLANK('4I'!$D$67),"",'4I'!$D$67)</f>
        <v/>
      </c>
    </row>
    <row r="2529" spans="1:6">
      <c r="A2529" t="s">
        <v>15722</v>
      </c>
      <c r="B2529" t="str">
        <f>'4I'!$AH$67</f>
        <v>CR2005N2_FD_A</v>
      </c>
      <c r="F2529" t="str">
        <f>IF(ISBLANK('4I'!$E$67),"",'4I'!$E$67)</f>
        <v/>
      </c>
    </row>
    <row r="2530" spans="1:6">
      <c r="A2530" t="s">
        <v>15722</v>
      </c>
      <c r="B2530" t="str">
        <f>'4I'!$AI$67</f>
        <v>CR2005N5_FD_A</v>
      </c>
      <c r="F2530" t="str">
        <f>IF(ISBLANK('4I'!$F$67),"",'4I'!$F$67)</f>
        <v/>
      </c>
    </row>
    <row r="2531" spans="1:6">
      <c r="A2531" t="s">
        <v>15722</v>
      </c>
      <c r="B2531" t="str">
        <f>'4I'!$AJ$67</f>
        <v>CR2005N6_FD_A</v>
      </c>
      <c r="F2531">
        <f>IF(ISBLANK('4I'!$G$67),"",'4I'!$G$67)</f>
        <v>0</v>
      </c>
    </row>
    <row r="2532" spans="1:6">
      <c r="A2532" t="s">
        <v>15722</v>
      </c>
      <c r="B2532" t="str">
        <f>'4I'!$AK$67</f>
        <v>CR2005MM_FD_A</v>
      </c>
      <c r="F2532" t="str">
        <f>IF(ISBLANK('4I'!$H$67),"",'4I'!$H$67)</f>
        <v/>
      </c>
    </row>
    <row r="2533" spans="1:6">
      <c r="A2533" t="s">
        <v>15722</v>
      </c>
      <c r="B2533" t="str">
        <f>'4I'!$AL$67</f>
        <v>CR2005TA_FD_A</v>
      </c>
      <c r="F2533" t="str">
        <f>IF(ISBLANK('4I'!$I$67),"",'4I'!$I$67)</f>
        <v/>
      </c>
    </row>
    <row r="2534" spans="1:6">
      <c r="A2534" t="s">
        <v>15722</v>
      </c>
      <c r="B2534" t="str">
        <f>'4I'!$AF$68</f>
        <v>CR2006N0_FD_A</v>
      </c>
      <c r="F2534" t="str">
        <f>IF(ISBLANK('4I'!$C$68),"",'4I'!$C$68)</f>
        <v/>
      </c>
    </row>
    <row r="2535" spans="1:6">
      <c r="A2535" t="s">
        <v>15722</v>
      </c>
      <c r="B2535" t="str">
        <f>'4I'!$AG$68</f>
        <v>CR2006N1_FD_A</v>
      </c>
      <c r="F2535" t="str">
        <f>IF(ISBLANK('4I'!$D$68),"",'4I'!$D$68)</f>
        <v/>
      </c>
    </row>
    <row r="2536" spans="1:6">
      <c r="A2536" t="s">
        <v>15722</v>
      </c>
      <c r="B2536" t="str">
        <f>'4I'!$AH$68</f>
        <v>CR2006N2_FD_A</v>
      </c>
      <c r="F2536" t="str">
        <f>IF(ISBLANK('4I'!$E$68),"",'4I'!$E$68)</f>
        <v/>
      </c>
    </row>
    <row r="2537" spans="1:6">
      <c r="A2537" t="s">
        <v>15722</v>
      </c>
      <c r="B2537" t="str">
        <f>'4I'!$AI$68</f>
        <v>CR2006N5_FD_A</v>
      </c>
      <c r="F2537" t="str">
        <f>IF(ISBLANK('4I'!$F$68),"",'4I'!$F$68)</f>
        <v/>
      </c>
    </row>
    <row r="2538" spans="1:6">
      <c r="A2538" t="s">
        <v>15722</v>
      </c>
      <c r="B2538" t="str">
        <f>'4I'!$AJ$68</f>
        <v>CR2006N6_FD_A</v>
      </c>
      <c r="F2538">
        <f>IF(ISBLANK('4I'!$G$68),"",'4I'!$G$68)</f>
        <v>0</v>
      </c>
    </row>
    <row r="2539" spans="1:6">
      <c r="A2539" t="s">
        <v>15722</v>
      </c>
      <c r="B2539" t="str">
        <f>'4I'!$AK$68</f>
        <v>CR2006MM_FD_A</v>
      </c>
      <c r="F2539" t="str">
        <f>IF(ISBLANK('4I'!$H$68),"",'4I'!$H$68)</f>
        <v/>
      </c>
    </row>
    <row r="2540" spans="1:6">
      <c r="A2540" t="s">
        <v>15722</v>
      </c>
      <c r="B2540" t="str">
        <f>'4I'!$AL$68</f>
        <v>CR2006TA_FD_A</v>
      </c>
      <c r="F2540" t="str">
        <f>IF(ISBLANK('4I'!$I$68),"",'4I'!$I$68)</f>
        <v/>
      </c>
    </row>
    <row r="2541" spans="1:6">
      <c r="A2541" t="s">
        <v>15722</v>
      </c>
      <c r="B2541" t="str">
        <f>'4I'!$AF$69</f>
        <v>CR2007N0_FD_A</v>
      </c>
      <c r="F2541" t="str">
        <f>IF(ISBLANK('4I'!$C$69),"",'4I'!$C$69)</f>
        <v/>
      </c>
    </row>
    <row r="2542" spans="1:6">
      <c r="A2542" t="s">
        <v>15722</v>
      </c>
      <c r="B2542" t="str">
        <f>'4I'!$AG$69</f>
        <v>CR2007N1_FD_A</v>
      </c>
      <c r="F2542" t="str">
        <f>IF(ISBLANK('4I'!$D$69),"",'4I'!$D$69)</f>
        <v/>
      </c>
    </row>
    <row r="2543" spans="1:6">
      <c r="A2543" t="s">
        <v>15722</v>
      </c>
      <c r="B2543" t="str">
        <f>'4I'!$AH$69</f>
        <v>CR2007N2_FD_A</v>
      </c>
      <c r="F2543" t="str">
        <f>IF(ISBLANK('4I'!$E$69),"",'4I'!$E$69)</f>
        <v/>
      </c>
    </row>
    <row r="2544" spans="1:6">
      <c r="A2544" t="s">
        <v>15722</v>
      </c>
      <c r="B2544" t="str">
        <f>'4I'!$AI$69</f>
        <v>CR2007N5_FD_A</v>
      </c>
      <c r="F2544" t="str">
        <f>IF(ISBLANK('4I'!$F$69),"",'4I'!$F$69)</f>
        <v/>
      </c>
    </row>
    <row r="2545" spans="1:6">
      <c r="A2545" t="s">
        <v>15722</v>
      </c>
      <c r="B2545" t="str">
        <f>'4I'!$AJ$69</f>
        <v>CR2007N6_FD_A</v>
      </c>
      <c r="F2545">
        <f>IF(ISBLANK('4I'!$G$69),"",'4I'!$G$69)</f>
        <v>0</v>
      </c>
    </row>
    <row r="2546" spans="1:6">
      <c r="A2546" t="s">
        <v>15722</v>
      </c>
      <c r="B2546" t="str">
        <f>'4I'!$AK$69</f>
        <v>CR2007MM_FD_A</v>
      </c>
      <c r="F2546" t="str">
        <f>IF(ISBLANK('4I'!$H$69),"",'4I'!$H$69)</f>
        <v/>
      </c>
    </row>
    <row r="2547" spans="1:6">
      <c r="A2547" t="s">
        <v>15722</v>
      </c>
      <c r="B2547" t="str">
        <f>'4I'!$AL$69</f>
        <v>CR2007TA_FD_A</v>
      </c>
      <c r="F2547" t="str">
        <f>IF(ISBLANK('4I'!$I$69),"",'4I'!$I$69)</f>
        <v/>
      </c>
    </row>
    <row r="2548" spans="1:6">
      <c r="A2548" t="s">
        <v>15722</v>
      </c>
      <c r="B2548" t="str">
        <f>'4I'!$AF$70</f>
        <v>CR2008N0_FD_A</v>
      </c>
      <c r="F2548" t="str">
        <f>IF(ISBLANK('4I'!$C$70),"",'4I'!$C$70)</f>
        <v/>
      </c>
    </row>
    <row r="2549" spans="1:6">
      <c r="A2549" t="s">
        <v>15722</v>
      </c>
      <c r="B2549" t="str">
        <f>'4I'!$AG$70</f>
        <v>CR2008N1_FD_A</v>
      </c>
      <c r="F2549" t="str">
        <f>IF(ISBLANK('4I'!$D$70),"",'4I'!$D$70)</f>
        <v/>
      </c>
    </row>
    <row r="2550" spans="1:6">
      <c r="A2550" t="s">
        <v>15722</v>
      </c>
      <c r="B2550" t="str">
        <f>'4I'!$AH$70</f>
        <v>CR2008N2_FD_A</v>
      </c>
      <c r="F2550" t="str">
        <f>IF(ISBLANK('4I'!$E$70),"",'4I'!$E$70)</f>
        <v/>
      </c>
    </row>
    <row r="2551" spans="1:6">
      <c r="A2551" t="s">
        <v>15722</v>
      </c>
      <c r="B2551" t="str">
        <f>'4I'!$AI$70</f>
        <v>CR2008N5_FD_A</v>
      </c>
      <c r="F2551" t="str">
        <f>IF(ISBLANK('4I'!$F$70),"",'4I'!$F$70)</f>
        <v/>
      </c>
    </row>
    <row r="2552" spans="1:6">
      <c r="A2552" t="s">
        <v>15722</v>
      </c>
      <c r="B2552" t="str">
        <f>'4I'!$AJ$70</f>
        <v>CR2008N6_FD_A</v>
      </c>
      <c r="F2552">
        <f>IF(ISBLANK('4I'!$G$70),"",'4I'!$G$70)</f>
        <v>0</v>
      </c>
    </row>
    <row r="2553" spans="1:6">
      <c r="A2553" t="s">
        <v>15722</v>
      </c>
      <c r="B2553" t="str">
        <f>'4I'!$AK$70</f>
        <v>CR2008MM_FD_A</v>
      </c>
      <c r="F2553" t="str">
        <f>IF(ISBLANK('4I'!$H$70),"",'4I'!$H$70)</f>
        <v/>
      </c>
    </row>
    <row r="2554" spans="1:6">
      <c r="A2554" t="s">
        <v>15722</v>
      </c>
      <c r="B2554" t="str">
        <f>'4I'!$AL$70</f>
        <v>CR2008TA_FD_A</v>
      </c>
      <c r="F2554" t="str">
        <f>IF(ISBLANK('4I'!$I$70),"",'4I'!$I$70)</f>
        <v/>
      </c>
    </row>
    <row r="2555" spans="1:6">
      <c r="A2555" t="s">
        <v>15722</v>
      </c>
      <c r="B2555" t="str">
        <f>'4I'!$AF$71</f>
        <v>CR2009N0_FD_A</v>
      </c>
      <c r="F2555">
        <f>IF(ISBLANK('4I'!$C$71),"",'4I'!$C$71)</f>
        <v>0</v>
      </c>
    </row>
    <row r="2556" spans="1:6">
      <c r="A2556" t="s">
        <v>15722</v>
      </c>
      <c r="B2556" t="str">
        <f>'4I'!$AG$71</f>
        <v>CR2009N1_FD_A</v>
      </c>
      <c r="F2556">
        <f>IF(ISBLANK('4I'!$D$71),"",'4I'!$D$71)</f>
        <v>0</v>
      </c>
    </row>
    <row r="2557" spans="1:6">
      <c r="A2557" t="s">
        <v>15722</v>
      </c>
      <c r="B2557" t="str">
        <f>'4I'!$AH$71</f>
        <v>CR2009N2_FD_A</v>
      </c>
      <c r="F2557">
        <f>IF(ISBLANK('4I'!$E$71),"",'4I'!$E$71)</f>
        <v>0</v>
      </c>
    </row>
    <row r="2558" spans="1:6">
      <c r="A2558" t="s">
        <v>15722</v>
      </c>
      <c r="B2558" t="str">
        <f>'4I'!$AI$71</f>
        <v>CR2009N5_FD_A</v>
      </c>
      <c r="F2558">
        <f>IF(ISBLANK('4I'!$F$71),"",'4I'!$F$71)</f>
        <v>0</v>
      </c>
    </row>
    <row r="2559" spans="1:6">
      <c r="A2559" t="s">
        <v>15722</v>
      </c>
      <c r="B2559" t="str">
        <f>'4I'!$AJ$71</f>
        <v>CR2009N6_FD_A</v>
      </c>
      <c r="F2559">
        <f>IF(ISBLANK('4I'!$G$71),"",'4I'!$G$71)</f>
        <v>0</v>
      </c>
    </row>
    <row r="2560" spans="1:6">
      <c r="A2560" t="s">
        <v>15722</v>
      </c>
      <c r="B2560" t="str">
        <f>'4I'!$AK$71</f>
        <v>CR2009MM_FD_A</v>
      </c>
      <c r="F2560">
        <f>IF(ISBLANK('4I'!$H$71),"",'4I'!$H$71)</f>
        <v>0</v>
      </c>
    </row>
    <row r="2561" spans="1:6">
      <c r="A2561" t="s">
        <v>15722</v>
      </c>
      <c r="B2561" t="str">
        <f>'4I'!$AL$71</f>
        <v>CR2009TA_FD_A</v>
      </c>
      <c r="F2561">
        <f>IF(ISBLANK('4I'!$I$71),"",'4I'!$I$71)</f>
        <v>0</v>
      </c>
    </row>
    <row r="2562" spans="1:6">
      <c r="A2562" t="s">
        <v>15722</v>
      </c>
      <c r="B2562" t="str">
        <f>'4I'!$AF$74</f>
        <v>CR20010N0_FD_A</v>
      </c>
      <c r="F2562" t="str">
        <f>IF(ISBLANK('4I'!$C$74),"",'4I'!$C$74)</f>
        <v/>
      </c>
    </row>
    <row r="2563" spans="1:6">
      <c r="A2563" t="s">
        <v>15722</v>
      </c>
      <c r="B2563" t="str">
        <f>'4I'!$AG$74</f>
        <v>CR20010N1_FD_A</v>
      </c>
      <c r="F2563" t="str">
        <f>IF(ISBLANK('4I'!$D$74),"",'4I'!$D$74)</f>
        <v/>
      </c>
    </row>
    <row r="2564" spans="1:6">
      <c r="A2564" t="s">
        <v>15722</v>
      </c>
      <c r="B2564" t="str">
        <f>'4I'!$AH$74</f>
        <v>CR20010N2_FD_A</v>
      </c>
      <c r="F2564" t="str">
        <f>IF(ISBLANK('4I'!$E$74),"",'4I'!$E$74)</f>
        <v/>
      </c>
    </row>
    <row r="2565" spans="1:6">
      <c r="A2565" t="s">
        <v>15722</v>
      </c>
      <c r="B2565" t="str">
        <f>'4I'!$AI$74</f>
        <v>CR20010N5_FD_A</v>
      </c>
      <c r="F2565" t="str">
        <f>IF(ISBLANK('4I'!$F$74),"",'4I'!$F$74)</f>
        <v/>
      </c>
    </row>
    <row r="2566" spans="1:6">
      <c r="A2566" t="s">
        <v>15722</v>
      </c>
      <c r="B2566" t="str">
        <f>'4I'!$AJ$74</f>
        <v>CR20010N6_FD_A</v>
      </c>
      <c r="F2566">
        <f>IF(ISBLANK('4I'!$G$74),"",'4I'!$G$74)</f>
        <v>0</v>
      </c>
    </row>
    <row r="2567" spans="1:6">
      <c r="A2567" t="s">
        <v>15722</v>
      </c>
      <c r="B2567" t="str">
        <f>'4I'!$AK$74</f>
        <v>CR20010MM_FD_A</v>
      </c>
      <c r="F2567" t="str">
        <f>IF(ISBLANK('4I'!$H$74),"",'4I'!$H$74)</f>
        <v/>
      </c>
    </row>
    <row r="2568" spans="1:6">
      <c r="A2568" t="s">
        <v>15722</v>
      </c>
      <c r="B2568" t="str">
        <f>'4I'!$AL$74</f>
        <v>CR20010TA_FD_A</v>
      </c>
      <c r="F2568" t="str">
        <f>IF(ISBLANK('4I'!$I$74),"",'4I'!$I$74)</f>
        <v/>
      </c>
    </row>
    <row r="2569" spans="1:6">
      <c r="A2569" t="s">
        <v>15722</v>
      </c>
      <c r="B2569" t="str">
        <f>'4I'!$AF$75</f>
        <v>CR20011N0_FD_A</v>
      </c>
      <c r="F2569" t="str">
        <f>IF(ISBLANK('4I'!$C$75),"",'4I'!$C$75)</f>
        <v/>
      </c>
    </row>
    <row r="2570" spans="1:6">
      <c r="A2570" t="s">
        <v>15722</v>
      </c>
      <c r="B2570" t="str">
        <f>'4I'!$AG$75</f>
        <v>CR20011N1_FD_A</v>
      </c>
      <c r="F2570" t="str">
        <f>IF(ISBLANK('4I'!$D$75),"",'4I'!$D$75)</f>
        <v/>
      </c>
    </row>
    <row r="2571" spans="1:6">
      <c r="A2571" t="s">
        <v>15722</v>
      </c>
      <c r="B2571" t="str">
        <f>'4I'!$AH$75</f>
        <v>CR20011N2_FD_A</v>
      </c>
      <c r="F2571" t="str">
        <f>IF(ISBLANK('4I'!$E$75),"",'4I'!$E$75)</f>
        <v/>
      </c>
    </row>
    <row r="2572" spans="1:6">
      <c r="A2572" t="s">
        <v>15722</v>
      </c>
      <c r="B2572" t="str">
        <f>'4I'!$AI$75</f>
        <v>CR20011N5_FD_A</v>
      </c>
      <c r="F2572" t="str">
        <f>IF(ISBLANK('4I'!$F$75),"",'4I'!$F$75)</f>
        <v/>
      </c>
    </row>
    <row r="2573" spans="1:6">
      <c r="A2573" t="s">
        <v>15722</v>
      </c>
      <c r="B2573" t="str">
        <f>'4I'!$AJ$75</f>
        <v>CR20011N6_FD_A</v>
      </c>
      <c r="F2573">
        <f>IF(ISBLANK('4I'!$G$75),"",'4I'!$G$75)</f>
        <v>0</v>
      </c>
    </row>
    <row r="2574" spans="1:6">
      <c r="A2574" t="s">
        <v>15722</v>
      </c>
      <c r="B2574" t="str">
        <f>'4I'!$AK$75</f>
        <v>CR20011MM_FD_A</v>
      </c>
      <c r="F2574" t="str">
        <f>IF(ISBLANK('4I'!$H$75),"",'4I'!$H$75)</f>
        <v/>
      </c>
    </row>
    <row r="2575" spans="1:6">
      <c r="A2575" t="s">
        <v>15722</v>
      </c>
      <c r="B2575" t="str">
        <f>'4I'!$AL$75</f>
        <v>CR20011TA_FD_A</v>
      </c>
      <c r="F2575" t="str">
        <f>IF(ISBLANK('4I'!$I$75),"",'4I'!$I$75)</f>
        <v/>
      </c>
    </row>
    <row r="2576" spans="1:6">
      <c r="A2576" t="s">
        <v>15722</v>
      </c>
      <c r="B2576" t="str">
        <f>'4I'!$AF$76</f>
        <v>CR20012N0_FD_A</v>
      </c>
      <c r="F2576" t="str">
        <f>IF(ISBLANK('4I'!$C$76),"",'4I'!$C$76)</f>
        <v/>
      </c>
    </row>
    <row r="2577" spans="1:6">
      <c r="A2577" t="s">
        <v>15722</v>
      </c>
      <c r="B2577" t="str">
        <f>'4I'!$AG$76</f>
        <v>CR20012N1_FD_A</v>
      </c>
      <c r="F2577" t="str">
        <f>IF(ISBLANK('4I'!$D$76),"",'4I'!$D$76)</f>
        <v/>
      </c>
    </row>
    <row r="2578" spans="1:6">
      <c r="A2578" t="s">
        <v>15722</v>
      </c>
      <c r="B2578" t="str">
        <f>'4I'!$AH$76</f>
        <v>CR20012N2_FD_A</v>
      </c>
      <c r="F2578" t="str">
        <f>IF(ISBLANK('4I'!$E$76),"",'4I'!$E$76)</f>
        <v/>
      </c>
    </row>
    <row r="2579" spans="1:6">
      <c r="A2579" t="s">
        <v>15722</v>
      </c>
      <c r="B2579" t="str">
        <f>'4I'!$AI$76</f>
        <v>CR20012N5_FD_A</v>
      </c>
      <c r="F2579" t="str">
        <f>IF(ISBLANK('4I'!$F$76),"",'4I'!$F$76)</f>
        <v/>
      </c>
    </row>
    <row r="2580" spans="1:6">
      <c r="A2580" t="s">
        <v>15722</v>
      </c>
      <c r="B2580" t="str">
        <f>'4I'!$AJ$76</f>
        <v>CR20012N6_FD_A</v>
      </c>
      <c r="F2580">
        <f>IF(ISBLANK('4I'!$G$76),"",'4I'!$G$76)</f>
        <v>0</v>
      </c>
    </row>
    <row r="2581" spans="1:6">
      <c r="A2581" t="s">
        <v>15722</v>
      </c>
      <c r="B2581" t="str">
        <f>'4I'!$AK$76</f>
        <v>CR20012MM_FD_A</v>
      </c>
      <c r="F2581" t="str">
        <f>IF(ISBLANK('4I'!$H$76),"",'4I'!$H$76)</f>
        <v/>
      </c>
    </row>
    <row r="2582" spans="1:6">
      <c r="A2582" t="s">
        <v>15722</v>
      </c>
      <c r="B2582" t="str">
        <f>'4I'!$AL$76</f>
        <v>CR20012TA_FD_A</v>
      </c>
      <c r="F2582" t="str">
        <f>IF(ISBLANK('4I'!$I$76),"",'4I'!$I$76)</f>
        <v/>
      </c>
    </row>
    <row r="2583" spans="1:6">
      <c r="A2583" t="s">
        <v>15722</v>
      </c>
      <c r="B2583" t="str">
        <f>'4I'!$AF$77</f>
        <v>CR20013N0_FD_A</v>
      </c>
      <c r="F2583" t="str">
        <f>IF(ISBLANK('4I'!$C$77),"",'4I'!$C$77)</f>
        <v/>
      </c>
    </row>
    <row r="2584" spans="1:6">
      <c r="A2584" t="s">
        <v>15722</v>
      </c>
      <c r="B2584" t="str">
        <f>'4I'!$AG$77</f>
        <v>CR20013N1_FD_A</v>
      </c>
      <c r="F2584" t="str">
        <f>IF(ISBLANK('4I'!$D$77),"",'4I'!$D$77)</f>
        <v/>
      </c>
    </row>
    <row r="2585" spans="1:6">
      <c r="A2585" t="s">
        <v>15722</v>
      </c>
      <c r="B2585" t="str">
        <f>'4I'!$AH$77</f>
        <v>CR20013N2_FD_A</v>
      </c>
      <c r="F2585" t="str">
        <f>IF(ISBLANK('4I'!$E$77),"",'4I'!$E$77)</f>
        <v/>
      </c>
    </row>
    <row r="2586" spans="1:6">
      <c r="A2586" t="s">
        <v>15722</v>
      </c>
      <c r="B2586" t="str">
        <f>'4I'!$AI$77</f>
        <v>CR20013N5_FD_A</v>
      </c>
      <c r="F2586" t="str">
        <f>IF(ISBLANK('4I'!$F$77),"",'4I'!$F$77)</f>
        <v/>
      </c>
    </row>
    <row r="2587" spans="1:6">
      <c r="A2587" t="s">
        <v>15722</v>
      </c>
      <c r="B2587" t="str">
        <f>'4I'!$AJ$77</f>
        <v>CR20013N6_FD_A</v>
      </c>
      <c r="F2587">
        <f>IF(ISBLANK('4I'!$G$77),"",'4I'!$G$77)</f>
        <v>0</v>
      </c>
    </row>
    <row r="2588" spans="1:6">
      <c r="A2588" t="s">
        <v>15722</v>
      </c>
      <c r="B2588" t="str">
        <f>'4I'!$AK$77</f>
        <v>CR20013MM_FD_A</v>
      </c>
      <c r="F2588" t="str">
        <f>IF(ISBLANK('4I'!$H$77),"",'4I'!$H$77)</f>
        <v/>
      </c>
    </row>
    <row r="2589" spans="1:6">
      <c r="A2589" t="s">
        <v>15722</v>
      </c>
      <c r="B2589" t="str">
        <f>'4I'!$AL$77</f>
        <v>CR20013TA_FD_A</v>
      </c>
      <c r="F2589" t="str">
        <f>IF(ISBLANK('4I'!$I$77),"",'4I'!$I$77)</f>
        <v/>
      </c>
    </row>
    <row r="2590" spans="1:6">
      <c r="A2590" t="s">
        <v>15722</v>
      </c>
      <c r="B2590" t="str">
        <f>'4I'!$AF$78</f>
        <v>CR20014N0_FD_A</v>
      </c>
      <c r="F2590">
        <f>IF(ISBLANK('4I'!$C$78),"",'4I'!$C$78)</f>
        <v>0</v>
      </c>
    </row>
    <row r="2591" spans="1:6">
      <c r="A2591" t="s">
        <v>15722</v>
      </c>
      <c r="B2591" t="str">
        <f>'4I'!$AG$78</f>
        <v>CR20014N1_FD_A</v>
      </c>
      <c r="F2591">
        <f>IF(ISBLANK('4I'!$D$78),"",'4I'!$D$78)</f>
        <v>0</v>
      </c>
    </row>
    <row r="2592" spans="1:6">
      <c r="A2592" t="s">
        <v>15722</v>
      </c>
      <c r="B2592" t="str">
        <f>'4I'!$AH$78</f>
        <v>CR20014N2_FD_A</v>
      </c>
      <c r="F2592">
        <f>IF(ISBLANK('4I'!$E$78),"",'4I'!$E$78)</f>
        <v>0</v>
      </c>
    </row>
    <row r="2593" spans="1:6">
      <c r="A2593" t="s">
        <v>15722</v>
      </c>
      <c r="B2593" t="str">
        <f>'4I'!$AI$78</f>
        <v>CR20014N5_FD_A</v>
      </c>
      <c r="F2593">
        <f>IF(ISBLANK('4I'!$F$78),"",'4I'!$F$78)</f>
        <v>0</v>
      </c>
    </row>
    <row r="2594" spans="1:6">
      <c r="A2594" t="s">
        <v>15722</v>
      </c>
      <c r="B2594" t="str">
        <f>'4I'!$AJ$78</f>
        <v>CR20014N6_FD_A</v>
      </c>
      <c r="F2594">
        <f>IF(ISBLANK('4I'!$G$78),"",'4I'!$G$78)</f>
        <v>0</v>
      </c>
    </row>
    <row r="2595" spans="1:6">
      <c r="A2595" t="s">
        <v>15722</v>
      </c>
      <c r="B2595" t="str">
        <f>'4I'!$AK$78</f>
        <v>CR20014MM_FD_A</v>
      </c>
      <c r="F2595">
        <f>IF(ISBLANK('4I'!$H$78),"",'4I'!$H$78)</f>
        <v>0</v>
      </c>
    </row>
    <row r="2596" spans="1:6">
      <c r="A2596" t="s">
        <v>15722</v>
      </c>
      <c r="B2596" t="str">
        <f>'4I'!$AL$78</f>
        <v>CR20014TA_FD_A</v>
      </c>
      <c r="F2596">
        <f>IF(ISBLANK('4I'!$I$78),"",'4I'!$I$78)</f>
        <v>0</v>
      </c>
    </row>
    <row r="2597" spans="1:6">
      <c r="A2597" t="s">
        <v>15722</v>
      </c>
      <c r="B2597" t="str">
        <f>'4I'!$AF$81</f>
        <v>CR20015N0_FD_A</v>
      </c>
      <c r="F2597" t="str">
        <f>IF(ISBLANK('4I'!$C$81),"",'4I'!$C$81)</f>
        <v/>
      </c>
    </row>
    <row r="2598" spans="1:6">
      <c r="A2598" t="s">
        <v>15722</v>
      </c>
      <c r="B2598" t="str">
        <f>'4I'!$AG$81</f>
        <v>CR20015N1_FD_A</v>
      </c>
      <c r="F2598" t="str">
        <f>IF(ISBLANK('4I'!$D$81),"",'4I'!$D$81)</f>
        <v/>
      </c>
    </row>
    <row r="2599" spans="1:6">
      <c r="A2599" t="s">
        <v>15722</v>
      </c>
      <c r="B2599" t="str">
        <f>'4I'!$AH$81</f>
        <v>CR20015N2_FD_A</v>
      </c>
      <c r="F2599" t="str">
        <f>IF(ISBLANK('4I'!$E$81),"",'4I'!$E$81)</f>
        <v/>
      </c>
    </row>
    <row r="2600" spans="1:6">
      <c r="A2600" t="s">
        <v>15722</v>
      </c>
      <c r="B2600" t="str">
        <f>'4I'!$AI$81</f>
        <v>CR20015N5_FD_A</v>
      </c>
      <c r="F2600" t="str">
        <f>IF(ISBLANK('4I'!$F$81),"",'4I'!$F$81)</f>
        <v/>
      </c>
    </row>
    <row r="2601" spans="1:6">
      <c r="A2601" t="s">
        <v>15722</v>
      </c>
      <c r="B2601" t="str">
        <f>'4I'!$AJ$81</f>
        <v>CR20015N6_FD_A</v>
      </c>
      <c r="F2601">
        <f>IF(ISBLANK('4I'!$G$81),"",'4I'!$G$81)</f>
        <v>0</v>
      </c>
    </row>
    <row r="2602" spans="1:6">
      <c r="A2602" t="s">
        <v>15722</v>
      </c>
      <c r="B2602" t="str">
        <f>'4I'!$AK$81</f>
        <v>CR20015MM_FD_A</v>
      </c>
      <c r="F2602" t="str">
        <f>IF(ISBLANK('4I'!$H$81),"",'4I'!$H$81)</f>
        <v/>
      </c>
    </row>
    <row r="2603" spans="1:6">
      <c r="A2603" t="s">
        <v>15722</v>
      </c>
      <c r="B2603" t="str">
        <f>'4I'!$AL$81</f>
        <v>CR20015TA_FD_A</v>
      </c>
      <c r="F2603" t="str">
        <f>IF(ISBLANK('4I'!$I$81),"",'4I'!$I$81)</f>
        <v/>
      </c>
    </row>
    <row r="2604" spans="1:6">
      <c r="A2604" t="s">
        <v>15722</v>
      </c>
      <c r="B2604" t="str">
        <f>'4I'!$AF$82</f>
        <v>CR20016N0_FD_A</v>
      </c>
      <c r="F2604" t="str">
        <f>IF(ISBLANK('4I'!$C$82),"",'4I'!$C$82)</f>
        <v/>
      </c>
    </row>
    <row r="2605" spans="1:6">
      <c r="A2605" t="s">
        <v>15722</v>
      </c>
      <c r="B2605" t="str">
        <f>'4I'!$AG$82</f>
        <v>CR20016N1_FD_A</v>
      </c>
      <c r="F2605" t="str">
        <f>IF(ISBLANK('4I'!$D$82),"",'4I'!$D$82)</f>
        <v/>
      </c>
    </row>
    <row r="2606" spans="1:6">
      <c r="A2606" t="s">
        <v>15722</v>
      </c>
      <c r="B2606" t="str">
        <f>'4I'!$AH$82</f>
        <v>CR20016N2_FD_A</v>
      </c>
      <c r="F2606" t="str">
        <f>IF(ISBLANK('4I'!$E$82),"",'4I'!$E$82)</f>
        <v/>
      </c>
    </row>
    <row r="2607" spans="1:6">
      <c r="A2607" t="s">
        <v>15722</v>
      </c>
      <c r="B2607" t="str">
        <f>'4I'!$AI$82</f>
        <v>CR20016N5_FD_A</v>
      </c>
      <c r="F2607" t="str">
        <f>IF(ISBLANK('4I'!$F$82),"",'4I'!$F$82)</f>
        <v/>
      </c>
    </row>
    <row r="2608" spans="1:6">
      <c r="A2608" t="s">
        <v>15722</v>
      </c>
      <c r="B2608" t="str">
        <f>'4I'!$AJ$82</f>
        <v>CR20016N6_FD_A</v>
      </c>
      <c r="F2608">
        <f>IF(ISBLANK('4I'!$G$82),"",'4I'!$G$82)</f>
        <v>0</v>
      </c>
    </row>
    <row r="2609" spans="1:6">
      <c r="A2609" t="s">
        <v>15722</v>
      </c>
      <c r="B2609" t="str">
        <f>'4I'!$AK$82</f>
        <v>CR20016MM_FD_A</v>
      </c>
      <c r="F2609" t="str">
        <f>IF(ISBLANK('4I'!$H$82),"",'4I'!$H$82)</f>
        <v/>
      </c>
    </row>
    <row r="2610" spans="1:6">
      <c r="A2610" t="s">
        <v>15722</v>
      </c>
      <c r="B2610" t="str">
        <f>'4I'!$AL$82</f>
        <v>CR20016TA_FD_A</v>
      </c>
      <c r="F2610" t="str">
        <f>IF(ISBLANK('4I'!$I$82),"",'4I'!$I$82)</f>
        <v/>
      </c>
    </row>
    <row r="2611" spans="1:6">
      <c r="A2611" t="s">
        <v>15722</v>
      </c>
      <c r="B2611" t="str">
        <f>'4I'!$AF$83</f>
        <v>CR20017N0_FD_A</v>
      </c>
      <c r="F2611" t="str">
        <f>IF(ISBLANK('4I'!$C$83),"",'4I'!$C$83)</f>
        <v/>
      </c>
    </row>
    <row r="2612" spans="1:6">
      <c r="A2612" t="s">
        <v>15722</v>
      </c>
      <c r="B2612" t="str">
        <f>'4I'!$AG$83</f>
        <v>CR20017N1_FD_A</v>
      </c>
      <c r="F2612" t="str">
        <f>IF(ISBLANK('4I'!$D$83),"",'4I'!$D$83)</f>
        <v/>
      </c>
    </row>
    <row r="2613" spans="1:6">
      <c r="A2613" t="s">
        <v>15722</v>
      </c>
      <c r="B2613" t="str">
        <f>'4I'!$AH$83</f>
        <v>CR20017N2_FD_A</v>
      </c>
      <c r="F2613" t="str">
        <f>IF(ISBLANK('4I'!$E$83),"",'4I'!$E$83)</f>
        <v/>
      </c>
    </row>
    <row r="2614" spans="1:6">
      <c r="A2614" t="s">
        <v>15722</v>
      </c>
      <c r="B2614" t="str">
        <f>'4I'!$AI$83</f>
        <v>CR20017N5_FD_A</v>
      </c>
      <c r="F2614" t="str">
        <f>IF(ISBLANK('4I'!$F$83),"",'4I'!$F$83)</f>
        <v/>
      </c>
    </row>
    <row r="2615" spans="1:6">
      <c r="A2615" t="s">
        <v>15722</v>
      </c>
      <c r="B2615" t="str">
        <f>'4I'!$AJ$83</f>
        <v>CR20017N6_FD_A</v>
      </c>
      <c r="F2615">
        <f>IF(ISBLANK('4I'!$G$83),"",'4I'!$G$83)</f>
        <v>0</v>
      </c>
    </row>
    <row r="2616" spans="1:6">
      <c r="A2616" t="s">
        <v>15722</v>
      </c>
      <c r="B2616" t="str">
        <f>'4I'!$AK$83</f>
        <v>CR20017MM_FD_A</v>
      </c>
      <c r="F2616" t="str">
        <f>IF(ISBLANK('4I'!$H$83),"",'4I'!$H$83)</f>
        <v/>
      </c>
    </row>
    <row r="2617" spans="1:6">
      <c r="A2617" t="s">
        <v>15722</v>
      </c>
      <c r="B2617" t="str">
        <f>'4I'!$AL$83</f>
        <v>CR20017TA_FD_A</v>
      </c>
      <c r="F2617" t="str">
        <f>IF(ISBLANK('4I'!$I$83),"",'4I'!$I$83)</f>
        <v/>
      </c>
    </row>
    <row r="2618" spans="1:6">
      <c r="A2618" t="s">
        <v>15722</v>
      </c>
      <c r="B2618" t="str">
        <f>'4I'!$AF$84</f>
        <v>CR2029N0_FD_A</v>
      </c>
      <c r="F2618" t="str">
        <f>IF(ISBLANK('4I'!$C$84),"",'4I'!$C$84)</f>
        <v/>
      </c>
    </row>
    <row r="2619" spans="1:6">
      <c r="A2619" t="s">
        <v>15722</v>
      </c>
      <c r="B2619" t="str">
        <f>'4I'!$AG$84</f>
        <v>CR2029N1_FD_A</v>
      </c>
      <c r="F2619" t="str">
        <f>IF(ISBLANK('4I'!$D$84),"",'4I'!$D$84)</f>
        <v/>
      </c>
    </row>
    <row r="2620" spans="1:6">
      <c r="A2620" t="s">
        <v>15722</v>
      </c>
      <c r="B2620" t="str">
        <f>'4I'!$AH$84</f>
        <v>CR2029N2_FD_A</v>
      </c>
      <c r="F2620" t="str">
        <f>IF(ISBLANK('4I'!$E$84),"",'4I'!$E$84)</f>
        <v/>
      </c>
    </row>
    <row r="2621" spans="1:6">
      <c r="A2621" t="s">
        <v>15722</v>
      </c>
      <c r="B2621" t="str">
        <f>'4I'!$AI$84</f>
        <v>CR2029N5_FD_A</v>
      </c>
      <c r="F2621" t="str">
        <f>IF(ISBLANK('4I'!$F$84),"",'4I'!$F$84)</f>
        <v/>
      </c>
    </row>
    <row r="2622" spans="1:6">
      <c r="A2622" t="s">
        <v>15722</v>
      </c>
      <c r="B2622" t="str">
        <f>'4I'!$AJ$84</f>
        <v>CR2029N6_FD_A</v>
      </c>
      <c r="F2622">
        <f>IF(ISBLANK('4I'!$G$84),"",'4I'!$G$84)</f>
        <v>0</v>
      </c>
    </row>
    <row r="2623" spans="1:6">
      <c r="A2623" t="s">
        <v>15722</v>
      </c>
      <c r="B2623" t="str">
        <f>'4I'!$AK$84</f>
        <v>CR2029MM_FD_A</v>
      </c>
      <c r="F2623" t="str">
        <f>IF(ISBLANK('4I'!$H$84),"",'4I'!$H$84)</f>
        <v/>
      </c>
    </row>
    <row r="2624" spans="1:6">
      <c r="A2624" t="s">
        <v>15722</v>
      </c>
      <c r="B2624" t="str">
        <f>'4I'!$AL$84</f>
        <v>CR2029TA_FD_A</v>
      </c>
      <c r="F2624" t="str">
        <f>IF(ISBLANK('4I'!$I$84),"",'4I'!$I$84)</f>
        <v/>
      </c>
    </row>
    <row r="2625" spans="1:6">
      <c r="A2625" t="s">
        <v>15722</v>
      </c>
      <c r="B2625" t="str">
        <f>'4I'!$AF$85</f>
        <v>CR2030N0_FD_A</v>
      </c>
      <c r="F2625" t="str">
        <f>IF(ISBLANK('4I'!$C$85),"",'4I'!$C$85)</f>
        <v/>
      </c>
    </row>
    <row r="2626" spans="1:6">
      <c r="A2626" t="s">
        <v>15722</v>
      </c>
      <c r="B2626" t="str">
        <f>'4I'!$AG$85</f>
        <v>CR2030N1_FD_A</v>
      </c>
      <c r="F2626" t="str">
        <f>IF(ISBLANK('4I'!$D$85),"",'4I'!$D$85)</f>
        <v/>
      </c>
    </row>
    <row r="2627" spans="1:6">
      <c r="A2627" t="s">
        <v>15722</v>
      </c>
      <c r="B2627" t="str">
        <f>'4I'!$AH$85</f>
        <v>CR2030N2_FD_A</v>
      </c>
      <c r="F2627" t="str">
        <f>IF(ISBLANK('4I'!$E$85),"",'4I'!$E$85)</f>
        <v/>
      </c>
    </row>
    <row r="2628" spans="1:6">
      <c r="A2628" t="s">
        <v>15722</v>
      </c>
      <c r="B2628" t="str">
        <f>'4I'!$AI$85</f>
        <v>CR2030N5_FD_A</v>
      </c>
      <c r="F2628" t="str">
        <f>IF(ISBLANK('4I'!$F$85),"",'4I'!$F$85)</f>
        <v/>
      </c>
    </row>
    <row r="2629" spans="1:6">
      <c r="A2629" t="s">
        <v>15722</v>
      </c>
      <c r="B2629" t="str">
        <f>'4I'!$AJ$85</f>
        <v>CR2030N6_FD_A</v>
      </c>
      <c r="F2629">
        <f>IF(ISBLANK('4I'!$G$85),"",'4I'!$G$85)</f>
        <v>0</v>
      </c>
    </row>
    <row r="2630" spans="1:6">
      <c r="A2630" t="s">
        <v>15722</v>
      </c>
      <c r="B2630" t="str">
        <f>'4I'!$AK$85</f>
        <v>CR2030MM_FD_A</v>
      </c>
      <c r="F2630" t="str">
        <f>IF(ISBLANK('4I'!$H$85),"",'4I'!$H$85)</f>
        <v/>
      </c>
    </row>
    <row r="2631" spans="1:6">
      <c r="A2631" t="s">
        <v>15722</v>
      </c>
      <c r="B2631" t="str">
        <f>'4I'!$AL$85</f>
        <v>CR2030TA_FD_A</v>
      </c>
      <c r="F2631" t="str">
        <f>IF(ISBLANK('4I'!$I$85),"",'4I'!$I$85)</f>
        <v/>
      </c>
    </row>
    <row r="2632" spans="1:6">
      <c r="A2632" t="s">
        <v>15722</v>
      </c>
      <c r="B2632" t="str">
        <f>'4I'!$AF$86</f>
        <v>CR2031N0_FD_A</v>
      </c>
      <c r="F2632" t="str">
        <f>IF(ISBLANK('4I'!$C$86),"",'4I'!$C$86)</f>
        <v/>
      </c>
    </row>
    <row r="2633" spans="1:6">
      <c r="A2633" t="s">
        <v>15722</v>
      </c>
      <c r="B2633" t="str">
        <f>'4I'!$AG$86</f>
        <v>CR2031N1_FD_A</v>
      </c>
      <c r="F2633" t="str">
        <f>IF(ISBLANK('4I'!$D$86),"",'4I'!$D$86)</f>
        <v/>
      </c>
    </row>
    <row r="2634" spans="1:6">
      <c r="A2634" t="s">
        <v>15722</v>
      </c>
      <c r="B2634" t="str">
        <f>'4I'!$AH$86</f>
        <v>CR2031N2_FD_A</v>
      </c>
      <c r="F2634" t="str">
        <f>IF(ISBLANK('4I'!$E$86),"",'4I'!$E$86)</f>
        <v/>
      </c>
    </row>
    <row r="2635" spans="1:6">
      <c r="A2635" t="s">
        <v>15722</v>
      </c>
      <c r="B2635" t="str">
        <f>'4I'!$AI$86</f>
        <v>CR2031N5_FD_A</v>
      </c>
      <c r="F2635" t="str">
        <f>IF(ISBLANK('4I'!$F$86),"",'4I'!$F$86)</f>
        <v/>
      </c>
    </row>
    <row r="2636" spans="1:6">
      <c r="A2636" t="s">
        <v>15722</v>
      </c>
      <c r="B2636" t="str">
        <f>'4I'!$AJ$86</f>
        <v>CR2031N6_FD_A</v>
      </c>
      <c r="F2636">
        <f>IF(ISBLANK('4I'!$G$86),"",'4I'!$G$86)</f>
        <v>0</v>
      </c>
    </row>
    <row r="2637" spans="1:6">
      <c r="A2637" t="s">
        <v>15722</v>
      </c>
      <c r="B2637" t="str">
        <f>'4I'!$AK$86</f>
        <v>CR2031MM_FD_A</v>
      </c>
      <c r="F2637" t="str">
        <f>IF(ISBLANK('4I'!$H$86),"",'4I'!$H$86)</f>
        <v/>
      </c>
    </row>
    <row r="2638" spans="1:6">
      <c r="A2638" t="s">
        <v>15722</v>
      </c>
      <c r="B2638" t="str">
        <f>'4I'!$AL$86</f>
        <v>CR2031TA_FD_A</v>
      </c>
      <c r="F2638" t="str">
        <f>IF(ISBLANK('4I'!$I$86),"",'4I'!$I$86)</f>
        <v/>
      </c>
    </row>
    <row r="2639" spans="1:6">
      <c r="A2639" t="s">
        <v>15722</v>
      </c>
      <c r="B2639" t="str">
        <f>'4I'!$AF$87</f>
        <v>CR20018N0_FD_A</v>
      </c>
      <c r="F2639" t="str">
        <f>IF(ISBLANK('4I'!$C$87),"",'4I'!$C$87)</f>
        <v/>
      </c>
    </row>
    <row r="2640" spans="1:6">
      <c r="A2640" t="s">
        <v>15722</v>
      </c>
      <c r="B2640" t="str">
        <f>'4I'!$AG$87</f>
        <v>CR20018N1_FD_A</v>
      </c>
      <c r="F2640" t="str">
        <f>IF(ISBLANK('4I'!$D$87),"",'4I'!$D$87)</f>
        <v/>
      </c>
    </row>
    <row r="2641" spans="1:6">
      <c r="A2641" t="s">
        <v>15722</v>
      </c>
      <c r="B2641" t="str">
        <f>'4I'!$AH$87</f>
        <v>CR20018N2_FD_A</v>
      </c>
      <c r="F2641" t="str">
        <f>IF(ISBLANK('4I'!$E$87),"",'4I'!$E$87)</f>
        <v/>
      </c>
    </row>
    <row r="2642" spans="1:6">
      <c r="A2642" t="s">
        <v>15722</v>
      </c>
      <c r="B2642" t="str">
        <f>'4I'!$AI$87</f>
        <v>CR20018N5_FD_A</v>
      </c>
      <c r="F2642" t="str">
        <f>IF(ISBLANK('4I'!$F$87),"",'4I'!$F$87)</f>
        <v/>
      </c>
    </row>
    <row r="2643" spans="1:6">
      <c r="A2643" t="s">
        <v>15722</v>
      </c>
      <c r="B2643" t="str">
        <f>'4I'!$AJ$87</f>
        <v>CR20018N6_FD_A</v>
      </c>
      <c r="F2643">
        <f>IF(ISBLANK('4I'!$G$87),"",'4I'!$G$87)</f>
        <v>0</v>
      </c>
    </row>
    <row r="2644" spans="1:6">
      <c r="A2644" t="s">
        <v>15722</v>
      </c>
      <c r="B2644" t="str">
        <f>'4I'!$AK$87</f>
        <v>CR20018MM_FD_A</v>
      </c>
      <c r="F2644" t="str">
        <f>IF(ISBLANK('4I'!$H$87),"",'4I'!$H$87)</f>
        <v/>
      </c>
    </row>
    <row r="2645" spans="1:6">
      <c r="A2645" t="s">
        <v>15722</v>
      </c>
      <c r="B2645" t="str">
        <f>'4I'!$AL$87</f>
        <v>CR20018TA_FD_A</v>
      </c>
      <c r="F2645" t="str">
        <f>IF(ISBLANK('4I'!$I$87),"",'4I'!$I$87)</f>
        <v/>
      </c>
    </row>
    <row r="2646" spans="1:6">
      <c r="A2646" t="s">
        <v>15722</v>
      </c>
      <c r="B2646" t="str">
        <f>'4I'!$AF$88</f>
        <v>CR20019N0_FD_A</v>
      </c>
      <c r="F2646">
        <f>IF(ISBLANK('4I'!$C$88),"",'4I'!$C$88)</f>
        <v>0</v>
      </c>
    </row>
    <row r="2647" spans="1:6">
      <c r="A2647" t="s">
        <v>15722</v>
      </c>
      <c r="B2647" t="str">
        <f>'4I'!$AG$88</f>
        <v>CR20019N1_FD_A</v>
      </c>
      <c r="F2647">
        <f>IF(ISBLANK('4I'!$D$88),"",'4I'!$D$88)</f>
        <v>0</v>
      </c>
    </row>
    <row r="2648" spans="1:6">
      <c r="A2648" t="s">
        <v>15722</v>
      </c>
      <c r="B2648" t="str">
        <f>'4I'!$AH$88</f>
        <v>CR20019N2_FD_A</v>
      </c>
      <c r="F2648">
        <f>IF(ISBLANK('4I'!$E$88),"",'4I'!$E$88)</f>
        <v>0</v>
      </c>
    </row>
    <row r="2649" spans="1:6">
      <c r="A2649" t="s">
        <v>15722</v>
      </c>
      <c r="B2649" t="str">
        <f>'4I'!$AI$88</f>
        <v>CR20019N5_FD_A</v>
      </c>
      <c r="F2649">
        <f>IF(ISBLANK('4I'!$F$88),"",'4I'!$F$88)</f>
        <v>0</v>
      </c>
    </row>
    <row r="2650" spans="1:6">
      <c r="A2650" t="s">
        <v>15722</v>
      </c>
      <c r="B2650" t="str">
        <f>'4I'!$AJ$88</f>
        <v>CR20019N6_FD_A</v>
      </c>
      <c r="F2650">
        <f>IF(ISBLANK('4I'!$G$88),"",'4I'!$G$88)</f>
        <v>0</v>
      </c>
    </row>
    <row r="2651" spans="1:6">
      <c r="A2651" t="s">
        <v>15722</v>
      </c>
      <c r="B2651" t="str">
        <f>'4I'!$AK$88</f>
        <v>CR20019MM_FD_A</v>
      </c>
      <c r="F2651">
        <f>IF(ISBLANK('4I'!$H$88),"",'4I'!$H$88)</f>
        <v>0</v>
      </c>
    </row>
    <row r="2652" spans="1:6">
      <c r="A2652" t="s">
        <v>15722</v>
      </c>
      <c r="B2652" t="str">
        <f>'4I'!$AL$88</f>
        <v>CR20019TA_FD_A</v>
      </c>
      <c r="F2652">
        <f>IF(ISBLANK('4I'!$I$88),"",'4I'!$I$88)</f>
        <v>0</v>
      </c>
    </row>
    <row r="2653" spans="1:6">
      <c r="A2653" t="s">
        <v>15722</v>
      </c>
      <c r="B2653" t="str">
        <f>'4I'!$AF$91</f>
        <v>CR2028N0_FD_A</v>
      </c>
      <c r="F2653" t="str">
        <f>IF(ISBLANK('4I'!$C$91),"",'4I'!$C$91)</f>
        <v/>
      </c>
    </row>
    <row r="2654" spans="1:6">
      <c r="A2654" t="s">
        <v>15722</v>
      </c>
      <c r="B2654" t="str">
        <f>'4I'!$AG$91</f>
        <v>CR2028N1_FD_A</v>
      </c>
      <c r="F2654" t="str">
        <f>IF(ISBLANK('4I'!$D$91),"",'4I'!$D$91)</f>
        <v/>
      </c>
    </row>
    <row r="2655" spans="1:6">
      <c r="A2655" t="s">
        <v>15722</v>
      </c>
      <c r="B2655" t="str">
        <f>'4I'!$AH$91</f>
        <v>CR2028N2_FD_A</v>
      </c>
      <c r="F2655" t="str">
        <f>IF(ISBLANK('4I'!$E$91),"",'4I'!$E$91)</f>
        <v/>
      </c>
    </row>
    <row r="2656" spans="1:6">
      <c r="A2656" t="s">
        <v>15722</v>
      </c>
      <c r="B2656" t="str">
        <f>'4I'!$AI$91</f>
        <v>CR2028N5_FD_A</v>
      </c>
      <c r="F2656" t="str">
        <f>IF(ISBLANK('4I'!$F$91),"",'4I'!$F$91)</f>
        <v/>
      </c>
    </row>
    <row r="2657" spans="1:6">
      <c r="A2657" t="s">
        <v>15722</v>
      </c>
      <c r="B2657" t="str">
        <f>'4I'!$AJ$91</f>
        <v>CR2028N6_FD_A</v>
      </c>
      <c r="F2657">
        <f>IF(ISBLANK('4I'!$G$91),"",'4I'!$G$91)</f>
        <v>0</v>
      </c>
    </row>
    <row r="2658" spans="1:6">
      <c r="A2658" t="s">
        <v>15722</v>
      </c>
      <c r="B2658" t="str">
        <f>'4I'!$AK$91</f>
        <v>CR2028MM_FD_A</v>
      </c>
      <c r="F2658" t="str">
        <f>IF(ISBLANK('4I'!$H$91),"",'4I'!$H$91)</f>
        <v/>
      </c>
    </row>
    <row r="2659" spans="1:6">
      <c r="A2659" t="s">
        <v>15722</v>
      </c>
      <c r="B2659" t="str">
        <f>'4I'!$AL$91</f>
        <v>CR2028TA_FD_A</v>
      </c>
      <c r="F2659" t="str">
        <f>IF(ISBLANK('4I'!$I$91),"",'4I'!$I$91)</f>
        <v/>
      </c>
    </row>
    <row r="2660" spans="1:6">
      <c r="A2660" t="s">
        <v>15722</v>
      </c>
      <c r="B2660" t="str">
        <f>'4I'!$AF$93</f>
        <v>CR20020N0_FD_A</v>
      </c>
      <c r="F2660">
        <f>IF(ISBLANK('4I'!$C$93),"",'4I'!$C$93)</f>
        <v>0</v>
      </c>
    </row>
    <row r="2661" spans="1:6">
      <c r="A2661" t="s">
        <v>15722</v>
      </c>
      <c r="B2661" t="str">
        <f>'4I'!$AG$93</f>
        <v>CR20020N1_FD_A</v>
      </c>
      <c r="F2661">
        <f>IF(ISBLANK('4I'!$D$93),"",'4I'!$D$93)</f>
        <v>0</v>
      </c>
    </row>
    <row r="2662" spans="1:6">
      <c r="A2662" t="s">
        <v>15722</v>
      </c>
      <c r="B2662" t="str">
        <f>'4I'!$AH$93</f>
        <v>CR20020N2_FD_A</v>
      </c>
      <c r="F2662">
        <f>IF(ISBLANK('4I'!$E$93),"",'4I'!$E$93)</f>
        <v>0</v>
      </c>
    </row>
    <row r="2663" spans="1:6">
      <c r="A2663" t="s">
        <v>15722</v>
      </c>
      <c r="B2663" t="str">
        <f>'4I'!$AI$93</f>
        <v>CR20020N5_FD_A</v>
      </c>
      <c r="F2663">
        <f>IF(ISBLANK('4I'!$F$93),"",'4I'!$F$93)</f>
        <v>0</v>
      </c>
    </row>
    <row r="2664" spans="1:6">
      <c r="A2664" t="s">
        <v>15722</v>
      </c>
      <c r="B2664" t="str">
        <f>'4I'!$AJ$93</f>
        <v>CR20020N6_FD_A</v>
      </c>
      <c r="F2664">
        <f>IF(ISBLANK('4I'!$G$93),"",'4I'!$G$93)</f>
        <v>0</v>
      </c>
    </row>
    <row r="2665" spans="1:6">
      <c r="A2665" t="s">
        <v>15722</v>
      </c>
      <c r="B2665" t="str">
        <f>'4I'!$AK$93</f>
        <v>CR20020MM_FD_A</v>
      </c>
      <c r="F2665">
        <f>IF(ISBLANK('4I'!$H$93),"",'4I'!$H$93)</f>
        <v>0</v>
      </c>
    </row>
    <row r="2666" spans="1:6">
      <c r="A2666" t="s">
        <v>15722</v>
      </c>
      <c r="B2666" t="str">
        <f>'4I'!$AL$93</f>
        <v>CR20020TA_FD_A</v>
      </c>
      <c r="F2666">
        <f>IF(ISBLANK('4I'!$I$93),"",'4I'!$I$93)</f>
        <v>0</v>
      </c>
    </row>
    <row r="2667" spans="1:6">
      <c r="A2667" t="s">
        <v>15722</v>
      </c>
      <c r="B2667" t="str">
        <f>'4I'!$AF$102</f>
        <v>CR2021N0_FD_B</v>
      </c>
      <c r="F2667" t="str">
        <f>IF(ISBLANK('4I'!$C$102),"",'4I'!$C$102)</f>
        <v/>
      </c>
    </row>
    <row r="2668" spans="1:6">
      <c r="A2668" t="s">
        <v>15722</v>
      </c>
      <c r="B2668" t="str">
        <f>'4I'!$AG$102</f>
        <v>CR2021N1_FD_B</v>
      </c>
      <c r="F2668" t="str">
        <f>IF(ISBLANK('4I'!$D$102),"",'4I'!$D$102)</f>
        <v/>
      </c>
    </row>
    <row r="2669" spans="1:6">
      <c r="A2669" t="s">
        <v>15722</v>
      </c>
      <c r="B2669" t="str">
        <f>'4I'!$AH$102</f>
        <v>CR2021N2_FD_B</v>
      </c>
      <c r="F2669" t="str">
        <f>IF(ISBLANK('4I'!$E$102),"",'4I'!$E$102)</f>
        <v/>
      </c>
    </row>
    <row r="2670" spans="1:6">
      <c r="A2670" t="s">
        <v>15722</v>
      </c>
      <c r="B2670" t="str">
        <f>'4I'!$AI$102</f>
        <v>CR2021N5_FD_B</v>
      </c>
      <c r="F2670" t="str">
        <f>IF(ISBLANK('4I'!$F$102),"",'4I'!$F$102)</f>
        <v/>
      </c>
    </row>
    <row r="2671" spans="1:6">
      <c r="A2671" t="s">
        <v>15722</v>
      </c>
      <c r="B2671" t="str">
        <f>'4I'!$AJ$102</f>
        <v>CR2021N6_FD_B</v>
      </c>
      <c r="F2671">
        <f>IF(ISBLANK('4I'!$G$102),"",'4I'!$G$102)</f>
        <v>0</v>
      </c>
    </row>
    <row r="2672" spans="1:6">
      <c r="A2672" t="s">
        <v>15722</v>
      </c>
      <c r="B2672" t="str">
        <f>'4I'!$AK$102</f>
        <v>CR2021MM_FD_B</v>
      </c>
      <c r="F2672" t="str">
        <f>IF(ISBLANK('4I'!$H$102),"",'4I'!$H$102)</f>
        <v/>
      </c>
    </row>
    <row r="2673" spans="1:6">
      <c r="A2673" t="s">
        <v>15722</v>
      </c>
      <c r="B2673" t="str">
        <f>'4I'!$AL$102</f>
        <v>CR2021TA_FD_B</v>
      </c>
      <c r="F2673" t="str">
        <f>IF(ISBLANK('4I'!$I$102),"",'4I'!$I$102)</f>
        <v/>
      </c>
    </row>
    <row r="2674" spans="1:6">
      <c r="A2674" t="s">
        <v>15722</v>
      </c>
      <c r="B2674" t="str">
        <f>'4I'!$AM$102</f>
        <v>CR2021IRP_FD_B</v>
      </c>
      <c r="F2674" t="str">
        <f>IF(ISBLANK('4I'!$J$102),"",'4I'!$J$102)</f>
        <v/>
      </c>
    </row>
    <row r="2675" spans="1:6">
      <c r="A2675" t="s">
        <v>15722</v>
      </c>
      <c r="B2675" t="str">
        <f>'4I'!$AN$102</f>
        <v>CR2021IRR_FD_B</v>
      </c>
      <c r="F2675" t="str">
        <f>IF(ISBLANK('4I'!$K$102),"",'4I'!$K$102)</f>
        <v/>
      </c>
    </row>
    <row r="2676" spans="1:6">
      <c r="A2676" t="s">
        <v>15722</v>
      </c>
      <c r="B2676" t="str">
        <f>'4I'!$AF$103</f>
        <v>CR2022N0_FD_B</v>
      </c>
      <c r="F2676" t="str">
        <f>IF(ISBLANK('4I'!$C$103),"",'4I'!$C$103)</f>
        <v/>
      </c>
    </row>
    <row r="2677" spans="1:6">
      <c r="A2677" t="s">
        <v>15722</v>
      </c>
      <c r="B2677" t="str">
        <f>'4I'!$AG$103</f>
        <v>CR2022N1_FD_B</v>
      </c>
      <c r="F2677" t="str">
        <f>IF(ISBLANK('4I'!$D$103),"",'4I'!$D$103)</f>
        <v/>
      </c>
    </row>
    <row r="2678" spans="1:6">
      <c r="A2678" t="s">
        <v>15722</v>
      </c>
      <c r="B2678" t="str">
        <f>'4I'!$AH$103</f>
        <v>CR2022N2_FD_B</v>
      </c>
      <c r="F2678" t="str">
        <f>IF(ISBLANK('4I'!$E$103),"",'4I'!$E$103)</f>
        <v/>
      </c>
    </row>
    <row r="2679" spans="1:6">
      <c r="A2679" t="s">
        <v>15722</v>
      </c>
      <c r="B2679" t="str">
        <f>'4I'!$AI$103</f>
        <v>CR2022N5_FD_B</v>
      </c>
      <c r="F2679" t="str">
        <f>IF(ISBLANK('4I'!$F$103),"",'4I'!$F$103)</f>
        <v/>
      </c>
    </row>
    <row r="2680" spans="1:6">
      <c r="A2680" t="s">
        <v>15722</v>
      </c>
      <c r="B2680" t="str">
        <f>'4I'!$AJ$103</f>
        <v>CR2022N6_FD_B</v>
      </c>
      <c r="F2680">
        <f>IF(ISBLANK('4I'!$G$103),"",'4I'!$G$103)</f>
        <v>0</v>
      </c>
    </row>
    <row r="2681" spans="1:6">
      <c r="A2681" t="s">
        <v>15722</v>
      </c>
      <c r="B2681" t="str">
        <f>'4I'!$AK$103</f>
        <v>CR2022MM_FD_B</v>
      </c>
      <c r="F2681" t="str">
        <f>IF(ISBLANK('4I'!$H$103),"",'4I'!$H$103)</f>
        <v/>
      </c>
    </row>
    <row r="2682" spans="1:6">
      <c r="A2682" t="s">
        <v>15722</v>
      </c>
      <c r="B2682" t="str">
        <f>'4I'!$AL$103</f>
        <v>CR2022TA_FD_B</v>
      </c>
      <c r="F2682" t="str">
        <f>IF(ISBLANK('4I'!$I$103),"",'4I'!$I$103)</f>
        <v/>
      </c>
    </row>
    <row r="2683" spans="1:6">
      <c r="A2683" t="s">
        <v>15722</v>
      </c>
      <c r="B2683" t="str">
        <f>'4I'!$AM$103</f>
        <v>CR2022IRP_FD_B</v>
      </c>
      <c r="F2683" t="str">
        <f>IF(ISBLANK('4I'!$J$103),"",'4I'!$J$103)</f>
        <v/>
      </c>
    </row>
    <row r="2684" spans="1:6">
      <c r="A2684" t="s">
        <v>15722</v>
      </c>
      <c r="B2684" t="str">
        <f>'4I'!$AN$103</f>
        <v>CR2022IRR_FD_B</v>
      </c>
      <c r="F2684" t="str">
        <f>IF(ISBLANK('4I'!$K$103),"",'4I'!$K$103)</f>
        <v/>
      </c>
    </row>
    <row r="2685" spans="1:6">
      <c r="A2685" t="s">
        <v>15722</v>
      </c>
      <c r="B2685" t="str">
        <f>'4I'!$AF$104</f>
        <v>CR2023N0_FD_B</v>
      </c>
      <c r="F2685" t="str">
        <f>IF(ISBLANK('4I'!$C$104),"",'4I'!$C$104)</f>
        <v/>
      </c>
    </row>
    <row r="2686" spans="1:6">
      <c r="A2686" t="s">
        <v>15722</v>
      </c>
      <c r="B2686" t="str">
        <f>'4I'!$AG$104</f>
        <v>CR2023N1_FD_B</v>
      </c>
      <c r="F2686" t="str">
        <f>IF(ISBLANK('4I'!$D$104),"",'4I'!$D$104)</f>
        <v/>
      </c>
    </row>
    <row r="2687" spans="1:6">
      <c r="A2687" t="s">
        <v>15722</v>
      </c>
      <c r="B2687" t="str">
        <f>'4I'!$AH$104</f>
        <v>CR2023N2_FD_B</v>
      </c>
      <c r="F2687" t="str">
        <f>IF(ISBLANK('4I'!$E$104),"",'4I'!$E$104)</f>
        <v/>
      </c>
    </row>
    <row r="2688" spans="1:6">
      <c r="A2688" t="s">
        <v>15722</v>
      </c>
      <c r="B2688" t="str">
        <f>'4I'!$AI$104</f>
        <v>CR2023N5_FD_B</v>
      </c>
      <c r="F2688" t="str">
        <f>IF(ISBLANK('4I'!$F$104),"",'4I'!$F$104)</f>
        <v/>
      </c>
    </row>
    <row r="2689" spans="1:6">
      <c r="A2689" t="s">
        <v>15722</v>
      </c>
      <c r="B2689" t="str">
        <f>'4I'!$AJ$104</f>
        <v>CR2023N6_FD_B</v>
      </c>
      <c r="F2689">
        <f>IF(ISBLANK('4I'!$G$104),"",'4I'!$G$104)</f>
        <v>0</v>
      </c>
    </row>
    <row r="2690" spans="1:6">
      <c r="A2690" t="s">
        <v>15722</v>
      </c>
      <c r="B2690" t="str">
        <f>'4I'!$AK$104</f>
        <v>CR2023MM_FD_B</v>
      </c>
      <c r="F2690" t="str">
        <f>IF(ISBLANK('4I'!$H$104),"",'4I'!$H$104)</f>
        <v/>
      </c>
    </row>
    <row r="2691" spans="1:6">
      <c r="A2691" t="s">
        <v>15722</v>
      </c>
      <c r="B2691" t="str">
        <f>'4I'!$AL$104</f>
        <v>CR2023TA_FD_B</v>
      </c>
      <c r="F2691" t="str">
        <f>IF(ISBLANK('4I'!$I$104),"",'4I'!$I$104)</f>
        <v/>
      </c>
    </row>
    <row r="2692" spans="1:6">
      <c r="A2692" t="s">
        <v>15722</v>
      </c>
      <c r="B2692" t="str">
        <f>'4I'!$AM$104</f>
        <v>CR2023IRP_FD_B</v>
      </c>
      <c r="F2692" t="str">
        <f>IF(ISBLANK('4I'!$J$104),"",'4I'!$J$104)</f>
        <v/>
      </c>
    </row>
    <row r="2693" spans="1:6">
      <c r="A2693" t="s">
        <v>15722</v>
      </c>
      <c r="B2693" t="str">
        <f>'4I'!$AN$104</f>
        <v>CR2023IRR_FD_B</v>
      </c>
      <c r="F2693" t="str">
        <f>IF(ISBLANK('4I'!$K$104),"",'4I'!$K$104)</f>
        <v/>
      </c>
    </row>
    <row r="2694" spans="1:6">
      <c r="A2694" t="s">
        <v>15722</v>
      </c>
      <c r="B2694" t="str">
        <f>'4I'!$AF$105</f>
        <v>CR2024N0_FD_B</v>
      </c>
      <c r="F2694" t="str">
        <f>IF(ISBLANK('4I'!$C$105),"",'4I'!$C$105)</f>
        <v/>
      </c>
    </row>
    <row r="2695" spans="1:6">
      <c r="A2695" t="s">
        <v>15722</v>
      </c>
      <c r="B2695" t="str">
        <f>'4I'!$AG$105</f>
        <v>CR2024N1_FD_B</v>
      </c>
      <c r="F2695" t="str">
        <f>IF(ISBLANK('4I'!$D$105),"",'4I'!$D$105)</f>
        <v/>
      </c>
    </row>
    <row r="2696" spans="1:6">
      <c r="A2696" t="s">
        <v>15722</v>
      </c>
      <c r="B2696" t="str">
        <f>'4I'!$AH$105</f>
        <v>CR2024N2_FD_B</v>
      </c>
      <c r="F2696" t="str">
        <f>IF(ISBLANK('4I'!$E$105),"",'4I'!$E$105)</f>
        <v/>
      </c>
    </row>
    <row r="2697" spans="1:6">
      <c r="A2697" t="s">
        <v>15722</v>
      </c>
      <c r="B2697" t="str">
        <f>'4I'!$AI$105</f>
        <v>CR2024N5_FD_B</v>
      </c>
      <c r="F2697" t="str">
        <f>IF(ISBLANK('4I'!$F$105),"",'4I'!$F$105)</f>
        <v/>
      </c>
    </row>
    <row r="2698" spans="1:6">
      <c r="A2698" t="s">
        <v>15722</v>
      </c>
      <c r="B2698" t="str">
        <f>'4I'!$AJ$105</f>
        <v>CR2024N6_FD_B</v>
      </c>
      <c r="F2698">
        <f>IF(ISBLANK('4I'!$G$105),"",'4I'!$G$105)</f>
        <v>0</v>
      </c>
    </row>
    <row r="2699" spans="1:6">
      <c r="A2699" t="s">
        <v>15722</v>
      </c>
      <c r="B2699" t="str">
        <f>'4I'!$AK$105</f>
        <v>CR2024MM_FD_B</v>
      </c>
      <c r="F2699" t="str">
        <f>IF(ISBLANK('4I'!$H$105),"",'4I'!$H$105)</f>
        <v/>
      </c>
    </row>
    <row r="2700" spans="1:6">
      <c r="A2700" t="s">
        <v>15722</v>
      </c>
      <c r="B2700" t="str">
        <f>'4I'!$AL$105</f>
        <v>CR2024TA_FD_B</v>
      </c>
      <c r="F2700" t="str">
        <f>IF(ISBLANK('4I'!$I$105),"",'4I'!$I$105)</f>
        <v/>
      </c>
    </row>
    <row r="2701" spans="1:6">
      <c r="A2701" t="s">
        <v>15722</v>
      </c>
      <c r="B2701" t="str">
        <f>'4I'!$AM$105</f>
        <v>CR2024IRP_FD_B</v>
      </c>
      <c r="F2701" t="str">
        <f>IF(ISBLANK('4I'!$J$105),"",'4I'!$J$105)</f>
        <v/>
      </c>
    </row>
    <row r="2702" spans="1:6">
      <c r="A2702" t="s">
        <v>15722</v>
      </c>
      <c r="B2702" t="str">
        <f>'4I'!$AN$105</f>
        <v>CR2024IRR_FD_B</v>
      </c>
      <c r="F2702" t="str">
        <f>IF(ISBLANK('4I'!$K$105),"",'4I'!$K$105)</f>
        <v/>
      </c>
    </row>
    <row r="2703" spans="1:6">
      <c r="A2703" t="s">
        <v>15722</v>
      </c>
      <c r="B2703" t="str">
        <f>'4I'!$AF$106</f>
        <v>CR2025N0_FD_B</v>
      </c>
      <c r="F2703" t="str">
        <f>IF(ISBLANK('4I'!$C$106),"",'4I'!$C$106)</f>
        <v/>
      </c>
    </row>
    <row r="2704" spans="1:6">
      <c r="A2704" t="s">
        <v>15722</v>
      </c>
      <c r="B2704" t="str">
        <f>'4I'!$AG$106</f>
        <v>CR2025N1_FD_B</v>
      </c>
      <c r="F2704" t="str">
        <f>IF(ISBLANK('4I'!$D$106),"",'4I'!$D$106)</f>
        <v/>
      </c>
    </row>
    <row r="2705" spans="1:6">
      <c r="A2705" t="s">
        <v>15722</v>
      </c>
      <c r="B2705" t="str">
        <f>'4I'!$AH$106</f>
        <v>CR2025N2_FD_B</v>
      </c>
      <c r="F2705" t="str">
        <f>IF(ISBLANK('4I'!$E$106),"",'4I'!$E$106)</f>
        <v/>
      </c>
    </row>
    <row r="2706" spans="1:6">
      <c r="A2706" t="s">
        <v>15722</v>
      </c>
      <c r="B2706" t="str">
        <f>'4I'!$AI$106</f>
        <v>CR2025N5_FD_B</v>
      </c>
      <c r="F2706" t="str">
        <f>IF(ISBLANK('4I'!$F$106),"",'4I'!$F$106)</f>
        <v/>
      </c>
    </row>
    <row r="2707" spans="1:6">
      <c r="A2707" t="s">
        <v>15722</v>
      </c>
      <c r="B2707" t="str">
        <f>'4I'!$AJ$106</f>
        <v>CR2025N6_FD_B</v>
      </c>
      <c r="F2707">
        <f>IF(ISBLANK('4I'!$G$106),"",'4I'!$G$106)</f>
        <v>0</v>
      </c>
    </row>
    <row r="2708" spans="1:6">
      <c r="A2708" t="s">
        <v>15722</v>
      </c>
      <c r="B2708" t="str">
        <f>'4I'!$AK$106</f>
        <v>CR2025MM_FD_B</v>
      </c>
      <c r="F2708" t="str">
        <f>IF(ISBLANK('4I'!$H$106),"",'4I'!$H$106)</f>
        <v/>
      </c>
    </row>
    <row r="2709" spans="1:6">
      <c r="A2709" t="s">
        <v>15722</v>
      </c>
      <c r="B2709" t="str">
        <f>'4I'!$AL$106</f>
        <v>CR2025TA_FD_B</v>
      </c>
      <c r="F2709" t="str">
        <f>IF(ISBLANK('4I'!$I$106),"",'4I'!$I$106)</f>
        <v/>
      </c>
    </row>
    <row r="2710" spans="1:6">
      <c r="A2710" t="s">
        <v>15722</v>
      </c>
      <c r="B2710" t="str">
        <f>'4I'!$AM$106</f>
        <v>CR2025IRP_FD_B</v>
      </c>
      <c r="F2710" t="str">
        <f>IF(ISBLANK('4I'!$J$106),"",'4I'!$J$106)</f>
        <v/>
      </c>
    </row>
    <row r="2711" spans="1:6">
      <c r="A2711" t="s">
        <v>15722</v>
      </c>
      <c r="B2711" t="str">
        <f>'4I'!$AN$106</f>
        <v>CR2025IRR_FD_B</v>
      </c>
      <c r="F2711" t="str">
        <f>IF(ISBLANK('4I'!$K$106),"",'4I'!$K$106)</f>
        <v/>
      </c>
    </row>
    <row r="2712" spans="1:6">
      <c r="A2712" t="s">
        <v>15722</v>
      </c>
      <c r="B2712" t="str">
        <f>'4I'!$AF$107</f>
        <v>CR2026N0_FD_B</v>
      </c>
      <c r="F2712" t="str">
        <f>IF(ISBLANK('4I'!$C$107),"",'4I'!$C$107)</f>
        <v/>
      </c>
    </row>
    <row r="2713" spans="1:6">
      <c r="A2713" t="s">
        <v>15722</v>
      </c>
      <c r="B2713" t="str">
        <f>'4I'!$AG$107</f>
        <v>CR2026N1_FD_B</v>
      </c>
      <c r="F2713" t="str">
        <f>IF(ISBLANK('4I'!$D$107),"",'4I'!$D$107)</f>
        <v/>
      </c>
    </row>
    <row r="2714" spans="1:6">
      <c r="A2714" t="s">
        <v>15722</v>
      </c>
      <c r="B2714" t="str">
        <f>'4I'!$AH$107</f>
        <v>CR2026N2_FD_B</v>
      </c>
      <c r="F2714" t="str">
        <f>IF(ISBLANK('4I'!$E$107),"",'4I'!$E$107)</f>
        <v/>
      </c>
    </row>
    <row r="2715" spans="1:6">
      <c r="A2715" t="s">
        <v>15722</v>
      </c>
      <c r="B2715" t="str">
        <f>'4I'!$AI$107</f>
        <v>CR2026N5_FD_B</v>
      </c>
      <c r="F2715" t="str">
        <f>IF(ISBLANK('4I'!$F$107),"",'4I'!$F$107)</f>
        <v/>
      </c>
    </row>
    <row r="2716" spans="1:6">
      <c r="A2716" t="s">
        <v>15722</v>
      </c>
      <c r="B2716" t="str">
        <f>'4I'!$AJ$107</f>
        <v>CR2026N6_FD_B</v>
      </c>
      <c r="F2716">
        <f>IF(ISBLANK('4I'!$G$107),"",'4I'!$G$107)</f>
        <v>0</v>
      </c>
    </row>
    <row r="2717" spans="1:6">
      <c r="A2717" t="s">
        <v>15722</v>
      </c>
      <c r="B2717" t="str">
        <f>'4I'!$AK$107</f>
        <v>CR2026MM_FD_B</v>
      </c>
      <c r="F2717" t="str">
        <f>IF(ISBLANK('4I'!$H$107),"",'4I'!$H$107)</f>
        <v/>
      </c>
    </row>
    <row r="2718" spans="1:6">
      <c r="A2718" t="s">
        <v>15722</v>
      </c>
      <c r="B2718" t="str">
        <f>'4I'!$AL$107</f>
        <v>CR2026TA_FD_B</v>
      </c>
      <c r="F2718" t="str">
        <f>IF(ISBLANK('4I'!$I$107),"",'4I'!$I$107)</f>
        <v/>
      </c>
    </row>
    <row r="2719" spans="1:6">
      <c r="A2719" t="s">
        <v>15722</v>
      </c>
      <c r="B2719" t="str">
        <f>'4I'!$AM$107</f>
        <v>CR2026IRP_FD_B</v>
      </c>
      <c r="F2719" t="str">
        <f>IF(ISBLANK('4I'!$J$107),"",'4I'!$J$107)</f>
        <v/>
      </c>
    </row>
    <row r="2720" spans="1:6">
      <c r="A2720" t="s">
        <v>15722</v>
      </c>
      <c r="B2720" t="str">
        <f>'4I'!$AN$107</f>
        <v>CR2026IRR_FD_B</v>
      </c>
      <c r="F2720" t="str">
        <f>IF(ISBLANK('4I'!$K$107),"",'4I'!$K$107)</f>
        <v/>
      </c>
    </row>
    <row r="2721" spans="1:6">
      <c r="A2721" t="s">
        <v>15722</v>
      </c>
      <c r="B2721" t="str">
        <f>'4I'!$AF$108</f>
        <v>CR4029N0_FD_B</v>
      </c>
      <c r="F2721" t="str">
        <f>IF(ISBLANK('4I'!$C$108),"",'4I'!$C$108)</f>
        <v/>
      </c>
    </row>
    <row r="2722" spans="1:6">
      <c r="A2722" t="s">
        <v>15722</v>
      </c>
      <c r="B2722" t="str">
        <f>'4I'!$AG$108</f>
        <v>CR4029N1_FD_B</v>
      </c>
      <c r="F2722" t="str">
        <f>IF(ISBLANK('4I'!$D$108),"",'4I'!$D$108)</f>
        <v/>
      </c>
    </row>
    <row r="2723" spans="1:6">
      <c r="A2723" t="s">
        <v>15722</v>
      </c>
      <c r="B2723" t="str">
        <f>'4I'!$AH$108</f>
        <v>CR4029N2_FD_B</v>
      </c>
      <c r="F2723" t="str">
        <f>IF(ISBLANK('4I'!$E$108),"",'4I'!$E$108)</f>
        <v/>
      </c>
    </row>
    <row r="2724" spans="1:6">
      <c r="A2724" t="s">
        <v>15722</v>
      </c>
      <c r="B2724" t="str">
        <f>'4I'!$AI$108</f>
        <v>CR4029N5_FD_B</v>
      </c>
      <c r="F2724" t="str">
        <f>IF(ISBLANK('4I'!$F$108),"",'4I'!$F$108)</f>
        <v/>
      </c>
    </row>
    <row r="2725" spans="1:6">
      <c r="A2725" t="s">
        <v>15722</v>
      </c>
      <c r="B2725" t="str">
        <f>'4I'!$AJ$108</f>
        <v>CR4029N6_FD_B</v>
      </c>
      <c r="F2725">
        <f>IF(ISBLANK('4I'!$G$108),"",'4I'!$G$108)</f>
        <v>0</v>
      </c>
    </row>
    <row r="2726" spans="1:6">
      <c r="A2726" t="s">
        <v>15722</v>
      </c>
      <c r="B2726" t="str">
        <f>'4I'!$AK$108</f>
        <v>CR4029MM_FD_B</v>
      </c>
      <c r="F2726" t="str">
        <f>IF(ISBLANK('4I'!$H$108),"",'4I'!$H$108)</f>
        <v/>
      </c>
    </row>
    <row r="2727" spans="1:6">
      <c r="A2727" t="s">
        <v>15722</v>
      </c>
      <c r="B2727" t="str">
        <f>'4I'!$AL$108</f>
        <v>CR4029TA_FD_B</v>
      </c>
      <c r="F2727" t="str">
        <f>IF(ISBLANK('4I'!$I$108),"",'4I'!$I$108)</f>
        <v/>
      </c>
    </row>
    <row r="2728" spans="1:6">
      <c r="A2728" t="s">
        <v>15722</v>
      </c>
      <c r="B2728" t="str">
        <f>'4I'!$AM$108</f>
        <v>CR4029IRP_FD_B</v>
      </c>
      <c r="F2728" t="str">
        <f>IF(ISBLANK('4I'!$J$108),"",'4I'!$J$108)</f>
        <v/>
      </c>
    </row>
    <row r="2729" spans="1:6">
      <c r="A2729" t="s">
        <v>15722</v>
      </c>
      <c r="B2729" t="str">
        <f>'4I'!$AN$108</f>
        <v>CR4029IRR_FD_B</v>
      </c>
      <c r="F2729" t="str">
        <f>IF(ISBLANK('4I'!$K$108),"",'4I'!$K$108)</f>
        <v/>
      </c>
    </row>
    <row r="2730" spans="1:6">
      <c r="A2730" t="s">
        <v>15722</v>
      </c>
      <c r="B2730" t="str">
        <f>'4I'!$AF$109</f>
        <v>CR2027N0_FD_B</v>
      </c>
      <c r="F2730">
        <f>IF(ISBLANK('4I'!$C$109),"",'4I'!$C$109)</f>
        <v>0</v>
      </c>
    </row>
    <row r="2731" spans="1:6">
      <c r="A2731" t="s">
        <v>15722</v>
      </c>
      <c r="B2731" t="str">
        <f>'4I'!$AG$109</f>
        <v>CR2027N1_FD_B</v>
      </c>
      <c r="F2731">
        <f>IF(ISBLANK('4I'!$D$109),"",'4I'!$D$109)</f>
        <v>0</v>
      </c>
    </row>
    <row r="2732" spans="1:6">
      <c r="A2732" t="s">
        <v>15722</v>
      </c>
      <c r="B2732" t="str">
        <f>'4I'!$AH$109</f>
        <v>CR2027N2_FD_B</v>
      </c>
      <c r="F2732">
        <f>IF(ISBLANK('4I'!$E$109),"",'4I'!$E$109)</f>
        <v>0</v>
      </c>
    </row>
    <row r="2733" spans="1:6">
      <c r="A2733" t="s">
        <v>15722</v>
      </c>
      <c r="B2733" t="str">
        <f>'4I'!$AI$109</f>
        <v>CR2027N5_FD_B</v>
      </c>
      <c r="F2733">
        <f>IF(ISBLANK('4I'!$F$109),"",'4I'!$F$109)</f>
        <v>0</v>
      </c>
    </row>
    <row r="2734" spans="1:6">
      <c r="A2734" t="s">
        <v>15722</v>
      </c>
      <c r="B2734" t="str">
        <f>'4I'!$AJ$109</f>
        <v>CR2027N6_FD_B</v>
      </c>
      <c r="F2734">
        <f>IF(ISBLANK('4I'!$G$109),"",'4I'!$G$109)</f>
        <v>0</v>
      </c>
    </row>
    <row r="2735" spans="1:6">
      <c r="A2735" t="s">
        <v>15722</v>
      </c>
      <c r="B2735" t="str">
        <f>'4I'!$AK$109</f>
        <v>CR2027MM_FD_B</v>
      </c>
      <c r="F2735">
        <f>IF(ISBLANK('4I'!$H$109),"",'4I'!$H$109)</f>
        <v>0</v>
      </c>
    </row>
    <row r="2736" spans="1:6">
      <c r="A2736" t="s">
        <v>15722</v>
      </c>
      <c r="B2736" t="str">
        <f>'4I'!$AL$109</f>
        <v>CR2027TA_FD_B</v>
      </c>
      <c r="F2736">
        <f>IF(ISBLANK('4I'!$I$109),"",'4I'!$I$109)</f>
        <v>0</v>
      </c>
    </row>
    <row r="2737" spans="1:6">
      <c r="A2737" t="s">
        <v>15722</v>
      </c>
      <c r="B2737" t="str">
        <f>'4I'!$AF$112</f>
        <v>CR2005N0_FD_B</v>
      </c>
      <c r="F2737" t="str">
        <f>IF(ISBLANK('4I'!$C$112),"",'4I'!$C$112)</f>
        <v/>
      </c>
    </row>
    <row r="2738" spans="1:6">
      <c r="A2738" t="s">
        <v>15722</v>
      </c>
      <c r="B2738" t="str">
        <f>'4I'!$AG$112</f>
        <v>CR2005N1_FD_B</v>
      </c>
      <c r="F2738" t="str">
        <f>IF(ISBLANK('4I'!$D$112),"",'4I'!$D$112)</f>
        <v/>
      </c>
    </row>
    <row r="2739" spans="1:6">
      <c r="A2739" t="s">
        <v>15722</v>
      </c>
      <c r="B2739" t="str">
        <f>'4I'!$AH$112</f>
        <v>CR2005N2_FD_B</v>
      </c>
      <c r="F2739" t="str">
        <f>IF(ISBLANK('4I'!$E$112),"",'4I'!$E$112)</f>
        <v/>
      </c>
    </row>
    <row r="2740" spans="1:6">
      <c r="A2740" t="s">
        <v>15722</v>
      </c>
      <c r="B2740" t="str">
        <f>'4I'!$AI$112</f>
        <v>CR2005N5_FD_B</v>
      </c>
      <c r="F2740" t="str">
        <f>IF(ISBLANK('4I'!$F$112),"",'4I'!$F$112)</f>
        <v/>
      </c>
    </row>
    <row r="2741" spans="1:6">
      <c r="A2741" t="s">
        <v>15722</v>
      </c>
      <c r="B2741" t="str">
        <f>'4I'!$AJ$112</f>
        <v>CR2005N6_FD_B</v>
      </c>
      <c r="F2741">
        <f>IF(ISBLANK('4I'!$G$112),"",'4I'!$G$112)</f>
        <v>0</v>
      </c>
    </row>
    <row r="2742" spans="1:6">
      <c r="A2742" t="s">
        <v>15722</v>
      </c>
      <c r="B2742" t="str">
        <f>'4I'!$AK$112</f>
        <v>CR2005MM_FD_B</v>
      </c>
      <c r="F2742" t="str">
        <f>IF(ISBLANK('4I'!$H$112),"",'4I'!$H$112)</f>
        <v/>
      </c>
    </row>
    <row r="2743" spans="1:6">
      <c r="A2743" t="s">
        <v>15722</v>
      </c>
      <c r="B2743" t="str">
        <f>'4I'!$AL$112</f>
        <v>CR2005TA_FD_B</v>
      </c>
      <c r="F2743" t="str">
        <f>IF(ISBLANK('4I'!$I$112),"",'4I'!$I$112)</f>
        <v/>
      </c>
    </row>
    <row r="2744" spans="1:6">
      <c r="A2744" t="s">
        <v>15722</v>
      </c>
      <c r="B2744" t="str">
        <f>'4I'!$AF$113</f>
        <v>CR2006N0_FD_B</v>
      </c>
      <c r="F2744" t="str">
        <f>IF(ISBLANK('4I'!$C$113),"",'4I'!$C$113)</f>
        <v/>
      </c>
    </row>
    <row r="2745" spans="1:6">
      <c r="A2745" t="s">
        <v>15722</v>
      </c>
      <c r="B2745" t="str">
        <f>'4I'!$AG$113</f>
        <v>CR2006N1_FD_B</v>
      </c>
      <c r="F2745" t="str">
        <f>IF(ISBLANK('4I'!$D$113),"",'4I'!$D$113)</f>
        <v/>
      </c>
    </row>
    <row r="2746" spans="1:6">
      <c r="A2746" t="s">
        <v>15722</v>
      </c>
      <c r="B2746" t="str">
        <f>'4I'!$AH$113</f>
        <v>CR2006N2_FD_B</v>
      </c>
      <c r="F2746" t="str">
        <f>IF(ISBLANK('4I'!$E$113),"",'4I'!$E$113)</f>
        <v/>
      </c>
    </row>
    <row r="2747" spans="1:6">
      <c r="A2747" t="s">
        <v>15722</v>
      </c>
      <c r="B2747" t="str">
        <f>'4I'!$AI$113</f>
        <v>CR2006N5_FD_B</v>
      </c>
      <c r="F2747" t="str">
        <f>IF(ISBLANK('4I'!$F$113),"",'4I'!$F$113)</f>
        <v/>
      </c>
    </row>
    <row r="2748" spans="1:6">
      <c r="A2748" t="s">
        <v>15722</v>
      </c>
      <c r="B2748" t="str">
        <f>'4I'!$AJ$113</f>
        <v>CR2006N6_FD_B</v>
      </c>
      <c r="F2748">
        <f>IF(ISBLANK('4I'!$G$113),"",'4I'!$G$113)</f>
        <v>0</v>
      </c>
    </row>
    <row r="2749" spans="1:6">
      <c r="A2749" t="s">
        <v>15722</v>
      </c>
      <c r="B2749" t="str">
        <f>'4I'!$AK$113</f>
        <v>CR2006MM_FD_B</v>
      </c>
      <c r="F2749" t="str">
        <f>IF(ISBLANK('4I'!$H$113),"",'4I'!$H$113)</f>
        <v/>
      </c>
    </row>
    <row r="2750" spans="1:6">
      <c r="A2750" t="s">
        <v>15722</v>
      </c>
      <c r="B2750" t="str">
        <f>'4I'!$AL$113</f>
        <v>CR2006TA_FD_B</v>
      </c>
      <c r="F2750" t="str">
        <f>IF(ISBLANK('4I'!$I$113),"",'4I'!$I$113)</f>
        <v/>
      </c>
    </row>
    <row r="2751" spans="1:6">
      <c r="A2751" t="s">
        <v>15722</v>
      </c>
      <c r="B2751" t="str">
        <f>'4I'!$AF$114</f>
        <v>CR2007N0_FD_B</v>
      </c>
      <c r="F2751" t="str">
        <f>IF(ISBLANK('4I'!$C$114),"",'4I'!$C$114)</f>
        <v/>
      </c>
    </row>
    <row r="2752" spans="1:6">
      <c r="A2752" t="s">
        <v>15722</v>
      </c>
      <c r="B2752" t="str">
        <f>'4I'!$AG$114</f>
        <v>CR2007N1_FD_B</v>
      </c>
      <c r="F2752" t="str">
        <f>IF(ISBLANK('4I'!$D$114),"",'4I'!$D$114)</f>
        <v/>
      </c>
    </row>
    <row r="2753" spans="1:6">
      <c r="A2753" t="s">
        <v>15722</v>
      </c>
      <c r="B2753" t="str">
        <f>'4I'!$AH$114</f>
        <v>CR2007N2_FD_B</v>
      </c>
      <c r="F2753" t="str">
        <f>IF(ISBLANK('4I'!$E$114),"",'4I'!$E$114)</f>
        <v/>
      </c>
    </row>
    <row r="2754" spans="1:6">
      <c r="A2754" t="s">
        <v>15722</v>
      </c>
      <c r="B2754" t="str">
        <f>'4I'!$AI$114</f>
        <v>CR2007N5_FD_B</v>
      </c>
      <c r="F2754" t="str">
        <f>IF(ISBLANK('4I'!$F$114),"",'4I'!$F$114)</f>
        <v/>
      </c>
    </row>
    <row r="2755" spans="1:6">
      <c r="A2755" t="s">
        <v>15722</v>
      </c>
      <c r="B2755" t="str">
        <f>'4I'!$AJ$114</f>
        <v>CR2007N6_FD_B</v>
      </c>
      <c r="F2755">
        <f>IF(ISBLANK('4I'!$G$114),"",'4I'!$G$114)</f>
        <v>0</v>
      </c>
    </row>
    <row r="2756" spans="1:6">
      <c r="A2756" t="s">
        <v>15722</v>
      </c>
      <c r="B2756" t="str">
        <f>'4I'!$AK$114</f>
        <v>CR2007MM_FD_B</v>
      </c>
      <c r="F2756" t="str">
        <f>IF(ISBLANK('4I'!$H$114),"",'4I'!$H$114)</f>
        <v/>
      </c>
    </row>
    <row r="2757" spans="1:6">
      <c r="A2757" t="s">
        <v>15722</v>
      </c>
      <c r="B2757" t="str">
        <f>'4I'!$AL$114</f>
        <v>CR2007TA_FD_B</v>
      </c>
      <c r="F2757" t="str">
        <f>IF(ISBLANK('4I'!$I$114),"",'4I'!$I$114)</f>
        <v/>
      </c>
    </row>
    <row r="2758" spans="1:6">
      <c r="A2758" t="s">
        <v>15722</v>
      </c>
      <c r="B2758" t="str">
        <f>'4I'!$AF$115</f>
        <v>CR2008N0_FD_B</v>
      </c>
      <c r="F2758" t="str">
        <f>IF(ISBLANK('4I'!$C$115),"",'4I'!$C$115)</f>
        <v/>
      </c>
    </row>
    <row r="2759" spans="1:6">
      <c r="A2759" t="s">
        <v>15722</v>
      </c>
      <c r="B2759" t="str">
        <f>'4I'!$AG$115</f>
        <v>CR2008N1_FD_B</v>
      </c>
      <c r="F2759" t="str">
        <f>IF(ISBLANK('4I'!$D$115),"",'4I'!$D$115)</f>
        <v/>
      </c>
    </row>
    <row r="2760" spans="1:6">
      <c r="A2760" t="s">
        <v>15722</v>
      </c>
      <c r="B2760" t="str">
        <f>'4I'!$AH$115</f>
        <v>CR2008N2_FD_B</v>
      </c>
      <c r="F2760" t="str">
        <f>IF(ISBLANK('4I'!$E$115),"",'4I'!$E$115)</f>
        <v/>
      </c>
    </row>
    <row r="2761" spans="1:6">
      <c r="A2761" t="s">
        <v>15722</v>
      </c>
      <c r="B2761" t="str">
        <f>'4I'!$AI$115</f>
        <v>CR2008N5_FD_B</v>
      </c>
      <c r="F2761" t="str">
        <f>IF(ISBLANK('4I'!$F$115),"",'4I'!$F$115)</f>
        <v/>
      </c>
    </row>
    <row r="2762" spans="1:6">
      <c r="A2762" t="s">
        <v>15722</v>
      </c>
      <c r="B2762" t="str">
        <f>'4I'!$AJ$115</f>
        <v>CR2008N6_FD_B</v>
      </c>
      <c r="F2762">
        <f>IF(ISBLANK('4I'!$G$115),"",'4I'!$G$115)</f>
        <v>0</v>
      </c>
    </row>
    <row r="2763" spans="1:6">
      <c r="A2763" t="s">
        <v>15722</v>
      </c>
      <c r="B2763" t="str">
        <f>'4I'!$AK$115</f>
        <v>CR2008MM_FD_B</v>
      </c>
      <c r="F2763" t="str">
        <f>IF(ISBLANK('4I'!$H$115),"",'4I'!$H$115)</f>
        <v/>
      </c>
    </row>
    <row r="2764" spans="1:6">
      <c r="A2764" t="s">
        <v>15722</v>
      </c>
      <c r="B2764" t="str">
        <f>'4I'!$AL$115</f>
        <v>CR2008TA_FD_B</v>
      </c>
      <c r="F2764" t="str">
        <f>IF(ISBLANK('4I'!$I$115),"",'4I'!$I$115)</f>
        <v/>
      </c>
    </row>
    <row r="2765" spans="1:6">
      <c r="A2765" t="s">
        <v>15722</v>
      </c>
      <c r="B2765" t="str">
        <f>'4I'!$AF$116</f>
        <v>CR2009N0_FD_B</v>
      </c>
      <c r="F2765">
        <f>IF(ISBLANK('4I'!$C$116),"",'4I'!$C$116)</f>
        <v>0</v>
      </c>
    </row>
    <row r="2766" spans="1:6">
      <c r="A2766" t="s">
        <v>15722</v>
      </c>
      <c r="B2766" t="str">
        <f>'4I'!$AG$116</f>
        <v>CR2009N1_FD_B</v>
      </c>
      <c r="F2766">
        <f>IF(ISBLANK('4I'!$D$116),"",'4I'!$D$116)</f>
        <v>0</v>
      </c>
    </row>
    <row r="2767" spans="1:6">
      <c r="A2767" t="s">
        <v>15722</v>
      </c>
      <c r="B2767" t="str">
        <f>'4I'!$AH$116</f>
        <v>CR2009N2_FD_B</v>
      </c>
      <c r="F2767">
        <f>IF(ISBLANK('4I'!$E$116),"",'4I'!$E$116)</f>
        <v>0</v>
      </c>
    </row>
    <row r="2768" spans="1:6">
      <c r="A2768" t="s">
        <v>15722</v>
      </c>
      <c r="B2768" t="str">
        <f>'4I'!$AI$116</f>
        <v>CR2009N5_FD_B</v>
      </c>
      <c r="F2768">
        <f>IF(ISBLANK('4I'!$F$116),"",'4I'!$F$116)</f>
        <v>0</v>
      </c>
    </row>
    <row r="2769" spans="1:6">
      <c r="A2769" t="s">
        <v>15722</v>
      </c>
      <c r="B2769" t="str">
        <f>'4I'!$AJ$116</f>
        <v>CR2009N6_FD_B</v>
      </c>
      <c r="F2769">
        <f>IF(ISBLANK('4I'!$G$116),"",'4I'!$G$116)</f>
        <v>0</v>
      </c>
    </row>
    <row r="2770" spans="1:6">
      <c r="A2770" t="s">
        <v>15722</v>
      </c>
      <c r="B2770" t="str">
        <f>'4I'!$AK$116</f>
        <v>CR2009MM_FD_B</v>
      </c>
      <c r="F2770">
        <f>IF(ISBLANK('4I'!$H$116),"",'4I'!$H$116)</f>
        <v>0</v>
      </c>
    </row>
    <row r="2771" spans="1:6">
      <c r="A2771" t="s">
        <v>15722</v>
      </c>
      <c r="B2771" t="str">
        <f>'4I'!$AL$116</f>
        <v>CR2009TA_FD_B</v>
      </c>
      <c r="F2771">
        <f>IF(ISBLANK('4I'!$I$116),"",'4I'!$I$116)</f>
        <v>0</v>
      </c>
    </row>
    <row r="2772" spans="1:6">
      <c r="A2772" t="s">
        <v>15722</v>
      </c>
      <c r="B2772" t="str">
        <f>'4I'!$AF$119</f>
        <v>CR20010N0_FD_B</v>
      </c>
      <c r="F2772" t="str">
        <f>IF(ISBLANK('4I'!$C$119),"",'4I'!$C$119)</f>
        <v/>
      </c>
    </row>
    <row r="2773" spans="1:6">
      <c r="A2773" t="s">
        <v>15722</v>
      </c>
      <c r="B2773" t="str">
        <f>'4I'!$AG$119</f>
        <v>CR20010N1_FD_B</v>
      </c>
      <c r="F2773" t="str">
        <f>IF(ISBLANK('4I'!$D$119),"",'4I'!$D$119)</f>
        <v/>
      </c>
    </row>
    <row r="2774" spans="1:6">
      <c r="A2774" t="s">
        <v>15722</v>
      </c>
      <c r="B2774" t="str">
        <f>'4I'!$AH$119</f>
        <v>CR20010N2_FD_B</v>
      </c>
      <c r="F2774" t="str">
        <f>IF(ISBLANK('4I'!$E$119),"",'4I'!$E$119)</f>
        <v/>
      </c>
    </row>
    <row r="2775" spans="1:6">
      <c r="A2775" t="s">
        <v>15722</v>
      </c>
      <c r="B2775" t="str">
        <f>'4I'!$AI$119</f>
        <v>CR20010N5_FD_B</v>
      </c>
      <c r="F2775" t="str">
        <f>IF(ISBLANK('4I'!$F$119),"",'4I'!$F$119)</f>
        <v/>
      </c>
    </row>
    <row r="2776" spans="1:6">
      <c r="A2776" t="s">
        <v>15722</v>
      </c>
      <c r="B2776" t="str">
        <f>'4I'!$AJ$119</f>
        <v>CR20010N6_FD_B</v>
      </c>
      <c r="F2776">
        <f>IF(ISBLANK('4I'!$G$119),"",'4I'!$G$119)</f>
        <v>0</v>
      </c>
    </row>
    <row r="2777" spans="1:6">
      <c r="A2777" t="s">
        <v>15722</v>
      </c>
      <c r="B2777" t="str">
        <f>'4I'!$AK$119</f>
        <v>CR20010MM_FD_B</v>
      </c>
      <c r="F2777" t="str">
        <f>IF(ISBLANK('4I'!$H$119),"",'4I'!$H$119)</f>
        <v/>
      </c>
    </row>
    <row r="2778" spans="1:6">
      <c r="A2778" t="s">
        <v>15722</v>
      </c>
      <c r="B2778" t="str">
        <f>'4I'!$AL$119</f>
        <v>CR20010TA_FD_B</v>
      </c>
      <c r="F2778" t="str">
        <f>IF(ISBLANK('4I'!$I$119),"",'4I'!$I$119)</f>
        <v/>
      </c>
    </row>
    <row r="2779" spans="1:6">
      <c r="A2779" t="s">
        <v>15722</v>
      </c>
      <c r="B2779" t="str">
        <f>'4I'!$AF$120</f>
        <v>CR20011N0_FD_B</v>
      </c>
      <c r="F2779" t="str">
        <f>IF(ISBLANK('4I'!$C$120),"",'4I'!$C$120)</f>
        <v/>
      </c>
    </row>
    <row r="2780" spans="1:6">
      <c r="A2780" t="s">
        <v>15722</v>
      </c>
      <c r="B2780" t="str">
        <f>'4I'!$AG$120</f>
        <v>CR20011N1_FD_B</v>
      </c>
      <c r="F2780" t="str">
        <f>IF(ISBLANK('4I'!$D$120),"",'4I'!$D$120)</f>
        <v/>
      </c>
    </row>
    <row r="2781" spans="1:6">
      <c r="A2781" t="s">
        <v>15722</v>
      </c>
      <c r="B2781" t="str">
        <f>'4I'!$AH$120</f>
        <v>CR20011N2_FD_B</v>
      </c>
      <c r="F2781" t="str">
        <f>IF(ISBLANK('4I'!$E$120),"",'4I'!$E$120)</f>
        <v/>
      </c>
    </row>
    <row r="2782" spans="1:6">
      <c r="A2782" t="s">
        <v>15722</v>
      </c>
      <c r="B2782" t="str">
        <f>'4I'!$AI$120</f>
        <v>CR20011N5_FD_B</v>
      </c>
      <c r="F2782" t="str">
        <f>IF(ISBLANK('4I'!$F$120),"",'4I'!$F$120)</f>
        <v/>
      </c>
    </row>
    <row r="2783" spans="1:6">
      <c r="A2783" t="s">
        <v>15722</v>
      </c>
      <c r="B2783" t="str">
        <f>'4I'!$AJ$120</f>
        <v>CR20011N6_FD_B</v>
      </c>
      <c r="F2783">
        <f>IF(ISBLANK('4I'!$G$120),"",'4I'!$G$120)</f>
        <v>0</v>
      </c>
    </row>
    <row r="2784" spans="1:6">
      <c r="A2784" t="s">
        <v>15722</v>
      </c>
      <c r="B2784" t="str">
        <f>'4I'!$AK$120</f>
        <v>CR20011MM_FD_B</v>
      </c>
      <c r="F2784" t="str">
        <f>IF(ISBLANK('4I'!$H$120),"",'4I'!$H$120)</f>
        <v/>
      </c>
    </row>
    <row r="2785" spans="1:6">
      <c r="A2785" t="s">
        <v>15722</v>
      </c>
      <c r="B2785" t="str">
        <f>'4I'!$AL$120</f>
        <v>CR20011TA_FD_B</v>
      </c>
      <c r="F2785" t="str">
        <f>IF(ISBLANK('4I'!$I$120),"",'4I'!$I$120)</f>
        <v/>
      </c>
    </row>
    <row r="2786" spans="1:6">
      <c r="A2786" t="s">
        <v>15722</v>
      </c>
      <c r="B2786" t="str">
        <f>'4I'!$AF$121</f>
        <v>CR20012N0_FD_B</v>
      </c>
      <c r="F2786" t="str">
        <f>IF(ISBLANK('4I'!$C$121),"",'4I'!$C$121)</f>
        <v/>
      </c>
    </row>
    <row r="2787" spans="1:6">
      <c r="A2787" t="s">
        <v>15722</v>
      </c>
      <c r="B2787" t="str">
        <f>'4I'!$AG$121</f>
        <v>CR20012N1_FD_B</v>
      </c>
      <c r="F2787" t="str">
        <f>IF(ISBLANK('4I'!$D$121),"",'4I'!$D$121)</f>
        <v/>
      </c>
    </row>
    <row r="2788" spans="1:6">
      <c r="A2788" t="s">
        <v>15722</v>
      </c>
      <c r="B2788" t="str">
        <f>'4I'!$AH$121</f>
        <v>CR20012N2_FD_B</v>
      </c>
      <c r="F2788" t="str">
        <f>IF(ISBLANK('4I'!$E$121),"",'4I'!$E$121)</f>
        <v/>
      </c>
    </row>
    <row r="2789" spans="1:6">
      <c r="A2789" t="s">
        <v>15722</v>
      </c>
      <c r="B2789" t="str">
        <f>'4I'!$AI$121</f>
        <v>CR20012N5_FD_B</v>
      </c>
      <c r="F2789" t="str">
        <f>IF(ISBLANK('4I'!$F$121),"",'4I'!$F$121)</f>
        <v/>
      </c>
    </row>
    <row r="2790" spans="1:6">
      <c r="A2790" t="s">
        <v>15722</v>
      </c>
      <c r="B2790" t="str">
        <f>'4I'!$AJ$121</f>
        <v>CR20012N6_FD_B</v>
      </c>
      <c r="F2790">
        <f>IF(ISBLANK('4I'!$G$121),"",'4I'!$G$121)</f>
        <v>0</v>
      </c>
    </row>
    <row r="2791" spans="1:6">
      <c r="A2791" t="s">
        <v>15722</v>
      </c>
      <c r="B2791" t="str">
        <f>'4I'!$AK$121</f>
        <v>CR20012MM_FD_B</v>
      </c>
      <c r="F2791" t="str">
        <f>IF(ISBLANK('4I'!$H$121),"",'4I'!$H$121)</f>
        <v/>
      </c>
    </row>
    <row r="2792" spans="1:6">
      <c r="A2792" t="s">
        <v>15722</v>
      </c>
      <c r="B2792" t="str">
        <f>'4I'!$AL$121</f>
        <v>CR20012TA_FD_B</v>
      </c>
      <c r="F2792" t="str">
        <f>IF(ISBLANK('4I'!$I$121),"",'4I'!$I$121)</f>
        <v/>
      </c>
    </row>
    <row r="2793" spans="1:6">
      <c r="A2793" t="s">
        <v>15722</v>
      </c>
      <c r="B2793" t="str">
        <f>'4I'!$AF$122</f>
        <v>CR20013N0_FD_B</v>
      </c>
      <c r="F2793" t="str">
        <f>IF(ISBLANK('4I'!$C$122),"",'4I'!$C$122)</f>
        <v/>
      </c>
    </row>
    <row r="2794" spans="1:6">
      <c r="A2794" t="s">
        <v>15722</v>
      </c>
      <c r="B2794" t="str">
        <f>'4I'!$AG$122</f>
        <v>CR20013N1_FD_B</v>
      </c>
      <c r="F2794" t="str">
        <f>IF(ISBLANK('4I'!$D$122),"",'4I'!$D$122)</f>
        <v/>
      </c>
    </row>
    <row r="2795" spans="1:6">
      <c r="A2795" t="s">
        <v>15722</v>
      </c>
      <c r="B2795" t="str">
        <f>'4I'!$AH$122</f>
        <v>CR20013N2_FD_B</v>
      </c>
      <c r="F2795" t="str">
        <f>IF(ISBLANK('4I'!$E$122),"",'4I'!$E$122)</f>
        <v/>
      </c>
    </row>
    <row r="2796" spans="1:6">
      <c r="A2796" t="s">
        <v>15722</v>
      </c>
      <c r="B2796" t="str">
        <f>'4I'!$AI$122</f>
        <v>CR20013N5_FD_B</v>
      </c>
      <c r="F2796" t="str">
        <f>IF(ISBLANK('4I'!$F$122),"",'4I'!$F$122)</f>
        <v/>
      </c>
    </row>
    <row r="2797" spans="1:6">
      <c r="A2797" t="s">
        <v>15722</v>
      </c>
      <c r="B2797" t="str">
        <f>'4I'!$AJ$122</f>
        <v>CR20013N6_FD_B</v>
      </c>
      <c r="F2797">
        <f>IF(ISBLANK('4I'!$G$122),"",'4I'!$G$122)</f>
        <v>0</v>
      </c>
    </row>
    <row r="2798" spans="1:6">
      <c r="A2798" t="s">
        <v>15722</v>
      </c>
      <c r="B2798" t="str">
        <f>'4I'!$AK$122</f>
        <v>CR20013MM_FD_B</v>
      </c>
      <c r="F2798" t="str">
        <f>IF(ISBLANK('4I'!$H$122),"",'4I'!$H$122)</f>
        <v/>
      </c>
    </row>
    <row r="2799" spans="1:6">
      <c r="A2799" t="s">
        <v>15722</v>
      </c>
      <c r="B2799" t="str">
        <f>'4I'!$AL$122</f>
        <v>CR20013TA_FD_B</v>
      </c>
      <c r="F2799" t="str">
        <f>IF(ISBLANK('4I'!$I$122),"",'4I'!$I$122)</f>
        <v/>
      </c>
    </row>
    <row r="2800" spans="1:6">
      <c r="A2800" t="s">
        <v>15722</v>
      </c>
      <c r="B2800" t="str">
        <f>'4I'!$AF$123</f>
        <v>CR20014N0_FD_B</v>
      </c>
      <c r="F2800">
        <f>IF(ISBLANK('4I'!$C$123),"",'4I'!$C$123)</f>
        <v>0</v>
      </c>
    </row>
    <row r="2801" spans="1:6">
      <c r="A2801" t="s">
        <v>15722</v>
      </c>
      <c r="B2801" t="str">
        <f>'4I'!$AG$123</f>
        <v>CR20014N1_FD_B</v>
      </c>
      <c r="F2801">
        <f>IF(ISBLANK('4I'!$D$123),"",'4I'!$D$123)</f>
        <v>0</v>
      </c>
    </row>
    <row r="2802" spans="1:6">
      <c r="A2802" t="s">
        <v>15722</v>
      </c>
      <c r="B2802" t="str">
        <f>'4I'!$AH$123</f>
        <v>CR20014N2_FD_B</v>
      </c>
      <c r="F2802">
        <f>IF(ISBLANK('4I'!$E$123),"",'4I'!$E$123)</f>
        <v>0</v>
      </c>
    </row>
    <row r="2803" spans="1:6">
      <c r="A2803" t="s">
        <v>15722</v>
      </c>
      <c r="B2803" t="str">
        <f>'4I'!$AI$123</f>
        <v>CR20014N5_FD_B</v>
      </c>
      <c r="F2803">
        <f>IF(ISBLANK('4I'!$F$123),"",'4I'!$F$123)</f>
        <v>0</v>
      </c>
    </row>
    <row r="2804" spans="1:6">
      <c r="A2804" t="s">
        <v>15722</v>
      </c>
      <c r="B2804" t="str">
        <f>'4I'!$AJ$123</f>
        <v>CR20014N6_FD_B</v>
      </c>
      <c r="F2804">
        <f>IF(ISBLANK('4I'!$G$123),"",'4I'!$G$123)</f>
        <v>0</v>
      </c>
    </row>
    <row r="2805" spans="1:6">
      <c r="A2805" t="s">
        <v>15722</v>
      </c>
      <c r="B2805" t="str">
        <f>'4I'!$AK$123</f>
        <v>CR20014MM_FD_B</v>
      </c>
      <c r="F2805">
        <f>IF(ISBLANK('4I'!$H$123),"",'4I'!$H$123)</f>
        <v>0</v>
      </c>
    </row>
    <row r="2806" spans="1:6">
      <c r="A2806" t="s">
        <v>15722</v>
      </c>
      <c r="B2806" t="str">
        <f>'4I'!$AL$123</f>
        <v>CR20014TA_FD_B</v>
      </c>
      <c r="F2806">
        <f>IF(ISBLANK('4I'!$I$123),"",'4I'!$I$123)</f>
        <v>0</v>
      </c>
    </row>
    <row r="2807" spans="1:6">
      <c r="A2807" t="s">
        <v>15722</v>
      </c>
      <c r="B2807" t="str">
        <f>'4I'!$AF$126</f>
        <v>CR20015N0_FD_B</v>
      </c>
      <c r="F2807" t="str">
        <f>IF(ISBLANK('4I'!$C$126),"",'4I'!$C$126)</f>
        <v/>
      </c>
    </row>
    <row r="2808" spans="1:6">
      <c r="A2808" t="s">
        <v>15722</v>
      </c>
      <c r="B2808" t="str">
        <f>'4I'!$AG$126</f>
        <v>CR20015N1_FD_B</v>
      </c>
      <c r="F2808" t="str">
        <f>IF(ISBLANK('4I'!$D$126),"",'4I'!$D$126)</f>
        <v/>
      </c>
    </row>
    <row r="2809" spans="1:6">
      <c r="A2809" t="s">
        <v>15722</v>
      </c>
      <c r="B2809" t="str">
        <f>'4I'!$AH$126</f>
        <v>CR20015N2_FD_B</v>
      </c>
      <c r="F2809" t="str">
        <f>IF(ISBLANK('4I'!$E$126),"",'4I'!$E$126)</f>
        <v/>
      </c>
    </row>
    <row r="2810" spans="1:6">
      <c r="A2810" t="s">
        <v>15722</v>
      </c>
      <c r="B2810" t="str">
        <f>'4I'!$AI$126</f>
        <v>CR20015N5_FD_B</v>
      </c>
      <c r="F2810" t="str">
        <f>IF(ISBLANK('4I'!$F$126),"",'4I'!$F$126)</f>
        <v/>
      </c>
    </row>
    <row r="2811" spans="1:6">
      <c r="A2811" t="s">
        <v>15722</v>
      </c>
      <c r="B2811" t="str">
        <f>'4I'!$AJ$126</f>
        <v>CR20015N6_FD_B</v>
      </c>
      <c r="F2811">
        <f>IF(ISBLANK('4I'!$G$126),"",'4I'!$G$126)</f>
        <v>0</v>
      </c>
    </row>
    <row r="2812" spans="1:6">
      <c r="A2812" t="s">
        <v>15722</v>
      </c>
      <c r="B2812" t="str">
        <f>'4I'!$AK$126</f>
        <v>CR20015MM_FD_B</v>
      </c>
      <c r="F2812" t="str">
        <f>IF(ISBLANK('4I'!$H$126),"",'4I'!$H$126)</f>
        <v/>
      </c>
    </row>
    <row r="2813" spans="1:6">
      <c r="A2813" t="s">
        <v>15722</v>
      </c>
      <c r="B2813" t="str">
        <f>'4I'!$AL$126</f>
        <v>CR20015TA_FD_B</v>
      </c>
      <c r="F2813" t="str">
        <f>IF(ISBLANK('4I'!$I$126),"",'4I'!$I$126)</f>
        <v/>
      </c>
    </row>
    <row r="2814" spans="1:6">
      <c r="A2814" t="s">
        <v>15722</v>
      </c>
      <c r="B2814" t="str">
        <f>'4I'!$AF$127</f>
        <v>CR20016N0_FD_B</v>
      </c>
      <c r="F2814" t="str">
        <f>IF(ISBLANK('4I'!$C$127),"",'4I'!$C$127)</f>
        <v/>
      </c>
    </row>
    <row r="2815" spans="1:6">
      <c r="A2815" t="s">
        <v>15722</v>
      </c>
      <c r="B2815" t="str">
        <f>'4I'!$AG$127</f>
        <v>CR20016N1_FD_B</v>
      </c>
      <c r="F2815" t="str">
        <f>IF(ISBLANK('4I'!$D$127),"",'4I'!$D$127)</f>
        <v/>
      </c>
    </row>
    <row r="2816" spans="1:6">
      <c r="A2816" t="s">
        <v>15722</v>
      </c>
      <c r="B2816" t="str">
        <f>'4I'!$AH$127</f>
        <v>CR20016N2_FD_B</v>
      </c>
      <c r="F2816" t="str">
        <f>IF(ISBLANK('4I'!$E$127),"",'4I'!$E$127)</f>
        <v/>
      </c>
    </row>
    <row r="2817" spans="1:6">
      <c r="A2817" t="s">
        <v>15722</v>
      </c>
      <c r="B2817" t="str">
        <f>'4I'!$AI$127</f>
        <v>CR20016N5_FD_B</v>
      </c>
      <c r="F2817" t="str">
        <f>IF(ISBLANK('4I'!$F$127),"",'4I'!$F$127)</f>
        <v/>
      </c>
    </row>
    <row r="2818" spans="1:6">
      <c r="A2818" t="s">
        <v>15722</v>
      </c>
      <c r="B2818" t="str">
        <f>'4I'!$AJ$127</f>
        <v>CR20016N6_FD_B</v>
      </c>
      <c r="F2818">
        <f>IF(ISBLANK('4I'!$G$127),"",'4I'!$G$127)</f>
        <v>0</v>
      </c>
    </row>
    <row r="2819" spans="1:6">
      <c r="A2819" t="s">
        <v>15722</v>
      </c>
      <c r="B2819" t="str">
        <f>'4I'!$AK$127</f>
        <v>CR20016MM_FD_B</v>
      </c>
      <c r="F2819" t="str">
        <f>IF(ISBLANK('4I'!$H$127),"",'4I'!$H$127)</f>
        <v/>
      </c>
    </row>
    <row r="2820" spans="1:6">
      <c r="A2820" t="s">
        <v>15722</v>
      </c>
      <c r="B2820" t="str">
        <f>'4I'!$AL$127</f>
        <v>CR20016TA_FD_B</v>
      </c>
      <c r="F2820" t="str">
        <f>IF(ISBLANK('4I'!$I$127),"",'4I'!$I$127)</f>
        <v/>
      </c>
    </row>
    <row r="2821" spans="1:6">
      <c r="A2821" t="s">
        <v>15722</v>
      </c>
      <c r="B2821" t="str">
        <f>'4I'!$AF$128</f>
        <v>CR20017N0_FD_B</v>
      </c>
      <c r="F2821" t="str">
        <f>IF(ISBLANK('4I'!$C$128),"",'4I'!$C$128)</f>
        <v/>
      </c>
    </row>
    <row r="2822" spans="1:6">
      <c r="A2822" t="s">
        <v>15722</v>
      </c>
      <c r="B2822" t="str">
        <f>'4I'!$AG$128</f>
        <v>CR20017N1_FD_B</v>
      </c>
      <c r="F2822" t="str">
        <f>IF(ISBLANK('4I'!$D$128),"",'4I'!$D$128)</f>
        <v/>
      </c>
    </row>
    <row r="2823" spans="1:6">
      <c r="A2823" t="s">
        <v>15722</v>
      </c>
      <c r="B2823" t="str">
        <f>'4I'!$AH$128</f>
        <v>CR20017N2_FD_B</v>
      </c>
      <c r="F2823" t="str">
        <f>IF(ISBLANK('4I'!$E$128),"",'4I'!$E$128)</f>
        <v/>
      </c>
    </row>
    <row r="2824" spans="1:6">
      <c r="A2824" t="s">
        <v>15722</v>
      </c>
      <c r="B2824" t="str">
        <f>'4I'!$AI$128</f>
        <v>CR20017N5_FD_B</v>
      </c>
      <c r="F2824" t="str">
        <f>IF(ISBLANK('4I'!$F$128),"",'4I'!$F$128)</f>
        <v/>
      </c>
    </row>
    <row r="2825" spans="1:6">
      <c r="A2825" t="s">
        <v>15722</v>
      </c>
      <c r="B2825" t="str">
        <f>'4I'!$AJ$128</f>
        <v>CR20017N6_FD_B</v>
      </c>
      <c r="F2825">
        <f>IF(ISBLANK('4I'!$G$128),"",'4I'!$G$128)</f>
        <v>0</v>
      </c>
    </row>
    <row r="2826" spans="1:6">
      <c r="A2826" t="s">
        <v>15722</v>
      </c>
      <c r="B2826" t="str">
        <f>'4I'!$AK$128</f>
        <v>CR20017MM_FD_B</v>
      </c>
      <c r="F2826" t="str">
        <f>IF(ISBLANK('4I'!$H$128),"",'4I'!$H$128)</f>
        <v/>
      </c>
    </row>
    <row r="2827" spans="1:6">
      <c r="A2827" t="s">
        <v>15722</v>
      </c>
      <c r="B2827" t="str">
        <f>'4I'!$AL$128</f>
        <v>CR20017TA_FD_B</v>
      </c>
      <c r="F2827" t="str">
        <f>IF(ISBLANK('4I'!$I$128),"",'4I'!$I$128)</f>
        <v/>
      </c>
    </row>
    <row r="2828" spans="1:6">
      <c r="A2828" t="s">
        <v>15722</v>
      </c>
      <c r="B2828" t="str">
        <f>'4I'!$AF$129</f>
        <v>CR2029N0_FD_B</v>
      </c>
      <c r="F2828" t="str">
        <f>IF(ISBLANK('4I'!$C$129),"",'4I'!$C$129)</f>
        <v/>
      </c>
    </row>
    <row r="2829" spans="1:6">
      <c r="A2829" t="s">
        <v>15722</v>
      </c>
      <c r="B2829" t="str">
        <f>'4I'!$AG$129</f>
        <v>CR2029N1_FD_B</v>
      </c>
      <c r="F2829" t="str">
        <f>IF(ISBLANK('4I'!$D$129),"",'4I'!$D$129)</f>
        <v/>
      </c>
    </row>
    <row r="2830" spans="1:6">
      <c r="A2830" t="s">
        <v>15722</v>
      </c>
      <c r="B2830" t="str">
        <f>'4I'!$AH$129</f>
        <v>CR2029N2_FD_B</v>
      </c>
      <c r="F2830" t="str">
        <f>IF(ISBLANK('4I'!$E$129),"",'4I'!$E$129)</f>
        <v/>
      </c>
    </row>
    <row r="2831" spans="1:6">
      <c r="A2831" t="s">
        <v>15722</v>
      </c>
      <c r="B2831" t="str">
        <f>'4I'!$AI$129</f>
        <v>CR2029N5_FD_B</v>
      </c>
      <c r="F2831" t="str">
        <f>IF(ISBLANK('4I'!$F$129),"",'4I'!$F$129)</f>
        <v/>
      </c>
    </row>
    <row r="2832" spans="1:6">
      <c r="A2832" t="s">
        <v>15722</v>
      </c>
      <c r="B2832" t="str">
        <f>'4I'!$AJ$129</f>
        <v>CR2029N6_FD_B</v>
      </c>
      <c r="F2832">
        <f>IF(ISBLANK('4I'!$G$129),"",'4I'!$G$129)</f>
        <v>0</v>
      </c>
    </row>
    <row r="2833" spans="1:6">
      <c r="A2833" t="s">
        <v>15722</v>
      </c>
      <c r="B2833" t="str">
        <f>'4I'!$AK$129</f>
        <v>CR2029MM_FD_B</v>
      </c>
      <c r="F2833" t="str">
        <f>IF(ISBLANK('4I'!$H$129),"",'4I'!$H$129)</f>
        <v/>
      </c>
    </row>
    <row r="2834" spans="1:6">
      <c r="A2834" t="s">
        <v>15722</v>
      </c>
      <c r="B2834" t="str">
        <f>'4I'!$AL$129</f>
        <v>CR2029TA_FD_B</v>
      </c>
      <c r="F2834" t="str">
        <f>IF(ISBLANK('4I'!$I$129),"",'4I'!$I$129)</f>
        <v/>
      </c>
    </row>
    <row r="2835" spans="1:6">
      <c r="A2835" t="s">
        <v>15722</v>
      </c>
      <c r="B2835" t="str">
        <f>'4I'!$AF$130</f>
        <v>CR2030N0_FD_B</v>
      </c>
      <c r="F2835" t="str">
        <f>IF(ISBLANK('4I'!$C$130),"",'4I'!$C$130)</f>
        <v/>
      </c>
    </row>
    <row r="2836" spans="1:6">
      <c r="A2836" t="s">
        <v>15722</v>
      </c>
      <c r="B2836" t="str">
        <f>'4I'!$AG$130</f>
        <v>CR2030N1_FD_B</v>
      </c>
      <c r="F2836" t="str">
        <f>IF(ISBLANK('4I'!$D$130),"",'4I'!$D$130)</f>
        <v/>
      </c>
    </row>
    <row r="2837" spans="1:6">
      <c r="A2837" t="s">
        <v>15722</v>
      </c>
      <c r="B2837" t="str">
        <f>'4I'!$AH$130</f>
        <v>CR2030N2_FD_B</v>
      </c>
      <c r="F2837" t="str">
        <f>IF(ISBLANK('4I'!$E$130),"",'4I'!$E$130)</f>
        <v/>
      </c>
    </row>
    <row r="2838" spans="1:6">
      <c r="A2838" t="s">
        <v>15722</v>
      </c>
      <c r="B2838" t="str">
        <f>'4I'!$AI$130</f>
        <v>CR2030N5_FD_B</v>
      </c>
      <c r="F2838" t="str">
        <f>IF(ISBLANK('4I'!$F$130),"",'4I'!$F$130)</f>
        <v/>
      </c>
    </row>
    <row r="2839" spans="1:6">
      <c r="A2839" t="s">
        <v>15722</v>
      </c>
      <c r="B2839" t="str">
        <f>'4I'!$AJ$130</f>
        <v>CR2030N6_FD_B</v>
      </c>
      <c r="F2839">
        <f>IF(ISBLANK('4I'!$G$130),"",'4I'!$G$130)</f>
        <v>0</v>
      </c>
    </row>
    <row r="2840" spans="1:6">
      <c r="A2840" t="s">
        <v>15722</v>
      </c>
      <c r="B2840" t="str">
        <f>'4I'!$AK$130</f>
        <v>CR2030MM_FD_B</v>
      </c>
      <c r="F2840" t="str">
        <f>IF(ISBLANK('4I'!$H$130),"",'4I'!$H$130)</f>
        <v/>
      </c>
    </row>
    <row r="2841" spans="1:6">
      <c r="A2841" t="s">
        <v>15722</v>
      </c>
      <c r="B2841" t="str">
        <f>'4I'!$AL$130</f>
        <v>CR2030TA_FD_B</v>
      </c>
      <c r="F2841" t="str">
        <f>IF(ISBLANK('4I'!$I$130),"",'4I'!$I$130)</f>
        <v/>
      </c>
    </row>
    <row r="2842" spans="1:6">
      <c r="A2842" t="s">
        <v>15722</v>
      </c>
      <c r="B2842" t="str">
        <f>'4I'!$AF$131</f>
        <v>CR2031N0_FD_B</v>
      </c>
      <c r="F2842" t="str">
        <f>IF(ISBLANK('4I'!$C$131),"",'4I'!$C$131)</f>
        <v/>
      </c>
    </row>
    <row r="2843" spans="1:6">
      <c r="A2843" t="s">
        <v>15722</v>
      </c>
      <c r="B2843" t="str">
        <f>'4I'!$AG$131</f>
        <v>CR2031N1_FD_B</v>
      </c>
      <c r="F2843" t="str">
        <f>IF(ISBLANK('4I'!$D$131),"",'4I'!$D$131)</f>
        <v/>
      </c>
    </row>
    <row r="2844" spans="1:6">
      <c r="A2844" t="s">
        <v>15722</v>
      </c>
      <c r="B2844" t="str">
        <f>'4I'!$AH$131</f>
        <v>CR2031N2_FD_B</v>
      </c>
      <c r="F2844" t="str">
        <f>IF(ISBLANK('4I'!$E$131),"",'4I'!$E$131)</f>
        <v/>
      </c>
    </row>
    <row r="2845" spans="1:6">
      <c r="A2845" t="s">
        <v>15722</v>
      </c>
      <c r="B2845" t="str">
        <f>'4I'!$AI$131</f>
        <v>CR2031N5_FD_B</v>
      </c>
      <c r="F2845" t="str">
        <f>IF(ISBLANK('4I'!$F$131),"",'4I'!$F$131)</f>
        <v/>
      </c>
    </row>
    <row r="2846" spans="1:6">
      <c r="A2846" t="s">
        <v>15722</v>
      </c>
      <c r="B2846" t="str">
        <f>'4I'!$AJ$131</f>
        <v>CR2031N6_FD_B</v>
      </c>
      <c r="F2846">
        <f>IF(ISBLANK('4I'!$G$131),"",'4I'!$G$131)</f>
        <v>0</v>
      </c>
    </row>
    <row r="2847" spans="1:6">
      <c r="A2847" t="s">
        <v>15722</v>
      </c>
      <c r="B2847" t="str">
        <f>'4I'!$AK$131</f>
        <v>CR2031MM_FD_B</v>
      </c>
      <c r="F2847" t="str">
        <f>IF(ISBLANK('4I'!$H$131),"",'4I'!$H$131)</f>
        <v/>
      </c>
    </row>
    <row r="2848" spans="1:6">
      <c r="A2848" t="s">
        <v>15722</v>
      </c>
      <c r="B2848" t="str">
        <f>'4I'!$AL$131</f>
        <v>CR2031TA_FD_B</v>
      </c>
      <c r="F2848" t="str">
        <f>IF(ISBLANK('4I'!$I$131),"",'4I'!$I$131)</f>
        <v/>
      </c>
    </row>
    <row r="2849" spans="1:6">
      <c r="A2849" t="s">
        <v>15722</v>
      </c>
      <c r="B2849" t="str">
        <f>'4I'!$AF$132</f>
        <v>CR20018N0_FD_B</v>
      </c>
      <c r="F2849" t="str">
        <f>IF(ISBLANK('4I'!$C$132),"",'4I'!$C$132)</f>
        <v/>
      </c>
    </row>
    <row r="2850" spans="1:6">
      <c r="A2850" t="s">
        <v>15722</v>
      </c>
      <c r="B2850" t="str">
        <f>'4I'!$AG$132</f>
        <v>CR20018N1_FD_B</v>
      </c>
      <c r="F2850" t="str">
        <f>IF(ISBLANK('4I'!$D$132),"",'4I'!$D$132)</f>
        <v/>
      </c>
    </row>
    <row r="2851" spans="1:6">
      <c r="A2851" t="s">
        <v>15722</v>
      </c>
      <c r="B2851" t="str">
        <f>'4I'!$AH$132</f>
        <v>CR20018N2_FD_B</v>
      </c>
      <c r="F2851" t="str">
        <f>IF(ISBLANK('4I'!$E$132),"",'4I'!$E$132)</f>
        <v/>
      </c>
    </row>
    <row r="2852" spans="1:6">
      <c r="A2852" t="s">
        <v>15722</v>
      </c>
      <c r="B2852" t="str">
        <f>'4I'!$AI$132</f>
        <v>CR20018N5_FD_B</v>
      </c>
      <c r="F2852" t="str">
        <f>IF(ISBLANK('4I'!$F$132),"",'4I'!$F$132)</f>
        <v/>
      </c>
    </row>
    <row r="2853" spans="1:6">
      <c r="A2853" t="s">
        <v>15722</v>
      </c>
      <c r="B2853" t="str">
        <f>'4I'!$AJ$132</f>
        <v>CR20018N6_FD_B</v>
      </c>
      <c r="F2853">
        <f>IF(ISBLANK('4I'!$G$132),"",'4I'!$G$132)</f>
        <v>0</v>
      </c>
    </row>
    <row r="2854" spans="1:6">
      <c r="A2854" t="s">
        <v>15722</v>
      </c>
      <c r="B2854" t="str">
        <f>'4I'!$AK$132</f>
        <v>CR20018MM_FD_B</v>
      </c>
      <c r="F2854" t="str">
        <f>IF(ISBLANK('4I'!$H$132),"",'4I'!$H$132)</f>
        <v/>
      </c>
    </row>
    <row r="2855" spans="1:6">
      <c r="A2855" t="s">
        <v>15722</v>
      </c>
      <c r="B2855" t="str">
        <f>'4I'!$AL$132</f>
        <v>CR20018TA_FD_B</v>
      </c>
      <c r="F2855" t="str">
        <f>IF(ISBLANK('4I'!$I$132),"",'4I'!$I$132)</f>
        <v/>
      </c>
    </row>
    <row r="2856" spans="1:6">
      <c r="A2856" t="s">
        <v>15722</v>
      </c>
      <c r="B2856" t="str">
        <f>'4I'!$AF$133</f>
        <v>CR20019N0_FD_B</v>
      </c>
      <c r="F2856">
        <f>IF(ISBLANK('4I'!$C$133),"",'4I'!$C$133)</f>
        <v>0</v>
      </c>
    </row>
    <row r="2857" spans="1:6">
      <c r="A2857" t="s">
        <v>15722</v>
      </c>
      <c r="B2857" t="str">
        <f>'4I'!$AG$133</f>
        <v>CR20019N1_FD_B</v>
      </c>
      <c r="F2857">
        <f>IF(ISBLANK('4I'!$D$133),"",'4I'!$D$133)</f>
        <v>0</v>
      </c>
    </row>
    <row r="2858" spans="1:6">
      <c r="A2858" t="s">
        <v>15722</v>
      </c>
      <c r="B2858" t="str">
        <f>'4I'!$AH$133</f>
        <v>CR20019N2_FD_B</v>
      </c>
      <c r="F2858">
        <f>IF(ISBLANK('4I'!$E$133),"",'4I'!$E$133)</f>
        <v>0</v>
      </c>
    </row>
    <row r="2859" spans="1:6">
      <c r="A2859" t="s">
        <v>15722</v>
      </c>
      <c r="B2859" t="str">
        <f>'4I'!$AI$133</f>
        <v>CR20019N5_FD_B</v>
      </c>
      <c r="F2859">
        <f>IF(ISBLANK('4I'!$F$133),"",'4I'!$F$133)</f>
        <v>0</v>
      </c>
    </row>
    <row r="2860" spans="1:6">
      <c r="A2860" t="s">
        <v>15722</v>
      </c>
      <c r="B2860" t="str">
        <f>'4I'!$AJ$133</f>
        <v>CR20019N6_FD_B</v>
      </c>
      <c r="F2860">
        <f>IF(ISBLANK('4I'!$G$133),"",'4I'!$G$133)</f>
        <v>0</v>
      </c>
    </row>
    <row r="2861" spans="1:6">
      <c r="A2861" t="s">
        <v>15722</v>
      </c>
      <c r="B2861" t="str">
        <f>'4I'!$AK$133</f>
        <v>CR20019MM_FD_B</v>
      </c>
      <c r="F2861">
        <f>IF(ISBLANK('4I'!$H$133),"",'4I'!$H$133)</f>
        <v>0</v>
      </c>
    </row>
    <row r="2862" spans="1:6">
      <c r="A2862" t="s">
        <v>15722</v>
      </c>
      <c r="B2862" t="str">
        <f>'4I'!$AL$133</f>
        <v>CR20019TA_FD_B</v>
      </c>
      <c r="F2862">
        <f>IF(ISBLANK('4I'!$I$133),"",'4I'!$I$133)</f>
        <v>0</v>
      </c>
    </row>
    <row r="2863" spans="1:6">
      <c r="A2863" t="s">
        <v>15722</v>
      </c>
      <c r="B2863" t="str">
        <f>'4I'!$AF$136</f>
        <v>CR2028N0_FD_B</v>
      </c>
      <c r="F2863" t="str">
        <f>IF(ISBLANK('4I'!$C$136),"",'4I'!$C$136)</f>
        <v/>
      </c>
    </row>
    <row r="2864" spans="1:6">
      <c r="A2864" t="s">
        <v>15722</v>
      </c>
      <c r="B2864" t="str">
        <f>'4I'!$AG$136</f>
        <v>CR2028N1_FD_B</v>
      </c>
      <c r="F2864" t="str">
        <f>IF(ISBLANK('4I'!$D$136),"",'4I'!$D$136)</f>
        <v/>
      </c>
    </row>
    <row r="2865" spans="1:6">
      <c r="A2865" t="s">
        <v>15722</v>
      </c>
      <c r="B2865" t="str">
        <f>'4I'!$AH$136</f>
        <v>CR2028N2_FD_B</v>
      </c>
      <c r="F2865" t="str">
        <f>IF(ISBLANK('4I'!$E$136),"",'4I'!$E$136)</f>
        <v/>
      </c>
    </row>
    <row r="2866" spans="1:6">
      <c r="A2866" t="s">
        <v>15722</v>
      </c>
      <c r="B2866" t="str">
        <f>'4I'!$AI$136</f>
        <v>CR2028N5_FD_B</v>
      </c>
      <c r="F2866" t="str">
        <f>IF(ISBLANK('4I'!$F$136),"",'4I'!$F$136)</f>
        <v/>
      </c>
    </row>
    <row r="2867" spans="1:6">
      <c r="A2867" t="s">
        <v>15722</v>
      </c>
      <c r="B2867" t="str">
        <f>'4I'!$AJ$136</f>
        <v>CR2028N6_FD_B</v>
      </c>
      <c r="F2867">
        <f>IF(ISBLANK('4I'!$G$136),"",'4I'!$G$136)</f>
        <v>0</v>
      </c>
    </row>
    <row r="2868" spans="1:6">
      <c r="A2868" t="s">
        <v>15722</v>
      </c>
      <c r="B2868" t="str">
        <f>'4I'!$AK$136</f>
        <v>CR2028MM_FD_B</v>
      </c>
      <c r="F2868" t="str">
        <f>IF(ISBLANK('4I'!$H$136),"",'4I'!$H$136)</f>
        <v/>
      </c>
    </row>
    <row r="2869" spans="1:6">
      <c r="A2869" t="s">
        <v>15722</v>
      </c>
      <c r="B2869" t="str">
        <f>'4I'!$AL$136</f>
        <v>CR2028TA_FD_B</v>
      </c>
      <c r="F2869" t="str">
        <f>IF(ISBLANK('4I'!$I$136),"",'4I'!$I$136)</f>
        <v/>
      </c>
    </row>
    <row r="2870" spans="1:6">
      <c r="A2870" t="s">
        <v>15722</v>
      </c>
      <c r="B2870" t="str">
        <f>'4I'!$AF$138</f>
        <v>CR20020N0_FD_B</v>
      </c>
      <c r="F2870">
        <f>IF(ISBLANK('4I'!$C$138),"",'4I'!$C$138)</f>
        <v>0</v>
      </c>
    </row>
    <row r="2871" spans="1:6">
      <c r="A2871" t="s">
        <v>15722</v>
      </c>
      <c r="B2871" t="str">
        <f>'4I'!$AG$138</f>
        <v>CR20020N1_FD_B</v>
      </c>
      <c r="F2871">
        <f>IF(ISBLANK('4I'!$D$138),"",'4I'!$D$138)</f>
        <v>0</v>
      </c>
    </row>
    <row r="2872" spans="1:6">
      <c r="A2872" t="s">
        <v>15722</v>
      </c>
      <c r="B2872" t="str">
        <f>'4I'!$AH$138</f>
        <v>CR20020N2_FD_B</v>
      </c>
      <c r="F2872">
        <f>IF(ISBLANK('4I'!$E$138),"",'4I'!$E$138)</f>
        <v>0</v>
      </c>
    </row>
    <row r="2873" spans="1:6">
      <c r="A2873" t="s">
        <v>15722</v>
      </c>
      <c r="B2873" t="str">
        <f>'4I'!$AI$138</f>
        <v>CR20020N5_FD_B</v>
      </c>
      <c r="F2873">
        <f>IF(ISBLANK('4I'!$F$138),"",'4I'!$F$138)</f>
        <v>0</v>
      </c>
    </row>
    <row r="2874" spans="1:6">
      <c r="A2874" t="s">
        <v>15722</v>
      </c>
      <c r="B2874" t="str">
        <f>'4I'!$AJ$138</f>
        <v>CR20020N6_FD_B</v>
      </c>
      <c r="F2874">
        <f>IF(ISBLANK('4I'!$G$138),"",'4I'!$G$138)</f>
        <v>0</v>
      </c>
    </row>
    <row r="2875" spans="1:6">
      <c r="A2875" t="s">
        <v>15722</v>
      </c>
      <c r="B2875" t="str">
        <f>'4I'!$AK$138</f>
        <v>CR20020MM_FD_B</v>
      </c>
      <c r="F2875">
        <f>IF(ISBLANK('4I'!$H$138),"",'4I'!$H$138)</f>
        <v>0</v>
      </c>
    </row>
    <row r="2876" spans="1:6">
      <c r="A2876" t="s">
        <v>15722</v>
      </c>
      <c r="B2876" t="str">
        <f>'4I'!$AL$138</f>
        <v>CR20020TA_FD_B</v>
      </c>
      <c r="F2876">
        <f>IF(ISBLANK('4I'!$I$138),"",'4I'!$I$138)</f>
        <v>0</v>
      </c>
    </row>
    <row r="2877" spans="1:6">
      <c r="A2877" t="s">
        <v>15722</v>
      </c>
      <c r="B2877" t="str">
        <f>'4I'!$AF$147</f>
        <v>CR2021N0_FD_C</v>
      </c>
      <c r="F2877" t="str">
        <f>IF(ISBLANK('4I'!$C$147),"",'4I'!$C$147)</f>
        <v/>
      </c>
    </row>
    <row r="2878" spans="1:6">
      <c r="A2878" t="s">
        <v>15722</v>
      </c>
      <c r="B2878" t="str">
        <f>'4I'!$AG$147</f>
        <v>CR2021N1_FD_C</v>
      </c>
      <c r="F2878" t="str">
        <f>IF(ISBLANK('4I'!$D$147),"",'4I'!$D$147)</f>
        <v/>
      </c>
    </row>
    <row r="2879" spans="1:6">
      <c r="A2879" t="s">
        <v>15722</v>
      </c>
      <c r="B2879" t="str">
        <f>'4I'!$AH$147</f>
        <v>CR2021N2_FD_C</v>
      </c>
      <c r="F2879" t="str">
        <f>IF(ISBLANK('4I'!$E$147),"",'4I'!$E$147)</f>
        <v/>
      </c>
    </row>
    <row r="2880" spans="1:6">
      <c r="A2880" t="s">
        <v>15722</v>
      </c>
      <c r="B2880" t="str">
        <f>'4I'!$AI$147</f>
        <v>CR2021N5_FD_C</v>
      </c>
      <c r="F2880" t="str">
        <f>IF(ISBLANK('4I'!$F$147),"",'4I'!$F$147)</f>
        <v/>
      </c>
    </row>
    <row r="2881" spans="1:6">
      <c r="A2881" t="s">
        <v>15722</v>
      </c>
      <c r="B2881" t="str">
        <f>'4I'!$AJ$147</f>
        <v>CR2021N6_FD_C</v>
      </c>
      <c r="F2881">
        <f>IF(ISBLANK('4I'!$G$147),"",'4I'!$G$147)</f>
        <v>0</v>
      </c>
    </row>
    <row r="2882" spans="1:6">
      <c r="A2882" t="s">
        <v>15722</v>
      </c>
      <c r="B2882" t="str">
        <f>'4I'!$AK$147</f>
        <v>CR2021MM_FD_C</v>
      </c>
      <c r="F2882" t="str">
        <f>IF(ISBLANK('4I'!$H$147),"",'4I'!$H$147)</f>
        <v/>
      </c>
    </row>
    <row r="2883" spans="1:6">
      <c r="A2883" t="s">
        <v>15722</v>
      </c>
      <c r="B2883" t="str">
        <f>'4I'!$AL$147</f>
        <v>CR2021TA_FD_C</v>
      </c>
      <c r="F2883" t="str">
        <f>IF(ISBLANK('4I'!$I$147),"",'4I'!$I$147)</f>
        <v/>
      </c>
    </row>
    <row r="2884" spans="1:6">
      <c r="A2884" t="s">
        <v>15722</v>
      </c>
      <c r="B2884" t="str">
        <f>'4I'!$AM$147</f>
        <v>CR2021IRP_FD_C</v>
      </c>
      <c r="F2884" t="str">
        <f>IF(ISBLANK('4I'!$J$147),"",'4I'!$J$147)</f>
        <v/>
      </c>
    </row>
    <row r="2885" spans="1:6">
      <c r="A2885" t="s">
        <v>15722</v>
      </c>
      <c r="B2885" t="str">
        <f>'4I'!$AN$147</f>
        <v>CR2021IRR_FD_C</v>
      </c>
      <c r="F2885" t="str">
        <f>IF(ISBLANK('4I'!$K$147),"",'4I'!$K$147)</f>
        <v/>
      </c>
    </row>
    <row r="2886" spans="1:6">
      <c r="A2886" t="s">
        <v>15722</v>
      </c>
      <c r="B2886" t="str">
        <f>'4I'!$AF$148</f>
        <v>CR2022N0_FD_C</v>
      </c>
      <c r="F2886" t="str">
        <f>IF(ISBLANK('4I'!$C$148),"",'4I'!$C$148)</f>
        <v/>
      </c>
    </row>
    <row r="2887" spans="1:6">
      <c r="A2887" t="s">
        <v>15722</v>
      </c>
      <c r="B2887" t="str">
        <f>'4I'!$AG$148</f>
        <v>CR2022N1_FD_C</v>
      </c>
      <c r="F2887" t="str">
        <f>IF(ISBLANK('4I'!$D$148),"",'4I'!$D$148)</f>
        <v/>
      </c>
    </row>
    <row r="2888" spans="1:6">
      <c r="A2888" t="s">
        <v>15722</v>
      </c>
      <c r="B2888" t="str">
        <f>'4I'!$AH$148</f>
        <v>CR2022N2_FD_C</v>
      </c>
      <c r="F2888" t="str">
        <f>IF(ISBLANK('4I'!$E$148),"",'4I'!$E$148)</f>
        <v/>
      </c>
    </row>
    <row r="2889" spans="1:6">
      <c r="A2889" t="s">
        <v>15722</v>
      </c>
      <c r="B2889" t="str">
        <f>'4I'!$AI$148</f>
        <v>CR2022N5_FD_C</v>
      </c>
      <c r="F2889" t="str">
        <f>IF(ISBLANK('4I'!$F$148),"",'4I'!$F$148)</f>
        <v/>
      </c>
    </row>
    <row r="2890" spans="1:6">
      <c r="A2890" t="s">
        <v>15722</v>
      </c>
      <c r="B2890" t="str">
        <f>'4I'!$AJ$148</f>
        <v>CR2022N6_FD_C</v>
      </c>
      <c r="F2890">
        <f>IF(ISBLANK('4I'!$G$148),"",'4I'!$G$148)</f>
        <v>0</v>
      </c>
    </row>
    <row r="2891" spans="1:6">
      <c r="A2891" t="s">
        <v>15722</v>
      </c>
      <c r="B2891" t="str">
        <f>'4I'!$AK$148</f>
        <v>CR2022MM_FD_C</v>
      </c>
      <c r="F2891" t="str">
        <f>IF(ISBLANK('4I'!$H$148),"",'4I'!$H$148)</f>
        <v/>
      </c>
    </row>
    <row r="2892" spans="1:6">
      <c r="A2892" t="s">
        <v>15722</v>
      </c>
      <c r="B2892" t="str">
        <f>'4I'!$AL$148</f>
        <v>CR2022TA_FD_C</v>
      </c>
      <c r="F2892" t="str">
        <f>IF(ISBLANK('4I'!$I$148),"",'4I'!$I$148)</f>
        <v/>
      </c>
    </row>
    <row r="2893" spans="1:6">
      <c r="A2893" t="s">
        <v>15722</v>
      </c>
      <c r="B2893" t="str">
        <f>'4I'!$AM$148</f>
        <v>CR2022IRP_FD_C</v>
      </c>
      <c r="F2893" t="str">
        <f>IF(ISBLANK('4I'!$J$148),"",'4I'!$J$148)</f>
        <v/>
      </c>
    </row>
    <row r="2894" spans="1:6">
      <c r="A2894" t="s">
        <v>15722</v>
      </c>
      <c r="B2894" t="str">
        <f>'4I'!$AN$148</f>
        <v>CR2022IRR_FD_C</v>
      </c>
      <c r="F2894" t="str">
        <f>IF(ISBLANK('4I'!$K$148),"",'4I'!$K$148)</f>
        <v/>
      </c>
    </row>
    <row r="2895" spans="1:6">
      <c r="A2895" t="s">
        <v>15722</v>
      </c>
      <c r="B2895" t="str">
        <f>'4I'!$AF$149</f>
        <v>CR2023N0_FD_C</v>
      </c>
      <c r="F2895" t="str">
        <f>IF(ISBLANK('4I'!$C$149),"",'4I'!$C$149)</f>
        <v/>
      </c>
    </row>
    <row r="2896" spans="1:6">
      <c r="A2896" t="s">
        <v>15722</v>
      </c>
      <c r="B2896" t="str">
        <f>'4I'!$AG$149</f>
        <v>CR2023N1_FD_C</v>
      </c>
      <c r="F2896" t="str">
        <f>IF(ISBLANK('4I'!$D$149),"",'4I'!$D$149)</f>
        <v/>
      </c>
    </row>
    <row r="2897" spans="1:6">
      <c r="A2897" t="s">
        <v>15722</v>
      </c>
      <c r="B2897" t="str">
        <f>'4I'!$AH$149</f>
        <v>CR2023N2_FD_C</v>
      </c>
      <c r="F2897" t="str">
        <f>IF(ISBLANK('4I'!$E$149),"",'4I'!$E$149)</f>
        <v/>
      </c>
    </row>
    <row r="2898" spans="1:6">
      <c r="A2898" t="s">
        <v>15722</v>
      </c>
      <c r="B2898" t="str">
        <f>'4I'!$AI$149</f>
        <v>CR2023N5_FD_C</v>
      </c>
      <c r="F2898" t="str">
        <f>IF(ISBLANK('4I'!$F$149),"",'4I'!$F$149)</f>
        <v/>
      </c>
    </row>
    <row r="2899" spans="1:6">
      <c r="A2899" t="s">
        <v>15722</v>
      </c>
      <c r="B2899" t="str">
        <f>'4I'!$AJ$149</f>
        <v>CR2023N6_FD_C</v>
      </c>
      <c r="F2899">
        <f>IF(ISBLANK('4I'!$G$149),"",'4I'!$G$149)</f>
        <v>0</v>
      </c>
    </row>
    <row r="2900" spans="1:6">
      <c r="A2900" t="s">
        <v>15722</v>
      </c>
      <c r="B2900" t="str">
        <f>'4I'!$AK$149</f>
        <v>CR2023MM_FD_C</v>
      </c>
      <c r="F2900" t="str">
        <f>IF(ISBLANK('4I'!$H$149),"",'4I'!$H$149)</f>
        <v/>
      </c>
    </row>
    <row r="2901" spans="1:6">
      <c r="A2901" t="s">
        <v>15722</v>
      </c>
      <c r="B2901" t="str">
        <f>'4I'!$AL$149</f>
        <v>CR2023TA_FD_C</v>
      </c>
      <c r="F2901" t="str">
        <f>IF(ISBLANK('4I'!$I$149),"",'4I'!$I$149)</f>
        <v/>
      </c>
    </row>
    <row r="2902" spans="1:6">
      <c r="A2902" t="s">
        <v>15722</v>
      </c>
      <c r="B2902" t="str">
        <f>'4I'!$AM$149</f>
        <v>CR2023IRP_FD_C</v>
      </c>
      <c r="F2902" t="str">
        <f>IF(ISBLANK('4I'!$J$149),"",'4I'!$J$149)</f>
        <v/>
      </c>
    </row>
    <row r="2903" spans="1:6">
      <c r="A2903" t="s">
        <v>15722</v>
      </c>
      <c r="B2903" t="str">
        <f>'4I'!$AN$149</f>
        <v>CR2023IRR_FD_C</v>
      </c>
      <c r="F2903" t="str">
        <f>IF(ISBLANK('4I'!$K$149),"",'4I'!$K$149)</f>
        <v/>
      </c>
    </row>
    <row r="2904" spans="1:6">
      <c r="A2904" t="s">
        <v>15722</v>
      </c>
      <c r="B2904" t="str">
        <f>'4I'!$AF$150</f>
        <v>CR2024N0_FD_C</v>
      </c>
      <c r="F2904" t="str">
        <f>IF(ISBLANK('4I'!$C$150),"",'4I'!$C$150)</f>
        <v/>
      </c>
    </row>
    <row r="2905" spans="1:6">
      <c r="A2905" t="s">
        <v>15722</v>
      </c>
      <c r="B2905" t="str">
        <f>'4I'!$AG$150</f>
        <v>CR2024N1_FD_C</v>
      </c>
      <c r="F2905" t="str">
        <f>IF(ISBLANK('4I'!$D$150),"",'4I'!$D$150)</f>
        <v/>
      </c>
    </row>
    <row r="2906" spans="1:6">
      <c r="A2906" t="s">
        <v>15722</v>
      </c>
      <c r="B2906" t="str">
        <f>'4I'!$AH$150</f>
        <v>CR2024N2_FD_C</v>
      </c>
      <c r="F2906" t="str">
        <f>IF(ISBLANK('4I'!$E$150),"",'4I'!$E$150)</f>
        <v/>
      </c>
    </row>
    <row r="2907" spans="1:6">
      <c r="A2907" t="s">
        <v>15722</v>
      </c>
      <c r="B2907" t="str">
        <f>'4I'!$AI$150</f>
        <v>CR2024N5_FD_C</v>
      </c>
      <c r="F2907" t="str">
        <f>IF(ISBLANK('4I'!$F$150),"",'4I'!$F$150)</f>
        <v/>
      </c>
    </row>
    <row r="2908" spans="1:6">
      <c r="A2908" t="s">
        <v>15722</v>
      </c>
      <c r="B2908" t="str">
        <f>'4I'!$AJ$150</f>
        <v>CR2024N6_FD_C</v>
      </c>
      <c r="F2908">
        <f>IF(ISBLANK('4I'!$G$150),"",'4I'!$G$150)</f>
        <v>0</v>
      </c>
    </row>
    <row r="2909" spans="1:6">
      <c r="A2909" t="s">
        <v>15722</v>
      </c>
      <c r="B2909" t="str">
        <f>'4I'!$AK$150</f>
        <v>CR2024MM_FD_C</v>
      </c>
      <c r="F2909" t="str">
        <f>IF(ISBLANK('4I'!$H$150),"",'4I'!$H$150)</f>
        <v/>
      </c>
    </row>
    <row r="2910" spans="1:6">
      <c r="A2910" t="s">
        <v>15722</v>
      </c>
      <c r="B2910" t="str">
        <f>'4I'!$AL$150</f>
        <v>CR2024TA_FD_C</v>
      </c>
      <c r="F2910" t="str">
        <f>IF(ISBLANK('4I'!$I$150),"",'4I'!$I$150)</f>
        <v/>
      </c>
    </row>
    <row r="2911" spans="1:6">
      <c r="A2911" t="s">
        <v>15722</v>
      </c>
      <c r="B2911" t="str">
        <f>'4I'!$AM$150</f>
        <v>CR2024IRP_FD_C</v>
      </c>
      <c r="F2911" t="str">
        <f>IF(ISBLANK('4I'!$J$150),"",'4I'!$J$150)</f>
        <v/>
      </c>
    </row>
    <row r="2912" spans="1:6">
      <c r="A2912" t="s">
        <v>15722</v>
      </c>
      <c r="B2912" t="str">
        <f>'4I'!$AN$150</f>
        <v>CR2024IRR_FD_C</v>
      </c>
      <c r="F2912" t="str">
        <f>IF(ISBLANK('4I'!$K$150),"",'4I'!$K$150)</f>
        <v/>
      </c>
    </row>
    <row r="2913" spans="1:6">
      <c r="A2913" t="s">
        <v>15722</v>
      </c>
      <c r="B2913" t="str">
        <f>'4I'!$AF$151</f>
        <v>CR2025N0_FD_C</v>
      </c>
      <c r="F2913" t="str">
        <f>IF(ISBLANK('4I'!$C$151),"",'4I'!$C$151)</f>
        <v/>
      </c>
    </row>
    <row r="2914" spans="1:6">
      <c r="A2914" t="s">
        <v>15722</v>
      </c>
      <c r="B2914" t="str">
        <f>'4I'!$AG$151</f>
        <v>CR2025N1_FD_C</v>
      </c>
      <c r="F2914" t="str">
        <f>IF(ISBLANK('4I'!$D$151),"",'4I'!$D$151)</f>
        <v/>
      </c>
    </row>
    <row r="2915" spans="1:6">
      <c r="A2915" t="s">
        <v>15722</v>
      </c>
      <c r="B2915" t="str">
        <f>'4I'!$AH$151</f>
        <v>CR2025N2_FD_C</v>
      </c>
      <c r="F2915" t="str">
        <f>IF(ISBLANK('4I'!$E$151),"",'4I'!$E$151)</f>
        <v/>
      </c>
    </row>
    <row r="2916" spans="1:6">
      <c r="A2916" t="s">
        <v>15722</v>
      </c>
      <c r="B2916" t="str">
        <f>'4I'!$AI$151</f>
        <v>CR2025N5_FD_C</v>
      </c>
      <c r="F2916" t="str">
        <f>IF(ISBLANK('4I'!$F$151),"",'4I'!$F$151)</f>
        <v/>
      </c>
    </row>
    <row r="2917" spans="1:6">
      <c r="A2917" t="s">
        <v>15722</v>
      </c>
      <c r="B2917" t="str">
        <f>'4I'!$AJ$151</f>
        <v>CR2025N6_FD_C</v>
      </c>
      <c r="F2917">
        <f>IF(ISBLANK('4I'!$G$151),"",'4I'!$G$151)</f>
        <v>0</v>
      </c>
    </row>
    <row r="2918" spans="1:6">
      <c r="A2918" t="s">
        <v>15722</v>
      </c>
      <c r="B2918" t="str">
        <f>'4I'!$AK$151</f>
        <v>CR2025MM_FD_C</v>
      </c>
      <c r="F2918" t="str">
        <f>IF(ISBLANK('4I'!$H$151),"",'4I'!$H$151)</f>
        <v/>
      </c>
    </row>
    <row r="2919" spans="1:6">
      <c r="A2919" t="s">
        <v>15722</v>
      </c>
      <c r="B2919" t="str">
        <f>'4I'!$AL$151</f>
        <v>CR2025TA_FD_C</v>
      </c>
      <c r="F2919" t="str">
        <f>IF(ISBLANK('4I'!$I$151),"",'4I'!$I$151)</f>
        <v/>
      </c>
    </row>
    <row r="2920" spans="1:6">
      <c r="A2920" t="s">
        <v>15722</v>
      </c>
      <c r="B2920" t="str">
        <f>'4I'!$AM$151</f>
        <v>CR2025IRP_FD_C</v>
      </c>
      <c r="F2920" t="str">
        <f>IF(ISBLANK('4I'!$J$151),"",'4I'!$J$151)</f>
        <v/>
      </c>
    </row>
    <row r="2921" spans="1:6">
      <c r="A2921" t="s">
        <v>15722</v>
      </c>
      <c r="B2921" t="str">
        <f>'4I'!$AN$151</f>
        <v>CR2025IRR_FD_C</v>
      </c>
      <c r="F2921" t="str">
        <f>IF(ISBLANK('4I'!$K$151),"",'4I'!$K$151)</f>
        <v/>
      </c>
    </row>
    <row r="2922" spans="1:6">
      <c r="A2922" t="s">
        <v>15722</v>
      </c>
      <c r="B2922" t="str">
        <f>'4I'!$AF$152</f>
        <v>CR2026N0_FD_C</v>
      </c>
      <c r="F2922" t="str">
        <f>IF(ISBLANK('4I'!$C$152),"",'4I'!$C$152)</f>
        <v/>
      </c>
    </row>
    <row r="2923" spans="1:6">
      <c r="A2923" t="s">
        <v>15722</v>
      </c>
      <c r="B2923" t="str">
        <f>'4I'!$AG$152</f>
        <v>CR2026N1_FD_C</v>
      </c>
      <c r="F2923" t="str">
        <f>IF(ISBLANK('4I'!$D$152),"",'4I'!$D$152)</f>
        <v/>
      </c>
    </row>
    <row r="2924" spans="1:6">
      <c r="A2924" t="s">
        <v>15722</v>
      </c>
      <c r="B2924" t="str">
        <f>'4I'!$AH$152</f>
        <v>CR2026N2_FD_C</v>
      </c>
      <c r="F2924" t="str">
        <f>IF(ISBLANK('4I'!$E$152),"",'4I'!$E$152)</f>
        <v/>
      </c>
    </row>
    <row r="2925" spans="1:6">
      <c r="A2925" t="s">
        <v>15722</v>
      </c>
      <c r="B2925" t="str">
        <f>'4I'!$AI$152</f>
        <v>CR2026N5_FD_C</v>
      </c>
      <c r="F2925" t="str">
        <f>IF(ISBLANK('4I'!$F$152),"",'4I'!$F$152)</f>
        <v/>
      </c>
    </row>
    <row r="2926" spans="1:6">
      <c r="A2926" t="s">
        <v>15722</v>
      </c>
      <c r="B2926" t="str">
        <f>'4I'!$AJ$152</f>
        <v>CR2026N6_FD_C</v>
      </c>
      <c r="F2926">
        <f>IF(ISBLANK('4I'!$G$152),"",'4I'!$G$152)</f>
        <v>0</v>
      </c>
    </row>
    <row r="2927" spans="1:6">
      <c r="A2927" t="s">
        <v>15722</v>
      </c>
      <c r="B2927" t="str">
        <f>'4I'!$AK$152</f>
        <v>CR2026MM_FD_C</v>
      </c>
      <c r="F2927" t="str">
        <f>IF(ISBLANK('4I'!$H$152),"",'4I'!$H$152)</f>
        <v/>
      </c>
    </row>
    <row r="2928" spans="1:6">
      <c r="A2928" t="s">
        <v>15722</v>
      </c>
      <c r="B2928" t="str">
        <f>'4I'!$AL$152</f>
        <v>CR2026TA_FD_C</v>
      </c>
      <c r="F2928" t="str">
        <f>IF(ISBLANK('4I'!$I$152),"",'4I'!$I$152)</f>
        <v/>
      </c>
    </row>
    <row r="2929" spans="1:6">
      <c r="A2929" t="s">
        <v>15722</v>
      </c>
      <c r="B2929" t="str">
        <f>'4I'!$AM$152</f>
        <v>CR2026IRP_FD_C</v>
      </c>
      <c r="F2929" t="str">
        <f>IF(ISBLANK('4I'!$J$152),"",'4I'!$J$152)</f>
        <v/>
      </c>
    </row>
    <row r="2930" spans="1:6">
      <c r="A2930" t="s">
        <v>15722</v>
      </c>
      <c r="B2930" t="str">
        <f>'4I'!$AN$152</f>
        <v>CR2026IRR_FD_C</v>
      </c>
      <c r="F2930" t="str">
        <f>IF(ISBLANK('4I'!$K$152),"",'4I'!$K$152)</f>
        <v/>
      </c>
    </row>
    <row r="2931" spans="1:6">
      <c r="A2931" t="s">
        <v>15722</v>
      </c>
      <c r="B2931" t="str">
        <f>'4I'!$AF$153</f>
        <v>CR4029N0_FD_C</v>
      </c>
      <c r="F2931" t="str">
        <f>IF(ISBLANK('4I'!$C$153),"",'4I'!$C$153)</f>
        <v/>
      </c>
    </row>
    <row r="2932" spans="1:6">
      <c r="A2932" t="s">
        <v>15722</v>
      </c>
      <c r="B2932" t="str">
        <f>'4I'!$AG$153</f>
        <v>CR4029N1_FD_C</v>
      </c>
      <c r="F2932" t="str">
        <f>IF(ISBLANK('4I'!$D$153),"",'4I'!$D$153)</f>
        <v/>
      </c>
    </row>
    <row r="2933" spans="1:6">
      <c r="A2933" t="s">
        <v>15722</v>
      </c>
      <c r="B2933" t="str">
        <f>'4I'!$AH$153</f>
        <v>CR4029N2_FD_C</v>
      </c>
      <c r="F2933" t="str">
        <f>IF(ISBLANK('4I'!$E$153),"",'4I'!$E$153)</f>
        <v/>
      </c>
    </row>
    <row r="2934" spans="1:6">
      <c r="A2934" t="s">
        <v>15722</v>
      </c>
      <c r="B2934" t="str">
        <f>'4I'!$AI$153</f>
        <v>CR4029N5_FD_C</v>
      </c>
      <c r="F2934" t="str">
        <f>IF(ISBLANK('4I'!$F$153),"",'4I'!$F$153)</f>
        <v/>
      </c>
    </row>
    <row r="2935" spans="1:6">
      <c r="A2935" t="s">
        <v>15722</v>
      </c>
      <c r="B2935" t="str">
        <f>'4I'!$AJ$153</f>
        <v>CR4029N6_FD_C</v>
      </c>
      <c r="F2935">
        <f>IF(ISBLANK('4I'!$G$153),"",'4I'!$G$153)</f>
        <v>0</v>
      </c>
    </row>
    <row r="2936" spans="1:6">
      <c r="A2936" t="s">
        <v>15722</v>
      </c>
      <c r="B2936" t="str">
        <f>'4I'!$AK$153</f>
        <v>CR4029MM_FD_C</v>
      </c>
      <c r="F2936" t="str">
        <f>IF(ISBLANK('4I'!$H$153),"",'4I'!$H$153)</f>
        <v/>
      </c>
    </row>
    <row r="2937" spans="1:6">
      <c r="A2937" t="s">
        <v>15722</v>
      </c>
      <c r="B2937" t="str">
        <f>'4I'!$AL$153</f>
        <v>CR4029TA_FD_C</v>
      </c>
      <c r="F2937" t="str">
        <f>IF(ISBLANK('4I'!$I$153),"",'4I'!$I$153)</f>
        <v/>
      </c>
    </row>
    <row r="2938" spans="1:6">
      <c r="A2938" t="s">
        <v>15722</v>
      </c>
      <c r="B2938" t="str">
        <f>'4I'!$AM$153</f>
        <v>CR4029IRP_FD_C</v>
      </c>
      <c r="F2938" t="str">
        <f>IF(ISBLANK('4I'!$J$153),"",'4I'!$J$153)</f>
        <v/>
      </c>
    </row>
    <row r="2939" spans="1:6">
      <c r="A2939" t="s">
        <v>15722</v>
      </c>
      <c r="B2939" t="str">
        <f>'4I'!$AN$153</f>
        <v>CR4029IRR_FD_C</v>
      </c>
      <c r="F2939" t="str">
        <f>IF(ISBLANK('4I'!$K$153),"",'4I'!$K$153)</f>
        <v/>
      </c>
    </row>
    <row r="2940" spans="1:6">
      <c r="A2940" t="s">
        <v>15722</v>
      </c>
      <c r="B2940" t="str">
        <f>'4I'!$AF$154</f>
        <v>CR2027N0_FD_C</v>
      </c>
      <c r="F2940">
        <f>IF(ISBLANK('4I'!$C$154),"",'4I'!$C$154)</f>
        <v>0</v>
      </c>
    </row>
    <row r="2941" spans="1:6">
      <c r="A2941" t="s">
        <v>15722</v>
      </c>
      <c r="B2941" t="str">
        <f>'4I'!$AG$154</f>
        <v>CR2027N1_FD_C</v>
      </c>
      <c r="F2941">
        <f>IF(ISBLANK('4I'!$D$154),"",'4I'!$D$154)</f>
        <v>0</v>
      </c>
    </row>
    <row r="2942" spans="1:6">
      <c r="A2942" t="s">
        <v>15722</v>
      </c>
      <c r="B2942" t="str">
        <f>'4I'!$AH$154</f>
        <v>CR2027N2_FD_C</v>
      </c>
      <c r="F2942">
        <f>IF(ISBLANK('4I'!$E$154),"",'4I'!$E$154)</f>
        <v>0</v>
      </c>
    </row>
    <row r="2943" spans="1:6">
      <c r="A2943" t="s">
        <v>15722</v>
      </c>
      <c r="B2943" t="str">
        <f>'4I'!$AI$154</f>
        <v>CR2027N5_FD_C</v>
      </c>
      <c r="F2943">
        <f>IF(ISBLANK('4I'!$F$154),"",'4I'!$F$154)</f>
        <v>0</v>
      </c>
    </row>
    <row r="2944" spans="1:6">
      <c r="A2944" t="s">
        <v>15722</v>
      </c>
      <c r="B2944" t="str">
        <f>'4I'!$AJ$154</f>
        <v>CR2027N6_FD_C</v>
      </c>
      <c r="F2944">
        <f>IF(ISBLANK('4I'!$G$154),"",'4I'!$G$154)</f>
        <v>0</v>
      </c>
    </row>
    <row r="2945" spans="1:6">
      <c r="A2945" t="s">
        <v>15722</v>
      </c>
      <c r="B2945" t="str">
        <f>'4I'!$AK$154</f>
        <v>CR2027MM_FD_C</v>
      </c>
      <c r="F2945">
        <f>IF(ISBLANK('4I'!$H$154),"",'4I'!$H$154)</f>
        <v>0</v>
      </c>
    </row>
    <row r="2946" spans="1:6">
      <c r="A2946" t="s">
        <v>15722</v>
      </c>
      <c r="B2946" t="str">
        <f>'4I'!$AL$154</f>
        <v>CR2027TA_FD_C</v>
      </c>
      <c r="F2946">
        <f>IF(ISBLANK('4I'!$I$154),"",'4I'!$I$154)</f>
        <v>0</v>
      </c>
    </row>
    <row r="2947" spans="1:6">
      <c r="A2947" t="s">
        <v>15722</v>
      </c>
      <c r="B2947" t="str">
        <f>'4I'!$AF$157</f>
        <v>CR2005N0_FD_C</v>
      </c>
      <c r="F2947" t="str">
        <f>IF(ISBLANK('4I'!$C$157),"",'4I'!$C$157)</f>
        <v/>
      </c>
    </row>
    <row r="2948" spans="1:6">
      <c r="A2948" t="s">
        <v>15722</v>
      </c>
      <c r="B2948" t="str">
        <f>'4I'!$AG$157</f>
        <v>CR2005N1_FD_C</v>
      </c>
      <c r="F2948" t="str">
        <f>IF(ISBLANK('4I'!$D$157),"",'4I'!$D$157)</f>
        <v/>
      </c>
    </row>
    <row r="2949" spans="1:6">
      <c r="A2949" t="s">
        <v>15722</v>
      </c>
      <c r="B2949" t="str">
        <f>'4I'!$AH$157</f>
        <v>CR2005N2_FD_C</v>
      </c>
      <c r="F2949" t="str">
        <f>IF(ISBLANK('4I'!$E$157),"",'4I'!$E$157)</f>
        <v/>
      </c>
    </row>
    <row r="2950" spans="1:6">
      <c r="A2950" t="s">
        <v>15722</v>
      </c>
      <c r="B2950" t="str">
        <f>'4I'!$AI$157</f>
        <v>CR2005N5_FD_C</v>
      </c>
      <c r="F2950" t="str">
        <f>IF(ISBLANK('4I'!$F$157),"",'4I'!$F$157)</f>
        <v/>
      </c>
    </row>
    <row r="2951" spans="1:6">
      <c r="A2951" t="s">
        <v>15722</v>
      </c>
      <c r="B2951" t="str">
        <f>'4I'!$AJ$157</f>
        <v>CR2005N6_FD_C</v>
      </c>
      <c r="F2951">
        <f>IF(ISBLANK('4I'!$G$157),"",'4I'!$G$157)</f>
        <v>0</v>
      </c>
    </row>
    <row r="2952" spans="1:6">
      <c r="A2952" t="s">
        <v>15722</v>
      </c>
      <c r="B2952" t="str">
        <f>'4I'!$AK$157</f>
        <v>CR2005MM_FD_C</v>
      </c>
      <c r="F2952" t="str">
        <f>IF(ISBLANK('4I'!$H$157),"",'4I'!$H$157)</f>
        <v/>
      </c>
    </row>
    <row r="2953" spans="1:6">
      <c r="A2953" t="s">
        <v>15722</v>
      </c>
      <c r="B2953" t="str">
        <f>'4I'!$AL$157</f>
        <v>CR2005TA_FD_C</v>
      </c>
      <c r="F2953" t="str">
        <f>IF(ISBLANK('4I'!$I$157),"",'4I'!$I$157)</f>
        <v/>
      </c>
    </row>
    <row r="2954" spans="1:6">
      <c r="A2954" t="s">
        <v>15722</v>
      </c>
      <c r="B2954" t="str">
        <f>'4I'!$AF$158</f>
        <v>CR2006N0_FD_C</v>
      </c>
      <c r="F2954" t="str">
        <f>IF(ISBLANK('4I'!$C$158),"",'4I'!$C$158)</f>
        <v/>
      </c>
    </row>
    <row r="2955" spans="1:6">
      <c r="A2955" t="s">
        <v>15722</v>
      </c>
      <c r="B2955" t="str">
        <f>'4I'!$AG$158</f>
        <v>CR2006N1_FD_C</v>
      </c>
      <c r="F2955" t="str">
        <f>IF(ISBLANK('4I'!$D$158),"",'4I'!$D$158)</f>
        <v/>
      </c>
    </row>
    <row r="2956" spans="1:6">
      <c r="A2956" t="s">
        <v>15722</v>
      </c>
      <c r="B2956" t="str">
        <f>'4I'!$AH$158</f>
        <v>CR2006N2_FD_C</v>
      </c>
      <c r="F2956" t="str">
        <f>IF(ISBLANK('4I'!$E$158),"",'4I'!$E$158)</f>
        <v/>
      </c>
    </row>
    <row r="2957" spans="1:6">
      <c r="A2957" t="s">
        <v>15722</v>
      </c>
      <c r="B2957" t="str">
        <f>'4I'!$AI$158</f>
        <v>CR2006N5_FD_C</v>
      </c>
      <c r="F2957" t="str">
        <f>IF(ISBLANK('4I'!$F$158),"",'4I'!$F$158)</f>
        <v/>
      </c>
    </row>
    <row r="2958" spans="1:6">
      <c r="A2958" t="s">
        <v>15722</v>
      </c>
      <c r="B2958" t="str">
        <f>'4I'!$AJ$158</f>
        <v>CR2006N6_FD_C</v>
      </c>
      <c r="F2958">
        <f>IF(ISBLANK('4I'!$G$158),"",'4I'!$G$158)</f>
        <v>0</v>
      </c>
    </row>
    <row r="2959" spans="1:6">
      <c r="A2959" t="s">
        <v>15722</v>
      </c>
      <c r="B2959" t="str">
        <f>'4I'!$AK$158</f>
        <v>CR2006MM_FD_C</v>
      </c>
      <c r="F2959" t="str">
        <f>IF(ISBLANK('4I'!$H$158),"",'4I'!$H$158)</f>
        <v/>
      </c>
    </row>
    <row r="2960" spans="1:6">
      <c r="A2960" t="s">
        <v>15722</v>
      </c>
      <c r="B2960" t="str">
        <f>'4I'!$AL$158</f>
        <v>CR2006TA_FD_C</v>
      </c>
      <c r="F2960" t="str">
        <f>IF(ISBLANK('4I'!$I$158),"",'4I'!$I$158)</f>
        <v/>
      </c>
    </row>
    <row r="2961" spans="1:6">
      <c r="A2961" t="s">
        <v>15722</v>
      </c>
      <c r="B2961" t="str">
        <f>'4I'!$AF$159</f>
        <v>CR2007N0_FD_C</v>
      </c>
      <c r="F2961" t="str">
        <f>IF(ISBLANK('4I'!$C$159),"",'4I'!$C$159)</f>
        <v/>
      </c>
    </row>
    <row r="2962" spans="1:6">
      <c r="A2962" t="s">
        <v>15722</v>
      </c>
      <c r="B2962" t="str">
        <f>'4I'!$AG$159</f>
        <v>CR2007N1_FD_C</v>
      </c>
      <c r="F2962" t="str">
        <f>IF(ISBLANK('4I'!$D$159),"",'4I'!$D$159)</f>
        <v/>
      </c>
    </row>
    <row r="2963" spans="1:6">
      <c r="A2963" t="s">
        <v>15722</v>
      </c>
      <c r="B2963" t="str">
        <f>'4I'!$AH$159</f>
        <v>CR2007N2_FD_C</v>
      </c>
      <c r="F2963" t="str">
        <f>IF(ISBLANK('4I'!$E$159),"",'4I'!$E$159)</f>
        <v/>
      </c>
    </row>
    <row r="2964" spans="1:6">
      <c r="A2964" t="s">
        <v>15722</v>
      </c>
      <c r="B2964" t="str">
        <f>'4I'!$AI$159</f>
        <v>CR2007N5_FD_C</v>
      </c>
      <c r="F2964" t="str">
        <f>IF(ISBLANK('4I'!$F$159),"",'4I'!$F$159)</f>
        <v/>
      </c>
    </row>
    <row r="2965" spans="1:6">
      <c r="A2965" t="s">
        <v>15722</v>
      </c>
      <c r="B2965" t="str">
        <f>'4I'!$AJ$159</f>
        <v>CR2007N6_FD_C</v>
      </c>
      <c r="F2965">
        <f>IF(ISBLANK('4I'!$G$159),"",'4I'!$G$159)</f>
        <v>0</v>
      </c>
    </row>
    <row r="2966" spans="1:6">
      <c r="A2966" t="s">
        <v>15722</v>
      </c>
      <c r="B2966" t="str">
        <f>'4I'!$AK$159</f>
        <v>CR2007MM_FD_C</v>
      </c>
      <c r="F2966" t="str">
        <f>IF(ISBLANK('4I'!$H$159),"",'4I'!$H$159)</f>
        <v/>
      </c>
    </row>
    <row r="2967" spans="1:6">
      <c r="A2967" t="s">
        <v>15722</v>
      </c>
      <c r="B2967" t="str">
        <f>'4I'!$AL$159</f>
        <v>CR2007TA_FD_C</v>
      </c>
      <c r="F2967" t="str">
        <f>IF(ISBLANK('4I'!$I$159),"",'4I'!$I$159)</f>
        <v/>
      </c>
    </row>
    <row r="2968" spans="1:6">
      <c r="A2968" t="s">
        <v>15722</v>
      </c>
      <c r="B2968" t="str">
        <f>'4I'!$AF$160</f>
        <v>CR2008N0_FD_C</v>
      </c>
      <c r="F2968" t="str">
        <f>IF(ISBLANK('4I'!$C$160),"",'4I'!$C$160)</f>
        <v/>
      </c>
    </row>
    <row r="2969" spans="1:6">
      <c r="A2969" t="s">
        <v>15722</v>
      </c>
      <c r="B2969" t="str">
        <f>'4I'!$AG$160</f>
        <v>CR2008N1_FD_C</v>
      </c>
      <c r="F2969" t="str">
        <f>IF(ISBLANK('4I'!$D$160),"",'4I'!$D$160)</f>
        <v/>
      </c>
    </row>
    <row r="2970" spans="1:6">
      <c r="A2970" t="s">
        <v>15722</v>
      </c>
      <c r="B2970" t="str">
        <f>'4I'!$AH$160</f>
        <v>CR2008N2_FD_C</v>
      </c>
      <c r="F2970" t="str">
        <f>IF(ISBLANK('4I'!$E$160),"",'4I'!$E$160)</f>
        <v/>
      </c>
    </row>
    <row r="2971" spans="1:6">
      <c r="A2971" t="s">
        <v>15722</v>
      </c>
      <c r="B2971" t="str">
        <f>'4I'!$AI$160</f>
        <v>CR2008N5_FD_C</v>
      </c>
      <c r="F2971" t="str">
        <f>IF(ISBLANK('4I'!$F$160),"",'4I'!$F$160)</f>
        <v/>
      </c>
    </row>
    <row r="2972" spans="1:6">
      <c r="A2972" t="s">
        <v>15722</v>
      </c>
      <c r="B2972" t="str">
        <f>'4I'!$AJ$160</f>
        <v>CR2008N6_FD_C</v>
      </c>
      <c r="F2972">
        <f>IF(ISBLANK('4I'!$G$160),"",'4I'!$G$160)</f>
        <v>0</v>
      </c>
    </row>
    <row r="2973" spans="1:6">
      <c r="A2973" t="s">
        <v>15722</v>
      </c>
      <c r="B2973" t="str">
        <f>'4I'!$AK$160</f>
        <v>CR2008MM_FD_C</v>
      </c>
      <c r="F2973" t="str">
        <f>IF(ISBLANK('4I'!$H$160),"",'4I'!$H$160)</f>
        <v/>
      </c>
    </row>
    <row r="2974" spans="1:6">
      <c r="A2974" t="s">
        <v>15722</v>
      </c>
      <c r="B2974" t="str">
        <f>'4I'!$AL$160</f>
        <v>CR2008TA_FD_C</v>
      </c>
      <c r="F2974" t="str">
        <f>IF(ISBLANK('4I'!$I$160),"",'4I'!$I$160)</f>
        <v/>
      </c>
    </row>
    <row r="2975" spans="1:6">
      <c r="A2975" t="s">
        <v>15722</v>
      </c>
      <c r="B2975" t="str">
        <f>'4I'!$AF$161</f>
        <v>CR2009N0_FD_C</v>
      </c>
      <c r="F2975">
        <f>IF(ISBLANK('4I'!$C$161),"",'4I'!$C$161)</f>
        <v>0</v>
      </c>
    </row>
    <row r="2976" spans="1:6">
      <c r="A2976" t="s">
        <v>15722</v>
      </c>
      <c r="B2976" t="str">
        <f>'4I'!$AG$161</f>
        <v>CR2009N1_FD_C</v>
      </c>
      <c r="F2976">
        <f>IF(ISBLANK('4I'!$D$161),"",'4I'!$D$161)</f>
        <v>0</v>
      </c>
    </row>
    <row r="2977" spans="1:6">
      <c r="A2977" t="s">
        <v>15722</v>
      </c>
      <c r="B2977" t="str">
        <f>'4I'!$AH$161</f>
        <v>CR2009N2_FD_C</v>
      </c>
      <c r="F2977">
        <f>IF(ISBLANK('4I'!$E$161),"",'4I'!$E$161)</f>
        <v>0</v>
      </c>
    </row>
    <row r="2978" spans="1:6">
      <c r="A2978" t="s">
        <v>15722</v>
      </c>
      <c r="B2978" t="str">
        <f>'4I'!$AI$161</f>
        <v>CR2009N5_FD_C</v>
      </c>
      <c r="F2978">
        <f>IF(ISBLANK('4I'!$F$161),"",'4I'!$F$161)</f>
        <v>0</v>
      </c>
    </row>
    <row r="2979" spans="1:6">
      <c r="A2979" t="s">
        <v>15722</v>
      </c>
      <c r="B2979" t="str">
        <f>'4I'!$AJ$161</f>
        <v>CR2009N6_FD_C</v>
      </c>
      <c r="F2979">
        <f>IF(ISBLANK('4I'!$G$161),"",'4I'!$G$161)</f>
        <v>0</v>
      </c>
    </row>
    <row r="2980" spans="1:6">
      <c r="A2980" t="s">
        <v>15722</v>
      </c>
      <c r="B2980" t="str">
        <f>'4I'!$AK$161</f>
        <v>CR2009MM_FD_C</v>
      </c>
      <c r="F2980">
        <f>IF(ISBLANK('4I'!$H$161),"",'4I'!$H$161)</f>
        <v>0</v>
      </c>
    </row>
    <row r="2981" spans="1:6">
      <c r="A2981" t="s">
        <v>15722</v>
      </c>
      <c r="B2981" t="str">
        <f>'4I'!$AL$161</f>
        <v>CR2009TA_FD_C</v>
      </c>
      <c r="F2981">
        <f>IF(ISBLANK('4I'!$I$161),"",'4I'!$I$161)</f>
        <v>0</v>
      </c>
    </row>
    <row r="2982" spans="1:6">
      <c r="A2982" t="s">
        <v>15722</v>
      </c>
      <c r="B2982" t="str">
        <f>'4I'!$AF$164</f>
        <v>CR20010N0_FD_C</v>
      </c>
      <c r="F2982" t="str">
        <f>IF(ISBLANK('4I'!$C$164),"",'4I'!$C$164)</f>
        <v/>
      </c>
    </row>
    <row r="2983" spans="1:6">
      <c r="A2983" t="s">
        <v>15722</v>
      </c>
      <c r="B2983" t="str">
        <f>'4I'!$AG$164</f>
        <v>CR20010N1_FD_C</v>
      </c>
      <c r="F2983" t="str">
        <f>IF(ISBLANK('4I'!$D$164),"",'4I'!$D$164)</f>
        <v/>
      </c>
    </row>
    <row r="2984" spans="1:6">
      <c r="A2984" t="s">
        <v>15722</v>
      </c>
      <c r="B2984" t="str">
        <f>'4I'!$AH$164</f>
        <v>CR20010N2_FD_C</v>
      </c>
      <c r="F2984" t="str">
        <f>IF(ISBLANK('4I'!$E$164),"",'4I'!$E$164)</f>
        <v/>
      </c>
    </row>
    <row r="2985" spans="1:6">
      <c r="A2985" t="s">
        <v>15722</v>
      </c>
      <c r="B2985" t="str">
        <f>'4I'!$AI$164</f>
        <v>CR20010N5_FD_C</v>
      </c>
      <c r="F2985" t="str">
        <f>IF(ISBLANK('4I'!$F$164),"",'4I'!$F$164)</f>
        <v/>
      </c>
    </row>
    <row r="2986" spans="1:6">
      <c r="A2986" t="s">
        <v>15722</v>
      </c>
      <c r="B2986" t="str">
        <f>'4I'!$AJ$164</f>
        <v>CR20010N6_FD_C</v>
      </c>
      <c r="F2986">
        <f>IF(ISBLANK('4I'!$G$164),"",'4I'!$G$164)</f>
        <v>0</v>
      </c>
    </row>
    <row r="2987" spans="1:6">
      <c r="A2987" t="s">
        <v>15722</v>
      </c>
      <c r="B2987" t="str">
        <f>'4I'!$AK$164</f>
        <v>CR20010MM_FD_C</v>
      </c>
      <c r="F2987" t="str">
        <f>IF(ISBLANK('4I'!$H$164),"",'4I'!$H$164)</f>
        <v/>
      </c>
    </row>
    <row r="2988" spans="1:6">
      <c r="A2988" t="s">
        <v>15722</v>
      </c>
      <c r="B2988" t="str">
        <f>'4I'!$AL$164</f>
        <v>CR20010TA_FD_C</v>
      </c>
      <c r="F2988" t="str">
        <f>IF(ISBLANK('4I'!$I$164),"",'4I'!$I$164)</f>
        <v/>
      </c>
    </row>
    <row r="2989" spans="1:6">
      <c r="A2989" t="s">
        <v>15722</v>
      </c>
      <c r="B2989" t="str">
        <f>'4I'!$AF$165</f>
        <v>CR20011N0_FD_C</v>
      </c>
      <c r="F2989" t="str">
        <f>IF(ISBLANK('4I'!$C$165),"",'4I'!$C$165)</f>
        <v/>
      </c>
    </row>
    <row r="2990" spans="1:6">
      <c r="A2990" t="s">
        <v>15722</v>
      </c>
      <c r="B2990" t="str">
        <f>'4I'!$AG$165</f>
        <v>CR20011N1_FD_C</v>
      </c>
      <c r="F2990" t="str">
        <f>IF(ISBLANK('4I'!$D$165),"",'4I'!$D$165)</f>
        <v/>
      </c>
    </row>
    <row r="2991" spans="1:6">
      <c r="A2991" t="s">
        <v>15722</v>
      </c>
      <c r="B2991" t="str">
        <f>'4I'!$AH$165</f>
        <v>CR20011N2_FD_C</v>
      </c>
      <c r="F2991" t="str">
        <f>IF(ISBLANK('4I'!$E$165),"",'4I'!$E$165)</f>
        <v/>
      </c>
    </row>
    <row r="2992" spans="1:6">
      <c r="A2992" t="s">
        <v>15722</v>
      </c>
      <c r="B2992" t="str">
        <f>'4I'!$AI$165</f>
        <v>CR20011N5_FD_C</v>
      </c>
      <c r="F2992" t="str">
        <f>IF(ISBLANK('4I'!$F$165),"",'4I'!$F$165)</f>
        <v/>
      </c>
    </row>
    <row r="2993" spans="1:6">
      <c r="A2993" t="s">
        <v>15722</v>
      </c>
      <c r="B2993" t="str">
        <f>'4I'!$AJ$165</f>
        <v>CR20011N6_FD_C</v>
      </c>
      <c r="F2993">
        <f>IF(ISBLANK('4I'!$G$165),"",'4I'!$G$165)</f>
        <v>0</v>
      </c>
    </row>
    <row r="2994" spans="1:6">
      <c r="A2994" t="s">
        <v>15722</v>
      </c>
      <c r="B2994" t="str">
        <f>'4I'!$AK$165</f>
        <v>CR20011MM_FD_C</v>
      </c>
      <c r="F2994" t="str">
        <f>IF(ISBLANK('4I'!$H$165),"",'4I'!$H$165)</f>
        <v/>
      </c>
    </row>
    <row r="2995" spans="1:6">
      <c r="A2995" t="s">
        <v>15722</v>
      </c>
      <c r="B2995" t="str">
        <f>'4I'!$AL$165</f>
        <v>CR20011TA_FD_C</v>
      </c>
      <c r="F2995" t="str">
        <f>IF(ISBLANK('4I'!$I$165),"",'4I'!$I$165)</f>
        <v/>
      </c>
    </row>
    <row r="2996" spans="1:6">
      <c r="A2996" t="s">
        <v>15722</v>
      </c>
      <c r="B2996" t="str">
        <f>'4I'!$AF$166</f>
        <v>CR20012N0_FD_C</v>
      </c>
      <c r="F2996" t="str">
        <f>IF(ISBLANK('4I'!$C$166),"",'4I'!$C$166)</f>
        <v/>
      </c>
    </row>
    <row r="2997" spans="1:6">
      <c r="A2997" t="s">
        <v>15722</v>
      </c>
      <c r="B2997" t="str">
        <f>'4I'!$AG$166</f>
        <v>CR20012N1_FD_C</v>
      </c>
      <c r="F2997" t="str">
        <f>IF(ISBLANK('4I'!$D$166),"",'4I'!$D$166)</f>
        <v/>
      </c>
    </row>
    <row r="2998" spans="1:6">
      <c r="A2998" t="s">
        <v>15722</v>
      </c>
      <c r="B2998" t="str">
        <f>'4I'!$AH$166</f>
        <v>CR20012N2_FD_C</v>
      </c>
      <c r="F2998" t="str">
        <f>IF(ISBLANK('4I'!$E$166),"",'4I'!$E$166)</f>
        <v/>
      </c>
    </row>
    <row r="2999" spans="1:6">
      <c r="A2999" t="s">
        <v>15722</v>
      </c>
      <c r="B2999" t="str">
        <f>'4I'!$AI$166</f>
        <v>CR20012N5_FD_C</v>
      </c>
      <c r="F2999" t="str">
        <f>IF(ISBLANK('4I'!$F$166),"",'4I'!$F$166)</f>
        <v/>
      </c>
    </row>
    <row r="3000" spans="1:6">
      <c r="A3000" t="s">
        <v>15722</v>
      </c>
      <c r="B3000" t="str">
        <f>'4I'!$AJ$166</f>
        <v>CR20012N6_FD_C</v>
      </c>
      <c r="F3000">
        <f>IF(ISBLANK('4I'!$G$166),"",'4I'!$G$166)</f>
        <v>0</v>
      </c>
    </row>
    <row r="3001" spans="1:6">
      <c r="A3001" t="s">
        <v>15722</v>
      </c>
      <c r="B3001" t="str">
        <f>'4I'!$AK$166</f>
        <v>CR20012MM_FD_C</v>
      </c>
      <c r="F3001" t="str">
        <f>IF(ISBLANK('4I'!$H$166),"",'4I'!$H$166)</f>
        <v/>
      </c>
    </row>
    <row r="3002" spans="1:6">
      <c r="A3002" t="s">
        <v>15722</v>
      </c>
      <c r="B3002" t="str">
        <f>'4I'!$AL$166</f>
        <v>CR20012TA_FD_C</v>
      </c>
      <c r="F3002" t="str">
        <f>IF(ISBLANK('4I'!$I$166),"",'4I'!$I$166)</f>
        <v/>
      </c>
    </row>
    <row r="3003" spans="1:6">
      <c r="A3003" t="s">
        <v>15722</v>
      </c>
      <c r="B3003" t="str">
        <f>'4I'!$AF$167</f>
        <v>CR20013N0_FD_C</v>
      </c>
      <c r="F3003" t="str">
        <f>IF(ISBLANK('4I'!$C$167),"",'4I'!$C$167)</f>
        <v/>
      </c>
    </row>
    <row r="3004" spans="1:6">
      <c r="A3004" t="s">
        <v>15722</v>
      </c>
      <c r="B3004" t="str">
        <f>'4I'!$AG$167</f>
        <v>CR20013N1_FD_C</v>
      </c>
      <c r="F3004" t="str">
        <f>IF(ISBLANK('4I'!$D$167),"",'4I'!$D$167)</f>
        <v/>
      </c>
    </row>
    <row r="3005" spans="1:6">
      <c r="A3005" t="s">
        <v>15722</v>
      </c>
      <c r="B3005" t="str">
        <f>'4I'!$AH$167</f>
        <v>CR20013N2_FD_C</v>
      </c>
      <c r="F3005" t="str">
        <f>IF(ISBLANK('4I'!$E$167),"",'4I'!$E$167)</f>
        <v/>
      </c>
    </row>
    <row r="3006" spans="1:6">
      <c r="A3006" t="s">
        <v>15722</v>
      </c>
      <c r="B3006" t="str">
        <f>'4I'!$AI$167</f>
        <v>CR20013N5_FD_C</v>
      </c>
      <c r="F3006" t="str">
        <f>IF(ISBLANK('4I'!$F$167),"",'4I'!$F$167)</f>
        <v/>
      </c>
    </row>
    <row r="3007" spans="1:6">
      <c r="A3007" t="s">
        <v>15722</v>
      </c>
      <c r="B3007" t="str">
        <f>'4I'!$AJ$167</f>
        <v>CR20013N6_FD_C</v>
      </c>
      <c r="F3007">
        <f>IF(ISBLANK('4I'!$G$167),"",'4I'!$G$167)</f>
        <v>0</v>
      </c>
    </row>
    <row r="3008" spans="1:6">
      <c r="A3008" t="s">
        <v>15722</v>
      </c>
      <c r="B3008" t="str">
        <f>'4I'!$AK$167</f>
        <v>CR20013MM_FD_C</v>
      </c>
      <c r="F3008" t="str">
        <f>IF(ISBLANK('4I'!$H$167),"",'4I'!$H$167)</f>
        <v/>
      </c>
    </row>
    <row r="3009" spans="1:6">
      <c r="A3009" t="s">
        <v>15722</v>
      </c>
      <c r="B3009" t="str">
        <f>'4I'!$AL$167</f>
        <v>CR20013TA_FD_C</v>
      </c>
      <c r="F3009" t="str">
        <f>IF(ISBLANK('4I'!$I$167),"",'4I'!$I$167)</f>
        <v/>
      </c>
    </row>
    <row r="3010" spans="1:6">
      <c r="A3010" t="s">
        <v>15722</v>
      </c>
      <c r="B3010" t="str">
        <f>'4I'!$AF$168</f>
        <v>CR20014N0_FD_C</v>
      </c>
      <c r="F3010">
        <f>IF(ISBLANK('4I'!$C$168),"",'4I'!$C$168)</f>
        <v>0</v>
      </c>
    </row>
    <row r="3011" spans="1:6">
      <c r="A3011" t="s">
        <v>15722</v>
      </c>
      <c r="B3011" t="str">
        <f>'4I'!$AG$168</f>
        <v>CR20014N1_FD_C</v>
      </c>
      <c r="F3011">
        <f>IF(ISBLANK('4I'!$D$168),"",'4I'!$D$168)</f>
        <v>0</v>
      </c>
    </row>
    <row r="3012" spans="1:6">
      <c r="A3012" t="s">
        <v>15722</v>
      </c>
      <c r="B3012" t="str">
        <f>'4I'!$AH$168</f>
        <v>CR20014N2_FD_C</v>
      </c>
      <c r="F3012">
        <f>IF(ISBLANK('4I'!$E$168),"",'4I'!$E$168)</f>
        <v>0</v>
      </c>
    </row>
    <row r="3013" spans="1:6">
      <c r="A3013" t="s">
        <v>15722</v>
      </c>
      <c r="B3013" t="str">
        <f>'4I'!$AI$168</f>
        <v>CR20014N5_FD_C</v>
      </c>
      <c r="F3013">
        <f>IF(ISBLANK('4I'!$F$168),"",'4I'!$F$168)</f>
        <v>0</v>
      </c>
    </row>
    <row r="3014" spans="1:6">
      <c r="A3014" t="s">
        <v>15722</v>
      </c>
      <c r="B3014" t="str">
        <f>'4I'!$AJ$168</f>
        <v>CR20014N6_FD_C</v>
      </c>
      <c r="F3014">
        <f>IF(ISBLANK('4I'!$G$168),"",'4I'!$G$168)</f>
        <v>0</v>
      </c>
    </row>
    <row r="3015" spans="1:6">
      <c r="A3015" t="s">
        <v>15722</v>
      </c>
      <c r="B3015" t="str">
        <f>'4I'!$AK$168</f>
        <v>CR20014MM_FD_C</v>
      </c>
      <c r="F3015">
        <f>IF(ISBLANK('4I'!$H$168),"",'4I'!$H$168)</f>
        <v>0</v>
      </c>
    </row>
    <row r="3016" spans="1:6">
      <c r="A3016" t="s">
        <v>15722</v>
      </c>
      <c r="B3016" t="str">
        <f>'4I'!$AL$168</f>
        <v>CR20014TA_FD_C</v>
      </c>
      <c r="F3016">
        <f>IF(ISBLANK('4I'!$I$168),"",'4I'!$I$168)</f>
        <v>0</v>
      </c>
    </row>
    <row r="3017" spans="1:6">
      <c r="A3017" t="s">
        <v>15722</v>
      </c>
      <c r="B3017" t="str">
        <f>'4I'!$AF$171</f>
        <v>CR20015N0_FD_C</v>
      </c>
      <c r="F3017" t="str">
        <f>IF(ISBLANK('4I'!$C$171),"",'4I'!$C$171)</f>
        <v/>
      </c>
    </row>
    <row r="3018" spans="1:6">
      <c r="A3018" t="s">
        <v>15722</v>
      </c>
      <c r="B3018" t="str">
        <f>'4I'!$AG$171</f>
        <v>CR20015N1_FD_C</v>
      </c>
      <c r="F3018" t="str">
        <f>IF(ISBLANK('4I'!$D$171),"",'4I'!$D$171)</f>
        <v/>
      </c>
    </row>
    <row r="3019" spans="1:6">
      <c r="A3019" t="s">
        <v>15722</v>
      </c>
      <c r="B3019" t="str">
        <f>'4I'!$AH$171</f>
        <v>CR20015N2_FD_C</v>
      </c>
      <c r="F3019" t="str">
        <f>IF(ISBLANK('4I'!$E$171),"",'4I'!$E$171)</f>
        <v/>
      </c>
    </row>
    <row r="3020" spans="1:6">
      <c r="A3020" t="s">
        <v>15722</v>
      </c>
      <c r="B3020" t="str">
        <f>'4I'!$AI$171</f>
        <v>CR20015N5_FD_C</v>
      </c>
      <c r="F3020" t="str">
        <f>IF(ISBLANK('4I'!$F$171),"",'4I'!$F$171)</f>
        <v/>
      </c>
    </row>
    <row r="3021" spans="1:6">
      <c r="A3021" t="s">
        <v>15722</v>
      </c>
      <c r="B3021" t="str">
        <f>'4I'!$AJ$171</f>
        <v>CR20015N6_FD_C</v>
      </c>
      <c r="F3021">
        <f>IF(ISBLANK('4I'!$G$171),"",'4I'!$G$171)</f>
        <v>0</v>
      </c>
    </row>
    <row r="3022" spans="1:6">
      <c r="A3022" t="s">
        <v>15722</v>
      </c>
      <c r="B3022" t="str">
        <f>'4I'!$AK$171</f>
        <v>CR20015MM_FD_C</v>
      </c>
      <c r="F3022" t="str">
        <f>IF(ISBLANK('4I'!$H$171),"",'4I'!$H$171)</f>
        <v/>
      </c>
    </row>
    <row r="3023" spans="1:6">
      <c r="A3023" t="s">
        <v>15722</v>
      </c>
      <c r="B3023" t="str">
        <f>'4I'!$AL$171</f>
        <v>CR20015TA_FD_C</v>
      </c>
      <c r="F3023" t="str">
        <f>IF(ISBLANK('4I'!$I$171),"",'4I'!$I$171)</f>
        <v/>
      </c>
    </row>
    <row r="3024" spans="1:6">
      <c r="A3024" t="s">
        <v>15722</v>
      </c>
      <c r="B3024" t="str">
        <f>'4I'!$AF$172</f>
        <v>CR20016N0_FD_C</v>
      </c>
      <c r="F3024" t="str">
        <f>IF(ISBLANK('4I'!$C$172),"",'4I'!$C$172)</f>
        <v/>
      </c>
    </row>
    <row r="3025" spans="1:6">
      <c r="A3025" t="s">
        <v>15722</v>
      </c>
      <c r="B3025" t="str">
        <f>'4I'!$AG$172</f>
        <v>CR20016N1_FD_C</v>
      </c>
      <c r="F3025" t="str">
        <f>IF(ISBLANK('4I'!$D$172),"",'4I'!$D$172)</f>
        <v/>
      </c>
    </row>
    <row r="3026" spans="1:6">
      <c r="A3026" t="s">
        <v>15722</v>
      </c>
      <c r="B3026" t="str">
        <f>'4I'!$AH$172</f>
        <v>CR20016N2_FD_C</v>
      </c>
      <c r="F3026" t="str">
        <f>IF(ISBLANK('4I'!$E$172),"",'4I'!$E$172)</f>
        <v/>
      </c>
    </row>
    <row r="3027" spans="1:6">
      <c r="A3027" t="s">
        <v>15722</v>
      </c>
      <c r="B3027" t="str">
        <f>'4I'!$AI$172</f>
        <v>CR20016N5_FD_C</v>
      </c>
      <c r="F3027" t="str">
        <f>IF(ISBLANK('4I'!$F$172),"",'4I'!$F$172)</f>
        <v/>
      </c>
    </row>
    <row r="3028" spans="1:6">
      <c r="A3028" t="s">
        <v>15722</v>
      </c>
      <c r="B3028" t="str">
        <f>'4I'!$AJ$172</f>
        <v>CR20016N6_FD_C</v>
      </c>
      <c r="F3028">
        <f>IF(ISBLANK('4I'!$G$172),"",'4I'!$G$172)</f>
        <v>0</v>
      </c>
    </row>
    <row r="3029" spans="1:6">
      <c r="A3029" t="s">
        <v>15722</v>
      </c>
      <c r="B3029" t="str">
        <f>'4I'!$AK$172</f>
        <v>CR20016MM_FD_C</v>
      </c>
      <c r="F3029" t="str">
        <f>IF(ISBLANK('4I'!$H$172),"",'4I'!$H$172)</f>
        <v/>
      </c>
    </row>
    <row r="3030" spans="1:6">
      <c r="A3030" t="s">
        <v>15722</v>
      </c>
      <c r="B3030" t="str">
        <f>'4I'!$AL$172</f>
        <v>CR20016TA_FD_C</v>
      </c>
      <c r="F3030" t="str">
        <f>IF(ISBLANK('4I'!$I$172),"",'4I'!$I$172)</f>
        <v/>
      </c>
    </row>
    <row r="3031" spans="1:6">
      <c r="A3031" t="s">
        <v>15722</v>
      </c>
      <c r="B3031" t="str">
        <f>'4I'!$AF$173</f>
        <v>CR20017N0_FD_C</v>
      </c>
      <c r="F3031" t="str">
        <f>IF(ISBLANK('4I'!$C$173),"",'4I'!$C$173)</f>
        <v/>
      </c>
    </row>
    <row r="3032" spans="1:6">
      <c r="A3032" t="s">
        <v>15722</v>
      </c>
      <c r="B3032" t="str">
        <f>'4I'!$AG$173</f>
        <v>CR20017N1_FD_C</v>
      </c>
      <c r="F3032" t="str">
        <f>IF(ISBLANK('4I'!$D$173),"",'4I'!$D$173)</f>
        <v/>
      </c>
    </row>
    <row r="3033" spans="1:6">
      <c r="A3033" t="s">
        <v>15722</v>
      </c>
      <c r="B3033" t="str">
        <f>'4I'!$AH$173</f>
        <v>CR20017N2_FD_C</v>
      </c>
      <c r="F3033" t="str">
        <f>IF(ISBLANK('4I'!$E$173),"",'4I'!$E$173)</f>
        <v/>
      </c>
    </row>
    <row r="3034" spans="1:6">
      <c r="A3034" t="s">
        <v>15722</v>
      </c>
      <c r="B3034" t="str">
        <f>'4I'!$AI$173</f>
        <v>CR20017N5_FD_C</v>
      </c>
      <c r="F3034" t="str">
        <f>IF(ISBLANK('4I'!$F$173),"",'4I'!$F$173)</f>
        <v/>
      </c>
    </row>
    <row r="3035" spans="1:6">
      <c r="A3035" t="s">
        <v>15722</v>
      </c>
      <c r="B3035" t="str">
        <f>'4I'!$AJ$173</f>
        <v>CR20017N6_FD_C</v>
      </c>
      <c r="F3035">
        <f>IF(ISBLANK('4I'!$G$173),"",'4I'!$G$173)</f>
        <v>0</v>
      </c>
    </row>
    <row r="3036" spans="1:6">
      <c r="A3036" t="s">
        <v>15722</v>
      </c>
      <c r="B3036" t="str">
        <f>'4I'!$AK$173</f>
        <v>CR20017MM_FD_C</v>
      </c>
      <c r="F3036" t="str">
        <f>IF(ISBLANK('4I'!$H$173),"",'4I'!$H$173)</f>
        <v/>
      </c>
    </row>
    <row r="3037" spans="1:6">
      <c r="A3037" t="s">
        <v>15722</v>
      </c>
      <c r="B3037" t="str">
        <f>'4I'!$AL$173</f>
        <v>CR20017TA_FD_C</v>
      </c>
      <c r="F3037" t="str">
        <f>IF(ISBLANK('4I'!$I$173),"",'4I'!$I$173)</f>
        <v/>
      </c>
    </row>
    <row r="3038" spans="1:6">
      <c r="A3038" t="s">
        <v>15722</v>
      </c>
      <c r="B3038" t="str">
        <f>'4I'!$AF$174</f>
        <v>CR2029N0_FD_C</v>
      </c>
      <c r="F3038" t="str">
        <f>IF(ISBLANK('4I'!$C$174),"",'4I'!$C$174)</f>
        <v/>
      </c>
    </row>
    <row r="3039" spans="1:6">
      <c r="A3039" t="s">
        <v>15722</v>
      </c>
      <c r="B3039" t="str">
        <f>'4I'!$AG$174</f>
        <v>CR2029N1_FD_C</v>
      </c>
      <c r="F3039" t="str">
        <f>IF(ISBLANK('4I'!$D$174),"",'4I'!$D$174)</f>
        <v/>
      </c>
    </row>
    <row r="3040" spans="1:6">
      <c r="A3040" t="s">
        <v>15722</v>
      </c>
      <c r="B3040" t="str">
        <f>'4I'!$AH$174</f>
        <v>CR2029N2_FD_C</v>
      </c>
      <c r="F3040" t="str">
        <f>IF(ISBLANK('4I'!$E$174),"",'4I'!$E$174)</f>
        <v/>
      </c>
    </row>
    <row r="3041" spans="1:6">
      <c r="A3041" t="s">
        <v>15722</v>
      </c>
      <c r="B3041" t="str">
        <f>'4I'!$AI$174</f>
        <v>CR2029N5_FD_C</v>
      </c>
      <c r="F3041" t="str">
        <f>IF(ISBLANK('4I'!$F$174),"",'4I'!$F$174)</f>
        <v/>
      </c>
    </row>
    <row r="3042" spans="1:6">
      <c r="A3042" t="s">
        <v>15722</v>
      </c>
      <c r="B3042" t="str">
        <f>'4I'!$AJ$174</f>
        <v>CR2029N6_FD_C</v>
      </c>
      <c r="F3042">
        <f>IF(ISBLANK('4I'!$G$174),"",'4I'!$G$174)</f>
        <v>0</v>
      </c>
    </row>
    <row r="3043" spans="1:6">
      <c r="A3043" t="s">
        <v>15722</v>
      </c>
      <c r="B3043" t="str">
        <f>'4I'!$AK$174</f>
        <v>CR2029MM_FD_C</v>
      </c>
      <c r="F3043" t="str">
        <f>IF(ISBLANK('4I'!$H$174),"",'4I'!$H$174)</f>
        <v/>
      </c>
    </row>
    <row r="3044" spans="1:6">
      <c r="A3044" t="s">
        <v>15722</v>
      </c>
      <c r="B3044" t="str">
        <f>'4I'!$AL$174</f>
        <v>CR2029TA_FD_C</v>
      </c>
      <c r="F3044" t="str">
        <f>IF(ISBLANK('4I'!$I$174),"",'4I'!$I$174)</f>
        <v/>
      </c>
    </row>
    <row r="3045" spans="1:6">
      <c r="A3045" t="s">
        <v>15722</v>
      </c>
      <c r="B3045" t="str">
        <f>'4I'!$AF$175</f>
        <v>CR2030N0_FD_C</v>
      </c>
      <c r="F3045" t="str">
        <f>IF(ISBLANK('4I'!$C$175),"",'4I'!$C$175)</f>
        <v/>
      </c>
    </row>
    <row r="3046" spans="1:6">
      <c r="A3046" t="s">
        <v>15722</v>
      </c>
      <c r="B3046" t="str">
        <f>'4I'!$AG$175</f>
        <v>CR2030N1_FD_C</v>
      </c>
      <c r="F3046" t="str">
        <f>IF(ISBLANK('4I'!$D$175),"",'4I'!$D$175)</f>
        <v/>
      </c>
    </row>
    <row r="3047" spans="1:6">
      <c r="A3047" t="s">
        <v>15722</v>
      </c>
      <c r="B3047" t="str">
        <f>'4I'!$AH$175</f>
        <v>CR2030N2_FD_C</v>
      </c>
      <c r="F3047" t="str">
        <f>IF(ISBLANK('4I'!$E$175),"",'4I'!$E$175)</f>
        <v/>
      </c>
    </row>
    <row r="3048" spans="1:6">
      <c r="A3048" t="s">
        <v>15722</v>
      </c>
      <c r="B3048" t="str">
        <f>'4I'!$AI$175</f>
        <v>CR2030N5_FD_C</v>
      </c>
      <c r="F3048" t="str">
        <f>IF(ISBLANK('4I'!$F$175),"",'4I'!$F$175)</f>
        <v/>
      </c>
    </row>
    <row r="3049" spans="1:6">
      <c r="A3049" t="s">
        <v>15722</v>
      </c>
      <c r="B3049" t="str">
        <f>'4I'!$AJ$175</f>
        <v>CR2030N6_FD_C</v>
      </c>
      <c r="F3049">
        <f>IF(ISBLANK('4I'!$G$175),"",'4I'!$G$175)</f>
        <v>0</v>
      </c>
    </row>
    <row r="3050" spans="1:6">
      <c r="A3050" t="s">
        <v>15722</v>
      </c>
      <c r="B3050" t="str">
        <f>'4I'!$AK$175</f>
        <v>CR2030MM_FD_C</v>
      </c>
      <c r="F3050" t="str">
        <f>IF(ISBLANK('4I'!$H$175),"",'4I'!$H$175)</f>
        <v/>
      </c>
    </row>
    <row r="3051" spans="1:6">
      <c r="A3051" t="s">
        <v>15722</v>
      </c>
      <c r="B3051" t="str">
        <f>'4I'!$AL$175</f>
        <v>CR2030TA_FD_C</v>
      </c>
      <c r="F3051" t="str">
        <f>IF(ISBLANK('4I'!$I$175),"",'4I'!$I$175)</f>
        <v/>
      </c>
    </row>
    <row r="3052" spans="1:6">
      <c r="A3052" t="s">
        <v>15722</v>
      </c>
      <c r="B3052" t="str">
        <f>'4I'!$AF$176</f>
        <v>CR2031N0_FD_C</v>
      </c>
      <c r="F3052" t="str">
        <f>IF(ISBLANK('4I'!$C$176),"",'4I'!$C$176)</f>
        <v/>
      </c>
    </row>
    <row r="3053" spans="1:6">
      <c r="A3053" t="s">
        <v>15722</v>
      </c>
      <c r="B3053" t="str">
        <f>'4I'!$AG$176</f>
        <v>CR2031N1_FD_C</v>
      </c>
      <c r="F3053" t="str">
        <f>IF(ISBLANK('4I'!$D$176),"",'4I'!$D$176)</f>
        <v/>
      </c>
    </row>
    <row r="3054" spans="1:6">
      <c r="A3054" t="s">
        <v>15722</v>
      </c>
      <c r="B3054" t="str">
        <f>'4I'!$AH$176</f>
        <v>CR2031N2_FD_C</v>
      </c>
      <c r="F3054" t="str">
        <f>IF(ISBLANK('4I'!$E$176),"",'4I'!$E$176)</f>
        <v/>
      </c>
    </row>
    <row r="3055" spans="1:6">
      <c r="A3055" t="s">
        <v>15722</v>
      </c>
      <c r="B3055" t="str">
        <f>'4I'!$AI$176</f>
        <v>CR2031N5_FD_C</v>
      </c>
      <c r="F3055" t="str">
        <f>IF(ISBLANK('4I'!$F$176),"",'4I'!$F$176)</f>
        <v/>
      </c>
    </row>
    <row r="3056" spans="1:6">
      <c r="A3056" t="s">
        <v>15722</v>
      </c>
      <c r="B3056" t="str">
        <f>'4I'!$AJ$176</f>
        <v>CR2031N6_FD_C</v>
      </c>
      <c r="F3056">
        <f>IF(ISBLANK('4I'!$G$176),"",'4I'!$G$176)</f>
        <v>0</v>
      </c>
    </row>
    <row r="3057" spans="1:6">
      <c r="A3057" t="s">
        <v>15722</v>
      </c>
      <c r="B3057" t="str">
        <f>'4I'!$AK$176</f>
        <v>CR2031MM_FD_C</v>
      </c>
      <c r="F3057" t="str">
        <f>IF(ISBLANK('4I'!$H$176),"",'4I'!$H$176)</f>
        <v/>
      </c>
    </row>
    <row r="3058" spans="1:6">
      <c r="A3058" t="s">
        <v>15722</v>
      </c>
      <c r="B3058" t="str">
        <f>'4I'!$AL$176</f>
        <v>CR2031TA_FD_C</v>
      </c>
      <c r="F3058" t="str">
        <f>IF(ISBLANK('4I'!$I$176),"",'4I'!$I$176)</f>
        <v/>
      </c>
    </row>
    <row r="3059" spans="1:6">
      <c r="A3059" t="s">
        <v>15722</v>
      </c>
      <c r="B3059" t="str">
        <f>'4I'!$AF$177</f>
        <v>CR20018N0_FD_C</v>
      </c>
      <c r="F3059" t="str">
        <f>IF(ISBLANK('4I'!$C$177),"",'4I'!$C$177)</f>
        <v/>
      </c>
    </row>
    <row r="3060" spans="1:6">
      <c r="A3060" t="s">
        <v>15722</v>
      </c>
      <c r="B3060" t="str">
        <f>'4I'!$AG$177</f>
        <v>CR20018N1_FD_C</v>
      </c>
      <c r="F3060" t="str">
        <f>IF(ISBLANK('4I'!$D$177),"",'4I'!$D$177)</f>
        <v/>
      </c>
    </row>
    <row r="3061" spans="1:6">
      <c r="A3061" t="s">
        <v>15722</v>
      </c>
      <c r="B3061" t="str">
        <f>'4I'!$AH$177</f>
        <v>CR20018N2_FD_C</v>
      </c>
      <c r="F3061" t="str">
        <f>IF(ISBLANK('4I'!$E$177),"",'4I'!$E$177)</f>
        <v/>
      </c>
    </row>
    <row r="3062" spans="1:6">
      <c r="A3062" t="s">
        <v>15722</v>
      </c>
      <c r="B3062" t="str">
        <f>'4I'!$AI$177</f>
        <v>CR20018N5_FD_C</v>
      </c>
      <c r="F3062" t="str">
        <f>IF(ISBLANK('4I'!$F$177),"",'4I'!$F$177)</f>
        <v/>
      </c>
    </row>
    <row r="3063" spans="1:6">
      <c r="A3063" t="s">
        <v>15722</v>
      </c>
      <c r="B3063" t="str">
        <f>'4I'!$AJ$177</f>
        <v>CR20018N6_FD_C</v>
      </c>
      <c r="F3063">
        <f>IF(ISBLANK('4I'!$G$177),"",'4I'!$G$177)</f>
        <v>0</v>
      </c>
    </row>
    <row r="3064" spans="1:6">
      <c r="A3064" t="s">
        <v>15722</v>
      </c>
      <c r="B3064" t="str">
        <f>'4I'!$AK$177</f>
        <v>CR20018MM_FD_C</v>
      </c>
      <c r="F3064" t="str">
        <f>IF(ISBLANK('4I'!$H$177),"",'4I'!$H$177)</f>
        <v/>
      </c>
    </row>
    <row r="3065" spans="1:6">
      <c r="A3065" t="s">
        <v>15722</v>
      </c>
      <c r="B3065" t="str">
        <f>'4I'!$AL$177</f>
        <v>CR20018TA_FD_C</v>
      </c>
      <c r="F3065" t="str">
        <f>IF(ISBLANK('4I'!$I$177),"",'4I'!$I$177)</f>
        <v/>
      </c>
    </row>
    <row r="3066" spans="1:6">
      <c r="A3066" t="s">
        <v>15722</v>
      </c>
      <c r="B3066" t="str">
        <f>'4I'!$AF$178</f>
        <v>CR20019N0_FD_C</v>
      </c>
      <c r="F3066">
        <f>IF(ISBLANK('4I'!$C$178),"",'4I'!$C$178)</f>
        <v>0</v>
      </c>
    </row>
    <row r="3067" spans="1:6">
      <c r="A3067" t="s">
        <v>15722</v>
      </c>
      <c r="B3067" t="str">
        <f>'4I'!$AG$178</f>
        <v>CR20019N1_FD_C</v>
      </c>
      <c r="F3067">
        <f>IF(ISBLANK('4I'!$D$178),"",'4I'!$D$178)</f>
        <v>0</v>
      </c>
    </row>
    <row r="3068" spans="1:6">
      <c r="A3068" t="s">
        <v>15722</v>
      </c>
      <c r="B3068" t="str">
        <f>'4I'!$AH$178</f>
        <v>CR20019N2_FD_C</v>
      </c>
      <c r="F3068">
        <f>IF(ISBLANK('4I'!$E$178),"",'4I'!$E$178)</f>
        <v>0</v>
      </c>
    </row>
    <row r="3069" spans="1:6">
      <c r="A3069" t="s">
        <v>15722</v>
      </c>
      <c r="B3069" t="str">
        <f>'4I'!$AI$178</f>
        <v>CR20019N5_FD_C</v>
      </c>
      <c r="F3069">
        <f>IF(ISBLANK('4I'!$F$178),"",'4I'!$F$178)</f>
        <v>0</v>
      </c>
    </row>
    <row r="3070" spans="1:6">
      <c r="A3070" t="s">
        <v>15722</v>
      </c>
      <c r="B3070" t="str">
        <f>'4I'!$AJ$178</f>
        <v>CR20019N6_FD_C</v>
      </c>
      <c r="F3070">
        <f>IF(ISBLANK('4I'!$G$178),"",'4I'!$G$178)</f>
        <v>0</v>
      </c>
    </row>
    <row r="3071" spans="1:6">
      <c r="A3071" t="s">
        <v>15722</v>
      </c>
      <c r="B3071" t="str">
        <f>'4I'!$AK$178</f>
        <v>CR20019MM_FD_C</v>
      </c>
      <c r="F3071">
        <f>IF(ISBLANK('4I'!$H$178),"",'4I'!$H$178)</f>
        <v>0</v>
      </c>
    </row>
    <row r="3072" spans="1:6">
      <c r="A3072" t="s">
        <v>15722</v>
      </c>
      <c r="B3072" t="str">
        <f>'4I'!$AL$178</f>
        <v>CR20019TA_FD_C</v>
      </c>
      <c r="F3072">
        <f>IF(ISBLANK('4I'!$I$178),"",'4I'!$I$178)</f>
        <v>0</v>
      </c>
    </row>
    <row r="3073" spans="1:6">
      <c r="A3073" t="s">
        <v>15722</v>
      </c>
      <c r="B3073" t="str">
        <f>'4I'!$AF$181</f>
        <v>CR2028N0_FD_C</v>
      </c>
      <c r="F3073" t="str">
        <f>IF(ISBLANK('4I'!$C$181),"",'4I'!$C$181)</f>
        <v/>
      </c>
    </row>
    <row r="3074" spans="1:6">
      <c r="A3074" t="s">
        <v>15722</v>
      </c>
      <c r="B3074" t="str">
        <f>'4I'!$AG$181</f>
        <v>CR2028N1_FD_C</v>
      </c>
      <c r="F3074" t="str">
        <f>IF(ISBLANK('4I'!$D$181),"",'4I'!$D$181)</f>
        <v/>
      </c>
    </row>
    <row r="3075" spans="1:6">
      <c r="A3075" t="s">
        <v>15722</v>
      </c>
      <c r="B3075" t="str">
        <f>'4I'!$AH$181</f>
        <v>CR2028N2_FD_C</v>
      </c>
      <c r="F3075" t="str">
        <f>IF(ISBLANK('4I'!$E$181),"",'4I'!$E$181)</f>
        <v/>
      </c>
    </row>
    <row r="3076" spans="1:6">
      <c r="A3076" t="s">
        <v>15722</v>
      </c>
      <c r="B3076" t="str">
        <f>'4I'!$AI$181</f>
        <v>CR2028N5_FD_C</v>
      </c>
      <c r="F3076" t="str">
        <f>IF(ISBLANK('4I'!$F$181),"",'4I'!$F$181)</f>
        <v/>
      </c>
    </row>
    <row r="3077" spans="1:6">
      <c r="A3077" t="s">
        <v>15722</v>
      </c>
      <c r="B3077" t="str">
        <f>'4I'!$AJ$181</f>
        <v>CR2028N6_FD_C</v>
      </c>
      <c r="F3077">
        <f>IF(ISBLANK('4I'!$G$181),"",'4I'!$G$181)</f>
        <v>0</v>
      </c>
    </row>
    <row r="3078" spans="1:6">
      <c r="A3078" t="s">
        <v>15722</v>
      </c>
      <c r="B3078" t="str">
        <f>'4I'!$AK$181</f>
        <v>CR2028MM_FD_C</v>
      </c>
      <c r="F3078" t="str">
        <f>IF(ISBLANK('4I'!$H$181),"",'4I'!$H$181)</f>
        <v/>
      </c>
    </row>
    <row r="3079" spans="1:6">
      <c r="A3079" t="s">
        <v>15722</v>
      </c>
      <c r="B3079" t="str">
        <f>'4I'!$AL$181</f>
        <v>CR2028TA_FD_C</v>
      </c>
      <c r="F3079" t="str">
        <f>IF(ISBLANK('4I'!$I$181),"",'4I'!$I$181)</f>
        <v/>
      </c>
    </row>
    <row r="3080" spans="1:6">
      <c r="A3080" t="s">
        <v>15722</v>
      </c>
      <c r="B3080" t="str">
        <f>'4I'!$AF$183</f>
        <v>CR20020N0_FD_C</v>
      </c>
      <c r="F3080">
        <f>IF(ISBLANK('4I'!$C$183),"",'4I'!$C$183)</f>
        <v>0</v>
      </c>
    </row>
    <row r="3081" spans="1:6">
      <c r="A3081" t="s">
        <v>15722</v>
      </c>
      <c r="B3081" t="str">
        <f>'4I'!$AG$183</f>
        <v>CR20020N1_FD_C</v>
      </c>
      <c r="F3081">
        <f>IF(ISBLANK('4I'!$D$183),"",'4I'!$D$183)</f>
        <v>0</v>
      </c>
    </row>
    <row r="3082" spans="1:6">
      <c r="A3082" t="s">
        <v>15722</v>
      </c>
      <c r="B3082" t="str">
        <f>'4I'!$AH$183</f>
        <v>CR20020N2_FD_C</v>
      </c>
      <c r="F3082">
        <f>IF(ISBLANK('4I'!$E$183),"",'4I'!$E$183)</f>
        <v>0</v>
      </c>
    </row>
    <row r="3083" spans="1:6">
      <c r="A3083" t="s">
        <v>15722</v>
      </c>
      <c r="B3083" t="str">
        <f>'4I'!$AI$183</f>
        <v>CR20020N5_FD_C</v>
      </c>
      <c r="F3083">
        <f>IF(ISBLANK('4I'!$F$183),"",'4I'!$F$183)</f>
        <v>0</v>
      </c>
    </row>
    <row r="3084" spans="1:6">
      <c r="A3084" t="s">
        <v>15722</v>
      </c>
      <c r="B3084" t="str">
        <f>'4I'!$AJ$183</f>
        <v>CR20020N6_FD_C</v>
      </c>
      <c r="F3084">
        <f>IF(ISBLANK('4I'!$G$183),"",'4I'!$G$183)</f>
        <v>0</v>
      </c>
    </row>
    <row r="3085" spans="1:6">
      <c r="A3085" t="s">
        <v>15722</v>
      </c>
      <c r="B3085" t="str">
        <f>'4I'!$AK$183</f>
        <v>CR20020MM_FD_C</v>
      </c>
      <c r="F3085">
        <f>IF(ISBLANK('4I'!$H$183),"",'4I'!$H$183)</f>
        <v>0</v>
      </c>
    </row>
    <row r="3086" spans="1:6">
      <c r="A3086" t="s">
        <v>15722</v>
      </c>
      <c r="B3086" t="str">
        <f>'4I'!$AL$183</f>
        <v>CR20020TA_FD_C</v>
      </c>
      <c r="F3086">
        <f>IF(ISBLANK('4I'!$I$183),"",'4I'!$I$183)</f>
        <v>0</v>
      </c>
    </row>
    <row r="3087" spans="1:6">
      <c r="A3087" t="s">
        <v>15722</v>
      </c>
      <c r="B3087" t="str">
        <f>'4I'!$AF$192</f>
        <v>CR2021N0_FD_D</v>
      </c>
      <c r="F3087" t="str">
        <f>IF(ISBLANK('4I'!$C$192),"",'4I'!$C$192)</f>
        <v/>
      </c>
    </row>
    <row r="3088" spans="1:6">
      <c r="A3088" t="s">
        <v>15722</v>
      </c>
      <c r="B3088" t="str">
        <f>'4I'!$AG$192</f>
        <v>CR2021N1_FD_D</v>
      </c>
      <c r="F3088" t="str">
        <f>IF(ISBLANK('4I'!$D$192),"",'4I'!$D$192)</f>
        <v/>
      </c>
    </row>
    <row r="3089" spans="1:6">
      <c r="A3089" t="s">
        <v>15722</v>
      </c>
      <c r="B3089" t="str">
        <f>'4I'!$AH$192</f>
        <v>CR2021N2_FD_D</v>
      </c>
      <c r="F3089" t="str">
        <f>IF(ISBLANK('4I'!$E$192),"",'4I'!$E$192)</f>
        <v/>
      </c>
    </row>
    <row r="3090" spans="1:6">
      <c r="A3090" t="s">
        <v>15722</v>
      </c>
      <c r="B3090" t="str">
        <f>'4I'!$AI$192</f>
        <v>CR2021N5_FD_D</v>
      </c>
      <c r="F3090" t="str">
        <f>IF(ISBLANK('4I'!$F$192),"",'4I'!$F$192)</f>
        <v/>
      </c>
    </row>
    <row r="3091" spans="1:6">
      <c r="A3091" t="s">
        <v>15722</v>
      </c>
      <c r="B3091" t="str">
        <f>'4I'!$AJ$192</f>
        <v>CR2021N6_FD_D</v>
      </c>
      <c r="F3091">
        <f>IF(ISBLANK('4I'!$G$192),"",'4I'!$G$192)</f>
        <v>0</v>
      </c>
    </row>
    <row r="3092" spans="1:6">
      <c r="A3092" t="s">
        <v>15722</v>
      </c>
      <c r="B3092" t="str">
        <f>'4I'!$AK$192</f>
        <v>CR2021MM_FD_D</v>
      </c>
      <c r="F3092" t="str">
        <f>IF(ISBLANK('4I'!$H$192),"",'4I'!$H$192)</f>
        <v/>
      </c>
    </row>
    <row r="3093" spans="1:6">
      <c r="A3093" t="s">
        <v>15722</v>
      </c>
      <c r="B3093" t="str">
        <f>'4I'!$AL$192</f>
        <v>CR2021TA_FD_D</v>
      </c>
      <c r="F3093" t="str">
        <f>IF(ISBLANK('4I'!$I$192),"",'4I'!$I$192)</f>
        <v/>
      </c>
    </row>
    <row r="3094" spans="1:6">
      <c r="A3094" t="s">
        <v>15722</v>
      </c>
      <c r="B3094" t="str">
        <f>'4I'!$AM$192</f>
        <v>CR2021IRP_FD_D</v>
      </c>
      <c r="F3094" t="str">
        <f>IF(ISBLANK('4I'!$J$192),"",'4I'!$J$192)</f>
        <v/>
      </c>
    </row>
    <row r="3095" spans="1:6">
      <c r="A3095" t="s">
        <v>15722</v>
      </c>
      <c r="B3095" t="str">
        <f>'4I'!$AN$192</f>
        <v>CR2021IRR_FD_D</v>
      </c>
      <c r="F3095" t="str">
        <f>IF(ISBLANK('4I'!$K$192),"",'4I'!$K$192)</f>
        <v/>
      </c>
    </row>
    <row r="3096" spans="1:6">
      <c r="A3096" t="s">
        <v>15722</v>
      </c>
      <c r="B3096" t="str">
        <f>'4I'!$AF$193</f>
        <v>CR2022N0_FD_D</v>
      </c>
      <c r="F3096" t="str">
        <f>IF(ISBLANK('4I'!$C$193),"",'4I'!$C$193)</f>
        <v/>
      </c>
    </row>
    <row r="3097" spans="1:6">
      <c r="A3097" t="s">
        <v>15722</v>
      </c>
      <c r="B3097" t="str">
        <f>'4I'!$AG$193</f>
        <v>CR2022N1_FD_D</v>
      </c>
      <c r="F3097" t="str">
        <f>IF(ISBLANK('4I'!$D$193),"",'4I'!$D$193)</f>
        <v/>
      </c>
    </row>
    <row r="3098" spans="1:6">
      <c r="A3098" t="s">
        <v>15722</v>
      </c>
      <c r="B3098" t="str">
        <f>'4I'!$AH$193</f>
        <v>CR2022N2_FD_D</v>
      </c>
      <c r="F3098" t="str">
        <f>IF(ISBLANK('4I'!$E$193),"",'4I'!$E$193)</f>
        <v/>
      </c>
    </row>
    <row r="3099" spans="1:6">
      <c r="A3099" t="s">
        <v>15722</v>
      </c>
      <c r="B3099" t="str">
        <f>'4I'!$AI$193</f>
        <v>CR2022N5_FD_D</v>
      </c>
      <c r="F3099" t="str">
        <f>IF(ISBLANK('4I'!$F$193),"",'4I'!$F$193)</f>
        <v/>
      </c>
    </row>
    <row r="3100" spans="1:6">
      <c r="A3100" t="s">
        <v>15722</v>
      </c>
      <c r="B3100" t="str">
        <f>'4I'!$AJ$193</f>
        <v>CR2022N6_FD_D</v>
      </c>
      <c r="F3100">
        <f>IF(ISBLANK('4I'!$G$193),"",'4I'!$G$193)</f>
        <v>0</v>
      </c>
    </row>
    <row r="3101" spans="1:6">
      <c r="A3101" t="s">
        <v>15722</v>
      </c>
      <c r="B3101" t="str">
        <f>'4I'!$AK$193</f>
        <v>CR2022MM_FD_D</v>
      </c>
      <c r="F3101" t="str">
        <f>IF(ISBLANK('4I'!$H$193),"",'4I'!$H$193)</f>
        <v/>
      </c>
    </row>
    <row r="3102" spans="1:6">
      <c r="A3102" t="s">
        <v>15722</v>
      </c>
      <c r="B3102" t="str">
        <f>'4I'!$AL$193</f>
        <v>CR2022TA_FD_D</v>
      </c>
      <c r="F3102" t="str">
        <f>IF(ISBLANK('4I'!$I$193),"",'4I'!$I$193)</f>
        <v/>
      </c>
    </row>
    <row r="3103" spans="1:6">
      <c r="A3103" t="s">
        <v>15722</v>
      </c>
      <c r="B3103" t="str">
        <f>'4I'!$AM$193</f>
        <v>CR2022IRP_FD_D</v>
      </c>
      <c r="F3103" t="str">
        <f>IF(ISBLANK('4I'!$J$193),"",'4I'!$J$193)</f>
        <v/>
      </c>
    </row>
    <row r="3104" spans="1:6">
      <c r="A3104" t="s">
        <v>15722</v>
      </c>
      <c r="B3104" t="str">
        <f>'4I'!$AN$193</f>
        <v>CR2022IRR_FD_D</v>
      </c>
      <c r="F3104" t="str">
        <f>IF(ISBLANK('4I'!$K$193),"",'4I'!$K$193)</f>
        <v/>
      </c>
    </row>
    <row r="3105" spans="1:6">
      <c r="A3105" t="s">
        <v>15722</v>
      </c>
      <c r="B3105" t="str">
        <f>'4I'!$AF$194</f>
        <v>CR2023N0_FD_D</v>
      </c>
      <c r="F3105" t="str">
        <f>IF(ISBLANK('4I'!$C$194),"",'4I'!$C$194)</f>
        <v/>
      </c>
    </row>
    <row r="3106" spans="1:6">
      <c r="A3106" t="s">
        <v>15722</v>
      </c>
      <c r="B3106" t="str">
        <f>'4I'!$AG$194</f>
        <v>CR2023N1_FD_D</v>
      </c>
      <c r="F3106" t="str">
        <f>IF(ISBLANK('4I'!$D$194),"",'4I'!$D$194)</f>
        <v/>
      </c>
    </row>
    <row r="3107" spans="1:6">
      <c r="A3107" t="s">
        <v>15722</v>
      </c>
      <c r="B3107" t="str">
        <f>'4I'!$AH$194</f>
        <v>CR2023N2_FD_D</v>
      </c>
      <c r="F3107" t="str">
        <f>IF(ISBLANK('4I'!$E$194),"",'4I'!$E$194)</f>
        <v/>
      </c>
    </row>
    <row r="3108" spans="1:6">
      <c r="A3108" t="s">
        <v>15722</v>
      </c>
      <c r="B3108" t="str">
        <f>'4I'!$AI$194</f>
        <v>CR2023N5_FD_D</v>
      </c>
      <c r="F3108" t="str">
        <f>IF(ISBLANK('4I'!$F$194),"",'4I'!$F$194)</f>
        <v/>
      </c>
    </row>
    <row r="3109" spans="1:6">
      <c r="A3109" t="s">
        <v>15722</v>
      </c>
      <c r="B3109" t="str">
        <f>'4I'!$AJ$194</f>
        <v>CR2023N6_FD_D</v>
      </c>
      <c r="F3109">
        <f>IF(ISBLANK('4I'!$G$194),"",'4I'!$G$194)</f>
        <v>0</v>
      </c>
    </row>
    <row r="3110" spans="1:6">
      <c r="A3110" t="s">
        <v>15722</v>
      </c>
      <c r="B3110" t="str">
        <f>'4I'!$AK$194</f>
        <v>CR2023MM_FD_D</v>
      </c>
      <c r="F3110" t="str">
        <f>IF(ISBLANK('4I'!$H$194),"",'4I'!$H$194)</f>
        <v/>
      </c>
    </row>
    <row r="3111" spans="1:6">
      <c r="A3111" t="s">
        <v>15722</v>
      </c>
      <c r="B3111" t="str">
        <f>'4I'!$AL$194</f>
        <v>CR2023TA_FD_D</v>
      </c>
      <c r="F3111" t="str">
        <f>IF(ISBLANK('4I'!$I$194),"",'4I'!$I$194)</f>
        <v/>
      </c>
    </row>
    <row r="3112" spans="1:6">
      <c r="A3112" t="s">
        <v>15722</v>
      </c>
      <c r="B3112" t="str">
        <f>'4I'!$AM$194</f>
        <v>CR2023IRP_FD_D</v>
      </c>
      <c r="F3112" t="str">
        <f>IF(ISBLANK('4I'!$J$194),"",'4I'!$J$194)</f>
        <v/>
      </c>
    </row>
    <row r="3113" spans="1:6">
      <c r="A3113" t="s">
        <v>15722</v>
      </c>
      <c r="B3113" t="str">
        <f>'4I'!$AN$194</f>
        <v>CR2023IRR_FD_D</v>
      </c>
      <c r="F3113" t="str">
        <f>IF(ISBLANK('4I'!$K$194),"",'4I'!$K$194)</f>
        <v/>
      </c>
    </row>
    <row r="3114" spans="1:6">
      <c r="A3114" t="s">
        <v>15722</v>
      </c>
      <c r="B3114" t="str">
        <f>'4I'!$AF$195</f>
        <v>CR2024N0_FD_D</v>
      </c>
      <c r="F3114" t="str">
        <f>IF(ISBLANK('4I'!$C$195),"",'4I'!$C$195)</f>
        <v/>
      </c>
    </row>
    <row r="3115" spans="1:6">
      <c r="A3115" t="s">
        <v>15722</v>
      </c>
      <c r="B3115" t="str">
        <f>'4I'!$AG$195</f>
        <v>CR2024N1_FD_D</v>
      </c>
      <c r="F3115" t="str">
        <f>IF(ISBLANK('4I'!$D$195),"",'4I'!$D$195)</f>
        <v/>
      </c>
    </row>
    <row r="3116" spans="1:6">
      <c r="A3116" t="s">
        <v>15722</v>
      </c>
      <c r="B3116" t="str">
        <f>'4I'!$AH$195</f>
        <v>CR2024N2_FD_D</v>
      </c>
      <c r="F3116" t="str">
        <f>IF(ISBLANK('4I'!$E$195),"",'4I'!$E$195)</f>
        <v/>
      </c>
    </row>
    <row r="3117" spans="1:6">
      <c r="A3117" t="s">
        <v>15722</v>
      </c>
      <c r="B3117" t="str">
        <f>'4I'!$AI$195</f>
        <v>CR2024N5_FD_D</v>
      </c>
      <c r="F3117" t="str">
        <f>IF(ISBLANK('4I'!$F$195),"",'4I'!$F$195)</f>
        <v/>
      </c>
    </row>
    <row r="3118" spans="1:6">
      <c r="A3118" t="s">
        <v>15722</v>
      </c>
      <c r="B3118" t="str">
        <f>'4I'!$AJ$195</f>
        <v>CR2024N6_FD_D</v>
      </c>
      <c r="F3118">
        <f>IF(ISBLANK('4I'!$G$195),"",'4I'!$G$195)</f>
        <v>0</v>
      </c>
    </row>
    <row r="3119" spans="1:6">
      <c r="A3119" t="s">
        <v>15722</v>
      </c>
      <c r="B3119" t="str">
        <f>'4I'!$AK$195</f>
        <v>CR2024MM_FD_D</v>
      </c>
      <c r="F3119" t="str">
        <f>IF(ISBLANK('4I'!$H$195),"",'4I'!$H$195)</f>
        <v/>
      </c>
    </row>
    <row r="3120" spans="1:6">
      <c r="A3120" t="s">
        <v>15722</v>
      </c>
      <c r="B3120" t="str">
        <f>'4I'!$AL$195</f>
        <v>CR2024TA_FD_D</v>
      </c>
      <c r="F3120" t="str">
        <f>IF(ISBLANK('4I'!$I$195),"",'4I'!$I$195)</f>
        <v/>
      </c>
    </row>
    <row r="3121" spans="1:6">
      <c r="A3121" t="s">
        <v>15722</v>
      </c>
      <c r="B3121" t="str">
        <f>'4I'!$AM$195</f>
        <v>CR2024IRP_FD_D</v>
      </c>
      <c r="F3121" t="str">
        <f>IF(ISBLANK('4I'!$J$195),"",'4I'!$J$195)</f>
        <v/>
      </c>
    </row>
    <row r="3122" spans="1:6">
      <c r="A3122" t="s">
        <v>15722</v>
      </c>
      <c r="B3122" t="str">
        <f>'4I'!$AN$195</f>
        <v>CR2024IRR_FD_D</v>
      </c>
      <c r="F3122" t="str">
        <f>IF(ISBLANK('4I'!$K$195),"",'4I'!$K$195)</f>
        <v/>
      </c>
    </row>
    <row r="3123" spans="1:6">
      <c r="A3123" t="s">
        <v>15722</v>
      </c>
      <c r="B3123" t="str">
        <f>'4I'!$AF$196</f>
        <v>CR2025N0_FD_D</v>
      </c>
      <c r="F3123" t="str">
        <f>IF(ISBLANK('4I'!$C$196),"",'4I'!$C$196)</f>
        <v/>
      </c>
    </row>
    <row r="3124" spans="1:6">
      <c r="A3124" t="s">
        <v>15722</v>
      </c>
      <c r="B3124" t="str">
        <f>'4I'!$AG$196</f>
        <v>CR2025N1_FD_D</v>
      </c>
      <c r="F3124" t="str">
        <f>IF(ISBLANK('4I'!$D$196),"",'4I'!$D$196)</f>
        <v/>
      </c>
    </row>
    <row r="3125" spans="1:6">
      <c r="A3125" t="s">
        <v>15722</v>
      </c>
      <c r="B3125" t="str">
        <f>'4I'!$AH$196</f>
        <v>CR2025N2_FD_D</v>
      </c>
      <c r="F3125" t="str">
        <f>IF(ISBLANK('4I'!$E$196),"",'4I'!$E$196)</f>
        <v/>
      </c>
    </row>
    <row r="3126" spans="1:6">
      <c r="A3126" t="s">
        <v>15722</v>
      </c>
      <c r="B3126" t="str">
        <f>'4I'!$AI$196</f>
        <v>CR2025N5_FD_D</v>
      </c>
      <c r="F3126" t="str">
        <f>IF(ISBLANK('4I'!$F$196),"",'4I'!$F$196)</f>
        <v/>
      </c>
    </row>
    <row r="3127" spans="1:6">
      <c r="A3127" t="s">
        <v>15722</v>
      </c>
      <c r="B3127" t="str">
        <f>'4I'!$AJ$196</f>
        <v>CR2025N6_FD_D</v>
      </c>
      <c r="F3127">
        <f>IF(ISBLANK('4I'!$G$196),"",'4I'!$G$196)</f>
        <v>0</v>
      </c>
    </row>
    <row r="3128" spans="1:6">
      <c r="A3128" t="s">
        <v>15722</v>
      </c>
      <c r="B3128" t="str">
        <f>'4I'!$AK$196</f>
        <v>CR2025MM_FD_D</v>
      </c>
      <c r="F3128" t="str">
        <f>IF(ISBLANK('4I'!$H$196),"",'4I'!$H$196)</f>
        <v/>
      </c>
    </row>
    <row r="3129" spans="1:6">
      <c r="A3129" t="s">
        <v>15722</v>
      </c>
      <c r="B3129" t="str">
        <f>'4I'!$AL$196</f>
        <v>CR2025TA_FD_D</v>
      </c>
      <c r="F3129" t="str">
        <f>IF(ISBLANK('4I'!$I$196),"",'4I'!$I$196)</f>
        <v/>
      </c>
    </row>
    <row r="3130" spans="1:6">
      <c r="A3130" t="s">
        <v>15722</v>
      </c>
      <c r="B3130" t="str">
        <f>'4I'!$AM$196</f>
        <v>CR2025IRP_FD_D</v>
      </c>
      <c r="F3130" t="str">
        <f>IF(ISBLANK('4I'!$J$196),"",'4I'!$J$196)</f>
        <v/>
      </c>
    </row>
    <row r="3131" spans="1:6">
      <c r="A3131" t="s">
        <v>15722</v>
      </c>
      <c r="B3131" t="str">
        <f>'4I'!$AN$196</f>
        <v>CR2025IRR_FD_D</v>
      </c>
      <c r="F3131" t="str">
        <f>IF(ISBLANK('4I'!$K$196),"",'4I'!$K$196)</f>
        <v/>
      </c>
    </row>
    <row r="3132" spans="1:6">
      <c r="A3132" t="s">
        <v>15722</v>
      </c>
      <c r="B3132" t="str">
        <f>'4I'!$AF$197</f>
        <v>CR2026N0_FD_D</v>
      </c>
      <c r="F3132" t="str">
        <f>IF(ISBLANK('4I'!$C$197),"",'4I'!$C$197)</f>
        <v/>
      </c>
    </row>
    <row r="3133" spans="1:6">
      <c r="A3133" t="s">
        <v>15722</v>
      </c>
      <c r="B3133" t="str">
        <f>'4I'!$AG$197</f>
        <v>CR2026N1_FD_D</v>
      </c>
      <c r="F3133" t="str">
        <f>IF(ISBLANK('4I'!$D$197),"",'4I'!$D$197)</f>
        <v/>
      </c>
    </row>
    <row r="3134" spans="1:6">
      <c r="A3134" t="s">
        <v>15722</v>
      </c>
      <c r="B3134" t="str">
        <f>'4I'!$AH$197</f>
        <v>CR2026N2_FD_D</v>
      </c>
      <c r="F3134" t="str">
        <f>IF(ISBLANK('4I'!$E$197),"",'4I'!$E$197)</f>
        <v/>
      </c>
    </row>
    <row r="3135" spans="1:6">
      <c r="A3135" t="s">
        <v>15722</v>
      </c>
      <c r="B3135" t="str">
        <f>'4I'!$AI$197</f>
        <v>CR2026N5_FD_D</v>
      </c>
      <c r="F3135" t="str">
        <f>IF(ISBLANK('4I'!$F$197),"",'4I'!$F$197)</f>
        <v/>
      </c>
    </row>
    <row r="3136" spans="1:6">
      <c r="A3136" t="s">
        <v>15722</v>
      </c>
      <c r="B3136" t="str">
        <f>'4I'!$AJ$197</f>
        <v>CR2026N6_FD_D</v>
      </c>
      <c r="F3136">
        <f>IF(ISBLANK('4I'!$G$197),"",'4I'!$G$197)</f>
        <v>0</v>
      </c>
    </row>
    <row r="3137" spans="1:6">
      <c r="A3137" t="s">
        <v>15722</v>
      </c>
      <c r="B3137" t="str">
        <f>'4I'!$AK$197</f>
        <v>CR2026MM_FD_D</v>
      </c>
      <c r="F3137" t="str">
        <f>IF(ISBLANK('4I'!$H$197),"",'4I'!$H$197)</f>
        <v/>
      </c>
    </row>
    <row r="3138" spans="1:6">
      <c r="A3138" t="s">
        <v>15722</v>
      </c>
      <c r="B3138" t="str">
        <f>'4I'!$AL$197</f>
        <v>CR2026TA_FD_D</v>
      </c>
      <c r="F3138" t="str">
        <f>IF(ISBLANK('4I'!$I$197),"",'4I'!$I$197)</f>
        <v/>
      </c>
    </row>
    <row r="3139" spans="1:6">
      <c r="A3139" t="s">
        <v>15722</v>
      </c>
      <c r="B3139" t="str">
        <f>'4I'!$AM$197</f>
        <v>CR2026IRP_FD_D</v>
      </c>
      <c r="F3139" t="str">
        <f>IF(ISBLANK('4I'!$J$197),"",'4I'!$J$197)</f>
        <v/>
      </c>
    </row>
    <row r="3140" spans="1:6">
      <c r="A3140" t="s">
        <v>15722</v>
      </c>
      <c r="B3140" t="str">
        <f>'4I'!$AN$197</f>
        <v>CR2026IRR_FD_D</v>
      </c>
      <c r="F3140" t="str">
        <f>IF(ISBLANK('4I'!$K$197),"",'4I'!$K$197)</f>
        <v/>
      </c>
    </row>
    <row r="3141" spans="1:6">
      <c r="A3141" t="s">
        <v>15722</v>
      </c>
      <c r="B3141" t="str">
        <f>'4I'!$AF$198</f>
        <v>CR4029N0_FD_D</v>
      </c>
      <c r="F3141" t="str">
        <f>IF(ISBLANK('4I'!$C$198),"",'4I'!$C$198)</f>
        <v/>
      </c>
    </row>
    <row r="3142" spans="1:6">
      <c r="A3142" t="s">
        <v>15722</v>
      </c>
      <c r="B3142" t="str">
        <f>'4I'!$AG$198</f>
        <v>CR4029N1_FD_D</v>
      </c>
      <c r="F3142" t="str">
        <f>IF(ISBLANK('4I'!$D$198),"",'4I'!$D$198)</f>
        <v/>
      </c>
    </row>
    <row r="3143" spans="1:6">
      <c r="A3143" t="s">
        <v>15722</v>
      </c>
      <c r="B3143" t="str">
        <f>'4I'!$AH$198</f>
        <v>CR4029N2_FD_D</v>
      </c>
      <c r="F3143" t="str">
        <f>IF(ISBLANK('4I'!$E$198),"",'4I'!$E$198)</f>
        <v/>
      </c>
    </row>
    <row r="3144" spans="1:6">
      <c r="A3144" t="s">
        <v>15722</v>
      </c>
      <c r="B3144" t="str">
        <f>'4I'!$AI$198</f>
        <v>CR4029N5_FD_D</v>
      </c>
      <c r="F3144" t="str">
        <f>IF(ISBLANK('4I'!$F$198),"",'4I'!$F$198)</f>
        <v/>
      </c>
    </row>
    <row r="3145" spans="1:6">
      <c r="A3145" t="s">
        <v>15722</v>
      </c>
      <c r="B3145" t="str">
        <f>'4I'!$AJ$198</f>
        <v>CR4029N6_FD_D</v>
      </c>
      <c r="F3145">
        <f>IF(ISBLANK('4I'!$G$198),"",'4I'!$G$198)</f>
        <v>0</v>
      </c>
    </row>
    <row r="3146" spans="1:6">
      <c r="A3146" t="s">
        <v>15722</v>
      </c>
      <c r="B3146" t="str">
        <f>'4I'!$AK$198</f>
        <v>CR4029MM_FD_D</v>
      </c>
      <c r="F3146" t="str">
        <f>IF(ISBLANK('4I'!$H$198),"",'4I'!$H$198)</f>
        <v/>
      </c>
    </row>
    <row r="3147" spans="1:6">
      <c r="A3147" t="s">
        <v>15722</v>
      </c>
      <c r="B3147" t="str">
        <f>'4I'!$AL$198</f>
        <v>CR4029TA_FD_D</v>
      </c>
      <c r="F3147" t="str">
        <f>IF(ISBLANK('4I'!$I$198),"",'4I'!$I$198)</f>
        <v/>
      </c>
    </row>
    <row r="3148" spans="1:6">
      <c r="A3148" t="s">
        <v>15722</v>
      </c>
      <c r="B3148" t="str">
        <f>'4I'!$AM$198</f>
        <v>CR4029IRP_FD_D</v>
      </c>
      <c r="F3148" t="str">
        <f>IF(ISBLANK('4I'!$J$198),"",'4I'!$J$198)</f>
        <v/>
      </c>
    </row>
    <row r="3149" spans="1:6">
      <c r="A3149" t="s">
        <v>15722</v>
      </c>
      <c r="B3149" t="str">
        <f>'4I'!$AN$198</f>
        <v>CR4029IRR_FD_D</v>
      </c>
      <c r="F3149" t="str">
        <f>IF(ISBLANK('4I'!$K$198),"",'4I'!$K$198)</f>
        <v/>
      </c>
    </row>
    <row r="3150" spans="1:6">
      <c r="A3150" t="s">
        <v>15722</v>
      </c>
      <c r="B3150" t="str">
        <f>'4I'!$AF$199</f>
        <v>CR2027N0_FD_D</v>
      </c>
      <c r="F3150">
        <f>IF(ISBLANK('4I'!$C$199),"",'4I'!$C$199)</f>
        <v>0</v>
      </c>
    </row>
    <row r="3151" spans="1:6">
      <c r="A3151" t="s">
        <v>15722</v>
      </c>
      <c r="B3151" t="str">
        <f>'4I'!$AG$199</f>
        <v>CR2027N1_FD_D</v>
      </c>
      <c r="F3151">
        <f>IF(ISBLANK('4I'!$D$199),"",'4I'!$D$199)</f>
        <v>0</v>
      </c>
    </row>
    <row r="3152" spans="1:6">
      <c r="A3152" t="s">
        <v>15722</v>
      </c>
      <c r="B3152" t="str">
        <f>'4I'!$AH$199</f>
        <v>CR2027N2_FD_D</v>
      </c>
      <c r="F3152">
        <f>IF(ISBLANK('4I'!$E$199),"",'4I'!$E$199)</f>
        <v>0</v>
      </c>
    </row>
    <row r="3153" spans="1:6">
      <c r="A3153" t="s">
        <v>15722</v>
      </c>
      <c r="B3153" t="str">
        <f>'4I'!$AI$199</f>
        <v>CR2027N5_FD_D</v>
      </c>
      <c r="F3153">
        <f>IF(ISBLANK('4I'!$F$199),"",'4I'!$F$199)</f>
        <v>0</v>
      </c>
    </row>
    <row r="3154" spans="1:6">
      <c r="A3154" t="s">
        <v>15722</v>
      </c>
      <c r="B3154" t="str">
        <f>'4I'!$AJ$199</f>
        <v>CR2027N6_FD_D</v>
      </c>
      <c r="F3154">
        <f>IF(ISBLANK('4I'!$G$199),"",'4I'!$G$199)</f>
        <v>0</v>
      </c>
    </row>
    <row r="3155" spans="1:6">
      <c r="A3155" t="s">
        <v>15722</v>
      </c>
      <c r="B3155" t="str">
        <f>'4I'!$AK$199</f>
        <v>CR2027MM_FD_D</v>
      </c>
      <c r="F3155">
        <f>IF(ISBLANK('4I'!$H$199),"",'4I'!$H$199)</f>
        <v>0</v>
      </c>
    </row>
    <row r="3156" spans="1:6">
      <c r="A3156" t="s">
        <v>15722</v>
      </c>
      <c r="B3156" t="str">
        <f>'4I'!$AL$199</f>
        <v>CR2027TA_FD_D</v>
      </c>
      <c r="F3156">
        <f>IF(ISBLANK('4I'!$I$199),"",'4I'!$I$199)</f>
        <v>0</v>
      </c>
    </row>
    <row r="3157" spans="1:6">
      <c r="A3157" t="s">
        <v>15722</v>
      </c>
      <c r="B3157" t="str">
        <f>'4I'!$AF$202</f>
        <v>CR2005N0_FD_D</v>
      </c>
      <c r="F3157" t="str">
        <f>IF(ISBLANK('4I'!$C$202),"",'4I'!$C$202)</f>
        <v/>
      </c>
    </row>
    <row r="3158" spans="1:6">
      <c r="A3158" t="s">
        <v>15722</v>
      </c>
      <c r="B3158" t="str">
        <f>'4I'!$AG$202</f>
        <v>CR2005N1_FD_D</v>
      </c>
      <c r="F3158" t="str">
        <f>IF(ISBLANK('4I'!$D$202),"",'4I'!$D$202)</f>
        <v/>
      </c>
    </row>
    <row r="3159" spans="1:6">
      <c r="A3159" t="s">
        <v>15722</v>
      </c>
      <c r="B3159" t="str">
        <f>'4I'!$AH$202</f>
        <v>CR2005N2_FD_D</v>
      </c>
      <c r="F3159" t="str">
        <f>IF(ISBLANK('4I'!$E$202),"",'4I'!$E$202)</f>
        <v/>
      </c>
    </row>
    <row r="3160" spans="1:6">
      <c r="A3160" t="s">
        <v>15722</v>
      </c>
      <c r="B3160" t="str">
        <f>'4I'!$AI$202</f>
        <v>CR2005N5_FD_D</v>
      </c>
      <c r="F3160" t="str">
        <f>IF(ISBLANK('4I'!$F$202),"",'4I'!$F$202)</f>
        <v/>
      </c>
    </row>
    <row r="3161" spans="1:6">
      <c r="A3161" t="s">
        <v>15722</v>
      </c>
      <c r="B3161" t="str">
        <f>'4I'!$AJ$202</f>
        <v>CR2005N6_FD_D</v>
      </c>
      <c r="F3161">
        <f>IF(ISBLANK('4I'!$G$202),"",'4I'!$G$202)</f>
        <v>0</v>
      </c>
    </row>
    <row r="3162" spans="1:6">
      <c r="A3162" t="s">
        <v>15722</v>
      </c>
      <c r="B3162" t="str">
        <f>'4I'!$AK$202</f>
        <v>CR2005MM_FD_D</v>
      </c>
      <c r="F3162" t="str">
        <f>IF(ISBLANK('4I'!$H$202),"",'4I'!$H$202)</f>
        <v/>
      </c>
    </row>
    <row r="3163" spans="1:6">
      <c r="A3163" t="s">
        <v>15722</v>
      </c>
      <c r="B3163" t="str">
        <f>'4I'!$AL$202</f>
        <v>CR2005TA_FD_D</v>
      </c>
      <c r="F3163" t="str">
        <f>IF(ISBLANK('4I'!$I$202),"",'4I'!$I$202)</f>
        <v/>
      </c>
    </row>
    <row r="3164" spans="1:6">
      <c r="A3164" t="s">
        <v>15722</v>
      </c>
      <c r="B3164" t="str">
        <f>'4I'!$AF$203</f>
        <v>CR2006N0_FD_D</v>
      </c>
      <c r="F3164" t="str">
        <f>IF(ISBLANK('4I'!$C$203),"",'4I'!$C$203)</f>
        <v/>
      </c>
    </row>
    <row r="3165" spans="1:6">
      <c r="A3165" t="s">
        <v>15722</v>
      </c>
      <c r="B3165" t="str">
        <f>'4I'!$AG$203</f>
        <v>CR2006N1_FD_D</v>
      </c>
      <c r="F3165" t="str">
        <f>IF(ISBLANK('4I'!$D$203),"",'4I'!$D$203)</f>
        <v/>
      </c>
    </row>
    <row r="3166" spans="1:6">
      <c r="A3166" t="s">
        <v>15722</v>
      </c>
      <c r="B3166" t="str">
        <f>'4I'!$AH$203</f>
        <v>CR2006N2_FD_D</v>
      </c>
      <c r="F3166" t="str">
        <f>IF(ISBLANK('4I'!$E$203),"",'4I'!$E$203)</f>
        <v/>
      </c>
    </row>
    <row r="3167" spans="1:6">
      <c r="A3167" t="s">
        <v>15722</v>
      </c>
      <c r="B3167" t="str">
        <f>'4I'!$AI$203</f>
        <v>CR2006N5_FD_D</v>
      </c>
      <c r="F3167" t="str">
        <f>IF(ISBLANK('4I'!$F$203),"",'4I'!$F$203)</f>
        <v/>
      </c>
    </row>
    <row r="3168" spans="1:6">
      <c r="A3168" t="s">
        <v>15722</v>
      </c>
      <c r="B3168" t="str">
        <f>'4I'!$AJ$203</f>
        <v>CR2006N6_FD_D</v>
      </c>
      <c r="F3168">
        <f>IF(ISBLANK('4I'!$G$203),"",'4I'!$G$203)</f>
        <v>0</v>
      </c>
    </row>
    <row r="3169" spans="1:6">
      <c r="A3169" t="s">
        <v>15722</v>
      </c>
      <c r="B3169" t="str">
        <f>'4I'!$AK$203</f>
        <v>CR2006MM_FD_D</v>
      </c>
      <c r="F3169" t="str">
        <f>IF(ISBLANK('4I'!$H$203),"",'4I'!$H$203)</f>
        <v/>
      </c>
    </row>
    <row r="3170" spans="1:6">
      <c r="A3170" t="s">
        <v>15722</v>
      </c>
      <c r="B3170" t="str">
        <f>'4I'!$AL$203</f>
        <v>CR2006TA_FD_D</v>
      </c>
      <c r="F3170" t="str">
        <f>IF(ISBLANK('4I'!$I$203),"",'4I'!$I$203)</f>
        <v/>
      </c>
    </row>
    <row r="3171" spans="1:6">
      <c r="A3171" t="s">
        <v>15722</v>
      </c>
      <c r="B3171" t="str">
        <f>'4I'!$AF$204</f>
        <v>CR2007N0_FD_D</v>
      </c>
      <c r="F3171" t="str">
        <f>IF(ISBLANK('4I'!$C$204),"",'4I'!$C$204)</f>
        <v/>
      </c>
    </row>
    <row r="3172" spans="1:6">
      <c r="A3172" t="s">
        <v>15722</v>
      </c>
      <c r="B3172" t="str">
        <f>'4I'!$AG$204</f>
        <v>CR2007N1_FD_D</v>
      </c>
      <c r="F3172" t="str">
        <f>IF(ISBLANK('4I'!$D$204),"",'4I'!$D$204)</f>
        <v/>
      </c>
    </row>
    <row r="3173" spans="1:6">
      <c r="A3173" t="s">
        <v>15722</v>
      </c>
      <c r="B3173" t="str">
        <f>'4I'!$AH$204</f>
        <v>CR2007N2_FD_D</v>
      </c>
      <c r="F3173" t="str">
        <f>IF(ISBLANK('4I'!$E$204),"",'4I'!$E$204)</f>
        <v/>
      </c>
    </row>
    <row r="3174" spans="1:6">
      <c r="A3174" t="s">
        <v>15722</v>
      </c>
      <c r="B3174" t="str">
        <f>'4I'!$AI$204</f>
        <v>CR2007N5_FD_D</v>
      </c>
      <c r="F3174" t="str">
        <f>IF(ISBLANK('4I'!$F$204),"",'4I'!$F$204)</f>
        <v/>
      </c>
    </row>
    <row r="3175" spans="1:6">
      <c r="A3175" t="s">
        <v>15722</v>
      </c>
      <c r="B3175" t="str">
        <f>'4I'!$AJ$204</f>
        <v>CR2007N6_FD_D</v>
      </c>
      <c r="F3175">
        <f>IF(ISBLANK('4I'!$G$204),"",'4I'!$G$204)</f>
        <v>0</v>
      </c>
    </row>
    <row r="3176" spans="1:6">
      <c r="A3176" t="s">
        <v>15722</v>
      </c>
      <c r="B3176" t="str">
        <f>'4I'!$AK$204</f>
        <v>CR2007MM_FD_D</v>
      </c>
      <c r="F3176" t="str">
        <f>IF(ISBLANK('4I'!$H$204),"",'4I'!$H$204)</f>
        <v/>
      </c>
    </row>
    <row r="3177" spans="1:6">
      <c r="A3177" t="s">
        <v>15722</v>
      </c>
      <c r="B3177" t="str">
        <f>'4I'!$AL$204</f>
        <v>CR2007TA_FD_D</v>
      </c>
      <c r="F3177" t="str">
        <f>IF(ISBLANK('4I'!$I$204),"",'4I'!$I$204)</f>
        <v/>
      </c>
    </row>
    <row r="3178" spans="1:6">
      <c r="A3178" t="s">
        <v>15722</v>
      </c>
      <c r="B3178" t="str">
        <f>'4I'!$AF$205</f>
        <v>CR2008N0_FD_D</v>
      </c>
      <c r="F3178" t="str">
        <f>IF(ISBLANK('4I'!$C$205),"",'4I'!$C$205)</f>
        <v/>
      </c>
    </row>
    <row r="3179" spans="1:6">
      <c r="A3179" t="s">
        <v>15722</v>
      </c>
      <c r="B3179" t="str">
        <f>'4I'!$AG$205</f>
        <v>CR2008N1_FD_D</v>
      </c>
      <c r="F3179" t="str">
        <f>IF(ISBLANK('4I'!$D$205),"",'4I'!$D$205)</f>
        <v/>
      </c>
    </row>
    <row r="3180" spans="1:6">
      <c r="A3180" t="s">
        <v>15722</v>
      </c>
      <c r="B3180" t="str">
        <f>'4I'!$AH$205</f>
        <v>CR2008N2_FD_D</v>
      </c>
      <c r="F3180" t="str">
        <f>IF(ISBLANK('4I'!$E$205),"",'4I'!$E$205)</f>
        <v/>
      </c>
    </row>
    <row r="3181" spans="1:6">
      <c r="A3181" t="s">
        <v>15722</v>
      </c>
      <c r="B3181" t="str">
        <f>'4I'!$AI$205</f>
        <v>CR2008N5_FD_D</v>
      </c>
      <c r="F3181" t="str">
        <f>IF(ISBLANK('4I'!$F$205),"",'4I'!$F$205)</f>
        <v/>
      </c>
    </row>
    <row r="3182" spans="1:6">
      <c r="A3182" t="s">
        <v>15722</v>
      </c>
      <c r="B3182" t="str">
        <f>'4I'!$AJ$205</f>
        <v>CR2008N6_FD_D</v>
      </c>
      <c r="F3182">
        <f>IF(ISBLANK('4I'!$G$205),"",'4I'!$G$205)</f>
        <v>0</v>
      </c>
    </row>
    <row r="3183" spans="1:6">
      <c r="A3183" t="s">
        <v>15722</v>
      </c>
      <c r="B3183" t="str">
        <f>'4I'!$AK$205</f>
        <v>CR2008MM_FD_D</v>
      </c>
      <c r="F3183" t="str">
        <f>IF(ISBLANK('4I'!$H$205),"",'4I'!$H$205)</f>
        <v/>
      </c>
    </row>
    <row r="3184" spans="1:6">
      <c r="A3184" t="s">
        <v>15722</v>
      </c>
      <c r="B3184" t="str">
        <f>'4I'!$AL$205</f>
        <v>CR2008TA_FD_D</v>
      </c>
      <c r="F3184" t="str">
        <f>IF(ISBLANK('4I'!$I$205),"",'4I'!$I$205)</f>
        <v/>
      </c>
    </row>
    <row r="3185" spans="1:6">
      <c r="A3185" t="s">
        <v>15722</v>
      </c>
      <c r="B3185" t="str">
        <f>'4I'!$AF$206</f>
        <v>CR2009N0_FD_D</v>
      </c>
      <c r="F3185">
        <f>IF(ISBLANK('4I'!$C$206),"",'4I'!$C$206)</f>
        <v>0</v>
      </c>
    </row>
    <row r="3186" spans="1:6">
      <c r="A3186" t="s">
        <v>15722</v>
      </c>
      <c r="B3186" t="str">
        <f>'4I'!$AG$206</f>
        <v>CR2009N1_FD_D</v>
      </c>
      <c r="F3186">
        <f>IF(ISBLANK('4I'!$D$206),"",'4I'!$D$206)</f>
        <v>0</v>
      </c>
    </row>
    <row r="3187" spans="1:6">
      <c r="A3187" t="s">
        <v>15722</v>
      </c>
      <c r="B3187" t="str">
        <f>'4I'!$AH$206</f>
        <v>CR2009N2_FD_D</v>
      </c>
      <c r="F3187">
        <f>IF(ISBLANK('4I'!$E$206),"",'4I'!$E$206)</f>
        <v>0</v>
      </c>
    </row>
    <row r="3188" spans="1:6">
      <c r="A3188" t="s">
        <v>15722</v>
      </c>
      <c r="B3188" t="str">
        <f>'4I'!$AI$206</f>
        <v>CR2009N5_FD_D</v>
      </c>
      <c r="F3188">
        <f>IF(ISBLANK('4I'!$F$206),"",'4I'!$F$206)</f>
        <v>0</v>
      </c>
    </row>
    <row r="3189" spans="1:6">
      <c r="A3189" t="s">
        <v>15722</v>
      </c>
      <c r="B3189" t="str">
        <f>'4I'!$AJ$206</f>
        <v>CR2009N6_FD_D</v>
      </c>
      <c r="F3189">
        <f>IF(ISBLANK('4I'!$G$206),"",'4I'!$G$206)</f>
        <v>0</v>
      </c>
    </row>
    <row r="3190" spans="1:6">
      <c r="A3190" t="s">
        <v>15722</v>
      </c>
      <c r="B3190" t="str">
        <f>'4I'!$AK$206</f>
        <v>CR2009MM_FD_D</v>
      </c>
      <c r="F3190">
        <f>IF(ISBLANK('4I'!$H$206),"",'4I'!$H$206)</f>
        <v>0</v>
      </c>
    </row>
    <row r="3191" spans="1:6">
      <c r="A3191" t="s">
        <v>15722</v>
      </c>
      <c r="B3191" t="str">
        <f>'4I'!$AL$206</f>
        <v>CR2009TA_FD_D</v>
      </c>
      <c r="F3191">
        <f>IF(ISBLANK('4I'!$I$206),"",'4I'!$I$206)</f>
        <v>0</v>
      </c>
    </row>
    <row r="3192" spans="1:6">
      <c r="A3192" t="s">
        <v>15722</v>
      </c>
      <c r="B3192" t="str">
        <f>'4I'!$AF$209</f>
        <v>CR20010N0_FD_D</v>
      </c>
      <c r="F3192" t="str">
        <f>IF(ISBLANK('4I'!$C$209),"",'4I'!$C$209)</f>
        <v/>
      </c>
    </row>
    <row r="3193" spans="1:6">
      <c r="A3193" t="s">
        <v>15722</v>
      </c>
      <c r="B3193" t="str">
        <f>'4I'!$AG$209</f>
        <v>CR20010N1_FD_D</v>
      </c>
      <c r="F3193" t="str">
        <f>IF(ISBLANK('4I'!$D$209),"",'4I'!$D$209)</f>
        <v/>
      </c>
    </row>
    <row r="3194" spans="1:6">
      <c r="A3194" t="s">
        <v>15722</v>
      </c>
      <c r="B3194" t="str">
        <f>'4I'!$AH$209</f>
        <v>CR20010N2_FD_D</v>
      </c>
      <c r="F3194" t="str">
        <f>IF(ISBLANK('4I'!$E$209),"",'4I'!$E$209)</f>
        <v/>
      </c>
    </row>
    <row r="3195" spans="1:6">
      <c r="A3195" t="s">
        <v>15722</v>
      </c>
      <c r="B3195" t="str">
        <f>'4I'!$AI$209</f>
        <v>CR20010N5_FD_D</v>
      </c>
      <c r="F3195" t="str">
        <f>IF(ISBLANK('4I'!$F$209),"",'4I'!$F$209)</f>
        <v/>
      </c>
    </row>
    <row r="3196" spans="1:6">
      <c r="A3196" t="s">
        <v>15722</v>
      </c>
      <c r="B3196" t="str">
        <f>'4I'!$AJ$209</f>
        <v>CR20010N6_FD_D</v>
      </c>
      <c r="F3196">
        <f>IF(ISBLANK('4I'!$G$209),"",'4I'!$G$209)</f>
        <v>0</v>
      </c>
    </row>
    <row r="3197" spans="1:6">
      <c r="A3197" t="s">
        <v>15722</v>
      </c>
      <c r="B3197" t="str">
        <f>'4I'!$AK$209</f>
        <v>CR20010MM_FD_D</v>
      </c>
      <c r="F3197" t="str">
        <f>IF(ISBLANK('4I'!$H$209),"",'4I'!$H$209)</f>
        <v/>
      </c>
    </row>
    <row r="3198" spans="1:6">
      <c r="A3198" t="s">
        <v>15722</v>
      </c>
      <c r="B3198" t="str">
        <f>'4I'!$AL$209</f>
        <v>CR20010TA_FD_D</v>
      </c>
      <c r="F3198" t="str">
        <f>IF(ISBLANK('4I'!$I$209),"",'4I'!$I$209)</f>
        <v/>
      </c>
    </row>
    <row r="3199" spans="1:6">
      <c r="A3199" t="s">
        <v>15722</v>
      </c>
      <c r="B3199" t="str">
        <f>'4I'!$AF$210</f>
        <v>CR20011N0_FD_D</v>
      </c>
      <c r="F3199" t="str">
        <f>IF(ISBLANK('4I'!$C$210),"",'4I'!$C$210)</f>
        <v/>
      </c>
    </row>
    <row r="3200" spans="1:6">
      <c r="A3200" t="s">
        <v>15722</v>
      </c>
      <c r="B3200" t="str">
        <f>'4I'!$AG$210</f>
        <v>CR20011N1_FD_D</v>
      </c>
      <c r="F3200" t="str">
        <f>IF(ISBLANK('4I'!$D$210),"",'4I'!$D$210)</f>
        <v/>
      </c>
    </row>
    <row r="3201" spans="1:6">
      <c r="A3201" t="s">
        <v>15722</v>
      </c>
      <c r="B3201" t="str">
        <f>'4I'!$AH$210</f>
        <v>CR20011N2_FD_D</v>
      </c>
      <c r="F3201" t="str">
        <f>IF(ISBLANK('4I'!$E$210),"",'4I'!$E$210)</f>
        <v/>
      </c>
    </row>
    <row r="3202" spans="1:6">
      <c r="A3202" t="s">
        <v>15722</v>
      </c>
      <c r="B3202" t="str">
        <f>'4I'!$AI$210</f>
        <v>CR20011N5_FD_D</v>
      </c>
      <c r="F3202" t="str">
        <f>IF(ISBLANK('4I'!$F$210),"",'4I'!$F$210)</f>
        <v/>
      </c>
    </row>
    <row r="3203" spans="1:6">
      <c r="A3203" t="s">
        <v>15722</v>
      </c>
      <c r="B3203" t="str">
        <f>'4I'!$AJ$210</f>
        <v>CR20011N6_FD_D</v>
      </c>
      <c r="F3203">
        <f>IF(ISBLANK('4I'!$G$210),"",'4I'!$G$210)</f>
        <v>0</v>
      </c>
    </row>
    <row r="3204" spans="1:6">
      <c r="A3204" t="s">
        <v>15722</v>
      </c>
      <c r="B3204" t="str">
        <f>'4I'!$AK$210</f>
        <v>CR20011MM_FD_D</v>
      </c>
      <c r="F3204" t="str">
        <f>IF(ISBLANK('4I'!$H$210),"",'4I'!$H$210)</f>
        <v/>
      </c>
    </row>
    <row r="3205" spans="1:6">
      <c r="A3205" t="s">
        <v>15722</v>
      </c>
      <c r="B3205" t="str">
        <f>'4I'!$AL$210</f>
        <v>CR20011TA_FD_D</v>
      </c>
      <c r="F3205" t="str">
        <f>IF(ISBLANK('4I'!$I$210),"",'4I'!$I$210)</f>
        <v/>
      </c>
    </row>
    <row r="3206" spans="1:6">
      <c r="A3206" t="s">
        <v>15722</v>
      </c>
      <c r="B3206" t="str">
        <f>'4I'!$AF$211</f>
        <v>CR20012N0_FD_D</v>
      </c>
      <c r="F3206" t="str">
        <f>IF(ISBLANK('4I'!$C$211),"",'4I'!$C$211)</f>
        <v/>
      </c>
    </row>
    <row r="3207" spans="1:6">
      <c r="A3207" t="s">
        <v>15722</v>
      </c>
      <c r="B3207" t="str">
        <f>'4I'!$AG$211</f>
        <v>CR20012N1_FD_D</v>
      </c>
      <c r="F3207" t="str">
        <f>IF(ISBLANK('4I'!$D$211),"",'4I'!$D$211)</f>
        <v/>
      </c>
    </row>
    <row r="3208" spans="1:6">
      <c r="A3208" t="s">
        <v>15722</v>
      </c>
      <c r="B3208" t="str">
        <f>'4I'!$AH$211</f>
        <v>CR20012N2_FD_D</v>
      </c>
      <c r="F3208" t="str">
        <f>IF(ISBLANK('4I'!$E$211),"",'4I'!$E$211)</f>
        <v/>
      </c>
    </row>
    <row r="3209" spans="1:6">
      <c r="A3209" t="s">
        <v>15722</v>
      </c>
      <c r="B3209" t="str">
        <f>'4I'!$AI$211</f>
        <v>CR20012N5_FD_D</v>
      </c>
      <c r="F3209" t="str">
        <f>IF(ISBLANK('4I'!$F$211),"",'4I'!$F$211)</f>
        <v/>
      </c>
    </row>
    <row r="3210" spans="1:6">
      <c r="A3210" t="s">
        <v>15722</v>
      </c>
      <c r="B3210" t="str">
        <f>'4I'!$AJ$211</f>
        <v>CR20012N6_FD_D</v>
      </c>
      <c r="F3210">
        <f>IF(ISBLANK('4I'!$G$211),"",'4I'!$G$211)</f>
        <v>0</v>
      </c>
    </row>
    <row r="3211" spans="1:6">
      <c r="A3211" t="s">
        <v>15722</v>
      </c>
      <c r="B3211" t="str">
        <f>'4I'!$AK$211</f>
        <v>CR20012MM_FD_D</v>
      </c>
      <c r="F3211" t="str">
        <f>IF(ISBLANK('4I'!$H$211),"",'4I'!$H$211)</f>
        <v/>
      </c>
    </row>
    <row r="3212" spans="1:6">
      <c r="A3212" t="s">
        <v>15722</v>
      </c>
      <c r="B3212" t="str">
        <f>'4I'!$AL$211</f>
        <v>CR20012TA_FD_D</v>
      </c>
      <c r="F3212" t="str">
        <f>IF(ISBLANK('4I'!$I$211),"",'4I'!$I$211)</f>
        <v/>
      </c>
    </row>
    <row r="3213" spans="1:6">
      <c r="A3213" t="s">
        <v>15722</v>
      </c>
      <c r="B3213" t="str">
        <f>'4I'!$AF$212</f>
        <v>CR20013N0_FD_D</v>
      </c>
      <c r="F3213" t="str">
        <f>IF(ISBLANK('4I'!$C$212),"",'4I'!$C$212)</f>
        <v/>
      </c>
    </row>
    <row r="3214" spans="1:6">
      <c r="A3214" t="s">
        <v>15722</v>
      </c>
      <c r="B3214" t="str">
        <f>'4I'!$AG$212</f>
        <v>CR20013N1_FD_D</v>
      </c>
      <c r="F3214" t="str">
        <f>IF(ISBLANK('4I'!$D$212),"",'4I'!$D$212)</f>
        <v/>
      </c>
    </row>
    <row r="3215" spans="1:6">
      <c r="A3215" t="s">
        <v>15722</v>
      </c>
      <c r="B3215" t="str">
        <f>'4I'!$AH$212</f>
        <v>CR20013N2_FD_D</v>
      </c>
      <c r="F3215" t="str">
        <f>IF(ISBLANK('4I'!$E$212),"",'4I'!$E$212)</f>
        <v/>
      </c>
    </row>
    <row r="3216" spans="1:6">
      <c r="A3216" t="s">
        <v>15722</v>
      </c>
      <c r="B3216" t="str">
        <f>'4I'!$AI$212</f>
        <v>CR20013N5_FD_D</v>
      </c>
      <c r="F3216" t="str">
        <f>IF(ISBLANK('4I'!$F$212),"",'4I'!$F$212)</f>
        <v/>
      </c>
    </row>
    <row r="3217" spans="1:6">
      <c r="A3217" t="s">
        <v>15722</v>
      </c>
      <c r="B3217" t="str">
        <f>'4I'!$AJ$212</f>
        <v>CR20013N6_FD_D</v>
      </c>
      <c r="F3217">
        <f>IF(ISBLANK('4I'!$G$212),"",'4I'!$G$212)</f>
        <v>0</v>
      </c>
    </row>
    <row r="3218" spans="1:6">
      <c r="A3218" t="s">
        <v>15722</v>
      </c>
      <c r="B3218" t="str">
        <f>'4I'!$AK$212</f>
        <v>CR20013MM_FD_D</v>
      </c>
      <c r="F3218" t="str">
        <f>IF(ISBLANK('4I'!$H$212),"",'4I'!$H$212)</f>
        <v/>
      </c>
    </row>
    <row r="3219" spans="1:6">
      <c r="A3219" t="s">
        <v>15722</v>
      </c>
      <c r="B3219" t="str">
        <f>'4I'!$AL$212</f>
        <v>CR20013TA_FD_D</v>
      </c>
      <c r="F3219" t="str">
        <f>IF(ISBLANK('4I'!$I$212),"",'4I'!$I$212)</f>
        <v/>
      </c>
    </row>
    <row r="3220" spans="1:6">
      <c r="A3220" t="s">
        <v>15722</v>
      </c>
      <c r="B3220" t="str">
        <f>'4I'!$AF$213</f>
        <v>CR20014N0_FD_D</v>
      </c>
      <c r="F3220">
        <f>IF(ISBLANK('4I'!$C$213),"",'4I'!$C$213)</f>
        <v>0</v>
      </c>
    </row>
    <row r="3221" spans="1:6">
      <c r="A3221" t="s">
        <v>15722</v>
      </c>
      <c r="B3221" t="str">
        <f>'4I'!$AG$213</f>
        <v>CR20014N1_FD_D</v>
      </c>
      <c r="F3221">
        <f>IF(ISBLANK('4I'!$D$213),"",'4I'!$D$213)</f>
        <v>0</v>
      </c>
    </row>
    <row r="3222" spans="1:6">
      <c r="A3222" t="s">
        <v>15722</v>
      </c>
      <c r="B3222" t="str">
        <f>'4I'!$AH$213</f>
        <v>CR20014N2_FD_D</v>
      </c>
      <c r="F3222">
        <f>IF(ISBLANK('4I'!$E$213),"",'4I'!$E$213)</f>
        <v>0</v>
      </c>
    </row>
    <row r="3223" spans="1:6">
      <c r="A3223" t="s">
        <v>15722</v>
      </c>
      <c r="B3223" t="str">
        <f>'4I'!$AI$213</f>
        <v>CR20014N5_FD_D</v>
      </c>
      <c r="F3223">
        <f>IF(ISBLANK('4I'!$F$213),"",'4I'!$F$213)</f>
        <v>0</v>
      </c>
    </row>
    <row r="3224" spans="1:6">
      <c r="A3224" t="s">
        <v>15722</v>
      </c>
      <c r="B3224" t="str">
        <f>'4I'!$AJ$213</f>
        <v>CR20014N6_FD_D</v>
      </c>
      <c r="F3224">
        <f>IF(ISBLANK('4I'!$G$213),"",'4I'!$G$213)</f>
        <v>0</v>
      </c>
    </row>
    <row r="3225" spans="1:6">
      <c r="A3225" t="s">
        <v>15722</v>
      </c>
      <c r="B3225" t="str">
        <f>'4I'!$AK$213</f>
        <v>CR20014MM_FD_D</v>
      </c>
      <c r="F3225">
        <f>IF(ISBLANK('4I'!$H$213),"",'4I'!$H$213)</f>
        <v>0</v>
      </c>
    </row>
    <row r="3226" spans="1:6">
      <c r="A3226" t="s">
        <v>15722</v>
      </c>
      <c r="B3226" t="str">
        <f>'4I'!$AL$213</f>
        <v>CR20014TA_FD_D</v>
      </c>
      <c r="F3226">
        <f>IF(ISBLANK('4I'!$I$213),"",'4I'!$I$213)</f>
        <v>0</v>
      </c>
    </row>
    <row r="3227" spans="1:6">
      <c r="A3227" t="s">
        <v>15722</v>
      </c>
      <c r="B3227" t="str">
        <f>'4I'!$AF$216</f>
        <v>CR20015N0_FD_D</v>
      </c>
      <c r="F3227" t="str">
        <f>IF(ISBLANK('4I'!$C$216),"",'4I'!$C$216)</f>
        <v/>
      </c>
    </row>
    <row r="3228" spans="1:6">
      <c r="A3228" t="s">
        <v>15722</v>
      </c>
      <c r="B3228" t="str">
        <f>'4I'!$AG$216</f>
        <v>CR20015N1_FD_D</v>
      </c>
      <c r="F3228" t="str">
        <f>IF(ISBLANK('4I'!$D$216),"",'4I'!$D$216)</f>
        <v/>
      </c>
    </row>
    <row r="3229" spans="1:6">
      <c r="A3229" t="s">
        <v>15722</v>
      </c>
      <c r="B3229" t="str">
        <f>'4I'!$AH$216</f>
        <v>CR20015N2_FD_D</v>
      </c>
      <c r="F3229" t="str">
        <f>IF(ISBLANK('4I'!$E$216),"",'4I'!$E$216)</f>
        <v/>
      </c>
    </row>
    <row r="3230" spans="1:6">
      <c r="A3230" t="s">
        <v>15722</v>
      </c>
      <c r="B3230" t="str">
        <f>'4I'!$AI$216</f>
        <v>CR20015N5_FD_D</v>
      </c>
      <c r="F3230" t="str">
        <f>IF(ISBLANK('4I'!$F$216),"",'4I'!$F$216)</f>
        <v/>
      </c>
    </row>
    <row r="3231" spans="1:6">
      <c r="A3231" t="s">
        <v>15722</v>
      </c>
      <c r="B3231" t="str">
        <f>'4I'!$AJ$216</f>
        <v>CR20015N6_FD_D</v>
      </c>
      <c r="F3231">
        <f>IF(ISBLANK('4I'!$G$216),"",'4I'!$G$216)</f>
        <v>0</v>
      </c>
    </row>
    <row r="3232" spans="1:6">
      <c r="A3232" t="s">
        <v>15722</v>
      </c>
      <c r="B3232" t="str">
        <f>'4I'!$AK$216</f>
        <v>CR20015MM_FD_D</v>
      </c>
      <c r="F3232" t="str">
        <f>IF(ISBLANK('4I'!$H$216),"",'4I'!$H$216)</f>
        <v/>
      </c>
    </row>
    <row r="3233" spans="1:6">
      <c r="A3233" t="s">
        <v>15722</v>
      </c>
      <c r="B3233" t="str">
        <f>'4I'!$AL$216</f>
        <v>CR20015TA_FD_D</v>
      </c>
      <c r="F3233" t="str">
        <f>IF(ISBLANK('4I'!$I$216),"",'4I'!$I$216)</f>
        <v/>
      </c>
    </row>
    <row r="3234" spans="1:6">
      <c r="A3234" t="s">
        <v>15722</v>
      </c>
      <c r="B3234" t="str">
        <f>'4I'!$AF$217</f>
        <v>CR20016N0_FD_D</v>
      </c>
      <c r="F3234" t="str">
        <f>IF(ISBLANK('4I'!$C$217),"",'4I'!$C$217)</f>
        <v/>
      </c>
    </row>
    <row r="3235" spans="1:6">
      <c r="A3235" t="s">
        <v>15722</v>
      </c>
      <c r="B3235" t="str">
        <f>'4I'!$AG$217</f>
        <v>CR20016N1_FD_D</v>
      </c>
      <c r="F3235" t="str">
        <f>IF(ISBLANK('4I'!$D$217),"",'4I'!$D$217)</f>
        <v/>
      </c>
    </row>
    <row r="3236" spans="1:6">
      <c r="A3236" t="s">
        <v>15722</v>
      </c>
      <c r="B3236" t="str">
        <f>'4I'!$AH$217</f>
        <v>CR20016N2_FD_D</v>
      </c>
      <c r="F3236" t="str">
        <f>IF(ISBLANK('4I'!$E$217),"",'4I'!$E$217)</f>
        <v/>
      </c>
    </row>
    <row r="3237" spans="1:6">
      <c r="A3237" t="s">
        <v>15722</v>
      </c>
      <c r="B3237" t="str">
        <f>'4I'!$AI$217</f>
        <v>CR20016N5_FD_D</v>
      </c>
      <c r="F3237" t="str">
        <f>IF(ISBLANK('4I'!$F$217),"",'4I'!$F$217)</f>
        <v/>
      </c>
    </row>
    <row r="3238" spans="1:6">
      <c r="A3238" t="s">
        <v>15722</v>
      </c>
      <c r="B3238" t="str">
        <f>'4I'!$AJ$217</f>
        <v>CR20016N6_FD_D</v>
      </c>
      <c r="F3238">
        <f>IF(ISBLANK('4I'!$G$217),"",'4I'!$G$217)</f>
        <v>0</v>
      </c>
    </row>
    <row r="3239" spans="1:6">
      <c r="A3239" t="s">
        <v>15722</v>
      </c>
      <c r="B3239" t="str">
        <f>'4I'!$AK$217</f>
        <v>CR20016MM_FD_D</v>
      </c>
      <c r="F3239" t="str">
        <f>IF(ISBLANK('4I'!$H$217),"",'4I'!$H$217)</f>
        <v/>
      </c>
    </row>
    <row r="3240" spans="1:6">
      <c r="A3240" t="s">
        <v>15722</v>
      </c>
      <c r="B3240" t="str">
        <f>'4I'!$AL$217</f>
        <v>CR20016TA_FD_D</v>
      </c>
      <c r="F3240" t="str">
        <f>IF(ISBLANK('4I'!$I$217),"",'4I'!$I$217)</f>
        <v/>
      </c>
    </row>
    <row r="3241" spans="1:6">
      <c r="A3241" t="s">
        <v>15722</v>
      </c>
      <c r="B3241" t="str">
        <f>'4I'!$AF$218</f>
        <v>CR20017N0_FD_D</v>
      </c>
      <c r="F3241" t="str">
        <f>IF(ISBLANK('4I'!$C$218),"",'4I'!$C$218)</f>
        <v/>
      </c>
    </row>
    <row r="3242" spans="1:6">
      <c r="A3242" t="s">
        <v>15722</v>
      </c>
      <c r="B3242" t="str">
        <f>'4I'!$AG$218</f>
        <v>CR20017N1_FD_D</v>
      </c>
      <c r="F3242" t="str">
        <f>IF(ISBLANK('4I'!$D$218),"",'4I'!$D$218)</f>
        <v/>
      </c>
    </row>
    <row r="3243" spans="1:6">
      <c r="A3243" t="s">
        <v>15722</v>
      </c>
      <c r="B3243" t="str">
        <f>'4I'!$AH$218</f>
        <v>CR20017N2_FD_D</v>
      </c>
      <c r="F3243" t="str">
        <f>IF(ISBLANK('4I'!$E$218),"",'4I'!$E$218)</f>
        <v/>
      </c>
    </row>
    <row r="3244" spans="1:6">
      <c r="A3244" t="s">
        <v>15722</v>
      </c>
      <c r="B3244" t="str">
        <f>'4I'!$AI$218</f>
        <v>CR20017N5_FD_D</v>
      </c>
      <c r="F3244" t="str">
        <f>IF(ISBLANK('4I'!$F$218),"",'4I'!$F$218)</f>
        <v/>
      </c>
    </row>
    <row r="3245" spans="1:6">
      <c r="A3245" t="s">
        <v>15722</v>
      </c>
      <c r="B3245" t="str">
        <f>'4I'!$AJ$218</f>
        <v>CR20017N6_FD_D</v>
      </c>
      <c r="F3245">
        <f>IF(ISBLANK('4I'!$G$218),"",'4I'!$G$218)</f>
        <v>0</v>
      </c>
    </row>
    <row r="3246" spans="1:6">
      <c r="A3246" t="s">
        <v>15722</v>
      </c>
      <c r="B3246" t="str">
        <f>'4I'!$AK$218</f>
        <v>CR20017MM_FD_D</v>
      </c>
      <c r="F3246" t="str">
        <f>IF(ISBLANK('4I'!$H$218),"",'4I'!$H$218)</f>
        <v/>
      </c>
    </row>
    <row r="3247" spans="1:6">
      <c r="A3247" t="s">
        <v>15722</v>
      </c>
      <c r="B3247" t="str">
        <f>'4I'!$AL$218</f>
        <v>CR20017TA_FD_D</v>
      </c>
      <c r="F3247" t="str">
        <f>IF(ISBLANK('4I'!$I$218),"",'4I'!$I$218)</f>
        <v/>
      </c>
    </row>
    <row r="3248" spans="1:6">
      <c r="A3248" t="s">
        <v>15722</v>
      </c>
      <c r="B3248" t="str">
        <f>'4I'!$AF$219</f>
        <v>CR2029N0_FD_D</v>
      </c>
      <c r="F3248" t="str">
        <f>IF(ISBLANK('4I'!$C$219),"",'4I'!$C$219)</f>
        <v/>
      </c>
    </row>
    <row r="3249" spans="1:6">
      <c r="A3249" t="s">
        <v>15722</v>
      </c>
      <c r="B3249" t="str">
        <f>'4I'!$AG$219</f>
        <v>CR2029N1_FD_D</v>
      </c>
      <c r="F3249" t="str">
        <f>IF(ISBLANK('4I'!$D$219),"",'4I'!$D$219)</f>
        <v/>
      </c>
    </row>
    <row r="3250" spans="1:6">
      <c r="A3250" t="s">
        <v>15722</v>
      </c>
      <c r="B3250" t="str">
        <f>'4I'!$AH$219</f>
        <v>CR2029N2_FD_D</v>
      </c>
      <c r="F3250" t="str">
        <f>IF(ISBLANK('4I'!$E$219),"",'4I'!$E$219)</f>
        <v/>
      </c>
    </row>
    <row r="3251" spans="1:6">
      <c r="A3251" t="s">
        <v>15722</v>
      </c>
      <c r="B3251" t="str">
        <f>'4I'!$AI$219</f>
        <v>CR2029N5_FD_D</v>
      </c>
      <c r="F3251" t="str">
        <f>IF(ISBLANK('4I'!$F$219),"",'4I'!$F$219)</f>
        <v/>
      </c>
    </row>
    <row r="3252" spans="1:6">
      <c r="A3252" t="s">
        <v>15722</v>
      </c>
      <c r="B3252" t="str">
        <f>'4I'!$AJ$219</f>
        <v>CR2029N6_FD_D</v>
      </c>
      <c r="F3252">
        <f>IF(ISBLANK('4I'!$G$219),"",'4I'!$G$219)</f>
        <v>0</v>
      </c>
    </row>
    <row r="3253" spans="1:6">
      <c r="A3253" t="s">
        <v>15722</v>
      </c>
      <c r="B3253" t="str">
        <f>'4I'!$AK$219</f>
        <v>CR2029MM_FD_D</v>
      </c>
      <c r="F3253" t="str">
        <f>IF(ISBLANK('4I'!$H$219),"",'4I'!$H$219)</f>
        <v/>
      </c>
    </row>
    <row r="3254" spans="1:6">
      <c r="A3254" t="s">
        <v>15722</v>
      </c>
      <c r="B3254" t="str">
        <f>'4I'!$AL$219</f>
        <v>CR2029TA_FD_D</v>
      </c>
      <c r="F3254" t="str">
        <f>IF(ISBLANK('4I'!$I$219),"",'4I'!$I$219)</f>
        <v/>
      </c>
    </row>
    <row r="3255" spans="1:6">
      <c r="A3255" t="s">
        <v>15722</v>
      </c>
      <c r="B3255" t="str">
        <f>'4I'!$AF$220</f>
        <v>CR2030N0_FD_D</v>
      </c>
      <c r="F3255" t="str">
        <f>IF(ISBLANK('4I'!$C$220),"",'4I'!$C$220)</f>
        <v/>
      </c>
    </row>
    <row r="3256" spans="1:6">
      <c r="A3256" t="s">
        <v>15722</v>
      </c>
      <c r="B3256" t="str">
        <f>'4I'!$AG$220</f>
        <v>CR2030N1_FD_D</v>
      </c>
      <c r="F3256" t="str">
        <f>IF(ISBLANK('4I'!$D$220),"",'4I'!$D$220)</f>
        <v/>
      </c>
    </row>
    <row r="3257" spans="1:6">
      <c r="A3257" t="s">
        <v>15722</v>
      </c>
      <c r="B3257" t="str">
        <f>'4I'!$AH$220</f>
        <v>CR2030N2_FD_D</v>
      </c>
      <c r="F3257" t="str">
        <f>IF(ISBLANK('4I'!$E$220),"",'4I'!$E$220)</f>
        <v/>
      </c>
    </row>
    <row r="3258" spans="1:6">
      <c r="A3258" t="s">
        <v>15722</v>
      </c>
      <c r="B3258" t="str">
        <f>'4I'!$AI$220</f>
        <v>CR2030N5_FD_D</v>
      </c>
      <c r="F3258" t="str">
        <f>IF(ISBLANK('4I'!$F$220),"",'4I'!$F$220)</f>
        <v/>
      </c>
    </row>
    <row r="3259" spans="1:6">
      <c r="A3259" t="s">
        <v>15722</v>
      </c>
      <c r="B3259" t="str">
        <f>'4I'!$AJ$220</f>
        <v>CR2030N6_FD_D</v>
      </c>
      <c r="F3259">
        <f>IF(ISBLANK('4I'!$G$220),"",'4I'!$G$220)</f>
        <v>0</v>
      </c>
    </row>
    <row r="3260" spans="1:6">
      <c r="A3260" t="s">
        <v>15722</v>
      </c>
      <c r="B3260" t="str">
        <f>'4I'!$AK$220</f>
        <v>CR2030MM_FD_D</v>
      </c>
      <c r="F3260" t="str">
        <f>IF(ISBLANK('4I'!$H$220),"",'4I'!$H$220)</f>
        <v/>
      </c>
    </row>
    <row r="3261" spans="1:6">
      <c r="A3261" t="s">
        <v>15722</v>
      </c>
      <c r="B3261" t="str">
        <f>'4I'!$AL$220</f>
        <v>CR2030TA_FD_D</v>
      </c>
      <c r="F3261" t="str">
        <f>IF(ISBLANK('4I'!$I$220),"",'4I'!$I$220)</f>
        <v/>
      </c>
    </row>
    <row r="3262" spans="1:6">
      <c r="A3262" t="s">
        <v>15722</v>
      </c>
      <c r="B3262" t="str">
        <f>'4I'!$AF$221</f>
        <v>CR2031N0_FD_D</v>
      </c>
      <c r="F3262" t="str">
        <f>IF(ISBLANK('4I'!$C$221),"",'4I'!$C$221)</f>
        <v/>
      </c>
    </row>
    <row r="3263" spans="1:6">
      <c r="A3263" t="s">
        <v>15722</v>
      </c>
      <c r="B3263" t="str">
        <f>'4I'!$AG$221</f>
        <v>CR2031N1_FD_D</v>
      </c>
      <c r="F3263" t="str">
        <f>IF(ISBLANK('4I'!$D$221),"",'4I'!$D$221)</f>
        <v/>
      </c>
    </row>
    <row r="3264" spans="1:6">
      <c r="A3264" t="s">
        <v>15722</v>
      </c>
      <c r="B3264" t="str">
        <f>'4I'!$AH$221</f>
        <v>CR2031N2_FD_D</v>
      </c>
      <c r="F3264" t="str">
        <f>IF(ISBLANK('4I'!$E$221),"",'4I'!$E$221)</f>
        <v/>
      </c>
    </row>
    <row r="3265" spans="1:6">
      <c r="A3265" t="s">
        <v>15722</v>
      </c>
      <c r="B3265" t="str">
        <f>'4I'!$AI$221</f>
        <v>CR2031N5_FD_D</v>
      </c>
      <c r="F3265" t="str">
        <f>IF(ISBLANK('4I'!$F$221),"",'4I'!$F$221)</f>
        <v/>
      </c>
    </row>
    <row r="3266" spans="1:6">
      <c r="A3266" t="s">
        <v>15722</v>
      </c>
      <c r="B3266" t="str">
        <f>'4I'!$AJ$221</f>
        <v>CR2031N6_FD_D</v>
      </c>
      <c r="F3266">
        <f>IF(ISBLANK('4I'!$G$221),"",'4I'!$G$221)</f>
        <v>0</v>
      </c>
    </row>
    <row r="3267" spans="1:6">
      <c r="A3267" t="s">
        <v>15722</v>
      </c>
      <c r="B3267" t="str">
        <f>'4I'!$AK$221</f>
        <v>CR2031MM_FD_D</v>
      </c>
      <c r="F3267" t="str">
        <f>IF(ISBLANK('4I'!$H$221),"",'4I'!$H$221)</f>
        <v/>
      </c>
    </row>
    <row r="3268" spans="1:6">
      <c r="A3268" t="s">
        <v>15722</v>
      </c>
      <c r="B3268" t="str">
        <f>'4I'!$AL$221</f>
        <v>CR2031TA_FD_D</v>
      </c>
      <c r="F3268" t="str">
        <f>IF(ISBLANK('4I'!$I$221),"",'4I'!$I$221)</f>
        <v/>
      </c>
    </row>
    <row r="3269" spans="1:6">
      <c r="A3269" t="s">
        <v>15722</v>
      </c>
      <c r="B3269" t="str">
        <f>'4I'!$AF$222</f>
        <v>CR20018N0_FD_D</v>
      </c>
      <c r="F3269" t="str">
        <f>IF(ISBLANK('4I'!$C$222),"",'4I'!$C$222)</f>
        <v/>
      </c>
    </row>
    <row r="3270" spans="1:6">
      <c r="A3270" t="s">
        <v>15722</v>
      </c>
      <c r="B3270" t="str">
        <f>'4I'!$AG$222</f>
        <v>CR20018N1_FD_D</v>
      </c>
      <c r="F3270" t="str">
        <f>IF(ISBLANK('4I'!$D$222),"",'4I'!$D$222)</f>
        <v/>
      </c>
    </row>
    <row r="3271" spans="1:6">
      <c r="A3271" t="s">
        <v>15722</v>
      </c>
      <c r="B3271" t="str">
        <f>'4I'!$AH$222</f>
        <v>CR20018N2_FD_D</v>
      </c>
      <c r="F3271" t="str">
        <f>IF(ISBLANK('4I'!$E$222),"",'4I'!$E$222)</f>
        <v/>
      </c>
    </row>
    <row r="3272" spans="1:6">
      <c r="A3272" t="s">
        <v>15722</v>
      </c>
      <c r="B3272" t="str">
        <f>'4I'!$AI$222</f>
        <v>CR20018N5_FD_D</v>
      </c>
      <c r="F3272" t="str">
        <f>IF(ISBLANK('4I'!$F$222),"",'4I'!$F$222)</f>
        <v/>
      </c>
    </row>
    <row r="3273" spans="1:6">
      <c r="A3273" t="s">
        <v>15722</v>
      </c>
      <c r="B3273" t="str">
        <f>'4I'!$AJ$222</f>
        <v>CR20018N6_FD_D</v>
      </c>
      <c r="F3273">
        <f>IF(ISBLANK('4I'!$G$222),"",'4I'!$G$222)</f>
        <v>0</v>
      </c>
    </row>
    <row r="3274" spans="1:6">
      <c r="A3274" t="s">
        <v>15722</v>
      </c>
      <c r="B3274" t="str">
        <f>'4I'!$AK$222</f>
        <v>CR20018MM_FD_D</v>
      </c>
      <c r="F3274" t="str">
        <f>IF(ISBLANK('4I'!$H$222),"",'4I'!$H$222)</f>
        <v/>
      </c>
    </row>
    <row r="3275" spans="1:6">
      <c r="A3275" t="s">
        <v>15722</v>
      </c>
      <c r="B3275" t="str">
        <f>'4I'!$AL$222</f>
        <v>CR20018TA_FD_D</v>
      </c>
      <c r="F3275" t="str">
        <f>IF(ISBLANK('4I'!$I$222),"",'4I'!$I$222)</f>
        <v/>
      </c>
    </row>
    <row r="3276" spans="1:6">
      <c r="A3276" t="s">
        <v>15722</v>
      </c>
      <c r="B3276" t="str">
        <f>'4I'!$AF$223</f>
        <v>CR20019N0_FD_D</v>
      </c>
      <c r="F3276">
        <f>IF(ISBLANK('4I'!$C$223),"",'4I'!$C$223)</f>
        <v>0</v>
      </c>
    </row>
    <row r="3277" spans="1:6">
      <c r="A3277" t="s">
        <v>15722</v>
      </c>
      <c r="B3277" t="str">
        <f>'4I'!$AG$223</f>
        <v>CR20019N1_FD_D</v>
      </c>
      <c r="F3277">
        <f>IF(ISBLANK('4I'!$D$223),"",'4I'!$D$223)</f>
        <v>0</v>
      </c>
    </row>
    <row r="3278" spans="1:6">
      <c r="A3278" t="s">
        <v>15722</v>
      </c>
      <c r="B3278" t="str">
        <f>'4I'!$AH$223</f>
        <v>CR20019N2_FD_D</v>
      </c>
      <c r="F3278">
        <f>IF(ISBLANK('4I'!$E$223),"",'4I'!$E$223)</f>
        <v>0</v>
      </c>
    </row>
    <row r="3279" spans="1:6">
      <c r="A3279" t="s">
        <v>15722</v>
      </c>
      <c r="B3279" t="str">
        <f>'4I'!$AI$223</f>
        <v>CR20019N5_FD_D</v>
      </c>
      <c r="F3279">
        <f>IF(ISBLANK('4I'!$F$223),"",'4I'!$F$223)</f>
        <v>0</v>
      </c>
    </row>
    <row r="3280" spans="1:6">
      <c r="A3280" t="s">
        <v>15722</v>
      </c>
      <c r="B3280" t="str">
        <f>'4I'!$AJ$223</f>
        <v>CR20019N6_FD_D</v>
      </c>
      <c r="F3280">
        <f>IF(ISBLANK('4I'!$G$223),"",'4I'!$G$223)</f>
        <v>0</v>
      </c>
    </row>
    <row r="3281" spans="1:6">
      <c r="A3281" t="s">
        <v>15722</v>
      </c>
      <c r="B3281" t="str">
        <f>'4I'!$AK$223</f>
        <v>CR20019MM_FD_D</v>
      </c>
      <c r="F3281">
        <f>IF(ISBLANK('4I'!$H$223),"",'4I'!$H$223)</f>
        <v>0</v>
      </c>
    </row>
    <row r="3282" spans="1:6">
      <c r="A3282" t="s">
        <v>15722</v>
      </c>
      <c r="B3282" t="str">
        <f>'4I'!$AL$223</f>
        <v>CR20019TA_FD_D</v>
      </c>
      <c r="F3282">
        <f>IF(ISBLANK('4I'!$I$223),"",'4I'!$I$223)</f>
        <v>0</v>
      </c>
    </row>
    <row r="3283" spans="1:6">
      <c r="A3283" t="s">
        <v>15722</v>
      </c>
      <c r="B3283" t="str">
        <f>'4I'!$AF$226</f>
        <v>CR2028N0_FD_D</v>
      </c>
      <c r="F3283" t="str">
        <f>IF(ISBLANK('4I'!$C$226),"",'4I'!$C$226)</f>
        <v/>
      </c>
    </row>
    <row r="3284" spans="1:6">
      <c r="A3284" t="s">
        <v>15722</v>
      </c>
      <c r="B3284" t="str">
        <f>'4I'!$AG$226</f>
        <v>CR2028N1_FD_D</v>
      </c>
      <c r="F3284" t="str">
        <f>IF(ISBLANK('4I'!$D$226),"",'4I'!$D$226)</f>
        <v/>
      </c>
    </row>
    <row r="3285" spans="1:6">
      <c r="A3285" t="s">
        <v>15722</v>
      </c>
      <c r="B3285" t="str">
        <f>'4I'!$AH$226</f>
        <v>CR2028N2_FD_D</v>
      </c>
      <c r="F3285" t="str">
        <f>IF(ISBLANK('4I'!$E$226),"",'4I'!$E$226)</f>
        <v/>
      </c>
    </row>
    <row r="3286" spans="1:6">
      <c r="A3286" t="s">
        <v>15722</v>
      </c>
      <c r="B3286" t="str">
        <f>'4I'!$AI$226</f>
        <v>CR2028N5_FD_D</v>
      </c>
      <c r="F3286" t="str">
        <f>IF(ISBLANK('4I'!$F$226),"",'4I'!$F$226)</f>
        <v/>
      </c>
    </row>
    <row r="3287" spans="1:6">
      <c r="A3287" t="s">
        <v>15722</v>
      </c>
      <c r="B3287" t="str">
        <f>'4I'!$AJ$226</f>
        <v>CR2028N6_FD_D</v>
      </c>
      <c r="F3287">
        <f>IF(ISBLANK('4I'!$G$226),"",'4I'!$G$226)</f>
        <v>0</v>
      </c>
    </row>
    <row r="3288" spans="1:6">
      <c r="A3288" t="s">
        <v>15722</v>
      </c>
      <c r="B3288" t="str">
        <f>'4I'!$AK$226</f>
        <v>CR2028MM_FD_D</v>
      </c>
      <c r="F3288" t="str">
        <f>IF(ISBLANK('4I'!$H$226),"",'4I'!$H$226)</f>
        <v/>
      </c>
    </row>
    <row r="3289" spans="1:6">
      <c r="A3289" t="s">
        <v>15722</v>
      </c>
      <c r="B3289" t="str">
        <f>'4I'!$AL$226</f>
        <v>CR2028TA_FD_D</v>
      </c>
      <c r="F3289" t="str">
        <f>IF(ISBLANK('4I'!$I$226),"",'4I'!$I$226)</f>
        <v/>
      </c>
    </row>
    <row r="3290" spans="1:6">
      <c r="A3290" t="s">
        <v>15722</v>
      </c>
      <c r="B3290" t="str">
        <f>'4I'!$AF$228</f>
        <v>CR20020N0_FD_D</v>
      </c>
      <c r="F3290">
        <f>IF(ISBLANK('4I'!$C$228),"",'4I'!$C$228)</f>
        <v>0</v>
      </c>
    </row>
    <row r="3291" spans="1:6">
      <c r="A3291" t="s">
        <v>15722</v>
      </c>
      <c r="B3291" t="str">
        <f>'4I'!$AG$228</f>
        <v>CR20020N1_FD_D</v>
      </c>
      <c r="F3291">
        <f>IF(ISBLANK('4I'!$D$228),"",'4I'!$D$228)</f>
        <v>0</v>
      </c>
    </row>
    <row r="3292" spans="1:6">
      <c r="A3292" t="s">
        <v>15722</v>
      </c>
      <c r="B3292" t="str">
        <f>'4I'!$AH$228</f>
        <v>CR20020N2_FD_D</v>
      </c>
      <c r="F3292">
        <f>IF(ISBLANK('4I'!$E$228),"",'4I'!$E$228)</f>
        <v>0</v>
      </c>
    </row>
    <row r="3293" spans="1:6">
      <c r="A3293" t="s">
        <v>15722</v>
      </c>
      <c r="B3293" t="str">
        <f>'4I'!$AI$228</f>
        <v>CR20020N5_FD_D</v>
      </c>
      <c r="F3293">
        <f>IF(ISBLANK('4I'!$F$228),"",'4I'!$F$228)</f>
        <v>0</v>
      </c>
    </row>
    <row r="3294" spans="1:6">
      <c r="A3294" t="s">
        <v>15722</v>
      </c>
      <c r="B3294" t="str">
        <f>'4I'!$AJ$228</f>
        <v>CR20020N6_FD_D</v>
      </c>
      <c r="F3294">
        <f>IF(ISBLANK('4I'!$G$228),"",'4I'!$G$228)</f>
        <v>0</v>
      </c>
    </row>
    <row r="3295" spans="1:6">
      <c r="A3295" t="s">
        <v>15722</v>
      </c>
      <c r="B3295" t="str">
        <f>'4I'!$AK$228</f>
        <v>CR20020MM_FD_D</v>
      </c>
      <c r="F3295">
        <f>IF(ISBLANK('4I'!$H$228),"",'4I'!$H$228)</f>
        <v>0</v>
      </c>
    </row>
    <row r="3296" spans="1:6">
      <c r="A3296" t="s">
        <v>15722</v>
      </c>
      <c r="B3296" t="str">
        <f>'4I'!$AL$228</f>
        <v>CR20020TA_FD_D</v>
      </c>
      <c r="F3296">
        <f>IF(ISBLANK('4I'!$I$228),"",'4I'!$I$228)</f>
        <v>0</v>
      </c>
    </row>
    <row r="3297" spans="1:6">
      <c r="A3297" t="s">
        <v>15723</v>
      </c>
      <c r="B3297" t="str">
        <f>'4K'!$AG$10</f>
        <v>WWS01001FL</v>
      </c>
      <c r="F3297" t="str">
        <f>IF(ISBLANK('4K'!$E$10),"",'4K'!$E$10)</f>
        <v/>
      </c>
    </row>
    <row r="3298" spans="1:6">
      <c r="A3298" t="s">
        <v>15723</v>
      </c>
      <c r="B3298" t="str">
        <f>'4K'!$AH$10</f>
        <v>WWS01001SWD</v>
      </c>
      <c r="F3298" t="str">
        <f>IF(ISBLANK('4K'!$F$10),"",'4K'!$F$10)</f>
        <v/>
      </c>
    </row>
    <row r="3299" spans="1:6">
      <c r="A3299" t="s">
        <v>15723</v>
      </c>
      <c r="B3299" t="str">
        <f>'4K'!$AI$10</f>
        <v>WWS01001HD</v>
      </c>
      <c r="F3299" t="str">
        <f>IF(ISBLANK('4K'!$G$10),"",'4K'!$G$10)</f>
        <v/>
      </c>
    </row>
    <row r="3300" spans="1:6">
      <c r="A3300" t="s">
        <v>15723</v>
      </c>
      <c r="B3300" t="str">
        <f>'4K'!$AJ$10</f>
        <v>WWS01001STD</v>
      </c>
      <c r="F3300" t="str">
        <f>IF(ISBLANK('4K'!$H$10),"",'4K'!$H$10)</f>
        <v/>
      </c>
    </row>
    <row r="3301" spans="1:6">
      <c r="A3301" t="s">
        <v>15723</v>
      </c>
      <c r="B3301" t="str">
        <f>'4K'!$AK$10</f>
        <v>WWS01001SLT</v>
      </c>
      <c r="F3301" t="str">
        <f>IF(ISBLANK('4K'!$I$10),"",'4K'!$I$10)</f>
        <v/>
      </c>
    </row>
    <row r="3302" spans="1:6">
      <c r="A3302" t="s">
        <v>15723</v>
      </c>
      <c r="B3302" t="str">
        <f>'4K'!$AL$10</f>
        <v>WWS01001STP</v>
      </c>
      <c r="F3302" t="str">
        <f>IF(ISBLANK('4K'!$J$10),"",'4K'!$J$10)</f>
        <v/>
      </c>
    </row>
    <row r="3303" spans="1:6">
      <c r="A3303" t="s">
        <v>15723</v>
      </c>
      <c r="B3303" t="str">
        <f>'4K'!$AM$10</f>
        <v>WWS01001SDT</v>
      </c>
      <c r="F3303" t="str">
        <f>IF(ISBLANK('4K'!$K$10),"",'4K'!$K$10)</f>
        <v/>
      </c>
    </row>
    <row r="3304" spans="1:6">
      <c r="A3304" t="s">
        <v>15723</v>
      </c>
      <c r="B3304" t="str">
        <f>'4K'!$AN$10</f>
        <v>WWS01001SDD</v>
      </c>
      <c r="F3304" t="str">
        <f>IF(ISBLANK('4K'!$L$10),"",'4K'!$L$10)</f>
        <v/>
      </c>
    </row>
    <row r="3305" spans="1:6">
      <c r="A3305" t="s">
        <v>15723</v>
      </c>
      <c r="B3305" t="str">
        <f>'4K'!$AO$10</f>
        <v>WWS01001CAS</v>
      </c>
      <c r="F3305">
        <f>IF(ISBLANK('4K'!$M$10),"",'4K'!$M$10)</f>
        <v>0</v>
      </c>
    </row>
    <row r="3306" spans="1:6">
      <c r="A3306" t="s">
        <v>15723</v>
      </c>
      <c r="B3306" t="str">
        <f>'4K'!$AG$11</f>
        <v>WWS01002FL</v>
      </c>
      <c r="F3306" t="str">
        <f>IF(ISBLANK('4K'!$E$11),"",'4K'!$E$11)</f>
        <v/>
      </c>
    </row>
    <row r="3307" spans="1:6">
      <c r="A3307" t="s">
        <v>15723</v>
      </c>
      <c r="B3307" t="str">
        <f>'4K'!$AH$11</f>
        <v>WWS01002SWD</v>
      </c>
      <c r="F3307" t="str">
        <f>IF(ISBLANK('4K'!$F$11),"",'4K'!$F$11)</f>
        <v/>
      </c>
    </row>
    <row r="3308" spans="1:6">
      <c r="A3308" t="s">
        <v>15723</v>
      </c>
      <c r="B3308" t="str">
        <f>'4K'!$AI$11</f>
        <v>WWS01002HD</v>
      </c>
      <c r="F3308" t="str">
        <f>IF(ISBLANK('4K'!$G$11),"",'4K'!$G$11)</f>
        <v/>
      </c>
    </row>
    <row r="3309" spans="1:6">
      <c r="A3309" t="s">
        <v>15723</v>
      </c>
      <c r="B3309" t="str">
        <f>'4K'!$AJ$11</f>
        <v>WWS01002STD</v>
      </c>
      <c r="F3309" t="str">
        <f>IF(ISBLANK('4K'!$H$11),"",'4K'!$H$11)</f>
        <v/>
      </c>
    </row>
    <row r="3310" spans="1:6">
      <c r="A3310" t="s">
        <v>15723</v>
      </c>
      <c r="B3310" t="str">
        <f>'4K'!$AK$11</f>
        <v>WWS01002SLT</v>
      </c>
      <c r="F3310" t="str">
        <f>IF(ISBLANK('4K'!$I$11),"",'4K'!$I$11)</f>
        <v/>
      </c>
    </row>
    <row r="3311" spans="1:6">
      <c r="A3311" t="s">
        <v>15723</v>
      </c>
      <c r="B3311" t="str">
        <f>'4K'!$AL$11</f>
        <v>WWS01002STP</v>
      </c>
      <c r="F3311" t="str">
        <f>IF(ISBLANK('4K'!$J$11),"",'4K'!$J$11)</f>
        <v/>
      </c>
    </row>
    <row r="3312" spans="1:6">
      <c r="A3312" t="s">
        <v>15723</v>
      </c>
      <c r="B3312" t="str">
        <f>'4K'!$AM$11</f>
        <v>WWS01002SDT</v>
      </c>
      <c r="F3312" t="str">
        <f>IF(ISBLANK('4K'!$K$11),"",'4K'!$K$11)</f>
        <v/>
      </c>
    </row>
    <row r="3313" spans="1:6">
      <c r="A3313" t="s">
        <v>15723</v>
      </c>
      <c r="B3313" t="str">
        <f>'4K'!$AN$11</f>
        <v>WWS01002SDD</v>
      </c>
      <c r="F3313" t="str">
        <f>IF(ISBLANK('4K'!$L$11),"",'4K'!$L$11)</f>
        <v/>
      </c>
    </row>
    <row r="3314" spans="1:6">
      <c r="A3314" t="s">
        <v>15723</v>
      </c>
      <c r="B3314" t="str">
        <f>'4K'!$AO$11</f>
        <v>WWS01002CAS</v>
      </c>
      <c r="F3314">
        <f>IF(ISBLANK('4K'!$M$11),"",'4K'!$M$11)</f>
        <v>0</v>
      </c>
    </row>
    <row r="3315" spans="1:6">
      <c r="A3315" t="s">
        <v>15723</v>
      </c>
      <c r="B3315" t="str">
        <f>'4K'!$AG$12</f>
        <v>WWS01004FL</v>
      </c>
      <c r="F3315" t="str">
        <f>IF(ISBLANK('4K'!$E$12),"",'4K'!$E$12)</f>
        <v/>
      </c>
    </row>
    <row r="3316" spans="1:6">
      <c r="A3316" t="s">
        <v>15723</v>
      </c>
      <c r="B3316" t="str">
        <f>'4K'!$AH$12</f>
        <v>WWS01004SWD</v>
      </c>
      <c r="F3316" t="str">
        <f>IF(ISBLANK('4K'!$F$12),"",'4K'!$F$12)</f>
        <v/>
      </c>
    </row>
    <row r="3317" spans="1:6">
      <c r="A3317" t="s">
        <v>15723</v>
      </c>
      <c r="B3317" t="str">
        <f>'4K'!$AI$12</f>
        <v>WWS01004HD</v>
      </c>
      <c r="F3317" t="str">
        <f>IF(ISBLANK('4K'!$G$12),"",'4K'!$G$12)</f>
        <v/>
      </c>
    </row>
    <row r="3318" spans="1:6">
      <c r="A3318" t="s">
        <v>15723</v>
      </c>
      <c r="B3318" t="str">
        <f>'4K'!$AJ$12</f>
        <v>WWS01004STD</v>
      </c>
      <c r="F3318" t="str">
        <f>IF(ISBLANK('4K'!$H$12),"",'4K'!$H$12)</f>
        <v/>
      </c>
    </row>
    <row r="3319" spans="1:6">
      <c r="A3319" t="s">
        <v>15723</v>
      </c>
      <c r="B3319" t="str">
        <f>'4K'!$AK$12</f>
        <v>WWS01004SLT</v>
      </c>
      <c r="F3319" t="str">
        <f>IF(ISBLANK('4K'!$I$12),"",'4K'!$I$12)</f>
        <v/>
      </c>
    </row>
    <row r="3320" spans="1:6">
      <c r="A3320" t="s">
        <v>15723</v>
      </c>
      <c r="B3320" t="str">
        <f>'4K'!$AL$12</f>
        <v>WWS01004STP</v>
      </c>
      <c r="F3320" t="str">
        <f>IF(ISBLANK('4K'!$J$12),"",'4K'!$J$12)</f>
        <v/>
      </c>
    </row>
    <row r="3321" spans="1:6">
      <c r="A3321" t="s">
        <v>15723</v>
      </c>
      <c r="B3321" t="str">
        <f>'4K'!$AM$12</f>
        <v>WWS01004SDT</v>
      </c>
      <c r="F3321" t="str">
        <f>IF(ISBLANK('4K'!$K$12),"",'4K'!$K$12)</f>
        <v/>
      </c>
    </row>
    <row r="3322" spans="1:6">
      <c r="A3322" t="s">
        <v>15723</v>
      </c>
      <c r="B3322" t="str">
        <f>'4K'!$AN$12</f>
        <v>WWS01004SDD</v>
      </c>
      <c r="F3322" t="str">
        <f>IF(ISBLANK('4K'!$L$12),"",'4K'!$L$12)</f>
        <v/>
      </c>
    </row>
    <row r="3323" spans="1:6">
      <c r="A3323" t="s">
        <v>15723</v>
      </c>
      <c r="B3323" t="str">
        <f>'4K'!$AO$12</f>
        <v>WWS01004CAS</v>
      </c>
      <c r="F3323">
        <f>IF(ISBLANK('4K'!$M$12),"",'4K'!$M$12)</f>
        <v>0</v>
      </c>
    </row>
    <row r="3324" spans="1:6">
      <c r="A3324" t="s">
        <v>15723</v>
      </c>
      <c r="B3324" t="str">
        <f>'4K'!$AG$13</f>
        <v>WWS01005FL</v>
      </c>
      <c r="F3324" t="str">
        <f>IF(ISBLANK('4K'!$E$13),"",'4K'!$E$13)</f>
        <v/>
      </c>
    </row>
    <row r="3325" spans="1:6">
      <c r="A3325" t="s">
        <v>15723</v>
      </c>
      <c r="B3325" t="str">
        <f>'4K'!$AH$13</f>
        <v>WWS01005SWD</v>
      </c>
      <c r="F3325" t="str">
        <f>IF(ISBLANK('4K'!$F$13),"",'4K'!$F$13)</f>
        <v/>
      </c>
    </row>
    <row r="3326" spans="1:6">
      <c r="A3326" t="s">
        <v>15723</v>
      </c>
      <c r="B3326" t="str">
        <f>'4K'!$AI$13</f>
        <v>WWS01005HD</v>
      </c>
      <c r="F3326" t="str">
        <f>IF(ISBLANK('4K'!$G$13),"",'4K'!$G$13)</f>
        <v/>
      </c>
    </row>
    <row r="3327" spans="1:6">
      <c r="A3327" t="s">
        <v>15723</v>
      </c>
      <c r="B3327" t="str">
        <f>'4K'!$AJ$13</f>
        <v>WWS01005STD</v>
      </c>
      <c r="F3327" t="str">
        <f>IF(ISBLANK('4K'!$H$13),"",'4K'!$H$13)</f>
        <v/>
      </c>
    </row>
    <row r="3328" spans="1:6">
      <c r="A3328" t="s">
        <v>15723</v>
      </c>
      <c r="B3328" t="str">
        <f>'4K'!$AK$13</f>
        <v>WWS01005SLT</v>
      </c>
      <c r="F3328" t="str">
        <f>IF(ISBLANK('4K'!$I$13),"",'4K'!$I$13)</f>
        <v/>
      </c>
    </row>
    <row r="3329" spans="1:6">
      <c r="A3329" t="s">
        <v>15723</v>
      </c>
      <c r="B3329" t="str">
        <f>'4K'!$AL$13</f>
        <v>WWS01005STP</v>
      </c>
      <c r="F3329" t="str">
        <f>IF(ISBLANK('4K'!$J$13),"",'4K'!$J$13)</f>
        <v/>
      </c>
    </row>
    <row r="3330" spans="1:6">
      <c r="A3330" t="s">
        <v>15723</v>
      </c>
      <c r="B3330" t="str">
        <f>'4K'!$AM$13</f>
        <v>WWS01005SDT</v>
      </c>
      <c r="F3330" t="str">
        <f>IF(ISBLANK('4K'!$K$13),"",'4K'!$K$13)</f>
        <v/>
      </c>
    </row>
    <row r="3331" spans="1:6">
      <c r="A3331" t="s">
        <v>15723</v>
      </c>
      <c r="B3331" t="str">
        <f>'4K'!$AN$13</f>
        <v>WWS01005SDD</v>
      </c>
      <c r="F3331" t="str">
        <f>IF(ISBLANK('4K'!$L$13),"",'4K'!$L$13)</f>
        <v/>
      </c>
    </row>
    <row r="3332" spans="1:6">
      <c r="A3332" t="s">
        <v>15723</v>
      </c>
      <c r="B3332" t="str">
        <f>'4K'!$AO$13</f>
        <v>WWS01005CAS</v>
      </c>
      <c r="F3332">
        <f>IF(ISBLANK('4K'!$M$13),"",'4K'!$M$13)</f>
        <v>0</v>
      </c>
    </row>
    <row r="3333" spans="1:6">
      <c r="A3333" t="s">
        <v>15723</v>
      </c>
      <c r="B3333" t="str">
        <f>'4K'!$AG$14</f>
        <v>WWS01006FL</v>
      </c>
      <c r="F3333" t="str">
        <f>IF(ISBLANK('4K'!$E$14),"",'4K'!$E$14)</f>
        <v/>
      </c>
    </row>
    <row r="3334" spans="1:6">
      <c r="A3334" t="s">
        <v>15723</v>
      </c>
      <c r="B3334" t="str">
        <f>'4K'!$AH$14</f>
        <v>WWS01006SWD</v>
      </c>
      <c r="F3334" t="str">
        <f>IF(ISBLANK('4K'!$F$14),"",'4K'!$F$14)</f>
        <v/>
      </c>
    </row>
    <row r="3335" spans="1:6">
      <c r="A3335" t="s">
        <v>15723</v>
      </c>
      <c r="B3335" t="str">
        <f>'4K'!$AI$14</f>
        <v>WWS01006HD</v>
      </c>
      <c r="F3335" t="str">
        <f>IF(ISBLANK('4K'!$G$14),"",'4K'!$G$14)</f>
        <v/>
      </c>
    </row>
    <row r="3336" spans="1:6">
      <c r="A3336" t="s">
        <v>15723</v>
      </c>
      <c r="B3336" t="str">
        <f>'4K'!$AJ$14</f>
        <v>WWS01006STD</v>
      </c>
      <c r="F3336" t="str">
        <f>IF(ISBLANK('4K'!$H$14),"",'4K'!$H$14)</f>
        <v/>
      </c>
    </row>
    <row r="3337" spans="1:6">
      <c r="A3337" t="s">
        <v>15723</v>
      </c>
      <c r="B3337" t="str">
        <f>'4K'!$AK$14</f>
        <v>WWS01006SLT</v>
      </c>
      <c r="F3337" t="str">
        <f>IF(ISBLANK('4K'!$I$14),"",'4K'!$I$14)</f>
        <v/>
      </c>
    </row>
    <row r="3338" spans="1:6">
      <c r="A3338" t="s">
        <v>15723</v>
      </c>
      <c r="B3338" t="str">
        <f>'4K'!$AL$14</f>
        <v>WWS01006STP</v>
      </c>
      <c r="F3338" t="str">
        <f>IF(ISBLANK('4K'!$J$14),"",'4K'!$J$14)</f>
        <v/>
      </c>
    </row>
    <row r="3339" spans="1:6">
      <c r="A3339" t="s">
        <v>15723</v>
      </c>
      <c r="B3339" t="str">
        <f>'4K'!$AM$14</f>
        <v>WWS01006SDT</v>
      </c>
      <c r="F3339" t="str">
        <f>IF(ISBLANK('4K'!$K$14),"",'4K'!$K$14)</f>
        <v/>
      </c>
    </row>
    <row r="3340" spans="1:6">
      <c r="A3340" t="s">
        <v>15723</v>
      </c>
      <c r="B3340" t="str">
        <f>'4K'!$AN$14</f>
        <v>WWS01006SDD</v>
      </c>
      <c r="F3340" t="str">
        <f>IF(ISBLANK('4K'!$L$14),"",'4K'!$L$14)</f>
        <v/>
      </c>
    </row>
    <row r="3341" spans="1:6">
      <c r="A3341" t="s">
        <v>15723</v>
      </c>
      <c r="B3341" t="str">
        <f>'4K'!$AO$14</f>
        <v>WWS01006CAS</v>
      </c>
      <c r="F3341">
        <f>IF(ISBLANK('4K'!$M$14),"",'4K'!$M$14)</f>
        <v>0</v>
      </c>
    </row>
    <row r="3342" spans="1:6">
      <c r="A3342" t="s">
        <v>15723</v>
      </c>
      <c r="B3342" t="str">
        <f>'4K'!$AG$15</f>
        <v>WWS01007FL</v>
      </c>
      <c r="F3342" t="str">
        <f>IF(ISBLANK('4K'!$E$15),"",'4K'!$E$15)</f>
        <v/>
      </c>
    </row>
    <row r="3343" spans="1:6">
      <c r="A3343" t="s">
        <v>15723</v>
      </c>
      <c r="B3343" t="str">
        <f>'4K'!$AH$15</f>
        <v>WWS01007SWD</v>
      </c>
      <c r="F3343" t="str">
        <f>IF(ISBLANK('4K'!$F$15),"",'4K'!$F$15)</f>
        <v/>
      </c>
    </row>
    <row r="3344" spans="1:6">
      <c r="A3344" t="s">
        <v>15723</v>
      </c>
      <c r="B3344" t="str">
        <f>'4K'!$AI$15</f>
        <v>WWS01007HD</v>
      </c>
      <c r="F3344" t="str">
        <f>IF(ISBLANK('4K'!$G$15),"",'4K'!$G$15)</f>
        <v/>
      </c>
    </row>
    <row r="3345" spans="1:6">
      <c r="A3345" t="s">
        <v>15723</v>
      </c>
      <c r="B3345" t="str">
        <f>'4K'!$AJ$15</f>
        <v>WWS01007STD</v>
      </c>
      <c r="F3345" t="str">
        <f>IF(ISBLANK('4K'!$H$15),"",'4K'!$H$15)</f>
        <v/>
      </c>
    </row>
    <row r="3346" spans="1:6">
      <c r="A3346" t="s">
        <v>15723</v>
      </c>
      <c r="B3346" t="str">
        <f>'4K'!$AK$15</f>
        <v>WWS01007SLT</v>
      </c>
      <c r="F3346" t="str">
        <f>IF(ISBLANK('4K'!$I$15),"",'4K'!$I$15)</f>
        <v/>
      </c>
    </row>
    <row r="3347" spans="1:6">
      <c r="A3347" t="s">
        <v>15723</v>
      </c>
      <c r="B3347" t="str">
        <f>'4K'!$AL$15</f>
        <v>WWS01007STP</v>
      </c>
      <c r="F3347" t="str">
        <f>IF(ISBLANK('4K'!$J$15),"",'4K'!$J$15)</f>
        <v/>
      </c>
    </row>
    <row r="3348" spans="1:6">
      <c r="A3348" t="s">
        <v>15723</v>
      </c>
      <c r="B3348" t="str">
        <f>'4K'!$AM$15</f>
        <v>WWS01007SDT</v>
      </c>
      <c r="F3348" t="str">
        <f>IF(ISBLANK('4K'!$K$15),"",'4K'!$K$15)</f>
        <v/>
      </c>
    </row>
    <row r="3349" spans="1:6">
      <c r="A3349" t="s">
        <v>15723</v>
      </c>
      <c r="B3349" t="str">
        <f>'4K'!$AN$15</f>
        <v>WWS01007SDD</v>
      </c>
      <c r="F3349" t="str">
        <f>IF(ISBLANK('4K'!$L$15),"",'4K'!$L$15)</f>
        <v/>
      </c>
    </row>
    <row r="3350" spans="1:6">
      <c r="A3350" t="s">
        <v>15723</v>
      </c>
      <c r="B3350" t="str">
        <f>'4K'!$AO$15</f>
        <v>WWS01007CAS</v>
      </c>
      <c r="F3350">
        <f>IF(ISBLANK('4K'!$M$15),"",'4K'!$M$15)</f>
        <v>0</v>
      </c>
    </row>
    <row r="3351" spans="1:6">
      <c r="A3351" t="s">
        <v>15723</v>
      </c>
      <c r="B3351" t="str">
        <f>'4K'!$AG$16</f>
        <v>WWS1008FL</v>
      </c>
      <c r="F3351" t="str">
        <f>IF(ISBLANK('4K'!$E$16),"",'4K'!$E$16)</f>
        <v/>
      </c>
    </row>
    <row r="3352" spans="1:6">
      <c r="A3352" t="s">
        <v>15723</v>
      </c>
      <c r="B3352" t="str">
        <f>'4K'!$AH$16</f>
        <v>WWS1008SWD</v>
      </c>
      <c r="F3352" t="str">
        <f>IF(ISBLANK('4K'!$F$16),"",'4K'!$F$16)</f>
        <v/>
      </c>
    </row>
    <row r="3353" spans="1:6">
      <c r="A3353" t="s">
        <v>15723</v>
      </c>
      <c r="B3353" t="str">
        <f>'4K'!$AI$16</f>
        <v>WWS1008HD</v>
      </c>
      <c r="F3353" t="str">
        <f>IF(ISBLANK('4K'!$G$16),"",'4K'!$G$16)</f>
        <v/>
      </c>
    </row>
    <row r="3354" spans="1:6">
      <c r="A3354" t="s">
        <v>15723</v>
      </c>
      <c r="B3354" t="str">
        <f>'4K'!$AJ$16</f>
        <v>WWS1008STD</v>
      </c>
      <c r="F3354" t="str">
        <f>IF(ISBLANK('4K'!$H$16),"",'4K'!$H$16)</f>
        <v/>
      </c>
    </row>
    <row r="3355" spans="1:6">
      <c r="A3355" t="s">
        <v>15723</v>
      </c>
      <c r="B3355" t="str">
        <f>'4K'!$AK$16</f>
        <v>WWS1008SLT</v>
      </c>
      <c r="F3355" t="str">
        <f>IF(ISBLANK('4K'!$I$16),"",'4K'!$I$16)</f>
        <v/>
      </c>
    </row>
    <row r="3356" spans="1:6">
      <c r="A3356" t="s">
        <v>15723</v>
      </c>
      <c r="B3356" t="str">
        <f>'4K'!$AL$16</f>
        <v>WWS1008STP</v>
      </c>
      <c r="F3356" t="str">
        <f>IF(ISBLANK('4K'!$J$16),"",'4K'!$J$16)</f>
        <v/>
      </c>
    </row>
    <row r="3357" spans="1:6">
      <c r="A3357" t="s">
        <v>15723</v>
      </c>
      <c r="B3357" t="str">
        <f>'4K'!$AM$16</f>
        <v>WWS1008SDT</v>
      </c>
      <c r="F3357" t="str">
        <f>IF(ISBLANK('4K'!$K$16),"",'4K'!$K$16)</f>
        <v/>
      </c>
    </row>
    <row r="3358" spans="1:6">
      <c r="A3358" t="s">
        <v>15723</v>
      </c>
      <c r="B3358" t="str">
        <f>'4K'!$AN$16</f>
        <v>WWS1008SDD</v>
      </c>
      <c r="F3358" t="str">
        <f>IF(ISBLANK('4K'!$L$16),"",'4K'!$L$16)</f>
        <v/>
      </c>
    </row>
    <row r="3359" spans="1:6">
      <c r="A3359" t="s">
        <v>15723</v>
      </c>
      <c r="B3359" t="str">
        <f>'4K'!$AO$16</f>
        <v>WWS1008CAS</v>
      </c>
      <c r="F3359">
        <f>IF(ISBLANK('4K'!$M$16),"",'4K'!$M$16)</f>
        <v>0</v>
      </c>
    </row>
    <row r="3360" spans="1:6">
      <c r="A3360" t="s">
        <v>15723</v>
      </c>
      <c r="B3360" t="str">
        <f>'4K'!$AG$19</f>
        <v>WWS1100FL</v>
      </c>
      <c r="F3360" t="str">
        <f>IF(ISBLANK('4K'!$E$19),"",'4K'!$E$19)</f>
        <v/>
      </c>
    </row>
    <row r="3361" spans="1:6">
      <c r="A3361" t="s">
        <v>15723</v>
      </c>
      <c r="B3361" t="str">
        <f>'4K'!$AH$19</f>
        <v>WWS1100SWD</v>
      </c>
      <c r="F3361" t="str">
        <f>IF(ISBLANK('4K'!$F$19),"",'4K'!$F$19)</f>
        <v/>
      </c>
    </row>
    <row r="3362" spans="1:6">
      <c r="A3362" t="s">
        <v>15723</v>
      </c>
      <c r="B3362" t="str">
        <f>'4K'!$AI$19</f>
        <v>WWS1100HD</v>
      </c>
      <c r="F3362" t="str">
        <f>IF(ISBLANK('4K'!$G$19),"",'4K'!$G$19)</f>
        <v/>
      </c>
    </row>
    <row r="3363" spans="1:6">
      <c r="A3363" t="s">
        <v>15723</v>
      </c>
      <c r="B3363" t="str">
        <f>'4K'!$AJ$19</f>
        <v>WWS1100STD</v>
      </c>
      <c r="F3363" t="str">
        <f>IF(ISBLANK('4K'!$H$19),"",'4K'!$H$19)</f>
        <v/>
      </c>
    </row>
    <row r="3364" spans="1:6">
      <c r="A3364" t="s">
        <v>15723</v>
      </c>
      <c r="B3364" t="str">
        <f>'4K'!$AK$19</f>
        <v>WWS1100SLT</v>
      </c>
      <c r="F3364" t="str">
        <f>IF(ISBLANK('4K'!$I$19),"",'4K'!$I$19)</f>
        <v/>
      </c>
    </row>
    <row r="3365" spans="1:6">
      <c r="A3365" t="s">
        <v>15723</v>
      </c>
      <c r="B3365" t="str">
        <f>'4K'!$AL$19</f>
        <v>WWS1100STP</v>
      </c>
      <c r="F3365" t="str">
        <f>IF(ISBLANK('4K'!$J$19),"",'4K'!$J$19)</f>
        <v/>
      </c>
    </row>
    <row r="3366" spans="1:6">
      <c r="A3366" t="s">
        <v>15723</v>
      </c>
      <c r="B3366" t="str">
        <f>'4K'!$AM$19</f>
        <v>WWS1100SDT</v>
      </c>
      <c r="F3366" t="str">
        <f>IF(ISBLANK('4K'!$K$19),"",'4K'!$K$19)</f>
        <v/>
      </c>
    </row>
    <row r="3367" spans="1:6">
      <c r="A3367" t="s">
        <v>15723</v>
      </c>
      <c r="B3367" t="str">
        <f>'4K'!$AN$19</f>
        <v>WWS1100SDD</v>
      </c>
      <c r="F3367" t="str">
        <f>IF(ISBLANK('4K'!$L$19),"",'4K'!$L$19)</f>
        <v/>
      </c>
    </row>
    <row r="3368" spans="1:6">
      <c r="A3368" t="s">
        <v>15723</v>
      </c>
      <c r="B3368" t="str">
        <f>'4K'!$AO$19</f>
        <v>WWS1100CAS</v>
      </c>
      <c r="F3368">
        <f>IF(ISBLANK('4K'!$M$19),"",'4K'!$M$19)</f>
        <v>0</v>
      </c>
    </row>
    <row r="3369" spans="1:6">
      <c r="A3369" t="s">
        <v>15723</v>
      </c>
      <c r="B3369" t="str">
        <f>'4K'!$AG$20</f>
        <v>WWS1101FL</v>
      </c>
      <c r="F3369" t="str">
        <f>IF(ISBLANK('4K'!$E$20),"",'4K'!$E$20)</f>
        <v/>
      </c>
    </row>
    <row r="3370" spans="1:6">
      <c r="A3370" t="s">
        <v>15723</v>
      </c>
      <c r="B3370" t="str">
        <f>'4K'!$AH$20</f>
        <v>WWS1101SWD</v>
      </c>
      <c r="F3370" t="str">
        <f>IF(ISBLANK('4K'!$F$20),"",'4K'!$F$20)</f>
        <v/>
      </c>
    </row>
    <row r="3371" spans="1:6">
      <c r="A3371" t="s">
        <v>15723</v>
      </c>
      <c r="B3371" t="str">
        <f>'4K'!$AI$20</f>
        <v>WWS1101HD</v>
      </c>
      <c r="F3371" t="str">
        <f>IF(ISBLANK('4K'!$G$20),"",'4K'!$G$20)</f>
        <v/>
      </c>
    </row>
    <row r="3372" spans="1:6">
      <c r="A3372" t="s">
        <v>15723</v>
      </c>
      <c r="B3372" t="str">
        <f>'4K'!$AJ$20</f>
        <v>WWS1101STD</v>
      </c>
      <c r="F3372" t="str">
        <f>IF(ISBLANK('4K'!$H$20),"",'4K'!$H$20)</f>
        <v/>
      </c>
    </row>
    <row r="3373" spans="1:6">
      <c r="A3373" t="s">
        <v>15723</v>
      </c>
      <c r="B3373" t="str">
        <f>'4K'!$AK$20</f>
        <v>WWS1101SLT</v>
      </c>
      <c r="F3373" t="str">
        <f>IF(ISBLANK('4K'!$I$20),"",'4K'!$I$20)</f>
        <v/>
      </c>
    </row>
    <row r="3374" spans="1:6">
      <c r="A3374" t="s">
        <v>15723</v>
      </c>
      <c r="B3374" t="str">
        <f>'4K'!$AL$20</f>
        <v>WWS1101STP</v>
      </c>
      <c r="F3374" t="str">
        <f>IF(ISBLANK('4K'!$J$20),"",'4K'!$J$20)</f>
        <v/>
      </c>
    </row>
    <row r="3375" spans="1:6">
      <c r="A3375" t="s">
        <v>15723</v>
      </c>
      <c r="B3375" t="str">
        <f>'4K'!$AM$20</f>
        <v>WWS1101SDT</v>
      </c>
      <c r="F3375" t="str">
        <f>IF(ISBLANK('4K'!$K$20),"",'4K'!$K$20)</f>
        <v/>
      </c>
    </row>
    <row r="3376" spans="1:6">
      <c r="A3376" t="s">
        <v>15723</v>
      </c>
      <c r="B3376" t="str">
        <f>'4K'!$AN$20</f>
        <v>WWS1101SDD</v>
      </c>
      <c r="F3376" t="str">
        <f>IF(ISBLANK('4K'!$L$20),"",'4K'!$L$20)</f>
        <v/>
      </c>
    </row>
    <row r="3377" spans="1:6">
      <c r="A3377" t="s">
        <v>15723</v>
      </c>
      <c r="B3377" t="str">
        <f>'4K'!$AO$20</f>
        <v>WWS1101CAS</v>
      </c>
      <c r="F3377">
        <f>IF(ISBLANK('4K'!$M$20),"",'4K'!$M$20)</f>
        <v>0</v>
      </c>
    </row>
    <row r="3378" spans="1:6">
      <c r="A3378" t="s">
        <v>15723</v>
      </c>
      <c r="B3378" t="str">
        <f>'4K'!$AG$21</f>
        <v>WWS1102FL</v>
      </c>
      <c r="F3378" t="str">
        <f>IF(ISBLANK('4K'!$E$21),"",'4K'!$E$21)</f>
        <v/>
      </c>
    </row>
    <row r="3379" spans="1:6">
      <c r="A3379" t="s">
        <v>15723</v>
      </c>
      <c r="B3379" t="str">
        <f>'4K'!$AH$21</f>
        <v>WWS1102SWD</v>
      </c>
      <c r="F3379" t="str">
        <f>IF(ISBLANK('4K'!$F$21),"",'4K'!$F$21)</f>
        <v/>
      </c>
    </row>
    <row r="3380" spans="1:6">
      <c r="A3380" t="s">
        <v>15723</v>
      </c>
      <c r="B3380" t="str">
        <f>'4K'!$AI$21</f>
        <v>WWS1102HD</v>
      </c>
      <c r="F3380" t="str">
        <f>IF(ISBLANK('4K'!$G$21),"",'4K'!$G$21)</f>
        <v/>
      </c>
    </row>
    <row r="3381" spans="1:6">
      <c r="A3381" t="s">
        <v>15723</v>
      </c>
      <c r="B3381" t="str">
        <f>'4K'!$AJ$21</f>
        <v>WWS1102STD</v>
      </c>
      <c r="F3381" t="str">
        <f>IF(ISBLANK('4K'!$H$21),"",'4K'!$H$21)</f>
        <v/>
      </c>
    </row>
    <row r="3382" spans="1:6">
      <c r="A3382" t="s">
        <v>15723</v>
      </c>
      <c r="B3382" t="str">
        <f>'4K'!$AK$21</f>
        <v>WWS1102SLT</v>
      </c>
      <c r="F3382" t="str">
        <f>IF(ISBLANK('4K'!$I$21),"",'4K'!$I$21)</f>
        <v/>
      </c>
    </row>
    <row r="3383" spans="1:6">
      <c r="A3383" t="s">
        <v>15723</v>
      </c>
      <c r="B3383" t="str">
        <f>'4K'!$AL$21</f>
        <v>WWS1102STP</v>
      </c>
      <c r="F3383" t="str">
        <f>IF(ISBLANK('4K'!$J$21),"",'4K'!$J$21)</f>
        <v/>
      </c>
    </row>
    <row r="3384" spans="1:6">
      <c r="A3384" t="s">
        <v>15723</v>
      </c>
      <c r="B3384" t="str">
        <f>'4K'!$AM$21</f>
        <v>WWS1102SDT</v>
      </c>
      <c r="F3384" t="str">
        <f>IF(ISBLANK('4K'!$K$21),"",'4K'!$K$21)</f>
        <v/>
      </c>
    </row>
    <row r="3385" spans="1:6">
      <c r="A3385" t="s">
        <v>15723</v>
      </c>
      <c r="B3385" t="str">
        <f>'4K'!$AN$21</f>
        <v>WWS1102SDD</v>
      </c>
      <c r="F3385" t="str">
        <f>IF(ISBLANK('4K'!$L$21),"",'4K'!$L$21)</f>
        <v/>
      </c>
    </row>
    <row r="3386" spans="1:6">
      <c r="A3386" t="s">
        <v>15723</v>
      </c>
      <c r="B3386" t="str">
        <f>'4K'!$AO$21</f>
        <v>WWS1102CAS</v>
      </c>
      <c r="F3386">
        <f>IF(ISBLANK('4K'!$M$21),"",'4K'!$M$21)</f>
        <v>0</v>
      </c>
    </row>
    <row r="3387" spans="1:6">
      <c r="A3387" t="s">
        <v>15723</v>
      </c>
      <c r="B3387" t="str">
        <f>'4K'!$AG$24</f>
        <v>WWS1103FL</v>
      </c>
      <c r="F3387" t="str">
        <f>IF(ISBLANK('4K'!$E$24),"",'4K'!$E$24)</f>
        <v/>
      </c>
    </row>
    <row r="3388" spans="1:6">
      <c r="A3388" t="s">
        <v>15723</v>
      </c>
      <c r="B3388" t="str">
        <f>'4K'!$AH$24</f>
        <v>WWS1103SWD</v>
      </c>
      <c r="F3388" t="str">
        <f>IF(ISBLANK('4K'!$F$24),"",'4K'!$F$24)</f>
        <v/>
      </c>
    </row>
    <row r="3389" spans="1:6">
      <c r="A3389" t="s">
        <v>15723</v>
      </c>
      <c r="B3389" t="str">
        <f>'4K'!$AI$24</f>
        <v>WWS1103HD</v>
      </c>
      <c r="F3389" t="str">
        <f>IF(ISBLANK('4K'!$G$24),"",'4K'!$G$24)</f>
        <v/>
      </c>
    </row>
    <row r="3390" spans="1:6">
      <c r="A3390" t="s">
        <v>15723</v>
      </c>
      <c r="B3390" t="str">
        <f>'4K'!$AJ$24</f>
        <v>WWS1103STD</v>
      </c>
      <c r="F3390" t="str">
        <f>IF(ISBLANK('4K'!$H$24),"",'4K'!$H$24)</f>
        <v/>
      </c>
    </row>
    <row r="3391" spans="1:6">
      <c r="A3391" t="s">
        <v>15723</v>
      </c>
      <c r="B3391" t="str">
        <f>'4K'!$AK$24</f>
        <v>WWS1103SLT</v>
      </c>
      <c r="F3391" t="str">
        <f>IF(ISBLANK('4K'!$I$24),"",'4K'!$I$24)</f>
        <v/>
      </c>
    </row>
    <row r="3392" spans="1:6">
      <c r="A3392" t="s">
        <v>15723</v>
      </c>
      <c r="B3392" t="str">
        <f>'4K'!$AL$24</f>
        <v>WWS1103STP</v>
      </c>
      <c r="F3392" t="str">
        <f>IF(ISBLANK('4K'!$J$24),"",'4K'!$J$24)</f>
        <v/>
      </c>
    </row>
    <row r="3393" spans="1:6">
      <c r="A3393" t="s">
        <v>15723</v>
      </c>
      <c r="B3393" t="str">
        <f>'4K'!$AM$24</f>
        <v>WWS1103SDT</v>
      </c>
      <c r="F3393" t="str">
        <f>IF(ISBLANK('4K'!$K$24),"",'4K'!$K$24)</f>
        <v/>
      </c>
    </row>
    <row r="3394" spans="1:6">
      <c r="A3394" t="s">
        <v>15723</v>
      </c>
      <c r="B3394" t="str">
        <f>'4K'!$AN$24</f>
        <v>WWS1103SDD</v>
      </c>
      <c r="F3394" t="str">
        <f>IF(ISBLANK('4K'!$L$24),"",'4K'!$L$24)</f>
        <v/>
      </c>
    </row>
    <row r="3395" spans="1:6">
      <c r="A3395" t="s">
        <v>15723</v>
      </c>
      <c r="B3395" t="str">
        <f>'4K'!$AO$24</f>
        <v>WWS1103CAS</v>
      </c>
      <c r="F3395">
        <f>IF(ISBLANK('4K'!$M$24),"",'4K'!$M$24)</f>
        <v>0</v>
      </c>
    </row>
    <row r="3396" spans="1:6">
      <c r="A3396" t="s">
        <v>15723</v>
      </c>
      <c r="B3396" t="str">
        <f>'4K'!$AG$25</f>
        <v>WWS1104FL</v>
      </c>
      <c r="F3396" t="str">
        <f>IF(ISBLANK('4K'!$E$25),"",'4K'!$E$25)</f>
        <v/>
      </c>
    </row>
    <row r="3397" spans="1:6">
      <c r="A3397" t="s">
        <v>15723</v>
      </c>
      <c r="B3397" t="str">
        <f>'4K'!$AH$25</f>
        <v>WWS1104SWD</v>
      </c>
      <c r="F3397" t="str">
        <f>IF(ISBLANK('4K'!$F$25),"",'4K'!$F$25)</f>
        <v/>
      </c>
    </row>
    <row r="3398" spans="1:6">
      <c r="A3398" t="s">
        <v>15723</v>
      </c>
      <c r="B3398" t="str">
        <f>'4K'!$AI$25</f>
        <v>WWS1104HD</v>
      </c>
      <c r="F3398" t="str">
        <f>IF(ISBLANK('4K'!$G$25),"",'4K'!$G$25)</f>
        <v/>
      </c>
    </row>
    <row r="3399" spans="1:6">
      <c r="A3399" t="s">
        <v>15723</v>
      </c>
      <c r="B3399" t="str">
        <f>'4K'!$AJ$25</f>
        <v>WWS1104STD</v>
      </c>
      <c r="F3399" t="str">
        <f>IF(ISBLANK('4K'!$H$25),"",'4K'!$H$25)</f>
        <v/>
      </c>
    </row>
    <row r="3400" spans="1:6">
      <c r="A3400" t="s">
        <v>15723</v>
      </c>
      <c r="B3400" t="str">
        <f>'4K'!$AK$25</f>
        <v>WWS1104SLT</v>
      </c>
      <c r="F3400" t="str">
        <f>IF(ISBLANK('4K'!$I$25),"",'4K'!$I$25)</f>
        <v/>
      </c>
    </row>
    <row r="3401" spans="1:6">
      <c r="A3401" t="s">
        <v>15723</v>
      </c>
      <c r="B3401" t="str">
        <f>'4K'!$AL$25</f>
        <v>WWS1104STP</v>
      </c>
      <c r="F3401" t="str">
        <f>IF(ISBLANK('4K'!$J$25),"",'4K'!$J$25)</f>
        <v/>
      </c>
    </row>
    <row r="3402" spans="1:6">
      <c r="A3402" t="s">
        <v>15723</v>
      </c>
      <c r="B3402" t="str">
        <f>'4K'!$AM$25</f>
        <v>WWS1104SDT</v>
      </c>
      <c r="F3402" t="str">
        <f>IF(ISBLANK('4K'!$K$25),"",'4K'!$K$25)</f>
        <v/>
      </c>
    </row>
    <row r="3403" spans="1:6">
      <c r="A3403" t="s">
        <v>15723</v>
      </c>
      <c r="B3403" t="str">
        <f>'4K'!$AN$25</f>
        <v>WWS1104SDD</v>
      </c>
      <c r="F3403" t="str">
        <f>IF(ISBLANK('4K'!$L$25),"",'4K'!$L$25)</f>
        <v/>
      </c>
    </row>
    <row r="3404" spans="1:6">
      <c r="A3404" t="s">
        <v>15723</v>
      </c>
      <c r="B3404" t="str">
        <f>'4K'!$AO$25</f>
        <v>WWS1104CAS</v>
      </c>
      <c r="F3404">
        <f>IF(ISBLANK('4K'!$M$25),"",'4K'!$M$25)</f>
        <v>0</v>
      </c>
    </row>
    <row r="3405" spans="1:6">
      <c r="A3405" t="s">
        <v>15723</v>
      </c>
      <c r="B3405" t="str">
        <f>'4K'!$AG$26</f>
        <v>WWS1105FL</v>
      </c>
      <c r="F3405" t="str">
        <f>IF(ISBLANK('4K'!$E$26),"",'4K'!$E$26)</f>
        <v/>
      </c>
    </row>
    <row r="3406" spans="1:6">
      <c r="A3406" t="s">
        <v>15723</v>
      </c>
      <c r="B3406" t="str">
        <f>'4K'!$AH$26</f>
        <v>WWS1105SWD</v>
      </c>
      <c r="F3406" t="str">
        <f>IF(ISBLANK('4K'!$F$26),"",'4K'!$F$26)</f>
        <v/>
      </c>
    </row>
    <row r="3407" spans="1:6">
      <c r="A3407" t="s">
        <v>15723</v>
      </c>
      <c r="B3407" t="str">
        <f>'4K'!$AI$26</f>
        <v>WWS1105HD</v>
      </c>
      <c r="F3407" t="str">
        <f>IF(ISBLANK('4K'!$G$26),"",'4K'!$G$26)</f>
        <v/>
      </c>
    </row>
    <row r="3408" spans="1:6">
      <c r="A3408" t="s">
        <v>15723</v>
      </c>
      <c r="B3408" t="str">
        <f>'4K'!$AJ$26</f>
        <v>WWS1105STD</v>
      </c>
      <c r="F3408" t="str">
        <f>IF(ISBLANK('4K'!$H$26),"",'4K'!$H$26)</f>
        <v/>
      </c>
    </row>
    <row r="3409" spans="1:6">
      <c r="A3409" t="s">
        <v>15723</v>
      </c>
      <c r="B3409" t="str">
        <f>'4K'!$AK$26</f>
        <v>WWS1105SLT</v>
      </c>
      <c r="F3409" t="str">
        <f>IF(ISBLANK('4K'!$I$26),"",'4K'!$I$26)</f>
        <v/>
      </c>
    </row>
    <row r="3410" spans="1:6">
      <c r="A3410" t="s">
        <v>15723</v>
      </c>
      <c r="B3410" t="str">
        <f>'4K'!$AL$26</f>
        <v>WWS1105STP</v>
      </c>
      <c r="F3410" t="str">
        <f>IF(ISBLANK('4K'!$J$26),"",'4K'!$J$26)</f>
        <v/>
      </c>
    </row>
    <row r="3411" spans="1:6">
      <c r="A3411" t="s">
        <v>15723</v>
      </c>
      <c r="B3411" t="str">
        <f>'4K'!$AM$26</f>
        <v>WWS1105SDT</v>
      </c>
      <c r="F3411" t="str">
        <f>IF(ISBLANK('4K'!$K$26),"",'4K'!$K$26)</f>
        <v/>
      </c>
    </row>
    <row r="3412" spans="1:6">
      <c r="A3412" t="s">
        <v>15723</v>
      </c>
      <c r="B3412" t="str">
        <f>'4K'!$AN$26</f>
        <v>WWS1105SDD</v>
      </c>
      <c r="F3412" t="str">
        <f>IF(ISBLANK('4K'!$L$26),"",'4K'!$L$26)</f>
        <v/>
      </c>
    </row>
    <row r="3413" spans="1:6">
      <c r="A3413" t="s">
        <v>15723</v>
      </c>
      <c r="B3413" t="str">
        <f>'4K'!$AO$26</f>
        <v>WWS1105CAS</v>
      </c>
      <c r="F3413">
        <f>IF(ISBLANK('4K'!$M$26),"",'4K'!$M$26)</f>
        <v>0</v>
      </c>
    </row>
    <row r="3414" spans="1:6">
      <c r="A3414" t="s">
        <v>15723</v>
      </c>
      <c r="B3414" t="str">
        <f>'4K'!$AG$28</f>
        <v>WWS1106FL</v>
      </c>
      <c r="F3414">
        <f>IF(ISBLANK('4K'!$E$28),"",'4K'!$E$28)</f>
        <v>0</v>
      </c>
    </row>
    <row r="3415" spans="1:6">
      <c r="A3415" t="s">
        <v>15723</v>
      </c>
      <c r="B3415" t="str">
        <f>'4K'!$AH$28</f>
        <v>WWS1106SWD</v>
      </c>
      <c r="F3415">
        <f>IF(ISBLANK('4K'!$F$28),"",'4K'!$F$28)</f>
        <v>0</v>
      </c>
    </row>
    <row r="3416" spans="1:6">
      <c r="A3416" t="s">
        <v>15723</v>
      </c>
      <c r="B3416" t="str">
        <f>'4K'!$AI$28</f>
        <v>WWS1106HD</v>
      </c>
      <c r="F3416">
        <f>IF(ISBLANK('4K'!$G$28),"",'4K'!$G$28)</f>
        <v>0</v>
      </c>
    </row>
    <row r="3417" spans="1:6">
      <c r="A3417" t="s">
        <v>15723</v>
      </c>
      <c r="B3417" t="str">
        <f>'4K'!$AJ$28</f>
        <v>WWS1106STD</v>
      </c>
      <c r="F3417">
        <f>IF(ISBLANK('4K'!$H$28),"",'4K'!$H$28)</f>
        <v>0</v>
      </c>
    </row>
    <row r="3418" spans="1:6">
      <c r="A3418" t="s">
        <v>15723</v>
      </c>
      <c r="B3418" t="str">
        <f>'4K'!$AK$28</f>
        <v>WWS1106SLT</v>
      </c>
      <c r="F3418">
        <f>IF(ISBLANK('4K'!$I$28),"",'4K'!$I$28)</f>
        <v>0</v>
      </c>
    </row>
    <row r="3419" spans="1:6">
      <c r="A3419" t="s">
        <v>15723</v>
      </c>
      <c r="B3419" t="str">
        <f>'4K'!$AL$28</f>
        <v>WWS1106STP</v>
      </c>
      <c r="F3419">
        <f>IF(ISBLANK('4K'!$J$28),"",'4K'!$J$28)</f>
        <v>0</v>
      </c>
    </row>
    <row r="3420" spans="1:6">
      <c r="A3420" t="s">
        <v>15723</v>
      </c>
      <c r="B3420" t="str">
        <f>'4K'!$AM$28</f>
        <v>WWS1106SDT</v>
      </c>
      <c r="F3420">
        <f>IF(ISBLANK('4K'!$K$28),"",'4K'!$K$28)</f>
        <v>0</v>
      </c>
    </row>
    <row r="3421" spans="1:6">
      <c r="A3421" t="s">
        <v>15723</v>
      </c>
      <c r="B3421" t="str">
        <f>'4K'!$AN$28</f>
        <v>WWS1106SDD</v>
      </c>
      <c r="F3421">
        <f>IF(ISBLANK('4K'!$L$28),"",'4K'!$L$28)</f>
        <v>0</v>
      </c>
    </row>
    <row r="3422" spans="1:6">
      <c r="A3422" t="s">
        <v>15723</v>
      </c>
      <c r="B3422" t="str">
        <f>'4K'!$AO$28</f>
        <v>WWS1106CAS</v>
      </c>
      <c r="F3422">
        <f>IF(ISBLANK('4K'!$M$28),"",'4K'!$M$28)</f>
        <v>0</v>
      </c>
    </row>
    <row r="3423" spans="1:6">
      <c r="A3423" t="s">
        <v>15723</v>
      </c>
      <c r="B3423" t="str">
        <f>'4K'!$AG$31</f>
        <v>WWS1012FL</v>
      </c>
      <c r="F3423" t="str">
        <f>IF(ISBLANK('4K'!$E$31),"",'4K'!$E$31)</f>
        <v/>
      </c>
    </row>
    <row r="3424" spans="1:6">
      <c r="A3424" t="s">
        <v>15723</v>
      </c>
      <c r="B3424" t="str">
        <f>'4K'!$AH$31</f>
        <v>WWS1012SWD</v>
      </c>
      <c r="F3424" t="str">
        <f>IF(ISBLANK('4K'!$F$31),"",'4K'!$F$31)</f>
        <v/>
      </c>
    </row>
    <row r="3425" spans="1:6">
      <c r="A3425" t="s">
        <v>15723</v>
      </c>
      <c r="B3425" t="str">
        <f>'4K'!$AI$31</f>
        <v>WWS1012HD</v>
      </c>
      <c r="F3425" t="str">
        <f>IF(ISBLANK('4K'!$G$31),"",'4K'!$G$31)</f>
        <v/>
      </c>
    </row>
    <row r="3426" spans="1:6">
      <c r="A3426" t="s">
        <v>15723</v>
      </c>
      <c r="B3426" t="str">
        <f>'4K'!$AJ$31</f>
        <v>WWS1012STD</v>
      </c>
      <c r="F3426" t="str">
        <f>IF(ISBLANK('4K'!$H$31),"",'4K'!$H$31)</f>
        <v/>
      </c>
    </row>
    <row r="3427" spans="1:6">
      <c r="A3427" t="s">
        <v>15723</v>
      </c>
      <c r="B3427" t="str">
        <f>'4K'!$AK$31</f>
        <v>WWS1012SLT</v>
      </c>
      <c r="F3427" t="str">
        <f>IF(ISBLANK('4K'!$I$31),"",'4K'!$I$31)</f>
        <v/>
      </c>
    </row>
    <row r="3428" spans="1:6">
      <c r="A3428" t="s">
        <v>15723</v>
      </c>
      <c r="B3428" t="str">
        <f>'4K'!$AL$31</f>
        <v>WWS1012STP</v>
      </c>
      <c r="F3428" t="str">
        <f>IF(ISBLANK('4K'!$J$31),"",'4K'!$J$31)</f>
        <v/>
      </c>
    </row>
    <row r="3429" spans="1:6">
      <c r="A3429" t="s">
        <v>15723</v>
      </c>
      <c r="B3429" t="str">
        <f>'4K'!$AM$31</f>
        <v>WWS1012SDT</v>
      </c>
      <c r="F3429" t="str">
        <f>IF(ISBLANK('4K'!$K$31),"",'4K'!$K$31)</f>
        <v/>
      </c>
    </row>
    <row r="3430" spans="1:6">
      <c r="A3430" t="s">
        <v>15723</v>
      </c>
      <c r="B3430" t="str">
        <f>'4K'!$AN$31</f>
        <v>WWS1012SDD</v>
      </c>
      <c r="F3430" t="str">
        <f>IF(ISBLANK('4K'!$L$31),"",'4K'!$L$31)</f>
        <v/>
      </c>
    </row>
    <row r="3431" spans="1:6">
      <c r="A3431" t="s">
        <v>15723</v>
      </c>
      <c r="B3431" t="str">
        <f>'4K'!$AO$31</f>
        <v>WWS1012CAS</v>
      </c>
      <c r="F3431">
        <f>IF(ISBLANK('4K'!$M$31),"",'4K'!$M$31)</f>
        <v>0</v>
      </c>
    </row>
    <row r="3432" spans="1:6">
      <c r="A3432" t="s">
        <v>15723</v>
      </c>
      <c r="B3432" t="str">
        <f>'4K'!$AG$32</f>
        <v>WWS1013FL</v>
      </c>
      <c r="F3432" t="str">
        <f>IF(ISBLANK('4K'!$E$32),"",'4K'!$E$32)</f>
        <v/>
      </c>
    </row>
    <row r="3433" spans="1:6">
      <c r="A3433" t="s">
        <v>15723</v>
      </c>
      <c r="B3433" t="str">
        <f>'4K'!$AH$32</f>
        <v>WWS1013SWD</v>
      </c>
      <c r="F3433" t="str">
        <f>IF(ISBLANK('4K'!$F$32),"",'4K'!$F$32)</f>
        <v/>
      </c>
    </row>
    <row r="3434" spans="1:6">
      <c r="A3434" t="s">
        <v>15723</v>
      </c>
      <c r="B3434" t="str">
        <f>'4K'!$AI$32</f>
        <v>WWS1013HD</v>
      </c>
      <c r="F3434" t="str">
        <f>IF(ISBLANK('4K'!$G$32),"",'4K'!$G$32)</f>
        <v/>
      </c>
    </row>
    <row r="3435" spans="1:6">
      <c r="A3435" t="s">
        <v>15723</v>
      </c>
      <c r="B3435" t="str">
        <f>'4K'!$AJ$32</f>
        <v>WWS1013STD</v>
      </c>
      <c r="F3435" t="str">
        <f>IF(ISBLANK('4K'!$H$32),"",'4K'!$H$32)</f>
        <v/>
      </c>
    </row>
    <row r="3436" spans="1:6">
      <c r="A3436" t="s">
        <v>15723</v>
      </c>
      <c r="B3436" t="str">
        <f>'4K'!$AK$32</f>
        <v>WWS1013SLT</v>
      </c>
      <c r="F3436" t="str">
        <f>IF(ISBLANK('4K'!$I$32),"",'4K'!$I$32)</f>
        <v/>
      </c>
    </row>
    <row r="3437" spans="1:6">
      <c r="A3437" t="s">
        <v>15723</v>
      </c>
      <c r="B3437" t="str">
        <f>'4K'!$AL$32</f>
        <v>WWS1013STP</v>
      </c>
      <c r="F3437" t="str">
        <f>IF(ISBLANK('4K'!$J$32),"",'4K'!$J$32)</f>
        <v/>
      </c>
    </row>
    <row r="3438" spans="1:6">
      <c r="A3438" t="s">
        <v>15723</v>
      </c>
      <c r="B3438" t="str">
        <f>'4K'!$AM$32</f>
        <v>WWS1013SDT</v>
      </c>
      <c r="F3438" t="str">
        <f>IF(ISBLANK('4K'!$K$32),"",'4K'!$K$32)</f>
        <v/>
      </c>
    </row>
    <row r="3439" spans="1:6">
      <c r="A3439" t="s">
        <v>15723</v>
      </c>
      <c r="B3439" t="str">
        <f>'4K'!$AN$32</f>
        <v>WWS1013SDD</v>
      </c>
      <c r="F3439" t="str">
        <f>IF(ISBLANK('4K'!$L$32),"",'4K'!$L$32)</f>
        <v/>
      </c>
    </row>
    <row r="3440" spans="1:6">
      <c r="A3440" t="s">
        <v>15723</v>
      </c>
      <c r="B3440" t="str">
        <f>'4K'!$AO$32</f>
        <v>WWS1013CAS</v>
      </c>
      <c r="F3440">
        <f>IF(ISBLANK('4K'!$M$32),"",'4K'!$M$32)</f>
        <v>0</v>
      </c>
    </row>
    <row r="3441" spans="1:6">
      <c r="A3441" t="s">
        <v>15723</v>
      </c>
      <c r="B3441" t="str">
        <f>'4K'!$AG$33</f>
        <v>WWS1107FL</v>
      </c>
      <c r="F3441">
        <f>IF(ISBLANK('4K'!$E$33),"",'4K'!$E$33)</f>
        <v>0</v>
      </c>
    </row>
    <row r="3442" spans="1:6">
      <c r="A3442" t="s">
        <v>15723</v>
      </c>
      <c r="B3442" t="str">
        <f>'4K'!$AH$33</f>
        <v>WWS1107SWD</v>
      </c>
      <c r="F3442">
        <f>IF(ISBLANK('4K'!$F$33),"",'4K'!$F$33)</f>
        <v>0</v>
      </c>
    </row>
    <row r="3443" spans="1:6">
      <c r="A3443" t="s">
        <v>15723</v>
      </c>
      <c r="B3443" t="str">
        <f>'4K'!$AI$33</f>
        <v>WWS1107HD</v>
      </c>
      <c r="F3443">
        <f>IF(ISBLANK('4K'!$G$33),"",'4K'!$G$33)</f>
        <v>0</v>
      </c>
    </row>
    <row r="3444" spans="1:6">
      <c r="A3444" t="s">
        <v>15723</v>
      </c>
      <c r="B3444" t="str">
        <f>'4K'!$AJ$33</f>
        <v>WWS1107STD</v>
      </c>
      <c r="F3444">
        <f>IF(ISBLANK('4K'!$H$33),"",'4K'!$H$33)</f>
        <v>0</v>
      </c>
    </row>
    <row r="3445" spans="1:6">
      <c r="A3445" t="s">
        <v>15723</v>
      </c>
      <c r="B3445" t="str">
        <f>'4K'!$AK$33</f>
        <v>WWS1107SLT</v>
      </c>
      <c r="F3445">
        <f>IF(ISBLANK('4K'!$I$33),"",'4K'!$I$33)</f>
        <v>0</v>
      </c>
    </row>
    <row r="3446" spans="1:6">
      <c r="A3446" t="s">
        <v>15723</v>
      </c>
      <c r="B3446" t="str">
        <f>'4K'!$AL$33</f>
        <v>WWS1107STP</v>
      </c>
      <c r="F3446">
        <f>IF(ISBLANK('4K'!$J$33),"",'4K'!$J$33)</f>
        <v>0</v>
      </c>
    </row>
    <row r="3447" spans="1:6">
      <c r="A3447" t="s">
        <v>15723</v>
      </c>
      <c r="B3447" t="str">
        <f>'4K'!$AM$33</f>
        <v>WWS1107SDT</v>
      </c>
      <c r="F3447">
        <f>IF(ISBLANK('4K'!$K$33),"",'4K'!$K$33)</f>
        <v>0</v>
      </c>
    </row>
    <row r="3448" spans="1:6">
      <c r="A3448" t="s">
        <v>15723</v>
      </c>
      <c r="B3448" t="str">
        <f>'4K'!$AN$33</f>
        <v>WWS1107SDD</v>
      </c>
      <c r="F3448">
        <f>IF(ISBLANK('4K'!$L$33),"",'4K'!$L$33)</f>
        <v>0</v>
      </c>
    </row>
    <row r="3449" spans="1:6">
      <c r="A3449" t="s">
        <v>15723</v>
      </c>
      <c r="B3449" t="str">
        <f>'4K'!$AO$33</f>
        <v>WWS1107CAS</v>
      </c>
      <c r="F3449">
        <f>IF(ISBLANK('4K'!$M$33),"",'4K'!$M$33)</f>
        <v>0</v>
      </c>
    </row>
    <row r="3450" spans="1:6">
      <c r="A3450" t="s">
        <v>15723</v>
      </c>
      <c r="B3450" t="str">
        <f>'4K'!$AG$36</f>
        <v>WWS1108FL</v>
      </c>
      <c r="F3450" t="str">
        <f>IF(ISBLANK('4K'!$E$36),"",'4K'!$E$36)</f>
        <v/>
      </c>
    </row>
    <row r="3451" spans="1:6">
      <c r="A3451" t="s">
        <v>15723</v>
      </c>
      <c r="B3451" t="str">
        <f>'4K'!$AH$36</f>
        <v>WWS1108SWD</v>
      </c>
      <c r="F3451" t="str">
        <f>IF(ISBLANK('4K'!$F$36),"",'4K'!$F$36)</f>
        <v/>
      </c>
    </row>
    <row r="3452" spans="1:6">
      <c r="A3452" t="s">
        <v>15723</v>
      </c>
      <c r="B3452" t="str">
        <f>'4K'!$AI$36</f>
        <v>WWS1108HD</v>
      </c>
      <c r="F3452" t="str">
        <f>IF(ISBLANK('4K'!$G$36),"",'4K'!$G$36)</f>
        <v/>
      </c>
    </row>
    <row r="3453" spans="1:6">
      <c r="A3453" t="s">
        <v>15723</v>
      </c>
      <c r="B3453" t="str">
        <f>'4K'!$AJ$36</f>
        <v>WWS1108STD</v>
      </c>
      <c r="F3453" t="str">
        <f>IF(ISBLANK('4K'!$H$36),"",'4K'!$H$36)</f>
        <v/>
      </c>
    </row>
    <row r="3454" spans="1:6">
      <c r="A3454" t="s">
        <v>15723</v>
      </c>
      <c r="B3454" t="str">
        <f>'4K'!$AK$36</f>
        <v>WWS1108SLT</v>
      </c>
      <c r="F3454" t="str">
        <f>IF(ISBLANK('4K'!$I$36),"",'4K'!$I$36)</f>
        <v/>
      </c>
    </row>
    <row r="3455" spans="1:6">
      <c r="A3455" t="s">
        <v>15723</v>
      </c>
      <c r="B3455" t="str">
        <f>'4K'!$AL$36</f>
        <v>WWS1108STP</v>
      </c>
      <c r="F3455" t="str">
        <f>IF(ISBLANK('4K'!$J$36),"",'4K'!$J$36)</f>
        <v/>
      </c>
    </row>
    <row r="3456" spans="1:6">
      <c r="A3456" t="s">
        <v>15723</v>
      </c>
      <c r="B3456" t="str">
        <f>'4K'!$AM$36</f>
        <v>WWS1108SDT</v>
      </c>
      <c r="F3456" t="str">
        <f>IF(ISBLANK('4K'!$K$36),"",'4K'!$K$36)</f>
        <v/>
      </c>
    </row>
    <row r="3457" spans="1:6">
      <c r="A3457" t="s">
        <v>15723</v>
      </c>
      <c r="B3457" t="str">
        <f>'4K'!$AN$36</f>
        <v>WWS1108SDD</v>
      </c>
      <c r="F3457" t="str">
        <f>IF(ISBLANK('4K'!$L$36),"",'4K'!$L$36)</f>
        <v/>
      </c>
    </row>
    <row r="3458" spans="1:6">
      <c r="A3458" t="s">
        <v>15723</v>
      </c>
      <c r="B3458" t="str">
        <f>'4K'!$AO$36</f>
        <v>WWS1108CAS</v>
      </c>
      <c r="F3458">
        <f>IF(ISBLANK('4K'!$M$36),"",'4K'!$M$36)</f>
        <v>0</v>
      </c>
    </row>
    <row r="3459" spans="1:6">
      <c r="A3459" t="s">
        <v>15723</v>
      </c>
      <c r="B3459" t="str">
        <f>'4K'!$AG$39</f>
        <v>WWS01001FL_AMP</v>
      </c>
      <c r="F3459" t="str">
        <f>IF(ISBLANK('4K'!$E$39),"",'4K'!$E$39)</f>
        <v/>
      </c>
    </row>
    <row r="3460" spans="1:6">
      <c r="A3460" t="s">
        <v>15723</v>
      </c>
      <c r="B3460" t="str">
        <f>'4K'!$AH$39</f>
        <v>WWS01001SWD_AMP</v>
      </c>
      <c r="F3460" t="str">
        <f>IF(ISBLANK('4K'!$F$39),"",'4K'!$F$39)</f>
        <v/>
      </c>
    </row>
    <row r="3461" spans="1:6">
      <c r="A3461" t="s">
        <v>15723</v>
      </c>
      <c r="B3461" t="str">
        <f>'4K'!$AI$39</f>
        <v>WWS01001HD_AMP</v>
      </c>
      <c r="F3461" t="str">
        <f>IF(ISBLANK('4K'!$G$39),"",'4K'!$G$39)</f>
        <v/>
      </c>
    </row>
    <row r="3462" spans="1:6">
      <c r="A3462" t="s">
        <v>15723</v>
      </c>
      <c r="B3462" t="str">
        <f>'4K'!$AJ$39</f>
        <v>WWS01001STD_AMP</v>
      </c>
      <c r="F3462" t="str">
        <f>IF(ISBLANK('4K'!$H$39),"",'4K'!$H$39)</f>
        <v/>
      </c>
    </row>
    <row r="3463" spans="1:6">
      <c r="A3463" t="s">
        <v>15723</v>
      </c>
      <c r="B3463" t="str">
        <f>'4K'!$AK$39</f>
        <v>WWS01001SLT_AMP</v>
      </c>
      <c r="F3463" t="str">
        <f>IF(ISBLANK('4K'!$I$39),"",'4K'!$I$39)</f>
        <v/>
      </c>
    </row>
    <row r="3464" spans="1:6">
      <c r="A3464" t="s">
        <v>15723</v>
      </c>
      <c r="B3464" t="str">
        <f>'4K'!$AL$39</f>
        <v>WWS01001STP_AMP</v>
      </c>
      <c r="F3464" t="str">
        <f>IF(ISBLANK('4K'!$J$39),"",'4K'!$J$39)</f>
        <v/>
      </c>
    </row>
    <row r="3465" spans="1:6">
      <c r="A3465" t="s">
        <v>15723</v>
      </c>
      <c r="B3465" t="str">
        <f>'4K'!$AM$39</f>
        <v>WWS01001SDT_AMP</v>
      </c>
      <c r="F3465" t="str">
        <f>IF(ISBLANK('4K'!$K$39),"",'4K'!$K$39)</f>
        <v/>
      </c>
    </row>
    <row r="3466" spans="1:6">
      <c r="A3466" t="s">
        <v>15723</v>
      </c>
      <c r="B3466" t="str">
        <f>'4K'!$AN$39</f>
        <v>WWS01001SDD_AMP</v>
      </c>
      <c r="F3466" t="str">
        <f>IF(ISBLANK('4K'!$L$39),"",'4K'!$L$39)</f>
        <v/>
      </c>
    </row>
    <row r="3467" spans="1:6">
      <c r="A3467" t="s">
        <v>15723</v>
      </c>
      <c r="B3467" t="str">
        <f>'4K'!$AO$39</f>
        <v>WWS01001CAS_AMP</v>
      </c>
      <c r="F3467">
        <f>IF(ISBLANK('4K'!$M$39),"",'4K'!$M$39)</f>
        <v>0</v>
      </c>
    </row>
    <row r="3468" spans="1:6">
      <c r="A3468" t="s">
        <v>15723</v>
      </c>
      <c r="B3468" t="str">
        <f>'4K'!$AG$40</f>
        <v>WWS01002FL_AMP</v>
      </c>
      <c r="F3468" t="str">
        <f>IF(ISBLANK('4K'!$E$40),"",'4K'!$E$40)</f>
        <v/>
      </c>
    </row>
    <row r="3469" spans="1:6">
      <c r="A3469" t="s">
        <v>15723</v>
      </c>
      <c r="B3469" t="str">
        <f>'4K'!$AH$40</f>
        <v>WWS01002SWD_AMP</v>
      </c>
      <c r="F3469" t="str">
        <f>IF(ISBLANK('4K'!$F$40),"",'4K'!$F$40)</f>
        <v/>
      </c>
    </row>
    <row r="3470" spans="1:6">
      <c r="A3470" t="s">
        <v>15723</v>
      </c>
      <c r="B3470" t="str">
        <f>'4K'!$AI$40</f>
        <v>WWS01002HD_AMP</v>
      </c>
      <c r="F3470" t="str">
        <f>IF(ISBLANK('4K'!$G$40),"",'4K'!$G$40)</f>
        <v/>
      </c>
    </row>
    <row r="3471" spans="1:6">
      <c r="A3471" t="s">
        <v>15723</v>
      </c>
      <c r="B3471" t="str">
        <f>'4K'!$AJ$40</f>
        <v>WWS01002STD_AMP</v>
      </c>
      <c r="F3471" t="str">
        <f>IF(ISBLANK('4K'!$H$40),"",'4K'!$H$40)</f>
        <v/>
      </c>
    </row>
    <row r="3472" spans="1:6">
      <c r="A3472" t="s">
        <v>15723</v>
      </c>
      <c r="B3472" t="str">
        <f>'4K'!$AK$40</f>
        <v>WWS01002SLT_AMP</v>
      </c>
      <c r="F3472" t="str">
        <f>IF(ISBLANK('4K'!$I$40),"",'4K'!$I$40)</f>
        <v/>
      </c>
    </row>
    <row r="3473" spans="1:6">
      <c r="A3473" t="s">
        <v>15723</v>
      </c>
      <c r="B3473" t="str">
        <f>'4K'!$AL$40</f>
        <v>WWS01002STP_AMP</v>
      </c>
      <c r="F3473" t="str">
        <f>IF(ISBLANK('4K'!$J$40),"",'4K'!$J$40)</f>
        <v/>
      </c>
    </row>
    <row r="3474" spans="1:6">
      <c r="A3474" t="s">
        <v>15723</v>
      </c>
      <c r="B3474" t="str">
        <f>'4K'!$AM$40</f>
        <v>WWS01002SDT_AMP</v>
      </c>
      <c r="F3474" t="str">
        <f>IF(ISBLANK('4K'!$K$40),"",'4K'!$K$40)</f>
        <v/>
      </c>
    </row>
    <row r="3475" spans="1:6">
      <c r="A3475" t="s">
        <v>15723</v>
      </c>
      <c r="B3475" t="str">
        <f>'4K'!$AN$40</f>
        <v>WWS01002SDD_AMP</v>
      </c>
      <c r="F3475" t="str">
        <f>IF(ISBLANK('4K'!$L$40),"",'4K'!$L$40)</f>
        <v/>
      </c>
    </row>
    <row r="3476" spans="1:6">
      <c r="A3476" t="s">
        <v>15723</v>
      </c>
      <c r="B3476" t="str">
        <f>'4K'!$AO$40</f>
        <v>WWS01002CAS_AMP</v>
      </c>
      <c r="F3476">
        <f>IF(ISBLANK('4K'!$M$40),"",'4K'!$M$40)</f>
        <v>0</v>
      </c>
    </row>
    <row r="3477" spans="1:6">
      <c r="A3477" t="s">
        <v>15726</v>
      </c>
      <c r="B3477" t="str">
        <f>'4M'!$BL$10</f>
        <v>B0293CDC_F</v>
      </c>
      <c r="F3477" t="str">
        <f>IF(ISBLANK('4M'!$F$10),"",'4M'!$F$10)</f>
        <v/>
      </c>
    </row>
    <row r="3478" spans="1:6">
      <c r="A3478" t="s">
        <v>15726</v>
      </c>
      <c r="B3478" t="str">
        <f>'4M'!$BM$10</f>
        <v>B0293CDC_SWD</v>
      </c>
      <c r="F3478" t="str">
        <f>IF(ISBLANK('4M'!$G$10),"",'4M'!$G$10)</f>
        <v/>
      </c>
    </row>
    <row r="3479" spans="1:6">
      <c r="A3479" t="s">
        <v>15726</v>
      </c>
      <c r="B3479" t="str">
        <f>'4M'!$BN$10</f>
        <v>B0293CDC_HD</v>
      </c>
      <c r="F3479" t="str">
        <f>IF(ISBLANK('4M'!$H$10),"",'4M'!$H$10)</f>
        <v/>
      </c>
    </row>
    <row r="3480" spans="1:6">
      <c r="A3480" t="s">
        <v>15726</v>
      </c>
      <c r="B3480" t="str">
        <f>'4M'!$BO$10</f>
        <v>B0293CDC_STD</v>
      </c>
      <c r="F3480" t="str">
        <f>IF(ISBLANK('4M'!$I$10),"",'4M'!$I$10)</f>
        <v/>
      </c>
    </row>
    <row r="3481" spans="1:6">
      <c r="A3481" t="s">
        <v>15726</v>
      </c>
      <c r="B3481" t="str">
        <f>'4M'!$BP$10</f>
        <v>B0293CDC_SLT</v>
      </c>
      <c r="F3481" t="str">
        <f>IF(ISBLANK('4M'!$J$10),"",'4M'!$J$10)</f>
        <v/>
      </c>
    </row>
    <row r="3482" spans="1:6">
      <c r="A3482" t="s">
        <v>15726</v>
      </c>
      <c r="B3482" t="str">
        <f>'4M'!$BQ$10</f>
        <v>B0293CDC_STP</v>
      </c>
      <c r="F3482" t="str">
        <f>IF(ISBLANK('4M'!$K$10),"",'4M'!$K$10)</f>
        <v/>
      </c>
    </row>
    <row r="3483" spans="1:6">
      <c r="A3483" t="s">
        <v>15726</v>
      </c>
      <c r="B3483" t="str">
        <f>'4M'!$BR$10</f>
        <v>B0293CDC_SDT</v>
      </c>
      <c r="F3483" t="str">
        <f>IF(ISBLANK('4M'!$L$10),"",'4M'!$L$10)</f>
        <v/>
      </c>
    </row>
    <row r="3484" spans="1:6">
      <c r="A3484" t="s">
        <v>15726</v>
      </c>
      <c r="B3484" t="str">
        <f>'4M'!$BS$10</f>
        <v>B0293CDC_SD</v>
      </c>
      <c r="F3484" t="str">
        <f>IF(ISBLANK('4M'!$M$10),"",'4M'!$M$10)</f>
        <v/>
      </c>
    </row>
    <row r="3485" spans="1:6">
      <c r="A3485" t="s">
        <v>15726</v>
      </c>
      <c r="B3485" t="str">
        <f>'4M'!$BT$10</f>
        <v>B0293CDC_TOT</v>
      </c>
      <c r="F3485">
        <f>IF(ISBLANK('4M'!$N$10),"",'4M'!$N$10)</f>
        <v>0</v>
      </c>
    </row>
    <row r="3486" spans="1:6">
      <c r="A3486" t="s">
        <v>15726</v>
      </c>
      <c r="B3486" t="str">
        <f>'4M'!$BU$10</f>
        <v>B0293CDC_ASC</v>
      </c>
      <c r="F3486" t="str">
        <f>IF(ISBLANK('4M'!$O$10),"",'4M'!$O$10)</f>
        <v/>
      </c>
    </row>
    <row r="3487" spans="1:6">
      <c r="A3487" t="s">
        <v>15726</v>
      </c>
      <c r="B3487" t="str">
        <f>'4M'!$BV$10</f>
        <v>B0293CDC_TC</v>
      </c>
      <c r="F3487" t="str">
        <f>IF(ISBLANK('4M'!$P$10),"",'4M'!$P$10)</f>
        <v/>
      </c>
    </row>
    <row r="3488" spans="1:6">
      <c r="A3488" t="s">
        <v>15726</v>
      </c>
      <c r="B3488" t="str">
        <f>'4M'!$BW$10</f>
        <v>B0293CDC_TOT8</v>
      </c>
      <c r="F3488">
        <f>IF(ISBLANK('4M'!$Q$10),"",'4M'!$Q$10)</f>
        <v>0</v>
      </c>
    </row>
    <row r="3489" spans="1:6">
      <c r="A3489" t="s">
        <v>15726</v>
      </c>
      <c r="B3489" t="str">
        <f>'4M'!$BX$10</f>
        <v>B0293CDC_TOT78</v>
      </c>
      <c r="F3489">
        <f>IF(ISBLANK('4M'!$R$10),"",'4M'!$R$10)</f>
        <v>0</v>
      </c>
    </row>
    <row r="3490" spans="1:6">
      <c r="A3490" t="s">
        <v>15726</v>
      </c>
      <c r="B3490" t="str">
        <f>'4M'!$BL$11</f>
        <v>B0294CDO_F</v>
      </c>
      <c r="F3490" t="str">
        <f>IF(ISBLANK('4M'!$F$11),"",'4M'!$F$11)</f>
        <v/>
      </c>
    </row>
    <row r="3491" spans="1:6">
      <c r="A3491" t="s">
        <v>15726</v>
      </c>
      <c r="B3491" t="str">
        <f>'4M'!$BM$11</f>
        <v>B0294CDO_SWD</v>
      </c>
      <c r="F3491" t="str">
        <f>IF(ISBLANK('4M'!$G$11),"",'4M'!$G$11)</f>
        <v/>
      </c>
    </row>
    <row r="3492" spans="1:6">
      <c r="A3492" t="s">
        <v>15726</v>
      </c>
      <c r="B3492" t="str">
        <f>'4M'!$BN$11</f>
        <v>B0294CDO_HD</v>
      </c>
      <c r="F3492" t="str">
        <f>IF(ISBLANK('4M'!$H$11),"",'4M'!$H$11)</f>
        <v/>
      </c>
    </row>
    <row r="3493" spans="1:6">
      <c r="A3493" t="s">
        <v>15726</v>
      </c>
      <c r="B3493" t="str">
        <f>'4M'!$BO$11</f>
        <v>B0294CDO_STD</v>
      </c>
      <c r="F3493" t="str">
        <f>IF(ISBLANK('4M'!$I$11),"",'4M'!$I$11)</f>
        <v/>
      </c>
    </row>
    <row r="3494" spans="1:6">
      <c r="A3494" t="s">
        <v>15726</v>
      </c>
      <c r="B3494" t="str">
        <f>'4M'!$BP$11</f>
        <v>B0294CDO_SLT</v>
      </c>
      <c r="F3494" t="str">
        <f>IF(ISBLANK('4M'!$J$11),"",'4M'!$J$11)</f>
        <v/>
      </c>
    </row>
    <row r="3495" spans="1:6">
      <c r="A3495" t="s">
        <v>15726</v>
      </c>
      <c r="B3495" t="str">
        <f>'4M'!$BQ$11</f>
        <v>B0294CDO_STP</v>
      </c>
      <c r="F3495" t="str">
        <f>IF(ISBLANK('4M'!$K$11),"",'4M'!$K$11)</f>
        <v/>
      </c>
    </row>
    <row r="3496" spans="1:6">
      <c r="A3496" t="s">
        <v>15726</v>
      </c>
      <c r="B3496" t="str">
        <f>'4M'!$BR$11</f>
        <v>B0294CDO_SDT</v>
      </c>
      <c r="F3496" t="str">
        <f>IF(ISBLANK('4M'!$L$11),"",'4M'!$L$11)</f>
        <v/>
      </c>
    </row>
    <row r="3497" spans="1:6">
      <c r="A3497" t="s">
        <v>15726</v>
      </c>
      <c r="B3497" t="str">
        <f>'4M'!$BS$11</f>
        <v>B0294CDO_SD</v>
      </c>
      <c r="F3497" t="str">
        <f>IF(ISBLANK('4M'!$M$11),"",'4M'!$M$11)</f>
        <v/>
      </c>
    </row>
    <row r="3498" spans="1:6">
      <c r="A3498" t="s">
        <v>15726</v>
      </c>
      <c r="B3498" t="str">
        <f>'4M'!$BT$11</f>
        <v>B0294CDO_TOT</v>
      </c>
      <c r="F3498">
        <f>IF(ISBLANK('4M'!$N$11),"",'4M'!$N$11)</f>
        <v>0</v>
      </c>
    </row>
    <row r="3499" spans="1:6">
      <c r="A3499" t="s">
        <v>15726</v>
      </c>
      <c r="B3499" t="str">
        <f>'4M'!$BU$11</f>
        <v>B0294CDO_ASC</v>
      </c>
      <c r="F3499" t="str">
        <f>IF(ISBLANK('4M'!$O$11),"",'4M'!$O$11)</f>
        <v/>
      </c>
    </row>
    <row r="3500" spans="1:6">
      <c r="A3500" t="s">
        <v>15726</v>
      </c>
      <c r="B3500" t="str">
        <f>'4M'!$BV$11</f>
        <v>B0294CDO_TC</v>
      </c>
      <c r="F3500" t="str">
        <f>IF(ISBLANK('4M'!$P$11),"",'4M'!$P$11)</f>
        <v/>
      </c>
    </row>
    <row r="3501" spans="1:6">
      <c r="A3501" t="s">
        <v>15726</v>
      </c>
      <c r="B3501" t="str">
        <f>'4M'!$BW$11</f>
        <v>B0294CDO_TOT8</v>
      </c>
      <c r="F3501">
        <f>IF(ISBLANK('4M'!$Q$11),"",'4M'!$Q$11)</f>
        <v>0</v>
      </c>
    </row>
    <row r="3502" spans="1:6">
      <c r="A3502" t="s">
        <v>15726</v>
      </c>
      <c r="B3502" t="str">
        <f>'4M'!$BX$11</f>
        <v>B0294CDO_TOT78</v>
      </c>
      <c r="F3502">
        <f>IF(ISBLANK('4M'!$R$11),"",'4M'!$R$11)</f>
        <v>0</v>
      </c>
    </row>
    <row r="3503" spans="1:6">
      <c r="A3503" t="s">
        <v>15726</v>
      </c>
      <c r="B3503" t="str">
        <f>'4M'!$BL$12</f>
        <v>B0295CDT_F</v>
      </c>
      <c r="F3503">
        <f>IF(ISBLANK('4M'!$F$12),"",'4M'!$F$12)</f>
        <v>0</v>
      </c>
    </row>
    <row r="3504" spans="1:6">
      <c r="A3504" t="s">
        <v>15726</v>
      </c>
      <c r="B3504" t="str">
        <f>'4M'!$BM$12</f>
        <v>B0295CDT_SWD</v>
      </c>
      <c r="F3504">
        <f>IF(ISBLANK('4M'!$G$12),"",'4M'!$G$12)</f>
        <v>0</v>
      </c>
    </row>
    <row r="3505" spans="1:6">
      <c r="A3505" t="s">
        <v>15726</v>
      </c>
      <c r="B3505" t="str">
        <f>'4M'!$BN$12</f>
        <v>B0295CDT_HD</v>
      </c>
      <c r="F3505">
        <f>IF(ISBLANK('4M'!$H$12),"",'4M'!$H$12)</f>
        <v>0</v>
      </c>
    </row>
    <row r="3506" spans="1:6">
      <c r="A3506" t="s">
        <v>15726</v>
      </c>
      <c r="B3506" t="str">
        <f>'4M'!$BO$12</f>
        <v>B0295CDT_STD</v>
      </c>
      <c r="F3506">
        <f>IF(ISBLANK('4M'!$I$12),"",'4M'!$I$12)</f>
        <v>0</v>
      </c>
    </row>
    <row r="3507" spans="1:6">
      <c r="A3507" t="s">
        <v>15726</v>
      </c>
      <c r="B3507" t="str">
        <f>'4M'!$BP$12</f>
        <v>B0295CDT_SLT</v>
      </c>
      <c r="F3507">
        <f>IF(ISBLANK('4M'!$J$12),"",'4M'!$J$12)</f>
        <v>0</v>
      </c>
    </row>
    <row r="3508" spans="1:6">
      <c r="A3508" t="s">
        <v>15726</v>
      </c>
      <c r="B3508" t="str">
        <f>'4M'!$BQ$12</f>
        <v>B0295CDT_STP</v>
      </c>
      <c r="F3508">
        <f>IF(ISBLANK('4M'!$K$12),"",'4M'!$K$12)</f>
        <v>0</v>
      </c>
    </row>
    <row r="3509" spans="1:6">
      <c r="A3509" t="s">
        <v>15726</v>
      </c>
      <c r="B3509" t="str">
        <f>'4M'!$BR$12</f>
        <v>B0295CDT_SDT</v>
      </c>
      <c r="F3509">
        <f>IF(ISBLANK('4M'!$L$12),"",'4M'!$L$12)</f>
        <v>0</v>
      </c>
    </row>
    <row r="3510" spans="1:6">
      <c r="A3510" t="s">
        <v>15726</v>
      </c>
      <c r="B3510" t="str">
        <f>'4M'!$BS$12</f>
        <v>B0295CDT_SD</v>
      </c>
      <c r="F3510">
        <f>IF(ISBLANK('4M'!$M$12),"",'4M'!$M$12)</f>
        <v>0</v>
      </c>
    </row>
    <row r="3511" spans="1:6">
      <c r="A3511" t="s">
        <v>15726</v>
      </c>
      <c r="B3511" t="str">
        <f>'4M'!$BT$12</f>
        <v>B0295CDT_TOT</v>
      </c>
      <c r="F3511">
        <f>IF(ISBLANK('4M'!$N$12),"",'4M'!$N$12)</f>
        <v>0</v>
      </c>
    </row>
    <row r="3512" spans="1:6">
      <c r="A3512" t="s">
        <v>15726</v>
      </c>
      <c r="B3512" t="str">
        <f>'4M'!$BU$12</f>
        <v>B0295CDT_ASC</v>
      </c>
      <c r="F3512">
        <f>IF(ISBLANK('4M'!$O$12),"",'4M'!$O$12)</f>
        <v>0</v>
      </c>
    </row>
    <row r="3513" spans="1:6">
      <c r="A3513" t="s">
        <v>15726</v>
      </c>
      <c r="B3513" t="str">
        <f>'4M'!$BV$12</f>
        <v>B0295CDT_TC</v>
      </c>
      <c r="F3513">
        <f>IF(ISBLANK('4M'!$P$12),"",'4M'!$P$12)</f>
        <v>0</v>
      </c>
    </row>
    <row r="3514" spans="1:6">
      <c r="A3514" t="s">
        <v>15726</v>
      </c>
      <c r="B3514" t="str">
        <f>'4M'!$BW$12</f>
        <v>B0295CDT_TOT8</v>
      </c>
      <c r="F3514">
        <f>IF(ISBLANK('4M'!$Q$12),"",'4M'!$Q$12)</f>
        <v>0</v>
      </c>
    </row>
    <row r="3515" spans="1:6">
      <c r="A3515" t="s">
        <v>15726</v>
      </c>
      <c r="B3515" t="str">
        <f>'4M'!$BX$12</f>
        <v>B0295CDT_TOT78</v>
      </c>
      <c r="F3515">
        <f>IF(ISBLANK('4M'!$R$12),"",'4M'!$R$12)</f>
        <v>0</v>
      </c>
    </row>
    <row r="3516" spans="1:6">
      <c r="A3516" t="s">
        <v>15726</v>
      </c>
      <c r="B3516" t="str">
        <f>'4M'!$CH$12</f>
        <v>B0380CDT_TE</v>
      </c>
      <c r="F3516" t="str">
        <f>IF(ISBLANK('4M'!$AB$12),"",'4M'!$AB$12)</f>
        <v/>
      </c>
    </row>
    <row r="3517" spans="1:6">
      <c r="A3517" t="s">
        <v>15726</v>
      </c>
      <c r="B3517" t="str">
        <f>'4M'!$CI$12</f>
        <v>B0380CDT_TA</v>
      </c>
      <c r="F3517" t="str">
        <f>IF(ISBLANK('4M'!$AC$12),"",'4M'!$AC$12)</f>
        <v/>
      </c>
    </row>
    <row r="3518" spans="1:6">
      <c r="A3518" t="s">
        <v>15726</v>
      </c>
      <c r="B3518" t="str">
        <f>'4M'!$CJ$12</f>
        <v>B0380CDT_TC</v>
      </c>
      <c r="F3518" t="str">
        <f>IF(ISBLANK('4M'!$AD$12),"",'4M'!$AD$12)</f>
        <v/>
      </c>
    </row>
    <row r="3519" spans="1:6">
      <c r="A3519" t="s">
        <v>15726</v>
      </c>
      <c r="B3519" t="str">
        <f>'4M'!$BL$13</f>
        <v>B0296EDC_F</v>
      </c>
      <c r="F3519" t="str">
        <f>IF(ISBLANK('4M'!$F$13),"",'4M'!$F$13)</f>
        <v/>
      </c>
    </row>
    <row r="3520" spans="1:6">
      <c r="A3520" t="s">
        <v>15726</v>
      </c>
      <c r="B3520" t="str">
        <f>'4M'!$BM$13</f>
        <v>B0296EDC_SWD</v>
      </c>
      <c r="F3520" t="str">
        <f>IF(ISBLANK('4M'!$G$13),"",'4M'!$G$13)</f>
        <v/>
      </c>
    </row>
    <row r="3521" spans="1:6">
      <c r="A3521" t="s">
        <v>15726</v>
      </c>
      <c r="B3521" t="str">
        <f>'4M'!$BN$13</f>
        <v>B0296EDC_HD</v>
      </c>
      <c r="F3521" t="str">
        <f>IF(ISBLANK('4M'!$H$13),"",'4M'!$H$13)</f>
        <v/>
      </c>
    </row>
    <row r="3522" spans="1:6">
      <c r="A3522" t="s">
        <v>15726</v>
      </c>
      <c r="B3522" t="str">
        <f>'4M'!$BO$13</f>
        <v>B0296EDC_STD</v>
      </c>
      <c r="F3522" t="str">
        <f>IF(ISBLANK('4M'!$I$13),"",'4M'!$I$13)</f>
        <v/>
      </c>
    </row>
    <row r="3523" spans="1:6">
      <c r="A3523" t="s">
        <v>15726</v>
      </c>
      <c r="B3523" t="str">
        <f>'4M'!$BP$13</f>
        <v>B0296EDC_SLT</v>
      </c>
      <c r="F3523" t="str">
        <f>IF(ISBLANK('4M'!$J$13),"",'4M'!$J$13)</f>
        <v/>
      </c>
    </row>
    <row r="3524" spans="1:6">
      <c r="A3524" t="s">
        <v>15726</v>
      </c>
      <c r="B3524" t="str">
        <f>'4M'!$BQ$13</f>
        <v>B0296EDC_STP</v>
      </c>
      <c r="F3524" t="str">
        <f>IF(ISBLANK('4M'!$K$13),"",'4M'!$K$13)</f>
        <v/>
      </c>
    </row>
    <row r="3525" spans="1:6">
      <c r="A3525" t="s">
        <v>15726</v>
      </c>
      <c r="B3525" t="str">
        <f>'4M'!$BR$13</f>
        <v>B0296EDC_SDT</v>
      </c>
      <c r="F3525" t="str">
        <f>IF(ISBLANK('4M'!$L$13),"",'4M'!$L$13)</f>
        <v/>
      </c>
    </row>
    <row r="3526" spans="1:6">
      <c r="A3526" t="s">
        <v>15726</v>
      </c>
      <c r="B3526" t="str">
        <f>'4M'!$BS$13</f>
        <v>B0296EDC_SD</v>
      </c>
      <c r="F3526" t="str">
        <f>IF(ISBLANK('4M'!$M$13),"",'4M'!$M$13)</f>
        <v/>
      </c>
    </row>
    <row r="3527" spans="1:6">
      <c r="A3527" t="s">
        <v>15726</v>
      </c>
      <c r="B3527" t="str">
        <f>'4M'!$BT$13</f>
        <v>B0296EDC_TOT</v>
      </c>
      <c r="F3527">
        <f>IF(ISBLANK('4M'!$N$13),"",'4M'!$N$13)</f>
        <v>0</v>
      </c>
    </row>
    <row r="3528" spans="1:6">
      <c r="A3528" t="s">
        <v>15726</v>
      </c>
      <c r="B3528" t="str">
        <f>'4M'!$BU$13</f>
        <v>B0296EDC_ASC</v>
      </c>
      <c r="F3528" t="str">
        <f>IF(ISBLANK('4M'!$O$13),"",'4M'!$O$13)</f>
        <v/>
      </c>
    </row>
    <row r="3529" spans="1:6">
      <c r="A3529" t="s">
        <v>15726</v>
      </c>
      <c r="B3529" t="str">
        <f>'4M'!$BV$13</f>
        <v>B0296EDC_TC</v>
      </c>
      <c r="F3529" t="str">
        <f>IF(ISBLANK('4M'!$P$13),"",'4M'!$P$13)</f>
        <v/>
      </c>
    </row>
    <row r="3530" spans="1:6">
      <c r="A3530" t="s">
        <v>15726</v>
      </c>
      <c r="B3530" t="str">
        <f>'4M'!$BW$13</f>
        <v>B0296EDC_TOT8</v>
      </c>
      <c r="F3530">
        <f>IF(ISBLANK('4M'!$Q$13),"",'4M'!$Q$13)</f>
        <v>0</v>
      </c>
    </row>
    <row r="3531" spans="1:6">
      <c r="A3531" t="s">
        <v>15726</v>
      </c>
      <c r="B3531" t="str">
        <f>'4M'!$BX$13</f>
        <v>B0296EDC_TOT78</v>
      </c>
      <c r="F3531">
        <f>IF(ISBLANK('4M'!$R$13),"",'4M'!$R$13)</f>
        <v>0</v>
      </c>
    </row>
    <row r="3532" spans="1:6">
      <c r="A3532" t="s">
        <v>15726</v>
      </c>
      <c r="B3532" t="str">
        <f>'4M'!$BL$14</f>
        <v>B0297EDO_F</v>
      </c>
      <c r="F3532" t="str">
        <f>IF(ISBLANK('4M'!$F$14),"",'4M'!$F$14)</f>
        <v/>
      </c>
    </row>
    <row r="3533" spans="1:6">
      <c r="A3533" t="s">
        <v>15726</v>
      </c>
      <c r="B3533" t="str">
        <f>'4M'!$BM$14</f>
        <v>B0297EDO_SWD</v>
      </c>
      <c r="F3533" t="str">
        <f>IF(ISBLANK('4M'!$G$14),"",'4M'!$G$14)</f>
        <v/>
      </c>
    </row>
    <row r="3534" spans="1:6">
      <c r="A3534" t="s">
        <v>15726</v>
      </c>
      <c r="B3534" t="str">
        <f>'4M'!$BN$14</f>
        <v>B0297EDO_HD</v>
      </c>
      <c r="F3534" t="str">
        <f>IF(ISBLANK('4M'!$H$14),"",'4M'!$H$14)</f>
        <v/>
      </c>
    </row>
    <row r="3535" spans="1:6">
      <c r="A3535" t="s">
        <v>15726</v>
      </c>
      <c r="B3535" t="str">
        <f>'4M'!$BO$14</f>
        <v>B0297EDO_STD</v>
      </c>
      <c r="F3535" t="str">
        <f>IF(ISBLANK('4M'!$I$14),"",'4M'!$I$14)</f>
        <v/>
      </c>
    </row>
    <row r="3536" spans="1:6">
      <c r="A3536" t="s">
        <v>15726</v>
      </c>
      <c r="B3536" t="str">
        <f>'4M'!$BP$14</f>
        <v>B0297EDO_SLT</v>
      </c>
      <c r="F3536" t="str">
        <f>IF(ISBLANK('4M'!$J$14),"",'4M'!$J$14)</f>
        <v/>
      </c>
    </row>
    <row r="3537" spans="1:6">
      <c r="A3537" t="s">
        <v>15726</v>
      </c>
      <c r="B3537" t="str">
        <f>'4M'!$BQ$14</f>
        <v>B0297EDO_STP</v>
      </c>
      <c r="F3537" t="str">
        <f>IF(ISBLANK('4M'!$K$14),"",'4M'!$K$14)</f>
        <v/>
      </c>
    </row>
    <row r="3538" spans="1:6">
      <c r="A3538" t="s">
        <v>15726</v>
      </c>
      <c r="B3538" t="str">
        <f>'4M'!$BR$14</f>
        <v>B0297EDO_SDT</v>
      </c>
      <c r="F3538" t="str">
        <f>IF(ISBLANK('4M'!$L$14),"",'4M'!$L$14)</f>
        <v/>
      </c>
    </row>
    <row r="3539" spans="1:6">
      <c r="A3539" t="s">
        <v>15726</v>
      </c>
      <c r="B3539" t="str">
        <f>'4M'!$BS$14</f>
        <v>B0297EDO_SD</v>
      </c>
      <c r="F3539" t="str">
        <f>IF(ISBLANK('4M'!$M$14),"",'4M'!$M$14)</f>
        <v/>
      </c>
    </row>
    <row r="3540" spans="1:6">
      <c r="A3540" t="s">
        <v>15726</v>
      </c>
      <c r="B3540" t="str">
        <f>'4M'!$BT$14</f>
        <v>B0297EDO_TOT</v>
      </c>
      <c r="F3540">
        <f>IF(ISBLANK('4M'!$N$14),"",'4M'!$N$14)</f>
        <v>0</v>
      </c>
    </row>
    <row r="3541" spans="1:6">
      <c r="A3541" t="s">
        <v>15726</v>
      </c>
      <c r="B3541" t="str">
        <f>'4M'!$BU$14</f>
        <v>B0297EDO_ASC</v>
      </c>
      <c r="F3541" t="str">
        <f>IF(ISBLANK('4M'!$O$14),"",'4M'!$O$14)</f>
        <v/>
      </c>
    </row>
    <row r="3542" spans="1:6">
      <c r="A3542" t="s">
        <v>15726</v>
      </c>
      <c r="B3542" t="str">
        <f>'4M'!$BV$14</f>
        <v>B0297EDO_TC</v>
      </c>
      <c r="F3542" t="str">
        <f>IF(ISBLANK('4M'!$P$14),"",'4M'!$P$14)</f>
        <v/>
      </c>
    </row>
    <row r="3543" spans="1:6">
      <c r="A3543" t="s">
        <v>15726</v>
      </c>
      <c r="B3543" t="str">
        <f>'4M'!$BW$14</f>
        <v>B0297EDO_TOT8</v>
      </c>
      <c r="F3543">
        <f>IF(ISBLANK('4M'!$Q$14),"",'4M'!$Q$14)</f>
        <v>0</v>
      </c>
    </row>
    <row r="3544" spans="1:6">
      <c r="A3544" t="s">
        <v>15726</v>
      </c>
      <c r="B3544" t="str">
        <f>'4M'!$BX$14</f>
        <v>B0297EDO_TOT78</v>
      </c>
      <c r="F3544">
        <f>IF(ISBLANK('4M'!$R$14),"",'4M'!$R$14)</f>
        <v>0</v>
      </c>
    </row>
    <row r="3545" spans="1:6">
      <c r="A3545" t="s">
        <v>15726</v>
      </c>
      <c r="B3545" t="str">
        <f>'4M'!$BL$15</f>
        <v>B0298EDT_F</v>
      </c>
      <c r="F3545">
        <f>IF(ISBLANK('4M'!$F$15),"",'4M'!$F$15)</f>
        <v>0</v>
      </c>
    </row>
    <row r="3546" spans="1:6">
      <c r="A3546" t="s">
        <v>15726</v>
      </c>
      <c r="B3546" t="str">
        <f>'4M'!$BM$15</f>
        <v>B0298EDT_SWD</v>
      </c>
      <c r="F3546">
        <f>IF(ISBLANK('4M'!$G$15),"",'4M'!$G$15)</f>
        <v>0</v>
      </c>
    </row>
    <row r="3547" spans="1:6">
      <c r="A3547" t="s">
        <v>15726</v>
      </c>
      <c r="B3547" t="str">
        <f>'4M'!$BN$15</f>
        <v>B0298EDT_HD</v>
      </c>
      <c r="F3547">
        <f>IF(ISBLANK('4M'!$H$15),"",'4M'!$H$15)</f>
        <v>0</v>
      </c>
    </row>
    <row r="3548" spans="1:6">
      <c r="A3548" t="s">
        <v>15726</v>
      </c>
      <c r="B3548" t="str">
        <f>'4M'!$BO$15</f>
        <v>B0298EDT_STD</v>
      </c>
      <c r="F3548">
        <f>IF(ISBLANK('4M'!$I$15),"",'4M'!$I$15)</f>
        <v>0</v>
      </c>
    </row>
    <row r="3549" spans="1:6">
      <c r="A3549" t="s">
        <v>15726</v>
      </c>
      <c r="B3549" t="str">
        <f>'4M'!$BP$15</f>
        <v>B0298EDT_SLT</v>
      </c>
      <c r="F3549">
        <f>IF(ISBLANK('4M'!$J$15),"",'4M'!$J$15)</f>
        <v>0</v>
      </c>
    </row>
    <row r="3550" spans="1:6">
      <c r="A3550" t="s">
        <v>15726</v>
      </c>
      <c r="B3550" t="str">
        <f>'4M'!$BQ$15</f>
        <v>B0298EDT_STP</v>
      </c>
      <c r="F3550">
        <f>IF(ISBLANK('4M'!$K$15),"",'4M'!$K$15)</f>
        <v>0</v>
      </c>
    </row>
    <row r="3551" spans="1:6">
      <c r="A3551" t="s">
        <v>15726</v>
      </c>
      <c r="B3551" t="str">
        <f>'4M'!$BR$15</f>
        <v>B0298EDT_SDT</v>
      </c>
      <c r="F3551">
        <f>IF(ISBLANK('4M'!$L$15),"",'4M'!$L$15)</f>
        <v>0</v>
      </c>
    </row>
    <row r="3552" spans="1:6">
      <c r="A3552" t="s">
        <v>15726</v>
      </c>
      <c r="B3552" t="str">
        <f>'4M'!$BS$15</f>
        <v>B0298EDT_SD</v>
      </c>
      <c r="F3552">
        <f>IF(ISBLANK('4M'!$M$15),"",'4M'!$M$15)</f>
        <v>0</v>
      </c>
    </row>
    <row r="3553" spans="1:6">
      <c r="A3553" t="s">
        <v>15726</v>
      </c>
      <c r="B3553" t="str">
        <f>'4M'!$BT$15</f>
        <v>B0298EDT_TOT</v>
      </c>
      <c r="F3553">
        <f>IF(ISBLANK('4M'!$N$15),"",'4M'!$N$15)</f>
        <v>0</v>
      </c>
    </row>
    <row r="3554" spans="1:6">
      <c r="A3554" t="s">
        <v>15726</v>
      </c>
      <c r="B3554" t="str">
        <f>'4M'!$BU$15</f>
        <v>B0298EDT_ASC</v>
      </c>
      <c r="F3554">
        <f>IF(ISBLANK('4M'!$O$15),"",'4M'!$O$15)</f>
        <v>0</v>
      </c>
    </row>
    <row r="3555" spans="1:6">
      <c r="A3555" t="s">
        <v>15726</v>
      </c>
      <c r="B3555" t="str">
        <f>'4M'!$BV$15</f>
        <v>B0298EDT_TC</v>
      </c>
      <c r="F3555">
        <f>IF(ISBLANK('4M'!$P$15),"",'4M'!$P$15)</f>
        <v>0</v>
      </c>
    </row>
    <row r="3556" spans="1:6">
      <c r="A3556" t="s">
        <v>15726</v>
      </c>
      <c r="B3556" t="str">
        <f>'4M'!$BW$15</f>
        <v>B0298EDT_TOT8</v>
      </c>
      <c r="F3556">
        <f>IF(ISBLANK('4M'!$Q$15),"",'4M'!$Q$15)</f>
        <v>0</v>
      </c>
    </row>
    <row r="3557" spans="1:6">
      <c r="A3557" t="s">
        <v>15726</v>
      </c>
      <c r="B3557" t="str">
        <f>'4M'!$BX$15</f>
        <v>B0298EDT_TOT78</v>
      </c>
      <c r="F3557">
        <f>IF(ISBLANK('4M'!$R$15),"",'4M'!$R$15)</f>
        <v>0</v>
      </c>
    </row>
    <row r="3558" spans="1:6">
      <c r="A3558" t="s">
        <v>15726</v>
      </c>
      <c r="B3558" t="str">
        <f>'4M'!$CH$15</f>
        <v>B0381EDT_TE</v>
      </c>
      <c r="F3558" t="str">
        <f>IF(ISBLANK('4M'!$AB$15),"",'4M'!$AB$15)</f>
        <v/>
      </c>
    </row>
    <row r="3559" spans="1:6">
      <c r="A3559" t="s">
        <v>15726</v>
      </c>
      <c r="B3559" t="str">
        <f>'4M'!$CI$15</f>
        <v>B0381EDT_TA</v>
      </c>
      <c r="F3559" t="str">
        <f>IF(ISBLANK('4M'!$AC$15),"",'4M'!$AC$15)</f>
        <v/>
      </c>
    </row>
    <row r="3560" spans="1:6">
      <c r="A3560" t="s">
        <v>15726</v>
      </c>
      <c r="B3560" t="str">
        <f>'4M'!$CJ$15</f>
        <v>B0381EDT_TC</v>
      </c>
      <c r="F3560" t="str">
        <f>IF(ISBLANK('4M'!$AD$15),"",'4M'!$AD$15)</f>
        <v/>
      </c>
    </row>
    <row r="3561" spans="1:6">
      <c r="A3561" t="s">
        <v>15726</v>
      </c>
      <c r="B3561" t="str">
        <f>'4M'!$BL$16</f>
        <v>B0299FMC_F</v>
      </c>
      <c r="F3561" t="str">
        <f>IF(ISBLANK('4M'!$F$16),"",'4M'!$F$16)</f>
        <v/>
      </c>
    </row>
    <row r="3562" spans="1:6">
      <c r="A3562" t="s">
        <v>15726</v>
      </c>
      <c r="B3562" t="str">
        <f>'4M'!$BM$16</f>
        <v>B0299FMC_SWD</v>
      </c>
      <c r="F3562" t="str">
        <f>IF(ISBLANK('4M'!$G$16),"",'4M'!$G$16)</f>
        <v/>
      </c>
    </row>
    <row r="3563" spans="1:6">
      <c r="A3563" t="s">
        <v>15726</v>
      </c>
      <c r="B3563" t="str">
        <f>'4M'!$BN$16</f>
        <v>B0299FMC_HD</v>
      </c>
      <c r="F3563" t="str">
        <f>IF(ISBLANK('4M'!$H$16),"",'4M'!$H$16)</f>
        <v/>
      </c>
    </row>
    <row r="3564" spans="1:6">
      <c r="A3564" t="s">
        <v>15726</v>
      </c>
      <c r="B3564" t="str">
        <f>'4M'!$BO$16</f>
        <v>B0299FMC_STD</v>
      </c>
      <c r="F3564" t="str">
        <f>IF(ISBLANK('4M'!$I$16),"",'4M'!$I$16)</f>
        <v/>
      </c>
    </row>
    <row r="3565" spans="1:6">
      <c r="A3565" t="s">
        <v>15726</v>
      </c>
      <c r="B3565" t="str">
        <f>'4M'!$BP$16</f>
        <v>B0299FMC_SLT</v>
      </c>
      <c r="F3565" t="str">
        <f>IF(ISBLANK('4M'!$J$16),"",'4M'!$J$16)</f>
        <v/>
      </c>
    </row>
    <row r="3566" spans="1:6">
      <c r="A3566" t="s">
        <v>15726</v>
      </c>
      <c r="B3566" t="str">
        <f>'4M'!$BQ$16</f>
        <v>B0299FMC_STP</v>
      </c>
      <c r="F3566" t="str">
        <f>IF(ISBLANK('4M'!$K$16),"",'4M'!$K$16)</f>
        <v/>
      </c>
    </row>
    <row r="3567" spans="1:6">
      <c r="A3567" t="s">
        <v>15726</v>
      </c>
      <c r="B3567" t="str">
        <f>'4M'!$BR$16</f>
        <v>B0299FMC_SDT</v>
      </c>
      <c r="F3567" t="str">
        <f>IF(ISBLANK('4M'!$L$16),"",'4M'!$L$16)</f>
        <v/>
      </c>
    </row>
    <row r="3568" spans="1:6">
      <c r="A3568" t="s">
        <v>15726</v>
      </c>
      <c r="B3568" t="str">
        <f>'4M'!$BS$16</f>
        <v>B0299FMC_SD</v>
      </c>
      <c r="F3568" t="str">
        <f>IF(ISBLANK('4M'!$M$16),"",'4M'!$M$16)</f>
        <v/>
      </c>
    </row>
    <row r="3569" spans="1:6">
      <c r="A3569" t="s">
        <v>15726</v>
      </c>
      <c r="B3569" t="str">
        <f>'4M'!$BT$16</f>
        <v>B0299FMC_TOT</v>
      </c>
      <c r="F3569">
        <f>IF(ISBLANK('4M'!$N$16),"",'4M'!$N$16)</f>
        <v>0</v>
      </c>
    </row>
    <row r="3570" spans="1:6">
      <c r="A3570" t="s">
        <v>15726</v>
      </c>
      <c r="B3570" t="str">
        <f>'4M'!$BU$16</f>
        <v>B0299FMC_ASC</v>
      </c>
      <c r="F3570" t="str">
        <f>IF(ISBLANK('4M'!$O$16),"",'4M'!$O$16)</f>
        <v/>
      </c>
    </row>
    <row r="3571" spans="1:6">
      <c r="A3571" t="s">
        <v>15726</v>
      </c>
      <c r="B3571" t="str">
        <f>'4M'!$BV$16</f>
        <v>B0299FMC_TC</v>
      </c>
      <c r="F3571" t="str">
        <f>IF(ISBLANK('4M'!$P$16),"",'4M'!$P$16)</f>
        <v/>
      </c>
    </row>
    <row r="3572" spans="1:6">
      <c r="A3572" t="s">
        <v>15726</v>
      </c>
      <c r="B3572" t="str">
        <f>'4M'!$BW$16</f>
        <v>B0299FMC_TOT8</v>
      </c>
      <c r="F3572">
        <f>IF(ISBLANK('4M'!$Q$16),"",'4M'!$Q$16)</f>
        <v>0</v>
      </c>
    </row>
    <row r="3573" spans="1:6">
      <c r="A3573" t="s">
        <v>15726</v>
      </c>
      <c r="B3573" t="str">
        <f>'4M'!$BX$16</f>
        <v>B0299FMC_TOT78</v>
      </c>
      <c r="F3573">
        <f>IF(ISBLANK('4M'!$R$16),"",'4M'!$R$16)</f>
        <v>0</v>
      </c>
    </row>
    <row r="3574" spans="1:6">
      <c r="A3574" t="s">
        <v>15726</v>
      </c>
      <c r="B3574" t="str">
        <f>'4M'!$BL$17</f>
        <v>B0300FMO_F</v>
      </c>
      <c r="F3574" t="str">
        <f>IF(ISBLANK('4M'!$F$17),"",'4M'!$F$17)</f>
        <v/>
      </c>
    </row>
    <row r="3575" spans="1:6">
      <c r="A3575" t="s">
        <v>15726</v>
      </c>
      <c r="B3575" t="str">
        <f>'4M'!$BM$17</f>
        <v>B0300FMO_SWD</v>
      </c>
      <c r="F3575" t="str">
        <f>IF(ISBLANK('4M'!$G$17),"",'4M'!$G$17)</f>
        <v/>
      </c>
    </row>
    <row r="3576" spans="1:6">
      <c r="A3576" t="s">
        <v>15726</v>
      </c>
      <c r="B3576" t="str">
        <f>'4M'!$BN$17</f>
        <v>B0300FMO_HD</v>
      </c>
      <c r="F3576" t="str">
        <f>IF(ISBLANK('4M'!$H$17),"",'4M'!$H$17)</f>
        <v/>
      </c>
    </row>
    <row r="3577" spans="1:6">
      <c r="A3577" t="s">
        <v>15726</v>
      </c>
      <c r="B3577" t="str">
        <f>'4M'!$BO$17</f>
        <v>B0300FMO_STD</v>
      </c>
      <c r="F3577" t="str">
        <f>IF(ISBLANK('4M'!$I$17),"",'4M'!$I$17)</f>
        <v/>
      </c>
    </row>
    <row r="3578" spans="1:6">
      <c r="A3578" t="s">
        <v>15726</v>
      </c>
      <c r="B3578" t="str">
        <f>'4M'!$BP$17</f>
        <v>B0300FMO_SLT</v>
      </c>
      <c r="F3578" t="str">
        <f>IF(ISBLANK('4M'!$J$17),"",'4M'!$J$17)</f>
        <v/>
      </c>
    </row>
    <row r="3579" spans="1:6">
      <c r="A3579" t="s">
        <v>15726</v>
      </c>
      <c r="B3579" t="str">
        <f>'4M'!$BQ$17</f>
        <v>B0300FMO_STP</v>
      </c>
      <c r="F3579" t="str">
        <f>IF(ISBLANK('4M'!$K$17),"",'4M'!$K$17)</f>
        <v/>
      </c>
    </row>
    <row r="3580" spans="1:6">
      <c r="A3580" t="s">
        <v>15726</v>
      </c>
      <c r="B3580" t="str">
        <f>'4M'!$BR$17</f>
        <v>B0300FMO_SDT</v>
      </c>
      <c r="F3580" t="str">
        <f>IF(ISBLANK('4M'!$L$17),"",'4M'!$L$17)</f>
        <v/>
      </c>
    </row>
    <row r="3581" spans="1:6">
      <c r="A3581" t="s">
        <v>15726</v>
      </c>
      <c r="B3581" t="str">
        <f>'4M'!$BS$17</f>
        <v>B0300FMO_SD</v>
      </c>
      <c r="F3581" t="str">
        <f>IF(ISBLANK('4M'!$M$17),"",'4M'!$M$17)</f>
        <v/>
      </c>
    </row>
    <row r="3582" spans="1:6">
      <c r="A3582" t="s">
        <v>15726</v>
      </c>
      <c r="B3582" t="str">
        <f>'4M'!$BT$17</f>
        <v>B0300FMO_TOT</v>
      </c>
      <c r="F3582">
        <f>IF(ISBLANK('4M'!$N$17),"",'4M'!$N$17)</f>
        <v>0</v>
      </c>
    </row>
    <row r="3583" spans="1:6">
      <c r="A3583" t="s">
        <v>15726</v>
      </c>
      <c r="B3583" t="str">
        <f>'4M'!$BU$17</f>
        <v>B0300FMO_ASC</v>
      </c>
      <c r="F3583" t="str">
        <f>IF(ISBLANK('4M'!$O$17),"",'4M'!$O$17)</f>
        <v/>
      </c>
    </row>
    <row r="3584" spans="1:6">
      <c r="A3584" t="s">
        <v>15726</v>
      </c>
      <c r="B3584" t="str">
        <f>'4M'!$BV$17</f>
        <v>B0300FMO_TC</v>
      </c>
      <c r="F3584" t="str">
        <f>IF(ISBLANK('4M'!$P$17),"",'4M'!$P$17)</f>
        <v/>
      </c>
    </row>
    <row r="3585" spans="1:6">
      <c r="A3585" t="s">
        <v>15726</v>
      </c>
      <c r="B3585" t="str">
        <f>'4M'!$BW$17</f>
        <v>B0300FMO_TOT8</v>
      </c>
      <c r="F3585">
        <f>IF(ISBLANK('4M'!$Q$17),"",'4M'!$Q$17)</f>
        <v>0</v>
      </c>
    </row>
    <row r="3586" spans="1:6">
      <c r="A3586" t="s">
        <v>15726</v>
      </c>
      <c r="B3586" t="str">
        <f>'4M'!$BX$17</f>
        <v>B0300FMO_TOT78</v>
      </c>
      <c r="F3586">
        <f>IF(ISBLANK('4M'!$R$17),"",'4M'!$R$17)</f>
        <v>0</v>
      </c>
    </row>
    <row r="3587" spans="1:6">
      <c r="A3587" t="s">
        <v>15726</v>
      </c>
      <c r="B3587" t="str">
        <f>'4M'!$BL$18</f>
        <v>B0301FMT_F</v>
      </c>
      <c r="F3587">
        <f>IF(ISBLANK('4M'!$F$18),"",'4M'!$F$18)</f>
        <v>0</v>
      </c>
    </row>
    <row r="3588" spans="1:6">
      <c r="A3588" t="s">
        <v>15726</v>
      </c>
      <c r="B3588" t="str">
        <f>'4M'!$BM$18</f>
        <v>B0301FMT_SWD</v>
      </c>
      <c r="F3588">
        <f>IF(ISBLANK('4M'!$G$18),"",'4M'!$G$18)</f>
        <v>0</v>
      </c>
    </row>
    <row r="3589" spans="1:6">
      <c r="A3589" t="s">
        <v>15726</v>
      </c>
      <c r="B3589" t="str">
        <f>'4M'!$BN$18</f>
        <v>B0301FMT_HD</v>
      </c>
      <c r="F3589">
        <f>IF(ISBLANK('4M'!$H$18),"",'4M'!$H$18)</f>
        <v>0</v>
      </c>
    </row>
    <row r="3590" spans="1:6">
      <c r="A3590" t="s">
        <v>15726</v>
      </c>
      <c r="B3590" t="str">
        <f>'4M'!$BO$18</f>
        <v>B0301FMT_STD</v>
      </c>
      <c r="F3590">
        <f>IF(ISBLANK('4M'!$I$18),"",'4M'!$I$18)</f>
        <v>0</v>
      </c>
    </row>
    <row r="3591" spans="1:6">
      <c r="A3591" t="s">
        <v>15726</v>
      </c>
      <c r="B3591" t="str">
        <f>'4M'!$BP$18</f>
        <v>B0301FMT_SLT</v>
      </c>
      <c r="F3591">
        <f>IF(ISBLANK('4M'!$J$18),"",'4M'!$J$18)</f>
        <v>0</v>
      </c>
    </row>
    <row r="3592" spans="1:6">
      <c r="A3592" t="s">
        <v>15726</v>
      </c>
      <c r="B3592" t="str">
        <f>'4M'!$BQ$18</f>
        <v>B0301FMT_STP</v>
      </c>
      <c r="F3592">
        <f>IF(ISBLANK('4M'!$K$18),"",'4M'!$K$18)</f>
        <v>0</v>
      </c>
    </row>
    <row r="3593" spans="1:6">
      <c r="A3593" t="s">
        <v>15726</v>
      </c>
      <c r="B3593" t="str">
        <f>'4M'!$BR$18</f>
        <v>B0301FMT_SDT</v>
      </c>
      <c r="F3593">
        <f>IF(ISBLANK('4M'!$L$18),"",'4M'!$L$18)</f>
        <v>0</v>
      </c>
    </row>
    <row r="3594" spans="1:6">
      <c r="A3594" t="s">
        <v>15726</v>
      </c>
      <c r="B3594" t="str">
        <f>'4M'!$BS$18</f>
        <v>B0301FMT_SD</v>
      </c>
      <c r="F3594">
        <f>IF(ISBLANK('4M'!$M$18),"",'4M'!$M$18)</f>
        <v>0</v>
      </c>
    </row>
    <row r="3595" spans="1:6">
      <c r="A3595" t="s">
        <v>15726</v>
      </c>
      <c r="B3595" t="str">
        <f>'4M'!$BT$18</f>
        <v>B0301FMT_TOT</v>
      </c>
      <c r="F3595">
        <f>IF(ISBLANK('4M'!$N$18),"",'4M'!$N$18)</f>
        <v>0</v>
      </c>
    </row>
    <row r="3596" spans="1:6">
      <c r="A3596" t="s">
        <v>15726</v>
      </c>
      <c r="B3596" t="str">
        <f>'4M'!$BU$18</f>
        <v>B0301FMT_ASC</v>
      </c>
      <c r="F3596">
        <f>IF(ISBLANK('4M'!$O$18),"",'4M'!$O$18)</f>
        <v>0</v>
      </c>
    </row>
    <row r="3597" spans="1:6">
      <c r="A3597" t="s">
        <v>15726</v>
      </c>
      <c r="B3597" t="str">
        <f>'4M'!$BV$18</f>
        <v>B0301FMT_TC</v>
      </c>
      <c r="F3597">
        <f>IF(ISBLANK('4M'!$P$18),"",'4M'!$P$18)</f>
        <v>0</v>
      </c>
    </row>
    <row r="3598" spans="1:6">
      <c r="A3598" t="s">
        <v>15726</v>
      </c>
      <c r="B3598" t="str">
        <f>'4M'!$BW$18</f>
        <v>B0301FMT_TOT8</v>
      </c>
      <c r="F3598">
        <f>IF(ISBLANK('4M'!$Q$18),"",'4M'!$Q$18)</f>
        <v>0</v>
      </c>
    </row>
    <row r="3599" spans="1:6">
      <c r="A3599" t="s">
        <v>15726</v>
      </c>
      <c r="B3599" t="str">
        <f>'4M'!$BX$18</f>
        <v>B0301FMT_TOT78</v>
      </c>
      <c r="F3599">
        <f>IF(ISBLANK('4M'!$R$18),"",'4M'!$R$18)</f>
        <v>0</v>
      </c>
    </row>
    <row r="3600" spans="1:6">
      <c r="A3600" t="s">
        <v>15726</v>
      </c>
      <c r="B3600" t="str">
        <f>'4M'!$CH$18</f>
        <v>B0382FMT_TE</v>
      </c>
      <c r="F3600" t="str">
        <f>IF(ISBLANK('4M'!$AB$18),"",'4M'!$AB$18)</f>
        <v/>
      </c>
    </row>
    <row r="3601" spans="1:6">
      <c r="A3601" t="s">
        <v>15726</v>
      </c>
      <c r="B3601" t="str">
        <f>'4M'!$CI$18</f>
        <v>B0382FMT_TA</v>
      </c>
      <c r="F3601" t="str">
        <f>IF(ISBLANK('4M'!$AC$18),"",'4M'!$AC$18)</f>
        <v/>
      </c>
    </row>
    <row r="3602" spans="1:6">
      <c r="A3602" t="s">
        <v>15726</v>
      </c>
      <c r="B3602" t="str">
        <f>'4M'!$CJ$18</f>
        <v>B0382FMT_TC</v>
      </c>
      <c r="F3602" t="str">
        <f>IF(ISBLANK('4M'!$AD$18),"",'4M'!$AD$18)</f>
        <v/>
      </c>
    </row>
    <row r="3603" spans="1:6">
      <c r="A3603" t="s">
        <v>15726</v>
      </c>
      <c r="B3603" t="str">
        <f>'4M'!$BL$19</f>
        <v>B0302SIC_F</v>
      </c>
      <c r="F3603" t="str">
        <f>IF(ISBLANK('4M'!$F$19),"",'4M'!$F$19)</f>
        <v/>
      </c>
    </row>
    <row r="3604" spans="1:6">
      <c r="A3604" t="s">
        <v>15726</v>
      </c>
      <c r="B3604" t="str">
        <f>'4M'!$BM$19</f>
        <v>B0302SIC_SWD</v>
      </c>
      <c r="F3604" t="str">
        <f>IF(ISBLANK('4M'!$G$19),"",'4M'!$G$19)</f>
        <v/>
      </c>
    </row>
    <row r="3605" spans="1:6">
      <c r="A3605" t="s">
        <v>15726</v>
      </c>
      <c r="B3605" t="str">
        <f>'4M'!$BN$19</f>
        <v>B0302SIC_HD</v>
      </c>
      <c r="F3605" t="str">
        <f>IF(ISBLANK('4M'!$H$19),"",'4M'!$H$19)</f>
        <v/>
      </c>
    </row>
    <row r="3606" spans="1:6">
      <c r="A3606" t="s">
        <v>15726</v>
      </c>
      <c r="B3606" t="str">
        <f>'4M'!$BO$19</f>
        <v>B0302SIC_STD</v>
      </c>
      <c r="F3606" t="str">
        <f>IF(ISBLANK('4M'!$I$19),"",'4M'!$I$19)</f>
        <v/>
      </c>
    </row>
    <row r="3607" spans="1:6">
      <c r="A3607" t="s">
        <v>15726</v>
      </c>
      <c r="B3607" t="str">
        <f>'4M'!$BP$19</f>
        <v>B0302SIC_SLT</v>
      </c>
      <c r="F3607" t="str">
        <f>IF(ISBLANK('4M'!$J$19),"",'4M'!$J$19)</f>
        <v/>
      </c>
    </row>
    <row r="3608" spans="1:6">
      <c r="A3608" t="s">
        <v>15726</v>
      </c>
      <c r="B3608" t="str">
        <f>'4M'!$BQ$19</f>
        <v>B0302SIC_STP</v>
      </c>
      <c r="F3608" t="str">
        <f>IF(ISBLANK('4M'!$K$19),"",'4M'!$K$19)</f>
        <v/>
      </c>
    </row>
    <row r="3609" spans="1:6">
      <c r="A3609" t="s">
        <v>15726</v>
      </c>
      <c r="B3609" t="str">
        <f>'4M'!$BR$19</f>
        <v>B0302SIC_SDT</v>
      </c>
      <c r="F3609" t="str">
        <f>IF(ISBLANK('4M'!$L$19),"",'4M'!$L$19)</f>
        <v/>
      </c>
    </row>
    <row r="3610" spans="1:6">
      <c r="A3610" t="s">
        <v>15726</v>
      </c>
      <c r="B3610" t="str">
        <f>'4M'!$BS$19</f>
        <v>B0302SIC_SD</v>
      </c>
      <c r="F3610" t="str">
        <f>IF(ISBLANK('4M'!$M$19),"",'4M'!$M$19)</f>
        <v/>
      </c>
    </row>
    <row r="3611" spans="1:6">
      <c r="A3611" t="s">
        <v>15726</v>
      </c>
      <c r="B3611" t="str">
        <f>'4M'!$BT$19</f>
        <v>B0302SIC_TOT</v>
      </c>
      <c r="F3611">
        <f>IF(ISBLANK('4M'!$N$19),"",'4M'!$N$19)</f>
        <v>0</v>
      </c>
    </row>
    <row r="3612" spans="1:6">
      <c r="A3612" t="s">
        <v>15726</v>
      </c>
      <c r="B3612" t="str">
        <f>'4M'!$BU$19</f>
        <v>B0302SIC_ASC</v>
      </c>
      <c r="F3612" t="str">
        <f>IF(ISBLANK('4M'!$O$19),"",'4M'!$O$19)</f>
        <v/>
      </c>
    </row>
    <row r="3613" spans="1:6">
      <c r="A3613" t="s">
        <v>15726</v>
      </c>
      <c r="B3613" t="str">
        <f>'4M'!$BV$19</f>
        <v>B0302SIC_TC</v>
      </c>
      <c r="F3613" t="str">
        <f>IF(ISBLANK('4M'!$P$19),"",'4M'!$P$19)</f>
        <v/>
      </c>
    </row>
    <row r="3614" spans="1:6">
      <c r="A3614" t="s">
        <v>15726</v>
      </c>
      <c r="B3614" t="str">
        <f>'4M'!$BW$19</f>
        <v>B0302SIC_TOT8</v>
      </c>
      <c r="F3614">
        <f>IF(ISBLANK('4M'!$Q$19),"",'4M'!$Q$19)</f>
        <v>0</v>
      </c>
    </row>
    <row r="3615" spans="1:6">
      <c r="A3615" t="s">
        <v>15726</v>
      </c>
      <c r="B3615" t="str">
        <f>'4M'!$BX$19</f>
        <v>B0302SIC_TOT78</v>
      </c>
      <c r="F3615">
        <f>IF(ISBLANK('4M'!$R$19),"",'4M'!$R$19)</f>
        <v>0</v>
      </c>
    </row>
    <row r="3616" spans="1:6">
      <c r="A3616" t="s">
        <v>15726</v>
      </c>
      <c r="B3616" t="str">
        <f>'4M'!$BY$19</f>
        <v>B0302SIC_C_F</v>
      </c>
      <c r="F3616" t="str">
        <f>IF(ISBLANK('4M'!$S$19),"",'4M'!$S$19)</f>
        <v/>
      </c>
    </row>
    <row r="3617" spans="1:6">
      <c r="A3617" t="s">
        <v>15726</v>
      </c>
      <c r="B3617" t="str">
        <f>'4M'!$BZ$19</f>
        <v>B0302SIC_C_SWD</v>
      </c>
      <c r="F3617" t="str">
        <f>IF(ISBLANK('4M'!$T$19),"",'4M'!$T$19)</f>
        <v/>
      </c>
    </row>
    <row r="3618" spans="1:6">
      <c r="A3618" t="s">
        <v>15726</v>
      </c>
      <c r="B3618" t="str">
        <f>'4M'!$CA$19</f>
        <v>B0302SIC_C_HD</v>
      </c>
      <c r="F3618" t="str">
        <f>IF(ISBLANK('4M'!$U$19),"",'4M'!$U$19)</f>
        <v/>
      </c>
    </row>
    <row r="3619" spans="1:6">
      <c r="A3619" t="s">
        <v>15726</v>
      </c>
      <c r="B3619" t="str">
        <f>'4M'!$CB$19</f>
        <v>B0302SIC_C_STD</v>
      </c>
      <c r="F3619" t="str">
        <f>IF(ISBLANK('4M'!$V$19),"",'4M'!$V$19)</f>
        <v/>
      </c>
    </row>
    <row r="3620" spans="1:6">
      <c r="A3620" t="s">
        <v>15726</v>
      </c>
      <c r="B3620" t="str">
        <f>'4M'!$CC$19</f>
        <v>B0302SIC_C_SLT</v>
      </c>
      <c r="F3620" t="str">
        <f>IF(ISBLANK('4M'!$W$19),"",'4M'!$W$19)</f>
        <v/>
      </c>
    </row>
    <row r="3621" spans="1:6">
      <c r="A3621" t="s">
        <v>15726</v>
      </c>
      <c r="B3621" t="str">
        <f>'4M'!$CD$19</f>
        <v>B0302SIC_C_STP</v>
      </c>
      <c r="F3621" t="str">
        <f>IF(ISBLANK('4M'!$X$19),"",'4M'!$X$19)</f>
        <v/>
      </c>
    </row>
    <row r="3622" spans="1:6">
      <c r="A3622" t="s">
        <v>15726</v>
      </c>
      <c r="B3622" t="str">
        <f>'4M'!$CE$19</f>
        <v>B0302SIC_C_SDT</v>
      </c>
      <c r="F3622" t="str">
        <f>IF(ISBLANK('4M'!$Y$19),"",'4M'!$Y$19)</f>
        <v/>
      </c>
    </row>
    <row r="3623" spans="1:6">
      <c r="A3623" t="s">
        <v>15726</v>
      </c>
      <c r="B3623" t="str">
        <f>'4M'!$CF$19</f>
        <v>B0302SIC_C_SD</v>
      </c>
      <c r="F3623" t="str">
        <f>IF(ISBLANK('4M'!$Z$19),"",'4M'!$Z$19)</f>
        <v/>
      </c>
    </row>
    <row r="3624" spans="1:6">
      <c r="A3624" t="s">
        <v>15726</v>
      </c>
      <c r="B3624" t="str">
        <f>'4M'!$CG$19</f>
        <v>B0302SIC_C_TOT</v>
      </c>
      <c r="F3624">
        <f>IF(ISBLANK('4M'!$AA$19),"",'4M'!$AA$19)</f>
        <v>0</v>
      </c>
    </row>
    <row r="3625" spans="1:6">
      <c r="A3625" t="s">
        <v>15726</v>
      </c>
      <c r="B3625" t="str">
        <f>'4M'!$BL$20</f>
        <v>B0303SIO_F</v>
      </c>
      <c r="F3625" t="str">
        <f>IF(ISBLANK('4M'!$F$20),"",'4M'!$F$20)</f>
        <v/>
      </c>
    </row>
    <row r="3626" spans="1:6">
      <c r="A3626" t="s">
        <v>15726</v>
      </c>
      <c r="B3626" t="str">
        <f>'4M'!$BM$20</f>
        <v>B0303SIO_SWD</v>
      </c>
      <c r="F3626" t="str">
        <f>IF(ISBLANK('4M'!$G$20),"",'4M'!$G$20)</f>
        <v/>
      </c>
    </row>
    <row r="3627" spans="1:6">
      <c r="A3627" t="s">
        <v>15726</v>
      </c>
      <c r="B3627" t="str">
        <f>'4M'!$BN$20</f>
        <v>B0303SIO_HD</v>
      </c>
      <c r="F3627" t="str">
        <f>IF(ISBLANK('4M'!$H$20),"",'4M'!$H$20)</f>
        <v/>
      </c>
    </row>
    <row r="3628" spans="1:6">
      <c r="A3628" t="s">
        <v>15726</v>
      </c>
      <c r="B3628" t="str">
        <f>'4M'!$BO$20</f>
        <v>B0303SIO_STD</v>
      </c>
      <c r="F3628" t="str">
        <f>IF(ISBLANK('4M'!$I$20),"",'4M'!$I$20)</f>
        <v/>
      </c>
    </row>
    <row r="3629" spans="1:6">
      <c r="A3629" t="s">
        <v>15726</v>
      </c>
      <c r="B3629" t="str">
        <f>'4M'!$BP$20</f>
        <v>B0303SIO_SLT</v>
      </c>
      <c r="F3629" t="str">
        <f>IF(ISBLANK('4M'!$J$20),"",'4M'!$J$20)</f>
        <v/>
      </c>
    </row>
    <row r="3630" spans="1:6">
      <c r="A3630" t="s">
        <v>15726</v>
      </c>
      <c r="B3630" t="str">
        <f>'4M'!$BQ$20</f>
        <v>B0303SIO_STP</v>
      </c>
      <c r="F3630" t="str">
        <f>IF(ISBLANK('4M'!$K$20),"",'4M'!$K$20)</f>
        <v/>
      </c>
    </row>
    <row r="3631" spans="1:6">
      <c r="A3631" t="s">
        <v>15726</v>
      </c>
      <c r="B3631" t="str">
        <f>'4M'!$BR$20</f>
        <v>B0303SIO_SDT</v>
      </c>
      <c r="F3631" t="str">
        <f>IF(ISBLANK('4M'!$L$20),"",'4M'!$L$20)</f>
        <v/>
      </c>
    </row>
    <row r="3632" spans="1:6">
      <c r="A3632" t="s">
        <v>15726</v>
      </c>
      <c r="B3632" t="str">
        <f>'4M'!$BS$20</f>
        <v>B0303SIO_SD</v>
      </c>
      <c r="F3632" t="str">
        <f>IF(ISBLANK('4M'!$M$20),"",'4M'!$M$20)</f>
        <v/>
      </c>
    </row>
    <row r="3633" spans="1:6">
      <c r="A3633" t="s">
        <v>15726</v>
      </c>
      <c r="B3633" t="str">
        <f>'4M'!$BT$20</f>
        <v>B0303SIO_TOT</v>
      </c>
      <c r="F3633">
        <f>IF(ISBLANK('4M'!$N$20),"",'4M'!$N$20)</f>
        <v>0</v>
      </c>
    </row>
    <row r="3634" spans="1:6">
      <c r="A3634" t="s">
        <v>15726</v>
      </c>
      <c r="B3634" t="str">
        <f>'4M'!$BU$20</f>
        <v>B0303SIO_ASC</v>
      </c>
      <c r="F3634" t="str">
        <f>IF(ISBLANK('4M'!$O$20),"",'4M'!$O$20)</f>
        <v/>
      </c>
    </row>
    <row r="3635" spans="1:6">
      <c r="A3635" t="s">
        <v>15726</v>
      </c>
      <c r="B3635" t="str">
        <f>'4M'!$BV$20</f>
        <v>B0303SIO_TC</v>
      </c>
      <c r="F3635" t="str">
        <f>IF(ISBLANK('4M'!$P$20),"",'4M'!$P$20)</f>
        <v/>
      </c>
    </row>
    <row r="3636" spans="1:6">
      <c r="A3636" t="s">
        <v>15726</v>
      </c>
      <c r="B3636" t="str">
        <f>'4M'!$BW$20</f>
        <v>B0303SIO_TOT8</v>
      </c>
      <c r="F3636">
        <f>IF(ISBLANK('4M'!$Q$20),"",'4M'!$Q$20)</f>
        <v>0</v>
      </c>
    </row>
    <row r="3637" spans="1:6">
      <c r="A3637" t="s">
        <v>15726</v>
      </c>
      <c r="B3637" t="str">
        <f>'4M'!$BX$20</f>
        <v>B0303SIO_TOT78</v>
      </c>
      <c r="F3637">
        <f>IF(ISBLANK('4M'!$R$20),"",'4M'!$R$20)</f>
        <v>0</v>
      </c>
    </row>
    <row r="3638" spans="1:6">
      <c r="A3638" t="s">
        <v>15726</v>
      </c>
      <c r="B3638" t="str">
        <f>'4M'!$BY$20</f>
        <v>B0303SIO_C_F</v>
      </c>
      <c r="F3638" t="str">
        <f>IF(ISBLANK('4M'!$S$20),"",'4M'!$S$20)</f>
        <v/>
      </c>
    </row>
    <row r="3639" spans="1:6">
      <c r="A3639" t="s">
        <v>15726</v>
      </c>
      <c r="B3639" t="str">
        <f>'4M'!$BZ$20</f>
        <v>B0303SIO_C_SWD</v>
      </c>
      <c r="F3639" t="str">
        <f>IF(ISBLANK('4M'!$T$20),"",'4M'!$T$20)</f>
        <v/>
      </c>
    </row>
    <row r="3640" spans="1:6">
      <c r="A3640" t="s">
        <v>15726</v>
      </c>
      <c r="B3640" t="str">
        <f>'4M'!$CA$20</f>
        <v>B0303SIO_C_HD</v>
      </c>
      <c r="F3640" t="str">
        <f>IF(ISBLANK('4M'!$U$20),"",'4M'!$U$20)</f>
        <v/>
      </c>
    </row>
    <row r="3641" spans="1:6">
      <c r="A3641" t="s">
        <v>15726</v>
      </c>
      <c r="B3641" t="str">
        <f>'4M'!$CB$20</f>
        <v>B0303SIO_C_STD</v>
      </c>
      <c r="F3641" t="str">
        <f>IF(ISBLANK('4M'!$V$20),"",'4M'!$V$20)</f>
        <v/>
      </c>
    </row>
    <row r="3642" spans="1:6">
      <c r="A3642" t="s">
        <v>15726</v>
      </c>
      <c r="B3642" t="str">
        <f>'4M'!$CC$20</f>
        <v>B0303SIO_C_SLT</v>
      </c>
      <c r="F3642" t="str">
        <f>IF(ISBLANK('4M'!$W$20),"",'4M'!$W$20)</f>
        <v/>
      </c>
    </row>
    <row r="3643" spans="1:6">
      <c r="A3643" t="s">
        <v>15726</v>
      </c>
      <c r="B3643" t="str">
        <f>'4M'!$CD$20</f>
        <v>B0303SIO_C_STP</v>
      </c>
      <c r="F3643" t="str">
        <f>IF(ISBLANK('4M'!$X$20),"",'4M'!$X$20)</f>
        <v/>
      </c>
    </row>
    <row r="3644" spans="1:6">
      <c r="A3644" t="s">
        <v>15726</v>
      </c>
      <c r="B3644" t="str">
        <f>'4M'!$CE$20</f>
        <v>B0303SIO_C_SDT</v>
      </c>
      <c r="F3644" t="str">
        <f>IF(ISBLANK('4M'!$Y$20),"",'4M'!$Y$20)</f>
        <v/>
      </c>
    </row>
    <row r="3645" spans="1:6">
      <c r="A3645" t="s">
        <v>15726</v>
      </c>
      <c r="B3645" t="str">
        <f>'4M'!$CF$20</f>
        <v>B0303SIO_C_SD</v>
      </c>
      <c r="F3645" t="str">
        <f>IF(ISBLANK('4M'!$Z$20),"",'4M'!$Z$20)</f>
        <v/>
      </c>
    </row>
    <row r="3646" spans="1:6">
      <c r="A3646" t="s">
        <v>15726</v>
      </c>
      <c r="B3646" t="str">
        <f>'4M'!$CG$20</f>
        <v>B0303SIO_C_TOT</v>
      </c>
      <c r="F3646">
        <f>IF(ISBLANK('4M'!$AA$20),"",'4M'!$AA$20)</f>
        <v>0</v>
      </c>
    </row>
    <row r="3647" spans="1:6">
      <c r="A3647" t="s">
        <v>15726</v>
      </c>
      <c r="B3647" t="str">
        <f>'4M'!$BL$21</f>
        <v>B0304SIT_F</v>
      </c>
      <c r="F3647">
        <f>IF(ISBLANK('4M'!$F$21),"",'4M'!$F$21)</f>
        <v>0</v>
      </c>
    </row>
    <row r="3648" spans="1:6">
      <c r="A3648" t="s">
        <v>15726</v>
      </c>
      <c r="B3648" t="str">
        <f>'4M'!$BM$21</f>
        <v>B0304SIT_SWD</v>
      </c>
      <c r="F3648">
        <f>IF(ISBLANK('4M'!$G$21),"",'4M'!$G$21)</f>
        <v>0</v>
      </c>
    </row>
    <row r="3649" spans="1:6">
      <c r="A3649" t="s">
        <v>15726</v>
      </c>
      <c r="B3649" t="str">
        <f>'4M'!$BN$21</f>
        <v>B0304SIT_HD</v>
      </c>
      <c r="F3649">
        <f>IF(ISBLANK('4M'!$H$21),"",'4M'!$H$21)</f>
        <v>0</v>
      </c>
    </row>
    <row r="3650" spans="1:6">
      <c r="A3650" t="s">
        <v>15726</v>
      </c>
      <c r="B3650" t="str">
        <f>'4M'!$BO$21</f>
        <v>B0304SIT_STD</v>
      </c>
      <c r="F3650">
        <f>IF(ISBLANK('4M'!$I$21),"",'4M'!$I$21)</f>
        <v>0</v>
      </c>
    </row>
    <row r="3651" spans="1:6">
      <c r="A3651" t="s">
        <v>15726</v>
      </c>
      <c r="B3651" t="str">
        <f>'4M'!$BP$21</f>
        <v>B0304SIT_SLT</v>
      </c>
      <c r="F3651">
        <f>IF(ISBLANK('4M'!$J$21),"",'4M'!$J$21)</f>
        <v>0</v>
      </c>
    </row>
    <row r="3652" spans="1:6">
      <c r="A3652" t="s">
        <v>15726</v>
      </c>
      <c r="B3652" t="str">
        <f>'4M'!$BQ$21</f>
        <v>B0304SIT_STP</v>
      </c>
      <c r="F3652">
        <f>IF(ISBLANK('4M'!$K$21),"",'4M'!$K$21)</f>
        <v>0</v>
      </c>
    </row>
    <row r="3653" spans="1:6">
      <c r="A3653" t="s">
        <v>15726</v>
      </c>
      <c r="B3653" t="str">
        <f>'4M'!$BR$21</f>
        <v>B0304SIT_SDT</v>
      </c>
      <c r="F3653">
        <f>IF(ISBLANK('4M'!$L$21),"",'4M'!$L$21)</f>
        <v>0</v>
      </c>
    </row>
    <row r="3654" spans="1:6">
      <c r="A3654" t="s">
        <v>15726</v>
      </c>
      <c r="B3654" t="str">
        <f>'4M'!$BS$21</f>
        <v>B0304SIT_SD</v>
      </c>
      <c r="F3654">
        <f>IF(ISBLANK('4M'!$M$21),"",'4M'!$M$21)</f>
        <v>0</v>
      </c>
    </row>
    <row r="3655" spans="1:6">
      <c r="A3655" t="s">
        <v>15726</v>
      </c>
      <c r="B3655" t="str">
        <f>'4M'!$BT$21</f>
        <v>B0304SIT_TOT</v>
      </c>
      <c r="F3655">
        <f>IF(ISBLANK('4M'!$N$21),"",'4M'!$N$21)</f>
        <v>0</v>
      </c>
    </row>
    <row r="3656" spans="1:6">
      <c r="A3656" t="s">
        <v>15726</v>
      </c>
      <c r="B3656" t="str">
        <f>'4M'!$BU$21</f>
        <v>B0304SIT_ASC</v>
      </c>
      <c r="F3656">
        <f>IF(ISBLANK('4M'!$O$21),"",'4M'!$O$21)</f>
        <v>0</v>
      </c>
    </row>
    <row r="3657" spans="1:6">
      <c r="A3657" t="s">
        <v>15726</v>
      </c>
      <c r="B3657" t="str">
        <f>'4M'!$BV$21</f>
        <v>B0304SIT_TC</v>
      </c>
      <c r="F3657">
        <f>IF(ISBLANK('4M'!$P$21),"",'4M'!$P$21)</f>
        <v>0</v>
      </c>
    </row>
    <row r="3658" spans="1:6">
      <c r="A3658" t="s">
        <v>15726</v>
      </c>
      <c r="B3658" t="str">
        <f>'4M'!$BW$21</f>
        <v>B0304SIT_TOT8</v>
      </c>
      <c r="F3658">
        <f>IF(ISBLANK('4M'!$Q$21),"",'4M'!$Q$21)</f>
        <v>0</v>
      </c>
    </row>
    <row r="3659" spans="1:6">
      <c r="A3659" t="s">
        <v>15726</v>
      </c>
      <c r="B3659" t="str">
        <f>'4M'!$BX$21</f>
        <v>B0304SIT_TOT78</v>
      </c>
      <c r="F3659">
        <f>IF(ISBLANK('4M'!$R$21),"",'4M'!$R$21)</f>
        <v>0</v>
      </c>
    </row>
    <row r="3660" spans="1:6">
      <c r="A3660" t="s">
        <v>15726</v>
      </c>
      <c r="B3660" t="str">
        <f>'4M'!$BY$21</f>
        <v>B0304SIT_C_F</v>
      </c>
      <c r="F3660">
        <f>IF(ISBLANK('4M'!$S$21),"",'4M'!$S$21)</f>
        <v>0</v>
      </c>
    </row>
    <row r="3661" spans="1:6">
      <c r="A3661" t="s">
        <v>15726</v>
      </c>
      <c r="B3661" t="str">
        <f>'4M'!$BZ$21</f>
        <v>B0304SIT_C_SWD</v>
      </c>
      <c r="F3661">
        <f>IF(ISBLANK('4M'!$T$21),"",'4M'!$T$21)</f>
        <v>0</v>
      </c>
    </row>
    <row r="3662" spans="1:6">
      <c r="A3662" t="s">
        <v>15726</v>
      </c>
      <c r="B3662" t="str">
        <f>'4M'!$CA$21</f>
        <v>B0304SIT_C_HD</v>
      </c>
      <c r="F3662">
        <f>IF(ISBLANK('4M'!$U$21),"",'4M'!$U$21)</f>
        <v>0</v>
      </c>
    </row>
    <row r="3663" spans="1:6">
      <c r="A3663" t="s">
        <v>15726</v>
      </c>
      <c r="B3663" t="str">
        <f>'4M'!$CB$21</f>
        <v>B0304SIT_C_STD</v>
      </c>
      <c r="F3663">
        <f>IF(ISBLANK('4M'!$V$21),"",'4M'!$V$21)</f>
        <v>0</v>
      </c>
    </row>
    <row r="3664" spans="1:6">
      <c r="A3664" t="s">
        <v>15726</v>
      </c>
      <c r="B3664" t="str">
        <f>'4M'!$CC$21</f>
        <v>B0304SIT_C_SLT</v>
      </c>
      <c r="F3664">
        <f>IF(ISBLANK('4M'!$W$21),"",'4M'!$W$21)</f>
        <v>0</v>
      </c>
    </row>
    <row r="3665" spans="1:6">
      <c r="A3665" t="s">
        <v>15726</v>
      </c>
      <c r="B3665" t="str">
        <f>'4M'!$CD$21</f>
        <v>B0304SIT_C_STP</v>
      </c>
      <c r="F3665">
        <f>IF(ISBLANK('4M'!$X$21),"",'4M'!$X$21)</f>
        <v>0</v>
      </c>
    </row>
    <row r="3666" spans="1:6">
      <c r="A3666" t="s">
        <v>15726</v>
      </c>
      <c r="B3666" t="str">
        <f>'4M'!$CE$21</f>
        <v>B0304SIT_C_SDT</v>
      </c>
      <c r="F3666">
        <f>IF(ISBLANK('4M'!$Y$21),"",'4M'!$Y$21)</f>
        <v>0</v>
      </c>
    </row>
    <row r="3667" spans="1:6">
      <c r="A3667" t="s">
        <v>15726</v>
      </c>
      <c r="B3667" t="str">
        <f>'4M'!$CF$21</f>
        <v>B0304SIT_C_SD</v>
      </c>
      <c r="F3667">
        <f>IF(ISBLANK('4M'!$Z$21),"",'4M'!$Z$21)</f>
        <v>0</v>
      </c>
    </row>
    <row r="3668" spans="1:6">
      <c r="A3668" t="s">
        <v>15726</v>
      </c>
      <c r="B3668" t="str">
        <f>'4M'!$CG$21</f>
        <v>B0304SIT_C_TOT</v>
      </c>
      <c r="F3668">
        <f>IF(ISBLANK('4M'!$AA$21),"",'4M'!$AA$21)</f>
        <v>0</v>
      </c>
    </row>
    <row r="3669" spans="1:6">
      <c r="A3669" t="s">
        <v>15726</v>
      </c>
      <c r="B3669" t="str">
        <f>'4M'!$CH$21</f>
        <v>B0383FFT_TE</v>
      </c>
      <c r="F3669" t="str">
        <f>IF(ISBLANK('4M'!$AB$21),"",'4M'!$AB$21)</f>
        <v/>
      </c>
    </row>
    <row r="3670" spans="1:6">
      <c r="A3670" t="s">
        <v>15726</v>
      </c>
      <c r="B3670" t="str">
        <f>'4M'!$CI$21</f>
        <v>B0383FFT_TA</v>
      </c>
      <c r="F3670" t="str">
        <f>IF(ISBLANK('4M'!$AC$21),"",'4M'!$AC$21)</f>
        <v/>
      </c>
    </row>
    <row r="3671" spans="1:6">
      <c r="A3671" t="s">
        <v>15726</v>
      </c>
      <c r="B3671" t="str">
        <f>'4M'!$CJ$21</f>
        <v>B0383FFT_TC</v>
      </c>
      <c r="F3671" t="str">
        <f>IF(ISBLANK('4M'!$AD$21),"",'4M'!$AD$21)</f>
        <v/>
      </c>
    </row>
    <row r="3672" spans="1:6">
      <c r="A3672" t="s">
        <v>15726</v>
      </c>
      <c r="B3672" t="str">
        <f>'4M'!$BL$22</f>
        <v>B0305SIC_F</v>
      </c>
      <c r="F3672" t="str">
        <f>IF(ISBLANK('4M'!$F$22),"",'4M'!$F$22)</f>
        <v/>
      </c>
    </row>
    <row r="3673" spans="1:6">
      <c r="A3673" t="s">
        <v>15726</v>
      </c>
      <c r="B3673" t="str">
        <f>'4M'!$BM$22</f>
        <v>B0305SIC_SWD</v>
      </c>
      <c r="F3673" t="str">
        <f>IF(ISBLANK('4M'!$G$22),"",'4M'!$G$22)</f>
        <v/>
      </c>
    </row>
    <row r="3674" spans="1:6">
      <c r="A3674" t="s">
        <v>15726</v>
      </c>
      <c r="B3674" t="str">
        <f>'4M'!$BN$22</f>
        <v>B0305SIC_HD</v>
      </c>
      <c r="F3674" t="str">
        <f>IF(ISBLANK('4M'!$H$22),"",'4M'!$H$22)</f>
        <v/>
      </c>
    </row>
    <row r="3675" spans="1:6">
      <c r="A3675" t="s">
        <v>15726</v>
      </c>
      <c r="B3675" t="str">
        <f>'4M'!$BO$22</f>
        <v>B0305SIC_STD</v>
      </c>
      <c r="F3675" t="str">
        <f>IF(ISBLANK('4M'!$I$22),"",'4M'!$I$22)</f>
        <v/>
      </c>
    </row>
    <row r="3676" spans="1:6">
      <c r="A3676" t="s">
        <v>15726</v>
      </c>
      <c r="B3676" t="str">
        <f>'4M'!$BP$22</f>
        <v>B0305SIC_SLT</v>
      </c>
      <c r="F3676" t="str">
        <f>IF(ISBLANK('4M'!$J$22),"",'4M'!$J$22)</f>
        <v/>
      </c>
    </row>
    <row r="3677" spans="1:6">
      <c r="A3677" t="s">
        <v>15726</v>
      </c>
      <c r="B3677" t="str">
        <f>'4M'!$BQ$22</f>
        <v>B0305SIC_STP</v>
      </c>
      <c r="F3677" t="str">
        <f>IF(ISBLANK('4M'!$K$22),"",'4M'!$K$22)</f>
        <v/>
      </c>
    </row>
    <row r="3678" spans="1:6">
      <c r="A3678" t="s">
        <v>15726</v>
      </c>
      <c r="B3678" t="str">
        <f>'4M'!$BR$22</f>
        <v>B0305SIC_SDT</v>
      </c>
      <c r="F3678" t="str">
        <f>IF(ISBLANK('4M'!$L$22),"",'4M'!$L$22)</f>
        <v/>
      </c>
    </row>
    <row r="3679" spans="1:6">
      <c r="A3679" t="s">
        <v>15726</v>
      </c>
      <c r="B3679" t="str">
        <f>'4M'!$BS$22</f>
        <v>B0305SIC_SD</v>
      </c>
      <c r="F3679" t="str">
        <f>IF(ISBLANK('4M'!$M$22),"",'4M'!$M$22)</f>
        <v/>
      </c>
    </row>
    <row r="3680" spans="1:6">
      <c r="A3680" t="s">
        <v>15726</v>
      </c>
      <c r="B3680" t="str">
        <f>'4M'!$BT$22</f>
        <v>B0305SIC_TOT</v>
      </c>
      <c r="F3680">
        <f>IF(ISBLANK('4M'!$N$22),"",'4M'!$N$22)</f>
        <v>0</v>
      </c>
    </row>
    <row r="3681" spans="1:6">
      <c r="A3681" t="s">
        <v>15726</v>
      </c>
      <c r="B3681" t="str">
        <f>'4M'!$BU$22</f>
        <v>B0305SIC_ASC</v>
      </c>
      <c r="F3681" t="str">
        <f>IF(ISBLANK('4M'!$O$22),"",'4M'!$O$22)</f>
        <v/>
      </c>
    </row>
    <row r="3682" spans="1:6">
      <c r="A3682" t="s">
        <v>15726</v>
      </c>
      <c r="B3682" t="str">
        <f>'4M'!$BV$22</f>
        <v>B0305SIC_TC</v>
      </c>
      <c r="F3682" t="str">
        <f>IF(ISBLANK('4M'!$P$22),"",'4M'!$P$22)</f>
        <v/>
      </c>
    </row>
    <row r="3683" spans="1:6">
      <c r="A3683" t="s">
        <v>15726</v>
      </c>
      <c r="B3683" t="str">
        <f>'4M'!$BW$22</f>
        <v>B0305SIC_TOT8</v>
      </c>
      <c r="F3683">
        <f>IF(ISBLANK('4M'!$Q$22),"",'4M'!$Q$22)</f>
        <v>0</v>
      </c>
    </row>
    <row r="3684" spans="1:6">
      <c r="A3684" t="s">
        <v>15726</v>
      </c>
      <c r="B3684" t="str">
        <f>'4M'!$BX$22</f>
        <v>B0305SIC_TOT78</v>
      </c>
      <c r="F3684">
        <f>IF(ISBLANK('4M'!$R$22),"",'4M'!$R$22)</f>
        <v>0</v>
      </c>
    </row>
    <row r="3685" spans="1:6">
      <c r="A3685" t="s">
        <v>15726</v>
      </c>
      <c r="B3685" t="str">
        <f>'4M'!$BY$22</f>
        <v>B0305SIC_C_F</v>
      </c>
      <c r="F3685" t="str">
        <f>IF(ISBLANK('4M'!$S$22),"",'4M'!$S$22)</f>
        <v/>
      </c>
    </row>
    <row r="3686" spans="1:6">
      <c r="A3686" t="s">
        <v>15726</v>
      </c>
      <c r="B3686" t="str">
        <f>'4M'!$BZ$22</f>
        <v>B0305SIC_C_SWD</v>
      </c>
      <c r="F3686" t="str">
        <f>IF(ISBLANK('4M'!$T$22),"",'4M'!$T$22)</f>
        <v/>
      </c>
    </row>
    <row r="3687" spans="1:6">
      <c r="A3687" t="s">
        <v>15726</v>
      </c>
      <c r="B3687" t="str">
        <f>'4M'!$CA$22</f>
        <v>B0305SIC_C_HD</v>
      </c>
      <c r="F3687" t="str">
        <f>IF(ISBLANK('4M'!$U$22),"",'4M'!$U$22)</f>
        <v/>
      </c>
    </row>
    <row r="3688" spans="1:6">
      <c r="A3688" t="s">
        <v>15726</v>
      </c>
      <c r="B3688" t="str">
        <f>'4M'!$CB$22</f>
        <v>B0305SIC_C_STD</v>
      </c>
      <c r="F3688" t="str">
        <f>IF(ISBLANK('4M'!$V$22),"",'4M'!$V$22)</f>
        <v/>
      </c>
    </row>
    <row r="3689" spans="1:6">
      <c r="A3689" t="s">
        <v>15726</v>
      </c>
      <c r="B3689" t="str">
        <f>'4M'!$CC$22</f>
        <v>B0305SIC_C_SLT</v>
      </c>
      <c r="F3689" t="str">
        <f>IF(ISBLANK('4M'!$W$22),"",'4M'!$W$22)</f>
        <v/>
      </c>
    </row>
    <row r="3690" spans="1:6">
      <c r="A3690" t="s">
        <v>15726</v>
      </c>
      <c r="B3690" t="str">
        <f>'4M'!$CD$22</f>
        <v>B0305SIC_C_STP</v>
      </c>
      <c r="F3690" t="str">
        <f>IF(ISBLANK('4M'!$X$22),"",'4M'!$X$22)</f>
        <v/>
      </c>
    </row>
    <row r="3691" spans="1:6">
      <c r="A3691" t="s">
        <v>15726</v>
      </c>
      <c r="B3691" t="str">
        <f>'4M'!$CE$22</f>
        <v>B0305SIC_C_SDT</v>
      </c>
      <c r="F3691" t="str">
        <f>IF(ISBLANK('4M'!$Y$22),"",'4M'!$Y$22)</f>
        <v/>
      </c>
    </row>
    <row r="3692" spans="1:6">
      <c r="A3692" t="s">
        <v>15726</v>
      </c>
      <c r="B3692" t="str">
        <f>'4M'!$CF$22</f>
        <v>B0305SIC_C_SD</v>
      </c>
      <c r="F3692" t="str">
        <f>IF(ISBLANK('4M'!$Z$22),"",'4M'!$Z$22)</f>
        <v/>
      </c>
    </row>
    <row r="3693" spans="1:6">
      <c r="A3693" t="s">
        <v>15726</v>
      </c>
      <c r="B3693" t="str">
        <f>'4M'!$CG$22</f>
        <v>B0305SIC_C_TOT</v>
      </c>
      <c r="F3693">
        <f>IF(ISBLANK('4M'!$AA$22),"",'4M'!$AA$22)</f>
        <v>0</v>
      </c>
    </row>
    <row r="3694" spans="1:6">
      <c r="A3694" t="s">
        <v>15726</v>
      </c>
      <c r="B3694" t="str">
        <f>'4M'!$BL$23</f>
        <v>B0306SIO_F</v>
      </c>
      <c r="F3694" t="str">
        <f>IF(ISBLANK('4M'!$F$23),"",'4M'!$F$23)</f>
        <v/>
      </c>
    </row>
    <row r="3695" spans="1:6">
      <c r="A3695" t="s">
        <v>15726</v>
      </c>
      <c r="B3695" t="str">
        <f>'4M'!$BM$23</f>
        <v>B0306SIO_SWD</v>
      </c>
      <c r="F3695" t="str">
        <f>IF(ISBLANK('4M'!$G$23),"",'4M'!$G$23)</f>
        <v/>
      </c>
    </row>
    <row r="3696" spans="1:6">
      <c r="A3696" t="s">
        <v>15726</v>
      </c>
      <c r="B3696" t="str">
        <f>'4M'!$BN$23</f>
        <v>B0306SIO_HD</v>
      </c>
      <c r="F3696" t="str">
        <f>IF(ISBLANK('4M'!$H$23),"",'4M'!$H$23)</f>
        <v/>
      </c>
    </row>
    <row r="3697" spans="1:6">
      <c r="A3697" t="s">
        <v>15726</v>
      </c>
      <c r="B3697" t="str">
        <f>'4M'!$BO$23</f>
        <v>B0306SIO_STD</v>
      </c>
      <c r="F3697" t="str">
        <f>IF(ISBLANK('4M'!$I$23),"",'4M'!$I$23)</f>
        <v/>
      </c>
    </row>
    <row r="3698" spans="1:6">
      <c r="A3698" t="s">
        <v>15726</v>
      </c>
      <c r="B3698" t="str">
        <f>'4M'!$BP$23</f>
        <v>B0306SIO_SLT</v>
      </c>
      <c r="F3698" t="str">
        <f>IF(ISBLANK('4M'!$J$23),"",'4M'!$J$23)</f>
        <v/>
      </c>
    </row>
    <row r="3699" spans="1:6">
      <c r="A3699" t="s">
        <v>15726</v>
      </c>
      <c r="B3699" t="str">
        <f>'4M'!$BQ$23</f>
        <v>B0306SIO_STP</v>
      </c>
      <c r="F3699" t="str">
        <f>IF(ISBLANK('4M'!$K$23),"",'4M'!$K$23)</f>
        <v/>
      </c>
    </row>
    <row r="3700" spans="1:6">
      <c r="A3700" t="s">
        <v>15726</v>
      </c>
      <c r="B3700" t="str">
        <f>'4M'!$BR$23</f>
        <v>B0306SIO_SDT</v>
      </c>
      <c r="F3700" t="str">
        <f>IF(ISBLANK('4M'!$L$23),"",'4M'!$L$23)</f>
        <v/>
      </c>
    </row>
    <row r="3701" spans="1:6">
      <c r="A3701" t="s">
        <v>15726</v>
      </c>
      <c r="B3701" t="str">
        <f>'4M'!$BS$23</f>
        <v>B0306SIO_SD</v>
      </c>
      <c r="F3701" t="str">
        <f>IF(ISBLANK('4M'!$M$23),"",'4M'!$M$23)</f>
        <v/>
      </c>
    </row>
    <row r="3702" spans="1:6">
      <c r="A3702" t="s">
        <v>15726</v>
      </c>
      <c r="B3702" t="str">
        <f>'4M'!$BT$23</f>
        <v>B0306SIO_TOT</v>
      </c>
      <c r="F3702">
        <f>IF(ISBLANK('4M'!$N$23),"",'4M'!$N$23)</f>
        <v>0</v>
      </c>
    </row>
    <row r="3703" spans="1:6">
      <c r="A3703" t="s">
        <v>15726</v>
      </c>
      <c r="B3703" t="str">
        <f>'4M'!$BU$23</f>
        <v>B0306SIO_ASC</v>
      </c>
      <c r="F3703" t="str">
        <f>IF(ISBLANK('4M'!$O$23),"",'4M'!$O$23)</f>
        <v/>
      </c>
    </row>
    <row r="3704" spans="1:6">
      <c r="A3704" t="s">
        <v>15726</v>
      </c>
      <c r="B3704" t="str">
        <f>'4M'!$BV$23</f>
        <v>B0306SIO_TC</v>
      </c>
      <c r="F3704" t="str">
        <f>IF(ISBLANK('4M'!$P$23),"",'4M'!$P$23)</f>
        <v/>
      </c>
    </row>
    <row r="3705" spans="1:6">
      <c r="A3705" t="s">
        <v>15726</v>
      </c>
      <c r="B3705" t="str">
        <f>'4M'!$BW$23</f>
        <v>B0306SIO_TOT8</v>
      </c>
      <c r="F3705">
        <f>IF(ISBLANK('4M'!$Q$23),"",'4M'!$Q$23)</f>
        <v>0</v>
      </c>
    </row>
    <row r="3706" spans="1:6">
      <c r="A3706" t="s">
        <v>15726</v>
      </c>
      <c r="B3706" t="str">
        <f>'4M'!$BX$23</f>
        <v>B0306SIO_TOT78</v>
      </c>
      <c r="F3706">
        <f>IF(ISBLANK('4M'!$R$23),"",'4M'!$R$23)</f>
        <v>0</v>
      </c>
    </row>
    <row r="3707" spans="1:6">
      <c r="A3707" t="s">
        <v>15726</v>
      </c>
      <c r="B3707" t="str">
        <f>'4M'!$BY$23</f>
        <v>B0306SIO_C_F</v>
      </c>
      <c r="F3707" t="str">
        <f>IF(ISBLANK('4M'!$S$23),"",'4M'!$S$23)</f>
        <v/>
      </c>
    </row>
    <row r="3708" spans="1:6">
      <c r="A3708" t="s">
        <v>15726</v>
      </c>
      <c r="B3708" t="str">
        <f>'4M'!$BZ$23</f>
        <v>B0306SIO_C_SWD</v>
      </c>
      <c r="F3708" t="str">
        <f>IF(ISBLANK('4M'!$T$23),"",'4M'!$T$23)</f>
        <v/>
      </c>
    </row>
    <row r="3709" spans="1:6">
      <c r="A3709" t="s">
        <v>15726</v>
      </c>
      <c r="B3709" t="str">
        <f>'4M'!$CA$23</f>
        <v>B0306SIO_C_HD</v>
      </c>
      <c r="F3709" t="str">
        <f>IF(ISBLANK('4M'!$U$23),"",'4M'!$U$23)</f>
        <v/>
      </c>
    </row>
    <row r="3710" spans="1:6">
      <c r="A3710" t="s">
        <v>15726</v>
      </c>
      <c r="B3710" t="str">
        <f>'4M'!$CB$23</f>
        <v>B0306SIO_C_STD</v>
      </c>
      <c r="F3710" t="str">
        <f>IF(ISBLANK('4M'!$V$23),"",'4M'!$V$23)</f>
        <v/>
      </c>
    </row>
    <row r="3711" spans="1:6">
      <c r="A3711" t="s">
        <v>15726</v>
      </c>
      <c r="B3711" t="str">
        <f>'4M'!$CC$23</f>
        <v>B0306SIO_C_SLT</v>
      </c>
      <c r="F3711" t="str">
        <f>IF(ISBLANK('4M'!$W$23),"",'4M'!$W$23)</f>
        <v/>
      </c>
    </row>
    <row r="3712" spans="1:6">
      <c r="A3712" t="s">
        <v>15726</v>
      </c>
      <c r="B3712" t="str">
        <f>'4M'!$CD$23</f>
        <v>B0306SIO_C_STP</v>
      </c>
      <c r="F3712" t="str">
        <f>IF(ISBLANK('4M'!$X$23),"",'4M'!$X$23)</f>
        <v/>
      </c>
    </row>
    <row r="3713" spans="1:6">
      <c r="A3713" t="s">
        <v>15726</v>
      </c>
      <c r="B3713" t="str">
        <f>'4M'!$CE$23</f>
        <v>B0306SIO_C_SDT</v>
      </c>
      <c r="F3713" t="str">
        <f>IF(ISBLANK('4M'!$Y$23),"",'4M'!$Y$23)</f>
        <v/>
      </c>
    </row>
    <row r="3714" spans="1:6">
      <c r="A3714" t="s">
        <v>15726</v>
      </c>
      <c r="B3714" t="str">
        <f>'4M'!$CF$23</f>
        <v>B0306SIO_C_SD</v>
      </c>
      <c r="F3714" t="str">
        <f>IF(ISBLANK('4M'!$Z$23),"",'4M'!$Z$23)</f>
        <v/>
      </c>
    </row>
    <row r="3715" spans="1:6">
      <c r="A3715" t="s">
        <v>15726</v>
      </c>
      <c r="B3715" t="str">
        <f>'4M'!$CG$23</f>
        <v>B0306SIO_C_TOT</v>
      </c>
      <c r="F3715">
        <f>IF(ISBLANK('4M'!$AA$23),"",'4M'!$AA$23)</f>
        <v>0</v>
      </c>
    </row>
    <row r="3716" spans="1:6">
      <c r="A3716" t="s">
        <v>15726</v>
      </c>
      <c r="B3716" t="str">
        <f>'4M'!$BL$24</f>
        <v>B0307SIT_F</v>
      </c>
      <c r="F3716">
        <f>IF(ISBLANK('4M'!$F$24),"",'4M'!$F$24)</f>
        <v>0</v>
      </c>
    </row>
    <row r="3717" spans="1:6">
      <c r="A3717" t="s">
        <v>15726</v>
      </c>
      <c r="B3717" t="str">
        <f>'4M'!$BM$24</f>
        <v>B0307SIT_SWD</v>
      </c>
      <c r="F3717">
        <f>IF(ISBLANK('4M'!$G$24),"",'4M'!$G$24)</f>
        <v>0</v>
      </c>
    </row>
    <row r="3718" spans="1:6">
      <c r="A3718" t="s">
        <v>15726</v>
      </c>
      <c r="B3718" t="str">
        <f>'4M'!$BN$24</f>
        <v>B0307SIT_HD</v>
      </c>
      <c r="F3718">
        <f>IF(ISBLANK('4M'!$H$24),"",'4M'!$H$24)</f>
        <v>0</v>
      </c>
    </row>
    <row r="3719" spans="1:6">
      <c r="A3719" t="s">
        <v>15726</v>
      </c>
      <c r="B3719" t="str">
        <f>'4M'!$BO$24</f>
        <v>B0307SIT_STD</v>
      </c>
      <c r="F3719">
        <f>IF(ISBLANK('4M'!$I$24),"",'4M'!$I$24)</f>
        <v>0</v>
      </c>
    </row>
    <row r="3720" spans="1:6">
      <c r="A3720" t="s">
        <v>15726</v>
      </c>
      <c r="B3720" t="str">
        <f>'4M'!$BP$24</f>
        <v>B0307SIT_SLT</v>
      </c>
      <c r="F3720">
        <f>IF(ISBLANK('4M'!$J$24),"",'4M'!$J$24)</f>
        <v>0</v>
      </c>
    </row>
    <row r="3721" spans="1:6">
      <c r="A3721" t="s">
        <v>15726</v>
      </c>
      <c r="B3721" t="str">
        <f>'4M'!$BQ$24</f>
        <v>B0307SIT_STP</v>
      </c>
      <c r="F3721">
        <f>IF(ISBLANK('4M'!$K$24),"",'4M'!$K$24)</f>
        <v>0</v>
      </c>
    </row>
    <row r="3722" spans="1:6">
      <c r="A3722" t="s">
        <v>15726</v>
      </c>
      <c r="B3722" t="str">
        <f>'4M'!$BR$24</f>
        <v>B0307SIT_SDT</v>
      </c>
      <c r="F3722">
        <f>IF(ISBLANK('4M'!$L$24),"",'4M'!$L$24)</f>
        <v>0</v>
      </c>
    </row>
    <row r="3723" spans="1:6">
      <c r="A3723" t="s">
        <v>15726</v>
      </c>
      <c r="B3723" t="str">
        <f>'4M'!$BS$24</f>
        <v>B0307SIT_SD</v>
      </c>
      <c r="F3723">
        <f>IF(ISBLANK('4M'!$M$24),"",'4M'!$M$24)</f>
        <v>0</v>
      </c>
    </row>
    <row r="3724" spans="1:6">
      <c r="A3724" t="s">
        <v>15726</v>
      </c>
      <c r="B3724" t="str">
        <f>'4M'!$BT$24</f>
        <v>B0307SIT_TOT</v>
      </c>
      <c r="F3724">
        <f>IF(ISBLANK('4M'!$N$24),"",'4M'!$N$24)</f>
        <v>0</v>
      </c>
    </row>
    <row r="3725" spans="1:6">
      <c r="A3725" t="s">
        <v>15726</v>
      </c>
      <c r="B3725" t="str">
        <f>'4M'!$BU$24</f>
        <v>B0307SIT_ASC</v>
      </c>
      <c r="F3725">
        <f>IF(ISBLANK('4M'!$O$24),"",'4M'!$O$24)</f>
        <v>0</v>
      </c>
    </row>
    <row r="3726" spans="1:6">
      <c r="A3726" t="s">
        <v>15726</v>
      </c>
      <c r="B3726" t="str">
        <f>'4M'!$BV$24</f>
        <v>B0307SIT_TC</v>
      </c>
      <c r="F3726">
        <f>IF(ISBLANK('4M'!$P$24),"",'4M'!$P$24)</f>
        <v>0</v>
      </c>
    </row>
    <row r="3727" spans="1:6">
      <c r="A3727" t="s">
        <v>15726</v>
      </c>
      <c r="B3727" t="str">
        <f>'4M'!$BW$24</f>
        <v>B0307SIT_TOT8</v>
      </c>
      <c r="F3727">
        <f>IF(ISBLANK('4M'!$Q$24),"",'4M'!$Q$24)</f>
        <v>0</v>
      </c>
    </row>
    <row r="3728" spans="1:6">
      <c r="A3728" t="s">
        <v>15726</v>
      </c>
      <c r="B3728" t="str">
        <f>'4M'!$BX$24</f>
        <v>B0307SIT_TOT78</v>
      </c>
      <c r="F3728">
        <f>IF(ISBLANK('4M'!$R$24),"",'4M'!$R$24)</f>
        <v>0</v>
      </c>
    </row>
    <row r="3729" spans="1:6">
      <c r="A3729" t="s">
        <v>15726</v>
      </c>
      <c r="B3729" t="str">
        <f>'4M'!$BY$24</f>
        <v>B0307SIT_C_F</v>
      </c>
      <c r="F3729">
        <f>IF(ISBLANK('4M'!$S$24),"",'4M'!$S$24)</f>
        <v>0</v>
      </c>
    </row>
    <row r="3730" spans="1:6">
      <c r="A3730" t="s">
        <v>15726</v>
      </c>
      <c r="B3730" t="str">
        <f>'4M'!$BZ$24</f>
        <v>B0307SIT_C_SWD</v>
      </c>
      <c r="F3730">
        <f>IF(ISBLANK('4M'!$T$24),"",'4M'!$T$24)</f>
        <v>0</v>
      </c>
    </row>
    <row r="3731" spans="1:6">
      <c r="A3731" t="s">
        <v>15726</v>
      </c>
      <c r="B3731" t="str">
        <f>'4M'!$CA$24</f>
        <v>B0307SIT_C_HD</v>
      </c>
      <c r="F3731">
        <f>IF(ISBLANK('4M'!$U$24),"",'4M'!$U$24)</f>
        <v>0</v>
      </c>
    </row>
    <row r="3732" spans="1:6">
      <c r="A3732" t="s">
        <v>15726</v>
      </c>
      <c r="B3732" t="str">
        <f>'4M'!$CB$24</f>
        <v>B0307SIT_C_STD</v>
      </c>
      <c r="F3732">
        <f>IF(ISBLANK('4M'!$V$24),"",'4M'!$V$24)</f>
        <v>0</v>
      </c>
    </row>
    <row r="3733" spans="1:6">
      <c r="A3733" t="s">
        <v>15726</v>
      </c>
      <c r="B3733" t="str">
        <f>'4M'!$CC$24</f>
        <v>B0307SIT_C_SLT</v>
      </c>
      <c r="F3733">
        <f>IF(ISBLANK('4M'!$W$24),"",'4M'!$W$24)</f>
        <v>0</v>
      </c>
    </row>
    <row r="3734" spans="1:6">
      <c r="A3734" t="s">
        <v>15726</v>
      </c>
      <c r="B3734" t="str">
        <f>'4M'!$CD$24</f>
        <v>B0307SIT_C_STP</v>
      </c>
      <c r="F3734">
        <f>IF(ISBLANK('4M'!$X$24),"",'4M'!$X$24)</f>
        <v>0</v>
      </c>
    </row>
    <row r="3735" spans="1:6">
      <c r="A3735" t="s">
        <v>15726</v>
      </c>
      <c r="B3735" t="str">
        <f>'4M'!$CE$24</f>
        <v>B0307SIT_C_SDT</v>
      </c>
      <c r="F3735">
        <f>IF(ISBLANK('4M'!$Y$24),"",'4M'!$Y$24)</f>
        <v>0</v>
      </c>
    </row>
    <row r="3736" spans="1:6">
      <c r="A3736" t="s">
        <v>15726</v>
      </c>
      <c r="B3736" t="str">
        <f>'4M'!$CF$24</f>
        <v>B0307SIT_C_SD</v>
      </c>
      <c r="F3736">
        <f>IF(ISBLANK('4M'!$Z$24),"",'4M'!$Z$24)</f>
        <v>0</v>
      </c>
    </row>
    <row r="3737" spans="1:6">
      <c r="A3737" t="s">
        <v>15726</v>
      </c>
      <c r="B3737" t="str">
        <f>'4M'!$CG$24</f>
        <v>B0307SIT_C_TOT</v>
      </c>
      <c r="F3737">
        <f>IF(ISBLANK('4M'!$AA$24),"",'4M'!$AA$24)</f>
        <v>0</v>
      </c>
    </row>
    <row r="3738" spans="1:6">
      <c r="A3738" t="s">
        <v>15726</v>
      </c>
      <c r="B3738" t="str">
        <f>'4M'!$CH$24</f>
        <v>B0384TCT_TE</v>
      </c>
      <c r="F3738" t="str">
        <f>IF(ISBLANK('4M'!$AB$24),"",'4M'!$AB$24)</f>
        <v/>
      </c>
    </row>
    <row r="3739" spans="1:6">
      <c r="A3739" t="s">
        <v>15726</v>
      </c>
      <c r="B3739" t="str">
        <f>'4M'!$CI$24</f>
        <v>B0384TCT_TA</v>
      </c>
      <c r="F3739" t="str">
        <f>IF(ISBLANK('4M'!$AC$24),"",'4M'!$AC$24)</f>
        <v/>
      </c>
    </row>
    <row r="3740" spans="1:6">
      <c r="A3740" t="s">
        <v>15726</v>
      </c>
      <c r="B3740" t="str">
        <f>'4M'!$CJ$24</f>
        <v>B0384TCT_TC</v>
      </c>
      <c r="F3740" t="str">
        <f>IF(ISBLANK('4M'!$AD$24),"",'4M'!$AD$24)</f>
        <v/>
      </c>
    </row>
    <row r="3741" spans="1:6">
      <c r="A3741" t="s">
        <v>15726</v>
      </c>
      <c r="B3741" t="str">
        <f>'4M'!$BL$25</f>
        <v>BO_6723011</v>
      </c>
      <c r="F3741" t="str">
        <f>IF(ISBLANK('4M'!$F$25),"",'4M'!$F$25)</f>
        <v/>
      </c>
    </row>
    <row r="3742" spans="1:6">
      <c r="A3742" t="s">
        <v>15726</v>
      </c>
      <c r="B3742" t="str">
        <f>'4M'!$BM$25</f>
        <v>BO_7538397</v>
      </c>
      <c r="F3742" t="str">
        <f>IF(ISBLANK('4M'!$G$25),"",'4M'!$G$25)</f>
        <v/>
      </c>
    </row>
    <row r="3743" spans="1:6">
      <c r="A3743" t="s">
        <v>15726</v>
      </c>
      <c r="B3743" t="str">
        <f>'4M'!$BN$25</f>
        <v>BO_1692452</v>
      </c>
      <c r="F3743" t="str">
        <f>IF(ISBLANK('4M'!$H$25),"",'4M'!$H$25)</f>
        <v/>
      </c>
    </row>
    <row r="3744" spans="1:6">
      <c r="A3744" t="s">
        <v>15726</v>
      </c>
      <c r="B3744" t="str">
        <f>'4M'!$BO$25</f>
        <v>BO_9187040</v>
      </c>
      <c r="F3744" t="str">
        <f>IF(ISBLANK('4M'!$I$25),"",'4M'!$I$25)</f>
        <v/>
      </c>
    </row>
    <row r="3745" spans="1:6">
      <c r="A3745" t="s">
        <v>15726</v>
      </c>
      <c r="B3745" t="str">
        <f>'4M'!$BP$25</f>
        <v>BO_1242047</v>
      </c>
      <c r="F3745" t="str">
        <f>IF(ISBLANK('4M'!$J$25),"",'4M'!$J$25)</f>
        <v/>
      </c>
    </row>
    <row r="3746" spans="1:6">
      <c r="A3746" t="s">
        <v>15726</v>
      </c>
      <c r="B3746" t="str">
        <f>'4M'!$BQ$25</f>
        <v>BO_3209595</v>
      </c>
      <c r="F3746" t="str">
        <f>IF(ISBLANK('4M'!$K$25),"",'4M'!$K$25)</f>
        <v/>
      </c>
    </row>
    <row r="3747" spans="1:6">
      <c r="A3747" t="s">
        <v>15726</v>
      </c>
      <c r="B3747" t="str">
        <f>'4M'!$BR$25</f>
        <v>BO_4575441</v>
      </c>
      <c r="F3747" t="str">
        <f>IF(ISBLANK('4M'!$L$25),"",'4M'!$L$25)</f>
        <v/>
      </c>
    </row>
    <row r="3748" spans="1:6">
      <c r="A3748" t="s">
        <v>15726</v>
      </c>
      <c r="B3748" t="str">
        <f>'4M'!$BS$25</f>
        <v>BO_1729177</v>
      </c>
      <c r="F3748" t="str">
        <f>IF(ISBLANK('4M'!$M$25),"",'4M'!$M$25)</f>
        <v/>
      </c>
    </row>
    <row r="3749" spans="1:6">
      <c r="A3749" t="s">
        <v>15726</v>
      </c>
      <c r="B3749" t="str">
        <f>'4M'!$BT$25</f>
        <v>BO_313055</v>
      </c>
      <c r="F3749">
        <f>IF(ISBLANK('4M'!$N$25),"",'4M'!$N$25)</f>
        <v>0</v>
      </c>
    </row>
    <row r="3750" spans="1:6">
      <c r="A3750" t="s">
        <v>15726</v>
      </c>
      <c r="B3750" t="str">
        <f>'4M'!$BU$25</f>
        <v>BO_1729177</v>
      </c>
      <c r="F3750" t="str">
        <f>IF(ISBLANK('4M'!$O$25),"",'4M'!$O$25)</f>
        <v/>
      </c>
    </row>
    <row r="3751" spans="1:6">
      <c r="A3751" t="s">
        <v>15726</v>
      </c>
      <c r="B3751" t="str">
        <f>'4M'!$BV$25</f>
        <v>BO_1729177</v>
      </c>
      <c r="F3751" t="str">
        <f>IF(ISBLANK('4M'!$P$25),"",'4M'!$P$25)</f>
        <v/>
      </c>
    </row>
    <row r="3752" spans="1:6">
      <c r="A3752" t="s">
        <v>15726</v>
      </c>
      <c r="B3752" t="str">
        <f>'4M'!$BW$25</f>
        <v>BO_313055</v>
      </c>
      <c r="F3752">
        <f>IF(ISBLANK('4M'!$Q$25),"",'4M'!$Q$25)</f>
        <v>0</v>
      </c>
    </row>
    <row r="3753" spans="1:6">
      <c r="A3753" t="s">
        <v>15726</v>
      </c>
      <c r="B3753" t="str">
        <f>'4M'!$BX$25</f>
        <v>BO_313055</v>
      </c>
      <c r="F3753">
        <f>IF(ISBLANK('4M'!$R$25),"",'4M'!$R$25)</f>
        <v>0</v>
      </c>
    </row>
    <row r="3754" spans="1:6">
      <c r="A3754" t="s">
        <v>15726</v>
      </c>
      <c r="B3754" t="str">
        <f>'4M'!$BY$25</f>
        <v>BO_9462346</v>
      </c>
      <c r="F3754" t="str">
        <f>IF(ISBLANK('4M'!$S$25),"",'4M'!$S$25)</f>
        <v/>
      </c>
    </row>
    <row r="3755" spans="1:6">
      <c r="A3755" t="s">
        <v>15726</v>
      </c>
      <c r="B3755" t="str">
        <f>'4M'!$BZ$25</f>
        <v>BO_8248691</v>
      </c>
      <c r="F3755" t="str">
        <f>IF(ISBLANK('4M'!$T$25),"",'4M'!$T$25)</f>
        <v/>
      </c>
    </row>
    <row r="3756" spans="1:6">
      <c r="A3756" t="s">
        <v>15726</v>
      </c>
      <c r="B3756" t="str">
        <f>'4M'!$CA$25</f>
        <v>BO_4169295</v>
      </c>
      <c r="F3756" t="str">
        <f>IF(ISBLANK('4M'!$U$25),"",'4M'!$U$25)</f>
        <v/>
      </c>
    </row>
    <row r="3757" spans="1:6">
      <c r="A3757" t="s">
        <v>15726</v>
      </c>
      <c r="B3757" t="str">
        <f>'4M'!$CB$25</f>
        <v>BO_5146092</v>
      </c>
      <c r="F3757" t="str">
        <f>IF(ISBLANK('4M'!$V$25),"",'4M'!$V$25)</f>
        <v/>
      </c>
    </row>
    <row r="3758" spans="1:6">
      <c r="A3758" t="s">
        <v>15726</v>
      </c>
      <c r="B3758" t="str">
        <f>'4M'!$CC$25</f>
        <v>BO_6630287</v>
      </c>
      <c r="F3758" t="str">
        <f>IF(ISBLANK('4M'!$W$25),"",'4M'!$W$25)</f>
        <v/>
      </c>
    </row>
    <row r="3759" spans="1:6">
      <c r="A3759" t="s">
        <v>15726</v>
      </c>
      <c r="B3759" t="str">
        <f>'4M'!$CD$25</f>
        <v>BO_6304269</v>
      </c>
      <c r="F3759" t="str">
        <f>IF(ISBLANK('4M'!$X$25),"",'4M'!$X$25)</f>
        <v/>
      </c>
    </row>
    <row r="3760" spans="1:6">
      <c r="A3760" t="s">
        <v>15726</v>
      </c>
      <c r="B3760" t="str">
        <f>'4M'!$CE$25</f>
        <v>BO_7167859</v>
      </c>
      <c r="F3760" t="str">
        <f>IF(ISBLANK('4M'!$Y$25),"",'4M'!$Y$25)</f>
        <v/>
      </c>
    </row>
    <row r="3761" spans="1:6">
      <c r="A3761" t="s">
        <v>15726</v>
      </c>
      <c r="B3761" t="str">
        <f>'4M'!$CF$25</f>
        <v>BO_5472309</v>
      </c>
      <c r="F3761" t="str">
        <f>IF(ISBLANK('4M'!$Z$25),"",'4M'!$Z$25)</f>
        <v/>
      </c>
    </row>
    <row r="3762" spans="1:6">
      <c r="A3762" t="s">
        <v>15726</v>
      </c>
      <c r="B3762" t="str">
        <f>'4M'!$CG$25</f>
        <v>BO_2675111</v>
      </c>
      <c r="F3762">
        <f>IF(ISBLANK('4M'!$AA$25),"",'4M'!$AA$25)</f>
        <v>0</v>
      </c>
    </row>
    <row r="3763" spans="1:6">
      <c r="A3763" t="s">
        <v>15726</v>
      </c>
      <c r="B3763" t="str">
        <f>'4M'!$BL$26</f>
        <v>BO_8516895</v>
      </c>
      <c r="F3763" t="str">
        <f>IF(ISBLANK('4M'!$F$26),"",'4M'!$F$26)</f>
        <v/>
      </c>
    </row>
    <row r="3764" spans="1:6">
      <c r="A3764" t="s">
        <v>15726</v>
      </c>
      <c r="B3764" t="str">
        <f>'4M'!$BM$26</f>
        <v>BO_4922590</v>
      </c>
      <c r="F3764" t="str">
        <f>IF(ISBLANK('4M'!$G$26),"",'4M'!$G$26)</f>
        <v/>
      </c>
    </row>
    <row r="3765" spans="1:6">
      <c r="A3765" t="s">
        <v>15726</v>
      </c>
      <c r="B3765" t="str">
        <f>'4M'!$BN$26</f>
        <v>BO_9158500</v>
      </c>
      <c r="F3765" t="str">
        <f>IF(ISBLANK('4M'!$H$26),"",'4M'!$H$26)</f>
        <v/>
      </c>
    </row>
    <row r="3766" spans="1:6">
      <c r="A3766" t="s">
        <v>15726</v>
      </c>
      <c r="B3766" t="str">
        <f>'4M'!$BO$26</f>
        <v>BO_3414264</v>
      </c>
      <c r="F3766" t="str">
        <f>IF(ISBLANK('4M'!$I$26),"",'4M'!$I$26)</f>
        <v/>
      </c>
    </row>
    <row r="3767" spans="1:6">
      <c r="A3767" t="s">
        <v>15726</v>
      </c>
      <c r="B3767" t="str">
        <f>'4M'!$BP$26</f>
        <v>BO_9038753</v>
      </c>
      <c r="F3767" t="str">
        <f>IF(ISBLANK('4M'!$J$26),"",'4M'!$J$26)</f>
        <v/>
      </c>
    </row>
    <row r="3768" spans="1:6">
      <c r="A3768" t="s">
        <v>15726</v>
      </c>
      <c r="B3768" t="str">
        <f>'4M'!$BQ$26</f>
        <v>BO_1143979</v>
      </c>
      <c r="F3768" t="str">
        <f>IF(ISBLANK('4M'!$K$26),"",'4M'!$K$26)</f>
        <v/>
      </c>
    </row>
    <row r="3769" spans="1:6">
      <c r="A3769" t="s">
        <v>15726</v>
      </c>
      <c r="B3769" t="str">
        <f>'4M'!$BR$26</f>
        <v>BO_3260551</v>
      </c>
      <c r="F3769" t="str">
        <f>IF(ISBLANK('4M'!$L$26),"",'4M'!$L$26)</f>
        <v/>
      </c>
    </row>
    <row r="3770" spans="1:6">
      <c r="A3770" t="s">
        <v>15726</v>
      </c>
      <c r="B3770" t="str">
        <f>'4M'!$BS$26</f>
        <v>BO_3966306</v>
      </c>
      <c r="F3770" t="str">
        <f>IF(ISBLANK('4M'!$M$26),"",'4M'!$M$26)</f>
        <v/>
      </c>
    </row>
    <row r="3771" spans="1:6">
      <c r="A3771" t="s">
        <v>15726</v>
      </c>
      <c r="B3771" t="str">
        <f>'4M'!$BT$26</f>
        <v>BO_4307025</v>
      </c>
      <c r="F3771">
        <f>IF(ISBLANK('4M'!$N$26),"",'4M'!$N$26)</f>
        <v>0</v>
      </c>
    </row>
    <row r="3772" spans="1:6">
      <c r="A3772" t="s">
        <v>15726</v>
      </c>
      <c r="B3772" t="str">
        <f>'4M'!$BU$26</f>
        <v>BO_3966306</v>
      </c>
      <c r="F3772" t="str">
        <f>IF(ISBLANK('4M'!$O$26),"",'4M'!$O$26)</f>
        <v/>
      </c>
    </row>
    <row r="3773" spans="1:6">
      <c r="A3773" t="s">
        <v>15726</v>
      </c>
      <c r="B3773" t="str">
        <f>'4M'!$BV$26</f>
        <v>BO_3966306</v>
      </c>
      <c r="F3773" t="str">
        <f>IF(ISBLANK('4M'!$P$26),"",'4M'!$P$26)</f>
        <v/>
      </c>
    </row>
    <row r="3774" spans="1:6">
      <c r="A3774" t="s">
        <v>15726</v>
      </c>
      <c r="B3774" t="str">
        <f>'4M'!$BW$26</f>
        <v>BO_4307025</v>
      </c>
      <c r="F3774">
        <f>IF(ISBLANK('4M'!$Q$26),"",'4M'!$Q$26)</f>
        <v>0</v>
      </c>
    </row>
    <row r="3775" spans="1:6">
      <c r="A3775" t="s">
        <v>15726</v>
      </c>
      <c r="B3775" t="str">
        <f>'4M'!$BX$26</f>
        <v>BO_4307025</v>
      </c>
      <c r="F3775">
        <f>IF(ISBLANK('4M'!$R$26),"",'4M'!$R$26)</f>
        <v>0</v>
      </c>
    </row>
    <row r="3776" spans="1:6">
      <c r="A3776" t="s">
        <v>15726</v>
      </c>
      <c r="B3776" t="str">
        <f>'4M'!$BY$26</f>
        <v>BO_9678532</v>
      </c>
      <c r="F3776" t="str">
        <f>IF(ISBLANK('4M'!$S$26),"",'4M'!$S$26)</f>
        <v/>
      </c>
    </row>
    <row r="3777" spans="1:6">
      <c r="A3777" t="s">
        <v>15726</v>
      </c>
      <c r="B3777" t="str">
        <f>'4M'!$BZ$26</f>
        <v>BO_831273</v>
      </c>
      <c r="F3777" t="str">
        <f>IF(ISBLANK('4M'!$T$26),"",'4M'!$T$26)</f>
        <v/>
      </c>
    </row>
    <row r="3778" spans="1:6">
      <c r="A3778" t="s">
        <v>15726</v>
      </c>
      <c r="B3778" t="str">
        <f>'4M'!$CA$26</f>
        <v>BO_9110338</v>
      </c>
      <c r="F3778" t="str">
        <f>IF(ISBLANK('4M'!$U$26),"",'4M'!$U$26)</f>
        <v/>
      </c>
    </row>
    <row r="3779" spans="1:6">
      <c r="A3779" t="s">
        <v>15726</v>
      </c>
      <c r="B3779" t="str">
        <f>'4M'!$CB$26</f>
        <v>BO_3932633</v>
      </c>
      <c r="F3779" t="str">
        <f>IF(ISBLANK('4M'!$V$26),"",'4M'!$V$26)</f>
        <v/>
      </c>
    </row>
    <row r="3780" spans="1:6">
      <c r="A3780" t="s">
        <v>15726</v>
      </c>
      <c r="B3780" t="str">
        <f>'4M'!$CC$26</f>
        <v>BO_9400515</v>
      </c>
      <c r="F3780" t="str">
        <f>IF(ISBLANK('4M'!$W$26),"",'4M'!$W$26)</f>
        <v/>
      </c>
    </row>
    <row r="3781" spans="1:6">
      <c r="A3781" t="s">
        <v>15726</v>
      </c>
      <c r="B3781" t="str">
        <f>'4M'!$CD$26</f>
        <v>BO_908316</v>
      </c>
      <c r="F3781" t="str">
        <f>IF(ISBLANK('4M'!$X$26),"",'4M'!$X$26)</f>
        <v/>
      </c>
    </row>
    <row r="3782" spans="1:6">
      <c r="A3782" t="s">
        <v>15726</v>
      </c>
      <c r="B3782" t="str">
        <f>'4M'!$CE$26</f>
        <v>BO_654491</v>
      </c>
      <c r="F3782" t="str">
        <f>IF(ISBLANK('4M'!$Y$26),"",'4M'!$Y$26)</f>
        <v/>
      </c>
    </row>
    <row r="3783" spans="1:6">
      <c r="A3783" t="s">
        <v>15726</v>
      </c>
      <c r="B3783" t="str">
        <f>'4M'!$CF$26</f>
        <v>BO_1816410</v>
      </c>
      <c r="F3783" t="str">
        <f>IF(ISBLANK('4M'!$Z$26),"",'4M'!$Z$26)</f>
        <v/>
      </c>
    </row>
    <row r="3784" spans="1:6">
      <c r="A3784" t="s">
        <v>15726</v>
      </c>
      <c r="B3784" t="str">
        <f>'4M'!$CG$26</f>
        <v>BO_6221379</v>
      </c>
      <c r="F3784">
        <f>IF(ISBLANK('4M'!$AA$26),"",'4M'!$AA$26)</f>
        <v>0</v>
      </c>
    </row>
    <row r="3785" spans="1:6">
      <c r="A3785" t="s">
        <v>15726</v>
      </c>
      <c r="B3785" t="str">
        <f>'4M'!$BL$27</f>
        <v>BO_9352875</v>
      </c>
      <c r="F3785">
        <f>IF(ISBLANK('4M'!$F$27),"",'4M'!$F$27)</f>
        <v>0</v>
      </c>
    </row>
    <row r="3786" spans="1:6">
      <c r="A3786" t="s">
        <v>15726</v>
      </c>
      <c r="B3786" t="str">
        <f>'4M'!$BM$27</f>
        <v>BO_1200301</v>
      </c>
      <c r="F3786">
        <f>IF(ISBLANK('4M'!$G$27),"",'4M'!$G$27)</f>
        <v>0</v>
      </c>
    </row>
    <row r="3787" spans="1:6">
      <c r="A3787" t="s">
        <v>15726</v>
      </c>
      <c r="B3787" t="str">
        <f>'4M'!$BN$27</f>
        <v>BO_4474205</v>
      </c>
      <c r="F3787">
        <f>IF(ISBLANK('4M'!$H$27),"",'4M'!$H$27)</f>
        <v>0</v>
      </c>
    </row>
    <row r="3788" spans="1:6">
      <c r="A3788" t="s">
        <v>15726</v>
      </c>
      <c r="B3788" t="str">
        <f>'4M'!$BO$27</f>
        <v>BO_9435349</v>
      </c>
      <c r="F3788">
        <f>IF(ISBLANK('4M'!$I$27),"",'4M'!$I$27)</f>
        <v>0</v>
      </c>
    </row>
    <row r="3789" spans="1:6">
      <c r="A3789" t="s">
        <v>15726</v>
      </c>
      <c r="B3789" t="str">
        <f>'4M'!$BP$27</f>
        <v>BO_7373515</v>
      </c>
      <c r="F3789">
        <f>IF(ISBLANK('4M'!$J$27),"",'4M'!$J$27)</f>
        <v>0</v>
      </c>
    </row>
    <row r="3790" spans="1:6">
      <c r="A3790" t="s">
        <v>15726</v>
      </c>
      <c r="B3790" t="str">
        <f>'4M'!$BQ$27</f>
        <v>BO_5066886</v>
      </c>
      <c r="F3790">
        <f>IF(ISBLANK('4M'!$K$27),"",'4M'!$K$27)</f>
        <v>0</v>
      </c>
    </row>
    <row r="3791" spans="1:6">
      <c r="A3791" t="s">
        <v>15726</v>
      </c>
      <c r="B3791" t="str">
        <f>'4M'!$BR$27</f>
        <v>BO_686500</v>
      </c>
      <c r="F3791">
        <f>IF(ISBLANK('4M'!$L$27),"",'4M'!$L$27)</f>
        <v>0</v>
      </c>
    </row>
    <row r="3792" spans="1:6">
      <c r="A3792" t="s">
        <v>15726</v>
      </c>
      <c r="B3792" t="str">
        <f>'4M'!$BS$27</f>
        <v>BO_9803855</v>
      </c>
      <c r="F3792">
        <f>IF(ISBLANK('4M'!$M$27),"",'4M'!$M$27)</f>
        <v>0</v>
      </c>
    </row>
    <row r="3793" spans="1:6">
      <c r="A3793" t="s">
        <v>15726</v>
      </c>
      <c r="B3793" t="str">
        <f>'4M'!$BT$27</f>
        <v>BO_6541957</v>
      </c>
      <c r="F3793">
        <f>IF(ISBLANK('4M'!$N$27),"",'4M'!$N$27)</f>
        <v>0</v>
      </c>
    </row>
    <row r="3794" spans="1:6">
      <c r="A3794" t="s">
        <v>15726</v>
      </c>
      <c r="B3794" t="str">
        <f>'4M'!$BU$27</f>
        <v>BO_9803855</v>
      </c>
      <c r="F3794">
        <f>IF(ISBLANK('4M'!$O$27),"",'4M'!$O$27)</f>
        <v>0</v>
      </c>
    </row>
    <row r="3795" spans="1:6">
      <c r="A3795" t="s">
        <v>15726</v>
      </c>
      <c r="B3795" t="str">
        <f>'4M'!$BV$27</f>
        <v>BO_9803855</v>
      </c>
      <c r="F3795">
        <f>IF(ISBLANK('4M'!$P$27),"",'4M'!$P$27)</f>
        <v>0</v>
      </c>
    </row>
    <row r="3796" spans="1:6">
      <c r="A3796" t="s">
        <v>15726</v>
      </c>
      <c r="B3796" t="str">
        <f>'4M'!$BW$27</f>
        <v>BO_6541957</v>
      </c>
      <c r="F3796">
        <f>IF(ISBLANK('4M'!$Q$27),"",'4M'!$Q$27)</f>
        <v>0</v>
      </c>
    </row>
    <row r="3797" spans="1:6">
      <c r="A3797" t="s">
        <v>15726</v>
      </c>
      <c r="B3797" t="str">
        <f>'4M'!$BX$27</f>
        <v>BO_6541957</v>
      </c>
      <c r="F3797">
        <f>IF(ISBLANK('4M'!$R$27),"",'4M'!$R$27)</f>
        <v>0</v>
      </c>
    </row>
    <row r="3798" spans="1:6">
      <c r="A3798" t="s">
        <v>15726</v>
      </c>
      <c r="B3798" t="str">
        <f>'4M'!$BY$27</f>
        <v>BO_6302200</v>
      </c>
      <c r="F3798">
        <f>IF(ISBLANK('4M'!$S$27),"",'4M'!$S$27)</f>
        <v>0</v>
      </c>
    </row>
    <row r="3799" spans="1:6">
      <c r="A3799" t="s">
        <v>15726</v>
      </c>
      <c r="B3799" t="str">
        <f>'4M'!$BZ$27</f>
        <v>BO_5820257</v>
      </c>
      <c r="F3799">
        <f>IF(ISBLANK('4M'!$T$27),"",'4M'!$T$27)</f>
        <v>0</v>
      </c>
    </row>
    <row r="3800" spans="1:6">
      <c r="A3800" t="s">
        <v>15726</v>
      </c>
      <c r="B3800" t="str">
        <f>'4M'!$CA$27</f>
        <v>BO_1388812</v>
      </c>
      <c r="F3800">
        <f>IF(ISBLANK('4M'!$U$27),"",'4M'!$U$27)</f>
        <v>0</v>
      </c>
    </row>
    <row r="3801" spans="1:6">
      <c r="A3801" t="s">
        <v>15726</v>
      </c>
      <c r="B3801" t="str">
        <f>'4M'!$CB$27</f>
        <v>BO_3028263</v>
      </c>
      <c r="F3801">
        <f>IF(ISBLANK('4M'!$V$27),"",'4M'!$V$27)</f>
        <v>0</v>
      </c>
    </row>
    <row r="3802" spans="1:6">
      <c r="A3802" t="s">
        <v>15726</v>
      </c>
      <c r="B3802" t="str">
        <f>'4M'!$CC$27</f>
        <v>BO_6186850</v>
      </c>
      <c r="F3802">
        <f>IF(ISBLANK('4M'!$W$27),"",'4M'!$W$27)</f>
        <v>0</v>
      </c>
    </row>
    <row r="3803" spans="1:6">
      <c r="A3803" t="s">
        <v>15726</v>
      </c>
      <c r="B3803" t="str">
        <f>'4M'!$CD$27</f>
        <v>BO_849072</v>
      </c>
      <c r="F3803">
        <f>IF(ISBLANK('4M'!$X$27),"",'4M'!$X$27)</f>
        <v>0</v>
      </c>
    </row>
    <row r="3804" spans="1:6">
      <c r="A3804" t="s">
        <v>15726</v>
      </c>
      <c r="B3804" t="str">
        <f>'4M'!$CE$27</f>
        <v>BO_6096486</v>
      </c>
      <c r="F3804">
        <f>IF(ISBLANK('4M'!$Y$27),"",'4M'!$Y$27)</f>
        <v>0</v>
      </c>
    </row>
    <row r="3805" spans="1:6">
      <c r="A3805" t="s">
        <v>15726</v>
      </c>
      <c r="B3805" t="str">
        <f>'4M'!$CF$27</f>
        <v>BO_4996983</v>
      </c>
      <c r="F3805">
        <f>IF(ISBLANK('4M'!$Z$27),"",'4M'!$Z$27)</f>
        <v>0</v>
      </c>
    </row>
    <row r="3806" spans="1:6">
      <c r="A3806" t="s">
        <v>15726</v>
      </c>
      <c r="B3806" t="str">
        <f>'4M'!$CG$27</f>
        <v>BO_6283293</v>
      </c>
      <c r="F3806">
        <f>IF(ISBLANK('4M'!$AA$27),"",'4M'!$AA$27)</f>
        <v>0</v>
      </c>
    </row>
    <row r="3807" spans="1:6">
      <c r="A3807" t="s">
        <v>15726</v>
      </c>
      <c r="B3807" t="str">
        <f>'4M'!$BL$28</f>
        <v>BO_5248417</v>
      </c>
      <c r="F3807" t="str">
        <f>IF(ISBLANK('4M'!$F$28),"",'4M'!$F$28)</f>
        <v/>
      </c>
    </row>
    <row r="3808" spans="1:6">
      <c r="A3808" t="s">
        <v>15726</v>
      </c>
      <c r="B3808" t="str">
        <f>'4M'!$BM$28</f>
        <v>BO_2294899</v>
      </c>
      <c r="F3808" t="str">
        <f>IF(ISBLANK('4M'!$G$28),"",'4M'!$G$28)</f>
        <v/>
      </c>
    </row>
    <row r="3809" spans="1:6">
      <c r="A3809" t="s">
        <v>15726</v>
      </c>
      <c r="B3809" t="str">
        <f>'4M'!$BN$28</f>
        <v>BO_6365404</v>
      </c>
      <c r="F3809" t="str">
        <f>IF(ISBLANK('4M'!$H$28),"",'4M'!$H$28)</f>
        <v/>
      </c>
    </row>
    <row r="3810" spans="1:6">
      <c r="A3810" t="s">
        <v>15726</v>
      </c>
      <c r="B3810" t="str">
        <f>'4M'!$BO$28</f>
        <v>BO_5222511</v>
      </c>
      <c r="F3810" t="str">
        <f>IF(ISBLANK('4M'!$I$28),"",'4M'!$I$28)</f>
        <v/>
      </c>
    </row>
    <row r="3811" spans="1:6">
      <c r="A3811" t="s">
        <v>15726</v>
      </c>
      <c r="B3811" t="str">
        <f>'4M'!$BP$28</f>
        <v>BO_5226567</v>
      </c>
      <c r="F3811" t="str">
        <f>IF(ISBLANK('4M'!$J$28),"",'4M'!$J$28)</f>
        <v/>
      </c>
    </row>
    <row r="3812" spans="1:6">
      <c r="A3812" t="s">
        <v>15726</v>
      </c>
      <c r="B3812" t="str">
        <f>'4M'!$BQ$28</f>
        <v>BO_2227735</v>
      </c>
      <c r="F3812" t="str">
        <f>IF(ISBLANK('4M'!$K$28),"",'4M'!$K$28)</f>
        <v/>
      </c>
    </row>
    <row r="3813" spans="1:6">
      <c r="A3813" t="s">
        <v>15726</v>
      </c>
      <c r="B3813" t="str">
        <f>'4M'!$BR$28</f>
        <v>BO_2632716</v>
      </c>
      <c r="F3813" t="str">
        <f>IF(ISBLANK('4M'!$L$28),"",'4M'!$L$28)</f>
        <v/>
      </c>
    </row>
    <row r="3814" spans="1:6">
      <c r="A3814" t="s">
        <v>15726</v>
      </c>
      <c r="B3814" t="str">
        <f>'4M'!$BS$28</f>
        <v>BO_5794192</v>
      </c>
      <c r="F3814" t="str">
        <f>IF(ISBLANK('4M'!$M$28),"",'4M'!$M$28)</f>
        <v/>
      </c>
    </row>
    <row r="3815" spans="1:6">
      <c r="A3815" t="s">
        <v>15726</v>
      </c>
      <c r="B3815" t="str">
        <f>'4M'!$BT$28</f>
        <v>BO_5661275</v>
      </c>
      <c r="F3815">
        <f>IF(ISBLANK('4M'!$N$28),"",'4M'!$N$28)</f>
        <v>0</v>
      </c>
    </row>
    <row r="3816" spans="1:6">
      <c r="A3816" t="s">
        <v>15726</v>
      </c>
      <c r="B3816" t="str">
        <f>'4M'!$BU$28</f>
        <v>BO_5794192</v>
      </c>
      <c r="F3816" t="str">
        <f>IF(ISBLANK('4M'!$O$28),"",'4M'!$O$28)</f>
        <v/>
      </c>
    </row>
    <row r="3817" spans="1:6">
      <c r="A3817" t="s">
        <v>15726</v>
      </c>
      <c r="B3817" t="str">
        <f>'4M'!$BV$28</f>
        <v>BO_5794192</v>
      </c>
      <c r="F3817" t="str">
        <f>IF(ISBLANK('4M'!$P$28),"",'4M'!$P$28)</f>
        <v/>
      </c>
    </row>
    <row r="3818" spans="1:6">
      <c r="A3818" t="s">
        <v>15726</v>
      </c>
      <c r="B3818" t="str">
        <f>'4M'!$BW$28</f>
        <v>BO_5661275</v>
      </c>
      <c r="F3818">
        <f>IF(ISBLANK('4M'!$Q$28),"",'4M'!$Q$28)</f>
        <v>0</v>
      </c>
    </row>
    <row r="3819" spans="1:6">
      <c r="A3819" t="s">
        <v>15726</v>
      </c>
      <c r="B3819" t="str">
        <f>'4M'!$BX$28</f>
        <v>BO_5661275</v>
      </c>
      <c r="F3819">
        <f>IF(ISBLANK('4M'!$R$28),"",'4M'!$R$28)</f>
        <v>0</v>
      </c>
    </row>
    <row r="3820" spans="1:6">
      <c r="A3820" t="s">
        <v>15726</v>
      </c>
      <c r="B3820" t="str">
        <f>'4M'!$BY$28</f>
        <v>BO_5731820</v>
      </c>
      <c r="F3820" t="str">
        <f>IF(ISBLANK('4M'!$S$28),"",'4M'!$S$28)</f>
        <v/>
      </c>
    </row>
    <row r="3821" spans="1:6">
      <c r="A3821" t="s">
        <v>15726</v>
      </c>
      <c r="B3821" t="str">
        <f>'4M'!$BZ$28</f>
        <v>BO_2722384</v>
      </c>
      <c r="F3821" t="str">
        <f>IF(ISBLANK('4M'!$T$28),"",'4M'!$T$28)</f>
        <v/>
      </c>
    </row>
    <row r="3822" spans="1:6">
      <c r="A3822" t="s">
        <v>15726</v>
      </c>
      <c r="B3822" t="str">
        <f>'4M'!$CA$28</f>
        <v>BO_3044662</v>
      </c>
      <c r="F3822" t="str">
        <f>IF(ISBLANK('4M'!$U$28),"",'4M'!$U$28)</f>
        <v/>
      </c>
    </row>
    <row r="3823" spans="1:6">
      <c r="A3823" t="s">
        <v>15726</v>
      </c>
      <c r="B3823" t="str">
        <f>'4M'!$CB$28</f>
        <v>BO_4005186</v>
      </c>
      <c r="F3823" t="str">
        <f>IF(ISBLANK('4M'!$V$28),"",'4M'!$V$28)</f>
        <v/>
      </c>
    </row>
    <row r="3824" spans="1:6">
      <c r="A3824" t="s">
        <v>15726</v>
      </c>
      <c r="B3824" t="str">
        <f>'4M'!$CC$28</f>
        <v>BO_7665249</v>
      </c>
      <c r="F3824" t="str">
        <f>IF(ISBLANK('4M'!$W$28),"",'4M'!$W$28)</f>
        <v/>
      </c>
    </row>
    <row r="3825" spans="1:6">
      <c r="A3825" t="s">
        <v>15726</v>
      </c>
      <c r="B3825" t="str">
        <f>'4M'!$CD$28</f>
        <v>BO_7470425</v>
      </c>
      <c r="F3825" t="str">
        <f>IF(ISBLANK('4M'!$X$28),"",'4M'!$X$28)</f>
        <v/>
      </c>
    </row>
    <row r="3826" spans="1:6">
      <c r="A3826" t="s">
        <v>15726</v>
      </c>
      <c r="B3826" t="str">
        <f>'4M'!$CE$28</f>
        <v>BO_6201674</v>
      </c>
      <c r="F3826" t="str">
        <f>IF(ISBLANK('4M'!$Y$28),"",'4M'!$Y$28)</f>
        <v/>
      </c>
    </row>
    <row r="3827" spans="1:6">
      <c r="A3827" t="s">
        <v>15726</v>
      </c>
      <c r="B3827" t="str">
        <f>'4M'!$CF$28</f>
        <v>BO_8000508</v>
      </c>
      <c r="F3827" t="str">
        <f>IF(ISBLANK('4M'!$Z$28),"",'4M'!$Z$28)</f>
        <v/>
      </c>
    </row>
    <row r="3828" spans="1:6">
      <c r="A3828" t="s">
        <v>15726</v>
      </c>
      <c r="B3828" t="str">
        <f>'4M'!$CG$28</f>
        <v>BO_501091</v>
      </c>
      <c r="F3828">
        <f>IF(ISBLANK('4M'!$AA$28),"",'4M'!$AA$28)</f>
        <v>0</v>
      </c>
    </row>
    <row r="3829" spans="1:6">
      <c r="A3829" t="s">
        <v>15726</v>
      </c>
      <c r="B3829" t="str">
        <f>'4M'!$BL$29</f>
        <v>BO_5248417</v>
      </c>
      <c r="F3829" t="str">
        <f>IF(ISBLANK('4M'!$F$29),"",'4M'!$F$29)</f>
        <v/>
      </c>
    </row>
    <row r="3830" spans="1:6">
      <c r="A3830" t="s">
        <v>15726</v>
      </c>
      <c r="B3830" t="str">
        <f>'4M'!$BM$29</f>
        <v>BO_2294899</v>
      </c>
      <c r="F3830" t="str">
        <f>IF(ISBLANK('4M'!$G$29),"",'4M'!$G$29)</f>
        <v/>
      </c>
    </row>
    <row r="3831" spans="1:6">
      <c r="A3831" t="s">
        <v>15726</v>
      </c>
      <c r="B3831" t="str">
        <f>'4M'!$BN$29</f>
        <v>BO_6365404</v>
      </c>
      <c r="F3831" t="str">
        <f>IF(ISBLANK('4M'!$H$29),"",'4M'!$H$29)</f>
        <v/>
      </c>
    </row>
    <row r="3832" spans="1:6">
      <c r="A3832" t="s">
        <v>15726</v>
      </c>
      <c r="B3832" t="str">
        <f>'4M'!$BO$29</f>
        <v>BO_5222511</v>
      </c>
      <c r="F3832" t="str">
        <f>IF(ISBLANK('4M'!$I$29),"",'4M'!$I$29)</f>
        <v/>
      </c>
    </row>
    <row r="3833" spans="1:6">
      <c r="A3833" t="s">
        <v>15726</v>
      </c>
      <c r="B3833" t="str">
        <f>'4M'!$BP$29</f>
        <v>BO_5226567</v>
      </c>
      <c r="F3833" t="str">
        <f>IF(ISBLANK('4M'!$J$29),"",'4M'!$J$29)</f>
        <v/>
      </c>
    </row>
    <row r="3834" spans="1:6">
      <c r="A3834" t="s">
        <v>15726</v>
      </c>
      <c r="B3834" t="str">
        <f>'4M'!$BQ$29</f>
        <v>BO_2227735</v>
      </c>
      <c r="F3834" t="str">
        <f>IF(ISBLANK('4M'!$K$29),"",'4M'!$K$29)</f>
        <v/>
      </c>
    </row>
    <row r="3835" spans="1:6">
      <c r="A3835" t="s">
        <v>15726</v>
      </c>
      <c r="B3835" t="str">
        <f>'4M'!$BR$29</f>
        <v>BO_2632716</v>
      </c>
      <c r="F3835" t="str">
        <f>IF(ISBLANK('4M'!$L$29),"",'4M'!$L$29)</f>
        <v/>
      </c>
    </row>
    <row r="3836" spans="1:6">
      <c r="A3836" t="s">
        <v>15726</v>
      </c>
      <c r="B3836" t="str">
        <f>'4M'!$BS$29</f>
        <v>BO_5794192</v>
      </c>
      <c r="F3836" t="str">
        <f>IF(ISBLANK('4M'!$M$29),"",'4M'!$M$29)</f>
        <v/>
      </c>
    </row>
    <row r="3837" spans="1:6">
      <c r="A3837" t="s">
        <v>15726</v>
      </c>
      <c r="B3837" t="str">
        <f>'4M'!$BT$29</f>
        <v>BO_5661275</v>
      </c>
      <c r="F3837">
        <f>IF(ISBLANK('4M'!$N$29),"",'4M'!$N$29)</f>
        <v>0</v>
      </c>
    </row>
    <row r="3838" spans="1:6">
      <c r="A3838" t="s">
        <v>15726</v>
      </c>
      <c r="B3838" t="str">
        <f>'4M'!$BU$29</f>
        <v>BO_5794192</v>
      </c>
      <c r="F3838" t="str">
        <f>IF(ISBLANK('4M'!$O$29),"",'4M'!$O$29)</f>
        <v/>
      </c>
    </row>
    <row r="3839" spans="1:6">
      <c r="A3839" t="s">
        <v>15726</v>
      </c>
      <c r="B3839" t="str">
        <f>'4M'!$BV$29</f>
        <v>BO_5794192</v>
      </c>
      <c r="F3839" t="str">
        <f>IF(ISBLANK('4M'!$P$29),"",'4M'!$P$29)</f>
        <v/>
      </c>
    </row>
    <row r="3840" spans="1:6">
      <c r="A3840" t="s">
        <v>15726</v>
      </c>
      <c r="B3840" t="str">
        <f>'4M'!$BW$29</f>
        <v>BO_5661275</v>
      </c>
      <c r="F3840">
        <f>IF(ISBLANK('4M'!$Q$29),"",'4M'!$Q$29)</f>
        <v>0</v>
      </c>
    </row>
    <row r="3841" spans="1:6">
      <c r="A3841" t="s">
        <v>15726</v>
      </c>
      <c r="B3841" t="str">
        <f>'4M'!$BX$29</f>
        <v>BO_5661275</v>
      </c>
      <c r="F3841">
        <f>IF(ISBLANK('4M'!$R$29),"",'4M'!$R$29)</f>
        <v>0</v>
      </c>
    </row>
    <row r="3842" spans="1:6">
      <c r="A3842" t="s">
        <v>15726</v>
      </c>
      <c r="B3842" t="str">
        <f>'4M'!$BY$29</f>
        <v>BO_5731820</v>
      </c>
      <c r="F3842" t="str">
        <f>IF(ISBLANK('4M'!$S$29),"",'4M'!$S$29)</f>
        <v/>
      </c>
    </row>
    <row r="3843" spans="1:6">
      <c r="A3843" t="s">
        <v>15726</v>
      </c>
      <c r="B3843" t="str">
        <f>'4M'!$BZ$29</f>
        <v>BO_2722384</v>
      </c>
      <c r="F3843" t="str">
        <f>IF(ISBLANK('4M'!$T$29),"",'4M'!$T$29)</f>
        <v/>
      </c>
    </row>
    <row r="3844" spans="1:6">
      <c r="A3844" t="s">
        <v>15726</v>
      </c>
      <c r="B3844" t="str">
        <f>'4M'!$CA$29</f>
        <v>BO_3044662</v>
      </c>
      <c r="F3844" t="str">
        <f>IF(ISBLANK('4M'!$U$29),"",'4M'!$U$29)</f>
        <v/>
      </c>
    </row>
    <row r="3845" spans="1:6">
      <c r="A3845" t="s">
        <v>15726</v>
      </c>
      <c r="B3845" t="str">
        <f>'4M'!$CB$29</f>
        <v>BO_4005186</v>
      </c>
      <c r="F3845" t="str">
        <f>IF(ISBLANK('4M'!$V$29),"",'4M'!$V$29)</f>
        <v/>
      </c>
    </row>
    <row r="3846" spans="1:6">
      <c r="A3846" t="s">
        <v>15726</v>
      </c>
      <c r="B3846" t="str">
        <f>'4M'!$CC$29</f>
        <v>BO_7665249</v>
      </c>
      <c r="F3846" t="str">
        <f>IF(ISBLANK('4M'!$W$29),"",'4M'!$W$29)</f>
        <v/>
      </c>
    </row>
    <row r="3847" spans="1:6">
      <c r="A3847" t="s">
        <v>15726</v>
      </c>
      <c r="B3847" t="str">
        <f>'4M'!$CD$29</f>
        <v>BO_7470425</v>
      </c>
      <c r="F3847" t="str">
        <f>IF(ISBLANK('4M'!$X$29),"",'4M'!$X$29)</f>
        <v/>
      </c>
    </row>
    <row r="3848" spans="1:6">
      <c r="A3848" t="s">
        <v>15726</v>
      </c>
      <c r="B3848" t="str">
        <f>'4M'!$CE$29</f>
        <v>BO_6201674</v>
      </c>
      <c r="F3848" t="str">
        <f>IF(ISBLANK('4M'!$Y$29),"",'4M'!$Y$29)</f>
        <v/>
      </c>
    </row>
    <row r="3849" spans="1:6">
      <c r="A3849" t="s">
        <v>15726</v>
      </c>
      <c r="B3849" t="str">
        <f>'4M'!$CF$29</f>
        <v>BO_8000508</v>
      </c>
      <c r="F3849" t="str">
        <f>IF(ISBLANK('4M'!$Z$29),"",'4M'!$Z$29)</f>
        <v/>
      </c>
    </row>
    <row r="3850" spans="1:6">
      <c r="A3850" t="s">
        <v>15726</v>
      </c>
      <c r="B3850" t="str">
        <f>'4M'!$CG$29</f>
        <v>BO_501091</v>
      </c>
      <c r="F3850">
        <f>IF(ISBLANK('4M'!$AA$29),"",'4M'!$AA$29)</f>
        <v>0</v>
      </c>
    </row>
    <row r="3851" spans="1:6">
      <c r="A3851" t="s">
        <v>15726</v>
      </c>
      <c r="B3851" t="str">
        <f>'4M'!$BL$30</f>
        <v>BO_5248417</v>
      </c>
      <c r="F3851">
        <f>IF(ISBLANK('4M'!$F$30),"",'4M'!$F$30)</f>
        <v>0</v>
      </c>
    </row>
    <row r="3852" spans="1:6">
      <c r="A3852" t="s">
        <v>15726</v>
      </c>
      <c r="B3852" t="str">
        <f>'4M'!$BM$30</f>
        <v>BO_2294899</v>
      </c>
      <c r="F3852">
        <f>IF(ISBLANK('4M'!$G$30),"",'4M'!$G$30)</f>
        <v>0</v>
      </c>
    </row>
    <row r="3853" spans="1:6">
      <c r="A3853" t="s">
        <v>15726</v>
      </c>
      <c r="B3853" t="str">
        <f>'4M'!$BN$30</f>
        <v>BO_6365404</v>
      </c>
      <c r="F3853">
        <f>IF(ISBLANK('4M'!$H$30),"",'4M'!$H$30)</f>
        <v>0</v>
      </c>
    </row>
    <row r="3854" spans="1:6">
      <c r="A3854" t="s">
        <v>15726</v>
      </c>
      <c r="B3854" t="str">
        <f>'4M'!$BO$30</f>
        <v>BO_5222511</v>
      </c>
      <c r="F3854">
        <f>IF(ISBLANK('4M'!$I$30),"",'4M'!$I$30)</f>
        <v>0</v>
      </c>
    </row>
    <row r="3855" spans="1:6">
      <c r="A3855" t="s">
        <v>15726</v>
      </c>
      <c r="B3855" t="str">
        <f>'4M'!$BP$30</f>
        <v>BO_5226567</v>
      </c>
      <c r="F3855">
        <f>IF(ISBLANK('4M'!$J$30),"",'4M'!$J$30)</f>
        <v>0</v>
      </c>
    </row>
    <row r="3856" spans="1:6">
      <c r="A3856" t="s">
        <v>15726</v>
      </c>
      <c r="B3856" t="str">
        <f>'4M'!$BQ$30</f>
        <v>BO_2227735</v>
      </c>
      <c r="F3856">
        <f>IF(ISBLANK('4M'!$K$30),"",'4M'!$K$30)</f>
        <v>0</v>
      </c>
    </row>
    <row r="3857" spans="1:6">
      <c r="A3857" t="s">
        <v>15726</v>
      </c>
      <c r="B3857" t="str">
        <f>'4M'!$BR$30</f>
        <v>BO_2632716</v>
      </c>
      <c r="F3857">
        <f>IF(ISBLANK('4M'!$L$30),"",'4M'!$L$30)</f>
        <v>0</v>
      </c>
    </row>
    <row r="3858" spans="1:6">
      <c r="A3858" t="s">
        <v>15726</v>
      </c>
      <c r="B3858" t="str">
        <f>'4M'!$BS$30</f>
        <v>BO_5794192</v>
      </c>
      <c r="F3858">
        <f>IF(ISBLANK('4M'!$M$30),"",'4M'!$M$30)</f>
        <v>0</v>
      </c>
    </row>
    <row r="3859" spans="1:6">
      <c r="A3859" t="s">
        <v>15726</v>
      </c>
      <c r="B3859" t="str">
        <f>'4M'!$BT$30</f>
        <v>BO_5661275</v>
      </c>
      <c r="F3859">
        <f>IF(ISBLANK('4M'!$N$30),"",'4M'!$N$30)</f>
        <v>0</v>
      </c>
    </row>
    <row r="3860" spans="1:6">
      <c r="A3860" t="s">
        <v>15726</v>
      </c>
      <c r="B3860" t="str">
        <f>'4M'!$BU$30</f>
        <v>BO_5794192</v>
      </c>
      <c r="F3860">
        <f>IF(ISBLANK('4M'!$O$30),"",'4M'!$O$30)</f>
        <v>0</v>
      </c>
    </row>
    <row r="3861" spans="1:6">
      <c r="A3861" t="s">
        <v>15726</v>
      </c>
      <c r="B3861" t="str">
        <f>'4M'!$BV$30</f>
        <v>BO_5794192</v>
      </c>
      <c r="F3861">
        <f>IF(ISBLANK('4M'!$P$30),"",'4M'!$P$30)</f>
        <v>0</v>
      </c>
    </row>
    <row r="3862" spans="1:6">
      <c r="A3862" t="s">
        <v>15726</v>
      </c>
      <c r="B3862" t="str">
        <f>'4M'!$BW$30</f>
        <v>BO_5661275</v>
      </c>
      <c r="F3862">
        <f>IF(ISBLANK('4M'!$Q$30),"",'4M'!$Q$30)</f>
        <v>0</v>
      </c>
    </row>
    <row r="3863" spans="1:6">
      <c r="A3863" t="s">
        <v>15726</v>
      </c>
      <c r="B3863" t="str">
        <f>'4M'!$BX$30</f>
        <v>BO_5661275</v>
      </c>
      <c r="F3863">
        <f>IF(ISBLANK('4M'!$R$30),"",'4M'!$R$30)</f>
        <v>0</v>
      </c>
    </row>
    <row r="3864" spans="1:6">
      <c r="A3864" t="s">
        <v>15726</v>
      </c>
      <c r="B3864" t="str">
        <f>'4M'!$BY$30</f>
        <v>BO_5731820</v>
      </c>
      <c r="F3864">
        <f>IF(ISBLANK('4M'!$S$30),"",'4M'!$S$30)</f>
        <v>0</v>
      </c>
    </row>
    <row r="3865" spans="1:6">
      <c r="A3865" t="s">
        <v>15726</v>
      </c>
      <c r="B3865" t="str">
        <f>'4M'!$BZ$30</f>
        <v>BO_2722384</v>
      </c>
      <c r="F3865">
        <f>IF(ISBLANK('4M'!$T$30),"",'4M'!$T$30)</f>
        <v>0</v>
      </c>
    </row>
    <row r="3866" spans="1:6">
      <c r="A3866" t="s">
        <v>15726</v>
      </c>
      <c r="B3866" t="str">
        <f>'4M'!$CA$30</f>
        <v>BO_3044662</v>
      </c>
      <c r="F3866">
        <f>IF(ISBLANK('4M'!$U$30),"",'4M'!$U$30)</f>
        <v>0</v>
      </c>
    </row>
    <row r="3867" spans="1:6">
      <c r="A3867" t="s">
        <v>15726</v>
      </c>
      <c r="B3867" t="str">
        <f>'4M'!$CB$30</f>
        <v>BO_4005186</v>
      </c>
      <c r="F3867">
        <f>IF(ISBLANK('4M'!$V$30),"",'4M'!$V$30)</f>
        <v>0</v>
      </c>
    </row>
    <row r="3868" spans="1:6">
      <c r="A3868" t="s">
        <v>15726</v>
      </c>
      <c r="B3868" t="str">
        <f>'4M'!$CC$30</f>
        <v>BO_7665249</v>
      </c>
      <c r="F3868">
        <f>IF(ISBLANK('4M'!$W$30),"",'4M'!$W$30)</f>
        <v>0</v>
      </c>
    </row>
    <row r="3869" spans="1:6">
      <c r="A3869" t="s">
        <v>15726</v>
      </c>
      <c r="B3869" t="str">
        <f>'4M'!$CD$30</f>
        <v>BO_7470425</v>
      </c>
      <c r="F3869">
        <f>IF(ISBLANK('4M'!$X$30),"",'4M'!$X$30)</f>
        <v>0</v>
      </c>
    </row>
    <row r="3870" spans="1:6">
      <c r="A3870" t="s">
        <v>15726</v>
      </c>
      <c r="B3870" t="str">
        <f>'4M'!$CE$30</f>
        <v>BO_6201674</v>
      </c>
      <c r="F3870">
        <f>IF(ISBLANK('4M'!$Y$30),"",'4M'!$Y$30)</f>
        <v>0</v>
      </c>
    </row>
    <row r="3871" spans="1:6">
      <c r="A3871" t="s">
        <v>15726</v>
      </c>
      <c r="B3871" t="str">
        <f>'4M'!$CF$30</f>
        <v>BO_8000508</v>
      </c>
      <c r="F3871">
        <f>IF(ISBLANK('4M'!$Z$30),"",'4M'!$Z$30)</f>
        <v>0</v>
      </c>
    </row>
    <row r="3872" spans="1:6">
      <c r="A3872" t="s">
        <v>15726</v>
      </c>
      <c r="B3872" t="str">
        <f>'4M'!$CG$30</f>
        <v>BO_501091</v>
      </c>
      <c r="F3872">
        <f>IF(ISBLANK('4M'!$AA$30),"",'4M'!$AA$30)</f>
        <v>0</v>
      </c>
    </row>
    <row r="3873" spans="1:6">
      <c r="A3873" t="s">
        <v>15726</v>
      </c>
      <c r="B3873" t="str">
        <f>'4M'!$BL$31</f>
        <v>BO_8816005</v>
      </c>
      <c r="F3873" t="str">
        <f>IF(ISBLANK('4M'!$F$31),"",'4M'!$F$31)</f>
        <v/>
      </c>
    </row>
    <row r="3874" spans="1:6">
      <c r="A3874" t="s">
        <v>15726</v>
      </c>
      <c r="B3874" t="str">
        <f>'4M'!$BM$31</f>
        <v>BO_8271193</v>
      </c>
      <c r="F3874" t="str">
        <f>IF(ISBLANK('4M'!$G$31),"",'4M'!$G$31)</f>
        <v/>
      </c>
    </row>
    <row r="3875" spans="1:6">
      <c r="A3875" t="s">
        <v>15726</v>
      </c>
      <c r="B3875" t="str">
        <f>'4M'!$BN$31</f>
        <v>BO_4862747</v>
      </c>
      <c r="F3875" t="str">
        <f>IF(ISBLANK('4M'!$H$31),"",'4M'!$H$31)</f>
        <v/>
      </c>
    </row>
    <row r="3876" spans="1:6">
      <c r="A3876" t="s">
        <v>15726</v>
      </c>
      <c r="B3876" t="str">
        <f>'4M'!$BO$31</f>
        <v>BO_8997473</v>
      </c>
      <c r="F3876" t="str">
        <f>IF(ISBLANK('4M'!$I$31),"",'4M'!$I$31)</f>
        <v/>
      </c>
    </row>
    <row r="3877" spans="1:6">
      <c r="A3877" t="s">
        <v>15726</v>
      </c>
      <c r="B3877" t="str">
        <f>'4M'!$BP$31</f>
        <v>BO_8710473</v>
      </c>
      <c r="F3877" t="str">
        <f>IF(ISBLANK('4M'!$J$31),"",'4M'!$J$31)</f>
        <v/>
      </c>
    </row>
    <row r="3878" spans="1:6">
      <c r="A3878" t="s">
        <v>15726</v>
      </c>
      <c r="B3878" t="str">
        <f>'4M'!$BQ$31</f>
        <v>BO_6645165</v>
      </c>
      <c r="F3878" t="str">
        <f>IF(ISBLANK('4M'!$K$31),"",'4M'!$K$31)</f>
        <v/>
      </c>
    </row>
    <row r="3879" spans="1:6">
      <c r="A3879" t="s">
        <v>15726</v>
      </c>
      <c r="B3879" t="str">
        <f>'4M'!$BR$31</f>
        <v>BO_5114309</v>
      </c>
      <c r="F3879" t="str">
        <f>IF(ISBLANK('4M'!$L$31),"",'4M'!$L$31)</f>
        <v/>
      </c>
    </row>
    <row r="3880" spans="1:6">
      <c r="A3880" t="s">
        <v>15726</v>
      </c>
      <c r="B3880" t="str">
        <f>'4M'!$BS$31</f>
        <v>BO_2515912</v>
      </c>
      <c r="F3880" t="str">
        <f>IF(ISBLANK('4M'!$M$31),"",'4M'!$M$31)</f>
        <v/>
      </c>
    </row>
    <row r="3881" spans="1:6">
      <c r="A3881" t="s">
        <v>15726</v>
      </c>
      <c r="B3881" t="str">
        <f>'4M'!$BT$31</f>
        <v>BO_3565381</v>
      </c>
      <c r="F3881">
        <f>IF(ISBLANK('4M'!$N$31),"",'4M'!$N$31)</f>
        <v>0</v>
      </c>
    </row>
    <row r="3882" spans="1:6">
      <c r="A3882" t="s">
        <v>15726</v>
      </c>
      <c r="B3882" t="str">
        <f>'4M'!$BU$31</f>
        <v>BO_2515912</v>
      </c>
      <c r="F3882" t="str">
        <f>IF(ISBLANK('4M'!$O$31),"",'4M'!$O$31)</f>
        <v/>
      </c>
    </row>
    <row r="3883" spans="1:6">
      <c r="A3883" t="s">
        <v>15726</v>
      </c>
      <c r="B3883" t="str">
        <f>'4M'!$BV$31</f>
        <v>BO_2515912</v>
      </c>
      <c r="F3883" t="str">
        <f>IF(ISBLANK('4M'!$P$31),"",'4M'!$P$31)</f>
        <v/>
      </c>
    </row>
    <row r="3884" spans="1:6">
      <c r="A3884" t="s">
        <v>15726</v>
      </c>
      <c r="B3884" t="str">
        <f>'4M'!$BW$31</f>
        <v>BO_3565381</v>
      </c>
      <c r="F3884">
        <f>IF(ISBLANK('4M'!$Q$31),"",'4M'!$Q$31)</f>
        <v>0</v>
      </c>
    </row>
    <row r="3885" spans="1:6">
      <c r="A3885" t="s">
        <v>15726</v>
      </c>
      <c r="B3885" t="str">
        <f>'4M'!$BX$31</f>
        <v>BO_3565381</v>
      </c>
      <c r="F3885">
        <f>IF(ISBLANK('4M'!$R$31),"",'4M'!$R$31)</f>
        <v>0</v>
      </c>
    </row>
    <row r="3886" spans="1:6">
      <c r="A3886" t="s">
        <v>15726</v>
      </c>
      <c r="B3886" t="str">
        <f>'4M'!$BY$31</f>
        <v>BO_3627433</v>
      </c>
      <c r="F3886" t="str">
        <f>IF(ISBLANK('4M'!$S$31),"",'4M'!$S$31)</f>
        <v/>
      </c>
    </row>
    <row r="3887" spans="1:6">
      <c r="A3887" t="s">
        <v>15726</v>
      </c>
      <c r="B3887" t="str">
        <f>'4M'!$BZ$31</f>
        <v>BO_9376793</v>
      </c>
      <c r="F3887" t="str">
        <f>IF(ISBLANK('4M'!$T$31),"",'4M'!$T$31)</f>
        <v/>
      </c>
    </row>
    <row r="3888" spans="1:6">
      <c r="A3888" t="s">
        <v>15726</v>
      </c>
      <c r="B3888" t="str">
        <f>'4M'!$CA$31</f>
        <v>BO_6262443</v>
      </c>
      <c r="F3888" t="str">
        <f>IF(ISBLANK('4M'!$U$31),"",'4M'!$U$31)</f>
        <v/>
      </c>
    </row>
    <row r="3889" spans="1:6">
      <c r="A3889" t="s">
        <v>15726</v>
      </c>
      <c r="B3889" t="str">
        <f>'4M'!$CB$31</f>
        <v>BO_8629302</v>
      </c>
      <c r="F3889" t="str">
        <f>IF(ISBLANK('4M'!$V$31),"",'4M'!$V$31)</f>
        <v/>
      </c>
    </row>
    <row r="3890" spans="1:6">
      <c r="A3890" t="s">
        <v>15726</v>
      </c>
      <c r="B3890" t="str">
        <f>'4M'!$CC$31</f>
        <v>BO_5322926</v>
      </c>
      <c r="F3890" t="str">
        <f>IF(ISBLANK('4M'!$W$31),"",'4M'!$W$31)</f>
        <v/>
      </c>
    </row>
    <row r="3891" spans="1:6">
      <c r="A3891" t="s">
        <v>15726</v>
      </c>
      <c r="B3891" t="str">
        <f>'4M'!$CD$31</f>
        <v>BO_9272938</v>
      </c>
      <c r="F3891" t="str">
        <f>IF(ISBLANK('4M'!$X$31),"",'4M'!$X$31)</f>
        <v/>
      </c>
    </row>
    <row r="3892" spans="1:6">
      <c r="A3892" t="s">
        <v>15726</v>
      </c>
      <c r="B3892" t="str">
        <f>'4M'!$CE$31</f>
        <v>BO_7566762</v>
      </c>
      <c r="F3892" t="str">
        <f>IF(ISBLANK('4M'!$Y$31),"",'4M'!$Y$31)</f>
        <v/>
      </c>
    </row>
    <row r="3893" spans="1:6">
      <c r="A3893" t="s">
        <v>15726</v>
      </c>
      <c r="B3893" t="str">
        <f>'4M'!$CF$31</f>
        <v>BO_4838856</v>
      </c>
      <c r="F3893" t="str">
        <f>IF(ISBLANK('4M'!$Z$31),"",'4M'!$Z$31)</f>
        <v/>
      </c>
    </row>
    <row r="3894" spans="1:6">
      <c r="A3894" t="s">
        <v>15726</v>
      </c>
      <c r="B3894" t="str">
        <f>'4M'!$CG$31</f>
        <v>BO_9830633</v>
      </c>
      <c r="F3894">
        <f>IF(ISBLANK('4M'!$AA$31),"",'4M'!$AA$31)</f>
        <v>0</v>
      </c>
    </row>
    <row r="3895" spans="1:6">
      <c r="A3895" t="s">
        <v>15726</v>
      </c>
      <c r="B3895" t="str">
        <f>'4M'!$BL$32</f>
        <v>BO_8816005</v>
      </c>
      <c r="F3895" t="str">
        <f>IF(ISBLANK('4M'!$F$32),"",'4M'!$F$32)</f>
        <v/>
      </c>
    </row>
    <row r="3896" spans="1:6">
      <c r="A3896" t="s">
        <v>15726</v>
      </c>
      <c r="B3896" t="str">
        <f>'4M'!$BM$32</f>
        <v>BO_8271193</v>
      </c>
      <c r="F3896" t="str">
        <f>IF(ISBLANK('4M'!$G$32),"",'4M'!$G$32)</f>
        <v/>
      </c>
    </row>
    <row r="3897" spans="1:6">
      <c r="A3897" t="s">
        <v>15726</v>
      </c>
      <c r="B3897" t="str">
        <f>'4M'!$BN$32</f>
        <v>BO_4862747</v>
      </c>
      <c r="F3897" t="str">
        <f>IF(ISBLANK('4M'!$H$32),"",'4M'!$H$32)</f>
        <v/>
      </c>
    </row>
    <row r="3898" spans="1:6">
      <c r="A3898" t="s">
        <v>15726</v>
      </c>
      <c r="B3898" t="str">
        <f>'4M'!$BO$32</f>
        <v>BO_8997473</v>
      </c>
      <c r="F3898" t="str">
        <f>IF(ISBLANK('4M'!$I$32),"",'4M'!$I$32)</f>
        <v/>
      </c>
    </row>
    <row r="3899" spans="1:6">
      <c r="A3899" t="s">
        <v>15726</v>
      </c>
      <c r="B3899" t="str">
        <f>'4M'!$BP$32</f>
        <v>BO_8710473</v>
      </c>
      <c r="F3899" t="str">
        <f>IF(ISBLANK('4M'!$J$32),"",'4M'!$J$32)</f>
        <v/>
      </c>
    </row>
    <row r="3900" spans="1:6">
      <c r="A3900" t="s">
        <v>15726</v>
      </c>
      <c r="B3900" t="str">
        <f>'4M'!$BQ$32</f>
        <v>BO_6645165</v>
      </c>
      <c r="F3900" t="str">
        <f>IF(ISBLANK('4M'!$K$32),"",'4M'!$K$32)</f>
        <v/>
      </c>
    </row>
    <row r="3901" spans="1:6">
      <c r="A3901" t="s">
        <v>15726</v>
      </c>
      <c r="B3901" t="str">
        <f>'4M'!$BR$32</f>
        <v>BO_5114309</v>
      </c>
      <c r="F3901" t="str">
        <f>IF(ISBLANK('4M'!$L$32),"",'4M'!$L$32)</f>
        <v/>
      </c>
    </row>
    <row r="3902" spans="1:6">
      <c r="A3902" t="s">
        <v>15726</v>
      </c>
      <c r="B3902" t="str">
        <f>'4M'!$BS$32</f>
        <v>BO_2515912</v>
      </c>
      <c r="F3902" t="str">
        <f>IF(ISBLANK('4M'!$M$32),"",'4M'!$M$32)</f>
        <v/>
      </c>
    </row>
    <row r="3903" spans="1:6">
      <c r="A3903" t="s">
        <v>15726</v>
      </c>
      <c r="B3903" t="str">
        <f>'4M'!$BT$32</f>
        <v>BO_3565381</v>
      </c>
      <c r="F3903">
        <f>IF(ISBLANK('4M'!$N$32),"",'4M'!$N$32)</f>
        <v>0</v>
      </c>
    </row>
    <row r="3904" spans="1:6">
      <c r="A3904" t="s">
        <v>15726</v>
      </c>
      <c r="B3904" t="str">
        <f>'4M'!$BU$32</f>
        <v>BO_2515912</v>
      </c>
      <c r="F3904" t="str">
        <f>IF(ISBLANK('4M'!$O$32),"",'4M'!$O$32)</f>
        <v/>
      </c>
    </row>
    <row r="3905" spans="1:6">
      <c r="A3905" t="s">
        <v>15726</v>
      </c>
      <c r="B3905" t="str">
        <f>'4M'!$BV$32</f>
        <v>BO_2515912</v>
      </c>
      <c r="F3905" t="str">
        <f>IF(ISBLANK('4M'!$P$32),"",'4M'!$P$32)</f>
        <v/>
      </c>
    </row>
    <row r="3906" spans="1:6">
      <c r="A3906" t="s">
        <v>15726</v>
      </c>
      <c r="B3906" t="str">
        <f>'4M'!$BW$32</f>
        <v>BO_3565381</v>
      </c>
      <c r="F3906">
        <f>IF(ISBLANK('4M'!$Q$32),"",'4M'!$Q$32)</f>
        <v>0</v>
      </c>
    </row>
    <row r="3907" spans="1:6">
      <c r="A3907" t="s">
        <v>15726</v>
      </c>
      <c r="B3907" t="str">
        <f>'4M'!$BX$32</f>
        <v>BO_3565381</v>
      </c>
      <c r="F3907">
        <f>IF(ISBLANK('4M'!$R$32),"",'4M'!$R$32)</f>
        <v>0</v>
      </c>
    </row>
    <row r="3908" spans="1:6">
      <c r="A3908" t="s">
        <v>15726</v>
      </c>
      <c r="B3908" t="str">
        <f>'4M'!$BY$32</f>
        <v>BO_3627433</v>
      </c>
      <c r="F3908" t="str">
        <f>IF(ISBLANK('4M'!$S$32),"",'4M'!$S$32)</f>
        <v/>
      </c>
    </row>
    <row r="3909" spans="1:6">
      <c r="A3909" t="s">
        <v>15726</v>
      </c>
      <c r="B3909" t="str">
        <f>'4M'!$BZ$32</f>
        <v>BO_9376793</v>
      </c>
      <c r="F3909" t="str">
        <f>IF(ISBLANK('4M'!$T$32),"",'4M'!$T$32)</f>
        <v/>
      </c>
    </row>
    <row r="3910" spans="1:6">
      <c r="A3910" t="s">
        <v>15726</v>
      </c>
      <c r="B3910" t="str">
        <f>'4M'!$CA$32</f>
        <v>BO_6262443</v>
      </c>
      <c r="F3910" t="str">
        <f>IF(ISBLANK('4M'!$U$32),"",'4M'!$U$32)</f>
        <v/>
      </c>
    </row>
    <row r="3911" spans="1:6">
      <c r="A3911" t="s">
        <v>15726</v>
      </c>
      <c r="B3911" t="str">
        <f>'4M'!$CB$32</f>
        <v>BO_8629302</v>
      </c>
      <c r="F3911" t="str">
        <f>IF(ISBLANK('4M'!$V$32),"",'4M'!$V$32)</f>
        <v/>
      </c>
    </row>
    <row r="3912" spans="1:6">
      <c r="A3912" t="s">
        <v>15726</v>
      </c>
      <c r="B3912" t="str">
        <f>'4M'!$CC$32</f>
        <v>BO_5322926</v>
      </c>
      <c r="F3912" t="str">
        <f>IF(ISBLANK('4M'!$W$32),"",'4M'!$W$32)</f>
        <v/>
      </c>
    </row>
    <row r="3913" spans="1:6">
      <c r="A3913" t="s">
        <v>15726</v>
      </c>
      <c r="B3913" t="str">
        <f>'4M'!$CD$32</f>
        <v>BO_9272938</v>
      </c>
      <c r="F3913" t="str">
        <f>IF(ISBLANK('4M'!$X$32),"",'4M'!$X$32)</f>
        <v/>
      </c>
    </row>
    <row r="3914" spans="1:6">
      <c r="A3914" t="s">
        <v>15726</v>
      </c>
      <c r="B3914" t="str">
        <f>'4M'!$CE$32</f>
        <v>BO_7566762</v>
      </c>
      <c r="F3914" t="str">
        <f>IF(ISBLANK('4M'!$Y$32),"",'4M'!$Y$32)</f>
        <v/>
      </c>
    </row>
    <row r="3915" spans="1:6">
      <c r="A3915" t="s">
        <v>15726</v>
      </c>
      <c r="B3915" t="str">
        <f>'4M'!$CF$32</f>
        <v>BO_4838856</v>
      </c>
      <c r="F3915" t="str">
        <f>IF(ISBLANK('4M'!$Z$32),"",'4M'!$Z$32)</f>
        <v/>
      </c>
    </row>
    <row r="3916" spans="1:6">
      <c r="A3916" t="s">
        <v>15726</v>
      </c>
      <c r="B3916" t="str">
        <f>'4M'!$CG$32</f>
        <v>BO_9830633</v>
      </c>
      <c r="F3916">
        <f>IF(ISBLANK('4M'!$AA$32),"",'4M'!$AA$32)</f>
        <v>0</v>
      </c>
    </row>
    <row r="3917" spans="1:6">
      <c r="A3917" t="s">
        <v>15726</v>
      </c>
      <c r="B3917" t="str">
        <f>'4M'!$BL$33</f>
        <v>BO_8816005</v>
      </c>
      <c r="F3917">
        <f>IF(ISBLANK('4M'!$F$33),"",'4M'!$F$33)</f>
        <v>0</v>
      </c>
    </row>
    <row r="3918" spans="1:6">
      <c r="A3918" t="s">
        <v>15726</v>
      </c>
      <c r="B3918" t="str">
        <f>'4M'!$BM$33</f>
        <v>BO_8271193</v>
      </c>
      <c r="F3918">
        <f>IF(ISBLANK('4M'!$G$33),"",'4M'!$G$33)</f>
        <v>0</v>
      </c>
    </row>
    <row r="3919" spans="1:6">
      <c r="A3919" t="s">
        <v>15726</v>
      </c>
      <c r="B3919" t="str">
        <f>'4M'!$BN$33</f>
        <v>BO_4862747</v>
      </c>
      <c r="F3919">
        <f>IF(ISBLANK('4M'!$H$33),"",'4M'!$H$33)</f>
        <v>0</v>
      </c>
    </row>
    <row r="3920" spans="1:6">
      <c r="A3920" t="s">
        <v>15726</v>
      </c>
      <c r="B3920" t="str">
        <f>'4M'!$BO$33</f>
        <v>BO_8997473</v>
      </c>
      <c r="F3920">
        <f>IF(ISBLANK('4M'!$I$33),"",'4M'!$I$33)</f>
        <v>0</v>
      </c>
    </row>
    <row r="3921" spans="1:6">
      <c r="A3921" t="s">
        <v>15726</v>
      </c>
      <c r="B3921" t="str">
        <f>'4M'!$BP$33</f>
        <v>BO_8710473</v>
      </c>
      <c r="F3921">
        <f>IF(ISBLANK('4M'!$J$33),"",'4M'!$J$33)</f>
        <v>0</v>
      </c>
    </row>
    <row r="3922" spans="1:6">
      <c r="A3922" t="s">
        <v>15726</v>
      </c>
      <c r="B3922" t="str">
        <f>'4M'!$BQ$33</f>
        <v>BO_6645165</v>
      </c>
      <c r="F3922">
        <f>IF(ISBLANK('4M'!$K$33),"",'4M'!$K$33)</f>
        <v>0</v>
      </c>
    </row>
    <row r="3923" spans="1:6">
      <c r="A3923" t="s">
        <v>15726</v>
      </c>
      <c r="B3923" t="str">
        <f>'4M'!$BR$33</f>
        <v>BO_5114309</v>
      </c>
      <c r="F3923">
        <f>IF(ISBLANK('4M'!$L$33),"",'4M'!$L$33)</f>
        <v>0</v>
      </c>
    </row>
    <row r="3924" spans="1:6">
      <c r="A3924" t="s">
        <v>15726</v>
      </c>
      <c r="B3924" t="str">
        <f>'4M'!$BS$33</f>
        <v>BO_2515912</v>
      </c>
      <c r="F3924">
        <f>IF(ISBLANK('4M'!$M$33),"",'4M'!$M$33)</f>
        <v>0</v>
      </c>
    </row>
    <row r="3925" spans="1:6">
      <c r="A3925" t="s">
        <v>15726</v>
      </c>
      <c r="B3925" t="str">
        <f>'4M'!$BT$33</f>
        <v>BO_3565381</v>
      </c>
      <c r="F3925">
        <f>IF(ISBLANK('4M'!$N$33),"",'4M'!$N$33)</f>
        <v>0</v>
      </c>
    </row>
    <row r="3926" spans="1:6">
      <c r="A3926" t="s">
        <v>15726</v>
      </c>
      <c r="B3926" t="str">
        <f>'4M'!$BU$33</f>
        <v>BO_2515912</v>
      </c>
      <c r="F3926">
        <f>IF(ISBLANK('4M'!$O$33),"",'4M'!$O$33)</f>
        <v>0</v>
      </c>
    </row>
    <row r="3927" spans="1:6">
      <c r="A3927" t="s">
        <v>15726</v>
      </c>
      <c r="B3927" t="str">
        <f>'4M'!$BV$33</f>
        <v>BO_2515912</v>
      </c>
      <c r="F3927">
        <f>IF(ISBLANK('4M'!$P$33),"",'4M'!$P$33)</f>
        <v>0</v>
      </c>
    </row>
    <row r="3928" spans="1:6">
      <c r="A3928" t="s">
        <v>15726</v>
      </c>
      <c r="B3928" t="str">
        <f>'4M'!$BW$33</f>
        <v>BO_3565381</v>
      </c>
      <c r="F3928">
        <f>IF(ISBLANK('4M'!$Q$33),"",'4M'!$Q$33)</f>
        <v>0</v>
      </c>
    </row>
    <row r="3929" spans="1:6">
      <c r="A3929" t="s">
        <v>15726</v>
      </c>
      <c r="B3929" t="str">
        <f>'4M'!$BX$33</f>
        <v>BO_3565381</v>
      </c>
      <c r="F3929">
        <f>IF(ISBLANK('4M'!$R$33),"",'4M'!$R$33)</f>
        <v>0</v>
      </c>
    </row>
    <row r="3930" spans="1:6">
      <c r="A3930" t="s">
        <v>15726</v>
      </c>
      <c r="B3930" t="str">
        <f>'4M'!$BY$33</f>
        <v>BO_3627433</v>
      </c>
      <c r="F3930">
        <f>IF(ISBLANK('4M'!$S$33),"",'4M'!$S$33)</f>
        <v>0</v>
      </c>
    </row>
    <row r="3931" spans="1:6">
      <c r="A3931" t="s">
        <v>15726</v>
      </c>
      <c r="B3931" t="str">
        <f>'4M'!$BZ$33</f>
        <v>BO_9376793</v>
      </c>
      <c r="F3931">
        <f>IF(ISBLANK('4M'!$T$33),"",'4M'!$T$33)</f>
        <v>0</v>
      </c>
    </row>
    <row r="3932" spans="1:6">
      <c r="A3932" t="s">
        <v>15726</v>
      </c>
      <c r="B3932" t="str">
        <f>'4M'!$CA$33</f>
        <v>BO_6262443</v>
      </c>
      <c r="F3932">
        <f>IF(ISBLANK('4M'!$U$33),"",'4M'!$U$33)</f>
        <v>0</v>
      </c>
    </row>
    <row r="3933" spans="1:6">
      <c r="A3933" t="s">
        <v>15726</v>
      </c>
      <c r="B3933" t="str">
        <f>'4M'!$CB$33</f>
        <v>BO_8629302</v>
      </c>
      <c r="F3933">
        <f>IF(ISBLANK('4M'!$V$33),"",'4M'!$V$33)</f>
        <v>0</v>
      </c>
    </row>
    <row r="3934" spans="1:6">
      <c r="A3934" t="s">
        <v>15726</v>
      </c>
      <c r="B3934" t="str">
        <f>'4M'!$CC$33</f>
        <v>BO_5322926</v>
      </c>
      <c r="F3934">
        <f>IF(ISBLANK('4M'!$W$33),"",'4M'!$W$33)</f>
        <v>0</v>
      </c>
    </row>
    <row r="3935" spans="1:6">
      <c r="A3935" t="s">
        <v>15726</v>
      </c>
      <c r="B3935" t="str">
        <f>'4M'!$CD$33</f>
        <v>BO_9272938</v>
      </c>
      <c r="F3935">
        <f>IF(ISBLANK('4M'!$X$33),"",'4M'!$X$33)</f>
        <v>0</v>
      </c>
    </row>
    <row r="3936" spans="1:6">
      <c r="A3936" t="s">
        <v>15726</v>
      </c>
      <c r="B3936" t="str">
        <f>'4M'!$CE$33</f>
        <v>BO_7566762</v>
      </c>
      <c r="F3936">
        <f>IF(ISBLANK('4M'!$Y$33),"",'4M'!$Y$33)</f>
        <v>0</v>
      </c>
    </row>
    <row r="3937" spans="1:6">
      <c r="A3937" t="s">
        <v>15726</v>
      </c>
      <c r="B3937" t="str">
        <f>'4M'!$CF$33</f>
        <v>BO_4838856</v>
      </c>
      <c r="F3937">
        <f>IF(ISBLANK('4M'!$Z$33),"",'4M'!$Z$33)</f>
        <v>0</v>
      </c>
    </row>
    <row r="3938" spans="1:6">
      <c r="A3938" t="s">
        <v>15726</v>
      </c>
      <c r="B3938" t="str">
        <f>'4M'!$CG$33</f>
        <v>BO_9830633</v>
      </c>
      <c r="F3938">
        <f>IF(ISBLANK('4M'!$AA$33),"",'4M'!$AA$33)</f>
        <v>0</v>
      </c>
    </row>
    <row r="3939" spans="1:6">
      <c r="A3939" t="s">
        <v>15726</v>
      </c>
      <c r="B3939" t="str">
        <f>'4M'!$BL$34</f>
        <v>B0310SST_F</v>
      </c>
      <c r="F3939">
        <f>IF(ISBLANK('4M'!$F$34),"",'4M'!$F$34)</f>
        <v>0</v>
      </c>
    </row>
    <row r="3940" spans="1:6">
      <c r="A3940" t="s">
        <v>15726</v>
      </c>
      <c r="B3940" t="str">
        <f>'4M'!$BM$34</f>
        <v>B0310SST_SWD</v>
      </c>
      <c r="F3940">
        <f>IF(ISBLANK('4M'!$G$34),"",'4M'!$G$34)</f>
        <v>0</v>
      </c>
    </row>
    <row r="3941" spans="1:6">
      <c r="A3941" t="s">
        <v>15726</v>
      </c>
      <c r="B3941" t="str">
        <f>'4M'!$BN$34</f>
        <v>B0310SST_HD</v>
      </c>
      <c r="F3941">
        <f>IF(ISBLANK('4M'!$H$34),"",'4M'!$H$34)</f>
        <v>0</v>
      </c>
    </row>
    <row r="3942" spans="1:6">
      <c r="A3942" t="s">
        <v>15726</v>
      </c>
      <c r="B3942" t="str">
        <f>'4M'!$BO$34</f>
        <v>B0310SST_STD</v>
      </c>
      <c r="F3942">
        <f>IF(ISBLANK('4M'!$I$34),"",'4M'!$I$34)</f>
        <v>0</v>
      </c>
    </row>
    <row r="3943" spans="1:6">
      <c r="A3943" t="s">
        <v>15726</v>
      </c>
      <c r="B3943" t="str">
        <f>'4M'!$BP$34</f>
        <v>B0310SST_SLT</v>
      </c>
      <c r="F3943">
        <f>IF(ISBLANK('4M'!$J$34),"",'4M'!$J$34)</f>
        <v>0</v>
      </c>
    </row>
    <row r="3944" spans="1:6">
      <c r="A3944" t="s">
        <v>15726</v>
      </c>
      <c r="B3944" t="str">
        <f>'4M'!$BQ$34</f>
        <v>B0310SST_STP</v>
      </c>
      <c r="F3944">
        <f>IF(ISBLANK('4M'!$K$34),"",'4M'!$K$34)</f>
        <v>0</v>
      </c>
    </row>
    <row r="3945" spans="1:6">
      <c r="A3945" t="s">
        <v>15726</v>
      </c>
      <c r="B3945" t="str">
        <f>'4M'!$BR$34</f>
        <v>B0310SST_SDT</v>
      </c>
      <c r="F3945">
        <f>IF(ISBLANK('4M'!$L$34),"",'4M'!$L$34)</f>
        <v>0</v>
      </c>
    </row>
    <row r="3946" spans="1:6">
      <c r="A3946" t="s">
        <v>15726</v>
      </c>
      <c r="B3946" t="str">
        <f>'4M'!$BS$34</f>
        <v>B0310SST_SD</v>
      </c>
      <c r="F3946">
        <f>IF(ISBLANK('4M'!$M$34),"",'4M'!$M$34)</f>
        <v>0</v>
      </c>
    </row>
    <row r="3947" spans="1:6">
      <c r="A3947" t="s">
        <v>15726</v>
      </c>
      <c r="B3947" t="str">
        <f>'4M'!$BT$34</f>
        <v>B0310SST_TOT</v>
      </c>
      <c r="F3947">
        <f>IF(ISBLANK('4M'!$N$34),"",'4M'!$N$34)</f>
        <v>0</v>
      </c>
    </row>
    <row r="3948" spans="1:6">
      <c r="A3948" t="s">
        <v>15726</v>
      </c>
      <c r="B3948" t="str">
        <f>'4M'!$BU$34</f>
        <v>B0310SST_ASC</v>
      </c>
      <c r="F3948">
        <f>IF(ISBLANK('4M'!$O$34),"",'4M'!$O$34)</f>
        <v>0</v>
      </c>
    </row>
    <row r="3949" spans="1:6">
      <c r="A3949" t="s">
        <v>15726</v>
      </c>
      <c r="B3949" t="str">
        <f>'4M'!$BV$34</f>
        <v>B0310SST_TC</v>
      </c>
      <c r="F3949">
        <f>IF(ISBLANK('4M'!$P$34),"",'4M'!$P$34)</f>
        <v>0</v>
      </c>
    </row>
    <row r="3950" spans="1:6">
      <c r="A3950" t="s">
        <v>15726</v>
      </c>
      <c r="B3950" t="str">
        <f>'4M'!$BW$34</f>
        <v>B0310SST_TOT8</v>
      </c>
      <c r="F3950">
        <f>IF(ISBLANK('4M'!$Q$34),"",'4M'!$Q$34)</f>
        <v>0</v>
      </c>
    </row>
    <row r="3951" spans="1:6">
      <c r="A3951" t="s">
        <v>15726</v>
      </c>
      <c r="B3951" t="str">
        <f>'4M'!$BX$34</f>
        <v>B0310SST_TOT78</v>
      </c>
      <c r="F3951">
        <f>IF(ISBLANK('4M'!$R$34),"",'4M'!$R$34)</f>
        <v>0</v>
      </c>
    </row>
    <row r="3952" spans="1:6">
      <c r="A3952" t="s">
        <v>15726</v>
      </c>
      <c r="B3952" t="str">
        <f>'4M'!$BY$34</f>
        <v>B0310SST_C_F</v>
      </c>
      <c r="F3952">
        <f>IF(ISBLANK('4M'!$S$34),"",'4M'!$S$34)</f>
        <v>0</v>
      </c>
    </row>
    <row r="3953" spans="1:6">
      <c r="A3953" t="s">
        <v>15726</v>
      </c>
      <c r="B3953" t="str">
        <f>'4M'!$BZ$34</f>
        <v>B0310SST_C_SWD</v>
      </c>
      <c r="F3953">
        <f>IF(ISBLANK('4M'!$T$34),"",'4M'!$T$34)</f>
        <v>0</v>
      </c>
    </row>
    <row r="3954" spans="1:6">
      <c r="A3954" t="s">
        <v>15726</v>
      </c>
      <c r="B3954" t="str">
        <f>'4M'!$CA$34</f>
        <v>B0310SST_C_HD</v>
      </c>
      <c r="F3954">
        <f>IF(ISBLANK('4M'!$U$34),"",'4M'!$U$34)</f>
        <v>0</v>
      </c>
    </row>
    <row r="3955" spans="1:6">
      <c r="A3955" t="s">
        <v>15726</v>
      </c>
      <c r="B3955" t="str">
        <f>'4M'!$CB$34</f>
        <v>B0310SST_C_STD</v>
      </c>
      <c r="F3955">
        <f>IF(ISBLANK('4M'!$V$34),"",'4M'!$V$34)</f>
        <v>0</v>
      </c>
    </row>
    <row r="3956" spans="1:6">
      <c r="A3956" t="s">
        <v>15726</v>
      </c>
      <c r="B3956" t="str">
        <f>'4M'!$CC$34</f>
        <v>B0310SST_C_SLT</v>
      </c>
      <c r="F3956">
        <f>IF(ISBLANK('4M'!$W$34),"",'4M'!$W$34)</f>
        <v>0</v>
      </c>
    </row>
    <row r="3957" spans="1:6">
      <c r="A3957" t="s">
        <v>15726</v>
      </c>
      <c r="B3957" t="str">
        <f>'4M'!$CD$34</f>
        <v>B0310SST_C_STP</v>
      </c>
      <c r="F3957">
        <f>IF(ISBLANK('4M'!$X$34),"",'4M'!$X$34)</f>
        <v>0</v>
      </c>
    </row>
    <row r="3958" spans="1:6">
      <c r="A3958" t="s">
        <v>15726</v>
      </c>
      <c r="B3958" t="str">
        <f>'4M'!$CE$34</f>
        <v>B0310SST_C_SDT</v>
      </c>
      <c r="F3958">
        <f>IF(ISBLANK('4M'!$Y$34),"",'4M'!$Y$34)</f>
        <v>0</v>
      </c>
    </row>
    <row r="3959" spans="1:6">
      <c r="A3959" t="s">
        <v>15726</v>
      </c>
      <c r="B3959" t="str">
        <f>'4M'!$CF$34</f>
        <v>B0310SST_C_SD</v>
      </c>
      <c r="F3959">
        <f>IF(ISBLANK('4M'!$Z$34),"",'4M'!$Z$34)</f>
        <v>0</v>
      </c>
    </row>
    <row r="3960" spans="1:6">
      <c r="A3960" t="s">
        <v>15726</v>
      </c>
      <c r="B3960" t="str">
        <f>'4M'!$CG$34</f>
        <v>B0310SST_C_TOT</v>
      </c>
      <c r="F3960">
        <f>IF(ISBLANK('4M'!$AA$34),"",'4M'!$AA$34)</f>
        <v>0</v>
      </c>
    </row>
    <row r="3961" spans="1:6">
      <c r="A3961" t="s">
        <v>15726</v>
      </c>
      <c r="B3961" t="str">
        <f>'4M'!$CH$34</f>
        <v>B0385CST_TE</v>
      </c>
      <c r="F3961" t="str">
        <f>IF(ISBLANK('4M'!$AB$34),"",'4M'!$AB$34)</f>
        <v/>
      </c>
    </row>
    <row r="3962" spans="1:6">
      <c r="A3962" t="s">
        <v>15726</v>
      </c>
      <c r="B3962" t="str">
        <f>'4M'!$CI$34</f>
        <v>B0385CST_TA</v>
      </c>
      <c r="F3962" t="str">
        <f>IF(ISBLANK('4M'!$AC$34),"",'4M'!$AC$34)</f>
        <v/>
      </c>
    </row>
    <row r="3963" spans="1:6">
      <c r="A3963" t="s">
        <v>15726</v>
      </c>
      <c r="B3963" t="str">
        <f>'4M'!$CJ$34</f>
        <v>B0385CST_TC</v>
      </c>
      <c r="F3963" t="str">
        <f>IF(ISBLANK('4M'!$AD$34),"",'4M'!$AD$34)</f>
        <v/>
      </c>
    </row>
    <row r="3964" spans="1:6">
      <c r="A3964" t="s">
        <v>15726</v>
      </c>
      <c r="B3964" t="str">
        <f>'4M'!$BL$35</f>
        <v>B0311CRC_F</v>
      </c>
      <c r="F3964" t="str">
        <f>IF(ISBLANK('4M'!$F$35),"",'4M'!$F$35)</f>
        <v/>
      </c>
    </row>
    <row r="3965" spans="1:6">
      <c r="A3965" t="s">
        <v>15726</v>
      </c>
      <c r="B3965" t="str">
        <f>'4M'!$BM$35</f>
        <v>B0311CRC_SWD</v>
      </c>
      <c r="F3965" t="str">
        <f>IF(ISBLANK('4M'!$G$35),"",'4M'!$G$35)</f>
        <v/>
      </c>
    </row>
    <row r="3966" spans="1:6">
      <c r="A3966" t="s">
        <v>15726</v>
      </c>
      <c r="B3966" t="str">
        <f>'4M'!$BN$35</f>
        <v>B0311CRC_HD</v>
      </c>
      <c r="F3966" t="str">
        <f>IF(ISBLANK('4M'!$H$35),"",'4M'!$H$35)</f>
        <v/>
      </c>
    </row>
    <row r="3967" spans="1:6">
      <c r="A3967" t="s">
        <v>15726</v>
      </c>
      <c r="B3967" t="str">
        <f>'4M'!$BO$35</f>
        <v>B0311CRC_STD</v>
      </c>
      <c r="F3967" t="str">
        <f>IF(ISBLANK('4M'!$I$35),"",'4M'!$I$35)</f>
        <v/>
      </c>
    </row>
    <row r="3968" spans="1:6">
      <c r="A3968" t="s">
        <v>15726</v>
      </c>
      <c r="B3968" t="str">
        <f>'4M'!$BP$35</f>
        <v>B0311CRC_SLT</v>
      </c>
      <c r="F3968" t="str">
        <f>IF(ISBLANK('4M'!$J$35),"",'4M'!$J$35)</f>
        <v/>
      </c>
    </row>
    <row r="3969" spans="1:6">
      <c r="A3969" t="s">
        <v>15726</v>
      </c>
      <c r="B3969" t="str">
        <f>'4M'!$BQ$35</f>
        <v>B0311CRC_STP</v>
      </c>
      <c r="F3969" t="str">
        <f>IF(ISBLANK('4M'!$K$35),"",'4M'!$K$35)</f>
        <v/>
      </c>
    </row>
    <row r="3970" spans="1:6">
      <c r="A3970" t="s">
        <v>15726</v>
      </c>
      <c r="B3970" t="str">
        <f>'4M'!$BR$35</f>
        <v>B0311CRC_SDT</v>
      </c>
      <c r="F3970" t="str">
        <f>IF(ISBLANK('4M'!$L$35),"",'4M'!$L$35)</f>
        <v/>
      </c>
    </row>
    <row r="3971" spans="1:6">
      <c r="A3971" t="s">
        <v>15726</v>
      </c>
      <c r="B3971" t="str">
        <f>'4M'!$BS$35</f>
        <v>B0311CRC_SD</v>
      </c>
      <c r="F3971" t="str">
        <f>IF(ISBLANK('4M'!$M$35),"",'4M'!$M$35)</f>
        <v/>
      </c>
    </row>
    <row r="3972" spans="1:6">
      <c r="A3972" t="s">
        <v>15726</v>
      </c>
      <c r="B3972" t="str">
        <f>'4M'!$BT$35</f>
        <v>B0311CRC_TOT</v>
      </c>
      <c r="F3972">
        <f>IF(ISBLANK('4M'!$N$35),"",'4M'!$N$35)</f>
        <v>0</v>
      </c>
    </row>
    <row r="3973" spans="1:6">
      <c r="A3973" t="s">
        <v>15726</v>
      </c>
      <c r="B3973" t="str">
        <f>'4M'!$BU$35</f>
        <v>B0311CRC_ASC</v>
      </c>
      <c r="F3973" t="str">
        <f>IF(ISBLANK('4M'!$O$35),"",'4M'!$O$35)</f>
        <v/>
      </c>
    </row>
    <row r="3974" spans="1:6">
      <c r="A3974" t="s">
        <v>15726</v>
      </c>
      <c r="B3974" t="str">
        <f>'4M'!$BV$35</f>
        <v>B0311CRC_TC</v>
      </c>
      <c r="F3974" t="str">
        <f>IF(ISBLANK('4M'!$P$35),"",'4M'!$P$35)</f>
        <v/>
      </c>
    </row>
    <row r="3975" spans="1:6">
      <c r="A3975" t="s">
        <v>15726</v>
      </c>
      <c r="B3975" t="str">
        <f>'4M'!$BW$35</f>
        <v>B0311CRC_TOT8</v>
      </c>
      <c r="F3975">
        <f>IF(ISBLANK('4M'!$Q$35),"",'4M'!$Q$35)</f>
        <v>0</v>
      </c>
    </row>
    <row r="3976" spans="1:6">
      <c r="A3976" t="s">
        <v>15726</v>
      </c>
      <c r="B3976" t="str">
        <f>'4M'!$BX$35</f>
        <v>B0311CRC_TOT78</v>
      </c>
      <c r="F3976">
        <f>IF(ISBLANK('4M'!$R$35),"",'4M'!$R$35)</f>
        <v>0</v>
      </c>
    </row>
    <row r="3977" spans="1:6">
      <c r="A3977" t="s">
        <v>15726</v>
      </c>
      <c r="B3977" t="str">
        <f>'4M'!$BY$35</f>
        <v>B0311CRC_C_F</v>
      </c>
      <c r="F3977" t="str">
        <f>IF(ISBLANK('4M'!$S$35),"",'4M'!$S$35)</f>
        <v/>
      </c>
    </row>
    <row r="3978" spans="1:6">
      <c r="A3978" t="s">
        <v>15726</v>
      </c>
      <c r="B3978" t="str">
        <f>'4M'!$BZ$35</f>
        <v>B0311CRC_C_SWD</v>
      </c>
      <c r="F3978" t="str">
        <f>IF(ISBLANK('4M'!$T$35),"",'4M'!$T$35)</f>
        <v/>
      </c>
    </row>
    <row r="3979" spans="1:6">
      <c r="A3979" t="s">
        <v>15726</v>
      </c>
      <c r="B3979" t="str">
        <f>'4M'!$CA$35</f>
        <v>B0311CRC_C_HD</v>
      </c>
      <c r="F3979" t="str">
        <f>IF(ISBLANK('4M'!$U$35),"",'4M'!$U$35)</f>
        <v/>
      </c>
    </row>
    <row r="3980" spans="1:6">
      <c r="A3980" t="s">
        <v>15726</v>
      </c>
      <c r="B3980" t="str">
        <f>'4M'!$CB$35</f>
        <v>B0311CRC_C_STD</v>
      </c>
      <c r="F3980" t="str">
        <f>IF(ISBLANK('4M'!$V$35),"",'4M'!$V$35)</f>
        <v/>
      </c>
    </row>
    <row r="3981" spans="1:6">
      <c r="A3981" t="s">
        <v>15726</v>
      </c>
      <c r="B3981" t="str">
        <f>'4M'!$CC$35</f>
        <v>B0311CRC_C_SLT</v>
      </c>
      <c r="F3981" t="str">
        <f>IF(ISBLANK('4M'!$W$35),"",'4M'!$W$35)</f>
        <v/>
      </c>
    </row>
    <row r="3982" spans="1:6">
      <c r="A3982" t="s">
        <v>15726</v>
      </c>
      <c r="B3982" t="str">
        <f>'4M'!$CD$35</f>
        <v>B0311CRC_C_STP</v>
      </c>
      <c r="F3982" t="str">
        <f>IF(ISBLANK('4M'!$X$35),"",'4M'!$X$35)</f>
        <v/>
      </c>
    </row>
    <row r="3983" spans="1:6">
      <c r="A3983" t="s">
        <v>15726</v>
      </c>
      <c r="B3983" t="str">
        <f>'4M'!$CE$35</f>
        <v>B0311CRC_C_SDT</v>
      </c>
      <c r="F3983" t="str">
        <f>IF(ISBLANK('4M'!$Y$35),"",'4M'!$Y$35)</f>
        <v/>
      </c>
    </row>
    <row r="3984" spans="1:6">
      <c r="A3984" t="s">
        <v>15726</v>
      </c>
      <c r="B3984" t="str">
        <f>'4M'!$CF$35</f>
        <v>B0311CRC_C_SD</v>
      </c>
      <c r="F3984" t="str">
        <f>IF(ISBLANK('4M'!$Z$35),"",'4M'!$Z$35)</f>
        <v/>
      </c>
    </row>
    <row r="3985" spans="1:6">
      <c r="A3985" t="s">
        <v>15726</v>
      </c>
      <c r="B3985" t="str">
        <f>'4M'!$CG$35</f>
        <v>B0311CRC_C_TOT</v>
      </c>
      <c r="F3985">
        <f>IF(ISBLANK('4M'!$AA$35),"",'4M'!$AA$35)</f>
        <v>0</v>
      </c>
    </row>
    <row r="3986" spans="1:6">
      <c r="A3986" t="s">
        <v>15726</v>
      </c>
      <c r="B3986" t="str">
        <f>'4M'!$BL$36</f>
        <v>B0312CRO_F</v>
      </c>
      <c r="F3986" t="str">
        <f>IF(ISBLANK('4M'!$F$36),"",'4M'!$F$36)</f>
        <v/>
      </c>
    </row>
    <row r="3987" spans="1:6">
      <c r="A3987" t="s">
        <v>15726</v>
      </c>
      <c r="B3987" t="str">
        <f>'4M'!$BM$36</f>
        <v>B0312CRO_SWD</v>
      </c>
      <c r="F3987" t="str">
        <f>IF(ISBLANK('4M'!$G$36),"",'4M'!$G$36)</f>
        <v/>
      </c>
    </row>
    <row r="3988" spans="1:6">
      <c r="A3988" t="s">
        <v>15726</v>
      </c>
      <c r="B3988" t="str">
        <f>'4M'!$BN$36</f>
        <v>B0312CRO_HD</v>
      </c>
      <c r="F3988" t="str">
        <f>IF(ISBLANK('4M'!$H$36),"",'4M'!$H$36)</f>
        <v/>
      </c>
    </row>
    <row r="3989" spans="1:6">
      <c r="A3989" t="s">
        <v>15726</v>
      </c>
      <c r="B3989" t="str">
        <f>'4M'!$BO$36</f>
        <v>B0312CRO_STD</v>
      </c>
      <c r="F3989" t="str">
        <f>IF(ISBLANK('4M'!$I$36),"",'4M'!$I$36)</f>
        <v/>
      </c>
    </row>
    <row r="3990" spans="1:6">
      <c r="A3990" t="s">
        <v>15726</v>
      </c>
      <c r="B3990" t="str">
        <f>'4M'!$BP$36</f>
        <v>B0312CRO_SLT</v>
      </c>
      <c r="F3990" t="str">
        <f>IF(ISBLANK('4M'!$J$36),"",'4M'!$J$36)</f>
        <v/>
      </c>
    </row>
    <row r="3991" spans="1:6">
      <c r="A3991" t="s">
        <v>15726</v>
      </c>
      <c r="B3991" t="str">
        <f>'4M'!$BQ$36</f>
        <v>B0312CRO_STP</v>
      </c>
      <c r="F3991" t="str">
        <f>IF(ISBLANK('4M'!$K$36),"",'4M'!$K$36)</f>
        <v/>
      </c>
    </row>
    <row r="3992" spans="1:6">
      <c r="A3992" t="s">
        <v>15726</v>
      </c>
      <c r="B3992" t="str">
        <f>'4M'!$BR$36</f>
        <v>B0312CRO_SDT</v>
      </c>
      <c r="F3992" t="str">
        <f>IF(ISBLANK('4M'!$L$36),"",'4M'!$L$36)</f>
        <v/>
      </c>
    </row>
    <row r="3993" spans="1:6">
      <c r="A3993" t="s">
        <v>15726</v>
      </c>
      <c r="B3993" t="str">
        <f>'4M'!$BS$36</f>
        <v>B0312CRO_SD</v>
      </c>
      <c r="F3993" t="str">
        <f>IF(ISBLANK('4M'!$M$36),"",'4M'!$M$36)</f>
        <v/>
      </c>
    </row>
    <row r="3994" spans="1:6">
      <c r="A3994" t="s">
        <v>15726</v>
      </c>
      <c r="B3994" t="str">
        <f>'4M'!$BT$36</f>
        <v>B0312CRO_TOT</v>
      </c>
      <c r="F3994">
        <f>IF(ISBLANK('4M'!$N$36),"",'4M'!$N$36)</f>
        <v>0</v>
      </c>
    </row>
    <row r="3995" spans="1:6">
      <c r="A3995" t="s">
        <v>15726</v>
      </c>
      <c r="B3995" t="str">
        <f>'4M'!$BU$36</f>
        <v>B0312CRO_ASC</v>
      </c>
      <c r="F3995" t="str">
        <f>IF(ISBLANK('4M'!$O$36),"",'4M'!$O$36)</f>
        <v/>
      </c>
    </row>
    <row r="3996" spans="1:6">
      <c r="A3996" t="s">
        <v>15726</v>
      </c>
      <c r="B3996" t="str">
        <f>'4M'!$BV$36</f>
        <v>B0312CRO_TC</v>
      </c>
      <c r="F3996" t="str">
        <f>IF(ISBLANK('4M'!$P$36),"",'4M'!$P$36)</f>
        <v/>
      </c>
    </row>
    <row r="3997" spans="1:6">
      <c r="A3997" t="s">
        <v>15726</v>
      </c>
      <c r="B3997" t="str">
        <f>'4M'!$BW$36</f>
        <v>B0312CRO_TOT8</v>
      </c>
      <c r="F3997">
        <f>IF(ISBLANK('4M'!$Q$36),"",'4M'!$Q$36)</f>
        <v>0</v>
      </c>
    </row>
    <row r="3998" spans="1:6">
      <c r="A3998" t="s">
        <v>15726</v>
      </c>
      <c r="B3998" t="str">
        <f>'4M'!$BX$36</f>
        <v>B0312CRO_TOT78</v>
      </c>
      <c r="F3998">
        <f>IF(ISBLANK('4M'!$R$36),"",'4M'!$R$36)</f>
        <v>0</v>
      </c>
    </row>
    <row r="3999" spans="1:6">
      <c r="A3999" t="s">
        <v>15726</v>
      </c>
      <c r="B3999" t="str">
        <f>'4M'!$BY$36</f>
        <v>B0312CRO_C_F</v>
      </c>
      <c r="F3999" t="str">
        <f>IF(ISBLANK('4M'!$S$36),"",'4M'!$S$36)</f>
        <v/>
      </c>
    </row>
    <row r="4000" spans="1:6">
      <c r="A4000" t="s">
        <v>15726</v>
      </c>
      <c r="B4000" t="str">
        <f>'4M'!$BZ$36</f>
        <v>B0312CRO_C_SWD</v>
      </c>
      <c r="F4000" t="str">
        <f>IF(ISBLANK('4M'!$T$36),"",'4M'!$T$36)</f>
        <v/>
      </c>
    </row>
    <row r="4001" spans="1:6">
      <c r="A4001" t="s">
        <v>15726</v>
      </c>
      <c r="B4001" t="str">
        <f>'4M'!$CA$36</f>
        <v>B0312CRO_C_HD</v>
      </c>
      <c r="F4001" t="str">
        <f>IF(ISBLANK('4M'!$U$36),"",'4M'!$U$36)</f>
        <v/>
      </c>
    </row>
    <row r="4002" spans="1:6">
      <c r="A4002" t="s">
        <v>15726</v>
      </c>
      <c r="B4002" t="str">
        <f>'4M'!$CB$36</f>
        <v>B0312CRO_C_STD</v>
      </c>
      <c r="F4002" t="str">
        <f>IF(ISBLANK('4M'!$V$36),"",'4M'!$V$36)</f>
        <v/>
      </c>
    </row>
    <row r="4003" spans="1:6">
      <c r="A4003" t="s">
        <v>15726</v>
      </c>
      <c r="B4003" t="str">
        <f>'4M'!$CC$36</f>
        <v>B0312CRO_C_SLT</v>
      </c>
      <c r="F4003" t="str">
        <f>IF(ISBLANK('4M'!$W$36),"",'4M'!$W$36)</f>
        <v/>
      </c>
    </row>
    <row r="4004" spans="1:6">
      <c r="A4004" t="s">
        <v>15726</v>
      </c>
      <c r="B4004" t="str">
        <f>'4M'!$CD$36</f>
        <v>B0312CRO_C_STP</v>
      </c>
      <c r="F4004" t="str">
        <f>IF(ISBLANK('4M'!$X$36),"",'4M'!$X$36)</f>
        <v/>
      </c>
    </row>
    <row r="4005" spans="1:6">
      <c r="A4005" t="s">
        <v>15726</v>
      </c>
      <c r="B4005" t="str">
        <f>'4M'!$CE$36</f>
        <v>B0312CRO_C_SDT</v>
      </c>
      <c r="F4005" t="str">
        <f>IF(ISBLANK('4M'!$Y$36),"",'4M'!$Y$36)</f>
        <v/>
      </c>
    </row>
    <row r="4006" spans="1:6">
      <c r="A4006" t="s">
        <v>15726</v>
      </c>
      <c r="B4006" t="str">
        <f>'4M'!$CF$36</f>
        <v>B0312CRO_C_SD</v>
      </c>
      <c r="F4006" t="str">
        <f>IF(ISBLANK('4M'!$Z$36),"",'4M'!$Z$36)</f>
        <v/>
      </c>
    </row>
    <row r="4007" spans="1:6">
      <c r="A4007" t="s">
        <v>15726</v>
      </c>
      <c r="B4007" t="str">
        <f>'4M'!$CG$36</f>
        <v>B0312CRO_C_TOT</v>
      </c>
      <c r="F4007">
        <f>IF(ISBLANK('4M'!$AA$36),"",'4M'!$AA$36)</f>
        <v>0</v>
      </c>
    </row>
    <row r="4008" spans="1:6">
      <c r="A4008" t="s">
        <v>15726</v>
      </c>
      <c r="B4008" t="str">
        <f>'4M'!$BL$37</f>
        <v>B0313CRT_F</v>
      </c>
      <c r="F4008">
        <f>IF(ISBLANK('4M'!$F$37),"",'4M'!$F$37)</f>
        <v>0</v>
      </c>
    </row>
    <row r="4009" spans="1:6">
      <c r="A4009" t="s">
        <v>15726</v>
      </c>
      <c r="B4009" t="str">
        <f>'4M'!$BM$37</f>
        <v>B0313CRT_SWD</v>
      </c>
      <c r="F4009">
        <f>IF(ISBLANK('4M'!$G$37),"",'4M'!$G$37)</f>
        <v>0</v>
      </c>
    </row>
    <row r="4010" spans="1:6">
      <c r="A4010" t="s">
        <v>15726</v>
      </c>
      <c r="B4010" t="str">
        <f>'4M'!$BN$37</f>
        <v>B0313CRT_HD</v>
      </c>
      <c r="F4010">
        <f>IF(ISBLANK('4M'!$H$37),"",'4M'!$H$37)</f>
        <v>0</v>
      </c>
    </row>
    <row r="4011" spans="1:6">
      <c r="A4011" t="s">
        <v>15726</v>
      </c>
      <c r="B4011" t="str">
        <f>'4M'!$BO$37</f>
        <v>B0313CRT_STD</v>
      </c>
      <c r="F4011">
        <f>IF(ISBLANK('4M'!$I$37),"",'4M'!$I$37)</f>
        <v>0</v>
      </c>
    </row>
    <row r="4012" spans="1:6">
      <c r="A4012" t="s">
        <v>15726</v>
      </c>
      <c r="B4012" t="str">
        <f>'4M'!$BP$37</f>
        <v>B0313CRT_SLT</v>
      </c>
      <c r="F4012">
        <f>IF(ISBLANK('4M'!$J$37),"",'4M'!$J$37)</f>
        <v>0</v>
      </c>
    </row>
    <row r="4013" spans="1:6">
      <c r="A4013" t="s">
        <v>15726</v>
      </c>
      <c r="B4013" t="str">
        <f>'4M'!$BQ$37</f>
        <v>B0313CRT_STP</v>
      </c>
      <c r="F4013">
        <f>IF(ISBLANK('4M'!$K$37),"",'4M'!$K$37)</f>
        <v>0</v>
      </c>
    </row>
    <row r="4014" spans="1:6">
      <c r="A4014" t="s">
        <v>15726</v>
      </c>
      <c r="B4014" t="str">
        <f>'4M'!$BR$37</f>
        <v>B0313CRT_SDT</v>
      </c>
      <c r="F4014">
        <f>IF(ISBLANK('4M'!$L$37),"",'4M'!$L$37)</f>
        <v>0</v>
      </c>
    </row>
    <row r="4015" spans="1:6">
      <c r="A4015" t="s">
        <v>15726</v>
      </c>
      <c r="B4015" t="str">
        <f>'4M'!$BS$37</f>
        <v>B0313CRT_SD</v>
      </c>
      <c r="F4015">
        <f>IF(ISBLANK('4M'!$M$37),"",'4M'!$M$37)</f>
        <v>0</v>
      </c>
    </row>
    <row r="4016" spans="1:6">
      <c r="A4016" t="s">
        <v>15726</v>
      </c>
      <c r="B4016" t="str">
        <f>'4M'!$BT$37</f>
        <v>B0313CRT_TOT</v>
      </c>
      <c r="F4016">
        <f>IF(ISBLANK('4M'!$N$37),"",'4M'!$N$37)</f>
        <v>0</v>
      </c>
    </row>
    <row r="4017" spans="1:6">
      <c r="A4017" t="s">
        <v>15726</v>
      </c>
      <c r="B4017" t="str">
        <f>'4M'!$BU$37</f>
        <v>B0313CRT_ASC</v>
      </c>
      <c r="F4017">
        <f>IF(ISBLANK('4M'!$O$37),"",'4M'!$O$37)</f>
        <v>0</v>
      </c>
    </row>
    <row r="4018" spans="1:6">
      <c r="A4018" t="s">
        <v>15726</v>
      </c>
      <c r="B4018" t="str">
        <f>'4M'!$BV$37</f>
        <v>B0313CRT_TC</v>
      </c>
      <c r="F4018">
        <f>IF(ISBLANK('4M'!$P$37),"",'4M'!$P$37)</f>
        <v>0</v>
      </c>
    </row>
    <row r="4019" spans="1:6">
      <c r="A4019" t="s">
        <v>15726</v>
      </c>
      <c r="B4019" t="str">
        <f>'4M'!$BW$37</f>
        <v>B0313CRT_TOT8</v>
      </c>
      <c r="F4019">
        <f>IF(ISBLANK('4M'!$Q$37),"",'4M'!$Q$37)</f>
        <v>0</v>
      </c>
    </row>
    <row r="4020" spans="1:6">
      <c r="A4020" t="s">
        <v>15726</v>
      </c>
      <c r="B4020" t="str">
        <f>'4M'!$BX$37</f>
        <v>B0313CRT_TOT78</v>
      </c>
      <c r="F4020">
        <f>IF(ISBLANK('4M'!$R$37),"",'4M'!$R$37)</f>
        <v>0</v>
      </c>
    </row>
    <row r="4021" spans="1:6">
      <c r="A4021" t="s">
        <v>15726</v>
      </c>
      <c r="B4021" t="str">
        <f>'4M'!$BY$37</f>
        <v>B0313CRT_C_F</v>
      </c>
      <c r="F4021">
        <f>IF(ISBLANK('4M'!$S$37),"",'4M'!$S$37)</f>
        <v>0</v>
      </c>
    </row>
    <row r="4022" spans="1:6">
      <c r="A4022" t="s">
        <v>15726</v>
      </c>
      <c r="B4022" t="str">
        <f>'4M'!$BZ$37</f>
        <v>B0313CRT_C_SWD</v>
      </c>
      <c r="F4022">
        <f>IF(ISBLANK('4M'!$T$37),"",'4M'!$T$37)</f>
        <v>0</v>
      </c>
    </row>
    <row r="4023" spans="1:6">
      <c r="A4023" t="s">
        <v>15726</v>
      </c>
      <c r="B4023" t="str">
        <f>'4M'!$CA$37</f>
        <v>B0313CRT_C_HD</v>
      </c>
      <c r="F4023">
        <f>IF(ISBLANK('4M'!$U$37),"",'4M'!$U$37)</f>
        <v>0</v>
      </c>
    </row>
    <row r="4024" spans="1:6">
      <c r="A4024" t="s">
        <v>15726</v>
      </c>
      <c r="B4024" t="str">
        <f>'4M'!$CB$37</f>
        <v>B0313CRT_C_STD</v>
      </c>
      <c r="F4024">
        <f>IF(ISBLANK('4M'!$V$37),"",'4M'!$V$37)</f>
        <v>0</v>
      </c>
    </row>
    <row r="4025" spans="1:6">
      <c r="A4025" t="s">
        <v>15726</v>
      </c>
      <c r="B4025" t="str">
        <f>'4M'!$CC$37</f>
        <v>B0313CRT_C_SLT</v>
      </c>
      <c r="F4025">
        <f>IF(ISBLANK('4M'!$W$37),"",'4M'!$W$37)</f>
        <v>0</v>
      </c>
    </row>
    <row r="4026" spans="1:6">
      <c r="A4026" t="s">
        <v>15726</v>
      </c>
      <c r="B4026" t="str">
        <f>'4M'!$CD$37</f>
        <v>B0313CRT_C_STP</v>
      </c>
      <c r="F4026">
        <f>IF(ISBLANK('4M'!$X$37),"",'4M'!$X$37)</f>
        <v>0</v>
      </c>
    </row>
    <row r="4027" spans="1:6">
      <c r="A4027" t="s">
        <v>15726</v>
      </c>
      <c r="B4027" t="str">
        <f>'4M'!$CE$37</f>
        <v>B0313CRT_C_SDT</v>
      </c>
      <c r="F4027">
        <f>IF(ISBLANK('4M'!$Y$37),"",'4M'!$Y$37)</f>
        <v>0</v>
      </c>
    </row>
    <row r="4028" spans="1:6">
      <c r="A4028" t="s">
        <v>15726</v>
      </c>
      <c r="B4028" t="str">
        <f>'4M'!$CF$37</f>
        <v>B0313CRT_C_SD</v>
      </c>
      <c r="F4028">
        <f>IF(ISBLANK('4M'!$Z$37),"",'4M'!$Z$37)</f>
        <v>0</v>
      </c>
    </row>
    <row r="4029" spans="1:6">
      <c r="A4029" t="s">
        <v>15726</v>
      </c>
      <c r="B4029" t="str">
        <f>'4M'!$CG$37</f>
        <v>B0313CRT_C_TOT</v>
      </c>
      <c r="F4029">
        <f>IF(ISBLANK('4M'!$AA$37),"",'4M'!$AA$37)</f>
        <v>0</v>
      </c>
    </row>
    <row r="4030" spans="1:6">
      <c r="A4030" t="s">
        <v>15726</v>
      </c>
      <c r="B4030" t="str">
        <f>'4M'!$CH$37</f>
        <v>B0386CRT_TE</v>
      </c>
      <c r="F4030" t="str">
        <f>IF(ISBLANK('4M'!$AB$37),"",'4M'!$AB$37)</f>
        <v/>
      </c>
    </row>
    <row r="4031" spans="1:6">
      <c r="A4031" t="s">
        <v>15726</v>
      </c>
      <c r="B4031" t="str">
        <f>'4M'!$CI$37</f>
        <v>B0386CRT_TA</v>
      </c>
      <c r="F4031" t="str">
        <f>IF(ISBLANK('4M'!$AC$37),"",'4M'!$AC$37)</f>
        <v/>
      </c>
    </row>
    <row r="4032" spans="1:6">
      <c r="A4032" t="s">
        <v>15726</v>
      </c>
      <c r="B4032" t="str">
        <f>'4M'!$CJ$37</f>
        <v>B0386CRT_TC</v>
      </c>
      <c r="F4032" t="str">
        <f>IF(ISBLANK('4M'!$AD$37),"",'4M'!$AD$37)</f>
        <v/>
      </c>
    </row>
    <row r="4033" spans="1:6">
      <c r="A4033" t="s">
        <v>15726</v>
      </c>
      <c r="B4033" t="str">
        <f>'4M'!$BL$38</f>
        <v>B0314CMC_F</v>
      </c>
      <c r="F4033" t="str">
        <f>IF(ISBLANK('4M'!$F$38),"",'4M'!$F$38)</f>
        <v/>
      </c>
    </row>
    <row r="4034" spans="1:6">
      <c r="A4034" t="s">
        <v>15726</v>
      </c>
      <c r="B4034" t="str">
        <f>'4M'!$BM$38</f>
        <v>B0314CMC_SWD</v>
      </c>
      <c r="F4034" t="str">
        <f>IF(ISBLANK('4M'!$G$38),"",'4M'!$G$38)</f>
        <v/>
      </c>
    </row>
    <row r="4035" spans="1:6">
      <c r="A4035" t="s">
        <v>15726</v>
      </c>
      <c r="B4035" t="str">
        <f>'4M'!$BN$38</f>
        <v>B0314CMC_HD</v>
      </c>
      <c r="F4035" t="str">
        <f>IF(ISBLANK('4M'!$H$38),"",'4M'!$H$38)</f>
        <v/>
      </c>
    </row>
    <row r="4036" spans="1:6">
      <c r="A4036" t="s">
        <v>15726</v>
      </c>
      <c r="B4036" t="str">
        <f>'4M'!$BO$38</f>
        <v>B0314CMC_STD</v>
      </c>
      <c r="F4036" t="str">
        <f>IF(ISBLANK('4M'!$I$38),"",'4M'!$I$38)</f>
        <v/>
      </c>
    </row>
    <row r="4037" spans="1:6">
      <c r="A4037" t="s">
        <v>15726</v>
      </c>
      <c r="B4037" t="str">
        <f>'4M'!$BP$38</f>
        <v>B0314CMC_SLT</v>
      </c>
      <c r="F4037" t="str">
        <f>IF(ISBLANK('4M'!$J$38),"",'4M'!$J$38)</f>
        <v/>
      </c>
    </row>
    <row r="4038" spans="1:6">
      <c r="A4038" t="s">
        <v>15726</v>
      </c>
      <c r="B4038" t="str">
        <f>'4M'!$BQ$38</f>
        <v>B0314CMC_STP</v>
      </c>
      <c r="F4038" t="str">
        <f>IF(ISBLANK('4M'!$K$38),"",'4M'!$K$38)</f>
        <v/>
      </c>
    </row>
    <row r="4039" spans="1:6">
      <c r="A4039" t="s">
        <v>15726</v>
      </c>
      <c r="B4039" t="str">
        <f>'4M'!$BR$38</f>
        <v>B0314CMC_SDT</v>
      </c>
      <c r="F4039" t="str">
        <f>IF(ISBLANK('4M'!$L$38),"",'4M'!$L$38)</f>
        <v/>
      </c>
    </row>
    <row r="4040" spans="1:6">
      <c r="A4040" t="s">
        <v>15726</v>
      </c>
      <c r="B4040" t="str">
        <f>'4M'!$BS$38</f>
        <v>B0314CMC_SD</v>
      </c>
      <c r="F4040" t="str">
        <f>IF(ISBLANK('4M'!$M$38),"",'4M'!$M$38)</f>
        <v/>
      </c>
    </row>
    <row r="4041" spans="1:6">
      <c r="A4041" t="s">
        <v>15726</v>
      </c>
      <c r="B4041" t="str">
        <f>'4M'!$BT$38</f>
        <v>B0314CMC_TOT</v>
      </c>
      <c r="F4041">
        <f>IF(ISBLANK('4M'!$N$38),"",'4M'!$N$38)</f>
        <v>0</v>
      </c>
    </row>
    <row r="4042" spans="1:6">
      <c r="A4042" t="s">
        <v>15726</v>
      </c>
      <c r="B4042" t="str">
        <f>'4M'!$BU$38</f>
        <v>B0314CMC_ASC</v>
      </c>
      <c r="F4042" t="str">
        <f>IF(ISBLANK('4M'!$O$38),"",'4M'!$O$38)</f>
        <v/>
      </c>
    </row>
    <row r="4043" spans="1:6">
      <c r="A4043" t="s">
        <v>15726</v>
      </c>
      <c r="B4043" t="str">
        <f>'4M'!$BV$38</f>
        <v>B0314CMC_TC</v>
      </c>
      <c r="F4043" t="str">
        <f>IF(ISBLANK('4M'!$P$38),"",'4M'!$P$38)</f>
        <v/>
      </c>
    </row>
    <row r="4044" spans="1:6">
      <c r="A4044" t="s">
        <v>15726</v>
      </c>
      <c r="B4044" t="str">
        <f>'4M'!$BW$38</f>
        <v>B0314CMC_TOT8</v>
      </c>
      <c r="F4044">
        <f>IF(ISBLANK('4M'!$Q$38),"",'4M'!$Q$38)</f>
        <v>0</v>
      </c>
    </row>
    <row r="4045" spans="1:6">
      <c r="A4045" t="s">
        <v>15726</v>
      </c>
      <c r="B4045" t="str">
        <f>'4M'!$BX$38</f>
        <v>B0314CMC_TOT78</v>
      </c>
      <c r="F4045">
        <f>IF(ISBLANK('4M'!$R$38),"",'4M'!$R$38)</f>
        <v>0</v>
      </c>
    </row>
    <row r="4046" spans="1:6">
      <c r="A4046" t="s">
        <v>15726</v>
      </c>
      <c r="B4046" t="str">
        <f>'4M'!$BL$39</f>
        <v>B0315CMO_F</v>
      </c>
      <c r="F4046" t="str">
        <f>IF(ISBLANK('4M'!$F$39),"",'4M'!$F$39)</f>
        <v/>
      </c>
    </row>
    <row r="4047" spans="1:6">
      <c r="A4047" t="s">
        <v>15726</v>
      </c>
      <c r="B4047" t="str">
        <f>'4M'!$BM$39</f>
        <v>B0315CMO_SWD</v>
      </c>
      <c r="F4047" t="str">
        <f>IF(ISBLANK('4M'!$G$39),"",'4M'!$G$39)</f>
        <v/>
      </c>
    </row>
    <row r="4048" spans="1:6">
      <c r="A4048" t="s">
        <v>15726</v>
      </c>
      <c r="B4048" t="str">
        <f>'4M'!$BN$39</f>
        <v>B0315CMO_HD</v>
      </c>
      <c r="F4048" t="str">
        <f>IF(ISBLANK('4M'!$H$39),"",'4M'!$H$39)</f>
        <v/>
      </c>
    </row>
    <row r="4049" spans="1:6">
      <c r="A4049" t="s">
        <v>15726</v>
      </c>
      <c r="B4049" t="str">
        <f>'4M'!$BO$39</f>
        <v>B0315CMO_STD</v>
      </c>
      <c r="F4049" t="str">
        <f>IF(ISBLANK('4M'!$I$39),"",'4M'!$I$39)</f>
        <v/>
      </c>
    </row>
    <row r="4050" spans="1:6">
      <c r="A4050" t="s">
        <v>15726</v>
      </c>
      <c r="B4050" t="str">
        <f>'4M'!$BP$39</f>
        <v>B0315CMO_SLT</v>
      </c>
      <c r="F4050" t="str">
        <f>IF(ISBLANK('4M'!$J$39),"",'4M'!$J$39)</f>
        <v/>
      </c>
    </row>
    <row r="4051" spans="1:6">
      <c r="A4051" t="s">
        <v>15726</v>
      </c>
      <c r="B4051" t="str">
        <f>'4M'!$BQ$39</f>
        <v>B0315CMO_STP</v>
      </c>
      <c r="F4051" t="str">
        <f>IF(ISBLANK('4M'!$K$39),"",'4M'!$K$39)</f>
        <v/>
      </c>
    </row>
    <row r="4052" spans="1:6">
      <c r="A4052" t="s">
        <v>15726</v>
      </c>
      <c r="B4052" t="str">
        <f>'4M'!$BR$39</f>
        <v>B0315CMO_SDT</v>
      </c>
      <c r="F4052" t="str">
        <f>IF(ISBLANK('4M'!$L$39),"",'4M'!$L$39)</f>
        <v/>
      </c>
    </row>
    <row r="4053" spans="1:6">
      <c r="A4053" t="s">
        <v>15726</v>
      </c>
      <c r="B4053" t="str">
        <f>'4M'!$BS$39</f>
        <v>B0315CMO_SD</v>
      </c>
      <c r="F4053" t="str">
        <f>IF(ISBLANK('4M'!$M$39),"",'4M'!$M$39)</f>
        <v/>
      </c>
    </row>
    <row r="4054" spans="1:6">
      <c r="A4054" t="s">
        <v>15726</v>
      </c>
      <c r="B4054" t="str">
        <f>'4M'!$BT$39</f>
        <v>B0315CMO_TOT</v>
      </c>
      <c r="F4054">
        <f>IF(ISBLANK('4M'!$N$39),"",'4M'!$N$39)</f>
        <v>0</v>
      </c>
    </row>
    <row r="4055" spans="1:6">
      <c r="A4055" t="s">
        <v>15726</v>
      </c>
      <c r="B4055" t="str">
        <f>'4M'!$BU$39</f>
        <v>B0315CMO_ASC</v>
      </c>
      <c r="F4055" t="str">
        <f>IF(ISBLANK('4M'!$O$39),"",'4M'!$O$39)</f>
        <v/>
      </c>
    </row>
    <row r="4056" spans="1:6">
      <c r="A4056" t="s">
        <v>15726</v>
      </c>
      <c r="B4056" t="str">
        <f>'4M'!$BV$39</f>
        <v>B0315CMO_TC</v>
      </c>
      <c r="F4056" t="str">
        <f>IF(ISBLANK('4M'!$P$39),"",'4M'!$P$39)</f>
        <v/>
      </c>
    </row>
    <row r="4057" spans="1:6">
      <c r="A4057" t="s">
        <v>15726</v>
      </c>
      <c r="B4057" t="str">
        <f>'4M'!$BW$39</f>
        <v>B0315CMO_TOT8</v>
      </c>
      <c r="F4057">
        <f>IF(ISBLANK('4M'!$Q$39),"",'4M'!$Q$39)</f>
        <v>0</v>
      </c>
    </row>
    <row r="4058" spans="1:6">
      <c r="A4058" t="s">
        <v>15726</v>
      </c>
      <c r="B4058" t="str">
        <f>'4M'!$BX$39</f>
        <v>B0315CMO_TOT78</v>
      </c>
      <c r="F4058">
        <f>IF(ISBLANK('4M'!$R$39),"",'4M'!$R$39)</f>
        <v>0</v>
      </c>
    </row>
    <row r="4059" spans="1:6">
      <c r="A4059" t="s">
        <v>15726</v>
      </c>
      <c r="B4059" t="str">
        <f>'4M'!$BL$40</f>
        <v>B0316CMT_F</v>
      </c>
      <c r="F4059">
        <f>IF(ISBLANK('4M'!$F$40),"",'4M'!$F$40)</f>
        <v>0</v>
      </c>
    </row>
    <row r="4060" spans="1:6">
      <c r="A4060" t="s">
        <v>15726</v>
      </c>
      <c r="B4060" t="str">
        <f>'4M'!$BM$40</f>
        <v>B0316CMT_SWD</v>
      </c>
      <c r="F4060">
        <f>IF(ISBLANK('4M'!$G$40),"",'4M'!$G$40)</f>
        <v>0</v>
      </c>
    </row>
    <row r="4061" spans="1:6">
      <c r="A4061" t="s">
        <v>15726</v>
      </c>
      <c r="B4061" t="str">
        <f>'4M'!$BN$40</f>
        <v>B0316CMT_HD</v>
      </c>
      <c r="F4061">
        <f>IF(ISBLANK('4M'!$H$40),"",'4M'!$H$40)</f>
        <v>0</v>
      </c>
    </row>
    <row r="4062" spans="1:6">
      <c r="A4062" t="s">
        <v>15726</v>
      </c>
      <c r="B4062" t="str">
        <f>'4M'!$BO$40</f>
        <v>B0316CMT_STD</v>
      </c>
      <c r="F4062">
        <f>IF(ISBLANK('4M'!$I$40),"",'4M'!$I$40)</f>
        <v>0</v>
      </c>
    </row>
    <row r="4063" spans="1:6">
      <c r="A4063" t="s">
        <v>15726</v>
      </c>
      <c r="B4063" t="str">
        <f>'4M'!$BP$40</f>
        <v>B0316CMT_SLT</v>
      </c>
      <c r="F4063">
        <f>IF(ISBLANK('4M'!$J$40),"",'4M'!$J$40)</f>
        <v>0</v>
      </c>
    </row>
    <row r="4064" spans="1:6">
      <c r="A4064" t="s">
        <v>15726</v>
      </c>
      <c r="B4064" t="str">
        <f>'4M'!$BQ$40</f>
        <v>B0316CMT_STP</v>
      </c>
      <c r="F4064">
        <f>IF(ISBLANK('4M'!$K$40),"",'4M'!$K$40)</f>
        <v>0</v>
      </c>
    </row>
    <row r="4065" spans="1:6">
      <c r="A4065" t="s">
        <v>15726</v>
      </c>
      <c r="B4065" t="str">
        <f>'4M'!$BR$40</f>
        <v>B0316CMT_SDT</v>
      </c>
      <c r="F4065">
        <f>IF(ISBLANK('4M'!$L$40),"",'4M'!$L$40)</f>
        <v>0</v>
      </c>
    </row>
    <row r="4066" spans="1:6">
      <c r="A4066" t="s">
        <v>15726</v>
      </c>
      <c r="B4066" t="str">
        <f>'4M'!$BS$40</f>
        <v>B0316CMT_SD</v>
      </c>
      <c r="F4066">
        <f>IF(ISBLANK('4M'!$M$40),"",'4M'!$M$40)</f>
        <v>0</v>
      </c>
    </row>
    <row r="4067" spans="1:6">
      <c r="A4067" t="s">
        <v>15726</v>
      </c>
      <c r="B4067" t="str">
        <f>'4M'!$BT$40</f>
        <v>B0316CMT_TOT</v>
      </c>
      <c r="F4067">
        <f>IF(ISBLANK('4M'!$N$40),"",'4M'!$N$40)</f>
        <v>0</v>
      </c>
    </row>
    <row r="4068" spans="1:6">
      <c r="A4068" t="s">
        <v>15726</v>
      </c>
      <c r="B4068" t="str">
        <f>'4M'!$BU$40</f>
        <v>B0316CMT_ASC</v>
      </c>
      <c r="F4068">
        <f>IF(ISBLANK('4M'!$O$40),"",'4M'!$O$40)</f>
        <v>0</v>
      </c>
    </row>
    <row r="4069" spans="1:6">
      <c r="A4069" t="s">
        <v>15726</v>
      </c>
      <c r="B4069" t="str">
        <f>'4M'!$BV$40</f>
        <v>B0316CMT_TC</v>
      </c>
      <c r="F4069">
        <f>IF(ISBLANK('4M'!$P$40),"",'4M'!$P$40)</f>
        <v>0</v>
      </c>
    </row>
    <row r="4070" spans="1:6">
      <c r="A4070" t="s">
        <v>15726</v>
      </c>
      <c r="B4070" t="str">
        <f>'4M'!$BW$40</f>
        <v>B0316CMT_TOT8</v>
      </c>
      <c r="F4070">
        <f>IF(ISBLANK('4M'!$Q$40),"",'4M'!$Q$40)</f>
        <v>0</v>
      </c>
    </row>
    <row r="4071" spans="1:6">
      <c r="A4071" t="s">
        <v>15726</v>
      </c>
      <c r="B4071" t="str">
        <f>'4M'!$BX$40</f>
        <v>B0316CMT_TOT78</v>
      </c>
      <c r="F4071">
        <f>IF(ISBLANK('4M'!$R$40),"",'4M'!$R$40)</f>
        <v>0</v>
      </c>
    </row>
    <row r="4072" spans="1:6">
      <c r="A4072" t="s">
        <v>15726</v>
      </c>
      <c r="B4072" t="str">
        <f>'4M'!$CH$40</f>
        <v>B0387CMT_TE</v>
      </c>
      <c r="F4072" t="str">
        <f>IF(ISBLANK('4M'!$AB$40),"",'4M'!$AB$40)</f>
        <v/>
      </c>
    </row>
    <row r="4073" spans="1:6">
      <c r="A4073" t="s">
        <v>15726</v>
      </c>
      <c r="B4073" t="str">
        <f>'4M'!$CI$40</f>
        <v>B0387CMT_TA</v>
      </c>
      <c r="F4073" t="str">
        <f>IF(ISBLANK('4M'!$AC$40),"",'4M'!$AC$40)</f>
        <v/>
      </c>
    </row>
    <row r="4074" spans="1:6">
      <c r="A4074" t="s">
        <v>15726</v>
      </c>
      <c r="B4074" t="str">
        <f>'4M'!$CJ$40</f>
        <v>B0387CMT_TC</v>
      </c>
      <c r="F4074" t="str">
        <f>IF(ISBLANK('4M'!$AD$40),"",'4M'!$AD$40)</f>
        <v/>
      </c>
    </row>
    <row r="4075" spans="1:6">
      <c r="A4075" t="s">
        <v>15726</v>
      </c>
      <c r="B4075" t="str">
        <f>'4M'!$BL$41</f>
        <v>B0317NRC_F</v>
      </c>
      <c r="F4075" t="str">
        <f>IF(ISBLANK('4M'!$F$41),"",'4M'!$F$41)</f>
        <v/>
      </c>
    </row>
    <row r="4076" spans="1:6">
      <c r="A4076" t="s">
        <v>15726</v>
      </c>
      <c r="B4076" t="str">
        <f>'4M'!$BM$41</f>
        <v>B0317NRC_SWD</v>
      </c>
      <c r="F4076" t="str">
        <f>IF(ISBLANK('4M'!$G$41),"",'4M'!$G$41)</f>
        <v/>
      </c>
    </row>
    <row r="4077" spans="1:6">
      <c r="A4077" t="s">
        <v>15726</v>
      </c>
      <c r="B4077" t="str">
        <f>'4M'!$BN$41</f>
        <v>B0317NRC_HD</v>
      </c>
      <c r="F4077" t="str">
        <f>IF(ISBLANK('4M'!$H$41),"",'4M'!$H$41)</f>
        <v/>
      </c>
    </row>
    <row r="4078" spans="1:6">
      <c r="A4078" t="s">
        <v>15726</v>
      </c>
      <c r="B4078" t="str">
        <f>'4M'!$BO$41</f>
        <v>B0317NRC_STD</v>
      </c>
      <c r="F4078" t="str">
        <f>IF(ISBLANK('4M'!$I$41),"",'4M'!$I$41)</f>
        <v/>
      </c>
    </row>
    <row r="4079" spans="1:6">
      <c r="A4079" t="s">
        <v>15726</v>
      </c>
      <c r="B4079" t="str">
        <f>'4M'!$BP$41</f>
        <v>B0317NRC_SLT</v>
      </c>
      <c r="F4079" t="str">
        <f>IF(ISBLANK('4M'!$J$41),"",'4M'!$J$41)</f>
        <v/>
      </c>
    </row>
    <row r="4080" spans="1:6">
      <c r="A4080" t="s">
        <v>15726</v>
      </c>
      <c r="B4080" t="str">
        <f>'4M'!$BQ$41</f>
        <v>B0317NRC_STP</v>
      </c>
      <c r="F4080" t="str">
        <f>IF(ISBLANK('4M'!$K$41),"",'4M'!$K$41)</f>
        <v/>
      </c>
    </row>
    <row r="4081" spans="1:6">
      <c r="A4081" t="s">
        <v>15726</v>
      </c>
      <c r="B4081" t="str">
        <f>'4M'!$BR$41</f>
        <v>B0317NRC_SDT</v>
      </c>
      <c r="F4081" t="str">
        <f>IF(ISBLANK('4M'!$L$41),"",'4M'!$L$41)</f>
        <v/>
      </c>
    </row>
    <row r="4082" spans="1:6">
      <c r="A4082" t="s">
        <v>15726</v>
      </c>
      <c r="B4082" t="str">
        <f>'4M'!$BS$41</f>
        <v>B0317NRC_SD</v>
      </c>
      <c r="F4082" t="str">
        <f>IF(ISBLANK('4M'!$M$41),"",'4M'!$M$41)</f>
        <v/>
      </c>
    </row>
    <row r="4083" spans="1:6">
      <c r="A4083" t="s">
        <v>15726</v>
      </c>
      <c r="B4083" t="str">
        <f>'4M'!$BT$41</f>
        <v>B0317NRC_TOT</v>
      </c>
      <c r="F4083">
        <f>IF(ISBLANK('4M'!$N$41),"",'4M'!$N$41)</f>
        <v>0</v>
      </c>
    </row>
    <row r="4084" spans="1:6">
      <c r="A4084" t="s">
        <v>15726</v>
      </c>
      <c r="B4084" t="str">
        <f>'4M'!$BU$41</f>
        <v>B0317NRC_ASC</v>
      </c>
      <c r="F4084" t="str">
        <f>IF(ISBLANK('4M'!$O$41),"",'4M'!$O$41)</f>
        <v/>
      </c>
    </row>
    <row r="4085" spans="1:6">
      <c r="A4085" t="s">
        <v>15726</v>
      </c>
      <c r="B4085" t="str">
        <f>'4M'!$BV$41</f>
        <v>B0317NRC_TC</v>
      </c>
      <c r="F4085" t="str">
        <f>IF(ISBLANK('4M'!$P$41),"",'4M'!$P$41)</f>
        <v/>
      </c>
    </row>
    <row r="4086" spans="1:6">
      <c r="A4086" t="s">
        <v>15726</v>
      </c>
      <c r="B4086" t="str">
        <f>'4M'!$BW$41</f>
        <v>B0317NRC_TOT8</v>
      </c>
      <c r="F4086">
        <f>IF(ISBLANK('4M'!$Q$41),"",'4M'!$Q$41)</f>
        <v>0</v>
      </c>
    </row>
    <row r="4087" spans="1:6">
      <c r="A4087" t="s">
        <v>15726</v>
      </c>
      <c r="B4087" t="str">
        <f>'4M'!$BX$41</f>
        <v>B0317NRC_TOT78</v>
      </c>
      <c r="F4087">
        <f>IF(ISBLANK('4M'!$R$41),"",'4M'!$R$41)</f>
        <v>0</v>
      </c>
    </row>
    <row r="4088" spans="1:6">
      <c r="A4088" t="s">
        <v>15726</v>
      </c>
      <c r="B4088" t="str">
        <f>'4M'!$BL$42</f>
        <v>B0318NRO_F</v>
      </c>
      <c r="F4088" t="str">
        <f>IF(ISBLANK('4M'!$F$42),"",'4M'!$F$42)</f>
        <v/>
      </c>
    </row>
    <row r="4089" spans="1:6">
      <c r="A4089" t="s">
        <v>15726</v>
      </c>
      <c r="B4089" t="str">
        <f>'4M'!$BM$42</f>
        <v>B0318NRO_SWD</v>
      </c>
      <c r="F4089" t="str">
        <f>IF(ISBLANK('4M'!$G$42),"",'4M'!$G$42)</f>
        <v/>
      </c>
    </row>
    <row r="4090" spans="1:6">
      <c r="A4090" t="s">
        <v>15726</v>
      </c>
      <c r="B4090" t="str">
        <f>'4M'!$BN$42</f>
        <v>B0318NRO_HD</v>
      </c>
      <c r="F4090" t="str">
        <f>IF(ISBLANK('4M'!$H$42),"",'4M'!$H$42)</f>
        <v/>
      </c>
    </row>
    <row r="4091" spans="1:6">
      <c r="A4091" t="s">
        <v>15726</v>
      </c>
      <c r="B4091" t="str">
        <f>'4M'!$BO$42</f>
        <v>B0318NRO_STD</v>
      </c>
      <c r="F4091" t="str">
        <f>IF(ISBLANK('4M'!$I$42),"",'4M'!$I$42)</f>
        <v/>
      </c>
    </row>
    <row r="4092" spans="1:6">
      <c r="A4092" t="s">
        <v>15726</v>
      </c>
      <c r="B4092" t="str">
        <f>'4M'!$BP$42</f>
        <v>B0318NRO_SLT</v>
      </c>
      <c r="F4092" t="str">
        <f>IF(ISBLANK('4M'!$J$42),"",'4M'!$J$42)</f>
        <v/>
      </c>
    </row>
    <row r="4093" spans="1:6">
      <c r="A4093" t="s">
        <v>15726</v>
      </c>
      <c r="B4093" t="str">
        <f>'4M'!$BQ$42</f>
        <v>B0318NRO_STP</v>
      </c>
      <c r="F4093" t="str">
        <f>IF(ISBLANK('4M'!$K$42),"",'4M'!$K$42)</f>
        <v/>
      </c>
    </row>
    <row r="4094" spans="1:6">
      <c r="A4094" t="s">
        <v>15726</v>
      </c>
      <c r="B4094" t="str">
        <f>'4M'!$BR$42</f>
        <v>B0318NRO_SDT</v>
      </c>
      <c r="F4094" t="str">
        <f>IF(ISBLANK('4M'!$L$42),"",'4M'!$L$42)</f>
        <v/>
      </c>
    </row>
    <row r="4095" spans="1:6">
      <c r="A4095" t="s">
        <v>15726</v>
      </c>
      <c r="B4095" t="str">
        <f>'4M'!$BS$42</f>
        <v>B0318NRO_SD</v>
      </c>
      <c r="F4095" t="str">
        <f>IF(ISBLANK('4M'!$M$42),"",'4M'!$M$42)</f>
        <v/>
      </c>
    </row>
    <row r="4096" spans="1:6">
      <c r="A4096" t="s">
        <v>15726</v>
      </c>
      <c r="B4096" t="str">
        <f>'4M'!$BT$42</f>
        <v>B0318NRO_TOT</v>
      </c>
      <c r="F4096">
        <f>IF(ISBLANK('4M'!$N$42),"",'4M'!$N$42)</f>
        <v>0</v>
      </c>
    </row>
    <row r="4097" spans="1:6">
      <c r="A4097" t="s">
        <v>15726</v>
      </c>
      <c r="B4097" t="str">
        <f>'4M'!$BU$42</f>
        <v>B0318NRO_ASC</v>
      </c>
      <c r="F4097" t="str">
        <f>IF(ISBLANK('4M'!$O$42),"",'4M'!$O$42)</f>
        <v/>
      </c>
    </row>
    <row r="4098" spans="1:6">
      <c r="A4098" t="s">
        <v>15726</v>
      </c>
      <c r="B4098" t="str">
        <f>'4M'!$BV$42</f>
        <v>B0318NRO_TC</v>
      </c>
      <c r="F4098" t="str">
        <f>IF(ISBLANK('4M'!$P$42),"",'4M'!$P$42)</f>
        <v/>
      </c>
    </row>
    <row r="4099" spans="1:6">
      <c r="A4099" t="s">
        <v>15726</v>
      </c>
      <c r="B4099" t="str">
        <f>'4M'!$BW$42</f>
        <v>B0318NRO_TOT8</v>
      </c>
      <c r="F4099">
        <f>IF(ISBLANK('4M'!$Q$42),"",'4M'!$Q$42)</f>
        <v>0</v>
      </c>
    </row>
    <row r="4100" spans="1:6">
      <c r="A4100" t="s">
        <v>15726</v>
      </c>
      <c r="B4100" t="str">
        <f>'4M'!$BX$42</f>
        <v>B0318NRO_TOT78</v>
      </c>
      <c r="F4100">
        <f>IF(ISBLANK('4M'!$R$42),"",'4M'!$R$42)</f>
        <v>0</v>
      </c>
    </row>
    <row r="4101" spans="1:6">
      <c r="A4101" t="s">
        <v>15726</v>
      </c>
      <c r="B4101" t="str">
        <f>'4M'!$BL$43</f>
        <v>B0319NRT_F</v>
      </c>
      <c r="F4101">
        <f>IF(ISBLANK('4M'!$F$43),"",'4M'!$F$43)</f>
        <v>0</v>
      </c>
    </row>
    <row r="4102" spans="1:6">
      <c r="A4102" t="s">
        <v>15726</v>
      </c>
      <c r="B4102" t="str">
        <f>'4M'!$BM$43</f>
        <v>B0319NRT_SWD</v>
      </c>
      <c r="F4102">
        <f>IF(ISBLANK('4M'!$G$43),"",'4M'!$G$43)</f>
        <v>0</v>
      </c>
    </row>
    <row r="4103" spans="1:6">
      <c r="A4103" t="s">
        <v>15726</v>
      </c>
      <c r="B4103" t="str">
        <f>'4M'!$BN$43</f>
        <v>B0319NRT_HD</v>
      </c>
      <c r="F4103">
        <f>IF(ISBLANK('4M'!$H$43),"",'4M'!$H$43)</f>
        <v>0</v>
      </c>
    </row>
    <row r="4104" spans="1:6">
      <c r="A4104" t="s">
        <v>15726</v>
      </c>
      <c r="B4104" t="str">
        <f>'4M'!$BO$43</f>
        <v>B0319NRT_STD</v>
      </c>
      <c r="F4104">
        <f>IF(ISBLANK('4M'!$I$43),"",'4M'!$I$43)</f>
        <v>0</v>
      </c>
    </row>
    <row r="4105" spans="1:6">
      <c r="A4105" t="s">
        <v>15726</v>
      </c>
      <c r="B4105" t="str">
        <f>'4M'!$BP$43</f>
        <v>B0319NRT_SLT</v>
      </c>
      <c r="F4105">
        <f>IF(ISBLANK('4M'!$J$43),"",'4M'!$J$43)</f>
        <v>0</v>
      </c>
    </row>
    <row r="4106" spans="1:6">
      <c r="A4106" t="s">
        <v>15726</v>
      </c>
      <c r="B4106" t="str">
        <f>'4M'!$BQ$43</f>
        <v>B0319NRT_STP</v>
      </c>
      <c r="F4106">
        <f>IF(ISBLANK('4M'!$K$43),"",'4M'!$K$43)</f>
        <v>0</v>
      </c>
    </row>
    <row r="4107" spans="1:6">
      <c r="A4107" t="s">
        <v>15726</v>
      </c>
      <c r="B4107" t="str">
        <f>'4M'!$BR$43</f>
        <v>B0319NRT_SDT</v>
      </c>
      <c r="F4107">
        <f>IF(ISBLANK('4M'!$L$43),"",'4M'!$L$43)</f>
        <v>0</v>
      </c>
    </row>
    <row r="4108" spans="1:6">
      <c r="A4108" t="s">
        <v>15726</v>
      </c>
      <c r="B4108" t="str">
        <f>'4M'!$BS$43</f>
        <v>B0319NRT_SD</v>
      </c>
      <c r="F4108">
        <f>IF(ISBLANK('4M'!$M$43),"",'4M'!$M$43)</f>
        <v>0</v>
      </c>
    </row>
    <row r="4109" spans="1:6">
      <c r="A4109" t="s">
        <v>15726</v>
      </c>
      <c r="B4109" t="str">
        <f>'4M'!$BT$43</f>
        <v>B0319NRT_TOT</v>
      </c>
      <c r="F4109">
        <f>IF(ISBLANK('4M'!$N$43),"",'4M'!$N$43)</f>
        <v>0</v>
      </c>
    </row>
    <row r="4110" spans="1:6">
      <c r="A4110" t="s">
        <v>15726</v>
      </c>
      <c r="B4110" t="str">
        <f>'4M'!$BU$43</f>
        <v>B0319NRT_ASC</v>
      </c>
      <c r="F4110">
        <f>IF(ISBLANK('4M'!$O$43),"",'4M'!$O$43)</f>
        <v>0</v>
      </c>
    </row>
    <row r="4111" spans="1:6">
      <c r="A4111" t="s">
        <v>15726</v>
      </c>
      <c r="B4111" t="str">
        <f>'4M'!$BV$43</f>
        <v>B0319NRT_TC</v>
      </c>
      <c r="F4111">
        <f>IF(ISBLANK('4M'!$P$43),"",'4M'!$P$43)</f>
        <v>0</v>
      </c>
    </row>
    <row r="4112" spans="1:6">
      <c r="A4112" t="s">
        <v>15726</v>
      </c>
      <c r="B4112" t="str">
        <f>'4M'!$BW$43</f>
        <v>B0319NRT_TOT8</v>
      </c>
      <c r="F4112">
        <f>IF(ISBLANK('4M'!$Q$43),"",'4M'!$Q$43)</f>
        <v>0</v>
      </c>
    </row>
    <row r="4113" spans="1:6">
      <c r="A4113" t="s">
        <v>15726</v>
      </c>
      <c r="B4113" t="str">
        <f>'4M'!$BX$43</f>
        <v>B0319NRT_TOT78</v>
      </c>
      <c r="F4113">
        <f>IF(ISBLANK('4M'!$R$43),"",'4M'!$R$43)</f>
        <v>0</v>
      </c>
    </row>
    <row r="4114" spans="1:6">
      <c r="A4114" t="s">
        <v>15726</v>
      </c>
      <c r="B4114" t="str">
        <f>'4M'!$CH$43</f>
        <v>B0388NRT_TE</v>
      </c>
      <c r="F4114" t="str">
        <f>IF(ISBLANK('4M'!$AB$43),"",'4M'!$AB$43)</f>
        <v/>
      </c>
    </row>
    <row r="4115" spans="1:6">
      <c r="A4115" t="s">
        <v>15726</v>
      </c>
      <c r="B4115" t="str">
        <f>'4M'!$CI$43</f>
        <v>B0388NRT_TA</v>
      </c>
      <c r="F4115" t="str">
        <f>IF(ISBLANK('4M'!$AC$43),"",'4M'!$AC$43)</f>
        <v/>
      </c>
    </row>
    <row r="4116" spans="1:6">
      <c r="A4116" t="s">
        <v>15726</v>
      </c>
      <c r="B4116" t="str">
        <f>'4M'!$CJ$43</f>
        <v>B0388NRT_TC</v>
      </c>
      <c r="F4116" t="str">
        <f>IF(ISBLANK('4M'!$AD$43),"",'4M'!$AD$43)</f>
        <v/>
      </c>
    </row>
    <row r="4117" spans="1:6">
      <c r="A4117" t="s">
        <v>15726</v>
      </c>
      <c r="B4117" t="str">
        <f>'4M'!$BL$44</f>
        <v>B0320PRC_F</v>
      </c>
      <c r="F4117" t="str">
        <f>IF(ISBLANK('4M'!$F$44),"",'4M'!$F$44)</f>
        <v/>
      </c>
    </row>
    <row r="4118" spans="1:6">
      <c r="A4118" t="s">
        <v>15726</v>
      </c>
      <c r="B4118" t="str">
        <f>'4M'!$BM$44</f>
        <v>B0320PRC_SWD</v>
      </c>
      <c r="F4118" t="str">
        <f>IF(ISBLANK('4M'!$G$44),"",'4M'!$G$44)</f>
        <v/>
      </c>
    </row>
    <row r="4119" spans="1:6">
      <c r="A4119" t="s">
        <v>15726</v>
      </c>
      <c r="B4119" t="str">
        <f>'4M'!$BN$44</f>
        <v>B0320PRC_HD</v>
      </c>
      <c r="F4119" t="str">
        <f>IF(ISBLANK('4M'!$H$44),"",'4M'!$H$44)</f>
        <v/>
      </c>
    </row>
    <row r="4120" spans="1:6">
      <c r="A4120" t="s">
        <v>15726</v>
      </c>
      <c r="B4120" t="str">
        <f>'4M'!$BO$44</f>
        <v>B0320PRC_STD</v>
      </c>
      <c r="F4120" t="str">
        <f>IF(ISBLANK('4M'!$I$44),"",'4M'!$I$44)</f>
        <v/>
      </c>
    </row>
    <row r="4121" spans="1:6">
      <c r="A4121" t="s">
        <v>15726</v>
      </c>
      <c r="B4121" t="str">
        <f>'4M'!$BP$44</f>
        <v>B0320PRC_SLT</v>
      </c>
      <c r="F4121" t="str">
        <f>IF(ISBLANK('4M'!$J$44),"",'4M'!$J$44)</f>
        <v/>
      </c>
    </row>
    <row r="4122" spans="1:6">
      <c r="A4122" t="s">
        <v>15726</v>
      </c>
      <c r="B4122" t="str">
        <f>'4M'!$BQ$44</f>
        <v>B0320PRC_STP</v>
      </c>
      <c r="F4122" t="str">
        <f>IF(ISBLANK('4M'!$K$44),"",'4M'!$K$44)</f>
        <v/>
      </c>
    </row>
    <row r="4123" spans="1:6">
      <c r="A4123" t="s">
        <v>15726</v>
      </c>
      <c r="B4123" t="str">
        <f>'4M'!$BR$44</f>
        <v>B0320PRC_SDT</v>
      </c>
      <c r="F4123" t="str">
        <f>IF(ISBLANK('4M'!$L$44),"",'4M'!$L$44)</f>
        <v/>
      </c>
    </row>
    <row r="4124" spans="1:6">
      <c r="A4124" t="s">
        <v>15726</v>
      </c>
      <c r="B4124" t="str">
        <f>'4M'!$BS$44</f>
        <v>B0320PRC_SD</v>
      </c>
      <c r="F4124" t="str">
        <f>IF(ISBLANK('4M'!$M$44),"",'4M'!$M$44)</f>
        <v/>
      </c>
    </row>
    <row r="4125" spans="1:6">
      <c r="A4125" t="s">
        <v>15726</v>
      </c>
      <c r="B4125" t="str">
        <f>'4M'!$BT$44</f>
        <v>B0320PRC_TOT</v>
      </c>
      <c r="F4125">
        <f>IF(ISBLANK('4M'!$N$44),"",'4M'!$N$44)</f>
        <v>0</v>
      </c>
    </row>
    <row r="4126" spans="1:6">
      <c r="A4126" t="s">
        <v>15726</v>
      </c>
      <c r="B4126" t="str">
        <f>'4M'!$BU$44</f>
        <v>B0320PRC_ASC</v>
      </c>
      <c r="F4126" t="str">
        <f>IF(ISBLANK('4M'!$O$44),"",'4M'!$O$44)</f>
        <v/>
      </c>
    </row>
    <row r="4127" spans="1:6">
      <c r="A4127" t="s">
        <v>15726</v>
      </c>
      <c r="B4127" t="str">
        <f>'4M'!$BV$44</f>
        <v>B0320PRC_TC</v>
      </c>
      <c r="F4127" t="str">
        <f>IF(ISBLANK('4M'!$P$44),"",'4M'!$P$44)</f>
        <v/>
      </c>
    </row>
    <row r="4128" spans="1:6">
      <c r="A4128" t="s">
        <v>15726</v>
      </c>
      <c r="B4128" t="str">
        <f>'4M'!$BW$44</f>
        <v>B0320PRC_TOT8</v>
      </c>
      <c r="F4128">
        <f>IF(ISBLANK('4M'!$Q$44),"",'4M'!$Q$44)</f>
        <v>0</v>
      </c>
    </row>
    <row r="4129" spans="1:6">
      <c r="A4129" t="s">
        <v>15726</v>
      </c>
      <c r="B4129" t="str">
        <f>'4M'!$BX$44</f>
        <v>B0320PRC_TOT78</v>
      </c>
      <c r="F4129">
        <f>IF(ISBLANK('4M'!$R$44),"",'4M'!$R$44)</f>
        <v>0</v>
      </c>
    </row>
    <row r="4130" spans="1:6">
      <c r="A4130" t="s">
        <v>15726</v>
      </c>
      <c r="B4130" t="str">
        <f>'4M'!$BY$44</f>
        <v>B0320PRC_C_F</v>
      </c>
      <c r="F4130" t="str">
        <f>IF(ISBLANK('4M'!$S$44),"",'4M'!$S$44)</f>
        <v/>
      </c>
    </row>
    <row r="4131" spans="1:6">
      <c r="A4131" t="s">
        <v>15726</v>
      </c>
      <c r="B4131" t="str">
        <f>'4M'!$BZ$44</f>
        <v>B0320PRC_C_SWD</v>
      </c>
      <c r="F4131" t="str">
        <f>IF(ISBLANK('4M'!$T$44),"",'4M'!$T$44)</f>
        <v/>
      </c>
    </row>
    <row r="4132" spans="1:6">
      <c r="A4132" t="s">
        <v>15726</v>
      </c>
      <c r="B4132" t="str">
        <f>'4M'!$CA$44</f>
        <v>B0320PRC_C_HD</v>
      </c>
      <c r="F4132" t="str">
        <f>IF(ISBLANK('4M'!$U$44),"",'4M'!$U$44)</f>
        <v/>
      </c>
    </row>
    <row r="4133" spans="1:6">
      <c r="A4133" t="s">
        <v>15726</v>
      </c>
      <c r="B4133" t="str">
        <f>'4M'!$CB$44</f>
        <v>B0320PRC_C_STD</v>
      </c>
      <c r="F4133" t="str">
        <f>IF(ISBLANK('4M'!$V$44),"",'4M'!$V$44)</f>
        <v/>
      </c>
    </row>
    <row r="4134" spans="1:6">
      <c r="A4134" t="s">
        <v>15726</v>
      </c>
      <c r="B4134" t="str">
        <f>'4M'!$CC$44</f>
        <v>B0320PRC_C_SLT</v>
      </c>
      <c r="F4134" t="str">
        <f>IF(ISBLANK('4M'!$W$44),"",'4M'!$W$44)</f>
        <v/>
      </c>
    </row>
    <row r="4135" spans="1:6">
      <c r="A4135" t="s">
        <v>15726</v>
      </c>
      <c r="B4135" t="str">
        <f>'4M'!$CD$44</f>
        <v>B0320PRC_C_STP</v>
      </c>
      <c r="F4135" t="str">
        <f>IF(ISBLANK('4M'!$X$44),"",'4M'!$X$44)</f>
        <v/>
      </c>
    </row>
    <row r="4136" spans="1:6">
      <c r="A4136" t="s">
        <v>15726</v>
      </c>
      <c r="B4136" t="str">
        <f>'4M'!$CE$44</f>
        <v>B0320PRC_C_SDT</v>
      </c>
      <c r="F4136" t="str">
        <f>IF(ISBLANK('4M'!$Y$44),"",'4M'!$Y$44)</f>
        <v/>
      </c>
    </row>
    <row r="4137" spans="1:6">
      <c r="A4137" t="s">
        <v>15726</v>
      </c>
      <c r="B4137" t="str">
        <f>'4M'!$CF$44</f>
        <v>B0320PRC_C_SD</v>
      </c>
      <c r="F4137" t="str">
        <f>IF(ISBLANK('4M'!$Z$44),"",'4M'!$Z$44)</f>
        <v/>
      </c>
    </row>
    <row r="4138" spans="1:6">
      <c r="A4138" t="s">
        <v>15726</v>
      </c>
      <c r="B4138" t="str">
        <f>'4M'!$CG$44</f>
        <v>B0320PRC_C_TOT</v>
      </c>
      <c r="F4138">
        <f>IF(ISBLANK('4M'!$AA$44),"",'4M'!$AA$44)</f>
        <v>0</v>
      </c>
    </row>
    <row r="4139" spans="1:6">
      <c r="A4139" t="s">
        <v>15726</v>
      </c>
      <c r="B4139" t="str">
        <f>'4M'!$BL$45</f>
        <v>B0321PRO_F</v>
      </c>
      <c r="F4139" t="str">
        <f>IF(ISBLANK('4M'!$F$45),"",'4M'!$F$45)</f>
        <v/>
      </c>
    </row>
    <row r="4140" spans="1:6">
      <c r="A4140" t="s">
        <v>15726</v>
      </c>
      <c r="B4140" t="str">
        <f>'4M'!$BM$45</f>
        <v>B0321PRO_SWD</v>
      </c>
      <c r="F4140" t="str">
        <f>IF(ISBLANK('4M'!$G$45),"",'4M'!$G$45)</f>
        <v/>
      </c>
    </row>
    <row r="4141" spans="1:6">
      <c r="A4141" t="s">
        <v>15726</v>
      </c>
      <c r="B4141" t="str">
        <f>'4M'!$BN$45</f>
        <v>B0321PRO_HD</v>
      </c>
      <c r="F4141" t="str">
        <f>IF(ISBLANK('4M'!$H$45),"",'4M'!$H$45)</f>
        <v/>
      </c>
    </row>
    <row r="4142" spans="1:6">
      <c r="A4142" t="s">
        <v>15726</v>
      </c>
      <c r="B4142" t="str">
        <f>'4M'!$BO$45</f>
        <v>B0321PRO_STD</v>
      </c>
      <c r="F4142" t="str">
        <f>IF(ISBLANK('4M'!$I$45),"",'4M'!$I$45)</f>
        <v/>
      </c>
    </row>
    <row r="4143" spans="1:6">
      <c r="A4143" t="s">
        <v>15726</v>
      </c>
      <c r="B4143" t="str">
        <f>'4M'!$BP$45</f>
        <v>B0321PRO_SLT</v>
      </c>
      <c r="F4143" t="str">
        <f>IF(ISBLANK('4M'!$J$45),"",'4M'!$J$45)</f>
        <v/>
      </c>
    </row>
    <row r="4144" spans="1:6">
      <c r="A4144" t="s">
        <v>15726</v>
      </c>
      <c r="B4144" t="str">
        <f>'4M'!$BQ$45</f>
        <v>B0321PRO_STP</v>
      </c>
      <c r="F4144" t="str">
        <f>IF(ISBLANK('4M'!$K$45),"",'4M'!$K$45)</f>
        <v/>
      </c>
    </row>
    <row r="4145" spans="1:6">
      <c r="A4145" t="s">
        <v>15726</v>
      </c>
      <c r="B4145" t="str">
        <f>'4M'!$BR$45</f>
        <v>B0321PRO_SDT</v>
      </c>
      <c r="F4145" t="str">
        <f>IF(ISBLANK('4M'!$L$45),"",'4M'!$L$45)</f>
        <v/>
      </c>
    </row>
    <row r="4146" spans="1:6">
      <c r="A4146" t="s">
        <v>15726</v>
      </c>
      <c r="B4146" t="str">
        <f>'4M'!$BS$45</f>
        <v>B0321PRO_SD</v>
      </c>
      <c r="F4146" t="str">
        <f>IF(ISBLANK('4M'!$M$45),"",'4M'!$M$45)</f>
        <v/>
      </c>
    </row>
    <row r="4147" spans="1:6">
      <c r="A4147" t="s">
        <v>15726</v>
      </c>
      <c r="B4147" t="str">
        <f>'4M'!$BT$45</f>
        <v>B0321PRO_TOT</v>
      </c>
      <c r="F4147">
        <f>IF(ISBLANK('4M'!$N$45),"",'4M'!$N$45)</f>
        <v>0</v>
      </c>
    </row>
    <row r="4148" spans="1:6">
      <c r="A4148" t="s">
        <v>15726</v>
      </c>
      <c r="B4148" t="str">
        <f>'4M'!$BU$45</f>
        <v>B0321PRO_ASC</v>
      </c>
      <c r="F4148" t="str">
        <f>IF(ISBLANK('4M'!$O$45),"",'4M'!$O$45)</f>
        <v/>
      </c>
    </row>
    <row r="4149" spans="1:6">
      <c r="A4149" t="s">
        <v>15726</v>
      </c>
      <c r="B4149" t="str">
        <f>'4M'!$BV$45</f>
        <v>B0321PRO_TC</v>
      </c>
      <c r="F4149" t="str">
        <f>IF(ISBLANK('4M'!$P$45),"",'4M'!$P$45)</f>
        <v/>
      </c>
    </row>
    <row r="4150" spans="1:6">
      <c r="A4150" t="s">
        <v>15726</v>
      </c>
      <c r="B4150" t="str">
        <f>'4M'!$BW$45</f>
        <v>B0321PRO_TOT8</v>
      </c>
      <c r="F4150">
        <f>IF(ISBLANK('4M'!$Q$45),"",'4M'!$Q$45)</f>
        <v>0</v>
      </c>
    </row>
    <row r="4151" spans="1:6">
      <c r="A4151" t="s">
        <v>15726</v>
      </c>
      <c r="B4151" t="str">
        <f>'4M'!$BX$45</f>
        <v>B0321PRO_TOT78</v>
      </c>
      <c r="F4151">
        <f>IF(ISBLANK('4M'!$R$45),"",'4M'!$R$45)</f>
        <v>0</v>
      </c>
    </row>
    <row r="4152" spans="1:6">
      <c r="A4152" t="s">
        <v>15726</v>
      </c>
      <c r="B4152" t="str">
        <f>'4M'!$BY$45</f>
        <v>B0321PRO_C_F</v>
      </c>
      <c r="F4152" t="str">
        <f>IF(ISBLANK('4M'!$S$45),"",'4M'!$S$45)</f>
        <v/>
      </c>
    </row>
    <row r="4153" spans="1:6">
      <c r="A4153" t="s">
        <v>15726</v>
      </c>
      <c r="B4153" t="str">
        <f>'4M'!$BZ$45</f>
        <v>B0321PRO_C_SWD</v>
      </c>
      <c r="F4153" t="str">
        <f>IF(ISBLANK('4M'!$T$45),"",'4M'!$T$45)</f>
        <v/>
      </c>
    </row>
    <row r="4154" spans="1:6">
      <c r="A4154" t="s">
        <v>15726</v>
      </c>
      <c r="B4154" t="str">
        <f>'4M'!$CA$45</f>
        <v>B0321PRO_C_HD</v>
      </c>
      <c r="F4154" t="str">
        <f>IF(ISBLANK('4M'!$U$45),"",'4M'!$U$45)</f>
        <v/>
      </c>
    </row>
    <row r="4155" spans="1:6">
      <c r="A4155" t="s">
        <v>15726</v>
      </c>
      <c r="B4155" t="str">
        <f>'4M'!$CB$45</f>
        <v>B0321PRO_C_STD</v>
      </c>
      <c r="F4155" t="str">
        <f>IF(ISBLANK('4M'!$V$45),"",'4M'!$V$45)</f>
        <v/>
      </c>
    </row>
    <row r="4156" spans="1:6">
      <c r="A4156" t="s">
        <v>15726</v>
      </c>
      <c r="B4156" t="str">
        <f>'4M'!$CC$45</f>
        <v>B0321PRO_C_SLT</v>
      </c>
      <c r="F4156" t="str">
        <f>IF(ISBLANK('4M'!$W$45),"",'4M'!$W$45)</f>
        <v/>
      </c>
    </row>
    <row r="4157" spans="1:6">
      <c r="A4157" t="s">
        <v>15726</v>
      </c>
      <c r="B4157" t="str">
        <f>'4M'!$CD$45</f>
        <v>B0321PRO_C_STP</v>
      </c>
      <c r="F4157" t="str">
        <f>IF(ISBLANK('4M'!$X$45),"",'4M'!$X$45)</f>
        <v/>
      </c>
    </row>
    <row r="4158" spans="1:6">
      <c r="A4158" t="s">
        <v>15726</v>
      </c>
      <c r="B4158" t="str">
        <f>'4M'!$CE$45</f>
        <v>B0321PRO_C_SDT</v>
      </c>
      <c r="F4158" t="str">
        <f>IF(ISBLANK('4M'!$Y$45),"",'4M'!$Y$45)</f>
        <v/>
      </c>
    </row>
    <row r="4159" spans="1:6">
      <c r="A4159" t="s">
        <v>15726</v>
      </c>
      <c r="B4159" t="str">
        <f>'4M'!$CF$45</f>
        <v>B0321PRO_C_SD</v>
      </c>
      <c r="F4159" t="str">
        <f>IF(ISBLANK('4M'!$Z$45),"",'4M'!$Z$45)</f>
        <v/>
      </c>
    </row>
    <row r="4160" spans="1:6">
      <c r="A4160" t="s">
        <v>15726</v>
      </c>
      <c r="B4160" t="str">
        <f>'4M'!$CG$45</f>
        <v>B0321PRO_C_TOT</v>
      </c>
      <c r="F4160">
        <f>IF(ISBLANK('4M'!$AA$45),"",'4M'!$AA$45)</f>
        <v>0</v>
      </c>
    </row>
    <row r="4161" spans="1:6">
      <c r="A4161" t="s">
        <v>15726</v>
      </c>
      <c r="B4161" t="str">
        <f>'4M'!$BL$46</f>
        <v>B0322PRT_F</v>
      </c>
      <c r="F4161">
        <f>IF(ISBLANK('4M'!$F$46),"",'4M'!$F$46)</f>
        <v>0</v>
      </c>
    </row>
    <row r="4162" spans="1:6">
      <c r="A4162" t="s">
        <v>15726</v>
      </c>
      <c r="B4162" t="str">
        <f>'4M'!$BM$46</f>
        <v>B0322PRT_SWD</v>
      </c>
      <c r="F4162">
        <f>IF(ISBLANK('4M'!$G$46),"",'4M'!$G$46)</f>
        <v>0</v>
      </c>
    </row>
    <row r="4163" spans="1:6">
      <c r="A4163" t="s">
        <v>15726</v>
      </c>
      <c r="B4163" t="str">
        <f>'4M'!$BN$46</f>
        <v>B0322PRT_HD</v>
      </c>
      <c r="F4163">
        <f>IF(ISBLANK('4M'!$H$46),"",'4M'!$H$46)</f>
        <v>0</v>
      </c>
    </row>
    <row r="4164" spans="1:6">
      <c r="A4164" t="s">
        <v>15726</v>
      </c>
      <c r="B4164" t="str">
        <f>'4M'!$BO$46</f>
        <v>B0322PRT_STD</v>
      </c>
      <c r="F4164">
        <f>IF(ISBLANK('4M'!$I$46),"",'4M'!$I$46)</f>
        <v>0</v>
      </c>
    </row>
    <row r="4165" spans="1:6">
      <c r="A4165" t="s">
        <v>15726</v>
      </c>
      <c r="B4165" t="str">
        <f>'4M'!$BP$46</f>
        <v>B0322PRT_SLT</v>
      </c>
      <c r="F4165">
        <f>IF(ISBLANK('4M'!$J$46),"",'4M'!$J$46)</f>
        <v>0</v>
      </c>
    </row>
    <row r="4166" spans="1:6">
      <c r="A4166" t="s">
        <v>15726</v>
      </c>
      <c r="B4166" t="str">
        <f>'4M'!$BQ$46</f>
        <v>B0322PRT_STP</v>
      </c>
      <c r="F4166">
        <f>IF(ISBLANK('4M'!$K$46),"",'4M'!$K$46)</f>
        <v>0</v>
      </c>
    </row>
    <row r="4167" spans="1:6">
      <c r="A4167" t="s">
        <v>15726</v>
      </c>
      <c r="B4167" t="str">
        <f>'4M'!$BR$46</f>
        <v>B0322PRT_SDT</v>
      </c>
      <c r="F4167">
        <f>IF(ISBLANK('4M'!$L$46),"",'4M'!$L$46)</f>
        <v>0</v>
      </c>
    </row>
    <row r="4168" spans="1:6">
      <c r="A4168" t="s">
        <v>15726</v>
      </c>
      <c r="B4168" t="str">
        <f>'4M'!$BS$46</f>
        <v>B0322PRT_SD</v>
      </c>
      <c r="F4168">
        <f>IF(ISBLANK('4M'!$M$46),"",'4M'!$M$46)</f>
        <v>0</v>
      </c>
    </row>
    <row r="4169" spans="1:6">
      <c r="A4169" t="s">
        <v>15726</v>
      </c>
      <c r="B4169" t="str">
        <f>'4M'!$BT$46</f>
        <v>B0322PRT_TOT</v>
      </c>
      <c r="F4169">
        <f>IF(ISBLANK('4M'!$N$46),"",'4M'!$N$46)</f>
        <v>0</v>
      </c>
    </row>
    <row r="4170" spans="1:6">
      <c r="A4170" t="s">
        <v>15726</v>
      </c>
      <c r="B4170" t="str">
        <f>'4M'!$BU$46</f>
        <v>B0322PRT_ASC</v>
      </c>
      <c r="F4170">
        <f>IF(ISBLANK('4M'!$O$46),"",'4M'!$O$46)</f>
        <v>0</v>
      </c>
    </row>
    <row r="4171" spans="1:6">
      <c r="A4171" t="s">
        <v>15726</v>
      </c>
      <c r="B4171" t="str">
        <f>'4M'!$BV$46</f>
        <v>B0322PRT_TC</v>
      </c>
      <c r="F4171">
        <f>IF(ISBLANK('4M'!$P$46),"",'4M'!$P$46)</f>
        <v>0</v>
      </c>
    </row>
    <row r="4172" spans="1:6">
      <c r="A4172" t="s">
        <v>15726</v>
      </c>
      <c r="B4172" t="str">
        <f>'4M'!$BW$46</f>
        <v>B0322PRT_TOT8</v>
      </c>
      <c r="F4172">
        <f>IF(ISBLANK('4M'!$Q$46),"",'4M'!$Q$46)</f>
        <v>0</v>
      </c>
    </row>
    <row r="4173" spans="1:6">
      <c r="A4173" t="s">
        <v>15726</v>
      </c>
      <c r="B4173" t="str">
        <f>'4M'!$BX$46</f>
        <v>B0322PRT_TOT78</v>
      </c>
      <c r="F4173">
        <f>IF(ISBLANK('4M'!$R$46),"",'4M'!$R$46)</f>
        <v>0</v>
      </c>
    </row>
    <row r="4174" spans="1:6">
      <c r="A4174" t="s">
        <v>15726</v>
      </c>
      <c r="B4174" t="str">
        <f>'4M'!$BY$46</f>
        <v>B0322PRT_C_F</v>
      </c>
      <c r="F4174">
        <f>IF(ISBLANK('4M'!$S$46),"",'4M'!$S$46)</f>
        <v>0</v>
      </c>
    </row>
    <row r="4175" spans="1:6">
      <c r="A4175" t="s">
        <v>15726</v>
      </c>
      <c r="B4175" t="str">
        <f>'4M'!$BZ$46</f>
        <v>B0322PRT_C_SWD</v>
      </c>
      <c r="F4175">
        <f>IF(ISBLANK('4M'!$T$46),"",'4M'!$T$46)</f>
        <v>0</v>
      </c>
    </row>
    <row r="4176" spans="1:6">
      <c r="A4176" t="s">
        <v>15726</v>
      </c>
      <c r="B4176" t="str">
        <f>'4M'!$CA$46</f>
        <v>B0322PRT_C_HD</v>
      </c>
      <c r="F4176">
        <f>IF(ISBLANK('4M'!$U$46),"",'4M'!$U$46)</f>
        <v>0</v>
      </c>
    </row>
    <row r="4177" spans="1:6">
      <c r="A4177" t="s">
        <v>15726</v>
      </c>
      <c r="B4177" t="str">
        <f>'4M'!$CB$46</f>
        <v>B0322PRT_C_STD</v>
      </c>
      <c r="F4177">
        <f>IF(ISBLANK('4M'!$V$46),"",'4M'!$V$46)</f>
        <v>0</v>
      </c>
    </row>
    <row r="4178" spans="1:6">
      <c r="A4178" t="s">
        <v>15726</v>
      </c>
      <c r="B4178" t="str">
        <f>'4M'!$CC$46</f>
        <v>B0322PRT_C_SLT</v>
      </c>
      <c r="F4178">
        <f>IF(ISBLANK('4M'!$W$46),"",'4M'!$W$46)</f>
        <v>0</v>
      </c>
    </row>
    <row r="4179" spans="1:6">
      <c r="A4179" t="s">
        <v>15726</v>
      </c>
      <c r="B4179" t="str">
        <f>'4M'!$CD$46</f>
        <v>B0322PRT_C_STP</v>
      </c>
      <c r="F4179">
        <f>IF(ISBLANK('4M'!$X$46),"",'4M'!$X$46)</f>
        <v>0</v>
      </c>
    </row>
    <row r="4180" spans="1:6">
      <c r="A4180" t="s">
        <v>15726</v>
      </c>
      <c r="B4180" t="str">
        <f>'4M'!$CE$46</f>
        <v>B0322PRT_C_SDT</v>
      </c>
      <c r="F4180">
        <f>IF(ISBLANK('4M'!$Y$46),"",'4M'!$Y$46)</f>
        <v>0</v>
      </c>
    </row>
    <row r="4181" spans="1:6">
      <c r="A4181" t="s">
        <v>15726</v>
      </c>
      <c r="B4181" t="str">
        <f>'4M'!$CF$46</f>
        <v>B0322PRT_C_SD</v>
      </c>
      <c r="F4181">
        <f>IF(ISBLANK('4M'!$Z$46),"",'4M'!$Z$46)</f>
        <v>0</v>
      </c>
    </row>
    <row r="4182" spans="1:6">
      <c r="A4182" t="s">
        <v>15726</v>
      </c>
      <c r="B4182" t="str">
        <f>'4M'!$CG$46</f>
        <v>B0322PRT_C_TOT</v>
      </c>
      <c r="F4182">
        <f>IF(ISBLANK('4M'!$AA$46),"",'4M'!$AA$46)</f>
        <v>0</v>
      </c>
    </row>
    <row r="4183" spans="1:6">
      <c r="A4183" t="s">
        <v>15726</v>
      </c>
      <c r="B4183" t="str">
        <f>'4M'!$CH$46</f>
        <v>B0389CDT_TE</v>
      </c>
      <c r="F4183" t="str">
        <f>IF(ISBLANK('4M'!$AB$46),"",'4M'!$AB$46)</f>
        <v/>
      </c>
    </row>
    <row r="4184" spans="1:6">
      <c r="A4184" t="s">
        <v>15726</v>
      </c>
      <c r="B4184" t="str">
        <f>'4M'!$CI$46</f>
        <v>B0389CDT_TA</v>
      </c>
      <c r="F4184" t="str">
        <f>IF(ISBLANK('4M'!$AC$46),"",'4M'!$AC$46)</f>
        <v/>
      </c>
    </row>
    <row r="4185" spans="1:6">
      <c r="A4185" t="s">
        <v>15726</v>
      </c>
      <c r="B4185" t="str">
        <f>'4M'!$CJ$46</f>
        <v>B0389CDT_TC</v>
      </c>
      <c r="F4185" t="str">
        <f>IF(ISBLANK('4M'!$AD$46),"",'4M'!$AD$46)</f>
        <v/>
      </c>
    </row>
    <row r="4186" spans="1:6">
      <c r="A4186" t="s">
        <v>15726</v>
      </c>
      <c r="B4186" t="str">
        <f>'4M'!$BL$47</f>
        <v>B0323RSC_F</v>
      </c>
      <c r="F4186" t="str">
        <f>IF(ISBLANK('4M'!$F$47),"",'4M'!$F$47)</f>
        <v/>
      </c>
    </row>
    <row r="4187" spans="1:6">
      <c r="A4187" t="s">
        <v>15726</v>
      </c>
      <c r="B4187" t="str">
        <f>'4M'!$BM$47</f>
        <v>B0323RSC_SWD</v>
      </c>
      <c r="F4187" t="str">
        <f>IF(ISBLANK('4M'!$G$47),"",'4M'!$G$47)</f>
        <v/>
      </c>
    </row>
    <row r="4188" spans="1:6">
      <c r="A4188" t="s">
        <v>15726</v>
      </c>
      <c r="B4188" t="str">
        <f>'4M'!$BN$47</f>
        <v>B0323RSC_HD</v>
      </c>
      <c r="F4188" t="str">
        <f>IF(ISBLANK('4M'!$H$47),"",'4M'!$H$47)</f>
        <v/>
      </c>
    </row>
    <row r="4189" spans="1:6">
      <c r="A4189" t="s">
        <v>15726</v>
      </c>
      <c r="B4189" t="str">
        <f>'4M'!$BO$47</f>
        <v>B0323RSC_STD</v>
      </c>
      <c r="F4189" t="str">
        <f>IF(ISBLANK('4M'!$I$47),"",'4M'!$I$47)</f>
        <v/>
      </c>
    </row>
    <row r="4190" spans="1:6">
      <c r="A4190" t="s">
        <v>15726</v>
      </c>
      <c r="B4190" t="str">
        <f>'4M'!$BP$47</f>
        <v>B0323RSC_SLT</v>
      </c>
      <c r="F4190" t="str">
        <f>IF(ISBLANK('4M'!$J$47),"",'4M'!$J$47)</f>
        <v/>
      </c>
    </row>
    <row r="4191" spans="1:6">
      <c r="A4191" t="s">
        <v>15726</v>
      </c>
      <c r="B4191" t="str">
        <f>'4M'!$BQ$47</f>
        <v>B0323RSC_STP</v>
      </c>
      <c r="F4191" t="str">
        <f>IF(ISBLANK('4M'!$K$47),"",'4M'!$K$47)</f>
        <v/>
      </c>
    </row>
    <row r="4192" spans="1:6">
      <c r="A4192" t="s">
        <v>15726</v>
      </c>
      <c r="B4192" t="str">
        <f>'4M'!$BR$47</f>
        <v>B0323RSC_SDT</v>
      </c>
      <c r="F4192" t="str">
        <f>IF(ISBLANK('4M'!$L$47),"",'4M'!$L$47)</f>
        <v/>
      </c>
    </row>
    <row r="4193" spans="1:6">
      <c r="A4193" t="s">
        <v>15726</v>
      </c>
      <c r="B4193" t="str">
        <f>'4M'!$BS$47</f>
        <v>B0323RSC_SD</v>
      </c>
      <c r="F4193" t="str">
        <f>IF(ISBLANK('4M'!$M$47),"",'4M'!$M$47)</f>
        <v/>
      </c>
    </row>
    <row r="4194" spans="1:6">
      <c r="A4194" t="s">
        <v>15726</v>
      </c>
      <c r="B4194" t="str">
        <f>'4M'!$BT$47</f>
        <v>B0323RSC_TOT</v>
      </c>
      <c r="F4194">
        <f>IF(ISBLANK('4M'!$N$47),"",'4M'!$N$47)</f>
        <v>0</v>
      </c>
    </row>
    <row r="4195" spans="1:6">
      <c r="A4195" t="s">
        <v>15726</v>
      </c>
      <c r="B4195" t="str">
        <f>'4M'!$BU$47</f>
        <v>B0323RSC_ASC</v>
      </c>
      <c r="F4195" t="str">
        <f>IF(ISBLANK('4M'!$O$47),"",'4M'!$O$47)</f>
        <v/>
      </c>
    </row>
    <row r="4196" spans="1:6">
      <c r="A4196" t="s">
        <v>15726</v>
      </c>
      <c r="B4196" t="str">
        <f>'4M'!$BV$47</f>
        <v>B0323RSC_TC</v>
      </c>
      <c r="F4196" t="str">
        <f>IF(ISBLANK('4M'!$P$47),"",'4M'!$P$47)</f>
        <v/>
      </c>
    </row>
    <row r="4197" spans="1:6">
      <c r="A4197" t="s">
        <v>15726</v>
      </c>
      <c r="B4197" t="str">
        <f>'4M'!$BW$47</f>
        <v>B0323RSC_TOT8</v>
      </c>
      <c r="F4197">
        <f>IF(ISBLANK('4M'!$Q$47),"",'4M'!$Q$47)</f>
        <v>0</v>
      </c>
    </row>
    <row r="4198" spans="1:6">
      <c r="A4198" t="s">
        <v>15726</v>
      </c>
      <c r="B4198" t="str">
        <f>'4M'!$BX$47</f>
        <v>B0323RSC_TOT78</v>
      </c>
      <c r="F4198">
        <f>IF(ISBLANK('4M'!$R$47),"",'4M'!$R$47)</f>
        <v>0</v>
      </c>
    </row>
    <row r="4199" spans="1:6">
      <c r="A4199" t="s">
        <v>15726</v>
      </c>
      <c r="B4199" t="str">
        <f>'4M'!$BY$47</f>
        <v>B0323RSC_C_F</v>
      </c>
      <c r="F4199" t="str">
        <f>IF(ISBLANK('4M'!$S$47),"",'4M'!$S$47)</f>
        <v/>
      </c>
    </row>
    <row r="4200" spans="1:6">
      <c r="A4200" t="s">
        <v>15726</v>
      </c>
      <c r="B4200" t="str">
        <f>'4M'!$BZ$47</f>
        <v>B0323RSC_C_SWD</v>
      </c>
      <c r="F4200" t="str">
        <f>IF(ISBLANK('4M'!$T$47),"",'4M'!$T$47)</f>
        <v/>
      </c>
    </row>
    <row r="4201" spans="1:6">
      <c r="A4201" t="s">
        <v>15726</v>
      </c>
      <c r="B4201" t="str">
        <f>'4M'!$CA$47</f>
        <v>B0323RSC_C_HD</v>
      </c>
      <c r="F4201" t="str">
        <f>IF(ISBLANK('4M'!$U$47),"",'4M'!$U$47)</f>
        <v/>
      </c>
    </row>
    <row r="4202" spans="1:6">
      <c r="A4202" t="s">
        <v>15726</v>
      </c>
      <c r="B4202" t="str">
        <f>'4M'!$CB$47</f>
        <v>B0323RSC_C_STD</v>
      </c>
      <c r="F4202" t="str">
        <f>IF(ISBLANK('4M'!$V$47),"",'4M'!$V$47)</f>
        <v/>
      </c>
    </row>
    <row r="4203" spans="1:6">
      <c r="A4203" t="s">
        <v>15726</v>
      </c>
      <c r="B4203" t="str">
        <f>'4M'!$CC$47</f>
        <v>B0323RSC_C_SLT</v>
      </c>
      <c r="F4203" t="str">
        <f>IF(ISBLANK('4M'!$W$47),"",'4M'!$W$47)</f>
        <v/>
      </c>
    </row>
    <row r="4204" spans="1:6">
      <c r="A4204" t="s">
        <v>15726</v>
      </c>
      <c r="B4204" t="str">
        <f>'4M'!$CD$47</f>
        <v>B0323RSC_C_STP</v>
      </c>
      <c r="F4204" t="str">
        <f>IF(ISBLANK('4M'!$X$47),"",'4M'!$X$47)</f>
        <v/>
      </c>
    </row>
    <row r="4205" spans="1:6">
      <c r="A4205" t="s">
        <v>15726</v>
      </c>
      <c r="B4205" t="str">
        <f>'4M'!$CE$47</f>
        <v>B0323RSC_C_SDT</v>
      </c>
      <c r="F4205" t="str">
        <f>IF(ISBLANK('4M'!$Y$47),"",'4M'!$Y$47)</f>
        <v/>
      </c>
    </row>
    <row r="4206" spans="1:6">
      <c r="A4206" t="s">
        <v>15726</v>
      </c>
      <c r="B4206" t="str">
        <f>'4M'!$CF$47</f>
        <v>B0323RSC_C_SD</v>
      </c>
      <c r="F4206" t="str">
        <f>IF(ISBLANK('4M'!$Z$47),"",'4M'!$Z$47)</f>
        <v/>
      </c>
    </row>
    <row r="4207" spans="1:6">
      <c r="A4207" t="s">
        <v>15726</v>
      </c>
      <c r="B4207" t="str">
        <f>'4M'!$CG$47</f>
        <v>B0323RSC_C_TOT</v>
      </c>
      <c r="F4207">
        <f>IF(ISBLANK('4M'!$AA$47),"",'4M'!$AA$47)</f>
        <v>0</v>
      </c>
    </row>
    <row r="4208" spans="1:6">
      <c r="A4208" t="s">
        <v>15726</v>
      </c>
      <c r="B4208" t="str">
        <f>'4M'!$BL$48</f>
        <v>B0324RSO_F</v>
      </c>
      <c r="F4208" t="str">
        <f>IF(ISBLANK('4M'!$F$48),"",'4M'!$F$48)</f>
        <v/>
      </c>
    </row>
    <row r="4209" spans="1:6">
      <c r="A4209" t="s">
        <v>15726</v>
      </c>
      <c r="B4209" t="str">
        <f>'4M'!$BM$48</f>
        <v>B0324RSO_SWD</v>
      </c>
      <c r="F4209" t="str">
        <f>IF(ISBLANK('4M'!$G$48),"",'4M'!$G$48)</f>
        <v/>
      </c>
    </row>
    <row r="4210" spans="1:6">
      <c r="A4210" t="s">
        <v>15726</v>
      </c>
      <c r="B4210" t="str">
        <f>'4M'!$BN$48</f>
        <v>B0324RSO_HD</v>
      </c>
      <c r="F4210" t="str">
        <f>IF(ISBLANK('4M'!$H$48),"",'4M'!$H$48)</f>
        <v/>
      </c>
    </row>
    <row r="4211" spans="1:6">
      <c r="A4211" t="s">
        <v>15726</v>
      </c>
      <c r="B4211" t="str">
        <f>'4M'!$BO$48</f>
        <v>B0324RSO_STD</v>
      </c>
      <c r="F4211" t="str">
        <f>IF(ISBLANK('4M'!$I$48),"",'4M'!$I$48)</f>
        <v/>
      </c>
    </row>
    <row r="4212" spans="1:6">
      <c r="A4212" t="s">
        <v>15726</v>
      </c>
      <c r="B4212" t="str">
        <f>'4M'!$BP$48</f>
        <v>B0324RSO_SLT</v>
      </c>
      <c r="F4212" t="str">
        <f>IF(ISBLANK('4M'!$J$48),"",'4M'!$J$48)</f>
        <v/>
      </c>
    </row>
    <row r="4213" spans="1:6">
      <c r="A4213" t="s">
        <v>15726</v>
      </c>
      <c r="B4213" t="str">
        <f>'4M'!$BQ$48</f>
        <v>B0324RSO_STP</v>
      </c>
      <c r="F4213" t="str">
        <f>IF(ISBLANK('4M'!$K$48),"",'4M'!$K$48)</f>
        <v/>
      </c>
    </row>
    <row r="4214" spans="1:6">
      <c r="A4214" t="s">
        <v>15726</v>
      </c>
      <c r="B4214" t="str">
        <f>'4M'!$BR$48</f>
        <v>B0324RSO_SDT</v>
      </c>
      <c r="F4214" t="str">
        <f>IF(ISBLANK('4M'!$L$48),"",'4M'!$L$48)</f>
        <v/>
      </c>
    </row>
    <row r="4215" spans="1:6">
      <c r="A4215" t="s">
        <v>15726</v>
      </c>
      <c r="B4215" t="str">
        <f>'4M'!$BS$48</f>
        <v>B0324RSO_SD</v>
      </c>
      <c r="F4215" t="str">
        <f>IF(ISBLANK('4M'!$M$48),"",'4M'!$M$48)</f>
        <v/>
      </c>
    </row>
    <row r="4216" spans="1:6">
      <c r="A4216" t="s">
        <v>15726</v>
      </c>
      <c r="B4216" t="str">
        <f>'4M'!$BT$48</f>
        <v>B0324RSO_TOT</v>
      </c>
      <c r="F4216">
        <f>IF(ISBLANK('4M'!$N$48),"",'4M'!$N$48)</f>
        <v>0</v>
      </c>
    </row>
    <row r="4217" spans="1:6">
      <c r="A4217" t="s">
        <v>15726</v>
      </c>
      <c r="B4217" t="str">
        <f>'4M'!$BU$48</f>
        <v>B0324RSO_ASC</v>
      </c>
      <c r="F4217" t="str">
        <f>IF(ISBLANK('4M'!$O$48),"",'4M'!$O$48)</f>
        <v/>
      </c>
    </row>
    <row r="4218" spans="1:6">
      <c r="A4218" t="s">
        <v>15726</v>
      </c>
      <c r="B4218" t="str">
        <f>'4M'!$BV$48</f>
        <v>B0324RSO_TC</v>
      </c>
      <c r="F4218" t="str">
        <f>IF(ISBLANK('4M'!$P$48),"",'4M'!$P$48)</f>
        <v/>
      </c>
    </row>
    <row r="4219" spans="1:6">
      <c r="A4219" t="s">
        <v>15726</v>
      </c>
      <c r="B4219" t="str">
        <f>'4M'!$BW$48</f>
        <v>B0324RSO_TOT8</v>
      </c>
      <c r="F4219">
        <f>IF(ISBLANK('4M'!$Q$48),"",'4M'!$Q$48)</f>
        <v>0</v>
      </c>
    </row>
    <row r="4220" spans="1:6">
      <c r="A4220" t="s">
        <v>15726</v>
      </c>
      <c r="B4220" t="str">
        <f>'4M'!$BX$48</f>
        <v>B0324RSO_TOT78</v>
      </c>
      <c r="F4220">
        <f>IF(ISBLANK('4M'!$R$48),"",'4M'!$R$48)</f>
        <v>0</v>
      </c>
    </row>
    <row r="4221" spans="1:6">
      <c r="A4221" t="s">
        <v>15726</v>
      </c>
      <c r="B4221" t="str">
        <f>'4M'!$BY$48</f>
        <v>B0324RSO_C_F</v>
      </c>
      <c r="F4221" t="str">
        <f>IF(ISBLANK('4M'!$S$48),"",'4M'!$S$48)</f>
        <v/>
      </c>
    </row>
    <row r="4222" spans="1:6">
      <c r="A4222" t="s">
        <v>15726</v>
      </c>
      <c r="B4222" t="str">
        <f>'4M'!$BZ$48</f>
        <v>B0324RSO_C_SWD</v>
      </c>
      <c r="F4222" t="str">
        <f>IF(ISBLANK('4M'!$T$48),"",'4M'!$T$48)</f>
        <v/>
      </c>
    </row>
    <row r="4223" spans="1:6">
      <c r="A4223" t="s">
        <v>15726</v>
      </c>
      <c r="B4223" t="str">
        <f>'4M'!$CA$48</f>
        <v>B0324RSO_C_HD</v>
      </c>
      <c r="F4223" t="str">
        <f>IF(ISBLANK('4M'!$U$48),"",'4M'!$U$48)</f>
        <v/>
      </c>
    </row>
    <row r="4224" spans="1:6">
      <c r="A4224" t="s">
        <v>15726</v>
      </c>
      <c r="B4224" t="str">
        <f>'4M'!$CB$48</f>
        <v>B0324RSO_C_STD</v>
      </c>
      <c r="F4224" t="str">
        <f>IF(ISBLANK('4M'!$V$48),"",'4M'!$V$48)</f>
        <v/>
      </c>
    </row>
    <row r="4225" spans="1:6">
      <c r="A4225" t="s">
        <v>15726</v>
      </c>
      <c r="B4225" t="str">
        <f>'4M'!$CC$48</f>
        <v>B0324RSO_C_SLT</v>
      </c>
      <c r="F4225" t="str">
        <f>IF(ISBLANK('4M'!$W$48),"",'4M'!$W$48)</f>
        <v/>
      </c>
    </row>
    <row r="4226" spans="1:6">
      <c r="A4226" t="s">
        <v>15726</v>
      </c>
      <c r="B4226" t="str">
        <f>'4M'!$CD$48</f>
        <v>B0324RSO_C_STP</v>
      </c>
      <c r="F4226" t="str">
        <f>IF(ISBLANK('4M'!$X$48),"",'4M'!$X$48)</f>
        <v/>
      </c>
    </row>
    <row r="4227" spans="1:6">
      <c r="A4227" t="s">
        <v>15726</v>
      </c>
      <c r="B4227" t="str">
        <f>'4M'!$CE$48</f>
        <v>B0324RSO_C_SDT</v>
      </c>
      <c r="F4227" t="str">
        <f>IF(ISBLANK('4M'!$Y$48),"",'4M'!$Y$48)</f>
        <v/>
      </c>
    </row>
    <row r="4228" spans="1:6">
      <c r="A4228" t="s">
        <v>15726</v>
      </c>
      <c r="B4228" t="str">
        <f>'4M'!$CF$48</f>
        <v>B0324RSO_C_SD</v>
      </c>
      <c r="F4228" t="str">
        <f>IF(ISBLANK('4M'!$Z$48),"",'4M'!$Z$48)</f>
        <v/>
      </c>
    </row>
    <row r="4229" spans="1:6">
      <c r="A4229" t="s">
        <v>15726</v>
      </c>
      <c r="B4229" t="str">
        <f>'4M'!$CG$48</f>
        <v>B0324RSO_C_TOT</v>
      </c>
      <c r="F4229">
        <f>IF(ISBLANK('4M'!$AA$48),"",'4M'!$AA$48)</f>
        <v>0</v>
      </c>
    </row>
    <row r="4230" spans="1:6">
      <c r="A4230" t="s">
        <v>15726</v>
      </c>
      <c r="B4230" t="str">
        <f>'4M'!$BL$49</f>
        <v>B0325RST_F</v>
      </c>
      <c r="F4230">
        <f>IF(ISBLANK('4M'!$F$49),"",'4M'!$F$49)</f>
        <v>0</v>
      </c>
    </row>
    <row r="4231" spans="1:6">
      <c r="A4231" t="s">
        <v>15726</v>
      </c>
      <c r="B4231" t="str">
        <f>'4M'!$BM$49</f>
        <v>B0325RST_SWD</v>
      </c>
      <c r="F4231">
        <f>IF(ISBLANK('4M'!$G$49),"",'4M'!$G$49)</f>
        <v>0</v>
      </c>
    </row>
    <row r="4232" spans="1:6">
      <c r="A4232" t="s">
        <v>15726</v>
      </c>
      <c r="B4232" t="str">
        <f>'4M'!$BN$49</f>
        <v>B0325RST_HD</v>
      </c>
      <c r="F4232">
        <f>IF(ISBLANK('4M'!$H$49),"",'4M'!$H$49)</f>
        <v>0</v>
      </c>
    </row>
    <row r="4233" spans="1:6">
      <c r="A4233" t="s">
        <v>15726</v>
      </c>
      <c r="B4233" t="str">
        <f>'4M'!$BO$49</f>
        <v>B0325RST_STD</v>
      </c>
      <c r="F4233">
        <f>IF(ISBLANK('4M'!$I$49),"",'4M'!$I$49)</f>
        <v>0</v>
      </c>
    </row>
    <row r="4234" spans="1:6">
      <c r="A4234" t="s">
        <v>15726</v>
      </c>
      <c r="B4234" t="str">
        <f>'4M'!$BP$49</f>
        <v>B0325RST_SLT</v>
      </c>
      <c r="F4234">
        <f>IF(ISBLANK('4M'!$J$49),"",'4M'!$J$49)</f>
        <v>0</v>
      </c>
    </row>
    <row r="4235" spans="1:6">
      <c r="A4235" t="s">
        <v>15726</v>
      </c>
      <c r="B4235" t="str">
        <f>'4M'!$BQ$49</f>
        <v>B0325RST_STP</v>
      </c>
      <c r="F4235">
        <f>IF(ISBLANK('4M'!$K$49),"",'4M'!$K$49)</f>
        <v>0</v>
      </c>
    </row>
    <row r="4236" spans="1:6">
      <c r="A4236" t="s">
        <v>15726</v>
      </c>
      <c r="B4236" t="str">
        <f>'4M'!$BR$49</f>
        <v>B0325RST_SDT</v>
      </c>
      <c r="F4236">
        <f>IF(ISBLANK('4M'!$L$49),"",'4M'!$L$49)</f>
        <v>0</v>
      </c>
    </row>
    <row r="4237" spans="1:6">
      <c r="A4237" t="s">
        <v>15726</v>
      </c>
      <c r="B4237" t="str">
        <f>'4M'!$BS$49</f>
        <v>B0325RST_SD</v>
      </c>
      <c r="F4237">
        <f>IF(ISBLANK('4M'!$M$49),"",'4M'!$M$49)</f>
        <v>0</v>
      </c>
    </row>
    <row r="4238" spans="1:6">
      <c r="A4238" t="s">
        <v>15726</v>
      </c>
      <c r="B4238" t="str">
        <f>'4M'!$BT$49</f>
        <v>B0325RST_TOT</v>
      </c>
      <c r="F4238">
        <f>IF(ISBLANK('4M'!$N$49),"",'4M'!$N$49)</f>
        <v>0</v>
      </c>
    </row>
    <row r="4239" spans="1:6">
      <c r="A4239" t="s">
        <v>15726</v>
      </c>
      <c r="B4239" t="str">
        <f>'4M'!$BU$49</f>
        <v>B0325RST_ASC</v>
      </c>
      <c r="F4239">
        <f>IF(ISBLANK('4M'!$O$49),"",'4M'!$O$49)</f>
        <v>0</v>
      </c>
    </row>
    <row r="4240" spans="1:6">
      <c r="A4240" t="s">
        <v>15726</v>
      </c>
      <c r="B4240" t="str">
        <f>'4M'!$BV$49</f>
        <v>B0325RST_TC</v>
      </c>
      <c r="F4240">
        <f>IF(ISBLANK('4M'!$P$49),"",'4M'!$P$49)</f>
        <v>0</v>
      </c>
    </row>
    <row r="4241" spans="1:6">
      <c r="A4241" t="s">
        <v>15726</v>
      </c>
      <c r="B4241" t="str">
        <f>'4M'!$BW$49</f>
        <v>B0325RST_TOT8</v>
      </c>
      <c r="F4241">
        <f>IF(ISBLANK('4M'!$Q$49),"",'4M'!$Q$49)</f>
        <v>0</v>
      </c>
    </row>
    <row r="4242" spans="1:6">
      <c r="A4242" t="s">
        <v>15726</v>
      </c>
      <c r="B4242" t="str">
        <f>'4M'!$BX$49</f>
        <v>B0325RST_TOT78</v>
      </c>
      <c r="F4242">
        <f>IF(ISBLANK('4M'!$R$49),"",'4M'!$R$49)</f>
        <v>0</v>
      </c>
    </row>
    <row r="4243" spans="1:6">
      <c r="A4243" t="s">
        <v>15726</v>
      </c>
      <c r="B4243" t="str">
        <f>'4M'!$BY$49</f>
        <v>B0325RST_C_F</v>
      </c>
      <c r="F4243">
        <f>IF(ISBLANK('4M'!$S$49),"",'4M'!$S$49)</f>
        <v>0</v>
      </c>
    </row>
    <row r="4244" spans="1:6">
      <c r="A4244" t="s">
        <v>15726</v>
      </c>
      <c r="B4244" t="str">
        <f>'4M'!$BZ$49</f>
        <v>B0325RST_C_SWD</v>
      </c>
      <c r="F4244">
        <f>IF(ISBLANK('4M'!$T$49),"",'4M'!$T$49)</f>
        <v>0</v>
      </c>
    </row>
    <row r="4245" spans="1:6">
      <c r="A4245" t="s">
        <v>15726</v>
      </c>
      <c r="B4245" t="str">
        <f>'4M'!$CA$49</f>
        <v>B0325RST_C_HD</v>
      </c>
      <c r="F4245">
        <f>IF(ISBLANK('4M'!$U$49),"",'4M'!$U$49)</f>
        <v>0</v>
      </c>
    </row>
    <row r="4246" spans="1:6">
      <c r="A4246" t="s">
        <v>15726</v>
      </c>
      <c r="B4246" t="str">
        <f>'4M'!$CB$49</f>
        <v>B0325RST_C_STD</v>
      </c>
      <c r="F4246">
        <f>IF(ISBLANK('4M'!$V$49),"",'4M'!$V$49)</f>
        <v>0</v>
      </c>
    </row>
    <row r="4247" spans="1:6">
      <c r="A4247" t="s">
        <v>15726</v>
      </c>
      <c r="B4247" t="str">
        <f>'4M'!$CC$49</f>
        <v>B0325RST_C_SLT</v>
      </c>
      <c r="F4247">
        <f>IF(ISBLANK('4M'!$W$49),"",'4M'!$W$49)</f>
        <v>0</v>
      </c>
    </row>
    <row r="4248" spans="1:6">
      <c r="A4248" t="s">
        <v>15726</v>
      </c>
      <c r="B4248" t="str">
        <f>'4M'!$CD$49</f>
        <v>B0325RST_C_STP</v>
      </c>
      <c r="F4248">
        <f>IF(ISBLANK('4M'!$X$49),"",'4M'!$X$49)</f>
        <v>0</v>
      </c>
    </row>
    <row r="4249" spans="1:6">
      <c r="A4249" t="s">
        <v>15726</v>
      </c>
      <c r="B4249" t="str">
        <f>'4M'!$CE$49</f>
        <v>B0325RST_C_SDT</v>
      </c>
      <c r="F4249">
        <f>IF(ISBLANK('4M'!$Y$49),"",'4M'!$Y$49)</f>
        <v>0</v>
      </c>
    </row>
    <row r="4250" spans="1:6">
      <c r="A4250" t="s">
        <v>15726</v>
      </c>
      <c r="B4250" t="str">
        <f>'4M'!$CF$49</f>
        <v>B0325RST_C_SD</v>
      </c>
      <c r="F4250">
        <f>IF(ISBLANK('4M'!$Z$49),"",'4M'!$Z$49)</f>
        <v>0</v>
      </c>
    </row>
    <row r="4251" spans="1:6">
      <c r="A4251" t="s">
        <v>15726</v>
      </c>
      <c r="B4251" t="str">
        <f>'4M'!$CG$49</f>
        <v>B0325RST_C_TOT</v>
      </c>
      <c r="F4251">
        <f>IF(ISBLANK('4M'!$AA$49),"",'4M'!$AA$49)</f>
        <v>0</v>
      </c>
    </row>
    <row r="4252" spans="1:6">
      <c r="A4252" t="s">
        <v>15726</v>
      </c>
      <c r="B4252" t="str">
        <f>'4M'!$CH$49</f>
        <v>B0390PRT_TE</v>
      </c>
      <c r="F4252" t="str">
        <f>IF(ISBLANK('4M'!$AB$49),"",'4M'!$AB$49)</f>
        <v/>
      </c>
    </row>
    <row r="4253" spans="1:6">
      <c r="A4253" t="s">
        <v>15726</v>
      </c>
      <c r="B4253" t="str">
        <f>'4M'!$CI$49</f>
        <v>B0390PRT_TA</v>
      </c>
      <c r="F4253" t="str">
        <f>IF(ISBLANK('4M'!$AC$49),"",'4M'!$AC$49)</f>
        <v/>
      </c>
    </row>
    <row r="4254" spans="1:6">
      <c r="A4254" t="s">
        <v>15726</v>
      </c>
      <c r="B4254" t="str">
        <f>'4M'!$CJ$49</f>
        <v>B0390PRT_TC</v>
      </c>
      <c r="F4254" t="str">
        <f>IF(ISBLANK('4M'!$AD$49),"",'4M'!$AD$49)</f>
        <v/>
      </c>
    </row>
    <row r="4255" spans="1:6">
      <c r="A4255" t="s">
        <v>15726</v>
      </c>
      <c r="B4255" t="str">
        <f>'4M'!$BL$50</f>
        <v>B0326UVC_F</v>
      </c>
      <c r="F4255" t="str">
        <f>IF(ISBLANK('4M'!$F$50),"",'4M'!$F$50)</f>
        <v/>
      </c>
    </row>
    <row r="4256" spans="1:6">
      <c r="A4256" t="s">
        <v>15726</v>
      </c>
      <c r="B4256" t="str">
        <f>'4M'!$BM$50</f>
        <v>B0326UVC_SWD</v>
      </c>
      <c r="F4256" t="str">
        <f>IF(ISBLANK('4M'!$G$50),"",'4M'!$G$50)</f>
        <v/>
      </c>
    </row>
    <row r="4257" spans="1:6">
      <c r="A4257" t="s">
        <v>15726</v>
      </c>
      <c r="B4257" t="str">
        <f>'4M'!$BN$50</f>
        <v>B0326UVC_HD</v>
      </c>
      <c r="F4257" t="str">
        <f>IF(ISBLANK('4M'!$H$50),"",'4M'!$H$50)</f>
        <v/>
      </c>
    </row>
    <row r="4258" spans="1:6">
      <c r="A4258" t="s">
        <v>15726</v>
      </c>
      <c r="B4258" t="str">
        <f>'4M'!$BO$50</f>
        <v>B0326UVC_STD</v>
      </c>
      <c r="F4258" t="str">
        <f>IF(ISBLANK('4M'!$I$50),"",'4M'!$I$50)</f>
        <v/>
      </c>
    </row>
    <row r="4259" spans="1:6">
      <c r="A4259" t="s">
        <v>15726</v>
      </c>
      <c r="B4259" t="str">
        <f>'4M'!$BP$50</f>
        <v>B0326UVC_SLT</v>
      </c>
      <c r="F4259" t="str">
        <f>IF(ISBLANK('4M'!$J$50),"",'4M'!$J$50)</f>
        <v/>
      </c>
    </row>
    <row r="4260" spans="1:6">
      <c r="A4260" t="s">
        <v>15726</v>
      </c>
      <c r="B4260" t="str">
        <f>'4M'!$BQ$50</f>
        <v>B0326UVC_STP</v>
      </c>
      <c r="F4260" t="str">
        <f>IF(ISBLANK('4M'!$K$50),"",'4M'!$K$50)</f>
        <v/>
      </c>
    </row>
    <row r="4261" spans="1:6">
      <c r="A4261" t="s">
        <v>15726</v>
      </c>
      <c r="B4261" t="str">
        <f>'4M'!$BR$50</f>
        <v>B0326UVC_SDT</v>
      </c>
      <c r="F4261" t="str">
        <f>IF(ISBLANK('4M'!$L$50),"",'4M'!$L$50)</f>
        <v/>
      </c>
    </row>
    <row r="4262" spans="1:6">
      <c r="A4262" t="s">
        <v>15726</v>
      </c>
      <c r="B4262" t="str">
        <f>'4M'!$BS$50</f>
        <v>B0326UVC_SD</v>
      </c>
      <c r="F4262" t="str">
        <f>IF(ISBLANK('4M'!$M$50),"",'4M'!$M$50)</f>
        <v/>
      </c>
    </row>
    <row r="4263" spans="1:6">
      <c r="A4263" t="s">
        <v>15726</v>
      </c>
      <c r="B4263" t="str">
        <f>'4M'!$BT$50</f>
        <v>B0326UVC_TOT</v>
      </c>
      <c r="F4263">
        <f>IF(ISBLANK('4M'!$N$50),"",'4M'!$N$50)</f>
        <v>0</v>
      </c>
    </row>
    <row r="4264" spans="1:6">
      <c r="A4264" t="s">
        <v>15726</v>
      </c>
      <c r="B4264" t="str">
        <f>'4M'!$BU$50</f>
        <v>B0326UVC_ASC</v>
      </c>
      <c r="F4264" t="str">
        <f>IF(ISBLANK('4M'!$O$50),"",'4M'!$O$50)</f>
        <v/>
      </c>
    </row>
    <row r="4265" spans="1:6">
      <c r="A4265" t="s">
        <v>15726</v>
      </c>
      <c r="B4265" t="str">
        <f>'4M'!$BV$50</f>
        <v>B0326UVC_TC</v>
      </c>
      <c r="F4265" t="str">
        <f>IF(ISBLANK('4M'!$P$50),"",'4M'!$P$50)</f>
        <v/>
      </c>
    </row>
    <row r="4266" spans="1:6">
      <c r="A4266" t="s">
        <v>15726</v>
      </c>
      <c r="B4266" t="str">
        <f>'4M'!$BW$50</f>
        <v>B0326UVC_TOT8</v>
      </c>
      <c r="F4266">
        <f>IF(ISBLANK('4M'!$Q$50),"",'4M'!$Q$50)</f>
        <v>0</v>
      </c>
    </row>
    <row r="4267" spans="1:6">
      <c r="A4267" t="s">
        <v>15726</v>
      </c>
      <c r="B4267" t="str">
        <f>'4M'!$BX$50</f>
        <v>B0326UVC_TOT78</v>
      </c>
      <c r="F4267">
        <f>IF(ISBLANK('4M'!$R$50),"",'4M'!$R$50)</f>
        <v>0</v>
      </c>
    </row>
    <row r="4268" spans="1:6">
      <c r="A4268" t="s">
        <v>15726</v>
      </c>
      <c r="B4268" t="str">
        <f>'4M'!$BY$50</f>
        <v>B0326UVC_C_F</v>
      </c>
      <c r="F4268" t="str">
        <f>IF(ISBLANK('4M'!$S$50),"",'4M'!$S$50)</f>
        <v/>
      </c>
    </row>
    <row r="4269" spans="1:6">
      <c r="A4269" t="s">
        <v>15726</v>
      </c>
      <c r="B4269" t="str">
        <f>'4M'!$BZ$50</f>
        <v>B0326UVC_C_SWD</v>
      </c>
      <c r="F4269" t="str">
        <f>IF(ISBLANK('4M'!$T$50),"",'4M'!$T$50)</f>
        <v/>
      </c>
    </row>
    <row r="4270" spans="1:6">
      <c r="A4270" t="s">
        <v>15726</v>
      </c>
      <c r="B4270" t="str">
        <f>'4M'!$CA$50</f>
        <v>B0326UVC_C_HD</v>
      </c>
      <c r="F4270" t="str">
        <f>IF(ISBLANK('4M'!$U$50),"",'4M'!$U$50)</f>
        <v/>
      </c>
    </row>
    <row r="4271" spans="1:6">
      <c r="A4271" t="s">
        <v>15726</v>
      </c>
      <c r="B4271" t="str">
        <f>'4M'!$CB$50</f>
        <v>B0326UVC_C_STD</v>
      </c>
      <c r="F4271" t="str">
        <f>IF(ISBLANK('4M'!$V$50),"",'4M'!$V$50)</f>
        <v/>
      </c>
    </row>
    <row r="4272" spans="1:6">
      <c r="A4272" t="s">
        <v>15726</v>
      </c>
      <c r="B4272" t="str">
        <f>'4M'!$CC$50</f>
        <v>B0326UVC_C_SLT</v>
      </c>
      <c r="F4272" t="str">
        <f>IF(ISBLANK('4M'!$W$50),"",'4M'!$W$50)</f>
        <v/>
      </c>
    </row>
    <row r="4273" spans="1:6">
      <c r="A4273" t="s">
        <v>15726</v>
      </c>
      <c r="B4273" t="str">
        <f>'4M'!$CD$50</f>
        <v>B0326UVC_C_STP</v>
      </c>
      <c r="F4273" t="str">
        <f>IF(ISBLANK('4M'!$X$50),"",'4M'!$X$50)</f>
        <v/>
      </c>
    </row>
    <row r="4274" spans="1:6">
      <c r="A4274" t="s">
        <v>15726</v>
      </c>
      <c r="B4274" t="str">
        <f>'4M'!$CE$50</f>
        <v>B0326UVC_C_SDT</v>
      </c>
      <c r="F4274" t="str">
        <f>IF(ISBLANK('4M'!$Y$50),"",'4M'!$Y$50)</f>
        <v/>
      </c>
    </row>
    <row r="4275" spans="1:6">
      <c r="A4275" t="s">
        <v>15726</v>
      </c>
      <c r="B4275" t="str">
        <f>'4M'!$CF$50</f>
        <v>B0326UVC_C_SD</v>
      </c>
      <c r="F4275" t="str">
        <f>IF(ISBLANK('4M'!$Z$50),"",'4M'!$Z$50)</f>
        <v/>
      </c>
    </row>
    <row r="4276" spans="1:6">
      <c r="A4276" t="s">
        <v>15726</v>
      </c>
      <c r="B4276" t="str">
        <f>'4M'!$CG$50</f>
        <v>B0326UVC_C_TOT</v>
      </c>
      <c r="F4276">
        <f>IF(ISBLANK('4M'!$AA$50),"",'4M'!$AA$50)</f>
        <v>0</v>
      </c>
    </row>
    <row r="4277" spans="1:6">
      <c r="A4277" t="s">
        <v>15726</v>
      </c>
      <c r="B4277" t="str">
        <f>'4M'!$BL$51</f>
        <v>B0327UVO_F</v>
      </c>
      <c r="F4277" t="str">
        <f>IF(ISBLANK('4M'!$F$51),"",'4M'!$F$51)</f>
        <v/>
      </c>
    </row>
    <row r="4278" spans="1:6">
      <c r="A4278" t="s">
        <v>15726</v>
      </c>
      <c r="B4278" t="str">
        <f>'4M'!$BM$51</f>
        <v>B0327UVO_SWD</v>
      </c>
      <c r="F4278" t="str">
        <f>IF(ISBLANK('4M'!$G$51),"",'4M'!$G$51)</f>
        <v/>
      </c>
    </row>
    <row r="4279" spans="1:6">
      <c r="A4279" t="s">
        <v>15726</v>
      </c>
      <c r="B4279" t="str">
        <f>'4M'!$BN$51</f>
        <v>B0327UVO_HD</v>
      </c>
      <c r="F4279" t="str">
        <f>IF(ISBLANK('4M'!$H$51),"",'4M'!$H$51)</f>
        <v/>
      </c>
    </row>
    <row r="4280" spans="1:6">
      <c r="A4280" t="s">
        <v>15726</v>
      </c>
      <c r="B4280" t="str">
        <f>'4M'!$BO$51</f>
        <v>B0327UVO_STD</v>
      </c>
      <c r="F4280" t="str">
        <f>IF(ISBLANK('4M'!$I$51),"",'4M'!$I$51)</f>
        <v/>
      </c>
    </row>
    <row r="4281" spans="1:6">
      <c r="A4281" t="s">
        <v>15726</v>
      </c>
      <c r="B4281" t="str">
        <f>'4M'!$BP$51</f>
        <v>B0327UVO_SLT</v>
      </c>
      <c r="F4281" t="str">
        <f>IF(ISBLANK('4M'!$J$51),"",'4M'!$J$51)</f>
        <v/>
      </c>
    </row>
    <row r="4282" spans="1:6">
      <c r="A4282" t="s">
        <v>15726</v>
      </c>
      <c r="B4282" t="str">
        <f>'4M'!$BQ$51</f>
        <v>B0327UVO_STP</v>
      </c>
      <c r="F4282" t="str">
        <f>IF(ISBLANK('4M'!$K$51),"",'4M'!$K$51)</f>
        <v/>
      </c>
    </row>
    <row r="4283" spans="1:6">
      <c r="A4283" t="s">
        <v>15726</v>
      </c>
      <c r="B4283" t="str">
        <f>'4M'!$BR$51</f>
        <v>B0327UVO_SDT</v>
      </c>
      <c r="F4283" t="str">
        <f>IF(ISBLANK('4M'!$L$51),"",'4M'!$L$51)</f>
        <v/>
      </c>
    </row>
    <row r="4284" spans="1:6">
      <c r="A4284" t="s">
        <v>15726</v>
      </c>
      <c r="B4284" t="str">
        <f>'4M'!$BS$51</f>
        <v>B0327UVO_SD</v>
      </c>
      <c r="F4284" t="str">
        <f>IF(ISBLANK('4M'!$M$51),"",'4M'!$M$51)</f>
        <v/>
      </c>
    </row>
    <row r="4285" spans="1:6">
      <c r="A4285" t="s">
        <v>15726</v>
      </c>
      <c r="B4285" t="str">
        <f>'4M'!$BT$51</f>
        <v>B0327UVO_TOT</v>
      </c>
      <c r="F4285">
        <f>IF(ISBLANK('4M'!$N$51),"",'4M'!$N$51)</f>
        <v>0</v>
      </c>
    </row>
    <row r="4286" spans="1:6">
      <c r="A4286" t="s">
        <v>15726</v>
      </c>
      <c r="B4286" t="str">
        <f>'4M'!$BU$51</f>
        <v>B0327UVO_ASC</v>
      </c>
      <c r="F4286" t="str">
        <f>IF(ISBLANK('4M'!$O$51),"",'4M'!$O$51)</f>
        <v/>
      </c>
    </row>
    <row r="4287" spans="1:6">
      <c r="A4287" t="s">
        <v>15726</v>
      </c>
      <c r="B4287" t="str">
        <f>'4M'!$BV$51</f>
        <v>B0327UVO_TC</v>
      </c>
      <c r="F4287" t="str">
        <f>IF(ISBLANK('4M'!$P$51),"",'4M'!$P$51)</f>
        <v/>
      </c>
    </row>
    <row r="4288" spans="1:6">
      <c r="A4288" t="s">
        <v>15726</v>
      </c>
      <c r="B4288" t="str">
        <f>'4M'!$BW$51</f>
        <v>B0327UVO_TOT8</v>
      </c>
      <c r="F4288">
        <f>IF(ISBLANK('4M'!$Q$51),"",'4M'!$Q$51)</f>
        <v>0</v>
      </c>
    </row>
    <row r="4289" spans="1:6">
      <c r="A4289" t="s">
        <v>15726</v>
      </c>
      <c r="B4289" t="str">
        <f>'4M'!$BX$51</f>
        <v>B0327UVO_TOT78</v>
      </c>
      <c r="F4289">
        <f>IF(ISBLANK('4M'!$R$51),"",'4M'!$R$51)</f>
        <v>0</v>
      </c>
    </row>
    <row r="4290" spans="1:6">
      <c r="A4290" t="s">
        <v>15726</v>
      </c>
      <c r="B4290" t="str">
        <f>'4M'!$BY$51</f>
        <v>B0327UVO_C_F</v>
      </c>
      <c r="F4290" t="str">
        <f>IF(ISBLANK('4M'!$S$51),"",'4M'!$S$51)</f>
        <v/>
      </c>
    </row>
    <row r="4291" spans="1:6">
      <c r="A4291" t="s">
        <v>15726</v>
      </c>
      <c r="B4291" t="str">
        <f>'4M'!$BZ$51</f>
        <v>B0327UVO_C_SWD</v>
      </c>
      <c r="F4291" t="str">
        <f>IF(ISBLANK('4M'!$T$51),"",'4M'!$T$51)</f>
        <v/>
      </c>
    </row>
    <row r="4292" spans="1:6">
      <c r="A4292" t="s">
        <v>15726</v>
      </c>
      <c r="B4292" t="str">
        <f>'4M'!$CA$51</f>
        <v>B0327UVO_C_HD</v>
      </c>
      <c r="F4292" t="str">
        <f>IF(ISBLANK('4M'!$U$51),"",'4M'!$U$51)</f>
        <v/>
      </c>
    </row>
    <row r="4293" spans="1:6">
      <c r="A4293" t="s">
        <v>15726</v>
      </c>
      <c r="B4293" t="str">
        <f>'4M'!$CB$51</f>
        <v>B0327UVO_C_STD</v>
      </c>
      <c r="F4293" t="str">
        <f>IF(ISBLANK('4M'!$V$51),"",'4M'!$V$51)</f>
        <v/>
      </c>
    </row>
    <row r="4294" spans="1:6">
      <c r="A4294" t="s">
        <v>15726</v>
      </c>
      <c r="B4294" t="str">
        <f>'4M'!$CC$51</f>
        <v>B0327UVO_C_SLT</v>
      </c>
      <c r="F4294" t="str">
        <f>IF(ISBLANK('4M'!$W$51),"",'4M'!$W$51)</f>
        <v/>
      </c>
    </row>
    <row r="4295" spans="1:6">
      <c r="A4295" t="s">
        <v>15726</v>
      </c>
      <c r="B4295" t="str">
        <f>'4M'!$CD$51</f>
        <v>B0327UVO_C_STP</v>
      </c>
      <c r="F4295" t="str">
        <f>IF(ISBLANK('4M'!$X$51),"",'4M'!$X$51)</f>
        <v/>
      </c>
    </row>
    <row r="4296" spans="1:6">
      <c r="A4296" t="s">
        <v>15726</v>
      </c>
      <c r="B4296" t="str">
        <f>'4M'!$CE$51</f>
        <v>B0327UVO_C_SDT</v>
      </c>
      <c r="F4296" t="str">
        <f>IF(ISBLANK('4M'!$Y$51),"",'4M'!$Y$51)</f>
        <v/>
      </c>
    </row>
    <row r="4297" spans="1:6">
      <c r="A4297" t="s">
        <v>15726</v>
      </c>
      <c r="B4297" t="str">
        <f>'4M'!$CF$51</f>
        <v>B0327UVO_C_SD</v>
      </c>
      <c r="F4297" t="str">
        <f>IF(ISBLANK('4M'!$Z$51),"",'4M'!$Z$51)</f>
        <v/>
      </c>
    </row>
    <row r="4298" spans="1:6">
      <c r="A4298" t="s">
        <v>15726</v>
      </c>
      <c r="B4298" t="str">
        <f>'4M'!$CG$51</f>
        <v>B0327UVO_C_TOT</v>
      </c>
      <c r="F4298">
        <f>IF(ISBLANK('4M'!$AA$51),"",'4M'!$AA$51)</f>
        <v>0</v>
      </c>
    </row>
    <row r="4299" spans="1:6">
      <c r="A4299" t="s">
        <v>15726</v>
      </c>
      <c r="B4299" t="str">
        <f>'4M'!$BL$52</f>
        <v>B0328UVT_F</v>
      </c>
      <c r="F4299">
        <f>IF(ISBLANK('4M'!$F$52),"",'4M'!$F$52)</f>
        <v>0</v>
      </c>
    </row>
    <row r="4300" spans="1:6">
      <c r="A4300" t="s">
        <v>15726</v>
      </c>
      <c r="B4300" t="str">
        <f>'4M'!$BM$52</f>
        <v>B0328UVT_SWD</v>
      </c>
      <c r="F4300">
        <f>IF(ISBLANK('4M'!$G$52),"",'4M'!$G$52)</f>
        <v>0</v>
      </c>
    </row>
    <row r="4301" spans="1:6">
      <c r="A4301" t="s">
        <v>15726</v>
      </c>
      <c r="B4301" t="str">
        <f>'4M'!$BN$52</f>
        <v>B0328UVT_HD</v>
      </c>
      <c r="F4301">
        <f>IF(ISBLANK('4M'!$H$52),"",'4M'!$H$52)</f>
        <v>0</v>
      </c>
    </row>
    <row r="4302" spans="1:6">
      <c r="A4302" t="s">
        <v>15726</v>
      </c>
      <c r="B4302" t="str">
        <f>'4M'!$BO$52</f>
        <v>B0328UVT_STD</v>
      </c>
      <c r="F4302">
        <f>IF(ISBLANK('4M'!$I$52),"",'4M'!$I$52)</f>
        <v>0</v>
      </c>
    </row>
    <row r="4303" spans="1:6">
      <c r="A4303" t="s">
        <v>15726</v>
      </c>
      <c r="B4303" t="str">
        <f>'4M'!$BP$52</f>
        <v>B0328UVT_SLT</v>
      </c>
      <c r="F4303">
        <f>IF(ISBLANK('4M'!$J$52),"",'4M'!$J$52)</f>
        <v>0</v>
      </c>
    </row>
    <row r="4304" spans="1:6">
      <c r="A4304" t="s">
        <v>15726</v>
      </c>
      <c r="B4304" t="str">
        <f>'4M'!$BQ$52</f>
        <v>B0328UVT_STP</v>
      </c>
      <c r="F4304">
        <f>IF(ISBLANK('4M'!$K$52),"",'4M'!$K$52)</f>
        <v>0</v>
      </c>
    </row>
    <row r="4305" spans="1:6">
      <c r="A4305" t="s">
        <v>15726</v>
      </c>
      <c r="B4305" t="str">
        <f>'4M'!$BR$52</f>
        <v>B0328UVT_SDT</v>
      </c>
      <c r="F4305">
        <f>IF(ISBLANK('4M'!$L$52),"",'4M'!$L$52)</f>
        <v>0</v>
      </c>
    </row>
    <row r="4306" spans="1:6">
      <c r="A4306" t="s">
        <v>15726</v>
      </c>
      <c r="B4306" t="str">
        <f>'4M'!$BS$52</f>
        <v>B0328UVT_SD</v>
      </c>
      <c r="F4306">
        <f>IF(ISBLANK('4M'!$M$52),"",'4M'!$M$52)</f>
        <v>0</v>
      </c>
    </row>
    <row r="4307" spans="1:6">
      <c r="A4307" t="s">
        <v>15726</v>
      </c>
      <c r="B4307" t="str">
        <f>'4M'!$BT$52</f>
        <v>B0328UVT_TOT</v>
      </c>
      <c r="F4307">
        <f>IF(ISBLANK('4M'!$N$52),"",'4M'!$N$52)</f>
        <v>0</v>
      </c>
    </row>
    <row r="4308" spans="1:6">
      <c r="A4308" t="s">
        <v>15726</v>
      </c>
      <c r="B4308" t="str">
        <f>'4M'!$BU$52</f>
        <v>B0328UVT_ASC</v>
      </c>
      <c r="F4308">
        <f>IF(ISBLANK('4M'!$O$52),"",'4M'!$O$52)</f>
        <v>0</v>
      </c>
    </row>
    <row r="4309" spans="1:6">
      <c r="A4309" t="s">
        <v>15726</v>
      </c>
      <c r="B4309" t="str">
        <f>'4M'!$BV$52</f>
        <v>B0328UVT_TC</v>
      </c>
      <c r="F4309">
        <f>IF(ISBLANK('4M'!$P$52),"",'4M'!$P$52)</f>
        <v>0</v>
      </c>
    </row>
    <row r="4310" spans="1:6">
      <c r="A4310" t="s">
        <v>15726</v>
      </c>
      <c r="B4310" t="str">
        <f>'4M'!$BW$52</f>
        <v>B0328UVT_TOT8</v>
      </c>
      <c r="F4310">
        <f>IF(ISBLANK('4M'!$Q$52),"",'4M'!$Q$52)</f>
        <v>0</v>
      </c>
    </row>
    <row r="4311" spans="1:6">
      <c r="A4311" t="s">
        <v>15726</v>
      </c>
      <c r="B4311" t="str">
        <f>'4M'!$BX$52</f>
        <v>B0328UVT_TOT78</v>
      </c>
      <c r="F4311">
        <f>IF(ISBLANK('4M'!$R$52),"",'4M'!$R$52)</f>
        <v>0</v>
      </c>
    </row>
    <row r="4312" spans="1:6">
      <c r="A4312" t="s">
        <v>15726</v>
      </c>
      <c r="B4312" t="str">
        <f>'4M'!$BY$52</f>
        <v>B0328UVT_C_F</v>
      </c>
      <c r="F4312">
        <f>IF(ISBLANK('4M'!$S$52),"",'4M'!$S$52)</f>
        <v>0</v>
      </c>
    </row>
    <row r="4313" spans="1:6">
      <c r="A4313" t="s">
        <v>15726</v>
      </c>
      <c r="B4313" t="str">
        <f>'4M'!$BZ$52</f>
        <v>B0328UVT_C_SWD</v>
      </c>
      <c r="F4313">
        <f>IF(ISBLANK('4M'!$T$52),"",'4M'!$T$52)</f>
        <v>0</v>
      </c>
    </row>
    <row r="4314" spans="1:6">
      <c r="A4314" t="s">
        <v>15726</v>
      </c>
      <c r="B4314" t="str">
        <f>'4M'!$CA$52</f>
        <v>B0328UVT_C_HD</v>
      </c>
      <c r="F4314">
        <f>IF(ISBLANK('4M'!$U$52),"",'4M'!$U$52)</f>
        <v>0</v>
      </c>
    </row>
    <row r="4315" spans="1:6">
      <c r="A4315" t="s">
        <v>15726</v>
      </c>
      <c r="B4315" t="str">
        <f>'4M'!$CB$52</f>
        <v>B0328UVT_C_STD</v>
      </c>
      <c r="F4315">
        <f>IF(ISBLANK('4M'!$V$52),"",'4M'!$V$52)</f>
        <v>0</v>
      </c>
    </row>
    <row r="4316" spans="1:6">
      <c r="A4316" t="s">
        <v>15726</v>
      </c>
      <c r="B4316" t="str">
        <f>'4M'!$CC$52</f>
        <v>B0328UVT_C_SLT</v>
      </c>
      <c r="F4316">
        <f>IF(ISBLANK('4M'!$W$52),"",'4M'!$W$52)</f>
        <v>0</v>
      </c>
    </row>
    <row r="4317" spans="1:6">
      <c r="A4317" t="s">
        <v>15726</v>
      </c>
      <c r="B4317" t="str">
        <f>'4M'!$CD$52</f>
        <v>B0328UVT_C_STP</v>
      </c>
      <c r="F4317">
        <f>IF(ISBLANK('4M'!$X$52),"",'4M'!$X$52)</f>
        <v>0</v>
      </c>
    </row>
    <row r="4318" spans="1:6">
      <c r="A4318" t="s">
        <v>15726</v>
      </c>
      <c r="B4318" t="str">
        <f>'4M'!$CE$52</f>
        <v>B0328UVT_C_SDT</v>
      </c>
      <c r="F4318">
        <f>IF(ISBLANK('4M'!$Y$52),"",'4M'!$Y$52)</f>
        <v>0</v>
      </c>
    </row>
    <row r="4319" spans="1:6">
      <c r="A4319" t="s">
        <v>15726</v>
      </c>
      <c r="B4319" t="str">
        <f>'4M'!$CF$52</f>
        <v>B0328UVT_C_SD</v>
      </c>
      <c r="F4319">
        <f>IF(ISBLANK('4M'!$Z$52),"",'4M'!$Z$52)</f>
        <v>0</v>
      </c>
    </row>
    <row r="4320" spans="1:6">
      <c r="A4320" t="s">
        <v>15726</v>
      </c>
      <c r="B4320" t="str">
        <f>'4M'!$CG$52</f>
        <v>B0328UVT_C_TOT</v>
      </c>
      <c r="F4320">
        <f>IF(ISBLANK('4M'!$AA$52),"",'4M'!$AA$52)</f>
        <v>0</v>
      </c>
    </row>
    <row r="4321" spans="1:6">
      <c r="A4321" t="s">
        <v>15726</v>
      </c>
      <c r="B4321" t="str">
        <f>'4M'!$CH$52</f>
        <v>B0391UVT_TE</v>
      </c>
      <c r="F4321" t="str">
        <f>IF(ISBLANK('4M'!$AB$52),"",'4M'!$AB$52)</f>
        <v/>
      </c>
    </row>
    <row r="4322" spans="1:6">
      <c r="A4322" t="s">
        <v>15726</v>
      </c>
      <c r="B4322" t="str">
        <f>'4M'!$CI$52</f>
        <v>B0391UVT_TA</v>
      </c>
      <c r="F4322" t="str">
        <f>IF(ISBLANK('4M'!$AC$52),"",'4M'!$AC$52)</f>
        <v/>
      </c>
    </row>
    <row r="4323" spans="1:6">
      <c r="A4323" t="s">
        <v>15726</v>
      </c>
      <c r="B4323" t="str">
        <f>'4M'!$CJ$52</f>
        <v>B0391UVT_TC</v>
      </c>
      <c r="F4323" t="str">
        <f>IF(ISBLANK('4M'!$AD$52),"",'4M'!$AD$52)</f>
        <v/>
      </c>
    </row>
    <row r="4324" spans="1:6">
      <c r="A4324" t="s">
        <v>15726</v>
      </c>
      <c r="B4324" t="str">
        <f>'4M'!$BL$53</f>
        <v>B0329INC_F</v>
      </c>
      <c r="F4324" t="str">
        <f>IF(ISBLANK('4M'!$F$53),"",'4M'!$F$53)</f>
        <v/>
      </c>
    </row>
    <row r="4325" spans="1:6">
      <c r="A4325" t="s">
        <v>15726</v>
      </c>
      <c r="B4325" t="str">
        <f>'4M'!$BM$53</f>
        <v>B0329INC_SWD</v>
      </c>
      <c r="F4325" t="str">
        <f>IF(ISBLANK('4M'!$G$53),"",'4M'!$G$53)</f>
        <v/>
      </c>
    </row>
    <row r="4326" spans="1:6">
      <c r="A4326" t="s">
        <v>15726</v>
      </c>
      <c r="B4326" t="str">
        <f>'4M'!$BN$53</f>
        <v>B0329INC_HD</v>
      </c>
      <c r="F4326" t="str">
        <f>IF(ISBLANK('4M'!$H$53),"",'4M'!$H$53)</f>
        <v/>
      </c>
    </row>
    <row r="4327" spans="1:6">
      <c r="A4327" t="s">
        <v>15726</v>
      </c>
      <c r="B4327" t="str">
        <f>'4M'!$BO$53</f>
        <v>B0329INC_STD</v>
      </c>
      <c r="F4327" t="str">
        <f>IF(ISBLANK('4M'!$I$53),"",'4M'!$I$53)</f>
        <v/>
      </c>
    </row>
    <row r="4328" spans="1:6">
      <c r="A4328" t="s">
        <v>15726</v>
      </c>
      <c r="B4328" t="str">
        <f>'4M'!$BP$53</f>
        <v>B0329INC_SLT</v>
      </c>
      <c r="F4328" t="str">
        <f>IF(ISBLANK('4M'!$J$53),"",'4M'!$J$53)</f>
        <v/>
      </c>
    </row>
    <row r="4329" spans="1:6">
      <c r="A4329" t="s">
        <v>15726</v>
      </c>
      <c r="B4329" t="str">
        <f>'4M'!$BQ$53</f>
        <v>B0329INC_STP</v>
      </c>
      <c r="F4329" t="str">
        <f>IF(ISBLANK('4M'!$K$53),"",'4M'!$K$53)</f>
        <v/>
      </c>
    </row>
    <row r="4330" spans="1:6">
      <c r="A4330" t="s">
        <v>15726</v>
      </c>
      <c r="B4330" t="str">
        <f>'4M'!$BR$53</f>
        <v>B0329INC_SDT</v>
      </c>
      <c r="F4330" t="str">
        <f>IF(ISBLANK('4M'!$L$53),"",'4M'!$L$53)</f>
        <v/>
      </c>
    </row>
    <row r="4331" spans="1:6">
      <c r="A4331" t="s">
        <v>15726</v>
      </c>
      <c r="B4331" t="str">
        <f>'4M'!$BS$53</f>
        <v>B0329INC_SD</v>
      </c>
      <c r="F4331" t="str">
        <f>IF(ISBLANK('4M'!$M$53),"",'4M'!$M$53)</f>
        <v/>
      </c>
    </row>
    <row r="4332" spans="1:6">
      <c r="A4332" t="s">
        <v>15726</v>
      </c>
      <c r="B4332" t="str">
        <f>'4M'!$BT$53</f>
        <v>B0329INC_TOT</v>
      </c>
      <c r="F4332">
        <f>IF(ISBLANK('4M'!$N$53),"",'4M'!$N$53)</f>
        <v>0</v>
      </c>
    </row>
    <row r="4333" spans="1:6">
      <c r="A4333" t="s">
        <v>15726</v>
      </c>
      <c r="B4333" t="str">
        <f>'4M'!$BU$53</f>
        <v>B0329INC_ASC</v>
      </c>
      <c r="F4333" t="str">
        <f>IF(ISBLANK('4M'!$O$53),"",'4M'!$O$53)</f>
        <v/>
      </c>
    </row>
    <row r="4334" spans="1:6">
      <c r="A4334" t="s">
        <v>15726</v>
      </c>
      <c r="B4334" t="str">
        <f>'4M'!$BV$53</f>
        <v>B0329INC_TC</v>
      </c>
      <c r="F4334" t="str">
        <f>IF(ISBLANK('4M'!$P$53),"",'4M'!$P$53)</f>
        <v/>
      </c>
    </row>
    <row r="4335" spans="1:6">
      <c r="A4335" t="s">
        <v>15726</v>
      </c>
      <c r="B4335" t="str">
        <f>'4M'!$BW$53</f>
        <v>B0329INC_TOT8</v>
      </c>
      <c r="F4335">
        <f>IF(ISBLANK('4M'!$Q$53),"",'4M'!$Q$53)</f>
        <v>0</v>
      </c>
    </row>
    <row r="4336" spans="1:6">
      <c r="A4336" t="s">
        <v>15726</v>
      </c>
      <c r="B4336" t="str">
        <f>'4M'!$BX$53</f>
        <v>B0329INC_TOT78</v>
      </c>
      <c r="F4336">
        <f>IF(ISBLANK('4M'!$R$53),"",'4M'!$R$53)</f>
        <v>0</v>
      </c>
    </row>
    <row r="4337" spans="1:6">
      <c r="A4337" t="s">
        <v>15726</v>
      </c>
      <c r="B4337" t="str">
        <f>'4M'!$BL$54</f>
        <v>B0330INO_F</v>
      </c>
      <c r="F4337" t="str">
        <f>IF(ISBLANK('4M'!$F$54),"",'4M'!$F$54)</f>
        <v/>
      </c>
    </row>
    <row r="4338" spans="1:6">
      <c r="A4338" t="s">
        <v>15726</v>
      </c>
      <c r="B4338" t="str">
        <f>'4M'!$BM$54</f>
        <v>B0330INO_SWD</v>
      </c>
      <c r="F4338" t="str">
        <f>IF(ISBLANK('4M'!$G$54),"",'4M'!$G$54)</f>
        <v/>
      </c>
    </row>
    <row r="4339" spans="1:6">
      <c r="A4339" t="s">
        <v>15726</v>
      </c>
      <c r="B4339" t="str">
        <f>'4M'!$BN$54</f>
        <v>B0330INO_HD</v>
      </c>
      <c r="F4339" t="str">
        <f>IF(ISBLANK('4M'!$H$54),"",'4M'!$H$54)</f>
        <v/>
      </c>
    </row>
    <row r="4340" spans="1:6">
      <c r="A4340" t="s">
        <v>15726</v>
      </c>
      <c r="B4340" t="str">
        <f>'4M'!$BO$54</f>
        <v>B0330INO_STD</v>
      </c>
      <c r="F4340" t="str">
        <f>IF(ISBLANK('4M'!$I$54),"",'4M'!$I$54)</f>
        <v/>
      </c>
    </row>
    <row r="4341" spans="1:6">
      <c r="A4341" t="s">
        <v>15726</v>
      </c>
      <c r="B4341" t="str">
        <f>'4M'!$BP$54</f>
        <v>B0330INO_SLT</v>
      </c>
      <c r="F4341" t="str">
        <f>IF(ISBLANK('4M'!$J$54),"",'4M'!$J$54)</f>
        <v/>
      </c>
    </row>
    <row r="4342" spans="1:6">
      <c r="A4342" t="s">
        <v>15726</v>
      </c>
      <c r="B4342" t="str">
        <f>'4M'!$BQ$54</f>
        <v>B0330INO_STP</v>
      </c>
      <c r="F4342" t="str">
        <f>IF(ISBLANK('4M'!$K$54),"",'4M'!$K$54)</f>
        <v/>
      </c>
    </row>
    <row r="4343" spans="1:6">
      <c r="A4343" t="s">
        <v>15726</v>
      </c>
      <c r="B4343" t="str">
        <f>'4M'!$BR$54</f>
        <v>B0330INO_SDT</v>
      </c>
      <c r="F4343" t="str">
        <f>IF(ISBLANK('4M'!$L$54),"",'4M'!$L$54)</f>
        <v/>
      </c>
    </row>
    <row r="4344" spans="1:6">
      <c r="A4344" t="s">
        <v>15726</v>
      </c>
      <c r="B4344" t="str">
        <f>'4M'!$BS$54</f>
        <v>B0330INO_SD</v>
      </c>
      <c r="F4344" t="str">
        <f>IF(ISBLANK('4M'!$M$54),"",'4M'!$M$54)</f>
        <v/>
      </c>
    </row>
    <row r="4345" spans="1:6">
      <c r="A4345" t="s">
        <v>15726</v>
      </c>
      <c r="B4345" t="str">
        <f>'4M'!$BT$54</f>
        <v>B0330INO_TOT</v>
      </c>
      <c r="F4345">
        <f>IF(ISBLANK('4M'!$N$54),"",'4M'!$N$54)</f>
        <v>0</v>
      </c>
    </row>
    <row r="4346" spans="1:6">
      <c r="A4346" t="s">
        <v>15726</v>
      </c>
      <c r="B4346" t="str">
        <f>'4M'!$BU$54</f>
        <v>B0330INO_ASC</v>
      </c>
      <c r="F4346" t="str">
        <f>IF(ISBLANK('4M'!$O$54),"",'4M'!$O$54)</f>
        <v/>
      </c>
    </row>
    <row r="4347" spans="1:6">
      <c r="A4347" t="s">
        <v>15726</v>
      </c>
      <c r="B4347" t="str">
        <f>'4M'!$BV$54</f>
        <v>B0330INO_TC</v>
      </c>
      <c r="F4347" t="str">
        <f>IF(ISBLANK('4M'!$P$54),"",'4M'!$P$54)</f>
        <v/>
      </c>
    </row>
    <row r="4348" spans="1:6">
      <c r="A4348" t="s">
        <v>15726</v>
      </c>
      <c r="B4348" t="str">
        <f>'4M'!$BW$54</f>
        <v>B0330INO_TOT8</v>
      </c>
      <c r="F4348">
        <f>IF(ISBLANK('4M'!$Q$54),"",'4M'!$Q$54)</f>
        <v>0</v>
      </c>
    </row>
    <row r="4349" spans="1:6">
      <c r="A4349" t="s">
        <v>15726</v>
      </c>
      <c r="B4349" t="str">
        <f>'4M'!$BX$54</f>
        <v>B0330INO_TOT78</v>
      </c>
      <c r="F4349">
        <f>IF(ISBLANK('4M'!$R$54),"",'4M'!$R$54)</f>
        <v>0</v>
      </c>
    </row>
    <row r="4350" spans="1:6">
      <c r="A4350" t="s">
        <v>15726</v>
      </c>
      <c r="B4350" t="str">
        <f>'4M'!$BL$55</f>
        <v>B0331INT_F</v>
      </c>
      <c r="F4350">
        <f>IF(ISBLANK('4M'!$F$55),"",'4M'!$F$55)</f>
        <v>0</v>
      </c>
    </row>
    <row r="4351" spans="1:6">
      <c r="A4351" t="s">
        <v>15726</v>
      </c>
      <c r="B4351" t="str">
        <f>'4M'!$BM$55</f>
        <v>B0331INT_SWD</v>
      </c>
      <c r="F4351">
        <f>IF(ISBLANK('4M'!$G$55),"",'4M'!$G$55)</f>
        <v>0</v>
      </c>
    </row>
    <row r="4352" spans="1:6">
      <c r="A4352" t="s">
        <v>15726</v>
      </c>
      <c r="B4352" t="str">
        <f>'4M'!$BN$55</f>
        <v>B0331INT_HD</v>
      </c>
      <c r="F4352">
        <f>IF(ISBLANK('4M'!$H$55),"",'4M'!$H$55)</f>
        <v>0</v>
      </c>
    </row>
    <row r="4353" spans="1:6">
      <c r="A4353" t="s">
        <v>15726</v>
      </c>
      <c r="B4353" t="str">
        <f>'4M'!$BO$55</f>
        <v>B0331INT_STD</v>
      </c>
      <c r="F4353">
        <f>IF(ISBLANK('4M'!$I$55),"",'4M'!$I$55)</f>
        <v>0</v>
      </c>
    </row>
    <row r="4354" spans="1:6">
      <c r="A4354" t="s">
        <v>15726</v>
      </c>
      <c r="B4354" t="str">
        <f>'4M'!$BP$55</f>
        <v>B0331INT_SLT</v>
      </c>
      <c r="F4354">
        <f>IF(ISBLANK('4M'!$J$55),"",'4M'!$J$55)</f>
        <v>0</v>
      </c>
    </row>
    <row r="4355" spans="1:6">
      <c r="A4355" t="s">
        <v>15726</v>
      </c>
      <c r="B4355" t="str">
        <f>'4M'!$BQ$55</f>
        <v>B0331INT_STP</v>
      </c>
      <c r="F4355">
        <f>IF(ISBLANK('4M'!$K$55),"",'4M'!$K$55)</f>
        <v>0</v>
      </c>
    </row>
    <row r="4356" spans="1:6">
      <c r="A4356" t="s">
        <v>15726</v>
      </c>
      <c r="B4356" t="str">
        <f>'4M'!$BR$55</f>
        <v>B0331INT_SDT</v>
      </c>
      <c r="F4356">
        <f>IF(ISBLANK('4M'!$L$55),"",'4M'!$L$55)</f>
        <v>0</v>
      </c>
    </row>
    <row r="4357" spans="1:6">
      <c r="A4357" t="s">
        <v>15726</v>
      </c>
      <c r="B4357" t="str">
        <f>'4M'!$BS$55</f>
        <v>B0331INT_SD</v>
      </c>
      <c r="F4357">
        <f>IF(ISBLANK('4M'!$M$55),"",'4M'!$M$55)</f>
        <v>0</v>
      </c>
    </row>
    <row r="4358" spans="1:6">
      <c r="A4358" t="s">
        <v>15726</v>
      </c>
      <c r="B4358" t="str">
        <f>'4M'!$BT$55</f>
        <v>B0331INT_TOT</v>
      </c>
      <c r="F4358">
        <f>IF(ISBLANK('4M'!$N$55),"",'4M'!$N$55)</f>
        <v>0</v>
      </c>
    </row>
    <row r="4359" spans="1:6">
      <c r="A4359" t="s">
        <v>15726</v>
      </c>
      <c r="B4359" t="str">
        <f>'4M'!$BU$55</f>
        <v>B0331INT_ASC</v>
      </c>
      <c r="F4359">
        <f>IF(ISBLANK('4M'!$O$55),"",'4M'!$O$55)</f>
        <v>0</v>
      </c>
    </row>
    <row r="4360" spans="1:6">
      <c r="A4360" t="s">
        <v>15726</v>
      </c>
      <c r="B4360" t="str">
        <f>'4M'!$BV$55</f>
        <v>B0331INT_TC</v>
      </c>
      <c r="F4360">
        <f>IF(ISBLANK('4M'!$P$55),"",'4M'!$P$55)</f>
        <v>0</v>
      </c>
    </row>
    <row r="4361" spans="1:6">
      <c r="A4361" t="s">
        <v>15726</v>
      </c>
      <c r="B4361" t="str">
        <f>'4M'!$BW$55</f>
        <v>B0331INT_TOT8</v>
      </c>
      <c r="F4361">
        <f>IF(ISBLANK('4M'!$Q$55),"",'4M'!$Q$55)</f>
        <v>0</v>
      </c>
    </row>
    <row r="4362" spans="1:6">
      <c r="A4362" t="s">
        <v>15726</v>
      </c>
      <c r="B4362" t="str">
        <f>'4M'!$BX$55</f>
        <v>B0331INT_TOT78</v>
      </c>
      <c r="F4362">
        <f>IF(ISBLANK('4M'!$R$55),"",'4M'!$R$55)</f>
        <v>0</v>
      </c>
    </row>
    <row r="4363" spans="1:6">
      <c r="A4363" t="s">
        <v>15726</v>
      </c>
      <c r="B4363" t="str">
        <f>'4M'!$CH$55</f>
        <v>B0392IT_TE</v>
      </c>
      <c r="F4363" t="str">
        <f>IF(ISBLANK('4M'!$AB$55),"",'4M'!$AB$55)</f>
        <v/>
      </c>
    </row>
    <row r="4364" spans="1:6">
      <c r="A4364" t="s">
        <v>15726</v>
      </c>
      <c r="B4364" t="str">
        <f>'4M'!$CI$55</f>
        <v>B0392IT_TA</v>
      </c>
      <c r="F4364" t="str">
        <f>IF(ISBLANK('4M'!$AC$55),"",'4M'!$AC$55)</f>
        <v/>
      </c>
    </row>
    <row r="4365" spans="1:6">
      <c r="A4365" t="s">
        <v>15726</v>
      </c>
      <c r="B4365" t="str">
        <f>'4M'!$CJ$55</f>
        <v>B0392IT_TC</v>
      </c>
      <c r="F4365" t="str">
        <f>IF(ISBLANK('4M'!$AD$55),"",'4M'!$AD$55)</f>
        <v/>
      </c>
    </row>
    <row r="4366" spans="1:6">
      <c r="A4366" t="s">
        <v>15726</v>
      </c>
      <c r="B4366" t="str">
        <f>'4M'!$BL$56</f>
        <v>B0332TET_F</v>
      </c>
      <c r="F4366">
        <f>IF(ISBLANK('4M'!$F$56),"",'4M'!$F$56)</f>
        <v>0</v>
      </c>
    </row>
    <row r="4367" spans="1:6">
      <c r="A4367" t="s">
        <v>15726</v>
      </c>
      <c r="B4367" t="str">
        <f>'4M'!$BM$56</f>
        <v>B0332TET_SWD</v>
      </c>
      <c r="F4367">
        <f>IF(ISBLANK('4M'!$G$56),"",'4M'!$G$56)</f>
        <v>0</v>
      </c>
    </row>
    <row r="4368" spans="1:6">
      <c r="A4368" t="s">
        <v>15726</v>
      </c>
      <c r="B4368" t="str">
        <f>'4M'!$BN$56</f>
        <v>B0332TET_HD</v>
      </c>
      <c r="F4368">
        <f>IF(ISBLANK('4M'!$H$56),"",'4M'!$H$56)</f>
        <v>0</v>
      </c>
    </row>
    <row r="4369" spans="1:6">
      <c r="A4369" t="s">
        <v>15726</v>
      </c>
      <c r="B4369" t="str">
        <f>'4M'!$BO$56</f>
        <v>B0332TET_STD</v>
      </c>
      <c r="F4369">
        <f>IF(ISBLANK('4M'!$I$56),"",'4M'!$I$56)</f>
        <v>0</v>
      </c>
    </row>
    <row r="4370" spans="1:6">
      <c r="A4370" t="s">
        <v>15726</v>
      </c>
      <c r="B4370" t="str">
        <f>'4M'!$BP$56</f>
        <v>B0332TET_SLT</v>
      </c>
      <c r="F4370">
        <f>IF(ISBLANK('4M'!$J$56),"",'4M'!$J$56)</f>
        <v>0</v>
      </c>
    </row>
    <row r="4371" spans="1:6">
      <c r="A4371" t="s">
        <v>15726</v>
      </c>
      <c r="B4371" t="str">
        <f>'4M'!$BQ$56</f>
        <v>B0332TET_STP</v>
      </c>
      <c r="F4371">
        <f>IF(ISBLANK('4M'!$K$56),"",'4M'!$K$56)</f>
        <v>0</v>
      </c>
    </row>
    <row r="4372" spans="1:6">
      <c r="A4372" t="s">
        <v>15726</v>
      </c>
      <c r="B4372" t="str">
        <f>'4M'!$BR$56</f>
        <v>B0332TET_SDT</v>
      </c>
      <c r="F4372">
        <f>IF(ISBLANK('4M'!$L$56),"",'4M'!$L$56)</f>
        <v>0</v>
      </c>
    </row>
    <row r="4373" spans="1:6">
      <c r="A4373" t="s">
        <v>15726</v>
      </c>
      <c r="B4373" t="str">
        <f>'4M'!$BS$56</f>
        <v>B0332TET_SD</v>
      </c>
      <c r="F4373">
        <f>IF(ISBLANK('4M'!$M$56),"",'4M'!$M$56)</f>
        <v>0</v>
      </c>
    </row>
    <row r="4374" spans="1:6">
      <c r="A4374" t="s">
        <v>15726</v>
      </c>
      <c r="B4374" t="str">
        <f>'4M'!$BT$56</f>
        <v>B0332TET_TOT</v>
      </c>
      <c r="F4374">
        <f>IF(ISBLANK('4M'!$N$56),"",'4M'!$N$56)</f>
        <v>0</v>
      </c>
    </row>
    <row r="4375" spans="1:6">
      <c r="A4375" t="s">
        <v>15726</v>
      </c>
      <c r="B4375" t="str">
        <f>'4M'!$BU$56</f>
        <v>B0332TET_ASC</v>
      </c>
      <c r="F4375">
        <f>IF(ISBLANK('4M'!$O$56),"",'4M'!$O$56)</f>
        <v>0</v>
      </c>
    </row>
    <row r="4376" spans="1:6">
      <c r="A4376" t="s">
        <v>15726</v>
      </c>
      <c r="B4376" t="str">
        <f>'4M'!$BV$56</f>
        <v>B0332TET_TC</v>
      </c>
      <c r="F4376">
        <f>IF(ISBLANK('4M'!$P$56),"",'4M'!$P$56)</f>
        <v>0</v>
      </c>
    </row>
    <row r="4377" spans="1:6">
      <c r="A4377" t="s">
        <v>15726</v>
      </c>
      <c r="B4377" t="str">
        <f>'4M'!$BW$56</f>
        <v>B0332TET_TOT8</v>
      </c>
      <c r="F4377">
        <f>IF(ISBLANK('4M'!$Q$56),"",'4M'!$Q$56)</f>
        <v>0</v>
      </c>
    </row>
    <row r="4378" spans="1:6">
      <c r="A4378" t="s">
        <v>15726</v>
      </c>
      <c r="B4378" t="str">
        <f>'4M'!$BX$56</f>
        <v>B0332TET_TOT78</v>
      </c>
      <c r="F4378">
        <f>IF(ISBLANK('4M'!$R$56),"",'4M'!$R$56)</f>
        <v>0</v>
      </c>
    </row>
    <row r="4379" spans="1:6">
      <c r="A4379" t="s">
        <v>15726</v>
      </c>
      <c r="B4379" t="str">
        <f>'4M'!$CH$56</f>
        <v>B0393TET_TE</v>
      </c>
      <c r="F4379">
        <f>IF(ISBLANK('4M'!$AB$56),"",'4M'!$AB$56)</f>
        <v>0</v>
      </c>
    </row>
    <row r="4380" spans="1:6">
      <c r="A4380" t="s">
        <v>15726</v>
      </c>
      <c r="B4380" t="str">
        <f>'4M'!$CI$56</f>
        <v>B0393TET_TA</v>
      </c>
      <c r="F4380">
        <f>IF(ISBLANK('4M'!$AC$56),"",'4M'!$AC$56)</f>
        <v>0</v>
      </c>
    </row>
    <row r="4381" spans="1:6">
      <c r="A4381" t="s">
        <v>15726</v>
      </c>
      <c r="B4381" t="str">
        <f>'4M'!$CJ$56</f>
        <v>B0393TET_TC</v>
      </c>
      <c r="F4381">
        <f>IF(ISBLANK('4M'!$AD$56),"",'4M'!$AD$56)</f>
        <v>0</v>
      </c>
    </row>
    <row r="4382" spans="1:6">
      <c r="A4382" t="s">
        <v>15726</v>
      </c>
      <c r="B4382" t="str">
        <f>'4M'!$BL$59</f>
        <v>B0333GSC_F</v>
      </c>
      <c r="F4382" t="str">
        <f>IF(ISBLANK('4M'!$F$59),"",'4M'!$F$59)</f>
        <v/>
      </c>
    </row>
    <row r="4383" spans="1:6">
      <c r="A4383" t="s">
        <v>15726</v>
      </c>
      <c r="B4383" t="str">
        <f>'4M'!$BM$59</f>
        <v>B0333GSC_SWD</v>
      </c>
      <c r="F4383" t="str">
        <f>IF(ISBLANK('4M'!$G$59),"",'4M'!$G$59)</f>
        <v/>
      </c>
    </row>
    <row r="4384" spans="1:6">
      <c r="A4384" t="s">
        <v>15726</v>
      </c>
      <c r="B4384" t="str">
        <f>'4M'!$BN$59</f>
        <v>B0333GSC_HD</v>
      </c>
      <c r="F4384" t="str">
        <f>IF(ISBLANK('4M'!$H$59),"",'4M'!$H$59)</f>
        <v/>
      </c>
    </row>
    <row r="4385" spans="1:6">
      <c r="A4385" t="s">
        <v>15726</v>
      </c>
      <c r="B4385" t="str">
        <f>'4M'!$BO$59</f>
        <v>B0333GSC_STD</v>
      </c>
      <c r="F4385" t="str">
        <f>IF(ISBLANK('4M'!$I$59),"",'4M'!$I$59)</f>
        <v/>
      </c>
    </row>
    <row r="4386" spans="1:6">
      <c r="A4386" t="s">
        <v>15726</v>
      </c>
      <c r="B4386" t="str">
        <f>'4M'!$BP$59</f>
        <v>B0333GSC_SLT</v>
      </c>
      <c r="F4386" t="str">
        <f>IF(ISBLANK('4M'!$J$59),"",'4M'!$J$59)</f>
        <v/>
      </c>
    </row>
    <row r="4387" spans="1:6">
      <c r="A4387" t="s">
        <v>15726</v>
      </c>
      <c r="B4387" t="str">
        <f>'4M'!$BQ$59</f>
        <v>B0333GSC_STP</v>
      </c>
      <c r="F4387" t="str">
        <f>IF(ISBLANK('4M'!$K$59),"",'4M'!$K$59)</f>
        <v/>
      </c>
    </row>
    <row r="4388" spans="1:6">
      <c r="A4388" t="s">
        <v>15726</v>
      </c>
      <c r="B4388" t="str">
        <f>'4M'!$BR$59</f>
        <v>B0333GSC_SDT</v>
      </c>
      <c r="F4388" t="str">
        <f>IF(ISBLANK('4M'!$L$59),"",'4M'!$L$59)</f>
        <v/>
      </c>
    </row>
    <row r="4389" spans="1:6">
      <c r="A4389" t="s">
        <v>15726</v>
      </c>
      <c r="B4389" t="str">
        <f>'4M'!$BS$59</f>
        <v>B0333GSC_SD</v>
      </c>
      <c r="F4389" t="str">
        <f>IF(ISBLANK('4M'!$M$59),"",'4M'!$M$59)</f>
        <v/>
      </c>
    </row>
    <row r="4390" spans="1:6">
      <c r="A4390" t="s">
        <v>15726</v>
      </c>
      <c r="B4390" t="str">
        <f>'4M'!$BT$59</f>
        <v>B0333GSC_TOT</v>
      </c>
      <c r="F4390">
        <f>IF(ISBLANK('4M'!$N$59),"",'4M'!$N$59)</f>
        <v>0</v>
      </c>
    </row>
    <row r="4391" spans="1:6">
      <c r="A4391" t="s">
        <v>15726</v>
      </c>
      <c r="B4391" t="str">
        <f>'4M'!$BU$59</f>
        <v>B0333GSC_ASC</v>
      </c>
      <c r="F4391" t="str">
        <f>IF(ISBLANK('4M'!$O$59),"",'4M'!$O$59)</f>
        <v/>
      </c>
    </row>
    <row r="4392" spans="1:6">
      <c r="A4392" t="s">
        <v>15726</v>
      </c>
      <c r="B4392" t="str">
        <f>'4M'!$BV$59</f>
        <v>B0333GSC_TC</v>
      </c>
      <c r="F4392" t="str">
        <f>IF(ISBLANK('4M'!$P$59),"",'4M'!$P$59)</f>
        <v/>
      </c>
    </row>
    <row r="4393" spans="1:6">
      <c r="A4393" t="s">
        <v>15726</v>
      </c>
      <c r="B4393" t="str">
        <f>'4M'!$BW$59</f>
        <v>B0333GSC_TOT8</v>
      </c>
      <c r="F4393">
        <f>IF(ISBLANK('4M'!$Q$59),"",'4M'!$Q$59)</f>
        <v>0</v>
      </c>
    </row>
    <row r="4394" spans="1:6">
      <c r="A4394" t="s">
        <v>15726</v>
      </c>
      <c r="B4394" t="str">
        <f>'4M'!$BX$59</f>
        <v>B0333GSC_TOT78</v>
      </c>
      <c r="F4394">
        <f>IF(ISBLANK('4M'!$R$59),"",'4M'!$R$59)</f>
        <v>0</v>
      </c>
    </row>
    <row r="4395" spans="1:6">
      <c r="A4395" t="s">
        <v>15726</v>
      </c>
      <c r="B4395" t="str">
        <f>'4M'!$BY$59</f>
        <v>B0333GSC_C_F</v>
      </c>
      <c r="F4395" t="str">
        <f>IF(ISBLANK('4M'!$S$59),"",'4M'!$S$59)</f>
        <v/>
      </c>
    </row>
    <row r="4396" spans="1:6">
      <c r="A4396" t="s">
        <v>15726</v>
      </c>
      <c r="B4396" t="str">
        <f>'4M'!$BZ$59</f>
        <v>B0333GSC_C_SWD</v>
      </c>
      <c r="F4396" t="str">
        <f>IF(ISBLANK('4M'!$T$59),"",'4M'!$T$59)</f>
        <v/>
      </c>
    </row>
    <row r="4397" spans="1:6">
      <c r="A4397" t="s">
        <v>15726</v>
      </c>
      <c r="B4397" t="str">
        <f>'4M'!$CA$59</f>
        <v>B0333GSC_C_HD</v>
      </c>
      <c r="F4397" t="str">
        <f>IF(ISBLANK('4M'!$U$59),"",'4M'!$U$59)</f>
        <v/>
      </c>
    </row>
    <row r="4398" spans="1:6">
      <c r="A4398" t="s">
        <v>15726</v>
      </c>
      <c r="B4398" t="str">
        <f>'4M'!$CB$59</f>
        <v>B0333GSC_C_STD</v>
      </c>
      <c r="F4398" t="str">
        <f>IF(ISBLANK('4M'!$V$59),"",'4M'!$V$59)</f>
        <v/>
      </c>
    </row>
    <row r="4399" spans="1:6">
      <c r="A4399" t="s">
        <v>15726</v>
      </c>
      <c r="B4399" t="str">
        <f>'4M'!$CC$59</f>
        <v>B0333GSC_C_SLT</v>
      </c>
      <c r="F4399" t="str">
        <f>IF(ISBLANK('4M'!$W$59),"",'4M'!$W$59)</f>
        <v/>
      </c>
    </row>
    <row r="4400" spans="1:6">
      <c r="A4400" t="s">
        <v>15726</v>
      </c>
      <c r="B4400" t="str">
        <f>'4M'!$CD$59</f>
        <v>B0333GSC_C_STP</v>
      </c>
      <c r="F4400" t="str">
        <f>IF(ISBLANK('4M'!$X$59),"",'4M'!$X$59)</f>
        <v/>
      </c>
    </row>
    <row r="4401" spans="1:6">
      <c r="A4401" t="s">
        <v>15726</v>
      </c>
      <c r="B4401" t="str">
        <f>'4M'!$CE$59</f>
        <v>B0333GSC_C_SDT</v>
      </c>
      <c r="F4401" t="str">
        <f>IF(ISBLANK('4M'!$Y$59),"",'4M'!$Y$59)</f>
        <v/>
      </c>
    </row>
    <row r="4402" spans="1:6">
      <c r="A4402" t="s">
        <v>15726</v>
      </c>
      <c r="B4402" t="str">
        <f>'4M'!$CF$59</f>
        <v>B0333GSC_C_SD</v>
      </c>
      <c r="F4402" t="str">
        <f>IF(ISBLANK('4M'!$Z$59),"",'4M'!$Z$59)</f>
        <v/>
      </c>
    </row>
    <row r="4403" spans="1:6">
      <c r="A4403" t="s">
        <v>15726</v>
      </c>
      <c r="B4403" t="str">
        <f>'4M'!$CG$59</f>
        <v>B0333GSC_C_TOT</v>
      </c>
      <c r="F4403">
        <f>IF(ISBLANK('4M'!$AA$59),"",'4M'!$AA$59)</f>
        <v>0</v>
      </c>
    </row>
    <row r="4404" spans="1:6">
      <c r="A4404" t="s">
        <v>15726</v>
      </c>
      <c r="B4404" t="str">
        <f>'4M'!$BL$60</f>
        <v>B0334GSO_F</v>
      </c>
      <c r="F4404" t="str">
        <f>IF(ISBLANK('4M'!$F$60),"",'4M'!$F$60)</f>
        <v/>
      </c>
    </row>
    <row r="4405" spans="1:6">
      <c r="A4405" t="s">
        <v>15726</v>
      </c>
      <c r="B4405" t="str">
        <f>'4M'!$BM$60</f>
        <v>B0334GSO_SWD</v>
      </c>
      <c r="F4405" t="str">
        <f>IF(ISBLANK('4M'!$G$60),"",'4M'!$G$60)</f>
        <v/>
      </c>
    </row>
    <row r="4406" spans="1:6">
      <c r="A4406" t="s">
        <v>15726</v>
      </c>
      <c r="B4406" t="str">
        <f>'4M'!$BN$60</f>
        <v>B0334GSO_HD</v>
      </c>
      <c r="F4406" t="str">
        <f>IF(ISBLANK('4M'!$H$60),"",'4M'!$H$60)</f>
        <v/>
      </c>
    </row>
    <row r="4407" spans="1:6">
      <c r="A4407" t="s">
        <v>15726</v>
      </c>
      <c r="B4407" t="str">
        <f>'4M'!$BO$60</f>
        <v>B0334GSO_STD</v>
      </c>
      <c r="F4407" t="str">
        <f>IF(ISBLANK('4M'!$I$60),"",'4M'!$I$60)</f>
        <v/>
      </c>
    </row>
    <row r="4408" spans="1:6">
      <c r="A4408" t="s">
        <v>15726</v>
      </c>
      <c r="B4408" t="str">
        <f>'4M'!$BP$60</f>
        <v>B0334GSO_SLT</v>
      </c>
      <c r="F4408" t="str">
        <f>IF(ISBLANK('4M'!$J$60),"",'4M'!$J$60)</f>
        <v/>
      </c>
    </row>
    <row r="4409" spans="1:6">
      <c r="A4409" t="s">
        <v>15726</v>
      </c>
      <c r="B4409" t="str">
        <f>'4M'!$BQ$60</f>
        <v>B0334GSO_STP</v>
      </c>
      <c r="F4409" t="str">
        <f>IF(ISBLANK('4M'!$K$60),"",'4M'!$K$60)</f>
        <v/>
      </c>
    </row>
    <row r="4410" spans="1:6">
      <c r="A4410" t="s">
        <v>15726</v>
      </c>
      <c r="B4410" t="str">
        <f>'4M'!$BR$60</f>
        <v>B0334GSO_SDT</v>
      </c>
      <c r="F4410" t="str">
        <f>IF(ISBLANK('4M'!$L$60),"",'4M'!$L$60)</f>
        <v/>
      </c>
    </row>
    <row r="4411" spans="1:6">
      <c r="A4411" t="s">
        <v>15726</v>
      </c>
      <c r="B4411" t="str">
        <f>'4M'!$BS$60</f>
        <v>B0334GSO_SD</v>
      </c>
      <c r="F4411" t="str">
        <f>IF(ISBLANK('4M'!$M$60),"",'4M'!$M$60)</f>
        <v/>
      </c>
    </row>
    <row r="4412" spans="1:6">
      <c r="A4412" t="s">
        <v>15726</v>
      </c>
      <c r="B4412" t="str">
        <f>'4M'!$BT$60</f>
        <v>B0334GSO_TOT</v>
      </c>
      <c r="F4412">
        <f>IF(ISBLANK('4M'!$N$60),"",'4M'!$N$60)</f>
        <v>0</v>
      </c>
    </row>
    <row r="4413" spans="1:6">
      <c r="A4413" t="s">
        <v>15726</v>
      </c>
      <c r="B4413" t="str">
        <f>'4M'!$BU$60</f>
        <v>B0334GSO_ASC</v>
      </c>
      <c r="F4413" t="str">
        <f>IF(ISBLANK('4M'!$O$60),"",'4M'!$O$60)</f>
        <v/>
      </c>
    </row>
    <row r="4414" spans="1:6">
      <c r="A4414" t="s">
        <v>15726</v>
      </c>
      <c r="B4414" t="str">
        <f>'4M'!$BV$60</f>
        <v>B0334GSO_TC</v>
      </c>
      <c r="F4414" t="str">
        <f>IF(ISBLANK('4M'!$P$60),"",'4M'!$P$60)</f>
        <v/>
      </c>
    </row>
    <row r="4415" spans="1:6">
      <c r="A4415" t="s">
        <v>15726</v>
      </c>
      <c r="B4415" t="str">
        <f>'4M'!$BW$60</f>
        <v>B0334GSO_TOT8</v>
      </c>
      <c r="F4415">
        <f>IF(ISBLANK('4M'!$Q$60),"",'4M'!$Q$60)</f>
        <v>0</v>
      </c>
    </row>
    <row r="4416" spans="1:6">
      <c r="A4416" t="s">
        <v>15726</v>
      </c>
      <c r="B4416" t="str">
        <f>'4M'!$BX$60</f>
        <v>B0334GSO_TOT78</v>
      </c>
      <c r="F4416">
        <f>IF(ISBLANK('4M'!$R$60),"",'4M'!$R$60)</f>
        <v>0</v>
      </c>
    </row>
    <row r="4417" spans="1:6">
      <c r="A4417" t="s">
        <v>15726</v>
      </c>
      <c r="B4417" t="str">
        <f>'4M'!$BY$60</f>
        <v>B0334GSO_C_F</v>
      </c>
      <c r="F4417" t="str">
        <f>IF(ISBLANK('4M'!$S$60),"",'4M'!$S$60)</f>
        <v/>
      </c>
    </row>
    <row r="4418" spans="1:6">
      <c r="A4418" t="s">
        <v>15726</v>
      </c>
      <c r="B4418" t="str">
        <f>'4M'!$BZ$60</f>
        <v>B0334GSO_C_SWD</v>
      </c>
      <c r="F4418" t="str">
        <f>IF(ISBLANK('4M'!$T$60),"",'4M'!$T$60)</f>
        <v/>
      </c>
    </row>
    <row r="4419" spans="1:6">
      <c r="A4419" t="s">
        <v>15726</v>
      </c>
      <c r="B4419" t="str">
        <f>'4M'!$CA$60</f>
        <v>B0334GSO_C_HD</v>
      </c>
      <c r="F4419" t="str">
        <f>IF(ISBLANK('4M'!$U$60),"",'4M'!$U$60)</f>
        <v/>
      </c>
    </row>
    <row r="4420" spans="1:6">
      <c r="A4420" t="s">
        <v>15726</v>
      </c>
      <c r="B4420" t="str">
        <f>'4M'!$CB$60</f>
        <v>B0334GSO_C_STD</v>
      </c>
      <c r="F4420" t="str">
        <f>IF(ISBLANK('4M'!$V$60),"",'4M'!$V$60)</f>
        <v/>
      </c>
    </row>
    <row r="4421" spans="1:6">
      <c r="A4421" t="s">
        <v>15726</v>
      </c>
      <c r="B4421" t="str">
        <f>'4M'!$CC$60</f>
        <v>B0334GSO_C_SLT</v>
      </c>
      <c r="F4421" t="str">
        <f>IF(ISBLANK('4M'!$W$60),"",'4M'!$W$60)</f>
        <v/>
      </c>
    </row>
    <row r="4422" spans="1:6">
      <c r="A4422" t="s">
        <v>15726</v>
      </c>
      <c r="B4422" t="str">
        <f>'4M'!$CD$60</f>
        <v>B0334GSO_C_STP</v>
      </c>
      <c r="F4422" t="str">
        <f>IF(ISBLANK('4M'!$X$60),"",'4M'!$X$60)</f>
        <v/>
      </c>
    </row>
    <row r="4423" spans="1:6">
      <c r="A4423" t="s">
        <v>15726</v>
      </c>
      <c r="B4423" t="str">
        <f>'4M'!$CE$60</f>
        <v>B0334GSO_C_SDT</v>
      </c>
      <c r="F4423" t="str">
        <f>IF(ISBLANK('4M'!$Y$60),"",'4M'!$Y$60)</f>
        <v/>
      </c>
    </row>
    <row r="4424" spans="1:6">
      <c r="A4424" t="s">
        <v>15726</v>
      </c>
      <c r="B4424" t="str">
        <f>'4M'!$CF$60</f>
        <v>B0334GSO_C_SD</v>
      </c>
      <c r="F4424" t="str">
        <f>IF(ISBLANK('4M'!$Z$60),"",'4M'!$Z$60)</f>
        <v/>
      </c>
    </row>
    <row r="4425" spans="1:6">
      <c r="A4425" t="s">
        <v>15726</v>
      </c>
      <c r="B4425" t="str">
        <f>'4M'!$CG$60</f>
        <v>B0334GSO_C_TOT</v>
      </c>
      <c r="F4425">
        <f>IF(ISBLANK('4M'!$AA$60),"",'4M'!$AA$60)</f>
        <v>0</v>
      </c>
    </row>
    <row r="4426" spans="1:6">
      <c r="A4426" t="s">
        <v>15726</v>
      </c>
      <c r="B4426" t="str">
        <f>'4M'!$BL$61</f>
        <v>B0335GST_F</v>
      </c>
      <c r="F4426">
        <f>IF(ISBLANK('4M'!$F$61),"",'4M'!$F$61)</f>
        <v>0</v>
      </c>
    </row>
    <row r="4427" spans="1:6">
      <c r="A4427" t="s">
        <v>15726</v>
      </c>
      <c r="B4427" t="str">
        <f>'4M'!$BM$61</f>
        <v>B0335GST_SWD</v>
      </c>
      <c r="F4427">
        <f>IF(ISBLANK('4M'!$G$61),"",'4M'!$G$61)</f>
        <v>0</v>
      </c>
    </row>
    <row r="4428" spans="1:6">
      <c r="A4428" t="s">
        <v>15726</v>
      </c>
      <c r="B4428" t="str">
        <f>'4M'!$BN$61</f>
        <v>B0335GST_HD</v>
      </c>
      <c r="F4428">
        <f>IF(ISBLANK('4M'!$H$61),"",'4M'!$H$61)</f>
        <v>0</v>
      </c>
    </row>
    <row r="4429" spans="1:6">
      <c r="A4429" t="s">
        <v>15726</v>
      </c>
      <c r="B4429" t="str">
        <f>'4M'!$BO$61</f>
        <v>B0335GST_STD</v>
      </c>
      <c r="F4429">
        <f>IF(ISBLANK('4M'!$I$61),"",'4M'!$I$61)</f>
        <v>0</v>
      </c>
    </row>
    <row r="4430" spans="1:6">
      <c r="A4430" t="s">
        <v>15726</v>
      </c>
      <c r="B4430" t="str">
        <f>'4M'!$BP$61</f>
        <v>B0335GST_SLT</v>
      </c>
      <c r="F4430">
        <f>IF(ISBLANK('4M'!$J$61),"",'4M'!$J$61)</f>
        <v>0</v>
      </c>
    </row>
    <row r="4431" spans="1:6">
      <c r="A4431" t="s">
        <v>15726</v>
      </c>
      <c r="B4431" t="str">
        <f>'4M'!$BQ$61</f>
        <v>B0335GST_STP</v>
      </c>
      <c r="F4431">
        <f>IF(ISBLANK('4M'!$K$61),"",'4M'!$K$61)</f>
        <v>0</v>
      </c>
    </row>
    <row r="4432" spans="1:6">
      <c r="A4432" t="s">
        <v>15726</v>
      </c>
      <c r="B4432" t="str">
        <f>'4M'!$BR$61</f>
        <v>B0335GST_SDT</v>
      </c>
      <c r="F4432">
        <f>IF(ISBLANK('4M'!$L$61),"",'4M'!$L$61)</f>
        <v>0</v>
      </c>
    </row>
    <row r="4433" spans="1:6">
      <c r="A4433" t="s">
        <v>15726</v>
      </c>
      <c r="B4433" t="str">
        <f>'4M'!$BS$61</f>
        <v>B0335GST_SD</v>
      </c>
      <c r="F4433">
        <f>IF(ISBLANK('4M'!$M$61),"",'4M'!$M$61)</f>
        <v>0</v>
      </c>
    </row>
    <row r="4434" spans="1:6">
      <c r="A4434" t="s">
        <v>15726</v>
      </c>
      <c r="B4434" t="str">
        <f>'4M'!$BT$61</f>
        <v>B0335GST_TOT</v>
      </c>
      <c r="F4434">
        <f>IF(ISBLANK('4M'!$N$61),"",'4M'!$N$61)</f>
        <v>0</v>
      </c>
    </row>
    <row r="4435" spans="1:6">
      <c r="A4435" t="s">
        <v>15726</v>
      </c>
      <c r="B4435" t="str">
        <f>'4M'!$BU$61</f>
        <v>B0335GST_ASC</v>
      </c>
      <c r="F4435">
        <f>IF(ISBLANK('4M'!$O$61),"",'4M'!$O$61)</f>
        <v>0</v>
      </c>
    </row>
    <row r="4436" spans="1:6">
      <c r="A4436" t="s">
        <v>15726</v>
      </c>
      <c r="B4436" t="str">
        <f>'4M'!$BV$61</f>
        <v>B0335GST_TC</v>
      </c>
      <c r="F4436">
        <f>IF(ISBLANK('4M'!$P$61),"",'4M'!$P$61)</f>
        <v>0</v>
      </c>
    </row>
    <row r="4437" spans="1:6">
      <c r="A4437" t="s">
        <v>15726</v>
      </c>
      <c r="B4437" t="str">
        <f>'4M'!$BW$61</f>
        <v>B0335GST_TOT8</v>
      </c>
      <c r="F4437">
        <f>IF(ISBLANK('4M'!$Q$61),"",'4M'!$Q$61)</f>
        <v>0</v>
      </c>
    </row>
    <row r="4438" spans="1:6">
      <c r="A4438" t="s">
        <v>15726</v>
      </c>
      <c r="B4438" t="str">
        <f>'4M'!$BX$61</f>
        <v>B0335GST_TOT78</v>
      </c>
      <c r="F4438">
        <f>IF(ISBLANK('4M'!$R$61),"",'4M'!$R$61)</f>
        <v>0</v>
      </c>
    </row>
    <row r="4439" spans="1:6">
      <c r="A4439" t="s">
        <v>15726</v>
      </c>
      <c r="B4439" t="str">
        <f>'4M'!$BY$61</f>
        <v>B0335GST_C_F</v>
      </c>
      <c r="F4439">
        <f>IF(ISBLANK('4M'!$S$61),"",'4M'!$S$61)</f>
        <v>0</v>
      </c>
    </row>
    <row r="4440" spans="1:6">
      <c r="A4440" t="s">
        <v>15726</v>
      </c>
      <c r="B4440" t="str">
        <f>'4M'!$BZ$61</f>
        <v>B0335GST_C_SWD</v>
      </c>
      <c r="F4440">
        <f>IF(ISBLANK('4M'!$T$61),"",'4M'!$T$61)</f>
        <v>0</v>
      </c>
    </row>
    <row r="4441" spans="1:6">
      <c r="A4441" t="s">
        <v>15726</v>
      </c>
      <c r="B4441" t="str">
        <f>'4M'!$CA$61</f>
        <v>B0335GST_C_HD</v>
      </c>
      <c r="F4441">
        <f>IF(ISBLANK('4M'!$U$61),"",'4M'!$U$61)</f>
        <v>0</v>
      </c>
    </row>
    <row r="4442" spans="1:6">
      <c r="A4442" t="s">
        <v>15726</v>
      </c>
      <c r="B4442" t="str">
        <f>'4M'!$CB$61</f>
        <v>B0335GST_C_STD</v>
      </c>
      <c r="F4442">
        <f>IF(ISBLANK('4M'!$V$61),"",'4M'!$V$61)</f>
        <v>0</v>
      </c>
    </row>
    <row r="4443" spans="1:6">
      <c r="A4443" t="s">
        <v>15726</v>
      </c>
      <c r="B4443" t="str">
        <f>'4M'!$CC$61</f>
        <v>B0335GST_C_SLT</v>
      </c>
      <c r="F4443">
        <f>IF(ISBLANK('4M'!$W$61),"",'4M'!$W$61)</f>
        <v>0</v>
      </c>
    </row>
    <row r="4444" spans="1:6">
      <c r="A4444" t="s">
        <v>15726</v>
      </c>
      <c r="B4444" t="str">
        <f>'4M'!$CD$61</f>
        <v>B0335GST_C_STP</v>
      </c>
      <c r="F4444">
        <f>IF(ISBLANK('4M'!$X$61),"",'4M'!$X$61)</f>
        <v>0</v>
      </c>
    </row>
    <row r="4445" spans="1:6">
      <c r="A4445" t="s">
        <v>15726</v>
      </c>
      <c r="B4445" t="str">
        <f>'4M'!$CE$61</f>
        <v>B0335GST_C_SDT</v>
      </c>
      <c r="F4445">
        <f>IF(ISBLANK('4M'!$Y$61),"",'4M'!$Y$61)</f>
        <v>0</v>
      </c>
    </row>
    <row r="4446" spans="1:6">
      <c r="A4446" t="s">
        <v>15726</v>
      </c>
      <c r="B4446" t="str">
        <f>'4M'!$CF$61</f>
        <v>B0335GST_C_SD</v>
      </c>
      <c r="F4446">
        <f>IF(ISBLANK('4M'!$Z$61),"",'4M'!$Z$61)</f>
        <v>0</v>
      </c>
    </row>
    <row r="4447" spans="1:6">
      <c r="A4447" t="s">
        <v>15726</v>
      </c>
      <c r="B4447" t="str">
        <f>'4M'!$CG$61</f>
        <v>B0335GST_C_TOT</v>
      </c>
      <c r="F4447">
        <f>IF(ISBLANK('4M'!$AA$61),"",'4M'!$AA$61)</f>
        <v>0</v>
      </c>
    </row>
    <row r="4448" spans="1:6">
      <c r="A4448" t="s">
        <v>15726</v>
      </c>
      <c r="B4448" t="str">
        <f>'4M'!$BL$62</f>
        <v>B0336RFC_F</v>
      </c>
      <c r="F4448" t="str">
        <f>IF(ISBLANK('4M'!$F$62),"",'4M'!$F$62)</f>
        <v/>
      </c>
    </row>
    <row r="4449" spans="1:6">
      <c r="A4449" t="s">
        <v>15726</v>
      </c>
      <c r="B4449" t="str">
        <f>'4M'!$BM$62</f>
        <v>B0336RFC_SWD</v>
      </c>
      <c r="F4449" t="str">
        <f>IF(ISBLANK('4M'!$G$62),"",'4M'!$G$62)</f>
        <v/>
      </c>
    </row>
    <row r="4450" spans="1:6">
      <c r="A4450" t="s">
        <v>15726</v>
      </c>
      <c r="B4450" t="str">
        <f>'4M'!$BN$62</f>
        <v>B0336RFC_HD</v>
      </c>
      <c r="F4450" t="str">
        <f>IF(ISBLANK('4M'!$H$62),"",'4M'!$H$62)</f>
        <v/>
      </c>
    </row>
    <row r="4451" spans="1:6">
      <c r="A4451" t="s">
        <v>15726</v>
      </c>
      <c r="B4451" t="str">
        <f>'4M'!$BO$62</f>
        <v>B0336RFC_STD</v>
      </c>
      <c r="F4451" t="str">
        <f>IF(ISBLANK('4M'!$I$62),"",'4M'!$I$62)</f>
        <v/>
      </c>
    </row>
    <row r="4452" spans="1:6">
      <c r="A4452" t="s">
        <v>15726</v>
      </c>
      <c r="B4452" t="str">
        <f>'4M'!$BP$62</f>
        <v>B0336RFC_SLT</v>
      </c>
      <c r="F4452" t="str">
        <f>IF(ISBLANK('4M'!$J$62),"",'4M'!$J$62)</f>
        <v/>
      </c>
    </row>
    <row r="4453" spans="1:6">
      <c r="A4453" t="s">
        <v>15726</v>
      </c>
      <c r="B4453" t="str">
        <f>'4M'!$BQ$62</f>
        <v>B0336RFC_STP</v>
      </c>
      <c r="F4453" t="str">
        <f>IF(ISBLANK('4M'!$K$62),"",'4M'!$K$62)</f>
        <v/>
      </c>
    </row>
    <row r="4454" spans="1:6">
      <c r="A4454" t="s">
        <v>15726</v>
      </c>
      <c r="B4454" t="str">
        <f>'4M'!$BR$62</f>
        <v>B0336RFC_SDT</v>
      </c>
      <c r="F4454" t="str">
        <f>IF(ISBLANK('4M'!$L$62),"",'4M'!$L$62)</f>
        <v/>
      </c>
    </row>
    <row r="4455" spans="1:6">
      <c r="A4455" t="s">
        <v>15726</v>
      </c>
      <c r="B4455" t="str">
        <f>'4M'!$BS$62</f>
        <v>B0336RFC_SD</v>
      </c>
      <c r="F4455" t="str">
        <f>IF(ISBLANK('4M'!$M$62),"",'4M'!$M$62)</f>
        <v/>
      </c>
    </row>
    <row r="4456" spans="1:6">
      <c r="A4456" t="s">
        <v>15726</v>
      </c>
      <c r="B4456" t="str">
        <f>'4M'!$BT$62</f>
        <v>B0336RFC_TOT</v>
      </c>
      <c r="F4456">
        <f>IF(ISBLANK('4M'!$N$62),"",'4M'!$N$62)</f>
        <v>0</v>
      </c>
    </row>
    <row r="4457" spans="1:6">
      <c r="A4457" t="s">
        <v>15726</v>
      </c>
      <c r="B4457" t="str">
        <f>'4M'!$BU$62</f>
        <v>B0336RFC_ASC</v>
      </c>
      <c r="F4457" t="str">
        <f>IF(ISBLANK('4M'!$O$62),"",'4M'!$O$62)</f>
        <v/>
      </c>
    </row>
    <row r="4458" spans="1:6">
      <c r="A4458" t="s">
        <v>15726</v>
      </c>
      <c r="B4458" t="str">
        <f>'4M'!$BV$62</f>
        <v>B0336RFC_TC</v>
      </c>
      <c r="F4458" t="str">
        <f>IF(ISBLANK('4M'!$P$62),"",'4M'!$P$62)</f>
        <v/>
      </c>
    </row>
    <row r="4459" spans="1:6">
      <c r="A4459" t="s">
        <v>15726</v>
      </c>
      <c r="B4459" t="str">
        <f>'4M'!$BW$62</f>
        <v>B0336RFC_TOT8</v>
      </c>
      <c r="F4459">
        <f>IF(ISBLANK('4M'!$Q$62),"",'4M'!$Q$62)</f>
        <v>0</v>
      </c>
    </row>
    <row r="4460" spans="1:6">
      <c r="A4460" t="s">
        <v>15726</v>
      </c>
      <c r="B4460" t="str">
        <f>'4M'!$BX$62</f>
        <v>B0336RFC_TOT78</v>
      </c>
      <c r="F4460">
        <f>IF(ISBLANK('4M'!$R$62),"",'4M'!$R$62)</f>
        <v>0</v>
      </c>
    </row>
    <row r="4461" spans="1:6">
      <c r="A4461" t="s">
        <v>15726</v>
      </c>
      <c r="B4461" t="str">
        <f>'4M'!$BY$62</f>
        <v>B0336RFC_C_F</v>
      </c>
      <c r="F4461" t="str">
        <f>IF(ISBLANK('4M'!$S$62),"",'4M'!$S$62)</f>
        <v/>
      </c>
    </row>
    <row r="4462" spans="1:6">
      <c r="A4462" t="s">
        <v>15726</v>
      </c>
      <c r="B4462" t="str">
        <f>'4M'!$BZ$62</f>
        <v>B0336RFC_C_SWD</v>
      </c>
      <c r="F4462" t="str">
        <f>IF(ISBLANK('4M'!$T$62),"",'4M'!$T$62)</f>
        <v/>
      </c>
    </row>
    <row r="4463" spans="1:6">
      <c r="A4463" t="s">
        <v>15726</v>
      </c>
      <c r="B4463" t="str">
        <f>'4M'!$CA$62</f>
        <v>B0336RFC_C_HD</v>
      </c>
      <c r="F4463" t="str">
        <f>IF(ISBLANK('4M'!$U$62),"",'4M'!$U$62)</f>
        <v/>
      </c>
    </row>
    <row r="4464" spans="1:6">
      <c r="A4464" t="s">
        <v>15726</v>
      </c>
      <c r="B4464" t="str">
        <f>'4M'!$CB$62</f>
        <v>B0336RFC_C_STD</v>
      </c>
      <c r="F4464" t="str">
        <f>IF(ISBLANK('4M'!$V$62),"",'4M'!$V$62)</f>
        <v/>
      </c>
    </row>
    <row r="4465" spans="1:6">
      <c r="A4465" t="s">
        <v>15726</v>
      </c>
      <c r="B4465" t="str">
        <f>'4M'!$CC$62</f>
        <v>B0336RFC_C_SLT</v>
      </c>
      <c r="F4465" t="str">
        <f>IF(ISBLANK('4M'!$W$62),"",'4M'!$W$62)</f>
        <v/>
      </c>
    </row>
    <row r="4466" spans="1:6">
      <c r="A4466" t="s">
        <v>15726</v>
      </c>
      <c r="B4466" t="str">
        <f>'4M'!$CD$62</f>
        <v>B0336RFC_C_STP</v>
      </c>
      <c r="F4466" t="str">
        <f>IF(ISBLANK('4M'!$X$62),"",'4M'!$X$62)</f>
        <v/>
      </c>
    </row>
    <row r="4467" spans="1:6">
      <c r="A4467" t="s">
        <v>15726</v>
      </c>
      <c r="B4467" t="str">
        <f>'4M'!$CE$62</f>
        <v>B0336RFC_C_SDT</v>
      </c>
      <c r="F4467" t="str">
        <f>IF(ISBLANK('4M'!$Y$62),"",'4M'!$Y$62)</f>
        <v/>
      </c>
    </row>
    <row r="4468" spans="1:6">
      <c r="A4468" t="s">
        <v>15726</v>
      </c>
      <c r="B4468" t="str">
        <f>'4M'!$CF$62</f>
        <v>B0336RFC_C_SD</v>
      </c>
      <c r="F4468" t="str">
        <f>IF(ISBLANK('4M'!$Z$62),"",'4M'!$Z$62)</f>
        <v/>
      </c>
    </row>
    <row r="4469" spans="1:6">
      <c r="A4469" t="s">
        <v>15726</v>
      </c>
      <c r="B4469" t="str">
        <f>'4M'!$CG$62</f>
        <v>B0336RFC_C_TOT</v>
      </c>
      <c r="F4469">
        <f>IF(ISBLANK('4M'!$AA$62),"",'4M'!$AA$62)</f>
        <v>0</v>
      </c>
    </row>
    <row r="4470" spans="1:6">
      <c r="A4470" t="s">
        <v>15726</v>
      </c>
      <c r="B4470" t="str">
        <f>'4M'!$BL$63</f>
        <v>B0337RFO_F</v>
      </c>
      <c r="F4470" t="str">
        <f>IF(ISBLANK('4M'!$F$63),"",'4M'!$F$63)</f>
        <v/>
      </c>
    </row>
    <row r="4471" spans="1:6">
      <c r="A4471" t="s">
        <v>15726</v>
      </c>
      <c r="B4471" t="str">
        <f>'4M'!$BM$63</f>
        <v>B0337RFO_SWD</v>
      </c>
      <c r="F4471" t="str">
        <f>IF(ISBLANK('4M'!$G$63),"",'4M'!$G$63)</f>
        <v/>
      </c>
    </row>
    <row r="4472" spans="1:6">
      <c r="A4472" t="s">
        <v>15726</v>
      </c>
      <c r="B4472" t="str">
        <f>'4M'!$BN$63</f>
        <v>B0337RFO_HD</v>
      </c>
      <c r="F4472" t="str">
        <f>IF(ISBLANK('4M'!$H$63),"",'4M'!$H$63)</f>
        <v/>
      </c>
    </row>
    <row r="4473" spans="1:6">
      <c r="A4473" t="s">
        <v>15726</v>
      </c>
      <c r="B4473" t="str">
        <f>'4M'!$BO$63</f>
        <v>B0337RFO_STD</v>
      </c>
      <c r="F4473" t="str">
        <f>IF(ISBLANK('4M'!$I$63),"",'4M'!$I$63)</f>
        <v/>
      </c>
    </row>
    <row r="4474" spans="1:6">
      <c r="A4474" t="s">
        <v>15726</v>
      </c>
      <c r="B4474" t="str">
        <f>'4M'!$BP$63</f>
        <v>B0337RFO_SLT</v>
      </c>
      <c r="F4474" t="str">
        <f>IF(ISBLANK('4M'!$J$63),"",'4M'!$J$63)</f>
        <v/>
      </c>
    </row>
    <row r="4475" spans="1:6">
      <c r="A4475" t="s">
        <v>15726</v>
      </c>
      <c r="B4475" t="str">
        <f>'4M'!$BQ$63</f>
        <v>B0337RFO_STP</v>
      </c>
      <c r="F4475" t="str">
        <f>IF(ISBLANK('4M'!$K$63),"",'4M'!$K$63)</f>
        <v/>
      </c>
    </row>
    <row r="4476" spans="1:6">
      <c r="A4476" t="s">
        <v>15726</v>
      </c>
      <c r="B4476" t="str">
        <f>'4M'!$BR$63</f>
        <v>B0337RFO_SDT</v>
      </c>
      <c r="F4476" t="str">
        <f>IF(ISBLANK('4M'!$L$63),"",'4M'!$L$63)</f>
        <v/>
      </c>
    </row>
    <row r="4477" spans="1:6">
      <c r="A4477" t="s">
        <v>15726</v>
      </c>
      <c r="B4477" t="str">
        <f>'4M'!$BS$63</f>
        <v>B0337RFO_SD</v>
      </c>
      <c r="F4477" t="str">
        <f>IF(ISBLANK('4M'!$M$63),"",'4M'!$M$63)</f>
        <v/>
      </c>
    </row>
    <row r="4478" spans="1:6">
      <c r="A4478" t="s">
        <v>15726</v>
      </c>
      <c r="B4478" t="str">
        <f>'4M'!$BT$63</f>
        <v>B0337RFO_TOT</v>
      </c>
      <c r="F4478">
        <f>IF(ISBLANK('4M'!$N$63),"",'4M'!$N$63)</f>
        <v>0</v>
      </c>
    </row>
    <row r="4479" spans="1:6">
      <c r="A4479" t="s">
        <v>15726</v>
      </c>
      <c r="B4479" t="str">
        <f>'4M'!$BU$63</f>
        <v>B0337RFO_ASC</v>
      </c>
      <c r="F4479" t="str">
        <f>IF(ISBLANK('4M'!$O$63),"",'4M'!$O$63)</f>
        <v/>
      </c>
    </row>
    <row r="4480" spans="1:6">
      <c r="A4480" t="s">
        <v>15726</v>
      </c>
      <c r="B4480" t="str">
        <f>'4M'!$BV$63</f>
        <v>B0337RFO_TC</v>
      </c>
      <c r="F4480" t="str">
        <f>IF(ISBLANK('4M'!$P$63),"",'4M'!$P$63)</f>
        <v/>
      </c>
    </row>
    <row r="4481" spans="1:6">
      <c r="A4481" t="s">
        <v>15726</v>
      </c>
      <c r="B4481" t="str">
        <f>'4M'!$BW$63</f>
        <v>B0337RFO_TOT8</v>
      </c>
      <c r="F4481">
        <f>IF(ISBLANK('4M'!$Q$63),"",'4M'!$Q$63)</f>
        <v>0</v>
      </c>
    </row>
    <row r="4482" spans="1:6">
      <c r="A4482" t="s">
        <v>15726</v>
      </c>
      <c r="B4482" t="str">
        <f>'4M'!$BX$63</f>
        <v>B0337RFO_TOT78</v>
      </c>
      <c r="F4482">
        <f>IF(ISBLANK('4M'!$R$63),"",'4M'!$R$63)</f>
        <v>0</v>
      </c>
    </row>
    <row r="4483" spans="1:6">
      <c r="A4483" t="s">
        <v>15726</v>
      </c>
      <c r="B4483" t="str">
        <f>'4M'!$BY$63</f>
        <v>B0337RFO_C_F</v>
      </c>
      <c r="F4483" t="str">
        <f>IF(ISBLANK('4M'!$S$63),"",'4M'!$S$63)</f>
        <v/>
      </c>
    </row>
    <row r="4484" spans="1:6">
      <c r="A4484" t="s">
        <v>15726</v>
      </c>
      <c r="B4484" t="str">
        <f>'4M'!$BZ$63</f>
        <v>B0337RFO_C_SWD</v>
      </c>
      <c r="F4484" t="str">
        <f>IF(ISBLANK('4M'!$T$63),"",'4M'!$T$63)</f>
        <v/>
      </c>
    </row>
    <row r="4485" spans="1:6">
      <c r="A4485" t="s">
        <v>15726</v>
      </c>
      <c r="B4485" t="str">
        <f>'4M'!$CA$63</f>
        <v>B0337RFO_C_HD</v>
      </c>
      <c r="F4485" t="str">
        <f>IF(ISBLANK('4M'!$U$63),"",'4M'!$U$63)</f>
        <v/>
      </c>
    </row>
    <row r="4486" spans="1:6">
      <c r="A4486" t="s">
        <v>15726</v>
      </c>
      <c r="B4486" t="str">
        <f>'4M'!$CB$63</f>
        <v>B0337RFO_C_STD</v>
      </c>
      <c r="F4486" t="str">
        <f>IF(ISBLANK('4M'!$V$63),"",'4M'!$V$63)</f>
        <v/>
      </c>
    </row>
    <row r="4487" spans="1:6">
      <c r="A4487" t="s">
        <v>15726</v>
      </c>
      <c r="B4487" t="str">
        <f>'4M'!$CC$63</f>
        <v>B0337RFO_C_SLT</v>
      </c>
      <c r="F4487" t="str">
        <f>IF(ISBLANK('4M'!$W$63),"",'4M'!$W$63)</f>
        <v/>
      </c>
    </row>
    <row r="4488" spans="1:6">
      <c r="A4488" t="s">
        <v>15726</v>
      </c>
      <c r="B4488" t="str">
        <f>'4M'!$CD$63</f>
        <v>B0337RFO_C_STP</v>
      </c>
      <c r="F4488" t="str">
        <f>IF(ISBLANK('4M'!$X$63),"",'4M'!$X$63)</f>
        <v/>
      </c>
    </row>
    <row r="4489" spans="1:6">
      <c r="A4489" t="s">
        <v>15726</v>
      </c>
      <c r="B4489" t="str">
        <f>'4M'!$CE$63</f>
        <v>B0337RFO_C_SDT</v>
      </c>
      <c r="F4489" t="str">
        <f>IF(ISBLANK('4M'!$Y$63),"",'4M'!$Y$63)</f>
        <v/>
      </c>
    </row>
    <row r="4490" spans="1:6">
      <c r="A4490" t="s">
        <v>15726</v>
      </c>
      <c r="B4490" t="str">
        <f>'4M'!$CF$63</f>
        <v>B0337RFO_C_SD</v>
      </c>
      <c r="F4490" t="str">
        <f>IF(ISBLANK('4M'!$Z$63),"",'4M'!$Z$63)</f>
        <v/>
      </c>
    </row>
    <row r="4491" spans="1:6">
      <c r="A4491" t="s">
        <v>15726</v>
      </c>
      <c r="B4491" t="str">
        <f>'4M'!$CG$63</f>
        <v>B0337RFO_C_TOT</v>
      </c>
      <c r="F4491">
        <f>IF(ISBLANK('4M'!$AA$63),"",'4M'!$AA$63)</f>
        <v>0</v>
      </c>
    </row>
    <row r="4492" spans="1:6">
      <c r="A4492" t="s">
        <v>15726</v>
      </c>
      <c r="B4492" t="str">
        <f>'4M'!$BL$64</f>
        <v>B0338RFT_F</v>
      </c>
      <c r="F4492">
        <f>IF(ISBLANK('4M'!$F$64),"",'4M'!$F$64)</f>
        <v>0</v>
      </c>
    </row>
    <row r="4493" spans="1:6">
      <c r="A4493" t="s">
        <v>15726</v>
      </c>
      <c r="B4493" t="str">
        <f>'4M'!$BM$64</f>
        <v>B0338RFT_SWD</v>
      </c>
      <c r="F4493">
        <f>IF(ISBLANK('4M'!$G$64),"",'4M'!$G$64)</f>
        <v>0</v>
      </c>
    </row>
    <row r="4494" spans="1:6">
      <c r="A4494" t="s">
        <v>15726</v>
      </c>
      <c r="B4494" t="str">
        <f>'4M'!$BN$64</f>
        <v>B0338RFT_HD</v>
      </c>
      <c r="F4494">
        <f>IF(ISBLANK('4M'!$H$64),"",'4M'!$H$64)</f>
        <v>0</v>
      </c>
    </row>
    <row r="4495" spans="1:6">
      <c r="A4495" t="s">
        <v>15726</v>
      </c>
      <c r="B4495" t="str">
        <f>'4M'!$BO$64</f>
        <v>B0338RFT_STD</v>
      </c>
      <c r="F4495">
        <f>IF(ISBLANK('4M'!$I$64),"",'4M'!$I$64)</f>
        <v>0</v>
      </c>
    </row>
    <row r="4496" spans="1:6">
      <c r="A4496" t="s">
        <v>15726</v>
      </c>
      <c r="B4496" t="str">
        <f>'4M'!$BP$64</f>
        <v>B0338RFT_SLT</v>
      </c>
      <c r="F4496">
        <f>IF(ISBLANK('4M'!$J$64),"",'4M'!$J$64)</f>
        <v>0</v>
      </c>
    </row>
    <row r="4497" spans="1:6">
      <c r="A4497" t="s">
        <v>15726</v>
      </c>
      <c r="B4497" t="str">
        <f>'4M'!$BQ$64</f>
        <v>B0338RFT_STP</v>
      </c>
      <c r="F4497">
        <f>IF(ISBLANK('4M'!$K$64),"",'4M'!$K$64)</f>
        <v>0</v>
      </c>
    </row>
    <row r="4498" spans="1:6">
      <c r="A4498" t="s">
        <v>15726</v>
      </c>
      <c r="B4498" t="str">
        <f>'4M'!$BR$64</f>
        <v>B0338RFT_SDT</v>
      </c>
      <c r="F4498">
        <f>IF(ISBLANK('4M'!$L$64),"",'4M'!$L$64)</f>
        <v>0</v>
      </c>
    </row>
    <row r="4499" spans="1:6">
      <c r="A4499" t="s">
        <v>15726</v>
      </c>
      <c r="B4499" t="str">
        <f>'4M'!$BS$64</f>
        <v>B0338RFT_SD</v>
      </c>
      <c r="F4499">
        <f>IF(ISBLANK('4M'!$M$64),"",'4M'!$M$64)</f>
        <v>0</v>
      </c>
    </row>
    <row r="4500" spans="1:6">
      <c r="A4500" t="s">
        <v>15726</v>
      </c>
      <c r="B4500" t="str">
        <f>'4M'!$BT$64</f>
        <v>B0338RFT_TOT</v>
      </c>
      <c r="F4500">
        <f>IF(ISBLANK('4M'!$N$64),"",'4M'!$N$64)</f>
        <v>0</v>
      </c>
    </row>
    <row r="4501" spans="1:6">
      <c r="A4501" t="s">
        <v>15726</v>
      </c>
      <c r="B4501" t="str">
        <f>'4M'!$BU$64</f>
        <v>B0338RFT_ASC</v>
      </c>
      <c r="F4501">
        <f>IF(ISBLANK('4M'!$O$64),"",'4M'!$O$64)</f>
        <v>0</v>
      </c>
    </row>
    <row r="4502" spans="1:6">
      <c r="A4502" t="s">
        <v>15726</v>
      </c>
      <c r="B4502" t="str">
        <f>'4M'!$BV$64</f>
        <v>B0338RFT_TC</v>
      </c>
      <c r="F4502">
        <f>IF(ISBLANK('4M'!$P$64),"",'4M'!$P$64)</f>
        <v>0</v>
      </c>
    </row>
    <row r="4503" spans="1:6">
      <c r="A4503" t="s">
        <v>15726</v>
      </c>
      <c r="B4503" t="str">
        <f>'4M'!$BW$64</f>
        <v>B0338RFT_TOT8</v>
      </c>
      <c r="F4503">
        <f>IF(ISBLANK('4M'!$Q$64),"",'4M'!$Q$64)</f>
        <v>0</v>
      </c>
    </row>
    <row r="4504" spans="1:6">
      <c r="A4504" t="s">
        <v>15726</v>
      </c>
      <c r="B4504" t="str">
        <f>'4M'!$BX$64</f>
        <v>B0338RFT_TOT78</v>
      </c>
      <c r="F4504">
        <f>IF(ISBLANK('4M'!$R$64),"",'4M'!$R$64)</f>
        <v>0</v>
      </c>
    </row>
    <row r="4505" spans="1:6">
      <c r="A4505" t="s">
        <v>15726</v>
      </c>
      <c r="B4505" t="str">
        <f>'4M'!$BY$64</f>
        <v>B0338RFT_C_F</v>
      </c>
      <c r="F4505">
        <f>IF(ISBLANK('4M'!$S$64),"",'4M'!$S$64)</f>
        <v>0</v>
      </c>
    </row>
    <row r="4506" spans="1:6">
      <c r="A4506" t="s">
        <v>15726</v>
      </c>
      <c r="B4506" t="str">
        <f>'4M'!$BZ$64</f>
        <v>B0338RFT_C_SWD</v>
      </c>
      <c r="F4506">
        <f>IF(ISBLANK('4M'!$T$64),"",'4M'!$T$64)</f>
        <v>0</v>
      </c>
    </row>
    <row r="4507" spans="1:6">
      <c r="A4507" t="s">
        <v>15726</v>
      </c>
      <c r="B4507" t="str">
        <f>'4M'!$CA$64</f>
        <v>B0338RFT_C_HD</v>
      </c>
      <c r="F4507">
        <f>IF(ISBLANK('4M'!$U$64),"",'4M'!$U$64)</f>
        <v>0</v>
      </c>
    </row>
    <row r="4508" spans="1:6">
      <c r="A4508" t="s">
        <v>15726</v>
      </c>
      <c r="B4508" t="str">
        <f>'4M'!$CB$64</f>
        <v>B0338RFT_C_STD</v>
      </c>
      <c r="F4508">
        <f>IF(ISBLANK('4M'!$V$64),"",'4M'!$V$64)</f>
        <v>0</v>
      </c>
    </row>
    <row r="4509" spans="1:6">
      <c r="A4509" t="s">
        <v>15726</v>
      </c>
      <c r="B4509" t="str">
        <f>'4M'!$CC$64</f>
        <v>B0338RFT_C_SLT</v>
      </c>
      <c r="F4509">
        <f>IF(ISBLANK('4M'!$W$64),"",'4M'!$W$64)</f>
        <v>0</v>
      </c>
    </row>
    <row r="4510" spans="1:6">
      <c r="A4510" t="s">
        <v>15726</v>
      </c>
      <c r="B4510" t="str">
        <f>'4M'!$CD$64</f>
        <v>B0338RFT_C_STP</v>
      </c>
      <c r="F4510">
        <f>IF(ISBLANK('4M'!$X$64),"",'4M'!$X$64)</f>
        <v>0</v>
      </c>
    </row>
    <row r="4511" spans="1:6">
      <c r="A4511" t="s">
        <v>15726</v>
      </c>
      <c r="B4511" t="str">
        <f>'4M'!$CE$64</f>
        <v>B0338RFT_C_SDT</v>
      </c>
      <c r="F4511">
        <f>IF(ISBLANK('4M'!$Y$64),"",'4M'!$Y$64)</f>
        <v>0</v>
      </c>
    </row>
    <row r="4512" spans="1:6">
      <c r="A4512" t="s">
        <v>15726</v>
      </c>
      <c r="B4512" t="str">
        <f>'4M'!$CF$64</f>
        <v>B0338RFT_C_SD</v>
      </c>
      <c r="F4512">
        <f>IF(ISBLANK('4M'!$Z$64),"",'4M'!$Z$64)</f>
        <v>0</v>
      </c>
    </row>
    <row r="4513" spans="1:6">
      <c r="A4513" t="s">
        <v>15726</v>
      </c>
      <c r="B4513" t="str">
        <f>'4M'!$CG$64</f>
        <v>B0338RFT_C_TOT</v>
      </c>
      <c r="F4513">
        <f>IF(ISBLANK('4M'!$AA$64),"",'4M'!$AA$64)</f>
        <v>0</v>
      </c>
    </row>
    <row r="4514" spans="1:6">
      <c r="A4514" t="s">
        <v>15726</v>
      </c>
      <c r="B4514" t="str">
        <f>'4M'!$BL$65</f>
        <v>B0339FTC_F</v>
      </c>
      <c r="F4514" t="str">
        <f>IF(ISBLANK('4M'!$F$65),"",'4M'!$F$65)</f>
        <v/>
      </c>
    </row>
    <row r="4515" spans="1:6">
      <c r="A4515" t="s">
        <v>15726</v>
      </c>
      <c r="B4515" t="str">
        <f>'4M'!$BM$65</f>
        <v>B0339FTC_SWD</v>
      </c>
      <c r="F4515" t="str">
        <f>IF(ISBLANK('4M'!$G$65),"",'4M'!$G$65)</f>
        <v/>
      </c>
    </row>
    <row r="4516" spans="1:6">
      <c r="A4516" t="s">
        <v>15726</v>
      </c>
      <c r="B4516" t="str">
        <f>'4M'!$BN$65</f>
        <v>B0339FTC_HD</v>
      </c>
      <c r="F4516" t="str">
        <f>IF(ISBLANK('4M'!$H$65),"",'4M'!$H$65)</f>
        <v/>
      </c>
    </row>
    <row r="4517" spans="1:6">
      <c r="A4517" t="s">
        <v>15726</v>
      </c>
      <c r="B4517" t="str">
        <f>'4M'!$BO$65</f>
        <v>B0339FTC_STD</v>
      </c>
      <c r="F4517" t="str">
        <f>IF(ISBLANK('4M'!$I$65),"",'4M'!$I$65)</f>
        <v/>
      </c>
    </row>
    <row r="4518" spans="1:6">
      <c r="A4518" t="s">
        <v>15726</v>
      </c>
      <c r="B4518" t="str">
        <f>'4M'!$BP$65</f>
        <v>B0339FTC_SLT</v>
      </c>
      <c r="F4518" t="str">
        <f>IF(ISBLANK('4M'!$J$65),"",'4M'!$J$65)</f>
        <v/>
      </c>
    </row>
    <row r="4519" spans="1:6">
      <c r="A4519" t="s">
        <v>15726</v>
      </c>
      <c r="B4519" t="str">
        <f>'4M'!$BQ$65</f>
        <v>B0339FTC_STP</v>
      </c>
      <c r="F4519" t="str">
        <f>IF(ISBLANK('4M'!$K$65),"",'4M'!$K$65)</f>
        <v/>
      </c>
    </row>
    <row r="4520" spans="1:6">
      <c r="A4520" t="s">
        <v>15726</v>
      </c>
      <c r="B4520" t="str">
        <f>'4M'!$BR$65</f>
        <v>B0339FTC_SDT</v>
      </c>
      <c r="F4520" t="str">
        <f>IF(ISBLANK('4M'!$L$65),"",'4M'!$L$65)</f>
        <v/>
      </c>
    </row>
    <row r="4521" spans="1:6">
      <c r="A4521" t="s">
        <v>15726</v>
      </c>
      <c r="B4521" t="str">
        <f>'4M'!$BS$65</f>
        <v>B0339FTC_SD</v>
      </c>
      <c r="F4521" t="str">
        <f>IF(ISBLANK('4M'!$M$65),"",'4M'!$M$65)</f>
        <v/>
      </c>
    </row>
    <row r="4522" spans="1:6">
      <c r="A4522" t="s">
        <v>15726</v>
      </c>
      <c r="B4522" t="str">
        <f>'4M'!$BT$65</f>
        <v>B0339FTC_TOT</v>
      </c>
      <c r="F4522">
        <f>IF(ISBLANK('4M'!$N$65),"",'4M'!$N$65)</f>
        <v>0</v>
      </c>
    </row>
    <row r="4523" spans="1:6">
      <c r="A4523" t="s">
        <v>15726</v>
      </c>
      <c r="B4523" t="str">
        <f>'4M'!$BU$65</f>
        <v>B0339FTC_ASC</v>
      </c>
      <c r="F4523" t="str">
        <f>IF(ISBLANK('4M'!$O$65),"",'4M'!$O$65)</f>
        <v/>
      </c>
    </row>
    <row r="4524" spans="1:6">
      <c r="A4524" t="s">
        <v>15726</v>
      </c>
      <c r="B4524" t="str">
        <f>'4M'!$BV$65</f>
        <v>B0339FTC_TC</v>
      </c>
      <c r="F4524" t="str">
        <f>IF(ISBLANK('4M'!$P$65),"",'4M'!$P$65)</f>
        <v/>
      </c>
    </row>
    <row r="4525" spans="1:6">
      <c r="A4525" t="s">
        <v>15726</v>
      </c>
      <c r="B4525" t="str">
        <f>'4M'!$BW$65</f>
        <v>B0339FTC_TOT8</v>
      </c>
      <c r="F4525">
        <f>IF(ISBLANK('4M'!$Q$65),"",'4M'!$Q$65)</f>
        <v>0</v>
      </c>
    </row>
    <row r="4526" spans="1:6">
      <c r="A4526" t="s">
        <v>15726</v>
      </c>
      <c r="B4526" t="str">
        <f>'4M'!$BX$65</f>
        <v>B0339FTC_TOT78</v>
      </c>
      <c r="F4526">
        <f>IF(ISBLANK('4M'!$R$65),"",'4M'!$R$65)</f>
        <v>0</v>
      </c>
    </row>
    <row r="4527" spans="1:6">
      <c r="A4527" t="s">
        <v>15726</v>
      </c>
      <c r="B4527" t="str">
        <f>'4M'!$BY$65</f>
        <v>B0339FTC_C_F</v>
      </c>
      <c r="F4527" t="str">
        <f>IF(ISBLANK('4M'!$S$65),"",'4M'!$S$65)</f>
        <v/>
      </c>
    </row>
    <row r="4528" spans="1:6">
      <c r="A4528" t="s">
        <v>15726</v>
      </c>
      <c r="B4528" t="str">
        <f>'4M'!$BZ$65</f>
        <v>B0339FTC_C_SWD</v>
      </c>
      <c r="F4528" t="str">
        <f>IF(ISBLANK('4M'!$T$65),"",'4M'!$T$65)</f>
        <v/>
      </c>
    </row>
    <row r="4529" spans="1:6">
      <c r="A4529" t="s">
        <v>15726</v>
      </c>
      <c r="B4529" t="str">
        <f>'4M'!$CA$65</f>
        <v>B0339FTC_C_HD</v>
      </c>
      <c r="F4529" t="str">
        <f>IF(ISBLANK('4M'!$U$65),"",'4M'!$U$65)</f>
        <v/>
      </c>
    </row>
    <row r="4530" spans="1:6">
      <c r="A4530" t="s">
        <v>15726</v>
      </c>
      <c r="B4530" t="str">
        <f>'4M'!$CB$65</f>
        <v>B0339FTC_C_STD</v>
      </c>
      <c r="F4530" t="str">
        <f>IF(ISBLANK('4M'!$V$65),"",'4M'!$V$65)</f>
        <v/>
      </c>
    </row>
    <row r="4531" spans="1:6">
      <c r="A4531" t="s">
        <v>15726</v>
      </c>
      <c r="B4531" t="str">
        <f>'4M'!$CC$65</f>
        <v>B0339FTC_C_SLT</v>
      </c>
      <c r="F4531" t="str">
        <f>IF(ISBLANK('4M'!$W$65),"",'4M'!$W$65)</f>
        <v/>
      </c>
    </row>
    <row r="4532" spans="1:6">
      <c r="A4532" t="s">
        <v>15726</v>
      </c>
      <c r="B4532" t="str">
        <f>'4M'!$CD$65</f>
        <v>B0339FTC_C_STP</v>
      </c>
      <c r="F4532" t="str">
        <f>IF(ISBLANK('4M'!$X$65),"",'4M'!$X$65)</f>
        <v/>
      </c>
    </row>
    <row r="4533" spans="1:6">
      <c r="A4533" t="s">
        <v>15726</v>
      </c>
      <c r="B4533" t="str">
        <f>'4M'!$CE$65</f>
        <v>B0339FTC_C_SDT</v>
      </c>
      <c r="F4533" t="str">
        <f>IF(ISBLANK('4M'!$Y$65),"",'4M'!$Y$65)</f>
        <v/>
      </c>
    </row>
    <row r="4534" spans="1:6">
      <c r="A4534" t="s">
        <v>15726</v>
      </c>
      <c r="B4534" t="str">
        <f>'4M'!$CF$65</f>
        <v>B0339FTC_C_SD</v>
      </c>
      <c r="F4534" t="str">
        <f>IF(ISBLANK('4M'!$Z$65),"",'4M'!$Z$65)</f>
        <v/>
      </c>
    </row>
    <row r="4535" spans="1:6">
      <c r="A4535" t="s">
        <v>15726</v>
      </c>
      <c r="B4535" t="str">
        <f>'4M'!$CG$65</f>
        <v>B0339FTC_C_TOT</v>
      </c>
      <c r="F4535">
        <f>IF(ISBLANK('4M'!$AA$65),"",'4M'!$AA$65)</f>
        <v>0</v>
      </c>
    </row>
    <row r="4536" spans="1:6">
      <c r="A4536" t="s">
        <v>15726</v>
      </c>
      <c r="B4536" t="str">
        <f>'4M'!$BL$66</f>
        <v>B0340FTO_F</v>
      </c>
      <c r="F4536" t="str">
        <f>IF(ISBLANK('4M'!$F$66),"",'4M'!$F$66)</f>
        <v/>
      </c>
    </row>
    <row r="4537" spans="1:6">
      <c r="A4537" t="s">
        <v>15726</v>
      </c>
      <c r="B4537" t="str">
        <f>'4M'!$BM$66</f>
        <v>B0340FTO_SWD</v>
      </c>
      <c r="F4537" t="str">
        <f>IF(ISBLANK('4M'!$G$66),"",'4M'!$G$66)</f>
        <v/>
      </c>
    </row>
    <row r="4538" spans="1:6">
      <c r="A4538" t="s">
        <v>15726</v>
      </c>
      <c r="B4538" t="str">
        <f>'4M'!$BN$66</f>
        <v>B0340FTO_HD</v>
      </c>
      <c r="F4538" t="str">
        <f>IF(ISBLANK('4M'!$H$66),"",'4M'!$H$66)</f>
        <v/>
      </c>
    </row>
    <row r="4539" spans="1:6">
      <c r="A4539" t="s">
        <v>15726</v>
      </c>
      <c r="B4539" t="str">
        <f>'4M'!$BO$66</f>
        <v>B0340FTO_STD</v>
      </c>
      <c r="F4539" t="str">
        <f>IF(ISBLANK('4M'!$I$66),"",'4M'!$I$66)</f>
        <v/>
      </c>
    </row>
    <row r="4540" spans="1:6">
      <c r="A4540" t="s">
        <v>15726</v>
      </c>
      <c r="B4540" t="str">
        <f>'4M'!$BP$66</f>
        <v>B0340FTO_SLT</v>
      </c>
      <c r="F4540" t="str">
        <f>IF(ISBLANK('4M'!$J$66),"",'4M'!$J$66)</f>
        <v/>
      </c>
    </row>
    <row r="4541" spans="1:6">
      <c r="A4541" t="s">
        <v>15726</v>
      </c>
      <c r="B4541" t="str">
        <f>'4M'!$BQ$66</f>
        <v>B0340FTO_STP</v>
      </c>
      <c r="F4541" t="str">
        <f>IF(ISBLANK('4M'!$K$66),"",'4M'!$K$66)</f>
        <v/>
      </c>
    </row>
    <row r="4542" spans="1:6">
      <c r="A4542" t="s">
        <v>15726</v>
      </c>
      <c r="B4542" t="str">
        <f>'4M'!$BR$66</f>
        <v>B0340FTO_SDT</v>
      </c>
      <c r="F4542" t="str">
        <f>IF(ISBLANK('4M'!$L$66),"",'4M'!$L$66)</f>
        <v/>
      </c>
    </row>
    <row r="4543" spans="1:6">
      <c r="A4543" t="s">
        <v>15726</v>
      </c>
      <c r="B4543" t="str">
        <f>'4M'!$BS$66</f>
        <v>B0340FTO_SD</v>
      </c>
      <c r="F4543" t="str">
        <f>IF(ISBLANK('4M'!$M$66),"",'4M'!$M$66)</f>
        <v/>
      </c>
    </row>
    <row r="4544" spans="1:6">
      <c r="A4544" t="s">
        <v>15726</v>
      </c>
      <c r="B4544" t="str">
        <f>'4M'!$BT$66</f>
        <v>B0340FTO_TOT</v>
      </c>
      <c r="F4544">
        <f>IF(ISBLANK('4M'!$N$66),"",'4M'!$N$66)</f>
        <v>0</v>
      </c>
    </row>
    <row r="4545" spans="1:6">
      <c r="A4545" t="s">
        <v>15726</v>
      </c>
      <c r="B4545" t="str">
        <f>'4M'!$BU$66</f>
        <v>B0340FTO_ASC</v>
      </c>
      <c r="F4545" t="str">
        <f>IF(ISBLANK('4M'!$O$66),"",'4M'!$O$66)</f>
        <v/>
      </c>
    </row>
    <row r="4546" spans="1:6">
      <c r="A4546" t="s">
        <v>15726</v>
      </c>
      <c r="B4546" t="str">
        <f>'4M'!$BV$66</f>
        <v>B0340FTO_TC</v>
      </c>
      <c r="F4546" t="str">
        <f>IF(ISBLANK('4M'!$P$66),"",'4M'!$P$66)</f>
        <v/>
      </c>
    </row>
    <row r="4547" spans="1:6">
      <c r="A4547" t="s">
        <v>15726</v>
      </c>
      <c r="B4547" t="str">
        <f>'4M'!$BW$66</f>
        <v>B0340FTO_TOT8</v>
      </c>
      <c r="F4547">
        <f>IF(ISBLANK('4M'!$Q$66),"",'4M'!$Q$66)</f>
        <v>0</v>
      </c>
    </row>
    <row r="4548" spans="1:6">
      <c r="A4548" t="s">
        <v>15726</v>
      </c>
      <c r="B4548" t="str">
        <f>'4M'!$BX$66</f>
        <v>B0340FTO_TOT78</v>
      </c>
      <c r="F4548">
        <f>IF(ISBLANK('4M'!$R$66),"",'4M'!$R$66)</f>
        <v>0</v>
      </c>
    </row>
    <row r="4549" spans="1:6">
      <c r="A4549" t="s">
        <v>15726</v>
      </c>
      <c r="B4549" t="str">
        <f>'4M'!$BY$66</f>
        <v>B0340FTO_C_F</v>
      </c>
      <c r="F4549" t="str">
        <f>IF(ISBLANK('4M'!$S$66),"",'4M'!$S$66)</f>
        <v/>
      </c>
    </row>
    <row r="4550" spans="1:6">
      <c r="A4550" t="s">
        <v>15726</v>
      </c>
      <c r="B4550" t="str">
        <f>'4M'!$BZ$66</f>
        <v>B0340FTO_C_SWD</v>
      </c>
      <c r="F4550" t="str">
        <f>IF(ISBLANK('4M'!$T$66),"",'4M'!$T$66)</f>
        <v/>
      </c>
    </row>
    <row r="4551" spans="1:6">
      <c r="A4551" t="s">
        <v>15726</v>
      </c>
      <c r="B4551" t="str">
        <f>'4M'!$CA$66</f>
        <v>B0340FTO_C_HD</v>
      </c>
      <c r="F4551" t="str">
        <f>IF(ISBLANK('4M'!$U$66),"",'4M'!$U$66)</f>
        <v/>
      </c>
    </row>
    <row r="4552" spans="1:6">
      <c r="A4552" t="s">
        <v>15726</v>
      </c>
      <c r="B4552" t="str">
        <f>'4M'!$CB$66</f>
        <v>B0340FTO_C_STD</v>
      </c>
      <c r="F4552" t="str">
        <f>IF(ISBLANK('4M'!$V$66),"",'4M'!$V$66)</f>
        <v/>
      </c>
    </row>
    <row r="4553" spans="1:6">
      <c r="A4553" t="s">
        <v>15726</v>
      </c>
      <c r="B4553" t="str">
        <f>'4M'!$CC$66</f>
        <v>B0340FTO_C_SLT</v>
      </c>
      <c r="F4553" t="str">
        <f>IF(ISBLANK('4M'!$W$66),"",'4M'!$W$66)</f>
        <v/>
      </c>
    </row>
    <row r="4554" spans="1:6">
      <c r="A4554" t="s">
        <v>15726</v>
      </c>
      <c r="B4554" t="str">
        <f>'4M'!$CD$66</f>
        <v>B0340FTO_C_STP</v>
      </c>
      <c r="F4554" t="str">
        <f>IF(ISBLANK('4M'!$X$66),"",'4M'!$X$66)</f>
        <v/>
      </c>
    </row>
    <row r="4555" spans="1:6">
      <c r="A4555" t="s">
        <v>15726</v>
      </c>
      <c r="B4555" t="str">
        <f>'4M'!$CE$66</f>
        <v>B0340FTO_C_SDT</v>
      </c>
      <c r="F4555" t="str">
        <f>IF(ISBLANK('4M'!$Y$66),"",'4M'!$Y$66)</f>
        <v/>
      </c>
    </row>
    <row r="4556" spans="1:6">
      <c r="A4556" t="s">
        <v>15726</v>
      </c>
      <c r="B4556" t="str">
        <f>'4M'!$CF$66</f>
        <v>B0340FTO_C_SD</v>
      </c>
      <c r="F4556" t="str">
        <f>IF(ISBLANK('4M'!$Z$66),"",'4M'!$Z$66)</f>
        <v/>
      </c>
    </row>
    <row r="4557" spans="1:6">
      <c r="A4557" t="s">
        <v>15726</v>
      </c>
      <c r="B4557" t="str">
        <f>'4M'!$CG$66</f>
        <v>B0340FTO_C_TOT</v>
      </c>
      <c r="F4557">
        <f>IF(ISBLANK('4M'!$AA$66),"",'4M'!$AA$66)</f>
        <v>0</v>
      </c>
    </row>
    <row r="4558" spans="1:6">
      <c r="A4558" t="s">
        <v>15726</v>
      </c>
      <c r="B4558" t="str">
        <f>'4M'!$BL$67</f>
        <v>B0341FTT_F</v>
      </c>
      <c r="F4558">
        <f>IF(ISBLANK('4M'!$F$67),"",'4M'!$F$67)</f>
        <v>0</v>
      </c>
    </row>
    <row r="4559" spans="1:6">
      <c r="A4559" t="s">
        <v>15726</v>
      </c>
      <c r="B4559" t="str">
        <f>'4M'!$BM$67</f>
        <v>B0341FTT_SWD</v>
      </c>
      <c r="F4559">
        <f>IF(ISBLANK('4M'!$G$67),"",'4M'!$G$67)</f>
        <v>0</v>
      </c>
    </row>
    <row r="4560" spans="1:6">
      <c r="A4560" t="s">
        <v>15726</v>
      </c>
      <c r="B4560" t="str">
        <f>'4M'!$BN$67</f>
        <v>B0341FTT_HD</v>
      </c>
      <c r="F4560">
        <f>IF(ISBLANK('4M'!$H$67),"",'4M'!$H$67)</f>
        <v>0</v>
      </c>
    </row>
    <row r="4561" spans="1:6">
      <c r="A4561" t="s">
        <v>15726</v>
      </c>
      <c r="B4561" t="str">
        <f>'4M'!$BO$67</f>
        <v>B0341FTT_STD</v>
      </c>
      <c r="F4561">
        <f>IF(ISBLANK('4M'!$I$67),"",'4M'!$I$67)</f>
        <v>0</v>
      </c>
    </row>
    <row r="4562" spans="1:6">
      <c r="A4562" t="s">
        <v>15726</v>
      </c>
      <c r="B4562" t="str">
        <f>'4M'!$BP$67</f>
        <v>B0341FTT_SLT</v>
      </c>
      <c r="F4562">
        <f>IF(ISBLANK('4M'!$J$67),"",'4M'!$J$67)</f>
        <v>0</v>
      </c>
    </row>
    <row r="4563" spans="1:6">
      <c r="A4563" t="s">
        <v>15726</v>
      </c>
      <c r="B4563" t="str">
        <f>'4M'!$BQ$67</f>
        <v>B0341FTT_STP</v>
      </c>
      <c r="F4563">
        <f>IF(ISBLANK('4M'!$K$67),"",'4M'!$K$67)</f>
        <v>0</v>
      </c>
    </row>
    <row r="4564" spans="1:6">
      <c r="A4564" t="s">
        <v>15726</v>
      </c>
      <c r="B4564" t="str">
        <f>'4M'!$BR$67</f>
        <v>B0341FTT_SDT</v>
      </c>
      <c r="F4564">
        <f>IF(ISBLANK('4M'!$L$67),"",'4M'!$L$67)</f>
        <v>0</v>
      </c>
    </row>
    <row r="4565" spans="1:6">
      <c r="A4565" t="s">
        <v>15726</v>
      </c>
      <c r="B4565" t="str">
        <f>'4M'!$BS$67</f>
        <v>B0341FTT_SD</v>
      </c>
      <c r="F4565">
        <f>IF(ISBLANK('4M'!$M$67),"",'4M'!$M$67)</f>
        <v>0</v>
      </c>
    </row>
    <row r="4566" spans="1:6">
      <c r="A4566" t="s">
        <v>15726</v>
      </c>
      <c r="B4566" t="str">
        <f>'4M'!$BT$67</f>
        <v>B0341FTT_TOT</v>
      </c>
      <c r="F4566">
        <f>IF(ISBLANK('4M'!$N$67),"",'4M'!$N$67)</f>
        <v>0</v>
      </c>
    </row>
    <row r="4567" spans="1:6">
      <c r="A4567" t="s">
        <v>15726</v>
      </c>
      <c r="B4567" t="str">
        <f>'4M'!$BU$67</f>
        <v>B0341FTT_ASC</v>
      </c>
      <c r="F4567">
        <f>IF(ISBLANK('4M'!$O$67),"",'4M'!$O$67)</f>
        <v>0</v>
      </c>
    </row>
    <row r="4568" spans="1:6">
      <c r="A4568" t="s">
        <v>15726</v>
      </c>
      <c r="B4568" t="str">
        <f>'4M'!$BV$67</f>
        <v>B0341FTT_TC</v>
      </c>
      <c r="F4568">
        <f>IF(ISBLANK('4M'!$P$67),"",'4M'!$P$67)</f>
        <v>0</v>
      </c>
    </row>
    <row r="4569" spans="1:6">
      <c r="A4569" t="s">
        <v>15726</v>
      </c>
      <c r="B4569" t="str">
        <f>'4M'!$BW$67</f>
        <v>B0341FTT_TOT8</v>
      </c>
      <c r="F4569">
        <f>IF(ISBLANK('4M'!$Q$67),"",'4M'!$Q$67)</f>
        <v>0</v>
      </c>
    </row>
    <row r="4570" spans="1:6">
      <c r="A4570" t="s">
        <v>15726</v>
      </c>
      <c r="B4570" t="str">
        <f>'4M'!$BX$67</f>
        <v>B0341FTT_TOT78</v>
      </c>
      <c r="F4570">
        <f>IF(ISBLANK('4M'!$R$67),"",'4M'!$R$67)</f>
        <v>0</v>
      </c>
    </row>
    <row r="4571" spans="1:6">
      <c r="A4571" t="s">
        <v>15726</v>
      </c>
      <c r="B4571" t="str">
        <f>'4M'!$BY$67</f>
        <v>B0341FTT_C_F</v>
      </c>
      <c r="F4571">
        <f>IF(ISBLANK('4M'!$S$67),"",'4M'!$S$67)</f>
        <v>0</v>
      </c>
    </row>
    <row r="4572" spans="1:6">
      <c r="A4572" t="s">
        <v>15726</v>
      </c>
      <c r="B4572" t="str">
        <f>'4M'!$BZ$67</f>
        <v>B0341FTT_C_SWD</v>
      </c>
      <c r="F4572">
        <f>IF(ISBLANK('4M'!$T$67),"",'4M'!$T$67)</f>
        <v>0</v>
      </c>
    </row>
    <row r="4573" spans="1:6">
      <c r="A4573" t="s">
        <v>15726</v>
      </c>
      <c r="B4573" t="str">
        <f>'4M'!$CA$67</f>
        <v>B0341FTT_C_HD</v>
      </c>
      <c r="F4573">
        <f>IF(ISBLANK('4M'!$U$67),"",'4M'!$U$67)</f>
        <v>0</v>
      </c>
    </row>
    <row r="4574" spans="1:6">
      <c r="A4574" t="s">
        <v>15726</v>
      </c>
      <c r="B4574" t="str">
        <f>'4M'!$CB$67</f>
        <v>B0341FTT_C_STD</v>
      </c>
      <c r="F4574">
        <f>IF(ISBLANK('4M'!$V$67),"",'4M'!$V$67)</f>
        <v>0</v>
      </c>
    </row>
    <row r="4575" spans="1:6">
      <c r="A4575" t="s">
        <v>15726</v>
      </c>
      <c r="B4575" t="str">
        <f>'4M'!$CC$67</f>
        <v>B0341FTT_C_SLT</v>
      </c>
      <c r="F4575">
        <f>IF(ISBLANK('4M'!$W$67),"",'4M'!$W$67)</f>
        <v>0</v>
      </c>
    </row>
    <row r="4576" spans="1:6">
      <c r="A4576" t="s">
        <v>15726</v>
      </c>
      <c r="B4576" t="str">
        <f>'4M'!$CD$67</f>
        <v>B0341FTT_C_STP</v>
      </c>
      <c r="F4576">
        <f>IF(ISBLANK('4M'!$X$67),"",'4M'!$X$67)</f>
        <v>0</v>
      </c>
    </row>
    <row r="4577" spans="1:6">
      <c r="A4577" t="s">
        <v>15726</v>
      </c>
      <c r="B4577" t="str">
        <f>'4M'!$CE$67</f>
        <v>B0341FTT_C_SDT</v>
      </c>
      <c r="F4577">
        <f>IF(ISBLANK('4M'!$Y$67),"",'4M'!$Y$67)</f>
        <v>0</v>
      </c>
    </row>
    <row r="4578" spans="1:6">
      <c r="A4578" t="s">
        <v>15726</v>
      </c>
      <c r="B4578" t="str">
        <f>'4M'!$CF$67</f>
        <v>B0341FTT_C_SD</v>
      </c>
      <c r="F4578">
        <f>IF(ISBLANK('4M'!$Z$67),"",'4M'!$Z$67)</f>
        <v>0</v>
      </c>
    </row>
    <row r="4579" spans="1:6">
      <c r="A4579" t="s">
        <v>15726</v>
      </c>
      <c r="B4579" t="str">
        <f>'4M'!$CG$67</f>
        <v>B0341FTT_C_TOT</v>
      </c>
      <c r="F4579">
        <f>IF(ISBLANK('4M'!$AA$67),"",'4M'!$AA$67)</f>
        <v>0</v>
      </c>
    </row>
    <row r="4580" spans="1:6">
      <c r="A4580" t="s">
        <v>15726</v>
      </c>
      <c r="B4580" t="str">
        <f>'4M'!$CH$67</f>
        <v>B0394FST_TE</v>
      </c>
      <c r="F4580" t="str">
        <f>IF(ISBLANK('4M'!$AB$67),"",'4M'!$AB$67)</f>
        <v/>
      </c>
    </row>
    <row r="4581" spans="1:6">
      <c r="A4581" t="s">
        <v>15726</v>
      </c>
      <c r="B4581" t="str">
        <f>'4M'!$CI$67</f>
        <v>B0394FST_TA</v>
      </c>
      <c r="F4581" t="str">
        <f>IF(ISBLANK('4M'!$AC$67),"",'4M'!$AC$67)</f>
        <v/>
      </c>
    </row>
    <row r="4582" spans="1:6">
      <c r="A4582" t="s">
        <v>15726</v>
      </c>
      <c r="B4582" t="str">
        <f>'4M'!$CJ$67</f>
        <v>B0394FST_TC</v>
      </c>
      <c r="F4582" t="str">
        <f>IF(ISBLANK('4M'!$AD$67),"",'4M'!$AD$67)</f>
        <v/>
      </c>
    </row>
    <row r="4583" spans="1:6">
      <c r="A4583" t="s">
        <v>15726</v>
      </c>
      <c r="B4583" t="str">
        <f>'4M'!$BL$68</f>
        <v>B0342SEC_F</v>
      </c>
      <c r="F4583" t="str">
        <f>IF(ISBLANK('4M'!$F$68),"",'4M'!$F$68)</f>
        <v/>
      </c>
    </row>
    <row r="4584" spans="1:6">
      <c r="A4584" t="s">
        <v>15726</v>
      </c>
      <c r="B4584" t="str">
        <f>'4M'!$BM$68</f>
        <v>B0342SEC_SWD</v>
      </c>
      <c r="F4584" t="str">
        <f>IF(ISBLANK('4M'!$G$68),"",'4M'!$G$68)</f>
        <v/>
      </c>
    </row>
    <row r="4585" spans="1:6">
      <c r="A4585" t="s">
        <v>15726</v>
      </c>
      <c r="B4585" t="str">
        <f>'4M'!$BN$68</f>
        <v>B0342SEC_HD</v>
      </c>
      <c r="F4585" t="str">
        <f>IF(ISBLANK('4M'!$H$68),"",'4M'!$H$68)</f>
        <v/>
      </c>
    </row>
    <row r="4586" spans="1:6">
      <c r="A4586" t="s">
        <v>15726</v>
      </c>
      <c r="B4586" t="str">
        <f>'4M'!$BO$68</f>
        <v>B0342SEC_STD</v>
      </c>
      <c r="F4586" t="str">
        <f>IF(ISBLANK('4M'!$I$68),"",'4M'!$I$68)</f>
        <v/>
      </c>
    </row>
    <row r="4587" spans="1:6">
      <c r="A4587" t="s">
        <v>15726</v>
      </c>
      <c r="B4587" t="str">
        <f>'4M'!$BP$68</f>
        <v>B0342SEC_SLT</v>
      </c>
      <c r="F4587" t="str">
        <f>IF(ISBLANK('4M'!$J$68),"",'4M'!$J$68)</f>
        <v/>
      </c>
    </row>
    <row r="4588" spans="1:6">
      <c r="A4588" t="s">
        <v>15726</v>
      </c>
      <c r="B4588" t="str">
        <f>'4M'!$BQ$68</f>
        <v>B0342SEC_STP</v>
      </c>
      <c r="F4588" t="str">
        <f>IF(ISBLANK('4M'!$K$68),"",'4M'!$K$68)</f>
        <v/>
      </c>
    </row>
    <row r="4589" spans="1:6">
      <c r="A4589" t="s">
        <v>15726</v>
      </c>
      <c r="B4589" t="str">
        <f>'4M'!$BR$68</f>
        <v>B0342SEC_SDT</v>
      </c>
      <c r="F4589" t="str">
        <f>IF(ISBLANK('4M'!$L$68),"",'4M'!$L$68)</f>
        <v/>
      </c>
    </row>
    <row r="4590" spans="1:6">
      <c r="A4590" t="s">
        <v>15726</v>
      </c>
      <c r="B4590" t="str">
        <f>'4M'!$BS$68</f>
        <v>B0342SEC_SD</v>
      </c>
      <c r="F4590" t="str">
        <f>IF(ISBLANK('4M'!$M$68),"",'4M'!$M$68)</f>
        <v/>
      </c>
    </row>
    <row r="4591" spans="1:6">
      <c r="A4591" t="s">
        <v>15726</v>
      </c>
      <c r="B4591" t="str">
        <f>'4M'!$BT$68</f>
        <v>B0342SEC_TOT</v>
      </c>
      <c r="F4591">
        <f>IF(ISBLANK('4M'!$N$68),"",'4M'!$N$68)</f>
        <v>0</v>
      </c>
    </row>
    <row r="4592" spans="1:6">
      <c r="A4592" t="s">
        <v>15726</v>
      </c>
      <c r="B4592" t="str">
        <f>'4M'!$BU$68</f>
        <v>B0342SEC_ASC</v>
      </c>
      <c r="F4592" t="str">
        <f>IF(ISBLANK('4M'!$O$68),"",'4M'!$O$68)</f>
        <v/>
      </c>
    </row>
    <row r="4593" spans="1:6">
      <c r="A4593" t="s">
        <v>15726</v>
      </c>
      <c r="B4593" t="str">
        <f>'4M'!$BV$68</f>
        <v>B0342SEC_TC</v>
      </c>
      <c r="F4593" t="str">
        <f>IF(ISBLANK('4M'!$P$68),"",'4M'!$P$68)</f>
        <v/>
      </c>
    </row>
    <row r="4594" spans="1:6">
      <c r="A4594" t="s">
        <v>15726</v>
      </c>
      <c r="B4594" t="str">
        <f>'4M'!$BW$68</f>
        <v>B0342SEC_TOT8</v>
      </c>
      <c r="F4594">
        <f>IF(ISBLANK('4M'!$Q$68),"",'4M'!$Q$68)</f>
        <v>0</v>
      </c>
    </row>
    <row r="4595" spans="1:6">
      <c r="A4595" t="s">
        <v>15726</v>
      </c>
      <c r="B4595" t="str">
        <f>'4M'!$BX$68</f>
        <v>B0342SEC_TOT78</v>
      </c>
      <c r="F4595">
        <f>IF(ISBLANK('4M'!$R$68),"",'4M'!$R$68)</f>
        <v>0</v>
      </c>
    </row>
    <row r="4596" spans="1:6">
      <c r="A4596" t="s">
        <v>15726</v>
      </c>
      <c r="B4596" t="str">
        <f>'4M'!$BL$69</f>
        <v>B0343SEO_F</v>
      </c>
      <c r="F4596" t="str">
        <f>IF(ISBLANK('4M'!$F$69),"",'4M'!$F$69)</f>
        <v/>
      </c>
    </row>
    <row r="4597" spans="1:6">
      <c r="A4597" t="s">
        <v>15726</v>
      </c>
      <c r="B4597" t="str">
        <f>'4M'!$BM$69</f>
        <v>B0343SEO_SWD</v>
      </c>
      <c r="F4597" t="str">
        <f>IF(ISBLANK('4M'!$G$69),"",'4M'!$G$69)</f>
        <v/>
      </c>
    </row>
    <row r="4598" spans="1:6">
      <c r="A4598" t="s">
        <v>15726</v>
      </c>
      <c r="B4598" t="str">
        <f>'4M'!$BN$69</f>
        <v>B0343SEO_HD</v>
      </c>
      <c r="F4598" t="str">
        <f>IF(ISBLANK('4M'!$H$69),"",'4M'!$H$69)</f>
        <v/>
      </c>
    </row>
    <row r="4599" spans="1:6">
      <c r="A4599" t="s">
        <v>15726</v>
      </c>
      <c r="B4599" t="str">
        <f>'4M'!$BO$69</f>
        <v>B0343SEO_STD</v>
      </c>
      <c r="F4599" t="str">
        <f>IF(ISBLANK('4M'!$I$69),"",'4M'!$I$69)</f>
        <v/>
      </c>
    </row>
    <row r="4600" spans="1:6">
      <c r="A4600" t="s">
        <v>15726</v>
      </c>
      <c r="B4600" t="str">
        <f>'4M'!$BP$69</f>
        <v>B0343SEO_SLT</v>
      </c>
      <c r="F4600" t="str">
        <f>IF(ISBLANK('4M'!$J$69),"",'4M'!$J$69)</f>
        <v/>
      </c>
    </row>
    <row r="4601" spans="1:6">
      <c r="A4601" t="s">
        <v>15726</v>
      </c>
      <c r="B4601" t="str">
        <f>'4M'!$BQ$69</f>
        <v>B0343SEO_STP</v>
      </c>
      <c r="F4601" t="str">
        <f>IF(ISBLANK('4M'!$K$69),"",'4M'!$K$69)</f>
        <v/>
      </c>
    </row>
    <row r="4602" spans="1:6">
      <c r="A4602" t="s">
        <v>15726</v>
      </c>
      <c r="B4602" t="str">
        <f>'4M'!$BR$69</f>
        <v>B0343SEO_SDT</v>
      </c>
      <c r="F4602" t="str">
        <f>IF(ISBLANK('4M'!$L$69),"",'4M'!$L$69)</f>
        <v/>
      </c>
    </row>
    <row r="4603" spans="1:6">
      <c r="A4603" t="s">
        <v>15726</v>
      </c>
      <c r="B4603" t="str">
        <f>'4M'!$BS$69</f>
        <v>B0343SEO_SD</v>
      </c>
      <c r="F4603" t="str">
        <f>IF(ISBLANK('4M'!$M$69),"",'4M'!$M$69)</f>
        <v/>
      </c>
    </row>
    <row r="4604" spans="1:6">
      <c r="A4604" t="s">
        <v>15726</v>
      </c>
      <c r="B4604" t="str">
        <f>'4M'!$BT$69</f>
        <v>B0343SEO_TOT</v>
      </c>
      <c r="F4604">
        <f>IF(ISBLANK('4M'!$N$69),"",'4M'!$N$69)</f>
        <v>0</v>
      </c>
    </row>
    <row r="4605" spans="1:6">
      <c r="A4605" t="s">
        <v>15726</v>
      </c>
      <c r="B4605" t="str">
        <f>'4M'!$BU$69</f>
        <v>B0343SEO_ASC</v>
      </c>
      <c r="F4605" t="str">
        <f>IF(ISBLANK('4M'!$O$69),"",'4M'!$O$69)</f>
        <v/>
      </c>
    </row>
    <row r="4606" spans="1:6">
      <c r="A4606" t="s">
        <v>15726</v>
      </c>
      <c r="B4606" t="str">
        <f>'4M'!$BV$69</f>
        <v>B0343SEO_TC</v>
      </c>
      <c r="F4606" t="str">
        <f>IF(ISBLANK('4M'!$P$69),"",'4M'!$P$69)</f>
        <v/>
      </c>
    </row>
    <row r="4607" spans="1:6">
      <c r="A4607" t="s">
        <v>15726</v>
      </c>
      <c r="B4607" t="str">
        <f>'4M'!$BW$69</f>
        <v>B0343SEO_TOT8</v>
      </c>
      <c r="F4607">
        <f>IF(ISBLANK('4M'!$Q$69),"",'4M'!$Q$69)</f>
        <v>0</v>
      </c>
    </row>
    <row r="4608" spans="1:6">
      <c r="A4608" t="s">
        <v>15726</v>
      </c>
      <c r="B4608" t="str">
        <f>'4M'!$BX$69</f>
        <v>B0343SEO_TOT78</v>
      </c>
      <c r="F4608">
        <f>IF(ISBLANK('4M'!$R$69),"",'4M'!$R$69)</f>
        <v>0</v>
      </c>
    </row>
    <row r="4609" spans="1:6">
      <c r="A4609" t="s">
        <v>15726</v>
      </c>
      <c r="B4609" t="str">
        <f>'4M'!$BL$70</f>
        <v>B0344SET_F</v>
      </c>
      <c r="F4609">
        <f>IF(ISBLANK('4M'!$F$70),"",'4M'!$F$70)</f>
        <v>0</v>
      </c>
    </row>
    <row r="4610" spans="1:6">
      <c r="A4610" t="s">
        <v>15726</v>
      </c>
      <c r="B4610" t="str">
        <f>'4M'!$BM$70</f>
        <v>B0344SET_SWD</v>
      </c>
      <c r="F4610">
        <f>IF(ISBLANK('4M'!$G$70),"",'4M'!$G$70)</f>
        <v>0</v>
      </c>
    </row>
    <row r="4611" spans="1:6">
      <c r="A4611" t="s">
        <v>15726</v>
      </c>
      <c r="B4611" t="str">
        <f>'4M'!$BN$70</f>
        <v>B0344SET_HD</v>
      </c>
      <c r="F4611">
        <f>IF(ISBLANK('4M'!$H$70),"",'4M'!$H$70)</f>
        <v>0</v>
      </c>
    </row>
    <row r="4612" spans="1:6">
      <c r="A4612" t="s">
        <v>15726</v>
      </c>
      <c r="B4612" t="str">
        <f>'4M'!$BO$70</f>
        <v>B0344SET_STD</v>
      </c>
      <c r="F4612">
        <f>IF(ISBLANK('4M'!$I$70),"",'4M'!$I$70)</f>
        <v>0</v>
      </c>
    </row>
    <row r="4613" spans="1:6">
      <c r="A4613" t="s">
        <v>15726</v>
      </c>
      <c r="B4613" t="str">
        <f>'4M'!$BP$70</f>
        <v>B0344SET_SLT</v>
      </c>
      <c r="F4613">
        <f>IF(ISBLANK('4M'!$J$70),"",'4M'!$J$70)</f>
        <v>0</v>
      </c>
    </row>
    <row r="4614" spans="1:6">
      <c r="A4614" t="s">
        <v>15726</v>
      </c>
      <c r="B4614" t="str">
        <f>'4M'!$BQ$70</f>
        <v>B0344SET_STP</v>
      </c>
      <c r="F4614">
        <f>IF(ISBLANK('4M'!$K$70),"",'4M'!$K$70)</f>
        <v>0</v>
      </c>
    </row>
    <row r="4615" spans="1:6">
      <c r="A4615" t="s">
        <v>15726</v>
      </c>
      <c r="B4615" t="str">
        <f>'4M'!$BR$70</f>
        <v>B0344SET_SDT</v>
      </c>
      <c r="F4615">
        <f>IF(ISBLANK('4M'!$L$70),"",'4M'!$L$70)</f>
        <v>0</v>
      </c>
    </row>
    <row r="4616" spans="1:6">
      <c r="A4616" t="s">
        <v>15726</v>
      </c>
      <c r="B4616" t="str">
        <f>'4M'!$BS$70</f>
        <v>B0344SET_SD</v>
      </c>
      <c r="F4616">
        <f>IF(ISBLANK('4M'!$M$70),"",'4M'!$M$70)</f>
        <v>0</v>
      </c>
    </row>
    <row r="4617" spans="1:6">
      <c r="A4617" t="s">
        <v>15726</v>
      </c>
      <c r="B4617" t="str">
        <f>'4M'!$BT$70</f>
        <v>B0344SET_TOT</v>
      </c>
      <c r="F4617">
        <f>IF(ISBLANK('4M'!$N$70),"",'4M'!$N$70)</f>
        <v>0</v>
      </c>
    </row>
    <row r="4618" spans="1:6">
      <c r="A4618" t="s">
        <v>15726</v>
      </c>
      <c r="B4618" t="str">
        <f>'4M'!$BU$70</f>
        <v>B0344SET_ASC</v>
      </c>
      <c r="F4618">
        <f>IF(ISBLANK('4M'!$O$70),"",'4M'!$O$70)</f>
        <v>0</v>
      </c>
    </row>
    <row r="4619" spans="1:6">
      <c r="A4619" t="s">
        <v>15726</v>
      </c>
      <c r="B4619" t="str">
        <f>'4M'!$BV$70</f>
        <v>B0344SET_TC</v>
      </c>
      <c r="F4619">
        <f>IF(ISBLANK('4M'!$P$70),"",'4M'!$P$70)</f>
        <v>0</v>
      </c>
    </row>
    <row r="4620" spans="1:6">
      <c r="A4620" t="s">
        <v>15726</v>
      </c>
      <c r="B4620" t="str">
        <f>'4M'!$BW$70</f>
        <v>B0344SET_TOT8</v>
      </c>
      <c r="F4620">
        <f>IF(ISBLANK('4M'!$Q$70),"",'4M'!$Q$70)</f>
        <v>0</v>
      </c>
    </row>
    <row r="4621" spans="1:6">
      <c r="A4621" t="s">
        <v>15726</v>
      </c>
      <c r="B4621" t="str">
        <f>'4M'!$BX$70</f>
        <v>B0344SET_TOT78</v>
      </c>
      <c r="F4621">
        <f>IF(ISBLANK('4M'!$R$70),"",'4M'!$R$70)</f>
        <v>0</v>
      </c>
    </row>
    <row r="4622" spans="1:6">
      <c r="A4622" t="s">
        <v>15726</v>
      </c>
      <c r="B4622" t="str">
        <f>'4M'!$CH$70</f>
        <v>B0395SET_TE</v>
      </c>
      <c r="F4622" t="str">
        <f>IF(ISBLANK('4M'!$AB$70),"",'4M'!$AB$70)</f>
        <v/>
      </c>
    </row>
    <row r="4623" spans="1:6">
      <c r="A4623" t="s">
        <v>15726</v>
      </c>
      <c r="B4623" t="str">
        <f>'4M'!$CI$70</f>
        <v>B0395SET_TA</v>
      </c>
      <c r="F4623" t="str">
        <f>IF(ISBLANK('4M'!$AC$70),"",'4M'!$AC$70)</f>
        <v/>
      </c>
    </row>
    <row r="4624" spans="1:6">
      <c r="A4624" t="s">
        <v>15726</v>
      </c>
      <c r="B4624" t="str">
        <f>'4M'!$CJ$70</f>
        <v>B0395SET_TC</v>
      </c>
      <c r="F4624" t="str">
        <f>IF(ISBLANK('4M'!$AD$70),"",'4M'!$AD$70)</f>
        <v/>
      </c>
    </row>
    <row r="4625" spans="1:6">
      <c r="A4625" t="s">
        <v>15726</v>
      </c>
      <c r="B4625" t="str">
        <f>'4M'!$BL$71</f>
        <v>B0345SEC_F</v>
      </c>
      <c r="F4625" t="str">
        <f>IF(ISBLANK('4M'!$F$71),"",'4M'!$F$71)</f>
        <v/>
      </c>
    </row>
    <row r="4626" spans="1:6">
      <c r="A4626" t="s">
        <v>15726</v>
      </c>
      <c r="B4626" t="str">
        <f>'4M'!$BM$71</f>
        <v>B0345SEC_SWD</v>
      </c>
      <c r="F4626" t="str">
        <f>IF(ISBLANK('4M'!$G$71),"",'4M'!$G$71)</f>
        <v/>
      </c>
    </row>
    <row r="4627" spans="1:6">
      <c r="A4627" t="s">
        <v>15726</v>
      </c>
      <c r="B4627" t="str">
        <f>'4M'!$BN$71</f>
        <v>B0345SEC_HD</v>
      </c>
      <c r="F4627" t="str">
        <f>IF(ISBLANK('4M'!$H$71),"",'4M'!$H$71)</f>
        <v/>
      </c>
    </row>
    <row r="4628" spans="1:6">
      <c r="A4628" t="s">
        <v>15726</v>
      </c>
      <c r="B4628" t="str">
        <f>'4M'!$BO$71</f>
        <v>B0345SEC_STD</v>
      </c>
      <c r="F4628" t="str">
        <f>IF(ISBLANK('4M'!$I$71),"",'4M'!$I$71)</f>
        <v/>
      </c>
    </row>
    <row r="4629" spans="1:6">
      <c r="A4629" t="s">
        <v>15726</v>
      </c>
      <c r="B4629" t="str">
        <f>'4M'!$BP$71</f>
        <v>B0345SEC_SLT</v>
      </c>
      <c r="F4629" t="str">
        <f>IF(ISBLANK('4M'!$J$71),"",'4M'!$J$71)</f>
        <v/>
      </c>
    </row>
    <row r="4630" spans="1:6">
      <c r="A4630" t="s">
        <v>15726</v>
      </c>
      <c r="B4630" t="str">
        <f>'4M'!$BQ$71</f>
        <v>B0345SEC_STP</v>
      </c>
      <c r="F4630" t="str">
        <f>IF(ISBLANK('4M'!$K$71),"",'4M'!$K$71)</f>
        <v/>
      </c>
    </row>
    <row r="4631" spans="1:6">
      <c r="A4631" t="s">
        <v>15726</v>
      </c>
      <c r="B4631" t="str">
        <f>'4M'!$BR$71</f>
        <v>B0345SEC_SDT</v>
      </c>
      <c r="F4631" t="str">
        <f>IF(ISBLANK('4M'!$L$71),"",'4M'!$L$71)</f>
        <v/>
      </c>
    </row>
    <row r="4632" spans="1:6">
      <c r="A4632" t="s">
        <v>15726</v>
      </c>
      <c r="B4632" t="str">
        <f>'4M'!$BS$71</f>
        <v>B0345SEC_SD</v>
      </c>
      <c r="F4632" t="str">
        <f>IF(ISBLANK('4M'!$M$71),"",'4M'!$M$71)</f>
        <v/>
      </c>
    </row>
    <row r="4633" spans="1:6">
      <c r="A4633" t="s">
        <v>15726</v>
      </c>
      <c r="B4633" t="str">
        <f>'4M'!$BT$71</f>
        <v>B0345SEC_TOT</v>
      </c>
      <c r="F4633">
        <f>IF(ISBLANK('4M'!$N$71),"",'4M'!$N$71)</f>
        <v>0</v>
      </c>
    </row>
    <row r="4634" spans="1:6">
      <c r="A4634" t="s">
        <v>15726</v>
      </c>
      <c r="B4634" t="str">
        <f>'4M'!$BU$71</f>
        <v>B0345SEC_ASC</v>
      </c>
      <c r="F4634" t="str">
        <f>IF(ISBLANK('4M'!$O$71),"",'4M'!$O$71)</f>
        <v/>
      </c>
    </row>
    <row r="4635" spans="1:6">
      <c r="A4635" t="s">
        <v>15726</v>
      </c>
      <c r="B4635" t="str">
        <f>'4M'!$BV$71</f>
        <v>B0345SEC_TC</v>
      </c>
      <c r="F4635" t="str">
        <f>IF(ISBLANK('4M'!$P$71),"",'4M'!$P$71)</f>
        <v/>
      </c>
    </row>
    <row r="4636" spans="1:6">
      <c r="A4636" t="s">
        <v>15726</v>
      </c>
      <c r="B4636" t="str">
        <f>'4M'!$BW$71</f>
        <v>B0345SEC_TOT8</v>
      </c>
      <c r="F4636">
        <f>IF(ISBLANK('4M'!$Q$71),"",'4M'!$Q$71)</f>
        <v>0</v>
      </c>
    </row>
    <row r="4637" spans="1:6">
      <c r="A4637" t="s">
        <v>15726</v>
      </c>
      <c r="B4637" t="str">
        <f>'4M'!$BX$71</f>
        <v>B0345SEC_TOT78</v>
      </c>
      <c r="F4637">
        <f>IF(ISBLANK('4M'!$R$71),"",'4M'!$R$71)</f>
        <v>0</v>
      </c>
    </row>
    <row r="4638" spans="1:6">
      <c r="A4638" t="s">
        <v>15726</v>
      </c>
      <c r="B4638" t="str">
        <f>'4M'!$BL$72</f>
        <v>B0346SEO_F</v>
      </c>
      <c r="F4638" t="str">
        <f>IF(ISBLANK('4M'!$F$72),"",'4M'!$F$72)</f>
        <v/>
      </c>
    </row>
    <row r="4639" spans="1:6">
      <c r="A4639" t="s">
        <v>15726</v>
      </c>
      <c r="B4639" t="str">
        <f>'4M'!$BM$72</f>
        <v>B0346SEO_SWD</v>
      </c>
      <c r="F4639" t="str">
        <f>IF(ISBLANK('4M'!$G$72),"",'4M'!$G$72)</f>
        <v/>
      </c>
    </row>
    <row r="4640" spans="1:6">
      <c r="A4640" t="s">
        <v>15726</v>
      </c>
      <c r="B4640" t="str">
        <f>'4M'!$BN$72</f>
        <v>B0346SEO_HD</v>
      </c>
      <c r="F4640" t="str">
        <f>IF(ISBLANK('4M'!$H$72),"",'4M'!$H$72)</f>
        <v/>
      </c>
    </row>
    <row r="4641" spans="1:6">
      <c r="A4641" t="s">
        <v>15726</v>
      </c>
      <c r="B4641" t="str">
        <f>'4M'!$BO$72</f>
        <v>B0346SEO_STD</v>
      </c>
      <c r="F4641" t="str">
        <f>IF(ISBLANK('4M'!$I$72),"",'4M'!$I$72)</f>
        <v/>
      </c>
    </row>
    <row r="4642" spans="1:6">
      <c r="A4642" t="s">
        <v>15726</v>
      </c>
      <c r="B4642" t="str">
        <f>'4M'!$BP$72</f>
        <v>B0346SEO_SLT</v>
      </c>
      <c r="F4642" t="str">
        <f>IF(ISBLANK('4M'!$J$72),"",'4M'!$J$72)</f>
        <v/>
      </c>
    </row>
    <row r="4643" spans="1:6">
      <c r="A4643" t="s">
        <v>15726</v>
      </c>
      <c r="B4643" t="str">
        <f>'4M'!$BQ$72</f>
        <v>B0346SEO_STP</v>
      </c>
      <c r="F4643" t="str">
        <f>IF(ISBLANK('4M'!$K$72),"",'4M'!$K$72)</f>
        <v/>
      </c>
    </row>
    <row r="4644" spans="1:6">
      <c r="A4644" t="s">
        <v>15726</v>
      </c>
      <c r="B4644" t="str">
        <f>'4M'!$BR$72</f>
        <v>B0346SEO_SDT</v>
      </c>
      <c r="F4644" t="str">
        <f>IF(ISBLANK('4M'!$L$72),"",'4M'!$L$72)</f>
        <v/>
      </c>
    </row>
    <row r="4645" spans="1:6">
      <c r="A4645" t="s">
        <v>15726</v>
      </c>
      <c r="B4645" t="str">
        <f>'4M'!$BS$72</f>
        <v>B0346SEO_SD</v>
      </c>
      <c r="F4645" t="str">
        <f>IF(ISBLANK('4M'!$M$72),"",'4M'!$M$72)</f>
        <v/>
      </c>
    </row>
    <row r="4646" spans="1:6">
      <c r="A4646" t="s">
        <v>15726</v>
      </c>
      <c r="B4646" t="str">
        <f>'4M'!$BT$72</f>
        <v>B0346SEO_TOT</v>
      </c>
      <c r="F4646">
        <f>IF(ISBLANK('4M'!$N$72),"",'4M'!$N$72)</f>
        <v>0</v>
      </c>
    </row>
    <row r="4647" spans="1:6">
      <c r="A4647" t="s">
        <v>15726</v>
      </c>
      <c r="B4647" t="str">
        <f>'4M'!$BU$72</f>
        <v>B0346SEO_ASC</v>
      </c>
      <c r="F4647" t="str">
        <f>IF(ISBLANK('4M'!$O$72),"",'4M'!$O$72)</f>
        <v/>
      </c>
    </row>
    <row r="4648" spans="1:6">
      <c r="A4648" t="s">
        <v>15726</v>
      </c>
      <c r="B4648" t="str">
        <f>'4M'!$BV$72</f>
        <v>B0346SEO_TC</v>
      </c>
      <c r="F4648" t="str">
        <f>IF(ISBLANK('4M'!$P$72),"",'4M'!$P$72)</f>
        <v/>
      </c>
    </row>
    <row r="4649" spans="1:6">
      <c r="A4649" t="s">
        <v>15726</v>
      </c>
      <c r="B4649" t="str">
        <f>'4M'!$BW$72</f>
        <v>B0346SEO_TOT8</v>
      </c>
      <c r="F4649">
        <f>IF(ISBLANK('4M'!$Q$72),"",'4M'!$Q$72)</f>
        <v>0</v>
      </c>
    </row>
    <row r="4650" spans="1:6">
      <c r="A4650" t="s">
        <v>15726</v>
      </c>
      <c r="B4650" t="str">
        <f>'4M'!$BX$72</f>
        <v>B0346SEO_TOT78</v>
      </c>
      <c r="F4650">
        <f>IF(ISBLANK('4M'!$R$72),"",'4M'!$R$72)</f>
        <v>0</v>
      </c>
    </row>
    <row r="4651" spans="1:6">
      <c r="A4651" t="s">
        <v>15726</v>
      </c>
      <c r="B4651" t="str">
        <f>'4M'!$BL$73</f>
        <v>B0347SET_F</v>
      </c>
      <c r="F4651">
        <f>IF(ISBLANK('4M'!$F$73),"",'4M'!$F$73)</f>
        <v>0</v>
      </c>
    </row>
    <row r="4652" spans="1:6">
      <c r="A4652" t="s">
        <v>15726</v>
      </c>
      <c r="B4652" t="str">
        <f>'4M'!$BM$73</f>
        <v>B0347SET_SWD</v>
      </c>
      <c r="F4652">
        <f>IF(ISBLANK('4M'!$G$73),"",'4M'!$G$73)</f>
        <v>0</v>
      </c>
    </row>
    <row r="4653" spans="1:6">
      <c r="A4653" t="s">
        <v>15726</v>
      </c>
      <c r="B4653" t="str">
        <f>'4M'!$BN$73</f>
        <v>B0347SET_HD</v>
      </c>
      <c r="F4653">
        <f>IF(ISBLANK('4M'!$H$73),"",'4M'!$H$73)</f>
        <v>0</v>
      </c>
    </row>
    <row r="4654" spans="1:6">
      <c r="A4654" t="s">
        <v>15726</v>
      </c>
      <c r="B4654" t="str">
        <f>'4M'!$BO$73</f>
        <v>B0347SET_STD</v>
      </c>
      <c r="F4654">
        <f>IF(ISBLANK('4M'!$I$73),"",'4M'!$I$73)</f>
        <v>0</v>
      </c>
    </row>
    <row r="4655" spans="1:6">
      <c r="A4655" t="s">
        <v>15726</v>
      </c>
      <c r="B4655" t="str">
        <f>'4M'!$BP$73</f>
        <v>B0347SET_SLT</v>
      </c>
      <c r="F4655">
        <f>IF(ISBLANK('4M'!$J$73),"",'4M'!$J$73)</f>
        <v>0</v>
      </c>
    </row>
    <row r="4656" spans="1:6">
      <c r="A4656" t="s">
        <v>15726</v>
      </c>
      <c r="B4656" t="str">
        <f>'4M'!$BQ$73</f>
        <v>B0347SET_STP</v>
      </c>
      <c r="F4656">
        <f>IF(ISBLANK('4M'!$K$73),"",'4M'!$K$73)</f>
        <v>0</v>
      </c>
    </row>
    <row r="4657" spans="1:6">
      <c r="A4657" t="s">
        <v>15726</v>
      </c>
      <c r="B4657" t="str">
        <f>'4M'!$BR$73</f>
        <v>B0347SET_SDT</v>
      </c>
      <c r="F4657">
        <f>IF(ISBLANK('4M'!$L$73),"",'4M'!$L$73)</f>
        <v>0</v>
      </c>
    </row>
    <row r="4658" spans="1:6">
      <c r="A4658" t="s">
        <v>15726</v>
      </c>
      <c r="B4658" t="str">
        <f>'4M'!$BS$73</f>
        <v>B0347SET_SD</v>
      </c>
      <c r="F4658">
        <f>IF(ISBLANK('4M'!$M$73),"",'4M'!$M$73)</f>
        <v>0</v>
      </c>
    </row>
    <row r="4659" spans="1:6">
      <c r="A4659" t="s">
        <v>15726</v>
      </c>
      <c r="B4659" t="str">
        <f>'4M'!$BT$73</f>
        <v>B0347SET_TOT</v>
      </c>
      <c r="F4659">
        <f>IF(ISBLANK('4M'!$N$73),"",'4M'!$N$73)</f>
        <v>0</v>
      </c>
    </row>
    <row r="4660" spans="1:6">
      <c r="A4660" t="s">
        <v>15726</v>
      </c>
      <c r="B4660" t="str">
        <f>'4M'!$BU$73</f>
        <v>B0347SET_ASC</v>
      </c>
      <c r="F4660">
        <f>IF(ISBLANK('4M'!$O$73),"",'4M'!$O$73)</f>
        <v>0</v>
      </c>
    </row>
    <row r="4661" spans="1:6">
      <c r="A4661" t="s">
        <v>15726</v>
      </c>
      <c r="B4661" t="str">
        <f>'4M'!$BV$73</f>
        <v>B0347SET_TC</v>
      </c>
      <c r="F4661">
        <f>IF(ISBLANK('4M'!$P$73),"",'4M'!$P$73)</f>
        <v>0</v>
      </c>
    </row>
    <row r="4662" spans="1:6">
      <c r="A4662" t="s">
        <v>15726</v>
      </c>
      <c r="B4662" t="str">
        <f>'4M'!$BW$73</f>
        <v>B0347SET_TOT8</v>
      </c>
      <c r="F4662">
        <f>IF(ISBLANK('4M'!$Q$73),"",'4M'!$Q$73)</f>
        <v>0</v>
      </c>
    </row>
    <row r="4663" spans="1:6">
      <c r="A4663" t="s">
        <v>15726</v>
      </c>
      <c r="B4663" t="str">
        <f>'4M'!$BX$73</f>
        <v>B0347SET_TOT78</v>
      </c>
      <c r="F4663">
        <f>IF(ISBLANK('4M'!$R$73),"",'4M'!$R$73)</f>
        <v>0</v>
      </c>
    </row>
    <row r="4664" spans="1:6">
      <c r="A4664" t="s">
        <v>15726</v>
      </c>
      <c r="B4664" t="str">
        <f>'4M'!$CH$73</f>
        <v>B0396SET_TE</v>
      </c>
      <c r="F4664" t="str">
        <f>IF(ISBLANK('4M'!$AB$73),"",'4M'!$AB$73)</f>
        <v/>
      </c>
    </row>
    <row r="4665" spans="1:6">
      <c r="A4665" t="s">
        <v>15726</v>
      </c>
      <c r="B4665" t="str">
        <f>'4M'!$CI$73</f>
        <v>B0396SET_TA</v>
      </c>
      <c r="F4665" t="str">
        <f>IF(ISBLANK('4M'!$AC$73),"",'4M'!$AC$73)</f>
        <v/>
      </c>
    </row>
    <row r="4666" spans="1:6">
      <c r="A4666" t="s">
        <v>15726</v>
      </c>
      <c r="B4666" t="str">
        <f>'4M'!$CJ$73</f>
        <v>B0396SET_TC</v>
      </c>
      <c r="F4666" t="str">
        <f>IF(ISBLANK('4M'!$AD$73),"",'4M'!$AD$73)</f>
        <v/>
      </c>
    </row>
    <row r="4667" spans="1:6">
      <c r="A4667" t="s">
        <v>15726</v>
      </c>
      <c r="B4667" t="str">
        <f>'4M'!$BL$74</f>
        <v>B0348ODC_F</v>
      </c>
      <c r="F4667" t="str">
        <f>IF(ISBLANK('4M'!$F$74),"",'4M'!$F$74)</f>
        <v/>
      </c>
    </row>
    <row r="4668" spans="1:6">
      <c r="A4668" t="s">
        <v>15726</v>
      </c>
      <c r="B4668" t="str">
        <f>'4M'!$BM$74</f>
        <v>B0348ODC_SWD</v>
      </c>
      <c r="F4668" t="str">
        <f>IF(ISBLANK('4M'!$G$74),"",'4M'!$G$74)</f>
        <v/>
      </c>
    </row>
    <row r="4669" spans="1:6">
      <c r="A4669" t="s">
        <v>15726</v>
      </c>
      <c r="B4669" t="str">
        <f>'4M'!$BN$74</f>
        <v>B0348ODC_HD</v>
      </c>
      <c r="F4669" t="str">
        <f>IF(ISBLANK('4M'!$H$74),"",'4M'!$H$74)</f>
        <v/>
      </c>
    </row>
    <row r="4670" spans="1:6">
      <c r="A4670" t="s">
        <v>15726</v>
      </c>
      <c r="B4670" t="str">
        <f>'4M'!$BO$74</f>
        <v>B0348ODC_STD</v>
      </c>
      <c r="F4670" t="str">
        <f>IF(ISBLANK('4M'!$I$74),"",'4M'!$I$74)</f>
        <v/>
      </c>
    </row>
    <row r="4671" spans="1:6">
      <c r="A4671" t="s">
        <v>15726</v>
      </c>
      <c r="B4671" t="str">
        <f>'4M'!$BP$74</f>
        <v>B0348ODC_SLT</v>
      </c>
      <c r="F4671" t="str">
        <f>IF(ISBLANK('4M'!$J$74),"",'4M'!$J$74)</f>
        <v/>
      </c>
    </row>
    <row r="4672" spans="1:6">
      <c r="A4672" t="s">
        <v>15726</v>
      </c>
      <c r="B4672" t="str">
        <f>'4M'!$BQ$74</f>
        <v>B0348ODC_STP</v>
      </c>
      <c r="F4672" t="str">
        <f>IF(ISBLANK('4M'!$K$74),"",'4M'!$K$74)</f>
        <v/>
      </c>
    </row>
    <row r="4673" spans="1:6">
      <c r="A4673" t="s">
        <v>15726</v>
      </c>
      <c r="B4673" t="str">
        <f>'4M'!$BR$74</f>
        <v>B0348ODC_SDT</v>
      </c>
      <c r="F4673" t="str">
        <f>IF(ISBLANK('4M'!$L$74),"",'4M'!$L$74)</f>
        <v/>
      </c>
    </row>
    <row r="4674" spans="1:6">
      <c r="A4674" t="s">
        <v>15726</v>
      </c>
      <c r="B4674" t="str">
        <f>'4M'!$BS$74</f>
        <v>B0348ODC_SD</v>
      </c>
      <c r="F4674" t="str">
        <f>IF(ISBLANK('4M'!$M$74),"",'4M'!$M$74)</f>
        <v/>
      </c>
    </row>
    <row r="4675" spans="1:6">
      <c r="A4675" t="s">
        <v>15726</v>
      </c>
      <c r="B4675" t="str">
        <f>'4M'!$BT$74</f>
        <v>B0348ODC_TOT</v>
      </c>
      <c r="F4675">
        <f>IF(ISBLANK('4M'!$N$74),"",'4M'!$N$74)</f>
        <v>0</v>
      </c>
    </row>
    <row r="4676" spans="1:6">
      <c r="A4676" t="s">
        <v>15726</v>
      </c>
      <c r="B4676" t="str">
        <f>'4M'!$BU$74</f>
        <v>B0348ODC_ASC</v>
      </c>
      <c r="F4676" t="str">
        <f>IF(ISBLANK('4M'!$O$74),"",'4M'!$O$74)</f>
        <v/>
      </c>
    </row>
    <row r="4677" spans="1:6">
      <c r="A4677" t="s">
        <v>15726</v>
      </c>
      <c r="B4677" t="str">
        <f>'4M'!$BV$74</f>
        <v>B0348ODC_TC</v>
      </c>
      <c r="F4677" t="str">
        <f>IF(ISBLANK('4M'!$P$74),"",'4M'!$P$74)</f>
        <v/>
      </c>
    </row>
    <row r="4678" spans="1:6">
      <c r="A4678" t="s">
        <v>15726</v>
      </c>
      <c r="B4678" t="str">
        <f>'4M'!$BW$74</f>
        <v>B0348ODC_TOT8</v>
      </c>
      <c r="F4678">
        <f>IF(ISBLANK('4M'!$Q$74),"",'4M'!$Q$74)</f>
        <v>0</v>
      </c>
    </row>
    <row r="4679" spans="1:6">
      <c r="A4679" t="s">
        <v>15726</v>
      </c>
      <c r="B4679" t="str">
        <f>'4M'!$BX$74</f>
        <v>B0348ODC_TOT78</v>
      </c>
      <c r="F4679">
        <f>IF(ISBLANK('4M'!$R$74),"",'4M'!$R$74)</f>
        <v>0</v>
      </c>
    </row>
    <row r="4680" spans="1:6">
      <c r="A4680" t="s">
        <v>15726</v>
      </c>
      <c r="B4680" t="str">
        <f>'4M'!$BL$75</f>
        <v>B0349ODO_F</v>
      </c>
      <c r="F4680" t="str">
        <f>IF(ISBLANK('4M'!$F$75),"",'4M'!$F$75)</f>
        <v/>
      </c>
    </row>
    <row r="4681" spans="1:6">
      <c r="A4681" t="s">
        <v>15726</v>
      </c>
      <c r="B4681" t="str">
        <f>'4M'!$BM$75</f>
        <v>B0349ODO_SWD</v>
      </c>
      <c r="F4681" t="str">
        <f>IF(ISBLANK('4M'!$G$75),"",'4M'!$G$75)</f>
        <v/>
      </c>
    </row>
    <row r="4682" spans="1:6">
      <c r="A4682" t="s">
        <v>15726</v>
      </c>
      <c r="B4682" t="str">
        <f>'4M'!$BN$75</f>
        <v>B0349ODO_HD</v>
      </c>
      <c r="F4682" t="str">
        <f>IF(ISBLANK('4M'!$H$75),"",'4M'!$H$75)</f>
        <v/>
      </c>
    </row>
    <row r="4683" spans="1:6">
      <c r="A4683" t="s">
        <v>15726</v>
      </c>
      <c r="B4683" t="str">
        <f>'4M'!$BO$75</f>
        <v>B0349ODO_STD</v>
      </c>
      <c r="F4683" t="str">
        <f>IF(ISBLANK('4M'!$I$75),"",'4M'!$I$75)</f>
        <v/>
      </c>
    </row>
    <row r="4684" spans="1:6">
      <c r="A4684" t="s">
        <v>15726</v>
      </c>
      <c r="B4684" t="str">
        <f>'4M'!$BP$75</f>
        <v>B0349ODO_SLT</v>
      </c>
      <c r="F4684" t="str">
        <f>IF(ISBLANK('4M'!$J$75),"",'4M'!$J$75)</f>
        <v/>
      </c>
    </row>
    <row r="4685" spans="1:6">
      <c r="A4685" t="s">
        <v>15726</v>
      </c>
      <c r="B4685" t="str">
        <f>'4M'!$BQ$75</f>
        <v>B0349ODO_STP</v>
      </c>
      <c r="F4685" t="str">
        <f>IF(ISBLANK('4M'!$K$75),"",'4M'!$K$75)</f>
        <v/>
      </c>
    </row>
    <row r="4686" spans="1:6">
      <c r="A4686" t="s">
        <v>15726</v>
      </c>
      <c r="B4686" t="str">
        <f>'4M'!$BR$75</f>
        <v>B0349ODO_SDT</v>
      </c>
      <c r="F4686" t="str">
        <f>IF(ISBLANK('4M'!$L$75),"",'4M'!$L$75)</f>
        <v/>
      </c>
    </row>
    <row r="4687" spans="1:6">
      <c r="A4687" t="s">
        <v>15726</v>
      </c>
      <c r="B4687" t="str">
        <f>'4M'!$BS$75</f>
        <v>B0349ODO_SD</v>
      </c>
      <c r="F4687" t="str">
        <f>IF(ISBLANK('4M'!$M$75),"",'4M'!$M$75)</f>
        <v/>
      </c>
    </row>
    <row r="4688" spans="1:6">
      <c r="A4688" t="s">
        <v>15726</v>
      </c>
      <c r="B4688" t="str">
        <f>'4M'!$BT$75</f>
        <v>B0349ODO_TOT</v>
      </c>
      <c r="F4688">
        <f>IF(ISBLANK('4M'!$N$75),"",'4M'!$N$75)</f>
        <v>0</v>
      </c>
    </row>
    <row r="4689" spans="1:6">
      <c r="A4689" t="s">
        <v>15726</v>
      </c>
      <c r="B4689" t="str">
        <f>'4M'!$BU$75</f>
        <v>B0349ODO_ASC</v>
      </c>
      <c r="F4689" t="str">
        <f>IF(ISBLANK('4M'!$O$75),"",'4M'!$O$75)</f>
        <v/>
      </c>
    </row>
    <row r="4690" spans="1:6">
      <c r="A4690" t="s">
        <v>15726</v>
      </c>
      <c r="B4690" t="str">
        <f>'4M'!$BV$75</f>
        <v>B0349ODO_TC</v>
      </c>
      <c r="F4690" t="str">
        <f>IF(ISBLANK('4M'!$P$75),"",'4M'!$P$75)</f>
        <v/>
      </c>
    </row>
    <row r="4691" spans="1:6">
      <c r="A4691" t="s">
        <v>15726</v>
      </c>
      <c r="B4691" t="str">
        <f>'4M'!$BW$75</f>
        <v>B0349ODO_TOT8</v>
      </c>
      <c r="F4691">
        <f>IF(ISBLANK('4M'!$Q$75),"",'4M'!$Q$75)</f>
        <v>0</v>
      </c>
    </row>
    <row r="4692" spans="1:6">
      <c r="A4692" t="s">
        <v>15726</v>
      </c>
      <c r="B4692" t="str">
        <f>'4M'!$BX$75</f>
        <v>B0349ODO_TOT78</v>
      </c>
      <c r="F4692">
        <f>IF(ISBLANK('4M'!$R$75),"",'4M'!$R$75)</f>
        <v>0</v>
      </c>
    </row>
    <row r="4693" spans="1:6">
      <c r="A4693" t="s">
        <v>15726</v>
      </c>
      <c r="B4693" t="str">
        <f>'4M'!$BL$76</f>
        <v>B0350ODT_F</v>
      </c>
      <c r="F4693">
        <f>IF(ISBLANK('4M'!$F$76),"",'4M'!$F$76)</f>
        <v>0</v>
      </c>
    </row>
    <row r="4694" spans="1:6">
      <c r="A4694" t="s">
        <v>15726</v>
      </c>
      <c r="B4694" t="str">
        <f>'4M'!$BM$76</f>
        <v>B0350ODT_SWD</v>
      </c>
      <c r="F4694">
        <f>IF(ISBLANK('4M'!$G$76),"",'4M'!$G$76)</f>
        <v>0</v>
      </c>
    </row>
    <row r="4695" spans="1:6">
      <c r="A4695" t="s">
        <v>15726</v>
      </c>
      <c r="B4695" t="str">
        <f>'4M'!$BN$76</f>
        <v>B0350ODT_HD</v>
      </c>
      <c r="F4695">
        <f>IF(ISBLANK('4M'!$H$76),"",'4M'!$H$76)</f>
        <v>0</v>
      </c>
    </row>
    <row r="4696" spans="1:6">
      <c r="A4696" t="s">
        <v>15726</v>
      </c>
      <c r="B4696" t="str">
        <f>'4M'!$BO$76</f>
        <v>B0350ODT_STD</v>
      </c>
      <c r="F4696">
        <f>IF(ISBLANK('4M'!$I$76),"",'4M'!$I$76)</f>
        <v>0</v>
      </c>
    </row>
    <row r="4697" spans="1:6">
      <c r="A4697" t="s">
        <v>15726</v>
      </c>
      <c r="B4697" t="str">
        <f>'4M'!$BP$76</f>
        <v>B0350ODT_SLT</v>
      </c>
      <c r="F4697">
        <f>IF(ISBLANK('4M'!$J$76),"",'4M'!$J$76)</f>
        <v>0</v>
      </c>
    </row>
    <row r="4698" spans="1:6">
      <c r="A4698" t="s">
        <v>15726</v>
      </c>
      <c r="B4698" t="str">
        <f>'4M'!$BQ$76</f>
        <v>B0350ODT_STP</v>
      </c>
      <c r="F4698">
        <f>IF(ISBLANK('4M'!$K$76),"",'4M'!$K$76)</f>
        <v>0</v>
      </c>
    </row>
    <row r="4699" spans="1:6">
      <c r="A4699" t="s">
        <v>15726</v>
      </c>
      <c r="B4699" t="str">
        <f>'4M'!$BR$76</f>
        <v>B0350ODT_SDT</v>
      </c>
      <c r="F4699">
        <f>IF(ISBLANK('4M'!$L$76),"",'4M'!$L$76)</f>
        <v>0</v>
      </c>
    </row>
    <row r="4700" spans="1:6">
      <c r="A4700" t="s">
        <v>15726</v>
      </c>
      <c r="B4700" t="str">
        <f>'4M'!$BS$76</f>
        <v>B0350ODT_SD</v>
      </c>
      <c r="F4700">
        <f>IF(ISBLANK('4M'!$M$76),"",'4M'!$M$76)</f>
        <v>0</v>
      </c>
    </row>
    <row r="4701" spans="1:6">
      <c r="A4701" t="s">
        <v>15726</v>
      </c>
      <c r="B4701" t="str">
        <f>'4M'!$BT$76</f>
        <v>B0350ODT_TOT</v>
      </c>
      <c r="F4701">
        <f>IF(ISBLANK('4M'!$N$76),"",'4M'!$N$76)</f>
        <v>0</v>
      </c>
    </row>
    <row r="4702" spans="1:6">
      <c r="A4702" t="s">
        <v>15726</v>
      </c>
      <c r="B4702" t="str">
        <f>'4M'!$BU$76</f>
        <v>B0350ODT_ASC</v>
      </c>
      <c r="F4702">
        <f>IF(ISBLANK('4M'!$O$76),"",'4M'!$O$76)</f>
        <v>0</v>
      </c>
    </row>
    <row r="4703" spans="1:6">
      <c r="A4703" t="s">
        <v>15726</v>
      </c>
      <c r="B4703" t="str">
        <f>'4M'!$BV$76</f>
        <v>B0350ODT_TC</v>
      </c>
      <c r="F4703">
        <f>IF(ISBLANK('4M'!$P$76),"",'4M'!$P$76)</f>
        <v>0</v>
      </c>
    </row>
    <row r="4704" spans="1:6">
      <c r="A4704" t="s">
        <v>15726</v>
      </c>
      <c r="B4704" t="str">
        <f>'4M'!$BW$76</f>
        <v>B0350ODT_TOT8</v>
      </c>
      <c r="F4704">
        <f>IF(ISBLANK('4M'!$Q$76),"",'4M'!$Q$76)</f>
        <v>0</v>
      </c>
    </row>
    <row r="4705" spans="1:6">
      <c r="A4705" t="s">
        <v>15726</v>
      </c>
      <c r="B4705" t="str">
        <f>'4M'!$BX$76</f>
        <v>B0350ODT_TOT78</v>
      </c>
      <c r="F4705">
        <f>IF(ISBLANK('4M'!$R$76),"",'4M'!$R$76)</f>
        <v>0</v>
      </c>
    </row>
    <row r="4706" spans="1:6">
      <c r="A4706" t="s">
        <v>15726</v>
      </c>
      <c r="B4706" t="str">
        <f>'4M'!$CH$76</f>
        <v>B0397OT_TE</v>
      </c>
      <c r="F4706" t="str">
        <f>IF(ISBLANK('4M'!$AB$76),"",'4M'!$AB$76)</f>
        <v/>
      </c>
    </row>
    <row r="4707" spans="1:6">
      <c r="A4707" t="s">
        <v>15726</v>
      </c>
      <c r="B4707" t="str">
        <f>'4M'!$CI$76</f>
        <v>B0397OT_TA</v>
      </c>
      <c r="F4707" t="str">
        <f>IF(ISBLANK('4M'!$AC$76),"",'4M'!$AC$76)</f>
        <v/>
      </c>
    </row>
    <row r="4708" spans="1:6">
      <c r="A4708" t="s">
        <v>15726</v>
      </c>
      <c r="B4708" t="str">
        <f>'4M'!$CJ$76</f>
        <v>B0397OT_TC</v>
      </c>
      <c r="F4708" t="str">
        <f>IF(ISBLANK('4M'!$AD$76),"",'4M'!$AD$76)</f>
        <v/>
      </c>
    </row>
    <row r="4709" spans="1:6">
      <c r="A4709" t="s">
        <v>15726</v>
      </c>
      <c r="B4709" t="str">
        <f>'4M'!$BL$77</f>
        <v>B0351ERC_F</v>
      </c>
      <c r="F4709" t="str">
        <f>IF(ISBLANK('4M'!$F$77),"",'4M'!$F$77)</f>
        <v/>
      </c>
    </row>
    <row r="4710" spans="1:6">
      <c r="A4710" t="s">
        <v>15726</v>
      </c>
      <c r="B4710" t="str">
        <f>'4M'!$BM$77</f>
        <v>B0351ERC_SWD</v>
      </c>
      <c r="F4710" t="str">
        <f>IF(ISBLANK('4M'!$G$77),"",'4M'!$G$77)</f>
        <v/>
      </c>
    </row>
    <row r="4711" spans="1:6">
      <c r="A4711" t="s">
        <v>15726</v>
      </c>
      <c r="B4711" t="str">
        <f>'4M'!$BN$77</f>
        <v>B0351ERC_HD</v>
      </c>
      <c r="F4711" t="str">
        <f>IF(ISBLANK('4M'!$H$77),"",'4M'!$H$77)</f>
        <v/>
      </c>
    </row>
    <row r="4712" spans="1:6">
      <c r="A4712" t="s">
        <v>15726</v>
      </c>
      <c r="B4712" t="str">
        <f>'4M'!$BO$77</f>
        <v>B0351ERC_STD</v>
      </c>
      <c r="F4712" t="str">
        <f>IF(ISBLANK('4M'!$I$77),"",'4M'!$I$77)</f>
        <v/>
      </c>
    </row>
    <row r="4713" spans="1:6">
      <c r="A4713" t="s">
        <v>15726</v>
      </c>
      <c r="B4713" t="str">
        <f>'4M'!$BP$77</f>
        <v>B0351ERC_SLT</v>
      </c>
      <c r="F4713" t="str">
        <f>IF(ISBLANK('4M'!$J$77),"",'4M'!$J$77)</f>
        <v/>
      </c>
    </row>
    <row r="4714" spans="1:6">
      <c r="A4714" t="s">
        <v>15726</v>
      </c>
      <c r="B4714" t="str">
        <f>'4M'!$BQ$77</f>
        <v>B0351ERC_STP</v>
      </c>
      <c r="F4714" t="str">
        <f>IF(ISBLANK('4M'!$K$77),"",'4M'!$K$77)</f>
        <v/>
      </c>
    </row>
    <row r="4715" spans="1:6">
      <c r="A4715" t="s">
        <v>15726</v>
      </c>
      <c r="B4715" t="str">
        <f>'4M'!$BR$77</f>
        <v>B0351ERC_SDT</v>
      </c>
      <c r="F4715" t="str">
        <f>IF(ISBLANK('4M'!$L$77),"",'4M'!$L$77)</f>
        <v/>
      </c>
    </row>
    <row r="4716" spans="1:6">
      <c r="A4716" t="s">
        <v>15726</v>
      </c>
      <c r="B4716" t="str">
        <f>'4M'!$BS$77</f>
        <v>B0351ERC_SD</v>
      </c>
      <c r="F4716" t="str">
        <f>IF(ISBLANK('4M'!$M$77),"",'4M'!$M$77)</f>
        <v/>
      </c>
    </row>
    <row r="4717" spans="1:6">
      <c r="A4717" t="s">
        <v>15726</v>
      </c>
      <c r="B4717" t="str">
        <f>'4M'!$BT$77</f>
        <v>B0351ERC_TOT</v>
      </c>
      <c r="F4717">
        <f>IF(ISBLANK('4M'!$N$77),"",'4M'!$N$77)</f>
        <v>0</v>
      </c>
    </row>
    <row r="4718" spans="1:6">
      <c r="A4718" t="s">
        <v>15726</v>
      </c>
      <c r="B4718" t="str">
        <f>'4M'!$BU$77</f>
        <v>B0351ERC_ASC</v>
      </c>
      <c r="F4718" t="str">
        <f>IF(ISBLANK('4M'!$O$77),"",'4M'!$O$77)</f>
        <v/>
      </c>
    </row>
    <row r="4719" spans="1:6">
      <c r="A4719" t="s">
        <v>15726</v>
      </c>
      <c r="B4719" t="str">
        <f>'4M'!$BV$77</f>
        <v>B0351ERC_TC</v>
      </c>
      <c r="F4719" t="str">
        <f>IF(ISBLANK('4M'!$P$77),"",'4M'!$P$77)</f>
        <v/>
      </c>
    </row>
    <row r="4720" spans="1:6">
      <c r="A4720" t="s">
        <v>15726</v>
      </c>
      <c r="B4720" t="str">
        <f>'4M'!$BW$77</f>
        <v>B0351ERC_TOT8</v>
      </c>
      <c r="F4720">
        <f>IF(ISBLANK('4M'!$Q$77),"",'4M'!$Q$77)</f>
        <v>0</v>
      </c>
    </row>
    <row r="4721" spans="1:6">
      <c r="A4721" t="s">
        <v>15726</v>
      </c>
      <c r="B4721" t="str">
        <f>'4M'!$BX$77</f>
        <v>B0351ERC_TOT78</v>
      </c>
      <c r="F4721">
        <f>IF(ISBLANK('4M'!$R$77),"",'4M'!$R$77)</f>
        <v>0</v>
      </c>
    </row>
    <row r="4722" spans="1:6">
      <c r="A4722" t="s">
        <v>15726</v>
      </c>
      <c r="B4722" t="str">
        <f>'4M'!$BY$77</f>
        <v>B0351ERC_C_F</v>
      </c>
      <c r="F4722" t="str">
        <f>IF(ISBLANK('4M'!$S$77),"",'4M'!$S$77)</f>
        <v/>
      </c>
    </row>
    <row r="4723" spans="1:6">
      <c r="A4723" t="s">
        <v>15726</v>
      </c>
      <c r="B4723" t="str">
        <f>'4M'!$BZ$77</f>
        <v>B0351ERC_C_SWD</v>
      </c>
      <c r="F4723" t="str">
        <f>IF(ISBLANK('4M'!$T$77),"",'4M'!$T$77)</f>
        <v/>
      </c>
    </row>
    <row r="4724" spans="1:6">
      <c r="A4724" t="s">
        <v>15726</v>
      </c>
      <c r="B4724" t="str">
        <f>'4M'!$CA$77</f>
        <v>B0351ERC_C_HD</v>
      </c>
      <c r="F4724" t="str">
        <f>IF(ISBLANK('4M'!$U$77),"",'4M'!$U$77)</f>
        <v/>
      </c>
    </row>
    <row r="4725" spans="1:6">
      <c r="A4725" t="s">
        <v>15726</v>
      </c>
      <c r="B4725" t="str">
        <f>'4M'!$CB$77</f>
        <v>B0351ERC_C_STD</v>
      </c>
      <c r="F4725" t="str">
        <f>IF(ISBLANK('4M'!$V$77),"",'4M'!$V$77)</f>
        <v/>
      </c>
    </row>
    <row r="4726" spans="1:6">
      <c r="A4726" t="s">
        <v>15726</v>
      </c>
      <c r="B4726" t="str">
        <f>'4M'!$CC$77</f>
        <v>B0351ERC_C_SLT</v>
      </c>
      <c r="F4726" t="str">
        <f>IF(ISBLANK('4M'!$W$77),"",'4M'!$W$77)</f>
        <v/>
      </c>
    </row>
    <row r="4727" spans="1:6">
      <c r="A4727" t="s">
        <v>15726</v>
      </c>
      <c r="B4727" t="str">
        <f>'4M'!$CD$77</f>
        <v>B0351ERC_C_STP</v>
      </c>
      <c r="F4727" t="str">
        <f>IF(ISBLANK('4M'!$X$77),"",'4M'!$X$77)</f>
        <v/>
      </c>
    </row>
    <row r="4728" spans="1:6">
      <c r="A4728" t="s">
        <v>15726</v>
      </c>
      <c r="B4728" t="str">
        <f>'4M'!$CE$77</f>
        <v>B0351ERC_C_SDT</v>
      </c>
      <c r="F4728" t="str">
        <f>IF(ISBLANK('4M'!$Y$77),"",'4M'!$Y$77)</f>
        <v/>
      </c>
    </row>
    <row r="4729" spans="1:6">
      <c r="A4729" t="s">
        <v>15726</v>
      </c>
      <c r="B4729" t="str">
        <f>'4M'!$CF$77</f>
        <v>B0351ERC_C_SD</v>
      </c>
      <c r="F4729" t="str">
        <f>IF(ISBLANK('4M'!$Z$77),"",'4M'!$Z$77)</f>
        <v/>
      </c>
    </row>
    <row r="4730" spans="1:6">
      <c r="A4730" t="s">
        <v>15726</v>
      </c>
      <c r="B4730" t="str">
        <f>'4M'!$CG$77</f>
        <v>B0351ERC_C_TOT</v>
      </c>
      <c r="F4730">
        <f>IF(ISBLANK('4M'!$AA$77),"",'4M'!$AA$77)</f>
        <v>0</v>
      </c>
    </row>
    <row r="4731" spans="1:6">
      <c r="A4731" t="s">
        <v>15726</v>
      </c>
      <c r="B4731" t="str">
        <f>'4M'!$BL$78</f>
        <v>B0352ERO_F</v>
      </c>
      <c r="F4731" t="str">
        <f>IF(ISBLANK('4M'!$F$78),"",'4M'!$F$78)</f>
        <v/>
      </c>
    </row>
    <row r="4732" spans="1:6">
      <c r="A4732" t="s">
        <v>15726</v>
      </c>
      <c r="B4732" t="str">
        <f>'4M'!$BM$78</f>
        <v>B0352ERO_SWD</v>
      </c>
      <c r="F4732" t="str">
        <f>IF(ISBLANK('4M'!$G$78),"",'4M'!$G$78)</f>
        <v/>
      </c>
    </row>
    <row r="4733" spans="1:6">
      <c r="A4733" t="s">
        <v>15726</v>
      </c>
      <c r="B4733" t="str">
        <f>'4M'!$BN$78</f>
        <v>B0352ERO_HD</v>
      </c>
      <c r="F4733" t="str">
        <f>IF(ISBLANK('4M'!$H$78),"",'4M'!$H$78)</f>
        <v/>
      </c>
    </row>
    <row r="4734" spans="1:6">
      <c r="A4734" t="s">
        <v>15726</v>
      </c>
      <c r="B4734" t="str">
        <f>'4M'!$BO$78</f>
        <v>B0352ERO_STD</v>
      </c>
      <c r="F4734" t="str">
        <f>IF(ISBLANK('4M'!$I$78),"",'4M'!$I$78)</f>
        <v/>
      </c>
    </row>
    <row r="4735" spans="1:6">
      <c r="A4735" t="s">
        <v>15726</v>
      </c>
      <c r="B4735" t="str">
        <f>'4M'!$BP$78</f>
        <v>B0352ERO_SLT</v>
      </c>
      <c r="F4735" t="str">
        <f>IF(ISBLANK('4M'!$J$78),"",'4M'!$J$78)</f>
        <v/>
      </c>
    </row>
    <row r="4736" spans="1:6">
      <c r="A4736" t="s">
        <v>15726</v>
      </c>
      <c r="B4736" t="str">
        <f>'4M'!$BQ$78</f>
        <v>B0352ERO_STP</v>
      </c>
      <c r="F4736" t="str">
        <f>IF(ISBLANK('4M'!$K$78),"",'4M'!$K$78)</f>
        <v/>
      </c>
    </row>
    <row r="4737" spans="1:6">
      <c r="A4737" t="s">
        <v>15726</v>
      </c>
      <c r="B4737" t="str">
        <f>'4M'!$BR$78</f>
        <v>B0352ERO_SDT</v>
      </c>
      <c r="F4737" t="str">
        <f>IF(ISBLANK('4M'!$L$78),"",'4M'!$L$78)</f>
        <v/>
      </c>
    </row>
    <row r="4738" spans="1:6">
      <c r="A4738" t="s">
        <v>15726</v>
      </c>
      <c r="B4738" t="str">
        <f>'4M'!$BS$78</f>
        <v>B0352ERO_SD</v>
      </c>
      <c r="F4738" t="str">
        <f>IF(ISBLANK('4M'!$M$78),"",'4M'!$M$78)</f>
        <v/>
      </c>
    </row>
    <row r="4739" spans="1:6">
      <c r="A4739" t="s">
        <v>15726</v>
      </c>
      <c r="B4739" t="str">
        <f>'4M'!$BT$78</f>
        <v>B0352ERO_TOT</v>
      </c>
      <c r="F4739">
        <f>IF(ISBLANK('4M'!$N$78),"",'4M'!$N$78)</f>
        <v>0</v>
      </c>
    </row>
    <row r="4740" spans="1:6">
      <c r="A4740" t="s">
        <v>15726</v>
      </c>
      <c r="B4740" t="str">
        <f>'4M'!$BU$78</f>
        <v>B0352ERO_ASC</v>
      </c>
      <c r="F4740" t="str">
        <f>IF(ISBLANK('4M'!$O$78),"",'4M'!$O$78)</f>
        <v/>
      </c>
    </row>
    <row r="4741" spans="1:6">
      <c r="A4741" t="s">
        <v>15726</v>
      </c>
      <c r="B4741" t="str">
        <f>'4M'!$BV$78</f>
        <v>B0352ERO_TC</v>
      </c>
      <c r="F4741" t="str">
        <f>IF(ISBLANK('4M'!$P$78),"",'4M'!$P$78)</f>
        <v/>
      </c>
    </row>
    <row r="4742" spans="1:6">
      <c r="A4742" t="s">
        <v>15726</v>
      </c>
      <c r="B4742" t="str">
        <f>'4M'!$BW$78</f>
        <v>B0352ERO_TOT8</v>
      </c>
      <c r="F4742">
        <f>IF(ISBLANK('4M'!$Q$78),"",'4M'!$Q$78)</f>
        <v>0</v>
      </c>
    </row>
    <row r="4743" spans="1:6">
      <c r="A4743" t="s">
        <v>15726</v>
      </c>
      <c r="B4743" t="str">
        <f>'4M'!$BX$78</f>
        <v>B0352ERO_TOT78</v>
      </c>
      <c r="F4743">
        <f>IF(ISBLANK('4M'!$R$78),"",'4M'!$R$78)</f>
        <v>0</v>
      </c>
    </row>
    <row r="4744" spans="1:6">
      <c r="A4744" t="s">
        <v>15726</v>
      </c>
      <c r="B4744" t="str">
        <f>'4M'!$BY$78</f>
        <v>B0352ERO_C_F</v>
      </c>
      <c r="F4744" t="str">
        <f>IF(ISBLANK('4M'!$S$78),"",'4M'!$S$78)</f>
        <v/>
      </c>
    </row>
    <row r="4745" spans="1:6">
      <c r="A4745" t="s">
        <v>15726</v>
      </c>
      <c r="B4745" t="str">
        <f>'4M'!$BZ$78</f>
        <v>B0352ERO_C_SWD</v>
      </c>
      <c r="F4745" t="str">
        <f>IF(ISBLANK('4M'!$T$78),"",'4M'!$T$78)</f>
        <v/>
      </c>
    </row>
    <row r="4746" spans="1:6">
      <c r="A4746" t="s">
        <v>15726</v>
      </c>
      <c r="B4746" t="str">
        <f>'4M'!$CA$78</f>
        <v>B0352ERO_C_HD</v>
      </c>
      <c r="F4746" t="str">
        <f>IF(ISBLANK('4M'!$U$78),"",'4M'!$U$78)</f>
        <v/>
      </c>
    </row>
    <row r="4747" spans="1:6">
      <c r="A4747" t="s">
        <v>15726</v>
      </c>
      <c r="B4747" t="str">
        <f>'4M'!$CB$78</f>
        <v>B0352ERO_C_STD</v>
      </c>
      <c r="F4747" t="str">
        <f>IF(ISBLANK('4M'!$V$78),"",'4M'!$V$78)</f>
        <v/>
      </c>
    </row>
    <row r="4748" spans="1:6">
      <c r="A4748" t="s">
        <v>15726</v>
      </c>
      <c r="B4748" t="str">
        <f>'4M'!$CC$78</f>
        <v>B0352ERO_C_SLT</v>
      </c>
      <c r="F4748" t="str">
        <f>IF(ISBLANK('4M'!$W$78),"",'4M'!$W$78)</f>
        <v/>
      </c>
    </row>
    <row r="4749" spans="1:6">
      <c r="A4749" t="s">
        <v>15726</v>
      </c>
      <c r="B4749" t="str">
        <f>'4M'!$CD$78</f>
        <v>B0352ERO_C_STP</v>
      </c>
      <c r="F4749" t="str">
        <f>IF(ISBLANK('4M'!$X$78),"",'4M'!$X$78)</f>
        <v/>
      </c>
    </row>
    <row r="4750" spans="1:6">
      <c r="A4750" t="s">
        <v>15726</v>
      </c>
      <c r="B4750" t="str">
        <f>'4M'!$CE$78</f>
        <v>B0352ERO_C_SDT</v>
      </c>
      <c r="F4750" t="str">
        <f>IF(ISBLANK('4M'!$Y$78),"",'4M'!$Y$78)</f>
        <v/>
      </c>
    </row>
    <row r="4751" spans="1:6">
      <c r="A4751" t="s">
        <v>15726</v>
      </c>
      <c r="B4751" t="str">
        <f>'4M'!$CF$78</f>
        <v>B0352ERO_C_SD</v>
      </c>
      <c r="F4751" t="str">
        <f>IF(ISBLANK('4M'!$Z$78),"",'4M'!$Z$78)</f>
        <v/>
      </c>
    </row>
    <row r="4752" spans="1:6">
      <c r="A4752" t="s">
        <v>15726</v>
      </c>
      <c r="B4752" t="str">
        <f>'4M'!$CG$78</f>
        <v>B0352ERO_C_TOT</v>
      </c>
      <c r="F4752">
        <f>IF(ISBLANK('4M'!$AA$78),"",'4M'!$AA$78)</f>
        <v>0</v>
      </c>
    </row>
    <row r="4753" spans="1:6">
      <c r="A4753" t="s">
        <v>15726</v>
      </c>
      <c r="B4753" t="str">
        <f>'4M'!$BL$79</f>
        <v>B0353ERT_F</v>
      </c>
      <c r="F4753">
        <f>IF(ISBLANK('4M'!$F$79),"",'4M'!$F$79)</f>
        <v>0</v>
      </c>
    </row>
    <row r="4754" spans="1:6">
      <c r="A4754" t="s">
        <v>15726</v>
      </c>
      <c r="B4754" t="str">
        <f>'4M'!$BM$79</f>
        <v>B0353ERT_SWD</v>
      </c>
      <c r="F4754">
        <f>IF(ISBLANK('4M'!$G$79),"",'4M'!$G$79)</f>
        <v>0</v>
      </c>
    </row>
    <row r="4755" spans="1:6">
      <c r="A4755" t="s">
        <v>15726</v>
      </c>
      <c r="B4755" t="str">
        <f>'4M'!$BN$79</f>
        <v>B0353ERT_HD</v>
      </c>
      <c r="F4755">
        <f>IF(ISBLANK('4M'!$H$79),"",'4M'!$H$79)</f>
        <v>0</v>
      </c>
    </row>
    <row r="4756" spans="1:6">
      <c r="A4756" t="s">
        <v>15726</v>
      </c>
      <c r="B4756" t="str">
        <f>'4M'!$BO$79</f>
        <v>B0353ERT_STD</v>
      </c>
      <c r="F4756">
        <f>IF(ISBLANK('4M'!$I$79),"",'4M'!$I$79)</f>
        <v>0</v>
      </c>
    </row>
    <row r="4757" spans="1:6">
      <c r="A4757" t="s">
        <v>15726</v>
      </c>
      <c r="B4757" t="str">
        <f>'4M'!$BP$79</f>
        <v>B0353ERT_SLT</v>
      </c>
      <c r="F4757">
        <f>IF(ISBLANK('4M'!$J$79),"",'4M'!$J$79)</f>
        <v>0</v>
      </c>
    </row>
    <row r="4758" spans="1:6">
      <c r="A4758" t="s">
        <v>15726</v>
      </c>
      <c r="B4758" t="str">
        <f>'4M'!$BQ$79</f>
        <v>B0353ERT_STP</v>
      </c>
      <c r="F4758">
        <f>IF(ISBLANK('4M'!$K$79),"",'4M'!$K$79)</f>
        <v>0</v>
      </c>
    </row>
    <row r="4759" spans="1:6">
      <c r="A4759" t="s">
        <v>15726</v>
      </c>
      <c r="B4759" t="str">
        <f>'4M'!$BR$79</f>
        <v>B0353ERT_SDT</v>
      </c>
      <c r="F4759">
        <f>IF(ISBLANK('4M'!$L$79),"",'4M'!$L$79)</f>
        <v>0</v>
      </c>
    </row>
    <row r="4760" spans="1:6">
      <c r="A4760" t="s">
        <v>15726</v>
      </c>
      <c r="B4760" t="str">
        <f>'4M'!$BS$79</f>
        <v>B0353ERT_SD</v>
      </c>
      <c r="F4760">
        <f>IF(ISBLANK('4M'!$M$79),"",'4M'!$M$79)</f>
        <v>0</v>
      </c>
    </row>
    <row r="4761" spans="1:6">
      <c r="A4761" t="s">
        <v>15726</v>
      </c>
      <c r="B4761" t="str">
        <f>'4M'!$BT$79</f>
        <v>B0353ERT_TOT</v>
      </c>
      <c r="F4761">
        <f>IF(ISBLANK('4M'!$N$79),"",'4M'!$N$79)</f>
        <v>0</v>
      </c>
    </row>
    <row r="4762" spans="1:6">
      <c r="A4762" t="s">
        <v>15726</v>
      </c>
      <c r="B4762" t="str">
        <f>'4M'!$BU$79</f>
        <v>B0353ERT_ASC</v>
      </c>
      <c r="F4762">
        <f>IF(ISBLANK('4M'!$O$79),"",'4M'!$O$79)</f>
        <v>0</v>
      </c>
    </row>
    <row r="4763" spans="1:6">
      <c r="A4763" t="s">
        <v>15726</v>
      </c>
      <c r="B4763" t="str">
        <f>'4M'!$BV$79</f>
        <v>B0353ERT_TC</v>
      </c>
      <c r="F4763">
        <f>IF(ISBLANK('4M'!$P$79),"",'4M'!$P$79)</f>
        <v>0</v>
      </c>
    </row>
    <row r="4764" spans="1:6">
      <c r="A4764" t="s">
        <v>15726</v>
      </c>
      <c r="B4764" t="str">
        <f>'4M'!$BW$79</f>
        <v>B0353ERT_TOT8</v>
      </c>
      <c r="F4764">
        <f>IF(ISBLANK('4M'!$Q$79),"",'4M'!$Q$79)</f>
        <v>0</v>
      </c>
    </row>
    <row r="4765" spans="1:6">
      <c r="A4765" t="s">
        <v>15726</v>
      </c>
      <c r="B4765" t="str">
        <f>'4M'!$BX$79</f>
        <v>B0353ERT_TOT78</v>
      </c>
      <c r="F4765">
        <f>IF(ISBLANK('4M'!$R$79),"",'4M'!$R$79)</f>
        <v>0</v>
      </c>
    </row>
    <row r="4766" spans="1:6">
      <c r="A4766" t="s">
        <v>15726</v>
      </c>
      <c r="B4766" t="str">
        <f>'4M'!$BY$79</f>
        <v>B0353ERT_C_F</v>
      </c>
      <c r="F4766">
        <f>IF(ISBLANK('4M'!$S$79),"",'4M'!$S$79)</f>
        <v>0</v>
      </c>
    </row>
    <row r="4767" spans="1:6">
      <c r="A4767" t="s">
        <v>15726</v>
      </c>
      <c r="B4767" t="str">
        <f>'4M'!$BZ$79</f>
        <v>B0353ERT_C_SWD</v>
      </c>
      <c r="F4767">
        <f>IF(ISBLANK('4M'!$T$79),"",'4M'!$T$79)</f>
        <v>0</v>
      </c>
    </row>
    <row r="4768" spans="1:6">
      <c r="A4768" t="s">
        <v>15726</v>
      </c>
      <c r="B4768" t="str">
        <f>'4M'!$CA$79</f>
        <v>B0353ERT_C_HD</v>
      </c>
      <c r="F4768">
        <f>IF(ISBLANK('4M'!$U$79),"",'4M'!$U$79)</f>
        <v>0</v>
      </c>
    </row>
    <row r="4769" spans="1:6">
      <c r="A4769" t="s">
        <v>15726</v>
      </c>
      <c r="B4769" t="str">
        <f>'4M'!$CB$79</f>
        <v>B0353ERT_C_STD</v>
      </c>
      <c r="F4769">
        <f>IF(ISBLANK('4M'!$V$79),"",'4M'!$V$79)</f>
        <v>0</v>
      </c>
    </row>
    <row r="4770" spans="1:6">
      <c r="A4770" t="s">
        <v>15726</v>
      </c>
      <c r="B4770" t="str">
        <f>'4M'!$CC$79</f>
        <v>B0353ERT_C_SLT</v>
      </c>
      <c r="F4770">
        <f>IF(ISBLANK('4M'!$W$79),"",'4M'!$W$79)</f>
        <v>0</v>
      </c>
    </row>
    <row r="4771" spans="1:6">
      <c r="A4771" t="s">
        <v>15726</v>
      </c>
      <c r="B4771" t="str">
        <f>'4M'!$CD$79</f>
        <v>B0353ERT_C_STP</v>
      </c>
      <c r="F4771">
        <f>IF(ISBLANK('4M'!$X$79),"",'4M'!$X$79)</f>
        <v>0</v>
      </c>
    </row>
    <row r="4772" spans="1:6">
      <c r="A4772" t="s">
        <v>15726</v>
      </c>
      <c r="B4772" t="str">
        <f>'4M'!$CE$79</f>
        <v>B0353ERT_C_SDT</v>
      </c>
      <c r="F4772">
        <f>IF(ISBLANK('4M'!$Y$79),"",'4M'!$Y$79)</f>
        <v>0</v>
      </c>
    </row>
    <row r="4773" spans="1:6">
      <c r="A4773" t="s">
        <v>15726</v>
      </c>
      <c r="B4773" t="str">
        <f>'4M'!$CF$79</f>
        <v>B0353ERT_C_SD</v>
      </c>
      <c r="F4773">
        <f>IF(ISBLANK('4M'!$Z$79),"",'4M'!$Z$79)</f>
        <v>0</v>
      </c>
    </row>
    <row r="4774" spans="1:6">
      <c r="A4774" t="s">
        <v>15726</v>
      </c>
      <c r="B4774" t="str">
        <f>'4M'!$CG$79</f>
        <v>B0353ERT_C_TOT</v>
      </c>
      <c r="F4774">
        <f>IF(ISBLANK('4M'!$AA$79),"",'4M'!$AA$79)</f>
        <v>0</v>
      </c>
    </row>
    <row r="4775" spans="1:6">
      <c r="A4775" t="s">
        <v>15726</v>
      </c>
      <c r="B4775" t="str">
        <f>'4M'!$CH$79</f>
        <v>B0398ERT_TE</v>
      </c>
      <c r="F4775" t="str">
        <f>IF(ISBLANK('4M'!$AB$79),"",'4M'!$AB$79)</f>
        <v/>
      </c>
    </row>
    <row r="4776" spans="1:6">
      <c r="A4776" t="s">
        <v>15726</v>
      </c>
      <c r="B4776" t="str">
        <f>'4M'!$CI$79</f>
        <v>B0398ERT_TA</v>
      </c>
      <c r="F4776" t="str">
        <f>IF(ISBLANK('4M'!$AC$79),"",'4M'!$AC$79)</f>
        <v/>
      </c>
    </row>
    <row r="4777" spans="1:6">
      <c r="A4777" t="s">
        <v>15726</v>
      </c>
      <c r="B4777" t="str">
        <f>'4M'!$CJ$79</f>
        <v>B0398ERT_TC</v>
      </c>
      <c r="F4777" t="str">
        <f>IF(ISBLANK('4M'!$AD$79),"",'4M'!$AD$79)</f>
        <v/>
      </c>
    </row>
    <row r="4778" spans="1:6">
      <c r="A4778" t="s">
        <v>15726</v>
      </c>
      <c r="B4778" t="str">
        <f>'4M'!$BL$80</f>
        <v>B0354SSC_F</v>
      </c>
      <c r="F4778" t="str">
        <f>IF(ISBLANK('4M'!$F$80),"",'4M'!$F$80)</f>
        <v/>
      </c>
    </row>
    <row r="4779" spans="1:6">
      <c r="A4779" t="s">
        <v>15726</v>
      </c>
      <c r="B4779" t="str">
        <f>'4M'!$BM$80</f>
        <v>B0354SSC_SWD</v>
      </c>
      <c r="F4779" t="str">
        <f>IF(ISBLANK('4M'!$G$80),"",'4M'!$G$80)</f>
        <v/>
      </c>
    </row>
    <row r="4780" spans="1:6">
      <c r="A4780" t="s">
        <v>15726</v>
      </c>
      <c r="B4780" t="str">
        <f>'4M'!$BN$80</f>
        <v>B0354SSC_HD</v>
      </c>
      <c r="F4780" t="str">
        <f>IF(ISBLANK('4M'!$H$80),"",'4M'!$H$80)</f>
        <v/>
      </c>
    </row>
    <row r="4781" spans="1:6">
      <c r="A4781" t="s">
        <v>15726</v>
      </c>
      <c r="B4781" t="str">
        <f>'4M'!$BO$80</f>
        <v>B0354SSC_STD</v>
      </c>
      <c r="F4781" t="str">
        <f>IF(ISBLANK('4M'!$I$80),"",'4M'!$I$80)</f>
        <v/>
      </c>
    </row>
    <row r="4782" spans="1:6">
      <c r="A4782" t="s">
        <v>15726</v>
      </c>
      <c r="B4782" t="str">
        <f>'4M'!$BP$80</f>
        <v>B0354SSC_SLT</v>
      </c>
      <c r="F4782" t="str">
        <f>IF(ISBLANK('4M'!$J$80),"",'4M'!$J$80)</f>
        <v/>
      </c>
    </row>
    <row r="4783" spans="1:6">
      <c r="A4783" t="s">
        <v>15726</v>
      </c>
      <c r="B4783" t="str">
        <f>'4M'!$BQ$80</f>
        <v>B0354SSC_STP</v>
      </c>
      <c r="F4783" t="str">
        <f>IF(ISBLANK('4M'!$K$80),"",'4M'!$K$80)</f>
        <v/>
      </c>
    </row>
    <row r="4784" spans="1:6">
      <c r="A4784" t="s">
        <v>15726</v>
      </c>
      <c r="B4784" t="str">
        <f>'4M'!$BR$80</f>
        <v>B0354SSC_SDT</v>
      </c>
      <c r="F4784" t="str">
        <f>IF(ISBLANK('4M'!$L$80),"",'4M'!$L$80)</f>
        <v/>
      </c>
    </row>
    <row r="4785" spans="1:6">
      <c r="A4785" t="s">
        <v>15726</v>
      </c>
      <c r="B4785" t="str">
        <f>'4M'!$BS$80</f>
        <v>B0354SSC_SD</v>
      </c>
      <c r="F4785" t="str">
        <f>IF(ISBLANK('4M'!$M$80),"",'4M'!$M$80)</f>
        <v/>
      </c>
    </row>
    <row r="4786" spans="1:6">
      <c r="A4786" t="s">
        <v>15726</v>
      </c>
      <c r="B4786" t="str">
        <f>'4M'!$BT$80</f>
        <v>B0354SSC_TOT</v>
      </c>
      <c r="F4786">
        <f>IF(ISBLANK('4M'!$N$80),"",'4M'!$N$80)</f>
        <v>0</v>
      </c>
    </row>
    <row r="4787" spans="1:6">
      <c r="A4787" t="s">
        <v>15726</v>
      </c>
      <c r="B4787" t="str">
        <f>'4M'!$BU$80</f>
        <v>B0354SSC_ASC</v>
      </c>
      <c r="F4787" t="str">
        <f>IF(ISBLANK('4M'!$O$80),"",'4M'!$O$80)</f>
        <v/>
      </c>
    </row>
    <row r="4788" spans="1:6">
      <c r="A4788" t="s">
        <v>15726</v>
      </c>
      <c r="B4788" t="str">
        <f>'4M'!$BV$80</f>
        <v>B0354SSC_TC</v>
      </c>
      <c r="F4788" t="str">
        <f>IF(ISBLANK('4M'!$P$80),"",'4M'!$P$80)</f>
        <v/>
      </c>
    </row>
    <row r="4789" spans="1:6">
      <c r="A4789" t="s">
        <v>15726</v>
      </c>
      <c r="B4789" t="str">
        <f>'4M'!$BW$80</f>
        <v>B0354SSC_TOT8</v>
      </c>
      <c r="F4789">
        <f>IF(ISBLANK('4M'!$Q$80),"",'4M'!$Q$80)</f>
        <v>0</v>
      </c>
    </row>
    <row r="4790" spans="1:6">
      <c r="A4790" t="s">
        <v>15726</v>
      </c>
      <c r="B4790" t="str">
        <f>'4M'!$BX$80</f>
        <v>B0354SSC_TOT78</v>
      </c>
      <c r="F4790">
        <f>IF(ISBLANK('4M'!$R$80),"",'4M'!$R$80)</f>
        <v>0</v>
      </c>
    </row>
    <row r="4791" spans="1:6">
      <c r="A4791" t="s">
        <v>15726</v>
      </c>
      <c r="B4791" t="str">
        <f>'4M'!$BY$80</f>
        <v>B0354SSC_C_F</v>
      </c>
      <c r="F4791" t="str">
        <f>IF(ISBLANK('4M'!$S$80),"",'4M'!$S$80)</f>
        <v/>
      </c>
    </row>
    <row r="4792" spans="1:6">
      <c r="A4792" t="s">
        <v>15726</v>
      </c>
      <c r="B4792" t="str">
        <f>'4M'!$BZ$80</f>
        <v>B0354SSC_C_SWD</v>
      </c>
      <c r="F4792" t="str">
        <f>IF(ISBLANK('4M'!$T$80),"",'4M'!$T$80)</f>
        <v/>
      </c>
    </row>
    <row r="4793" spans="1:6">
      <c r="A4793" t="s">
        <v>15726</v>
      </c>
      <c r="B4793" t="str">
        <f>'4M'!$CA$80</f>
        <v>B0354SSC_C_HD</v>
      </c>
      <c r="F4793" t="str">
        <f>IF(ISBLANK('4M'!$U$80),"",'4M'!$U$80)</f>
        <v/>
      </c>
    </row>
    <row r="4794" spans="1:6">
      <c r="A4794" t="s">
        <v>15726</v>
      </c>
      <c r="B4794" t="str">
        <f>'4M'!$CB$80</f>
        <v>B0354SSC_C_STD</v>
      </c>
      <c r="F4794" t="str">
        <f>IF(ISBLANK('4M'!$V$80),"",'4M'!$V$80)</f>
        <v/>
      </c>
    </row>
    <row r="4795" spans="1:6">
      <c r="A4795" t="s">
        <v>15726</v>
      </c>
      <c r="B4795" t="str">
        <f>'4M'!$CC$80</f>
        <v>B0354SSC_C_SLT</v>
      </c>
      <c r="F4795" t="str">
        <f>IF(ISBLANK('4M'!$W$80),"",'4M'!$W$80)</f>
        <v/>
      </c>
    </row>
    <row r="4796" spans="1:6">
      <c r="A4796" t="s">
        <v>15726</v>
      </c>
      <c r="B4796" t="str">
        <f>'4M'!$CD$80</f>
        <v>B0354SSC_C_STP</v>
      </c>
      <c r="F4796" t="str">
        <f>IF(ISBLANK('4M'!$X$80),"",'4M'!$X$80)</f>
        <v/>
      </c>
    </row>
    <row r="4797" spans="1:6">
      <c r="A4797" t="s">
        <v>15726</v>
      </c>
      <c r="B4797" t="str">
        <f>'4M'!$CE$80</f>
        <v>B0354SSC_C_SDT</v>
      </c>
      <c r="F4797" t="str">
        <f>IF(ISBLANK('4M'!$Y$80),"",'4M'!$Y$80)</f>
        <v/>
      </c>
    </row>
    <row r="4798" spans="1:6">
      <c r="A4798" t="s">
        <v>15726</v>
      </c>
      <c r="B4798" t="str">
        <f>'4M'!$CF$80</f>
        <v>B0354SSC_C_SD</v>
      </c>
      <c r="F4798" t="str">
        <f>IF(ISBLANK('4M'!$Z$80),"",'4M'!$Z$80)</f>
        <v/>
      </c>
    </row>
    <row r="4799" spans="1:6">
      <c r="A4799" t="s">
        <v>15726</v>
      </c>
      <c r="B4799" t="str">
        <f>'4M'!$CG$80</f>
        <v>B0354SSC_C_TOT</v>
      </c>
      <c r="F4799">
        <f>IF(ISBLANK('4M'!$AA$80),"",'4M'!$AA$80)</f>
        <v>0</v>
      </c>
    </row>
    <row r="4800" spans="1:6">
      <c r="A4800" t="s">
        <v>15726</v>
      </c>
      <c r="B4800" t="str">
        <f>'4M'!$BL$81</f>
        <v>B0355SSO_F</v>
      </c>
      <c r="F4800" t="str">
        <f>IF(ISBLANK('4M'!$F$81),"",'4M'!$F$81)</f>
        <v/>
      </c>
    </row>
    <row r="4801" spans="1:6">
      <c r="A4801" t="s">
        <v>15726</v>
      </c>
      <c r="B4801" t="str">
        <f>'4M'!$BM$81</f>
        <v>B0355SSO_SWD</v>
      </c>
      <c r="F4801" t="str">
        <f>IF(ISBLANK('4M'!$G$81),"",'4M'!$G$81)</f>
        <v/>
      </c>
    </row>
    <row r="4802" spans="1:6">
      <c r="A4802" t="s">
        <v>15726</v>
      </c>
      <c r="B4802" t="str">
        <f>'4M'!$BN$81</f>
        <v>B0355SSO_HD</v>
      </c>
      <c r="F4802" t="str">
        <f>IF(ISBLANK('4M'!$H$81),"",'4M'!$H$81)</f>
        <v/>
      </c>
    </row>
    <row r="4803" spans="1:6">
      <c r="A4803" t="s">
        <v>15726</v>
      </c>
      <c r="B4803" t="str">
        <f>'4M'!$BO$81</f>
        <v>B0355SSO_STD</v>
      </c>
      <c r="F4803" t="str">
        <f>IF(ISBLANK('4M'!$I$81),"",'4M'!$I$81)</f>
        <v/>
      </c>
    </row>
    <row r="4804" spans="1:6">
      <c r="A4804" t="s">
        <v>15726</v>
      </c>
      <c r="B4804" t="str">
        <f>'4M'!$BP$81</f>
        <v>B0355SSO_SLT</v>
      </c>
      <c r="F4804" t="str">
        <f>IF(ISBLANK('4M'!$J$81),"",'4M'!$J$81)</f>
        <v/>
      </c>
    </row>
    <row r="4805" spans="1:6">
      <c r="A4805" t="s">
        <v>15726</v>
      </c>
      <c r="B4805" t="str">
        <f>'4M'!$BQ$81</f>
        <v>B0355SSO_STP</v>
      </c>
      <c r="F4805" t="str">
        <f>IF(ISBLANK('4M'!$K$81),"",'4M'!$K$81)</f>
        <v/>
      </c>
    </row>
    <row r="4806" spans="1:6">
      <c r="A4806" t="s">
        <v>15726</v>
      </c>
      <c r="B4806" t="str">
        <f>'4M'!$BR$81</f>
        <v>B0355SSO_SDT</v>
      </c>
      <c r="F4806" t="str">
        <f>IF(ISBLANK('4M'!$L$81),"",'4M'!$L$81)</f>
        <v/>
      </c>
    </row>
    <row r="4807" spans="1:6">
      <c r="A4807" t="s">
        <v>15726</v>
      </c>
      <c r="B4807" t="str">
        <f>'4M'!$BS$81</f>
        <v>B0355SSO_SD</v>
      </c>
      <c r="F4807" t="str">
        <f>IF(ISBLANK('4M'!$M$81),"",'4M'!$M$81)</f>
        <v/>
      </c>
    </row>
    <row r="4808" spans="1:6">
      <c r="A4808" t="s">
        <v>15726</v>
      </c>
      <c r="B4808" t="str">
        <f>'4M'!$BT$81</f>
        <v>B0355SSO_TOT</v>
      </c>
      <c r="F4808">
        <f>IF(ISBLANK('4M'!$N$81),"",'4M'!$N$81)</f>
        <v>0</v>
      </c>
    </row>
    <row r="4809" spans="1:6">
      <c r="A4809" t="s">
        <v>15726</v>
      </c>
      <c r="B4809" t="str">
        <f>'4M'!$BU$81</f>
        <v>B0355SSO_ASC</v>
      </c>
      <c r="F4809" t="str">
        <f>IF(ISBLANK('4M'!$O$81),"",'4M'!$O$81)</f>
        <v/>
      </c>
    </row>
    <row r="4810" spans="1:6">
      <c r="A4810" t="s">
        <v>15726</v>
      </c>
      <c r="B4810" t="str">
        <f>'4M'!$BV$81</f>
        <v>B0355SSO_TC</v>
      </c>
      <c r="F4810" t="str">
        <f>IF(ISBLANK('4M'!$P$81),"",'4M'!$P$81)</f>
        <v/>
      </c>
    </row>
    <row r="4811" spans="1:6">
      <c r="A4811" t="s">
        <v>15726</v>
      </c>
      <c r="B4811" t="str">
        <f>'4M'!$BW$81</f>
        <v>B0355SSO_TOT8</v>
      </c>
      <c r="F4811">
        <f>IF(ISBLANK('4M'!$Q$81),"",'4M'!$Q$81)</f>
        <v>0</v>
      </c>
    </row>
    <row r="4812" spans="1:6">
      <c r="A4812" t="s">
        <v>15726</v>
      </c>
      <c r="B4812" t="str">
        <f>'4M'!$BX$81</f>
        <v>B0355SSO_TOT78</v>
      </c>
      <c r="F4812">
        <f>IF(ISBLANK('4M'!$R$81),"",'4M'!$R$81)</f>
        <v>0</v>
      </c>
    </row>
    <row r="4813" spans="1:6">
      <c r="A4813" t="s">
        <v>15726</v>
      </c>
      <c r="B4813" t="str">
        <f>'4M'!$BY$81</f>
        <v>B0355SSO_C_F</v>
      </c>
      <c r="F4813" t="str">
        <f>IF(ISBLANK('4M'!$S$81),"",'4M'!$S$81)</f>
        <v/>
      </c>
    </row>
    <row r="4814" spans="1:6">
      <c r="A4814" t="s">
        <v>15726</v>
      </c>
      <c r="B4814" t="str">
        <f>'4M'!$BZ$81</f>
        <v>B0355SSO_C_SWD</v>
      </c>
      <c r="F4814" t="str">
        <f>IF(ISBLANK('4M'!$T$81),"",'4M'!$T$81)</f>
        <v/>
      </c>
    </row>
    <row r="4815" spans="1:6">
      <c r="A4815" t="s">
        <v>15726</v>
      </c>
      <c r="B4815" t="str">
        <f>'4M'!$CA$81</f>
        <v>B0355SSO_C_HD</v>
      </c>
      <c r="F4815" t="str">
        <f>IF(ISBLANK('4M'!$U$81),"",'4M'!$U$81)</f>
        <v/>
      </c>
    </row>
    <row r="4816" spans="1:6">
      <c r="A4816" t="s">
        <v>15726</v>
      </c>
      <c r="B4816" t="str">
        <f>'4M'!$CB$81</f>
        <v>B0355SSO_C_STD</v>
      </c>
      <c r="F4816" t="str">
        <f>IF(ISBLANK('4M'!$V$81),"",'4M'!$V$81)</f>
        <v/>
      </c>
    </row>
    <row r="4817" spans="1:6">
      <c r="A4817" t="s">
        <v>15726</v>
      </c>
      <c r="B4817" t="str">
        <f>'4M'!$CC$81</f>
        <v>B0355SSO_C_SLT</v>
      </c>
      <c r="F4817" t="str">
        <f>IF(ISBLANK('4M'!$W$81),"",'4M'!$W$81)</f>
        <v/>
      </c>
    </row>
    <row r="4818" spans="1:6">
      <c r="A4818" t="s">
        <v>15726</v>
      </c>
      <c r="B4818" t="str">
        <f>'4M'!$CD$81</f>
        <v>B0355SSO_C_STP</v>
      </c>
      <c r="F4818" t="str">
        <f>IF(ISBLANK('4M'!$X$81),"",'4M'!$X$81)</f>
        <v/>
      </c>
    </row>
    <row r="4819" spans="1:6">
      <c r="A4819" t="s">
        <v>15726</v>
      </c>
      <c r="B4819" t="str">
        <f>'4M'!$CE$81</f>
        <v>B0355SSO_C_SDT</v>
      </c>
      <c r="F4819" t="str">
        <f>IF(ISBLANK('4M'!$Y$81),"",'4M'!$Y$81)</f>
        <v/>
      </c>
    </row>
    <row r="4820" spans="1:6">
      <c r="A4820" t="s">
        <v>15726</v>
      </c>
      <c r="B4820" t="str">
        <f>'4M'!$CF$81</f>
        <v>B0355SSO_C_SD</v>
      </c>
      <c r="F4820" t="str">
        <f>IF(ISBLANK('4M'!$Z$81),"",'4M'!$Z$81)</f>
        <v/>
      </c>
    </row>
    <row r="4821" spans="1:6">
      <c r="A4821" t="s">
        <v>15726</v>
      </c>
      <c r="B4821" t="str">
        <f>'4M'!$CG$81</f>
        <v>B0355SSO_C_TOT</v>
      </c>
      <c r="F4821">
        <f>IF(ISBLANK('4M'!$AA$81),"",'4M'!$AA$81)</f>
        <v>0</v>
      </c>
    </row>
    <row r="4822" spans="1:6">
      <c r="A4822" t="s">
        <v>15726</v>
      </c>
      <c r="B4822" t="str">
        <f>'4M'!$BL$82</f>
        <v>B0356SST_F</v>
      </c>
      <c r="F4822">
        <f>IF(ISBLANK('4M'!$F$82),"",'4M'!$F$82)</f>
        <v>0</v>
      </c>
    </row>
    <row r="4823" spans="1:6">
      <c r="A4823" t="s">
        <v>15726</v>
      </c>
      <c r="B4823" t="str">
        <f>'4M'!$BM$82</f>
        <v>B0356SST_SWD</v>
      </c>
      <c r="F4823">
        <f>IF(ISBLANK('4M'!$G$82),"",'4M'!$G$82)</f>
        <v>0</v>
      </c>
    </row>
    <row r="4824" spans="1:6">
      <c r="A4824" t="s">
        <v>15726</v>
      </c>
      <c r="B4824" t="str">
        <f>'4M'!$BN$82</f>
        <v>B0356SST_HD</v>
      </c>
      <c r="F4824">
        <f>IF(ISBLANK('4M'!$H$82),"",'4M'!$H$82)</f>
        <v>0</v>
      </c>
    </row>
    <row r="4825" spans="1:6">
      <c r="A4825" t="s">
        <v>15726</v>
      </c>
      <c r="B4825" t="str">
        <f>'4M'!$BO$82</f>
        <v>B0356SST_STD</v>
      </c>
      <c r="F4825">
        <f>IF(ISBLANK('4M'!$I$82),"",'4M'!$I$82)</f>
        <v>0</v>
      </c>
    </row>
    <row r="4826" spans="1:6">
      <c r="A4826" t="s">
        <v>15726</v>
      </c>
      <c r="B4826" t="str">
        <f>'4M'!$BP$82</f>
        <v>B0356SST_SLT</v>
      </c>
      <c r="F4826">
        <f>IF(ISBLANK('4M'!$J$82),"",'4M'!$J$82)</f>
        <v>0</v>
      </c>
    </row>
    <row r="4827" spans="1:6">
      <c r="A4827" t="s">
        <v>15726</v>
      </c>
      <c r="B4827" t="str">
        <f>'4M'!$BQ$82</f>
        <v>B0356SST_STP</v>
      </c>
      <c r="F4827">
        <f>IF(ISBLANK('4M'!$K$82),"",'4M'!$K$82)</f>
        <v>0</v>
      </c>
    </row>
    <row r="4828" spans="1:6">
      <c r="A4828" t="s">
        <v>15726</v>
      </c>
      <c r="B4828" t="str">
        <f>'4M'!$BR$82</f>
        <v>B0356SST_SDT</v>
      </c>
      <c r="F4828">
        <f>IF(ISBLANK('4M'!$L$82),"",'4M'!$L$82)</f>
        <v>0</v>
      </c>
    </row>
    <row r="4829" spans="1:6">
      <c r="A4829" t="s">
        <v>15726</v>
      </c>
      <c r="B4829" t="str">
        <f>'4M'!$BS$82</f>
        <v>B0356SST_SD</v>
      </c>
      <c r="F4829">
        <f>IF(ISBLANK('4M'!$M$82),"",'4M'!$M$82)</f>
        <v>0</v>
      </c>
    </row>
    <row r="4830" spans="1:6">
      <c r="A4830" t="s">
        <v>15726</v>
      </c>
      <c r="B4830" t="str">
        <f>'4M'!$BT$82</f>
        <v>B0356SST_TOT</v>
      </c>
      <c r="F4830">
        <f>IF(ISBLANK('4M'!$N$82),"",'4M'!$N$82)</f>
        <v>0</v>
      </c>
    </row>
    <row r="4831" spans="1:6">
      <c r="A4831" t="s">
        <v>15726</v>
      </c>
      <c r="B4831" t="str">
        <f>'4M'!$BU$82</f>
        <v>B0356SST_ASC</v>
      </c>
      <c r="F4831">
        <f>IF(ISBLANK('4M'!$O$82),"",'4M'!$O$82)</f>
        <v>0</v>
      </c>
    </row>
    <row r="4832" spans="1:6">
      <c r="A4832" t="s">
        <v>15726</v>
      </c>
      <c r="B4832" t="str">
        <f>'4M'!$BV$82</f>
        <v>B0356SST_TC</v>
      </c>
      <c r="F4832">
        <f>IF(ISBLANK('4M'!$P$82),"",'4M'!$P$82)</f>
        <v>0</v>
      </c>
    </row>
    <row r="4833" spans="1:6">
      <c r="A4833" t="s">
        <v>15726</v>
      </c>
      <c r="B4833" t="str">
        <f>'4M'!$BW$82</f>
        <v>B0356SST_TOT8</v>
      </c>
      <c r="F4833">
        <f>IF(ISBLANK('4M'!$Q$82),"",'4M'!$Q$82)</f>
        <v>0</v>
      </c>
    </row>
    <row r="4834" spans="1:6">
      <c r="A4834" t="s">
        <v>15726</v>
      </c>
      <c r="B4834" t="str">
        <f>'4M'!$BX$82</f>
        <v>B0356SST_TOT78</v>
      </c>
      <c r="F4834">
        <f>IF(ISBLANK('4M'!$R$82),"",'4M'!$R$82)</f>
        <v>0</v>
      </c>
    </row>
    <row r="4835" spans="1:6">
      <c r="A4835" t="s">
        <v>15726</v>
      </c>
      <c r="B4835" t="str">
        <f>'4M'!$BY$82</f>
        <v>B0356SST_C_F</v>
      </c>
      <c r="F4835">
        <f>IF(ISBLANK('4M'!$S$82),"",'4M'!$S$82)</f>
        <v>0</v>
      </c>
    </row>
    <row r="4836" spans="1:6">
      <c r="A4836" t="s">
        <v>15726</v>
      </c>
      <c r="B4836" t="str">
        <f>'4M'!$BZ$82</f>
        <v>B0356SST_C_SWD</v>
      </c>
      <c r="F4836">
        <f>IF(ISBLANK('4M'!$T$82),"",'4M'!$T$82)</f>
        <v>0</v>
      </c>
    </row>
    <row r="4837" spans="1:6">
      <c r="A4837" t="s">
        <v>15726</v>
      </c>
      <c r="B4837" t="str">
        <f>'4M'!$CA$82</f>
        <v>B0356SST_C_HD</v>
      </c>
      <c r="F4837">
        <f>IF(ISBLANK('4M'!$U$82),"",'4M'!$U$82)</f>
        <v>0</v>
      </c>
    </row>
    <row r="4838" spans="1:6">
      <c r="A4838" t="s">
        <v>15726</v>
      </c>
      <c r="B4838" t="str">
        <f>'4M'!$CB$82</f>
        <v>B0356SST_C_STD</v>
      </c>
      <c r="F4838">
        <f>IF(ISBLANK('4M'!$V$82),"",'4M'!$V$82)</f>
        <v>0</v>
      </c>
    </row>
    <row r="4839" spans="1:6">
      <c r="A4839" t="s">
        <v>15726</v>
      </c>
      <c r="B4839" t="str">
        <f>'4M'!$CC$82</f>
        <v>B0356SST_C_SLT</v>
      </c>
      <c r="F4839">
        <f>IF(ISBLANK('4M'!$W$82),"",'4M'!$W$82)</f>
        <v>0</v>
      </c>
    </row>
    <row r="4840" spans="1:6">
      <c r="A4840" t="s">
        <v>15726</v>
      </c>
      <c r="B4840" t="str">
        <f>'4M'!$CD$82</f>
        <v>B0356SST_C_STP</v>
      </c>
      <c r="F4840">
        <f>IF(ISBLANK('4M'!$X$82),"",'4M'!$X$82)</f>
        <v>0</v>
      </c>
    </row>
    <row r="4841" spans="1:6">
      <c r="A4841" t="s">
        <v>15726</v>
      </c>
      <c r="B4841" t="str">
        <f>'4M'!$CE$82</f>
        <v>B0356SST_C_SDT</v>
      </c>
      <c r="F4841">
        <f>IF(ISBLANK('4M'!$Y$82),"",'4M'!$Y$82)</f>
        <v>0</v>
      </c>
    </row>
    <row r="4842" spans="1:6">
      <c r="A4842" t="s">
        <v>15726</v>
      </c>
      <c r="B4842" t="str">
        <f>'4M'!$CF$82</f>
        <v>B0356SST_C_SD</v>
      </c>
      <c r="F4842">
        <f>IF(ISBLANK('4M'!$Z$82),"",'4M'!$Z$82)</f>
        <v>0</v>
      </c>
    </row>
    <row r="4843" spans="1:6">
      <c r="A4843" t="s">
        <v>15726</v>
      </c>
      <c r="B4843" t="str">
        <f>'4M'!$CG$82</f>
        <v>B0356SST_C_TOT</v>
      </c>
      <c r="F4843">
        <f>IF(ISBLANK('4M'!$AA$82),"",'4M'!$AA$82)</f>
        <v>0</v>
      </c>
    </row>
    <row r="4844" spans="1:6">
      <c r="A4844" t="s">
        <v>15726</v>
      </c>
      <c r="B4844" t="str">
        <f>'4M'!$CH$82</f>
        <v>B0399SDT_TE</v>
      </c>
      <c r="F4844" t="str">
        <f>IF(ISBLANK('4M'!$AB$82),"",'4M'!$AB$82)</f>
        <v/>
      </c>
    </row>
    <row r="4845" spans="1:6">
      <c r="A4845" t="s">
        <v>15726</v>
      </c>
      <c r="B4845" t="str">
        <f>'4M'!$CI$82</f>
        <v>B0399SDT_TA</v>
      </c>
      <c r="F4845" t="str">
        <f>IF(ISBLANK('4M'!$AC$82),"",'4M'!$AC$82)</f>
        <v/>
      </c>
    </row>
    <row r="4846" spans="1:6">
      <c r="A4846" t="s">
        <v>15726</v>
      </c>
      <c r="B4846" t="str">
        <f>'4M'!$CJ$82</f>
        <v>B0399SDT_TC</v>
      </c>
      <c r="F4846" t="str">
        <f>IF(ISBLANK('4M'!$AD$82),"",'4M'!$AD$82)</f>
        <v/>
      </c>
    </row>
    <row r="4847" spans="1:6">
      <c r="A4847" t="s">
        <v>15726</v>
      </c>
      <c r="B4847" t="str">
        <f>'4M'!$BL$83</f>
        <v>B0357SNC_F</v>
      </c>
      <c r="F4847" t="str">
        <f>IF(ISBLANK('4M'!$F$83),"",'4M'!$F$83)</f>
        <v/>
      </c>
    </row>
    <row r="4848" spans="1:6">
      <c r="A4848" t="s">
        <v>15726</v>
      </c>
      <c r="B4848" t="str">
        <f>'4M'!$BM$83</f>
        <v>B0357SNC_SWD</v>
      </c>
      <c r="F4848" t="str">
        <f>IF(ISBLANK('4M'!$G$83),"",'4M'!$G$83)</f>
        <v/>
      </c>
    </row>
    <row r="4849" spans="1:6">
      <c r="A4849" t="s">
        <v>15726</v>
      </c>
      <c r="B4849" t="str">
        <f>'4M'!$BN$83</f>
        <v>B0357SNC_HD</v>
      </c>
      <c r="F4849" t="str">
        <f>IF(ISBLANK('4M'!$H$83),"",'4M'!$H$83)</f>
        <v/>
      </c>
    </row>
    <row r="4850" spans="1:6">
      <c r="A4850" t="s">
        <v>15726</v>
      </c>
      <c r="B4850" t="str">
        <f>'4M'!$BO$83</f>
        <v>B0357SNC_STD</v>
      </c>
      <c r="F4850" t="str">
        <f>IF(ISBLANK('4M'!$I$83),"",'4M'!$I$83)</f>
        <v/>
      </c>
    </row>
    <row r="4851" spans="1:6">
      <c r="A4851" t="s">
        <v>15726</v>
      </c>
      <c r="B4851" t="str">
        <f>'4M'!$BP$83</f>
        <v>B0357SNC_SLT</v>
      </c>
      <c r="F4851" t="str">
        <f>IF(ISBLANK('4M'!$J$83),"",'4M'!$J$83)</f>
        <v/>
      </c>
    </row>
    <row r="4852" spans="1:6">
      <c r="A4852" t="s">
        <v>15726</v>
      </c>
      <c r="B4852" t="str">
        <f>'4M'!$BQ$83</f>
        <v>B0357SNC_STP</v>
      </c>
      <c r="F4852" t="str">
        <f>IF(ISBLANK('4M'!$K$83),"",'4M'!$K$83)</f>
        <v/>
      </c>
    </row>
    <row r="4853" spans="1:6">
      <c r="A4853" t="s">
        <v>15726</v>
      </c>
      <c r="B4853" t="str">
        <f>'4M'!$BR$83</f>
        <v>B0357SNC_SDT</v>
      </c>
      <c r="F4853" t="str">
        <f>IF(ISBLANK('4M'!$L$83),"",'4M'!$L$83)</f>
        <v/>
      </c>
    </row>
    <row r="4854" spans="1:6">
      <c r="A4854" t="s">
        <v>15726</v>
      </c>
      <c r="B4854" t="str">
        <f>'4M'!$BS$83</f>
        <v>B0357SNC_SD</v>
      </c>
      <c r="F4854" t="str">
        <f>IF(ISBLANK('4M'!$M$83),"",'4M'!$M$83)</f>
        <v/>
      </c>
    </row>
    <row r="4855" spans="1:6">
      <c r="A4855" t="s">
        <v>15726</v>
      </c>
      <c r="B4855" t="str">
        <f>'4M'!$BT$83</f>
        <v>B0357SNC_TOT</v>
      </c>
      <c r="F4855">
        <f>IF(ISBLANK('4M'!$N$83),"",'4M'!$N$83)</f>
        <v>0</v>
      </c>
    </row>
    <row r="4856" spans="1:6">
      <c r="A4856" t="s">
        <v>15726</v>
      </c>
      <c r="B4856" t="str">
        <f>'4M'!$BU$83</f>
        <v>B0357SNC_ASC</v>
      </c>
      <c r="F4856" t="str">
        <f>IF(ISBLANK('4M'!$O$83),"",'4M'!$O$83)</f>
        <v/>
      </c>
    </row>
    <row r="4857" spans="1:6">
      <c r="A4857" t="s">
        <v>15726</v>
      </c>
      <c r="B4857" t="str">
        <f>'4M'!$BV$83</f>
        <v>B0357SNC_TC</v>
      </c>
      <c r="F4857" t="str">
        <f>IF(ISBLANK('4M'!$P$83),"",'4M'!$P$83)</f>
        <v/>
      </c>
    </row>
    <row r="4858" spans="1:6">
      <c r="A4858" t="s">
        <v>15726</v>
      </c>
      <c r="B4858" t="str">
        <f>'4M'!$BW$83</f>
        <v>B0357SNC_TOT8</v>
      </c>
      <c r="F4858">
        <f>IF(ISBLANK('4M'!$Q$83),"",'4M'!$Q$83)</f>
        <v>0</v>
      </c>
    </row>
    <row r="4859" spans="1:6">
      <c r="A4859" t="s">
        <v>15726</v>
      </c>
      <c r="B4859" t="str">
        <f>'4M'!$BX$83</f>
        <v>B0357SNC_TOT78</v>
      </c>
      <c r="F4859">
        <f>IF(ISBLANK('4M'!$R$83),"",'4M'!$R$83)</f>
        <v>0</v>
      </c>
    </row>
    <row r="4860" spans="1:6">
      <c r="A4860" t="s">
        <v>15726</v>
      </c>
      <c r="B4860" t="str">
        <f>'4M'!$BY$83</f>
        <v>B0357SNC_C_F</v>
      </c>
      <c r="F4860" t="str">
        <f>IF(ISBLANK('4M'!$S$83),"",'4M'!$S$83)</f>
        <v/>
      </c>
    </row>
    <row r="4861" spans="1:6">
      <c r="A4861" t="s">
        <v>15726</v>
      </c>
      <c r="B4861" t="str">
        <f>'4M'!$BZ$83</f>
        <v>B0357SNC_C_SWD</v>
      </c>
      <c r="F4861" t="str">
        <f>IF(ISBLANK('4M'!$T$83),"",'4M'!$T$83)</f>
        <v/>
      </c>
    </row>
    <row r="4862" spans="1:6">
      <c r="A4862" t="s">
        <v>15726</v>
      </c>
      <c r="B4862" t="str">
        <f>'4M'!$CA$83</f>
        <v>B0357SNC_C_HD</v>
      </c>
      <c r="F4862" t="str">
        <f>IF(ISBLANK('4M'!$U$83),"",'4M'!$U$83)</f>
        <v/>
      </c>
    </row>
    <row r="4863" spans="1:6">
      <c r="A4863" t="s">
        <v>15726</v>
      </c>
      <c r="B4863" t="str">
        <f>'4M'!$CB$83</f>
        <v>B0357SNC_C_STD</v>
      </c>
      <c r="F4863" t="str">
        <f>IF(ISBLANK('4M'!$V$83),"",'4M'!$V$83)</f>
        <v/>
      </c>
    </row>
    <row r="4864" spans="1:6">
      <c r="A4864" t="s">
        <v>15726</v>
      </c>
      <c r="B4864" t="str">
        <f>'4M'!$CC$83</f>
        <v>B0357SNC_C_SLT</v>
      </c>
      <c r="F4864" t="str">
        <f>IF(ISBLANK('4M'!$W$83),"",'4M'!$W$83)</f>
        <v/>
      </c>
    </row>
    <row r="4865" spans="1:6">
      <c r="A4865" t="s">
        <v>15726</v>
      </c>
      <c r="B4865" t="str">
        <f>'4M'!$CD$83</f>
        <v>B0357SNC_C_STP</v>
      </c>
      <c r="F4865" t="str">
        <f>IF(ISBLANK('4M'!$X$83),"",'4M'!$X$83)</f>
        <v/>
      </c>
    </row>
    <row r="4866" spans="1:6">
      <c r="A4866" t="s">
        <v>15726</v>
      </c>
      <c r="B4866" t="str">
        <f>'4M'!$CE$83</f>
        <v>B0357SNC_C_SDT</v>
      </c>
      <c r="F4866" t="str">
        <f>IF(ISBLANK('4M'!$Y$83),"",'4M'!$Y$83)</f>
        <v/>
      </c>
    </row>
    <row r="4867" spans="1:6">
      <c r="A4867" t="s">
        <v>15726</v>
      </c>
      <c r="B4867" t="str">
        <f>'4M'!$CF$83</f>
        <v>B0357SNC_C_SD</v>
      </c>
      <c r="F4867" t="str">
        <f>IF(ISBLANK('4M'!$Z$83),"",'4M'!$Z$83)</f>
        <v/>
      </c>
    </row>
    <row r="4868" spans="1:6">
      <c r="A4868" t="s">
        <v>15726</v>
      </c>
      <c r="B4868" t="str">
        <f>'4M'!$CG$83</f>
        <v>B0357SNC_C_TOT</v>
      </c>
      <c r="F4868">
        <f>IF(ISBLANK('4M'!$AA$83),"",'4M'!$AA$83)</f>
        <v>0</v>
      </c>
    </row>
    <row r="4869" spans="1:6">
      <c r="A4869" t="s">
        <v>15726</v>
      </c>
      <c r="B4869" t="str">
        <f>'4M'!$BL$84</f>
        <v>B0358SNO_F</v>
      </c>
      <c r="F4869" t="str">
        <f>IF(ISBLANK('4M'!$F$84),"",'4M'!$F$84)</f>
        <v/>
      </c>
    </row>
    <row r="4870" spans="1:6">
      <c r="A4870" t="s">
        <v>15726</v>
      </c>
      <c r="B4870" t="str">
        <f>'4M'!$BM$84</f>
        <v>B0358SNO_SWD</v>
      </c>
      <c r="F4870" t="str">
        <f>IF(ISBLANK('4M'!$G$84),"",'4M'!$G$84)</f>
        <v/>
      </c>
    </row>
    <row r="4871" spans="1:6">
      <c r="A4871" t="s">
        <v>15726</v>
      </c>
      <c r="B4871" t="str">
        <f>'4M'!$BN$84</f>
        <v>B0358SNO_HD</v>
      </c>
      <c r="F4871" t="str">
        <f>IF(ISBLANK('4M'!$H$84),"",'4M'!$H$84)</f>
        <v/>
      </c>
    </row>
    <row r="4872" spans="1:6">
      <c r="A4872" t="s">
        <v>15726</v>
      </c>
      <c r="B4872" t="str">
        <f>'4M'!$BO$84</f>
        <v>B0358SNO_STD</v>
      </c>
      <c r="F4872" t="str">
        <f>IF(ISBLANK('4M'!$I$84),"",'4M'!$I$84)</f>
        <v/>
      </c>
    </row>
    <row r="4873" spans="1:6">
      <c r="A4873" t="s">
        <v>15726</v>
      </c>
      <c r="B4873" t="str">
        <f>'4M'!$BP$84</f>
        <v>B0358SNO_SLT</v>
      </c>
      <c r="F4873" t="str">
        <f>IF(ISBLANK('4M'!$J$84),"",'4M'!$J$84)</f>
        <v/>
      </c>
    </row>
    <row r="4874" spans="1:6">
      <c r="A4874" t="s">
        <v>15726</v>
      </c>
      <c r="B4874" t="str">
        <f>'4M'!$BQ$84</f>
        <v>B0358SNO_STP</v>
      </c>
      <c r="F4874" t="str">
        <f>IF(ISBLANK('4M'!$K$84),"",'4M'!$K$84)</f>
        <v/>
      </c>
    </row>
    <row r="4875" spans="1:6">
      <c r="A4875" t="s">
        <v>15726</v>
      </c>
      <c r="B4875" t="str">
        <f>'4M'!$BR$84</f>
        <v>B0358SNO_SDT</v>
      </c>
      <c r="F4875" t="str">
        <f>IF(ISBLANK('4M'!$L$84),"",'4M'!$L$84)</f>
        <v/>
      </c>
    </row>
    <row r="4876" spans="1:6">
      <c r="A4876" t="s">
        <v>15726</v>
      </c>
      <c r="B4876" t="str">
        <f>'4M'!$BS$84</f>
        <v>B0358SNO_SD</v>
      </c>
      <c r="F4876" t="str">
        <f>IF(ISBLANK('4M'!$M$84),"",'4M'!$M$84)</f>
        <v/>
      </c>
    </row>
    <row r="4877" spans="1:6">
      <c r="A4877" t="s">
        <v>15726</v>
      </c>
      <c r="B4877" t="str">
        <f>'4M'!$BT$84</f>
        <v>B0358SNO_TOT</v>
      </c>
      <c r="F4877">
        <f>IF(ISBLANK('4M'!$N$84),"",'4M'!$N$84)</f>
        <v>0</v>
      </c>
    </row>
    <row r="4878" spans="1:6">
      <c r="A4878" t="s">
        <v>15726</v>
      </c>
      <c r="B4878" t="str">
        <f>'4M'!$BU$84</f>
        <v>B0358SNO_ASC</v>
      </c>
      <c r="F4878" t="str">
        <f>IF(ISBLANK('4M'!$O$84),"",'4M'!$O$84)</f>
        <v/>
      </c>
    </row>
    <row r="4879" spans="1:6">
      <c r="A4879" t="s">
        <v>15726</v>
      </c>
      <c r="B4879" t="str">
        <f>'4M'!$BV$84</f>
        <v>B0358SNO_TC</v>
      </c>
      <c r="F4879" t="str">
        <f>IF(ISBLANK('4M'!$P$84),"",'4M'!$P$84)</f>
        <v/>
      </c>
    </row>
    <row r="4880" spans="1:6">
      <c r="A4880" t="s">
        <v>15726</v>
      </c>
      <c r="B4880" t="str">
        <f>'4M'!$BW$84</f>
        <v>B0358SNO_TOT8</v>
      </c>
      <c r="F4880">
        <f>IF(ISBLANK('4M'!$Q$84),"",'4M'!$Q$84)</f>
        <v>0</v>
      </c>
    </row>
    <row r="4881" spans="1:6">
      <c r="A4881" t="s">
        <v>15726</v>
      </c>
      <c r="B4881" t="str">
        <f>'4M'!$BX$84</f>
        <v>B0358SNO_TOT78</v>
      </c>
      <c r="F4881">
        <f>IF(ISBLANK('4M'!$R$84),"",'4M'!$R$84)</f>
        <v>0</v>
      </c>
    </row>
    <row r="4882" spans="1:6">
      <c r="A4882" t="s">
        <v>15726</v>
      </c>
      <c r="B4882" t="str">
        <f>'4M'!$BY$84</f>
        <v>B0358SNO_C_F</v>
      </c>
      <c r="F4882" t="str">
        <f>IF(ISBLANK('4M'!$S$84),"",'4M'!$S$84)</f>
        <v/>
      </c>
    </row>
    <row r="4883" spans="1:6">
      <c r="A4883" t="s">
        <v>15726</v>
      </c>
      <c r="B4883" t="str">
        <f>'4M'!$BZ$84</f>
        <v>B0358SNO_C_SWD</v>
      </c>
      <c r="F4883" t="str">
        <f>IF(ISBLANK('4M'!$T$84),"",'4M'!$T$84)</f>
        <v/>
      </c>
    </row>
    <row r="4884" spans="1:6">
      <c r="A4884" t="s">
        <v>15726</v>
      </c>
      <c r="B4884" t="str">
        <f>'4M'!$CA$84</f>
        <v>B0358SNO_C_HD</v>
      </c>
      <c r="F4884" t="str">
        <f>IF(ISBLANK('4M'!$U$84),"",'4M'!$U$84)</f>
        <v/>
      </c>
    </row>
    <row r="4885" spans="1:6">
      <c r="A4885" t="s">
        <v>15726</v>
      </c>
      <c r="B4885" t="str">
        <f>'4M'!$CB$84</f>
        <v>B0358SNO_C_STD</v>
      </c>
      <c r="F4885" t="str">
        <f>IF(ISBLANK('4M'!$V$84),"",'4M'!$V$84)</f>
        <v/>
      </c>
    </row>
    <row r="4886" spans="1:6">
      <c r="A4886" t="s">
        <v>15726</v>
      </c>
      <c r="B4886" t="str">
        <f>'4M'!$CC$84</f>
        <v>B0358SNO_C_SLT</v>
      </c>
      <c r="F4886" t="str">
        <f>IF(ISBLANK('4M'!$W$84),"",'4M'!$W$84)</f>
        <v/>
      </c>
    </row>
    <row r="4887" spans="1:6">
      <c r="A4887" t="s">
        <v>15726</v>
      </c>
      <c r="B4887" t="str">
        <f>'4M'!$CD$84</f>
        <v>B0358SNO_C_STP</v>
      </c>
      <c r="F4887" t="str">
        <f>IF(ISBLANK('4M'!$X$84),"",'4M'!$X$84)</f>
        <v/>
      </c>
    </row>
    <row r="4888" spans="1:6">
      <c r="A4888" t="s">
        <v>15726</v>
      </c>
      <c r="B4888" t="str">
        <f>'4M'!$CE$84</f>
        <v>B0358SNO_C_SDT</v>
      </c>
      <c r="F4888" t="str">
        <f>IF(ISBLANK('4M'!$Y$84),"",'4M'!$Y$84)</f>
        <v/>
      </c>
    </row>
    <row r="4889" spans="1:6">
      <c r="A4889" t="s">
        <v>15726</v>
      </c>
      <c r="B4889" t="str">
        <f>'4M'!$CF$84</f>
        <v>B0358SNO_C_SD</v>
      </c>
      <c r="F4889" t="str">
        <f>IF(ISBLANK('4M'!$Z$84),"",'4M'!$Z$84)</f>
        <v/>
      </c>
    </row>
    <row r="4890" spans="1:6">
      <c r="A4890" t="s">
        <v>15726</v>
      </c>
      <c r="B4890" t="str">
        <f>'4M'!$CG$84</f>
        <v>B0358SNO_C_TOT</v>
      </c>
      <c r="F4890">
        <f>IF(ISBLANK('4M'!$AA$84),"",'4M'!$AA$84)</f>
        <v>0</v>
      </c>
    </row>
    <row r="4891" spans="1:6">
      <c r="A4891" t="s">
        <v>15726</v>
      </c>
      <c r="B4891" t="str">
        <f>'4M'!$BL$85</f>
        <v>B0359SNT_F</v>
      </c>
      <c r="F4891">
        <f>IF(ISBLANK('4M'!$F$85),"",'4M'!$F$85)</f>
        <v>0</v>
      </c>
    </row>
    <row r="4892" spans="1:6">
      <c r="A4892" t="s">
        <v>15726</v>
      </c>
      <c r="B4892" t="str">
        <f>'4M'!$BM$85</f>
        <v>B0359SNT_SWD</v>
      </c>
      <c r="F4892">
        <f>IF(ISBLANK('4M'!$G$85),"",'4M'!$G$85)</f>
        <v>0</v>
      </c>
    </row>
    <row r="4893" spans="1:6">
      <c r="A4893" t="s">
        <v>15726</v>
      </c>
      <c r="B4893" t="str">
        <f>'4M'!$BN$85</f>
        <v>B0359SNT_HD</v>
      </c>
      <c r="F4893">
        <f>IF(ISBLANK('4M'!$H$85),"",'4M'!$H$85)</f>
        <v>0</v>
      </c>
    </row>
    <row r="4894" spans="1:6">
      <c r="A4894" t="s">
        <v>15726</v>
      </c>
      <c r="B4894" t="str">
        <f>'4M'!$BO$85</f>
        <v>B0359SNT_STD</v>
      </c>
      <c r="F4894">
        <f>IF(ISBLANK('4M'!$I$85),"",'4M'!$I$85)</f>
        <v>0</v>
      </c>
    </row>
    <row r="4895" spans="1:6">
      <c r="A4895" t="s">
        <v>15726</v>
      </c>
      <c r="B4895" t="str">
        <f>'4M'!$BP$85</f>
        <v>B0359SNT_SLT</v>
      </c>
      <c r="F4895">
        <f>IF(ISBLANK('4M'!$J$85),"",'4M'!$J$85)</f>
        <v>0</v>
      </c>
    </row>
    <row r="4896" spans="1:6">
      <c r="A4896" t="s">
        <v>15726</v>
      </c>
      <c r="B4896" t="str">
        <f>'4M'!$BQ$85</f>
        <v>B0359SNT_STP</v>
      </c>
      <c r="F4896">
        <f>IF(ISBLANK('4M'!$K$85),"",'4M'!$K$85)</f>
        <v>0</v>
      </c>
    </row>
    <row r="4897" spans="1:6">
      <c r="A4897" t="s">
        <v>15726</v>
      </c>
      <c r="B4897" t="str">
        <f>'4M'!$BR$85</f>
        <v>B0359SNT_SDT</v>
      </c>
      <c r="F4897">
        <f>IF(ISBLANK('4M'!$L$85),"",'4M'!$L$85)</f>
        <v>0</v>
      </c>
    </row>
    <row r="4898" spans="1:6">
      <c r="A4898" t="s">
        <v>15726</v>
      </c>
      <c r="B4898" t="str">
        <f>'4M'!$BS$85</f>
        <v>B0359SNT_SD</v>
      </c>
      <c r="F4898">
        <f>IF(ISBLANK('4M'!$M$85),"",'4M'!$M$85)</f>
        <v>0</v>
      </c>
    </row>
    <row r="4899" spans="1:6">
      <c r="A4899" t="s">
        <v>15726</v>
      </c>
      <c r="B4899" t="str">
        <f>'4M'!$BT$85</f>
        <v>B0359SNT_TOT</v>
      </c>
      <c r="F4899">
        <f>IF(ISBLANK('4M'!$N$85),"",'4M'!$N$85)</f>
        <v>0</v>
      </c>
    </row>
    <row r="4900" spans="1:6">
      <c r="A4900" t="s">
        <v>15726</v>
      </c>
      <c r="B4900" t="str">
        <f>'4M'!$BU$85</f>
        <v>B0359SNT_ASC</v>
      </c>
      <c r="F4900">
        <f>IF(ISBLANK('4M'!$O$85),"",'4M'!$O$85)</f>
        <v>0</v>
      </c>
    </row>
    <row r="4901" spans="1:6">
      <c r="A4901" t="s">
        <v>15726</v>
      </c>
      <c r="B4901" t="str">
        <f>'4M'!$BV$85</f>
        <v>B0359SNT_TC</v>
      </c>
      <c r="F4901">
        <f>IF(ISBLANK('4M'!$P$85),"",'4M'!$P$85)</f>
        <v>0</v>
      </c>
    </row>
    <row r="4902" spans="1:6">
      <c r="A4902" t="s">
        <v>15726</v>
      </c>
      <c r="B4902" t="str">
        <f>'4M'!$BW$85</f>
        <v>B0359SNT_TOT8</v>
      </c>
      <c r="F4902">
        <f>IF(ISBLANK('4M'!$Q$85),"",'4M'!$Q$85)</f>
        <v>0</v>
      </c>
    </row>
    <row r="4903" spans="1:6">
      <c r="A4903" t="s">
        <v>15726</v>
      </c>
      <c r="B4903" t="str">
        <f>'4M'!$BX$85</f>
        <v>B0359SNT_TOT78</v>
      </c>
      <c r="F4903">
        <f>IF(ISBLANK('4M'!$R$85),"",'4M'!$R$85)</f>
        <v>0</v>
      </c>
    </row>
    <row r="4904" spans="1:6">
      <c r="A4904" t="s">
        <v>15726</v>
      </c>
      <c r="B4904" t="str">
        <f>'4M'!$BY$85</f>
        <v>B0359SNT_C_F</v>
      </c>
      <c r="F4904">
        <f>IF(ISBLANK('4M'!$S$85),"",'4M'!$S$85)</f>
        <v>0</v>
      </c>
    </row>
    <row r="4905" spans="1:6">
      <c r="A4905" t="s">
        <v>15726</v>
      </c>
      <c r="B4905" t="str">
        <f>'4M'!$BZ$85</f>
        <v>B0359SNT_C_SWD</v>
      </c>
      <c r="F4905">
        <f>IF(ISBLANK('4M'!$T$85),"",'4M'!$T$85)</f>
        <v>0</v>
      </c>
    </row>
    <row r="4906" spans="1:6">
      <c r="A4906" t="s">
        <v>15726</v>
      </c>
      <c r="B4906" t="str">
        <f>'4M'!$CA$85</f>
        <v>B0359SNT_C_HD</v>
      </c>
      <c r="F4906">
        <f>IF(ISBLANK('4M'!$U$85),"",'4M'!$U$85)</f>
        <v>0</v>
      </c>
    </row>
    <row r="4907" spans="1:6">
      <c r="A4907" t="s">
        <v>15726</v>
      </c>
      <c r="B4907" t="str">
        <f>'4M'!$CB$85</f>
        <v>B0359SNT_C_STD</v>
      </c>
      <c r="F4907">
        <f>IF(ISBLANK('4M'!$V$85),"",'4M'!$V$85)</f>
        <v>0</v>
      </c>
    </row>
    <row r="4908" spans="1:6">
      <c r="A4908" t="s">
        <v>15726</v>
      </c>
      <c r="B4908" t="str">
        <f>'4M'!$CC$85</f>
        <v>B0359SNT_C_SLT</v>
      </c>
      <c r="F4908">
        <f>IF(ISBLANK('4M'!$W$85),"",'4M'!$W$85)</f>
        <v>0</v>
      </c>
    </row>
    <row r="4909" spans="1:6">
      <c r="A4909" t="s">
        <v>15726</v>
      </c>
      <c r="B4909" t="str">
        <f>'4M'!$CD$85</f>
        <v>B0359SNT_C_STP</v>
      </c>
      <c r="F4909">
        <f>IF(ISBLANK('4M'!$X$85),"",'4M'!$X$85)</f>
        <v>0</v>
      </c>
    </row>
    <row r="4910" spans="1:6">
      <c r="A4910" t="s">
        <v>15726</v>
      </c>
      <c r="B4910" t="str">
        <f>'4M'!$CE$85</f>
        <v>B0359SNT_C_SDT</v>
      </c>
      <c r="F4910">
        <f>IF(ISBLANK('4M'!$Y$85),"",'4M'!$Y$85)</f>
        <v>0</v>
      </c>
    </row>
    <row r="4911" spans="1:6">
      <c r="A4911" t="s">
        <v>15726</v>
      </c>
      <c r="B4911" t="str">
        <f>'4M'!$CF$85</f>
        <v>B0359SNT_C_SD</v>
      </c>
      <c r="F4911">
        <f>IF(ISBLANK('4M'!$Z$85),"",'4M'!$Z$85)</f>
        <v>0</v>
      </c>
    </row>
    <row r="4912" spans="1:6">
      <c r="A4912" t="s">
        <v>15726</v>
      </c>
      <c r="B4912" t="str">
        <f>'4M'!$CG$85</f>
        <v>B0359SNT_C_TOT</v>
      </c>
      <c r="F4912">
        <f>IF(ISBLANK('4M'!$AA$85),"",'4M'!$AA$85)</f>
        <v>0</v>
      </c>
    </row>
    <row r="4913" spans="1:6">
      <c r="A4913" t="s">
        <v>15726</v>
      </c>
      <c r="B4913" t="str">
        <f>'4M'!$CH$85</f>
        <v>B0400NSDT_TE</v>
      </c>
      <c r="F4913" t="str">
        <f>IF(ISBLANK('4M'!$AB$85),"",'4M'!$AB$85)</f>
        <v/>
      </c>
    </row>
    <row r="4914" spans="1:6">
      <c r="A4914" t="s">
        <v>15726</v>
      </c>
      <c r="B4914" t="str">
        <f>'4M'!$CI$85</f>
        <v>B0400NSDT_TA</v>
      </c>
      <c r="F4914" t="str">
        <f>IF(ISBLANK('4M'!$AC$85),"",'4M'!$AC$85)</f>
        <v/>
      </c>
    </row>
    <row r="4915" spans="1:6">
      <c r="A4915" t="s">
        <v>15726</v>
      </c>
      <c r="B4915" t="str">
        <f>'4M'!$CJ$85</f>
        <v>B0400NSDT_TC</v>
      </c>
      <c r="F4915" t="str">
        <f>IF(ISBLANK('4M'!$AD$85),"",'4M'!$AD$85)</f>
        <v/>
      </c>
    </row>
    <row r="4916" spans="1:6">
      <c r="A4916" t="s">
        <v>15726</v>
      </c>
      <c r="B4916" t="str">
        <f>'4M'!$BL$86</f>
        <v>B0360ADC_F</v>
      </c>
      <c r="F4916" t="str">
        <f>IF(ISBLANK('4M'!$F$86),"",'4M'!$F$86)</f>
        <v/>
      </c>
    </row>
    <row r="4917" spans="1:6">
      <c r="A4917" t="s">
        <v>15726</v>
      </c>
      <c r="B4917" t="str">
        <f>'4M'!$BM$86</f>
        <v>B0360ADC_SWD</v>
      </c>
      <c r="F4917" t="str">
        <f>IF(ISBLANK('4M'!$G$86),"",'4M'!$G$86)</f>
        <v/>
      </c>
    </row>
    <row r="4918" spans="1:6">
      <c r="A4918" t="s">
        <v>15726</v>
      </c>
      <c r="B4918" t="str">
        <f>'4M'!$BN$86</f>
        <v>B0360ADC_HD</v>
      </c>
      <c r="F4918" t="str">
        <f>IF(ISBLANK('4M'!$H$86),"",'4M'!$H$86)</f>
        <v/>
      </c>
    </row>
    <row r="4919" spans="1:6">
      <c r="A4919" t="s">
        <v>15726</v>
      </c>
      <c r="B4919" t="str">
        <f>'4M'!$BO$86</f>
        <v>B0360ADC_STD</v>
      </c>
      <c r="F4919" t="str">
        <f>IF(ISBLANK('4M'!$I$86),"",'4M'!$I$86)</f>
        <v/>
      </c>
    </row>
    <row r="4920" spans="1:6">
      <c r="A4920" t="s">
        <v>15726</v>
      </c>
      <c r="B4920" t="str">
        <f>'4M'!$BP$86</f>
        <v>B0360ADC_SLT</v>
      </c>
      <c r="F4920" t="str">
        <f>IF(ISBLANK('4M'!$J$86),"",'4M'!$J$86)</f>
        <v/>
      </c>
    </row>
    <row r="4921" spans="1:6">
      <c r="A4921" t="s">
        <v>15726</v>
      </c>
      <c r="B4921" t="str">
        <f>'4M'!$BQ$86</f>
        <v>B0360ADC_STP</v>
      </c>
      <c r="F4921" t="str">
        <f>IF(ISBLANK('4M'!$K$86),"",'4M'!$K$86)</f>
        <v/>
      </c>
    </row>
    <row r="4922" spans="1:6">
      <c r="A4922" t="s">
        <v>15726</v>
      </c>
      <c r="B4922" t="str">
        <f>'4M'!$BR$86</f>
        <v>B0360ADC_SDT</v>
      </c>
      <c r="F4922" t="str">
        <f>IF(ISBLANK('4M'!$L$86),"",'4M'!$L$86)</f>
        <v/>
      </c>
    </row>
    <row r="4923" spans="1:6">
      <c r="A4923" t="s">
        <v>15726</v>
      </c>
      <c r="B4923" t="str">
        <f>'4M'!$BS$86</f>
        <v>B0360ADC_SD</v>
      </c>
      <c r="F4923" t="str">
        <f>IF(ISBLANK('4M'!$M$86),"",'4M'!$M$86)</f>
        <v/>
      </c>
    </row>
    <row r="4924" spans="1:6">
      <c r="A4924" t="s">
        <v>15726</v>
      </c>
      <c r="B4924" t="str">
        <f>'4M'!$BT$86</f>
        <v>B0360ADC_TOT</v>
      </c>
      <c r="F4924">
        <f>IF(ISBLANK('4M'!$N$86),"",'4M'!$N$86)</f>
        <v>0</v>
      </c>
    </row>
    <row r="4925" spans="1:6">
      <c r="A4925" t="s">
        <v>15726</v>
      </c>
      <c r="B4925" t="str">
        <f>'4M'!$BU$86</f>
        <v>B0360ADC_ASC</v>
      </c>
      <c r="F4925" t="str">
        <f>IF(ISBLANK('4M'!$O$86),"",'4M'!$O$86)</f>
        <v/>
      </c>
    </row>
    <row r="4926" spans="1:6">
      <c r="A4926" t="s">
        <v>15726</v>
      </c>
      <c r="B4926" t="str">
        <f>'4M'!$BV$86</f>
        <v>B0360ADC_TC</v>
      </c>
      <c r="F4926" t="str">
        <f>IF(ISBLANK('4M'!$P$86),"",'4M'!$P$86)</f>
        <v/>
      </c>
    </row>
    <row r="4927" spans="1:6">
      <c r="A4927" t="s">
        <v>15726</v>
      </c>
      <c r="B4927" t="str">
        <f>'4M'!$BW$86</f>
        <v>B0360ADC_TOT8</v>
      </c>
      <c r="F4927">
        <f>IF(ISBLANK('4M'!$Q$86),"",'4M'!$Q$86)</f>
        <v>0</v>
      </c>
    </row>
    <row r="4928" spans="1:6">
      <c r="A4928" t="s">
        <v>15726</v>
      </c>
      <c r="B4928" t="str">
        <f>'4M'!$BX$86</f>
        <v>B0360ADC_TOT78</v>
      </c>
      <c r="F4928">
        <f>IF(ISBLANK('4M'!$R$86),"",'4M'!$R$86)</f>
        <v>0</v>
      </c>
    </row>
    <row r="4929" spans="1:6">
      <c r="A4929" t="s">
        <v>15726</v>
      </c>
      <c r="B4929" t="str">
        <f>'4M'!$CH$86</f>
        <v>B0401AL1C_TE</v>
      </c>
      <c r="F4929" t="str">
        <f>IF(ISBLANK('4M'!$AB$86),"",'4M'!$AB$86)</f>
        <v/>
      </c>
    </row>
    <row r="4930" spans="1:6">
      <c r="A4930" t="s">
        <v>15726</v>
      </c>
      <c r="B4930" t="str">
        <f>'4M'!$CI$86</f>
        <v>B0401AL1C_TA</v>
      </c>
      <c r="F4930" t="str">
        <f>IF(ISBLANK('4M'!$AC$86),"",'4M'!$AC$86)</f>
        <v/>
      </c>
    </row>
    <row r="4931" spans="1:6">
      <c r="A4931" t="s">
        <v>15726</v>
      </c>
      <c r="B4931" t="str">
        <f>'4M'!$CJ$86</f>
        <v>B0401AL1C_TC</v>
      </c>
      <c r="F4931" t="str">
        <f>IF(ISBLANK('4M'!$AD$86),"",'4M'!$AD$86)</f>
        <v/>
      </c>
    </row>
    <row r="4932" spans="1:6">
      <c r="A4932" t="s">
        <v>15726</v>
      </c>
      <c r="B4932" t="str">
        <f>'4M'!$BL$87</f>
        <v>B0361ADO_F</v>
      </c>
      <c r="F4932" t="str">
        <f>IF(ISBLANK('4M'!$F$87),"",'4M'!$F$87)</f>
        <v/>
      </c>
    </row>
    <row r="4933" spans="1:6">
      <c r="A4933" t="s">
        <v>15726</v>
      </c>
      <c r="B4933" t="str">
        <f>'4M'!$BM$87</f>
        <v>B0361ADO_SWD</v>
      </c>
      <c r="F4933" t="str">
        <f>IF(ISBLANK('4M'!$G$87),"",'4M'!$G$87)</f>
        <v/>
      </c>
    </row>
    <row r="4934" spans="1:6">
      <c r="A4934" t="s">
        <v>15726</v>
      </c>
      <c r="B4934" t="str">
        <f>'4M'!$BN$87</f>
        <v>B0361ADO_HD</v>
      </c>
      <c r="F4934" t="str">
        <f>IF(ISBLANK('4M'!$H$87),"",'4M'!$H$87)</f>
        <v/>
      </c>
    </row>
    <row r="4935" spans="1:6">
      <c r="A4935" t="s">
        <v>15726</v>
      </c>
      <c r="B4935" t="str">
        <f>'4M'!$BO$87</f>
        <v>B0361ADO_STD</v>
      </c>
      <c r="F4935" t="str">
        <f>IF(ISBLANK('4M'!$I$87),"",'4M'!$I$87)</f>
        <v/>
      </c>
    </row>
    <row r="4936" spans="1:6">
      <c r="A4936" t="s">
        <v>15726</v>
      </c>
      <c r="B4936" t="str">
        <f>'4M'!$BP$87</f>
        <v>B0361ADO_SLT</v>
      </c>
      <c r="F4936" t="str">
        <f>IF(ISBLANK('4M'!$J$87),"",'4M'!$J$87)</f>
        <v/>
      </c>
    </row>
    <row r="4937" spans="1:6">
      <c r="A4937" t="s">
        <v>15726</v>
      </c>
      <c r="B4937" t="str">
        <f>'4M'!$BQ$87</f>
        <v>B0361ADO_STP</v>
      </c>
      <c r="F4937" t="str">
        <f>IF(ISBLANK('4M'!$K$87),"",'4M'!$K$87)</f>
        <v/>
      </c>
    </row>
    <row r="4938" spans="1:6">
      <c r="A4938" t="s">
        <v>15726</v>
      </c>
      <c r="B4938" t="str">
        <f>'4M'!$BR$87</f>
        <v>B0361ADO_SDT</v>
      </c>
      <c r="F4938" t="str">
        <f>IF(ISBLANK('4M'!$L$87),"",'4M'!$L$87)</f>
        <v/>
      </c>
    </row>
    <row r="4939" spans="1:6">
      <c r="A4939" t="s">
        <v>15726</v>
      </c>
      <c r="B4939" t="str">
        <f>'4M'!$BS$87</f>
        <v>B0361ADO_SD</v>
      </c>
      <c r="F4939" t="str">
        <f>IF(ISBLANK('4M'!$M$87),"",'4M'!$M$87)</f>
        <v/>
      </c>
    </row>
    <row r="4940" spans="1:6">
      <c r="A4940" t="s">
        <v>15726</v>
      </c>
      <c r="B4940" t="str">
        <f>'4M'!$BT$87</f>
        <v>B0361ADO_TOT</v>
      </c>
      <c r="F4940">
        <f>IF(ISBLANK('4M'!$N$87),"",'4M'!$N$87)</f>
        <v>0</v>
      </c>
    </row>
    <row r="4941" spans="1:6">
      <c r="A4941" t="s">
        <v>15726</v>
      </c>
      <c r="B4941" t="str">
        <f>'4M'!$BU$87</f>
        <v>B0361ADO_ASC</v>
      </c>
      <c r="F4941" t="str">
        <f>IF(ISBLANK('4M'!$O$87),"",'4M'!$O$87)</f>
        <v/>
      </c>
    </row>
    <row r="4942" spans="1:6">
      <c r="A4942" t="s">
        <v>15726</v>
      </c>
      <c r="B4942" t="str">
        <f>'4M'!$BV$87</f>
        <v>B0361ADO_TC</v>
      </c>
      <c r="F4942" t="str">
        <f>IF(ISBLANK('4M'!$P$87),"",'4M'!$P$87)</f>
        <v/>
      </c>
    </row>
    <row r="4943" spans="1:6">
      <c r="A4943" t="s">
        <v>15726</v>
      </c>
      <c r="B4943" t="str">
        <f>'4M'!$BW$87</f>
        <v>B0361ADO_TOT8</v>
      </c>
      <c r="F4943">
        <f>IF(ISBLANK('4M'!$Q$87),"",'4M'!$Q$87)</f>
        <v>0</v>
      </c>
    </row>
    <row r="4944" spans="1:6">
      <c r="A4944" t="s">
        <v>15726</v>
      </c>
      <c r="B4944" t="str">
        <f>'4M'!$BX$87</f>
        <v>B0361ADO_TOT78</v>
      </c>
      <c r="F4944">
        <f>IF(ISBLANK('4M'!$R$87),"",'4M'!$R$87)</f>
        <v>0</v>
      </c>
    </row>
    <row r="4945" spans="1:6">
      <c r="A4945" t="s">
        <v>15726</v>
      </c>
      <c r="B4945" t="str">
        <f>'4M'!$CH$87</f>
        <v>B0402AL1O_TE</v>
      </c>
      <c r="F4945" t="str">
        <f>IF(ISBLANK('4M'!$AB$87),"",'4M'!$AB$87)</f>
        <v/>
      </c>
    </row>
    <row r="4946" spans="1:6">
      <c r="A4946" t="s">
        <v>15726</v>
      </c>
      <c r="B4946" t="str">
        <f>'4M'!$CI$87</f>
        <v>B0402AL1O_TA</v>
      </c>
      <c r="F4946" t="str">
        <f>IF(ISBLANK('4M'!$AC$87),"",'4M'!$AC$87)</f>
        <v/>
      </c>
    </row>
    <row r="4947" spans="1:6">
      <c r="A4947" t="s">
        <v>15726</v>
      </c>
      <c r="B4947" t="str">
        <f>'4M'!$CJ$87</f>
        <v>B0402AL1O_TC</v>
      </c>
      <c r="F4947" t="str">
        <f>IF(ISBLANK('4M'!$AD$87),"",'4M'!$AD$87)</f>
        <v/>
      </c>
    </row>
    <row r="4948" spans="1:6">
      <c r="A4948" t="s">
        <v>15726</v>
      </c>
      <c r="B4948" t="str">
        <f>'4M'!$BL$88</f>
        <v>B0362ADC_F</v>
      </c>
      <c r="F4948" t="str">
        <f>IF(ISBLANK('4M'!$F$88),"",'4M'!$F$88)</f>
        <v/>
      </c>
    </row>
    <row r="4949" spans="1:6">
      <c r="A4949" t="s">
        <v>15726</v>
      </c>
      <c r="B4949" t="str">
        <f>'4M'!$BM$88</f>
        <v>B0362ADC_SWD</v>
      </c>
      <c r="F4949" t="str">
        <f>IF(ISBLANK('4M'!$G$88),"",'4M'!$G$88)</f>
        <v/>
      </c>
    </row>
    <row r="4950" spans="1:6">
      <c r="A4950" t="s">
        <v>15726</v>
      </c>
      <c r="B4950" t="str">
        <f>'4M'!$BN$88</f>
        <v>B0362ADC_HD</v>
      </c>
      <c r="F4950" t="str">
        <f>IF(ISBLANK('4M'!$H$88),"",'4M'!$H$88)</f>
        <v/>
      </c>
    </row>
    <row r="4951" spans="1:6">
      <c r="A4951" t="s">
        <v>15726</v>
      </c>
      <c r="B4951" t="str">
        <f>'4M'!$BO$88</f>
        <v>B0362ADC_STD</v>
      </c>
      <c r="F4951" t="str">
        <f>IF(ISBLANK('4M'!$I$88),"",'4M'!$I$88)</f>
        <v/>
      </c>
    </row>
    <row r="4952" spans="1:6">
      <c r="A4952" t="s">
        <v>15726</v>
      </c>
      <c r="B4952" t="str">
        <f>'4M'!$BP$88</f>
        <v>B0362ADC_SLT</v>
      </c>
      <c r="F4952" t="str">
        <f>IF(ISBLANK('4M'!$J$88),"",'4M'!$J$88)</f>
        <v/>
      </c>
    </row>
    <row r="4953" spans="1:6">
      <c r="A4953" t="s">
        <v>15726</v>
      </c>
      <c r="B4953" t="str">
        <f>'4M'!$BQ$88</f>
        <v>B0362ADC_STP</v>
      </c>
      <c r="F4953" t="str">
        <f>IF(ISBLANK('4M'!$K$88),"",'4M'!$K$88)</f>
        <v/>
      </c>
    </row>
    <row r="4954" spans="1:6">
      <c r="A4954" t="s">
        <v>15726</v>
      </c>
      <c r="B4954" t="str">
        <f>'4M'!$BR$88</f>
        <v>B0362ADC_SDT</v>
      </c>
      <c r="F4954" t="str">
        <f>IF(ISBLANK('4M'!$L$88),"",'4M'!$L$88)</f>
        <v/>
      </c>
    </row>
    <row r="4955" spans="1:6">
      <c r="A4955" t="s">
        <v>15726</v>
      </c>
      <c r="B4955" t="str">
        <f>'4M'!$BS$88</f>
        <v>B0362ADC_SD</v>
      </c>
      <c r="F4955" t="str">
        <f>IF(ISBLANK('4M'!$M$88),"",'4M'!$M$88)</f>
        <v/>
      </c>
    </row>
    <row r="4956" spans="1:6">
      <c r="A4956" t="s">
        <v>15726</v>
      </c>
      <c r="B4956" t="str">
        <f>'4M'!$BT$88</f>
        <v>B0362ADC_TOT</v>
      </c>
      <c r="F4956">
        <f>IF(ISBLANK('4M'!$N$88),"",'4M'!$N$88)</f>
        <v>0</v>
      </c>
    </row>
    <row r="4957" spans="1:6">
      <c r="A4957" t="s">
        <v>15726</v>
      </c>
      <c r="B4957" t="str">
        <f>'4M'!$BU$88</f>
        <v>B0362ADC_ASC</v>
      </c>
      <c r="F4957" t="str">
        <f>IF(ISBLANK('4M'!$O$88),"",'4M'!$O$88)</f>
        <v/>
      </c>
    </row>
    <row r="4958" spans="1:6">
      <c r="A4958" t="s">
        <v>15726</v>
      </c>
      <c r="B4958" t="str">
        <f>'4M'!$BV$88</f>
        <v>B0362ADC_TC</v>
      </c>
      <c r="F4958" t="str">
        <f>IF(ISBLANK('4M'!$P$88),"",'4M'!$P$88)</f>
        <v/>
      </c>
    </row>
    <row r="4959" spans="1:6">
      <c r="A4959" t="s">
        <v>15726</v>
      </c>
      <c r="B4959" t="str">
        <f>'4M'!$BW$88</f>
        <v>B0362ADC_TOT8</v>
      </c>
      <c r="F4959">
        <f>IF(ISBLANK('4M'!$Q$88),"",'4M'!$Q$88)</f>
        <v>0</v>
      </c>
    </row>
    <row r="4960" spans="1:6">
      <c r="A4960" t="s">
        <v>15726</v>
      </c>
      <c r="B4960" t="str">
        <f>'4M'!$BX$88</f>
        <v>B0362ADC_TOT78</v>
      </c>
      <c r="F4960">
        <f>IF(ISBLANK('4M'!$R$88),"",'4M'!$R$88)</f>
        <v>0</v>
      </c>
    </row>
    <row r="4961" spans="1:6">
      <c r="A4961" t="s">
        <v>15726</v>
      </c>
      <c r="B4961" t="str">
        <f>'4M'!$CH$88</f>
        <v>B0403AL2C_TE</v>
      </c>
      <c r="F4961" t="str">
        <f>IF(ISBLANK('4M'!$AB$88),"",'4M'!$AB$88)</f>
        <v/>
      </c>
    </row>
    <row r="4962" spans="1:6">
      <c r="A4962" t="s">
        <v>15726</v>
      </c>
      <c r="B4962" t="str">
        <f>'4M'!$CI$88</f>
        <v>B0403AL2C_TA</v>
      </c>
      <c r="F4962" t="str">
        <f>IF(ISBLANK('4M'!$AC$88),"",'4M'!$AC$88)</f>
        <v/>
      </c>
    </row>
    <row r="4963" spans="1:6">
      <c r="A4963" t="s">
        <v>15726</v>
      </c>
      <c r="B4963" t="str">
        <f>'4M'!$CJ$88</f>
        <v>B0403AL2C_TC</v>
      </c>
      <c r="F4963" t="str">
        <f>IF(ISBLANK('4M'!$AD$88),"",'4M'!$AD$88)</f>
        <v/>
      </c>
    </row>
    <row r="4964" spans="1:6">
      <c r="A4964" t="s">
        <v>15726</v>
      </c>
      <c r="B4964" t="str">
        <f>'4M'!$BL$89</f>
        <v>B0363ADO_F</v>
      </c>
      <c r="F4964" t="str">
        <f>IF(ISBLANK('4M'!$F$89),"",'4M'!$F$89)</f>
        <v/>
      </c>
    </row>
    <row r="4965" spans="1:6">
      <c r="A4965" t="s">
        <v>15726</v>
      </c>
      <c r="B4965" t="str">
        <f>'4M'!$BM$89</f>
        <v>B0363ADO_SWD</v>
      </c>
      <c r="F4965" t="str">
        <f>IF(ISBLANK('4M'!$G$89),"",'4M'!$G$89)</f>
        <v/>
      </c>
    </row>
    <row r="4966" spans="1:6">
      <c r="A4966" t="s">
        <v>15726</v>
      </c>
      <c r="B4966" t="str">
        <f>'4M'!$BN$89</f>
        <v>B0363ADO_HD</v>
      </c>
      <c r="F4966" t="str">
        <f>IF(ISBLANK('4M'!$H$89),"",'4M'!$H$89)</f>
        <v/>
      </c>
    </row>
    <row r="4967" spans="1:6">
      <c r="A4967" t="s">
        <v>15726</v>
      </c>
      <c r="B4967" t="str">
        <f>'4M'!$BO$89</f>
        <v>B0363ADO_STD</v>
      </c>
      <c r="F4967" t="str">
        <f>IF(ISBLANK('4M'!$I$89),"",'4M'!$I$89)</f>
        <v/>
      </c>
    </row>
    <row r="4968" spans="1:6">
      <c r="A4968" t="s">
        <v>15726</v>
      </c>
      <c r="B4968" t="str">
        <f>'4M'!$BP$89</f>
        <v>B0363ADO_SLT</v>
      </c>
      <c r="F4968" t="str">
        <f>IF(ISBLANK('4M'!$J$89),"",'4M'!$J$89)</f>
        <v/>
      </c>
    </row>
    <row r="4969" spans="1:6">
      <c r="A4969" t="s">
        <v>15726</v>
      </c>
      <c r="B4969" t="str">
        <f>'4M'!$BQ$89</f>
        <v>B0363ADO_STP</v>
      </c>
      <c r="F4969" t="str">
        <f>IF(ISBLANK('4M'!$K$89),"",'4M'!$K$89)</f>
        <v/>
      </c>
    </row>
    <row r="4970" spans="1:6">
      <c r="A4970" t="s">
        <v>15726</v>
      </c>
      <c r="B4970" t="str">
        <f>'4M'!$BR$89</f>
        <v>B0363ADO_SDT</v>
      </c>
      <c r="F4970" t="str">
        <f>IF(ISBLANK('4M'!$L$89),"",'4M'!$L$89)</f>
        <v/>
      </c>
    </row>
    <row r="4971" spans="1:6">
      <c r="A4971" t="s">
        <v>15726</v>
      </c>
      <c r="B4971" t="str">
        <f>'4M'!$BS$89</f>
        <v>B0363ADO_SD</v>
      </c>
      <c r="F4971" t="str">
        <f>IF(ISBLANK('4M'!$M$89),"",'4M'!$M$89)</f>
        <v/>
      </c>
    </row>
    <row r="4972" spans="1:6">
      <c r="A4972" t="s">
        <v>15726</v>
      </c>
      <c r="B4972" t="str">
        <f>'4M'!$BT$89</f>
        <v>B0363ADO_TOT</v>
      </c>
      <c r="F4972">
        <f>IF(ISBLANK('4M'!$N$89),"",'4M'!$N$89)</f>
        <v>0</v>
      </c>
    </row>
    <row r="4973" spans="1:6">
      <c r="A4973" t="s">
        <v>15726</v>
      </c>
      <c r="B4973" t="str">
        <f>'4M'!$BU$89</f>
        <v>B0363ADO_ASC</v>
      </c>
      <c r="F4973" t="str">
        <f>IF(ISBLANK('4M'!$O$89),"",'4M'!$O$89)</f>
        <v/>
      </c>
    </row>
    <row r="4974" spans="1:6">
      <c r="A4974" t="s">
        <v>15726</v>
      </c>
      <c r="B4974" t="str">
        <f>'4M'!$BV$89</f>
        <v>B0363ADO_TC</v>
      </c>
      <c r="F4974" t="str">
        <f>IF(ISBLANK('4M'!$P$89),"",'4M'!$P$89)</f>
        <v/>
      </c>
    </row>
    <row r="4975" spans="1:6">
      <c r="A4975" t="s">
        <v>15726</v>
      </c>
      <c r="B4975" t="str">
        <f>'4M'!$BW$89</f>
        <v>B0363ADO_TOT8</v>
      </c>
      <c r="F4975">
        <f>IF(ISBLANK('4M'!$Q$89),"",'4M'!$Q$89)</f>
        <v>0</v>
      </c>
    </row>
    <row r="4976" spans="1:6">
      <c r="A4976" t="s">
        <v>15726</v>
      </c>
      <c r="B4976" t="str">
        <f>'4M'!$BX$89</f>
        <v>B0363ADO_TOT78</v>
      </c>
      <c r="F4976">
        <f>IF(ISBLANK('4M'!$R$89),"",'4M'!$R$89)</f>
        <v>0</v>
      </c>
    </row>
    <row r="4977" spans="1:6">
      <c r="A4977" t="s">
        <v>15726</v>
      </c>
      <c r="B4977" t="str">
        <f>'4M'!$CH$89</f>
        <v>B0404AL2O_TE</v>
      </c>
      <c r="F4977" t="str">
        <f>IF(ISBLANK('4M'!$AB$89),"",'4M'!$AB$89)</f>
        <v/>
      </c>
    </row>
    <row r="4978" spans="1:6">
      <c r="A4978" t="s">
        <v>15726</v>
      </c>
      <c r="B4978" t="str">
        <f>'4M'!$CI$89</f>
        <v>B0404AL2O_TA</v>
      </c>
      <c r="F4978" t="str">
        <f>IF(ISBLANK('4M'!$AC$89),"",'4M'!$AC$89)</f>
        <v/>
      </c>
    </row>
    <row r="4979" spans="1:6">
      <c r="A4979" t="s">
        <v>15726</v>
      </c>
      <c r="B4979" t="str">
        <f>'4M'!$CJ$89</f>
        <v>B0404AL2O_TC</v>
      </c>
      <c r="F4979" t="str">
        <f>IF(ISBLANK('4M'!$AD$89),"",'4M'!$AD$89)</f>
        <v/>
      </c>
    </row>
    <row r="4980" spans="1:6">
      <c r="A4980" t="s">
        <v>15726</v>
      </c>
      <c r="B4980" t="str">
        <f>'4M'!$BL$90</f>
        <v>B0364ADC_F</v>
      </c>
      <c r="F4980" t="str">
        <f>IF(ISBLANK('4M'!$F$90),"",'4M'!$F$90)</f>
        <v/>
      </c>
    </row>
    <row r="4981" spans="1:6">
      <c r="A4981" t="s">
        <v>15726</v>
      </c>
      <c r="B4981" t="str">
        <f>'4M'!$BM$90</f>
        <v>B0364ADC_SWD</v>
      </c>
      <c r="F4981" t="str">
        <f>IF(ISBLANK('4M'!$G$90),"",'4M'!$G$90)</f>
        <v/>
      </c>
    </row>
    <row r="4982" spans="1:6">
      <c r="A4982" t="s">
        <v>15726</v>
      </c>
      <c r="B4982" t="str">
        <f>'4M'!$BN$90</f>
        <v>B0364ADC_HD</v>
      </c>
      <c r="F4982" t="str">
        <f>IF(ISBLANK('4M'!$H$90),"",'4M'!$H$90)</f>
        <v/>
      </c>
    </row>
    <row r="4983" spans="1:6">
      <c r="A4983" t="s">
        <v>15726</v>
      </c>
      <c r="B4983" t="str">
        <f>'4M'!$BO$90</f>
        <v>B0364ADC_STD</v>
      </c>
      <c r="F4983" t="str">
        <f>IF(ISBLANK('4M'!$I$90),"",'4M'!$I$90)</f>
        <v/>
      </c>
    </row>
    <row r="4984" spans="1:6">
      <c r="A4984" t="s">
        <v>15726</v>
      </c>
      <c r="B4984" t="str">
        <f>'4M'!$BP$90</f>
        <v>B0364ADC_SLT</v>
      </c>
      <c r="F4984" t="str">
        <f>IF(ISBLANK('4M'!$J$90),"",'4M'!$J$90)</f>
        <v/>
      </c>
    </row>
    <row r="4985" spans="1:6">
      <c r="A4985" t="s">
        <v>15726</v>
      </c>
      <c r="B4985" t="str">
        <f>'4M'!$BQ$90</f>
        <v>B0364ADC_STP</v>
      </c>
      <c r="F4985" t="str">
        <f>IF(ISBLANK('4M'!$K$90),"",'4M'!$K$90)</f>
        <v/>
      </c>
    </row>
    <row r="4986" spans="1:6">
      <c r="A4986" t="s">
        <v>15726</v>
      </c>
      <c r="B4986" t="str">
        <f>'4M'!$BR$90</f>
        <v>B0364ADC_SDT</v>
      </c>
      <c r="F4986" t="str">
        <f>IF(ISBLANK('4M'!$L$90),"",'4M'!$L$90)</f>
        <v/>
      </c>
    </row>
    <row r="4987" spans="1:6">
      <c r="A4987" t="s">
        <v>15726</v>
      </c>
      <c r="B4987" t="str">
        <f>'4M'!$BS$90</f>
        <v>B0364ADC_SD</v>
      </c>
      <c r="F4987" t="str">
        <f>IF(ISBLANK('4M'!$M$90),"",'4M'!$M$90)</f>
        <v/>
      </c>
    </row>
    <row r="4988" spans="1:6">
      <c r="A4988" t="s">
        <v>15726</v>
      </c>
      <c r="B4988" t="str">
        <f>'4M'!$BT$90</f>
        <v>B0364ADC_TOT</v>
      </c>
      <c r="F4988">
        <f>IF(ISBLANK('4M'!$N$90),"",'4M'!$N$90)</f>
        <v>0</v>
      </c>
    </row>
    <row r="4989" spans="1:6">
      <c r="A4989" t="s">
        <v>15726</v>
      </c>
      <c r="B4989" t="str">
        <f>'4M'!$BU$90</f>
        <v>B0364ADC_ASC</v>
      </c>
      <c r="F4989" t="str">
        <f>IF(ISBLANK('4M'!$O$90),"",'4M'!$O$90)</f>
        <v/>
      </c>
    </row>
    <row r="4990" spans="1:6">
      <c r="A4990" t="s">
        <v>15726</v>
      </c>
      <c r="B4990" t="str">
        <f>'4M'!$BV$90</f>
        <v>B0364ADC_TC</v>
      </c>
      <c r="F4990" t="str">
        <f>IF(ISBLANK('4M'!$P$90),"",'4M'!$P$90)</f>
        <v/>
      </c>
    </row>
    <row r="4991" spans="1:6">
      <c r="A4991" t="s">
        <v>15726</v>
      </c>
      <c r="B4991" t="str">
        <f>'4M'!$BW$90</f>
        <v>B0364ADC_TOT8</v>
      </c>
      <c r="F4991">
        <f>IF(ISBLANK('4M'!$Q$90),"",'4M'!$Q$90)</f>
        <v>0</v>
      </c>
    </row>
    <row r="4992" spans="1:6">
      <c r="A4992" t="s">
        <v>15726</v>
      </c>
      <c r="B4992" t="str">
        <f>'4M'!$BX$90</f>
        <v>B0364ADC_TOT78</v>
      </c>
      <c r="F4992">
        <f>IF(ISBLANK('4M'!$R$90),"",'4M'!$R$90)</f>
        <v>0</v>
      </c>
    </row>
    <row r="4993" spans="1:6">
      <c r="A4993" t="s">
        <v>15726</v>
      </c>
      <c r="B4993" t="str">
        <f>'4M'!$CH$90</f>
        <v>B0405AL3C_TE</v>
      </c>
      <c r="F4993" t="str">
        <f>IF(ISBLANK('4M'!$AB$90),"",'4M'!$AB$90)</f>
        <v/>
      </c>
    </row>
    <row r="4994" spans="1:6">
      <c r="A4994" t="s">
        <v>15726</v>
      </c>
      <c r="B4994" t="str">
        <f>'4M'!$CI$90</f>
        <v>B0405AL3C_TA</v>
      </c>
      <c r="F4994" t="str">
        <f>IF(ISBLANK('4M'!$AC$90),"",'4M'!$AC$90)</f>
        <v/>
      </c>
    </row>
    <row r="4995" spans="1:6">
      <c r="A4995" t="s">
        <v>15726</v>
      </c>
      <c r="B4995" t="str">
        <f>'4M'!$CJ$90</f>
        <v>B0405AL3C_TC</v>
      </c>
      <c r="F4995" t="str">
        <f>IF(ISBLANK('4M'!$AD$90),"",'4M'!$AD$90)</f>
        <v/>
      </c>
    </row>
    <row r="4996" spans="1:6">
      <c r="A4996" t="s">
        <v>15726</v>
      </c>
      <c r="B4996" t="str">
        <f>'4M'!$BL$91</f>
        <v>B0365ADO_F</v>
      </c>
      <c r="F4996" t="str">
        <f>IF(ISBLANK('4M'!$F$91),"",'4M'!$F$91)</f>
        <v/>
      </c>
    </row>
    <row r="4997" spans="1:6">
      <c r="A4997" t="s">
        <v>15726</v>
      </c>
      <c r="B4997" t="str">
        <f>'4M'!$BM$91</f>
        <v>B0365ADO_SWD</v>
      </c>
      <c r="F4997" t="str">
        <f>IF(ISBLANK('4M'!$G$91),"",'4M'!$G$91)</f>
        <v/>
      </c>
    </row>
    <row r="4998" spans="1:6">
      <c r="A4998" t="s">
        <v>15726</v>
      </c>
      <c r="B4998" t="str">
        <f>'4M'!$BN$91</f>
        <v>B0365ADO_HD</v>
      </c>
      <c r="F4998" t="str">
        <f>IF(ISBLANK('4M'!$H$91),"",'4M'!$H$91)</f>
        <v/>
      </c>
    </row>
    <row r="4999" spans="1:6">
      <c r="A4999" t="s">
        <v>15726</v>
      </c>
      <c r="B4999" t="str">
        <f>'4M'!$BO$91</f>
        <v>B0365ADO_STD</v>
      </c>
      <c r="F4999" t="str">
        <f>IF(ISBLANK('4M'!$I$91),"",'4M'!$I$91)</f>
        <v/>
      </c>
    </row>
    <row r="5000" spans="1:6">
      <c r="A5000" t="s">
        <v>15726</v>
      </c>
      <c r="B5000" t="str">
        <f>'4M'!$BP$91</f>
        <v>B0365ADO_SLT</v>
      </c>
      <c r="F5000" t="str">
        <f>IF(ISBLANK('4M'!$J$91),"",'4M'!$J$91)</f>
        <v/>
      </c>
    </row>
    <row r="5001" spans="1:6">
      <c r="A5001" t="s">
        <v>15726</v>
      </c>
      <c r="B5001" t="str">
        <f>'4M'!$BQ$91</f>
        <v>B0365ADO_STP</v>
      </c>
      <c r="F5001" t="str">
        <f>IF(ISBLANK('4M'!$K$91),"",'4M'!$K$91)</f>
        <v/>
      </c>
    </row>
    <row r="5002" spans="1:6">
      <c r="A5002" t="s">
        <v>15726</v>
      </c>
      <c r="B5002" t="str">
        <f>'4M'!$BR$91</f>
        <v>B0365ADO_SDT</v>
      </c>
      <c r="F5002" t="str">
        <f>IF(ISBLANK('4M'!$L$91),"",'4M'!$L$91)</f>
        <v/>
      </c>
    </row>
    <row r="5003" spans="1:6">
      <c r="A5003" t="s">
        <v>15726</v>
      </c>
      <c r="B5003" t="str">
        <f>'4M'!$BS$91</f>
        <v>B0365ADO_SD</v>
      </c>
      <c r="F5003" t="str">
        <f>IF(ISBLANK('4M'!$M$91),"",'4M'!$M$91)</f>
        <v/>
      </c>
    </row>
    <row r="5004" spans="1:6">
      <c r="A5004" t="s">
        <v>15726</v>
      </c>
      <c r="B5004" t="str">
        <f>'4M'!$BT$91</f>
        <v>B0365ADO_TOT</v>
      </c>
      <c r="F5004">
        <f>IF(ISBLANK('4M'!$N$91),"",'4M'!$N$91)</f>
        <v>0</v>
      </c>
    </row>
    <row r="5005" spans="1:6">
      <c r="A5005" t="s">
        <v>15726</v>
      </c>
      <c r="B5005" t="str">
        <f>'4M'!$BU$91</f>
        <v>B0365ADO_ASC</v>
      </c>
      <c r="F5005" t="str">
        <f>IF(ISBLANK('4M'!$O$91),"",'4M'!$O$91)</f>
        <v/>
      </c>
    </row>
    <row r="5006" spans="1:6">
      <c r="A5006" t="s">
        <v>15726</v>
      </c>
      <c r="B5006" t="str">
        <f>'4M'!$BV$91</f>
        <v>B0365ADO_TC</v>
      </c>
      <c r="F5006" t="str">
        <f>IF(ISBLANK('4M'!$P$91),"",'4M'!$P$91)</f>
        <v/>
      </c>
    </row>
    <row r="5007" spans="1:6">
      <c r="A5007" t="s">
        <v>15726</v>
      </c>
      <c r="B5007" t="str">
        <f>'4M'!$BW$91</f>
        <v>B0365ADO_TOT8</v>
      </c>
      <c r="F5007">
        <f>IF(ISBLANK('4M'!$Q$91),"",'4M'!$Q$91)</f>
        <v>0</v>
      </c>
    </row>
    <row r="5008" spans="1:6">
      <c r="A5008" t="s">
        <v>15726</v>
      </c>
      <c r="B5008" t="str">
        <f>'4M'!$BX$91</f>
        <v>B0365ADO_TOT78</v>
      </c>
      <c r="F5008">
        <f>IF(ISBLANK('4M'!$R$91),"",'4M'!$R$91)</f>
        <v>0</v>
      </c>
    </row>
    <row r="5009" spans="1:6">
      <c r="A5009" t="s">
        <v>15726</v>
      </c>
      <c r="B5009" t="str">
        <f>'4M'!$CH$91</f>
        <v>B0406AL3O_TE</v>
      </c>
      <c r="F5009" t="str">
        <f>IF(ISBLANK('4M'!$AB$91),"",'4M'!$AB$91)</f>
        <v/>
      </c>
    </row>
    <row r="5010" spans="1:6">
      <c r="A5010" t="s">
        <v>15726</v>
      </c>
      <c r="B5010" t="str">
        <f>'4M'!$CI$91</f>
        <v>B0406AL3O_TA</v>
      </c>
      <c r="F5010" t="str">
        <f>IF(ISBLANK('4M'!$AC$91),"",'4M'!$AC$91)</f>
        <v/>
      </c>
    </row>
    <row r="5011" spans="1:6">
      <c r="A5011" t="s">
        <v>15726</v>
      </c>
      <c r="B5011" t="str">
        <f>'4M'!$CJ$91</f>
        <v>B0406AL3O_TC</v>
      </c>
      <c r="F5011" t="str">
        <f>IF(ISBLANK('4M'!$AD$91),"",'4M'!$AD$91)</f>
        <v/>
      </c>
    </row>
    <row r="5012" spans="1:6">
      <c r="A5012" t="s">
        <v>15726</v>
      </c>
      <c r="B5012" t="str">
        <f>'4M'!$BL$92</f>
        <v>B0366ADC_F</v>
      </c>
      <c r="F5012" t="str">
        <f>IF(ISBLANK('4M'!$F$92),"",'4M'!$F$92)</f>
        <v/>
      </c>
    </row>
    <row r="5013" spans="1:6">
      <c r="A5013" t="s">
        <v>15726</v>
      </c>
      <c r="B5013" t="str">
        <f>'4M'!$BM$92</f>
        <v>B0366ADC_SWD</v>
      </c>
      <c r="F5013" t="str">
        <f>IF(ISBLANK('4M'!$G$92),"",'4M'!$G$92)</f>
        <v/>
      </c>
    </row>
    <row r="5014" spans="1:6">
      <c r="A5014" t="s">
        <v>15726</v>
      </c>
      <c r="B5014" t="str">
        <f>'4M'!$BN$92</f>
        <v>B0366ADC_HD</v>
      </c>
      <c r="F5014" t="str">
        <f>IF(ISBLANK('4M'!$H$92),"",'4M'!$H$92)</f>
        <v/>
      </c>
    </row>
    <row r="5015" spans="1:6">
      <c r="A5015" t="s">
        <v>15726</v>
      </c>
      <c r="B5015" t="str">
        <f>'4M'!$BO$92</f>
        <v>B0366ADC_STD</v>
      </c>
      <c r="F5015" t="str">
        <f>IF(ISBLANK('4M'!$I$92),"",'4M'!$I$92)</f>
        <v/>
      </c>
    </row>
    <row r="5016" spans="1:6">
      <c r="A5016" t="s">
        <v>15726</v>
      </c>
      <c r="B5016" t="str">
        <f>'4M'!$BP$92</f>
        <v>B0366ADC_SLT</v>
      </c>
      <c r="F5016" t="str">
        <f>IF(ISBLANK('4M'!$J$92),"",'4M'!$J$92)</f>
        <v/>
      </c>
    </row>
    <row r="5017" spans="1:6">
      <c r="A5017" t="s">
        <v>15726</v>
      </c>
      <c r="B5017" t="str">
        <f>'4M'!$BQ$92</f>
        <v>B0366ADC_STP</v>
      </c>
      <c r="F5017" t="str">
        <f>IF(ISBLANK('4M'!$K$92),"",'4M'!$K$92)</f>
        <v/>
      </c>
    </row>
    <row r="5018" spans="1:6">
      <c r="A5018" t="s">
        <v>15726</v>
      </c>
      <c r="B5018" t="str">
        <f>'4M'!$BR$92</f>
        <v>B0366ADC_SDT</v>
      </c>
      <c r="F5018" t="str">
        <f>IF(ISBLANK('4M'!$L$92),"",'4M'!$L$92)</f>
        <v/>
      </c>
    </row>
    <row r="5019" spans="1:6">
      <c r="A5019" t="s">
        <v>15726</v>
      </c>
      <c r="B5019" t="str">
        <f>'4M'!$BS$92</f>
        <v>B0366ADC_SD</v>
      </c>
      <c r="F5019" t="str">
        <f>IF(ISBLANK('4M'!$M$92),"",'4M'!$M$92)</f>
        <v/>
      </c>
    </row>
    <row r="5020" spans="1:6">
      <c r="A5020" t="s">
        <v>15726</v>
      </c>
      <c r="B5020" t="str">
        <f>'4M'!$BT$92</f>
        <v>B0366ADC_TOT</v>
      </c>
      <c r="F5020">
        <f>IF(ISBLANK('4M'!$N$92),"",'4M'!$N$92)</f>
        <v>0</v>
      </c>
    </row>
    <row r="5021" spans="1:6">
      <c r="A5021" t="s">
        <v>15726</v>
      </c>
      <c r="B5021" t="str">
        <f>'4M'!$BU$92</f>
        <v>B0366ADC_ASC</v>
      </c>
      <c r="F5021" t="str">
        <f>IF(ISBLANK('4M'!$O$92),"",'4M'!$O$92)</f>
        <v/>
      </c>
    </row>
    <row r="5022" spans="1:6">
      <c r="A5022" t="s">
        <v>15726</v>
      </c>
      <c r="B5022" t="str">
        <f>'4M'!$BV$92</f>
        <v>B0366ADC_TC</v>
      </c>
      <c r="F5022" t="str">
        <f>IF(ISBLANK('4M'!$P$92),"",'4M'!$P$92)</f>
        <v/>
      </c>
    </row>
    <row r="5023" spans="1:6">
      <c r="A5023" t="s">
        <v>15726</v>
      </c>
      <c r="B5023" t="str">
        <f>'4M'!$BW$92</f>
        <v>B0366ADC_TOT8</v>
      </c>
      <c r="F5023">
        <f>IF(ISBLANK('4M'!$Q$92),"",'4M'!$Q$92)</f>
        <v>0</v>
      </c>
    </row>
    <row r="5024" spans="1:6">
      <c r="A5024" t="s">
        <v>15726</v>
      </c>
      <c r="B5024" t="str">
        <f>'4M'!$BX$92</f>
        <v>B0366ADC_TOT78</v>
      </c>
      <c r="F5024">
        <f>IF(ISBLANK('4M'!$R$92),"",'4M'!$R$92)</f>
        <v>0</v>
      </c>
    </row>
    <row r="5025" spans="1:6">
      <c r="A5025" t="s">
        <v>15726</v>
      </c>
      <c r="B5025" t="str">
        <f>'4M'!$CH$92</f>
        <v>B0407AL4C_TE</v>
      </c>
      <c r="F5025" t="str">
        <f>IF(ISBLANK('4M'!$AB$92),"",'4M'!$AB$92)</f>
        <v/>
      </c>
    </row>
    <row r="5026" spans="1:6">
      <c r="A5026" t="s">
        <v>15726</v>
      </c>
      <c r="B5026" t="str">
        <f>'4M'!$CI$92</f>
        <v>B0407AL4C_TA</v>
      </c>
      <c r="F5026" t="str">
        <f>IF(ISBLANK('4M'!$AC$92),"",'4M'!$AC$92)</f>
        <v/>
      </c>
    </row>
    <row r="5027" spans="1:6">
      <c r="A5027" t="s">
        <v>15726</v>
      </c>
      <c r="B5027" t="str">
        <f>'4M'!$CJ$92</f>
        <v>B0407AL4C_TC</v>
      </c>
      <c r="F5027" t="str">
        <f>IF(ISBLANK('4M'!$AD$92),"",'4M'!$AD$92)</f>
        <v/>
      </c>
    </row>
    <row r="5028" spans="1:6">
      <c r="A5028" t="s">
        <v>15726</v>
      </c>
      <c r="B5028" t="str">
        <f>'4M'!$BL$93</f>
        <v>B0367ADO_F</v>
      </c>
      <c r="F5028" t="str">
        <f>IF(ISBLANK('4M'!$F$93),"",'4M'!$F$93)</f>
        <v/>
      </c>
    </row>
    <row r="5029" spans="1:6">
      <c r="A5029" t="s">
        <v>15726</v>
      </c>
      <c r="B5029" t="str">
        <f>'4M'!$BM$93</f>
        <v>B0367ADO_SWD</v>
      </c>
      <c r="F5029" t="str">
        <f>IF(ISBLANK('4M'!$G$93),"",'4M'!$G$93)</f>
        <v/>
      </c>
    </row>
    <row r="5030" spans="1:6">
      <c r="A5030" t="s">
        <v>15726</v>
      </c>
      <c r="B5030" t="str">
        <f>'4M'!$BN$93</f>
        <v>B0367ADO_HD</v>
      </c>
      <c r="F5030" t="str">
        <f>IF(ISBLANK('4M'!$H$93),"",'4M'!$H$93)</f>
        <v/>
      </c>
    </row>
    <row r="5031" spans="1:6">
      <c r="A5031" t="s">
        <v>15726</v>
      </c>
      <c r="B5031" t="str">
        <f>'4M'!$BO$93</f>
        <v>B0367ADO_STD</v>
      </c>
      <c r="F5031" t="str">
        <f>IF(ISBLANK('4M'!$I$93),"",'4M'!$I$93)</f>
        <v/>
      </c>
    </row>
    <row r="5032" spans="1:6">
      <c r="A5032" t="s">
        <v>15726</v>
      </c>
      <c r="B5032" t="str">
        <f>'4M'!$BP$93</f>
        <v>B0367ADO_SLT</v>
      </c>
      <c r="F5032" t="str">
        <f>IF(ISBLANK('4M'!$J$93),"",'4M'!$J$93)</f>
        <v/>
      </c>
    </row>
    <row r="5033" spans="1:6">
      <c r="A5033" t="s">
        <v>15726</v>
      </c>
      <c r="B5033" t="str">
        <f>'4M'!$BQ$93</f>
        <v>B0367ADO_STP</v>
      </c>
      <c r="F5033" t="str">
        <f>IF(ISBLANK('4M'!$K$93),"",'4M'!$K$93)</f>
        <v/>
      </c>
    </row>
    <row r="5034" spans="1:6">
      <c r="A5034" t="s">
        <v>15726</v>
      </c>
      <c r="B5034" t="str">
        <f>'4M'!$BR$93</f>
        <v>B0367ADO_SDT</v>
      </c>
      <c r="F5034" t="str">
        <f>IF(ISBLANK('4M'!$L$93),"",'4M'!$L$93)</f>
        <v/>
      </c>
    </row>
    <row r="5035" spans="1:6">
      <c r="A5035" t="s">
        <v>15726</v>
      </c>
      <c r="B5035" t="str">
        <f>'4M'!$BS$93</f>
        <v>B0367ADO_SD</v>
      </c>
      <c r="F5035" t="str">
        <f>IF(ISBLANK('4M'!$M$93),"",'4M'!$M$93)</f>
        <v/>
      </c>
    </row>
    <row r="5036" spans="1:6">
      <c r="A5036" t="s">
        <v>15726</v>
      </c>
      <c r="B5036" t="str">
        <f>'4M'!$BT$93</f>
        <v>B0367ADO_TOT</v>
      </c>
      <c r="F5036">
        <f>IF(ISBLANK('4M'!$N$93),"",'4M'!$N$93)</f>
        <v>0</v>
      </c>
    </row>
    <row r="5037" spans="1:6">
      <c r="A5037" t="s">
        <v>15726</v>
      </c>
      <c r="B5037" t="str">
        <f>'4M'!$BU$93</f>
        <v>B0367ADO_ASC</v>
      </c>
      <c r="F5037" t="str">
        <f>IF(ISBLANK('4M'!$O$93),"",'4M'!$O$93)</f>
        <v/>
      </c>
    </row>
    <row r="5038" spans="1:6">
      <c r="A5038" t="s">
        <v>15726</v>
      </c>
      <c r="B5038" t="str">
        <f>'4M'!$BV$93</f>
        <v>B0367ADO_TC</v>
      </c>
      <c r="F5038" t="str">
        <f>IF(ISBLANK('4M'!$P$93),"",'4M'!$P$93)</f>
        <v/>
      </c>
    </row>
    <row r="5039" spans="1:6">
      <c r="A5039" t="s">
        <v>15726</v>
      </c>
      <c r="B5039" t="str">
        <f>'4M'!$BW$93</f>
        <v>B0367ADO_TOT8</v>
      </c>
      <c r="F5039">
        <f>IF(ISBLANK('4M'!$Q$93),"",'4M'!$Q$93)</f>
        <v>0</v>
      </c>
    </row>
    <row r="5040" spans="1:6">
      <c r="A5040" t="s">
        <v>15726</v>
      </c>
      <c r="B5040" t="str">
        <f>'4M'!$BX$93</f>
        <v>B0367ADO_TOT78</v>
      </c>
      <c r="F5040">
        <f>IF(ISBLANK('4M'!$R$93),"",'4M'!$R$93)</f>
        <v>0</v>
      </c>
    </row>
    <row r="5041" spans="1:6">
      <c r="A5041" t="s">
        <v>15726</v>
      </c>
      <c r="B5041" t="str">
        <f>'4M'!$CH$93</f>
        <v>B0408AL4O_TE</v>
      </c>
      <c r="F5041" t="str">
        <f>IF(ISBLANK('4M'!$AB$93),"",'4M'!$AB$93)</f>
        <v/>
      </c>
    </row>
    <row r="5042" spans="1:6">
      <c r="A5042" t="s">
        <v>15726</v>
      </c>
      <c r="B5042" t="str">
        <f>'4M'!$CI$93</f>
        <v>B0408AL4O_TA</v>
      </c>
      <c r="F5042" t="str">
        <f>IF(ISBLANK('4M'!$AC$93),"",'4M'!$AC$93)</f>
        <v/>
      </c>
    </row>
    <row r="5043" spans="1:6">
      <c r="A5043" t="s">
        <v>15726</v>
      </c>
      <c r="B5043" t="str">
        <f>'4M'!$CJ$93</f>
        <v>B0408AL4O_TC</v>
      </c>
      <c r="F5043" t="str">
        <f>IF(ISBLANK('4M'!$AD$93),"",'4M'!$AD$93)</f>
        <v/>
      </c>
    </row>
    <row r="5044" spans="1:6">
      <c r="A5044" t="s">
        <v>15726</v>
      </c>
      <c r="B5044" t="str">
        <f>'4M'!$BL$94</f>
        <v>B0368ADC_F</v>
      </c>
      <c r="F5044" t="str">
        <f>IF(ISBLANK('4M'!$F$94),"",'4M'!$F$94)</f>
        <v/>
      </c>
    </row>
    <row r="5045" spans="1:6">
      <c r="A5045" t="s">
        <v>15726</v>
      </c>
      <c r="B5045" t="str">
        <f>'4M'!$BM$94</f>
        <v>B0368ADC_SWD</v>
      </c>
      <c r="F5045" t="str">
        <f>IF(ISBLANK('4M'!$G$94),"",'4M'!$G$94)</f>
        <v/>
      </c>
    </row>
    <row r="5046" spans="1:6">
      <c r="A5046" t="s">
        <v>15726</v>
      </c>
      <c r="B5046" t="str">
        <f>'4M'!$BN$94</f>
        <v>B0368ADC_HD</v>
      </c>
      <c r="F5046" t="str">
        <f>IF(ISBLANK('4M'!$H$94),"",'4M'!$H$94)</f>
        <v/>
      </c>
    </row>
    <row r="5047" spans="1:6">
      <c r="A5047" t="s">
        <v>15726</v>
      </c>
      <c r="B5047" t="str">
        <f>'4M'!$BO$94</f>
        <v>B0368ADC_STD</v>
      </c>
      <c r="F5047" t="str">
        <f>IF(ISBLANK('4M'!$I$94),"",'4M'!$I$94)</f>
        <v/>
      </c>
    </row>
    <row r="5048" spans="1:6">
      <c r="A5048" t="s">
        <v>15726</v>
      </c>
      <c r="B5048" t="str">
        <f>'4M'!$BP$94</f>
        <v>B0368ADC_SLT</v>
      </c>
      <c r="F5048" t="str">
        <f>IF(ISBLANK('4M'!$J$94),"",'4M'!$J$94)</f>
        <v/>
      </c>
    </row>
    <row r="5049" spans="1:6">
      <c r="A5049" t="s">
        <v>15726</v>
      </c>
      <c r="B5049" t="str">
        <f>'4M'!$BQ$94</f>
        <v>B0368ADC_STP</v>
      </c>
      <c r="F5049" t="str">
        <f>IF(ISBLANK('4M'!$K$94),"",'4M'!$K$94)</f>
        <v/>
      </c>
    </row>
    <row r="5050" spans="1:6">
      <c r="A5050" t="s">
        <v>15726</v>
      </c>
      <c r="B5050" t="str">
        <f>'4M'!$BR$94</f>
        <v>B0368ADC_SDT</v>
      </c>
      <c r="F5050" t="str">
        <f>IF(ISBLANK('4M'!$L$94),"",'4M'!$L$94)</f>
        <v/>
      </c>
    </row>
    <row r="5051" spans="1:6">
      <c r="A5051" t="s">
        <v>15726</v>
      </c>
      <c r="B5051" t="str">
        <f>'4M'!$BS$94</f>
        <v>B0368ADC_SD</v>
      </c>
      <c r="F5051" t="str">
        <f>IF(ISBLANK('4M'!$M$94),"",'4M'!$M$94)</f>
        <v/>
      </c>
    </row>
    <row r="5052" spans="1:6">
      <c r="A5052" t="s">
        <v>15726</v>
      </c>
      <c r="B5052" t="str">
        <f>'4M'!$BT$94</f>
        <v>B0368ADC_TOT</v>
      </c>
      <c r="F5052">
        <f>IF(ISBLANK('4M'!$N$94),"",'4M'!$N$94)</f>
        <v>0</v>
      </c>
    </row>
    <row r="5053" spans="1:6">
      <c r="A5053" t="s">
        <v>15726</v>
      </c>
      <c r="B5053" t="str">
        <f>'4M'!$BU$94</f>
        <v>B0368ADC_ASC</v>
      </c>
      <c r="F5053" t="str">
        <f>IF(ISBLANK('4M'!$O$94),"",'4M'!$O$94)</f>
        <v/>
      </c>
    </row>
    <row r="5054" spans="1:6">
      <c r="A5054" t="s">
        <v>15726</v>
      </c>
      <c r="B5054" t="str">
        <f>'4M'!$BV$94</f>
        <v>B0368ADC_TC</v>
      </c>
      <c r="F5054" t="str">
        <f>IF(ISBLANK('4M'!$P$94),"",'4M'!$P$94)</f>
        <v/>
      </c>
    </row>
    <row r="5055" spans="1:6">
      <c r="A5055" t="s">
        <v>15726</v>
      </c>
      <c r="B5055" t="str">
        <f>'4M'!$BW$94</f>
        <v>B0368ADC_TOT8</v>
      </c>
      <c r="F5055">
        <f>IF(ISBLANK('4M'!$Q$94),"",'4M'!$Q$94)</f>
        <v>0</v>
      </c>
    </row>
    <row r="5056" spans="1:6">
      <c r="A5056" t="s">
        <v>15726</v>
      </c>
      <c r="B5056" t="str">
        <f>'4M'!$BX$94</f>
        <v>B0368ADC_TOT78</v>
      </c>
      <c r="F5056">
        <f>IF(ISBLANK('4M'!$R$94),"",'4M'!$R$94)</f>
        <v>0</v>
      </c>
    </row>
    <row r="5057" spans="1:6">
      <c r="A5057" t="s">
        <v>15726</v>
      </c>
      <c r="B5057" t="str">
        <f>'4M'!$CH$94</f>
        <v>B0409AL5C_TE</v>
      </c>
      <c r="F5057" t="str">
        <f>IF(ISBLANK('4M'!$AB$94),"",'4M'!$AB$94)</f>
        <v/>
      </c>
    </row>
    <row r="5058" spans="1:6">
      <c r="A5058" t="s">
        <v>15726</v>
      </c>
      <c r="B5058" t="str">
        <f>'4M'!$CI$94</f>
        <v>B0409AL5C_TA</v>
      </c>
      <c r="F5058" t="str">
        <f>IF(ISBLANK('4M'!$AC$94),"",'4M'!$AC$94)</f>
        <v/>
      </c>
    </row>
    <row r="5059" spans="1:6">
      <c r="A5059" t="s">
        <v>15726</v>
      </c>
      <c r="B5059" t="str">
        <f>'4M'!$CJ$94</f>
        <v>B0409AL5C_TC</v>
      </c>
      <c r="F5059" t="str">
        <f>IF(ISBLANK('4M'!$AD$94),"",'4M'!$AD$94)</f>
        <v/>
      </c>
    </row>
    <row r="5060" spans="1:6">
      <c r="A5060" t="s">
        <v>15726</v>
      </c>
      <c r="B5060" t="str">
        <f>'4M'!$BL$95</f>
        <v>B0369ADO_F</v>
      </c>
      <c r="F5060" t="str">
        <f>IF(ISBLANK('4M'!$F$95),"",'4M'!$F$95)</f>
        <v/>
      </c>
    </row>
    <row r="5061" spans="1:6">
      <c r="A5061" t="s">
        <v>15726</v>
      </c>
      <c r="B5061" t="str">
        <f>'4M'!$BM$95</f>
        <v>B0369ADO_SWD</v>
      </c>
      <c r="F5061" t="str">
        <f>IF(ISBLANK('4M'!$G$95),"",'4M'!$G$95)</f>
        <v/>
      </c>
    </row>
    <row r="5062" spans="1:6">
      <c r="A5062" t="s">
        <v>15726</v>
      </c>
      <c r="B5062" t="str">
        <f>'4M'!$BN$95</f>
        <v>B0369ADO_HD</v>
      </c>
      <c r="F5062" t="str">
        <f>IF(ISBLANK('4M'!$H$95),"",'4M'!$H$95)</f>
        <v/>
      </c>
    </row>
    <row r="5063" spans="1:6">
      <c r="A5063" t="s">
        <v>15726</v>
      </c>
      <c r="B5063" t="str">
        <f>'4M'!$BO$95</f>
        <v>B0369ADO_STD</v>
      </c>
      <c r="F5063" t="str">
        <f>IF(ISBLANK('4M'!$I$95),"",'4M'!$I$95)</f>
        <v/>
      </c>
    </row>
    <row r="5064" spans="1:6">
      <c r="A5064" t="s">
        <v>15726</v>
      </c>
      <c r="B5064" t="str">
        <f>'4M'!$BP$95</f>
        <v>B0369ADO_SLT</v>
      </c>
      <c r="F5064" t="str">
        <f>IF(ISBLANK('4M'!$J$95),"",'4M'!$J$95)</f>
        <v/>
      </c>
    </row>
    <row r="5065" spans="1:6">
      <c r="A5065" t="s">
        <v>15726</v>
      </c>
      <c r="B5065" t="str">
        <f>'4M'!$BQ$95</f>
        <v>B0369ADO_STP</v>
      </c>
      <c r="F5065" t="str">
        <f>IF(ISBLANK('4M'!$K$95),"",'4M'!$K$95)</f>
        <v/>
      </c>
    </row>
    <row r="5066" spans="1:6">
      <c r="A5066" t="s">
        <v>15726</v>
      </c>
      <c r="B5066" t="str">
        <f>'4M'!$BR$95</f>
        <v>B0369ADO_SDT</v>
      </c>
      <c r="F5066" t="str">
        <f>IF(ISBLANK('4M'!$L$95),"",'4M'!$L$95)</f>
        <v/>
      </c>
    </row>
    <row r="5067" spans="1:6">
      <c r="A5067" t="s">
        <v>15726</v>
      </c>
      <c r="B5067" t="str">
        <f>'4M'!$BS$95</f>
        <v>B0369ADO_SD</v>
      </c>
      <c r="F5067" t="str">
        <f>IF(ISBLANK('4M'!$M$95),"",'4M'!$M$95)</f>
        <v/>
      </c>
    </row>
    <row r="5068" spans="1:6">
      <c r="A5068" t="s">
        <v>15726</v>
      </c>
      <c r="B5068" t="str">
        <f>'4M'!$BT$95</f>
        <v>B0369ADO_TOT</v>
      </c>
      <c r="F5068">
        <f>IF(ISBLANK('4M'!$N$95),"",'4M'!$N$95)</f>
        <v>0</v>
      </c>
    </row>
    <row r="5069" spans="1:6">
      <c r="A5069" t="s">
        <v>15726</v>
      </c>
      <c r="B5069" t="str">
        <f>'4M'!$BU$95</f>
        <v>B0369ADO_ASC</v>
      </c>
      <c r="F5069" t="str">
        <f>IF(ISBLANK('4M'!$O$95),"",'4M'!$O$95)</f>
        <v/>
      </c>
    </row>
    <row r="5070" spans="1:6">
      <c r="A5070" t="s">
        <v>15726</v>
      </c>
      <c r="B5070" t="str">
        <f>'4M'!$BV$95</f>
        <v>B0369ADO_TC</v>
      </c>
      <c r="F5070" t="str">
        <f>IF(ISBLANK('4M'!$P$95),"",'4M'!$P$95)</f>
        <v/>
      </c>
    </row>
    <row r="5071" spans="1:6">
      <c r="A5071" t="s">
        <v>15726</v>
      </c>
      <c r="B5071" t="str">
        <f>'4M'!$BW$95</f>
        <v>B0369ADO_TOT8</v>
      </c>
      <c r="F5071">
        <f>IF(ISBLANK('4M'!$Q$95),"",'4M'!$Q$95)</f>
        <v>0</v>
      </c>
    </row>
    <row r="5072" spans="1:6">
      <c r="A5072" t="s">
        <v>15726</v>
      </c>
      <c r="B5072" t="str">
        <f>'4M'!$BX$95</f>
        <v>B0369ADO_TOT78</v>
      </c>
      <c r="F5072">
        <f>IF(ISBLANK('4M'!$R$95),"",'4M'!$R$95)</f>
        <v>0</v>
      </c>
    </row>
    <row r="5073" spans="1:6">
      <c r="A5073" t="s">
        <v>15726</v>
      </c>
      <c r="B5073" t="str">
        <f>'4M'!$CH$95</f>
        <v>B0410AL5O_TE</v>
      </c>
      <c r="F5073" t="str">
        <f>IF(ISBLANK('4M'!$AB$95),"",'4M'!$AB$95)</f>
        <v/>
      </c>
    </row>
    <row r="5074" spans="1:6">
      <c r="A5074" t="s">
        <v>15726</v>
      </c>
      <c r="B5074" t="str">
        <f>'4M'!$CI$95</f>
        <v>B0410AL5O_TA</v>
      </c>
      <c r="F5074" t="str">
        <f>IF(ISBLANK('4M'!$AC$95),"",'4M'!$AC$95)</f>
        <v/>
      </c>
    </row>
    <row r="5075" spans="1:6">
      <c r="A5075" t="s">
        <v>15726</v>
      </c>
      <c r="B5075" t="str">
        <f>'4M'!$CJ$95</f>
        <v>B0410AL5O_TC</v>
      </c>
      <c r="F5075" t="str">
        <f>IF(ISBLANK('4M'!$AD$95),"",'4M'!$AD$95)</f>
        <v/>
      </c>
    </row>
    <row r="5076" spans="1:6">
      <c r="A5076" t="s">
        <v>15726</v>
      </c>
      <c r="B5076" t="str">
        <f>'4M'!$BL$96</f>
        <v>B0368ADC_6F</v>
      </c>
      <c r="F5076" t="str">
        <f>IF(ISBLANK('4M'!$F$96),"",'4M'!$F$96)</f>
        <v/>
      </c>
    </row>
    <row r="5077" spans="1:6">
      <c r="A5077" t="s">
        <v>15726</v>
      </c>
      <c r="B5077" t="str">
        <f>'4M'!$BM$96</f>
        <v>B0368ADC_6SWD</v>
      </c>
      <c r="F5077" t="str">
        <f>IF(ISBLANK('4M'!$G$96),"",'4M'!$G$96)</f>
        <v/>
      </c>
    </row>
    <row r="5078" spans="1:6">
      <c r="A5078" t="s">
        <v>15726</v>
      </c>
      <c r="B5078" t="str">
        <f>'4M'!$BN$96</f>
        <v>B0368ADC_6HD</v>
      </c>
      <c r="F5078" t="str">
        <f>IF(ISBLANK('4M'!$H$96),"",'4M'!$H$96)</f>
        <v/>
      </c>
    </row>
    <row r="5079" spans="1:6">
      <c r="A5079" t="s">
        <v>15726</v>
      </c>
      <c r="B5079" t="str">
        <f>'4M'!$BO$96</f>
        <v>B0368ADC_6STD</v>
      </c>
      <c r="F5079" t="str">
        <f>IF(ISBLANK('4M'!$I$96),"",'4M'!$I$96)</f>
        <v/>
      </c>
    </row>
    <row r="5080" spans="1:6">
      <c r="A5080" t="s">
        <v>15726</v>
      </c>
      <c r="B5080" t="str">
        <f>'4M'!$BP$96</f>
        <v>B0368ADC_6SLT</v>
      </c>
      <c r="F5080" t="str">
        <f>IF(ISBLANK('4M'!$J$96),"",'4M'!$J$96)</f>
        <v/>
      </c>
    </row>
    <row r="5081" spans="1:6">
      <c r="A5081" t="s">
        <v>15726</v>
      </c>
      <c r="B5081" t="str">
        <f>'4M'!$BQ$96</f>
        <v>B0368ADC_6STP</v>
      </c>
      <c r="F5081" t="str">
        <f>IF(ISBLANK('4M'!$K$96),"",'4M'!$K$96)</f>
        <v/>
      </c>
    </row>
    <row r="5082" spans="1:6">
      <c r="A5082" t="s">
        <v>15726</v>
      </c>
      <c r="B5082" t="str">
        <f>'4M'!$BR$96</f>
        <v>B0368ADC_6SDT</v>
      </c>
      <c r="F5082" t="str">
        <f>IF(ISBLANK('4M'!$L$96),"",'4M'!$L$96)</f>
        <v/>
      </c>
    </row>
    <row r="5083" spans="1:6">
      <c r="A5083" t="s">
        <v>15726</v>
      </c>
      <c r="B5083" t="str">
        <f>'4M'!$BS$96</f>
        <v>B0368ADC_6SD</v>
      </c>
      <c r="F5083" t="str">
        <f>IF(ISBLANK('4M'!$M$96),"",'4M'!$M$96)</f>
        <v/>
      </c>
    </row>
    <row r="5084" spans="1:6">
      <c r="A5084" t="s">
        <v>15726</v>
      </c>
      <c r="B5084" t="str">
        <f>'4M'!$BT$96</f>
        <v>B0368ADC_6TOT</v>
      </c>
      <c r="F5084">
        <f>IF(ISBLANK('4M'!$N$96),"",'4M'!$N$96)</f>
        <v>0</v>
      </c>
    </row>
    <row r="5085" spans="1:6">
      <c r="A5085" t="s">
        <v>15726</v>
      </c>
      <c r="B5085" t="str">
        <f>'4M'!$BU$96</f>
        <v>B0368ADC_6ASC</v>
      </c>
      <c r="F5085" t="str">
        <f>IF(ISBLANK('4M'!$O$96),"",'4M'!$O$96)</f>
        <v/>
      </c>
    </row>
    <row r="5086" spans="1:6">
      <c r="A5086" t="s">
        <v>15726</v>
      </c>
      <c r="B5086" t="str">
        <f>'4M'!$BV$96</f>
        <v>B0368ADC_6TC</v>
      </c>
      <c r="F5086" t="str">
        <f>IF(ISBLANK('4M'!$P$96),"",'4M'!$P$96)</f>
        <v/>
      </c>
    </row>
    <row r="5087" spans="1:6">
      <c r="A5087" t="s">
        <v>15726</v>
      </c>
      <c r="B5087" t="str">
        <f>'4M'!$BW$96</f>
        <v>B0368ADC_6TOT8</v>
      </c>
      <c r="F5087">
        <f>IF(ISBLANK('4M'!$Q$96),"",'4M'!$Q$96)</f>
        <v>0</v>
      </c>
    </row>
    <row r="5088" spans="1:6">
      <c r="A5088" t="s">
        <v>15726</v>
      </c>
      <c r="B5088" t="str">
        <f>'4M'!$BX$96</f>
        <v>B0368ADC_6TOT78</v>
      </c>
      <c r="F5088">
        <f>IF(ISBLANK('4M'!$R$96),"",'4M'!$R$96)</f>
        <v>0</v>
      </c>
    </row>
    <row r="5089" spans="1:6">
      <c r="A5089" t="s">
        <v>15726</v>
      </c>
      <c r="B5089" t="str">
        <f>'4M'!$CH$96</f>
        <v>B0409AL5C_6TE</v>
      </c>
      <c r="F5089" t="str">
        <f>IF(ISBLANK('4M'!$AB$96),"",'4M'!$AB$96)</f>
        <v/>
      </c>
    </row>
    <row r="5090" spans="1:6">
      <c r="A5090" t="s">
        <v>15726</v>
      </c>
      <c r="B5090" t="str">
        <f>'4M'!$CI$96</f>
        <v>B0409AL5C_6TA</v>
      </c>
      <c r="F5090" t="str">
        <f>IF(ISBLANK('4M'!$AC$96),"",'4M'!$AC$96)</f>
        <v/>
      </c>
    </row>
    <row r="5091" spans="1:6">
      <c r="A5091" t="s">
        <v>15726</v>
      </c>
      <c r="B5091" t="str">
        <f>'4M'!$CJ$96</f>
        <v>B0409AL5C_6TC</v>
      </c>
      <c r="F5091" t="str">
        <f>IF(ISBLANK('4M'!$AD$96),"",'4M'!$AD$96)</f>
        <v/>
      </c>
    </row>
    <row r="5092" spans="1:6">
      <c r="A5092" t="s">
        <v>15726</v>
      </c>
      <c r="B5092" t="str">
        <f>'4M'!$BL$97</f>
        <v>B0369ADO_6F</v>
      </c>
      <c r="F5092" t="str">
        <f>IF(ISBLANK('4M'!$F$97),"",'4M'!$F$97)</f>
        <v/>
      </c>
    </row>
    <row r="5093" spans="1:6">
      <c r="A5093" t="s">
        <v>15726</v>
      </c>
      <c r="B5093" t="str">
        <f>'4M'!$BM$97</f>
        <v>B0369ADO_6SWD</v>
      </c>
      <c r="F5093" t="str">
        <f>IF(ISBLANK('4M'!$G$97),"",'4M'!$G$97)</f>
        <v/>
      </c>
    </row>
    <row r="5094" spans="1:6">
      <c r="A5094" t="s">
        <v>15726</v>
      </c>
      <c r="B5094" t="str">
        <f>'4M'!$BN$97</f>
        <v>B0369ADO_6HD</v>
      </c>
      <c r="F5094" t="str">
        <f>IF(ISBLANK('4M'!$H$97),"",'4M'!$H$97)</f>
        <v/>
      </c>
    </row>
    <row r="5095" spans="1:6">
      <c r="A5095" t="s">
        <v>15726</v>
      </c>
      <c r="B5095" t="str">
        <f>'4M'!$BO$97</f>
        <v>B0369ADO_6STD</v>
      </c>
      <c r="F5095" t="str">
        <f>IF(ISBLANK('4M'!$I$97),"",'4M'!$I$97)</f>
        <v/>
      </c>
    </row>
    <row r="5096" spans="1:6">
      <c r="A5096" t="s">
        <v>15726</v>
      </c>
      <c r="B5096" t="str">
        <f>'4M'!$BP$97</f>
        <v>B0369ADO_6SLT</v>
      </c>
      <c r="F5096" t="str">
        <f>IF(ISBLANK('4M'!$J$97),"",'4M'!$J$97)</f>
        <v/>
      </c>
    </row>
    <row r="5097" spans="1:6">
      <c r="A5097" t="s">
        <v>15726</v>
      </c>
      <c r="B5097" t="str">
        <f>'4M'!$BQ$97</f>
        <v>B0369ADO_6STP</v>
      </c>
      <c r="F5097" t="str">
        <f>IF(ISBLANK('4M'!$K$97),"",'4M'!$K$97)</f>
        <v/>
      </c>
    </row>
    <row r="5098" spans="1:6">
      <c r="A5098" t="s">
        <v>15726</v>
      </c>
      <c r="B5098" t="str">
        <f>'4M'!$BR$97</f>
        <v>B0369ADO_6SDT</v>
      </c>
      <c r="F5098" t="str">
        <f>IF(ISBLANK('4M'!$L$97),"",'4M'!$L$97)</f>
        <v/>
      </c>
    </row>
    <row r="5099" spans="1:6">
      <c r="A5099" t="s">
        <v>15726</v>
      </c>
      <c r="B5099" t="str">
        <f>'4M'!$BS$97</f>
        <v>B0369ADO_6SD</v>
      </c>
      <c r="F5099" t="str">
        <f>IF(ISBLANK('4M'!$M$97),"",'4M'!$M$97)</f>
        <v/>
      </c>
    </row>
    <row r="5100" spans="1:6">
      <c r="A5100" t="s">
        <v>15726</v>
      </c>
      <c r="B5100" t="str">
        <f>'4M'!$BT$97</f>
        <v>B0369ADO_6TOT</v>
      </c>
      <c r="F5100">
        <f>IF(ISBLANK('4M'!$N$97),"",'4M'!$N$97)</f>
        <v>0</v>
      </c>
    </row>
    <row r="5101" spans="1:6">
      <c r="A5101" t="s">
        <v>15726</v>
      </c>
      <c r="B5101" t="str">
        <f>'4M'!$BU$97</f>
        <v>B0369ADO_6ASC</v>
      </c>
      <c r="F5101" t="str">
        <f>IF(ISBLANK('4M'!$O$97),"",'4M'!$O$97)</f>
        <v/>
      </c>
    </row>
    <row r="5102" spans="1:6">
      <c r="A5102" t="s">
        <v>15726</v>
      </c>
      <c r="B5102" t="str">
        <f>'4M'!$BV$97</f>
        <v>B0369ADO_6TC</v>
      </c>
      <c r="F5102" t="str">
        <f>IF(ISBLANK('4M'!$P$97),"",'4M'!$P$97)</f>
        <v/>
      </c>
    </row>
    <row r="5103" spans="1:6">
      <c r="A5103" t="s">
        <v>15726</v>
      </c>
      <c r="B5103" t="str">
        <f>'4M'!$BW$97</f>
        <v>B0369ADO_6TOT8</v>
      </c>
      <c r="F5103">
        <f>IF(ISBLANK('4M'!$Q$97),"",'4M'!$Q$97)</f>
        <v>0</v>
      </c>
    </row>
    <row r="5104" spans="1:6">
      <c r="A5104" t="s">
        <v>15726</v>
      </c>
      <c r="B5104" t="str">
        <f>'4M'!$BX$97</f>
        <v>B0369ADO_6TOT78</v>
      </c>
      <c r="F5104">
        <f>IF(ISBLANK('4M'!$R$97),"",'4M'!$R$97)</f>
        <v>0</v>
      </c>
    </row>
    <row r="5105" spans="1:6">
      <c r="A5105" t="s">
        <v>15726</v>
      </c>
      <c r="B5105" t="str">
        <f>'4M'!$CH$97</f>
        <v>B0410AL5O_6TE</v>
      </c>
      <c r="F5105" t="str">
        <f>IF(ISBLANK('4M'!$AB$97),"",'4M'!$AB$97)</f>
        <v/>
      </c>
    </row>
    <row r="5106" spans="1:6">
      <c r="A5106" t="s">
        <v>15726</v>
      </c>
      <c r="B5106" t="str">
        <f>'4M'!$CI$97</f>
        <v>B0410AL5O_6TA</v>
      </c>
      <c r="F5106" t="str">
        <f>IF(ISBLANK('4M'!$AC$97),"",'4M'!$AC$97)</f>
        <v/>
      </c>
    </row>
    <row r="5107" spans="1:6">
      <c r="A5107" t="s">
        <v>15726</v>
      </c>
      <c r="B5107" t="str">
        <f>'4M'!$CJ$97</f>
        <v>B0410AL5O_6TC</v>
      </c>
      <c r="F5107" t="str">
        <f>IF(ISBLANK('4M'!$AD$97),"",'4M'!$AD$97)</f>
        <v/>
      </c>
    </row>
    <row r="5108" spans="1:6">
      <c r="A5108" t="s">
        <v>15726</v>
      </c>
      <c r="B5108" t="str">
        <f>'4M'!$BL$98</f>
        <v>B0368ADC_7F</v>
      </c>
      <c r="F5108" t="str">
        <f>IF(ISBLANK('4M'!$F$98),"",'4M'!$F$98)</f>
        <v/>
      </c>
    </row>
    <row r="5109" spans="1:6">
      <c r="A5109" t="s">
        <v>15726</v>
      </c>
      <c r="B5109" t="str">
        <f>'4M'!$BM$98</f>
        <v>B0368ADC_7SWD</v>
      </c>
      <c r="F5109" t="str">
        <f>IF(ISBLANK('4M'!$G$98),"",'4M'!$G$98)</f>
        <v/>
      </c>
    </row>
    <row r="5110" spans="1:6">
      <c r="A5110" t="s">
        <v>15726</v>
      </c>
      <c r="B5110" t="str">
        <f>'4M'!$BN$98</f>
        <v>B0368ADC_7HD</v>
      </c>
      <c r="F5110" t="str">
        <f>IF(ISBLANK('4M'!$H$98),"",'4M'!$H$98)</f>
        <v/>
      </c>
    </row>
    <row r="5111" spans="1:6">
      <c r="A5111" t="s">
        <v>15726</v>
      </c>
      <c r="B5111" t="str">
        <f>'4M'!$BO$98</f>
        <v>B0368ADC_7STD</v>
      </c>
      <c r="F5111" t="str">
        <f>IF(ISBLANK('4M'!$I$98),"",'4M'!$I$98)</f>
        <v/>
      </c>
    </row>
    <row r="5112" spans="1:6">
      <c r="A5112" t="s">
        <v>15726</v>
      </c>
      <c r="B5112" t="str">
        <f>'4M'!$BP$98</f>
        <v>B0368ADC_7SLT</v>
      </c>
      <c r="F5112" t="str">
        <f>IF(ISBLANK('4M'!$J$98),"",'4M'!$J$98)</f>
        <v/>
      </c>
    </row>
    <row r="5113" spans="1:6">
      <c r="A5113" t="s">
        <v>15726</v>
      </c>
      <c r="B5113" t="str">
        <f>'4M'!$BQ$98</f>
        <v>B0368ADC_7STP</v>
      </c>
      <c r="F5113" t="str">
        <f>IF(ISBLANK('4M'!$K$98),"",'4M'!$K$98)</f>
        <v/>
      </c>
    </row>
    <row r="5114" spans="1:6">
      <c r="A5114" t="s">
        <v>15726</v>
      </c>
      <c r="B5114" t="str">
        <f>'4M'!$BR$98</f>
        <v>B0368ADC_7SDT</v>
      </c>
      <c r="F5114" t="str">
        <f>IF(ISBLANK('4M'!$L$98),"",'4M'!$L$98)</f>
        <v/>
      </c>
    </row>
    <row r="5115" spans="1:6">
      <c r="A5115" t="s">
        <v>15726</v>
      </c>
      <c r="B5115" t="str">
        <f>'4M'!$BS$98</f>
        <v>B0368ADC_7SD</v>
      </c>
      <c r="F5115" t="str">
        <f>IF(ISBLANK('4M'!$M$98),"",'4M'!$M$98)</f>
        <v/>
      </c>
    </row>
    <row r="5116" spans="1:6">
      <c r="A5116" t="s">
        <v>15726</v>
      </c>
      <c r="B5116" t="str">
        <f>'4M'!$BT$98</f>
        <v>B0368ADC_7TOT</v>
      </c>
      <c r="F5116">
        <f>IF(ISBLANK('4M'!$N$98),"",'4M'!$N$98)</f>
        <v>0</v>
      </c>
    </row>
    <row r="5117" spans="1:6">
      <c r="A5117" t="s">
        <v>15726</v>
      </c>
      <c r="B5117" t="str">
        <f>'4M'!$BU$98</f>
        <v>B0368ADC_7ASC</v>
      </c>
      <c r="F5117" t="str">
        <f>IF(ISBLANK('4M'!$O$98),"",'4M'!$O$98)</f>
        <v/>
      </c>
    </row>
    <row r="5118" spans="1:6">
      <c r="A5118" t="s">
        <v>15726</v>
      </c>
      <c r="B5118" t="str">
        <f>'4M'!$BV$98</f>
        <v>B0368ADC_7TC</v>
      </c>
      <c r="F5118" t="str">
        <f>IF(ISBLANK('4M'!$P$98),"",'4M'!$P$98)</f>
        <v/>
      </c>
    </row>
    <row r="5119" spans="1:6">
      <c r="A5119" t="s">
        <v>15726</v>
      </c>
      <c r="B5119" t="str">
        <f>'4M'!$BW$98</f>
        <v>B0368ADC_7TOT8</v>
      </c>
      <c r="F5119">
        <f>IF(ISBLANK('4M'!$Q$98),"",'4M'!$Q$98)</f>
        <v>0</v>
      </c>
    </row>
    <row r="5120" spans="1:6">
      <c r="A5120" t="s">
        <v>15726</v>
      </c>
      <c r="B5120" t="str">
        <f>'4M'!$BX$98</f>
        <v>B0368ADC_7TOT78</v>
      </c>
      <c r="F5120">
        <f>IF(ISBLANK('4M'!$R$98),"",'4M'!$R$98)</f>
        <v>0</v>
      </c>
    </row>
    <row r="5121" spans="1:6">
      <c r="A5121" t="s">
        <v>15726</v>
      </c>
      <c r="B5121" t="str">
        <f>'4M'!$CH$98</f>
        <v>B0409AL5C_7TE</v>
      </c>
      <c r="F5121" t="str">
        <f>IF(ISBLANK('4M'!$AB$98),"",'4M'!$AB$98)</f>
        <v/>
      </c>
    </row>
    <row r="5122" spans="1:6">
      <c r="A5122" t="s">
        <v>15726</v>
      </c>
      <c r="B5122" t="str">
        <f>'4M'!$CI$98</f>
        <v>B0409AL5C_7TA</v>
      </c>
      <c r="F5122" t="str">
        <f>IF(ISBLANK('4M'!$AC$98),"",'4M'!$AC$98)</f>
        <v/>
      </c>
    </row>
    <row r="5123" spans="1:6">
      <c r="A5123" t="s">
        <v>15726</v>
      </c>
      <c r="B5123" t="str">
        <f>'4M'!$CJ$98</f>
        <v>B0409AL5C_7TC</v>
      </c>
      <c r="F5123" t="str">
        <f>IF(ISBLANK('4M'!$AD$98),"",'4M'!$AD$98)</f>
        <v/>
      </c>
    </row>
    <row r="5124" spans="1:6">
      <c r="A5124" t="s">
        <v>15726</v>
      </c>
      <c r="B5124" t="str">
        <f>'4M'!$BL$99</f>
        <v>B0369ADO_7F</v>
      </c>
      <c r="F5124" t="str">
        <f>IF(ISBLANK('4M'!$F$99),"",'4M'!$F$99)</f>
        <v/>
      </c>
    </row>
    <row r="5125" spans="1:6">
      <c r="A5125" t="s">
        <v>15726</v>
      </c>
      <c r="B5125" t="str">
        <f>'4M'!$BM$99</f>
        <v>B0369ADO_7SWD</v>
      </c>
      <c r="F5125" t="str">
        <f>IF(ISBLANK('4M'!$G$99),"",'4M'!$G$99)</f>
        <v/>
      </c>
    </row>
    <row r="5126" spans="1:6">
      <c r="A5126" t="s">
        <v>15726</v>
      </c>
      <c r="B5126" t="str">
        <f>'4M'!$BN$99</f>
        <v>B0369ADO_7HD</v>
      </c>
      <c r="F5126" t="str">
        <f>IF(ISBLANK('4M'!$H$99),"",'4M'!$H$99)</f>
        <v/>
      </c>
    </row>
    <row r="5127" spans="1:6">
      <c r="A5127" t="s">
        <v>15726</v>
      </c>
      <c r="B5127" t="str">
        <f>'4M'!$BO$99</f>
        <v>B0369ADO_7STD</v>
      </c>
      <c r="F5127" t="str">
        <f>IF(ISBLANK('4M'!$I$99),"",'4M'!$I$99)</f>
        <v/>
      </c>
    </row>
    <row r="5128" spans="1:6">
      <c r="A5128" t="s">
        <v>15726</v>
      </c>
      <c r="B5128" t="str">
        <f>'4M'!$BP$99</f>
        <v>B0369ADO_7SLT</v>
      </c>
      <c r="F5128" t="str">
        <f>IF(ISBLANK('4M'!$J$99),"",'4M'!$J$99)</f>
        <v/>
      </c>
    </row>
    <row r="5129" spans="1:6">
      <c r="A5129" t="s">
        <v>15726</v>
      </c>
      <c r="B5129" t="str">
        <f>'4M'!$BQ$99</f>
        <v>B0369ADO_7STP</v>
      </c>
      <c r="F5129" t="str">
        <f>IF(ISBLANK('4M'!$K$99),"",'4M'!$K$99)</f>
        <v/>
      </c>
    </row>
    <row r="5130" spans="1:6">
      <c r="A5130" t="s">
        <v>15726</v>
      </c>
      <c r="B5130" t="str">
        <f>'4M'!$BR$99</f>
        <v>B0369ADO_7SDT</v>
      </c>
      <c r="F5130" t="str">
        <f>IF(ISBLANK('4M'!$L$99),"",'4M'!$L$99)</f>
        <v/>
      </c>
    </row>
    <row r="5131" spans="1:6">
      <c r="A5131" t="s">
        <v>15726</v>
      </c>
      <c r="B5131" t="str">
        <f>'4M'!$BS$99</f>
        <v>B0369ADO_7SD</v>
      </c>
      <c r="F5131" t="str">
        <f>IF(ISBLANK('4M'!$M$99),"",'4M'!$M$99)</f>
        <v/>
      </c>
    </row>
    <row r="5132" spans="1:6">
      <c r="A5132" t="s">
        <v>15726</v>
      </c>
      <c r="B5132" t="str">
        <f>'4M'!$BT$99</f>
        <v>B0369ADO_7TOT</v>
      </c>
      <c r="F5132">
        <f>IF(ISBLANK('4M'!$N$99),"",'4M'!$N$99)</f>
        <v>0</v>
      </c>
    </row>
    <row r="5133" spans="1:6">
      <c r="A5133" t="s">
        <v>15726</v>
      </c>
      <c r="B5133" t="str">
        <f>'4M'!$BU$99</f>
        <v>B0369ADO_7ASC</v>
      </c>
      <c r="F5133" t="str">
        <f>IF(ISBLANK('4M'!$O$99),"",'4M'!$O$99)</f>
        <v/>
      </c>
    </row>
    <row r="5134" spans="1:6">
      <c r="A5134" t="s">
        <v>15726</v>
      </c>
      <c r="B5134" t="str">
        <f>'4M'!$BV$99</f>
        <v>B0369ADO_7TC</v>
      </c>
      <c r="F5134" t="str">
        <f>IF(ISBLANK('4M'!$P$99),"",'4M'!$P$99)</f>
        <v/>
      </c>
    </row>
    <row r="5135" spans="1:6">
      <c r="A5135" t="s">
        <v>15726</v>
      </c>
      <c r="B5135" t="str">
        <f>'4M'!$BW$99</f>
        <v>B0369ADO_7TOT8</v>
      </c>
      <c r="F5135">
        <f>IF(ISBLANK('4M'!$Q$99),"",'4M'!$Q$99)</f>
        <v>0</v>
      </c>
    </row>
    <row r="5136" spans="1:6">
      <c r="A5136" t="s">
        <v>15726</v>
      </c>
      <c r="B5136" t="str">
        <f>'4M'!$BX$99</f>
        <v>B0369ADO_7TOT78</v>
      </c>
      <c r="F5136">
        <f>IF(ISBLANK('4M'!$R$99),"",'4M'!$R$99)</f>
        <v>0</v>
      </c>
    </row>
    <row r="5137" spans="1:6">
      <c r="A5137" t="s">
        <v>15726</v>
      </c>
      <c r="B5137" t="str">
        <f>'4M'!$CH$99</f>
        <v>B0410AL5O_7TE</v>
      </c>
      <c r="F5137" t="str">
        <f>IF(ISBLANK('4M'!$AB$99),"",'4M'!$AB$99)</f>
        <v/>
      </c>
    </row>
    <row r="5138" spans="1:6">
      <c r="A5138" t="s">
        <v>15726</v>
      </c>
      <c r="B5138" t="str">
        <f>'4M'!$CI$99</f>
        <v>B0410AL5O_7TA</v>
      </c>
      <c r="F5138" t="str">
        <f>IF(ISBLANK('4M'!$AC$99),"",'4M'!$AC$99)</f>
        <v/>
      </c>
    </row>
    <row r="5139" spans="1:6">
      <c r="A5139" t="s">
        <v>15726</v>
      </c>
      <c r="B5139" t="str">
        <f>'4M'!$CJ$99</f>
        <v>B0410AL5O_7TC</v>
      </c>
      <c r="F5139" t="str">
        <f>IF(ISBLANK('4M'!$AD$99),"",'4M'!$AD$99)</f>
        <v/>
      </c>
    </row>
    <row r="5140" spans="1:6">
      <c r="A5140" t="s">
        <v>15726</v>
      </c>
      <c r="B5140" t="str">
        <f>'4M'!$BL$100</f>
        <v>B0368ADC_8F</v>
      </c>
      <c r="F5140" t="str">
        <f>IF(ISBLANK('4M'!$F$100),"",'4M'!$F$100)</f>
        <v/>
      </c>
    </row>
    <row r="5141" spans="1:6">
      <c r="A5141" t="s">
        <v>15726</v>
      </c>
      <c r="B5141" t="str">
        <f>'4M'!$BM$100</f>
        <v>B0368ADC_8SWD</v>
      </c>
      <c r="F5141" t="str">
        <f>IF(ISBLANK('4M'!$G$100),"",'4M'!$G$100)</f>
        <v/>
      </c>
    </row>
    <row r="5142" spans="1:6">
      <c r="A5142" t="s">
        <v>15726</v>
      </c>
      <c r="B5142" t="str">
        <f>'4M'!$BN$100</f>
        <v>B0368ADC_8HD</v>
      </c>
      <c r="F5142" t="str">
        <f>IF(ISBLANK('4M'!$H$100),"",'4M'!$H$100)</f>
        <v/>
      </c>
    </row>
    <row r="5143" spans="1:6">
      <c r="A5143" t="s">
        <v>15726</v>
      </c>
      <c r="B5143" t="str">
        <f>'4M'!$BO$100</f>
        <v>B0368ADC_8STD</v>
      </c>
      <c r="F5143" t="str">
        <f>IF(ISBLANK('4M'!$I$100),"",'4M'!$I$100)</f>
        <v/>
      </c>
    </row>
    <row r="5144" spans="1:6">
      <c r="A5144" t="s">
        <v>15726</v>
      </c>
      <c r="B5144" t="str">
        <f>'4M'!$BP$100</f>
        <v>B0368ADC_8SLT</v>
      </c>
      <c r="F5144" t="str">
        <f>IF(ISBLANK('4M'!$J$100),"",'4M'!$J$100)</f>
        <v/>
      </c>
    </row>
    <row r="5145" spans="1:6">
      <c r="A5145" t="s">
        <v>15726</v>
      </c>
      <c r="B5145" t="str">
        <f>'4M'!$BQ$100</f>
        <v>B0368ADC_8STP</v>
      </c>
      <c r="F5145" t="str">
        <f>IF(ISBLANK('4M'!$K$100),"",'4M'!$K$100)</f>
        <v/>
      </c>
    </row>
    <row r="5146" spans="1:6">
      <c r="A5146" t="s">
        <v>15726</v>
      </c>
      <c r="B5146" t="str">
        <f>'4M'!$BR$100</f>
        <v>B0368ADC_8SDT</v>
      </c>
      <c r="F5146" t="str">
        <f>IF(ISBLANK('4M'!$L$100),"",'4M'!$L$100)</f>
        <v/>
      </c>
    </row>
    <row r="5147" spans="1:6">
      <c r="A5147" t="s">
        <v>15726</v>
      </c>
      <c r="B5147" t="str">
        <f>'4M'!$BS$100</f>
        <v>B0368ADC_8SD</v>
      </c>
      <c r="F5147" t="str">
        <f>IF(ISBLANK('4M'!$M$100),"",'4M'!$M$100)</f>
        <v/>
      </c>
    </row>
    <row r="5148" spans="1:6">
      <c r="A5148" t="s">
        <v>15726</v>
      </c>
      <c r="B5148" t="str">
        <f>'4M'!$BT$100</f>
        <v>B0368ADC_8TOT</v>
      </c>
      <c r="F5148">
        <f>IF(ISBLANK('4M'!$N$100),"",'4M'!$N$100)</f>
        <v>0</v>
      </c>
    </row>
    <row r="5149" spans="1:6">
      <c r="A5149" t="s">
        <v>15726</v>
      </c>
      <c r="B5149" t="str">
        <f>'4M'!$BU$100</f>
        <v>B0368ADC_8ASC</v>
      </c>
      <c r="F5149" t="str">
        <f>IF(ISBLANK('4M'!$O$100),"",'4M'!$O$100)</f>
        <v/>
      </c>
    </row>
    <row r="5150" spans="1:6">
      <c r="A5150" t="s">
        <v>15726</v>
      </c>
      <c r="B5150" t="str">
        <f>'4M'!$BV$100</f>
        <v>B0368ADC_8TC</v>
      </c>
      <c r="F5150" t="str">
        <f>IF(ISBLANK('4M'!$P$100),"",'4M'!$P$100)</f>
        <v/>
      </c>
    </row>
    <row r="5151" spans="1:6">
      <c r="A5151" t="s">
        <v>15726</v>
      </c>
      <c r="B5151" t="str">
        <f>'4M'!$BW$100</f>
        <v>B0368ADC_8TOT8</v>
      </c>
      <c r="F5151">
        <f>IF(ISBLANK('4M'!$Q$100),"",'4M'!$Q$100)</f>
        <v>0</v>
      </c>
    </row>
    <row r="5152" spans="1:6">
      <c r="A5152" t="s">
        <v>15726</v>
      </c>
      <c r="B5152" t="str">
        <f>'4M'!$BX$100</f>
        <v>B0368ADC_8TOT78</v>
      </c>
      <c r="F5152">
        <f>IF(ISBLANK('4M'!$R$100),"",'4M'!$R$100)</f>
        <v>0</v>
      </c>
    </row>
    <row r="5153" spans="1:6">
      <c r="A5153" t="s">
        <v>15726</v>
      </c>
      <c r="B5153" t="str">
        <f>'4M'!$CH$100</f>
        <v>B0409AL5C_8TE</v>
      </c>
      <c r="F5153" t="str">
        <f>IF(ISBLANK('4M'!$AB$100),"",'4M'!$AB$100)</f>
        <v/>
      </c>
    </row>
    <row r="5154" spans="1:6">
      <c r="A5154" t="s">
        <v>15726</v>
      </c>
      <c r="B5154" t="str">
        <f>'4M'!$CI$100</f>
        <v>B0409AL5C_8TA</v>
      </c>
      <c r="F5154" t="str">
        <f>IF(ISBLANK('4M'!$AC$100),"",'4M'!$AC$100)</f>
        <v/>
      </c>
    </row>
    <row r="5155" spans="1:6">
      <c r="A5155" t="s">
        <v>15726</v>
      </c>
      <c r="B5155" t="str">
        <f>'4M'!$CJ$100</f>
        <v>B0409AL5C_8TC</v>
      </c>
      <c r="F5155" t="str">
        <f>IF(ISBLANK('4M'!$AD$100),"",'4M'!$AD$100)</f>
        <v/>
      </c>
    </row>
    <row r="5156" spans="1:6">
      <c r="A5156" t="s">
        <v>15726</v>
      </c>
      <c r="B5156" t="str">
        <f>'4M'!$BL$101</f>
        <v>B0369ADO_8F</v>
      </c>
      <c r="F5156" t="str">
        <f>IF(ISBLANK('4M'!$F$101),"",'4M'!$F$101)</f>
        <v/>
      </c>
    </row>
    <row r="5157" spans="1:6">
      <c r="A5157" t="s">
        <v>15726</v>
      </c>
      <c r="B5157" t="str">
        <f>'4M'!$BM$101</f>
        <v>B0369ADO_8SWD</v>
      </c>
      <c r="F5157" t="str">
        <f>IF(ISBLANK('4M'!$G$101),"",'4M'!$G$101)</f>
        <v/>
      </c>
    </row>
    <row r="5158" spans="1:6">
      <c r="A5158" t="s">
        <v>15726</v>
      </c>
      <c r="B5158" t="str">
        <f>'4M'!$BN$101</f>
        <v>B0369ADO_8HD</v>
      </c>
      <c r="F5158" t="str">
        <f>IF(ISBLANK('4M'!$H$101),"",'4M'!$H$101)</f>
        <v/>
      </c>
    </row>
    <row r="5159" spans="1:6">
      <c r="A5159" t="s">
        <v>15726</v>
      </c>
      <c r="B5159" t="str">
        <f>'4M'!$BO$101</f>
        <v>B0369ADO_8STD</v>
      </c>
      <c r="F5159" t="str">
        <f>IF(ISBLANK('4M'!$I$101),"",'4M'!$I$101)</f>
        <v/>
      </c>
    </row>
    <row r="5160" spans="1:6">
      <c r="A5160" t="s">
        <v>15726</v>
      </c>
      <c r="B5160" t="str">
        <f>'4M'!$BP$101</f>
        <v>B0369ADO_8SLT</v>
      </c>
      <c r="F5160" t="str">
        <f>IF(ISBLANK('4M'!$J$101),"",'4M'!$J$101)</f>
        <v/>
      </c>
    </row>
    <row r="5161" spans="1:6">
      <c r="A5161" t="s">
        <v>15726</v>
      </c>
      <c r="B5161" t="str">
        <f>'4M'!$BQ$101</f>
        <v>B0369ADO_8STP</v>
      </c>
      <c r="F5161" t="str">
        <f>IF(ISBLANK('4M'!$K$101),"",'4M'!$K$101)</f>
        <v/>
      </c>
    </row>
    <row r="5162" spans="1:6">
      <c r="A5162" t="s">
        <v>15726</v>
      </c>
      <c r="B5162" t="str">
        <f>'4M'!$BR$101</f>
        <v>B0369ADO_8SDT</v>
      </c>
      <c r="F5162" t="str">
        <f>IF(ISBLANK('4M'!$L$101),"",'4M'!$L$101)</f>
        <v/>
      </c>
    </row>
    <row r="5163" spans="1:6">
      <c r="A5163" t="s">
        <v>15726</v>
      </c>
      <c r="B5163" t="str">
        <f>'4M'!$BS$101</f>
        <v>B0369ADO_8SD</v>
      </c>
      <c r="F5163" t="str">
        <f>IF(ISBLANK('4M'!$M$101),"",'4M'!$M$101)</f>
        <v/>
      </c>
    </row>
    <row r="5164" spans="1:6">
      <c r="A5164" t="s">
        <v>15726</v>
      </c>
      <c r="B5164" t="str">
        <f>'4M'!$BT$101</f>
        <v>B0369ADO_8TOT</v>
      </c>
      <c r="F5164">
        <f>IF(ISBLANK('4M'!$N$101),"",'4M'!$N$101)</f>
        <v>0</v>
      </c>
    </row>
    <row r="5165" spans="1:6">
      <c r="A5165" t="s">
        <v>15726</v>
      </c>
      <c r="B5165" t="str">
        <f>'4M'!$BU$101</f>
        <v>B0369ADO_8ASC</v>
      </c>
      <c r="F5165" t="str">
        <f>IF(ISBLANK('4M'!$O$101),"",'4M'!$O$101)</f>
        <v/>
      </c>
    </row>
    <row r="5166" spans="1:6">
      <c r="A5166" t="s">
        <v>15726</v>
      </c>
      <c r="B5166" t="str">
        <f>'4M'!$BV$101</f>
        <v>B0369ADO_8TC</v>
      </c>
      <c r="F5166" t="str">
        <f>IF(ISBLANK('4M'!$P$101),"",'4M'!$P$101)</f>
        <v/>
      </c>
    </row>
    <row r="5167" spans="1:6">
      <c r="A5167" t="s">
        <v>15726</v>
      </c>
      <c r="B5167" t="str">
        <f>'4M'!$BW$101</f>
        <v>B0369ADO_8TOT8</v>
      </c>
      <c r="F5167">
        <f>IF(ISBLANK('4M'!$Q$101),"",'4M'!$Q$101)</f>
        <v>0</v>
      </c>
    </row>
    <row r="5168" spans="1:6">
      <c r="A5168" t="s">
        <v>15726</v>
      </c>
      <c r="B5168" t="str">
        <f>'4M'!$BX$101</f>
        <v>B0369ADO_8TOT78</v>
      </c>
      <c r="F5168">
        <f>IF(ISBLANK('4M'!$R$101),"",'4M'!$R$101)</f>
        <v>0</v>
      </c>
    </row>
    <row r="5169" spans="1:6">
      <c r="A5169" t="s">
        <v>15726</v>
      </c>
      <c r="B5169" t="str">
        <f>'4M'!$CH$101</f>
        <v>B0410AL5O_8TE</v>
      </c>
      <c r="F5169" t="str">
        <f>IF(ISBLANK('4M'!$AB$101),"",'4M'!$AB$101)</f>
        <v/>
      </c>
    </row>
    <row r="5170" spans="1:6">
      <c r="A5170" t="s">
        <v>15726</v>
      </c>
      <c r="B5170" t="str">
        <f>'4M'!$CI$101</f>
        <v>B0410AL5O_8TA</v>
      </c>
      <c r="F5170" t="str">
        <f>IF(ISBLANK('4M'!$AC$101),"",'4M'!$AC$101)</f>
        <v/>
      </c>
    </row>
    <row r="5171" spans="1:6">
      <c r="A5171" t="s">
        <v>15726</v>
      </c>
      <c r="B5171" t="str">
        <f>'4M'!$CJ$101</f>
        <v>B0410AL5O_8TC</v>
      </c>
      <c r="F5171" t="str">
        <f>IF(ISBLANK('4M'!$AD$101),"",'4M'!$AD$101)</f>
        <v/>
      </c>
    </row>
    <row r="5172" spans="1:6">
      <c r="A5172" t="s">
        <v>15726</v>
      </c>
      <c r="B5172" t="str">
        <f>'4M'!$BL$102</f>
        <v>B0368ADC_9F</v>
      </c>
      <c r="F5172" t="str">
        <f>IF(ISBLANK('4M'!$F$102),"",'4M'!$F$102)</f>
        <v/>
      </c>
    </row>
    <row r="5173" spans="1:6">
      <c r="A5173" t="s">
        <v>15726</v>
      </c>
      <c r="B5173" t="str">
        <f>'4M'!$BM$102</f>
        <v>B0368ADC_9SWD</v>
      </c>
      <c r="F5173" t="str">
        <f>IF(ISBLANK('4M'!$G$102),"",'4M'!$G$102)</f>
        <v/>
      </c>
    </row>
    <row r="5174" spans="1:6">
      <c r="A5174" t="s">
        <v>15726</v>
      </c>
      <c r="B5174" t="str">
        <f>'4M'!$BN$102</f>
        <v>B0368ADC_9HD</v>
      </c>
      <c r="F5174" t="str">
        <f>IF(ISBLANK('4M'!$H$102),"",'4M'!$H$102)</f>
        <v/>
      </c>
    </row>
    <row r="5175" spans="1:6">
      <c r="A5175" t="s">
        <v>15726</v>
      </c>
      <c r="B5175" t="str">
        <f>'4M'!$BO$102</f>
        <v>B0368ADC_9STD</v>
      </c>
      <c r="F5175" t="str">
        <f>IF(ISBLANK('4M'!$I$102),"",'4M'!$I$102)</f>
        <v/>
      </c>
    </row>
    <row r="5176" spans="1:6">
      <c r="A5176" t="s">
        <v>15726</v>
      </c>
      <c r="B5176" t="str">
        <f>'4M'!$BP$102</f>
        <v>B0368ADC_9SLT</v>
      </c>
      <c r="F5176" t="str">
        <f>IF(ISBLANK('4M'!$J$102),"",'4M'!$J$102)</f>
        <v/>
      </c>
    </row>
    <row r="5177" spans="1:6">
      <c r="A5177" t="s">
        <v>15726</v>
      </c>
      <c r="B5177" t="str">
        <f>'4M'!$BQ$102</f>
        <v>B0368ADC_9STP</v>
      </c>
      <c r="F5177" t="str">
        <f>IF(ISBLANK('4M'!$K$102),"",'4M'!$K$102)</f>
        <v/>
      </c>
    </row>
    <row r="5178" spans="1:6">
      <c r="A5178" t="s">
        <v>15726</v>
      </c>
      <c r="B5178" t="str">
        <f>'4M'!$BR$102</f>
        <v>B0368ADC_9SDT</v>
      </c>
      <c r="F5178" t="str">
        <f>IF(ISBLANK('4M'!$L$102),"",'4M'!$L$102)</f>
        <v/>
      </c>
    </row>
    <row r="5179" spans="1:6">
      <c r="A5179" t="s">
        <v>15726</v>
      </c>
      <c r="B5179" t="str">
        <f>'4M'!$BS$102</f>
        <v>B0368ADC_9SD</v>
      </c>
      <c r="F5179" t="str">
        <f>IF(ISBLANK('4M'!$M$102),"",'4M'!$M$102)</f>
        <v/>
      </c>
    </row>
    <row r="5180" spans="1:6">
      <c r="A5180" t="s">
        <v>15726</v>
      </c>
      <c r="B5180" t="str">
        <f>'4M'!$BT$102</f>
        <v>B0368ADC_9TOT</v>
      </c>
      <c r="F5180">
        <f>IF(ISBLANK('4M'!$N$102),"",'4M'!$N$102)</f>
        <v>0</v>
      </c>
    </row>
    <row r="5181" spans="1:6">
      <c r="A5181" t="s">
        <v>15726</v>
      </c>
      <c r="B5181" t="str">
        <f>'4M'!$BU$102</f>
        <v>B0368ADC_9ASC</v>
      </c>
      <c r="F5181" t="str">
        <f>IF(ISBLANK('4M'!$O$102),"",'4M'!$O$102)</f>
        <v/>
      </c>
    </row>
    <row r="5182" spans="1:6">
      <c r="A5182" t="s">
        <v>15726</v>
      </c>
      <c r="B5182" t="str">
        <f>'4M'!$BV$102</f>
        <v>B0368ADC_9TC</v>
      </c>
      <c r="F5182" t="str">
        <f>IF(ISBLANK('4M'!$P$102),"",'4M'!$P$102)</f>
        <v/>
      </c>
    </row>
    <row r="5183" spans="1:6">
      <c r="A5183" t="s">
        <v>15726</v>
      </c>
      <c r="B5183" t="str">
        <f>'4M'!$BW$102</f>
        <v>B0368ADC_9TOT8</v>
      </c>
      <c r="F5183">
        <f>IF(ISBLANK('4M'!$Q$102),"",'4M'!$Q$102)</f>
        <v>0</v>
      </c>
    </row>
    <row r="5184" spans="1:6">
      <c r="A5184" t="s">
        <v>15726</v>
      </c>
      <c r="B5184" t="str">
        <f>'4M'!$BX$102</f>
        <v>B0368ADC_9TOT78</v>
      </c>
      <c r="F5184">
        <f>IF(ISBLANK('4M'!$R$102),"",'4M'!$R$102)</f>
        <v>0</v>
      </c>
    </row>
    <row r="5185" spans="1:6">
      <c r="A5185" t="s">
        <v>15726</v>
      </c>
      <c r="B5185" t="str">
        <f>'4M'!$CH$102</f>
        <v>B0409AL5C_9TE</v>
      </c>
      <c r="F5185" t="str">
        <f>IF(ISBLANK('4M'!$AB$102),"",'4M'!$AB$102)</f>
        <v/>
      </c>
    </row>
    <row r="5186" spans="1:6">
      <c r="A5186" t="s">
        <v>15726</v>
      </c>
      <c r="B5186" t="str">
        <f>'4M'!$CI$102</f>
        <v>B0409AL5C_9TA</v>
      </c>
      <c r="F5186" t="str">
        <f>IF(ISBLANK('4M'!$AC$102),"",'4M'!$AC$102)</f>
        <v/>
      </c>
    </row>
    <row r="5187" spans="1:6">
      <c r="A5187" t="s">
        <v>15726</v>
      </c>
      <c r="B5187" t="str">
        <f>'4M'!$CJ$102</f>
        <v>B0409AL5C_9TC</v>
      </c>
      <c r="F5187" t="str">
        <f>IF(ISBLANK('4M'!$AD$102),"",'4M'!$AD$102)</f>
        <v/>
      </c>
    </row>
    <row r="5188" spans="1:6">
      <c r="A5188" t="s">
        <v>15726</v>
      </c>
      <c r="B5188" t="str">
        <f>'4M'!$BL$103</f>
        <v>B0369ADO_9F</v>
      </c>
      <c r="F5188" t="str">
        <f>IF(ISBLANK('4M'!$F$103),"",'4M'!$F$103)</f>
        <v/>
      </c>
    </row>
    <row r="5189" spans="1:6">
      <c r="A5189" t="s">
        <v>15726</v>
      </c>
      <c r="B5189" t="str">
        <f>'4M'!$BM$103</f>
        <v>B0369ADO_9SWD</v>
      </c>
      <c r="F5189" t="str">
        <f>IF(ISBLANK('4M'!$G$103),"",'4M'!$G$103)</f>
        <v/>
      </c>
    </row>
    <row r="5190" spans="1:6">
      <c r="A5190" t="s">
        <v>15726</v>
      </c>
      <c r="B5190" t="str">
        <f>'4M'!$BN$103</f>
        <v>B0369ADO_9HD</v>
      </c>
      <c r="F5190" t="str">
        <f>IF(ISBLANK('4M'!$H$103),"",'4M'!$H$103)</f>
        <v/>
      </c>
    </row>
    <row r="5191" spans="1:6">
      <c r="A5191" t="s">
        <v>15726</v>
      </c>
      <c r="B5191" t="str">
        <f>'4M'!$BO$103</f>
        <v>B0369ADO_9STD</v>
      </c>
      <c r="F5191" t="str">
        <f>IF(ISBLANK('4M'!$I$103),"",'4M'!$I$103)</f>
        <v/>
      </c>
    </row>
    <row r="5192" spans="1:6">
      <c r="A5192" t="s">
        <v>15726</v>
      </c>
      <c r="B5192" t="str">
        <f>'4M'!$BP$103</f>
        <v>B0369ADO_9SLT</v>
      </c>
      <c r="F5192" t="str">
        <f>IF(ISBLANK('4M'!$J$103),"",'4M'!$J$103)</f>
        <v/>
      </c>
    </row>
    <row r="5193" spans="1:6">
      <c r="A5193" t="s">
        <v>15726</v>
      </c>
      <c r="B5193" t="str">
        <f>'4M'!$BQ$103</f>
        <v>B0369ADO_9STP</v>
      </c>
      <c r="F5193" t="str">
        <f>IF(ISBLANK('4M'!$K$103),"",'4M'!$K$103)</f>
        <v/>
      </c>
    </row>
    <row r="5194" spans="1:6">
      <c r="A5194" t="s">
        <v>15726</v>
      </c>
      <c r="B5194" t="str">
        <f>'4M'!$BR$103</f>
        <v>B0369ADO_9SDT</v>
      </c>
      <c r="F5194" t="str">
        <f>IF(ISBLANK('4M'!$L$103),"",'4M'!$L$103)</f>
        <v/>
      </c>
    </row>
    <row r="5195" spans="1:6">
      <c r="A5195" t="s">
        <v>15726</v>
      </c>
      <c r="B5195" t="str">
        <f>'4M'!$BS$103</f>
        <v>B0369ADO_9SD</v>
      </c>
      <c r="F5195" t="str">
        <f>IF(ISBLANK('4M'!$M$103),"",'4M'!$M$103)</f>
        <v/>
      </c>
    </row>
    <row r="5196" spans="1:6">
      <c r="A5196" t="s">
        <v>15726</v>
      </c>
      <c r="B5196" t="str">
        <f>'4M'!$BT$103</f>
        <v>B0369ADO_9TOT</v>
      </c>
      <c r="F5196">
        <f>IF(ISBLANK('4M'!$N$103),"",'4M'!$N$103)</f>
        <v>0</v>
      </c>
    </row>
    <row r="5197" spans="1:6">
      <c r="A5197" t="s">
        <v>15726</v>
      </c>
      <c r="B5197" t="str">
        <f>'4M'!$BU$103</f>
        <v>B0369ADO_9ASC</v>
      </c>
      <c r="F5197" t="str">
        <f>IF(ISBLANK('4M'!$O$103),"",'4M'!$O$103)</f>
        <v/>
      </c>
    </row>
    <row r="5198" spans="1:6">
      <c r="A5198" t="s">
        <v>15726</v>
      </c>
      <c r="B5198" t="str">
        <f>'4M'!$BV$103</f>
        <v>B0369ADO_9TC</v>
      </c>
      <c r="F5198" t="str">
        <f>IF(ISBLANK('4M'!$P$103),"",'4M'!$P$103)</f>
        <v/>
      </c>
    </row>
    <row r="5199" spans="1:6">
      <c r="A5199" t="s">
        <v>15726</v>
      </c>
      <c r="B5199" t="str">
        <f>'4M'!$BW$103</f>
        <v>B0369ADO_9TOT8</v>
      </c>
      <c r="F5199">
        <f>IF(ISBLANK('4M'!$Q$103),"",'4M'!$Q$103)</f>
        <v>0</v>
      </c>
    </row>
    <row r="5200" spans="1:6">
      <c r="A5200" t="s">
        <v>15726</v>
      </c>
      <c r="B5200" t="str">
        <f>'4M'!$BX$103</f>
        <v>B0369ADO_9TOT78</v>
      </c>
      <c r="F5200">
        <f>IF(ISBLANK('4M'!$R$103),"",'4M'!$R$103)</f>
        <v>0</v>
      </c>
    </row>
    <row r="5201" spans="1:6">
      <c r="A5201" t="s">
        <v>15726</v>
      </c>
      <c r="B5201" t="str">
        <f>'4M'!$CH$103</f>
        <v>B0410AL5O_9TE</v>
      </c>
      <c r="F5201" t="str">
        <f>IF(ISBLANK('4M'!$AB$103),"",'4M'!$AB$103)</f>
        <v/>
      </c>
    </row>
    <row r="5202" spans="1:6">
      <c r="A5202" t="s">
        <v>15726</v>
      </c>
      <c r="B5202" t="str">
        <f>'4M'!$CI$103</f>
        <v>B0410AL5O_9TA</v>
      </c>
      <c r="F5202" t="str">
        <f>IF(ISBLANK('4M'!$AC$103),"",'4M'!$AC$103)</f>
        <v/>
      </c>
    </row>
    <row r="5203" spans="1:6">
      <c r="A5203" t="s">
        <v>15726</v>
      </c>
      <c r="B5203" t="str">
        <f>'4M'!$CJ$103</f>
        <v>B0410AL5O_9TC</v>
      </c>
      <c r="F5203" t="str">
        <f>IF(ISBLANK('4M'!$AD$103),"",'4M'!$AD$103)</f>
        <v/>
      </c>
    </row>
    <row r="5204" spans="1:6">
      <c r="A5204" t="s">
        <v>15726</v>
      </c>
      <c r="B5204" t="str">
        <f>'4M'!$BL$104</f>
        <v>B0368ADC_10F</v>
      </c>
      <c r="F5204" t="str">
        <f>IF(ISBLANK('4M'!$F$104),"",'4M'!$F$104)</f>
        <v/>
      </c>
    </row>
    <row r="5205" spans="1:6">
      <c r="A5205" t="s">
        <v>15726</v>
      </c>
      <c r="B5205" t="str">
        <f>'4M'!$BM$104</f>
        <v>B0368ADC_10SWD</v>
      </c>
      <c r="F5205" t="str">
        <f>IF(ISBLANK('4M'!$G$104),"",'4M'!$G$104)</f>
        <v/>
      </c>
    </row>
    <row r="5206" spans="1:6">
      <c r="A5206" t="s">
        <v>15726</v>
      </c>
      <c r="B5206" t="str">
        <f>'4M'!$BN$104</f>
        <v>B0368ADC_10HD</v>
      </c>
      <c r="F5206" t="str">
        <f>IF(ISBLANK('4M'!$H$104),"",'4M'!$H$104)</f>
        <v/>
      </c>
    </row>
    <row r="5207" spans="1:6">
      <c r="A5207" t="s">
        <v>15726</v>
      </c>
      <c r="B5207" t="str">
        <f>'4M'!$BO$104</f>
        <v>B0368ADC_10STD</v>
      </c>
      <c r="F5207" t="str">
        <f>IF(ISBLANK('4M'!$I$104),"",'4M'!$I$104)</f>
        <v/>
      </c>
    </row>
    <row r="5208" spans="1:6">
      <c r="A5208" t="s">
        <v>15726</v>
      </c>
      <c r="B5208" t="str">
        <f>'4M'!$BP$104</f>
        <v>B0368ADC_10SLT</v>
      </c>
      <c r="F5208" t="str">
        <f>IF(ISBLANK('4M'!$J$104),"",'4M'!$J$104)</f>
        <v/>
      </c>
    </row>
    <row r="5209" spans="1:6">
      <c r="A5209" t="s">
        <v>15726</v>
      </c>
      <c r="B5209" t="str">
        <f>'4M'!$BQ$104</f>
        <v>B0368ADC_10STP</v>
      </c>
      <c r="F5209" t="str">
        <f>IF(ISBLANK('4M'!$K$104),"",'4M'!$K$104)</f>
        <v/>
      </c>
    </row>
    <row r="5210" spans="1:6">
      <c r="A5210" t="s">
        <v>15726</v>
      </c>
      <c r="B5210" t="str">
        <f>'4M'!$BR$104</f>
        <v>B0368ADC_10SDT</v>
      </c>
      <c r="F5210" t="str">
        <f>IF(ISBLANK('4M'!$L$104),"",'4M'!$L$104)</f>
        <v/>
      </c>
    </row>
    <row r="5211" spans="1:6">
      <c r="A5211" t="s">
        <v>15726</v>
      </c>
      <c r="B5211" t="str">
        <f>'4M'!$BS$104</f>
        <v>B0368ADC_10SD</v>
      </c>
      <c r="F5211" t="str">
        <f>IF(ISBLANK('4M'!$M$104),"",'4M'!$M$104)</f>
        <v/>
      </c>
    </row>
    <row r="5212" spans="1:6">
      <c r="A5212" t="s">
        <v>15726</v>
      </c>
      <c r="B5212" t="str">
        <f>'4M'!$BT$104</f>
        <v>B0368ADC_10TOT</v>
      </c>
      <c r="F5212">
        <f>IF(ISBLANK('4M'!$N$104),"",'4M'!$N$104)</f>
        <v>0</v>
      </c>
    </row>
    <row r="5213" spans="1:6">
      <c r="A5213" t="s">
        <v>15726</v>
      </c>
      <c r="B5213" t="str">
        <f>'4M'!$BU$104</f>
        <v>B0368ADC_10ASC</v>
      </c>
      <c r="F5213" t="str">
        <f>IF(ISBLANK('4M'!$O$104),"",'4M'!$O$104)</f>
        <v/>
      </c>
    </row>
    <row r="5214" spans="1:6">
      <c r="A5214" t="s">
        <v>15726</v>
      </c>
      <c r="B5214" t="str">
        <f>'4M'!$BV$104</f>
        <v>B0368ADC_10TC</v>
      </c>
      <c r="F5214" t="str">
        <f>IF(ISBLANK('4M'!$P$104),"",'4M'!$P$104)</f>
        <v/>
      </c>
    </row>
    <row r="5215" spans="1:6">
      <c r="A5215" t="s">
        <v>15726</v>
      </c>
      <c r="B5215" t="str">
        <f>'4M'!$BW$104</f>
        <v>B0368ADC_10TOT8</v>
      </c>
      <c r="F5215">
        <f>IF(ISBLANK('4M'!$Q$104),"",'4M'!$Q$104)</f>
        <v>0</v>
      </c>
    </row>
    <row r="5216" spans="1:6">
      <c r="A5216" t="s">
        <v>15726</v>
      </c>
      <c r="B5216" t="str">
        <f>'4M'!$BX$104</f>
        <v>B0368ADC_10TOT78</v>
      </c>
      <c r="F5216">
        <f>IF(ISBLANK('4M'!$R$104),"",'4M'!$R$104)</f>
        <v>0</v>
      </c>
    </row>
    <row r="5217" spans="1:6">
      <c r="A5217" t="s">
        <v>15726</v>
      </c>
      <c r="B5217" t="str">
        <f>'4M'!$CH$104</f>
        <v>B0409AL5C_10TE</v>
      </c>
      <c r="F5217" t="str">
        <f>IF(ISBLANK('4M'!$AB$104),"",'4M'!$AB$104)</f>
        <v/>
      </c>
    </row>
    <row r="5218" spans="1:6">
      <c r="A5218" t="s">
        <v>15726</v>
      </c>
      <c r="B5218" t="str">
        <f>'4M'!$CI$104</f>
        <v>B0409AL5C_10TA</v>
      </c>
      <c r="F5218" t="str">
        <f>IF(ISBLANK('4M'!$AC$104),"",'4M'!$AC$104)</f>
        <v/>
      </c>
    </row>
    <row r="5219" spans="1:6">
      <c r="A5219" t="s">
        <v>15726</v>
      </c>
      <c r="B5219" t="str">
        <f>'4M'!$CJ$104</f>
        <v>B0409AL5C_10TC</v>
      </c>
      <c r="F5219" t="str">
        <f>IF(ISBLANK('4M'!$AD$104),"",'4M'!$AD$104)</f>
        <v/>
      </c>
    </row>
    <row r="5220" spans="1:6">
      <c r="A5220" t="s">
        <v>15726</v>
      </c>
      <c r="B5220" t="str">
        <f>'4M'!$BL$105</f>
        <v>B0369ADO_10F</v>
      </c>
      <c r="F5220" t="str">
        <f>IF(ISBLANK('4M'!$F$105),"",'4M'!$F$105)</f>
        <v/>
      </c>
    </row>
    <row r="5221" spans="1:6">
      <c r="A5221" t="s">
        <v>15726</v>
      </c>
      <c r="B5221" t="str">
        <f>'4M'!$BM$105</f>
        <v>B0369ADO_10SWD</v>
      </c>
      <c r="F5221" t="str">
        <f>IF(ISBLANK('4M'!$G$105),"",'4M'!$G$105)</f>
        <v/>
      </c>
    </row>
    <row r="5222" spans="1:6">
      <c r="A5222" t="s">
        <v>15726</v>
      </c>
      <c r="B5222" t="str">
        <f>'4M'!$BN$105</f>
        <v>B0369ADO_10HD</v>
      </c>
      <c r="F5222" t="str">
        <f>IF(ISBLANK('4M'!$H$105),"",'4M'!$H$105)</f>
        <v/>
      </c>
    </row>
    <row r="5223" spans="1:6">
      <c r="A5223" t="s">
        <v>15726</v>
      </c>
      <c r="B5223" t="str">
        <f>'4M'!$BO$105</f>
        <v>B0369ADO_10STD</v>
      </c>
      <c r="F5223" t="str">
        <f>IF(ISBLANK('4M'!$I$105),"",'4M'!$I$105)</f>
        <v/>
      </c>
    </row>
    <row r="5224" spans="1:6">
      <c r="A5224" t="s">
        <v>15726</v>
      </c>
      <c r="B5224" t="str">
        <f>'4M'!$BP$105</f>
        <v>B0369ADO_10SLT</v>
      </c>
      <c r="F5224" t="str">
        <f>IF(ISBLANK('4M'!$J$105),"",'4M'!$J$105)</f>
        <v/>
      </c>
    </row>
    <row r="5225" spans="1:6">
      <c r="A5225" t="s">
        <v>15726</v>
      </c>
      <c r="B5225" t="str">
        <f>'4M'!$BQ$105</f>
        <v>B0369ADO_10STP</v>
      </c>
      <c r="F5225" t="str">
        <f>IF(ISBLANK('4M'!$K$105),"",'4M'!$K$105)</f>
        <v/>
      </c>
    </row>
    <row r="5226" spans="1:6">
      <c r="A5226" t="s">
        <v>15726</v>
      </c>
      <c r="B5226" t="str">
        <f>'4M'!$BR$105</f>
        <v>B0369ADO_10SDT</v>
      </c>
      <c r="F5226" t="str">
        <f>IF(ISBLANK('4M'!$L$105),"",'4M'!$L$105)</f>
        <v/>
      </c>
    </row>
    <row r="5227" spans="1:6">
      <c r="A5227" t="s">
        <v>15726</v>
      </c>
      <c r="B5227" t="str">
        <f>'4M'!$BS$105</f>
        <v>B0369ADO_10SD</v>
      </c>
      <c r="F5227" t="str">
        <f>IF(ISBLANK('4M'!$M$105),"",'4M'!$M$105)</f>
        <v/>
      </c>
    </row>
    <row r="5228" spans="1:6">
      <c r="A5228" t="s">
        <v>15726</v>
      </c>
      <c r="B5228" t="str">
        <f>'4M'!$BT$105</f>
        <v>B0369ADO_10TOT</v>
      </c>
      <c r="F5228">
        <f>IF(ISBLANK('4M'!$N$105),"",'4M'!$N$105)</f>
        <v>0</v>
      </c>
    </row>
    <row r="5229" spans="1:6">
      <c r="A5229" t="s">
        <v>15726</v>
      </c>
      <c r="B5229" t="str">
        <f>'4M'!$BU$105</f>
        <v>B0369ADO_10ASC</v>
      </c>
      <c r="F5229" t="str">
        <f>IF(ISBLANK('4M'!$O$105),"",'4M'!$O$105)</f>
        <v/>
      </c>
    </row>
    <row r="5230" spans="1:6">
      <c r="A5230" t="s">
        <v>15726</v>
      </c>
      <c r="B5230" t="str">
        <f>'4M'!$BV$105</f>
        <v>B0369ADO_10TC</v>
      </c>
      <c r="F5230" t="str">
        <f>IF(ISBLANK('4M'!$P$105),"",'4M'!$P$105)</f>
        <v/>
      </c>
    </row>
    <row r="5231" spans="1:6">
      <c r="A5231" t="s">
        <v>15726</v>
      </c>
      <c r="B5231" t="str">
        <f>'4M'!$BW$105</f>
        <v>B0369ADO_10TOT8</v>
      </c>
      <c r="F5231">
        <f>IF(ISBLANK('4M'!$Q$105),"",'4M'!$Q$105)</f>
        <v>0</v>
      </c>
    </row>
    <row r="5232" spans="1:6">
      <c r="A5232" t="s">
        <v>15726</v>
      </c>
      <c r="B5232" t="str">
        <f>'4M'!$BX$105</f>
        <v>B0369ADO_10TOT78</v>
      </c>
      <c r="F5232">
        <f>IF(ISBLANK('4M'!$R$105),"",'4M'!$R$105)</f>
        <v>0</v>
      </c>
    </row>
    <row r="5233" spans="1:6">
      <c r="A5233" t="s">
        <v>15726</v>
      </c>
      <c r="B5233" t="str">
        <f>'4M'!$CH$105</f>
        <v>B0410AL5O_10TE</v>
      </c>
      <c r="F5233" t="str">
        <f>IF(ISBLANK('4M'!$AB$105),"",'4M'!$AB$105)</f>
        <v/>
      </c>
    </row>
    <row r="5234" spans="1:6">
      <c r="A5234" t="s">
        <v>15726</v>
      </c>
      <c r="B5234" t="str">
        <f>'4M'!$CI$105</f>
        <v>B0410AL5O_10TA</v>
      </c>
      <c r="F5234" t="str">
        <f>IF(ISBLANK('4M'!$AC$105),"",'4M'!$AC$105)</f>
        <v/>
      </c>
    </row>
    <row r="5235" spans="1:6">
      <c r="A5235" t="s">
        <v>15726</v>
      </c>
      <c r="B5235" t="str">
        <f>'4M'!$CJ$105</f>
        <v>B0410AL5O_10TC</v>
      </c>
      <c r="F5235" t="str">
        <f>IF(ISBLANK('4M'!$AD$105),"",'4M'!$AD$105)</f>
        <v/>
      </c>
    </row>
    <row r="5236" spans="1:6">
      <c r="A5236" t="s">
        <v>15726</v>
      </c>
      <c r="B5236" t="str">
        <f>'4M'!$BL$106</f>
        <v>B0370TET_F</v>
      </c>
      <c r="F5236">
        <f>IF(ISBLANK('4M'!$F$106),"",'4M'!$F$106)</f>
        <v>0</v>
      </c>
    </row>
    <row r="5237" spans="1:6">
      <c r="A5237" t="s">
        <v>15726</v>
      </c>
      <c r="B5237" t="str">
        <f>'4M'!$BM$106</f>
        <v>B0370TET_SWD</v>
      </c>
      <c r="F5237">
        <f>IF(ISBLANK('4M'!$G$106),"",'4M'!$G$106)</f>
        <v>0</v>
      </c>
    </row>
    <row r="5238" spans="1:6">
      <c r="A5238" t="s">
        <v>15726</v>
      </c>
      <c r="B5238" t="str">
        <f>'4M'!$BN$106</f>
        <v>B0370TET_HD</v>
      </c>
      <c r="F5238">
        <f>IF(ISBLANK('4M'!$H$106),"",'4M'!$H$106)</f>
        <v>0</v>
      </c>
    </row>
    <row r="5239" spans="1:6">
      <c r="A5239" t="s">
        <v>15726</v>
      </c>
      <c r="B5239" t="str">
        <f>'4M'!$BO$106</f>
        <v>B0370TET_STD</v>
      </c>
      <c r="F5239">
        <f>IF(ISBLANK('4M'!$I$106),"",'4M'!$I$106)</f>
        <v>0</v>
      </c>
    </row>
    <row r="5240" spans="1:6">
      <c r="A5240" t="s">
        <v>15726</v>
      </c>
      <c r="B5240" t="str">
        <f>'4M'!$BP$106</f>
        <v>B0370TET_SLT</v>
      </c>
      <c r="F5240">
        <f>IF(ISBLANK('4M'!$J$106),"",'4M'!$J$106)</f>
        <v>0</v>
      </c>
    </row>
    <row r="5241" spans="1:6">
      <c r="A5241" t="s">
        <v>15726</v>
      </c>
      <c r="B5241" t="str">
        <f>'4M'!$BQ$106</f>
        <v>B0370TET_STP</v>
      </c>
      <c r="F5241">
        <f>IF(ISBLANK('4M'!$K$106),"",'4M'!$K$106)</f>
        <v>0</v>
      </c>
    </row>
    <row r="5242" spans="1:6">
      <c r="A5242" t="s">
        <v>15726</v>
      </c>
      <c r="B5242" t="str">
        <f>'4M'!$BR$106</f>
        <v>B0370TET_SDT</v>
      </c>
      <c r="F5242">
        <f>IF(ISBLANK('4M'!$L$106),"",'4M'!$L$106)</f>
        <v>0</v>
      </c>
    </row>
    <row r="5243" spans="1:6">
      <c r="A5243" t="s">
        <v>15726</v>
      </c>
      <c r="B5243" t="str">
        <f>'4M'!$BS$106</f>
        <v>B0370TET_SD</v>
      </c>
      <c r="F5243">
        <f>IF(ISBLANK('4M'!$M$106),"",'4M'!$M$106)</f>
        <v>0</v>
      </c>
    </row>
    <row r="5244" spans="1:6">
      <c r="A5244" t="s">
        <v>15726</v>
      </c>
      <c r="B5244" t="str">
        <f>'4M'!$BT$106</f>
        <v>B0370TET_TOT</v>
      </c>
      <c r="F5244">
        <f>IF(ISBLANK('4M'!$N$106),"",'4M'!$N$106)</f>
        <v>0</v>
      </c>
    </row>
    <row r="5245" spans="1:6">
      <c r="A5245" t="s">
        <v>15726</v>
      </c>
      <c r="B5245" t="str">
        <f>'4M'!$BU$106</f>
        <v>B0370TET_ASC</v>
      </c>
      <c r="F5245">
        <f>IF(ISBLANK('4M'!$O$106),"",'4M'!$O$106)</f>
        <v>0</v>
      </c>
    </row>
    <row r="5246" spans="1:6">
      <c r="A5246" t="s">
        <v>15726</v>
      </c>
      <c r="B5246" t="str">
        <f>'4M'!$BV$106</f>
        <v>B0370TET_TC</v>
      </c>
      <c r="F5246">
        <f>IF(ISBLANK('4M'!$P$106),"",'4M'!$P$106)</f>
        <v>0</v>
      </c>
    </row>
    <row r="5247" spans="1:6">
      <c r="A5247" t="s">
        <v>15726</v>
      </c>
      <c r="B5247" t="str">
        <f>'4M'!$BW$106</f>
        <v>B0370TET_TOT8</v>
      </c>
      <c r="F5247">
        <f>IF(ISBLANK('4M'!$Q$106),"",'4M'!$Q$106)</f>
        <v>0</v>
      </c>
    </row>
    <row r="5248" spans="1:6">
      <c r="A5248" t="s">
        <v>15726</v>
      </c>
      <c r="B5248" t="str">
        <f>'4M'!$BX$106</f>
        <v>B0370TET_TOT78</v>
      </c>
      <c r="F5248">
        <f>IF(ISBLANK('4M'!$R$106),"",'4M'!$R$106)</f>
        <v>0</v>
      </c>
    </row>
    <row r="5249" spans="1:6">
      <c r="A5249" t="s">
        <v>15726</v>
      </c>
      <c r="B5249" t="str">
        <f>'4M'!$CH$106</f>
        <v>B0411TEE_TE</v>
      </c>
      <c r="F5249">
        <f>IF(ISBLANK('4M'!$AB$106),"",'4M'!$AB$106)</f>
        <v>0</v>
      </c>
    </row>
    <row r="5250" spans="1:6">
      <c r="A5250" t="s">
        <v>15726</v>
      </c>
      <c r="B5250" t="str">
        <f>'4M'!$CI$106</f>
        <v>B0411TEE_TA</v>
      </c>
      <c r="F5250">
        <f>IF(ISBLANK('4M'!$AC$106),"",'4M'!$AC$106)</f>
        <v>0</v>
      </c>
    </row>
    <row r="5251" spans="1:6">
      <c r="A5251" t="s">
        <v>15726</v>
      </c>
      <c r="B5251" t="str">
        <f>'4M'!$CJ$106</f>
        <v>B0411TEE_TC</v>
      </c>
      <c r="F5251">
        <f>IF(ISBLANK('4M'!$AD$106),"",'4M'!$AD$106)</f>
        <v>0</v>
      </c>
    </row>
    <row r="5252" spans="1:6">
      <c r="A5252" t="s">
        <v>15726</v>
      </c>
      <c r="B5252" t="str">
        <f>'4M'!$BL$109</f>
        <v>B0371TEC_F</v>
      </c>
      <c r="F5252">
        <f>IF(ISBLANK('4M'!$F$109),"",'4M'!$F$109)</f>
        <v>0</v>
      </c>
    </row>
    <row r="5253" spans="1:6">
      <c r="A5253" t="s">
        <v>15726</v>
      </c>
      <c r="B5253" t="str">
        <f>'4M'!$BM$109</f>
        <v>B0371TEC_SWD</v>
      </c>
      <c r="F5253">
        <f>IF(ISBLANK('4M'!$G$109),"",'4M'!$G$109)</f>
        <v>0</v>
      </c>
    </row>
    <row r="5254" spans="1:6">
      <c r="A5254" t="s">
        <v>15726</v>
      </c>
      <c r="B5254" t="str">
        <f>'4M'!$BN$109</f>
        <v>B0371TEC_HD</v>
      </c>
      <c r="F5254">
        <f>IF(ISBLANK('4M'!$H$109),"",'4M'!$H$109)</f>
        <v>0</v>
      </c>
    </row>
    <row r="5255" spans="1:6">
      <c r="A5255" t="s">
        <v>15726</v>
      </c>
      <c r="B5255" t="str">
        <f>'4M'!$BO$109</f>
        <v>B0371TEC_STD</v>
      </c>
      <c r="F5255">
        <f>IF(ISBLANK('4M'!$I$109),"",'4M'!$I$109)</f>
        <v>0</v>
      </c>
    </row>
    <row r="5256" spans="1:6">
      <c r="A5256" t="s">
        <v>15726</v>
      </c>
      <c r="B5256" t="str">
        <f>'4M'!$BP$109</f>
        <v>B0371TEC_SLT</v>
      </c>
      <c r="F5256">
        <f>IF(ISBLANK('4M'!$J$109),"",'4M'!$J$109)</f>
        <v>0</v>
      </c>
    </row>
    <row r="5257" spans="1:6">
      <c r="A5257" t="s">
        <v>15726</v>
      </c>
      <c r="B5257" t="str">
        <f>'4M'!$BQ$109</f>
        <v>B0371TEC_STP</v>
      </c>
      <c r="F5257">
        <f>IF(ISBLANK('4M'!$K$109),"",'4M'!$K$109)</f>
        <v>0</v>
      </c>
    </row>
    <row r="5258" spans="1:6">
      <c r="A5258" t="s">
        <v>15726</v>
      </c>
      <c r="B5258" t="str">
        <f>'4M'!$BR$109</f>
        <v>B0371TEC_SDT</v>
      </c>
      <c r="F5258">
        <f>IF(ISBLANK('4M'!$L$109),"",'4M'!$L$109)</f>
        <v>0</v>
      </c>
    </row>
    <row r="5259" spans="1:6">
      <c r="A5259" t="s">
        <v>15726</v>
      </c>
      <c r="B5259" t="str">
        <f>'4M'!$BS$109</f>
        <v>B0371TEC_SD</v>
      </c>
      <c r="F5259">
        <f>IF(ISBLANK('4M'!$M$109),"",'4M'!$M$109)</f>
        <v>0</v>
      </c>
    </row>
    <row r="5260" spans="1:6">
      <c r="A5260" t="s">
        <v>15726</v>
      </c>
      <c r="B5260" t="str">
        <f>'4M'!$BT$109</f>
        <v>B0371TEC_TOT</v>
      </c>
      <c r="F5260">
        <f>IF(ISBLANK('4M'!$N$109),"",'4M'!$N$109)</f>
        <v>0</v>
      </c>
    </row>
    <row r="5261" spans="1:6">
      <c r="A5261" t="s">
        <v>15726</v>
      </c>
      <c r="B5261" t="str">
        <f>'4M'!$BU$109</f>
        <v>B0371TEC_ASC</v>
      </c>
      <c r="F5261">
        <f>IF(ISBLANK('4M'!$O$109),"",'4M'!$O$109)</f>
        <v>0</v>
      </c>
    </row>
    <row r="5262" spans="1:6">
      <c r="A5262" t="s">
        <v>15726</v>
      </c>
      <c r="B5262" t="str">
        <f>'4M'!$BV$109</f>
        <v>B0371TEC_TC</v>
      </c>
      <c r="F5262">
        <f>IF(ISBLANK('4M'!$P$109),"",'4M'!$P$109)</f>
        <v>0</v>
      </c>
    </row>
    <row r="5263" spans="1:6">
      <c r="A5263" t="s">
        <v>15726</v>
      </c>
      <c r="B5263" t="str">
        <f>'4M'!$BW$109</f>
        <v>B0371TEC_TOT8</v>
      </c>
      <c r="F5263">
        <f>IF(ISBLANK('4M'!$Q$109),"",'4M'!$Q$109)</f>
        <v>0</v>
      </c>
    </row>
    <row r="5264" spans="1:6">
      <c r="A5264" t="s">
        <v>15726</v>
      </c>
      <c r="B5264" t="str">
        <f>'4M'!$BX$109</f>
        <v>B0371TEC_TOT78</v>
      </c>
      <c r="F5264">
        <f>IF(ISBLANK('4M'!$R$109),"",'4M'!$R$109)</f>
        <v>0</v>
      </c>
    </row>
    <row r="5265" spans="1:6">
      <c r="A5265" t="s">
        <v>15726</v>
      </c>
      <c r="B5265" t="str">
        <f>'4M'!$BL$110</f>
        <v>B0372TEO_F</v>
      </c>
      <c r="F5265">
        <f>IF(ISBLANK('4M'!$F$110),"",'4M'!$F$110)</f>
        <v>0</v>
      </c>
    </row>
    <row r="5266" spans="1:6">
      <c r="A5266" t="s">
        <v>15726</v>
      </c>
      <c r="B5266" t="str">
        <f>'4M'!$BM$110</f>
        <v>B0372TEO_SWD</v>
      </c>
      <c r="F5266">
        <f>IF(ISBLANK('4M'!$G$110),"",'4M'!$G$110)</f>
        <v>0</v>
      </c>
    </row>
    <row r="5267" spans="1:6">
      <c r="A5267" t="s">
        <v>15726</v>
      </c>
      <c r="B5267" t="str">
        <f>'4M'!$BN$110</f>
        <v>B0372TEO_HD</v>
      </c>
      <c r="F5267">
        <f>IF(ISBLANK('4M'!$H$110),"",'4M'!$H$110)</f>
        <v>0</v>
      </c>
    </row>
    <row r="5268" spans="1:6">
      <c r="A5268" t="s">
        <v>15726</v>
      </c>
      <c r="B5268" t="str">
        <f>'4M'!$BO$110</f>
        <v>B0372TEO_STD</v>
      </c>
      <c r="F5268">
        <f>IF(ISBLANK('4M'!$I$110),"",'4M'!$I$110)</f>
        <v>0</v>
      </c>
    </row>
    <row r="5269" spans="1:6">
      <c r="A5269" t="s">
        <v>15726</v>
      </c>
      <c r="B5269" t="str">
        <f>'4M'!$BP$110</f>
        <v>B0372TEO_SLT</v>
      </c>
      <c r="F5269">
        <f>IF(ISBLANK('4M'!$J$110),"",'4M'!$J$110)</f>
        <v>0</v>
      </c>
    </row>
    <row r="5270" spans="1:6">
      <c r="A5270" t="s">
        <v>15726</v>
      </c>
      <c r="B5270" t="str">
        <f>'4M'!$BQ$110</f>
        <v>B0372TEO_STP</v>
      </c>
      <c r="F5270">
        <f>IF(ISBLANK('4M'!$K$110),"",'4M'!$K$110)</f>
        <v>0</v>
      </c>
    </row>
    <row r="5271" spans="1:6">
      <c r="A5271" t="s">
        <v>15726</v>
      </c>
      <c r="B5271" t="str">
        <f>'4M'!$BR$110</f>
        <v>B0372TEO_SDT</v>
      </c>
      <c r="F5271">
        <f>IF(ISBLANK('4M'!$L$110),"",'4M'!$L$110)</f>
        <v>0</v>
      </c>
    </row>
    <row r="5272" spans="1:6">
      <c r="A5272" t="s">
        <v>15726</v>
      </c>
      <c r="B5272" t="str">
        <f>'4M'!$BS$110</f>
        <v>B0372TEO_SD</v>
      </c>
      <c r="F5272">
        <f>IF(ISBLANK('4M'!$M$110),"",'4M'!$M$110)</f>
        <v>0</v>
      </c>
    </row>
    <row r="5273" spans="1:6">
      <c r="A5273" t="s">
        <v>15726</v>
      </c>
      <c r="B5273" t="str">
        <f>'4M'!$BT$110</f>
        <v>B0372TEO_TOT</v>
      </c>
      <c r="F5273">
        <f>IF(ISBLANK('4M'!$N$110),"",'4M'!$N$110)</f>
        <v>0</v>
      </c>
    </row>
    <row r="5274" spans="1:6">
      <c r="A5274" t="s">
        <v>15726</v>
      </c>
      <c r="B5274" t="str">
        <f>'4M'!$BU$110</f>
        <v>B0372TEO_ASC</v>
      </c>
      <c r="F5274">
        <f>IF(ISBLANK('4M'!$O$110),"",'4M'!$O$110)</f>
        <v>0</v>
      </c>
    </row>
    <row r="5275" spans="1:6">
      <c r="A5275" t="s">
        <v>15726</v>
      </c>
      <c r="B5275" t="str">
        <f>'4M'!$BV$110</f>
        <v>B0372TEO_TC</v>
      </c>
      <c r="F5275">
        <f>IF(ISBLANK('4M'!$P$110),"",'4M'!$P$110)</f>
        <v>0</v>
      </c>
    </row>
    <row r="5276" spans="1:6">
      <c r="A5276" t="s">
        <v>15726</v>
      </c>
      <c r="B5276" t="str">
        <f>'4M'!$BW$110</f>
        <v>B0372TEO_TOT8</v>
      </c>
      <c r="F5276">
        <f>IF(ISBLANK('4M'!$Q$110),"",'4M'!$Q$110)</f>
        <v>0</v>
      </c>
    </row>
    <row r="5277" spans="1:6">
      <c r="A5277" t="s">
        <v>15726</v>
      </c>
      <c r="B5277" t="str">
        <f>'4M'!$BX$110</f>
        <v>B0372TEO_TOT78</v>
      </c>
      <c r="F5277">
        <f>IF(ISBLANK('4M'!$R$110),"",'4M'!$R$110)</f>
        <v>0</v>
      </c>
    </row>
    <row r="5278" spans="1:6">
      <c r="A5278" t="s">
        <v>15726</v>
      </c>
      <c r="B5278" t="str">
        <f>'4M'!$BL$111</f>
        <v>B0373TET_F</v>
      </c>
      <c r="F5278">
        <f>IF(ISBLANK('4M'!$F$111),"",'4M'!$F$111)</f>
        <v>0</v>
      </c>
    </row>
    <row r="5279" spans="1:6">
      <c r="A5279" t="s">
        <v>15726</v>
      </c>
      <c r="B5279" t="str">
        <f>'4M'!$BM$111</f>
        <v>B0373TET_SWD</v>
      </c>
      <c r="F5279">
        <f>IF(ISBLANK('4M'!$G$111),"",'4M'!$G$111)</f>
        <v>0</v>
      </c>
    </row>
    <row r="5280" spans="1:6">
      <c r="A5280" t="s">
        <v>15726</v>
      </c>
      <c r="B5280" t="str">
        <f>'4M'!$BN$111</f>
        <v>B0373TET_HD</v>
      </c>
      <c r="F5280">
        <f>IF(ISBLANK('4M'!$H$111),"",'4M'!$H$111)</f>
        <v>0</v>
      </c>
    </row>
    <row r="5281" spans="1:6">
      <c r="A5281" t="s">
        <v>15726</v>
      </c>
      <c r="B5281" t="str">
        <f>'4M'!$BO$111</f>
        <v>B0373TET_STD</v>
      </c>
      <c r="F5281">
        <f>IF(ISBLANK('4M'!$I$111),"",'4M'!$I$111)</f>
        <v>0</v>
      </c>
    </row>
    <row r="5282" spans="1:6">
      <c r="A5282" t="s">
        <v>15726</v>
      </c>
      <c r="B5282" t="str">
        <f>'4M'!$BP$111</f>
        <v>B0373TET_SLT</v>
      </c>
      <c r="F5282">
        <f>IF(ISBLANK('4M'!$J$111),"",'4M'!$J$111)</f>
        <v>0</v>
      </c>
    </row>
    <row r="5283" spans="1:6">
      <c r="A5283" t="s">
        <v>15726</v>
      </c>
      <c r="B5283" t="str">
        <f>'4M'!$BQ$111</f>
        <v>B0373TET_STP</v>
      </c>
      <c r="F5283">
        <f>IF(ISBLANK('4M'!$K$111),"",'4M'!$K$111)</f>
        <v>0</v>
      </c>
    </row>
    <row r="5284" spans="1:6">
      <c r="A5284" t="s">
        <v>15726</v>
      </c>
      <c r="B5284" t="str">
        <f>'4M'!$BR$111</f>
        <v>B0373TET_SDT</v>
      </c>
      <c r="F5284">
        <f>IF(ISBLANK('4M'!$L$111),"",'4M'!$L$111)</f>
        <v>0</v>
      </c>
    </row>
    <row r="5285" spans="1:6">
      <c r="A5285" t="s">
        <v>15726</v>
      </c>
      <c r="B5285" t="str">
        <f>'4M'!$BS$111</f>
        <v>B0373TET_SD</v>
      </c>
      <c r="F5285">
        <f>IF(ISBLANK('4M'!$M$111),"",'4M'!$M$111)</f>
        <v>0</v>
      </c>
    </row>
    <row r="5286" spans="1:6">
      <c r="A5286" t="s">
        <v>15726</v>
      </c>
      <c r="B5286" t="str">
        <f>'4M'!$BT$111</f>
        <v>B0373TET_TOT</v>
      </c>
      <c r="F5286">
        <f>IF(ISBLANK('4M'!$N$111),"",'4M'!$N$111)</f>
        <v>0</v>
      </c>
    </row>
    <row r="5287" spans="1:6">
      <c r="A5287" t="s">
        <v>15726</v>
      </c>
      <c r="B5287" t="str">
        <f>'4M'!$BU$111</f>
        <v>B0373TET_ASC</v>
      </c>
      <c r="F5287">
        <f>IF(ISBLANK('4M'!$O$111),"",'4M'!$O$111)</f>
        <v>0</v>
      </c>
    </row>
    <row r="5288" spans="1:6">
      <c r="A5288" t="s">
        <v>15726</v>
      </c>
      <c r="B5288" t="str">
        <f>'4M'!$BV$111</f>
        <v>B0373TET_TC</v>
      </c>
      <c r="F5288">
        <f>IF(ISBLANK('4M'!$P$111),"",'4M'!$P$111)</f>
        <v>0</v>
      </c>
    </row>
    <row r="5289" spans="1:6">
      <c r="A5289" t="s">
        <v>15726</v>
      </c>
      <c r="B5289" t="str">
        <f>'4M'!$BW$111</f>
        <v>B0373TET_TOT8</v>
      </c>
      <c r="F5289">
        <f>IF(ISBLANK('4M'!$Q$111),"",'4M'!$Q$111)</f>
        <v>0</v>
      </c>
    </row>
    <row r="5290" spans="1:6">
      <c r="A5290" t="s">
        <v>15726</v>
      </c>
      <c r="B5290" t="str">
        <f>'4M'!$BX$111</f>
        <v>B0373TET_TOT78</v>
      </c>
      <c r="F5290">
        <f>IF(ISBLANK('4M'!$R$111),"",'4M'!$R$111)</f>
        <v>0</v>
      </c>
    </row>
    <row r="5291" spans="1:6">
      <c r="A5291" t="s">
        <v>15726</v>
      </c>
      <c r="B5291" t="str">
        <f>'4M'!$CH$111</f>
        <v>B0412CDT_TE</v>
      </c>
      <c r="F5291">
        <f>IF(ISBLANK('4M'!$AB$111),"",'4M'!$AB$111)</f>
        <v>0</v>
      </c>
    </row>
    <row r="5292" spans="1:6">
      <c r="A5292" t="s">
        <v>15726</v>
      </c>
      <c r="B5292" t="str">
        <f>'4M'!$CI$111</f>
        <v>B0412CDT_TA</v>
      </c>
      <c r="F5292">
        <f>IF(ISBLANK('4M'!$AC$111),"",'4M'!$AC$111)</f>
        <v>0</v>
      </c>
    </row>
    <row r="5293" spans="1:6">
      <c r="A5293" t="s">
        <v>15726</v>
      </c>
      <c r="B5293" t="str">
        <f>'4M'!$CJ$111</f>
        <v>B0412CDT_TC</v>
      </c>
      <c r="F5293">
        <f>IF(ISBLANK('4M'!$AD$111),"",'4M'!$AD$111)</f>
        <v>0</v>
      </c>
    </row>
    <row r="5294" spans="1:6">
      <c r="A5294" t="s">
        <v>15724</v>
      </c>
      <c r="B5294" t="str">
        <f>'4J'!$AA$9</f>
        <v>WS01001WR</v>
      </c>
      <c r="F5294" t="str">
        <f>IF(ISBLANK('4J'!$E$9),"",'4J'!$E$9)</f>
        <v/>
      </c>
    </row>
    <row r="5295" spans="1:6">
      <c r="A5295" t="s">
        <v>15724</v>
      </c>
      <c r="B5295" t="str">
        <f>'4J'!$AB$9</f>
        <v>WS01001RWT</v>
      </c>
      <c r="F5295" t="str">
        <f>IF(ISBLANK('4J'!$F$9),"",'4J'!$F$9)</f>
        <v/>
      </c>
    </row>
    <row r="5296" spans="1:6">
      <c r="A5296" t="s">
        <v>15724</v>
      </c>
      <c r="B5296" t="str">
        <f>'4J'!$AC$9</f>
        <v>WS01001RWS0</v>
      </c>
      <c r="F5296" t="str">
        <f>IF(ISBLANK('4J'!$G$9),"",'4J'!$G$9)</f>
        <v/>
      </c>
    </row>
    <row r="5297" spans="1:6">
      <c r="A5297" t="s">
        <v>15724</v>
      </c>
      <c r="B5297" t="str">
        <f>'4J'!$AD$9</f>
        <v>WS01001WT</v>
      </c>
      <c r="F5297" t="str">
        <f>IF(ISBLANK('4J'!$H$9),"",'4J'!$H$9)</f>
        <v/>
      </c>
    </row>
    <row r="5298" spans="1:6">
      <c r="A5298" t="s">
        <v>15724</v>
      </c>
      <c r="B5298" t="str">
        <f>'4J'!$AE$9</f>
        <v>WS01001TWD</v>
      </c>
      <c r="F5298" t="str">
        <f>IF(ISBLANK('4J'!$I$9),"",'4J'!$I$9)</f>
        <v/>
      </c>
    </row>
    <row r="5299" spans="1:6">
      <c r="A5299" t="s">
        <v>15724</v>
      </c>
      <c r="B5299" t="str">
        <f>'4J'!$AF$9</f>
        <v>WS01001CAW</v>
      </c>
      <c r="F5299">
        <f>IF(ISBLANK('4J'!$J$9),"",'4J'!$J$9)</f>
        <v>0</v>
      </c>
    </row>
    <row r="5300" spans="1:6">
      <c r="A5300" t="s">
        <v>15724</v>
      </c>
      <c r="B5300" t="str">
        <f>'4J'!$AA$10</f>
        <v>WS01002WR</v>
      </c>
      <c r="F5300" t="str">
        <f>IF(ISBLANK('4J'!$E$10),"",'4J'!$E$10)</f>
        <v/>
      </c>
    </row>
    <row r="5301" spans="1:6">
      <c r="A5301" t="s">
        <v>15724</v>
      </c>
      <c r="B5301" t="str">
        <f>'4J'!$AB$10</f>
        <v>WS01002RWT</v>
      </c>
      <c r="F5301" t="str">
        <f>IF(ISBLANK('4J'!$F$10),"",'4J'!$F$10)</f>
        <v/>
      </c>
    </row>
    <row r="5302" spans="1:6">
      <c r="A5302" t="s">
        <v>15724</v>
      </c>
      <c r="B5302" t="str">
        <f>'4J'!$AC$10</f>
        <v>WS01002RWS0</v>
      </c>
      <c r="F5302" t="str">
        <f>IF(ISBLANK('4J'!$G$10),"",'4J'!$G$10)</f>
        <v/>
      </c>
    </row>
    <row r="5303" spans="1:6">
      <c r="A5303" t="s">
        <v>15724</v>
      </c>
      <c r="B5303" t="str">
        <f>'4J'!$AD$10</f>
        <v>WS01002WT</v>
      </c>
      <c r="F5303" t="str">
        <f>IF(ISBLANK('4J'!$H$10),"",'4J'!$H$10)</f>
        <v/>
      </c>
    </row>
    <row r="5304" spans="1:6">
      <c r="A5304" t="s">
        <v>15724</v>
      </c>
      <c r="B5304" t="str">
        <f>'4J'!$AE$10</f>
        <v>WS01002TWD</v>
      </c>
      <c r="F5304" t="str">
        <f>IF(ISBLANK('4J'!$I$10),"",'4J'!$I$10)</f>
        <v/>
      </c>
    </row>
    <row r="5305" spans="1:6">
      <c r="A5305" t="s">
        <v>15724</v>
      </c>
      <c r="B5305" t="str">
        <f>'4J'!$AF$10</f>
        <v>WS01002CAW</v>
      </c>
      <c r="F5305">
        <f>IF(ISBLANK('4J'!$J$10),"",'4J'!$J$10)</f>
        <v>0</v>
      </c>
    </row>
    <row r="5306" spans="1:6">
      <c r="A5306" t="s">
        <v>15724</v>
      </c>
      <c r="B5306" t="str">
        <f>'4J'!$AA$11</f>
        <v>WS01004WR</v>
      </c>
      <c r="F5306" t="str">
        <f>IF(ISBLANK('4J'!$E$11),"",'4J'!$E$11)</f>
        <v/>
      </c>
    </row>
    <row r="5307" spans="1:6">
      <c r="A5307" t="s">
        <v>15724</v>
      </c>
      <c r="B5307" t="str">
        <f>'4J'!$AB$11</f>
        <v>WS01004RWT</v>
      </c>
      <c r="F5307" t="str">
        <f>IF(ISBLANK('4J'!$F$11),"",'4J'!$F$11)</f>
        <v/>
      </c>
    </row>
    <row r="5308" spans="1:6">
      <c r="A5308" t="s">
        <v>15724</v>
      </c>
      <c r="B5308" t="str">
        <f>'4J'!$AC$11</f>
        <v>WS01004RWS0</v>
      </c>
      <c r="F5308" t="str">
        <f>IF(ISBLANK('4J'!$G$11),"",'4J'!$G$11)</f>
        <v/>
      </c>
    </row>
    <row r="5309" spans="1:6">
      <c r="A5309" t="s">
        <v>15724</v>
      </c>
      <c r="B5309" t="str">
        <f>'4J'!$AD$11</f>
        <v>WS01004WT</v>
      </c>
      <c r="F5309" t="str">
        <f>IF(ISBLANK('4J'!$H$11),"",'4J'!$H$11)</f>
        <v/>
      </c>
    </row>
    <row r="5310" spans="1:6">
      <c r="A5310" t="s">
        <v>15724</v>
      </c>
      <c r="B5310" t="str">
        <f>'4J'!$AE$11</f>
        <v>WS01004TWD</v>
      </c>
      <c r="F5310" t="str">
        <f>IF(ISBLANK('4J'!$I$11),"",'4J'!$I$11)</f>
        <v/>
      </c>
    </row>
    <row r="5311" spans="1:6">
      <c r="A5311" t="s">
        <v>15724</v>
      </c>
      <c r="B5311" t="str">
        <f>'4J'!$AF$11</f>
        <v>WS01004CAW</v>
      </c>
      <c r="F5311">
        <f>IF(ISBLANK('4J'!$J$11),"",'4J'!$J$11)</f>
        <v>0</v>
      </c>
    </row>
    <row r="5312" spans="1:6">
      <c r="A5312" t="s">
        <v>15724</v>
      </c>
      <c r="B5312" t="str">
        <f>'4J'!$AA$12</f>
        <v>WS01005WR</v>
      </c>
      <c r="F5312" t="str">
        <f>IF(ISBLANK('4J'!$E$12),"",'4J'!$E$12)</f>
        <v/>
      </c>
    </row>
    <row r="5313" spans="1:6">
      <c r="A5313" t="s">
        <v>15724</v>
      </c>
      <c r="B5313" t="str">
        <f>'4J'!$AB$12</f>
        <v>WS01005RWT</v>
      </c>
      <c r="F5313" t="str">
        <f>IF(ISBLANK('4J'!$F$12),"",'4J'!$F$12)</f>
        <v/>
      </c>
    </row>
    <row r="5314" spans="1:6">
      <c r="A5314" t="s">
        <v>15724</v>
      </c>
      <c r="B5314" t="str">
        <f>'4J'!$AC$12</f>
        <v>WS01005RWS0</v>
      </c>
      <c r="F5314" t="str">
        <f>IF(ISBLANK('4J'!$G$12),"",'4J'!$G$12)</f>
        <v/>
      </c>
    </row>
    <row r="5315" spans="1:6">
      <c r="A5315" t="s">
        <v>15724</v>
      </c>
      <c r="B5315" t="str">
        <f>'4J'!$AD$12</f>
        <v>WS01005WT</v>
      </c>
      <c r="F5315" t="str">
        <f>IF(ISBLANK('4J'!$H$12),"",'4J'!$H$12)</f>
        <v/>
      </c>
    </row>
    <row r="5316" spans="1:6">
      <c r="A5316" t="s">
        <v>15724</v>
      </c>
      <c r="B5316" t="str">
        <f>'4J'!$AE$12</f>
        <v>WS01005TWD</v>
      </c>
      <c r="F5316" t="str">
        <f>IF(ISBLANK('4J'!$I$12),"",'4J'!$I$12)</f>
        <v/>
      </c>
    </row>
    <row r="5317" spans="1:6">
      <c r="A5317" t="s">
        <v>15724</v>
      </c>
      <c r="B5317" t="str">
        <f>'4J'!$AF$12</f>
        <v>WS01005CAW</v>
      </c>
      <c r="F5317">
        <f>IF(ISBLANK('4J'!$J$12),"",'4J'!$J$12)</f>
        <v>0</v>
      </c>
    </row>
    <row r="5318" spans="1:6">
      <c r="A5318" t="s">
        <v>15724</v>
      </c>
      <c r="B5318" t="str">
        <f>'4J'!$AA$13</f>
        <v>WS01006WR</v>
      </c>
      <c r="F5318" t="str">
        <f>IF(ISBLANK('4J'!$E$13),"",'4J'!$E$13)</f>
        <v/>
      </c>
    </row>
    <row r="5319" spans="1:6">
      <c r="A5319" t="s">
        <v>15724</v>
      </c>
      <c r="B5319" t="str">
        <f>'4J'!$AB$13</f>
        <v>WS01006RWT</v>
      </c>
      <c r="F5319" t="str">
        <f>IF(ISBLANK('4J'!$F$13),"",'4J'!$F$13)</f>
        <v/>
      </c>
    </row>
    <row r="5320" spans="1:6">
      <c r="A5320" t="s">
        <v>15724</v>
      </c>
      <c r="B5320" t="str">
        <f>'4J'!$AC$13</f>
        <v>WS01006RWS0</v>
      </c>
      <c r="F5320" t="str">
        <f>IF(ISBLANK('4J'!$G$13),"",'4J'!$G$13)</f>
        <v/>
      </c>
    </row>
    <row r="5321" spans="1:6">
      <c r="A5321" t="s">
        <v>15724</v>
      </c>
      <c r="B5321" t="str">
        <f>'4J'!$AD$13</f>
        <v>WS01006WT</v>
      </c>
      <c r="F5321" t="str">
        <f>IF(ISBLANK('4J'!$H$13),"",'4J'!$H$13)</f>
        <v/>
      </c>
    </row>
    <row r="5322" spans="1:6">
      <c r="A5322" t="s">
        <v>15724</v>
      </c>
      <c r="B5322" t="str">
        <f>'4J'!$AE$13</f>
        <v>WS01006TWD</v>
      </c>
      <c r="F5322" t="str">
        <f>IF(ISBLANK('4J'!$I$13),"",'4J'!$I$13)</f>
        <v/>
      </c>
    </row>
    <row r="5323" spans="1:6">
      <c r="A5323" t="s">
        <v>15724</v>
      </c>
      <c r="B5323" t="str">
        <f>'4J'!$AF$13</f>
        <v>WS01006CAW</v>
      </c>
      <c r="F5323">
        <f>IF(ISBLANK('4J'!$J$13),"",'4J'!$J$13)</f>
        <v>0</v>
      </c>
    </row>
    <row r="5324" spans="1:6">
      <c r="A5324" t="s">
        <v>15724</v>
      </c>
      <c r="B5324" t="str">
        <f>'4J'!$AA$14</f>
        <v>WS01007WR</v>
      </c>
      <c r="F5324" t="str">
        <f>IF(ISBLANK('4J'!$E$14),"",'4J'!$E$14)</f>
        <v/>
      </c>
    </row>
    <row r="5325" spans="1:6">
      <c r="A5325" t="s">
        <v>15724</v>
      </c>
      <c r="B5325" t="str">
        <f>'4J'!$AB$14</f>
        <v>WS01007RWT</v>
      </c>
      <c r="F5325" t="str">
        <f>IF(ISBLANK('4J'!$F$14),"",'4J'!$F$14)</f>
        <v/>
      </c>
    </row>
    <row r="5326" spans="1:6">
      <c r="A5326" t="s">
        <v>15724</v>
      </c>
      <c r="B5326" t="str">
        <f>'4J'!$AC$14</f>
        <v>WS01007RWS0</v>
      </c>
      <c r="F5326" t="str">
        <f>IF(ISBLANK('4J'!$G$14),"",'4J'!$G$14)</f>
        <v/>
      </c>
    </row>
    <row r="5327" spans="1:6">
      <c r="A5327" t="s">
        <v>15724</v>
      </c>
      <c r="B5327" t="str">
        <f>'4J'!$AD$14</f>
        <v>WS01007WT</v>
      </c>
      <c r="F5327" t="str">
        <f>IF(ISBLANK('4J'!$H$14),"",'4J'!$H$14)</f>
        <v/>
      </c>
    </row>
    <row r="5328" spans="1:6">
      <c r="A5328" t="s">
        <v>15724</v>
      </c>
      <c r="B5328" t="str">
        <f>'4J'!$AE$14</f>
        <v>WS01007TWD</v>
      </c>
      <c r="F5328" t="str">
        <f>IF(ISBLANK('4J'!$I$14),"",'4J'!$I$14)</f>
        <v/>
      </c>
    </row>
    <row r="5329" spans="1:6">
      <c r="A5329" t="s">
        <v>15724</v>
      </c>
      <c r="B5329" t="str">
        <f>'4J'!$AF$14</f>
        <v>WS01007CAW</v>
      </c>
      <c r="F5329">
        <f>IF(ISBLANK('4J'!$J$14),"",'4J'!$J$14)</f>
        <v>0</v>
      </c>
    </row>
    <row r="5330" spans="1:6">
      <c r="A5330" t="s">
        <v>15724</v>
      </c>
      <c r="B5330" t="str">
        <f>'4J'!$AA$15</f>
        <v>WS01008WR</v>
      </c>
      <c r="F5330" t="str">
        <f>IF(ISBLANK('4J'!$E$15),"",'4J'!$E$15)</f>
        <v/>
      </c>
    </row>
    <row r="5331" spans="1:6">
      <c r="A5331" t="s">
        <v>15724</v>
      </c>
      <c r="B5331" t="str">
        <f>'4J'!$AB$15</f>
        <v>WS1008RWT</v>
      </c>
      <c r="F5331" t="str">
        <f>IF(ISBLANK('4J'!$F$15),"",'4J'!$F$15)</f>
        <v/>
      </c>
    </row>
    <row r="5332" spans="1:6">
      <c r="A5332" t="s">
        <v>15724</v>
      </c>
      <c r="B5332" t="str">
        <f>'4J'!$AC$15</f>
        <v>WS1008RWS</v>
      </c>
      <c r="F5332" t="str">
        <f>IF(ISBLANK('4J'!$G$15),"",'4J'!$G$15)</f>
        <v/>
      </c>
    </row>
    <row r="5333" spans="1:6">
      <c r="A5333" t="s">
        <v>15724</v>
      </c>
      <c r="B5333" t="str">
        <f>'4J'!$AD$15</f>
        <v>WS1008WT</v>
      </c>
      <c r="F5333" t="str">
        <f>IF(ISBLANK('4J'!$H$15),"",'4J'!$H$15)</f>
        <v/>
      </c>
    </row>
    <row r="5334" spans="1:6">
      <c r="A5334" t="s">
        <v>15724</v>
      </c>
      <c r="B5334" t="str">
        <f>'4J'!$AE$15</f>
        <v>WS1008TWD</v>
      </c>
      <c r="F5334" t="str">
        <f>IF(ISBLANK('4J'!$I$15),"",'4J'!$I$15)</f>
        <v/>
      </c>
    </row>
    <row r="5335" spans="1:6">
      <c r="A5335" t="s">
        <v>15724</v>
      </c>
      <c r="B5335" t="str">
        <f>'4J'!$AF$15</f>
        <v>WS1008CAW</v>
      </c>
      <c r="F5335">
        <f>IF(ISBLANK('4J'!$J$15),"",'4J'!$J$15)</f>
        <v>0</v>
      </c>
    </row>
    <row r="5336" spans="1:6">
      <c r="A5336" t="s">
        <v>15724</v>
      </c>
      <c r="B5336" t="str">
        <f>'4J'!$AA$18</f>
        <v>W3033WR</v>
      </c>
      <c r="F5336" t="str">
        <f>IF(ISBLANK('4J'!$E$18),"",'4J'!$E$18)</f>
        <v/>
      </c>
    </row>
    <row r="5337" spans="1:6">
      <c r="A5337" t="s">
        <v>15724</v>
      </c>
      <c r="B5337" t="str">
        <f>'4J'!$AB$18</f>
        <v>W3033RWD</v>
      </c>
      <c r="F5337" t="str">
        <f>IF(ISBLANK('4J'!$F$18),"",'4J'!$F$18)</f>
        <v/>
      </c>
    </row>
    <row r="5338" spans="1:6">
      <c r="A5338" t="s">
        <v>15724</v>
      </c>
      <c r="B5338" t="str">
        <f>'4J'!$AC$18</f>
        <v>W3033RWS</v>
      </c>
      <c r="F5338" t="str">
        <f>IF(ISBLANK('4J'!$G$18),"",'4J'!$G$18)</f>
        <v/>
      </c>
    </row>
    <row r="5339" spans="1:6">
      <c r="A5339" t="s">
        <v>15724</v>
      </c>
      <c r="B5339" t="str">
        <f>'4J'!$AD$18</f>
        <v>W3033WT</v>
      </c>
      <c r="F5339" t="str">
        <f>IF(ISBLANK('4J'!$H$18),"",'4J'!$H$18)</f>
        <v/>
      </c>
    </row>
    <row r="5340" spans="1:6">
      <c r="A5340" t="s">
        <v>15724</v>
      </c>
      <c r="B5340" t="str">
        <f>'4J'!$AE$18</f>
        <v>W3033TWD</v>
      </c>
      <c r="F5340" t="str">
        <f>IF(ISBLANK('4J'!$I$18),"",'4J'!$I$18)</f>
        <v/>
      </c>
    </row>
    <row r="5341" spans="1:6">
      <c r="A5341" t="s">
        <v>15724</v>
      </c>
      <c r="B5341" t="str">
        <f>'4J'!$AF$18</f>
        <v>W3033TOT</v>
      </c>
      <c r="F5341">
        <f>IF(ISBLANK('4J'!$J$18),"",'4J'!$J$18)</f>
        <v>0</v>
      </c>
    </row>
    <row r="5342" spans="1:6">
      <c r="A5342" t="s">
        <v>15724</v>
      </c>
      <c r="B5342" t="str">
        <f>'4J'!$AA$19</f>
        <v>W3034WR</v>
      </c>
      <c r="F5342" t="str">
        <f>IF(ISBLANK('4J'!$E$19),"",'4J'!$E$19)</f>
        <v/>
      </c>
    </row>
    <row r="5343" spans="1:6">
      <c r="A5343" t="s">
        <v>15724</v>
      </c>
      <c r="B5343" t="str">
        <f>'4J'!$AB$19</f>
        <v>W3034RWD</v>
      </c>
      <c r="F5343" t="str">
        <f>IF(ISBLANK('4J'!$F$19),"",'4J'!$F$19)</f>
        <v/>
      </c>
    </row>
    <row r="5344" spans="1:6">
      <c r="A5344" t="s">
        <v>15724</v>
      </c>
      <c r="B5344" t="str">
        <f>'4J'!$AC$19</f>
        <v>W3034RWS</v>
      </c>
      <c r="F5344" t="str">
        <f>IF(ISBLANK('4J'!$G$19),"",'4J'!$G$19)</f>
        <v/>
      </c>
    </row>
    <row r="5345" spans="1:6">
      <c r="A5345" t="s">
        <v>15724</v>
      </c>
      <c r="B5345" t="str">
        <f>'4J'!$AD$19</f>
        <v>W3034WT</v>
      </c>
      <c r="F5345" t="str">
        <f>IF(ISBLANK('4J'!$H$19),"",'4J'!$H$19)</f>
        <v/>
      </c>
    </row>
    <row r="5346" spans="1:6">
      <c r="A5346" t="s">
        <v>15724</v>
      </c>
      <c r="B5346" t="str">
        <f>'4J'!$AE$19</f>
        <v>W3034TWD</v>
      </c>
      <c r="F5346" t="str">
        <f>IF(ISBLANK('4J'!$I$19),"",'4J'!$I$19)</f>
        <v/>
      </c>
    </row>
    <row r="5347" spans="1:6">
      <c r="A5347" t="s">
        <v>15724</v>
      </c>
      <c r="B5347" t="str">
        <f>'4J'!$AF$19</f>
        <v>W3034TOT</v>
      </c>
      <c r="F5347">
        <f>IF(ISBLANK('4J'!$J$19),"",'4J'!$J$19)</f>
        <v>0</v>
      </c>
    </row>
    <row r="5348" spans="1:6">
      <c r="A5348" t="s">
        <v>15724</v>
      </c>
      <c r="B5348" t="str">
        <f>'4J'!$AA$20</f>
        <v>W3035WR</v>
      </c>
      <c r="F5348" t="str">
        <f>IF(ISBLANK('4J'!$E$20),"",'4J'!$E$20)</f>
        <v/>
      </c>
    </row>
    <row r="5349" spans="1:6">
      <c r="A5349" t="s">
        <v>15724</v>
      </c>
      <c r="B5349" t="str">
        <f>'4J'!$AB$20</f>
        <v>W3035RWD</v>
      </c>
      <c r="F5349" t="str">
        <f>IF(ISBLANK('4J'!$F$20),"",'4J'!$F$20)</f>
        <v/>
      </c>
    </row>
    <row r="5350" spans="1:6">
      <c r="A5350" t="s">
        <v>15724</v>
      </c>
      <c r="B5350" t="str">
        <f>'4J'!$AC$20</f>
        <v>W3035RWS</v>
      </c>
      <c r="F5350" t="str">
        <f>IF(ISBLANK('4J'!$G$20),"",'4J'!$G$20)</f>
        <v/>
      </c>
    </row>
    <row r="5351" spans="1:6">
      <c r="A5351" t="s">
        <v>15724</v>
      </c>
      <c r="B5351" t="str">
        <f>'4J'!$AD$20</f>
        <v>W3035WT</v>
      </c>
      <c r="F5351" t="str">
        <f>IF(ISBLANK('4J'!$H$20),"",'4J'!$H$20)</f>
        <v/>
      </c>
    </row>
    <row r="5352" spans="1:6">
      <c r="A5352" t="s">
        <v>15724</v>
      </c>
      <c r="B5352" t="str">
        <f>'4J'!$AE$20</f>
        <v>W3035TWD</v>
      </c>
      <c r="F5352" t="str">
        <f>IF(ISBLANK('4J'!$I$20),"",'4J'!$I$20)</f>
        <v/>
      </c>
    </row>
    <row r="5353" spans="1:6">
      <c r="A5353" t="s">
        <v>15724</v>
      </c>
      <c r="B5353" t="str">
        <f>'4J'!$AF$20</f>
        <v>W3035TOT</v>
      </c>
      <c r="F5353">
        <f>IF(ISBLANK('4J'!$J$20),"",'4J'!$J$20)</f>
        <v>0</v>
      </c>
    </row>
    <row r="5354" spans="1:6">
      <c r="A5354" t="s">
        <v>15724</v>
      </c>
      <c r="B5354" t="str">
        <f>'4J'!$AA$23</f>
        <v>W3032WR</v>
      </c>
      <c r="F5354" t="str">
        <f>IF(ISBLANK('4J'!$E$23),"",'4J'!$E$23)</f>
        <v/>
      </c>
    </row>
    <row r="5355" spans="1:6">
      <c r="A5355" t="s">
        <v>15724</v>
      </c>
      <c r="B5355" t="str">
        <f>'4J'!$AB$23</f>
        <v>W3032RWD</v>
      </c>
      <c r="F5355" t="str">
        <f>IF(ISBLANK('4J'!$F$23),"",'4J'!$F$23)</f>
        <v/>
      </c>
    </row>
    <row r="5356" spans="1:6">
      <c r="A5356" t="s">
        <v>15724</v>
      </c>
      <c r="B5356" t="str">
        <f>'4J'!$AC$23</f>
        <v>W3032RWS</v>
      </c>
      <c r="F5356" t="str">
        <f>IF(ISBLANK('4J'!$G$23),"",'4J'!$G$23)</f>
        <v/>
      </c>
    </row>
    <row r="5357" spans="1:6">
      <c r="A5357" t="s">
        <v>15724</v>
      </c>
      <c r="B5357" t="str">
        <f>'4J'!$AD$23</f>
        <v>W3032WT</v>
      </c>
      <c r="F5357" t="str">
        <f>IF(ISBLANK('4J'!$H$23),"",'4J'!$H$23)</f>
        <v/>
      </c>
    </row>
    <row r="5358" spans="1:6">
      <c r="A5358" t="s">
        <v>15724</v>
      </c>
      <c r="B5358" t="str">
        <f>'4J'!$AE$23</f>
        <v>W3032TWD</v>
      </c>
      <c r="F5358" t="str">
        <f>IF(ISBLANK('4J'!$I$23),"",'4J'!$I$23)</f>
        <v/>
      </c>
    </row>
    <row r="5359" spans="1:6">
      <c r="A5359" t="s">
        <v>15724</v>
      </c>
      <c r="B5359" t="str">
        <f>'4J'!$AF$23</f>
        <v>W3032TOT</v>
      </c>
      <c r="F5359">
        <f>IF(ISBLANK('4J'!$J$23),"",'4J'!$J$23)</f>
        <v>0</v>
      </c>
    </row>
    <row r="5360" spans="1:6">
      <c r="A5360" t="s">
        <v>15724</v>
      </c>
      <c r="B5360" t="str">
        <f>'4J'!$AA$24</f>
        <v>W3037WR</v>
      </c>
      <c r="F5360" t="str">
        <f>IF(ISBLANK('4J'!$E$24),"",'4J'!$E$24)</f>
        <v/>
      </c>
    </row>
    <row r="5361" spans="1:6">
      <c r="A5361" t="s">
        <v>15724</v>
      </c>
      <c r="B5361" t="str">
        <f>'4J'!$AB$24</f>
        <v>W3037RWD</v>
      </c>
      <c r="F5361" t="str">
        <f>IF(ISBLANK('4J'!$F$24),"",'4J'!$F$24)</f>
        <v/>
      </c>
    </row>
    <row r="5362" spans="1:6">
      <c r="A5362" t="s">
        <v>15724</v>
      </c>
      <c r="B5362" t="str">
        <f>'4J'!$AC$24</f>
        <v>W3037RWS</v>
      </c>
      <c r="F5362" t="str">
        <f>IF(ISBLANK('4J'!$G$24),"",'4J'!$G$24)</f>
        <v/>
      </c>
    </row>
    <row r="5363" spans="1:6">
      <c r="A5363" t="s">
        <v>15724</v>
      </c>
      <c r="B5363" t="str">
        <f>'4J'!$AD$24</f>
        <v>W3037WT</v>
      </c>
      <c r="F5363" t="str">
        <f>IF(ISBLANK('4J'!$H$24),"",'4J'!$H$24)</f>
        <v/>
      </c>
    </row>
    <row r="5364" spans="1:6">
      <c r="A5364" t="s">
        <v>15724</v>
      </c>
      <c r="B5364" t="str">
        <f>'4J'!$AE$24</f>
        <v>W3037TWD</v>
      </c>
      <c r="F5364" t="str">
        <f>IF(ISBLANK('4J'!$I$24),"",'4J'!$I$24)</f>
        <v/>
      </c>
    </row>
    <row r="5365" spans="1:6">
      <c r="A5365" t="s">
        <v>15724</v>
      </c>
      <c r="B5365" t="str">
        <f>'4J'!$AF$24</f>
        <v>W3037TOT</v>
      </c>
      <c r="F5365">
        <f>IF(ISBLANK('4J'!$J$24),"",'4J'!$J$24)</f>
        <v>0</v>
      </c>
    </row>
    <row r="5366" spans="1:6">
      <c r="A5366" t="s">
        <v>15724</v>
      </c>
      <c r="B5366" t="str">
        <f>'4J'!$AA$25</f>
        <v>W3036WR</v>
      </c>
      <c r="F5366" t="str">
        <f>IF(ISBLANK('4J'!$E$25),"",'4J'!$E$25)</f>
        <v/>
      </c>
    </row>
    <row r="5367" spans="1:6">
      <c r="A5367" t="s">
        <v>15724</v>
      </c>
      <c r="B5367" t="str">
        <f>'4J'!$AB$25</f>
        <v>W3036RWD</v>
      </c>
      <c r="F5367" t="str">
        <f>IF(ISBLANK('4J'!$F$25),"",'4J'!$F$25)</f>
        <v/>
      </c>
    </row>
    <row r="5368" spans="1:6">
      <c r="A5368" t="s">
        <v>15724</v>
      </c>
      <c r="B5368" t="str">
        <f>'4J'!$AC$25</f>
        <v>W3036RWS</v>
      </c>
      <c r="F5368" t="str">
        <f>IF(ISBLANK('4J'!$G$25),"",'4J'!$G$25)</f>
        <v/>
      </c>
    </row>
    <row r="5369" spans="1:6">
      <c r="A5369" t="s">
        <v>15724</v>
      </c>
      <c r="B5369" t="str">
        <f>'4J'!$AD$25</f>
        <v>W3036WT</v>
      </c>
      <c r="F5369" t="str">
        <f>IF(ISBLANK('4J'!$H$25),"",'4J'!$H$25)</f>
        <v/>
      </c>
    </row>
    <row r="5370" spans="1:6">
      <c r="A5370" t="s">
        <v>15724</v>
      </c>
      <c r="B5370" t="str">
        <f>'4J'!$AE$25</f>
        <v>W3036TWD</v>
      </c>
      <c r="F5370" t="str">
        <f>IF(ISBLANK('4J'!$I$25),"",'4J'!$I$25)</f>
        <v/>
      </c>
    </row>
    <row r="5371" spans="1:6">
      <c r="A5371" t="s">
        <v>15724</v>
      </c>
      <c r="B5371" t="str">
        <f>'4J'!$AF$25</f>
        <v>W3036TOT</v>
      </c>
      <c r="F5371">
        <f>IF(ISBLANK('4J'!$J$25),"",'4J'!$J$25)</f>
        <v>0</v>
      </c>
    </row>
    <row r="5372" spans="1:6">
      <c r="A5372" t="s">
        <v>15724</v>
      </c>
      <c r="B5372" t="str">
        <f>'4J'!$AA$27</f>
        <v>W3038WR</v>
      </c>
      <c r="F5372">
        <f>IF(ISBLANK('4J'!$E$27),"",'4J'!$E$27)</f>
        <v>0</v>
      </c>
    </row>
    <row r="5373" spans="1:6">
      <c r="A5373" t="s">
        <v>15724</v>
      </c>
      <c r="B5373" t="str">
        <f>'4J'!$AB$27</f>
        <v>W3038RWD</v>
      </c>
      <c r="F5373">
        <f>IF(ISBLANK('4J'!$F$27),"",'4J'!$F$27)</f>
        <v>0</v>
      </c>
    </row>
    <row r="5374" spans="1:6">
      <c r="A5374" t="s">
        <v>15724</v>
      </c>
      <c r="B5374" t="str">
        <f>'4J'!$AC$27</f>
        <v>W3038RWS</v>
      </c>
      <c r="F5374">
        <f>IF(ISBLANK('4J'!$G$27),"",'4J'!$G$27)</f>
        <v>0</v>
      </c>
    </row>
    <row r="5375" spans="1:6">
      <c r="A5375" t="s">
        <v>15724</v>
      </c>
      <c r="B5375" t="str">
        <f>'4J'!$AD$27</f>
        <v>W3038WT</v>
      </c>
      <c r="F5375">
        <f>IF(ISBLANK('4J'!$H$27),"",'4J'!$H$27)</f>
        <v>0</v>
      </c>
    </row>
    <row r="5376" spans="1:6">
      <c r="A5376" t="s">
        <v>15724</v>
      </c>
      <c r="B5376" t="str">
        <f>'4J'!$AE$27</f>
        <v>W3038TWD</v>
      </c>
      <c r="F5376">
        <f>IF(ISBLANK('4J'!$I$27),"",'4J'!$I$27)</f>
        <v>0</v>
      </c>
    </row>
    <row r="5377" spans="1:6">
      <c r="A5377" t="s">
        <v>15724</v>
      </c>
      <c r="B5377" t="str">
        <f>'4J'!$AF$27</f>
        <v>W3038TOT</v>
      </c>
      <c r="F5377">
        <f>IF(ISBLANK('4J'!$J$27),"",'4J'!$J$27)</f>
        <v>0</v>
      </c>
    </row>
    <row r="5378" spans="1:6">
      <c r="A5378" t="s">
        <v>15724</v>
      </c>
      <c r="B5378" t="str">
        <f>'4J'!$AA$30</f>
        <v>WS1012WR</v>
      </c>
      <c r="F5378" t="str">
        <f>IF(ISBLANK('4J'!$E$30),"",'4J'!$E$30)</f>
        <v/>
      </c>
    </row>
    <row r="5379" spans="1:6">
      <c r="A5379" t="s">
        <v>15724</v>
      </c>
      <c r="B5379" t="str">
        <f>'4J'!$AB$30</f>
        <v>WS1012RWT</v>
      </c>
      <c r="F5379" t="str">
        <f>IF(ISBLANK('4J'!$F$30),"",'4J'!$F$30)</f>
        <v/>
      </c>
    </row>
    <row r="5380" spans="1:6">
      <c r="A5380" t="s">
        <v>15724</v>
      </c>
      <c r="B5380" t="str">
        <f>'4J'!$AC$30</f>
        <v>WS1012RWS</v>
      </c>
      <c r="F5380" t="str">
        <f>IF(ISBLANK('4J'!$G$30),"",'4J'!$G$30)</f>
        <v/>
      </c>
    </row>
    <row r="5381" spans="1:6">
      <c r="A5381" t="s">
        <v>15724</v>
      </c>
      <c r="B5381" t="str">
        <f>'4J'!$AD$30</f>
        <v>WS1012WT</v>
      </c>
      <c r="F5381" t="str">
        <f>IF(ISBLANK('4J'!$H$30),"",'4J'!$H$30)</f>
        <v/>
      </c>
    </row>
    <row r="5382" spans="1:6">
      <c r="A5382" t="s">
        <v>15724</v>
      </c>
      <c r="B5382" t="str">
        <f>'4J'!$AE$30</f>
        <v>WS1012TWD</v>
      </c>
      <c r="F5382" t="str">
        <f>IF(ISBLANK('4J'!$I$30),"",'4J'!$I$30)</f>
        <v/>
      </c>
    </row>
    <row r="5383" spans="1:6">
      <c r="A5383" t="s">
        <v>15724</v>
      </c>
      <c r="B5383" t="str">
        <f>'4J'!$AF$30</f>
        <v>WS1012CAW</v>
      </c>
      <c r="F5383">
        <f>IF(ISBLANK('4J'!$J$30),"",'4J'!$J$30)</f>
        <v>0</v>
      </c>
    </row>
    <row r="5384" spans="1:6">
      <c r="A5384" t="s">
        <v>15724</v>
      </c>
      <c r="B5384" t="str">
        <f>'4J'!$AA$31</f>
        <v>WS1013WR</v>
      </c>
      <c r="F5384" t="str">
        <f>IF(ISBLANK('4J'!$E$31),"",'4J'!$E$31)</f>
        <v/>
      </c>
    </row>
    <row r="5385" spans="1:6">
      <c r="A5385" t="s">
        <v>15724</v>
      </c>
      <c r="B5385" t="str">
        <f>'4J'!$AB$31</f>
        <v>WS1013RWT</v>
      </c>
      <c r="F5385" t="str">
        <f>IF(ISBLANK('4J'!$F$31),"",'4J'!$F$31)</f>
        <v/>
      </c>
    </row>
    <row r="5386" spans="1:6">
      <c r="A5386" t="s">
        <v>15724</v>
      </c>
      <c r="B5386" t="str">
        <f>'4J'!$AC$31</f>
        <v>WS1013RWS</v>
      </c>
      <c r="F5386" t="str">
        <f>IF(ISBLANK('4J'!$G$31),"",'4J'!$G$31)</f>
        <v/>
      </c>
    </row>
    <row r="5387" spans="1:6">
      <c r="A5387" t="s">
        <v>15724</v>
      </c>
      <c r="B5387" t="str">
        <f>'4J'!$AD$31</f>
        <v>WS1013WT</v>
      </c>
      <c r="F5387" t="str">
        <f>IF(ISBLANK('4J'!$H$31),"",'4J'!$H$31)</f>
        <v/>
      </c>
    </row>
    <row r="5388" spans="1:6">
      <c r="A5388" t="s">
        <v>15724</v>
      </c>
      <c r="B5388" t="str">
        <f>'4J'!$AE$31</f>
        <v>WS1013TWD</v>
      </c>
      <c r="F5388" t="str">
        <f>IF(ISBLANK('4J'!$I$31),"",'4J'!$I$31)</f>
        <v/>
      </c>
    </row>
    <row r="5389" spans="1:6">
      <c r="A5389" t="s">
        <v>15724</v>
      </c>
      <c r="B5389" t="str">
        <f>'4J'!$AF$31</f>
        <v>WS1013CAW</v>
      </c>
      <c r="F5389">
        <f>IF(ISBLANK('4J'!$J$31),"",'4J'!$J$31)</f>
        <v>0</v>
      </c>
    </row>
    <row r="5390" spans="1:6">
      <c r="A5390" t="s">
        <v>15724</v>
      </c>
      <c r="B5390" t="str">
        <f>'4J'!$AA$32</f>
        <v>W3039WR</v>
      </c>
      <c r="F5390">
        <f>IF(ISBLANK('4J'!$E$32),"",'4J'!$E$32)</f>
        <v>0</v>
      </c>
    </row>
    <row r="5391" spans="1:6">
      <c r="A5391" t="s">
        <v>15724</v>
      </c>
      <c r="B5391" t="str">
        <f>'4J'!$AB$32</f>
        <v>W3039RWD</v>
      </c>
      <c r="F5391">
        <f>IF(ISBLANK('4J'!$F$32),"",'4J'!$F$32)</f>
        <v>0</v>
      </c>
    </row>
    <row r="5392" spans="1:6">
      <c r="A5392" t="s">
        <v>15724</v>
      </c>
      <c r="B5392" t="str">
        <f>'4J'!$AC$32</f>
        <v>W3039RWS</v>
      </c>
      <c r="F5392">
        <f>IF(ISBLANK('4J'!$G$32),"",'4J'!$G$32)</f>
        <v>0</v>
      </c>
    </row>
    <row r="5393" spans="1:6">
      <c r="A5393" t="s">
        <v>15724</v>
      </c>
      <c r="B5393" t="str">
        <f>'4J'!$AD$32</f>
        <v>W3039WT</v>
      </c>
      <c r="F5393">
        <f>IF(ISBLANK('4J'!$H$32),"",'4J'!$H$32)</f>
        <v>0</v>
      </c>
    </row>
    <row r="5394" spans="1:6">
      <c r="A5394" t="s">
        <v>15724</v>
      </c>
      <c r="B5394" t="str">
        <f>'4J'!$AE$32</f>
        <v>W3039TWD</v>
      </c>
      <c r="F5394">
        <f>IF(ISBLANK('4J'!$I$32),"",'4J'!$I$32)</f>
        <v>0</v>
      </c>
    </row>
    <row r="5395" spans="1:6">
      <c r="A5395" t="s">
        <v>15724</v>
      </c>
      <c r="B5395" t="str">
        <f>'4J'!$AF$32</f>
        <v>W3039TOT</v>
      </c>
      <c r="F5395">
        <f>IF(ISBLANK('4J'!$J$32),"",'4J'!$J$32)</f>
        <v>0</v>
      </c>
    </row>
    <row r="5396" spans="1:6">
      <c r="A5396" t="s">
        <v>15724</v>
      </c>
      <c r="B5396" t="str">
        <f>'4J'!$AA$35</f>
        <v>W3040WR</v>
      </c>
      <c r="F5396" t="str">
        <f>IF(ISBLANK('4J'!$E$35),"",'4J'!$E$35)</f>
        <v/>
      </c>
    </row>
    <row r="5397" spans="1:6">
      <c r="A5397" t="s">
        <v>15724</v>
      </c>
      <c r="B5397" t="str">
        <f>'4J'!$AB$35</f>
        <v>W3040RWD</v>
      </c>
      <c r="F5397" t="str">
        <f>IF(ISBLANK('4J'!$F$35),"",'4J'!$F$35)</f>
        <v/>
      </c>
    </row>
    <row r="5398" spans="1:6">
      <c r="A5398" t="s">
        <v>15724</v>
      </c>
      <c r="B5398" t="str">
        <f>'4J'!$AC$35</f>
        <v>W3040RWS</v>
      </c>
      <c r="F5398" t="str">
        <f>IF(ISBLANK('4J'!$G$35),"",'4J'!$G$35)</f>
        <v/>
      </c>
    </row>
    <row r="5399" spans="1:6">
      <c r="A5399" t="s">
        <v>15724</v>
      </c>
      <c r="B5399" t="str">
        <f>'4J'!$AD$35</f>
        <v>W3040WT</v>
      </c>
      <c r="F5399" t="str">
        <f>IF(ISBLANK('4J'!$H$35),"",'4J'!$H$35)</f>
        <v/>
      </c>
    </row>
    <row r="5400" spans="1:6">
      <c r="A5400" t="s">
        <v>15724</v>
      </c>
      <c r="B5400" t="str">
        <f>'4J'!$AE$35</f>
        <v>W3040TWD</v>
      </c>
      <c r="F5400" t="str">
        <f>IF(ISBLANK('4J'!$I$35),"",'4J'!$I$35)</f>
        <v/>
      </c>
    </row>
    <row r="5401" spans="1:6">
      <c r="A5401" t="s">
        <v>15724</v>
      </c>
      <c r="B5401" t="str">
        <f>'4J'!$AF$35</f>
        <v>W3040TOT</v>
      </c>
      <c r="F5401">
        <f>IF(ISBLANK('4J'!$J$35),"",'4J'!$J$35)</f>
        <v>0</v>
      </c>
    </row>
    <row r="5402" spans="1:6">
      <c r="A5402" t="s">
        <v>15725</v>
      </c>
      <c r="B5402" t="str">
        <f>'4L'!$AZ$10</f>
        <v>B0210EIC_WR</v>
      </c>
      <c r="F5402" t="str">
        <f>IF(ISBLANK('4L'!$F$10),"",'4L'!$F$10)</f>
        <v/>
      </c>
    </row>
    <row r="5403" spans="1:6">
      <c r="A5403" t="s">
        <v>15725</v>
      </c>
      <c r="B5403" t="str">
        <f>'4L'!$BA$10</f>
        <v>B0210EIC_RWT</v>
      </c>
      <c r="F5403" t="str">
        <f>IF(ISBLANK('4L'!$G$10),"",'4L'!$G$10)</f>
        <v/>
      </c>
    </row>
    <row r="5404" spans="1:6">
      <c r="A5404" t="s">
        <v>15725</v>
      </c>
      <c r="B5404" t="str">
        <f>'4L'!$BB$10</f>
        <v>B0210EIC_RWS</v>
      </c>
      <c r="F5404" t="str">
        <f>IF(ISBLANK('4L'!$H$10),"",'4L'!$H$10)</f>
        <v/>
      </c>
    </row>
    <row r="5405" spans="1:6">
      <c r="A5405" t="s">
        <v>15725</v>
      </c>
      <c r="B5405" t="str">
        <f>'4L'!$BC$10</f>
        <v>B0210EIC_WT</v>
      </c>
      <c r="F5405" t="str">
        <f>IF(ISBLANK('4L'!$I$10),"",'4L'!$I$10)</f>
        <v/>
      </c>
    </row>
    <row r="5406" spans="1:6">
      <c r="A5406" t="s">
        <v>15725</v>
      </c>
      <c r="B5406" t="str">
        <f>'4L'!$BD$10</f>
        <v>B0210EIC_TWD</v>
      </c>
      <c r="F5406" t="str">
        <f>IF(ISBLANK('4L'!$J$10),"",'4L'!$J$10)</f>
        <v/>
      </c>
    </row>
    <row r="5407" spans="1:6">
      <c r="A5407" t="s">
        <v>15725</v>
      </c>
      <c r="B5407" t="str">
        <f>'4L'!$BE$10</f>
        <v>B0210EIC_TOT</v>
      </c>
      <c r="F5407">
        <f>IF(ISBLANK('4L'!$K$10),"",'4L'!$K$10)</f>
        <v>0</v>
      </c>
    </row>
    <row r="5408" spans="1:6">
      <c r="A5408" t="s">
        <v>15725</v>
      </c>
      <c r="B5408" t="str">
        <f>'4L'!$BF$10</f>
        <v>B0210EIC_ASC</v>
      </c>
      <c r="F5408" t="str">
        <f>IF(ISBLANK('4L'!$L$10),"",'4L'!$L$10)</f>
        <v/>
      </c>
    </row>
    <row r="5409" spans="1:6">
      <c r="A5409" t="s">
        <v>15725</v>
      </c>
      <c r="B5409" t="str">
        <f>'4L'!$BG$10</f>
        <v>B0210EIC_TC</v>
      </c>
      <c r="F5409" t="str">
        <f>IF(ISBLANK('4L'!$M$10),"",'4L'!$M$10)</f>
        <v/>
      </c>
    </row>
    <row r="5410" spans="1:6">
      <c r="A5410" t="s">
        <v>15725</v>
      </c>
      <c r="B5410" t="str">
        <f>'4L'!$BH$10</f>
        <v>B0210EIC_TOT8</v>
      </c>
      <c r="F5410">
        <f>IF(ISBLANK('4L'!$N$10),"",'4L'!$N$10)</f>
        <v>0</v>
      </c>
    </row>
    <row r="5411" spans="1:6">
      <c r="A5411" t="s">
        <v>15725</v>
      </c>
      <c r="B5411" t="str">
        <f>'4L'!$BI$10</f>
        <v>B0210EIC_TOT78</v>
      </c>
      <c r="F5411">
        <f>IF(ISBLANK('4L'!$O$10),"",'4L'!$O$10)</f>
        <v>0</v>
      </c>
    </row>
    <row r="5412" spans="1:6">
      <c r="A5412" t="s">
        <v>15725</v>
      </c>
      <c r="B5412" t="str">
        <f>'4L'!$AZ$11</f>
        <v>B0211EIO_WR</v>
      </c>
      <c r="F5412" t="str">
        <f>IF(ISBLANK('4L'!$F$11),"",'4L'!$F$11)</f>
        <v/>
      </c>
    </row>
    <row r="5413" spans="1:6">
      <c r="A5413" t="s">
        <v>15725</v>
      </c>
      <c r="B5413" t="str">
        <f>'4L'!$BA$11</f>
        <v>B0211EIO_RWT</v>
      </c>
      <c r="F5413" t="str">
        <f>IF(ISBLANK('4L'!$G$11),"",'4L'!$G$11)</f>
        <v/>
      </c>
    </row>
    <row r="5414" spans="1:6">
      <c r="A5414" t="s">
        <v>15725</v>
      </c>
      <c r="B5414" t="str">
        <f>'4L'!$BB$11</f>
        <v>B0211EIO_RWS</v>
      </c>
      <c r="F5414" t="str">
        <f>IF(ISBLANK('4L'!$H$11),"",'4L'!$H$11)</f>
        <v/>
      </c>
    </row>
    <row r="5415" spans="1:6">
      <c r="A5415" t="s">
        <v>15725</v>
      </c>
      <c r="B5415" t="str">
        <f>'4L'!$BC$11</f>
        <v>B0211EIO_WT</v>
      </c>
      <c r="F5415" t="str">
        <f>IF(ISBLANK('4L'!$I$11),"",'4L'!$I$11)</f>
        <v/>
      </c>
    </row>
    <row r="5416" spans="1:6">
      <c r="A5416" t="s">
        <v>15725</v>
      </c>
      <c r="B5416" t="str">
        <f>'4L'!$BD$11</f>
        <v>B0211EIO_TWD</v>
      </c>
      <c r="F5416" t="str">
        <f>IF(ISBLANK('4L'!$J$11),"",'4L'!$J$11)</f>
        <v/>
      </c>
    </row>
    <row r="5417" spans="1:6">
      <c r="A5417" t="s">
        <v>15725</v>
      </c>
      <c r="B5417" t="str">
        <f>'4L'!$BE$11</f>
        <v>B0211EIO_TOT</v>
      </c>
      <c r="F5417">
        <f>IF(ISBLANK('4L'!$K$11),"",'4L'!$K$11)</f>
        <v>0</v>
      </c>
    </row>
    <row r="5418" spans="1:6">
      <c r="A5418" t="s">
        <v>15725</v>
      </c>
      <c r="B5418" t="str">
        <f>'4L'!$BF$11</f>
        <v>B0211EIO_ASC</v>
      </c>
      <c r="F5418" t="str">
        <f>IF(ISBLANK('4L'!$L$11),"",'4L'!$L$11)</f>
        <v/>
      </c>
    </row>
    <row r="5419" spans="1:6">
      <c r="A5419" t="s">
        <v>15725</v>
      </c>
      <c r="B5419" t="str">
        <f>'4L'!$BG$11</f>
        <v>B0211EIO_TC</v>
      </c>
      <c r="F5419" t="str">
        <f>IF(ISBLANK('4L'!$M$11),"",'4L'!$M$11)</f>
        <v/>
      </c>
    </row>
    <row r="5420" spans="1:6">
      <c r="A5420" t="s">
        <v>15725</v>
      </c>
      <c r="B5420" t="str">
        <f>'4L'!$BH$11</f>
        <v>B0211EIO_TOT8</v>
      </c>
      <c r="F5420">
        <f>IF(ISBLANK('4L'!$N$11),"",'4L'!$N$11)</f>
        <v>0</v>
      </c>
    </row>
    <row r="5421" spans="1:6">
      <c r="A5421" t="s">
        <v>15725</v>
      </c>
      <c r="B5421" t="str">
        <f>'4L'!$BI$11</f>
        <v>B0211EIO_TOT78</v>
      </c>
      <c r="F5421">
        <f>IF(ISBLANK('4L'!$O$11),"",'4L'!$O$11)</f>
        <v>0</v>
      </c>
    </row>
    <row r="5422" spans="1:6">
      <c r="A5422" t="s">
        <v>15725</v>
      </c>
      <c r="B5422" t="str">
        <f>'4L'!$AZ$12</f>
        <v>B0212EIT_WR</v>
      </c>
      <c r="F5422">
        <f>IF(ISBLANK('4L'!$F$12),"",'4L'!$F$12)</f>
        <v>0</v>
      </c>
    </row>
    <row r="5423" spans="1:6">
      <c r="A5423" t="s">
        <v>15725</v>
      </c>
      <c r="B5423" t="str">
        <f>'4L'!$BA$12</f>
        <v>B0212EIT_RWT</v>
      </c>
      <c r="F5423">
        <f>IF(ISBLANK('4L'!$G$12),"",'4L'!$G$12)</f>
        <v>0</v>
      </c>
    </row>
    <row r="5424" spans="1:6">
      <c r="A5424" t="s">
        <v>15725</v>
      </c>
      <c r="B5424" t="str">
        <f>'4L'!$BB$12</f>
        <v>B0212EIT_RWS</v>
      </c>
      <c r="F5424">
        <f>IF(ISBLANK('4L'!$H$12),"",'4L'!$H$12)</f>
        <v>0</v>
      </c>
    </row>
    <row r="5425" spans="1:6">
      <c r="A5425" t="s">
        <v>15725</v>
      </c>
      <c r="B5425" t="str">
        <f>'4L'!$BC$12</f>
        <v>B0212EIT_WT</v>
      </c>
      <c r="F5425">
        <f>IF(ISBLANK('4L'!$I$12),"",'4L'!$I$12)</f>
        <v>0</v>
      </c>
    </row>
    <row r="5426" spans="1:6">
      <c r="A5426" t="s">
        <v>15725</v>
      </c>
      <c r="B5426" t="str">
        <f>'4L'!$BD$12</f>
        <v>B0212EIT_TWD</v>
      </c>
      <c r="F5426">
        <f>IF(ISBLANK('4L'!$J$12),"",'4L'!$J$12)</f>
        <v>0</v>
      </c>
    </row>
    <row r="5427" spans="1:6">
      <c r="A5427" t="s">
        <v>15725</v>
      </c>
      <c r="B5427" t="str">
        <f>'4L'!$BE$12</f>
        <v>B0212EIT_TOT</v>
      </c>
      <c r="F5427">
        <f>IF(ISBLANK('4L'!$K$12),"",'4L'!$K$12)</f>
        <v>0</v>
      </c>
    </row>
    <row r="5428" spans="1:6">
      <c r="A5428" t="s">
        <v>15725</v>
      </c>
      <c r="B5428" t="str">
        <f>'4L'!$BF$12</f>
        <v>B0212EIT_ASC</v>
      </c>
      <c r="F5428">
        <f>IF(ISBLANK('4L'!$L$12),"",'4L'!$L$12)</f>
        <v>0</v>
      </c>
    </row>
    <row r="5429" spans="1:6">
      <c r="A5429" t="s">
        <v>15725</v>
      </c>
      <c r="B5429" t="str">
        <f>'4L'!$BG$12</f>
        <v>B0212EIT_TC</v>
      </c>
      <c r="F5429">
        <f>IF(ISBLANK('4L'!$M$12),"",'4L'!$M$12)</f>
        <v>0</v>
      </c>
    </row>
    <row r="5430" spans="1:6">
      <c r="A5430" t="s">
        <v>15725</v>
      </c>
      <c r="B5430" t="str">
        <f>'4L'!$BH$12</f>
        <v>B0212EIT_TOT8</v>
      </c>
      <c r="F5430">
        <f>IF(ISBLANK('4L'!$N$12),"",'4L'!$N$12)</f>
        <v>0</v>
      </c>
    </row>
    <row r="5431" spans="1:6">
      <c r="A5431" t="s">
        <v>15725</v>
      </c>
      <c r="B5431" t="str">
        <f>'4L'!$BI$12</f>
        <v>B0212EIT_TOT78</v>
      </c>
      <c r="F5431">
        <f>IF(ISBLANK('4L'!$O$12),"",'4L'!$O$12)</f>
        <v>0</v>
      </c>
    </row>
    <row r="5432" spans="1:6">
      <c r="A5432" t="s">
        <v>15725</v>
      </c>
      <c r="B5432" t="str">
        <f>'4L'!$BP$12</f>
        <v>B0381EA_CUMME</v>
      </c>
      <c r="F5432" t="str">
        <f>IF(ISBLANK('4L'!$V$12),"",'4L'!$V$12)</f>
        <v/>
      </c>
    </row>
    <row r="5433" spans="1:6">
      <c r="A5433" t="s">
        <v>15725</v>
      </c>
      <c r="B5433" t="str">
        <f>'4L'!$BQ$12</f>
        <v>B0381EA_CUMMA</v>
      </c>
      <c r="F5433" t="str">
        <f>IF(ISBLANK('4L'!$W$12),"",'4L'!$W$12)</f>
        <v/>
      </c>
    </row>
    <row r="5434" spans="1:6">
      <c r="A5434" t="s">
        <v>15725</v>
      </c>
      <c r="B5434" t="str">
        <f>'4L'!$BR$12</f>
        <v>B0381EA_CUMMT</v>
      </c>
      <c r="F5434" t="str">
        <f>IF(ISBLANK('4L'!$X$12),"",'4L'!$X$12)</f>
        <v/>
      </c>
    </row>
    <row r="5435" spans="1:6">
      <c r="A5435" t="s">
        <v>15725</v>
      </c>
      <c r="B5435" t="str">
        <f>'4L'!$AZ$13</f>
        <v>B0213ERC_WR</v>
      </c>
      <c r="F5435" t="str">
        <f>IF(ISBLANK('4L'!$F$13),"",'4L'!$F$13)</f>
        <v/>
      </c>
    </row>
    <row r="5436" spans="1:6">
      <c r="A5436" t="s">
        <v>15725</v>
      </c>
      <c r="B5436" t="str">
        <f>'4L'!$BA$13</f>
        <v>B0213ERC_RWT</v>
      </c>
      <c r="F5436" t="str">
        <f>IF(ISBLANK('4L'!$G$13),"",'4L'!$G$13)</f>
        <v/>
      </c>
    </row>
    <row r="5437" spans="1:6">
      <c r="A5437" t="s">
        <v>15725</v>
      </c>
      <c r="B5437" t="str">
        <f>'4L'!$BB$13</f>
        <v>B0213ERC_RWS</v>
      </c>
      <c r="F5437" t="str">
        <f>IF(ISBLANK('4L'!$H$13),"",'4L'!$H$13)</f>
        <v/>
      </c>
    </row>
    <row r="5438" spans="1:6">
      <c r="A5438" t="s">
        <v>15725</v>
      </c>
      <c r="B5438" t="str">
        <f>'4L'!$BC$13</f>
        <v>B0213ERC_WT</v>
      </c>
      <c r="F5438" t="str">
        <f>IF(ISBLANK('4L'!$I$13),"",'4L'!$I$13)</f>
        <v/>
      </c>
    </row>
    <row r="5439" spans="1:6">
      <c r="A5439" t="s">
        <v>15725</v>
      </c>
      <c r="B5439" t="str">
        <f>'4L'!$BD$13</f>
        <v>B0213ERC_TWD</v>
      </c>
      <c r="F5439" t="str">
        <f>IF(ISBLANK('4L'!$J$13),"",'4L'!$J$13)</f>
        <v/>
      </c>
    </row>
    <row r="5440" spans="1:6">
      <c r="A5440" t="s">
        <v>15725</v>
      </c>
      <c r="B5440" t="str">
        <f>'4L'!$BE$13</f>
        <v>B0213ERC_TOT</v>
      </c>
      <c r="F5440">
        <f>IF(ISBLANK('4L'!$K$13),"",'4L'!$K$13)</f>
        <v>0</v>
      </c>
    </row>
    <row r="5441" spans="1:6">
      <c r="A5441" t="s">
        <v>15725</v>
      </c>
      <c r="B5441" t="str">
        <f>'4L'!$BF$13</f>
        <v>B0213ERC_ASC</v>
      </c>
      <c r="F5441" t="str">
        <f>IF(ISBLANK('4L'!$L$13),"",'4L'!$L$13)</f>
        <v/>
      </c>
    </row>
    <row r="5442" spans="1:6">
      <c r="A5442" t="s">
        <v>15725</v>
      </c>
      <c r="B5442" t="str">
        <f>'4L'!$BG$13</f>
        <v>B0213ERC_TC</v>
      </c>
      <c r="F5442" t="str">
        <f>IF(ISBLANK('4L'!$M$13),"",'4L'!$M$13)</f>
        <v/>
      </c>
    </row>
    <row r="5443" spans="1:6">
      <c r="A5443" t="s">
        <v>15725</v>
      </c>
      <c r="B5443" t="str">
        <f>'4L'!$BH$13</f>
        <v>B0213ERC_TOT8</v>
      </c>
      <c r="F5443">
        <f>IF(ISBLANK('4L'!$N$13),"",'4L'!$N$13)</f>
        <v>0</v>
      </c>
    </row>
    <row r="5444" spans="1:6">
      <c r="A5444" t="s">
        <v>15725</v>
      </c>
      <c r="B5444" t="str">
        <f>'4L'!$BI$13</f>
        <v>B0213ERC_TOT78</v>
      </c>
      <c r="F5444">
        <f>IF(ISBLANK('4L'!$O$13),"",'4L'!$O$13)</f>
        <v>0</v>
      </c>
    </row>
    <row r="5445" spans="1:6">
      <c r="A5445" t="s">
        <v>15725</v>
      </c>
      <c r="B5445" t="str">
        <f>'4L'!$AZ$14</f>
        <v>B0214ERO_WR</v>
      </c>
      <c r="F5445" t="str">
        <f>IF(ISBLANK('4L'!$F$14),"",'4L'!$F$14)</f>
        <v/>
      </c>
    </row>
    <row r="5446" spans="1:6">
      <c r="A5446" t="s">
        <v>15725</v>
      </c>
      <c r="B5446" t="str">
        <f>'4L'!$BA$14</f>
        <v>B0214ERO_RWT</v>
      </c>
      <c r="F5446" t="str">
        <f>IF(ISBLANK('4L'!$G$14),"",'4L'!$G$14)</f>
        <v/>
      </c>
    </row>
    <row r="5447" spans="1:6">
      <c r="A5447" t="s">
        <v>15725</v>
      </c>
      <c r="B5447" t="str">
        <f>'4L'!$BB$14</f>
        <v>B0214ERO_RWS</v>
      </c>
      <c r="F5447" t="str">
        <f>IF(ISBLANK('4L'!$H$14),"",'4L'!$H$14)</f>
        <v/>
      </c>
    </row>
    <row r="5448" spans="1:6">
      <c r="A5448" t="s">
        <v>15725</v>
      </c>
      <c r="B5448" t="str">
        <f>'4L'!$BC$14</f>
        <v>B0214ERO_WT</v>
      </c>
      <c r="F5448" t="str">
        <f>IF(ISBLANK('4L'!$I$14),"",'4L'!$I$14)</f>
        <v/>
      </c>
    </row>
    <row r="5449" spans="1:6">
      <c r="A5449" t="s">
        <v>15725</v>
      </c>
      <c r="B5449" t="str">
        <f>'4L'!$BD$14</f>
        <v>B0214ERO_TWD</v>
      </c>
      <c r="F5449" t="str">
        <f>IF(ISBLANK('4L'!$J$14),"",'4L'!$J$14)</f>
        <v/>
      </c>
    </row>
    <row r="5450" spans="1:6">
      <c r="A5450" t="s">
        <v>15725</v>
      </c>
      <c r="B5450" t="str">
        <f>'4L'!$BE$14</f>
        <v>B0214ERO_TOT</v>
      </c>
      <c r="F5450">
        <f>IF(ISBLANK('4L'!$K$14),"",'4L'!$K$14)</f>
        <v>0</v>
      </c>
    </row>
    <row r="5451" spans="1:6">
      <c r="A5451" t="s">
        <v>15725</v>
      </c>
      <c r="B5451" t="str">
        <f>'4L'!$BF$14</f>
        <v>B0214ERO_ASC</v>
      </c>
      <c r="F5451" t="str">
        <f>IF(ISBLANK('4L'!$L$14),"",'4L'!$L$14)</f>
        <v/>
      </c>
    </row>
    <row r="5452" spans="1:6">
      <c r="A5452" t="s">
        <v>15725</v>
      </c>
      <c r="B5452" t="str">
        <f>'4L'!$BG$14</f>
        <v>B0214ERO_TC</v>
      </c>
      <c r="F5452" t="str">
        <f>IF(ISBLANK('4L'!$M$14),"",'4L'!$M$14)</f>
        <v/>
      </c>
    </row>
    <row r="5453" spans="1:6">
      <c r="A5453" t="s">
        <v>15725</v>
      </c>
      <c r="B5453" t="str">
        <f>'4L'!$BH$14</f>
        <v>B0214ERO_TOT8</v>
      </c>
      <c r="F5453">
        <f>IF(ISBLANK('4L'!$N$14),"",'4L'!$N$14)</f>
        <v>0</v>
      </c>
    </row>
    <row r="5454" spans="1:6">
      <c r="A5454" t="s">
        <v>15725</v>
      </c>
      <c r="B5454" t="str">
        <f>'4L'!$BI$14</f>
        <v>B0214ERO_TOT78</v>
      </c>
      <c r="F5454">
        <f>IF(ISBLANK('4L'!$O$14),"",'4L'!$O$14)</f>
        <v>0</v>
      </c>
    </row>
    <row r="5455" spans="1:6">
      <c r="A5455" t="s">
        <v>15725</v>
      </c>
      <c r="B5455" t="str">
        <f>'4L'!$AZ$15</f>
        <v>B0215ERT_WR</v>
      </c>
      <c r="F5455">
        <f>IF(ISBLANK('4L'!$F$15),"",'4L'!$F$15)</f>
        <v>0</v>
      </c>
    </row>
    <row r="5456" spans="1:6">
      <c r="A5456" t="s">
        <v>15725</v>
      </c>
      <c r="B5456" t="str">
        <f>'4L'!$BA$15</f>
        <v>B0215ERT_RWT</v>
      </c>
      <c r="F5456">
        <f>IF(ISBLANK('4L'!$G$15),"",'4L'!$G$15)</f>
        <v>0</v>
      </c>
    </row>
    <row r="5457" spans="1:6">
      <c r="A5457" t="s">
        <v>15725</v>
      </c>
      <c r="B5457" t="str">
        <f>'4L'!$BB$15</f>
        <v>B0215ERT_RWS</v>
      </c>
      <c r="F5457">
        <f>IF(ISBLANK('4L'!$H$15),"",'4L'!$H$15)</f>
        <v>0</v>
      </c>
    </row>
    <row r="5458" spans="1:6">
      <c r="A5458" t="s">
        <v>15725</v>
      </c>
      <c r="B5458" t="str">
        <f>'4L'!$BC$15</f>
        <v>B0215ERT_WT</v>
      </c>
      <c r="F5458">
        <f>IF(ISBLANK('4L'!$I$15),"",'4L'!$I$15)</f>
        <v>0</v>
      </c>
    </row>
    <row r="5459" spans="1:6">
      <c r="A5459" t="s">
        <v>15725</v>
      </c>
      <c r="B5459" t="str">
        <f>'4L'!$BD$15</f>
        <v>B0215ERT_TWD</v>
      </c>
      <c r="F5459">
        <f>IF(ISBLANK('4L'!$J$15),"",'4L'!$J$15)</f>
        <v>0</v>
      </c>
    </row>
    <row r="5460" spans="1:6">
      <c r="A5460" t="s">
        <v>15725</v>
      </c>
      <c r="B5460" t="str">
        <f>'4L'!$BE$15</f>
        <v>B0215ERT_TOT</v>
      </c>
      <c r="F5460">
        <f>IF(ISBLANK('4L'!$K$15),"",'4L'!$K$15)</f>
        <v>0</v>
      </c>
    </row>
    <row r="5461" spans="1:6">
      <c r="A5461" t="s">
        <v>15725</v>
      </c>
      <c r="B5461" t="str">
        <f>'4L'!$BF$15</f>
        <v>B0215ERT_ASC</v>
      </c>
      <c r="F5461">
        <f>IF(ISBLANK('4L'!$L$15),"",'4L'!$L$15)</f>
        <v>0</v>
      </c>
    </row>
    <row r="5462" spans="1:6">
      <c r="A5462" t="s">
        <v>15725</v>
      </c>
      <c r="B5462" t="str">
        <f>'4L'!$BG$15</f>
        <v>B0215ERT_TC</v>
      </c>
      <c r="F5462">
        <f>IF(ISBLANK('4L'!$M$15),"",'4L'!$M$15)</f>
        <v>0</v>
      </c>
    </row>
    <row r="5463" spans="1:6">
      <c r="A5463" t="s">
        <v>15725</v>
      </c>
      <c r="B5463" t="str">
        <f>'4L'!$BH$15</f>
        <v>B0215ERT_TOT8</v>
      </c>
      <c r="F5463">
        <f>IF(ISBLANK('4L'!$N$15),"",'4L'!$N$15)</f>
        <v>0</v>
      </c>
    </row>
    <row r="5464" spans="1:6">
      <c r="A5464" t="s">
        <v>15725</v>
      </c>
      <c r="B5464" t="str">
        <f>'4L'!$BI$15</f>
        <v>B0215ERT_TOT78</v>
      </c>
      <c r="F5464">
        <f>IF(ISBLANK('4L'!$O$15),"",'4L'!$O$15)</f>
        <v>0</v>
      </c>
    </row>
    <row r="5465" spans="1:6">
      <c r="A5465" t="s">
        <v>15725</v>
      </c>
      <c r="B5465" t="str">
        <f>'4L'!$BP$15</f>
        <v>B0382EE_CUMME</v>
      </c>
      <c r="F5465" t="str">
        <f>IF(ISBLANK('4L'!$V$15),"",'4L'!$V$15)</f>
        <v/>
      </c>
    </row>
    <row r="5466" spans="1:6">
      <c r="A5466" t="s">
        <v>15725</v>
      </c>
      <c r="B5466" t="str">
        <f>'4L'!$BQ$15</f>
        <v>B0382EE_CUMMA</v>
      </c>
      <c r="F5466" t="str">
        <f>IF(ISBLANK('4L'!$W$15),"",'4L'!$W$15)</f>
        <v/>
      </c>
    </row>
    <row r="5467" spans="1:6">
      <c r="A5467" t="s">
        <v>15725</v>
      </c>
      <c r="B5467" t="str">
        <f>'4L'!$BR$15</f>
        <v>B0382EE_CUMMT</v>
      </c>
      <c r="F5467" t="str">
        <f>IF(ISBLANK('4L'!$X$15),"",'4L'!$X$15)</f>
        <v/>
      </c>
    </row>
    <row r="5468" spans="1:6">
      <c r="A5468" t="s">
        <v>15725</v>
      </c>
      <c r="B5468" t="str">
        <f>'4L'!$AZ$16</f>
        <v>B0216INC_WR</v>
      </c>
      <c r="F5468" t="str">
        <f>IF(ISBLANK('4L'!$F$16),"",'4L'!$F$16)</f>
        <v/>
      </c>
    </row>
    <row r="5469" spans="1:6">
      <c r="A5469" t="s">
        <v>15725</v>
      </c>
      <c r="B5469" t="str">
        <f>'4L'!$BA$16</f>
        <v>B0216INC_RWT</v>
      </c>
      <c r="F5469" t="str">
        <f>IF(ISBLANK('4L'!$G$16),"",'4L'!$G$16)</f>
        <v/>
      </c>
    </row>
    <row r="5470" spans="1:6">
      <c r="A5470" t="s">
        <v>15725</v>
      </c>
      <c r="B5470" t="str">
        <f>'4L'!$BB$16</f>
        <v>B0216INC_RWS</v>
      </c>
      <c r="F5470" t="str">
        <f>IF(ISBLANK('4L'!$H$16),"",'4L'!$H$16)</f>
        <v/>
      </c>
    </row>
    <row r="5471" spans="1:6">
      <c r="A5471" t="s">
        <v>15725</v>
      </c>
      <c r="B5471" t="str">
        <f>'4L'!$BC$16</f>
        <v>B0216INC_WT</v>
      </c>
      <c r="F5471" t="str">
        <f>IF(ISBLANK('4L'!$I$16),"",'4L'!$I$16)</f>
        <v/>
      </c>
    </row>
    <row r="5472" spans="1:6">
      <c r="A5472" t="s">
        <v>15725</v>
      </c>
      <c r="B5472" t="str">
        <f>'4L'!$BD$16</f>
        <v>B0216INC_TWD</v>
      </c>
      <c r="F5472" t="str">
        <f>IF(ISBLANK('4L'!$J$16),"",'4L'!$J$16)</f>
        <v/>
      </c>
    </row>
    <row r="5473" spans="1:6">
      <c r="A5473" t="s">
        <v>15725</v>
      </c>
      <c r="B5473" t="str">
        <f>'4L'!$BE$16</f>
        <v>B0216INC_TOT</v>
      </c>
      <c r="F5473">
        <f>IF(ISBLANK('4L'!$K$16),"",'4L'!$K$16)</f>
        <v>0</v>
      </c>
    </row>
    <row r="5474" spans="1:6">
      <c r="A5474" t="s">
        <v>15725</v>
      </c>
      <c r="B5474" t="str">
        <f>'4L'!$BF$16</f>
        <v>B0216INC_ASC</v>
      </c>
      <c r="F5474" t="str">
        <f>IF(ISBLANK('4L'!$L$16),"",'4L'!$L$16)</f>
        <v/>
      </c>
    </row>
    <row r="5475" spans="1:6">
      <c r="A5475" t="s">
        <v>15725</v>
      </c>
      <c r="B5475" t="str">
        <f>'4L'!$BG$16</f>
        <v>B0216INC_TC</v>
      </c>
      <c r="F5475" t="str">
        <f>IF(ISBLANK('4L'!$M$16),"",'4L'!$M$16)</f>
        <v/>
      </c>
    </row>
    <row r="5476" spans="1:6">
      <c r="A5476" t="s">
        <v>15725</v>
      </c>
      <c r="B5476" t="str">
        <f>'4L'!$BH$16</f>
        <v>B0216INC_TOT8</v>
      </c>
      <c r="F5476">
        <f>IF(ISBLANK('4L'!$N$16),"",'4L'!$N$16)</f>
        <v>0</v>
      </c>
    </row>
    <row r="5477" spans="1:6">
      <c r="A5477" t="s">
        <v>15725</v>
      </c>
      <c r="B5477" t="str">
        <f>'4L'!$BI$16</f>
        <v>B0216INC_TOT78</v>
      </c>
      <c r="F5477">
        <f>IF(ISBLANK('4L'!$O$16),"",'4L'!$O$16)</f>
        <v>0</v>
      </c>
    </row>
    <row r="5478" spans="1:6">
      <c r="A5478" t="s">
        <v>15725</v>
      </c>
      <c r="B5478" t="str">
        <f>'4L'!$AZ$17</f>
        <v>B0217INO_WR</v>
      </c>
      <c r="F5478" t="str">
        <f>IF(ISBLANK('4L'!$F$17),"",'4L'!$F$17)</f>
        <v/>
      </c>
    </row>
    <row r="5479" spans="1:6">
      <c r="A5479" t="s">
        <v>15725</v>
      </c>
      <c r="B5479" t="str">
        <f>'4L'!$BA$17</f>
        <v>B0217INO_RWT</v>
      </c>
      <c r="F5479" t="str">
        <f>IF(ISBLANK('4L'!$G$17),"",'4L'!$G$17)</f>
        <v/>
      </c>
    </row>
    <row r="5480" spans="1:6">
      <c r="A5480" t="s">
        <v>15725</v>
      </c>
      <c r="B5480" t="str">
        <f>'4L'!$BB$17</f>
        <v>B0217INO_RWS</v>
      </c>
      <c r="F5480" t="str">
        <f>IF(ISBLANK('4L'!$H$17),"",'4L'!$H$17)</f>
        <v/>
      </c>
    </row>
    <row r="5481" spans="1:6">
      <c r="A5481" t="s">
        <v>15725</v>
      </c>
      <c r="B5481" t="str">
        <f>'4L'!$BC$17</f>
        <v>B0217INO_WT</v>
      </c>
      <c r="F5481" t="str">
        <f>IF(ISBLANK('4L'!$I$17),"",'4L'!$I$17)</f>
        <v/>
      </c>
    </row>
    <row r="5482" spans="1:6">
      <c r="A5482" t="s">
        <v>15725</v>
      </c>
      <c r="B5482" t="str">
        <f>'4L'!$BD$17</f>
        <v>B0217INO_TWD</v>
      </c>
      <c r="F5482" t="str">
        <f>IF(ISBLANK('4L'!$J$17),"",'4L'!$J$17)</f>
        <v/>
      </c>
    </row>
    <row r="5483" spans="1:6">
      <c r="A5483" t="s">
        <v>15725</v>
      </c>
      <c r="B5483" t="str">
        <f>'4L'!$BE$17</f>
        <v>B0217INO_TOT</v>
      </c>
      <c r="F5483">
        <f>IF(ISBLANK('4L'!$K$17),"",'4L'!$K$17)</f>
        <v>0</v>
      </c>
    </row>
    <row r="5484" spans="1:6">
      <c r="A5484" t="s">
        <v>15725</v>
      </c>
      <c r="B5484" t="str">
        <f>'4L'!$BF$17</f>
        <v>B0217INO_ASC</v>
      </c>
      <c r="F5484" t="str">
        <f>IF(ISBLANK('4L'!$L$17),"",'4L'!$L$17)</f>
        <v/>
      </c>
    </row>
    <row r="5485" spans="1:6">
      <c r="A5485" t="s">
        <v>15725</v>
      </c>
      <c r="B5485" t="str">
        <f>'4L'!$BG$17</f>
        <v>B0217INO_TC</v>
      </c>
      <c r="F5485" t="str">
        <f>IF(ISBLANK('4L'!$M$17),"",'4L'!$M$17)</f>
        <v/>
      </c>
    </row>
    <row r="5486" spans="1:6">
      <c r="A5486" t="s">
        <v>15725</v>
      </c>
      <c r="B5486" t="str">
        <f>'4L'!$BH$17</f>
        <v>B0217INO_TOT8</v>
      </c>
      <c r="F5486">
        <f>IF(ISBLANK('4L'!$N$17),"",'4L'!$N$17)</f>
        <v>0</v>
      </c>
    </row>
    <row r="5487" spans="1:6">
      <c r="A5487" t="s">
        <v>15725</v>
      </c>
      <c r="B5487" t="str">
        <f>'4L'!$BI$17</f>
        <v>B0217INO_TOT78</v>
      </c>
      <c r="F5487">
        <f>IF(ISBLANK('4L'!$O$17),"",'4L'!$O$17)</f>
        <v>0</v>
      </c>
    </row>
    <row r="5488" spans="1:6">
      <c r="A5488" t="s">
        <v>15725</v>
      </c>
      <c r="B5488" t="str">
        <f>'4L'!$AZ$18</f>
        <v>B0218INT_WR</v>
      </c>
      <c r="F5488">
        <f>IF(ISBLANK('4L'!$F$18),"",'4L'!$F$18)</f>
        <v>0</v>
      </c>
    </row>
    <row r="5489" spans="1:6">
      <c r="A5489" t="s">
        <v>15725</v>
      </c>
      <c r="B5489" t="str">
        <f>'4L'!$BA$18</f>
        <v>B0218INT_RWT</v>
      </c>
      <c r="F5489">
        <f>IF(ISBLANK('4L'!$G$18),"",'4L'!$G$18)</f>
        <v>0</v>
      </c>
    </row>
    <row r="5490" spans="1:6">
      <c r="A5490" t="s">
        <v>15725</v>
      </c>
      <c r="B5490" t="str">
        <f>'4L'!$BB$18</f>
        <v>B0218INT_RWS</v>
      </c>
      <c r="F5490">
        <f>IF(ISBLANK('4L'!$H$18),"",'4L'!$H$18)</f>
        <v>0</v>
      </c>
    </row>
    <row r="5491" spans="1:6">
      <c r="A5491" t="s">
        <v>15725</v>
      </c>
      <c r="B5491" t="str">
        <f>'4L'!$BC$18</f>
        <v>B0218INT_WT</v>
      </c>
      <c r="F5491">
        <f>IF(ISBLANK('4L'!$I$18),"",'4L'!$I$18)</f>
        <v>0</v>
      </c>
    </row>
    <row r="5492" spans="1:6">
      <c r="A5492" t="s">
        <v>15725</v>
      </c>
      <c r="B5492" t="str">
        <f>'4L'!$BD$18</f>
        <v>B0218INT_TWD</v>
      </c>
      <c r="F5492">
        <f>IF(ISBLANK('4L'!$J$18),"",'4L'!$J$18)</f>
        <v>0</v>
      </c>
    </row>
    <row r="5493" spans="1:6">
      <c r="A5493" t="s">
        <v>15725</v>
      </c>
      <c r="B5493" t="str">
        <f>'4L'!$BE$18</f>
        <v>B0218INT_TOT</v>
      </c>
      <c r="F5493">
        <f>IF(ISBLANK('4L'!$K$18),"",'4L'!$K$18)</f>
        <v>0</v>
      </c>
    </row>
    <row r="5494" spans="1:6">
      <c r="A5494" t="s">
        <v>15725</v>
      </c>
      <c r="B5494" t="str">
        <f>'4L'!$BF$18</f>
        <v>B0218INT_ASC</v>
      </c>
      <c r="F5494">
        <f>IF(ISBLANK('4L'!$L$18),"",'4L'!$L$18)</f>
        <v>0</v>
      </c>
    </row>
    <row r="5495" spans="1:6">
      <c r="A5495" t="s">
        <v>15725</v>
      </c>
      <c r="B5495" t="str">
        <f>'4L'!$BG$18</f>
        <v>B0218INT_TC</v>
      </c>
      <c r="F5495">
        <f>IF(ISBLANK('4L'!$M$18),"",'4L'!$M$18)</f>
        <v>0</v>
      </c>
    </row>
    <row r="5496" spans="1:6">
      <c r="A5496" t="s">
        <v>15725</v>
      </c>
      <c r="B5496" t="str">
        <f>'4L'!$BH$18</f>
        <v>B0218INT_TOT8</v>
      </c>
      <c r="F5496">
        <f>IF(ISBLANK('4L'!$N$18),"",'4L'!$N$18)</f>
        <v>0</v>
      </c>
    </row>
    <row r="5497" spans="1:6">
      <c r="A5497" t="s">
        <v>15725</v>
      </c>
      <c r="B5497" t="str">
        <f>'4L'!$BI$18</f>
        <v>B0218INT_TOT78</v>
      </c>
      <c r="F5497">
        <f>IF(ISBLANK('4L'!$O$18),"",'4L'!$O$18)</f>
        <v>0</v>
      </c>
    </row>
    <row r="5498" spans="1:6">
      <c r="A5498" t="s">
        <v>15725</v>
      </c>
      <c r="B5498" t="str">
        <f>'4L'!$BP$18</f>
        <v>B0383INS_CUMME</v>
      </c>
      <c r="F5498" t="str">
        <f>IF(ISBLANK('4L'!$V$18),"",'4L'!$V$18)</f>
        <v/>
      </c>
    </row>
    <row r="5499" spans="1:6">
      <c r="A5499" t="s">
        <v>15725</v>
      </c>
      <c r="B5499" t="str">
        <f>'4L'!$BQ$18</f>
        <v>B0383INS_CUMMA</v>
      </c>
      <c r="F5499" t="str">
        <f>IF(ISBLANK('4L'!$W$18),"",'4L'!$W$18)</f>
        <v/>
      </c>
    </row>
    <row r="5500" spans="1:6">
      <c r="A5500" t="s">
        <v>15725</v>
      </c>
      <c r="B5500" t="str">
        <f>'4L'!$BR$18</f>
        <v>B0383INS_CUMMT</v>
      </c>
      <c r="F5500" t="str">
        <f>IF(ISBLANK('4L'!$X$18),"",'4L'!$X$18)</f>
        <v/>
      </c>
    </row>
    <row r="5501" spans="1:6">
      <c r="A5501" t="s">
        <v>15725</v>
      </c>
      <c r="B5501" t="str">
        <f>'4L'!$AZ$19</f>
        <v>B0219DWC_WR</v>
      </c>
      <c r="F5501" t="str">
        <f>IF(ISBLANK('4L'!$F$19),"",'4L'!$F$19)</f>
        <v/>
      </c>
    </row>
    <row r="5502" spans="1:6">
      <c r="A5502" t="s">
        <v>15725</v>
      </c>
      <c r="B5502" t="str">
        <f>'4L'!$BA$19</f>
        <v>B0219DWC_RWT</v>
      </c>
      <c r="F5502" t="str">
        <f>IF(ISBLANK('4L'!$G$19),"",'4L'!$G$19)</f>
        <v/>
      </c>
    </row>
    <row r="5503" spans="1:6">
      <c r="A5503" t="s">
        <v>15725</v>
      </c>
      <c r="B5503" t="str">
        <f>'4L'!$BB$19</f>
        <v>B0219DWC_RWS</v>
      </c>
      <c r="F5503" t="str">
        <f>IF(ISBLANK('4L'!$H$19),"",'4L'!$H$19)</f>
        <v/>
      </c>
    </row>
    <row r="5504" spans="1:6">
      <c r="A5504" t="s">
        <v>15725</v>
      </c>
      <c r="B5504" t="str">
        <f>'4L'!$BC$19</f>
        <v>B0219DWC_WT</v>
      </c>
      <c r="F5504" t="str">
        <f>IF(ISBLANK('4L'!$I$19),"",'4L'!$I$19)</f>
        <v/>
      </c>
    </row>
    <row r="5505" spans="1:6">
      <c r="A5505" t="s">
        <v>15725</v>
      </c>
      <c r="B5505" t="str">
        <f>'4L'!$BD$19</f>
        <v>B0219DWC_TWD</v>
      </c>
      <c r="F5505" t="str">
        <f>IF(ISBLANK('4L'!$J$19),"",'4L'!$J$19)</f>
        <v/>
      </c>
    </row>
    <row r="5506" spans="1:6">
      <c r="A5506" t="s">
        <v>15725</v>
      </c>
      <c r="B5506" t="str">
        <f>'4L'!$BE$19</f>
        <v>B0219DWC_TOT</v>
      </c>
      <c r="F5506">
        <f>IF(ISBLANK('4L'!$K$19),"",'4L'!$K$19)</f>
        <v>0</v>
      </c>
    </row>
    <row r="5507" spans="1:6">
      <c r="A5507" t="s">
        <v>15725</v>
      </c>
      <c r="B5507" t="str">
        <f>'4L'!$BF$19</f>
        <v>B0219DWC_ASC</v>
      </c>
      <c r="F5507" t="str">
        <f>IF(ISBLANK('4L'!$L$19),"",'4L'!$L$19)</f>
        <v/>
      </c>
    </row>
    <row r="5508" spans="1:6">
      <c r="A5508" t="s">
        <v>15725</v>
      </c>
      <c r="B5508" t="str">
        <f>'4L'!$BG$19</f>
        <v>B0219DWC_TC</v>
      </c>
      <c r="F5508" t="str">
        <f>IF(ISBLANK('4L'!$M$19),"",'4L'!$M$19)</f>
        <v/>
      </c>
    </row>
    <row r="5509" spans="1:6">
      <c r="A5509" t="s">
        <v>15725</v>
      </c>
      <c r="B5509" t="str">
        <f>'4L'!$BH$19</f>
        <v>B0219DWC_TOT8</v>
      </c>
      <c r="F5509">
        <f>IF(ISBLANK('4L'!$N$19),"",'4L'!$N$19)</f>
        <v>0</v>
      </c>
    </row>
    <row r="5510" spans="1:6">
      <c r="A5510" t="s">
        <v>15725</v>
      </c>
      <c r="B5510" t="str">
        <f>'4L'!$BI$19</f>
        <v>B0219DWC_TOT78</v>
      </c>
      <c r="F5510">
        <f>IF(ISBLANK('4L'!$O$19),"",'4L'!$O$19)</f>
        <v>0</v>
      </c>
    </row>
    <row r="5511" spans="1:6">
      <c r="A5511" t="s">
        <v>15725</v>
      </c>
      <c r="B5511" t="str">
        <f>'4L'!$AZ$20</f>
        <v>B0220DWO_WR</v>
      </c>
      <c r="F5511" t="str">
        <f>IF(ISBLANK('4L'!$F$20),"",'4L'!$F$20)</f>
        <v/>
      </c>
    </row>
    <row r="5512" spans="1:6">
      <c r="A5512" t="s">
        <v>15725</v>
      </c>
      <c r="B5512" t="str">
        <f>'4L'!$BA$20</f>
        <v>B0220DWO_RWT</v>
      </c>
      <c r="F5512" t="str">
        <f>IF(ISBLANK('4L'!$G$20),"",'4L'!$G$20)</f>
        <v/>
      </c>
    </row>
    <row r="5513" spans="1:6">
      <c r="A5513" t="s">
        <v>15725</v>
      </c>
      <c r="B5513" t="str">
        <f>'4L'!$BB$20</f>
        <v>B0220DWO_RWS</v>
      </c>
      <c r="F5513" t="str">
        <f>IF(ISBLANK('4L'!$H$20),"",'4L'!$H$20)</f>
        <v/>
      </c>
    </row>
    <row r="5514" spans="1:6">
      <c r="A5514" t="s">
        <v>15725</v>
      </c>
      <c r="B5514" t="str">
        <f>'4L'!$BC$20</f>
        <v>B0220DWO_WT</v>
      </c>
      <c r="F5514" t="str">
        <f>IF(ISBLANK('4L'!$I$20),"",'4L'!$I$20)</f>
        <v/>
      </c>
    </row>
    <row r="5515" spans="1:6">
      <c r="A5515" t="s">
        <v>15725</v>
      </c>
      <c r="B5515" t="str">
        <f>'4L'!$BD$20</f>
        <v>B0220DWO_TWD</v>
      </c>
      <c r="F5515" t="str">
        <f>IF(ISBLANK('4L'!$J$20),"",'4L'!$J$20)</f>
        <v/>
      </c>
    </row>
    <row r="5516" spans="1:6">
      <c r="A5516" t="s">
        <v>15725</v>
      </c>
      <c r="B5516" t="str">
        <f>'4L'!$BE$20</f>
        <v>B0220DWO_TOT</v>
      </c>
      <c r="F5516">
        <f>IF(ISBLANK('4L'!$K$20),"",'4L'!$K$20)</f>
        <v>0</v>
      </c>
    </row>
    <row r="5517" spans="1:6">
      <c r="A5517" t="s">
        <v>15725</v>
      </c>
      <c r="B5517" t="str">
        <f>'4L'!$BF$20</f>
        <v>B0220DWO_ASC</v>
      </c>
      <c r="F5517" t="str">
        <f>IF(ISBLANK('4L'!$L$20),"",'4L'!$L$20)</f>
        <v/>
      </c>
    </row>
    <row r="5518" spans="1:6">
      <c r="A5518" t="s">
        <v>15725</v>
      </c>
      <c r="B5518" t="str">
        <f>'4L'!$BG$20</f>
        <v>B0220DWO_TC</v>
      </c>
      <c r="F5518" t="str">
        <f>IF(ISBLANK('4L'!$M$20),"",'4L'!$M$20)</f>
        <v/>
      </c>
    </row>
    <row r="5519" spans="1:6">
      <c r="A5519" t="s">
        <v>15725</v>
      </c>
      <c r="B5519" t="str">
        <f>'4L'!$BH$20</f>
        <v>B0220DWO_TOT8</v>
      </c>
      <c r="F5519">
        <f>IF(ISBLANK('4L'!$N$20),"",'4L'!$N$20)</f>
        <v>0</v>
      </c>
    </row>
    <row r="5520" spans="1:6">
      <c r="A5520" t="s">
        <v>15725</v>
      </c>
      <c r="B5520" t="str">
        <f>'4L'!$BI$20</f>
        <v>B0220DWO_TOT78</v>
      </c>
      <c r="F5520">
        <f>IF(ISBLANK('4L'!$O$20),"",'4L'!$O$20)</f>
        <v>0</v>
      </c>
    </row>
    <row r="5521" spans="1:6">
      <c r="A5521" t="s">
        <v>15725</v>
      </c>
      <c r="B5521" t="str">
        <f>'4L'!$AZ$21</f>
        <v>B0221DWT_WR</v>
      </c>
      <c r="F5521">
        <f>IF(ISBLANK('4L'!$F$21),"",'4L'!$F$21)</f>
        <v>0</v>
      </c>
    </row>
    <row r="5522" spans="1:6">
      <c r="A5522" t="s">
        <v>15725</v>
      </c>
      <c r="B5522" t="str">
        <f>'4L'!$BA$21</f>
        <v>B0221DWT_RWT</v>
      </c>
      <c r="F5522">
        <f>IF(ISBLANK('4L'!$G$21),"",'4L'!$G$21)</f>
        <v>0</v>
      </c>
    </row>
    <row r="5523" spans="1:6">
      <c r="A5523" t="s">
        <v>15725</v>
      </c>
      <c r="B5523" t="str">
        <f>'4L'!$BB$21</f>
        <v>B0221DWT_RWS</v>
      </c>
      <c r="F5523">
        <f>IF(ISBLANK('4L'!$H$21),"",'4L'!$H$21)</f>
        <v>0</v>
      </c>
    </row>
    <row r="5524" spans="1:6">
      <c r="A5524" t="s">
        <v>15725</v>
      </c>
      <c r="B5524" t="str">
        <f>'4L'!$BC$21</f>
        <v>B0221DWT_WT</v>
      </c>
      <c r="F5524">
        <f>IF(ISBLANK('4L'!$I$21),"",'4L'!$I$21)</f>
        <v>0</v>
      </c>
    </row>
    <row r="5525" spans="1:6">
      <c r="A5525" t="s">
        <v>15725</v>
      </c>
      <c r="B5525" t="str">
        <f>'4L'!$BD$21</f>
        <v>B0221DWT_TWD</v>
      </c>
      <c r="F5525">
        <f>IF(ISBLANK('4L'!$J$21),"",'4L'!$J$21)</f>
        <v>0</v>
      </c>
    </row>
    <row r="5526" spans="1:6">
      <c r="A5526" t="s">
        <v>15725</v>
      </c>
      <c r="B5526" t="str">
        <f>'4L'!$BE$21</f>
        <v>B0221DWT_TOT</v>
      </c>
      <c r="F5526">
        <f>IF(ISBLANK('4L'!$K$21),"",'4L'!$K$21)</f>
        <v>0</v>
      </c>
    </row>
    <row r="5527" spans="1:6">
      <c r="A5527" t="s">
        <v>15725</v>
      </c>
      <c r="B5527" t="str">
        <f>'4L'!$BF$21</f>
        <v>B0221DWT_ASC</v>
      </c>
      <c r="F5527">
        <f>IF(ISBLANK('4L'!$L$21),"",'4L'!$L$21)</f>
        <v>0</v>
      </c>
    </row>
    <row r="5528" spans="1:6">
      <c r="A5528" t="s">
        <v>15725</v>
      </c>
      <c r="B5528" t="str">
        <f>'4L'!$BG$21</f>
        <v>B0221DWT_TC</v>
      </c>
      <c r="F5528">
        <f>IF(ISBLANK('4L'!$M$21),"",'4L'!$M$21)</f>
        <v>0</v>
      </c>
    </row>
    <row r="5529" spans="1:6">
      <c r="A5529" t="s">
        <v>15725</v>
      </c>
      <c r="B5529" t="str">
        <f>'4L'!$BH$21</f>
        <v>B0221DWT_TOT8</v>
      </c>
      <c r="F5529">
        <f>IF(ISBLANK('4L'!$N$21),"",'4L'!$N$21)</f>
        <v>0</v>
      </c>
    </row>
    <row r="5530" spans="1:6">
      <c r="A5530" t="s">
        <v>15725</v>
      </c>
      <c r="B5530" t="str">
        <f>'4L'!$BI$21</f>
        <v>B0221DWT_TOT78</v>
      </c>
      <c r="F5530">
        <f>IF(ISBLANK('4L'!$O$21),"",'4L'!$O$21)</f>
        <v>0</v>
      </c>
    </row>
    <row r="5531" spans="1:6">
      <c r="A5531" t="s">
        <v>15725</v>
      </c>
      <c r="B5531" t="str">
        <f>'4L'!$BP$21</f>
        <v>B0384DW_CUMME</v>
      </c>
      <c r="F5531" t="str">
        <f>IF(ISBLANK('4L'!$V$21),"",'4L'!$V$21)</f>
        <v/>
      </c>
    </row>
    <row r="5532" spans="1:6">
      <c r="A5532" t="s">
        <v>15725</v>
      </c>
      <c r="B5532" t="str">
        <f>'4L'!$BQ$21</f>
        <v>B0384DW_CUMMA</v>
      </c>
      <c r="F5532" t="str">
        <f>IF(ISBLANK('4L'!$W$21),"",'4L'!$W$21)</f>
        <v/>
      </c>
    </row>
    <row r="5533" spans="1:6">
      <c r="A5533" t="s">
        <v>15725</v>
      </c>
      <c r="B5533" t="str">
        <f>'4L'!$BR$21</f>
        <v>B0384DW_CUMMT</v>
      </c>
      <c r="F5533" t="str">
        <f>IF(ISBLANK('4L'!$X$21),"",'4L'!$X$21)</f>
        <v/>
      </c>
    </row>
    <row r="5534" spans="1:6">
      <c r="A5534" t="s">
        <v>15725</v>
      </c>
      <c r="B5534" t="str">
        <f>'4L'!$AZ$22</f>
        <v>B0222WFC_WR</v>
      </c>
      <c r="F5534" t="str">
        <f>IF(ISBLANK('4L'!$F$22),"",'4L'!$F$22)</f>
        <v/>
      </c>
    </row>
    <row r="5535" spans="1:6">
      <c r="A5535" t="s">
        <v>15725</v>
      </c>
      <c r="B5535" t="str">
        <f>'4L'!$BA$22</f>
        <v>B0222WFC_RWT</v>
      </c>
      <c r="F5535" t="str">
        <f>IF(ISBLANK('4L'!$G$22),"",'4L'!$G$22)</f>
        <v/>
      </c>
    </row>
    <row r="5536" spans="1:6">
      <c r="A5536" t="s">
        <v>15725</v>
      </c>
      <c r="B5536" t="str">
        <f>'4L'!$BB$22</f>
        <v>B0222WFC_RWS</v>
      </c>
      <c r="F5536" t="str">
        <f>IF(ISBLANK('4L'!$H$22),"",'4L'!$H$22)</f>
        <v/>
      </c>
    </row>
    <row r="5537" spans="1:6">
      <c r="A5537" t="s">
        <v>15725</v>
      </c>
      <c r="B5537" t="str">
        <f>'4L'!$BC$22</f>
        <v>B0222WFC_WT</v>
      </c>
      <c r="F5537" t="str">
        <f>IF(ISBLANK('4L'!$I$22),"",'4L'!$I$22)</f>
        <v/>
      </c>
    </row>
    <row r="5538" spans="1:6">
      <c r="A5538" t="s">
        <v>15725</v>
      </c>
      <c r="B5538" t="str">
        <f>'4L'!$BD$22</f>
        <v>B0222WFC_TWD</v>
      </c>
      <c r="F5538" t="str">
        <f>IF(ISBLANK('4L'!$J$22),"",'4L'!$J$22)</f>
        <v/>
      </c>
    </row>
    <row r="5539" spans="1:6">
      <c r="A5539" t="s">
        <v>15725</v>
      </c>
      <c r="B5539" t="str">
        <f>'4L'!$BE$22</f>
        <v>B0222WFC_TOT</v>
      </c>
      <c r="F5539">
        <f>IF(ISBLANK('4L'!$K$22),"",'4L'!$K$22)</f>
        <v>0</v>
      </c>
    </row>
    <row r="5540" spans="1:6">
      <c r="A5540" t="s">
        <v>15725</v>
      </c>
      <c r="B5540" t="str">
        <f>'4L'!$BF$22</f>
        <v>B0222WFC_ASC</v>
      </c>
      <c r="F5540" t="str">
        <f>IF(ISBLANK('4L'!$L$22),"",'4L'!$L$22)</f>
        <v/>
      </c>
    </row>
    <row r="5541" spans="1:6">
      <c r="A5541" t="s">
        <v>15725</v>
      </c>
      <c r="B5541" t="str">
        <f>'4L'!$BG$22</f>
        <v>B0222WFC_TC</v>
      </c>
      <c r="F5541" t="str">
        <f>IF(ISBLANK('4L'!$M$22),"",'4L'!$M$22)</f>
        <v/>
      </c>
    </row>
    <row r="5542" spans="1:6">
      <c r="A5542" t="s">
        <v>15725</v>
      </c>
      <c r="B5542" t="str">
        <f>'4L'!$BH$22</f>
        <v>B0222WFC_TOT8</v>
      </c>
      <c r="F5542">
        <f>IF(ISBLANK('4L'!$N$22),"",'4L'!$N$22)</f>
        <v>0</v>
      </c>
    </row>
    <row r="5543" spans="1:6">
      <c r="A5543" t="s">
        <v>15725</v>
      </c>
      <c r="B5543" t="str">
        <f>'4L'!$BI$22</f>
        <v>B0222WFC_TOT78</v>
      </c>
      <c r="F5543">
        <f>IF(ISBLANK('4L'!$O$22),"",'4L'!$O$22)</f>
        <v>0</v>
      </c>
    </row>
    <row r="5544" spans="1:6">
      <c r="A5544" t="s">
        <v>15725</v>
      </c>
      <c r="B5544" t="str">
        <f>'4L'!$AZ$23</f>
        <v>B0223WFO_WR</v>
      </c>
      <c r="F5544" t="str">
        <f>IF(ISBLANK('4L'!$F$23),"",'4L'!$F$23)</f>
        <v/>
      </c>
    </row>
    <row r="5545" spans="1:6">
      <c r="A5545" t="s">
        <v>15725</v>
      </c>
      <c r="B5545" t="str">
        <f>'4L'!$BA$23</f>
        <v>B0223WFO_RWT</v>
      </c>
      <c r="F5545" t="str">
        <f>IF(ISBLANK('4L'!$G$23),"",'4L'!$G$23)</f>
        <v/>
      </c>
    </row>
    <row r="5546" spans="1:6">
      <c r="A5546" t="s">
        <v>15725</v>
      </c>
      <c r="B5546" t="str">
        <f>'4L'!$BB$23</f>
        <v>B0223WFO_RWS</v>
      </c>
      <c r="F5546" t="str">
        <f>IF(ISBLANK('4L'!$H$23),"",'4L'!$H$23)</f>
        <v/>
      </c>
    </row>
    <row r="5547" spans="1:6">
      <c r="A5547" t="s">
        <v>15725</v>
      </c>
      <c r="B5547" t="str">
        <f>'4L'!$BC$23</f>
        <v>B0223WFO_WT</v>
      </c>
      <c r="F5547" t="str">
        <f>IF(ISBLANK('4L'!$I$23),"",'4L'!$I$23)</f>
        <v/>
      </c>
    </row>
    <row r="5548" spans="1:6">
      <c r="A5548" t="s">
        <v>15725</v>
      </c>
      <c r="B5548" t="str">
        <f>'4L'!$BD$23</f>
        <v>B0223WFO_TWD</v>
      </c>
      <c r="F5548" t="str">
        <f>IF(ISBLANK('4L'!$J$23),"",'4L'!$J$23)</f>
        <v/>
      </c>
    </row>
    <row r="5549" spans="1:6">
      <c r="A5549" t="s">
        <v>15725</v>
      </c>
      <c r="B5549" t="str">
        <f>'4L'!$BE$23</f>
        <v>B0223WFO_TOT</v>
      </c>
      <c r="F5549">
        <f>IF(ISBLANK('4L'!$K$23),"",'4L'!$K$23)</f>
        <v>0</v>
      </c>
    </row>
    <row r="5550" spans="1:6">
      <c r="A5550" t="s">
        <v>15725</v>
      </c>
      <c r="B5550" t="str">
        <f>'4L'!$BF$23</f>
        <v>B0223WFO_ASC</v>
      </c>
      <c r="F5550" t="str">
        <f>IF(ISBLANK('4L'!$L$23),"",'4L'!$L$23)</f>
        <v/>
      </c>
    </row>
    <row r="5551" spans="1:6">
      <c r="A5551" t="s">
        <v>15725</v>
      </c>
      <c r="B5551" t="str">
        <f>'4L'!$BG$23</f>
        <v>B0223WFO_TC</v>
      </c>
      <c r="F5551" t="str">
        <f>IF(ISBLANK('4L'!$M$23),"",'4L'!$M$23)</f>
        <v/>
      </c>
    </row>
    <row r="5552" spans="1:6">
      <c r="A5552" t="s">
        <v>15725</v>
      </c>
      <c r="B5552" t="str">
        <f>'4L'!$BH$23</f>
        <v>B0223WFO_TOT8</v>
      </c>
      <c r="F5552">
        <f>IF(ISBLANK('4L'!$N$23),"",'4L'!$N$23)</f>
        <v>0</v>
      </c>
    </row>
    <row r="5553" spans="1:6">
      <c r="A5553" t="s">
        <v>15725</v>
      </c>
      <c r="B5553" t="str">
        <f>'4L'!$BI$23</f>
        <v>B0223WFO_TOT78</v>
      </c>
      <c r="F5553">
        <f>IF(ISBLANK('4L'!$O$23),"",'4L'!$O$23)</f>
        <v>0</v>
      </c>
    </row>
    <row r="5554" spans="1:6">
      <c r="A5554" t="s">
        <v>15725</v>
      </c>
      <c r="B5554" t="str">
        <f>'4L'!$AZ$24</f>
        <v>B0224WFT_WR</v>
      </c>
      <c r="F5554">
        <f>IF(ISBLANK('4L'!$F$24),"",'4L'!$F$24)</f>
        <v>0</v>
      </c>
    </row>
    <row r="5555" spans="1:6">
      <c r="A5555" t="s">
        <v>15725</v>
      </c>
      <c r="B5555" t="str">
        <f>'4L'!$BA$24</f>
        <v>B0224WFT_RWT</v>
      </c>
      <c r="F5555">
        <f>IF(ISBLANK('4L'!$G$24),"",'4L'!$G$24)</f>
        <v>0</v>
      </c>
    </row>
    <row r="5556" spans="1:6">
      <c r="A5556" t="s">
        <v>15725</v>
      </c>
      <c r="B5556" t="str">
        <f>'4L'!$BB$24</f>
        <v>B0224WFT_RWS</v>
      </c>
      <c r="F5556">
        <f>IF(ISBLANK('4L'!$H$24),"",'4L'!$H$24)</f>
        <v>0</v>
      </c>
    </row>
    <row r="5557" spans="1:6">
      <c r="A5557" t="s">
        <v>15725</v>
      </c>
      <c r="B5557" t="str">
        <f>'4L'!$BC$24</f>
        <v>B0224WFT_WT</v>
      </c>
      <c r="F5557">
        <f>IF(ISBLANK('4L'!$I$24),"",'4L'!$I$24)</f>
        <v>0</v>
      </c>
    </row>
    <row r="5558" spans="1:6">
      <c r="A5558" t="s">
        <v>15725</v>
      </c>
      <c r="B5558" t="str">
        <f>'4L'!$BD$24</f>
        <v>B0224WFT_TWD</v>
      </c>
      <c r="F5558">
        <f>IF(ISBLANK('4L'!$J$24),"",'4L'!$J$24)</f>
        <v>0</v>
      </c>
    </row>
    <row r="5559" spans="1:6">
      <c r="A5559" t="s">
        <v>15725</v>
      </c>
      <c r="B5559" t="str">
        <f>'4L'!$BE$24</f>
        <v>B0224WFT_TOT</v>
      </c>
      <c r="F5559">
        <f>IF(ISBLANK('4L'!$K$24),"",'4L'!$K$24)</f>
        <v>0</v>
      </c>
    </row>
    <row r="5560" spans="1:6">
      <c r="A5560" t="s">
        <v>15725</v>
      </c>
      <c r="B5560" t="str">
        <f>'4L'!$BF$24</f>
        <v>B0224WFT_ASC</v>
      </c>
      <c r="F5560">
        <f>IF(ISBLANK('4L'!$L$24),"",'4L'!$L$24)</f>
        <v>0</v>
      </c>
    </row>
    <row r="5561" spans="1:6">
      <c r="A5561" t="s">
        <v>15725</v>
      </c>
      <c r="B5561" t="str">
        <f>'4L'!$BG$24</f>
        <v>B0224WFT_TC</v>
      </c>
      <c r="F5561">
        <f>IF(ISBLANK('4L'!$M$24),"",'4L'!$M$24)</f>
        <v>0</v>
      </c>
    </row>
    <row r="5562" spans="1:6">
      <c r="A5562" t="s">
        <v>15725</v>
      </c>
      <c r="B5562" t="str">
        <f>'4L'!$BH$24</f>
        <v>B0224WFT_TOT8</v>
      </c>
      <c r="F5562">
        <f>IF(ISBLANK('4L'!$N$24),"",'4L'!$N$24)</f>
        <v>0</v>
      </c>
    </row>
    <row r="5563" spans="1:6">
      <c r="A5563" t="s">
        <v>15725</v>
      </c>
      <c r="B5563" t="str">
        <f>'4L'!$BI$24</f>
        <v>B0224WFT_TOT78</v>
      </c>
      <c r="F5563">
        <f>IF(ISBLANK('4L'!$O$24),"",'4L'!$O$24)</f>
        <v>0</v>
      </c>
    </row>
    <row r="5564" spans="1:6">
      <c r="A5564" t="s">
        <v>15725</v>
      </c>
      <c r="B5564" t="str">
        <f>'4L'!$BP$24</f>
        <v>B0385WFD_CUMME</v>
      </c>
      <c r="F5564" t="str">
        <f>IF(ISBLANK('4L'!$V$24),"",'4L'!$V$24)</f>
        <v/>
      </c>
    </row>
    <row r="5565" spans="1:6">
      <c r="A5565" t="s">
        <v>15725</v>
      </c>
      <c r="B5565" t="str">
        <f>'4L'!$BQ$24</f>
        <v>B0385WFD_CUMMA</v>
      </c>
      <c r="F5565" t="str">
        <f>IF(ISBLANK('4L'!$W$24),"",'4L'!$W$24)</f>
        <v/>
      </c>
    </row>
    <row r="5566" spans="1:6">
      <c r="A5566" t="s">
        <v>15725</v>
      </c>
      <c r="B5566" t="str">
        <f>'4L'!$BR$24</f>
        <v>B0385WFD_CUMMT</v>
      </c>
      <c r="F5566" t="str">
        <f>IF(ISBLANK('4L'!$X$24),"",'4L'!$X$24)</f>
        <v/>
      </c>
    </row>
    <row r="5567" spans="1:6">
      <c r="A5567" t="s">
        <v>15725</v>
      </c>
      <c r="B5567" t="str">
        <f>'4L'!$AZ$25</f>
        <v>B0225IVC_WR</v>
      </c>
      <c r="F5567" t="str">
        <f>IF(ISBLANK('4L'!$F$25),"",'4L'!$F$25)</f>
        <v/>
      </c>
    </row>
    <row r="5568" spans="1:6">
      <c r="A5568" t="s">
        <v>15725</v>
      </c>
      <c r="B5568" t="str">
        <f>'4L'!$BA$25</f>
        <v>B0225IVC_RWT</v>
      </c>
      <c r="F5568" t="str">
        <f>IF(ISBLANK('4L'!$G$25),"",'4L'!$G$25)</f>
        <v/>
      </c>
    </row>
    <row r="5569" spans="1:6">
      <c r="A5569" t="s">
        <v>15725</v>
      </c>
      <c r="B5569" t="str">
        <f>'4L'!$BB$25</f>
        <v>B0225IVC_RWS</v>
      </c>
      <c r="F5569" t="str">
        <f>IF(ISBLANK('4L'!$H$25),"",'4L'!$H$25)</f>
        <v/>
      </c>
    </row>
    <row r="5570" spans="1:6">
      <c r="A5570" t="s">
        <v>15725</v>
      </c>
      <c r="B5570" t="str">
        <f>'4L'!$BC$25</f>
        <v>B0225IVC_WT</v>
      </c>
      <c r="F5570" t="str">
        <f>IF(ISBLANK('4L'!$I$25),"",'4L'!$I$25)</f>
        <v/>
      </c>
    </row>
    <row r="5571" spans="1:6">
      <c r="A5571" t="s">
        <v>15725</v>
      </c>
      <c r="B5571" t="str">
        <f>'4L'!$BD$25</f>
        <v>B0225IVC_TWD</v>
      </c>
      <c r="F5571" t="str">
        <f>IF(ISBLANK('4L'!$J$25),"",'4L'!$J$25)</f>
        <v/>
      </c>
    </row>
    <row r="5572" spans="1:6">
      <c r="A5572" t="s">
        <v>15725</v>
      </c>
      <c r="B5572" t="str">
        <f>'4L'!$BE$25</f>
        <v>B0225IVC_TOT</v>
      </c>
      <c r="F5572">
        <f>IF(ISBLANK('4L'!$K$25),"",'4L'!$K$25)</f>
        <v>0</v>
      </c>
    </row>
    <row r="5573" spans="1:6">
      <c r="A5573" t="s">
        <v>15725</v>
      </c>
      <c r="B5573" t="str">
        <f>'4L'!$BF$25</f>
        <v>B0225IVC_ASC</v>
      </c>
      <c r="F5573" t="str">
        <f>IF(ISBLANK('4L'!$L$25),"",'4L'!$L$25)</f>
        <v/>
      </c>
    </row>
    <row r="5574" spans="1:6">
      <c r="A5574" t="s">
        <v>15725</v>
      </c>
      <c r="B5574" t="str">
        <f>'4L'!$BG$25</f>
        <v>B0225IVC_TC</v>
      </c>
      <c r="F5574" t="str">
        <f>IF(ISBLANK('4L'!$M$25),"",'4L'!$M$25)</f>
        <v/>
      </c>
    </row>
    <row r="5575" spans="1:6">
      <c r="A5575" t="s">
        <v>15725</v>
      </c>
      <c r="B5575" t="str">
        <f>'4L'!$BH$25</f>
        <v>B0225IVC_TOT8</v>
      </c>
      <c r="F5575">
        <f>IF(ISBLANK('4L'!$N$25),"",'4L'!$N$25)</f>
        <v>0</v>
      </c>
    </row>
    <row r="5576" spans="1:6">
      <c r="A5576" t="s">
        <v>15725</v>
      </c>
      <c r="B5576" t="str">
        <f>'4L'!$BI$25</f>
        <v>B0225IVC_TOT78</v>
      </c>
      <c r="F5576">
        <f>IF(ISBLANK('4L'!$O$25),"",'4L'!$O$25)</f>
        <v>0</v>
      </c>
    </row>
    <row r="5577" spans="1:6">
      <c r="A5577" t="s">
        <v>15725</v>
      </c>
      <c r="B5577" t="str">
        <f>'4L'!$BJ$25</f>
        <v>B0C225IVC_WR</v>
      </c>
      <c r="F5577" t="str">
        <f>IF(ISBLANK('4L'!$P$25),"",'4L'!$P$25)</f>
        <v/>
      </c>
    </row>
    <row r="5578" spans="1:6">
      <c r="A5578" t="s">
        <v>15725</v>
      </c>
      <c r="B5578" t="str">
        <f>'4L'!$BK$25</f>
        <v>B0C225IVC_RWT</v>
      </c>
      <c r="F5578" t="str">
        <f>IF(ISBLANK('4L'!$Q$25),"",'4L'!$Q$25)</f>
        <v/>
      </c>
    </row>
    <row r="5579" spans="1:6">
      <c r="A5579" t="s">
        <v>15725</v>
      </c>
      <c r="B5579" t="str">
        <f>'4L'!$BL$25</f>
        <v>B0C225IVC_RWS</v>
      </c>
      <c r="F5579" t="str">
        <f>IF(ISBLANK('4L'!$R$25),"",'4L'!$R$25)</f>
        <v/>
      </c>
    </row>
    <row r="5580" spans="1:6">
      <c r="A5580" t="s">
        <v>15725</v>
      </c>
      <c r="B5580" t="str">
        <f>'4L'!$BM$25</f>
        <v>B0C225IVC_WT</v>
      </c>
      <c r="F5580" t="str">
        <f>IF(ISBLANK('4L'!$S$25),"",'4L'!$S$25)</f>
        <v/>
      </c>
    </row>
    <row r="5581" spans="1:6">
      <c r="A5581" t="s">
        <v>15725</v>
      </c>
      <c r="B5581" t="str">
        <f>'4L'!$BN$25</f>
        <v>B0C225IVC_TWD</v>
      </c>
      <c r="F5581" t="str">
        <f>IF(ISBLANK('4L'!$T$25),"",'4L'!$T$25)</f>
        <v/>
      </c>
    </row>
    <row r="5582" spans="1:6">
      <c r="A5582" t="s">
        <v>15725</v>
      </c>
      <c r="B5582" t="str">
        <f>'4L'!$BO$25</f>
        <v>B0C225IVC_TOT</v>
      </c>
      <c r="F5582">
        <f>IF(ISBLANK('4L'!$U$25),"",'4L'!$U$25)</f>
        <v>0</v>
      </c>
    </row>
    <row r="5583" spans="1:6">
      <c r="A5583" t="s">
        <v>15725</v>
      </c>
      <c r="B5583" t="str">
        <f>'4L'!$AZ$26</f>
        <v>B0226IVO_WR</v>
      </c>
      <c r="F5583" t="str">
        <f>IF(ISBLANK('4L'!$F$26),"",'4L'!$F$26)</f>
        <v/>
      </c>
    </row>
    <row r="5584" spans="1:6">
      <c r="A5584" t="s">
        <v>15725</v>
      </c>
      <c r="B5584" t="str">
        <f>'4L'!$BA$26</f>
        <v>B0226IVO_RWT</v>
      </c>
      <c r="F5584" t="str">
        <f>IF(ISBLANK('4L'!$G$26),"",'4L'!$G$26)</f>
        <v/>
      </c>
    </row>
    <row r="5585" spans="1:6">
      <c r="A5585" t="s">
        <v>15725</v>
      </c>
      <c r="B5585" t="str">
        <f>'4L'!$BB$26</f>
        <v>B0226IVO_RWS</v>
      </c>
      <c r="F5585" t="str">
        <f>IF(ISBLANK('4L'!$H$26),"",'4L'!$H$26)</f>
        <v/>
      </c>
    </row>
    <row r="5586" spans="1:6">
      <c r="A5586" t="s">
        <v>15725</v>
      </c>
      <c r="B5586" t="str">
        <f>'4L'!$BC$26</f>
        <v>B0226IVO_WT</v>
      </c>
      <c r="F5586" t="str">
        <f>IF(ISBLANK('4L'!$I$26),"",'4L'!$I$26)</f>
        <v/>
      </c>
    </row>
    <row r="5587" spans="1:6">
      <c r="A5587" t="s">
        <v>15725</v>
      </c>
      <c r="B5587" t="str">
        <f>'4L'!$BD$26</f>
        <v>B0226IVO_TWD</v>
      </c>
      <c r="F5587" t="str">
        <f>IF(ISBLANK('4L'!$J$26),"",'4L'!$J$26)</f>
        <v/>
      </c>
    </row>
    <row r="5588" spans="1:6">
      <c r="A5588" t="s">
        <v>15725</v>
      </c>
      <c r="B5588" t="str">
        <f>'4L'!$BE$26</f>
        <v>B0226IVO_TOT</v>
      </c>
      <c r="F5588">
        <f>IF(ISBLANK('4L'!$K$26),"",'4L'!$K$26)</f>
        <v>0</v>
      </c>
    </row>
    <row r="5589" spans="1:6">
      <c r="A5589" t="s">
        <v>15725</v>
      </c>
      <c r="B5589" t="str">
        <f>'4L'!$BF$26</f>
        <v>B0226IVO_ASC</v>
      </c>
      <c r="F5589" t="str">
        <f>IF(ISBLANK('4L'!$L$26),"",'4L'!$L$26)</f>
        <v/>
      </c>
    </row>
    <row r="5590" spans="1:6">
      <c r="A5590" t="s">
        <v>15725</v>
      </c>
      <c r="B5590" t="str">
        <f>'4L'!$BG$26</f>
        <v>B0226IVO_TC</v>
      </c>
      <c r="F5590" t="str">
        <f>IF(ISBLANK('4L'!$M$26),"",'4L'!$M$26)</f>
        <v/>
      </c>
    </row>
    <row r="5591" spans="1:6">
      <c r="A5591" t="s">
        <v>15725</v>
      </c>
      <c r="B5591" t="str">
        <f>'4L'!$BH$26</f>
        <v>B0226IVO_TOT8</v>
      </c>
      <c r="F5591">
        <f>IF(ISBLANK('4L'!$N$26),"",'4L'!$N$26)</f>
        <v>0</v>
      </c>
    </row>
    <row r="5592" spans="1:6">
      <c r="A5592" t="s">
        <v>15725</v>
      </c>
      <c r="B5592" t="str">
        <f>'4L'!$BI$26</f>
        <v>B0226IVO_TOT78</v>
      </c>
      <c r="F5592">
        <f>IF(ISBLANK('4L'!$O$26),"",'4L'!$O$26)</f>
        <v>0</v>
      </c>
    </row>
    <row r="5593" spans="1:6">
      <c r="A5593" t="s">
        <v>15725</v>
      </c>
      <c r="B5593" t="str">
        <f>'4L'!$BJ$26</f>
        <v>B0C226IVO_WR</v>
      </c>
      <c r="F5593" t="str">
        <f>IF(ISBLANK('4L'!$P$26),"",'4L'!$P$26)</f>
        <v/>
      </c>
    </row>
    <row r="5594" spans="1:6">
      <c r="A5594" t="s">
        <v>15725</v>
      </c>
      <c r="B5594" t="str">
        <f>'4L'!$BK$26</f>
        <v>B0C226IVO_RWT</v>
      </c>
      <c r="F5594" t="str">
        <f>IF(ISBLANK('4L'!$Q$26),"",'4L'!$Q$26)</f>
        <v/>
      </c>
    </row>
    <row r="5595" spans="1:6">
      <c r="A5595" t="s">
        <v>15725</v>
      </c>
      <c r="B5595" t="str">
        <f>'4L'!$BL$26</f>
        <v>B0C226IVO_RWS</v>
      </c>
      <c r="F5595" t="str">
        <f>IF(ISBLANK('4L'!$R$26),"",'4L'!$R$26)</f>
        <v/>
      </c>
    </row>
    <row r="5596" spans="1:6">
      <c r="A5596" t="s">
        <v>15725</v>
      </c>
      <c r="B5596" t="str">
        <f>'4L'!$BM$26</f>
        <v>B0C226IVO_WT</v>
      </c>
      <c r="F5596" t="str">
        <f>IF(ISBLANK('4L'!$S$26),"",'4L'!$S$26)</f>
        <v/>
      </c>
    </row>
    <row r="5597" spans="1:6">
      <c r="A5597" t="s">
        <v>15725</v>
      </c>
      <c r="B5597" t="str">
        <f>'4L'!$BN$26</f>
        <v>B0C226IVO_TWD</v>
      </c>
      <c r="F5597" t="str">
        <f>IF(ISBLANK('4L'!$T$26),"",'4L'!$T$26)</f>
        <v/>
      </c>
    </row>
    <row r="5598" spans="1:6">
      <c r="A5598" t="s">
        <v>15725</v>
      </c>
      <c r="B5598" t="str">
        <f>'4L'!$BO$26</f>
        <v>B0C226IVO_TOT</v>
      </c>
      <c r="F5598">
        <f>IF(ISBLANK('4L'!$U$26),"",'4L'!$U$26)</f>
        <v>0</v>
      </c>
    </row>
    <row r="5599" spans="1:6">
      <c r="A5599" t="s">
        <v>15725</v>
      </c>
      <c r="B5599" t="str">
        <f>'4L'!$AZ$27</f>
        <v>B0227IVT_WR</v>
      </c>
      <c r="F5599">
        <f>IF(ISBLANK('4L'!$F$27),"",'4L'!$F$27)</f>
        <v>0</v>
      </c>
    </row>
    <row r="5600" spans="1:6">
      <c r="A5600" t="s">
        <v>15725</v>
      </c>
      <c r="B5600" t="str">
        <f>'4L'!$BA$27</f>
        <v>B0227IVT_RWT</v>
      </c>
      <c r="F5600">
        <f>IF(ISBLANK('4L'!$G$27),"",'4L'!$G$27)</f>
        <v>0</v>
      </c>
    </row>
    <row r="5601" spans="1:6">
      <c r="A5601" t="s">
        <v>15725</v>
      </c>
      <c r="B5601" t="str">
        <f>'4L'!$BB$27</f>
        <v>B0227IVT_RWS</v>
      </c>
      <c r="F5601">
        <f>IF(ISBLANK('4L'!$H$27),"",'4L'!$H$27)</f>
        <v>0</v>
      </c>
    </row>
    <row r="5602" spans="1:6">
      <c r="A5602" t="s">
        <v>15725</v>
      </c>
      <c r="B5602" t="str">
        <f>'4L'!$BC$27</f>
        <v>B0227IVT_WT</v>
      </c>
      <c r="F5602">
        <f>IF(ISBLANK('4L'!$I$27),"",'4L'!$I$27)</f>
        <v>0</v>
      </c>
    </row>
    <row r="5603" spans="1:6">
      <c r="A5603" t="s">
        <v>15725</v>
      </c>
      <c r="B5603" t="str">
        <f>'4L'!$BD$27</f>
        <v>B0227IVT_TWD</v>
      </c>
      <c r="F5603">
        <f>IF(ISBLANK('4L'!$J$27),"",'4L'!$J$27)</f>
        <v>0</v>
      </c>
    </row>
    <row r="5604" spans="1:6">
      <c r="A5604" t="s">
        <v>15725</v>
      </c>
      <c r="B5604" t="str">
        <f>'4L'!$BE$27</f>
        <v>B0227IVT_TOT</v>
      </c>
      <c r="F5604">
        <f>IF(ISBLANK('4L'!$K$27),"",'4L'!$K$27)</f>
        <v>0</v>
      </c>
    </row>
    <row r="5605" spans="1:6">
      <c r="A5605" t="s">
        <v>15725</v>
      </c>
      <c r="B5605" t="str">
        <f>'4L'!$BF$27</f>
        <v>B0227IVT_ASC</v>
      </c>
      <c r="F5605">
        <f>IF(ISBLANK('4L'!$L$27),"",'4L'!$L$27)</f>
        <v>0</v>
      </c>
    </row>
    <row r="5606" spans="1:6">
      <c r="A5606" t="s">
        <v>15725</v>
      </c>
      <c r="B5606" t="str">
        <f>'4L'!$BG$27</f>
        <v>B0227IVT_TC</v>
      </c>
      <c r="F5606">
        <f>IF(ISBLANK('4L'!$M$27),"",'4L'!$M$27)</f>
        <v>0</v>
      </c>
    </row>
    <row r="5607" spans="1:6">
      <c r="A5607" t="s">
        <v>15725</v>
      </c>
      <c r="B5607" t="str">
        <f>'4L'!$BH$27</f>
        <v>B0227IVT_TOT8</v>
      </c>
      <c r="F5607">
        <f>IF(ISBLANK('4L'!$N$27),"",'4L'!$N$27)</f>
        <v>0</v>
      </c>
    </row>
    <row r="5608" spans="1:6">
      <c r="A5608" t="s">
        <v>15725</v>
      </c>
      <c r="B5608" t="str">
        <f>'4L'!$BI$27</f>
        <v>B0227IVT_TOT78</v>
      </c>
      <c r="F5608">
        <f>IF(ISBLANK('4L'!$O$27),"",'4L'!$O$27)</f>
        <v>0</v>
      </c>
    </row>
    <row r="5609" spans="1:6">
      <c r="A5609" t="s">
        <v>15725</v>
      </c>
      <c r="B5609" t="str">
        <f>'4L'!$BJ$27</f>
        <v>B0C227IVT_WR</v>
      </c>
      <c r="F5609">
        <f>IF(ISBLANK('4L'!$P$27),"",'4L'!$P$27)</f>
        <v>0</v>
      </c>
    </row>
    <row r="5610" spans="1:6">
      <c r="A5610" t="s">
        <v>15725</v>
      </c>
      <c r="B5610" t="str">
        <f>'4L'!$BK$27</f>
        <v>B0C227IVT_RWT</v>
      </c>
      <c r="F5610">
        <f>IF(ISBLANK('4L'!$Q$27),"",'4L'!$Q$27)</f>
        <v>0</v>
      </c>
    </row>
    <row r="5611" spans="1:6">
      <c r="A5611" t="s">
        <v>15725</v>
      </c>
      <c r="B5611" t="str">
        <f>'4L'!$BL$27</f>
        <v>B0C227IVT_RWS</v>
      </c>
      <c r="F5611">
        <f>IF(ISBLANK('4L'!$R$27),"",'4L'!$R$27)</f>
        <v>0</v>
      </c>
    </row>
    <row r="5612" spans="1:6">
      <c r="A5612" t="s">
        <v>15725</v>
      </c>
      <c r="B5612" t="str">
        <f>'4L'!$BM$27</f>
        <v>B0C227IVT_WT</v>
      </c>
      <c r="F5612">
        <f>IF(ISBLANK('4L'!$S$27),"",'4L'!$S$27)</f>
        <v>0</v>
      </c>
    </row>
    <row r="5613" spans="1:6">
      <c r="A5613" t="s">
        <v>15725</v>
      </c>
      <c r="B5613" t="str">
        <f>'4L'!$BN$27</f>
        <v>B0C227IVT_TWD</v>
      </c>
      <c r="F5613">
        <f>IF(ISBLANK('4L'!$T$27),"",'4L'!$T$27)</f>
        <v>0</v>
      </c>
    </row>
    <row r="5614" spans="1:6">
      <c r="A5614" t="s">
        <v>15725</v>
      </c>
      <c r="B5614" t="str">
        <f>'4L'!$BO$27</f>
        <v>B0C227IVT_TOT</v>
      </c>
      <c r="F5614">
        <f>IF(ISBLANK('4L'!$U$27),"",'4L'!$U$27)</f>
        <v>0</v>
      </c>
    </row>
    <row r="5615" spans="1:6">
      <c r="A5615" t="s">
        <v>15725</v>
      </c>
      <c r="B5615" t="str">
        <f>'4L'!$BP$27</f>
        <v>B0385I_CUMME</v>
      </c>
      <c r="F5615" t="str">
        <f>IF(ISBLANK('4L'!$V$27),"",'4L'!$V$27)</f>
        <v/>
      </c>
    </row>
    <row r="5616" spans="1:6">
      <c r="A5616" t="s">
        <v>15725</v>
      </c>
      <c r="B5616" t="str">
        <f>'4L'!$BQ$27</f>
        <v>B0385I_CUMMA</v>
      </c>
      <c r="F5616" t="str">
        <f>IF(ISBLANK('4L'!$W$27),"",'4L'!$W$27)</f>
        <v/>
      </c>
    </row>
    <row r="5617" spans="1:6">
      <c r="A5617" t="s">
        <v>15725</v>
      </c>
      <c r="B5617" t="str">
        <f>'4L'!$BR$27</f>
        <v>B0385I_CUMMT</v>
      </c>
      <c r="F5617" t="str">
        <f>IF(ISBLANK('4L'!$X$27),"",'4L'!$X$27)</f>
        <v/>
      </c>
    </row>
    <row r="5618" spans="1:6">
      <c r="A5618" t="s">
        <v>15725</v>
      </c>
      <c r="B5618" t="str">
        <f>'4L'!$AZ$28</f>
        <v>B0228TET_WR</v>
      </c>
      <c r="F5618">
        <f>IF(ISBLANK('4L'!$F$28),"",'4L'!$F$28)</f>
        <v>0</v>
      </c>
    </row>
    <row r="5619" spans="1:6">
      <c r="A5619" t="s">
        <v>15725</v>
      </c>
      <c r="B5619" t="str">
        <f>'4L'!$BA$28</f>
        <v>B0228TET_RWT</v>
      </c>
      <c r="F5619">
        <f>IF(ISBLANK('4L'!$G$28),"",'4L'!$G$28)</f>
        <v>0</v>
      </c>
    </row>
    <row r="5620" spans="1:6">
      <c r="A5620" t="s">
        <v>15725</v>
      </c>
      <c r="B5620" t="str">
        <f>'4L'!$BB$28</f>
        <v>B0228TET_RWS</v>
      </c>
      <c r="F5620">
        <f>IF(ISBLANK('4L'!$H$28),"",'4L'!$H$28)</f>
        <v>0</v>
      </c>
    </row>
    <row r="5621" spans="1:6">
      <c r="A5621" t="s">
        <v>15725</v>
      </c>
      <c r="B5621" t="str">
        <f>'4L'!$BC$28</f>
        <v>B0228TET_WT</v>
      </c>
      <c r="F5621">
        <f>IF(ISBLANK('4L'!$I$28),"",'4L'!$I$28)</f>
        <v>0</v>
      </c>
    </row>
    <row r="5622" spans="1:6">
      <c r="A5622" t="s">
        <v>15725</v>
      </c>
      <c r="B5622" t="str">
        <f>'4L'!$BD$28</f>
        <v>B0228TET_TWD</v>
      </c>
      <c r="F5622">
        <f>IF(ISBLANK('4L'!$J$28),"",'4L'!$J$28)</f>
        <v>0</v>
      </c>
    </row>
    <row r="5623" spans="1:6">
      <c r="A5623" t="s">
        <v>15725</v>
      </c>
      <c r="B5623" t="str">
        <f>'4L'!$BE$28</f>
        <v>B0228TET_TOT</v>
      </c>
      <c r="F5623">
        <f>IF(ISBLANK('4L'!$K$28),"",'4L'!$K$28)</f>
        <v>0</v>
      </c>
    </row>
    <row r="5624" spans="1:6">
      <c r="A5624" t="s">
        <v>15725</v>
      </c>
      <c r="B5624" t="str">
        <f>'4L'!$BF$28</f>
        <v>B0228TET_ASC</v>
      </c>
      <c r="F5624">
        <f>IF(ISBLANK('4L'!$L$28),"",'4L'!$L$28)</f>
        <v>0</v>
      </c>
    </row>
    <row r="5625" spans="1:6">
      <c r="A5625" t="s">
        <v>15725</v>
      </c>
      <c r="B5625" t="str">
        <f>'4L'!$BG$28</f>
        <v>B0228TET_TC</v>
      </c>
      <c r="F5625">
        <f>IF(ISBLANK('4L'!$M$28),"",'4L'!$M$28)</f>
        <v>0</v>
      </c>
    </row>
    <row r="5626" spans="1:6">
      <c r="A5626" t="s">
        <v>15725</v>
      </c>
      <c r="B5626" t="str">
        <f>'4L'!$BH$28</f>
        <v>B0228TET_TOT8</v>
      </c>
      <c r="F5626">
        <f>IF(ISBLANK('4L'!$N$28),"",'4L'!$N$28)</f>
        <v>0</v>
      </c>
    </row>
    <row r="5627" spans="1:6">
      <c r="A5627" t="s">
        <v>15725</v>
      </c>
      <c r="B5627" t="str">
        <f>'4L'!$BI$28</f>
        <v>B0228TET_TOT78</v>
      </c>
      <c r="F5627">
        <f>IF(ISBLANK('4L'!$O$28),"",'4L'!$O$28)</f>
        <v>0</v>
      </c>
    </row>
    <row r="5628" spans="1:6">
      <c r="A5628" t="s">
        <v>15725</v>
      </c>
      <c r="B5628" t="str">
        <f>'4L'!$BP$28</f>
        <v>B0386TEPE_CUMME</v>
      </c>
      <c r="F5628">
        <f>IF(ISBLANK('4L'!$V$28),"",'4L'!$V$28)</f>
        <v>0</v>
      </c>
    </row>
    <row r="5629" spans="1:6">
      <c r="A5629" t="s">
        <v>15725</v>
      </c>
      <c r="B5629" t="str">
        <f>'4L'!$BQ$28</f>
        <v>B0386TEPE_CUMMA</v>
      </c>
      <c r="F5629">
        <f>IF(ISBLANK('4L'!$W$28),"",'4L'!$W$28)</f>
        <v>0</v>
      </c>
    </row>
    <row r="5630" spans="1:6">
      <c r="A5630" t="s">
        <v>15725</v>
      </c>
      <c r="B5630" t="str">
        <f>'4L'!$BR$28</f>
        <v>B0386TEPE_CUMMT</v>
      </c>
      <c r="F5630">
        <f>IF(ISBLANK('4L'!$X$28),"",'4L'!$X$28)</f>
        <v>0</v>
      </c>
    </row>
    <row r="5631" spans="1:6">
      <c r="A5631" t="s">
        <v>15725</v>
      </c>
      <c r="B5631" t="str">
        <f>'4L'!$AZ$31</f>
        <v>B0229SSC_WR</v>
      </c>
      <c r="F5631" t="str">
        <f>IF(ISBLANK('4L'!$F$31),"",'4L'!$F$31)</f>
        <v/>
      </c>
    </row>
    <row r="5632" spans="1:6">
      <c r="A5632" t="s">
        <v>15725</v>
      </c>
      <c r="B5632" t="str">
        <f>'4L'!$BA$31</f>
        <v>B0229SSC_RWT</v>
      </c>
      <c r="F5632" t="str">
        <f>IF(ISBLANK('4L'!$G$31),"",'4L'!$G$31)</f>
        <v/>
      </c>
    </row>
    <row r="5633" spans="1:6">
      <c r="A5633" t="s">
        <v>15725</v>
      </c>
      <c r="B5633" t="str">
        <f>'4L'!$BB$31</f>
        <v>B0229SSC_RWS</v>
      </c>
      <c r="F5633" t="str">
        <f>IF(ISBLANK('4L'!$H$31),"",'4L'!$H$31)</f>
        <v/>
      </c>
    </row>
    <row r="5634" spans="1:6">
      <c r="A5634" t="s">
        <v>15725</v>
      </c>
      <c r="B5634" t="str">
        <f>'4L'!$BC$31</f>
        <v>B0229SSC_WT</v>
      </c>
      <c r="F5634" t="str">
        <f>IF(ISBLANK('4L'!$I$31),"",'4L'!$I$31)</f>
        <v/>
      </c>
    </row>
    <row r="5635" spans="1:6">
      <c r="A5635" t="s">
        <v>15725</v>
      </c>
      <c r="B5635" t="str">
        <f>'4L'!$BD$31</f>
        <v>B0229SSC_TWD</v>
      </c>
      <c r="F5635" t="str">
        <f>IF(ISBLANK('4L'!$J$31),"",'4L'!$J$31)</f>
        <v/>
      </c>
    </row>
    <row r="5636" spans="1:6">
      <c r="A5636" t="s">
        <v>15725</v>
      </c>
      <c r="B5636" t="str">
        <f>'4L'!$BE$31</f>
        <v>B0229SSC_TOT</v>
      </c>
      <c r="F5636">
        <f>IF(ISBLANK('4L'!$K$31),"",'4L'!$K$31)</f>
        <v>0</v>
      </c>
    </row>
    <row r="5637" spans="1:6">
      <c r="A5637" t="s">
        <v>15725</v>
      </c>
      <c r="B5637" t="str">
        <f>'4L'!$BF$31</f>
        <v>B0229SSC_ASC</v>
      </c>
      <c r="F5637" t="str">
        <f>IF(ISBLANK('4L'!$L$31),"",'4L'!$L$31)</f>
        <v/>
      </c>
    </row>
    <row r="5638" spans="1:6">
      <c r="A5638" t="s">
        <v>15725</v>
      </c>
      <c r="B5638" t="str">
        <f>'4L'!$BG$31</f>
        <v>B0229SSC_TC</v>
      </c>
      <c r="F5638" t="str">
        <f>IF(ISBLANK('4L'!$M$31),"",'4L'!$M$31)</f>
        <v/>
      </c>
    </row>
    <row r="5639" spans="1:6">
      <c r="A5639" t="s">
        <v>15725</v>
      </c>
      <c r="B5639" t="str">
        <f>'4L'!$BH$31</f>
        <v>B0229SSC_TOT8</v>
      </c>
      <c r="F5639">
        <f>IF(ISBLANK('4L'!$N$31),"",'4L'!$N$31)</f>
        <v>0</v>
      </c>
    </row>
    <row r="5640" spans="1:6">
      <c r="A5640" t="s">
        <v>15725</v>
      </c>
      <c r="B5640" t="str">
        <f>'4L'!$BI$31</f>
        <v>B0229SSC_TOT78</v>
      </c>
      <c r="F5640">
        <f>IF(ISBLANK('4L'!$O$31),"",'4L'!$O$31)</f>
        <v>0</v>
      </c>
    </row>
    <row r="5641" spans="1:6">
      <c r="A5641" t="s">
        <v>15725</v>
      </c>
      <c r="B5641" t="str">
        <f>'4L'!$BJ$31</f>
        <v>B0C229SSC_WR</v>
      </c>
      <c r="F5641" t="str">
        <f>IF(ISBLANK('4L'!$P$31),"",'4L'!$P$31)</f>
        <v/>
      </c>
    </row>
    <row r="5642" spans="1:6">
      <c r="A5642" t="s">
        <v>15725</v>
      </c>
      <c r="B5642" t="str">
        <f>'4L'!$BK$31</f>
        <v>B0C229SSC_RWT</v>
      </c>
      <c r="F5642" t="str">
        <f>IF(ISBLANK('4L'!$Q$31),"",'4L'!$Q$31)</f>
        <v/>
      </c>
    </row>
    <row r="5643" spans="1:6">
      <c r="A5643" t="s">
        <v>15725</v>
      </c>
      <c r="B5643" t="str">
        <f>'4L'!$BL$31</f>
        <v>B0C229SSC_RWS</v>
      </c>
      <c r="F5643" t="str">
        <f>IF(ISBLANK('4L'!$R$31),"",'4L'!$R$31)</f>
        <v/>
      </c>
    </row>
    <row r="5644" spans="1:6">
      <c r="A5644" t="s">
        <v>15725</v>
      </c>
      <c r="B5644" t="str">
        <f>'4L'!$BM$31</f>
        <v>B0C229SSC_WT</v>
      </c>
      <c r="F5644" t="str">
        <f>IF(ISBLANK('4L'!$S$31),"",'4L'!$S$31)</f>
        <v/>
      </c>
    </row>
    <row r="5645" spans="1:6">
      <c r="A5645" t="s">
        <v>15725</v>
      </c>
      <c r="B5645" t="str">
        <f>'4L'!$BN$31</f>
        <v>B0C229SSC_TWD</v>
      </c>
      <c r="F5645" t="str">
        <f>IF(ISBLANK('4L'!$T$31),"",'4L'!$T$31)</f>
        <v/>
      </c>
    </row>
    <row r="5646" spans="1:6">
      <c r="A5646" t="s">
        <v>15725</v>
      </c>
      <c r="B5646" t="str">
        <f>'4L'!$BO$31</f>
        <v>B0C229SSC_TOT</v>
      </c>
      <c r="F5646">
        <f>IF(ISBLANK('4L'!$U$31),"",'4L'!$U$31)</f>
        <v>0</v>
      </c>
    </row>
    <row r="5647" spans="1:6">
      <c r="A5647" t="s">
        <v>15725</v>
      </c>
      <c r="B5647" t="str">
        <f>'4L'!$AZ$32</f>
        <v>B0230SSO_WR</v>
      </c>
      <c r="F5647" t="str">
        <f>IF(ISBLANK('4L'!$F$32),"",'4L'!$F$32)</f>
        <v/>
      </c>
    </row>
    <row r="5648" spans="1:6">
      <c r="A5648" t="s">
        <v>15725</v>
      </c>
      <c r="B5648" t="str">
        <f>'4L'!$BA$32</f>
        <v>B0230SSO_RWT</v>
      </c>
      <c r="F5648" t="str">
        <f>IF(ISBLANK('4L'!$G$32),"",'4L'!$G$32)</f>
        <v/>
      </c>
    </row>
    <row r="5649" spans="1:6">
      <c r="A5649" t="s">
        <v>15725</v>
      </c>
      <c r="B5649" t="str">
        <f>'4L'!$BB$32</f>
        <v>B0230SSO_RWS</v>
      </c>
      <c r="F5649" t="str">
        <f>IF(ISBLANK('4L'!$H$32),"",'4L'!$H$32)</f>
        <v/>
      </c>
    </row>
    <row r="5650" spans="1:6">
      <c r="A5650" t="s">
        <v>15725</v>
      </c>
      <c r="B5650" t="str">
        <f>'4L'!$BC$32</f>
        <v>B0230SSO_WT</v>
      </c>
      <c r="F5650" t="str">
        <f>IF(ISBLANK('4L'!$I$32),"",'4L'!$I$32)</f>
        <v/>
      </c>
    </row>
    <row r="5651" spans="1:6">
      <c r="A5651" t="s">
        <v>15725</v>
      </c>
      <c r="B5651" t="str">
        <f>'4L'!$BD$32</f>
        <v>B0230SSO_TWD</v>
      </c>
      <c r="F5651" t="str">
        <f>IF(ISBLANK('4L'!$J$32),"",'4L'!$J$32)</f>
        <v/>
      </c>
    </row>
    <row r="5652" spans="1:6">
      <c r="A5652" t="s">
        <v>15725</v>
      </c>
      <c r="B5652" t="str">
        <f>'4L'!$BE$32</f>
        <v>B0230SSO_TOT</v>
      </c>
      <c r="F5652">
        <f>IF(ISBLANK('4L'!$K$32),"",'4L'!$K$32)</f>
        <v>0</v>
      </c>
    </row>
    <row r="5653" spans="1:6">
      <c r="A5653" t="s">
        <v>15725</v>
      </c>
      <c r="B5653" t="str">
        <f>'4L'!$BF$32</f>
        <v>B0230SSO_ASC</v>
      </c>
      <c r="F5653" t="str">
        <f>IF(ISBLANK('4L'!$L$32),"",'4L'!$L$32)</f>
        <v/>
      </c>
    </row>
    <row r="5654" spans="1:6">
      <c r="A5654" t="s">
        <v>15725</v>
      </c>
      <c r="B5654" t="str">
        <f>'4L'!$BG$32</f>
        <v>B0230SSO_TC</v>
      </c>
      <c r="F5654" t="str">
        <f>IF(ISBLANK('4L'!$M$32),"",'4L'!$M$32)</f>
        <v/>
      </c>
    </row>
    <row r="5655" spans="1:6">
      <c r="A5655" t="s">
        <v>15725</v>
      </c>
      <c r="B5655" t="str">
        <f>'4L'!$BH$32</f>
        <v>B0230SSO_TOT8</v>
      </c>
      <c r="F5655">
        <f>IF(ISBLANK('4L'!$N$32),"",'4L'!$N$32)</f>
        <v>0</v>
      </c>
    </row>
    <row r="5656" spans="1:6">
      <c r="A5656" t="s">
        <v>15725</v>
      </c>
      <c r="B5656" t="str">
        <f>'4L'!$BI$32</f>
        <v>B0230SSO_TOT78</v>
      </c>
      <c r="F5656">
        <f>IF(ISBLANK('4L'!$O$32),"",'4L'!$O$32)</f>
        <v>0</v>
      </c>
    </row>
    <row r="5657" spans="1:6">
      <c r="A5657" t="s">
        <v>15725</v>
      </c>
      <c r="B5657" t="str">
        <f>'4L'!$BJ$32</f>
        <v>B0C230SSO_WR</v>
      </c>
      <c r="F5657" t="str">
        <f>IF(ISBLANK('4L'!$P$32),"",'4L'!$P$32)</f>
        <v/>
      </c>
    </row>
    <row r="5658" spans="1:6">
      <c r="A5658" t="s">
        <v>15725</v>
      </c>
      <c r="B5658" t="str">
        <f>'4L'!$BK$32</f>
        <v>B0C230SSO_RWT</v>
      </c>
      <c r="F5658" t="str">
        <f>IF(ISBLANK('4L'!$Q$32),"",'4L'!$Q$32)</f>
        <v/>
      </c>
    </row>
    <row r="5659" spans="1:6">
      <c r="A5659" t="s">
        <v>15725</v>
      </c>
      <c r="B5659" t="str">
        <f>'4L'!$BL$32</f>
        <v>B0C230SSO_RWS</v>
      </c>
      <c r="F5659" t="str">
        <f>IF(ISBLANK('4L'!$R$32),"",'4L'!$R$32)</f>
        <v/>
      </c>
    </row>
    <row r="5660" spans="1:6">
      <c r="A5660" t="s">
        <v>15725</v>
      </c>
      <c r="B5660" t="str">
        <f>'4L'!$BM$32</f>
        <v>B0C230SSO_WT</v>
      </c>
      <c r="F5660" t="str">
        <f>IF(ISBLANK('4L'!$S$32),"",'4L'!$S$32)</f>
        <v/>
      </c>
    </row>
    <row r="5661" spans="1:6">
      <c r="A5661" t="s">
        <v>15725</v>
      </c>
      <c r="B5661" t="str">
        <f>'4L'!$BN$32</f>
        <v>B0C230SSO_TWD</v>
      </c>
      <c r="F5661" t="str">
        <f>IF(ISBLANK('4L'!$T$32),"",'4L'!$T$32)</f>
        <v/>
      </c>
    </row>
    <row r="5662" spans="1:6">
      <c r="A5662" t="s">
        <v>15725</v>
      </c>
      <c r="B5662" t="str">
        <f>'4L'!$BO$32</f>
        <v>B0C230SSO_TOT</v>
      </c>
      <c r="F5662">
        <f>IF(ISBLANK('4L'!$U$32),"",'4L'!$U$32)</f>
        <v>0</v>
      </c>
    </row>
    <row r="5663" spans="1:6">
      <c r="A5663" t="s">
        <v>15725</v>
      </c>
      <c r="B5663" t="str">
        <f>'4L'!$AZ$33</f>
        <v>B0231SST_WR</v>
      </c>
      <c r="F5663">
        <f>IF(ISBLANK('4L'!$F$33),"",'4L'!$F$33)</f>
        <v>0</v>
      </c>
    </row>
    <row r="5664" spans="1:6">
      <c r="A5664" t="s">
        <v>15725</v>
      </c>
      <c r="B5664" t="str">
        <f>'4L'!$BA$33</f>
        <v>B0231SST_RWT</v>
      </c>
      <c r="F5664">
        <f>IF(ISBLANK('4L'!$G$33),"",'4L'!$G$33)</f>
        <v>0</v>
      </c>
    </row>
    <row r="5665" spans="1:6">
      <c r="A5665" t="s">
        <v>15725</v>
      </c>
      <c r="B5665" t="str">
        <f>'4L'!$BB$33</f>
        <v>B0231SST_RWS</v>
      </c>
      <c r="F5665">
        <f>IF(ISBLANK('4L'!$H$33),"",'4L'!$H$33)</f>
        <v>0</v>
      </c>
    </row>
    <row r="5666" spans="1:6">
      <c r="A5666" t="s">
        <v>15725</v>
      </c>
      <c r="B5666" t="str">
        <f>'4L'!$BC$33</f>
        <v>B0231SST_WT</v>
      </c>
      <c r="F5666">
        <f>IF(ISBLANK('4L'!$I$33),"",'4L'!$I$33)</f>
        <v>0</v>
      </c>
    </row>
    <row r="5667" spans="1:6">
      <c r="A5667" t="s">
        <v>15725</v>
      </c>
      <c r="B5667" t="str">
        <f>'4L'!$BD$33</f>
        <v>B0231SST_TWD</v>
      </c>
      <c r="F5667">
        <f>IF(ISBLANK('4L'!$J$33),"",'4L'!$J$33)</f>
        <v>0</v>
      </c>
    </row>
    <row r="5668" spans="1:6">
      <c r="A5668" t="s">
        <v>15725</v>
      </c>
      <c r="B5668" t="str">
        <f>'4L'!$BE$33</f>
        <v>B0231SST_TOT</v>
      </c>
      <c r="F5668">
        <f>IF(ISBLANK('4L'!$K$33),"",'4L'!$K$33)</f>
        <v>0</v>
      </c>
    </row>
    <row r="5669" spans="1:6">
      <c r="A5669" t="s">
        <v>15725</v>
      </c>
      <c r="B5669" t="str">
        <f>'4L'!$BF$33</f>
        <v>B0231SST_ASC</v>
      </c>
      <c r="F5669">
        <f>IF(ISBLANK('4L'!$L$33),"",'4L'!$L$33)</f>
        <v>0</v>
      </c>
    </row>
    <row r="5670" spans="1:6">
      <c r="A5670" t="s">
        <v>15725</v>
      </c>
      <c r="B5670" t="str">
        <f>'4L'!$BG$33</f>
        <v>B0231SST_TC</v>
      </c>
      <c r="F5670">
        <f>IF(ISBLANK('4L'!$M$33),"",'4L'!$M$33)</f>
        <v>0</v>
      </c>
    </row>
    <row r="5671" spans="1:6">
      <c r="A5671" t="s">
        <v>15725</v>
      </c>
      <c r="B5671" t="str">
        <f>'4L'!$BH$33</f>
        <v>B0231SST_TOT8</v>
      </c>
      <c r="F5671">
        <f>IF(ISBLANK('4L'!$N$33),"",'4L'!$N$33)</f>
        <v>0</v>
      </c>
    </row>
    <row r="5672" spans="1:6">
      <c r="A5672" t="s">
        <v>15725</v>
      </c>
      <c r="B5672" t="str">
        <f>'4L'!$BI$33</f>
        <v>B0231SST_TOT78</v>
      </c>
      <c r="F5672">
        <f>IF(ISBLANK('4L'!$O$33),"",'4L'!$O$33)</f>
        <v>0</v>
      </c>
    </row>
    <row r="5673" spans="1:6">
      <c r="A5673" t="s">
        <v>15725</v>
      </c>
      <c r="B5673" t="str">
        <f>'4L'!$BJ$33</f>
        <v>B0C231SST_WR</v>
      </c>
      <c r="F5673">
        <f>IF(ISBLANK('4L'!$P$33),"",'4L'!$P$33)</f>
        <v>0</v>
      </c>
    </row>
    <row r="5674" spans="1:6">
      <c r="A5674" t="s">
        <v>15725</v>
      </c>
      <c r="B5674" t="str">
        <f>'4L'!$BK$33</f>
        <v>B0C231SST_RWT</v>
      </c>
      <c r="F5674">
        <f>IF(ISBLANK('4L'!$Q$33),"",'4L'!$Q$33)</f>
        <v>0</v>
      </c>
    </row>
    <row r="5675" spans="1:6">
      <c r="A5675" t="s">
        <v>15725</v>
      </c>
      <c r="B5675" t="str">
        <f>'4L'!$BL$33</f>
        <v>B0C231SST_RWS</v>
      </c>
      <c r="F5675">
        <f>IF(ISBLANK('4L'!$R$33),"",'4L'!$R$33)</f>
        <v>0</v>
      </c>
    </row>
    <row r="5676" spans="1:6">
      <c r="A5676" t="s">
        <v>15725</v>
      </c>
      <c r="B5676" t="str">
        <f>'4L'!$BM$33</f>
        <v>B0C231SST_WT</v>
      </c>
      <c r="F5676">
        <f>IF(ISBLANK('4L'!$S$33),"",'4L'!$S$33)</f>
        <v>0</v>
      </c>
    </row>
    <row r="5677" spans="1:6">
      <c r="A5677" t="s">
        <v>15725</v>
      </c>
      <c r="B5677" t="str">
        <f>'4L'!$BN$33</f>
        <v>B0C231SST_TWD</v>
      </c>
      <c r="F5677">
        <f>IF(ISBLANK('4L'!$T$33),"",'4L'!$T$33)</f>
        <v>0</v>
      </c>
    </row>
    <row r="5678" spans="1:6">
      <c r="A5678" t="s">
        <v>15725</v>
      </c>
      <c r="B5678" t="str">
        <f>'4L'!$BO$33</f>
        <v>B0C231SST_TOT</v>
      </c>
      <c r="F5678">
        <f>IF(ISBLANK('4L'!$U$33),"",'4L'!$U$33)</f>
        <v>0</v>
      </c>
    </row>
    <row r="5679" spans="1:6">
      <c r="A5679" t="s">
        <v>15725</v>
      </c>
      <c r="B5679" t="str">
        <f>'4L'!$BP$33</f>
        <v>B0387SSDB_CUMME</v>
      </c>
      <c r="F5679" t="str">
        <f>IF(ISBLANK('4L'!$V$33),"",'4L'!$V$33)</f>
        <v/>
      </c>
    </row>
    <row r="5680" spans="1:6">
      <c r="A5680" t="s">
        <v>15725</v>
      </c>
      <c r="B5680" t="str">
        <f>'4L'!$BQ$33</f>
        <v>B0387SSDB_CUMMA</v>
      </c>
      <c r="F5680" t="str">
        <f>IF(ISBLANK('4L'!$W$33),"",'4L'!$W$33)</f>
        <v/>
      </c>
    </row>
    <row r="5681" spans="1:6">
      <c r="A5681" t="s">
        <v>15725</v>
      </c>
      <c r="B5681" t="str">
        <f>'4L'!$BR$33</f>
        <v>B0387SSDB_CUMMT</v>
      </c>
      <c r="F5681" t="str">
        <f>IF(ISBLANK('4L'!$X$33),"",'4L'!$X$33)</f>
        <v/>
      </c>
    </row>
    <row r="5682" spans="1:6">
      <c r="A5682" t="s">
        <v>15725</v>
      </c>
      <c r="B5682" t="str">
        <f>'4L'!$AZ$34</f>
        <v>B0232DSC_WR</v>
      </c>
      <c r="F5682" t="str">
        <f>IF(ISBLANK('4L'!$F$34),"",'4L'!$F$34)</f>
        <v/>
      </c>
    </row>
    <row r="5683" spans="1:6">
      <c r="A5683" t="s">
        <v>15725</v>
      </c>
      <c r="B5683" t="str">
        <f>'4L'!$BA$34</f>
        <v>B0232DSC_RWT</v>
      </c>
      <c r="F5683" t="str">
        <f>IF(ISBLANK('4L'!$G$34),"",'4L'!$G$34)</f>
        <v/>
      </c>
    </row>
    <row r="5684" spans="1:6">
      <c r="A5684" t="s">
        <v>15725</v>
      </c>
      <c r="B5684" t="str">
        <f>'4L'!$BB$34</f>
        <v>B0232DSC_RWS</v>
      </c>
      <c r="F5684" t="str">
        <f>IF(ISBLANK('4L'!$H$34),"",'4L'!$H$34)</f>
        <v/>
      </c>
    </row>
    <row r="5685" spans="1:6">
      <c r="A5685" t="s">
        <v>15725</v>
      </c>
      <c r="B5685" t="str">
        <f>'4L'!$BC$34</f>
        <v>B0232DSC_WT</v>
      </c>
      <c r="F5685" t="str">
        <f>IF(ISBLANK('4L'!$I$34),"",'4L'!$I$34)</f>
        <v/>
      </c>
    </row>
    <row r="5686" spans="1:6">
      <c r="A5686" t="s">
        <v>15725</v>
      </c>
      <c r="B5686" t="str">
        <f>'4L'!$BD$34</f>
        <v>B0232DSC_TWD</v>
      </c>
      <c r="F5686" t="str">
        <f>IF(ISBLANK('4L'!$J$34),"",'4L'!$J$34)</f>
        <v/>
      </c>
    </row>
    <row r="5687" spans="1:6">
      <c r="A5687" t="s">
        <v>15725</v>
      </c>
      <c r="B5687" t="str">
        <f>'4L'!$BE$34</f>
        <v>B0232DSC_TOT</v>
      </c>
      <c r="F5687">
        <f>IF(ISBLANK('4L'!$K$34),"",'4L'!$K$34)</f>
        <v>0</v>
      </c>
    </row>
    <row r="5688" spans="1:6">
      <c r="A5688" t="s">
        <v>15725</v>
      </c>
      <c r="B5688" t="str">
        <f>'4L'!$BF$34</f>
        <v>B0232DSC_ASC</v>
      </c>
      <c r="F5688" t="str">
        <f>IF(ISBLANK('4L'!$L$34),"",'4L'!$L$34)</f>
        <v/>
      </c>
    </row>
    <row r="5689" spans="1:6">
      <c r="A5689" t="s">
        <v>15725</v>
      </c>
      <c r="B5689" t="str">
        <f>'4L'!$BG$34</f>
        <v>B0232DSC_TC</v>
      </c>
      <c r="F5689" t="str">
        <f>IF(ISBLANK('4L'!$M$34),"",'4L'!$M$34)</f>
        <v/>
      </c>
    </row>
    <row r="5690" spans="1:6">
      <c r="A5690" t="s">
        <v>15725</v>
      </c>
      <c r="B5690" t="str">
        <f>'4L'!$BH$34</f>
        <v>B0232DSC_TOT8</v>
      </c>
      <c r="F5690">
        <f>IF(ISBLANK('4L'!$N$34),"",'4L'!$N$34)</f>
        <v>0</v>
      </c>
    </row>
    <row r="5691" spans="1:6">
      <c r="A5691" t="s">
        <v>15725</v>
      </c>
      <c r="B5691" t="str">
        <f>'4L'!$BI$34</f>
        <v>B0232DSC_TOT78</v>
      </c>
      <c r="F5691">
        <f>IF(ISBLANK('4L'!$O$34),"",'4L'!$O$34)</f>
        <v>0</v>
      </c>
    </row>
    <row r="5692" spans="1:6">
      <c r="A5692" t="s">
        <v>15725</v>
      </c>
      <c r="B5692" t="str">
        <f>'4L'!$AZ$35</f>
        <v>B0233DSO_WR</v>
      </c>
      <c r="F5692" t="str">
        <f>IF(ISBLANK('4L'!$F$35),"",'4L'!$F$35)</f>
        <v/>
      </c>
    </row>
    <row r="5693" spans="1:6">
      <c r="A5693" t="s">
        <v>15725</v>
      </c>
      <c r="B5693" t="str">
        <f>'4L'!$BA$35</f>
        <v>B0233DSO_RWT</v>
      </c>
      <c r="F5693" t="str">
        <f>IF(ISBLANK('4L'!$G$35),"",'4L'!$G$35)</f>
        <v/>
      </c>
    </row>
    <row r="5694" spans="1:6">
      <c r="A5694" t="s">
        <v>15725</v>
      </c>
      <c r="B5694" t="str">
        <f>'4L'!$BB$35</f>
        <v>B0233DSO_RWS</v>
      </c>
      <c r="F5694" t="str">
        <f>IF(ISBLANK('4L'!$H$35),"",'4L'!$H$35)</f>
        <v/>
      </c>
    </row>
    <row r="5695" spans="1:6">
      <c r="A5695" t="s">
        <v>15725</v>
      </c>
      <c r="B5695" t="str">
        <f>'4L'!$BC$35</f>
        <v>B0233DSO_WT</v>
      </c>
      <c r="F5695" t="str">
        <f>IF(ISBLANK('4L'!$I$35),"",'4L'!$I$35)</f>
        <v/>
      </c>
    </row>
    <row r="5696" spans="1:6">
      <c r="A5696" t="s">
        <v>15725</v>
      </c>
      <c r="B5696" t="str">
        <f>'4L'!$BD$35</f>
        <v>B0233DSO_TWD</v>
      </c>
      <c r="F5696" t="str">
        <f>IF(ISBLANK('4L'!$J$35),"",'4L'!$J$35)</f>
        <v/>
      </c>
    </row>
    <row r="5697" spans="1:6">
      <c r="A5697" t="s">
        <v>15725</v>
      </c>
      <c r="B5697" t="str">
        <f>'4L'!$BE$35</f>
        <v>B0233DSO_TOT</v>
      </c>
      <c r="F5697">
        <f>IF(ISBLANK('4L'!$K$35),"",'4L'!$K$35)</f>
        <v>0</v>
      </c>
    </row>
    <row r="5698" spans="1:6">
      <c r="A5698" t="s">
        <v>15725</v>
      </c>
      <c r="B5698" t="str">
        <f>'4L'!$BF$35</f>
        <v>B0233DSO_ASC</v>
      </c>
      <c r="F5698" t="str">
        <f>IF(ISBLANK('4L'!$L$35),"",'4L'!$L$35)</f>
        <v/>
      </c>
    </row>
    <row r="5699" spans="1:6">
      <c r="A5699" t="s">
        <v>15725</v>
      </c>
      <c r="B5699" t="str">
        <f>'4L'!$BG$35</f>
        <v>B0233DSO_TC</v>
      </c>
      <c r="F5699" t="str">
        <f>IF(ISBLANK('4L'!$M$35),"",'4L'!$M$35)</f>
        <v/>
      </c>
    </row>
    <row r="5700" spans="1:6">
      <c r="A5700" t="s">
        <v>15725</v>
      </c>
      <c r="B5700" t="str">
        <f>'4L'!$BH$35</f>
        <v>B0233DSO_TOT8</v>
      </c>
      <c r="F5700">
        <f>IF(ISBLANK('4L'!$N$35),"",'4L'!$N$35)</f>
        <v>0</v>
      </c>
    </row>
    <row r="5701" spans="1:6">
      <c r="A5701" t="s">
        <v>15725</v>
      </c>
      <c r="B5701" t="str">
        <f>'4L'!$BI$35</f>
        <v>B0233DSO_TOT78</v>
      </c>
      <c r="F5701">
        <f>IF(ISBLANK('4L'!$O$35),"",'4L'!$O$35)</f>
        <v>0</v>
      </c>
    </row>
    <row r="5702" spans="1:6">
      <c r="A5702" t="s">
        <v>15725</v>
      </c>
      <c r="B5702" t="str">
        <f>'4L'!$AZ$36</f>
        <v>B0234DST_WR</v>
      </c>
      <c r="F5702">
        <f>IF(ISBLANK('4L'!$F$36),"",'4L'!$F$36)</f>
        <v>0</v>
      </c>
    </row>
    <row r="5703" spans="1:6">
      <c r="A5703" t="s">
        <v>15725</v>
      </c>
      <c r="B5703" t="str">
        <f>'4L'!$BA$36</f>
        <v>B0234DST_RWT</v>
      </c>
      <c r="F5703">
        <f>IF(ISBLANK('4L'!$G$36),"",'4L'!$G$36)</f>
        <v>0</v>
      </c>
    </row>
    <row r="5704" spans="1:6">
      <c r="A5704" t="s">
        <v>15725</v>
      </c>
      <c r="B5704" t="str">
        <f>'4L'!$BB$36</f>
        <v>B0234DST_RWS</v>
      </c>
      <c r="F5704">
        <f>IF(ISBLANK('4L'!$H$36),"",'4L'!$H$36)</f>
        <v>0</v>
      </c>
    </row>
    <row r="5705" spans="1:6">
      <c r="A5705" t="s">
        <v>15725</v>
      </c>
      <c r="B5705" t="str">
        <f>'4L'!$BC$36</f>
        <v>B0234DST_WT</v>
      </c>
      <c r="F5705">
        <f>IF(ISBLANK('4L'!$I$36),"",'4L'!$I$36)</f>
        <v>0</v>
      </c>
    </row>
    <row r="5706" spans="1:6">
      <c r="A5706" t="s">
        <v>15725</v>
      </c>
      <c r="B5706" t="str">
        <f>'4L'!$BD$36</f>
        <v>B0234DST_TWD</v>
      </c>
      <c r="F5706">
        <f>IF(ISBLANK('4L'!$J$36),"",'4L'!$J$36)</f>
        <v>0</v>
      </c>
    </row>
    <row r="5707" spans="1:6">
      <c r="A5707" t="s">
        <v>15725</v>
      </c>
      <c r="B5707" t="str">
        <f>'4L'!$BE$36</f>
        <v>B0234DST_TOT</v>
      </c>
      <c r="F5707">
        <f>IF(ISBLANK('4L'!$K$36),"",'4L'!$K$36)</f>
        <v>0</v>
      </c>
    </row>
    <row r="5708" spans="1:6">
      <c r="A5708" t="s">
        <v>15725</v>
      </c>
      <c r="B5708" t="str">
        <f>'4L'!$BF$36</f>
        <v>B0234DST_ASC</v>
      </c>
      <c r="F5708">
        <f>IF(ISBLANK('4L'!$L$36),"",'4L'!$L$36)</f>
        <v>0</v>
      </c>
    </row>
    <row r="5709" spans="1:6">
      <c r="A5709" t="s">
        <v>15725</v>
      </c>
      <c r="B5709" t="str">
        <f>'4L'!$BG$36</f>
        <v>B0234DST_TC</v>
      </c>
      <c r="F5709">
        <f>IF(ISBLANK('4L'!$M$36),"",'4L'!$M$36)</f>
        <v>0</v>
      </c>
    </row>
    <row r="5710" spans="1:6">
      <c r="A5710" t="s">
        <v>15725</v>
      </c>
      <c r="B5710" t="str">
        <f>'4L'!$BH$36</f>
        <v>B0234DST_TOT8</v>
      </c>
      <c r="F5710">
        <f>IF(ISBLANK('4L'!$N$36),"",'4L'!$N$36)</f>
        <v>0</v>
      </c>
    </row>
    <row r="5711" spans="1:6">
      <c r="A5711" t="s">
        <v>15725</v>
      </c>
      <c r="B5711" t="str">
        <f>'4L'!$BI$36</f>
        <v>B0234DST_TOT78</v>
      </c>
      <c r="F5711">
        <f>IF(ISBLANK('4L'!$O$36),"",'4L'!$O$36)</f>
        <v>0</v>
      </c>
    </row>
    <row r="5712" spans="1:6">
      <c r="A5712" t="s">
        <v>15725</v>
      </c>
      <c r="B5712" t="str">
        <f>'4L'!$BP$36</f>
        <v>B0388DSI_CUMME</v>
      </c>
      <c r="F5712" t="str">
        <f>IF(ISBLANK('4L'!$V$36),"",'4L'!$V$36)</f>
        <v/>
      </c>
    </row>
    <row r="5713" spans="1:6">
      <c r="A5713" t="s">
        <v>15725</v>
      </c>
      <c r="B5713" t="str">
        <f>'4L'!$BQ$36</f>
        <v>B0388DSI_CUMMA</v>
      </c>
      <c r="F5713" t="str">
        <f>IF(ISBLANK('4L'!$W$36),"",'4L'!$W$36)</f>
        <v/>
      </c>
    </row>
    <row r="5714" spans="1:6">
      <c r="A5714" t="s">
        <v>15725</v>
      </c>
      <c r="B5714" t="str">
        <f>'4L'!$BR$36</f>
        <v>B0388DSI_CUMMT</v>
      </c>
      <c r="F5714" t="str">
        <f>IF(ISBLANK('4L'!$X$36),"",'4L'!$X$36)</f>
        <v/>
      </c>
    </row>
    <row r="5715" spans="1:6">
      <c r="A5715" t="s">
        <v>15725</v>
      </c>
      <c r="B5715" t="str">
        <f>'4L'!$AZ$37</f>
        <v>B0235LIC_WR</v>
      </c>
      <c r="F5715" t="str">
        <f>IF(ISBLANK('4L'!$F$37),"",'4L'!$F$37)</f>
        <v/>
      </c>
    </row>
    <row r="5716" spans="1:6">
      <c r="A5716" t="s">
        <v>15725</v>
      </c>
      <c r="B5716" t="str">
        <f>'4L'!$BA$37</f>
        <v>B0235LIC_RWT</v>
      </c>
      <c r="F5716" t="str">
        <f>IF(ISBLANK('4L'!$G$37),"",'4L'!$G$37)</f>
        <v/>
      </c>
    </row>
    <row r="5717" spans="1:6">
      <c r="A5717" t="s">
        <v>15725</v>
      </c>
      <c r="B5717" t="str">
        <f>'4L'!$BB$37</f>
        <v>B0235LIC_RWS</v>
      </c>
      <c r="F5717" t="str">
        <f>IF(ISBLANK('4L'!$H$37),"",'4L'!$H$37)</f>
        <v/>
      </c>
    </row>
    <row r="5718" spans="1:6">
      <c r="A5718" t="s">
        <v>15725</v>
      </c>
      <c r="B5718" t="str">
        <f>'4L'!$BC$37</f>
        <v>B0235LIC_WT</v>
      </c>
      <c r="F5718" t="str">
        <f>IF(ISBLANK('4L'!$I$37),"",'4L'!$I$37)</f>
        <v/>
      </c>
    </row>
    <row r="5719" spans="1:6">
      <c r="A5719" t="s">
        <v>15725</v>
      </c>
      <c r="B5719" t="str">
        <f>'4L'!$BD$37</f>
        <v>B0235LIC_TWD</v>
      </c>
      <c r="F5719" t="str">
        <f>IF(ISBLANK('4L'!$J$37),"",'4L'!$J$37)</f>
        <v/>
      </c>
    </row>
    <row r="5720" spans="1:6">
      <c r="A5720" t="s">
        <v>15725</v>
      </c>
      <c r="B5720" t="str">
        <f>'4L'!$BE$37</f>
        <v>B0235LIC_TOT</v>
      </c>
      <c r="F5720">
        <f>IF(ISBLANK('4L'!$K$37),"",'4L'!$K$37)</f>
        <v>0</v>
      </c>
    </row>
    <row r="5721" spans="1:6">
      <c r="A5721" t="s">
        <v>15725</v>
      </c>
      <c r="B5721" t="str">
        <f>'4L'!$BF$37</f>
        <v>B0235LIC_ASC</v>
      </c>
      <c r="F5721" t="str">
        <f>IF(ISBLANK('4L'!$L$37),"",'4L'!$L$37)</f>
        <v/>
      </c>
    </row>
    <row r="5722" spans="1:6">
      <c r="A5722" t="s">
        <v>15725</v>
      </c>
      <c r="B5722" t="str">
        <f>'4L'!$BG$37</f>
        <v>B0235LIC_TC</v>
      </c>
      <c r="F5722" t="str">
        <f>IF(ISBLANK('4L'!$M$37),"",'4L'!$M$37)</f>
        <v/>
      </c>
    </row>
    <row r="5723" spans="1:6">
      <c r="A5723" t="s">
        <v>15725</v>
      </c>
      <c r="B5723" t="str">
        <f>'4L'!$BH$37</f>
        <v>B0235LIC_TOT8</v>
      </c>
      <c r="F5723">
        <f>IF(ISBLANK('4L'!$N$37),"",'4L'!$N$37)</f>
        <v>0</v>
      </c>
    </row>
    <row r="5724" spans="1:6">
      <c r="A5724" t="s">
        <v>15725</v>
      </c>
      <c r="B5724" t="str">
        <f>'4L'!$BI$37</f>
        <v>B0235LIC_TOT78</v>
      </c>
      <c r="F5724">
        <f>IF(ISBLANK('4L'!$O$37),"",'4L'!$O$37)</f>
        <v>0</v>
      </c>
    </row>
    <row r="5725" spans="1:6">
      <c r="A5725" t="s">
        <v>15725</v>
      </c>
      <c r="B5725" t="str">
        <f>'4L'!$BJ$37</f>
        <v>B0235LIC_C_WR</v>
      </c>
      <c r="F5725" t="str">
        <f>IF(ISBLANK('4L'!$P$37),"",'4L'!$P$37)</f>
        <v/>
      </c>
    </row>
    <row r="5726" spans="1:6">
      <c r="A5726" t="s">
        <v>15725</v>
      </c>
      <c r="B5726" t="str">
        <f>'4L'!$BK$37</f>
        <v>B0235LIC_C_RWT</v>
      </c>
      <c r="F5726" t="str">
        <f>IF(ISBLANK('4L'!$Q$37),"",'4L'!$Q$37)</f>
        <v/>
      </c>
    </row>
    <row r="5727" spans="1:6">
      <c r="A5727" t="s">
        <v>15725</v>
      </c>
      <c r="B5727" t="str">
        <f>'4L'!$BL$37</f>
        <v>B0235LIC_C_RWS</v>
      </c>
      <c r="F5727" t="str">
        <f>IF(ISBLANK('4L'!$R$37),"",'4L'!$R$37)</f>
        <v/>
      </c>
    </row>
    <row r="5728" spans="1:6">
      <c r="A5728" t="s">
        <v>15725</v>
      </c>
      <c r="B5728" t="str">
        <f>'4L'!$BM$37</f>
        <v>B0235LIC_C_WT</v>
      </c>
      <c r="F5728" t="str">
        <f>IF(ISBLANK('4L'!$S$37),"",'4L'!$S$37)</f>
        <v/>
      </c>
    </row>
    <row r="5729" spans="1:6">
      <c r="A5729" t="s">
        <v>15725</v>
      </c>
      <c r="B5729" t="str">
        <f>'4L'!$BN$37</f>
        <v>B0235LIC_C_TWD</v>
      </c>
      <c r="F5729" t="str">
        <f>IF(ISBLANK('4L'!$T$37),"",'4L'!$T$37)</f>
        <v/>
      </c>
    </row>
    <row r="5730" spans="1:6">
      <c r="A5730" t="s">
        <v>15725</v>
      </c>
      <c r="B5730" t="str">
        <f>'4L'!$BO$37</f>
        <v>B0235LIC_C_TOT</v>
      </c>
      <c r="F5730">
        <f>IF(ISBLANK('4L'!$U$37),"",'4L'!$U$37)</f>
        <v>0</v>
      </c>
    </row>
    <row r="5731" spans="1:6">
      <c r="A5731" t="s">
        <v>15725</v>
      </c>
      <c r="B5731" t="str">
        <f>'4L'!$AZ$38</f>
        <v>B0236LIO_WR</v>
      </c>
      <c r="F5731" t="str">
        <f>IF(ISBLANK('4L'!$F$38),"",'4L'!$F$38)</f>
        <v/>
      </c>
    </row>
    <row r="5732" spans="1:6">
      <c r="A5732" t="s">
        <v>15725</v>
      </c>
      <c r="B5732" t="str">
        <f>'4L'!$BA$38</f>
        <v>B0236LIO_RWT</v>
      </c>
      <c r="F5732" t="str">
        <f>IF(ISBLANK('4L'!$G$38),"",'4L'!$G$38)</f>
        <v/>
      </c>
    </row>
    <row r="5733" spans="1:6">
      <c r="A5733" t="s">
        <v>15725</v>
      </c>
      <c r="B5733" t="str">
        <f>'4L'!$BB$38</f>
        <v>B0236LIO_RWS</v>
      </c>
      <c r="F5733" t="str">
        <f>IF(ISBLANK('4L'!$H$38),"",'4L'!$H$38)</f>
        <v/>
      </c>
    </row>
    <row r="5734" spans="1:6">
      <c r="A5734" t="s">
        <v>15725</v>
      </c>
      <c r="B5734" t="str">
        <f>'4L'!$BC$38</f>
        <v>B0236LIO_WT</v>
      </c>
      <c r="F5734" t="str">
        <f>IF(ISBLANK('4L'!$I$38),"",'4L'!$I$38)</f>
        <v/>
      </c>
    </row>
    <row r="5735" spans="1:6">
      <c r="A5735" t="s">
        <v>15725</v>
      </c>
      <c r="B5735" t="str">
        <f>'4L'!$BD$38</f>
        <v>B0236LIO_TWD</v>
      </c>
      <c r="F5735" t="str">
        <f>IF(ISBLANK('4L'!$J$38),"",'4L'!$J$38)</f>
        <v/>
      </c>
    </row>
    <row r="5736" spans="1:6">
      <c r="A5736" t="s">
        <v>15725</v>
      </c>
      <c r="B5736" t="str">
        <f>'4L'!$BE$38</f>
        <v>B0236LIO_TOT</v>
      </c>
      <c r="F5736">
        <f>IF(ISBLANK('4L'!$K$38),"",'4L'!$K$38)</f>
        <v>0</v>
      </c>
    </row>
    <row r="5737" spans="1:6">
      <c r="A5737" t="s">
        <v>15725</v>
      </c>
      <c r="B5737" t="str">
        <f>'4L'!$BF$38</f>
        <v>B0236LIO_ASC</v>
      </c>
      <c r="F5737" t="str">
        <f>IF(ISBLANK('4L'!$L$38),"",'4L'!$L$38)</f>
        <v/>
      </c>
    </row>
    <row r="5738" spans="1:6">
      <c r="A5738" t="s">
        <v>15725</v>
      </c>
      <c r="B5738" t="str">
        <f>'4L'!$BG$38</f>
        <v>B0236LIO_TC</v>
      </c>
      <c r="F5738" t="str">
        <f>IF(ISBLANK('4L'!$M$38),"",'4L'!$M$38)</f>
        <v/>
      </c>
    </row>
    <row r="5739" spans="1:6">
      <c r="A5739" t="s">
        <v>15725</v>
      </c>
      <c r="B5739" t="str">
        <f>'4L'!$BH$38</f>
        <v>B0236LIO_TOT8</v>
      </c>
      <c r="F5739">
        <f>IF(ISBLANK('4L'!$N$38),"",'4L'!$N$38)</f>
        <v>0</v>
      </c>
    </row>
    <row r="5740" spans="1:6">
      <c r="A5740" t="s">
        <v>15725</v>
      </c>
      <c r="B5740" t="str">
        <f>'4L'!$BI$38</f>
        <v>B0236LIO_TOT78</v>
      </c>
      <c r="F5740">
        <f>IF(ISBLANK('4L'!$O$38),"",'4L'!$O$38)</f>
        <v>0</v>
      </c>
    </row>
    <row r="5741" spans="1:6">
      <c r="A5741" t="s">
        <v>15725</v>
      </c>
      <c r="B5741" t="str">
        <f>'4L'!$BJ$38</f>
        <v>B0236LIO_C_WR</v>
      </c>
      <c r="F5741" t="str">
        <f>IF(ISBLANK('4L'!$P$38),"",'4L'!$P$38)</f>
        <v/>
      </c>
    </row>
    <row r="5742" spans="1:6">
      <c r="A5742" t="s">
        <v>15725</v>
      </c>
      <c r="B5742" t="str">
        <f>'4L'!$BK$38</f>
        <v>B0236LIO_C_RWT</v>
      </c>
      <c r="F5742" t="str">
        <f>IF(ISBLANK('4L'!$Q$38),"",'4L'!$Q$38)</f>
        <v/>
      </c>
    </row>
    <row r="5743" spans="1:6">
      <c r="A5743" t="s">
        <v>15725</v>
      </c>
      <c r="B5743" t="str">
        <f>'4L'!$BL$38</f>
        <v>B0236LIO_C_RWS</v>
      </c>
      <c r="F5743" t="str">
        <f>IF(ISBLANK('4L'!$R$38),"",'4L'!$R$38)</f>
        <v/>
      </c>
    </row>
    <row r="5744" spans="1:6">
      <c r="A5744" t="s">
        <v>15725</v>
      </c>
      <c r="B5744" t="str">
        <f>'4L'!$BM$38</f>
        <v>B0236LIO_C_WT</v>
      </c>
      <c r="F5744" t="str">
        <f>IF(ISBLANK('4L'!$S$38),"",'4L'!$S$38)</f>
        <v/>
      </c>
    </row>
    <row r="5745" spans="1:6">
      <c r="A5745" t="s">
        <v>15725</v>
      </c>
      <c r="B5745" t="str">
        <f>'4L'!$BN$38</f>
        <v>B0236LIO_C_TWD</v>
      </c>
      <c r="F5745" t="str">
        <f>IF(ISBLANK('4L'!$T$38),"",'4L'!$T$38)</f>
        <v/>
      </c>
    </row>
    <row r="5746" spans="1:6">
      <c r="A5746" t="s">
        <v>15725</v>
      </c>
      <c r="B5746" t="str">
        <f>'4L'!$BO$38</f>
        <v>B0236LIO_C_TOT</v>
      </c>
      <c r="F5746">
        <f>IF(ISBLANK('4L'!$U$38),"",'4L'!$U$38)</f>
        <v>0</v>
      </c>
    </row>
    <row r="5747" spans="1:6">
      <c r="A5747" t="s">
        <v>15725</v>
      </c>
      <c r="B5747" t="str">
        <f>'4L'!$AZ$39</f>
        <v>B0237LIT_WR</v>
      </c>
      <c r="F5747">
        <f>IF(ISBLANK('4L'!$F$39),"",'4L'!$F$39)</f>
        <v>0</v>
      </c>
    </row>
    <row r="5748" spans="1:6">
      <c r="A5748" t="s">
        <v>15725</v>
      </c>
      <c r="B5748" t="str">
        <f>'4L'!$BA$39</f>
        <v>B0237LIT_RWT</v>
      </c>
      <c r="F5748">
        <f>IF(ISBLANK('4L'!$G$39),"",'4L'!$G$39)</f>
        <v>0</v>
      </c>
    </row>
    <row r="5749" spans="1:6">
      <c r="A5749" t="s">
        <v>15725</v>
      </c>
      <c r="B5749" t="str">
        <f>'4L'!$BB$39</f>
        <v>B0237LIT_RWS</v>
      </c>
      <c r="F5749">
        <f>IF(ISBLANK('4L'!$H$39),"",'4L'!$H$39)</f>
        <v>0</v>
      </c>
    </row>
    <row r="5750" spans="1:6">
      <c r="A5750" t="s">
        <v>15725</v>
      </c>
      <c r="B5750" t="str">
        <f>'4L'!$BC$39</f>
        <v>B0237LIT_WT</v>
      </c>
      <c r="F5750">
        <f>IF(ISBLANK('4L'!$I$39),"",'4L'!$I$39)</f>
        <v>0</v>
      </c>
    </row>
    <row r="5751" spans="1:6">
      <c r="A5751" t="s">
        <v>15725</v>
      </c>
      <c r="B5751" t="str">
        <f>'4L'!$BD$39</f>
        <v>B0237LIT_TWD</v>
      </c>
      <c r="F5751">
        <f>IF(ISBLANK('4L'!$J$39),"",'4L'!$J$39)</f>
        <v>0</v>
      </c>
    </row>
    <row r="5752" spans="1:6">
      <c r="A5752" t="s">
        <v>15725</v>
      </c>
      <c r="B5752" t="str">
        <f>'4L'!$BE$39</f>
        <v>B0237LIT_TOT</v>
      </c>
      <c r="F5752">
        <f>IF(ISBLANK('4L'!$K$39),"",'4L'!$K$39)</f>
        <v>0</v>
      </c>
    </row>
    <row r="5753" spans="1:6">
      <c r="A5753" t="s">
        <v>15725</v>
      </c>
      <c r="B5753" t="str">
        <f>'4L'!$BF$39</f>
        <v>B0237LIT_ASC</v>
      </c>
      <c r="F5753">
        <f>IF(ISBLANK('4L'!$L$39),"",'4L'!$L$39)</f>
        <v>0</v>
      </c>
    </row>
    <row r="5754" spans="1:6">
      <c r="A5754" t="s">
        <v>15725</v>
      </c>
      <c r="B5754" t="str">
        <f>'4L'!$BG$39</f>
        <v>B0237LIT_TC</v>
      </c>
      <c r="F5754">
        <f>IF(ISBLANK('4L'!$M$39),"",'4L'!$M$39)</f>
        <v>0</v>
      </c>
    </row>
    <row r="5755" spans="1:6">
      <c r="A5755" t="s">
        <v>15725</v>
      </c>
      <c r="B5755" t="str">
        <f>'4L'!$BH$39</f>
        <v>B0237LIT_TOT8</v>
      </c>
      <c r="F5755">
        <f>IF(ISBLANK('4L'!$N$39),"",'4L'!$N$39)</f>
        <v>0</v>
      </c>
    </row>
    <row r="5756" spans="1:6">
      <c r="A5756" t="s">
        <v>15725</v>
      </c>
      <c r="B5756" t="str">
        <f>'4L'!$BI$39</f>
        <v>B0237LIT_TOT78</v>
      </c>
      <c r="F5756">
        <f>IF(ISBLANK('4L'!$O$39),"",'4L'!$O$39)</f>
        <v>0</v>
      </c>
    </row>
    <row r="5757" spans="1:6">
      <c r="A5757" t="s">
        <v>15725</v>
      </c>
      <c r="B5757" t="str">
        <f>'4L'!$BJ$39</f>
        <v>B0237LIT_C_WR</v>
      </c>
      <c r="F5757">
        <f>IF(ISBLANK('4L'!$P$39),"",'4L'!$P$39)</f>
        <v>0</v>
      </c>
    </row>
    <row r="5758" spans="1:6">
      <c r="A5758" t="s">
        <v>15725</v>
      </c>
      <c r="B5758" t="str">
        <f>'4L'!$BK$39</f>
        <v>B0237LIT_C_RWT</v>
      </c>
      <c r="F5758">
        <f>IF(ISBLANK('4L'!$Q$39),"",'4L'!$Q$39)</f>
        <v>0</v>
      </c>
    </row>
    <row r="5759" spans="1:6">
      <c r="A5759" t="s">
        <v>15725</v>
      </c>
      <c r="B5759" t="str">
        <f>'4L'!$BL$39</f>
        <v>B0237LIT_C_RWS</v>
      </c>
      <c r="F5759">
        <f>IF(ISBLANK('4L'!$R$39),"",'4L'!$R$39)</f>
        <v>0</v>
      </c>
    </row>
    <row r="5760" spans="1:6">
      <c r="A5760" t="s">
        <v>15725</v>
      </c>
      <c r="B5760" t="str">
        <f>'4L'!$BM$39</f>
        <v>B0237LIT_C_WT</v>
      </c>
      <c r="F5760">
        <f>IF(ISBLANK('4L'!$S$39),"",'4L'!$S$39)</f>
        <v>0</v>
      </c>
    </row>
    <row r="5761" spans="1:6">
      <c r="A5761" t="s">
        <v>15725</v>
      </c>
      <c r="B5761" t="str">
        <f>'4L'!$BN$39</f>
        <v>B0237LIT_C_TWD</v>
      </c>
      <c r="F5761">
        <f>IF(ISBLANK('4L'!$T$39),"",'4L'!$T$39)</f>
        <v>0</v>
      </c>
    </row>
    <row r="5762" spans="1:6">
      <c r="A5762" t="s">
        <v>15725</v>
      </c>
      <c r="B5762" t="str">
        <f>'4L'!$BO$39</f>
        <v>B0237LIT_C_TOT</v>
      </c>
      <c r="F5762">
        <f>IF(ISBLANK('4L'!$U$39),"",'4L'!$U$39)</f>
        <v>0</v>
      </c>
    </row>
    <row r="5763" spans="1:6">
      <c r="A5763" t="s">
        <v>15725</v>
      </c>
      <c r="B5763" t="str">
        <f>'4L'!$BP$39</f>
        <v>B0389LIDB_CUMME</v>
      </c>
      <c r="F5763" t="str">
        <f>IF(ISBLANK('4L'!$V$39),"",'4L'!$V$39)</f>
        <v/>
      </c>
    </row>
    <row r="5764" spans="1:6">
      <c r="A5764" t="s">
        <v>15725</v>
      </c>
      <c r="B5764" t="str">
        <f>'4L'!$BQ$39</f>
        <v>B0389LIDB_CUMMA</v>
      </c>
      <c r="F5764" t="str">
        <f>IF(ISBLANK('4L'!$W$39),"",'4L'!$W$39)</f>
        <v/>
      </c>
    </row>
    <row r="5765" spans="1:6">
      <c r="A5765" t="s">
        <v>15725</v>
      </c>
      <c r="B5765" t="str">
        <f>'4L'!$BR$39</f>
        <v>B0389LIDB_CUMMT</v>
      </c>
      <c r="F5765" t="str">
        <f>IF(ISBLANK('4L'!$X$39),"",'4L'!$X$39)</f>
        <v/>
      </c>
    </row>
    <row r="5766" spans="1:6">
      <c r="A5766" t="s">
        <v>15725</v>
      </c>
      <c r="B5766" t="str">
        <f>'4L'!$AZ$40</f>
        <v>B0238IIC_WR</v>
      </c>
      <c r="F5766" t="str">
        <f>IF(ISBLANK('4L'!$F$40),"",'4L'!$F$40)</f>
        <v/>
      </c>
    </row>
    <row r="5767" spans="1:6">
      <c r="A5767" t="s">
        <v>15725</v>
      </c>
      <c r="B5767" t="str">
        <f>'4L'!$BA$40</f>
        <v>B0238IIC_RWT</v>
      </c>
      <c r="F5767" t="str">
        <f>IF(ISBLANK('4L'!$G$40),"",'4L'!$G$40)</f>
        <v/>
      </c>
    </row>
    <row r="5768" spans="1:6">
      <c r="A5768" t="s">
        <v>15725</v>
      </c>
      <c r="B5768" t="str">
        <f>'4L'!$BB$40</f>
        <v>B0238IIC_RWS</v>
      </c>
      <c r="F5768" t="str">
        <f>IF(ISBLANK('4L'!$H$40),"",'4L'!$H$40)</f>
        <v/>
      </c>
    </row>
    <row r="5769" spans="1:6">
      <c r="A5769" t="s">
        <v>15725</v>
      </c>
      <c r="B5769" t="str">
        <f>'4L'!$BC$40</f>
        <v>B0238IIC_WT</v>
      </c>
      <c r="F5769" t="str">
        <f>IF(ISBLANK('4L'!$I$40),"",'4L'!$I$40)</f>
        <v/>
      </c>
    </row>
    <row r="5770" spans="1:6">
      <c r="A5770" t="s">
        <v>15725</v>
      </c>
      <c r="B5770" t="str">
        <f>'4L'!$BD$40</f>
        <v>B0238IIC_TWD</v>
      </c>
      <c r="F5770" t="str">
        <f>IF(ISBLANK('4L'!$J$40),"",'4L'!$J$40)</f>
        <v/>
      </c>
    </row>
    <row r="5771" spans="1:6">
      <c r="A5771" t="s">
        <v>15725</v>
      </c>
      <c r="B5771" t="str">
        <f>'4L'!$BE$40</f>
        <v>B0238IIC_TOT</v>
      </c>
      <c r="F5771">
        <f>IF(ISBLANK('4L'!$K$40),"",'4L'!$K$40)</f>
        <v>0</v>
      </c>
    </row>
    <row r="5772" spans="1:6">
      <c r="A5772" t="s">
        <v>15725</v>
      </c>
      <c r="B5772" t="str">
        <f>'4L'!$BF$40</f>
        <v>B0238IIC_ASC</v>
      </c>
      <c r="F5772" t="str">
        <f>IF(ISBLANK('4L'!$L$40),"",'4L'!$L$40)</f>
        <v/>
      </c>
    </row>
    <row r="5773" spans="1:6">
      <c r="A5773" t="s">
        <v>15725</v>
      </c>
      <c r="B5773" t="str">
        <f>'4L'!$BG$40</f>
        <v>B0238IIC_TC</v>
      </c>
      <c r="F5773" t="str">
        <f>IF(ISBLANK('4L'!$M$40),"",'4L'!$M$40)</f>
        <v/>
      </c>
    </row>
    <row r="5774" spans="1:6">
      <c r="A5774" t="s">
        <v>15725</v>
      </c>
      <c r="B5774" t="str">
        <f>'4L'!$BH$40</f>
        <v>B0238IIC_TOT8</v>
      </c>
      <c r="F5774">
        <f>IF(ISBLANK('4L'!$N$40),"",'4L'!$N$40)</f>
        <v>0</v>
      </c>
    </row>
    <row r="5775" spans="1:6">
      <c r="A5775" t="s">
        <v>15725</v>
      </c>
      <c r="B5775" t="str">
        <f>'4L'!$BI$40</f>
        <v>B0238IIC_TOT78</v>
      </c>
      <c r="F5775">
        <f>IF(ISBLANK('4L'!$O$40),"",'4L'!$O$40)</f>
        <v>0</v>
      </c>
    </row>
    <row r="5776" spans="1:6">
      <c r="A5776" t="s">
        <v>15725</v>
      </c>
      <c r="B5776" t="str">
        <f>'4L'!$AZ$41</f>
        <v>B0239IIO_WR</v>
      </c>
      <c r="F5776" t="str">
        <f>IF(ISBLANK('4L'!$F$41),"",'4L'!$F$41)</f>
        <v/>
      </c>
    </row>
    <row r="5777" spans="1:6">
      <c r="A5777" t="s">
        <v>15725</v>
      </c>
      <c r="B5777" t="str">
        <f>'4L'!$BA$41</f>
        <v>B0239IIO_RWT</v>
      </c>
      <c r="F5777" t="str">
        <f>IF(ISBLANK('4L'!$G$41),"",'4L'!$G$41)</f>
        <v/>
      </c>
    </row>
    <row r="5778" spans="1:6">
      <c r="A5778" t="s">
        <v>15725</v>
      </c>
      <c r="B5778" t="str">
        <f>'4L'!$BB$41</f>
        <v>B0239IIO_RWS</v>
      </c>
      <c r="F5778" t="str">
        <f>IF(ISBLANK('4L'!$H$41),"",'4L'!$H$41)</f>
        <v/>
      </c>
    </row>
    <row r="5779" spans="1:6">
      <c r="A5779" t="s">
        <v>15725</v>
      </c>
      <c r="B5779" t="str">
        <f>'4L'!$BC$41</f>
        <v>B0239IIO_WT</v>
      </c>
      <c r="F5779" t="str">
        <f>IF(ISBLANK('4L'!$I$41),"",'4L'!$I$41)</f>
        <v/>
      </c>
    </row>
    <row r="5780" spans="1:6">
      <c r="A5780" t="s">
        <v>15725</v>
      </c>
      <c r="B5780" t="str">
        <f>'4L'!$BD$41</f>
        <v>B0239IIO_TWD</v>
      </c>
      <c r="F5780" t="str">
        <f>IF(ISBLANK('4L'!$J$41),"",'4L'!$J$41)</f>
        <v/>
      </c>
    </row>
    <row r="5781" spans="1:6">
      <c r="A5781" t="s">
        <v>15725</v>
      </c>
      <c r="B5781" t="str">
        <f>'4L'!$BE$41</f>
        <v>B0239IIO_TOT</v>
      </c>
      <c r="F5781">
        <f>IF(ISBLANK('4L'!$K$41),"",'4L'!$K$41)</f>
        <v>0</v>
      </c>
    </row>
    <row r="5782" spans="1:6">
      <c r="A5782" t="s">
        <v>15725</v>
      </c>
      <c r="B5782" t="str">
        <f>'4L'!$BF$41</f>
        <v>B0239IIO_ASC</v>
      </c>
      <c r="F5782" t="str">
        <f>IF(ISBLANK('4L'!$L$41),"",'4L'!$L$41)</f>
        <v/>
      </c>
    </row>
    <row r="5783" spans="1:6">
      <c r="A5783" t="s">
        <v>15725</v>
      </c>
      <c r="B5783" t="str">
        <f>'4L'!$BG$41</f>
        <v>B0239IIO_TC</v>
      </c>
      <c r="F5783" t="str">
        <f>IF(ISBLANK('4L'!$M$41),"",'4L'!$M$41)</f>
        <v/>
      </c>
    </row>
    <row r="5784" spans="1:6">
      <c r="A5784" t="s">
        <v>15725</v>
      </c>
      <c r="B5784" t="str">
        <f>'4L'!$BH$41</f>
        <v>B0239IIO_TOT8</v>
      </c>
      <c r="F5784">
        <f>IF(ISBLANK('4L'!$N$41),"",'4L'!$N$41)</f>
        <v>0</v>
      </c>
    </row>
    <row r="5785" spans="1:6">
      <c r="A5785" t="s">
        <v>15725</v>
      </c>
      <c r="B5785" t="str">
        <f>'4L'!$BI$41</f>
        <v>B0239IIO_TOT78</v>
      </c>
      <c r="F5785">
        <f>IF(ISBLANK('4L'!$O$41),"",'4L'!$O$41)</f>
        <v>0</v>
      </c>
    </row>
    <row r="5786" spans="1:6">
      <c r="A5786" t="s">
        <v>15725</v>
      </c>
      <c r="B5786" t="str">
        <f>'4L'!$AZ$42</f>
        <v>B0240IIT_WR</v>
      </c>
      <c r="F5786">
        <f>IF(ISBLANK('4L'!$F$42),"",'4L'!$F$42)</f>
        <v>0</v>
      </c>
    </row>
    <row r="5787" spans="1:6">
      <c r="A5787" t="s">
        <v>15725</v>
      </c>
      <c r="B5787" t="str">
        <f>'4L'!$BA$42</f>
        <v>B0240IIT_RWT</v>
      </c>
      <c r="F5787">
        <f>IF(ISBLANK('4L'!$G$42),"",'4L'!$G$42)</f>
        <v>0</v>
      </c>
    </row>
    <row r="5788" spans="1:6">
      <c r="A5788" t="s">
        <v>15725</v>
      </c>
      <c r="B5788" t="str">
        <f>'4L'!$BB$42</f>
        <v>B0240IIT_RWS</v>
      </c>
      <c r="F5788">
        <f>IF(ISBLANK('4L'!$H$42),"",'4L'!$H$42)</f>
        <v>0</v>
      </c>
    </row>
    <row r="5789" spans="1:6">
      <c r="A5789" t="s">
        <v>15725</v>
      </c>
      <c r="B5789" t="str">
        <f>'4L'!$BC$42</f>
        <v>B0240IIT_WT</v>
      </c>
      <c r="F5789">
        <f>IF(ISBLANK('4L'!$I$42),"",'4L'!$I$42)</f>
        <v>0</v>
      </c>
    </row>
    <row r="5790" spans="1:6">
      <c r="A5790" t="s">
        <v>15725</v>
      </c>
      <c r="B5790" t="str">
        <f>'4L'!$BD$42</f>
        <v>B0240IIT_TWD</v>
      </c>
      <c r="F5790">
        <f>IF(ISBLANK('4L'!$J$42),"",'4L'!$J$42)</f>
        <v>0</v>
      </c>
    </row>
    <row r="5791" spans="1:6">
      <c r="A5791" t="s">
        <v>15725</v>
      </c>
      <c r="B5791" t="str">
        <f>'4L'!$BE$42</f>
        <v>B0240IIT_TOT</v>
      </c>
      <c r="F5791">
        <f>IF(ISBLANK('4L'!$K$42),"",'4L'!$K$42)</f>
        <v>0</v>
      </c>
    </row>
    <row r="5792" spans="1:6">
      <c r="A5792" t="s">
        <v>15725</v>
      </c>
      <c r="B5792" t="str">
        <f>'4L'!$BF$42</f>
        <v>B0240IIT_ASC</v>
      </c>
      <c r="F5792">
        <f>IF(ISBLANK('4L'!$L$42),"",'4L'!$L$42)</f>
        <v>0</v>
      </c>
    </row>
    <row r="5793" spans="1:6">
      <c r="A5793" t="s">
        <v>15725</v>
      </c>
      <c r="B5793" t="str">
        <f>'4L'!$BG$42</f>
        <v>B0240IIT_TC</v>
      </c>
      <c r="F5793">
        <f>IF(ISBLANK('4L'!$M$42),"",'4L'!$M$42)</f>
        <v>0</v>
      </c>
    </row>
    <row r="5794" spans="1:6">
      <c r="A5794" t="s">
        <v>15725</v>
      </c>
      <c r="B5794" t="str">
        <f>'4L'!$BH$42</f>
        <v>B0240IIT_TOT8</v>
      </c>
      <c r="F5794">
        <f>IF(ISBLANK('4L'!$N$42),"",'4L'!$N$42)</f>
        <v>0</v>
      </c>
    </row>
    <row r="5795" spans="1:6">
      <c r="A5795" t="s">
        <v>15725</v>
      </c>
      <c r="B5795" t="str">
        <f>'4L'!$BI$42</f>
        <v>B0240IIT_TOT78</v>
      </c>
      <c r="F5795">
        <f>IF(ISBLANK('4L'!$O$42),"",'4L'!$O$42)</f>
        <v>0</v>
      </c>
    </row>
    <row r="5796" spans="1:6">
      <c r="A5796" t="s">
        <v>15725</v>
      </c>
      <c r="B5796" t="str">
        <f>'4L'!$BP$42</f>
        <v>B0390IIDB_CUMME</v>
      </c>
      <c r="F5796" t="str">
        <f>IF(ISBLANK('4L'!$V$42),"",'4L'!$V$42)</f>
        <v/>
      </c>
    </row>
    <row r="5797" spans="1:6">
      <c r="A5797" t="s">
        <v>15725</v>
      </c>
      <c r="B5797" t="str">
        <f>'4L'!$BQ$42</f>
        <v>B0390IIDB_CUMMA</v>
      </c>
      <c r="F5797" t="str">
        <f>IF(ISBLANK('4L'!$W$42),"",'4L'!$W$42)</f>
        <v/>
      </c>
    </row>
    <row r="5798" spans="1:6">
      <c r="A5798" t="s">
        <v>15725</v>
      </c>
      <c r="B5798" t="str">
        <f>'4L'!$BR$42</f>
        <v>B0390IIDB_CUMMT</v>
      </c>
      <c r="F5798" t="str">
        <f>IF(ISBLANK('4L'!$X$42),"",'4L'!$X$42)</f>
        <v/>
      </c>
    </row>
    <row r="5799" spans="1:6">
      <c r="A5799" t="s">
        <v>15725</v>
      </c>
      <c r="B5799" t="str">
        <f>'4L'!$AZ$43</f>
        <v>B0241SDC_WR</v>
      </c>
      <c r="F5799" t="str">
        <f>IF(ISBLANK('4L'!$F$43),"",'4L'!$F$43)</f>
        <v/>
      </c>
    </row>
    <row r="5800" spans="1:6">
      <c r="A5800" t="s">
        <v>15725</v>
      </c>
      <c r="B5800" t="str">
        <f>'4L'!$BA$43</f>
        <v>B0241SDC_RWT</v>
      </c>
      <c r="F5800" t="str">
        <f>IF(ISBLANK('4L'!$G$43),"",'4L'!$G$43)</f>
        <v/>
      </c>
    </row>
    <row r="5801" spans="1:6">
      <c r="A5801" t="s">
        <v>15725</v>
      </c>
      <c r="B5801" t="str">
        <f>'4L'!$BB$43</f>
        <v>B0241SDC_RWS</v>
      </c>
      <c r="F5801" t="str">
        <f>IF(ISBLANK('4L'!$H$43),"",'4L'!$H$43)</f>
        <v/>
      </c>
    </row>
    <row r="5802" spans="1:6">
      <c r="A5802" t="s">
        <v>15725</v>
      </c>
      <c r="B5802" t="str">
        <f>'4L'!$BC$43</f>
        <v>B0241SDC_WT</v>
      </c>
      <c r="F5802" t="str">
        <f>IF(ISBLANK('4L'!$I$43),"",'4L'!$I$43)</f>
        <v/>
      </c>
    </row>
    <row r="5803" spans="1:6">
      <c r="A5803" t="s">
        <v>15725</v>
      </c>
      <c r="B5803" t="str">
        <f>'4L'!$BD$43</f>
        <v>B0241SDC_TWD</v>
      </c>
      <c r="F5803" t="str">
        <f>IF(ISBLANK('4L'!$J$43),"",'4L'!$J$43)</f>
        <v/>
      </c>
    </row>
    <row r="5804" spans="1:6">
      <c r="A5804" t="s">
        <v>15725</v>
      </c>
      <c r="B5804" t="str">
        <f>'4L'!$BE$43</f>
        <v>B0241SDC_TOT</v>
      </c>
      <c r="F5804">
        <f>IF(ISBLANK('4L'!$K$43),"",'4L'!$K$43)</f>
        <v>0</v>
      </c>
    </row>
    <row r="5805" spans="1:6">
      <c r="A5805" t="s">
        <v>15725</v>
      </c>
      <c r="B5805" t="str">
        <f>'4L'!$BF$43</f>
        <v>B0241SDC_ASC</v>
      </c>
      <c r="F5805" t="str">
        <f>IF(ISBLANK('4L'!$L$43),"",'4L'!$L$43)</f>
        <v/>
      </c>
    </row>
    <row r="5806" spans="1:6">
      <c r="A5806" t="s">
        <v>15725</v>
      </c>
      <c r="B5806" t="str">
        <f>'4L'!$BG$43</f>
        <v>B0241SDC_TC</v>
      </c>
      <c r="F5806" t="str">
        <f>IF(ISBLANK('4L'!$M$43),"",'4L'!$M$43)</f>
        <v/>
      </c>
    </row>
    <row r="5807" spans="1:6">
      <c r="A5807" t="s">
        <v>15725</v>
      </c>
      <c r="B5807" t="str">
        <f>'4L'!$BH$43</f>
        <v>B0241SDC_TOT8</v>
      </c>
      <c r="F5807">
        <f>IF(ISBLANK('4L'!$N$43),"",'4L'!$N$43)</f>
        <v>0</v>
      </c>
    </row>
    <row r="5808" spans="1:6">
      <c r="A5808" t="s">
        <v>15725</v>
      </c>
      <c r="B5808" t="str">
        <f>'4L'!$BI$43</f>
        <v>B0241SDC_TOT78</v>
      </c>
      <c r="F5808">
        <f>IF(ISBLANK('4L'!$O$43),"",'4L'!$O$43)</f>
        <v>0</v>
      </c>
    </row>
    <row r="5809" spans="1:6">
      <c r="A5809" t="s">
        <v>15725</v>
      </c>
      <c r="B5809" t="str">
        <f>'4L'!$AZ$44</f>
        <v>B0242SDO_WR</v>
      </c>
      <c r="F5809" t="str">
        <f>IF(ISBLANK('4L'!$F$44),"",'4L'!$F$44)</f>
        <v/>
      </c>
    </row>
    <row r="5810" spans="1:6">
      <c r="A5810" t="s">
        <v>15725</v>
      </c>
      <c r="B5810" t="str">
        <f>'4L'!$BA$44</f>
        <v>B0242SDO_RWT</v>
      </c>
      <c r="F5810" t="str">
        <f>IF(ISBLANK('4L'!$G$44),"",'4L'!$G$44)</f>
        <v/>
      </c>
    </row>
    <row r="5811" spans="1:6">
      <c r="A5811" t="s">
        <v>15725</v>
      </c>
      <c r="B5811" t="str">
        <f>'4L'!$BB$44</f>
        <v>B0242SDO_RWS</v>
      </c>
      <c r="F5811" t="str">
        <f>IF(ISBLANK('4L'!$H$44),"",'4L'!$H$44)</f>
        <v/>
      </c>
    </row>
    <row r="5812" spans="1:6">
      <c r="A5812" t="s">
        <v>15725</v>
      </c>
      <c r="B5812" t="str">
        <f>'4L'!$BC$44</f>
        <v>B0242SDO_WT</v>
      </c>
      <c r="F5812" t="str">
        <f>IF(ISBLANK('4L'!$I$44),"",'4L'!$I$44)</f>
        <v/>
      </c>
    </row>
    <row r="5813" spans="1:6">
      <c r="A5813" t="s">
        <v>15725</v>
      </c>
      <c r="B5813" t="str">
        <f>'4L'!$BD$44</f>
        <v>B0242SDO_TWD</v>
      </c>
      <c r="F5813" t="str">
        <f>IF(ISBLANK('4L'!$J$44),"",'4L'!$J$44)</f>
        <v/>
      </c>
    </row>
    <row r="5814" spans="1:6">
      <c r="A5814" t="s">
        <v>15725</v>
      </c>
      <c r="B5814" t="str">
        <f>'4L'!$BE$44</f>
        <v>B0242SDO_TOT</v>
      </c>
      <c r="F5814">
        <f>IF(ISBLANK('4L'!$K$44),"",'4L'!$K$44)</f>
        <v>0</v>
      </c>
    </row>
    <row r="5815" spans="1:6">
      <c r="A5815" t="s">
        <v>15725</v>
      </c>
      <c r="B5815" t="str">
        <f>'4L'!$BF$44</f>
        <v>B0242SDO_ASC</v>
      </c>
      <c r="F5815" t="str">
        <f>IF(ISBLANK('4L'!$L$44),"",'4L'!$L$44)</f>
        <v/>
      </c>
    </row>
    <row r="5816" spans="1:6">
      <c r="A5816" t="s">
        <v>15725</v>
      </c>
      <c r="B5816" t="str">
        <f>'4L'!$BG$44</f>
        <v>B0242SDO_TC</v>
      </c>
      <c r="F5816" t="str">
        <f>IF(ISBLANK('4L'!$M$44),"",'4L'!$M$44)</f>
        <v/>
      </c>
    </row>
    <row r="5817" spans="1:6">
      <c r="A5817" t="s">
        <v>15725</v>
      </c>
      <c r="B5817" t="str">
        <f>'4L'!$BH$44</f>
        <v>B0242SDO_TOT8</v>
      </c>
      <c r="F5817">
        <f>IF(ISBLANK('4L'!$N$44),"",'4L'!$N$44)</f>
        <v>0</v>
      </c>
    </row>
    <row r="5818" spans="1:6">
      <c r="A5818" t="s">
        <v>15725</v>
      </c>
      <c r="B5818" t="str">
        <f>'4L'!$BI$44</f>
        <v>B0242SDO_TOT78</v>
      </c>
      <c r="F5818">
        <f>IF(ISBLANK('4L'!$O$44),"",'4L'!$O$44)</f>
        <v>0</v>
      </c>
    </row>
    <row r="5819" spans="1:6">
      <c r="A5819" t="s">
        <v>15725</v>
      </c>
      <c r="B5819" t="str">
        <f>'4L'!$AZ$45</f>
        <v>B0243SDT_WR</v>
      </c>
      <c r="F5819">
        <f>IF(ISBLANK('4L'!$F$45),"",'4L'!$F$45)</f>
        <v>0</v>
      </c>
    </row>
    <row r="5820" spans="1:6">
      <c r="A5820" t="s">
        <v>15725</v>
      </c>
      <c r="B5820" t="str">
        <f>'4L'!$BA$45</f>
        <v>B0243SDT_RWT</v>
      </c>
      <c r="F5820">
        <f>IF(ISBLANK('4L'!$G$45),"",'4L'!$G$45)</f>
        <v>0</v>
      </c>
    </row>
    <row r="5821" spans="1:6">
      <c r="A5821" t="s">
        <v>15725</v>
      </c>
      <c r="B5821" t="str">
        <f>'4L'!$BB$45</f>
        <v>B0243SDT_RWS</v>
      </c>
      <c r="F5821">
        <f>IF(ISBLANK('4L'!$H$45),"",'4L'!$H$45)</f>
        <v>0</v>
      </c>
    </row>
    <row r="5822" spans="1:6">
      <c r="A5822" t="s">
        <v>15725</v>
      </c>
      <c r="B5822" t="str">
        <f>'4L'!$BC$45</f>
        <v>B0243SDT_WT</v>
      </c>
      <c r="F5822">
        <f>IF(ISBLANK('4L'!$I$45),"",'4L'!$I$45)</f>
        <v>0</v>
      </c>
    </row>
    <row r="5823" spans="1:6">
      <c r="A5823" t="s">
        <v>15725</v>
      </c>
      <c r="B5823" t="str">
        <f>'4L'!$BD$45</f>
        <v>B0243SDT_TWD</v>
      </c>
      <c r="F5823">
        <f>IF(ISBLANK('4L'!$J$45),"",'4L'!$J$45)</f>
        <v>0</v>
      </c>
    </row>
    <row r="5824" spans="1:6">
      <c r="A5824" t="s">
        <v>15725</v>
      </c>
      <c r="B5824" t="str">
        <f>'4L'!$BE$45</f>
        <v>B0243SDT_TOT</v>
      </c>
      <c r="F5824">
        <f>IF(ISBLANK('4L'!$K$45),"",'4L'!$K$45)</f>
        <v>0</v>
      </c>
    </row>
    <row r="5825" spans="1:6">
      <c r="A5825" t="s">
        <v>15725</v>
      </c>
      <c r="B5825" t="str">
        <f>'4L'!$BF$45</f>
        <v>B0243SDT_ASC</v>
      </c>
      <c r="F5825">
        <f>IF(ISBLANK('4L'!$L$45),"",'4L'!$L$45)</f>
        <v>0</v>
      </c>
    </row>
    <row r="5826" spans="1:6">
      <c r="A5826" t="s">
        <v>15725</v>
      </c>
      <c r="B5826" t="str">
        <f>'4L'!$BG$45</f>
        <v>B0243SDT_TC</v>
      </c>
      <c r="F5826">
        <f>IF(ISBLANK('4L'!$M$45),"",'4L'!$M$45)</f>
        <v>0</v>
      </c>
    </row>
    <row r="5827" spans="1:6">
      <c r="A5827" t="s">
        <v>15725</v>
      </c>
      <c r="B5827" t="str">
        <f>'4L'!$BH$45</f>
        <v>B0243SDT_TOT8</v>
      </c>
      <c r="F5827">
        <f>IF(ISBLANK('4L'!$N$45),"",'4L'!$N$45)</f>
        <v>0</v>
      </c>
    </row>
    <row r="5828" spans="1:6">
      <c r="A5828" t="s">
        <v>15725</v>
      </c>
      <c r="B5828" t="str">
        <f>'4L'!$BI$45</f>
        <v>B0243SDT_TOT78</v>
      </c>
      <c r="F5828">
        <f>IF(ISBLANK('4L'!$O$45),"",'4L'!$O$45)</f>
        <v>0</v>
      </c>
    </row>
    <row r="5829" spans="1:6">
      <c r="A5829" t="s">
        <v>15725</v>
      </c>
      <c r="B5829" t="str">
        <f>'4L'!$BP$45</f>
        <v>B0391SDBI_CUMME</v>
      </c>
      <c r="F5829" t="str">
        <f>IF(ISBLANK('4L'!$V$45),"",'4L'!$V$45)</f>
        <v/>
      </c>
    </row>
    <row r="5830" spans="1:6">
      <c r="A5830" t="s">
        <v>15725</v>
      </c>
      <c r="B5830" t="str">
        <f>'4L'!$BQ$45</f>
        <v>B0391SDBI_CUMMA</v>
      </c>
      <c r="F5830" t="str">
        <f>IF(ISBLANK('4L'!$W$45),"",'4L'!$W$45)</f>
        <v/>
      </c>
    </row>
    <row r="5831" spans="1:6">
      <c r="A5831" t="s">
        <v>15725</v>
      </c>
      <c r="B5831" t="str">
        <f>'4L'!$BR$45</f>
        <v>B0391SDBI_CUMMT</v>
      </c>
      <c r="F5831" t="str">
        <f>IF(ISBLANK('4L'!$X$45),"",'4L'!$X$45)</f>
        <v/>
      </c>
    </row>
    <row r="5832" spans="1:6">
      <c r="A5832" t="s">
        <v>15725</v>
      </c>
      <c r="B5832" t="str">
        <f>'4L'!$AZ$46</f>
        <v>B0244SRC_WR</v>
      </c>
      <c r="F5832" t="str">
        <f>IF(ISBLANK('4L'!$F$46),"",'4L'!$F$46)</f>
        <v/>
      </c>
    </row>
    <row r="5833" spans="1:6">
      <c r="A5833" t="s">
        <v>15725</v>
      </c>
      <c r="B5833" t="str">
        <f>'4L'!$BA$46</f>
        <v>B0244SRC_RWT</v>
      </c>
      <c r="F5833" t="str">
        <f>IF(ISBLANK('4L'!$G$46),"",'4L'!$G$46)</f>
        <v/>
      </c>
    </row>
    <row r="5834" spans="1:6">
      <c r="A5834" t="s">
        <v>15725</v>
      </c>
      <c r="B5834" t="str">
        <f>'4L'!$BB$46</f>
        <v>B0244SRC_RWS</v>
      </c>
      <c r="F5834" t="str">
        <f>IF(ISBLANK('4L'!$H$46),"",'4L'!$H$46)</f>
        <v/>
      </c>
    </row>
    <row r="5835" spans="1:6">
      <c r="A5835" t="s">
        <v>15725</v>
      </c>
      <c r="B5835" t="str">
        <f>'4L'!$BC$46</f>
        <v>B0244SRC_WT</v>
      </c>
      <c r="F5835" t="str">
        <f>IF(ISBLANK('4L'!$I$46),"",'4L'!$I$46)</f>
        <v/>
      </c>
    </row>
    <row r="5836" spans="1:6">
      <c r="A5836" t="s">
        <v>15725</v>
      </c>
      <c r="B5836" t="str">
        <f>'4L'!$BD$46</f>
        <v>B0244SRC_TWD</v>
      </c>
      <c r="F5836" t="str">
        <f>IF(ISBLANK('4L'!$J$46),"",'4L'!$J$46)</f>
        <v/>
      </c>
    </row>
    <row r="5837" spans="1:6">
      <c r="A5837" t="s">
        <v>15725</v>
      </c>
      <c r="B5837" t="str">
        <f>'4L'!$BE$46</f>
        <v>B0244SRC_TOT</v>
      </c>
      <c r="F5837">
        <f>IF(ISBLANK('4L'!$K$46),"",'4L'!$K$46)</f>
        <v>0</v>
      </c>
    </row>
    <row r="5838" spans="1:6">
      <c r="A5838" t="s">
        <v>15725</v>
      </c>
      <c r="B5838" t="str">
        <f>'4L'!$BF$46</f>
        <v>B0244SRC_ASC</v>
      </c>
      <c r="F5838" t="str">
        <f>IF(ISBLANK('4L'!$L$46),"",'4L'!$L$46)</f>
        <v/>
      </c>
    </row>
    <row r="5839" spans="1:6">
      <c r="A5839" t="s">
        <v>15725</v>
      </c>
      <c r="B5839" t="str">
        <f>'4L'!$BG$46</f>
        <v>B0244SRC_TC</v>
      </c>
      <c r="F5839" t="str">
        <f>IF(ISBLANK('4L'!$M$46),"",'4L'!$M$46)</f>
        <v/>
      </c>
    </row>
    <row r="5840" spans="1:6">
      <c r="A5840" t="s">
        <v>15725</v>
      </c>
      <c r="B5840" t="str">
        <f>'4L'!$BH$46</f>
        <v>B0244SRC_TOT8</v>
      </c>
      <c r="F5840">
        <f>IF(ISBLANK('4L'!$N$46),"",'4L'!$N$46)</f>
        <v>0</v>
      </c>
    </row>
    <row r="5841" spans="1:6">
      <c r="A5841" t="s">
        <v>15725</v>
      </c>
      <c r="B5841" t="str">
        <f>'4L'!$BI$46</f>
        <v>B0244SRC_TOT78</v>
      </c>
      <c r="F5841">
        <f>IF(ISBLANK('4L'!$O$46),"",'4L'!$O$46)</f>
        <v>0</v>
      </c>
    </row>
    <row r="5842" spans="1:6">
      <c r="A5842" t="s">
        <v>15725</v>
      </c>
      <c r="B5842" t="str">
        <f>'4L'!$AZ$47</f>
        <v>B0245SRO_WR</v>
      </c>
      <c r="F5842" t="str">
        <f>IF(ISBLANK('4L'!$F$47),"",'4L'!$F$47)</f>
        <v/>
      </c>
    </row>
    <row r="5843" spans="1:6">
      <c r="A5843" t="s">
        <v>15725</v>
      </c>
      <c r="B5843" t="str">
        <f>'4L'!$BA$47</f>
        <v>B0245SRO_RWT</v>
      </c>
      <c r="F5843" t="str">
        <f>IF(ISBLANK('4L'!$G$47),"",'4L'!$G$47)</f>
        <v/>
      </c>
    </row>
    <row r="5844" spans="1:6">
      <c r="A5844" t="s">
        <v>15725</v>
      </c>
      <c r="B5844" t="str">
        <f>'4L'!$BB$47</f>
        <v>B0245SRO_RWS</v>
      </c>
      <c r="F5844" t="str">
        <f>IF(ISBLANK('4L'!$H$47),"",'4L'!$H$47)</f>
        <v/>
      </c>
    </row>
    <row r="5845" spans="1:6">
      <c r="A5845" t="s">
        <v>15725</v>
      </c>
      <c r="B5845" t="str">
        <f>'4L'!$BC$47</f>
        <v>B0245SRO_WT</v>
      </c>
      <c r="F5845" t="str">
        <f>IF(ISBLANK('4L'!$I$47),"",'4L'!$I$47)</f>
        <v/>
      </c>
    </row>
    <row r="5846" spans="1:6">
      <c r="A5846" t="s">
        <v>15725</v>
      </c>
      <c r="B5846" t="str">
        <f>'4L'!$BD$47</f>
        <v>B0245SRO_TWD</v>
      </c>
      <c r="F5846" t="str">
        <f>IF(ISBLANK('4L'!$J$47),"",'4L'!$J$47)</f>
        <v/>
      </c>
    </row>
    <row r="5847" spans="1:6">
      <c r="A5847" t="s">
        <v>15725</v>
      </c>
      <c r="B5847" t="str">
        <f>'4L'!$BE$47</f>
        <v>B0245SRO_TOT</v>
      </c>
      <c r="F5847">
        <f>IF(ISBLANK('4L'!$K$47),"",'4L'!$K$47)</f>
        <v>0</v>
      </c>
    </row>
    <row r="5848" spans="1:6">
      <c r="A5848" t="s">
        <v>15725</v>
      </c>
      <c r="B5848" t="str">
        <f>'4L'!$BF$47</f>
        <v>B0245SRO_ASC</v>
      </c>
      <c r="F5848" t="str">
        <f>IF(ISBLANK('4L'!$L$47),"",'4L'!$L$47)</f>
        <v/>
      </c>
    </row>
    <row r="5849" spans="1:6">
      <c r="A5849" t="s">
        <v>15725</v>
      </c>
      <c r="B5849" t="str">
        <f>'4L'!$BG$47</f>
        <v>B0245SRO_TC</v>
      </c>
      <c r="F5849" t="str">
        <f>IF(ISBLANK('4L'!$M$47),"",'4L'!$M$47)</f>
        <v/>
      </c>
    </row>
    <row r="5850" spans="1:6">
      <c r="A5850" t="s">
        <v>15725</v>
      </c>
      <c r="B5850" t="str">
        <f>'4L'!$BH$47</f>
        <v>B0245SRO_TOT8</v>
      </c>
      <c r="F5850">
        <f>IF(ISBLANK('4L'!$N$47),"",'4L'!$N$47)</f>
        <v>0</v>
      </c>
    </row>
    <row r="5851" spans="1:6">
      <c r="A5851" t="s">
        <v>15725</v>
      </c>
      <c r="B5851" t="str">
        <f>'4L'!$BI$47</f>
        <v>B0245SRO_TOT78</v>
      </c>
      <c r="F5851">
        <f>IF(ISBLANK('4L'!$O$47),"",'4L'!$O$47)</f>
        <v>0</v>
      </c>
    </row>
    <row r="5852" spans="1:6">
      <c r="A5852" t="s">
        <v>15725</v>
      </c>
      <c r="B5852" t="str">
        <f>'4L'!$AZ$48</f>
        <v>B0246SRT_WR</v>
      </c>
      <c r="F5852">
        <f>IF(ISBLANK('4L'!$F$48),"",'4L'!$F$48)</f>
        <v>0</v>
      </c>
    </row>
    <row r="5853" spans="1:6">
      <c r="A5853" t="s">
        <v>15725</v>
      </c>
      <c r="B5853" t="str">
        <f>'4L'!$BA$48</f>
        <v>B0246SRT_RWT</v>
      </c>
      <c r="F5853">
        <f>IF(ISBLANK('4L'!$G$48),"",'4L'!$G$48)</f>
        <v>0</v>
      </c>
    </row>
    <row r="5854" spans="1:6">
      <c r="A5854" t="s">
        <v>15725</v>
      </c>
      <c r="B5854" t="str">
        <f>'4L'!$BB$48</f>
        <v>B0246SRT_RWS</v>
      </c>
      <c r="F5854">
        <f>IF(ISBLANK('4L'!$H$48),"",'4L'!$H$48)</f>
        <v>0</v>
      </c>
    </row>
    <row r="5855" spans="1:6">
      <c r="A5855" t="s">
        <v>15725</v>
      </c>
      <c r="B5855" t="str">
        <f>'4L'!$BC$48</f>
        <v>B0246SRT_WT</v>
      </c>
      <c r="F5855">
        <f>IF(ISBLANK('4L'!$I$48),"",'4L'!$I$48)</f>
        <v>0</v>
      </c>
    </row>
    <row r="5856" spans="1:6">
      <c r="A5856" t="s">
        <v>15725</v>
      </c>
      <c r="B5856" t="str">
        <f>'4L'!$BD$48</f>
        <v>B0246SRT_TWD</v>
      </c>
      <c r="F5856">
        <f>IF(ISBLANK('4L'!$J$48),"",'4L'!$J$48)</f>
        <v>0</v>
      </c>
    </row>
    <row r="5857" spans="1:6">
      <c r="A5857" t="s">
        <v>15725</v>
      </c>
      <c r="B5857" t="str">
        <f>'4L'!$BE$48</f>
        <v>B0246SRT_TOT</v>
      </c>
      <c r="F5857">
        <f>IF(ISBLANK('4L'!$K$48),"",'4L'!$K$48)</f>
        <v>0</v>
      </c>
    </row>
    <row r="5858" spans="1:6">
      <c r="A5858" t="s">
        <v>15725</v>
      </c>
      <c r="B5858" t="str">
        <f>'4L'!$BF$48</f>
        <v>B0246SRT_ASC</v>
      </c>
      <c r="F5858">
        <f>IF(ISBLANK('4L'!$L$48),"",'4L'!$L$48)</f>
        <v>0</v>
      </c>
    </row>
    <row r="5859" spans="1:6">
      <c r="A5859" t="s">
        <v>15725</v>
      </c>
      <c r="B5859" t="str">
        <f>'4L'!$BG$48</f>
        <v>B0246SRT_TC</v>
      </c>
      <c r="F5859">
        <f>IF(ISBLANK('4L'!$M$48),"",'4L'!$M$48)</f>
        <v>0</v>
      </c>
    </row>
    <row r="5860" spans="1:6">
      <c r="A5860" t="s">
        <v>15725</v>
      </c>
      <c r="B5860" t="str">
        <f>'4L'!$BH$48</f>
        <v>B0246SRT_TOT8</v>
      </c>
      <c r="F5860">
        <f>IF(ISBLANK('4L'!$N$48),"",'4L'!$N$48)</f>
        <v>0</v>
      </c>
    </row>
    <row r="5861" spans="1:6">
      <c r="A5861" t="s">
        <v>15725</v>
      </c>
      <c r="B5861" t="str">
        <f>'4L'!$BI$48</f>
        <v>B0246SRT_TOT78</v>
      </c>
      <c r="F5861">
        <f>IF(ISBLANK('4L'!$O$48),"",'4L'!$O$48)</f>
        <v>0</v>
      </c>
    </row>
    <row r="5862" spans="1:6">
      <c r="A5862" t="s">
        <v>15725</v>
      </c>
      <c r="B5862" t="str">
        <f>'4L'!$BP$48</f>
        <v>B0392SRW_CUMME</v>
      </c>
      <c r="F5862" t="str">
        <f>IF(ISBLANK('4L'!$V$48),"",'4L'!$V$48)</f>
        <v/>
      </c>
    </row>
    <row r="5863" spans="1:6">
      <c r="A5863" t="s">
        <v>15725</v>
      </c>
      <c r="B5863" t="str">
        <f>'4L'!$BQ$48</f>
        <v>B0392SRW_CUMMA</v>
      </c>
      <c r="F5863" t="str">
        <f>IF(ISBLANK('4L'!$W$48),"",'4L'!$W$48)</f>
        <v/>
      </c>
    </row>
    <row r="5864" spans="1:6">
      <c r="A5864" t="s">
        <v>15725</v>
      </c>
      <c r="B5864" t="str">
        <f>'4L'!$BR$48</f>
        <v>B0392SRW_CUMMT</v>
      </c>
      <c r="F5864" t="str">
        <f>IF(ISBLANK('4L'!$X$48),"",'4L'!$X$48)</f>
        <v/>
      </c>
    </row>
    <row r="5865" spans="1:6">
      <c r="A5865" t="s">
        <v>15725</v>
      </c>
      <c r="B5865" t="str">
        <f>'4L'!$AZ$49</f>
        <v>B0247SST_WR</v>
      </c>
      <c r="F5865">
        <f>IF(ISBLANK('4L'!$F$49),"",'4L'!$F$49)</f>
        <v>0</v>
      </c>
    </row>
    <row r="5866" spans="1:6">
      <c r="A5866" t="s">
        <v>15725</v>
      </c>
      <c r="B5866" t="str">
        <f>'4L'!$BA$49</f>
        <v>B0247SST_RWT</v>
      </c>
      <c r="F5866">
        <f>IF(ISBLANK('4L'!$G$49),"",'4L'!$G$49)</f>
        <v>0</v>
      </c>
    </row>
    <row r="5867" spans="1:6">
      <c r="A5867" t="s">
        <v>15725</v>
      </c>
      <c r="B5867" t="str">
        <f>'4L'!$BB$49</f>
        <v>B0247SST_RWS</v>
      </c>
      <c r="F5867">
        <f>IF(ISBLANK('4L'!$H$49),"",'4L'!$H$49)</f>
        <v>0</v>
      </c>
    </row>
    <row r="5868" spans="1:6">
      <c r="A5868" t="s">
        <v>15725</v>
      </c>
      <c r="B5868" t="str">
        <f>'4L'!$BC$49</f>
        <v>B0247SST_WT</v>
      </c>
      <c r="F5868">
        <f>IF(ISBLANK('4L'!$I$49),"",'4L'!$I$49)</f>
        <v>0</v>
      </c>
    </row>
    <row r="5869" spans="1:6">
      <c r="A5869" t="s">
        <v>15725</v>
      </c>
      <c r="B5869" t="str">
        <f>'4L'!$BD$49</f>
        <v>B0247SST_TWD</v>
      </c>
      <c r="F5869">
        <f>IF(ISBLANK('4L'!$J$49),"",'4L'!$J$49)</f>
        <v>0</v>
      </c>
    </row>
    <row r="5870" spans="1:6">
      <c r="A5870" t="s">
        <v>15725</v>
      </c>
      <c r="B5870" t="str">
        <f>'4L'!$BE$49</f>
        <v>B0247SST_TOT</v>
      </c>
      <c r="F5870">
        <f>IF(ISBLANK('4L'!$K$49),"",'4L'!$K$49)</f>
        <v>0</v>
      </c>
    </row>
    <row r="5871" spans="1:6">
      <c r="A5871" t="s">
        <v>15725</v>
      </c>
      <c r="B5871" t="str">
        <f>'4L'!$BF$49</f>
        <v>B0247SST_ASC</v>
      </c>
      <c r="F5871">
        <f>IF(ISBLANK('4L'!$L$49),"",'4L'!$L$49)</f>
        <v>0</v>
      </c>
    </row>
    <row r="5872" spans="1:6">
      <c r="A5872" t="s">
        <v>15725</v>
      </c>
      <c r="B5872" t="str">
        <f>'4L'!$BG$49</f>
        <v>B0247SST_TC</v>
      </c>
      <c r="F5872">
        <f>IF(ISBLANK('4L'!$M$49),"",'4L'!$M$49)</f>
        <v>0</v>
      </c>
    </row>
    <row r="5873" spans="1:6">
      <c r="A5873" t="s">
        <v>15725</v>
      </c>
      <c r="B5873" t="str">
        <f>'4L'!$BH$49</f>
        <v>B0247SST_TOT8</v>
      </c>
      <c r="F5873">
        <f>IF(ISBLANK('4L'!$N$49),"",'4L'!$N$49)</f>
        <v>0</v>
      </c>
    </row>
    <row r="5874" spans="1:6">
      <c r="A5874" t="s">
        <v>15725</v>
      </c>
      <c r="B5874" t="str">
        <f>'4L'!$BI$49</f>
        <v>B0247SST_TOT78</v>
      </c>
      <c r="F5874">
        <f>IF(ISBLANK('4L'!$O$49),"",'4L'!$O$49)</f>
        <v>0</v>
      </c>
    </row>
    <row r="5875" spans="1:6">
      <c r="A5875" t="s">
        <v>15725</v>
      </c>
      <c r="B5875" t="str">
        <f>'4L'!$BP$49</f>
        <v>B0393TSDE_CUMME</v>
      </c>
      <c r="F5875">
        <f>IF(ISBLANK('4L'!$V$49),"",'4L'!$V$49)</f>
        <v>0</v>
      </c>
    </row>
    <row r="5876" spans="1:6">
      <c r="A5876" t="s">
        <v>15725</v>
      </c>
      <c r="B5876" t="str">
        <f>'4L'!$BQ$49</f>
        <v>B0393TSDE_CUMMA</v>
      </c>
      <c r="F5876">
        <f>IF(ISBLANK('4L'!$W$49),"",'4L'!$W$49)</f>
        <v>0</v>
      </c>
    </row>
    <row r="5877" spans="1:6">
      <c r="A5877" t="s">
        <v>15725</v>
      </c>
      <c r="B5877" t="str">
        <f>'4L'!$BR$49</f>
        <v>B0393TSDE_CUMMT</v>
      </c>
      <c r="F5877">
        <f>IF(ISBLANK('4L'!$X$49),"",'4L'!$X$49)</f>
        <v>0</v>
      </c>
    </row>
    <row r="5878" spans="1:6">
      <c r="A5878" t="s">
        <v>15725</v>
      </c>
      <c r="B5878" t="str">
        <f>'4L'!$BD$52</f>
        <v>B0248NMC_TWD</v>
      </c>
      <c r="F5878" t="str">
        <f>IF(ISBLANK('4L'!$J$52),"",'4L'!$J$52)</f>
        <v/>
      </c>
    </row>
    <row r="5879" spans="1:6">
      <c r="A5879" t="s">
        <v>15725</v>
      </c>
      <c r="B5879" t="str">
        <f>'4L'!$BE$52</f>
        <v>B0248NMC_TOT</v>
      </c>
      <c r="F5879">
        <f>IF(ISBLANK('4L'!$K$52),"",'4L'!$K$52)</f>
        <v>0</v>
      </c>
    </row>
    <row r="5880" spans="1:6">
      <c r="A5880" t="s">
        <v>15725</v>
      </c>
      <c r="B5880" t="str">
        <f>'4L'!$BF$52</f>
        <v>B0248NMC_ASC</v>
      </c>
      <c r="F5880" t="str">
        <f>IF(ISBLANK('4L'!$L$52),"",'4L'!$L$52)</f>
        <v/>
      </c>
    </row>
    <row r="5881" spans="1:6">
      <c r="A5881" t="s">
        <v>15725</v>
      </c>
      <c r="B5881" t="str">
        <f>'4L'!$BG$52</f>
        <v>B0248NMC_TC</v>
      </c>
      <c r="F5881" t="str">
        <f>IF(ISBLANK('4L'!$M$52),"",'4L'!$M$52)</f>
        <v/>
      </c>
    </row>
    <row r="5882" spans="1:6">
      <c r="A5882" t="s">
        <v>15725</v>
      </c>
      <c r="B5882" t="str">
        <f>'4L'!$BH$52</f>
        <v>B0248NMC_TOT8</v>
      </c>
      <c r="F5882">
        <f>IF(ISBLANK('4L'!$N$52),"",'4L'!$N$52)</f>
        <v>0</v>
      </c>
    </row>
    <row r="5883" spans="1:6">
      <c r="A5883" t="s">
        <v>15725</v>
      </c>
      <c r="B5883" t="str">
        <f>'4L'!$BI$52</f>
        <v>B0248NMC_TOT78</v>
      </c>
      <c r="F5883">
        <f>IF(ISBLANK('4L'!$O$52),"",'4L'!$O$52)</f>
        <v>0</v>
      </c>
    </row>
    <row r="5884" spans="1:6">
      <c r="A5884" t="s">
        <v>15725</v>
      </c>
      <c r="B5884" t="str">
        <f>'4L'!$BD$53</f>
        <v>B0249NMO_TWD</v>
      </c>
      <c r="F5884" t="str">
        <f>IF(ISBLANK('4L'!$J$53),"",'4L'!$J$53)</f>
        <v/>
      </c>
    </row>
    <row r="5885" spans="1:6">
      <c r="A5885" t="s">
        <v>15725</v>
      </c>
      <c r="B5885" t="str">
        <f>'4L'!$BE$53</f>
        <v>B0249NMO_TOT</v>
      </c>
      <c r="F5885">
        <f>IF(ISBLANK('4L'!$K$53),"",'4L'!$K$53)</f>
        <v>0</v>
      </c>
    </row>
    <row r="5886" spans="1:6">
      <c r="A5886" t="s">
        <v>15725</v>
      </c>
      <c r="B5886" t="str">
        <f>'4L'!$BF$53</f>
        <v>B0249NMO_ASC</v>
      </c>
      <c r="F5886" t="str">
        <f>IF(ISBLANK('4L'!$L$53),"",'4L'!$L$53)</f>
        <v/>
      </c>
    </row>
    <row r="5887" spans="1:6">
      <c r="A5887" t="s">
        <v>15725</v>
      </c>
      <c r="B5887" t="str">
        <f>'4L'!$BG$53</f>
        <v>B0249NMO_TC</v>
      </c>
      <c r="F5887" t="str">
        <f>IF(ISBLANK('4L'!$M$53),"",'4L'!$M$53)</f>
        <v/>
      </c>
    </row>
    <row r="5888" spans="1:6">
      <c r="A5888" t="s">
        <v>15725</v>
      </c>
      <c r="B5888" t="str">
        <f>'4L'!$BH$53</f>
        <v>B0249NMO_TOT8</v>
      </c>
      <c r="F5888">
        <f>IF(ISBLANK('4L'!$N$53),"",'4L'!$N$53)</f>
        <v>0</v>
      </c>
    </row>
    <row r="5889" spans="1:6">
      <c r="A5889" t="s">
        <v>15725</v>
      </c>
      <c r="B5889" t="str">
        <f>'4L'!$BI$53</f>
        <v>B0249NMO_TOT78</v>
      </c>
      <c r="F5889">
        <f>IF(ISBLANK('4L'!$O$53),"",'4L'!$O$53)</f>
        <v>0</v>
      </c>
    </row>
    <row r="5890" spans="1:6">
      <c r="A5890" t="s">
        <v>15725</v>
      </c>
      <c r="B5890" t="str">
        <f>'4L'!$BD$54</f>
        <v>B0250NMT_TWD</v>
      </c>
      <c r="F5890">
        <f>IF(ISBLANK('4L'!$J$54),"",'4L'!$J$54)</f>
        <v>0</v>
      </c>
    </row>
    <row r="5891" spans="1:6">
      <c r="A5891" t="s">
        <v>15725</v>
      </c>
      <c r="B5891" t="str">
        <f>'4L'!$BE$54</f>
        <v>B0250NMT_TOT</v>
      </c>
      <c r="F5891">
        <f>IF(ISBLANK('4L'!$K$54),"",'4L'!$K$54)</f>
        <v>0</v>
      </c>
    </row>
    <row r="5892" spans="1:6">
      <c r="A5892" t="s">
        <v>15725</v>
      </c>
      <c r="B5892" t="str">
        <f>'4L'!$BF$54</f>
        <v>B0250NMT_ASC</v>
      </c>
      <c r="F5892">
        <f>IF(ISBLANK('4L'!$L$54),"",'4L'!$L$54)</f>
        <v>0</v>
      </c>
    </row>
    <row r="5893" spans="1:6">
      <c r="A5893" t="s">
        <v>15725</v>
      </c>
      <c r="B5893" t="str">
        <f>'4L'!$BG$54</f>
        <v>B0250NMT_TC</v>
      </c>
      <c r="F5893">
        <f>IF(ISBLANK('4L'!$M$54),"",'4L'!$M$54)</f>
        <v>0</v>
      </c>
    </row>
    <row r="5894" spans="1:6">
      <c r="A5894" t="s">
        <v>15725</v>
      </c>
      <c r="B5894" t="str">
        <f>'4L'!$BH$54</f>
        <v>B0250NMT_TOT8</v>
      </c>
      <c r="F5894">
        <f>IF(ISBLANK('4L'!$N$54),"",'4L'!$N$54)</f>
        <v>0</v>
      </c>
    </row>
    <row r="5895" spans="1:6">
      <c r="A5895" t="s">
        <v>15725</v>
      </c>
      <c r="B5895" t="str">
        <f>'4L'!$BI$54</f>
        <v>B0250NMT_TOT78</v>
      </c>
      <c r="F5895">
        <f>IF(ISBLANK('4L'!$O$54),"",'4L'!$O$54)</f>
        <v>0</v>
      </c>
    </row>
    <row r="5896" spans="1:6">
      <c r="A5896" t="s">
        <v>15725</v>
      </c>
      <c r="B5896" t="str">
        <f>'4L'!$BD$55</f>
        <v>B0251NMC_TWD</v>
      </c>
      <c r="F5896" t="str">
        <f>IF(ISBLANK('4L'!$J$55),"",'4L'!$J$55)</f>
        <v/>
      </c>
    </row>
    <row r="5897" spans="1:6">
      <c r="A5897" t="s">
        <v>15725</v>
      </c>
      <c r="B5897" t="str">
        <f>'4L'!$BE$55</f>
        <v>B0251NMC_TOT</v>
      </c>
      <c r="F5897">
        <f>IF(ISBLANK('4L'!$K$55),"",'4L'!$K$55)</f>
        <v>0</v>
      </c>
    </row>
    <row r="5898" spans="1:6">
      <c r="A5898" t="s">
        <v>15725</v>
      </c>
      <c r="B5898" t="str">
        <f>'4L'!$BF$55</f>
        <v>B0251NMC_ASC</v>
      </c>
      <c r="F5898" t="str">
        <f>IF(ISBLANK('4L'!$L$55),"",'4L'!$L$55)</f>
        <v/>
      </c>
    </row>
    <row r="5899" spans="1:6">
      <c r="A5899" t="s">
        <v>15725</v>
      </c>
      <c r="B5899" t="str">
        <f>'4L'!$BG$55</f>
        <v>B0251NMC_TC</v>
      </c>
      <c r="F5899" t="str">
        <f>IF(ISBLANK('4L'!$M$55),"",'4L'!$M$55)</f>
        <v/>
      </c>
    </row>
    <row r="5900" spans="1:6">
      <c r="A5900" t="s">
        <v>15725</v>
      </c>
      <c r="B5900" t="str">
        <f>'4L'!$BH$55</f>
        <v>B0251NMC_TOT8</v>
      </c>
      <c r="F5900">
        <f>IF(ISBLANK('4L'!$N$55),"",'4L'!$N$55)</f>
        <v>0</v>
      </c>
    </row>
    <row r="5901" spans="1:6">
      <c r="A5901" t="s">
        <v>15725</v>
      </c>
      <c r="B5901" t="str">
        <f>'4L'!$BI$55</f>
        <v>B0251NMC_TOT78</v>
      </c>
      <c r="F5901">
        <f>IF(ISBLANK('4L'!$O$55),"",'4L'!$O$55)</f>
        <v>0</v>
      </c>
    </row>
    <row r="5902" spans="1:6">
      <c r="A5902" t="s">
        <v>15725</v>
      </c>
      <c r="B5902" t="str">
        <f>'4L'!$BD$56</f>
        <v>B0252NMO_TWD</v>
      </c>
      <c r="F5902" t="str">
        <f>IF(ISBLANK('4L'!$J$56),"",'4L'!$J$56)</f>
        <v/>
      </c>
    </row>
    <row r="5903" spans="1:6">
      <c r="A5903" t="s">
        <v>15725</v>
      </c>
      <c r="B5903" t="str">
        <f>'4L'!$BE$56</f>
        <v>B0252NMO_TOT</v>
      </c>
      <c r="F5903">
        <f>IF(ISBLANK('4L'!$K$56),"",'4L'!$K$56)</f>
        <v>0</v>
      </c>
    </row>
    <row r="5904" spans="1:6">
      <c r="A5904" t="s">
        <v>15725</v>
      </c>
      <c r="B5904" t="str">
        <f>'4L'!$BF$56</f>
        <v>B0252NMO_ASC</v>
      </c>
      <c r="F5904" t="str">
        <f>IF(ISBLANK('4L'!$L$56),"",'4L'!$L$56)</f>
        <v/>
      </c>
    </row>
    <row r="5905" spans="1:6">
      <c r="A5905" t="s">
        <v>15725</v>
      </c>
      <c r="B5905" t="str">
        <f>'4L'!$BG$56</f>
        <v>B0252NMO_TC</v>
      </c>
      <c r="F5905" t="str">
        <f>IF(ISBLANK('4L'!$M$56),"",'4L'!$M$56)</f>
        <v/>
      </c>
    </row>
    <row r="5906" spans="1:6">
      <c r="A5906" t="s">
        <v>15725</v>
      </c>
      <c r="B5906" t="str">
        <f>'4L'!$BH$56</f>
        <v>B0252NMO_TOT8</v>
      </c>
      <c r="F5906">
        <f>IF(ISBLANK('4L'!$N$56),"",'4L'!$N$56)</f>
        <v>0</v>
      </c>
    </row>
    <row r="5907" spans="1:6">
      <c r="A5907" t="s">
        <v>15725</v>
      </c>
      <c r="B5907" t="str">
        <f>'4L'!$BI$56</f>
        <v>B0252NMO_TOT78</v>
      </c>
      <c r="F5907">
        <f>IF(ISBLANK('4L'!$O$56),"",'4L'!$O$56)</f>
        <v>0</v>
      </c>
    </row>
    <row r="5908" spans="1:6">
      <c r="A5908" t="s">
        <v>15725</v>
      </c>
      <c r="B5908" t="str">
        <f>'4L'!$BD$57</f>
        <v>B0253NMT_TWD</v>
      </c>
      <c r="F5908">
        <f>IF(ISBLANK('4L'!$J$57),"",'4L'!$J$57)</f>
        <v>0</v>
      </c>
    </row>
    <row r="5909" spans="1:6">
      <c r="A5909" t="s">
        <v>15725</v>
      </c>
      <c r="B5909" t="str">
        <f>'4L'!$BE$57</f>
        <v>B0253NMT_TOT</v>
      </c>
      <c r="F5909">
        <f>IF(ISBLANK('4L'!$K$57),"",'4L'!$K$57)</f>
        <v>0</v>
      </c>
    </row>
    <row r="5910" spans="1:6">
      <c r="A5910" t="s">
        <v>15725</v>
      </c>
      <c r="B5910" t="str">
        <f>'4L'!$BF$57</f>
        <v>B0253NMT_ASC</v>
      </c>
      <c r="F5910">
        <f>IF(ISBLANK('4L'!$L$57),"",'4L'!$L$57)</f>
        <v>0</v>
      </c>
    </row>
    <row r="5911" spans="1:6">
      <c r="A5911" t="s">
        <v>15725</v>
      </c>
      <c r="B5911" t="str">
        <f>'4L'!$BG$57</f>
        <v>B0253NMT_TC</v>
      </c>
      <c r="F5911">
        <f>IF(ISBLANK('4L'!$M$57),"",'4L'!$M$57)</f>
        <v>0</v>
      </c>
    </row>
    <row r="5912" spans="1:6">
      <c r="A5912" t="s">
        <v>15725</v>
      </c>
      <c r="B5912" t="str">
        <f>'4L'!$BH$57</f>
        <v>B0253NMT_TOT8</v>
      </c>
      <c r="F5912">
        <f>IF(ISBLANK('4L'!$N$57),"",'4L'!$N$57)</f>
        <v>0</v>
      </c>
    </row>
    <row r="5913" spans="1:6">
      <c r="A5913" t="s">
        <v>15725</v>
      </c>
      <c r="B5913" t="str">
        <f>'4L'!$BI$57</f>
        <v>B0253NMT_TOT78</v>
      </c>
      <c r="F5913">
        <f>IF(ISBLANK('4L'!$O$57),"",'4L'!$O$57)</f>
        <v>0</v>
      </c>
    </row>
    <row r="5914" spans="1:6">
      <c r="A5914" t="s">
        <v>15725</v>
      </c>
      <c r="B5914" t="str">
        <f>'4L'!$BD$58</f>
        <v>B0254NMC_TWD</v>
      </c>
      <c r="F5914" t="str">
        <f>IF(ISBLANK('4L'!$J$58),"",'4L'!$J$58)</f>
        <v/>
      </c>
    </row>
    <row r="5915" spans="1:6">
      <c r="A5915" t="s">
        <v>15725</v>
      </c>
      <c r="B5915" t="str">
        <f>'4L'!$BE$58</f>
        <v>B0254NMC_TOT</v>
      </c>
      <c r="F5915">
        <f>IF(ISBLANK('4L'!$K$58),"",'4L'!$K$58)</f>
        <v>0</v>
      </c>
    </row>
    <row r="5916" spans="1:6">
      <c r="A5916" t="s">
        <v>15725</v>
      </c>
      <c r="B5916" t="str">
        <f>'4L'!$BF$58</f>
        <v>B0254NMC_ASC</v>
      </c>
      <c r="F5916" t="str">
        <f>IF(ISBLANK('4L'!$L$58),"",'4L'!$L$58)</f>
        <v/>
      </c>
    </row>
    <row r="5917" spans="1:6">
      <c r="A5917" t="s">
        <v>15725</v>
      </c>
      <c r="B5917" t="str">
        <f>'4L'!$BG$58</f>
        <v>B0254NMC_TC</v>
      </c>
      <c r="F5917" t="str">
        <f>IF(ISBLANK('4L'!$M$58),"",'4L'!$M$58)</f>
        <v/>
      </c>
    </row>
    <row r="5918" spans="1:6">
      <c r="A5918" t="s">
        <v>15725</v>
      </c>
      <c r="B5918" t="str">
        <f>'4L'!$BH$58</f>
        <v>B0254NMC_TOT8</v>
      </c>
      <c r="F5918">
        <f>IF(ISBLANK('4L'!$N$58),"",'4L'!$N$58)</f>
        <v>0</v>
      </c>
    </row>
    <row r="5919" spans="1:6">
      <c r="A5919" t="s">
        <v>15725</v>
      </c>
      <c r="B5919" t="str">
        <f>'4L'!$BI$58</f>
        <v>B0254NMC_TOT78</v>
      </c>
      <c r="F5919">
        <f>IF(ISBLANK('4L'!$O$58),"",'4L'!$O$58)</f>
        <v>0</v>
      </c>
    </row>
    <row r="5920" spans="1:6">
      <c r="A5920" t="s">
        <v>15725</v>
      </c>
      <c r="B5920" t="str">
        <f>'4L'!$BD$59</f>
        <v>B0255NMO_TWD</v>
      </c>
      <c r="F5920" t="str">
        <f>IF(ISBLANK('4L'!$J$59),"",'4L'!$J$59)</f>
        <v/>
      </c>
    </row>
    <row r="5921" spans="1:6">
      <c r="A5921" t="s">
        <v>15725</v>
      </c>
      <c r="B5921" t="str">
        <f>'4L'!$BE$59</f>
        <v>B0255NMO_TOT</v>
      </c>
      <c r="F5921">
        <f>IF(ISBLANK('4L'!$K$59),"",'4L'!$K$59)</f>
        <v>0</v>
      </c>
    </row>
    <row r="5922" spans="1:6">
      <c r="A5922" t="s">
        <v>15725</v>
      </c>
      <c r="B5922" t="str">
        <f>'4L'!$BF$59</f>
        <v>B0255NMO_ASC</v>
      </c>
      <c r="F5922" t="str">
        <f>IF(ISBLANK('4L'!$L$59),"",'4L'!$L$59)</f>
        <v/>
      </c>
    </row>
    <row r="5923" spans="1:6">
      <c r="A5923" t="s">
        <v>15725</v>
      </c>
      <c r="B5923" t="str">
        <f>'4L'!$BG$59</f>
        <v>B0255NMO_TC</v>
      </c>
      <c r="F5923" t="str">
        <f>IF(ISBLANK('4L'!$M$59),"",'4L'!$M$59)</f>
        <v/>
      </c>
    </row>
    <row r="5924" spans="1:6">
      <c r="A5924" t="s">
        <v>15725</v>
      </c>
      <c r="B5924" t="str">
        <f>'4L'!$BH$59</f>
        <v>B0255NMO_TOT8</v>
      </c>
      <c r="F5924">
        <f>IF(ISBLANK('4L'!$N$59),"",'4L'!$N$59)</f>
        <v>0</v>
      </c>
    </row>
    <row r="5925" spans="1:6">
      <c r="A5925" t="s">
        <v>15725</v>
      </c>
      <c r="B5925" t="str">
        <f>'4L'!$BI$59</f>
        <v>B0255NMO_TOT78</v>
      </c>
      <c r="F5925">
        <f>IF(ISBLANK('4L'!$O$59),"",'4L'!$O$59)</f>
        <v>0</v>
      </c>
    </row>
    <row r="5926" spans="1:6">
      <c r="A5926" t="s">
        <v>15725</v>
      </c>
      <c r="B5926" t="str">
        <f>'4L'!$BD$60</f>
        <v>B0256NMT_TWD</v>
      </c>
      <c r="F5926">
        <f>IF(ISBLANK('4L'!$J$60),"",'4L'!$J$60)</f>
        <v>0</v>
      </c>
    </row>
    <row r="5927" spans="1:6">
      <c r="A5927" t="s">
        <v>15725</v>
      </c>
      <c r="B5927" t="str">
        <f>'4L'!$BE$60</f>
        <v>B0256NMT_TOT</v>
      </c>
      <c r="F5927">
        <f>IF(ISBLANK('4L'!$K$60),"",'4L'!$K$60)</f>
        <v>0</v>
      </c>
    </row>
    <row r="5928" spans="1:6">
      <c r="A5928" t="s">
        <v>15725</v>
      </c>
      <c r="B5928" t="str">
        <f>'4L'!$BF$60</f>
        <v>B0256NMT_ASC</v>
      </c>
      <c r="F5928">
        <f>IF(ISBLANK('4L'!$L$60),"",'4L'!$L$60)</f>
        <v>0</v>
      </c>
    </row>
    <row r="5929" spans="1:6">
      <c r="A5929" t="s">
        <v>15725</v>
      </c>
      <c r="B5929" t="str">
        <f>'4L'!$BG$60</f>
        <v>B0256NMT_TC</v>
      </c>
      <c r="F5929">
        <f>IF(ISBLANK('4L'!$M$60),"",'4L'!$M$60)</f>
        <v>0</v>
      </c>
    </row>
    <row r="5930" spans="1:6">
      <c r="A5930" t="s">
        <v>15725</v>
      </c>
      <c r="B5930" t="str">
        <f>'4L'!$BH$60</f>
        <v>B0256NMT_TOT8</v>
      </c>
      <c r="F5930">
        <f>IF(ISBLANK('4L'!$N$60),"",'4L'!$N$60)</f>
        <v>0</v>
      </c>
    </row>
    <row r="5931" spans="1:6">
      <c r="A5931" t="s">
        <v>15725</v>
      </c>
      <c r="B5931" t="str">
        <f>'4L'!$BI$60</f>
        <v>B0256NMT_TOT78</v>
      </c>
      <c r="F5931">
        <f>IF(ISBLANK('4L'!$O$60),"",'4L'!$O$60)</f>
        <v>0</v>
      </c>
    </row>
    <row r="5932" spans="1:6">
      <c r="A5932" t="s">
        <v>15725</v>
      </c>
      <c r="B5932" t="str">
        <f>'4L'!$BD$61</f>
        <v>B0C230SSO_TWD</v>
      </c>
      <c r="F5932" t="str">
        <f>IF(ISBLANK('4L'!$J$61),"",'4L'!$J$61)</f>
        <v/>
      </c>
    </row>
    <row r="5933" spans="1:6">
      <c r="A5933" t="s">
        <v>15725</v>
      </c>
      <c r="B5933" t="str">
        <f>'4L'!$BE$61</f>
        <v>B0C230SSO_TOT</v>
      </c>
      <c r="F5933">
        <f>IF(ISBLANK('4L'!$K$61),"",'4L'!$K$61)</f>
        <v>0</v>
      </c>
    </row>
    <row r="5934" spans="1:6">
      <c r="A5934" t="s">
        <v>15725</v>
      </c>
      <c r="B5934" t="str">
        <f>'4L'!$BF$61</f>
        <v>B0C230SSO_ASC</v>
      </c>
      <c r="F5934" t="str">
        <f>IF(ISBLANK('4L'!$L$61),"",'4L'!$L$61)</f>
        <v/>
      </c>
    </row>
    <row r="5935" spans="1:6">
      <c r="A5935" t="s">
        <v>15725</v>
      </c>
      <c r="B5935" t="str">
        <f>'4L'!$BG$61</f>
        <v>B0C230SSO_TC</v>
      </c>
      <c r="F5935" t="str">
        <f>IF(ISBLANK('4L'!$M$61),"",'4L'!$M$61)</f>
        <v/>
      </c>
    </row>
    <row r="5936" spans="1:6">
      <c r="A5936" t="s">
        <v>15725</v>
      </c>
      <c r="B5936" t="str">
        <f>'4L'!$BH$61</f>
        <v>B0C230SSO_TOT8</v>
      </c>
      <c r="F5936">
        <f>IF(ISBLANK('4L'!$N$61),"",'4L'!$N$61)</f>
        <v>0</v>
      </c>
    </row>
    <row r="5937" spans="1:6">
      <c r="A5937" t="s">
        <v>15725</v>
      </c>
      <c r="B5937" t="str">
        <f>'4L'!$BI$61</f>
        <v>B0C230SSO_TOT78</v>
      </c>
      <c r="F5937">
        <f>IF(ISBLANK('4L'!$O$61),"",'4L'!$O$61)</f>
        <v>0</v>
      </c>
    </row>
    <row r="5938" spans="1:6">
      <c r="A5938" t="s">
        <v>15725</v>
      </c>
      <c r="B5938" t="str">
        <f>'4L'!$BD$62</f>
        <v>B0C231SST_TWD</v>
      </c>
      <c r="F5938" t="str">
        <f>IF(ISBLANK('4L'!$J$62),"",'4L'!$J$62)</f>
        <v/>
      </c>
    </row>
    <row r="5939" spans="1:6">
      <c r="A5939" t="s">
        <v>15725</v>
      </c>
      <c r="B5939" t="str">
        <f>'4L'!$BE$62</f>
        <v>B0C231SST_TOT</v>
      </c>
      <c r="F5939">
        <f>IF(ISBLANK('4L'!$K$62),"",'4L'!$K$62)</f>
        <v>0</v>
      </c>
    </row>
    <row r="5940" spans="1:6">
      <c r="A5940" t="s">
        <v>15725</v>
      </c>
      <c r="B5940" t="str">
        <f>'4L'!$BF$62</f>
        <v>B0C231SST_ASC</v>
      </c>
      <c r="F5940" t="str">
        <f>IF(ISBLANK('4L'!$L$62),"",'4L'!$L$62)</f>
        <v/>
      </c>
    </row>
    <row r="5941" spans="1:6">
      <c r="A5941" t="s">
        <v>15725</v>
      </c>
      <c r="B5941" t="str">
        <f>'4L'!$BG$62</f>
        <v>B0C231SST_TC</v>
      </c>
      <c r="F5941" t="str">
        <f>IF(ISBLANK('4L'!$M$62),"",'4L'!$M$62)</f>
        <v/>
      </c>
    </row>
    <row r="5942" spans="1:6">
      <c r="A5942" t="s">
        <v>15725</v>
      </c>
      <c r="B5942" t="str">
        <f>'4L'!$BH$62</f>
        <v>B0C231SST_TOT8</v>
      </c>
      <c r="F5942">
        <f>IF(ISBLANK('4L'!$N$62),"",'4L'!$N$62)</f>
        <v>0</v>
      </c>
    </row>
    <row r="5943" spans="1:6">
      <c r="A5943" t="s">
        <v>15725</v>
      </c>
      <c r="B5943" t="str">
        <f>'4L'!$BI$62</f>
        <v>B0C231SST_TOT78</v>
      </c>
      <c r="F5943">
        <f>IF(ISBLANK('4L'!$O$62),"",'4L'!$O$62)</f>
        <v>0</v>
      </c>
    </row>
    <row r="5944" spans="1:6">
      <c r="A5944" t="s">
        <v>15725</v>
      </c>
      <c r="B5944" t="str">
        <f>'4L'!$BD$63</f>
        <v>B0C232DSC_TWD</v>
      </c>
      <c r="F5944">
        <f>IF(ISBLANK('4L'!$J$63),"",'4L'!$J$63)</f>
        <v>0</v>
      </c>
    </row>
    <row r="5945" spans="1:6">
      <c r="A5945" t="s">
        <v>15725</v>
      </c>
      <c r="B5945" t="str">
        <f>'4L'!$BE$63</f>
        <v>B0C232DSC_TOT</v>
      </c>
      <c r="F5945">
        <f>IF(ISBLANK('4L'!$K$63),"",'4L'!$K$63)</f>
        <v>0</v>
      </c>
    </row>
    <row r="5946" spans="1:6">
      <c r="A5946" t="s">
        <v>15725</v>
      </c>
      <c r="B5946" t="str">
        <f>'4L'!$BF$63</f>
        <v>B0C232DSC_ASC</v>
      </c>
      <c r="F5946">
        <f>IF(ISBLANK('4L'!$L$63),"",'4L'!$L$63)</f>
        <v>0</v>
      </c>
    </row>
    <row r="5947" spans="1:6">
      <c r="A5947" t="s">
        <v>15725</v>
      </c>
      <c r="B5947" t="str">
        <f>'4L'!$BG$63</f>
        <v>B0C232DSC_TC</v>
      </c>
      <c r="F5947">
        <f>IF(ISBLANK('4L'!$M$63),"",'4L'!$M$63)</f>
        <v>0</v>
      </c>
    </row>
    <row r="5948" spans="1:6">
      <c r="A5948" t="s">
        <v>15725</v>
      </c>
      <c r="B5948" t="str">
        <f>'4L'!$BH$63</f>
        <v>B0C232DSC_TOT8</v>
      </c>
      <c r="F5948">
        <f>IF(ISBLANK('4L'!$N$63),"",'4L'!$N$63)</f>
        <v>0</v>
      </c>
    </row>
    <row r="5949" spans="1:6">
      <c r="A5949" t="s">
        <v>15725</v>
      </c>
      <c r="B5949" t="str">
        <f>'4L'!$BI$63</f>
        <v>B0C232DSC_TOT78</v>
      </c>
      <c r="F5949">
        <f>IF(ISBLANK('4L'!$O$63),"",'4L'!$O$63)</f>
        <v>0</v>
      </c>
    </row>
    <row r="5950" spans="1:6">
      <c r="A5950" t="s">
        <v>15725</v>
      </c>
      <c r="B5950" t="str">
        <f>'4L'!$BD$64</f>
        <v>B0C233DSO_TWD</v>
      </c>
      <c r="F5950" t="str">
        <f>IF(ISBLANK('4L'!$J$64),"",'4L'!$J$64)</f>
        <v/>
      </c>
    </row>
    <row r="5951" spans="1:6">
      <c r="A5951" t="s">
        <v>15725</v>
      </c>
      <c r="B5951" t="str">
        <f>'4L'!$BE$64</f>
        <v>B0C233DSO_TOT</v>
      </c>
      <c r="F5951">
        <f>IF(ISBLANK('4L'!$K$64),"",'4L'!$K$64)</f>
        <v>0</v>
      </c>
    </row>
    <row r="5952" spans="1:6">
      <c r="A5952" t="s">
        <v>15725</v>
      </c>
      <c r="B5952" t="str">
        <f>'4L'!$BF$64</f>
        <v>B0C233DSO_ASC</v>
      </c>
      <c r="F5952" t="str">
        <f>IF(ISBLANK('4L'!$L$64),"",'4L'!$L$64)</f>
        <v/>
      </c>
    </row>
    <row r="5953" spans="1:6">
      <c r="A5953" t="s">
        <v>15725</v>
      </c>
      <c r="B5953" t="str">
        <f>'4L'!$BG$64</f>
        <v>B0C233DSO_TC</v>
      </c>
      <c r="F5953" t="str">
        <f>IF(ISBLANK('4L'!$M$64),"",'4L'!$M$64)</f>
        <v/>
      </c>
    </row>
    <row r="5954" spans="1:6">
      <c r="A5954" t="s">
        <v>15725</v>
      </c>
      <c r="B5954" t="str">
        <f>'4L'!$BH$64</f>
        <v>B0C233DSO_TOT8</v>
      </c>
      <c r="F5954">
        <f>IF(ISBLANK('4L'!$N$64),"",'4L'!$N$64)</f>
        <v>0</v>
      </c>
    </row>
    <row r="5955" spans="1:6">
      <c r="A5955" t="s">
        <v>15725</v>
      </c>
      <c r="B5955" t="str">
        <f>'4L'!$BI$64</f>
        <v>B0C233DSO_TOT78</v>
      </c>
      <c r="F5955">
        <f>IF(ISBLANK('4L'!$O$64),"",'4L'!$O$64)</f>
        <v>0</v>
      </c>
    </row>
    <row r="5956" spans="1:6">
      <c r="A5956" t="s">
        <v>15725</v>
      </c>
      <c r="B5956" t="str">
        <f>'4L'!$BD$65</f>
        <v>B0C234DST_TWD</v>
      </c>
      <c r="F5956" t="str">
        <f>IF(ISBLANK('4L'!$J$65),"",'4L'!$J$65)</f>
        <v/>
      </c>
    </row>
    <row r="5957" spans="1:6">
      <c r="A5957" t="s">
        <v>15725</v>
      </c>
      <c r="B5957" t="str">
        <f>'4L'!$BE$65</f>
        <v>B0C234DST_TOT</v>
      </c>
      <c r="F5957">
        <f>IF(ISBLANK('4L'!$K$65),"",'4L'!$K$65)</f>
        <v>0</v>
      </c>
    </row>
    <row r="5958" spans="1:6">
      <c r="A5958" t="s">
        <v>15725</v>
      </c>
      <c r="B5958" t="str">
        <f>'4L'!$BF$65</f>
        <v>B0C234DST_ASC</v>
      </c>
      <c r="F5958" t="str">
        <f>IF(ISBLANK('4L'!$L$65),"",'4L'!$L$65)</f>
        <v/>
      </c>
    </row>
    <row r="5959" spans="1:6">
      <c r="A5959" t="s">
        <v>15725</v>
      </c>
      <c r="B5959" t="str">
        <f>'4L'!$BG$65</f>
        <v>B0C234DST_TC</v>
      </c>
      <c r="F5959" t="str">
        <f>IF(ISBLANK('4L'!$M$65),"",'4L'!$M$65)</f>
        <v/>
      </c>
    </row>
    <row r="5960" spans="1:6">
      <c r="A5960" t="s">
        <v>15725</v>
      </c>
      <c r="B5960" t="str">
        <f>'4L'!$BH$65</f>
        <v>B0C234DST_TOT8</v>
      </c>
      <c r="F5960">
        <f>IF(ISBLANK('4L'!$N$65),"",'4L'!$N$65)</f>
        <v>0</v>
      </c>
    </row>
    <row r="5961" spans="1:6">
      <c r="A5961" t="s">
        <v>15725</v>
      </c>
      <c r="B5961" t="str">
        <f>'4L'!$BI$65</f>
        <v>B0C234DST_TOT78</v>
      </c>
      <c r="F5961">
        <f>IF(ISBLANK('4L'!$O$65),"",'4L'!$O$65)</f>
        <v>0</v>
      </c>
    </row>
    <row r="5962" spans="1:6">
      <c r="A5962" t="s">
        <v>15725</v>
      </c>
      <c r="B5962" t="str">
        <f>'4L'!$BD$66</f>
        <v>B0C235LIC_TWD</v>
      </c>
      <c r="F5962">
        <f>IF(ISBLANK('4L'!$J$66),"",'4L'!$J$66)</f>
        <v>0</v>
      </c>
    </row>
    <row r="5963" spans="1:6">
      <c r="A5963" t="s">
        <v>15725</v>
      </c>
      <c r="B5963" t="str">
        <f>'4L'!$BE$66</f>
        <v>B0C235LIC_TOT</v>
      </c>
      <c r="F5963">
        <f>IF(ISBLANK('4L'!$K$66),"",'4L'!$K$66)</f>
        <v>0</v>
      </c>
    </row>
    <row r="5964" spans="1:6">
      <c r="A5964" t="s">
        <v>15725</v>
      </c>
      <c r="B5964" t="str">
        <f>'4L'!$BF$66</f>
        <v>B0C235LIC_ASC</v>
      </c>
      <c r="F5964">
        <f>IF(ISBLANK('4L'!$L$66),"",'4L'!$L$66)</f>
        <v>0</v>
      </c>
    </row>
    <row r="5965" spans="1:6">
      <c r="A5965" t="s">
        <v>15725</v>
      </c>
      <c r="B5965" t="str">
        <f>'4L'!$BG$66</f>
        <v>B0C235LIC_TC</v>
      </c>
      <c r="F5965">
        <f>IF(ISBLANK('4L'!$M$66),"",'4L'!$M$66)</f>
        <v>0</v>
      </c>
    </row>
    <row r="5966" spans="1:6">
      <c r="A5966" t="s">
        <v>15725</v>
      </c>
      <c r="B5966" t="str">
        <f>'4L'!$BH$66</f>
        <v>B0C235LIC_TOT8</v>
      </c>
      <c r="F5966">
        <f>IF(ISBLANK('4L'!$N$66),"",'4L'!$N$66)</f>
        <v>0</v>
      </c>
    </row>
    <row r="5967" spans="1:6">
      <c r="A5967" t="s">
        <v>15725</v>
      </c>
      <c r="B5967" t="str">
        <f>'4L'!$BI$66</f>
        <v>B0C235LIC_TOT78</v>
      </c>
      <c r="F5967">
        <f>IF(ISBLANK('4L'!$O$66),"",'4L'!$O$66)</f>
        <v>0</v>
      </c>
    </row>
    <row r="5968" spans="1:6">
      <c r="A5968" t="s">
        <v>15725</v>
      </c>
      <c r="B5968" t="str">
        <f>'4L'!$BD$67</f>
        <v>B0375RBMSM_TWD</v>
      </c>
      <c r="F5968" t="str">
        <f>IF(ISBLANK('4L'!$J$67),"",'4L'!$J$67)</f>
        <v/>
      </c>
    </row>
    <row r="5969" spans="1:6">
      <c r="A5969" t="s">
        <v>15725</v>
      </c>
      <c r="B5969" t="str">
        <f>'4L'!$BE$67</f>
        <v>B0375RBMSM_TOT</v>
      </c>
      <c r="F5969">
        <f>IF(ISBLANK('4L'!$K$67),"",'4L'!$K$67)</f>
        <v>0</v>
      </c>
    </row>
    <row r="5970" spans="1:6">
      <c r="A5970" t="s">
        <v>15725</v>
      </c>
      <c r="B5970" t="str">
        <f>'4L'!$BF$67</f>
        <v>B0375RBMSM_ASC</v>
      </c>
      <c r="F5970" t="str">
        <f>IF(ISBLANK('4L'!$L$67),"",'4L'!$L$67)</f>
        <v/>
      </c>
    </row>
    <row r="5971" spans="1:6">
      <c r="A5971" t="s">
        <v>15725</v>
      </c>
      <c r="B5971" t="str">
        <f>'4L'!$BG$67</f>
        <v>B0375RBMSM_TC</v>
      </c>
      <c r="F5971" t="str">
        <f>IF(ISBLANK('4L'!$M$67),"",'4L'!$M$67)</f>
        <v/>
      </c>
    </row>
    <row r="5972" spans="1:6">
      <c r="A5972" t="s">
        <v>15725</v>
      </c>
      <c r="B5972" t="str">
        <f>'4L'!$BH$67</f>
        <v>B0375RBMSM_TOT8</v>
      </c>
      <c r="F5972">
        <f>IF(ISBLANK('4L'!$N$67),"",'4L'!$N$67)</f>
        <v>0</v>
      </c>
    </row>
    <row r="5973" spans="1:6">
      <c r="A5973" t="s">
        <v>15725</v>
      </c>
      <c r="B5973" t="str">
        <f>'4L'!$BI$67</f>
        <v>B0375RBMSM_TOT78</v>
      </c>
      <c r="F5973">
        <f>IF(ISBLANK('4L'!$O$67),"",'4L'!$O$67)</f>
        <v>0</v>
      </c>
    </row>
    <row r="5974" spans="1:6">
      <c r="A5974" t="s">
        <v>15725</v>
      </c>
      <c r="B5974" t="str">
        <f>'4L'!$BD$68</f>
        <v>B0376RBMSM_TWD</v>
      </c>
      <c r="F5974" t="str">
        <f>IF(ISBLANK('4L'!$J$68),"",'4L'!$J$68)</f>
        <v/>
      </c>
    </row>
    <row r="5975" spans="1:6">
      <c r="A5975" t="s">
        <v>15725</v>
      </c>
      <c r="B5975" t="str">
        <f>'4L'!$BE$68</f>
        <v>B0376RBMSM_TOT</v>
      </c>
      <c r="F5975">
        <f>IF(ISBLANK('4L'!$K$68),"",'4L'!$K$68)</f>
        <v>0</v>
      </c>
    </row>
    <row r="5976" spans="1:6">
      <c r="A5976" t="s">
        <v>15725</v>
      </c>
      <c r="B5976" t="str">
        <f>'4L'!$BF$68</f>
        <v>B0376RBMSM_ASC</v>
      </c>
      <c r="F5976" t="str">
        <f>IF(ISBLANK('4L'!$L$68),"",'4L'!$L$68)</f>
        <v/>
      </c>
    </row>
    <row r="5977" spans="1:6">
      <c r="A5977" t="s">
        <v>15725</v>
      </c>
      <c r="B5977" t="str">
        <f>'4L'!$BG$68</f>
        <v>B0376RBMSM_TC</v>
      </c>
      <c r="F5977" t="str">
        <f>IF(ISBLANK('4L'!$M$68),"",'4L'!$M$68)</f>
        <v/>
      </c>
    </row>
    <row r="5978" spans="1:6">
      <c r="A5978" t="s">
        <v>15725</v>
      </c>
      <c r="B5978" t="str">
        <f>'4L'!$BH$68</f>
        <v>B0376RBMSM_TOT8</v>
      </c>
      <c r="F5978">
        <f>IF(ISBLANK('4L'!$N$68),"",'4L'!$N$68)</f>
        <v>0</v>
      </c>
    </row>
    <row r="5979" spans="1:6">
      <c r="A5979" t="s">
        <v>15725</v>
      </c>
      <c r="B5979" t="str">
        <f>'4L'!$BI$68</f>
        <v>B0376RBMSM_TOT78</v>
      </c>
      <c r="F5979">
        <f>IF(ISBLANK('4L'!$O$68),"",'4L'!$O$68)</f>
        <v>0</v>
      </c>
    </row>
    <row r="5980" spans="1:6">
      <c r="A5980" t="s">
        <v>15725</v>
      </c>
      <c r="B5980" t="str">
        <f>'4L'!$BD$69</f>
        <v>B0377RBMSM_TWD</v>
      </c>
      <c r="F5980">
        <f>IF(ISBLANK('4L'!$J$69),"",'4L'!$J$69)</f>
        <v>0</v>
      </c>
    </row>
    <row r="5981" spans="1:6">
      <c r="A5981" t="s">
        <v>15725</v>
      </c>
      <c r="B5981" t="str">
        <f>'4L'!$BE$69</f>
        <v>B0377RBMSM_TOT</v>
      </c>
      <c r="F5981">
        <f>IF(ISBLANK('4L'!$K$69),"",'4L'!$K$69)</f>
        <v>0</v>
      </c>
    </row>
    <row r="5982" spans="1:6">
      <c r="A5982" t="s">
        <v>15725</v>
      </c>
      <c r="B5982" t="str">
        <f>'4L'!$BF$69</f>
        <v>B0377RBMSM_ASC</v>
      </c>
      <c r="F5982">
        <f>IF(ISBLANK('4L'!$L$69),"",'4L'!$L$69)</f>
        <v>0</v>
      </c>
    </row>
    <row r="5983" spans="1:6">
      <c r="A5983" t="s">
        <v>15725</v>
      </c>
      <c r="B5983" t="str">
        <f>'4L'!$BG$69</f>
        <v>B0377RBMSM_TC</v>
      </c>
      <c r="F5983">
        <f>IF(ISBLANK('4L'!$M$69),"",'4L'!$M$69)</f>
        <v>0</v>
      </c>
    </row>
    <row r="5984" spans="1:6">
      <c r="A5984" t="s">
        <v>15725</v>
      </c>
      <c r="B5984" t="str">
        <f>'4L'!$BH$69</f>
        <v>B0377RBMSM_TOT8</v>
      </c>
      <c r="F5984">
        <f>IF(ISBLANK('4L'!$N$69),"",'4L'!$N$69)</f>
        <v>0</v>
      </c>
    </row>
    <row r="5985" spans="1:6">
      <c r="A5985" t="s">
        <v>15725</v>
      </c>
      <c r="B5985" t="str">
        <f>'4L'!$BI$69</f>
        <v>B0377RBMSM_TOT78</v>
      </c>
      <c r="F5985">
        <f>IF(ISBLANK('4L'!$O$69),"",'4L'!$O$69)</f>
        <v>0</v>
      </c>
    </row>
    <row r="5986" spans="1:6">
      <c r="A5986" t="s">
        <v>15725</v>
      </c>
      <c r="B5986" t="str">
        <f>'4L'!$BD$70</f>
        <v>B0C266ARTT_TWD</v>
      </c>
      <c r="F5986" t="str">
        <f>IF(ISBLANK('4L'!$J$70),"",'4L'!$J$70)</f>
        <v/>
      </c>
    </row>
    <row r="5987" spans="1:6">
      <c r="A5987" t="s">
        <v>15725</v>
      </c>
      <c r="B5987" t="str">
        <f>'4L'!$BE$70</f>
        <v>B0C266ARTT_TOT</v>
      </c>
      <c r="F5987">
        <f>IF(ISBLANK('4L'!$K$70),"",'4L'!$K$70)</f>
        <v>0</v>
      </c>
    </row>
    <row r="5988" spans="1:6">
      <c r="A5988" t="s">
        <v>15725</v>
      </c>
      <c r="B5988" t="str">
        <f>'4L'!$BF$70</f>
        <v>B0C266ARTT_ASC</v>
      </c>
      <c r="F5988" t="str">
        <f>IF(ISBLANK('4L'!$L$70),"",'4L'!$L$70)</f>
        <v/>
      </c>
    </row>
    <row r="5989" spans="1:6">
      <c r="A5989" t="s">
        <v>15725</v>
      </c>
      <c r="B5989" t="str">
        <f>'4L'!$BG$70</f>
        <v>B0C266ARTT_TC</v>
      </c>
      <c r="F5989" t="str">
        <f>IF(ISBLANK('4L'!$M$70),"",'4L'!$M$70)</f>
        <v/>
      </c>
    </row>
    <row r="5990" spans="1:6">
      <c r="A5990" t="s">
        <v>15725</v>
      </c>
      <c r="B5990" t="str">
        <f>'4L'!$BH$70</f>
        <v>B0C266ARTT_TOT8</v>
      </c>
      <c r="F5990">
        <f>IF(ISBLANK('4L'!$N$70),"",'4L'!$N$70)</f>
        <v>0</v>
      </c>
    </row>
    <row r="5991" spans="1:6">
      <c r="A5991" t="s">
        <v>15725</v>
      </c>
      <c r="B5991" t="str">
        <f>'4L'!$BI$70</f>
        <v>B0C266ARTT_TOT78</v>
      </c>
      <c r="F5991">
        <f>IF(ISBLANK('4L'!$O$70),"",'4L'!$O$70)</f>
        <v>0</v>
      </c>
    </row>
    <row r="5992" spans="1:6">
      <c r="A5992" t="s">
        <v>15725</v>
      </c>
      <c r="B5992" t="str">
        <f>'4L'!$BD$71</f>
        <v>B0C264ARCN_TWD</v>
      </c>
      <c r="F5992" t="str">
        <f>IF(ISBLANK('4L'!$J$71),"",'4L'!$J$71)</f>
        <v/>
      </c>
    </row>
    <row r="5993" spans="1:6">
      <c r="A5993" t="s">
        <v>15725</v>
      </c>
      <c r="B5993" t="str">
        <f>'4L'!$BE$71</f>
        <v>B0C264ARCN_TOT</v>
      </c>
      <c r="F5993">
        <f>IF(ISBLANK('4L'!$K$71),"",'4L'!$K$71)</f>
        <v>0</v>
      </c>
    </row>
    <row r="5994" spans="1:6">
      <c r="A5994" t="s">
        <v>15725</v>
      </c>
      <c r="B5994" t="str">
        <f>'4L'!$BF$71</f>
        <v>B0C264ARCN_ASC</v>
      </c>
      <c r="F5994" t="str">
        <f>IF(ISBLANK('4L'!$L$71),"",'4L'!$L$71)</f>
        <v/>
      </c>
    </row>
    <row r="5995" spans="1:6">
      <c r="A5995" t="s">
        <v>15725</v>
      </c>
      <c r="B5995" t="str">
        <f>'4L'!$BG$71</f>
        <v>B0C264ARCN_TC</v>
      </c>
      <c r="F5995" t="str">
        <f>IF(ISBLANK('4L'!$M$71),"",'4L'!$M$71)</f>
        <v/>
      </c>
    </row>
    <row r="5996" spans="1:6">
      <c r="A5996" t="s">
        <v>15725</v>
      </c>
      <c r="B5996" t="str">
        <f>'4L'!$BH$71</f>
        <v>B0C264ARCN_TOT8</v>
      </c>
      <c r="F5996">
        <f>IF(ISBLANK('4L'!$N$71),"",'4L'!$N$71)</f>
        <v>0</v>
      </c>
    </row>
    <row r="5997" spans="1:6">
      <c r="A5997" t="s">
        <v>15725</v>
      </c>
      <c r="B5997" t="str">
        <f>'4L'!$BI$71</f>
        <v>B0C264ARCN_TOT78</v>
      </c>
      <c r="F5997">
        <f>IF(ISBLANK('4L'!$O$71),"",'4L'!$O$71)</f>
        <v>0</v>
      </c>
    </row>
    <row r="5998" spans="1:6">
      <c r="A5998" t="s">
        <v>15725</v>
      </c>
      <c r="B5998" t="str">
        <f>'4L'!$BD$72</f>
        <v>B0C265ARON_TWD</v>
      </c>
      <c r="F5998">
        <f>IF(ISBLANK('4L'!$J$72),"",'4L'!$J$72)</f>
        <v>0</v>
      </c>
    </row>
    <row r="5999" spans="1:6">
      <c r="A5999" t="s">
        <v>15725</v>
      </c>
      <c r="B5999" t="str">
        <f>'4L'!$BE$72</f>
        <v>B0C265ARON_TOT</v>
      </c>
      <c r="F5999">
        <f>IF(ISBLANK('4L'!$K$72),"",'4L'!$K$72)</f>
        <v>0</v>
      </c>
    </row>
    <row r="6000" spans="1:6">
      <c r="A6000" t="s">
        <v>15725</v>
      </c>
      <c r="B6000" t="str">
        <f>'4L'!$BF$72</f>
        <v>B0C265ARON_ASC</v>
      </c>
      <c r="F6000">
        <f>IF(ISBLANK('4L'!$L$72),"",'4L'!$L$72)</f>
        <v>0</v>
      </c>
    </row>
    <row r="6001" spans="1:6">
      <c r="A6001" t="s">
        <v>15725</v>
      </c>
      <c r="B6001" t="str">
        <f>'4L'!$BG$72</f>
        <v>B0C265ARON_TC</v>
      </c>
      <c r="F6001">
        <f>IF(ISBLANK('4L'!$M$72),"",'4L'!$M$72)</f>
        <v>0</v>
      </c>
    </row>
    <row r="6002" spans="1:6">
      <c r="A6002" t="s">
        <v>15725</v>
      </c>
      <c r="B6002" t="str">
        <f>'4L'!$BH$72</f>
        <v>B0C265ARON_TOT8</v>
      </c>
      <c r="F6002">
        <f>IF(ISBLANK('4L'!$N$72),"",'4L'!$N$72)</f>
        <v>0</v>
      </c>
    </row>
    <row r="6003" spans="1:6">
      <c r="A6003" t="s">
        <v>15725</v>
      </c>
      <c r="B6003" t="str">
        <f>'4L'!$BI$72</f>
        <v>B0C265ARON_TOT78</v>
      </c>
      <c r="F6003">
        <f>IF(ISBLANK('4L'!$O$72),"",'4L'!$O$72)</f>
        <v>0</v>
      </c>
    </row>
    <row r="6004" spans="1:6">
      <c r="A6004" t="s">
        <v>15725</v>
      </c>
      <c r="B6004" t="str">
        <f>'4L'!$BD$73</f>
        <v>B0378SMI_TWD</v>
      </c>
      <c r="F6004" t="str">
        <f>IF(ISBLANK('4L'!$J$73),"",'4L'!$J$73)</f>
        <v/>
      </c>
    </row>
    <row r="6005" spans="1:6">
      <c r="A6005" t="s">
        <v>15725</v>
      </c>
      <c r="B6005" t="str">
        <f>'4L'!$BE$73</f>
        <v>B0378SMI_TOT</v>
      </c>
      <c r="F6005">
        <f>IF(ISBLANK('4L'!$K$73),"",'4L'!$K$73)</f>
        <v>0</v>
      </c>
    </row>
    <row r="6006" spans="1:6">
      <c r="A6006" t="s">
        <v>15725</v>
      </c>
      <c r="B6006" t="str">
        <f>'4L'!$BF$73</f>
        <v>B0378SMI_ASC</v>
      </c>
      <c r="F6006" t="str">
        <f>IF(ISBLANK('4L'!$L$73),"",'4L'!$L$73)</f>
        <v/>
      </c>
    </row>
    <row r="6007" spans="1:6">
      <c r="A6007" t="s">
        <v>15725</v>
      </c>
      <c r="B6007" t="str">
        <f>'4L'!$BG$73</f>
        <v>B0378SMI_TC</v>
      </c>
      <c r="F6007" t="str">
        <f>IF(ISBLANK('4L'!$M$73),"",'4L'!$M$73)</f>
        <v/>
      </c>
    </row>
    <row r="6008" spans="1:6">
      <c r="A6008" t="s">
        <v>15725</v>
      </c>
      <c r="B6008" t="str">
        <f>'4L'!$BH$73</f>
        <v>B0378SMI_TOT8</v>
      </c>
      <c r="F6008">
        <f>IF(ISBLANK('4L'!$N$73),"",'4L'!$N$73)</f>
        <v>0</v>
      </c>
    </row>
    <row r="6009" spans="1:6">
      <c r="A6009" t="s">
        <v>15725</v>
      </c>
      <c r="B6009" t="str">
        <f>'4L'!$BI$73</f>
        <v>B0378SMI_TOT78</v>
      </c>
      <c r="F6009">
        <f>IF(ISBLANK('4L'!$O$73),"",'4L'!$O$73)</f>
        <v>0</v>
      </c>
    </row>
    <row r="6010" spans="1:6">
      <c r="A6010" t="s">
        <v>15725</v>
      </c>
      <c r="B6010" t="str">
        <f>'4L'!$BD$74</f>
        <v>B0379SMI_TWD</v>
      </c>
      <c r="F6010" t="str">
        <f>IF(ISBLANK('4L'!$J$74),"",'4L'!$J$74)</f>
        <v/>
      </c>
    </row>
    <row r="6011" spans="1:6">
      <c r="A6011" t="s">
        <v>15725</v>
      </c>
      <c r="B6011" t="str">
        <f>'4L'!$BE$74</f>
        <v>B0379SMI_TOT</v>
      </c>
      <c r="F6011">
        <f>IF(ISBLANK('4L'!$K$74),"",'4L'!$K$74)</f>
        <v>0</v>
      </c>
    </row>
    <row r="6012" spans="1:6">
      <c r="A6012" t="s">
        <v>15725</v>
      </c>
      <c r="B6012" t="str">
        <f>'4L'!$BF$74</f>
        <v>B0379SMI_ASC</v>
      </c>
      <c r="F6012" t="str">
        <f>IF(ISBLANK('4L'!$L$74),"",'4L'!$L$74)</f>
        <v/>
      </c>
    </row>
    <row r="6013" spans="1:6">
      <c r="A6013" t="s">
        <v>15725</v>
      </c>
      <c r="B6013" t="str">
        <f>'4L'!$BG$74</f>
        <v>B0379SMI_TC</v>
      </c>
      <c r="F6013" t="str">
        <f>IF(ISBLANK('4L'!$M$74),"",'4L'!$M$74)</f>
        <v/>
      </c>
    </row>
    <row r="6014" spans="1:6">
      <c r="A6014" t="s">
        <v>15725</v>
      </c>
      <c r="B6014" t="str">
        <f>'4L'!$BH$74</f>
        <v>B0379SMI_TOT8</v>
      </c>
      <c r="F6014">
        <f>IF(ISBLANK('4L'!$N$74),"",'4L'!$N$74)</f>
        <v>0</v>
      </c>
    </row>
    <row r="6015" spans="1:6">
      <c r="A6015" t="s">
        <v>15725</v>
      </c>
      <c r="B6015" t="str">
        <f>'4L'!$BI$74</f>
        <v>B0379SMI_TOT78</v>
      </c>
      <c r="F6015">
        <f>IF(ISBLANK('4L'!$O$74),"",'4L'!$O$74)</f>
        <v>0</v>
      </c>
    </row>
    <row r="6016" spans="1:6">
      <c r="A6016" t="s">
        <v>15725</v>
      </c>
      <c r="B6016" t="str">
        <f>'4L'!$BD$75</f>
        <v>B0380SMI_TWD</v>
      </c>
      <c r="F6016">
        <f>IF(ISBLANK('4L'!$J$75),"",'4L'!$J$75)</f>
        <v>0</v>
      </c>
    </row>
    <row r="6017" spans="1:6">
      <c r="A6017" t="s">
        <v>15725</v>
      </c>
      <c r="B6017" t="str">
        <f>'4L'!$BE$75</f>
        <v>B0380SMI_TOT</v>
      </c>
      <c r="F6017">
        <f>IF(ISBLANK('4L'!$K$75),"",'4L'!$K$75)</f>
        <v>0</v>
      </c>
    </row>
    <row r="6018" spans="1:6">
      <c r="A6018" t="s">
        <v>15725</v>
      </c>
      <c r="B6018" t="str">
        <f>'4L'!$BF$75</f>
        <v>B0380SMI_ASC</v>
      </c>
      <c r="F6018">
        <f>IF(ISBLANK('4L'!$L$75),"",'4L'!$L$75)</f>
        <v>0</v>
      </c>
    </row>
    <row r="6019" spans="1:6">
      <c r="A6019" t="s">
        <v>15725</v>
      </c>
      <c r="B6019" t="str">
        <f>'4L'!$BG$75</f>
        <v>B0380SMI_TC</v>
      </c>
      <c r="F6019">
        <f>IF(ISBLANK('4L'!$M$75),"",'4L'!$M$75)</f>
        <v>0</v>
      </c>
    </row>
    <row r="6020" spans="1:6">
      <c r="A6020" t="s">
        <v>15725</v>
      </c>
      <c r="B6020" t="str">
        <f>'4L'!$BH$75</f>
        <v>B0380SMI_TOT8</v>
      </c>
      <c r="F6020">
        <f>IF(ISBLANK('4L'!$N$75),"",'4L'!$N$75)</f>
        <v>0</v>
      </c>
    </row>
    <row r="6021" spans="1:6">
      <c r="A6021" t="s">
        <v>15725</v>
      </c>
      <c r="B6021" t="str">
        <f>'4L'!$BI$75</f>
        <v>B0380SMI_TOT78</v>
      </c>
      <c r="F6021">
        <f>IF(ISBLANK('4L'!$O$75),"",'4L'!$O$75)</f>
        <v>0</v>
      </c>
    </row>
    <row r="6022" spans="1:6">
      <c r="A6022" t="s">
        <v>15725</v>
      </c>
      <c r="B6022" t="str">
        <f>'4L'!$BD$76</f>
        <v>B0257TMT_TWD</v>
      </c>
      <c r="F6022">
        <f>IF(ISBLANK('4L'!$J$76),"",'4L'!$J$76)</f>
        <v>0</v>
      </c>
    </row>
    <row r="6023" spans="1:6">
      <c r="A6023" t="s">
        <v>15725</v>
      </c>
      <c r="B6023" t="str">
        <f>'4L'!$BE$76</f>
        <v>B0257TMT_TOT</v>
      </c>
      <c r="F6023">
        <f>IF(ISBLANK('4L'!$K$76),"",'4L'!$K$76)</f>
        <v>0</v>
      </c>
    </row>
    <row r="6024" spans="1:6">
      <c r="A6024" t="s">
        <v>15725</v>
      </c>
      <c r="B6024" t="str">
        <f>'4L'!$BF$76</f>
        <v>B0257TMT_ASC</v>
      </c>
      <c r="F6024">
        <f>IF(ISBLANK('4L'!$L$76),"",'4L'!$L$76)</f>
        <v>0</v>
      </c>
    </row>
    <row r="6025" spans="1:6">
      <c r="A6025" t="s">
        <v>15725</v>
      </c>
      <c r="B6025" t="str">
        <f>'4L'!$BG$76</f>
        <v>B0257TMT_TC</v>
      </c>
      <c r="F6025">
        <f>IF(ISBLANK('4L'!$M$76),"",'4L'!$M$76)</f>
        <v>0</v>
      </c>
    </row>
    <row r="6026" spans="1:6">
      <c r="A6026" t="s">
        <v>15725</v>
      </c>
      <c r="B6026" t="str">
        <f>'4L'!$BH$76</f>
        <v>B0257TMT_TOT8</v>
      </c>
      <c r="F6026">
        <f>IF(ISBLANK('4L'!$N$76),"",'4L'!$N$76)</f>
        <v>0</v>
      </c>
    </row>
    <row r="6027" spans="1:6">
      <c r="A6027" t="s">
        <v>15725</v>
      </c>
      <c r="B6027" t="str">
        <f>'4L'!$BI$76</f>
        <v>B0257TMT_TOT78</v>
      </c>
      <c r="F6027">
        <f>IF(ISBLANK('4L'!$O$76),"",'4L'!$O$76)</f>
        <v>0</v>
      </c>
    </row>
    <row r="6028" spans="1:6">
      <c r="A6028" t="s">
        <v>15725</v>
      </c>
      <c r="B6028" t="str">
        <f>'4L'!$BP$76</f>
        <v>B0394TME_CUMME</v>
      </c>
      <c r="F6028" t="str">
        <f>IF(ISBLANK('4L'!$V$76),"",'4L'!$V$76)</f>
        <v/>
      </c>
    </row>
    <row r="6029" spans="1:6">
      <c r="A6029" t="s">
        <v>15725</v>
      </c>
      <c r="B6029" t="str">
        <f>'4L'!$BQ$76</f>
        <v>B0394TME_CUMMA</v>
      </c>
      <c r="F6029" t="str">
        <f>IF(ISBLANK('4L'!$W$76),"",'4L'!$W$76)</f>
        <v/>
      </c>
    </row>
    <row r="6030" spans="1:6">
      <c r="A6030" t="s">
        <v>15725</v>
      </c>
      <c r="B6030" t="str">
        <f>'4L'!$BR$76</f>
        <v>B0394TME_CUMMT</v>
      </c>
      <c r="F6030" t="str">
        <f>IF(ISBLANK('4L'!$X$76),"",'4L'!$X$76)</f>
        <v/>
      </c>
    </row>
    <row r="6031" spans="1:6">
      <c r="A6031" t="s">
        <v>15725</v>
      </c>
      <c r="B6031" t="str">
        <f>'4L'!$AZ$79</f>
        <v>B0258ITC_WR</v>
      </c>
      <c r="F6031" t="str">
        <f>IF(ISBLANK('4L'!$F$79),"",'4L'!$F$79)</f>
        <v/>
      </c>
    </row>
    <row r="6032" spans="1:6">
      <c r="A6032" t="s">
        <v>15725</v>
      </c>
      <c r="B6032" t="str">
        <f>'4L'!$BA$79</f>
        <v>B0258ITC_RWT</v>
      </c>
      <c r="F6032" t="str">
        <f>IF(ISBLANK('4L'!$G$79),"",'4L'!$G$79)</f>
        <v/>
      </c>
    </row>
    <row r="6033" spans="1:6">
      <c r="A6033" t="s">
        <v>15725</v>
      </c>
      <c r="B6033" t="str">
        <f>'4L'!$BB$79</f>
        <v>B0258ITC_RWS</v>
      </c>
      <c r="F6033" t="str">
        <f>IF(ISBLANK('4L'!$H$79),"",'4L'!$H$79)</f>
        <v/>
      </c>
    </row>
    <row r="6034" spans="1:6">
      <c r="A6034" t="s">
        <v>15725</v>
      </c>
      <c r="B6034" t="str">
        <f>'4L'!$BC$79</f>
        <v>B0258ITC_WT</v>
      </c>
      <c r="F6034" t="str">
        <f>IF(ISBLANK('4L'!$I$79),"",'4L'!$I$79)</f>
        <v/>
      </c>
    </row>
    <row r="6035" spans="1:6">
      <c r="A6035" t="s">
        <v>15725</v>
      </c>
      <c r="B6035" t="str">
        <f>'4L'!$BD$79</f>
        <v>B0258ITC_TWD</v>
      </c>
      <c r="F6035" t="str">
        <f>IF(ISBLANK('4L'!$J$79),"",'4L'!$J$79)</f>
        <v/>
      </c>
    </row>
    <row r="6036" spans="1:6">
      <c r="A6036" t="s">
        <v>15725</v>
      </c>
      <c r="B6036" t="str">
        <f>'4L'!$BE$79</f>
        <v>B0258ITC_TOT</v>
      </c>
      <c r="F6036">
        <f>IF(ISBLANK('4L'!$K$79),"",'4L'!$K$79)</f>
        <v>0</v>
      </c>
    </row>
    <row r="6037" spans="1:6">
      <c r="A6037" t="s">
        <v>15725</v>
      </c>
      <c r="B6037" t="str">
        <f>'4L'!$BF$79</f>
        <v>B0258ITC_ASC</v>
      </c>
      <c r="F6037" t="str">
        <f>IF(ISBLANK('4L'!$L$79),"",'4L'!$L$79)</f>
        <v/>
      </c>
    </row>
    <row r="6038" spans="1:6">
      <c r="A6038" t="s">
        <v>15725</v>
      </c>
      <c r="B6038" t="str">
        <f>'4L'!$BG$79</f>
        <v>B0258ITC_TC</v>
      </c>
      <c r="F6038" t="str">
        <f>IF(ISBLANK('4L'!$M$79),"",'4L'!$M$79)</f>
        <v/>
      </c>
    </row>
    <row r="6039" spans="1:6">
      <c r="A6039" t="s">
        <v>15725</v>
      </c>
      <c r="B6039" t="str">
        <f>'4L'!$BH$79</f>
        <v>B0258ITC_TOT8</v>
      </c>
      <c r="F6039">
        <f>IF(ISBLANK('4L'!$N$79),"",'4L'!$N$79)</f>
        <v>0</v>
      </c>
    </row>
    <row r="6040" spans="1:6">
      <c r="A6040" t="s">
        <v>15725</v>
      </c>
      <c r="B6040" t="str">
        <f>'4L'!$BI$79</f>
        <v>B0258ITC_TOT78</v>
      </c>
      <c r="F6040">
        <f>IF(ISBLANK('4L'!$O$79),"",'4L'!$O$79)</f>
        <v>0</v>
      </c>
    </row>
    <row r="6041" spans="1:6">
      <c r="A6041" t="s">
        <v>15725</v>
      </c>
      <c r="B6041" t="str">
        <f>'4L'!$AZ$80</f>
        <v>B0259ITO_WR</v>
      </c>
      <c r="F6041" t="str">
        <f>IF(ISBLANK('4L'!$F$80),"",'4L'!$F$80)</f>
        <v/>
      </c>
    </row>
    <row r="6042" spans="1:6">
      <c r="A6042" t="s">
        <v>15725</v>
      </c>
      <c r="B6042" t="str">
        <f>'4L'!$BA$80</f>
        <v>B0259ITO_RWT</v>
      </c>
      <c r="F6042" t="str">
        <f>IF(ISBLANK('4L'!$G$80),"",'4L'!$G$80)</f>
        <v/>
      </c>
    </row>
    <row r="6043" spans="1:6">
      <c r="A6043" t="s">
        <v>15725</v>
      </c>
      <c r="B6043" t="str">
        <f>'4L'!$BB$80</f>
        <v>B0259ITO_RWS</v>
      </c>
      <c r="F6043" t="str">
        <f>IF(ISBLANK('4L'!$H$80),"",'4L'!$H$80)</f>
        <v/>
      </c>
    </row>
    <row r="6044" spans="1:6">
      <c r="A6044" t="s">
        <v>15725</v>
      </c>
      <c r="B6044" t="str">
        <f>'4L'!$BC$80</f>
        <v>B0259ITO_WT</v>
      </c>
      <c r="F6044" t="str">
        <f>IF(ISBLANK('4L'!$I$80),"",'4L'!$I$80)</f>
        <v/>
      </c>
    </row>
    <row r="6045" spans="1:6">
      <c r="A6045" t="s">
        <v>15725</v>
      </c>
      <c r="B6045" t="str">
        <f>'4L'!$BD$80</f>
        <v>B0259ITO_TWD</v>
      </c>
      <c r="F6045" t="str">
        <f>IF(ISBLANK('4L'!$J$80),"",'4L'!$J$80)</f>
        <v/>
      </c>
    </row>
    <row r="6046" spans="1:6">
      <c r="A6046" t="s">
        <v>15725</v>
      </c>
      <c r="B6046" t="str">
        <f>'4L'!$BE$80</f>
        <v>B0259ITO_TOT</v>
      </c>
      <c r="F6046">
        <f>IF(ISBLANK('4L'!$K$80),"",'4L'!$K$80)</f>
        <v>0</v>
      </c>
    </row>
    <row r="6047" spans="1:6">
      <c r="A6047" t="s">
        <v>15725</v>
      </c>
      <c r="B6047" t="str">
        <f>'4L'!$BF$80</f>
        <v>B0259ITO_ASC</v>
      </c>
      <c r="F6047" t="str">
        <f>IF(ISBLANK('4L'!$L$80),"",'4L'!$L$80)</f>
        <v/>
      </c>
    </row>
    <row r="6048" spans="1:6">
      <c r="A6048" t="s">
        <v>15725</v>
      </c>
      <c r="B6048" t="str">
        <f>'4L'!$BG$80</f>
        <v>B0259ITO_TC</v>
      </c>
      <c r="F6048" t="str">
        <f>IF(ISBLANK('4L'!$M$80),"",'4L'!$M$80)</f>
        <v/>
      </c>
    </row>
    <row r="6049" spans="1:6">
      <c r="A6049" t="s">
        <v>15725</v>
      </c>
      <c r="B6049" t="str">
        <f>'4L'!$BH$80</f>
        <v>B0259ITO_TOT8</v>
      </c>
      <c r="F6049">
        <f>IF(ISBLANK('4L'!$N$80),"",'4L'!$N$80)</f>
        <v>0</v>
      </c>
    </row>
    <row r="6050" spans="1:6">
      <c r="A6050" t="s">
        <v>15725</v>
      </c>
      <c r="B6050" t="str">
        <f>'4L'!$BI$80</f>
        <v>B0259ITO_TOT78</v>
      </c>
      <c r="F6050">
        <f>IF(ISBLANK('4L'!$O$80),"",'4L'!$O$80)</f>
        <v>0</v>
      </c>
    </row>
    <row r="6051" spans="1:6">
      <c r="A6051" t="s">
        <v>15725</v>
      </c>
      <c r="B6051" t="str">
        <f>'4L'!$AZ$81</f>
        <v>B0260ITT_WR</v>
      </c>
      <c r="F6051">
        <f>IF(ISBLANK('4L'!$F$81),"",'4L'!$F$81)</f>
        <v>0</v>
      </c>
    </row>
    <row r="6052" spans="1:6">
      <c r="A6052" t="s">
        <v>15725</v>
      </c>
      <c r="B6052" t="str">
        <f>'4L'!$BA$81</f>
        <v>B0260ITT_RWT</v>
      </c>
      <c r="F6052">
        <f>IF(ISBLANK('4L'!$G$81),"",'4L'!$G$81)</f>
        <v>0</v>
      </c>
    </row>
    <row r="6053" spans="1:6">
      <c r="A6053" t="s">
        <v>15725</v>
      </c>
      <c r="B6053" t="str">
        <f>'4L'!$BB$81</f>
        <v>B0260ITT_RWS</v>
      </c>
      <c r="F6053">
        <f>IF(ISBLANK('4L'!$H$81),"",'4L'!$H$81)</f>
        <v>0</v>
      </c>
    </row>
    <row r="6054" spans="1:6">
      <c r="A6054" t="s">
        <v>15725</v>
      </c>
      <c r="B6054" t="str">
        <f>'4L'!$BC$81</f>
        <v>B0260ITT_WT</v>
      </c>
      <c r="F6054">
        <f>IF(ISBLANK('4L'!$I$81),"",'4L'!$I$81)</f>
        <v>0</v>
      </c>
    </row>
    <row r="6055" spans="1:6">
      <c r="A6055" t="s">
        <v>15725</v>
      </c>
      <c r="B6055" t="str">
        <f>'4L'!$BD$81</f>
        <v>B0260ITT_TWD</v>
      </c>
      <c r="F6055">
        <f>IF(ISBLANK('4L'!$J$81),"",'4L'!$J$81)</f>
        <v>0</v>
      </c>
    </row>
    <row r="6056" spans="1:6">
      <c r="A6056" t="s">
        <v>15725</v>
      </c>
      <c r="B6056" t="str">
        <f>'4L'!$BE$81</f>
        <v>B0260ITT_TOT</v>
      </c>
      <c r="F6056">
        <f>IF(ISBLANK('4L'!$K$81),"",'4L'!$K$81)</f>
        <v>0</v>
      </c>
    </row>
    <row r="6057" spans="1:6">
      <c r="A6057" t="s">
        <v>15725</v>
      </c>
      <c r="B6057" t="str">
        <f>'4L'!$BF$81</f>
        <v>B0260ITT_ASC</v>
      </c>
      <c r="F6057">
        <f>IF(ISBLANK('4L'!$L$81),"",'4L'!$L$81)</f>
        <v>0</v>
      </c>
    </row>
    <row r="6058" spans="1:6">
      <c r="A6058" t="s">
        <v>15725</v>
      </c>
      <c r="B6058" t="str">
        <f>'4L'!$BG$81</f>
        <v>B0260ITT_TC</v>
      </c>
      <c r="F6058">
        <f>IF(ISBLANK('4L'!$M$81),"",'4L'!$M$81)</f>
        <v>0</v>
      </c>
    </row>
    <row r="6059" spans="1:6">
      <c r="A6059" t="s">
        <v>15725</v>
      </c>
      <c r="B6059" t="str">
        <f>'4L'!$BH$81</f>
        <v>B0260ITT_TOT8</v>
      </c>
      <c r="F6059">
        <f>IF(ISBLANK('4L'!$N$81),"",'4L'!$N$81)</f>
        <v>0</v>
      </c>
    </row>
    <row r="6060" spans="1:6">
      <c r="A6060" t="s">
        <v>15725</v>
      </c>
      <c r="B6060" t="str">
        <f>'4L'!$BI$81</f>
        <v>B0260ITT_TOT78</v>
      </c>
      <c r="F6060">
        <f>IF(ISBLANK('4L'!$O$81),"",'4L'!$O$81)</f>
        <v>0</v>
      </c>
    </row>
    <row r="6061" spans="1:6">
      <c r="A6061" t="s">
        <v>15725</v>
      </c>
      <c r="B6061" t="str">
        <f>'4L'!$BP$81</f>
        <v>B0395ITOC_CUMME</v>
      </c>
      <c r="F6061" t="str">
        <f>IF(ISBLANK('4L'!$V$81),"",'4L'!$V$81)</f>
        <v/>
      </c>
    </row>
    <row r="6062" spans="1:6">
      <c r="A6062" t="s">
        <v>15725</v>
      </c>
      <c r="B6062" t="str">
        <f>'4L'!$BQ$81</f>
        <v>B0395ITOC_CUMMA</v>
      </c>
      <c r="F6062" t="str">
        <f>IF(ISBLANK('4L'!$W$81),"",'4L'!$W$81)</f>
        <v/>
      </c>
    </row>
    <row r="6063" spans="1:6">
      <c r="A6063" t="s">
        <v>15725</v>
      </c>
      <c r="B6063" t="str">
        <f>'4L'!$BR$81</f>
        <v>B0395ITOC_CUMMT</v>
      </c>
      <c r="F6063" t="str">
        <f>IF(ISBLANK('4L'!$X$81),"",'4L'!$X$81)</f>
        <v/>
      </c>
    </row>
    <row r="6064" spans="1:6">
      <c r="A6064" t="s">
        <v>15725</v>
      </c>
      <c r="B6064" t="str">
        <f>'4L'!$AZ$82</f>
        <v>B0264ARCT_WR</v>
      </c>
      <c r="F6064" t="str">
        <f>IF(ISBLANK('4L'!$F$82),"",'4L'!$F$82)</f>
        <v/>
      </c>
    </row>
    <row r="6065" spans="1:6">
      <c r="A6065" t="s">
        <v>15725</v>
      </c>
      <c r="B6065" t="str">
        <f>'4L'!$BA$82</f>
        <v>B0264ARCT_RWT</v>
      </c>
      <c r="F6065" t="str">
        <f>IF(ISBLANK('4L'!$G$82),"",'4L'!$G$82)</f>
        <v/>
      </c>
    </row>
    <row r="6066" spans="1:6">
      <c r="A6066" t="s">
        <v>15725</v>
      </c>
      <c r="B6066" t="str">
        <f>'4L'!$BB$82</f>
        <v>B0264ARCT_RWS</v>
      </c>
      <c r="F6066" t="str">
        <f>IF(ISBLANK('4L'!$H$82),"",'4L'!$H$82)</f>
        <v/>
      </c>
    </row>
    <row r="6067" spans="1:6">
      <c r="A6067" t="s">
        <v>15725</v>
      </c>
      <c r="B6067" t="str">
        <f>'4L'!$BC$82</f>
        <v>B0264ARCT_WT</v>
      </c>
      <c r="F6067" t="str">
        <f>IF(ISBLANK('4L'!$I$82),"",'4L'!$I$82)</f>
        <v/>
      </c>
    </row>
    <row r="6068" spans="1:6">
      <c r="A6068" t="s">
        <v>15725</v>
      </c>
      <c r="B6068" t="str">
        <f>'4L'!$BD$82</f>
        <v>B0264ARCT_TWD</v>
      </c>
      <c r="F6068" t="str">
        <f>IF(ISBLANK('4L'!$J$82),"",'4L'!$J$82)</f>
        <v/>
      </c>
    </row>
    <row r="6069" spans="1:6">
      <c r="A6069" t="s">
        <v>15725</v>
      </c>
      <c r="B6069" t="str">
        <f>'4L'!$BE$82</f>
        <v>B0264ARCT_TOT</v>
      </c>
      <c r="F6069">
        <f>IF(ISBLANK('4L'!$K$82),"",'4L'!$K$82)</f>
        <v>0</v>
      </c>
    </row>
    <row r="6070" spans="1:6">
      <c r="A6070" t="s">
        <v>15725</v>
      </c>
      <c r="B6070" t="str">
        <f>'4L'!$BF$82</f>
        <v>B0264ARCT_ASC</v>
      </c>
      <c r="F6070" t="str">
        <f>IF(ISBLANK('4L'!$L$82),"",'4L'!$L$82)</f>
        <v/>
      </c>
    </row>
    <row r="6071" spans="1:6">
      <c r="A6071" t="s">
        <v>15725</v>
      </c>
      <c r="B6071" t="str">
        <f>'4L'!$BG$82</f>
        <v>B0264ARCT_TC</v>
      </c>
      <c r="F6071" t="str">
        <f>IF(ISBLANK('4L'!$M$82),"",'4L'!$M$82)</f>
        <v/>
      </c>
    </row>
    <row r="6072" spans="1:6">
      <c r="A6072" t="s">
        <v>15725</v>
      </c>
      <c r="B6072" t="str">
        <f>'4L'!$BH$82</f>
        <v>B0264ARCT_TOT8</v>
      </c>
      <c r="F6072">
        <f>IF(ISBLANK('4L'!$N$82),"",'4L'!$N$82)</f>
        <v>0</v>
      </c>
    </row>
    <row r="6073" spans="1:6">
      <c r="A6073" t="s">
        <v>15725</v>
      </c>
      <c r="B6073" t="str">
        <f>'4L'!$BI$82</f>
        <v>B0264ARCT_TOT78</v>
      </c>
      <c r="F6073">
        <f>IF(ISBLANK('4L'!$O$82),"",'4L'!$O$82)</f>
        <v>0</v>
      </c>
    </row>
    <row r="6074" spans="1:6">
      <c r="A6074" t="s">
        <v>15725</v>
      </c>
      <c r="B6074" t="str">
        <f>'4L'!$BJ$82</f>
        <v>B0C264ARCT_WR</v>
      </c>
      <c r="F6074" t="str">
        <f>IF(ISBLANK('4L'!$P$82),"",'4L'!$P$82)</f>
        <v/>
      </c>
    </row>
    <row r="6075" spans="1:6">
      <c r="A6075" t="s">
        <v>15725</v>
      </c>
      <c r="B6075" t="str">
        <f>'4L'!$BK$82</f>
        <v>B0C264ARCT_RWT</v>
      </c>
      <c r="F6075" t="str">
        <f>IF(ISBLANK('4L'!$Q$82),"",'4L'!$Q$82)</f>
        <v/>
      </c>
    </row>
    <row r="6076" spans="1:6">
      <c r="A6076" t="s">
        <v>15725</v>
      </c>
      <c r="B6076" t="str">
        <f>'4L'!$BL$82</f>
        <v>B0C264ARCT_RWS</v>
      </c>
      <c r="F6076" t="str">
        <f>IF(ISBLANK('4L'!$R$82),"",'4L'!$R$82)</f>
        <v/>
      </c>
    </row>
    <row r="6077" spans="1:6">
      <c r="A6077" t="s">
        <v>15725</v>
      </c>
      <c r="B6077" t="str">
        <f>'4L'!$BM$82</f>
        <v>B0C264ARCT_WT</v>
      </c>
      <c r="F6077" t="str">
        <f>IF(ISBLANK('4L'!$S$82),"",'4L'!$S$82)</f>
        <v/>
      </c>
    </row>
    <row r="6078" spans="1:6">
      <c r="A6078" t="s">
        <v>15725</v>
      </c>
      <c r="B6078" t="str">
        <f>'4L'!$BN$82</f>
        <v>B0C264ARCT_TWD</v>
      </c>
      <c r="F6078" t="str">
        <f>IF(ISBLANK('4L'!$T$82),"",'4L'!$T$82)</f>
        <v/>
      </c>
    </row>
    <row r="6079" spans="1:6">
      <c r="A6079" t="s">
        <v>15725</v>
      </c>
      <c r="B6079" t="str">
        <f>'4L'!$BO$82</f>
        <v>B0C264ARCT_TOT</v>
      </c>
      <c r="F6079">
        <f>IF(ISBLANK('4L'!$U$82),"",'4L'!$U$82)</f>
        <v>0</v>
      </c>
    </row>
    <row r="6080" spans="1:6">
      <c r="A6080" t="s">
        <v>15725</v>
      </c>
      <c r="B6080" t="str">
        <f>'4L'!$AZ$83</f>
        <v>B0265AROT_WR</v>
      </c>
      <c r="F6080" t="str">
        <f>IF(ISBLANK('4L'!$F$83),"",'4L'!$F$83)</f>
        <v/>
      </c>
    </row>
    <row r="6081" spans="1:6">
      <c r="A6081" t="s">
        <v>15725</v>
      </c>
      <c r="B6081" t="str">
        <f>'4L'!$BA$83</f>
        <v>B0265AROT_RWT</v>
      </c>
      <c r="F6081" t="str">
        <f>IF(ISBLANK('4L'!$G$83),"",'4L'!$G$83)</f>
        <v/>
      </c>
    </row>
    <row r="6082" spans="1:6">
      <c r="A6082" t="s">
        <v>15725</v>
      </c>
      <c r="B6082" t="str">
        <f>'4L'!$BB$83</f>
        <v>B0265AROT_RWS</v>
      </c>
      <c r="F6082" t="str">
        <f>IF(ISBLANK('4L'!$H$83),"",'4L'!$H$83)</f>
        <v/>
      </c>
    </row>
    <row r="6083" spans="1:6">
      <c r="A6083" t="s">
        <v>15725</v>
      </c>
      <c r="B6083" t="str">
        <f>'4L'!$BC$83</f>
        <v>B0265AROT_WT</v>
      </c>
      <c r="F6083" t="str">
        <f>IF(ISBLANK('4L'!$I$83),"",'4L'!$I$83)</f>
        <v/>
      </c>
    </row>
    <row r="6084" spans="1:6">
      <c r="A6084" t="s">
        <v>15725</v>
      </c>
      <c r="B6084" t="str">
        <f>'4L'!$BD$83</f>
        <v>B0265AROT_TWD</v>
      </c>
      <c r="F6084" t="str">
        <f>IF(ISBLANK('4L'!$J$83),"",'4L'!$J$83)</f>
        <v/>
      </c>
    </row>
    <row r="6085" spans="1:6">
      <c r="A6085" t="s">
        <v>15725</v>
      </c>
      <c r="B6085" t="str">
        <f>'4L'!$BE$83</f>
        <v>B0265AROT_TOT</v>
      </c>
      <c r="F6085">
        <f>IF(ISBLANK('4L'!$K$83),"",'4L'!$K$83)</f>
        <v>0</v>
      </c>
    </row>
    <row r="6086" spans="1:6">
      <c r="A6086" t="s">
        <v>15725</v>
      </c>
      <c r="B6086" t="str">
        <f>'4L'!$BF$83</f>
        <v>B0265AROT_ASC</v>
      </c>
      <c r="F6086" t="str">
        <f>IF(ISBLANK('4L'!$L$83),"",'4L'!$L$83)</f>
        <v/>
      </c>
    </row>
    <row r="6087" spans="1:6">
      <c r="A6087" t="s">
        <v>15725</v>
      </c>
      <c r="B6087" t="str">
        <f>'4L'!$BG$83</f>
        <v>B0265AROT_TC</v>
      </c>
      <c r="F6087" t="str">
        <f>IF(ISBLANK('4L'!$M$83),"",'4L'!$M$83)</f>
        <v/>
      </c>
    </row>
    <row r="6088" spans="1:6">
      <c r="A6088" t="s">
        <v>15725</v>
      </c>
      <c r="B6088" t="str">
        <f>'4L'!$BH$83</f>
        <v>B0265AROT_TOT8</v>
      </c>
      <c r="F6088">
        <f>IF(ISBLANK('4L'!$N$83),"",'4L'!$N$83)</f>
        <v>0</v>
      </c>
    </row>
    <row r="6089" spans="1:6">
      <c r="A6089" t="s">
        <v>15725</v>
      </c>
      <c r="B6089" t="str">
        <f>'4L'!$BI$83</f>
        <v>B0265AROT_TOT78</v>
      </c>
      <c r="F6089">
        <f>IF(ISBLANK('4L'!$O$83),"",'4L'!$O$83)</f>
        <v>0</v>
      </c>
    </row>
    <row r="6090" spans="1:6">
      <c r="A6090" t="s">
        <v>15725</v>
      </c>
      <c r="B6090" t="str">
        <f>'4L'!$BJ$83</f>
        <v>B0C265AROT_WR</v>
      </c>
      <c r="F6090" t="str">
        <f>IF(ISBLANK('4L'!$P$83),"",'4L'!$P$83)</f>
        <v/>
      </c>
    </row>
    <row r="6091" spans="1:6">
      <c r="A6091" t="s">
        <v>15725</v>
      </c>
      <c r="B6091" t="str">
        <f>'4L'!$BK$83</f>
        <v>B0C265AROT_RWT</v>
      </c>
      <c r="F6091" t="str">
        <f>IF(ISBLANK('4L'!$Q$83),"",'4L'!$Q$83)</f>
        <v/>
      </c>
    </row>
    <row r="6092" spans="1:6">
      <c r="A6092" t="s">
        <v>15725</v>
      </c>
      <c r="B6092" t="str">
        <f>'4L'!$BL$83</f>
        <v>B0C265AROT_RWS</v>
      </c>
      <c r="F6092" t="str">
        <f>IF(ISBLANK('4L'!$R$83),"",'4L'!$R$83)</f>
        <v/>
      </c>
    </row>
    <row r="6093" spans="1:6">
      <c r="A6093" t="s">
        <v>15725</v>
      </c>
      <c r="B6093" t="str">
        <f>'4L'!$BM$83</f>
        <v>B0C265AROT_WT</v>
      </c>
      <c r="F6093" t="str">
        <f>IF(ISBLANK('4L'!$S$83),"",'4L'!$S$83)</f>
        <v/>
      </c>
    </row>
    <row r="6094" spans="1:6">
      <c r="A6094" t="s">
        <v>15725</v>
      </c>
      <c r="B6094" t="str">
        <f>'4L'!$BN$83</f>
        <v>B0C265AROT_TWD</v>
      </c>
      <c r="F6094" t="str">
        <f>IF(ISBLANK('4L'!$T$83),"",'4L'!$T$83)</f>
        <v/>
      </c>
    </row>
    <row r="6095" spans="1:6">
      <c r="A6095" t="s">
        <v>15725</v>
      </c>
      <c r="B6095" t="str">
        <f>'4L'!$BO$83</f>
        <v>B0C265AROT_TOT</v>
      </c>
      <c r="F6095">
        <f>IF(ISBLANK('4L'!$U$83),"",'4L'!$U$83)</f>
        <v>0</v>
      </c>
    </row>
    <row r="6096" spans="1:6">
      <c r="A6096" t="s">
        <v>15725</v>
      </c>
      <c r="B6096" t="str">
        <f>'4L'!$AZ$84</f>
        <v>B0266ARTT_WR</v>
      </c>
      <c r="F6096">
        <f>IF(ISBLANK('4L'!$F$84),"",'4L'!$F$84)</f>
        <v>0</v>
      </c>
    </row>
    <row r="6097" spans="1:6">
      <c r="A6097" t="s">
        <v>15725</v>
      </c>
      <c r="B6097" t="str">
        <f>'4L'!$BA$84</f>
        <v>B0266ARTT_RWT</v>
      </c>
      <c r="F6097">
        <f>IF(ISBLANK('4L'!$G$84),"",'4L'!$G$84)</f>
        <v>0</v>
      </c>
    </row>
    <row r="6098" spans="1:6">
      <c r="A6098" t="s">
        <v>15725</v>
      </c>
      <c r="B6098" t="str">
        <f>'4L'!$BB$84</f>
        <v>B0266ARTT_RWS</v>
      </c>
      <c r="F6098">
        <f>IF(ISBLANK('4L'!$H$84),"",'4L'!$H$84)</f>
        <v>0</v>
      </c>
    </row>
    <row r="6099" spans="1:6">
      <c r="A6099" t="s">
        <v>15725</v>
      </c>
      <c r="B6099" t="str">
        <f>'4L'!$BC$84</f>
        <v>B0266ARTT_WT</v>
      </c>
      <c r="F6099">
        <f>IF(ISBLANK('4L'!$I$84),"",'4L'!$I$84)</f>
        <v>0</v>
      </c>
    </row>
    <row r="6100" spans="1:6">
      <c r="A6100" t="s">
        <v>15725</v>
      </c>
      <c r="B6100" t="str">
        <f>'4L'!$BD$84</f>
        <v>B0266ARTT_TWD</v>
      </c>
      <c r="F6100">
        <f>IF(ISBLANK('4L'!$J$84),"",'4L'!$J$84)</f>
        <v>0</v>
      </c>
    </row>
    <row r="6101" spans="1:6">
      <c r="A6101" t="s">
        <v>15725</v>
      </c>
      <c r="B6101" t="str">
        <f>'4L'!$BE$84</f>
        <v>B0266ARTT_TOT</v>
      </c>
      <c r="F6101">
        <f>IF(ISBLANK('4L'!$K$84),"",'4L'!$K$84)</f>
        <v>0</v>
      </c>
    </row>
    <row r="6102" spans="1:6">
      <c r="A6102" t="s">
        <v>15725</v>
      </c>
      <c r="B6102" t="str">
        <f>'4L'!$BF$84</f>
        <v>B0266ARTT_ASC</v>
      </c>
      <c r="F6102">
        <f>IF(ISBLANK('4L'!$L$84),"",'4L'!$L$84)</f>
        <v>0</v>
      </c>
    </row>
    <row r="6103" spans="1:6">
      <c r="A6103" t="s">
        <v>15725</v>
      </c>
      <c r="B6103" t="str">
        <f>'4L'!$BG$84</f>
        <v>B0266ARTT_TC</v>
      </c>
      <c r="F6103">
        <f>IF(ISBLANK('4L'!$M$84),"",'4L'!$M$84)</f>
        <v>0</v>
      </c>
    </row>
    <row r="6104" spans="1:6">
      <c r="A6104" t="s">
        <v>15725</v>
      </c>
      <c r="B6104" t="str">
        <f>'4L'!$BH$84</f>
        <v>B0266ARTT_TOT8</v>
      </c>
      <c r="F6104">
        <f>IF(ISBLANK('4L'!$N$84),"",'4L'!$N$84)</f>
        <v>0</v>
      </c>
    </row>
    <row r="6105" spans="1:6">
      <c r="A6105" t="s">
        <v>15725</v>
      </c>
      <c r="B6105" t="str">
        <f>'4L'!$BI$84</f>
        <v>B0266ARTT_TOT78</v>
      </c>
      <c r="F6105">
        <f>IF(ISBLANK('4L'!$O$84),"",'4L'!$O$84)</f>
        <v>0</v>
      </c>
    </row>
    <row r="6106" spans="1:6">
      <c r="A6106" t="s">
        <v>15725</v>
      </c>
      <c r="B6106" t="str">
        <f>'4L'!$BJ$84</f>
        <v>B0C266ARTT_WR</v>
      </c>
      <c r="F6106">
        <f>IF(ISBLANK('4L'!$P$84),"",'4L'!$P$84)</f>
        <v>0</v>
      </c>
    </row>
    <row r="6107" spans="1:6">
      <c r="A6107" t="s">
        <v>15725</v>
      </c>
      <c r="B6107" t="str">
        <f>'4L'!$BK$84</f>
        <v>B0C266ARTT_RWT</v>
      </c>
      <c r="F6107">
        <f>IF(ISBLANK('4L'!$Q$84),"",'4L'!$Q$84)</f>
        <v>0</v>
      </c>
    </row>
    <row r="6108" spans="1:6">
      <c r="A6108" t="s">
        <v>15725</v>
      </c>
      <c r="B6108" t="str">
        <f>'4L'!$BL$84</f>
        <v>B0C266ARTT_RWS</v>
      </c>
      <c r="F6108">
        <f>IF(ISBLANK('4L'!$R$84),"",'4L'!$R$84)</f>
        <v>0</v>
      </c>
    </row>
    <row r="6109" spans="1:6">
      <c r="A6109" t="s">
        <v>15725</v>
      </c>
      <c r="B6109" t="str">
        <f>'4L'!$BM$84</f>
        <v>B0C266ARTT_WT</v>
      </c>
      <c r="F6109">
        <f>IF(ISBLANK('4L'!$S$84),"",'4L'!$S$84)</f>
        <v>0</v>
      </c>
    </row>
    <row r="6110" spans="1:6">
      <c r="A6110" t="s">
        <v>15725</v>
      </c>
      <c r="B6110" t="str">
        <f>'4L'!$BN$84</f>
        <v>B0C266ARTT_TWD</v>
      </c>
      <c r="F6110">
        <f>IF(ISBLANK('4L'!$T$84),"",'4L'!$T$84)</f>
        <v>0</v>
      </c>
    </row>
    <row r="6111" spans="1:6">
      <c r="A6111" t="s">
        <v>15725</v>
      </c>
      <c r="B6111" t="str">
        <f>'4L'!$BO$84</f>
        <v>B0C266ARTT_TOT</v>
      </c>
      <c r="F6111">
        <f>IF(ISBLANK('4L'!$U$84),"",'4L'!$U$84)</f>
        <v>0</v>
      </c>
    </row>
    <row r="6112" spans="1:6">
      <c r="A6112" t="s">
        <v>15725</v>
      </c>
      <c r="B6112" t="str">
        <f>'4L'!$BP$84</f>
        <v>B0397ARWD_CUMME</v>
      </c>
      <c r="F6112" t="str">
        <f>IF(ISBLANK('4L'!$V$84),"",'4L'!$V$84)</f>
        <v/>
      </c>
    </row>
    <row r="6113" spans="1:6">
      <c r="A6113" t="s">
        <v>15725</v>
      </c>
      <c r="B6113" t="str">
        <f>'4L'!$BQ$84</f>
        <v>B0397ARWD_CUMMA</v>
      </c>
      <c r="F6113" t="str">
        <f>IF(ISBLANK('4L'!$W$84),"",'4L'!$W$84)</f>
        <v/>
      </c>
    </row>
    <row r="6114" spans="1:6">
      <c r="A6114" t="s">
        <v>15725</v>
      </c>
      <c r="B6114" t="str">
        <f>'4L'!$BR$84</f>
        <v>B0397ARWD_CUMMT</v>
      </c>
      <c r="F6114" t="str">
        <f>IF(ISBLANK('4L'!$X$84),"",'4L'!$X$84)</f>
        <v/>
      </c>
    </row>
    <row r="6115" spans="1:6">
      <c r="A6115" t="s">
        <v>15725</v>
      </c>
      <c r="B6115" t="str">
        <f>'4L'!$AZ$85</f>
        <v>B0264ARCN_WR</v>
      </c>
      <c r="F6115" t="str">
        <f>IF(ISBLANK('4L'!$F$85),"",'4L'!$F$85)</f>
        <v/>
      </c>
    </row>
    <row r="6116" spans="1:6">
      <c r="A6116" t="s">
        <v>15725</v>
      </c>
      <c r="B6116" t="str">
        <f>'4L'!$BA$85</f>
        <v>B0264ARCN_RWT</v>
      </c>
      <c r="F6116" t="str">
        <f>IF(ISBLANK('4L'!$G$85),"",'4L'!$G$85)</f>
        <v/>
      </c>
    </row>
    <row r="6117" spans="1:6">
      <c r="A6117" t="s">
        <v>15725</v>
      </c>
      <c r="B6117" t="str">
        <f>'4L'!$BB$85</f>
        <v>B0264ARCN_RWS</v>
      </c>
      <c r="F6117" t="str">
        <f>IF(ISBLANK('4L'!$H$85),"",'4L'!$H$85)</f>
        <v/>
      </c>
    </row>
    <row r="6118" spans="1:6">
      <c r="A6118" t="s">
        <v>15725</v>
      </c>
      <c r="B6118" t="str">
        <f>'4L'!$BC$85</f>
        <v>B0264ARCN_WT</v>
      </c>
      <c r="F6118" t="str">
        <f>IF(ISBLANK('4L'!$I$85),"",'4L'!$I$85)</f>
        <v/>
      </c>
    </row>
    <row r="6119" spans="1:6">
      <c r="A6119" t="s">
        <v>15725</v>
      </c>
      <c r="B6119" t="str">
        <f>'4L'!$BD$85</f>
        <v>B0264ARCN_TWD</v>
      </c>
      <c r="F6119" t="str">
        <f>IF(ISBLANK('4L'!$J$85),"",'4L'!$J$85)</f>
        <v/>
      </c>
    </row>
    <row r="6120" spans="1:6">
      <c r="A6120" t="s">
        <v>15725</v>
      </c>
      <c r="B6120" t="str">
        <f>'4L'!$BE$85</f>
        <v>B0264ARCN_TOT</v>
      </c>
      <c r="F6120">
        <f>IF(ISBLANK('4L'!$K$85),"",'4L'!$K$85)</f>
        <v>0</v>
      </c>
    </row>
    <row r="6121" spans="1:6">
      <c r="A6121" t="s">
        <v>15725</v>
      </c>
      <c r="B6121" t="str">
        <f>'4L'!$BF$85</f>
        <v>B0264ARCN_ASC</v>
      </c>
      <c r="F6121" t="str">
        <f>IF(ISBLANK('4L'!$L$85),"",'4L'!$L$85)</f>
        <v/>
      </c>
    </row>
    <row r="6122" spans="1:6">
      <c r="A6122" t="s">
        <v>15725</v>
      </c>
      <c r="B6122" t="str">
        <f>'4L'!$BG$85</f>
        <v>B0264ARCN_TC</v>
      </c>
      <c r="F6122" t="str">
        <f>IF(ISBLANK('4L'!$M$85),"",'4L'!$M$85)</f>
        <v/>
      </c>
    </row>
    <row r="6123" spans="1:6">
      <c r="A6123" t="s">
        <v>15725</v>
      </c>
      <c r="B6123" t="str">
        <f>'4L'!$BH$85</f>
        <v>B0264ARCN_TOT8</v>
      </c>
      <c r="F6123">
        <f>IF(ISBLANK('4L'!$N$85),"",'4L'!$N$85)</f>
        <v>0</v>
      </c>
    </row>
    <row r="6124" spans="1:6">
      <c r="A6124" t="s">
        <v>15725</v>
      </c>
      <c r="B6124" t="str">
        <f>'4L'!$BI$85</f>
        <v>B0264ARCN_TOT78</v>
      </c>
      <c r="F6124">
        <f>IF(ISBLANK('4L'!$O$85),"",'4L'!$O$85)</f>
        <v>0</v>
      </c>
    </row>
    <row r="6125" spans="1:6">
      <c r="A6125" t="s">
        <v>15725</v>
      </c>
      <c r="B6125" t="str">
        <f>'4L'!$BJ$85</f>
        <v>B0C264ARCN_WR</v>
      </c>
      <c r="F6125" t="str">
        <f>IF(ISBLANK('4L'!$P$85),"",'4L'!$P$85)</f>
        <v/>
      </c>
    </row>
    <row r="6126" spans="1:6">
      <c r="A6126" t="s">
        <v>15725</v>
      </c>
      <c r="B6126" t="str">
        <f>'4L'!$BK$85</f>
        <v>B0C264ARCN_RWT</v>
      </c>
      <c r="F6126" t="str">
        <f>IF(ISBLANK('4L'!$Q$85),"",'4L'!$Q$85)</f>
        <v/>
      </c>
    </row>
    <row r="6127" spans="1:6">
      <c r="A6127" t="s">
        <v>15725</v>
      </c>
      <c r="B6127" t="str">
        <f>'4L'!$BL$85</f>
        <v>B0C264ARCN_RWS</v>
      </c>
      <c r="F6127" t="str">
        <f>IF(ISBLANK('4L'!$R$85),"",'4L'!$R$85)</f>
        <v/>
      </c>
    </row>
    <row r="6128" spans="1:6">
      <c r="A6128" t="s">
        <v>15725</v>
      </c>
      <c r="B6128" t="str">
        <f>'4L'!$BM$85</f>
        <v>B0C264ARCN_WT</v>
      </c>
      <c r="F6128" t="str">
        <f>IF(ISBLANK('4L'!$S$85),"",'4L'!$S$85)</f>
        <v/>
      </c>
    </row>
    <row r="6129" spans="1:6">
      <c r="A6129" t="s">
        <v>15725</v>
      </c>
      <c r="B6129" t="str">
        <f>'4L'!$BN$85</f>
        <v>B0C264ARCN_TWD</v>
      </c>
      <c r="F6129" t="str">
        <f>IF(ISBLANK('4L'!$T$85),"",'4L'!$T$85)</f>
        <v/>
      </c>
    </row>
    <row r="6130" spans="1:6">
      <c r="A6130" t="s">
        <v>15725</v>
      </c>
      <c r="B6130" t="str">
        <f>'4L'!$BO$85</f>
        <v>B0C264ARCN_TOT</v>
      </c>
      <c r="F6130">
        <f>IF(ISBLANK('4L'!$U$85),"",'4L'!$U$85)</f>
        <v>0</v>
      </c>
    </row>
    <row r="6131" spans="1:6">
      <c r="A6131" t="s">
        <v>15725</v>
      </c>
      <c r="B6131" t="str">
        <f>'4L'!$AZ$86</f>
        <v>B0265ARON_WR</v>
      </c>
      <c r="F6131" t="str">
        <f>IF(ISBLANK('4L'!$F$86),"",'4L'!$F$86)</f>
        <v/>
      </c>
    </row>
    <row r="6132" spans="1:6">
      <c r="A6132" t="s">
        <v>15725</v>
      </c>
      <c r="B6132" t="str">
        <f>'4L'!$BA$86</f>
        <v>B0265ARON_RWT</v>
      </c>
      <c r="F6132" t="str">
        <f>IF(ISBLANK('4L'!$G$86),"",'4L'!$G$86)</f>
        <v/>
      </c>
    </row>
    <row r="6133" spans="1:6">
      <c r="A6133" t="s">
        <v>15725</v>
      </c>
      <c r="B6133" t="str">
        <f>'4L'!$BB$86</f>
        <v>B0265ARON_RWS</v>
      </c>
      <c r="F6133" t="str">
        <f>IF(ISBLANK('4L'!$H$86),"",'4L'!$H$86)</f>
        <v/>
      </c>
    </row>
    <row r="6134" spans="1:6">
      <c r="A6134" t="s">
        <v>15725</v>
      </c>
      <c r="B6134" t="str">
        <f>'4L'!$BC$86</f>
        <v>B0265ARON_WT</v>
      </c>
      <c r="F6134" t="str">
        <f>IF(ISBLANK('4L'!$I$86),"",'4L'!$I$86)</f>
        <v/>
      </c>
    </row>
    <row r="6135" spans="1:6">
      <c r="A6135" t="s">
        <v>15725</v>
      </c>
      <c r="B6135" t="str">
        <f>'4L'!$BD$86</f>
        <v>B0265ARON_TWD</v>
      </c>
      <c r="F6135" t="str">
        <f>IF(ISBLANK('4L'!$J$86),"",'4L'!$J$86)</f>
        <v/>
      </c>
    </row>
    <row r="6136" spans="1:6">
      <c r="A6136" t="s">
        <v>15725</v>
      </c>
      <c r="B6136" t="str">
        <f>'4L'!$BE$86</f>
        <v>B0265ARON_TOT</v>
      </c>
      <c r="F6136">
        <f>IF(ISBLANK('4L'!$K$86),"",'4L'!$K$86)</f>
        <v>0</v>
      </c>
    </row>
    <row r="6137" spans="1:6">
      <c r="A6137" t="s">
        <v>15725</v>
      </c>
      <c r="B6137" t="str">
        <f>'4L'!$BF$86</f>
        <v>B0265ARON_ASC</v>
      </c>
      <c r="F6137" t="str">
        <f>IF(ISBLANK('4L'!$L$86),"",'4L'!$L$86)</f>
        <v/>
      </c>
    </row>
    <row r="6138" spans="1:6">
      <c r="A6138" t="s">
        <v>15725</v>
      </c>
      <c r="B6138" t="str">
        <f>'4L'!$BG$86</f>
        <v>B0265ARON_TC</v>
      </c>
      <c r="F6138" t="str">
        <f>IF(ISBLANK('4L'!$M$86),"",'4L'!$M$86)</f>
        <v/>
      </c>
    </row>
    <row r="6139" spans="1:6">
      <c r="A6139" t="s">
        <v>15725</v>
      </c>
      <c r="B6139" t="str">
        <f>'4L'!$BH$86</f>
        <v>B0265ARON_TOT8</v>
      </c>
      <c r="F6139">
        <f>IF(ISBLANK('4L'!$N$86),"",'4L'!$N$86)</f>
        <v>0</v>
      </c>
    </row>
    <row r="6140" spans="1:6">
      <c r="A6140" t="s">
        <v>15725</v>
      </c>
      <c r="B6140" t="str">
        <f>'4L'!$BI$86</f>
        <v>B0265ARON_TOT78</v>
      </c>
      <c r="F6140">
        <f>IF(ISBLANK('4L'!$O$86),"",'4L'!$O$86)</f>
        <v>0</v>
      </c>
    </row>
    <row r="6141" spans="1:6">
      <c r="A6141" t="s">
        <v>15725</v>
      </c>
      <c r="B6141" t="str">
        <f>'4L'!$BJ$86</f>
        <v>B0C265ARON_WR</v>
      </c>
      <c r="F6141" t="str">
        <f>IF(ISBLANK('4L'!$P$86),"",'4L'!$P$86)</f>
        <v/>
      </c>
    </row>
    <row r="6142" spans="1:6">
      <c r="A6142" t="s">
        <v>15725</v>
      </c>
      <c r="B6142" t="str">
        <f>'4L'!$BK$86</f>
        <v>B0C265ARON_RWT</v>
      </c>
      <c r="F6142" t="str">
        <f>IF(ISBLANK('4L'!$Q$86),"",'4L'!$Q$86)</f>
        <v/>
      </c>
    </row>
    <row r="6143" spans="1:6">
      <c r="A6143" t="s">
        <v>15725</v>
      </c>
      <c r="B6143" t="str">
        <f>'4L'!$BL$86</f>
        <v>B0C265ARON_RWS</v>
      </c>
      <c r="F6143" t="str">
        <f>IF(ISBLANK('4L'!$R$86),"",'4L'!$R$86)</f>
        <v/>
      </c>
    </row>
    <row r="6144" spans="1:6">
      <c r="A6144" t="s">
        <v>15725</v>
      </c>
      <c r="B6144" t="str">
        <f>'4L'!$BM$86</f>
        <v>B0C265ARON_WT</v>
      </c>
      <c r="F6144" t="str">
        <f>IF(ISBLANK('4L'!$S$86),"",'4L'!$S$86)</f>
        <v/>
      </c>
    </row>
    <row r="6145" spans="1:6">
      <c r="A6145" t="s">
        <v>15725</v>
      </c>
      <c r="B6145" t="str">
        <f>'4L'!$BN$86</f>
        <v>B0C265ARON_TWD</v>
      </c>
      <c r="F6145" t="str">
        <f>IF(ISBLANK('4L'!$T$86),"",'4L'!$T$86)</f>
        <v/>
      </c>
    </row>
    <row r="6146" spans="1:6">
      <c r="A6146" t="s">
        <v>15725</v>
      </c>
      <c r="B6146" t="str">
        <f>'4L'!$BO$86</f>
        <v>B0C265ARON_TOT</v>
      </c>
      <c r="F6146">
        <f>IF(ISBLANK('4L'!$U$86),"",'4L'!$U$86)</f>
        <v>0</v>
      </c>
    </row>
    <row r="6147" spans="1:6">
      <c r="A6147" t="s">
        <v>15725</v>
      </c>
      <c r="B6147" t="str">
        <f>'4L'!$AZ$87</f>
        <v>B0266ARTN_WR</v>
      </c>
      <c r="F6147">
        <f>IF(ISBLANK('4L'!$F$87),"",'4L'!$F$87)</f>
        <v>0</v>
      </c>
    </row>
    <row r="6148" spans="1:6">
      <c r="A6148" t="s">
        <v>15725</v>
      </c>
      <c r="B6148" t="str">
        <f>'4L'!$BA$87</f>
        <v>B0266ARTN_RWT</v>
      </c>
      <c r="F6148">
        <f>IF(ISBLANK('4L'!$G$87),"",'4L'!$G$87)</f>
        <v>0</v>
      </c>
    </row>
    <row r="6149" spans="1:6">
      <c r="A6149" t="s">
        <v>15725</v>
      </c>
      <c r="B6149" t="str">
        <f>'4L'!$BB$87</f>
        <v>B0266ARTN_RWS</v>
      </c>
      <c r="F6149">
        <f>IF(ISBLANK('4L'!$H$87),"",'4L'!$H$87)</f>
        <v>0</v>
      </c>
    </row>
    <row r="6150" spans="1:6">
      <c r="A6150" t="s">
        <v>15725</v>
      </c>
      <c r="B6150" t="str">
        <f>'4L'!$BC$87</f>
        <v>B0266ARTN_WT</v>
      </c>
      <c r="F6150">
        <f>IF(ISBLANK('4L'!$I$87),"",'4L'!$I$87)</f>
        <v>0</v>
      </c>
    </row>
    <row r="6151" spans="1:6">
      <c r="A6151" t="s">
        <v>15725</v>
      </c>
      <c r="B6151" t="str">
        <f>'4L'!$BD$87</f>
        <v>B0266ARTN_TWD</v>
      </c>
      <c r="F6151">
        <f>IF(ISBLANK('4L'!$J$87),"",'4L'!$J$87)</f>
        <v>0</v>
      </c>
    </row>
    <row r="6152" spans="1:6">
      <c r="A6152" t="s">
        <v>15725</v>
      </c>
      <c r="B6152" t="str">
        <f>'4L'!$BE$87</f>
        <v>B0266ARTN_TOT</v>
      </c>
      <c r="F6152">
        <f>IF(ISBLANK('4L'!$K$87),"",'4L'!$K$87)</f>
        <v>0</v>
      </c>
    </row>
    <row r="6153" spans="1:6">
      <c r="A6153" t="s">
        <v>15725</v>
      </c>
      <c r="B6153" t="str">
        <f>'4L'!$BF$87</f>
        <v>B0266ARTN_ASC</v>
      </c>
      <c r="F6153">
        <f>IF(ISBLANK('4L'!$L$87),"",'4L'!$L$87)</f>
        <v>0</v>
      </c>
    </row>
    <row r="6154" spans="1:6">
      <c r="A6154" t="s">
        <v>15725</v>
      </c>
      <c r="B6154" t="str">
        <f>'4L'!$BG$87</f>
        <v>B0266ARTN_TC</v>
      </c>
      <c r="F6154">
        <f>IF(ISBLANK('4L'!$M$87),"",'4L'!$M$87)</f>
        <v>0</v>
      </c>
    </row>
    <row r="6155" spans="1:6">
      <c r="A6155" t="s">
        <v>15725</v>
      </c>
      <c r="B6155" t="str">
        <f>'4L'!$BH$87</f>
        <v>B0266ARTN_TOT8</v>
      </c>
      <c r="F6155">
        <f>IF(ISBLANK('4L'!$N$87),"",'4L'!$N$87)</f>
        <v>0</v>
      </c>
    </row>
    <row r="6156" spans="1:6">
      <c r="A6156" t="s">
        <v>15725</v>
      </c>
      <c r="B6156" t="str">
        <f>'4L'!$BI$87</f>
        <v>B0266ARTN_TOT78</v>
      </c>
      <c r="F6156">
        <f>IF(ISBLANK('4L'!$O$87),"",'4L'!$O$87)</f>
        <v>0</v>
      </c>
    </row>
    <row r="6157" spans="1:6">
      <c r="A6157" t="s">
        <v>15725</v>
      </c>
      <c r="B6157" t="str">
        <f>'4L'!$BJ$87</f>
        <v>B0C266ARTN_WR</v>
      </c>
      <c r="F6157">
        <f>IF(ISBLANK('4L'!$P$87),"",'4L'!$P$87)</f>
        <v>0</v>
      </c>
    </row>
    <row r="6158" spans="1:6">
      <c r="A6158" t="s">
        <v>15725</v>
      </c>
      <c r="B6158" t="str">
        <f>'4L'!$BK$87</f>
        <v>B0C266ARTN_RWT</v>
      </c>
      <c r="F6158">
        <f>IF(ISBLANK('4L'!$Q$87),"",'4L'!$Q$87)</f>
        <v>0</v>
      </c>
    </row>
    <row r="6159" spans="1:6">
      <c r="A6159" t="s">
        <v>15725</v>
      </c>
      <c r="B6159" t="str">
        <f>'4L'!$BL$87</f>
        <v>B0C266ARTN_RWS</v>
      </c>
      <c r="F6159">
        <f>IF(ISBLANK('4L'!$R$87),"",'4L'!$R$87)</f>
        <v>0</v>
      </c>
    </row>
    <row r="6160" spans="1:6">
      <c r="A6160" t="s">
        <v>15725</v>
      </c>
      <c r="B6160" t="str">
        <f>'4L'!$BM$87</f>
        <v>B0C266ARTN_WT</v>
      </c>
      <c r="F6160">
        <f>IF(ISBLANK('4L'!$S$87),"",'4L'!$S$87)</f>
        <v>0</v>
      </c>
    </row>
    <row r="6161" spans="1:6">
      <c r="A6161" t="s">
        <v>15725</v>
      </c>
      <c r="B6161" t="str">
        <f>'4L'!$BN$87</f>
        <v>B0C266ARTN_TWD</v>
      </c>
      <c r="F6161">
        <f>IF(ISBLANK('4L'!$T$87),"",'4L'!$T$87)</f>
        <v>0</v>
      </c>
    </row>
    <row r="6162" spans="1:6">
      <c r="A6162" t="s">
        <v>15725</v>
      </c>
      <c r="B6162" t="str">
        <f>'4L'!$BO$87</f>
        <v>B0C266ARTN_TOT</v>
      </c>
      <c r="F6162">
        <f>IF(ISBLANK('4L'!$U$87),"",'4L'!$U$87)</f>
        <v>0</v>
      </c>
    </row>
    <row r="6163" spans="1:6">
      <c r="A6163" t="s">
        <v>15725</v>
      </c>
      <c r="B6163" t="str">
        <f>'4L'!$BP$87</f>
        <v>B0397ARWD_CUMME</v>
      </c>
      <c r="F6163" t="str">
        <f>IF(ISBLANK('4L'!$V$87),"",'4L'!$V$87)</f>
        <v/>
      </c>
    </row>
    <row r="6164" spans="1:6">
      <c r="A6164" t="s">
        <v>15725</v>
      </c>
      <c r="B6164" t="str">
        <f>'4L'!$BQ$87</f>
        <v>B0397ARWD_CUMMA</v>
      </c>
      <c r="F6164" t="str">
        <f>IF(ISBLANK('4L'!$W$87),"",'4L'!$W$87)</f>
        <v/>
      </c>
    </row>
    <row r="6165" spans="1:6">
      <c r="A6165" t="s">
        <v>15725</v>
      </c>
      <c r="B6165" t="str">
        <f>'4L'!$BR$87</f>
        <v>B0397ARWD_CUMMT</v>
      </c>
      <c r="F6165" t="str">
        <f>IF(ISBLANK('4L'!$X$87),"",'4L'!$X$87)</f>
        <v/>
      </c>
    </row>
    <row r="6166" spans="1:6">
      <c r="A6166" t="s">
        <v>15725</v>
      </c>
      <c r="B6166" t="str">
        <f>'4L'!$AZ$88</f>
        <v>B0264ARC_WR</v>
      </c>
      <c r="F6166">
        <f>IF(ISBLANK('4L'!$F$88),"",'4L'!$F$88)</f>
        <v>0</v>
      </c>
    </row>
    <row r="6167" spans="1:6">
      <c r="A6167" t="s">
        <v>15725</v>
      </c>
      <c r="B6167" t="str">
        <f>'4L'!$BA$88</f>
        <v>B0264ARC_RWT</v>
      </c>
      <c r="F6167">
        <f>IF(ISBLANK('4L'!$G$88),"",'4L'!$G$88)</f>
        <v>0</v>
      </c>
    </row>
    <row r="6168" spans="1:6">
      <c r="A6168" t="s">
        <v>15725</v>
      </c>
      <c r="B6168" t="str">
        <f>'4L'!$BB$88</f>
        <v>B0264ARC_RWS</v>
      </c>
      <c r="F6168">
        <f>IF(ISBLANK('4L'!$H$88),"",'4L'!$H$88)</f>
        <v>0</v>
      </c>
    </row>
    <row r="6169" spans="1:6">
      <c r="A6169" t="s">
        <v>15725</v>
      </c>
      <c r="B6169" t="str">
        <f>'4L'!$BC$88</f>
        <v>B0264ARC_WT</v>
      </c>
      <c r="F6169">
        <f>IF(ISBLANK('4L'!$I$88),"",'4L'!$I$88)</f>
        <v>0</v>
      </c>
    </row>
    <row r="6170" spans="1:6">
      <c r="A6170" t="s">
        <v>15725</v>
      </c>
      <c r="B6170" t="str">
        <f>'4L'!$BD$88</f>
        <v>B0264ARC_TWD</v>
      </c>
      <c r="F6170">
        <f>IF(ISBLANK('4L'!$J$88),"",'4L'!$J$88)</f>
        <v>0</v>
      </c>
    </row>
    <row r="6171" spans="1:6">
      <c r="A6171" t="s">
        <v>15725</v>
      </c>
      <c r="B6171" t="str">
        <f>'4L'!$BE$88</f>
        <v>B0264ARC_TOT</v>
      </c>
      <c r="F6171">
        <f>IF(ISBLANK('4L'!$K$88),"",'4L'!$K$88)</f>
        <v>0</v>
      </c>
    </row>
    <row r="6172" spans="1:6">
      <c r="A6172" t="s">
        <v>15725</v>
      </c>
      <c r="B6172" t="str">
        <f>'4L'!$BF$88</f>
        <v>B0264ARC_ASC</v>
      </c>
      <c r="F6172">
        <f>IF(ISBLANK('4L'!$L$88),"",'4L'!$L$88)</f>
        <v>0</v>
      </c>
    </row>
    <row r="6173" spans="1:6">
      <c r="A6173" t="s">
        <v>15725</v>
      </c>
      <c r="B6173" t="str">
        <f>'4L'!$BG$88</f>
        <v>B0264ARC_TC</v>
      </c>
      <c r="F6173">
        <f>IF(ISBLANK('4L'!$M$88),"",'4L'!$M$88)</f>
        <v>0</v>
      </c>
    </row>
    <row r="6174" spans="1:6">
      <c r="A6174" t="s">
        <v>15725</v>
      </c>
      <c r="B6174" t="str">
        <f>'4L'!$BH$88</f>
        <v>B0264ARC_TOT8</v>
      </c>
      <c r="F6174">
        <f>IF(ISBLANK('4L'!$N$88),"",'4L'!$N$88)</f>
        <v>0</v>
      </c>
    </row>
    <row r="6175" spans="1:6">
      <c r="A6175" t="s">
        <v>15725</v>
      </c>
      <c r="B6175" t="str">
        <f>'4L'!$BI$88</f>
        <v>B0264ARC_TOT78</v>
      </c>
      <c r="F6175">
        <f>IF(ISBLANK('4L'!$O$88),"",'4L'!$O$88)</f>
        <v>0</v>
      </c>
    </row>
    <row r="6176" spans="1:6">
      <c r="A6176" t="s">
        <v>15725</v>
      </c>
      <c r="B6176" t="str">
        <f>'4L'!$BJ$88</f>
        <v>B0C264ARC_WR</v>
      </c>
      <c r="F6176" t="str">
        <f>IF(ISBLANK('4L'!$P$88),"",'4L'!$P$88)</f>
        <v/>
      </c>
    </row>
    <row r="6177" spans="1:6">
      <c r="A6177" t="s">
        <v>15725</v>
      </c>
      <c r="B6177" t="str">
        <f>'4L'!$BK$88</f>
        <v>B0C264ARC_RWT</v>
      </c>
      <c r="F6177" t="str">
        <f>IF(ISBLANK('4L'!$Q$88),"",'4L'!$Q$88)</f>
        <v/>
      </c>
    </row>
    <row r="6178" spans="1:6">
      <c r="A6178" t="s">
        <v>15725</v>
      </c>
      <c r="B6178" t="str">
        <f>'4L'!$BL$88</f>
        <v>B0C264ARC_RWS</v>
      </c>
      <c r="F6178" t="str">
        <f>IF(ISBLANK('4L'!$R$88),"",'4L'!$R$88)</f>
        <v/>
      </c>
    </row>
    <row r="6179" spans="1:6">
      <c r="A6179" t="s">
        <v>15725</v>
      </c>
      <c r="B6179" t="str">
        <f>'4L'!$BM$88</f>
        <v>B0C264ARC_WT</v>
      </c>
      <c r="F6179" t="str">
        <f>IF(ISBLANK('4L'!$S$88),"",'4L'!$S$88)</f>
        <v/>
      </c>
    </row>
    <row r="6180" spans="1:6">
      <c r="A6180" t="s">
        <v>15725</v>
      </c>
      <c r="B6180" t="str">
        <f>'4L'!$BN$88</f>
        <v>B0C264ARC_TWD</v>
      </c>
      <c r="F6180" t="str">
        <f>IF(ISBLANK('4L'!$T$88),"",'4L'!$T$88)</f>
        <v/>
      </c>
    </row>
    <row r="6181" spans="1:6">
      <c r="A6181" t="s">
        <v>15725</v>
      </c>
      <c r="B6181" t="str">
        <f>'4L'!$BO$88</f>
        <v>B0C264ARC_TOT</v>
      </c>
      <c r="F6181">
        <f>IF(ISBLANK('4L'!$U$88),"",'4L'!$U$88)</f>
        <v>0</v>
      </c>
    </row>
    <row r="6182" spans="1:6">
      <c r="A6182" t="s">
        <v>15725</v>
      </c>
      <c r="B6182" t="str">
        <f>'4L'!$AZ$89</f>
        <v>B0265ARO_WR</v>
      </c>
      <c r="F6182">
        <f>IF(ISBLANK('4L'!$F$89),"",'4L'!$F$89)</f>
        <v>0</v>
      </c>
    </row>
    <row r="6183" spans="1:6">
      <c r="A6183" t="s">
        <v>15725</v>
      </c>
      <c r="B6183" t="str">
        <f>'4L'!$BA$89</f>
        <v>B0265ARO_RWT</v>
      </c>
      <c r="F6183">
        <f>IF(ISBLANK('4L'!$G$89),"",'4L'!$G$89)</f>
        <v>0</v>
      </c>
    </row>
    <row r="6184" spans="1:6">
      <c r="A6184" t="s">
        <v>15725</v>
      </c>
      <c r="B6184" t="str">
        <f>'4L'!$BB$89</f>
        <v>B0265ARO_RWS</v>
      </c>
      <c r="F6184">
        <f>IF(ISBLANK('4L'!$H$89),"",'4L'!$H$89)</f>
        <v>0</v>
      </c>
    </row>
    <row r="6185" spans="1:6">
      <c r="A6185" t="s">
        <v>15725</v>
      </c>
      <c r="B6185" t="str">
        <f>'4L'!$BC$89</f>
        <v>B0265ARO_WT</v>
      </c>
      <c r="F6185">
        <f>IF(ISBLANK('4L'!$I$89),"",'4L'!$I$89)</f>
        <v>0</v>
      </c>
    </row>
    <row r="6186" spans="1:6">
      <c r="A6186" t="s">
        <v>15725</v>
      </c>
      <c r="B6186" t="str">
        <f>'4L'!$BD$89</f>
        <v>B0265ARO_TWD</v>
      </c>
      <c r="F6186">
        <f>IF(ISBLANK('4L'!$J$89),"",'4L'!$J$89)</f>
        <v>0</v>
      </c>
    </row>
    <row r="6187" spans="1:6">
      <c r="A6187" t="s">
        <v>15725</v>
      </c>
      <c r="B6187" t="str">
        <f>'4L'!$BE$89</f>
        <v>B0265ARO_TOT</v>
      </c>
      <c r="F6187">
        <f>IF(ISBLANK('4L'!$K$89),"",'4L'!$K$89)</f>
        <v>0</v>
      </c>
    </row>
    <row r="6188" spans="1:6">
      <c r="A6188" t="s">
        <v>15725</v>
      </c>
      <c r="B6188" t="str">
        <f>'4L'!$BF$89</f>
        <v>B0265ARO_ASC</v>
      </c>
      <c r="F6188">
        <f>IF(ISBLANK('4L'!$L$89),"",'4L'!$L$89)</f>
        <v>0</v>
      </c>
    </row>
    <row r="6189" spans="1:6">
      <c r="A6189" t="s">
        <v>15725</v>
      </c>
      <c r="B6189" t="str">
        <f>'4L'!$BG$89</f>
        <v>B0265ARO_TC</v>
      </c>
      <c r="F6189">
        <f>IF(ISBLANK('4L'!$M$89),"",'4L'!$M$89)</f>
        <v>0</v>
      </c>
    </row>
    <row r="6190" spans="1:6">
      <c r="A6190" t="s">
        <v>15725</v>
      </c>
      <c r="B6190" t="str">
        <f>'4L'!$BH$89</f>
        <v>B0265ARO_TOT8</v>
      </c>
      <c r="F6190">
        <f>IF(ISBLANK('4L'!$N$89),"",'4L'!$N$89)</f>
        <v>0</v>
      </c>
    </row>
    <row r="6191" spans="1:6">
      <c r="A6191" t="s">
        <v>15725</v>
      </c>
      <c r="B6191" t="str">
        <f>'4L'!$BI$89</f>
        <v>B0265ARO_TOT78</v>
      </c>
      <c r="F6191">
        <f>IF(ISBLANK('4L'!$O$89),"",'4L'!$O$89)</f>
        <v>0</v>
      </c>
    </row>
    <row r="6192" spans="1:6">
      <c r="A6192" t="s">
        <v>15725</v>
      </c>
      <c r="B6192" t="str">
        <f>'4L'!$BJ$89</f>
        <v>B0C265ARO_WR</v>
      </c>
      <c r="F6192" t="str">
        <f>IF(ISBLANK('4L'!$P$89),"",'4L'!$P$89)</f>
        <v/>
      </c>
    </row>
    <row r="6193" spans="1:6">
      <c r="A6193" t="s">
        <v>15725</v>
      </c>
      <c r="B6193" t="str">
        <f>'4L'!$BK$89</f>
        <v>B0C265ARO_RWT</v>
      </c>
      <c r="F6193" t="str">
        <f>IF(ISBLANK('4L'!$Q$89),"",'4L'!$Q$89)</f>
        <v/>
      </c>
    </row>
    <row r="6194" spans="1:6">
      <c r="A6194" t="s">
        <v>15725</v>
      </c>
      <c r="B6194" t="str">
        <f>'4L'!$BL$89</f>
        <v>B0C265ARO_RWS</v>
      </c>
      <c r="F6194" t="str">
        <f>IF(ISBLANK('4L'!$R$89),"",'4L'!$R$89)</f>
        <v/>
      </c>
    </row>
    <row r="6195" spans="1:6">
      <c r="A6195" t="s">
        <v>15725</v>
      </c>
      <c r="B6195" t="str">
        <f>'4L'!$BM$89</f>
        <v>B0C265ARO_WT</v>
      </c>
      <c r="F6195" t="str">
        <f>IF(ISBLANK('4L'!$S$89),"",'4L'!$S$89)</f>
        <v/>
      </c>
    </row>
    <row r="6196" spans="1:6">
      <c r="A6196" t="s">
        <v>15725</v>
      </c>
      <c r="B6196" t="str">
        <f>'4L'!$BN$89</f>
        <v>B0C265ARO_TWD</v>
      </c>
      <c r="F6196" t="str">
        <f>IF(ISBLANK('4L'!$T$89),"",'4L'!$T$89)</f>
        <v/>
      </c>
    </row>
    <row r="6197" spans="1:6">
      <c r="A6197" t="s">
        <v>15725</v>
      </c>
      <c r="B6197" t="str">
        <f>'4L'!$BO$89</f>
        <v>B0C265ARO_TOT</v>
      </c>
      <c r="F6197">
        <f>IF(ISBLANK('4L'!$U$89),"",'4L'!$U$89)</f>
        <v>0</v>
      </c>
    </row>
    <row r="6198" spans="1:6">
      <c r="A6198" t="s">
        <v>15725</v>
      </c>
      <c r="B6198" t="str">
        <f>'4L'!$AZ$90</f>
        <v>B0266ART_WR</v>
      </c>
      <c r="F6198">
        <f>IF(ISBLANK('4L'!$F$90),"",'4L'!$F$90)</f>
        <v>0</v>
      </c>
    </row>
    <row r="6199" spans="1:6">
      <c r="A6199" t="s">
        <v>15725</v>
      </c>
      <c r="B6199" t="str">
        <f>'4L'!$BA$90</f>
        <v>B0266ART_RWT</v>
      </c>
      <c r="F6199">
        <f>IF(ISBLANK('4L'!$G$90),"",'4L'!$G$90)</f>
        <v>0</v>
      </c>
    </row>
    <row r="6200" spans="1:6">
      <c r="A6200" t="s">
        <v>15725</v>
      </c>
      <c r="B6200" t="str">
        <f>'4L'!$BB$90</f>
        <v>B0266ART_RWS</v>
      </c>
      <c r="F6200">
        <f>IF(ISBLANK('4L'!$H$90),"",'4L'!$H$90)</f>
        <v>0</v>
      </c>
    </row>
    <row r="6201" spans="1:6">
      <c r="A6201" t="s">
        <v>15725</v>
      </c>
      <c r="B6201" t="str">
        <f>'4L'!$BC$90</f>
        <v>B0266ART_WT</v>
      </c>
      <c r="F6201">
        <f>IF(ISBLANK('4L'!$I$90),"",'4L'!$I$90)</f>
        <v>0</v>
      </c>
    </row>
    <row r="6202" spans="1:6">
      <c r="A6202" t="s">
        <v>15725</v>
      </c>
      <c r="B6202" t="str">
        <f>'4L'!$BD$90</f>
        <v>B0266ART_TWD</v>
      </c>
      <c r="F6202">
        <f>IF(ISBLANK('4L'!$J$90),"",'4L'!$J$90)</f>
        <v>0</v>
      </c>
    </row>
    <row r="6203" spans="1:6">
      <c r="A6203" t="s">
        <v>15725</v>
      </c>
      <c r="B6203" t="str">
        <f>'4L'!$BE$90</f>
        <v>B0266ART_TOT</v>
      </c>
      <c r="F6203">
        <f>IF(ISBLANK('4L'!$K$90),"",'4L'!$K$90)</f>
        <v>0</v>
      </c>
    </row>
    <row r="6204" spans="1:6">
      <c r="A6204" t="s">
        <v>15725</v>
      </c>
      <c r="B6204" t="str">
        <f>'4L'!$BF$90</f>
        <v>B0266ART_ASC</v>
      </c>
      <c r="F6204">
        <f>IF(ISBLANK('4L'!$L$90),"",'4L'!$L$90)</f>
        <v>0</v>
      </c>
    </row>
    <row r="6205" spans="1:6">
      <c r="A6205" t="s">
        <v>15725</v>
      </c>
      <c r="B6205" t="str">
        <f>'4L'!$BG$90</f>
        <v>B0266ART_TC</v>
      </c>
      <c r="F6205">
        <f>IF(ISBLANK('4L'!$M$90),"",'4L'!$M$90)</f>
        <v>0</v>
      </c>
    </row>
    <row r="6206" spans="1:6">
      <c r="A6206" t="s">
        <v>15725</v>
      </c>
      <c r="B6206" t="str">
        <f>'4L'!$BH$90</f>
        <v>B0266ART_TOT8</v>
      </c>
      <c r="F6206">
        <f>IF(ISBLANK('4L'!$N$90),"",'4L'!$N$90)</f>
        <v>0</v>
      </c>
    </row>
    <row r="6207" spans="1:6">
      <c r="A6207" t="s">
        <v>15725</v>
      </c>
      <c r="B6207" t="str">
        <f>'4L'!$BI$90</f>
        <v>B0266ART_TOT78</v>
      </c>
      <c r="F6207">
        <f>IF(ISBLANK('4L'!$O$90),"",'4L'!$O$90)</f>
        <v>0</v>
      </c>
    </row>
    <row r="6208" spans="1:6">
      <c r="A6208" t="s">
        <v>15725</v>
      </c>
      <c r="B6208" t="str">
        <f>'4L'!$BJ$90</f>
        <v>B0C266ART_WR</v>
      </c>
      <c r="F6208">
        <f>IF(ISBLANK('4L'!$P$90),"",'4L'!$P$90)</f>
        <v>0</v>
      </c>
    </row>
    <row r="6209" spans="1:6">
      <c r="A6209" t="s">
        <v>15725</v>
      </c>
      <c r="B6209" t="str">
        <f>'4L'!$BK$90</f>
        <v>B0C266ART_RWT</v>
      </c>
      <c r="F6209">
        <f>IF(ISBLANK('4L'!$Q$90),"",'4L'!$Q$90)</f>
        <v>0</v>
      </c>
    </row>
    <row r="6210" spans="1:6">
      <c r="A6210" t="s">
        <v>15725</v>
      </c>
      <c r="B6210" t="str">
        <f>'4L'!$BL$90</f>
        <v>B0C266ART_RWS</v>
      </c>
      <c r="F6210">
        <f>IF(ISBLANK('4L'!$R$90),"",'4L'!$R$90)</f>
        <v>0</v>
      </c>
    </row>
    <row r="6211" spans="1:6">
      <c r="A6211" t="s">
        <v>15725</v>
      </c>
      <c r="B6211" t="str">
        <f>'4L'!$BM$90</f>
        <v>B0C266ART_WT</v>
      </c>
      <c r="F6211">
        <f>IF(ISBLANK('4L'!$S$90),"",'4L'!$S$90)</f>
        <v>0</v>
      </c>
    </row>
    <row r="6212" spans="1:6">
      <c r="A6212" t="s">
        <v>15725</v>
      </c>
      <c r="B6212" t="str">
        <f>'4L'!$BN$90</f>
        <v>B0C266ART_TWD</v>
      </c>
      <c r="F6212">
        <f>IF(ISBLANK('4L'!$T$90),"",'4L'!$T$90)</f>
        <v>0</v>
      </c>
    </row>
    <row r="6213" spans="1:6">
      <c r="A6213" t="s">
        <v>15725</v>
      </c>
      <c r="B6213" t="str">
        <f>'4L'!$BO$90</f>
        <v>B0C266ART_TOT</v>
      </c>
      <c r="F6213">
        <f>IF(ISBLANK('4L'!$U$90),"",'4L'!$U$90)</f>
        <v>0</v>
      </c>
    </row>
    <row r="6214" spans="1:6">
      <c r="A6214" t="s">
        <v>15725</v>
      </c>
      <c r="B6214" t="str">
        <f>'4L'!$BP$90</f>
        <v>B0397ARWD_CUMME</v>
      </c>
      <c r="F6214" t="str">
        <f>IF(ISBLANK('4L'!$V$90),"",'4L'!$V$90)</f>
        <v/>
      </c>
    </row>
    <row r="6215" spans="1:6">
      <c r="A6215" t="s">
        <v>15725</v>
      </c>
      <c r="B6215" t="str">
        <f>'4L'!$BQ$90</f>
        <v>B0397ARWD_CUMMA</v>
      </c>
      <c r="F6215" t="str">
        <f>IF(ISBLANK('4L'!$W$90),"",'4L'!$W$90)</f>
        <v/>
      </c>
    </row>
    <row r="6216" spans="1:6">
      <c r="A6216" t="s">
        <v>15725</v>
      </c>
      <c r="B6216" t="str">
        <f>'4L'!$BR$90</f>
        <v>B0397ARWD_CUMMT</v>
      </c>
      <c r="F6216" t="str">
        <f>IF(ISBLANK('4L'!$X$90),"",'4L'!$X$90)</f>
        <v/>
      </c>
    </row>
    <row r="6217" spans="1:6">
      <c r="A6217" t="s">
        <v>15725</v>
      </c>
      <c r="B6217" t="str">
        <f>'4L'!$AZ$91</f>
        <v>B0267IRC_WR</v>
      </c>
      <c r="F6217" t="str">
        <f>IF(ISBLANK('4L'!$F$91),"",'4L'!$F$91)</f>
        <v/>
      </c>
    </row>
    <row r="6218" spans="1:6">
      <c r="A6218" t="s">
        <v>15725</v>
      </c>
      <c r="B6218" t="str">
        <f>'4L'!$BA$91</f>
        <v>B0267IRC_RWT</v>
      </c>
      <c r="F6218" t="str">
        <f>IF(ISBLANK('4L'!$G$91),"",'4L'!$G$91)</f>
        <v/>
      </c>
    </row>
    <row r="6219" spans="1:6">
      <c r="A6219" t="s">
        <v>15725</v>
      </c>
      <c r="B6219" t="str">
        <f>'4L'!$BB$91</f>
        <v>B0267IRC_RWS</v>
      </c>
      <c r="F6219" t="str">
        <f>IF(ISBLANK('4L'!$H$91),"",'4L'!$H$91)</f>
        <v/>
      </c>
    </row>
    <row r="6220" spans="1:6">
      <c r="A6220" t="s">
        <v>15725</v>
      </c>
      <c r="B6220" t="str">
        <f>'4L'!$BC$91</f>
        <v>B0267IRC_WT</v>
      </c>
      <c r="F6220" t="str">
        <f>IF(ISBLANK('4L'!$I$91),"",'4L'!$I$91)</f>
        <v/>
      </c>
    </row>
    <row r="6221" spans="1:6">
      <c r="A6221" t="s">
        <v>15725</v>
      </c>
      <c r="B6221" t="str">
        <f>'4L'!$BD$91</f>
        <v>B0267IRC_TWD</v>
      </c>
      <c r="F6221" t="str">
        <f>IF(ISBLANK('4L'!$J$91),"",'4L'!$J$91)</f>
        <v/>
      </c>
    </row>
    <row r="6222" spans="1:6">
      <c r="A6222" t="s">
        <v>15725</v>
      </c>
      <c r="B6222" t="str">
        <f>'4L'!$BE$91</f>
        <v>B0267IRC_TOT</v>
      </c>
      <c r="F6222">
        <f>IF(ISBLANK('4L'!$K$91),"",'4L'!$K$91)</f>
        <v>0</v>
      </c>
    </row>
    <row r="6223" spans="1:6">
      <c r="A6223" t="s">
        <v>15725</v>
      </c>
      <c r="B6223" t="str">
        <f>'4L'!$BF$91</f>
        <v>B0267IRC_ASC</v>
      </c>
      <c r="F6223" t="str">
        <f>IF(ISBLANK('4L'!$L$91),"",'4L'!$L$91)</f>
        <v/>
      </c>
    </row>
    <row r="6224" spans="1:6">
      <c r="A6224" t="s">
        <v>15725</v>
      </c>
      <c r="B6224" t="str">
        <f>'4L'!$BG$91</f>
        <v>B0267IRC_TC</v>
      </c>
      <c r="F6224" t="str">
        <f>IF(ISBLANK('4L'!$M$91),"",'4L'!$M$91)</f>
        <v/>
      </c>
    </row>
    <row r="6225" spans="1:6">
      <c r="A6225" t="s">
        <v>15725</v>
      </c>
      <c r="B6225" t="str">
        <f>'4L'!$BH$91</f>
        <v>B0267IRC_TOT8</v>
      </c>
      <c r="F6225">
        <f>IF(ISBLANK('4L'!$N$91),"",'4L'!$N$91)</f>
        <v>0</v>
      </c>
    </row>
    <row r="6226" spans="1:6">
      <c r="A6226" t="s">
        <v>15725</v>
      </c>
      <c r="B6226" t="str">
        <f>'4L'!$BI$91</f>
        <v>B0267IRC_TOT78</v>
      </c>
      <c r="F6226">
        <f>IF(ISBLANK('4L'!$O$91),"",'4L'!$O$91)</f>
        <v>0</v>
      </c>
    </row>
    <row r="6227" spans="1:6">
      <c r="A6227" t="s">
        <v>15725</v>
      </c>
      <c r="B6227" t="str">
        <f>'4L'!$AZ$92</f>
        <v>B0268IRO_WR</v>
      </c>
      <c r="F6227" t="str">
        <f>IF(ISBLANK('4L'!$F$92),"",'4L'!$F$92)</f>
        <v/>
      </c>
    </row>
    <row r="6228" spans="1:6">
      <c r="A6228" t="s">
        <v>15725</v>
      </c>
      <c r="B6228" t="str">
        <f>'4L'!$BA$92</f>
        <v>B0268IRO_RWT</v>
      </c>
      <c r="F6228" t="str">
        <f>IF(ISBLANK('4L'!$G$92),"",'4L'!$G$92)</f>
        <v/>
      </c>
    </row>
    <row r="6229" spans="1:6">
      <c r="A6229" t="s">
        <v>15725</v>
      </c>
      <c r="B6229" t="str">
        <f>'4L'!$BB$92</f>
        <v>B0268IRO_RWS</v>
      </c>
      <c r="F6229" t="str">
        <f>IF(ISBLANK('4L'!$H$92),"",'4L'!$H$92)</f>
        <v/>
      </c>
    </row>
    <row r="6230" spans="1:6">
      <c r="A6230" t="s">
        <v>15725</v>
      </c>
      <c r="B6230" t="str">
        <f>'4L'!$BC$92</f>
        <v>B0268IRO_WT</v>
      </c>
      <c r="F6230" t="str">
        <f>IF(ISBLANK('4L'!$I$92),"",'4L'!$I$92)</f>
        <v/>
      </c>
    </row>
    <row r="6231" spans="1:6">
      <c r="A6231" t="s">
        <v>15725</v>
      </c>
      <c r="B6231" t="str">
        <f>'4L'!$BD$92</f>
        <v>B0268IRO_TWD</v>
      </c>
      <c r="F6231" t="str">
        <f>IF(ISBLANK('4L'!$J$92),"",'4L'!$J$92)</f>
        <v/>
      </c>
    </row>
    <row r="6232" spans="1:6">
      <c r="A6232" t="s">
        <v>15725</v>
      </c>
      <c r="B6232" t="str">
        <f>'4L'!$BE$92</f>
        <v>B0268IRO_TOT</v>
      </c>
      <c r="F6232">
        <f>IF(ISBLANK('4L'!$K$92),"",'4L'!$K$92)</f>
        <v>0</v>
      </c>
    </row>
    <row r="6233" spans="1:6">
      <c r="A6233" t="s">
        <v>15725</v>
      </c>
      <c r="B6233" t="str">
        <f>'4L'!$BF$92</f>
        <v>B0268IRO_ASC</v>
      </c>
      <c r="F6233" t="str">
        <f>IF(ISBLANK('4L'!$L$92),"",'4L'!$L$92)</f>
        <v/>
      </c>
    </row>
    <row r="6234" spans="1:6">
      <c r="A6234" t="s">
        <v>15725</v>
      </c>
      <c r="B6234" t="str">
        <f>'4L'!$BG$92</f>
        <v>B0268IRO_TC</v>
      </c>
      <c r="F6234" t="str">
        <f>IF(ISBLANK('4L'!$M$92),"",'4L'!$M$92)</f>
        <v/>
      </c>
    </row>
    <row r="6235" spans="1:6">
      <c r="A6235" t="s">
        <v>15725</v>
      </c>
      <c r="B6235" t="str">
        <f>'4L'!$BH$92</f>
        <v>B0268IRO_TOT8</v>
      </c>
      <c r="F6235">
        <f>IF(ISBLANK('4L'!$N$92),"",'4L'!$N$92)</f>
        <v>0</v>
      </c>
    </row>
    <row r="6236" spans="1:6">
      <c r="A6236" t="s">
        <v>15725</v>
      </c>
      <c r="B6236" t="str">
        <f>'4L'!$BI$92</f>
        <v>B0268IRO_TOT78</v>
      </c>
      <c r="F6236">
        <f>IF(ISBLANK('4L'!$O$92),"",'4L'!$O$92)</f>
        <v>0</v>
      </c>
    </row>
    <row r="6237" spans="1:6">
      <c r="A6237" t="s">
        <v>15725</v>
      </c>
      <c r="B6237" t="str">
        <f>'4L'!$AZ$93</f>
        <v>B0269IRT_WR</v>
      </c>
      <c r="F6237">
        <f>IF(ISBLANK('4L'!$F$93),"",'4L'!$F$93)</f>
        <v>0</v>
      </c>
    </row>
    <row r="6238" spans="1:6">
      <c r="A6238" t="s">
        <v>15725</v>
      </c>
      <c r="B6238" t="str">
        <f>'4L'!$BA$93</f>
        <v>B0269IRT_RWT</v>
      </c>
      <c r="F6238">
        <f>IF(ISBLANK('4L'!$G$93),"",'4L'!$G$93)</f>
        <v>0</v>
      </c>
    </row>
    <row r="6239" spans="1:6">
      <c r="A6239" t="s">
        <v>15725</v>
      </c>
      <c r="B6239" t="str">
        <f>'4L'!$BB$93</f>
        <v>B0269IRT_RWS</v>
      </c>
      <c r="F6239">
        <f>IF(ISBLANK('4L'!$H$93),"",'4L'!$H$93)</f>
        <v>0</v>
      </c>
    </row>
    <row r="6240" spans="1:6">
      <c r="A6240" t="s">
        <v>15725</v>
      </c>
      <c r="B6240" t="str">
        <f>'4L'!$BC$93</f>
        <v>B0269IRT_WT</v>
      </c>
      <c r="F6240">
        <f>IF(ISBLANK('4L'!$I$93),"",'4L'!$I$93)</f>
        <v>0</v>
      </c>
    </row>
    <row r="6241" spans="1:6">
      <c r="A6241" t="s">
        <v>15725</v>
      </c>
      <c r="B6241" t="str">
        <f>'4L'!$BD$93</f>
        <v>B0269IRT_TWD</v>
      </c>
      <c r="F6241">
        <f>IF(ISBLANK('4L'!$J$93),"",'4L'!$J$93)</f>
        <v>0</v>
      </c>
    </row>
    <row r="6242" spans="1:6">
      <c r="A6242" t="s">
        <v>15725</v>
      </c>
      <c r="B6242" t="str">
        <f>'4L'!$BE$93</f>
        <v>B0269IRT_TOT</v>
      </c>
      <c r="F6242">
        <f>IF(ISBLANK('4L'!$K$93),"",'4L'!$K$93)</f>
        <v>0</v>
      </c>
    </row>
    <row r="6243" spans="1:6">
      <c r="A6243" t="s">
        <v>15725</v>
      </c>
      <c r="B6243" t="str">
        <f>'4L'!$BF$93</f>
        <v>B0269IRT_ASC</v>
      </c>
      <c r="F6243">
        <f>IF(ISBLANK('4L'!$L$93),"",'4L'!$L$93)</f>
        <v>0</v>
      </c>
    </row>
    <row r="6244" spans="1:6">
      <c r="A6244" t="s">
        <v>15725</v>
      </c>
      <c r="B6244" t="str">
        <f>'4L'!$BG$93</f>
        <v>B0269IRT_TC</v>
      </c>
      <c r="F6244">
        <f>IF(ISBLANK('4L'!$M$93),"",'4L'!$M$93)</f>
        <v>0</v>
      </c>
    </row>
    <row r="6245" spans="1:6">
      <c r="A6245" t="s">
        <v>15725</v>
      </c>
      <c r="B6245" t="str">
        <f>'4L'!$BH$93</f>
        <v>B0269IRT_TOT8</v>
      </c>
      <c r="F6245">
        <f>IF(ISBLANK('4L'!$N$93),"",'4L'!$N$93)</f>
        <v>0</v>
      </c>
    </row>
    <row r="6246" spans="1:6">
      <c r="A6246" t="s">
        <v>15725</v>
      </c>
      <c r="B6246" t="str">
        <f>'4L'!$BI$93</f>
        <v>B0269IRT_TOT78</v>
      </c>
      <c r="F6246">
        <f>IF(ISBLANK('4L'!$O$93),"",'4L'!$O$93)</f>
        <v>0</v>
      </c>
    </row>
    <row r="6247" spans="1:6">
      <c r="A6247" t="s">
        <v>15725</v>
      </c>
      <c r="B6247" t="str">
        <f>'4L'!$BP$93</f>
        <v>B0398IRF_CUMME</v>
      </c>
      <c r="F6247" t="str">
        <f>IF(ISBLANK('4L'!$V$93),"",'4L'!$V$93)</f>
        <v/>
      </c>
    </row>
    <row r="6248" spans="1:6">
      <c r="A6248" t="s">
        <v>15725</v>
      </c>
      <c r="B6248" t="str">
        <f>'4L'!$BQ$93</f>
        <v>B0398IRF_CUMMA</v>
      </c>
      <c r="F6248" t="str">
        <f>IF(ISBLANK('4L'!$W$93),"",'4L'!$W$93)</f>
        <v/>
      </c>
    </row>
    <row r="6249" spans="1:6">
      <c r="A6249" t="s">
        <v>15725</v>
      </c>
      <c r="B6249" t="str">
        <f>'4L'!$BR$93</f>
        <v>B0398IRF_CUMMT</v>
      </c>
      <c r="F6249" t="str">
        <f>IF(ISBLANK('4L'!$X$93),"",'4L'!$X$93)</f>
        <v/>
      </c>
    </row>
    <row r="6250" spans="1:6">
      <c r="A6250" t="s">
        <v>15725</v>
      </c>
      <c r="B6250" t="str">
        <f>'4L'!$AZ$94</f>
        <v>B0270ERC_WR</v>
      </c>
      <c r="F6250" t="str">
        <f>IF(ISBLANK('4L'!$F$94),"",'4L'!$F$94)</f>
        <v/>
      </c>
    </row>
    <row r="6251" spans="1:6">
      <c r="A6251" t="s">
        <v>15725</v>
      </c>
      <c r="B6251" t="str">
        <f>'4L'!$BA$94</f>
        <v>B0270ERC_RWT</v>
      </c>
      <c r="F6251" t="str">
        <f>IF(ISBLANK('4L'!$G$94),"",'4L'!$G$94)</f>
        <v/>
      </c>
    </row>
    <row r="6252" spans="1:6">
      <c r="A6252" t="s">
        <v>15725</v>
      </c>
      <c r="B6252" t="str">
        <f>'4L'!$BB$94</f>
        <v>B0270ERC_RWS</v>
      </c>
      <c r="F6252" t="str">
        <f>IF(ISBLANK('4L'!$H$94),"",'4L'!$H$94)</f>
        <v/>
      </c>
    </row>
    <row r="6253" spans="1:6">
      <c r="A6253" t="s">
        <v>15725</v>
      </c>
      <c r="B6253" t="str">
        <f>'4L'!$BC$94</f>
        <v>B0270ERC_WT</v>
      </c>
      <c r="F6253" t="str">
        <f>IF(ISBLANK('4L'!$I$94),"",'4L'!$I$94)</f>
        <v/>
      </c>
    </row>
    <row r="6254" spans="1:6">
      <c r="A6254" t="s">
        <v>15725</v>
      </c>
      <c r="B6254" t="str">
        <f>'4L'!$BD$94</f>
        <v>B0270ERC_TWD</v>
      </c>
      <c r="F6254" t="str">
        <f>IF(ISBLANK('4L'!$J$94),"",'4L'!$J$94)</f>
        <v/>
      </c>
    </row>
    <row r="6255" spans="1:6">
      <c r="A6255" t="s">
        <v>15725</v>
      </c>
      <c r="B6255" t="str">
        <f>'4L'!$BE$94</f>
        <v>B0270ERC_TOT</v>
      </c>
      <c r="F6255">
        <f>IF(ISBLANK('4L'!$K$94),"",'4L'!$K$94)</f>
        <v>0</v>
      </c>
    </row>
    <row r="6256" spans="1:6">
      <c r="A6256" t="s">
        <v>15725</v>
      </c>
      <c r="B6256" t="str">
        <f>'4L'!$BF$94</f>
        <v>B0270ERC_ASC</v>
      </c>
      <c r="F6256" t="str">
        <f>IF(ISBLANK('4L'!$L$94),"",'4L'!$L$94)</f>
        <v/>
      </c>
    </row>
    <row r="6257" spans="1:6">
      <c r="A6257" t="s">
        <v>15725</v>
      </c>
      <c r="B6257" t="str">
        <f>'4L'!$BG$94</f>
        <v>B0270ERC_TC</v>
      </c>
      <c r="F6257" t="str">
        <f>IF(ISBLANK('4L'!$M$94),"",'4L'!$M$94)</f>
        <v/>
      </c>
    </row>
    <row r="6258" spans="1:6">
      <c r="A6258" t="s">
        <v>15725</v>
      </c>
      <c r="B6258" t="str">
        <f>'4L'!$BH$94</f>
        <v>B0270ERC_TOT8</v>
      </c>
      <c r="F6258">
        <f>IF(ISBLANK('4L'!$N$94),"",'4L'!$N$94)</f>
        <v>0</v>
      </c>
    </row>
    <row r="6259" spans="1:6">
      <c r="A6259" t="s">
        <v>15725</v>
      </c>
      <c r="B6259" t="str">
        <f>'4L'!$BI$94</f>
        <v>B0270ERC_TOT78</v>
      </c>
      <c r="F6259">
        <f>IF(ISBLANK('4L'!$O$94),"",'4L'!$O$94)</f>
        <v>0</v>
      </c>
    </row>
    <row r="6260" spans="1:6">
      <c r="A6260" t="s">
        <v>15725</v>
      </c>
      <c r="B6260" t="str">
        <f>'4L'!$AZ$95</f>
        <v>B0271ERO_WR</v>
      </c>
      <c r="F6260" t="str">
        <f>IF(ISBLANK('4L'!$F$95),"",'4L'!$F$95)</f>
        <v/>
      </c>
    </row>
    <row r="6261" spans="1:6">
      <c r="A6261" t="s">
        <v>15725</v>
      </c>
      <c r="B6261" t="str">
        <f>'4L'!$BA$95</f>
        <v>B0271ERO_RWT</v>
      </c>
      <c r="F6261" t="str">
        <f>IF(ISBLANK('4L'!$G$95),"",'4L'!$G$95)</f>
        <v/>
      </c>
    </row>
    <row r="6262" spans="1:6">
      <c r="A6262" t="s">
        <v>15725</v>
      </c>
      <c r="B6262" t="str">
        <f>'4L'!$BB$95</f>
        <v>B0271ERO_RWS</v>
      </c>
      <c r="F6262" t="str">
        <f>IF(ISBLANK('4L'!$H$95),"",'4L'!$H$95)</f>
        <v/>
      </c>
    </row>
    <row r="6263" spans="1:6">
      <c r="A6263" t="s">
        <v>15725</v>
      </c>
      <c r="B6263" t="str">
        <f>'4L'!$BC$95</f>
        <v>B0271ERO_WT</v>
      </c>
      <c r="F6263" t="str">
        <f>IF(ISBLANK('4L'!$I$95),"",'4L'!$I$95)</f>
        <v/>
      </c>
    </row>
    <row r="6264" spans="1:6">
      <c r="A6264" t="s">
        <v>15725</v>
      </c>
      <c r="B6264" t="str">
        <f>'4L'!$BD$95</f>
        <v>B0271ERO_TWD</v>
      </c>
      <c r="F6264" t="str">
        <f>IF(ISBLANK('4L'!$J$95),"",'4L'!$J$95)</f>
        <v/>
      </c>
    </row>
    <row r="6265" spans="1:6">
      <c r="A6265" t="s">
        <v>15725</v>
      </c>
      <c r="B6265" t="str">
        <f>'4L'!$BE$95</f>
        <v>B0271ERO_TOT</v>
      </c>
      <c r="F6265">
        <f>IF(ISBLANK('4L'!$K$95),"",'4L'!$K$95)</f>
        <v>0</v>
      </c>
    </row>
    <row r="6266" spans="1:6">
      <c r="A6266" t="s">
        <v>15725</v>
      </c>
      <c r="B6266" t="str">
        <f>'4L'!$BF$95</f>
        <v>B0271ERO_ASC</v>
      </c>
      <c r="F6266" t="str">
        <f>IF(ISBLANK('4L'!$L$95),"",'4L'!$L$95)</f>
        <v/>
      </c>
    </row>
    <row r="6267" spans="1:6">
      <c r="A6267" t="s">
        <v>15725</v>
      </c>
      <c r="B6267" t="str">
        <f>'4L'!$BG$95</f>
        <v>B0271ERO_TC</v>
      </c>
      <c r="F6267" t="str">
        <f>IF(ISBLANK('4L'!$M$95),"",'4L'!$M$95)</f>
        <v/>
      </c>
    </row>
    <row r="6268" spans="1:6">
      <c r="A6268" t="s">
        <v>15725</v>
      </c>
      <c r="B6268" t="str">
        <f>'4L'!$BH$95</f>
        <v>B0271ERO_TOT8</v>
      </c>
      <c r="F6268">
        <f>IF(ISBLANK('4L'!$N$95),"",'4L'!$N$95)</f>
        <v>0</v>
      </c>
    </row>
    <row r="6269" spans="1:6">
      <c r="A6269" t="s">
        <v>15725</v>
      </c>
      <c r="B6269" t="str">
        <f>'4L'!$BI$95</f>
        <v>B0271ERO_TOT78</v>
      </c>
      <c r="F6269">
        <f>IF(ISBLANK('4L'!$O$95),"",'4L'!$O$95)</f>
        <v>0</v>
      </c>
    </row>
    <row r="6270" spans="1:6">
      <c r="A6270" t="s">
        <v>15725</v>
      </c>
      <c r="B6270" t="str">
        <f>'4L'!$AZ$96</f>
        <v>B0272ERT_WR</v>
      </c>
      <c r="F6270">
        <f>IF(ISBLANK('4L'!$F$96),"",'4L'!$F$96)</f>
        <v>0</v>
      </c>
    </row>
    <row r="6271" spans="1:6">
      <c r="A6271" t="s">
        <v>15725</v>
      </c>
      <c r="B6271" t="str">
        <f>'4L'!$BA$96</f>
        <v>B0272ERT_RWT</v>
      </c>
      <c r="F6271">
        <f>IF(ISBLANK('4L'!$G$96),"",'4L'!$G$96)</f>
        <v>0</v>
      </c>
    </row>
    <row r="6272" spans="1:6">
      <c r="A6272" t="s">
        <v>15725</v>
      </c>
      <c r="B6272" t="str">
        <f>'4L'!$BB$96</f>
        <v>B0272ERT_RWS</v>
      </c>
      <c r="F6272">
        <f>IF(ISBLANK('4L'!$H$96),"",'4L'!$H$96)</f>
        <v>0</v>
      </c>
    </row>
    <row r="6273" spans="1:6">
      <c r="A6273" t="s">
        <v>15725</v>
      </c>
      <c r="B6273" t="str">
        <f>'4L'!$BC$96</f>
        <v>B0272ERT_WT</v>
      </c>
      <c r="F6273">
        <f>IF(ISBLANK('4L'!$I$96),"",'4L'!$I$96)</f>
        <v>0</v>
      </c>
    </row>
    <row r="6274" spans="1:6">
      <c r="A6274" t="s">
        <v>15725</v>
      </c>
      <c r="B6274" t="str">
        <f>'4L'!$BD$96</f>
        <v>B0272ERT_TWD</v>
      </c>
      <c r="F6274">
        <f>IF(ISBLANK('4L'!$J$96),"",'4L'!$J$96)</f>
        <v>0</v>
      </c>
    </row>
    <row r="6275" spans="1:6">
      <c r="A6275" t="s">
        <v>15725</v>
      </c>
      <c r="B6275" t="str">
        <f>'4L'!$BE$96</f>
        <v>B0272ERT_TOT</v>
      </c>
      <c r="F6275">
        <f>IF(ISBLANK('4L'!$K$96),"",'4L'!$K$96)</f>
        <v>0</v>
      </c>
    </row>
    <row r="6276" spans="1:6">
      <c r="A6276" t="s">
        <v>15725</v>
      </c>
      <c r="B6276" t="str">
        <f>'4L'!$BF$96</f>
        <v>B0272ERT_ASC</v>
      </c>
      <c r="F6276">
        <f>IF(ISBLANK('4L'!$L$96),"",'4L'!$L$96)</f>
        <v>0</v>
      </c>
    </row>
    <row r="6277" spans="1:6">
      <c r="A6277" t="s">
        <v>15725</v>
      </c>
      <c r="B6277" t="str">
        <f>'4L'!$BG$96</f>
        <v>B0272ERT_TC</v>
      </c>
      <c r="F6277">
        <f>IF(ISBLANK('4L'!$M$96),"",'4L'!$M$96)</f>
        <v>0</v>
      </c>
    </row>
    <row r="6278" spans="1:6">
      <c r="A6278" t="s">
        <v>15725</v>
      </c>
      <c r="B6278" t="str">
        <f>'4L'!$BH$96</f>
        <v>B0272ERT_TOT8</v>
      </c>
      <c r="F6278">
        <f>IF(ISBLANK('4L'!$N$96),"",'4L'!$N$96)</f>
        <v>0</v>
      </c>
    </row>
    <row r="6279" spans="1:6">
      <c r="A6279" t="s">
        <v>15725</v>
      </c>
      <c r="B6279" t="str">
        <f>'4L'!$BI$96</f>
        <v>B0272ERT_TOT78</v>
      </c>
      <c r="F6279">
        <f>IF(ISBLANK('4L'!$O$96),"",'4L'!$O$96)</f>
        <v>0</v>
      </c>
    </row>
    <row r="6280" spans="1:6">
      <c r="A6280" t="s">
        <v>15725</v>
      </c>
      <c r="B6280" t="str">
        <f>'4L'!$BP$96</f>
        <v>B0399ERLP_CUMME</v>
      </c>
      <c r="F6280" t="str">
        <f>IF(ISBLANK('4L'!$V$96),"",'4L'!$V$96)</f>
        <v/>
      </c>
    </row>
    <row r="6281" spans="1:6">
      <c r="A6281" t="s">
        <v>15725</v>
      </c>
      <c r="B6281" t="str">
        <f>'4L'!$BQ$96</f>
        <v>B0399ERLP_CUMMA</v>
      </c>
      <c r="F6281" t="str">
        <f>IF(ISBLANK('4L'!$W$96),"",'4L'!$W$96)</f>
        <v/>
      </c>
    </row>
    <row r="6282" spans="1:6">
      <c r="A6282" t="s">
        <v>15725</v>
      </c>
      <c r="B6282" t="str">
        <f>'4L'!$BR$96</f>
        <v>B0399ERLP_CUMMT</v>
      </c>
      <c r="F6282" t="str">
        <f>IF(ISBLANK('4L'!$X$96),"",'4L'!$X$96)</f>
        <v/>
      </c>
    </row>
    <row r="6283" spans="1:6">
      <c r="A6283" t="s">
        <v>15725</v>
      </c>
      <c r="B6283" t="str">
        <f>'4L'!$AZ$97</f>
        <v>B0261MLCC_WR</v>
      </c>
      <c r="F6283" t="str">
        <f>IF(ISBLANK('4L'!$F$97),"",'4L'!$F$97)</f>
        <v/>
      </c>
    </row>
    <row r="6284" spans="1:6">
      <c r="A6284" t="s">
        <v>15725</v>
      </c>
      <c r="B6284" t="str">
        <f>'4L'!$BA$97</f>
        <v>B0261MLCC_RWT</v>
      </c>
      <c r="F6284" t="str">
        <f>IF(ISBLANK('4L'!$G$97),"",'4L'!$G$97)</f>
        <v/>
      </c>
    </row>
    <row r="6285" spans="1:6">
      <c r="A6285" t="s">
        <v>15725</v>
      </c>
      <c r="B6285" t="str">
        <f>'4L'!$BB$97</f>
        <v>B0261MLCC_RWS</v>
      </c>
      <c r="F6285" t="str">
        <f>IF(ISBLANK('4L'!$H$97),"",'4L'!$H$97)</f>
        <v/>
      </c>
    </row>
    <row r="6286" spans="1:6">
      <c r="A6286" t="s">
        <v>15725</v>
      </c>
      <c r="B6286" t="str">
        <f>'4L'!$BC$97</f>
        <v>B0261MLCC_WT</v>
      </c>
      <c r="F6286" t="str">
        <f>IF(ISBLANK('4L'!$I$97),"",'4L'!$I$97)</f>
        <v/>
      </c>
    </row>
    <row r="6287" spans="1:6">
      <c r="A6287" t="s">
        <v>15725</v>
      </c>
      <c r="B6287" t="str">
        <f>'4L'!$BD$97</f>
        <v>B0261MLCC_TWD</v>
      </c>
      <c r="F6287" t="str">
        <f>IF(ISBLANK('4L'!$J$97),"",'4L'!$J$97)</f>
        <v/>
      </c>
    </row>
    <row r="6288" spans="1:6">
      <c r="A6288" t="s">
        <v>15725</v>
      </c>
      <c r="B6288" t="str">
        <f>'4L'!$BE$97</f>
        <v>B0261MLCC_TOT</v>
      </c>
      <c r="F6288">
        <f>IF(ISBLANK('4L'!$K$97),"",'4L'!$K$97)</f>
        <v>0</v>
      </c>
    </row>
    <row r="6289" spans="1:6">
      <c r="A6289" t="s">
        <v>15725</v>
      </c>
      <c r="B6289" t="str">
        <f>'4L'!$BF$97</f>
        <v>B0261MLCC_ASC</v>
      </c>
      <c r="F6289" t="str">
        <f>IF(ISBLANK('4L'!$L$97),"",'4L'!$L$97)</f>
        <v/>
      </c>
    </row>
    <row r="6290" spans="1:6">
      <c r="A6290" t="s">
        <v>15725</v>
      </c>
      <c r="B6290" t="str">
        <f>'4L'!$BG$97</f>
        <v>B0261MLCC_TC</v>
      </c>
      <c r="F6290" t="str">
        <f>IF(ISBLANK('4L'!$M$97),"",'4L'!$M$97)</f>
        <v/>
      </c>
    </row>
    <row r="6291" spans="1:6">
      <c r="A6291" t="s">
        <v>15725</v>
      </c>
      <c r="B6291" t="str">
        <f>'4L'!$BH$97</f>
        <v>B0261MLCC_TOT8</v>
      </c>
      <c r="F6291">
        <f>IF(ISBLANK('4L'!$N$97),"",'4L'!$N$97)</f>
        <v>0</v>
      </c>
    </row>
    <row r="6292" spans="1:6">
      <c r="A6292" t="s">
        <v>15725</v>
      </c>
      <c r="B6292" t="str">
        <f>'4L'!$BI$97</f>
        <v>B0261MLCC_TOT78</v>
      </c>
      <c r="F6292">
        <f>IF(ISBLANK('4L'!$O$97),"",'4L'!$O$97)</f>
        <v>0</v>
      </c>
    </row>
    <row r="6293" spans="1:6">
      <c r="A6293" t="s">
        <v>15725</v>
      </c>
      <c r="B6293" t="str">
        <f>'4L'!$AZ$98</f>
        <v>B0262MLOC_WR</v>
      </c>
      <c r="F6293" t="str">
        <f>IF(ISBLANK('4L'!$F$98),"",'4L'!$F$98)</f>
        <v/>
      </c>
    </row>
    <row r="6294" spans="1:6">
      <c r="A6294" t="s">
        <v>15725</v>
      </c>
      <c r="B6294" t="str">
        <f>'4L'!$BA$98</f>
        <v>B0262MLOC_RWT</v>
      </c>
      <c r="F6294" t="str">
        <f>IF(ISBLANK('4L'!$G$98),"",'4L'!$G$98)</f>
        <v/>
      </c>
    </row>
    <row r="6295" spans="1:6">
      <c r="A6295" t="s">
        <v>15725</v>
      </c>
      <c r="B6295" t="str">
        <f>'4L'!$BB$98</f>
        <v>B0262MLOC_RWS</v>
      </c>
      <c r="F6295" t="str">
        <f>IF(ISBLANK('4L'!$H$98),"",'4L'!$H$98)</f>
        <v/>
      </c>
    </row>
    <row r="6296" spans="1:6">
      <c r="A6296" t="s">
        <v>15725</v>
      </c>
      <c r="B6296" t="str">
        <f>'4L'!$BC$98</f>
        <v>B0262MLOC_WT</v>
      </c>
      <c r="F6296" t="str">
        <f>IF(ISBLANK('4L'!$I$98),"",'4L'!$I$98)</f>
        <v/>
      </c>
    </row>
    <row r="6297" spans="1:6">
      <c r="A6297" t="s">
        <v>15725</v>
      </c>
      <c r="B6297" t="str">
        <f>'4L'!$BD$98</f>
        <v>B0262MLOC_TWD</v>
      </c>
      <c r="F6297" t="str">
        <f>IF(ISBLANK('4L'!$J$98),"",'4L'!$J$98)</f>
        <v/>
      </c>
    </row>
    <row r="6298" spans="1:6">
      <c r="A6298" t="s">
        <v>15725</v>
      </c>
      <c r="B6298" t="str">
        <f>'4L'!$BE$98</f>
        <v>B0262MLOC_TOT</v>
      </c>
      <c r="F6298">
        <f>IF(ISBLANK('4L'!$K$98),"",'4L'!$K$98)</f>
        <v>0</v>
      </c>
    </row>
    <row r="6299" spans="1:6">
      <c r="A6299" t="s">
        <v>15725</v>
      </c>
      <c r="B6299" t="str">
        <f>'4L'!$BF$98</f>
        <v>B0262MLOC_ASC</v>
      </c>
      <c r="F6299" t="str">
        <f>IF(ISBLANK('4L'!$L$98),"",'4L'!$L$98)</f>
        <v/>
      </c>
    </row>
    <row r="6300" spans="1:6">
      <c r="A6300" t="s">
        <v>15725</v>
      </c>
      <c r="B6300" t="str">
        <f>'4L'!$BG$98</f>
        <v>B0262MLOC_TC</v>
      </c>
      <c r="F6300" t="str">
        <f>IF(ISBLANK('4L'!$M$98),"",'4L'!$M$98)</f>
        <v/>
      </c>
    </row>
    <row r="6301" spans="1:6">
      <c r="A6301" t="s">
        <v>15725</v>
      </c>
      <c r="B6301" t="str">
        <f>'4L'!$BH$98</f>
        <v>B0262MLOC_TOT8</v>
      </c>
      <c r="F6301">
        <f>IF(ISBLANK('4L'!$N$98),"",'4L'!$N$98)</f>
        <v>0</v>
      </c>
    </row>
    <row r="6302" spans="1:6">
      <c r="A6302" t="s">
        <v>15725</v>
      </c>
      <c r="B6302" t="str">
        <f>'4L'!$BI$98</f>
        <v>B0262MLOC_TOT78</v>
      </c>
      <c r="F6302">
        <f>IF(ISBLANK('4L'!$O$98),"",'4L'!$O$98)</f>
        <v>0</v>
      </c>
    </row>
    <row r="6303" spans="1:6">
      <c r="A6303" t="s">
        <v>15725</v>
      </c>
      <c r="B6303" t="str">
        <f>'4L'!$AZ$99</f>
        <v>B0263MLTC_WR</v>
      </c>
      <c r="F6303">
        <f>IF(ISBLANK('4L'!$F$99),"",'4L'!$F$99)</f>
        <v>0</v>
      </c>
    </row>
    <row r="6304" spans="1:6">
      <c r="A6304" t="s">
        <v>15725</v>
      </c>
      <c r="B6304" t="str">
        <f>'4L'!$BA$99</f>
        <v>B0263MLTC_RWT</v>
      </c>
      <c r="F6304">
        <f>IF(ISBLANK('4L'!$G$99),"",'4L'!$G$99)</f>
        <v>0</v>
      </c>
    </row>
    <row r="6305" spans="1:6">
      <c r="A6305" t="s">
        <v>15725</v>
      </c>
      <c r="B6305" t="str">
        <f>'4L'!$BB$99</f>
        <v>B0263MLTC_RWS</v>
      </c>
      <c r="F6305">
        <f>IF(ISBLANK('4L'!$H$99),"",'4L'!$H$99)</f>
        <v>0</v>
      </c>
    </row>
    <row r="6306" spans="1:6">
      <c r="A6306" t="s">
        <v>15725</v>
      </c>
      <c r="B6306" t="str">
        <f>'4L'!$BC$99</f>
        <v>B0263MLTC_WT</v>
      </c>
      <c r="F6306">
        <f>IF(ISBLANK('4L'!$I$99),"",'4L'!$I$99)</f>
        <v>0</v>
      </c>
    </row>
    <row r="6307" spans="1:6">
      <c r="A6307" t="s">
        <v>15725</v>
      </c>
      <c r="B6307" t="str">
        <f>'4L'!$BD$99</f>
        <v>B0263MLTC_TWD</v>
      </c>
      <c r="F6307">
        <f>IF(ISBLANK('4L'!$J$99),"",'4L'!$J$99)</f>
        <v>0</v>
      </c>
    </row>
    <row r="6308" spans="1:6">
      <c r="A6308" t="s">
        <v>15725</v>
      </c>
      <c r="B6308" t="str">
        <f>'4L'!$BE$99</f>
        <v>B0263MLTC_TOT</v>
      </c>
      <c r="F6308">
        <f>IF(ISBLANK('4L'!$K$99),"",'4L'!$K$99)</f>
        <v>0</v>
      </c>
    </row>
    <row r="6309" spans="1:6">
      <c r="A6309" t="s">
        <v>15725</v>
      </c>
      <c r="B6309" t="str">
        <f>'4L'!$BF$99</f>
        <v>B0263MLTC_ASC</v>
      </c>
      <c r="F6309">
        <f>IF(ISBLANK('4L'!$L$99),"",'4L'!$L$99)</f>
        <v>0</v>
      </c>
    </row>
    <row r="6310" spans="1:6">
      <c r="A6310" t="s">
        <v>15725</v>
      </c>
      <c r="B6310" t="str">
        <f>'4L'!$BG$99</f>
        <v>B0263MLTC_TC</v>
      </c>
      <c r="F6310">
        <f>IF(ISBLANK('4L'!$M$99),"",'4L'!$M$99)</f>
        <v>0</v>
      </c>
    </row>
    <row r="6311" spans="1:6">
      <c r="A6311" t="s">
        <v>15725</v>
      </c>
      <c r="B6311" t="str">
        <f>'4L'!$BH$99</f>
        <v>B0263MLTC_TOT8</v>
      </c>
      <c r="F6311">
        <f>IF(ISBLANK('4L'!$N$99),"",'4L'!$N$99)</f>
        <v>0</v>
      </c>
    </row>
    <row r="6312" spans="1:6">
      <c r="A6312" t="s">
        <v>15725</v>
      </c>
      <c r="B6312" t="str">
        <f>'4L'!$BI$99</f>
        <v>B0263MLTC_TOT78</v>
      </c>
      <c r="F6312">
        <f>IF(ISBLANK('4L'!$O$99),"",'4L'!$O$99)</f>
        <v>0</v>
      </c>
    </row>
    <row r="6313" spans="1:6">
      <c r="A6313" t="s">
        <v>15725</v>
      </c>
      <c r="B6313" t="str">
        <f>'4L'!$BP$99</f>
        <v>B0C399ERLP_CUMME</v>
      </c>
      <c r="F6313" t="str">
        <f>IF(ISBLANK('4L'!$V$99),"",'4L'!$V$99)</f>
        <v/>
      </c>
    </row>
    <row r="6314" spans="1:6">
      <c r="A6314" t="s">
        <v>15725</v>
      </c>
      <c r="B6314" t="str">
        <f>'4L'!$BQ$99</f>
        <v>B0C399ERLP_CUMMA</v>
      </c>
      <c r="F6314" t="str">
        <f>IF(ISBLANK('4L'!$W$99),"",'4L'!$W$99)</f>
        <v/>
      </c>
    </row>
    <row r="6315" spans="1:6">
      <c r="A6315" t="s">
        <v>15725</v>
      </c>
      <c r="B6315" t="str">
        <f>'4L'!$BR$99</f>
        <v>B0C399ERLP_CUMMT</v>
      </c>
      <c r="F6315" t="str">
        <f>IF(ISBLANK('4L'!$X$99),"",'4L'!$X$99)</f>
        <v/>
      </c>
    </row>
    <row r="6316" spans="1:6">
      <c r="A6316" t="s">
        <v>15725</v>
      </c>
      <c r="B6316" t="str">
        <f>'4L'!$AZ$100</f>
        <v>B0261MLCCP_WR</v>
      </c>
      <c r="F6316" t="str">
        <f>IF(ISBLANK('4L'!$F$100),"",'4L'!$F$100)</f>
        <v/>
      </c>
    </row>
    <row r="6317" spans="1:6">
      <c r="A6317" t="s">
        <v>15725</v>
      </c>
      <c r="B6317" t="str">
        <f>'4L'!$BA$100</f>
        <v>B0261MLCCP_RWT</v>
      </c>
      <c r="F6317" t="str">
        <f>IF(ISBLANK('4L'!$G$100),"",'4L'!$G$100)</f>
        <v/>
      </c>
    </row>
    <row r="6318" spans="1:6">
      <c r="A6318" t="s">
        <v>15725</v>
      </c>
      <c r="B6318" t="str">
        <f>'4L'!$BB$100</f>
        <v>B0261MLCCP_RWS</v>
      </c>
      <c r="F6318" t="str">
        <f>IF(ISBLANK('4L'!$H$100),"",'4L'!$H$100)</f>
        <v/>
      </c>
    </row>
    <row r="6319" spans="1:6">
      <c r="A6319" t="s">
        <v>15725</v>
      </c>
      <c r="B6319" t="str">
        <f>'4L'!$BC$100</f>
        <v>B0261MLCCP_WT</v>
      </c>
      <c r="F6319" t="str">
        <f>IF(ISBLANK('4L'!$I$100),"",'4L'!$I$100)</f>
        <v/>
      </c>
    </row>
    <row r="6320" spans="1:6">
      <c r="A6320" t="s">
        <v>15725</v>
      </c>
      <c r="B6320" t="str">
        <f>'4L'!$BD$100</f>
        <v>B0261MLCCP_TWD</v>
      </c>
      <c r="F6320" t="str">
        <f>IF(ISBLANK('4L'!$J$100),"",'4L'!$J$100)</f>
        <v/>
      </c>
    </row>
    <row r="6321" spans="1:6">
      <c r="A6321" t="s">
        <v>15725</v>
      </c>
      <c r="B6321" t="str">
        <f>'4L'!$BE$100</f>
        <v>B0261MLCCP_TOT</v>
      </c>
      <c r="F6321">
        <f>IF(ISBLANK('4L'!$K$100),"",'4L'!$K$100)</f>
        <v>0</v>
      </c>
    </row>
    <row r="6322" spans="1:6">
      <c r="A6322" t="s">
        <v>15725</v>
      </c>
      <c r="B6322" t="str">
        <f>'4L'!$BF$100</f>
        <v>B0261MLCCP_ASC</v>
      </c>
      <c r="F6322" t="str">
        <f>IF(ISBLANK('4L'!$L$100),"",'4L'!$L$100)</f>
        <v/>
      </c>
    </row>
    <row r="6323" spans="1:6">
      <c r="A6323" t="s">
        <v>15725</v>
      </c>
      <c r="B6323" t="str">
        <f>'4L'!$BG$100</f>
        <v>B0261MLCCP_TC</v>
      </c>
      <c r="F6323" t="str">
        <f>IF(ISBLANK('4L'!$M$100),"",'4L'!$M$100)</f>
        <v/>
      </c>
    </row>
    <row r="6324" spans="1:6">
      <c r="A6324" t="s">
        <v>15725</v>
      </c>
      <c r="B6324" t="str">
        <f>'4L'!$BH$100</f>
        <v>B0261MLCCP_TOT8</v>
      </c>
      <c r="F6324">
        <f>IF(ISBLANK('4L'!$N$100),"",'4L'!$N$100)</f>
        <v>0</v>
      </c>
    </row>
    <row r="6325" spans="1:6">
      <c r="A6325" t="s">
        <v>15725</v>
      </c>
      <c r="B6325" t="str">
        <f>'4L'!$BI$100</f>
        <v>B0261MLCCP_TOT78</v>
      </c>
      <c r="F6325">
        <f>IF(ISBLANK('4L'!$O$100),"",'4L'!$O$100)</f>
        <v>0</v>
      </c>
    </row>
    <row r="6326" spans="1:6">
      <c r="A6326" t="s">
        <v>15725</v>
      </c>
      <c r="B6326" t="str">
        <f>'4L'!$AZ$101</f>
        <v>B0262MLOCP_WR</v>
      </c>
      <c r="F6326" t="str">
        <f>IF(ISBLANK('4L'!$F$101),"",'4L'!$F$101)</f>
        <v/>
      </c>
    </row>
    <row r="6327" spans="1:6">
      <c r="A6327" t="s">
        <v>15725</v>
      </c>
      <c r="B6327" t="str">
        <f>'4L'!$BA$101</f>
        <v>B0262MLOCP_RWT</v>
      </c>
      <c r="F6327" t="str">
        <f>IF(ISBLANK('4L'!$G$101),"",'4L'!$G$101)</f>
        <v/>
      </c>
    </row>
    <row r="6328" spans="1:6">
      <c r="A6328" t="s">
        <v>15725</v>
      </c>
      <c r="B6328" t="str">
        <f>'4L'!$BB$101</f>
        <v>B0262MLOCP_RWS</v>
      </c>
      <c r="F6328" t="str">
        <f>IF(ISBLANK('4L'!$H$101),"",'4L'!$H$101)</f>
        <v/>
      </c>
    </row>
    <row r="6329" spans="1:6">
      <c r="A6329" t="s">
        <v>15725</v>
      </c>
      <c r="B6329" t="str">
        <f>'4L'!$BC$101</f>
        <v>B0262MLOCP_WT</v>
      </c>
      <c r="F6329" t="str">
        <f>IF(ISBLANK('4L'!$I$101),"",'4L'!$I$101)</f>
        <v/>
      </c>
    </row>
    <row r="6330" spans="1:6">
      <c r="A6330" t="s">
        <v>15725</v>
      </c>
      <c r="B6330" t="str">
        <f>'4L'!$BD$101</f>
        <v>B0262MLOCP_TWD</v>
      </c>
      <c r="F6330" t="str">
        <f>IF(ISBLANK('4L'!$J$101),"",'4L'!$J$101)</f>
        <v/>
      </c>
    </row>
    <row r="6331" spans="1:6">
      <c r="A6331" t="s">
        <v>15725</v>
      </c>
      <c r="B6331" t="str">
        <f>'4L'!$BE$101</f>
        <v>B0262MLOCP_TOT</v>
      </c>
      <c r="F6331">
        <f>IF(ISBLANK('4L'!$K$101),"",'4L'!$K$101)</f>
        <v>0</v>
      </c>
    </row>
    <row r="6332" spans="1:6">
      <c r="A6332" t="s">
        <v>15725</v>
      </c>
      <c r="B6332" t="str">
        <f>'4L'!$BF$101</f>
        <v>B0262MLOCP_ASC</v>
      </c>
      <c r="F6332" t="str">
        <f>IF(ISBLANK('4L'!$L$101),"",'4L'!$L$101)</f>
        <v/>
      </c>
    </row>
    <row r="6333" spans="1:6">
      <c r="A6333" t="s">
        <v>15725</v>
      </c>
      <c r="B6333" t="str">
        <f>'4L'!$BG$101</f>
        <v>B0262MLOCP_TC</v>
      </c>
      <c r="F6333" t="str">
        <f>IF(ISBLANK('4L'!$M$101),"",'4L'!$M$101)</f>
        <v/>
      </c>
    </row>
    <row r="6334" spans="1:6">
      <c r="A6334" t="s">
        <v>15725</v>
      </c>
      <c r="B6334" t="str">
        <f>'4L'!$BH$101</f>
        <v>B0262MLOCP_TOT8</v>
      </c>
      <c r="F6334">
        <f>IF(ISBLANK('4L'!$N$101),"",'4L'!$N$101)</f>
        <v>0</v>
      </c>
    </row>
    <row r="6335" spans="1:6">
      <c r="A6335" t="s">
        <v>15725</v>
      </c>
      <c r="B6335" t="str">
        <f>'4L'!$BI$101</f>
        <v>B0262MLOCP_TOT78</v>
      </c>
      <c r="F6335">
        <f>IF(ISBLANK('4L'!$O$101),"",'4L'!$O$101)</f>
        <v>0</v>
      </c>
    </row>
    <row r="6336" spans="1:6">
      <c r="A6336" t="s">
        <v>15725</v>
      </c>
      <c r="B6336" t="str">
        <f>'4L'!$AZ$102</f>
        <v>B0263MLTCP_WR</v>
      </c>
      <c r="F6336">
        <f>IF(ISBLANK('4L'!$F$102),"",'4L'!$F$102)</f>
        <v>0</v>
      </c>
    </row>
    <row r="6337" spans="1:6">
      <c r="A6337" t="s">
        <v>15725</v>
      </c>
      <c r="B6337" t="str">
        <f>'4L'!$BA$102</f>
        <v>B0263MLTCP_RWT</v>
      </c>
      <c r="F6337">
        <f>IF(ISBLANK('4L'!$G$102),"",'4L'!$G$102)</f>
        <v>0</v>
      </c>
    </row>
    <row r="6338" spans="1:6">
      <c r="A6338" t="s">
        <v>15725</v>
      </c>
      <c r="B6338" t="str">
        <f>'4L'!$BB$102</f>
        <v>B0263MLTCP_RWS</v>
      </c>
      <c r="F6338">
        <f>IF(ISBLANK('4L'!$H$102),"",'4L'!$H$102)</f>
        <v>0</v>
      </c>
    </row>
    <row r="6339" spans="1:6">
      <c r="A6339" t="s">
        <v>15725</v>
      </c>
      <c r="B6339" t="str">
        <f>'4L'!$BC$102</f>
        <v>B0263MLTCP_WT</v>
      </c>
      <c r="F6339">
        <f>IF(ISBLANK('4L'!$I$102),"",'4L'!$I$102)</f>
        <v>0</v>
      </c>
    </row>
    <row r="6340" spans="1:6">
      <c r="A6340" t="s">
        <v>15725</v>
      </c>
      <c r="B6340" t="str">
        <f>'4L'!$BD$102</f>
        <v>B0263MLTCP_TWD</v>
      </c>
      <c r="F6340">
        <f>IF(ISBLANK('4L'!$J$102),"",'4L'!$J$102)</f>
        <v>0</v>
      </c>
    </row>
    <row r="6341" spans="1:6">
      <c r="A6341" t="s">
        <v>15725</v>
      </c>
      <c r="B6341" t="str">
        <f>'4L'!$BE$102</f>
        <v>B0263MLTCP_TOT</v>
      </c>
      <c r="F6341">
        <f>IF(ISBLANK('4L'!$K$102),"",'4L'!$K$102)</f>
        <v>0</v>
      </c>
    </row>
    <row r="6342" spans="1:6">
      <c r="A6342" t="s">
        <v>15725</v>
      </c>
      <c r="B6342" t="str">
        <f>'4L'!$BF$102</f>
        <v>B0263MLTCP_ASC</v>
      </c>
      <c r="F6342">
        <f>IF(ISBLANK('4L'!$L$102),"",'4L'!$L$102)</f>
        <v>0</v>
      </c>
    </row>
    <row r="6343" spans="1:6">
      <c r="A6343" t="s">
        <v>15725</v>
      </c>
      <c r="B6343" t="str">
        <f>'4L'!$BG$102</f>
        <v>B0263MLTCP_TC</v>
      </c>
      <c r="F6343">
        <f>IF(ISBLANK('4L'!$M$102),"",'4L'!$M$102)</f>
        <v>0</v>
      </c>
    </row>
    <row r="6344" spans="1:6">
      <c r="A6344" t="s">
        <v>15725</v>
      </c>
      <c r="B6344" t="str">
        <f>'4L'!$BH$102</f>
        <v>B0263MLTCP_TOT8</v>
      </c>
      <c r="F6344">
        <f>IF(ISBLANK('4L'!$N$102),"",'4L'!$N$102)</f>
        <v>0</v>
      </c>
    </row>
    <row r="6345" spans="1:6">
      <c r="A6345" t="s">
        <v>15725</v>
      </c>
      <c r="B6345" t="str">
        <f>'4L'!$BI$102</f>
        <v>B0263MLTCP_TOT78</v>
      </c>
      <c r="F6345">
        <f>IF(ISBLANK('4L'!$O$102),"",'4L'!$O$102)</f>
        <v>0</v>
      </c>
    </row>
    <row r="6346" spans="1:6">
      <c r="A6346" t="s">
        <v>15725</v>
      </c>
      <c r="B6346" t="str">
        <f>'4L'!$BP$102</f>
        <v>B0C400SEMD_CUMME</v>
      </c>
      <c r="F6346" t="str">
        <f>IF(ISBLANK('4L'!$V$102),"",'4L'!$V$102)</f>
        <v/>
      </c>
    </row>
    <row r="6347" spans="1:6">
      <c r="A6347" t="s">
        <v>15725</v>
      </c>
      <c r="B6347" t="str">
        <f>'4L'!$BQ$102</f>
        <v>B0C400SEMD_CUMMA</v>
      </c>
      <c r="F6347" t="str">
        <f>IF(ISBLANK('4L'!$W$102),"",'4L'!$W$102)</f>
        <v/>
      </c>
    </row>
    <row r="6348" spans="1:6">
      <c r="A6348" t="s">
        <v>15725</v>
      </c>
      <c r="B6348" t="str">
        <f>'4L'!$BR$102</f>
        <v>B0C400SEMD_CUMMT</v>
      </c>
      <c r="F6348" t="str">
        <f>IF(ISBLANK('4L'!$X$102),"",'4L'!$X$102)</f>
        <v/>
      </c>
    </row>
    <row r="6349" spans="1:6">
      <c r="A6349" t="s">
        <v>15725</v>
      </c>
      <c r="B6349" t="str">
        <f>'4L'!$AZ$103</f>
        <v>B0261MLCI_WR</v>
      </c>
      <c r="F6349" t="str">
        <f>IF(ISBLANK('4L'!$F$103),"",'4L'!$F$103)</f>
        <v/>
      </c>
    </row>
    <row r="6350" spans="1:6">
      <c r="A6350" t="s">
        <v>15725</v>
      </c>
      <c r="B6350" t="str">
        <f>'4L'!$BA$103</f>
        <v>B0261MLCI_RWT</v>
      </c>
      <c r="F6350" t="str">
        <f>IF(ISBLANK('4L'!$G$103),"",'4L'!$G$103)</f>
        <v/>
      </c>
    </row>
    <row r="6351" spans="1:6">
      <c r="A6351" t="s">
        <v>15725</v>
      </c>
      <c r="B6351" t="str">
        <f>'4L'!$BB$103</f>
        <v>B0261MLCI_RWS</v>
      </c>
      <c r="F6351" t="str">
        <f>IF(ISBLANK('4L'!$H$103),"",'4L'!$H$103)</f>
        <v/>
      </c>
    </row>
    <row r="6352" spans="1:6">
      <c r="A6352" t="s">
        <v>15725</v>
      </c>
      <c r="B6352" t="str">
        <f>'4L'!$BC$103</f>
        <v>B0261MLCI_WT</v>
      </c>
      <c r="F6352" t="str">
        <f>IF(ISBLANK('4L'!$I$103),"",'4L'!$I$103)</f>
        <v/>
      </c>
    </row>
    <row r="6353" spans="1:6">
      <c r="A6353" t="s">
        <v>15725</v>
      </c>
      <c r="B6353" t="str">
        <f>'4L'!$BD$103</f>
        <v>B0261MLCI_TWD</v>
      </c>
      <c r="F6353" t="str">
        <f>IF(ISBLANK('4L'!$J$103),"",'4L'!$J$103)</f>
        <v/>
      </c>
    </row>
    <row r="6354" spans="1:6">
      <c r="A6354" t="s">
        <v>15725</v>
      </c>
      <c r="B6354" t="str">
        <f>'4L'!$BE$103</f>
        <v>B0261MLCI_TOT</v>
      </c>
      <c r="F6354">
        <f>IF(ISBLANK('4L'!$K$103),"",'4L'!$K$103)</f>
        <v>0</v>
      </c>
    </row>
    <row r="6355" spans="1:6">
      <c r="A6355" t="s">
        <v>15725</v>
      </c>
      <c r="B6355" t="str">
        <f>'4L'!$BF$103</f>
        <v>B0261MLCI_ASC</v>
      </c>
      <c r="F6355" t="str">
        <f>IF(ISBLANK('4L'!$L$103),"",'4L'!$L$103)</f>
        <v/>
      </c>
    </row>
    <row r="6356" spans="1:6">
      <c r="A6356" t="s">
        <v>15725</v>
      </c>
      <c r="B6356" t="str">
        <f>'4L'!$BG$103</f>
        <v>B0261MLCI_TC</v>
      </c>
      <c r="F6356" t="str">
        <f>IF(ISBLANK('4L'!$M$103),"",'4L'!$M$103)</f>
        <v/>
      </c>
    </row>
    <row r="6357" spans="1:6">
      <c r="A6357" t="s">
        <v>15725</v>
      </c>
      <c r="B6357" t="str">
        <f>'4L'!$BH$103</f>
        <v>B0261MLCI_TOT8</v>
      </c>
      <c r="F6357">
        <f>IF(ISBLANK('4L'!$N$103),"",'4L'!$N$103)</f>
        <v>0</v>
      </c>
    </row>
    <row r="6358" spans="1:6">
      <c r="A6358" t="s">
        <v>15725</v>
      </c>
      <c r="B6358" t="str">
        <f>'4L'!$BI$103</f>
        <v>B0261MLCI_TOT78</v>
      </c>
      <c r="F6358">
        <f>IF(ISBLANK('4L'!$O$103),"",'4L'!$O$103)</f>
        <v>0</v>
      </c>
    </row>
    <row r="6359" spans="1:6">
      <c r="A6359" t="s">
        <v>15725</v>
      </c>
      <c r="B6359" t="str">
        <f>'4L'!$AZ$104</f>
        <v>B0262MLOI_WR</v>
      </c>
      <c r="F6359" t="str">
        <f>IF(ISBLANK('4L'!$F$104),"",'4L'!$F$104)</f>
        <v/>
      </c>
    </row>
    <row r="6360" spans="1:6">
      <c r="A6360" t="s">
        <v>15725</v>
      </c>
      <c r="B6360" t="str">
        <f>'4L'!$BA$104</f>
        <v>B0262MLOI_RWT</v>
      </c>
      <c r="F6360" t="str">
        <f>IF(ISBLANK('4L'!$G$104),"",'4L'!$G$104)</f>
        <v/>
      </c>
    </row>
    <row r="6361" spans="1:6">
      <c r="A6361" t="s">
        <v>15725</v>
      </c>
      <c r="B6361" t="str">
        <f>'4L'!$BB$104</f>
        <v>B0262MLOI_RWS</v>
      </c>
      <c r="F6361" t="str">
        <f>IF(ISBLANK('4L'!$H$104),"",'4L'!$H$104)</f>
        <v/>
      </c>
    </row>
    <row r="6362" spans="1:6">
      <c r="A6362" t="s">
        <v>15725</v>
      </c>
      <c r="B6362" t="str">
        <f>'4L'!$BC$104</f>
        <v>B0262MLOI_WT</v>
      </c>
      <c r="F6362" t="str">
        <f>IF(ISBLANK('4L'!$I$104),"",'4L'!$I$104)</f>
        <v/>
      </c>
    </row>
    <row r="6363" spans="1:6">
      <c r="A6363" t="s">
        <v>15725</v>
      </c>
      <c r="B6363" t="str">
        <f>'4L'!$BD$104</f>
        <v>B0262MLOI_TWD</v>
      </c>
      <c r="F6363" t="str">
        <f>IF(ISBLANK('4L'!$J$104),"",'4L'!$J$104)</f>
        <v/>
      </c>
    </row>
    <row r="6364" spans="1:6">
      <c r="A6364" t="s">
        <v>15725</v>
      </c>
      <c r="B6364" t="str">
        <f>'4L'!$BE$104</f>
        <v>B0262MLOI_TOT</v>
      </c>
      <c r="F6364">
        <f>IF(ISBLANK('4L'!$K$104),"",'4L'!$K$104)</f>
        <v>0</v>
      </c>
    </row>
    <row r="6365" spans="1:6">
      <c r="A6365" t="s">
        <v>15725</v>
      </c>
      <c r="B6365" t="str">
        <f>'4L'!$BF$104</f>
        <v>B0262MLOI_ASC</v>
      </c>
      <c r="F6365" t="str">
        <f>IF(ISBLANK('4L'!$L$104),"",'4L'!$L$104)</f>
        <v/>
      </c>
    </row>
    <row r="6366" spans="1:6">
      <c r="A6366" t="s">
        <v>15725</v>
      </c>
      <c r="B6366" t="str">
        <f>'4L'!$BG$104</f>
        <v>B0262MLOI_TC</v>
      </c>
      <c r="F6366" t="str">
        <f>IF(ISBLANK('4L'!$M$104),"",'4L'!$M$104)</f>
        <v/>
      </c>
    </row>
    <row r="6367" spans="1:6">
      <c r="A6367" t="s">
        <v>15725</v>
      </c>
      <c r="B6367" t="str">
        <f>'4L'!$BH$104</f>
        <v>B0262MLOI_TOT8</v>
      </c>
      <c r="F6367">
        <f>IF(ISBLANK('4L'!$N$104),"",'4L'!$N$104)</f>
        <v>0</v>
      </c>
    </row>
    <row r="6368" spans="1:6">
      <c r="A6368" t="s">
        <v>15725</v>
      </c>
      <c r="B6368" t="str">
        <f>'4L'!$BI$104</f>
        <v>B0262MLOI_TOT78</v>
      </c>
      <c r="F6368">
        <f>IF(ISBLANK('4L'!$O$104),"",'4L'!$O$104)</f>
        <v>0</v>
      </c>
    </row>
    <row r="6369" spans="1:6">
      <c r="A6369" t="s">
        <v>15725</v>
      </c>
      <c r="B6369" t="str">
        <f>'4L'!$AZ$105</f>
        <v>B0263MLTI_WR</v>
      </c>
      <c r="F6369">
        <f>IF(ISBLANK('4L'!$F$105),"",'4L'!$F$105)</f>
        <v>0</v>
      </c>
    </row>
    <row r="6370" spans="1:6">
      <c r="A6370" t="s">
        <v>15725</v>
      </c>
      <c r="B6370" t="str">
        <f>'4L'!$BA$105</f>
        <v>B0263MLTI_RWT</v>
      </c>
      <c r="F6370">
        <f>IF(ISBLANK('4L'!$G$105),"",'4L'!$G$105)</f>
        <v>0</v>
      </c>
    </row>
    <row r="6371" spans="1:6">
      <c r="A6371" t="s">
        <v>15725</v>
      </c>
      <c r="B6371" t="str">
        <f>'4L'!$BB$105</f>
        <v>B0263MLTI_RWS</v>
      </c>
      <c r="F6371">
        <f>IF(ISBLANK('4L'!$H$105),"",'4L'!$H$105)</f>
        <v>0</v>
      </c>
    </row>
    <row r="6372" spans="1:6">
      <c r="A6372" t="s">
        <v>15725</v>
      </c>
      <c r="B6372" t="str">
        <f>'4L'!$BC$105</f>
        <v>B0263MLTI_WT</v>
      </c>
      <c r="F6372">
        <f>IF(ISBLANK('4L'!$I$105),"",'4L'!$I$105)</f>
        <v>0</v>
      </c>
    </row>
    <row r="6373" spans="1:6">
      <c r="A6373" t="s">
        <v>15725</v>
      </c>
      <c r="B6373" t="str">
        <f>'4L'!$BD$105</f>
        <v>B0263MLTI_TWD</v>
      </c>
      <c r="F6373">
        <f>IF(ISBLANK('4L'!$J$105),"",'4L'!$J$105)</f>
        <v>0</v>
      </c>
    </row>
    <row r="6374" spans="1:6">
      <c r="A6374" t="s">
        <v>15725</v>
      </c>
      <c r="B6374" t="str">
        <f>'4L'!$BE$105</f>
        <v>B0263MLTI_TOT</v>
      </c>
      <c r="F6374">
        <f>IF(ISBLANK('4L'!$K$105),"",'4L'!$K$105)</f>
        <v>0</v>
      </c>
    </row>
    <row r="6375" spans="1:6">
      <c r="A6375" t="s">
        <v>15725</v>
      </c>
      <c r="B6375" t="str">
        <f>'4L'!$BF$105</f>
        <v>B0263MLTI_ASC</v>
      </c>
      <c r="F6375">
        <f>IF(ISBLANK('4L'!$L$105),"",'4L'!$L$105)</f>
        <v>0</v>
      </c>
    </row>
    <row r="6376" spans="1:6">
      <c r="A6376" t="s">
        <v>15725</v>
      </c>
      <c r="B6376" t="str">
        <f>'4L'!$BG$105</f>
        <v>B0263MLTI_TC</v>
      </c>
      <c r="F6376">
        <f>IF(ISBLANK('4L'!$M$105),"",'4L'!$M$105)</f>
        <v>0</v>
      </c>
    </row>
    <row r="6377" spans="1:6">
      <c r="A6377" t="s">
        <v>15725</v>
      </c>
      <c r="B6377" t="str">
        <f>'4L'!$BH$105</f>
        <v>B0263MLTI_TOT8</v>
      </c>
      <c r="F6377">
        <f>IF(ISBLANK('4L'!$N$105),"",'4L'!$N$105)</f>
        <v>0</v>
      </c>
    </row>
    <row r="6378" spans="1:6">
      <c r="A6378" t="s">
        <v>15725</v>
      </c>
      <c r="B6378" t="str">
        <f>'4L'!$BI$105</f>
        <v>B0263MLTI_TOT78</v>
      </c>
      <c r="F6378">
        <f>IF(ISBLANK('4L'!$O$105),"",'4L'!$O$105)</f>
        <v>0</v>
      </c>
    </row>
    <row r="6379" spans="1:6">
      <c r="A6379" t="s">
        <v>15725</v>
      </c>
      <c r="B6379" t="str">
        <f>'4L'!$BP$105</f>
        <v>B0C403AL2C_CUMME</v>
      </c>
      <c r="F6379" t="str">
        <f>IF(ISBLANK('4L'!$V$105),"",'4L'!$V$105)</f>
        <v/>
      </c>
    </row>
    <row r="6380" spans="1:6">
      <c r="A6380" t="s">
        <v>15725</v>
      </c>
      <c r="B6380" t="str">
        <f>'4L'!$BQ$105</f>
        <v>B0C403AL2C_CUMMA</v>
      </c>
      <c r="F6380" t="str">
        <f>IF(ISBLANK('4L'!$W$105),"",'4L'!$W$105)</f>
        <v/>
      </c>
    </row>
    <row r="6381" spans="1:6">
      <c r="A6381" t="s">
        <v>15725</v>
      </c>
      <c r="B6381" t="str">
        <f>'4L'!$BR$105</f>
        <v>B0C403AL2C_CUMMT</v>
      </c>
      <c r="F6381" t="str">
        <f>IF(ISBLANK('4L'!$X$105),"",'4L'!$X$105)</f>
        <v/>
      </c>
    </row>
    <row r="6382" spans="1:6">
      <c r="A6382" t="s">
        <v>15725</v>
      </c>
      <c r="B6382" t="str">
        <f>'4L'!$AZ$106</f>
        <v>B0261MLC_WR</v>
      </c>
      <c r="F6382">
        <f>IF(ISBLANK('4L'!$F$106),"",'4L'!$F$106)</f>
        <v>0</v>
      </c>
    </row>
    <row r="6383" spans="1:6">
      <c r="A6383" t="s">
        <v>15725</v>
      </c>
      <c r="B6383" t="str">
        <f>'4L'!$BA$106</f>
        <v>B0261MLC_RWT</v>
      </c>
      <c r="F6383">
        <f>IF(ISBLANK('4L'!$G$106),"",'4L'!$G$106)</f>
        <v>0</v>
      </c>
    </row>
    <row r="6384" spans="1:6">
      <c r="A6384" t="s">
        <v>15725</v>
      </c>
      <c r="B6384" t="str">
        <f>'4L'!$BB$106</f>
        <v>B0261MLC_RWS</v>
      </c>
      <c r="F6384">
        <f>IF(ISBLANK('4L'!$H$106),"",'4L'!$H$106)</f>
        <v>0</v>
      </c>
    </row>
    <row r="6385" spans="1:6">
      <c r="A6385" t="s">
        <v>15725</v>
      </c>
      <c r="B6385" t="str">
        <f>'4L'!$BC$106</f>
        <v>B0261MLC_WT</v>
      </c>
      <c r="F6385">
        <f>IF(ISBLANK('4L'!$I$106),"",'4L'!$I$106)</f>
        <v>0</v>
      </c>
    </row>
    <row r="6386" spans="1:6">
      <c r="A6386" t="s">
        <v>15725</v>
      </c>
      <c r="B6386" t="str">
        <f>'4L'!$BD$106</f>
        <v>B0261MLC_TWD</v>
      </c>
      <c r="F6386">
        <f>IF(ISBLANK('4L'!$J$106),"",'4L'!$J$106)</f>
        <v>0</v>
      </c>
    </row>
    <row r="6387" spans="1:6">
      <c r="A6387" t="s">
        <v>15725</v>
      </c>
      <c r="B6387" t="str">
        <f>'4L'!$BE$106</f>
        <v>B0261MLC_TOT</v>
      </c>
      <c r="F6387">
        <f>IF(ISBLANK('4L'!$K$106),"",'4L'!$K$106)</f>
        <v>0</v>
      </c>
    </row>
    <row r="6388" spans="1:6">
      <c r="A6388" t="s">
        <v>15725</v>
      </c>
      <c r="B6388" t="str">
        <f>'4L'!$BF$106</f>
        <v>B0261MLC_ASC</v>
      </c>
      <c r="F6388">
        <f>IF(ISBLANK('4L'!$L$106),"",'4L'!$L$106)</f>
        <v>0</v>
      </c>
    </row>
    <row r="6389" spans="1:6">
      <c r="A6389" t="s">
        <v>15725</v>
      </c>
      <c r="B6389" t="str">
        <f>'4L'!$BG$106</f>
        <v>B0261MLC_TC</v>
      </c>
      <c r="F6389">
        <f>IF(ISBLANK('4L'!$M$106),"",'4L'!$M$106)</f>
        <v>0</v>
      </c>
    </row>
    <row r="6390" spans="1:6">
      <c r="A6390" t="s">
        <v>15725</v>
      </c>
      <c r="B6390" t="str">
        <f>'4L'!$BH$106</f>
        <v>B0261MLC_TOT8</v>
      </c>
      <c r="F6390">
        <f>IF(ISBLANK('4L'!$N$106),"",'4L'!$N$106)</f>
        <v>0</v>
      </c>
    </row>
    <row r="6391" spans="1:6">
      <c r="A6391" t="s">
        <v>15725</v>
      </c>
      <c r="B6391" t="str">
        <f>'4L'!$BI$106</f>
        <v>B0261MLC_TOT78</v>
      </c>
      <c r="F6391">
        <f>IF(ISBLANK('4L'!$O$106),"",'4L'!$O$106)</f>
        <v>0</v>
      </c>
    </row>
    <row r="6392" spans="1:6">
      <c r="A6392" t="s">
        <v>15725</v>
      </c>
      <c r="B6392" t="str">
        <f>'4L'!$AZ$107</f>
        <v>B0262MLO_WR</v>
      </c>
      <c r="F6392">
        <f>IF(ISBLANK('4L'!$F$107),"",'4L'!$F$107)</f>
        <v>0</v>
      </c>
    </row>
    <row r="6393" spans="1:6">
      <c r="A6393" t="s">
        <v>15725</v>
      </c>
      <c r="B6393" t="str">
        <f>'4L'!$BA$107</f>
        <v>B0262MLO_RWT</v>
      </c>
      <c r="F6393">
        <f>IF(ISBLANK('4L'!$G$107),"",'4L'!$G$107)</f>
        <v>0</v>
      </c>
    </row>
    <row r="6394" spans="1:6">
      <c r="A6394" t="s">
        <v>15725</v>
      </c>
      <c r="B6394" t="str">
        <f>'4L'!$BB$107</f>
        <v>B0262MLO_RWS</v>
      </c>
      <c r="F6394">
        <f>IF(ISBLANK('4L'!$H$107),"",'4L'!$H$107)</f>
        <v>0</v>
      </c>
    </row>
    <row r="6395" spans="1:6">
      <c r="A6395" t="s">
        <v>15725</v>
      </c>
      <c r="B6395" t="str">
        <f>'4L'!$BC$107</f>
        <v>B0262MLO_WT</v>
      </c>
      <c r="F6395">
        <f>IF(ISBLANK('4L'!$I$107),"",'4L'!$I$107)</f>
        <v>0</v>
      </c>
    </row>
    <row r="6396" spans="1:6">
      <c r="A6396" t="s">
        <v>15725</v>
      </c>
      <c r="B6396" t="str">
        <f>'4L'!$BD$107</f>
        <v>B0262MLO_TWD</v>
      </c>
      <c r="F6396">
        <f>IF(ISBLANK('4L'!$J$107),"",'4L'!$J$107)</f>
        <v>0</v>
      </c>
    </row>
    <row r="6397" spans="1:6">
      <c r="A6397" t="s">
        <v>15725</v>
      </c>
      <c r="B6397" t="str">
        <f>'4L'!$BE$107</f>
        <v>B0262MLO_TOT</v>
      </c>
      <c r="F6397">
        <f>IF(ISBLANK('4L'!$K$107),"",'4L'!$K$107)</f>
        <v>0</v>
      </c>
    </row>
    <row r="6398" spans="1:6">
      <c r="A6398" t="s">
        <v>15725</v>
      </c>
      <c r="B6398" t="str">
        <f>'4L'!$BF$107</f>
        <v>B0262MLO_ASC</v>
      </c>
      <c r="F6398">
        <f>IF(ISBLANK('4L'!$L$107),"",'4L'!$L$107)</f>
        <v>0</v>
      </c>
    </row>
    <row r="6399" spans="1:6">
      <c r="A6399" t="s">
        <v>15725</v>
      </c>
      <c r="B6399" t="str">
        <f>'4L'!$BG$107</f>
        <v>B0262MLO_TC</v>
      </c>
      <c r="F6399">
        <f>IF(ISBLANK('4L'!$M$107),"",'4L'!$M$107)</f>
        <v>0</v>
      </c>
    </row>
    <row r="6400" spans="1:6">
      <c r="A6400" t="s">
        <v>15725</v>
      </c>
      <c r="B6400" t="str">
        <f>'4L'!$BH$107</f>
        <v>B0262MLO_TOT8</v>
      </c>
      <c r="F6400">
        <f>IF(ISBLANK('4L'!$N$107),"",'4L'!$N$107)</f>
        <v>0</v>
      </c>
    </row>
    <row r="6401" spans="1:6">
      <c r="A6401" t="s">
        <v>15725</v>
      </c>
      <c r="B6401" t="str">
        <f>'4L'!$BI$107</f>
        <v>B0262MLO_TOT78</v>
      </c>
      <c r="F6401">
        <f>IF(ISBLANK('4L'!$O$107),"",'4L'!$O$107)</f>
        <v>0</v>
      </c>
    </row>
    <row r="6402" spans="1:6">
      <c r="A6402" t="s">
        <v>15725</v>
      </c>
      <c r="B6402" t="str">
        <f>'4L'!$AZ$108</f>
        <v>B0263MLT_WR</v>
      </c>
      <c r="F6402">
        <f>IF(ISBLANK('4L'!$F$108),"",'4L'!$F$108)</f>
        <v>0</v>
      </c>
    </row>
    <row r="6403" spans="1:6">
      <c r="A6403" t="s">
        <v>15725</v>
      </c>
      <c r="B6403" t="str">
        <f>'4L'!$BA$108</f>
        <v>B0263MLT_RWT</v>
      </c>
      <c r="F6403">
        <f>IF(ISBLANK('4L'!$G$108),"",'4L'!$G$108)</f>
        <v>0</v>
      </c>
    </row>
    <row r="6404" spans="1:6">
      <c r="A6404" t="s">
        <v>15725</v>
      </c>
      <c r="B6404" t="str">
        <f>'4L'!$BB$108</f>
        <v>B0263MLT_RWS</v>
      </c>
      <c r="F6404">
        <f>IF(ISBLANK('4L'!$H$108),"",'4L'!$H$108)</f>
        <v>0</v>
      </c>
    </row>
    <row r="6405" spans="1:6">
      <c r="A6405" t="s">
        <v>15725</v>
      </c>
      <c r="B6405" t="str">
        <f>'4L'!$BC$108</f>
        <v>B0263MLT_WT</v>
      </c>
      <c r="F6405">
        <f>IF(ISBLANK('4L'!$I$108),"",'4L'!$I$108)</f>
        <v>0</v>
      </c>
    </row>
    <row r="6406" spans="1:6">
      <c r="A6406" t="s">
        <v>15725</v>
      </c>
      <c r="B6406" t="str">
        <f>'4L'!$BD$108</f>
        <v>B0263MLT_TWD</v>
      </c>
      <c r="F6406">
        <f>IF(ISBLANK('4L'!$J$108),"",'4L'!$J$108)</f>
        <v>0</v>
      </c>
    </row>
    <row r="6407" spans="1:6">
      <c r="A6407" t="s">
        <v>15725</v>
      </c>
      <c r="B6407" t="str">
        <f>'4L'!$BE$108</f>
        <v>B0263MLT_TOT</v>
      </c>
      <c r="F6407">
        <f>IF(ISBLANK('4L'!$K$108),"",'4L'!$K$108)</f>
        <v>0</v>
      </c>
    </row>
    <row r="6408" spans="1:6">
      <c r="A6408" t="s">
        <v>15725</v>
      </c>
      <c r="B6408" t="str">
        <f>'4L'!$BF$108</f>
        <v>B0263MLT_ASC</v>
      </c>
      <c r="F6408">
        <f>IF(ISBLANK('4L'!$L$108),"",'4L'!$L$108)</f>
        <v>0</v>
      </c>
    </row>
    <row r="6409" spans="1:6">
      <c r="A6409" t="s">
        <v>15725</v>
      </c>
      <c r="B6409" t="str">
        <f>'4L'!$BG$108</f>
        <v>B0263MLT_TC</v>
      </c>
      <c r="F6409">
        <f>IF(ISBLANK('4L'!$M$108),"",'4L'!$M$108)</f>
        <v>0</v>
      </c>
    </row>
    <row r="6410" spans="1:6">
      <c r="A6410" t="s">
        <v>15725</v>
      </c>
      <c r="B6410" t="str">
        <f>'4L'!$BH$108</f>
        <v>B0263MLT_TOT8</v>
      </c>
      <c r="F6410">
        <f>IF(ISBLANK('4L'!$N$108),"",'4L'!$N$108)</f>
        <v>0</v>
      </c>
    </row>
    <row r="6411" spans="1:6">
      <c r="A6411" t="s">
        <v>15725</v>
      </c>
      <c r="B6411" t="str">
        <f>'4L'!$BI$108</f>
        <v>B0263MLT_TOT78</v>
      </c>
      <c r="F6411">
        <f>IF(ISBLANK('4L'!$O$108),"",'4L'!$O$108)</f>
        <v>0</v>
      </c>
    </row>
    <row r="6412" spans="1:6">
      <c r="A6412" t="s">
        <v>15725</v>
      </c>
      <c r="B6412" t="str">
        <f>'4L'!$BP$108</f>
        <v>B0396MLS_CUMME</v>
      </c>
      <c r="F6412" t="str">
        <f>IF(ISBLANK('4L'!$V$108),"",'4L'!$V$108)</f>
        <v/>
      </c>
    </row>
    <row r="6413" spans="1:6">
      <c r="A6413" t="s">
        <v>15725</v>
      </c>
      <c r="B6413" t="str">
        <f>'4L'!$BQ$108</f>
        <v>B0396MLS_CUMMA</v>
      </c>
      <c r="F6413" t="str">
        <f>IF(ISBLANK('4L'!$W$108),"",'4L'!$W$108)</f>
        <v/>
      </c>
    </row>
    <row r="6414" spans="1:6">
      <c r="A6414" t="s">
        <v>15725</v>
      </c>
      <c r="B6414" t="str">
        <f>'4L'!$BR$108</f>
        <v>B0396MLS_CUMMT</v>
      </c>
      <c r="F6414" t="str">
        <f>IF(ISBLANK('4L'!$X$108),"",'4L'!$X$108)</f>
        <v/>
      </c>
    </row>
    <row r="6415" spans="1:6">
      <c r="A6415" t="s">
        <v>15725</v>
      </c>
      <c r="B6415" t="str">
        <f>'4L'!$AZ$109</f>
        <v>B0273SSC_WR</v>
      </c>
      <c r="F6415" t="str">
        <f>IF(ISBLANK('4L'!$F$109),"",'4L'!$F$109)</f>
        <v/>
      </c>
    </row>
    <row r="6416" spans="1:6">
      <c r="A6416" t="s">
        <v>15725</v>
      </c>
      <c r="B6416" t="str">
        <f>'4L'!$BA$109</f>
        <v>B0273SSC_RWT</v>
      </c>
      <c r="F6416" t="str">
        <f>IF(ISBLANK('4L'!$G$109),"",'4L'!$G$109)</f>
        <v/>
      </c>
    </row>
    <row r="6417" spans="1:6">
      <c r="A6417" t="s">
        <v>15725</v>
      </c>
      <c r="B6417" t="str">
        <f>'4L'!$BB$109</f>
        <v>B0273SSC_RWS</v>
      </c>
      <c r="F6417" t="str">
        <f>IF(ISBLANK('4L'!$H$109),"",'4L'!$H$109)</f>
        <v/>
      </c>
    </row>
    <row r="6418" spans="1:6">
      <c r="A6418" t="s">
        <v>15725</v>
      </c>
      <c r="B6418" t="str">
        <f>'4L'!$BC$109</f>
        <v>B0273SSC_WT</v>
      </c>
      <c r="F6418" t="str">
        <f>IF(ISBLANK('4L'!$I$109),"",'4L'!$I$109)</f>
        <v/>
      </c>
    </row>
    <row r="6419" spans="1:6">
      <c r="A6419" t="s">
        <v>15725</v>
      </c>
      <c r="B6419" t="str">
        <f>'4L'!$BD$109</f>
        <v>B0273SSC_TWD</v>
      </c>
      <c r="F6419" t="str">
        <f>IF(ISBLANK('4L'!$J$109),"",'4L'!$J$109)</f>
        <v/>
      </c>
    </row>
    <row r="6420" spans="1:6">
      <c r="A6420" t="s">
        <v>15725</v>
      </c>
      <c r="B6420" t="str">
        <f>'4L'!$BE$109</f>
        <v>B0273SSC_TOT</v>
      </c>
      <c r="F6420">
        <f>IF(ISBLANK('4L'!$K$109),"",'4L'!$K$109)</f>
        <v>0</v>
      </c>
    </row>
    <row r="6421" spans="1:6">
      <c r="A6421" t="s">
        <v>15725</v>
      </c>
      <c r="B6421" t="str">
        <f>'4L'!$BF$109</f>
        <v>B0273SSC_ASC</v>
      </c>
      <c r="F6421" t="str">
        <f>IF(ISBLANK('4L'!$L$109),"",'4L'!$L$109)</f>
        <v/>
      </c>
    </row>
    <row r="6422" spans="1:6">
      <c r="A6422" t="s">
        <v>15725</v>
      </c>
      <c r="B6422" t="str">
        <f>'4L'!$BG$109</f>
        <v>B0273SSC_TC</v>
      </c>
      <c r="F6422" t="str">
        <f>IF(ISBLANK('4L'!$M$109),"",'4L'!$M$109)</f>
        <v/>
      </c>
    </row>
    <row r="6423" spans="1:6">
      <c r="A6423" t="s">
        <v>15725</v>
      </c>
      <c r="B6423" t="str">
        <f>'4L'!$BH$109</f>
        <v>B0273SSC_TOT8</v>
      </c>
      <c r="F6423">
        <f>IF(ISBLANK('4L'!$N$109),"",'4L'!$N$109)</f>
        <v>0</v>
      </c>
    </row>
    <row r="6424" spans="1:6">
      <c r="A6424" t="s">
        <v>15725</v>
      </c>
      <c r="B6424" t="str">
        <f>'4L'!$BI$109</f>
        <v>B0273SSC_TOT78</v>
      </c>
      <c r="F6424">
        <f>IF(ISBLANK('4L'!$O$109),"",'4L'!$O$109)</f>
        <v>0</v>
      </c>
    </row>
    <row r="6425" spans="1:6">
      <c r="A6425" t="s">
        <v>15725</v>
      </c>
      <c r="B6425" t="str">
        <f>'4L'!$AZ$110</f>
        <v>B0274SSO_WR</v>
      </c>
      <c r="F6425" t="str">
        <f>IF(ISBLANK('4L'!$F$110),"",'4L'!$F$110)</f>
        <v/>
      </c>
    </row>
    <row r="6426" spans="1:6">
      <c r="A6426" t="s">
        <v>15725</v>
      </c>
      <c r="B6426" t="str">
        <f>'4L'!$BA$110</f>
        <v>B0274SSO_RWT</v>
      </c>
      <c r="F6426" t="str">
        <f>IF(ISBLANK('4L'!$G$110),"",'4L'!$G$110)</f>
        <v/>
      </c>
    </row>
    <row r="6427" spans="1:6">
      <c r="A6427" t="s">
        <v>15725</v>
      </c>
      <c r="B6427" t="str">
        <f>'4L'!$BB$110</f>
        <v>B0274SSO_RWS</v>
      </c>
      <c r="F6427" t="str">
        <f>IF(ISBLANK('4L'!$H$110),"",'4L'!$H$110)</f>
        <v/>
      </c>
    </row>
    <row r="6428" spans="1:6">
      <c r="A6428" t="s">
        <v>15725</v>
      </c>
      <c r="B6428" t="str">
        <f>'4L'!$BC$110</f>
        <v>B0274SSO_WT</v>
      </c>
      <c r="F6428" t="str">
        <f>IF(ISBLANK('4L'!$I$110),"",'4L'!$I$110)</f>
        <v/>
      </c>
    </row>
    <row r="6429" spans="1:6">
      <c r="A6429" t="s">
        <v>15725</v>
      </c>
      <c r="B6429" t="str">
        <f>'4L'!$BD$110</f>
        <v>B0274SSO_TWD</v>
      </c>
      <c r="F6429" t="str">
        <f>IF(ISBLANK('4L'!$J$110),"",'4L'!$J$110)</f>
        <v/>
      </c>
    </row>
    <row r="6430" spans="1:6">
      <c r="A6430" t="s">
        <v>15725</v>
      </c>
      <c r="B6430" t="str">
        <f>'4L'!$BE$110</f>
        <v>B0274SSO_TOT</v>
      </c>
      <c r="F6430">
        <f>IF(ISBLANK('4L'!$K$110),"",'4L'!$K$110)</f>
        <v>0</v>
      </c>
    </row>
    <row r="6431" spans="1:6">
      <c r="A6431" t="s">
        <v>15725</v>
      </c>
      <c r="B6431" t="str">
        <f>'4L'!$BF$110</f>
        <v>B0274SSO_ASC</v>
      </c>
      <c r="F6431" t="str">
        <f>IF(ISBLANK('4L'!$L$110),"",'4L'!$L$110)</f>
        <v/>
      </c>
    </row>
    <row r="6432" spans="1:6">
      <c r="A6432" t="s">
        <v>15725</v>
      </c>
      <c r="B6432" t="str">
        <f>'4L'!$BG$110</f>
        <v>B0274SSO_TC</v>
      </c>
      <c r="F6432" t="str">
        <f>IF(ISBLANK('4L'!$M$110),"",'4L'!$M$110)</f>
        <v/>
      </c>
    </row>
    <row r="6433" spans="1:6">
      <c r="A6433" t="s">
        <v>15725</v>
      </c>
      <c r="B6433" t="str">
        <f>'4L'!$BH$110</f>
        <v>B0274SSO_TOT8</v>
      </c>
      <c r="F6433">
        <f>IF(ISBLANK('4L'!$N$110),"",'4L'!$N$110)</f>
        <v>0</v>
      </c>
    </row>
    <row r="6434" spans="1:6">
      <c r="A6434" t="s">
        <v>15725</v>
      </c>
      <c r="B6434" t="str">
        <f>'4L'!$BI$110</f>
        <v>B0274SSO_TOT78</v>
      </c>
      <c r="F6434">
        <f>IF(ISBLANK('4L'!$O$110),"",'4L'!$O$110)</f>
        <v>0</v>
      </c>
    </row>
    <row r="6435" spans="1:6">
      <c r="A6435" t="s">
        <v>15725</v>
      </c>
      <c r="B6435" t="str">
        <f>'4L'!$AZ$111</f>
        <v>B0275SST_WR</v>
      </c>
      <c r="F6435">
        <f>IF(ISBLANK('4L'!$F$111),"",'4L'!$F$111)</f>
        <v>0</v>
      </c>
    </row>
    <row r="6436" spans="1:6">
      <c r="A6436" t="s">
        <v>15725</v>
      </c>
      <c r="B6436" t="str">
        <f>'4L'!$BA$111</f>
        <v>B0275SST_RWT</v>
      </c>
      <c r="F6436">
        <f>IF(ISBLANK('4L'!$G$111),"",'4L'!$G$111)</f>
        <v>0</v>
      </c>
    </row>
    <row r="6437" spans="1:6">
      <c r="A6437" t="s">
        <v>15725</v>
      </c>
      <c r="B6437" t="str">
        <f>'4L'!$BB$111</f>
        <v>B0275SST_RWS</v>
      </c>
      <c r="F6437">
        <f>IF(ISBLANK('4L'!$H$111),"",'4L'!$H$111)</f>
        <v>0</v>
      </c>
    </row>
    <row r="6438" spans="1:6">
      <c r="A6438" t="s">
        <v>15725</v>
      </c>
      <c r="B6438" t="str">
        <f>'4L'!$BC$111</f>
        <v>B0275SST_WT</v>
      </c>
      <c r="F6438">
        <f>IF(ISBLANK('4L'!$I$111),"",'4L'!$I$111)</f>
        <v>0</v>
      </c>
    </row>
    <row r="6439" spans="1:6">
      <c r="A6439" t="s">
        <v>15725</v>
      </c>
      <c r="B6439" t="str">
        <f>'4L'!$BD$111</f>
        <v>B0275SST_TWD</v>
      </c>
      <c r="F6439">
        <f>IF(ISBLANK('4L'!$J$111),"",'4L'!$J$111)</f>
        <v>0</v>
      </c>
    </row>
    <row r="6440" spans="1:6">
      <c r="A6440" t="s">
        <v>15725</v>
      </c>
      <c r="B6440" t="str">
        <f>'4L'!$BE$111</f>
        <v>B0275SST_TOT</v>
      </c>
      <c r="F6440">
        <f>IF(ISBLANK('4L'!$K$111),"",'4L'!$K$111)</f>
        <v>0</v>
      </c>
    </row>
    <row r="6441" spans="1:6">
      <c r="A6441" t="s">
        <v>15725</v>
      </c>
      <c r="B6441" t="str">
        <f>'4L'!$BF$111</f>
        <v>B0275SST_ASC</v>
      </c>
      <c r="F6441">
        <f>IF(ISBLANK('4L'!$L$111),"",'4L'!$L$111)</f>
        <v>0</v>
      </c>
    </row>
    <row r="6442" spans="1:6">
      <c r="A6442" t="s">
        <v>15725</v>
      </c>
      <c r="B6442" t="str">
        <f>'4L'!$BG$111</f>
        <v>B0275SST_TC</v>
      </c>
      <c r="F6442">
        <f>IF(ISBLANK('4L'!$M$111),"",'4L'!$M$111)</f>
        <v>0</v>
      </c>
    </row>
    <row r="6443" spans="1:6">
      <c r="A6443" t="s">
        <v>15725</v>
      </c>
      <c r="B6443" t="str">
        <f>'4L'!$BH$111</f>
        <v>B0275SST_TOT8</v>
      </c>
      <c r="F6443">
        <f>IF(ISBLANK('4L'!$N$111),"",'4L'!$N$111)</f>
        <v>0</v>
      </c>
    </row>
    <row r="6444" spans="1:6">
      <c r="A6444" t="s">
        <v>15725</v>
      </c>
      <c r="B6444" t="str">
        <f>'4L'!$BI$111</f>
        <v>B0275SST_TOT78</v>
      </c>
      <c r="F6444">
        <f>IF(ISBLANK('4L'!$O$111),"",'4L'!$O$111)</f>
        <v>0</v>
      </c>
    </row>
    <row r="6445" spans="1:6">
      <c r="A6445" t="s">
        <v>15725</v>
      </c>
      <c r="B6445" t="str">
        <f>'4L'!$BP$111</f>
        <v>B0400SEMD_CUMME</v>
      </c>
      <c r="F6445" t="str">
        <f>IF(ISBLANK('4L'!$V$111),"",'4L'!$V$111)</f>
        <v/>
      </c>
    </row>
    <row r="6446" spans="1:6">
      <c r="A6446" t="s">
        <v>15725</v>
      </c>
      <c r="B6446" t="str">
        <f>'4L'!$BQ$111</f>
        <v>B0400SEMD_CUMMA</v>
      </c>
      <c r="F6446" t="str">
        <f>IF(ISBLANK('4L'!$W$111),"",'4L'!$W$111)</f>
        <v/>
      </c>
    </row>
    <row r="6447" spans="1:6">
      <c r="A6447" t="s">
        <v>15725</v>
      </c>
      <c r="B6447" t="str">
        <f>'4L'!$BR$111</f>
        <v>B0400SEMD_CUMMT</v>
      </c>
      <c r="F6447" t="str">
        <f>IF(ISBLANK('4L'!$X$111),"",'4L'!$X$111)</f>
        <v/>
      </c>
    </row>
    <row r="6448" spans="1:6">
      <c r="A6448" t="s">
        <v>15725</v>
      </c>
      <c r="B6448" t="str">
        <f>'4L'!$AZ$112</f>
        <v>B0276SNC_WR</v>
      </c>
      <c r="F6448" t="str">
        <f>IF(ISBLANK('4L'!$F$112),"",'4L'!$F$112)</f>
        <v/>
      </c>
    </row>
    <row r="6449" spans="1:6">
      <c r="A6449" t="s">
        <v>15725</v>
      </c>
      <c r="B6449" t="str">
        <f>'4L'!$BA$112</f>
        <v>B0276SNC_RWT</v>
      </c>
      <c r="F6449" t="str">
        <f>IF(ISBLANK('4L'!$G$112),"",'4L'!$G$112)</f>
        <v/>
      </c>
    </row>
    <row r="6450" spans="1:6">
      <c r="A6450" t="s">
        <v>15725</v>
      </c>
      <c r="B6450" t="str">
        <f>'4L'!$BB$112</f>
        <v>B0276SNC_RWS</v>
      </c>
      <c r="F6450" t="str">
        <f>IF(ISBLANK('4L'!$H$112),"",'4L'!$H$112)</f>
        <v/>
      </c>
    </row>
    <row r="6451" spans="1:6">
      <c r="A6451" t="s">
        <v>15725</v>
      </c>
      <c r="B6451" t="str">
        <f>'4L'!$BC$112</f>
        <v>B0276SNC_WT</v>
      </c>
      <c r="F6451" t="str">
        <f>IF(ISBLANK('4L'!$I$112),"",'4L'!$I$112)</f>
        <v/>
      </c>
    </row>
    <row r="6452" spans="1:6">
      <c r="A6452" t="s">
        <v>15725</v>
      </c>
      <c r="B6452" t="str">
        <f>'4L'!$BD$112</f>
        <v>B0276SNC_TWD</v>
      </c>
      <c r="F6452" t="str">
        <f>IF(ISBLANK('4L'!$J$112),"",'4L'!$J$112)</f>
        <v/>
      </c>
    </row>
    <row r="6453" spans="1:6">
      <c r="A6453" t="s">
        <v>15725</v>
      </c>
      <c r="B6453" t="str">
        <f>'4L'!$BE$112</f>
        <v>B0276SNC_TOT</v>
      </c>
      <c r="F6453">
        <f>IF(ISBLANK('4L'!$K$112),"",'4L'!$K$112)</f>
        <v>0</v>
      </c>
    </row>
    <row r="6454" spans="1:6">
      <c r="A6454" t="s">
        <v>15725</v>
      </c>
      <c r="B6454" t="str">
        <f>'4L'!$BF$112</f>
        <v>B0276SNC_ASC</v>
      </c>
      <c r="F6454" t="str">
        <f>IF(ISBLANK('4L'!$L$112),"",'4L'!$L$112)</f>
        <v/>
      </c>
    </row>
    <row r="6455" spans="1:6">
      <c r="A6455" t="s">
        <v>15725</v>
      </c>
      <c r="B6455" t="str">
        <f>'4L'!$BG$112</f>
        <v>B0276SNC_TC</v>
      </c>
      <c r="F6455" t="str">
        <f>IF(ISBLANK('4L'!$M$112),"",'4L'!$M$112)</f>
        <v/>
      </c>
    </row>
    <row r="6456" spans="1:6">
      <c r="A6456" t="s">
        <v>15725</v>
      </c>
      <c r="B6456" t="str">
        <f>'4L'!$BH$112</f>
        <v>B0276SNC_TOT8</v>
      </c>
      <c r="F6456">
        <f>IF(ISBLANK('4L'!$N$112),"",'4L'!$N$112)</f>
        <v>0</v>
      </c>
    </row>
    <row r="6457" spans="1:6">
      <c r="A6457" t="s">
        <v>15725</v>
      </c>
      <c r="B6457" t="str">
        <f>'4L'!$BI$112</f>
        <v>B0276SNC_TOT78</v>
      </c>
      <c r="F6457">
        <f>IF(ISBLANK('4L'!$O$112),"",'4L'!$O$112)</f>
        <v>0</v>
      </c>
    </row>
    <row r="6458" spans="1:6">
      <c r="A6458" t="s">
        <v>15725</v>
      </c>
      <c r="B6458" t="str">
        <f>'4L'!$AZ$113</f>
        <v>B0277SNO_WR</v>
      </c>
      <c r="F6458" t="str">
        <f>IF(ISBLANK('4L'!$F$113),"",'4L'!$F$113)</f>
        <v/>
      </c>
    </row>
    <row r="6459" spans="1:6">
      <c r="A6459" t="s">
        <v>15725</v>
      </c>
      <c r="B6459" t="str">
        <f>'4L'!$BA$113</f>
        <v>B0277SNO_RWT</v>
      </c>
      <c r="F6459" t="str">
        <f>IF(ISBLANK('4L'!$G$113),"",'4L'!$G$113)</f>
        <v/>
      </c>
    </row>
    <row r="6460" spans="1:6">
      <c r="A6460" t="s">
        <v>15725</v>
      </c>
      <c r="B6460" t="str">
        <f>'4L'!$BB$113</f>
        <v>B0277SNO_RWS</v>
      </c>
      <c r="F6460" t="str">
        <f>IF(ISBLANK('4L'!$H$113),"",'4L'!$H$113)</f>
        <v/>
      </c>
    </row>
    <row r="6461" spans="1:6">
      <c r="A6461" t="s">
        <v>15725</v>
      </c>
      <c r="B6461" t="str">
        <f>'4L'!$BC$113</f>
        <v>B0277SNO_WT</v>
      </c>
      <c r="F6461" t="str">
        <f>IF(ISBLANK('4L'!$I$113),"",'4L'!$I$113)</f>
        <v/>
      </c>
    </row>
    <row r="6462" spans="1:6">
      <c r="A6462" t="s">
        <v>15725</v>
      </c>
      <c r="B6462" t="str">
        <f>'4L'!$BD$113</f>
        <v>B0277SNO_TWD</v>
      </c>
      <c r="F6462" t="str">
        <f>IF(ISBLANK('4L'!$J$113),"",'4L'!$J$113)</f>
        <v/>
      </c>
    </row>
    <row r="6463" spans="1:6">
      <c r="A6463" t="s">
        <v>15725</v>
      </c>
      <c r="B6463" t="str">
        <f>'4L'!$BE$113</f>
        <v>B0277SNO_TOT</v>
      </c>
      <c r="F6463">
        <f>IF(ISBLANK('4L'!$K$113),"",'4L'!$K$113)</f>
        <v>0</v>
      </c>
    </row>
    <row r="6464" spans="1:6">
      <c r="A6464" t="s">
        <v>15725</v>
      </c>
      <c r="B6464" t="str">
        <f>'4L'!$BF$113</f>
        <v>B0277SNO_ASC</v>
      </c>
      <c r="F6464" t="str">
        <f>IF(ISBLANK('4L'!$L$113),"",'4L'!$L$113)</f>
        <v/>
      </c>
    </row>
    <row r="6465" spans="1:6">
      <c r="A6465" t="s">
        <v>15725</v>
      </c>
      <c r="B6465" t="str">
        <f>'4L'!$BG$113</f>
        <v>B0277SNO_TC</v>
      </c>
      <c r="F6465" t="str">
        <f>IF(ISBLANK('4L'!$M$113),"",'4L'!$M$113)</f>
        <v/>
      </c>
    </row>
    <row r="6466" spans="1:6">
      <c r="A6466" t="s">
        <v>15725</v>
      </c>
      <c r="B6466" t="str">
        <f>'4L'!$BH$113</f>
        <v>B0277SNO_TOT8</v>
      </c>
      <c r="F6466">
        <f>IF(ISBLANK('4L'!$N$113),"",'4L'!$N$113)</f>
        <v>0</v>
      </c>
    </row>
    <row r="6467" spans="1:6">
      <c r="A6467" t="s">
        <v>15725</v>
      </c>
      <c r="B6467" t="str">
        <f>'4L'!$BI$113</f>
        <v>B0277SNO_TOT78</v>
      </c>
      <c r="F6467">
        <f>IF(ISBLANK('4L'!$O$113),"",'4L'!$O$113)</f>
        <v>0</v>
      </c>
    </row>
    <row r="6468" spans="1:6">
      <c r="A6468" t="s">
        <v>15725</v>
      </c>
      <c r="B6468" t="str">
        <f>'4L'!$AZ$114</f>
        <v>B0278SNT_WR</v>
      </c>
      <c r="F6468">
        <f>IF(ISBLANK('4L'!$F$114),"",'4L'!$F$114)</f>
        <v>0</v>
      </c>
    </row>
    <row r="6469" spans="1:6">
      <c r="A6469" t="s">
        <v>15725</v>
      </c>
      <c r="B6469" t="str">
        <f>'4L'!$BA$114</f>
        <v>B0278SNT_RWT</v>
      </c>
      <c r="F6469">
        <f>IF(ISBLANK('4L'!$G$114),"",'4L'!$G$114)</f>
        <v>0</v>
      </c>
    </row>
    <row r="6470" spans="1:6">
      <c r="A6470" t="s">
        <v>15725</v>
      </c>
      <c r="B6470" t="str">
        <f>'4L'!$BB$114</f>
        <v>B0278SNT_RWS</v>
      </c>
      <c r="F6470">
        <f>IF(ISBLANK('4L'!$H$114),"",'4L'!$H$114)</f>
        <v>0</v>
      </c>
    </row>
    <row r="6471" spans="1:6">
      <c r="A6471" t="s">
        <v>15725</v>
      </c>
      <c r="B6471" t="str">
        <f>'4L'!$BC$114</f>
        <v>B0278SNT_WT</v>
      </c>
      <c r="F6471">
        <f>IF(ISBLANK('4L'!$I$114),"",'4L'!$I$114)</f>
        <v>0</v>
      </c>
    </row>
    <row r="6472" spans="1:6">
      <c r="A6472" t="s">
        <v>15725</v>
      </c>
      <c r="B6472" t="str">
        <f>'4L'!$BD$114</f>
        <v>B0278SNT_TWD</v>
      </c>
      <c r="F6472">
        <f>IF(ISBLANK('4L'!$J$114),"",'4L'!$J$114)</f>
        <v>0</v>
      </c>
    </row>
    <row r="6473" spans="1:6">
      <c r="A6473" t="s">
        <v>15725</v>
      </c>
      <c r="B6473" t="str">
        <f>'4L'!$BE$114</f>
        <v>B0278SNT_TOT</v>
      </c>
      <c r="F6473">
        <f>IF(ISBLANK('4L'!$K$114),"",'4L'!$K$114)</f>
        <v>0</v>
      </c>
    </row>
    <row r="6474" spans="1:6">
      <c r="A6474" t="s">
        <v>15725</v>
      </c>
      <c r="B6474" t="str">
        <f>'4L'!$BF$114</f>
        <v>B0278SNT_ASC</v>
      </c>
      <c r="F6474">
        <f>IF(ISBLANK('4L'!$L$114),"",'4L'!$L$114)</f>
        <v>0</v>
      </c>
    </row>
    <row r="6475" spans="1:6">
      <c r="A6475" t="s">
        <v>15725</v>
      </c>
      <c r="B6475" t="str">
        <f>'4L'!$BG$114</f>
        <v>B0278SNT_TC</v>
      </c>
      <c r="F6475">
        <f>IF(ISBLANK('4L'!$M$114),"",'4L'!$M$114)</f>
        <v>0</v>
      </c>
    </row>
    <row r="6476" spans="1:6">
      <c r="A6476" t="s">
        <v>15725</v>
      </c>
      <c r="B6476" t="str">
        <f>'4L'!$BH$114</f>
        <v>B0278SNT_TOT8</v>
      </c>
      <c r="F6476">
        <f>IF(ISBLANK('4L'!$N$114),"",'4L'!$N$114)</f>
        <v>0</v>
      </c>
    </row>
    <row r="6477" spans="1:6">
      <c r="A6477" t="s">
        <v>15725</v>
      </c>
      <c r="B6477" t="str">
        <f>'4L'!$BI$114</f>
        <v>B0278SNT_TOT78</v>
      </c>
      <c r="F6477">
        <f>IF(ISBLANK('4L'!$O$114),"",'4L'!$O$114)</f>
        <v>0</v>
      </c>
    </row>
    <row r="6478" spans="1:6">
      <c r="A6478" t="s">
        <v>15725</v>
      </c>
      <c r="B6478" t="str">
        <f>'4L'!$BP$114</f>
        <v>B0401NSEMD_CUMME</v>
      </c>
      <c r="F6478" t="str">
        <f>IF(ISBLANK('4L'!$V$114),"",'4L'!$V$114)</f>
        <v/>
      </c>
    </row>
    <row r="6479" spans="1:6">
      <c r="A6479" t="s">
        <v>15725</v>
      </c>
      <c r="B6479" t="str">
        <f>'4L'!$BQ$114</f>
        <v>B0401NSEMD_CUMMA</v>
      </c>
      <c r="F6479" t="str">
        <f>IF(ISBLANK('4L'!$W$114),"",'4L'!$W$114)</f>
        <v/>
      </c>
    </row>
    <row r="6480" spans="1:6">
      <c r="A6480" t="s">
        <v>15725</v>
      </c>
      <c r="B6480" t="str">
        <f>'4L'!$BR$114</f>
        <v>B0401NSEMD_CUMMT</v>
      </c>
      <c r="F6480" t="str">
        <f>IF(ISBLANK('4L'!$X$114),"",'4L'!$X$114)</f>
        <v/>
      </c>
    </row>
    <row r="6481" spans="1:6">
      <c r="A6481" t="s">
        <v>15725</v>
      </c>
      <c r="B6481" t="str">
        <f>'4L'!$AZ$115</f>
        <v>B0279ALC_WR</v>
      </c>
      <c r="F6481" t="str">
        <f>IF(ISBLANK('4L'!$F$115),"",'4L'!$F$115)</f>
        <v/>
      </c>
    </row>
    <row r="6482" spans="1:6">
      <c r="A6482" t="s">
        <v>15725</v>
      </c>
      <c r="B6482" t="str">
        <f>'4L'!$BA$115</f>
        <v>B0279ALC_RWT</v>
      </c>
      <c r="F6482" t="str">
        <f>IF(ISBLANK('4L'!$G$115),"",'4L'!$G$115)</f>
        <v/>
      </c>
    </row>
    <row r="6483" spans="1:6">
      <c r="A6483" t="s">
        <v>15725</v>
      </c>
      <c r="B6483" t="str">
        <f>'4L'!$BB$115</f>
        <v>B0279ALC_RWS</v>
      </c>
      <c r="F6483" t="str">
        <f>IF(ISBLANK('4L'!$H$115),"",'4L'!$H$115)</f>
        <v/>
      </c>
    </row>
    <row r="6484" spans="1:6">
      <c r="A6484" t="s">
        <v>15725</v>
      </c>
      <c r="B6484" t="str">
        <f>'4L'!$BC$115</f>
        <v>B0279ALC_WT</v>
      </c>
      <c r="F6484" t="str">
        <f>IF(ISBLANK('4L'!$I$115),"",'4L'!$I$115)</f>
        <v/>
      </c>
    </row>
    <row r="6485" spans="1:6">
      <c r="A6485" t="s">
        <v>15725</v>
      </c>
      <c r="B6485" t="str">
        <f>'4L'!$BD$115</f>
        <v>B0279ALC_TWD</v>
      </c>
      <c r="F6485" t="str">
        <f>IF(ISBLANK('4L'!$J$115),"",'4L'!$J$115)</f>
        <v/>
      </c>
    </row>
    <row r="6486" spans="1:6">
      <c r="A6486" t="s">
        <v>15725</v>
      </c>
      <c r="B6486" t="str">
        <f>'4L'!$BE$115</f>
        <v>B0279ALC_TOT</v>
      </c>
      <c r="F6486">
        <f>IF(ISBLANK('4L'!$K$115),"",'4L'!$K$115)</f>
        <v>0</v>
      </c>
    </row>
    <row r="6487" spans="1:6">
      <c r="A6487" t="s">
        <v>15725</v>
      </c>
      <c r="B6487" t="str">
        <f>'4L'!$BF$115</f>
        <v>B0279ALC_ASC</v>
      </c>
      <c r="F6487" t="str">
        <f>IF(ISBLANK('4L'!$L$115),"",'4L'!$L$115)</f>
        <v/>
      </c>
    </row>
    <row r="6488" spans="1:6">
      <c r="A6488" t="s">
        <v>15725</v>
      </c>
      <c r="B6488" t="str">
        <f>'4L'!$BG$115</f>
        <v>B0279ALC_TC</v>
      </c>
      <c r="F6488" t="str">
        <f>IF(ISBLANK('4L'!$M$115),"",'4L'!$M$115)</f>
        <v/>
      </c>
    </row>
    <row r="6489" spans="1:6">
      <c r="A6489" t="s">
        <v>15725</v>
      </c>
      <c r="B6489" t="str">
        <f>'4L'!$BH$115</f>
        <v>B0279ALC_TOT8</v>
      </c>
      <c r="F6489">
        <f>IF(ISBLANK('4L'!$N$115),"",'4L'!$N$115)</f>
        <v>0</v>
      </c>
    </row>
    <row r="6490" spans="1:6">
      <c r="A6490" t="s">
        <v>15725</v>
      </c>
      <c r="B6490" t="str">
        <f>'4L'!$BI$115</f>
        <v>B0279ALC_TOT78</v>
      </c>
      <c r="F6490">
        <f>IF(ISBLANK('4L'!$O$115),"",'4L'!$O$115)</f>
        <v>0</v>
      </c>
    </row>
    <row r="6491" spans="1:6">
      <c r="A6491" t="s">
        <v>15725</v>
      </c>
      <c r="B6491" t="str">
        <f>'4L'!$BP$115</f>
        <v>B0402AL1C_CUMME</v>
      </c>
      <c r="F6491" t="str">
        <f>IF(ISBLANK('4L'!$V$115),"",'4L'!$V$115)</f>
        <v/>
      </c>
    </row>
    <row r="6492" spans="1:6">
      <c r="A6492" t="s">
        <v>15725</v>
      </c>
      <c r="B6492" t="str">
        <f>'4L'!$BQ$115</f>
        <v>B0402AL1C_CUMMA</v>
      </c>
      <c r="F6492" t="str">
        <f>IF(ISBLANK('4L'!$W$115),"",'4L'!$W$115)</f>
        <v/>
      </c>
    </row>
    <row r="6493" spans="1:6">
      <c r="A6493" t="s">
        <v>15725</v>
      </c>
      <c r="B6493" t="str">
        <f>'4L'!$BR$115</f>
        <v>B0402AL1C_CUMMT</v>
      </c>
      <c r="F6493" t="str">
        <f>IF(ISBLANK('4L'!$X$115),"",'4L'!$X$115)</f>
        <v/>
      </c>
    </row>
    <row r="6494" spans="1:6">
      <c r="A6494" t="s">
        <v>15725</v>
      </c>
      <c r="B6494" t="str">
        <f>'4L'!$AZ$116</f>
        <v>B0280ALO_WR</v>
      </c>
      <c r="F6494" t="str">
        <f>IF(ISBLANK('4L'!$F$116),"",'4L'!$F$116)</f>
        <v/>
      </c>
    </row>
    <row r="6495" spans="1:6">
      <c r="A6495" t="s">
        <v>15725</v>
      </c>
      <c r="B6495" t="str">
        <f>'4L'!$BA$116</f>
        <v>B0280ALO_RWT</v>
      </c>
      <c r="F6495" t="str">
        <f>IF(ISBLANK('4L'!$G$116),"",'4L'!$G$116)</f>
        <v/>
      </c>
    </row>
    <row r="6496" spans="1:6">
      <c r="A6496" t="s">
        <v>15725</v>
      </c>
      <c r="B6496" t="str">
        <f>'4L'!$BB$116</f>
        <v>B0280ALO_RWS</v>
      </c>
      <c r="F6496" t="str">
        <f>IF(ISBLANK('4L'!$H$116),"",'4L'!$H$116)</f>
        <v/>
      </c>
    </row>
    <row r="6497" spans="1:6">
      <c r="A6497" t="s">
        <v>15725</v>
      </c>
      <c r="B6497" t="str">
        <f>'4L'!$BC$116</f>
        <v>B0280ALO_WT</v>
      </c>
      <c r="F6497" t="str">
        <f>IF(ISBLANK('4L'!$I$116),"",'4L'!$I$116)</f>
        <v/>
      </c>
    </row>
    <row r="6498" spans="1:6">
      <c r="A6498" t="s">
        <v>15725</v>
      </c>
      <c r="B6498" t="str">
        <f>'4L'!$BD$116</f>
        <v>B0280ALO_TWD</v>
      </c>
      <c r="F6498" t="str">
        <f>IF(ISBLANK('4L'!$J$116),"",'4L'!$J$116)</f>
        <v/>
      </c>
    </row>
    <row r="6499" spans="1:6">
      <c r="A6499" t="s">
        <v>15725</v>
      </c>
      <c r="B6499" t="str">
        <f>'4L'!$BE$116</f>
        <v>B0280ALO_TOT</v>
      </c>
      <c r="F6499">
        <f>IF(ISBLANK('4L'!$K$116),"",'4L'!$K$116)</f>
        <v>0</v>
      </c>
    </row>
    <row r="6500" spans="1:6">
      <c r="A6500" t="s">
        <v>15725</v>
      </c>
      <c r="B6500" t="str">
        <f>'4L'!$BF$116</f>
        <v>B0280ALO_ASC</v>
      </c>
      <c r="F6500" t="str">
        <f>IF(ISBLANK('4L'!$L$116),"",'4L'!$L$116)</f>
        <v/>
      </c>
    </row>
    <row r="6501" spans="1:6">
      <c r="A6501" t="s">
        <v>15725</v>
      </c>
      <c r="B6501" t="str">
        <f>'4L'!$BG$116</f>
        <v>B0280ALO_TC</v>
      </c>
      <c r="F6501" t="str">
        <f>IF(ISBLANK('4L'!$M$116),"",'4L'!$M$116)</f>
        <v/>
      </c>
    </row>
    <row r="6502" spans="1:6">
      <c r="A6502" t="s">
        <v>15725</v>
      </c>
      <c r="B6502" t="str">
        <f>'4L'!$BH$116</f>
        <v>B0280ALO_TOT8</v>
      </c>
      <c r="F6502">
        <f>IF(ISBLANK('4L'!$N$116),"",'4L'!$N$116)</f>
        <v>0</v>
      </c>
    </row>
    <row r="6503" spans="1:6">
      <c r="A6503" t="s">
        <v>15725</v>
      </c>
      <c r="B6503" t="str">
        <f>'4L'!$BI$116</f>
        <v>B0280ALO_TOT78</v>
      </c>
      <c r="F6503">
        <f>IF(ISBLANK('4L'!$O$116),"",'4L'!$O$116)</f>
        <v>0</v>
      </c>
    </row>
    <row r="6504" spans="1:6">
      <c r="A6504" t="s">
        <v>15725</v>
      </c>
      <c r="B6504" t="str">
        <f>'4L'!$BP$116</f>
        <v>B0403AL1O_CUMME</v>
      </c>
      <c r="F6504" t="str">
        <f>IF(ISBLANK('4L'!$V$116),"",'4L'!$V$116)</f>
        <v/>
      </c>
    </row>
    <row r="6505" spans="1:6">
      <c r="A6505" t="s">
        <v>15725</v>
      </c>
      <c r="B6505" t="str">
        <f>'4L'!$BQ$116</f>
        <v>B0403AL1O_CUMMA</v>
      </c>
      <c r="F6505" t="str">
        <f>IF(ISBLANK('4L'!$W$116),"",'4L'!$W$116)</f>
        <v/>
      </c>
    </row>
    <row r="6506" spans="1:6">
      <c r="A6506" t="s">
        <v>15725</v>
      </c>
      <c r="B6506" t="str">
        <f>'4L'!$BR$116</f>
        <v>B0403AL1O_CUMMT</v>
      </c>
      <c r="F6506" t="str">
        <f>IF(ISBLANK('4L'!$X$116),"",'4L'!$X$116)</f>
        <v/>
      </c>
    </row>
    <row r="6507" spans="1:6">
      <c r="A6507" t="s">
        <v>15725</v>
      </c>
      <c r="B6507" t="str">
        <f>'4L'!$AZ$117</f>
        <v>B0281ALC_WR</v>
      </c>
      <c r="F6507" t="str">
        <f>IF(ISBLANK('4L'!$F$117),"",'4L'!$F$117)</f>
        <v/>
      </c>
    </row>
    <row r="6508" spans="1:6">
      <c r="A6508" t="s">
        <v>15725</v>
      </c>
      <c r="B6508" t="str">
        <f>'4L'!$BA$117</f>
        <v>B0281ALC_RWT</v>
      </c>
      <c r="F6508" t="str">
        <f>IF(ISBLANK('4L'!$G$117),"",'4L'!$G$117)</f>
        <v/>
      </c>
    </row>
    <row r="6509" spans="1:6">
      <c r="A6509" t="s">
        <v>15725</v>
      </c>
      <c r="B6509" t="str">
        <f>'4L'!$BB$117</f>
        <v>B0281ALC_RWS</v>
      </c>
      <c r="F6509" t="str">
        <f>IF(ISBLANK('4L'!$H$117),"",'4L'!$H$117)</f>
        <v/>
      </c>
    </row>
    <row r="6510" spans="1:6">
      <c r="A6510" t="s">
        <v>15725</v>
      </c>
      <c r="B6510" t="str">
        <f>'4L'!$BC$117</f>
        <v>B0281ALC_WT</v>
      </c>
      <c r="F6510" t="str">
        <f>IF(ISBLANK('4L'!$I$117),"",'4L'!$I$117)</f>
        <v/>
      </c>
    </row>
    <row r="6511" spans="1:6">
      <c r="A6511" t="s">
        <v>15725</v>
      </c>
      <c r="B6511" t="str">
        <f>'4L'!$BD$117</f>
        <v>B0281ALC_TWD</v>
      </c>
      <c r="F6511" t="str">
        <f>IF(ISBLANK('4L'!$J$117),"",'4L'!$J$117)</f>
        <v/>
      </c>
    </row>
    <row r="6512" spans="1:6">
      <c r="A6512" t="s">
        <v>15725</v>
      </c>
      <c r="B6512" t="str">
        <f>'4L'!$BE$117</f>
        <v>B0281ALC_TOT</v>
      </c>
      <c r="F6512">
        <f>IF(ISBLANK('4L'!$K$117),"",'4L'!$K$117)</f>
        <v>0</v>
      </c>
    </row>
    <row r="6513" spans="1:6">
      <c r="A6513" t="s">
        <v>15725</v>
      </c>
      <c r="B6513" t="str">
        <f>'4L'!$BF$117</f>
        <v>B0281ALC_ASC</v>
      </c>
      <c r="F6513" t="str">
        <f>IF(ISBLANK('4L'!$L$117),"",'4L'!$L$117)</f>
        <v/>
      </c>
    </row>
    <row r="6514" spans="1:6">
      <c r="A6514" t="s">
        <v>15725</v>
      </c>
      <c r="B6514" t="str">
        <f>'4L'!$BG$117</f>
        <v>B0281ALC_TC</v>
      </c>
      <c r="F6514" t="str">
        <f>IF(ISBLANK('4L'!$M$117),"",'4L'!$M$117)</f>
        <v/>
      </c>
    </row>
    <row r="6515" spans="1:6">
      <c r="A6515" t="s">
        <v>15725</v>
      </c>
      <c r="B6515" t="str">
        <f>'4L'!$BH$117</f>
        <v>B0281ALC_TOT8</v>
      </c>
      <c r="F6515">
        <f>IF(ISBLANK('4L'!$N$117),"",'4L'!$N$117)</f>
        <v>0</v>
      </c>
    </row>
    <row r="6516" spans="1:6">
      <c r="A6516" t="s">
        <v>15725</v>
      </c>
      <c r="B6516" t="str">
        <f>'4L'!$BI$117</f>
        <v>B0281ALC_TOT78</v>
      </c>
      <c r="F6516">
        <f>IF(ISBLANK('4L'!$O$117),"",'4L'!$O$117)</f>
        <v>0</v>
      </c>
    </row>
    <row r="6517" spans="1:6">
      <c r="A6517" t="s">
        <v>15725</v>
      </c>
      <c r="B6517" t="str">
        <f>'4L'!$BP$117</f>
        <v>B0403AL2C_CUMME</v>
      </c>
      <c r="F6517" t="str">
        <f>IF(ISBLANK('4L'!$V$117),"",'4L'!$V$117)</f>
        <v/>
      </c>
    </row>
    <row r="6518" spans="1:6">
      <c r="A6518" t="s">
        <v>15725</v>
      </c>
      <c r="B6518" t="str">
        <f>'4L'!$BQ$117</f>
        <v>B0403AL2C_CUMMA</v>
      </c>
      <c r="F6518" t="str">
        <f>IF(ISBLANK('4L'!$W$117),"",'4L'!$W$117)</f>
        <v/>
      </c>
    </row>
    <row r="6519" spans="1:6">
      <c r="A6519" t="s">
        <v>15725</v>
      </c>
      <c r="B6519" t="str">
        <f>'4L'!$BR$117</f>
        <v>B0403AL2C_CUMMT</v>
      </c>
      <c r="F6519" t="str">
        <f>IF(ISBLANK('4L'!$X$117),"",'4L'!$X$117)</f>
        <v/>
      </c>
    </row>
    <row r="6520" spans="1:6">
      <c r="A6520" t="s">
        <v>15725</v>
      </c>
      <c r="B6520" t="str">
        <f>'4L'!$AZ$118</f>
        <v>B0282ALO_WR</v>
      </c>
      <c r="F6520" t="str">
        <f>IF(ISBLANK('4L'!$F$118),"",'4L'!$F$118)</f>
        <v/>
      </c>
    </row>
    <row r="6521" spans="1:6">
      <c r="A6521" t="s">
        <v>15725</v>
      </c>
      <c r="B6521" t="str">
        <f>'4L'!$BA$118</f>
        <v>B0282ALO_RWT</v>
      </c>
      <c r="F6521" t="str">
        <f>IF(ISBLANK('4L'!$G$118),"",'4L'!$G$118)</f>
        <v/>
      </c>
    </row>
    <row r="6522" spans="1:6">
      <c r="A6522" t="s">
        <v>15725</v>
      </c>
      <c r="B6522" t="str">
        <f>'4L'!$BB$118</f>
        <v>B0282ALO_RWS</v>
      </c>
      <c r="F6522" t="str">
        <f>IF(ISBLANK('4L'!$H$118),"",'4L'!$H$118)</f>
        <v/>
      </c>
    </row>
    <row r="6523" spans="1:6">
      <c r="A6523" t="s">
        <v>15725</v>
      </c>
      <c r="B6523" t="str">
        <f>'4L'!$BC$118</f>
        <v>B0282ALO_WT</v>
      </c>
      <c r="F6523" t="str">
        <f>IF(ISBLANK('4L'!$I$118),"",'4L'!$I$118)</f>
        <v/>
      </c>
    </row>
    <row r="6524" spans="1:6">
      <c r="A6524" t="s">
        <v>15725</v>
      </c>
      <c r="B6524" t="str">
        <f>'4L'!$BD$118</f>
        <v>B0282ALO_TWD</v>
      </c>
      <c r="F6524" t="str">
        <f>IF(ISBLANK('4L'!$J$118),"",'4L'!$J$118)</f>
        <v/>
      </c>
    </row>
    <row r="6525" spans="1:6">
      <c r="A6525" t="s">
        <v>15725</v>
      </c>
      <c r="B6525" t="str">
        <f>'4L'!$BE$118</f>
        <v>B0282ALO_TOT</v>
      </c>
      <c r="F6525">
        <f>IF(ISBLANK('4L'!$K$118),"",'4L'!$K$118)</f>
        <v>0</v>
      </c>
    </row>
    <row r="6526" spans="1:6">
      <c r="A6526" t="s">
        <v>15725</v>
      </c>
      <c r="B6526" t="str">
        <f>'4L'!$BF$118</f>
        <v>B0282ALO_ASC</v>
      </c>
      <c r="F6526" t="str">
        <f>IF(ISBLANK('4L'!$L$118),"",'4L'!$L$118)</f>
        <v/>
      </c>
    </row>
    <row r="6527" spans="1:6">
      <c r="A6527" t="s">
        <v>15725</v>
      </c>
      <c r="B6527" t="str">
        <f>'4L'!$BG$118</f>
        <v>B0282ALO_TC</v>
      </c>
      <c r="F6527" t="str">
        <f>IF(ISBLANK('4L'!$M$118),"",'4L'!$M$118)</f>
        <v/>
      </c>
    </row>
    <row r="6528" spans="1:6">
      <c r="A6528" t="s">
        <v>15725</v>
      </c>
      <c r="B6528" t="str">
        <f>'4L'!$BH$118</f>
        <v>B0282ALO_TOT8</v>
      </c>
      <c r="F6528">
        <f>IF(ISBLANK('4L'!$N$118),"",'4L'!$N$118)</f>
        <v>0</v>
      </c>
    </row>
    <row r="6529" spans="1:6">
      <c r="A6529" t="s">
        <v>15725</v>
      </c>
      <c r="B6529" t="str">
        <f>'4L'!$BI$118</f>
        <v>B0282ALO_TOT78</v>
      </c>
      <c r="F6529">
        <f>IF(ISBLANK('4L'!$O$118),"",'4L'!$O$118)</f>
        <v>0</v>
      </c>
    </row>
    <row r="6530" spans="1:6">
      <c r="A6530" t="s">
        <v>15725</v>
      </c>
      <c r="B6530" t="str">
        <f>'4L'!$BP$118</f>
        <v>B0404AL2O_CUMME</v>
      </c>
      <c r="F6530" t="str">
        <f>IF(ISBLANK('4L'!$V$118),"",'4L'!$V$118)</f>
        <v/>
      </c>
    </row>
    <row r="6531" spans="1:6">
      <c r="A6531" t="s">
        <v>15725</v>
      </c>
      <c r="B6531" t="str">
        <f>'4L'!$BQ$118</f>
        <v>B0404AL2O_CUMMA</v>
      </c>
      <c r="F6531" t="str">
        <f>IF(ISBLANK('4L'!$W$118),"",'4L'!$W$118)</f>
        <v/>
      </c>
    </row>
    <row r="6532" spans="1:6">
      <c r="A6532" t="s">
        <v>15725</v>
      </c>
      <c r="B6532" t="str">
        <f>'4L'!$BR$118</f>
        <v>B0404AL2O_CUMMT</v>
      </c>
      <c r="F6532" t="str">
        <f>IF(ISBLANK('4L'!$X$118),"",'4L'!$X$118)</f>
        <v/>
      </c>
    </row>
    <row r="6533" spans="1:6">
      <c r="A6533" t="s">
        <v>15725</v>
      </c>
      <c r="B6533" t="str">
        <f>'4L'!$AZ$119</f>
        <v>B0283ALC_WR</v>
      </c>
      <c r="F6533" t="str">
        <f>IF(ISBLANK('4L'!$F$119),"",'4L'!$F$119)</f>
        <v/>
      </c>
    </row>
    <row r="6534" spans="1:6">
      <c r="A6534" t="s">
        <v>15725</v>
      </c>
      <c r="B6534" t="str">
        <f>'4L'!$BA$119</f>
        <v>B0283ALC_RWT</v>
      </c>
      <c r="F6534" t="str">
        <f>IF(ISBLANK('4L'!$G$119),"",'4L'!$G$119)</f>
        <v/>
      </c>
    </row>
    <row r="6535" spans="1:6">
      <c r="A6535" t="s">
        <v>15725</v>
      </c>
      <c r="B6535" t="str">
        <f>'4L'!$BB$119</f>
        <v>B0283ALC_RWS</v>
      </c>
      <c r="F6535" t="str">
        <f>IF(ISBLANK('4L'!$H$119),"",'4L'!$H$119)</f>
        <v/>
      </c>
    </row>
    <row r="6536" spans="1:6">
      <c r="A6536" t="s">
        <v>15725</v>
      </c>
      <c r="B6536" t="str">
        <f>'4L'!$BC$119</f>
        <v>B0283ALC_WT</v>
      </c>
      <c r="F6536" t="str">
        <f>IF(ISBLANK('4L'!$I$119),"",'4L'!$I$119)</f>
        <v/>
      </c>
    </row>
    <row r="6537" spans="1:6">
      <c r="A6537" t="s">
        <v>15725</v>
      </c>
      <c r="B6537" t="str">
        <f>'4L'!$BD$119</f>
        <v>B0283ALC_TWD</v>
      </c>
      <c r="F6537" t="str">
        <f>IF(ISBLANK('4L'!$J$119),"",'4L'!$J$119)</f>
        <v/>
      </c>
    </row>
    <row r="6538" spans="1:6">
      <c r="A6538" t="s">
        <v>15725</v>
      </c>
      <c r="B6538" t="str">
        <f>'4L'!$BE$119</f>
        <v>B0283ALC_TOT</v>
      </c>
      <c r="F6538">
        <f>IF(ISBLANK('4L'!$K$119),"",'4L'!$K$119)</f>
        <v>0</v>
      </c>
    </row>
    <row r="6539" spans="1:6">
      <c r="A6539" t="s">
        <v>15725</v>
      </c>
      <c r="B6539" t="str">
        <f>'4L'!$BF$119</f>
        <v>B0283ALC_ASC</v>
      </c>
      <c r="F6539" t="str">
        <f>IF(ISBLANK('4L'!$L$119),"",'4L'!$L$119)</f>
        <v/>
      </c>
    </row>
    <row r="6540" spans="1:6">
      <c r="A6540" t="s">
        <v>15725</v>
      </c>
      <c r="B6540" t="str">
        <f>'4L'!$BG$119</f>
        <v>B0283ALC_TC</v>
      </c>
      <c r="F6540" t="str">
        <f>IF(ISBLANK('4L'!$M$119),"",'4L'!$M$119)</f>
        <v/>
      </c>
    </row>
    <row r="6541" spans="1:6">
      <c r="A6541" t="s">
        <v>15725</v>
      </c>
      <c r="B6541" t="str">
        <f>'4L'!$BH$119</f>
        <v>B0283ALC_TOT8</v>
      </c>
      <c r="F6541">
        <f>IF(ISBLANK('4L'!$N$119),"",'4L'!$N$119)</f>
        <v>0</v>
      </c>
    </row>
    <row r="6542" spans="1:6">
      <c r="A6542" t="s">
        <v>15725</v>
      </c>
      <c r="B6542" t="str">
        <f>'4L'!$BI$119</f>
        <v>B0283ALC_TOT78</v>
      </c>
      <c r="F6542">
        <f>IF(ISBLANK('4L'!$O$119),"",'4L'!$O$119)</f>
        <v>0</v>
      </c>
    </row>
    <row r="6543" spans="1:6">
      <c r="A6543" t="s">
        <v>15725</v>
      </c>
      <c r="B6543" t="str">
        <f>'4L'!$BP$119</f>
        <v>B0405AL3C_CUMME</v>
      </c>
      <c r="F6543" t="str">
        <f>IF(ISBLANK('4L'!$V$119),"",'4L'!$V$119)</f>
        <v/>
      </c>
    </row>
    <row r="6544" spans="1:6">
      <c r="A6544" t="s">
        <v>15725</v>
      </c>
      <c r="B6544" t="str">
        <f>'4L'!$BQ$119</f>
        <v>B0405AL3C_CUMMA</v>
      </c>
      <c r="F6544" t="str">
        <f>IF(ISBLANK('4L'!$W$119),"",'4L'!$W$119)</f>
        <v/>
      </c>
    </row>
    <row r="6545" spans="1:6">
      <c r="A6545" t="s">
        <v>15725</v>
      </c>
      <c r="B6545" t="str">
        <f>'4L'!$BR$119</f>
        <v>B0405AL3C_CUMMT</v>
      </c>
      <c r="F6545" t="str">
        <f>IF(ISBLANK('4L'!$X$119),"",'4L'!$X$119)</f>
        <v/>
      </c>
    </row>
    <row r="6546" spans="1:6">
      <c r="A6546" t="s">
        <v>15725</v>
      </c>
      <c r="B6546" t="str">
        <f>'4L'!$AZ$120</f>
        <v>B0284ALO_WR</v>
      </c>
      <c r="F6546" t="str">
        <f>IF(ISBLANK('4L'!$F$120),"",'4L'!$F$120)</f>
        <v/>
      </c>
    </row>
    <row r="6547" spans="1:6">
      <c r="A6547" t="s">
        <v>15725</v>
      </c>
      <c r="B6547" t="str">
        <f>'4L'!$BA$120</f>
        <v>B0284ALO_RWT</v>
      </c>
      <c r="F6547" t="str">
        <f>IF(ISBLANK('4L'!$G$120),"",'4L'!$G$120)</f>
        <v/>
      </c>
    </row>
    <row r="6548" spans="1:6">
      <c r="A6548" t="s">
        <v>15725</v>
      </c>
      <c r="B6548" t="str">
        <f>'4L'!$BB$120</f>
        <v>B0284ALO_RWS</v>
      </c>
      <c r="F6548" t="str">
        <f>IF(ISBLANK('4L'!$H$120),"",'4L'!$H$120)</f>
        <v/>
      </c>
    </row>
    <row r="6549" spans="1:6">
      <c r="A6549" t="s">
        <v>15725</v>
      </c>
      <c r="B6549" t="str">
        <f>'4L'!$BC$120</f>
        <v>B0284ALO_WT</v>
      </c>
      <c r="F6549" t="str">
        <f>IF(ISBLANK('4L'!$I$120),"",'4L'!$I$120)</f>
        <v/>
      </c>
    </row>
    <row r="6550" spans="1:6">
      <c r="A6550" t="s">
        <v>15725</v>
      </c>
      <c r="B6550" t="str">
        <f>'4L'!$BD$120</f>
        <v>B0284ALO_TWD</v>
      </c>
      <c r="F6550" t="str">
        <f>IF(ISBLANK('4L'!$J$120),"",'4L'!$J$120)</f>
        <v/>
      </c>
    </row>
    <row r="6551" spans="1:6">
      <c r="A6551" t="s">
        <v>15725</v>
      </c>
      <c r="B6551" t="str">
        <f>'4L'!$BE$120</f>
        <v>B0284ALO_TOT</v>
      </c>
      <c r="F6551">
        <f>IF(ISBLANK('4L'!$K$120),"",'4L'!$K$120)</f>
        <v>0</v>
      </c>
    </row>
    <row r="6552" spans="1:6">
      <c r="A6552" t="s">
        <v>15725</v>
      </c>
      <c r="B6552" t="str">
        <f>'4L'!$BF$120</f>
        <v>B0284ALO_ASC</v>
      </c>
      <c r="F6552" t="str">
        <f>IF(ISBLANK('4L'!$L$120),"",'4L'!$L$120)</f>
        <v/>
      </c>
    </row>
    <row r="6553" spans="1:6">
      <c r="A6553" t="s">
        <v>15725</v>
      </c>
      <c r="B6553" t="str">
        <f>'4L'!$BG$120</f>
        <v>B0284ALO_TC</v>
      </c>
      <c r="F6553" t="str">
        <f>IF(ISBLANK('4L'!$M$120),"",'4L'!$M$120)</f>
        <v/>
      </c>
    </row>
    <row r="6554" spans="1:6">
      <c r="A6554" t="s">
        <v>15725</v>
      </c>
      <c r="B6554" t="str">
        <f>'4L'!$BH$120</f>
        <v>B0284ALO_TOT8</v>
      </c>
      <c r="F6554">
        <f>IF(ISBLANK('4L'!$N$120),"",'4L'!$N$120)</f>
        <v>0</v>
      </c>
    </row>
    <row r="6555" spans="1:6">
      <c r="A6555" t="s">
        <v>15725</v>
      </c>
      <c r="B6555" t="str">
        <f>'4L'!$BI$120</f>
        <v>B0284ALO_TOT78</v>
      </c>
      <c r="F6555">
        <f>IF(ISBLANK('4L'!$O$120),"",'4L'!$O$120)</f>
        <v>0</v>
      </c>
    </row>
    <row r="6556" spans="1:6">
      <c r="A6556" t="s">
        <v>15725</v>
      </c>
      <c r="B6556" t="str">
        <f>'4L'!$BP$120</f>
        <v>B0406AL3O_CUMME</v>
      </c>
      <c r="F6556" t="str">
        <f>IF(ISBLANK('4L'!$V$120),"",'4L'!$V$120)</f>
        <v/>
      </c>
    </row>
    <row r="6557" spans="1:6">
      <c r="A6557" t="s">
        <v>15725</v>
      </c>
      <c r="B6557" t="str">
        <f>'4L'!$BQ$120</f>
        <v>B0406AL3O_CUMMA</v>
      </c>
      <c r="F6557" t="str">
        <f>IF(ISBLANK('4L'!$W$120),"",'4L'!$W$120)</f>
        <v/>
      </c>
    </row>
    <row r="6558" spans="1:6">
      <c r="A6558" t="s">
        <v>15725</v>
      </c>
      <c r="B6558" t="str">
        <f>'4L'!$BR$120</f>
        <v>B0406AL3O_CUMMT</v>
      </c>
      <c r="F6558" t="str">
        <f>IF(ISBLANK('4L'!$X$120),"",'4L'!$X$120)</f>
        <v/>
      </c>
    </row>
    <row r="6559" spans="1:6">
      <c r="A6559" t="s">
        <v>15725</v>
      </c>
      <c r="B6559" t="str">
        <f>'4L'!$AZ$121</f>
        <v>B0285ALC_WR</v>
      </c>
      <c r="F6559" t="str">
        <f>IF(ISBLANK('4L'!$F$121),"",'4L'!$F$121)</f>
        <v/>
      </c>
    </row>
    <row r="6560" spans="1:6">
      <c r="A6560" t="s">
        <v>15725</v>
      </c>
      <c r="B6560" t="str">
        <f>'4L'!$BA$121</f>
        <v>B0285ALC_RWT</v>
      </c>
      <c r="F6560" t="str">
        <f>IF(ISBLANK('4L'!$G$121),"",'4L'!$G$121)</f>
        <v/>
      </c>
    </row>
    <row r="6561" spans="1:6">
      <c r="A6561" t="s">
        <v>15725</v>
      </c>
      <c r="B6561" t="str">
        <f>'4L'!$BB$121</f>
        <v>B0285ALC_RWS</v>
      </c>
      <c r="F6561" t="str">
        <f>IF(ISBLANK('4L'!$H$121),"",'4L'!$H$121)</f>
        <v/>
      </c>
    </row>
    <row r="6562" spans="1:6">
      <c r="A6562" t="s">
        <v>15725</v>
      </c>
      <c r="B6562" t="str">
        <f>'4L'!$BC$121</f>
        <v>B0285ALC_WT</v>
      </c>
      <c r="F6562" t="str">
        <f>IF(ISBLANK('4L'!$I$121),"",'4L'!$I$121)</f>
        <v/>
      </c>
    </row>
    <row r="6563" spans="1:6">
      <c r="A6563" t="s">
        <v>15725</v>
      </c>
      <c r="B6563" t="str">
        <f>'4L'!$BD$121</f>
        <v>B0285ALC_TWD</v>
      </c>
      <c r="F6563" t="str">
        <f>IF(ISBLANK('4L'!$J$121),"",'4L'!$J$121)</f>
        <v/>
      </c>
    </row>
    <row r="6564" spans="1:6">
      <c r="A6564" t="s">
        <v>15725</v>
      </c>
      <c r="B6564" t="str">
        <f>'4L'!$BE$121</f>
        <v>B0285ALC_TOT</v>
      </c>
      <c r="F6564">
        <f>IF(ISBLANK('4L'!$K$121),"",'4L'!$K$121)</f>
        <v>0</v>
      </c>
    </row>
    <row r="6565" spans="1:6">
      <c r="A6565" t="s">
        <v>15725</v>
      </c>
      <c r="B6565" t="str">
        <f>'4L'!$BF$121</f>
        <v>B0285ALC_ASC</v>
      </c>
      <c r="F6565" t="str">
        <f>IF(ISBLANK('4L'!$L$121),"",'4L'!$L$121)</f>
        <v/>
      </c>
    </row>
    <row r="6566" spans="1:6">
      <c r="A6566" t="s">
        <v>15725</v>
      </c>
      <c r="B6566" t="str">
        <f>'4L'!$BG$121</f>
        <v>B0285ALC_TC</v>
      </c>
      <c r="F6566" t="str">
        <f>IF(ISBLANK('4L'!$M$121),"",'4L'!$M$121)</f>
        <v/>
      </c>
    </row>
    <row r="6567" spans="1:6">
      <c r="A6567" t="s">
        <v>15725</v>
      </c>
      <c r="B6567" t="str">
        <f>'4L'!$BH$121</f>
        <v>B0285ALC_TOT8</v>
      </c>
      <c r="F6567">
        <f>IF(ISBLANK('4L'!$N$121),"",'4L'!$N$121)</f>
        <v>0</v>
      </c>
    </row>
    <row r="6568" spans="1:6">
      <c r="A6568" t="s">
        <v>15725</v>
      </c>
      <c r="B6568" t="str">
        <f>'4L'!$BI$121</f>
        <v>B0285ALC_TOT78</v>
      </c>
      <c r="F6568">
        <f>IF(ISBLANK('4L'!$O$121),"",'4L'!$O$121)</f>
        <v>0</v>
      </c>
    </row>
    <row r="6569" spans="1:6">
      <c r="A6569" t="s">
        <v>15725</v>
      </c>
      <c r="B6569" t="str">
        <f>'4L'!$BP$121</f>
        <v>B0407AL4C_CUMME</v>
      </c>
      <c r="F6569" t="str">
        <f>IF(ISBLANK('4L'!$V$121),"",'4L'!$V$121)</f>
        <v/>
      </c>
    </row>
    <row r="6570" spans="1:6">
      <c r="A6570" t="s">
        <v>15725</v>
      </c>
      <c r="B6570" t="str">
        <f>'4L'!$BQ$121</f>
        <v>B0407AL4C_CUMMA</v>
      </c>
      <c r="F6570" t="str">
        <f>IF(ISBLANK('4L'!$W$121),"",'4L'!$W$121)</f>
        <v/>
      </c>
    </row>
    <row r="6571" spans="1:6">
      <c r="A6571" t="s">
        <v>15725</v>
      </c>
      <c r="B6571" t="str">
        <f>'4L'!$BR$121</f>
        <v>B0407AL4C_CUMMT</v>
      </c>
      <c r="F6571" t="str">
        <f>IF(ISBLANK('4L'!$X$121),"",'4L'!$X$121)</f>
        <v/>
      </c>
    </row>
    <row r="6572" spans="1:6">
      <c r="A6572" t="s">
        <v>15725</v>
      </c>
      <c r="B6572" t="str">
        <f>'4L'!$AZ$122</f>
        <v>B0286ALO_WR</v>
      </c>
      <c r="F6572" t="str">
        <f>IF(ISBLANK('4L'!$F$122),"",'4L'!$F$122)</f>
        <v/>
      </c>
    </row>
    <row r="6573" spans="1:6">
      <c r="A6573" t="s">
        <v>15725</v>
      </c>
      <c r="B6573" t="str">
        <f>'4L'!$BA$122</f>
        <v>B0286ALO_RWT</v>
      </c>
      <c r="F6573" t="str">
        <f>IF(ISBLANK('4L'!$G$122),"",'4L'!$G$122)</f>
        <v/>
      </c>
    </row>
    <row r="6574" spans="1:6">
      <c r="A6574" t="s">
        <v>15725</v>
      </c>
      <c r="B6574" t="str">
        <f>'4L'!$BB$122</f>
        <v>B0286ALO_RWS</v>
      </c>
      <c r="F6574" t="str">
        <f>IF(ISBLANK('4L'!$H$122),"",'4L'!$H$122)</f>
        <v/>
      </c>
    </row>
    <row r="6575" spans="1:6">
      <c r="A6575" t="s">
        <v>15725</v>
      </c>
      <c r="B6575" t="str">
        <f>'4L'!$BC$122</f>
        <v>B0286ALO_WT</v>
      </c>
      <c r="F6575" t="str">
        <f>IF(ISBLANK('4L'!$I$122),"",'4L'!$I$122)</f>
        <v/>
      </c>
    </row>
    <row r="6576" spans="1:6">
      <c r="A6576" t="s">
        <v>15725</v>
      </c>
      <c r="B6576" t="str">
        <f>'4L'!$BD$122</f>
        <v>B0286ALO_TWD</v>
      </c>
      <c r="F6576" t="str">
        <f>IF(ISBLANK('4L'!$J$122),"",'4L'!$J$122)</f>
        <v/>
      </c>
    </row>
    <row r="6577" spans="1:6">
      <c r="A6577" t="s">
        <v>15725</v>
      </c>
      <c r="B6577" t="str">
        <f>'4L'!$BE$122</f>
        <v>B0286ALO_TOT</v>
      </c>
      <c r="F6577">
        <f>IF(ISBLANK('4L'!$K$122),"",'4L'!$K$122)</f>
        <v>0</v>
      </c>
    </row>
    <row r="6578" spans="1:6">
      <c r="A6578" t="s">
        <v>15725</v>
      </c>
      <c r="B6578" t="str">
        <f>'4L'!$BF$122</f>
        <v>B0286ALO_ASC</v>
      </c>
      <c r="F6578" t="str">
        <f>IF(ISBLANK('4L'!$L$122),"",'4L'!$L$122)</f>
        <v/>
      </c>
    </row>
    <row r="6579" spans="1:6">
      <c r="A6579" t="s">
        <v>15725</v>
      </c>
      <c r="B6579" t="str">
        <f>'4L'!$BG$122</f>
        <v>B0286ALO_TC</v>
      </c>
      <c r="F6579" t="str">
        <f>IF(ISBLANK('4L'!$M$122),"",'4L'!$M$122)</f>
        <v/>
      </c>
    </row>
    <row r="6580" spans="1:6">
      <c r="A6580" t="s">
        <v>15725</v>
      </c>
      <c r="B6580" t="str">
        <f>'4L'!$BH$122</f>
        <v>B0286ALO_TOT8</v>
      </c>
      <c r="F6580">
        <f>IF(ISBLANK('4L'!$N$122),"",'4L'!$N$122)</f>
        <v>0</v>
      </c>
    </row>
    <row r="6581" spans="1:6">
      <c r="A6581" t="s">
        <v>15725</v>
      </c>
      <c r="B6581" t="str">
        <f>'4L'!$BI$122</f>
        <v>B0286ALO_TOT78</v>
      </c>
      <c r="F6581">
        <f>IF(ISBLANK('4L'!$O$122),"",'4L'!$O$122)</f>
        <v>0</v>
      </c>
    </row>
    <row r="6582" spans="1:6">
      <c r="A6582" t="s">
        <v>15725</v>
      </c>
      <c r="B6582" t="str">
        <f>'4L'!$BP$122</f>
        <v>B0408AL4O_CUMME</v>
      </c>
      <c r="F6582" t="str">
        <f>IF(ISBLANK('4L'!$V$122),"",'4L'!$V$122)</f>
        <v/>
      </c>
    </row>
    <row r="6583" spans="1:6">
      <c r="A6583" t="s">
        <v>15725</v>
      </c>
      <c r="B6583" t="str">
        <f>'4L'!$BQ$122</f>
        <v>B0408AL4O_CUMMA</v>
      </c>
      <c r="F6583" t="str">
        <f>IF(ISBLANK('4L'!$W$122),"",'4L'!$W$122)</f>
        <v/>
      </c>
    </row>
    <row r="6584" spans="1:6">
      <c r="A6584" t="s">
        <v>15725</v>
      </c>
      <c r="B6584" t="str">
        <f>'4L'!$BR$122</f>
        <v>B0408AL4O_CUMMT</v>
      </c>
      <c r="F6584" t="str">
        <f>IF(ISBLANK('4L'!$X$122),"",'4L'!$X$122)</f>
        <v/>
      </c>
    </row>
    <row r="6585" spans="1:6">
      <c r="A6585" t="s">
        <v>15725</v>
      </c>
      <c r="B6585" t="str">
        <f>'4L'!$AZ$123</f>
        <v>B0287ALC_WR</v>
      </c>
      <c r="F6585" t="str">
        <f>IF(ISBLANK('4L'!$F$123),"",'4L'!$F$123)</f>
        <v/>
      </c>
    </row>
    <row r="6586" spans="1:6">
      <c r="A6586" t="s">
        <v>15725</v>
      </c>
      <c r="B6586" t="str">
        <f>'4L'!$BA$123</f>
        <v>B0287ALC_RWT</v>
      </c>
      <c r="F6586" t="str">
        <f>IF(ISBLANK('4L'!$G$123),"",'4L'!$G$123)</f>
        <v/>
      </c>
    </row>
    <row r="6587" spans="1:6">
      <c r="A6587" t="s">
        <v>15725</v>
      </c>
      <c r="B6587" t="str">
        <f>'4L'!$BB$123</f>
        <v>B0287ALC_RWS</v>
      </c>
      <c r="F6587" t="str">
        <f>IF(ISBLANK('4L'!$H$123),"",'4L'!$H$123)</f>
        <v/>
      </c>
    </row>
    <row r="6588" spans="1:6">
      <c r="A6588" t="s">
        <v>15725</v>
      </c>
      <c r="B6588" t="str">
        <f>'4L'!$BC$123</f>
        <v>B0287ALC_WT</v>
      </c>
      <c r="F6588" t="str">
        <f>IF(ISBLANK('4L'!$I$123),"",'4L'!$I$123)</f>
        <v/>
      </c>
    </row>
    <row r="6589" spans="1:6">
      <c r="A6589" t="s">
        <v>15725</v>
      </c>
      <c r="B6589" t="str">
        <f>'4L'!$BD$123</f>
        <v>B0287ALC_TWD</v>
      </c>
      <c r="F6589" t="str">
        <f>IF(ISBLANK('4L'!$J$123),"",'4L'!$J$123)</f>
        <v/>
      </c>
    </row>
    <row r="6590" spans="1:6">
      <c r="A6590" t="s">
        <v>15725</v>
      </c>
      <c r="B6590" t="str">
        <f>'4L'!$BE$123</f>
        <v>B0287ALC_TOT</v>
      </c>
      <c r="F6590">
        <f>IF(ISBLANK('4L'!$K$123),"",'4L'!$K$123)</f>
        <v>0</v>
      </c>
    </row>
    <row r="6591" spans="1:6">
      <c r="A6591" t="s">
        <v>15725</v>
      </c>
      <c r="B6591" t="str">
        <f>'4L'!$BF$123</f>
        <v>B0287ALC_ASC</v>
      </c>
      <c r="F6591" t="str">
        <f>IF(ISBLANK('4L'!$L$123),"",'4L'!$L$123)</f>
        <v/>
      </c>
    </row>
    <row r="6592" spans="1:6">
      <c r="A6592" t="s">
        <v>15725</v>
      </c>
      <c r="B6592" t="str">
        <f>'4L'!$BG$123</f>
        <v>B0287ALC_TC</v>
      </c>
      <c r="F6592" t="str">
        <f>IF(ISBLANK('4L'!$M$123),"",'4L'!$M$123)</f>
        <v/>
      </c>
    </row>
    <row r="6593" spans="1:6">
      <c r="A6593" t="s">
        <v>15725</v>
      </c>
      <c r="B6593" t="str">
        <f>'4L'!$BH$123</f>
        <v>B0287ALC_TOT8</v>
      </c>
      <c r="F6593">
        <f>IF(ISBLANK('4L'!$N$123),"",'4L'!$N$123)</f>
        <v>0</v>
      </c>
    </row>
    <row r="6594" spans="1:6">
      <c r="A6594" t="s">
        <v>15725</v>
      </c>
      <c r="B6594" t="str">
        <f>'4L'!$BI$123</f>
        <v>B0287ALC_TOT78</v>
      </c>
      <c r="F6594">
        <f>IF(ISBLANK('4L'!$O$123),"",'4L'!$O$123)</f>
        <v>0</v>
      </c>
    </row>
    <row r="6595" spans="1:6">
      <c r="A6595" t="s">
        <v>15725</v>
      </c>
      <c r="B6595" t="str">
        <f>'4L'!$BP$123</f>
        <v>B0409AL5C_CUMME</v>
      </c>
      <c r="F6595" t="str">
        <f>IF(ISBLANK('4L'!$V$123),"",'4L'!$V$123)</f>
        <v/>
      </c>
    </row>
    <row r="6596" spans="1:6">
      <c r="A6596" t="s">
        <v>15725</v>
      </c>
      <c r="B6596" t="str">
        <f>'4L'!$BQ$123</f>
        <v>B0409AL5C_CUMMA</v>
      </c>
      <c r="F6596" t="str">
        <f>IF(ISBLANK('4L'!$W$123),"",'4L'!$W$123)</f>
        <v/>
      </c>
    </row>
    <row r="6597" spans="1:6">
      <c r="A6597" t="s">
        <v>15725</v>
      </c>
      <c r="B6597" t="str">
        <f>'4L'!$BR$123</f>
        <v>B0409AL5C_CUMMT</v>
      </c>
      <c r="F6597" t="str">
        <f>IF(ISBLANK('4L'!$X$123),"",'4L'!$X$123)</f>
        <v/>
      </c>
    </row>
    <row r="6598" spans="1:6">
      <c r="A6598" t="s">
        <v>15725</v>
      </c>
      <c r="B6598" t="str">
        <f>'4L'!$AZ$124</f>
        <v>B0288ALO_WR</v>
      </c>
      <c r="F6598" t="str">
        <f>IF(ISBLANK('4L'!$F$124),"",'4L'!$F$124)</f>
        <v/>
      </c>
    </row>
    <row r="6599" spans="1:6">
      <c r="A6599" t="s">
        <v>15725</v>
      </c>
      <c r="B6599" t="str">
        <f>'4L'!$BA$124</f>
        <v>B0288ALO_RWT</v>
      </c>
      <c r="F6599" t="str">
        <f>IF(ISBLANK('4L'!$G$124),"",'4L'!$G$124)</f>
        <v/>
      </c>
    </row>
    <row r="6600" spans="1:6">
      <c r="A6600" t="s">
        <v>15725</v>
      </c>
      <c r="B6600" t="str">
        <f>'4L'!$BB$124</f>
        <v>B0288ALO_RWS</v>
      </c>
      <c r="F6600" t="str">
        <f>IF(ISBLANK('4L'!$H$124),"",'4L'!$H$124)</f>
        <v/>
      </c>
    </row>
    <row r="6601" spans="1:6">
      <c r="A6601" t="s">
        <v>15725</v>
      </c>
      <c r="B6601" t="str">
        <f>'4L'!$BC$124</f>
        <v>B0288ALO_WT</v>
      </c>
      <c r="F6601" t="str">
        <f>IF(ISBLANK('4L'!$I$124),"",'4L'!$I$124)</f>
        <v/>
      </c>
    </row>
    <row r="6602" spans="1:6">
      <c r="A6602" t="s">
        <v>15725</v>
      </c>
      <c r="B6602" t="str">
        <f>'4L'!$BD$124</f>
        <v>B0288ALO_TWD</v>
      </c>
      <c r="F6602" t="str">
        <f>IF(ISBLANK('4L'!$J$124),"",'4L'!$J$124)</f>
        <v/>
      </c>
    </row>
    <row r="6603" spans="1:6">
      <c r="A6603" t="s">
        <v>15725</v>
      </c>
      <c r="B6603" t="str">
        <f>'4L'!$BE$124</f>
        <v>B0288ALO_TOT</v>
      </c>
      <c r="F6603">
        <f>IF(ISBLANK('4L'!$K$124),"",'4L'!$K$124)</f>
        <v>0</v>
      </c>
    </row>
    <row r="6604" spans="1:6">
      <c r="A6604" t="s">
        <v>15725</v>
      </c>
      <c r="B6604" t="str">
        <f>'4L'!$BF$124</f>
        <v>B0288ALO_ASC</v>
      </c>
      <c r="F6604" t="str">
        <f>IF(ISBLANK('4L'!$L$124),"",'4L'!$L$124)</f>
        <v/>
      </c>
    </row>
    <row r="6605" spans="1:6">
      <c r="A6605" t="s">
        <v>15725</v>
      </c>
      <c r="B6605" t="str">
        <f>'4L'!$BG$124</f>
        <v>B0288ALO_TC</v>
      </c>
      <c r="F6605" t="str">
        <f>IF(ISBLANK('4L'!$M$124),"",'4L'!$M$124)</f>
        <v/>
      </c>
    </row>
    <row r="6606" spans="1:6">
      <c r="A6606" t="s">
        <v>15725</v>
      </c>
      <c r="B6606" t="str">
        <f>'4L'!$BH$124</f>
        <v>B0288ALO_TOT8</v>
      </c>
      <c r="F6606">
        <f>IF(ISBLANK('4L'!$N$124),"",'4L'!$N$124)</f>
        <v>0</v>
      </c>
    </row>
    <row r="6607" spans="1:6">
      <c r="A6607" t="s">
        <v>15725</v>
      </c>
      <c r="B6607" t="str">
        <f>'4L'!$BI$124</f>
        <v>B0288ALO_TOT78</v>
      </c>
      <c r="F6607">
        <f>IF(ISBLANK('4L'!$O$124),"",'4L'!$O$124)</f>
        <v>0</v>
      </c>
    </row>
    <row r="6608" spans="1:6">
      <c r="A6608" t="s">
        <v>15725</v>
      </c>
      <c r="B6608" t="str">
        <f>'4L'!$BP$124</f>
        <v>B0410AL5O_CUMME</v>
      </c>
      <c r="F6608" t="str">
        <f>IF(ISBLANK('4L'!$V$124),"",'4L'!$V$124)</f>
        <v/>
      </c>
    </row>
    <row r="6609" spans="1:6">
      <c r="A6609" t="s">
        <v>15725</v>
      </c>
      <c r="B6609" t="str">
        <f>'4L'!$BQ$124</f>
        <v>B0410AL5O_CUMMA</v>
      </c>
      <c r="F6609" t="str">
        <f>IF(ISBLANK('4L'!$W$124),"",'4L'!$W$124)</f>
        <v/>
      </c>
    </row>
    <row r="6610" spans="1:6">
      <c r="A6610" t="s">
        <v>15725</v>
      </c>
      <c r="B6610" t="str">
        <f>'4L'!$BR$124</f>
        <v>B0410AL5O_CUMMT</v>
      </c>
      <c r="F6610" t="str">
        <f>IF(ISBLANK('4L'!$X$124),"",'4L'!$X$124)</f>
        <v/>
      </c>
    </row>
    <row r="6611" spans="1:6">
      <c r="A6611" t="s">
        <v>15725</v>
      </c>
      <c r="B6611" t="str">
        <f>'4L'!$AZ$125</f>
        <v>B0286ALO_6WR</v>
      </c>
      <c r="F6611" t="str">
        <f>IF(ISBLANK('4L'!$F$125),"",'4L'!$F$125)</f>
        <v/>
      </c>
    </row>
    <row r="6612" spans="1:6">
      <c r="A6612" t="s">
        <v>15725</v>
      </c>
      <c r="B6612" t="str">
        <f>'4L'!$BA$125</f>
        <v>B0286ALO_6RWT</v>
      </c>
      <c r="F6612" t="str">
        <f>IF(ISBLANK('4L'!$G$125),"",'4L'!$G$125)</f>
        <v/>
      </c>
    </row>
    <row r="6613" spans="1:6">
      <c r="A6613" t="s">
        <v>15725</v>
      </c>
      <c r="B6613" t="str">
        <f>'4L'!$BB$125</f>
        <v>B0286ALO_6RWS</v>
      </c>
      <c r="F6613" t="str">
        <f>IF(ISBLANK('4L'!$H$125),"",'4L'!$H$125)</f>
        <v/>
      </c>
    </row>
    <row r="6614" spans="1:6">
      <c r="A6614" t="s">
        <v>15725</v>
      </c>
      <c r="B6614" t="str">
        <f>'4L'!$BC$125</f>
        <v>B0286ALO_6WT</v>
      </c>
      <c r="F6614" t="str">
        <f>IF(ISBLANK('4L'!$I$125),"",'4L'!$I$125)</f>
        <v/>
      </c>
    </row>
    <row r="6615" spans="1:6">
      <c r="A6615" t="s">
        <v>15725</v>
      </c>
      <c r="B6615" t="str">
        <f>'4L'!$BD$125</f>
        <v>B0286ALO_6TWD</v>
      </c>
      <c r="F6615" t="str">
        <f>IF(ISBLANK('4L'!$J$125),"",'4L'!$J$125)</f>
        <v/>
      </c>
    </row>
    <row r="6616" spans="1:6">
      <c r="A6616" t="s">
        <v>15725</v>
      </c>
      <c r="B6616" t="str">
        <f>'4L'!$BE$125</f>
        <v>B0286ALO_6TOT</v>
      </c>
      <c r="F6616">
        <f>IF(ISBLANK('4L'!$K$125),"",'4L'!$K$125)</f>
        <v>0</v>
      </c>
    </row>
    <row r="6617" spans="1:6">
      <c r="A6617" t="s">
        <v>15725</v>
      </c>
      <c r="B6617" t="str">
        <f>'4L'!$BF$125</f>
        <v>B0286ALO_6ASC</v>
      </c>
      <c r="F6617" t="str">
        <f>IF(ISBLANK('4L'!$L$125),"",'4L'!$L$125)</f>
        <v/>
      </c>
    </row>
    <row r="6618" spans="1:6">
      <c r="A6618" t="s">
        <v>15725</v>
      </c>
      <c r="B6618" t="str">
        <f>'4L'!$BG$125</f>
        <v>B0286ALO_6TC</v>
      </c>
      <c r="F6618" t="str">
        <f>IF(ISBLANK('4L'!$M$125),"",'4L'!$M$125)</f>
        <v/>
      </c>
    </row>
    <row r="6619" spans="1:6">
      <c r="A6619" t="s">
        <v>15725</v>
      </c>
      <c r="B6619" t="str">
        <f>'4L'!$BH$125</f>
        <v>B0286ALO_6TOT8</v>
      </c>
      <c r="F6619">
        <f>IF(ISBLANK('4L'!$N$125),"",'4L'!$N$125)</f>
        <v>0</v>
      </c>
    </row>
    <row r="6620" spans="1:6">
      <c r="A6620" t="s">
        <v>15725</v>
      </c>
      <c r="B6620" t="str">
        <f>'4L'!$BI$125</f>
        <v>B0286ALO_6TOT78</v>
      </c>
      <c r="F6620">
        <f>IF(ISBLANK('4L'!$O$125),"",'4L'!$O$125)</f>
        <v>0</v>
      </c>
    </row>
    <row r="6621" spans="1:6">
      <c r="A6621" t="s">
        <v>15725</v>
      </c>
      <c r="B6621" t="str">
        <f>'4L'!$BP$125</f>
        <v>B0409AL5C_6CUMME</v>
      </c>
      <c r="F6621" t="str">
        <f>IF(ISBLANK('4L'!$V$125),"",'4L'!$V$125)</f>
        <v/>
      </c>
    </row>
    <row r="6622" spans="1:6">
      <c r="A6622" t="s">
        <v>15725</v>
      </c>
      <c r="B6622" t="str">
        <f>'4L'!$BQ$125</f>
        <v>B0409AL5C_6CUMMA</v>
      </c>
      <c r="F6622" t="str">
        <f>IF(ISBLANK('4L'!$W$125),"",'4L'!$W$125)</f>
        <v/>
      </c>
    </row>
    <row r="6623" spans="1:6">
      <c r="A6623" t="s">
        <v>15725</v>
      </c>
      <c r="B6623" t="str">
        <f>'4L'!$BR$125</f>
        <v>B0409AL5C_6CUMMT</v>
      </c>
      <c r="F6623" t="str">
        <f>IF(ISBLANK('4L'!$X$125),"",'4L'!$X$125)</f>
        <v/>
      </c>
    </row>
    <row r="6624" spans="1:6">
      <c r="A6624" t="s">
        <v>15725</v>
      </c>
      <c r="B6624" t="str">
        <f>'4L'!$AZ$126</f>
        <v>B0287ALC_6WR</v>
      </c>
      <c r="F6624" t="str">
        <f>IF(ISBLANK('4L'!$F$126),"",'4L'!$F$126)</f>
        <v/>
      </c>
    </row>
    <row r="6625" spans="1:6">
      <c r="A6625" t="s">
        <v>15725</v>
      </c>
      <c r="B6625" t="str">
        <f>'4L'!$BA$126</f>
        <v>B0287ALC_6RWT</v>
      </c>
      <c r="F6625" t="str">
        <f>IF(ISBLANK('4L'!$G$126),"",'4L'!$G$126)</f>
        <v/>
      </c>
    </row>
    <row r="6626" spans="1:6">
      <c r="A6626" t="s">
        <v>15725</v>
      </c>
      <c r="B6626" t="str">
        <f>'4L'!$BB$126</f>
        <v>B0287ALC_6RWS</v>
      </c>
      <c r="F6626" t="str">
        <f>IF(ISBLANK('4L'!$H$126),"",'4L'!$H$126)</f>
        <v/>
      </c>
    </row>
    <row r="6627" spans="1:6">
      <c r="A6627" t="s">
        <v>15725</v>
      </c>
      <c r="B6627" t="str">
        <f>'4L'!$BC$126</f>
        <v>B0287ALC_6WT</v>
      </c>
      <c r="F6627" t="str">
        <f>IF(ISBLANK('4L'!$I$126),"",'4L'!$I$126)</f>
        <v/>
      </c>
    </row>
    <row r="6628" spans="1:6">
      <c r="A6628" t="s">
        <v>15725</v>
      </c>
      <c r="B6628" t="str">
        <f>'4L'!$BD$126</f>
        <v>B0287ALC_6TWD</v>
      </c>
      <c r="F6628" t="str">
        <f>IF(ISBLANK('4L'!$J$126),"",'4L'!$J$126)</f>
        <v/>
      </c>
    </row>
    <row r="6629" spans="1:6">
      <c r="A6629" t="s">
        <v>15725</v>
      </c>
      <c r="B6629" t="str">
        <f>'4L'!$BE$126</f>
        <v>B0287ALC_6TOT</v>
      </c>
      <c r="F6629">
        <f>IF(ISBLANK('4L'!$K$126),"",'4L'!$K$126)</f>
        <v>0</v>
      </c>
    </row>
    <row r="6630" spans="1:6">
      <c r="A6630" t="s">
        <v>15725</v>
      </c>
      <c r="B6630" t="str">
        <f>'4L'!$BF$126</f>
        <v>B0287ALC_6ASC</v>
      </c>
      <c r="F6630" t="str">
        <f>IF(ISBLANK('4L'!$L$126),"",'4L'!$L$126)</f>
        <v/>
      </c>
    </row>
    <row r="6631" spans="1:6">
      <c r="A6631" t="s">
        <v>15725</v>
      </c>
      <c r="B6631" t="str">
        <f>'4L'!$BG$126</f>
        <v>B0287ALC_6TC</v>
      </c>
      <c r="F6631" t="str">
        <f>IF(ISBLANK('4L'!$M$126),"",'4L'!$M$126)</f>
        <v/>
      </c>
    </row>
    <row r="6632" spans="1:6">
      <c r="A6632" t="s">
        <v>15725</v>
      </c>
      <c r="B6632" t="str">
        <f>'4L'!$BH$126</f>
        <v>B0287ALC_6TOT8</v>
      </c>
      <c r="F6632">
        <f>IF(ISBLANK('4L'!$N$126),"",'4L'!$N$126)</f>
        <v>0</v>
      </c>
    </row>
    <row r="6633" spans="1:6">
      <c r="A6633" t="s">
        <v>15725</v>
      </c>
      <c r="B6633" t="str">
        <f>'4L'!$BI$126</f>
        <v>B0287ALC_6TOT78</v>
      </c>
      <c r="F6633">
        <f>IF(ISBLANK('4L'!$O$126),"",'4L'!$O$126)</f>
        <v>0</v>
      </c>
    </row>
    <row r="6634" spans="1:6">
      <c r="A6634" t="s">
        <v>15725</v>
      </c>
      <c r="B6634" t="str">
        <f>'4L'!$BP$126</f>
        <v>B0410AL5O_6CUMME</v>
      </c>
      <c r="F6634" t="str">
        <f>IF(ISBLANK('4L'!$V$126),"",'4L'!$V$126)</f>
        <v/>
      </c>
    </row>
    <row r="6635" spans="1:6">
      <c r="A6635" t="s">
        <v>15725</v>
      </c>
      <c r="B6635" t="str">
        <f>'4L'!$BQ$126</f>
        <v>B0410AL5O_6CUMMA</v>
      </c>
      <c r="F6635" t="str">
        <f>IF(ISBLANK('4L'!$W$126),"",'4L'!$W$126)</f>
        <v/>
      </c>
    </row>
    <row r="6636" spans="1:6">
      <c r="A6636" t="s">
        <v>15725</v>
      </c>
      <c r="B6636" t="str">
        <f>'4L'!$BR$126</f>
        <v>B0410AL5O_6CUMMT</v>
      </c>
      <c r="F6636" t="str">
        <f>IF(ISBLANK('4L'!$X$126),"",'4L'!$X$126)</f>
        <v/>
      </c>
    </row>
    <row r="6637" spans="1:6">
      <c r="A6637" t="s">
        <v>15725</v>
      </c>
      <c r="B6637" t="str">
        <f>'4L'!$AZ$127</f>
        <v>B0286ALO_7WR</v>
      </c>
      <c r="F6637" t="str">
        <f>IF(ISBLANK('4L'!$F$127),"",'4L'!$F$127)</f>
        <v/>
      </c>
    </row>
    <row r="6638" spans="1:6">
      <c r="A6638" t="s">
        <v>15725</v>
      </c>
      <c r="B6638" t="str">
        <f>'4L'!$BA$127</f>
        <v>B0286ALO_7RWT</v>
      </c>
      <c r="F6638" t="str">
        <f>IF(ISBLANK('4L'!$G$127),"",'4L'!$G$127)</f>
        <v/>
      </c>
    </row>
    <row r="6639" spans="1:6">
      <c r="A6639" t="s">
        <v>15725</v>
      </c>
      <c r="B6639" t="str">
        <f>'4L'!$BB$127</f>
        <v>B0286ALO_7RWS</v>
      </c>
      <c r="F6639" t="str">
        <f>IF(ISBLANK('4L'!$H$127),"",'4L'!$H$127)</f>
        <v/>
      </c>
    </row>
    <row r="6640" spans="1:6">
      <c r="A6640" t="s">
        <v>15725</v>
      </c>
      <c r="B6640" t="str">
        <f>'4L'!$BC$127</f>
        <v>B0286ALO_7WT</v>
      </c>
      <c r="F6640" t="str">
        <f>IF(ISBLANK('4L'!$I$127),"",'4L'!$I$127)</f>
        <v/>
      </c>
    </row>
    <row r="6641" spans="1:6">
      <c r="A6641" t="s">
        <v>15725</v>
      </c>
      <c r="B6641" t="str">
        <f>'4L'!$BD$127</f>
        <v>B0286ALO_7TWD</v>
      </c>
      <c r="F6641" t="str">
        <f>IF(ISBLANK('4L'!$J$127),"",'4L'!$J$127)</f>
        <v/>
      </c>
    </row>
    <row r="6642" spans="1:6">
      <c r="A6642" t="s">
        <v>15725</v>
      </c>
      <c r="B6642" t="str">
        <f>'4L'!$BE$127</f>
        <v>B0286ALO_7TOT</v>
      </c>
      <c r="F6642">
        <f>IF(ISBLANK('4L'!$K$127),"",'4L'!$K$127)</f>
        <v>0</v>
      </c>
    </row>
    <row r="6643" spans="1:6">
      <c r="A6643" t="s">
        <v>15725</v>
      </c>
      <c r="B6643" t="str">
        <f>'4L'!$BF$127</f>
        <v>B0286ALO_7ASC</v>
      </c>
      <c r="F6643" t="str">
        <f>IF(ISBLANK('4L'!$L$127),"",'4L'!$L$127)</f>
        <v/>
      </c>
    </row>
    <row r="6644" spans="1:6">
      <c r="A6644" t="s">
        <v>15725</v>
      </c>
      <c r="B6644" t="str">
        <f>'4L'!$BG$127</f>
        <v>B0286ALO_7TC</v>
      </c>
      <c r="F6644" t="str">
        <f>IF(ISBLANK('4L'!$M$127),"",'4L'!$M$127)</f>
        <v/>
      </c>
    </row>
    <row r="6645" spans="1:6">
      <c r="A6645" t="s">
        <v>15725</v>
      </c>
      <c r="B6645" t="str">
        <f>'4L'!$BH$127</f>
        <v>B0286ALO_7TOT8</v>
      </c>
      <c r="F6645">
        <f>IF(ISBLANK('4L'!$N$127),"",'4L'!$N$127)</f>
        <v>0</v>
      </c>
    </row>
    <row r="6646" spans="1:6">
      <c r="A6646" t="s">
        <v>15725</v>
      </c>
      <c r="B6646" t="str">
        <f>'4L'!$BI$127</f>
        <v>B0286ALO_7TOT78</v>
      </c>
      <c r="F6646">
        <f>IF(ISBLANK('4L'!$O$127),"",'4L'!$O$127)</f>
        <v>0</v>
      </c>
    </row>
    <row r="6647" spans="1:6">
      <c r="A6647" t="s">
        <v>15725</v>
      </c>
      <c r="B6647" t="str">
        <f>'4L'!$BP$127</f>
        <v>B0409AL5C_7CUMME</v>
      </c>
      <c r="F6647" t="str">
        <f>IF(ISBLANK('4L'!$V$127),"",'4L'!$V$127)</f>
        <v/>
      </c>
    </row>
    <row r="6648" spans="1:6">
      <c r="A6648" t="s">
        <v>15725</v>
      </c>
      <c r="B6648" t="str">
        <f>'4L'!$BQ$127</f>
        <v>B0409AL5C_7CUMMA</v>
      </c>
      <c r="F6648" t="str">
        <f>IF(ISBLANK('4L'!$W$127),"",'4L'!$W$127)</f>
        <v/>
      </c>
    </row>
    <row r="6649" spans="1:6">
      <c r="A6649" t="s">
        <v>15725</v>
      </c>
      <c r="B6649" t="str">
        <f>'4L'!$BR$127</f>
        <v>B0409AL5C_7CUMMT</v>
      </c>
      <c r="F6649" t="str">
        <f>IF(ISBLANK('4L'!$X$127),"",'4L'!$X$127)</f>
        <v/>
      </c>
    </row>
    <row r="6650" spans="1:6">
      <c r="A6650" t="s">
        <v>15725</v>
      </c>
      <c r="B6650" t="str">
        <f>'4L'!$AZ$128</f>
        <v>B0287ALC_7WR</v>
      </c>
      <c r="F6650" t="str">
        <f>IF(ISBLANK('4L'!$F$128),"",'4L'!$F$128)</f>
        <v/>
      </c>
    </row>
    <row r="6651" spans="1:6">
      <c r="A6651" t="s">
        <v>15725</v>
      </c>
      <c r="B6651" t="str">
        <f>'4L'!$BA$128</f>
        <v>B0287ALC_7RWT</v>
      </c>
      <c r="F6651" t="str">
        <f>IF(ISBLANK('4L'!$G$128),"",'4L'!$G$128)</f>
        <v/>
      </c>
    </row>
    <row r="6652" spans="1:6">
      <c r="A6652" t="s">
        <v>15725</v>
      </c>
      <c r="B6652" t="str">
        <f>'4L'!$BB$128</f>
        <v>B0287ALC_7RWS</v>
      </c>
      <c r="F6652" t="str">
        <f>IF(ISBLANK('4L'!$H$128),"",'4L'!$H$128)</f>
        <v/>
      </c>
    </row>
    <row r="6653" spans="1:6">
      <c r="A6653" t="s">
        <v>15725</v>
      </c>
      <c r="B6653" t="str">
        <f>'4L'!$BC$128</f>
        <v>B0287ALC_7WT</v>
      </c>
      <c r="F6653" t="str">
        <f>IF(ISBLANK('4L'!$I$128),"",'4L'!$I$128)</f>
        <v/>
      </c>
    </row>
    <row r="6654" spans="1:6">
      <c r="A6654" t="s">
        <v>15725</v>
      </c>
      <c r="B6654" t="str">
        <f>'4L'!$BD$128</f>
        <v>B0287ALC_7TWD</v>
      </c>
      <c r="F6654" t="str">
        <f>IF(ISBLANK('4L'!$J$128),"",'4L'!$J$128)</f>
        <v/>
      </c>
    </row>
    <row r="6655" spans="1:6">
      <c r="A6655" t="s">
        <v>15725</v>
      </c>
      <c r="B6655" t="str">
        <f>'4L'!$BE$128</f>
        <v>B0287ALC_7TOT</v>
      </c>
      <c r="F6655">
        <f>IF(ISBLANK('4L'!$K$128),"",'4L'!$K$128)</f>
        <v>0</v>
      </c>
    </row>
    <row r="6656" spans="1:6">
      <c r="A6656" t="s">
        <v>15725</v>
      </c>
      <c r="B6656" t="str">
        <f>'4L'!$BF$128</f>
        <v>B0287ALC_7ASC</v>
      </c>
      <c r="F6656" t="str">
        <f>IF(ISBLANK('4L'!$L$128),"",'4L'!$L$128)</f>
        <v/>
      </c>
    </row>
    <row r="6657" spans="1:6">
      <c r="A6657" t="s">
        <v>15725</v>
      </c>
      <c r="B6657" t="str">
        <f>'4L'!$BG$128</f>
        <v>B0287ALC_7TC</v>
      </c>
      <c r="F6657" t="str">
        <f>IF(ISBLANK('4L'!$M$128),"",'4L'!$M$128)</f>
        <v/>
      </c>
    </row>
    <row r="6658" spans="1:6">
      <c r="A6658" t="s">
        <v>15725</v>
      </c>
      <c r="B6658" t="str">
        <f>'4L'!$BH$128</f>
        <v>B0287ALC_7TOT8</v>
      </c>
      <c r="F6658">
        <f>IF(ISBLANK('4L'!$N$128),"",'4L'!$N$128)</f>
        <v>0</v>
      </c>
    </row>
    <row r="6659" spans="1:6">
      <c r="A6659" t="s">
        <v>15725</v>
      </c>
      <c r="B6659" t="str">
        <f>'4L'!$BI$128</f>
        <v>B0287ALC_7TOT78</v>
      </c>
      <c r="F6659">
        <f>IF(ISBLANK('4L'!$O$128),"",'4L'!$O$128)</f>
        <v>0</v>
      </c>
    </row>
    <row r="6660" spans="1:6">
      <c r="A6660" t="s">
        <v>15725</v>
      </c>
      <c r="B6660" t="str">
        <f>'4L'!$BP$128</f>
        <v>B0410AL5O_7CUMME</v>
      </c>
      <c r="F6660" t="str">
        <f>IF(ISBLANK('4L'!$V$128),"",'4L'!$V$128)</f>
        <v/>
      </c>
    </row>
    <row r="6661" spans="1:6">
      <c r="A6661" t="s">
        <v>15725</v>
      </c>
      <c r="B6661" t="str">
        <f>'4L'!$BQ$128</f>
        <v>B0410AL5O_7CUMMA</v>
      </c>
      <c r="F6661" t="str">
        <f>IF(ISBLANK('4L'!$W$128),"",'4L'!$W$128)</f>
        <v/>
      </c>
    </row>
    <row r="6662" spans="1:6">
      <c r="A6662" t="s">
        <v>15725</v>
      </c>
      <c r="B6662" t="str">
        <f>'4L'!$BR$128</f>
        <v>B0410AL5O_7CUMMT</v>
      </c>
      <c r="F6662" t="str">
        <f>IF(ISBLANK('4L'!$X$128),"",'4L'!$X$128)</f>
        <v/>
      </c>
    </row>
    <row r="6663" spans="1:6">
      <c r="A6663" t="s">
        <v>15725</v>
      </c>
      <c r="B6663" t="str">
        <f>'4L'!$AZ$129</f>
        <v>B0286ALO_8WR</v>
      </c>
      <c r="F6663" t="str">
        <f>IF(ISBLANK('4L'!$F$129),"",'4L'!$F$129)</f>
        <v/>
      </c>
    </row>
    <row r="6664" spans="1:6">
      <c r="A6664" t="s">
        <v>15725</v>
      </c>
      <c r="B6664" t="str">
        <f>'4L'!$BA$129</f>
        <v>B0286ALO_8RWT</v>
      </c>
      <c r="F6664" t="str">
        <f>IF(ISBLANK('4L'!$G$129),"",'4L'!$G$129)</f>
        <v/>
      </c>
    </row>
    <row r="6665" spans="1:6">
      <c r="A6665" t="s">
        <v>15725</v>
      </c>
      <c r="B6665" t="str">
        <f>'4L'!$BB$129</f>
        <v>B0286ALO_8RWS</v>
      </c>
      <c r="F6665" t="str">
        <f>IF(ISBLANK('4L'!$H$129),"",'4L'!$H$129)</f>
        <v/>
      </c>
    </row>
    <row r="6666" spans="1:6">
      <c r="A6666" t="s">
        <v>15725</v>
      </c>
      <c r="B6666" t="str">
        <f>'4L'!$BC$129</f>
        <v>B0286ALO_8WT</v>
      </c>
      <c r="F6666" t="str">
        <f>IF(ISBLANK('4L'!$I$129),"",'4L'!$I$129)</f>
        <v/>
      </c>
    </row>
    <row r="6667" spans="1:6">
      <c r="A6667" t="s">
        <v>15725</v>
      </c>
      <c r="B6667" t="str">
        <f>'4L'!$BD$129</f>
        <v>B0286ALO_8TWD</v>
      </c>
      <c r="F6667" t="str">
        <f>IF(ISBLANK('4L'!$J$129),"",'4L'!$J$129)</f>
        <v/>
      </c>
    </row>
    <row r="6668" spans="1:6">
      <c r="A6668" t="s">
        <v>15725</v>
      </c>
      <c r="B6668" t="str">
        <f>'4L'!$BE$129</f>
        <v>B0286ALO_8TOT</v>
      </c>
      <c r="F6668">
        <f>IF(ISBLANK('4L'!$K$129),"",'4L'!$K$129)</f>
        <v>0</v>
      </c>
    </row>
    <row r="6669" spans="1:6">
      <c r="A6669" t="s">
        <v>15725</v>
      </c>
      <c r="B6669" t="str">
        <f>'4L'!$BF$129</f>
        <v>B0286ALO_8ASC</v>
      </c>
      <c r="F6669" t="str">
        <f>IF(ISBLANK('4L'!$L$129),"",'4L'!$L$129)</f>
        <v/>
      </c>
    </row>
    <row r="6670" spans="1:6">
      <c r="A6670" t="s">
        <v>15725</v>
      </c>
      <c r="B6670" t="str">
        <f>'4L'!$BG$129</f>
        <v>B0286ALO_8TC</v>
      </c>
      <c r="F6670" t="str">
        <f>IF(ISBLANK('4L'!$M$129),"",'4L'!$M$129)</f>
        <v/>
      </c>
    </row>
    <row r="6671" spans="1:6">
      <c r="A6671" t="s">
        <v>15725</v>
      </c>
      <c r="B6671" t="str">
        <f>'4L'!$BH$129</f>
        <v>B0286ALO_8TOT8</v>
      </c>
      <c r="F6671">
        <f>IF(ISBLANK('4L'!$N$129),"",'4L'!$N$129)</f>
        <v>0</v>
      </c>
    </row>
    <row r="6672" spans="1:6">
      <c r="A6672" t="s">
        <v>15725</v>
      </c>
      <c r="B6672" t="str">
        <f>'4L'!$BI$129</f>
        <v>B0286ALO_8TOT78</v>
      </c>
      <c r="F6672">
        <f>IF(ISBLANK('4L'!$O$129),"",'4L'!$O$129)</f>
        <v>0</v>
      </c>
    </row>
    <row r="6673" spans="1:6">
      <c r="A6673" t="s">
        <v>15725</v>
      </c>
      <c r="B6673" t="str">
        <f>'4L'!$BP$129</f>
        <v>B0409AL5C_8CUMME</v>
      </c>
      <c r="F6673" t="str">
        <f>IF(ISBLANK('4L'!$V$129),"",'4L'!$V$129)</f>
        <v/>
      </c>
    </row>
    <row r="6674" spans="1:6">
      <c r="A6674" t="s">
        <v>15725</v>
      </c>
      <c r="B6674" t="str">
        <f>'4L'!$BQ$129</f>
        <v>B0409AL5C_8CUMMA</v>
      </c>
      <c r="F6674" t="str">
        <f>IF(ISBLANK('4L'!$W$129),"",'4L'!$W$129)</f>
        <v/>
      </c>
    </row>
    <row r="6675" spans="1:6">
      <c r="A6675" t="s">
        <v>15725</v>
      </c>
      <c r="B6675" t="str">
        <f>'4L'!$BR$129</f>
        <v>B0409AL5C_8CUMMT</v>
      </c>
      <c r="F6675" t="str">
        <f>IF(ISBLANK('4L'!$X$129),"",'4L'!$X$129)</f>
        <v/>
      </c>
    </row>
    <row r="6676" spans="1:6">
      <c r="A6676" t="s">
        <v>15725</v>
      </c>
      <c r="B6676" t="str">
        <f>'4L'!$AZ$130</f>
        <v>B0287ALC_8WR</v>
      </c>
      <c r="F6676" t="str">
        <f>IF(ISBLANK('4L'!$F$130),"",'4L'!$F$130)</f>
        <v/>
      </c>
    </row>
    <row r="6677" spans="1:6">
      <c r="A6677" t="s">
        <v>15725</v>
      </c>
      <c r="B6677" t="str">
        <f>'4L'!$BA$130</f>
        <v>B0287ALC_8RWT</v>
      </c>
      <c r="F6677" t="str">
        <f>IF(ISBLANK('4L'!$G$130),"",'4L'!$G$130)</f>
        <v/>
      </c>
    </row>
    <row r="6678" spans="1:6">
      <c r="A6678" t="s">
        <v>15725</v>
      </c>
      <c r="B6678" t="str">
        <f>'4L'!$BB$130</f>
        <v>B0287ALC_8RWS</v>
      </c>
      <c r="F6678" t="str">
        <f>IF(ISBLANK('4L'!$H$130),"",'4L'!$H$130)</f>
        <v/>
      </c>
    </row>
    <row r="6679" spans="1:6">
      <c r="A6679" t="s">
        <v>15725</v>
      </c>
      <c r="B6679" t="str">
        <f>'4L'!$BC$130</f>
        <v>B0287ALC_8WT</v>
      </c>
      <c r="F6679" t="str">
        <f>IF(ISBLANK('4L'!$I$130),"",'4L'!$I$130)</f>
        <v/>
      </c>
    </row>
    <row r="6680" spans="1:6">
      <c r="A6680" t="s">
        <v>15725</v>
      </c>
      <c r="B6680" t="str">
        <f>'4L'!$BD$130</f>
        <v>B0287ALC_8TWD</v>
      </c>
      <c r="F6680" t="str">
        <f>IF(ISBLANK('4L'!$J$130),"",'4L'!$J$130)</f>
        <v/>
      </c>
    </row>
    <row r="6681" spans="1:6">
      <c r="A6681" t="s">
        <v>15725</v>
      </c>
      <c r="B6681" t="str">
        <f>'4L'!$BE$130</f>
        <v>B0287ALC_8TOT</v>
      </c>
      <c r="F6681">
        <f>IF(ISBLANK('4L'!$K$130),"",'4L'!$K$130)</f>
        <v>0</v>
      </c>
    </row>
    <row r="6682" spans="1:6">
      <c r="A6682" t="s">
        <v>15725</v>
      </c>
      <c r="B6682" t="str">
        <f>'4L'!$BF$130</f>
        <v>B0287ALC_8ASC</v>
      </c>
      <c r="F6682" t="str">
        <f>IF(ISBLANK('4L'!$L$130),"",'4L'!$L$130)</f>
        <v/>
      </c>
    </row>
    <row r="6683" spans="1:6">
      <c r="A6683" t="s">
        <v>15725</v>
      </c>
      <c r="B6683" t="str">
        <f>'4L'!$BG$130</f>
        <v>B0287ALC_8TC</v>
      </c>
      <c r="F6683" t="str">
        <f>IF(ISBLANK('4L'!$M$130),"",'4L'!$M$130)</f>
        <v/>
      </c>
    </row>
    <row r="6684" spans="1:6">
      <c r="A6684" t="s">
        <v>15725</v>
      </c>
      <c r="B6684" t="str">
        <f>'4L'!$BH$130</f>
        <v>B0287ALC_8TOT8</v>
      </c>
      <c r="F6684">
        <f>IF(ISBLANK('4L'!$N$130),"",'4L'!$N$130)</f>
        <v>0</v>
      </c>
    </row>
    <row r="6685" spans="1:6">
      <c r="A6685" t="s">
        <v>15725</v>
      </c>
      <c r="B6685" t="str">
        <f>'4L'!$BI$130</f>
        <v>B0287ALC_8TOT78</v>
      </c>
      <c r="F6685">
        <f>IF(ISBLANK('4L'!$O$130),"",'4L'!$O$130)</f>
        <v>0</v>
      </c>
    </row>
    <row r="6686" spans="1:6">
      <c r="A6686" t="s">
        <v>15725</v>
      </c>
      <c r="B6686" t="str">
        <f>'4L'!$BP$130</f>
        <v>B0410AL5O_8CUMME</v>
      </c>
      <c r="F6686" t="str">
        <f>IF(ISBLANK('4L'!$V$130),"",'4L'!$V$130)</f>
        <v/>
      </c>
    </row>
    <row r="6687" spans="1:6">
      <c r="A6687" t="s">
        <v>15725</v>
      </c>
      <c r="B6687" t="str">
        <f>'4L'!$BQ$130</f>
        <v>B0410AL5O_8CUMMA</v>
      </c>
      <c r="F6687" t="str">
        <f>IF(ISBLANK('4L'!$W$130),"",'4L'!$W$130)</f>
        <v/>
      </c>
    </row>
    <row r="6688" spans="1:6">
      <c r="A6688" t="s">
        <v>15725</v>
      </c>
      <c r="B6688" t="str">
        <f>'4L'!$BR$130</f>
        <v>B0410AL5O_8CUMMT</v>
      </c>
      <c r="F6688" t="str">
        <f>IF(ISBLANK('4L'!$X$130),"",'4L'!$X$130)</f>
        <v/>
      </c>
    </row>
    <row r="6689" spans="1:6">
      <c r="A6689" t="s">
        <v>15725</v>
      </c>
      <c r="B6689" t="str">
        <f>'4L'!$AZ$131</f>
        <v>B0286ALO_9WR</v>
      </c>
      <c r="F6689" t="str">
        <f>IF(ISBLANK('4L'!$F$131),"",'4L'!$F$131)</f>
        <v/>
      </c>
    </row>
    <row r="6690" spans="1:6">
      <c r="A6690" t="s">
        <v>15725</v>
      </c>
      <c r="B6690" t="str">
        <f>'4L'!$BA$131</f>
        <v>B0286ALO_9RWT</v>
      </c>
      <c r="F6690" t="str">
        <f>IF(ISBLANK('4L'!$G$131),"",'4L'!$G$131)</f>
        <v/>
      </c>
    </row>
    <row r="6691" spans="1:6">
      <c r="A6691" t="s">
        <v>15725</v>
      </c>
      <c r="B6691" t="str">
        <f>'4L'!$BB$131</f>
        <v>B0286ALO_9RWS</v>
      </c>
      <c r="F6691" t="str">
        <f>IF(ISBLANK('4L'!$H$131),"",'4L'!$H$131)</f>
        <v/>
      </c>
    </row>
    <row r="6692" spans="1:6">
      <c r="A6692" t="s">
        <v>15725</v>
      </c>
      <c r="B6692" t="str">
        <f>'4L'!$BC$131</f>
        <v>B0286ALO_9WT</v>
      </c>
      <c r="F6692" t="str">
        <f>IF(ISBLANK('4L'!$I$131),"",'4L'!$I$131)</f>
        <v/>
      </c>
    </row>
    <row r="6693" spans="1:6">
      <c r="A6693" t="s">
        <v>15725</v>
      </c>
      <c r="B6693" t="str">
        <f>'4L'!$BD$131</f>
        <v>B0286ALO_9TWD</v>
      </c>
      <c r="F6693" t="str">
        <f>IF(ISBLANK('4L'!$J$131),"",'4L'!$J$131)</f>
        <v/>
      </c>
    </row>
    <row r="6694" spans="1:6">
      <c r="A6694" t="s">
        <v>15725</v>
      </c>
      <c r="B6694" t="str">
        <f>'4L'!$BE$131</f>
        <v>B0286ALO_9TOT</v>
      </c>
      <c r="F6694">
        <f>IF(ISBLANK('4L'!$K$131),"",'4L'!$K$131)</f>
        <v>0</v>
      </c>
    </row>
    <row r="6695" spans="1:6">
      <c r="A6695" t="s">
        <v>15725</v>
      </c>
      <c r="B6695" t="str">
        <f>'4L'!$BF$131</f>
        <v>B0286ALO_9ASC</v>
      </c>
      <c r="F6695" t="str">
        <f>IF(ISBLANK('4L'!$L$131),"",'4L'!$L$131)</f>
        <v/>
      </c>
    </row>
    <row r="6696" spans="1:6">
      <c r="A6696" t="s">
        <v>15725</v>
      </c>
      <c r="B6696" t="str">
        <f>'4L'!$BG$131</f>
        <v>B0286ALO_9TC</v>
      </c>
      <c r="F6696" t="str">
        <f>IF(ISBLANK('4L'!$M$131),"",'4L'!$M$131)</f>
        <v/>
      </c>
    </row>
    <row r="6697" spans="1:6">
      <c r="A6697" t="s">
        <v>15725</v>
      </c>
      <c r="B6697" t="str">
        <f>'4L'!$BH$131</f>
        <v>B0286ALO_9TOT8</v>
      </c>
      <c r="F6697">
        <f>IF(ISBLANK('4L'!$N$131),"",'4L'!$N$131)</f>
        <v>0</v>
      </c>
    </row>
    <row r="6698" spans="1:6">
      <c r="A6698" t="s">
        <v>15725</v>
      </c>
      <c r="B6698" t="str">
        <f>'4L'!$BI$131</f>
        <v>B0286ALO_9TOT78</v>
      </c>
      <c r="F6698">
        <f>IF(ISBLANK('4L'!$O$131),"",'4L'!$O$131)</f>
        <v>0</v>
      </c>
    </row>
    <row r="6699" spans="1:6">
      <c r="A6699" t="s">
        <v>15725</v>
      </c>
      <c r="B6699" t="str">
        <f>'4L'!$BP$131</f>
        <v>B0409AL5C_9CUMME</v>
      </c>
      <c r="F6699" t="str">
        <f>IF(ISBLANK('4L'!$V$131),"",'4L'!$V$131)</f>
        <v/>
      </c>
    </row>
    <row r="6700" spans="1:6">
      <c r="A6700" t="s">
        <v>15725</v>
      </c>
      <c r="B6700" t="str">
        <f>'4L'!$BQ$131</f>
        <v>B0409AL5C_9CUMMA</v>
      </c>
      <c r="F6700" t="str">
        <f>IF(ISBLANK('4L'!$W$131),"",'4L'!$W$131)</f>
        <v/>
      </c>
    </row>
    <row r="6701" spans="1:6">
      <c r="A6701" t="s">
        <v>15725</v>
      </c>
      <c r="B6701" t="str">
        <f>'4L'!$BR$131</f>
        <v>B0409AL5C_9CUMMT</v>
      </c>
      <c r="F6701" t="str">
        <f>IF(ISBLANK('4L'!$X$131),"",'4L'!$X$131)</f>
        <v/>
      </c>
    </row>
    <row r="6702" spans="1:6">
      <c r="A6702" t="s">
        <v>15725</v>
      </c>
      <c r="B6702" t="str">
        <f>'4L'!$AZ$132</f>
        <v>B0287ALC_9WR</v>
      </c>
      <c r="F6702" t="str">
        <f>IF(ISBLANK('4L'!$F$132),"",'4L'!$F$132)</f>
        <v/>
      </c>
    </row>
    <row r="6703" spans="1:6">
      <c r="A6703" t="s">
        <v>15725</v>
      </c>
      <c r="B6703" t="str">
        <f>'4L'!$BA$132</f>
        <v>B0287ALC_9RWT</v>
      </c>
      <c r="F6703" t="str">
        <f>IF(ISBLANK('4L'!$G$132),"",'4L'!$G$132)</f>
        <v/>
      </c>
    </row>
    <row r="6704" spans="1:6">
      <c r="A6704" t="s">
        <v>15725</v>
      </c>
      <c r="B6704" t="str">
        <f>'4L'!$BB$132</f>
        <v>B0287ALC_9RWS</v>
      </c>
      <c r="F6704" t="str">
        <f>IF(ISBLANK('4L'!$H$132),"",'4L'!$H$132)</f>
        <v/>
      </c>
    </row>
    <row r="6705" spans="1:6">
      <c r="A6705" t="s">
        <v>15725</v>
      </c>
      <c r="B6705" t="str">
        <f>'4L'!$BC$132</f>
        <v>B0287ALC_9WT</v>
      </c>
      <c r="F6705" t="str">
        <f>IF(ISBLANK('4L'!$I$132),"",'4L'!$I$132)</f>
        <v/>
      </c>
    </row>
    <row r="6706" spans="1:6">
      <c r="A6706" t="s">
        <v>15725</v>
      </c>
      <c r="B6706" t="str">
        <f>'4L'!$BD$132</f>
        <v>B0287ALC_9TWD</v>
      </c>
      <c r="F6706" t="str">
        <f>IF(ISBLANK('4L'!$J$132),"",'4L'!$J$132)</f>
        <v/>
      </c>
    </row>
    <row r="6707" spans="1:6">
      <c r="A6707" t="s">
        <v>15725</v>
      </c>
      <c r="B6707" t="str">
        <f>'4L'!$BE$132</f>
        <v>B0287ALC_9TOT</v>
      </c>
      <c r="F6707">
        <f>IF(ISBLANK('4L'!$K$132),"",'4L'!$K$132)</f>
        <v>0</v>
      </c>
    </row>
    <row r="6708" spans="1:6">
      <c r="A6708" t="s">
        <v>15725</v>
      </c>
      <c r="B6708" t="str">
        <f>'4L'!$BF$132</f>
        <v>B0287ALC_9ASC</v>
      </c>
      <c r="F6708" t="str">
        <f>IF(ISBLANK('4L'!$L$132),"",'4L'!$L$132)</f>
        <v/>
      </c>
    </row>
    <row r="6709" spans="1:6">
      <c r="A6709" t="s">
        <v>15725</v>
      </c>
      <c r="B6709" t="str">
        <f>'4L'!$BG$132</f>
        <v>B0287ALC_9TC</v>
      </c>
      <c r="F6709" t="str">
        <f>IF(ISBLANK('4L'!$M$132),"",'4L'!$M$132)</f>
        <v/>
      </c>
    </row>
    <row r="6710" spans="1:6">
      <c r="A6710" t="s">
        <v>15725</v>
      </c>
      <c r="B6710" t="str">
        <f>'4L'!$BH$132</f>
        <v>B0287ALC_9TOT8</v>
      </c>
      <c r="F6710">
        <f>IF(ISBLANK('4L'!$N$132),"",'4L'!$N$132)</f>
        <v>0</v>
      </c>
    </row>
    <row r="6711" spans="1:6">
      <c r="A6711" t="s">
        <v>15725</v>
      </c>
      <c r="B6711" t="str">
        <f>'4L'!$BI$132</f>
        <v>B0287ALC_9TOT78</v>
      </c>
      <c r="F6711">
        <f>IF(ISBLANK('4L'!$O$132),"",'4L'!$O$132)</f>
        <v>0</v>
      </c>
    </row>
    <row r="6712" spans="1:6">
      <c r="A6712" t="s">
        <v>15725</v>
      </c>
      <c r="B6712" t="str">
        <f>'4L'!$BP$132</f>
        <v>B0410AL5O_9CUMME</v>
      </c>
      <c r="F6712" t="str">
        <f>IF(ISBLANK('4L'!$V$132),"",'4L'!$V$132)</f>
        <v/>
      </c>
    </row>
    <row r="6713" spans="1:6">
      <c r="A6713" t="s">
        <v>15725</v>
      </c>
      <c r="B6713" t="str">
        <f>'4L'!$BQ$132</f>
        <v>B0410AL5O_9CUMMA</v>
      </c>
      <c r="F6713" t="str">
        <f>IF(ISBLANK('4L'!$W$132),"",'4L'!$W$132)</f>
        <v/>
      </c>
    </row>
    <row r="6714" spans="1:6">
      <c r="A6714" t="s">
        <v>15725</v>
      </c>
      <c r="B6714" t="str">
        <f>'4L'!$BR$132</f>
        <v>B0410AL5O_9CUMMT</v>
      </c>
      <c r="F6714" t="str">
        <f>IF(ISBLANK('4L'!$X$132),"",'4L'!$X$132)</f>
        <v/>
      </c>
    </row>
    <row r="6715" spans="1:6">
      <c r="A6715" t="s">
        <v>15725</v>
      </c>
      <c r="B6715" t="str">
        <f>'4L'!$AZ$133</f>
        <v>B0286ALO_10WR</v>
      </c>
      <c r="F6715" t="str">
        <f>IF(ISBLANK('4L'!$F$133),"",'4L'!$F$133)</f>
        <v/>
      </c>
    </row>
    <row r="6716" spans="1:6">
      <c r="A6716" t="s">
        <v>15725</v>
      </c>
      <c r="B6716" t="str">
        <f>'4L'!$BA$133</f>
        <v>B0286ALO_10RWT</v>
      </c>
      <c r="F6716" t="str">
        <f>IF(ISBLANK('4L'!$G$133),"",'4L'!$G$133)</f>
        <v/>
      </c>
    </row>
    <row r="6717" spans="1:6">
      <c r="A6717" t="s">
        <v>15725</v>
      </c>
      <c r="B6717" t="str">
        <f>'4L'!$BB$133</f>
        <v>B0286ALO_10RWS</v>
      </c>
      <c r="F6717" t="str">
        <f>IF(ISBLANK('4L'!$H$133),"",'4L'!$H$133)</f>
        <v/>
      </c>
    </row>
    <row r="6718" spans="1:6">
      <c r="A6718" t="s">
        <v>15725</v>
      </c>
      <c r="B6718" t="str">
        <f>'4L'!$BC$133</f>
        <v>B0286ALO_10WT</v>
      </c>
      <c r="F6718" t="str">
        <f>IF(ISBLANK('4L'!$I$133),"",'4L'!$I$133)</f>
        <v/>
      </c>
    </row>
    <row r="6719" spans="1:6">
      <c r="A6719" t="s">
        <v>15725</v>
      </c>
      <c r="B6719" t="str">
        <f>'4L'!$BD$133</f>
        <v>B0286ALO_10TWD</v>
      </c>
      <c r="F6719" t="str">
        <f>IF(ISBLANK('4L'!$J$133),"",'4L'!$J$133)</f>
        <v/>
      </c>
    </row>
    <row r="6720" spans="1:6">
      <c r="A6720" t="s">
        <v>15725</v>
      </c>
      <c r="B6720" t="str">
        <f>'4L'!$BE$133</f>
        <v>B0286ALO_10TOT</v>
      </c>
      <c r="F6720">
        <f>IF(ISBLANK('4L'!$K$133),"",'4L'!$K$133)</f>
        <v>0</v>
      </c>
    </row>
    <row r="6721" spans="1:6">
      <c r="A6721" t="s">
        <v>15725</v>
      </c>
      <c r="B6721" t="str">
        <f>'4L'!$BF$133</f>
        <v>B0286ALO_10ASC</v>
      </c>
      <c r="F6721" t="str">
        <f>IF(ISBLANK('4L'!$L$133),"",'4L'!$L$133)</f>
        <v/>
      </c>
    </row>
    <row r="6722" spans="1:6">
      <c r="A6722" t="s">
        <v>15725</v>
      </c>
      <c r="B6722" t="str">
        <f>'4L'!$BG$133</f>
        <v>B0286ALO_10TC</v>
      </c>
      <c r="F6722" t="str">
        <f>IF(ISBLANK('4L'!$M$133),"",'4L'!$M$133)</f>
        <v/>
      </c>
    </row>
    <row r="6723" spans="1:6">
      <c r="A6723" t="s">
        <v>15725</v>
      </c>
      <c r="B6723" t="str">
        <f>'4L'!$BH$133</f>
        <v>B0286ALO_10TOT8</v>
      </c>
      <c r="F6723">
        <f>IF(ISBLANK('4L'!$N$133),"",'4L'!$N$133)</f>
        <v>0</v>
      </c>
    </row>
    <row r="6724" spans="1:6">
      <c r="A6724" t="s">
        <v>15725</v>
      </c>
      <c r="B6724" t="str">
        <f>'4L'!$BI$133</f>
        <v>B0286ALO_10TOT78</v>
      </c>
      <c r="F6724">
        <f>IF(ISBLANK('4L'!$O$133),"",'4L'!$O$133)</f>
        <v>0</v>
      </c>
    </row>
    <row r="6725" spans="1:6">
      <c r="A6725" t="s">
        <v>15725</v>
      </c>
      <c r="B6725" t="str">
        <f>'4L'!$BP$133</f>
        <v>B0409AL5C_10CUMME</v>
      </c>
      <c r="F6725" t="str">
        <f>IF(ISBLANK('4L'!$V$133),"",'4L'!$V$133)</f>
        <v/>
      </c>
    </row>
    <row r="6726" spans="1:6">
      <c r="A6726" t="s">
        <v>15725</v>
      </c>
      <c r="B6726" t="str">
        <f>'4L'!$BQ$133</f>
        <v>B0409AL5C_10CUMMA</v>
      </c>
      <c r="F6726" t="str">
        <f>IF(ISBLANK('4L'!$W$133),"",'4L'!$W$133)</f>
        <v/>
      </c>
    </row>
    <row r="6727" spans="1:6">
      <c r="A6727" t="s">
        <v>15725</v>
      </c>
      <c r="B6727" t="str">
        <f>'4L'!$BR$133</f>
        <v>B0409AL5C_10CUMMT</v>
      </c>
      <c r="F6727" t="str">
        <f>IF(ISBLANK('4L'!$X$133),"",'4L'!$X$133)</f>
        <v/>
      </c>
    </row>
    <row r="6728" spans="1:6">
      <c r="A6728" t="s">
        <v>15725</v>
      </c>
      <c r="B6728" t="str">
        <f>'4L'!$AZ$134</f>
        <v>B0287ALC_10WR</v>
      </c>
      <c r="F6728" t="str">
        <f>IF(ISBLANK('4L'!$F$134),"",'4L'!$F$134)</f>
        <v/>
      </c>
    </row>
    <row r="6729" spans="1:6">
      <c r="A6729" t="s">
        <v>15725</v>
      </c>
      <c r="B6729" t="str">
        <f>'4L'!$BA$134</f>
        <v>B0287ALC_10RWT</v>
      </c>
      <c r="F6729" t="str">
        <f>IF(ISBLANK('4L'!$G$134),"",'4L'!$G$134)</f>
        <v/>
      </c>
    </row>
    <row r="6730" spans="1:6">
      <c r="A6730" t="s">
        <v>15725</v>
      </c>
      <c r="B6730" t="str">
        <f>'4L'!$BB$134</f>
        <v>B0287ALC_10RWS</v>
      </c>
      <c r="F6730" t="str">
        <f>IF(ISBLANK('4L'!$H$134),"",'4L'!$H$134)</f>
        <v/>
      </c>
    </row>
    <row r="6731" spans="1:6">
      <c r="A6731" t="s">
        <v>15725</v>
      </c>
      <c r="B6731" t="str">
        <f>'4L'!$BC$134</f>
        <v>B0287ALC_10WT</v>
      </c>
      <c r="F6731" t="str">
        <f>IF(ISBLANK('4L'!$I$134),"",'4L'!$I$134)</f>
        <v/>
      </c>
    </row>
    <row r="6732" spans="1:6">
      <c r="A6732" t="s">
        <v>15725</v>
      </c>
      <c r="B6732" t="str">
        <f>'4L'!$BD$134</f>
        <v>B0287ALC_10TWD</v>
      </c>
      <c r="F6732" t="str">
        <f>IF(ISBLANK('4L'!$J$134),"",'4L'!$J$134)</f>
        <v/>
      </c>
    </row>
    <row r="6733" spans="1:6">
      <c r="A6733" t="s">
        <v>15725</v>
      </c>
      <c r="B6733" t="str">
        <f>'4L'!$BE$134</f>
        <v>B0287ALC_10TOT</v>
      </c>
      <c r="F6733">
        <f>IF(ISBLANK('4L'!$K$134),"",'4L'!$K$134)</f>
        <v>0</v>
      </c>
    </row>
    <row r="6734" spans="1:6">
      <c r="A6734" t="s">
        <v>15725</v>
      </c>
      <c r="B6734" t="str">
        <f>'4L'!$BF$134</f>
        <v>B0287ALC_10ASC</v>
      </c>
      <c r="F6734" t="str">
        <f>IF(ISBLANK('4L'!$L$134),"",'4L'!$L$134)</f>
        <v/>
      </c>
    </row>
    <row r="6735" spans="1:6">
      <c r="A6735" t="s">
        <v>15725</v>
      </c>
      <c r="B6735" t="str">
        <f>'4L'!$BG$134</f>
        <v>B0287ALC_10TC</v>
      </c>
      <c r="F6735" t="str">
        <f>IF(ISBLANK('4L'!$M$134),"",'4L'!$M$134)</f>
        <v/>
      </c>
    </row>
    <row r="6736" spans="1:6">
      <c r="A6736" t="s">
        <v>15725</v>
      </c>
      <c r="B6736" t="str">
        <f>'4L'!$BH$134</f>
        <v>B0287ALC_10TOT8</v>
      </c>
      <c r="F6736">
        <f>IF(ISBLANK('4L'!$N$134),"",'4L'!$N$134)</f>
        <v>0</v>
      </c>
    </row>
    <row r="6737" spans="1:6">
      <c r="A6737" t="s">
        <v>15725</v>
      </c>
      <c r="B6737" t="str">
        <f>'4L'!$BI$134</f>
        <v>B0287ALC_10TOT78</v>
      </c>
      <c r="F6737">
        <f>IF(ISBLANK('4L'!$O$134),"",'4L'!$O$134)</f>
        <v>0</v>
      </c>
    </row>
    <row r="6738" spans="1:6">
      <c r="A6738" t="s">
        <v>15725</v>
      </c>
      <c r="B6738" t="str">
        <f>'4L'!$BP$134</f>
        <v>B0410AL5O_10CUMME</v>
      </c>
      <c r="F6738" t="str">
        <f>IF(ISBLANK('4L'!$V$134),"",'4L'!$V$134)</f>
        <v/>
      </c>
    </row>
    <row r="6739" spans="1:6">
      <c r="A6739" t="s">
        <v>15725</v>
      </c>
      <c r="B6739" t="str">
        <f>'4L'!$BQ$134</f>
        <v>B0410AL5O_10CUMMA</v>
      </c>
      <c r="F6739" t="str">
        <f>IF(ISBLANK('4L'!$W$134),"",'4L'!$W$134)</f>
        <v/>
      </c>
    </row>
    <row r="6740" spans="1:6">
      <c r="A6740" t="s">
        <v>15725</v>
      </c>
      <c r="B6740" t="str">
        <f>'4L'!$BR$134</f>
        <v>B0410AL5O_10CUMMT</v>
      </c>
      <c r="F6740" t="str">
        <f>IF(ISBLANK('4L'!$X$134),"",'4L'!$X$134)</f>
        <v/>
      </c>
    </row>
    <row r="6741" spans="1:6">
      <c r="A6741" t="s">
        <v>15725</v>
      </c>
      <c r="B6741" t="str">
        <f>'4L'!$AZ$135</f>
        <v>B0289TET_WR</v>
      </c>
      <c r="F6741">
        <f>IF(ISBLANK('4L'!$F$135),"",'4L'!$F$135)</f>
        <v>0</v>
      </c>
    </row>
    <row r="6742" spans="1:6">
      <c r="A6742" t="s">
        <v>15725</v>
      </c>
      <c r="B6742" t="str">
        <f>'4L'!$BA$135</f>
        <v>B0289TET_RWT</v>
      </c>
      <c r="F6742">
        <f>IF(ISBLANK('4L'!$G$135),"",'4L'!$G$135)</f>
        <v>0</v>
      </c>
    </row>
    <row r="6743" spans="1:6">
      <c r="A6743" t="s">
        <v>15725</v>
      </c>
      <c r="B6743" t="str">
        <f>'4L'!$BB$135</f>
        <v>B0289TET_RWS</v>
      </c>
      <c r="F6743">
        <f>IF(ISBLANK('4L'!$H$135),"",'4L'!$H$135)</f>
        <v>0</v>
      </c>
    </row>
    <row r="6744" spans="1:6">
      <c r="A6744" t="s">
        <v>15725</v>
      </c>
      <c r="B6744" t="str">
        <f>'4L'!$BC$135</f>
        <v>B0289TET_WT</v>
      </c>
      <c r="F6744">
        <f>IF(ISBLANK('4L'!$I$135),"",'4L'!$I$135)</f>
        <v>0</v>
      </c>
    </row>
    <row r="6745" spans="1:6">
      <c r="A6745" t="s">
        <v>15725</v>
      </c>
      <c r="B6745" t="str">
        <f>'4L'!$BD$135</f>
        <v>B0289TET_TWD</v>
      </c>
      <c r="F6745">
        <f>IF(ISBLANK('4L'!$J$135),"",'4L'!$J$135)</f>
        <v>0</v>
      </c>
    </row>
    <row r="6746" spans="1:6">
      <c r="A6746" t="s">
        <v>15725</v>
      </c>
      <c r="B6746" t="str">
        <f>'4L'!$BE$135</f>
        <v>B0289TET_TOT</v>
      </c>
      <c r="F6746">
        <f>IF(ISBLANK('4L'!$K$135),"",'4L'!$K$135)</f>
        <v>0</v>
      </c>
    </row>
    <row r="6747" spans="1:6">
      <c r="A6747" t="s">
        <v>15725</v>
      </c>
      <c r="B6747" t="str">
        <f>'4L'!$BF$135</f>
        <v>B0289TET_ASC</v>
      </c>
      <c r="F6747">
        <f>IF(ISBLANK('4L'!$L$135),"",'4L'!$L$135)</f>
        <v>0</v>
      </c>
    </row>
    <row r="6748" spans="1:6">
      <c r="A6748" t="s">
        <v>15725</v>
      </c>
      <c r="B6748" t="str">
        <f>'4L'!$BG$135</f>
        <v>B0289TET_TC</v>
      </c>
      <c r="F6748">
        <f>IF(ISBLANK('4L'!$M$135),"",'4L'!$M$135)</f>
        <v>0</v>
      </c>
    </row>
    <row r="6749" spans="1:6">
      <c r="A6749" t="s">
        <v>15725</v>
      </c>
      <c r="B6749" t="str">
        <f>'4L'!$BH$135</f>
        <v>B0289TET_TOT8</v>
      </c>
      <c r="F6749">
        <f>IF(ISBLANK('4L'!$N$135),"",'4L'!$N$135)</f>
        <v>0</v>
      </c>
    </row>
    <row r="6750" spans="1:6">
      <c r="A6750" t="s">
        <v>15725</v>
      </c>
      <c r="B6750" t="str">
        <f>'4L'!$BI$135</f>
        <v>B0289TET_TOT78</v>
      </c>
      <c r="F6750">
        <f>IF(ISBLANK('4L'!$O$135),"",'4L'!$O$135)</f>
        <v>0</v>
      </c>
    </row>
    <row r="6751" spans="1:6">
      <c r="A6751" t="s">
        <v>15725</v>
      </c>
      <c r="B6751" t="str">
        <f>'4L'!$BP$135</f>
        <v>B0411TOEE_CUMME</v>
      </c>
      <c r="F6751">
        <f>IF(ISBLANK('4L'!$V$135),"",'4L'!$V$135)</f>
        <v>0</v>
      </c>
    </row>
    <row r="6752" spans="1:6">
      <c r="A6752" t="s">
        <v>15725</v>
      </c>
      <c r="B6752" t="str">
        <f>'4L'!$BQ$135</f>
        <v>B0411TOEE_CUMMA</v>
      </c>
      <c r="F6752">
        <f>IF(ISBLANK('4L'!$W$135),"",'4L'!$W$135)</f>
        <v>0</v>
      </c>
    </row>
    <row r="6753" spans="1:6">
      <c r="A6753" t="s">
        <v>15725</v>
      </c>
      <c r="B6753" t="str">
        <f>'4L'!$BR$135</f>
        <v>B0411TOEE_CUMMT</v>
      </c>
      <c r="F6753">
        <f>IF(ISBLANK('4L'!$X$135),"",'4L'!$X$135)</f>
        <v>0</v>
      </c>
    </row>
    <row r="6754" spans="1:6">
      <c r="A6754" t="s">
        <v>15725</v>
      </c>
      <c r="B6754" t="str">
        <f>'4L'!$AZ$138</f>
        <v>B0290TEC_WR</v>
      </c>
      <c r="F6754">
        <f>IF(ISBLANK('4L'!$F$138),"",'4L'!$F$138)</f>
        <v>0</v>
      </c>
    </row>
    <row r="6755" spans="1:6">
      <c r="A6755" t="s">
        <v>15725</v>
      </c>
      <c r="B6755" t="str">
        <f>'4L'!$BA$138</f>
        <v>B0290TEC_RWT</v>
      </c>
      <c r="F6755">
        <f>IF(ISBLANK('4L'!$G$138),"",'4L'!$G$138)</f>
        <v>0</v>
      </c>
    </row>
    <row r="6756" spans="1:6">
      <c r="A6756" t="s">
        <v>15725</v>
      </c>
      <c r="B6756" t="str">
        <f>'4L'!$BB$138</f>
        <v>B0290TEC_RWS</v>
      </c>
      <c r="F6756">
        <f>IF(ISBLANK('4L'!$H$138),"",'4L'!$H$138)</f>
        <v>0</v>
      </c>
    </row>
    <row r="6757" spans="1:6">
      <c r="A6757" t="s">
        <v>15725</v>
      </c>
      <c r="B6757" t="str">
        <f>'4L'!$BC$138</f>
        <v>B0290TEC_WT</v>
      </c>
      <c r="F6757">
        <f>IF(ISBLANK('4L'!$I$138),"",'4L'!$I$138)</f>
        <v>0</v>
      </c>
    </row>
    <row r="6758" spans="1:6">
      <c r="A6758" t="s">
        <v>15725</v>
      </c>
      <c r="B6758" t="str">
        <f>'4L'!$BD$138</f>
        <v>B0290TEC_TWD</v>
      </c>
      <c r="F6758">
        <f>IF(ISBLANK('4L'!$J$138),"",'4L'!$J$138)</f>
        <v>0</v>
      </c>
    </row>
    <row r="6759" spans="1:6">
      <c r="A6759" t="s">
        <v>15725</v>
      </c>
      <c r="B6759" t="str">
        <f>'4L'!$BE$138</f>
        <v>B0290TEC_TOT</v>
      </c>
      <c r="F6759">
        <f>IF(ISBLANK('4L'!$K$138),"",'4L'!$K$138)</f>
        <v>0</v>
      </c>
    </row>
    <row r="6760" spans="1:6">
      <c r="A6760" t="s">
        <v>15725</v>
      </c>
      <c r="B6760" t="str">
        <f>'4L'!$BF$138</f>
        <v>B0290TEC_ASC</v>
      </c>
      <c r="F6760">
        <f>IF(ISBLANK('4L'!$L$138),"",'4L'!$L$138)</f>
        <v>0</v>
      </c>
    </row>
    <row r="6761" spans="1:6">
      <c r="A6761" t="s">
        <v>15725</v>
      </c>
      <c r="B6761" t="str">
        <f>'4L'!$BG$138</f>
        <v>B0290TEC_TC</v>
      </c>
      <c r="F6761">
        <f>IF(ISBLANK('4L'!$M$138),"",'4L'!$M$138)</f>
        <v>0</v>
      </c>
    </row>
    <row r="6762" spans="1:6">
      <c r="A6762" t="s">
        <v>15725</v>
      </c>
      <c r="B6762" t="str">
        <f>'4L'!$BH$138</f>
        <v>B0290TEC_TOT8</v>
      </c>
      <c r="F6762">
        <f>IF(ISBLANK('4L'!$N$138),"",'4L'!$N$138)</f>
        <v>0</v>
      </c>
    </row>
    <row r="6763" spans="1:6">
      <c r="A6763" t="s">
        <v>15725</v>
      </c>
      <c r="B6763" t="str">
        <f>'4L'!$BI$138</f>
        <v>B0290TEC_TOT78</v>
      </c>
      <c r="F6763">
        <f>IF(ISBLANK('4L'!$O$138),"",'4L'!$O$138)</f>
        <v>0</v>
      </c>
    </row>
    <row r="6764" spans="1:6">
      <c r="A6764" t="s">
        <v>15725</v>
      </c>
      <c r="B6764" t="str">
        <f>'4L'!$AZ$139</f>
        <v>B0291TEO_WR</v>
      </c>
      <c r="F6764">
        <f>IF(ISBLANK('4L'!$F$139),"",'4L'!$F$139)</f>
        <v>0</v>
      </c>
    </row>
    <row r="6765" spans="1:6">
      <c r="A6765" t="s">
        <v>15725</v>
      </c>
      <c r="B6765" t="str">
        <f>'4L'!$BA$139</f>
        <v>B0291TEO_RWT</v>
      </c>
      <c r="F6765">
        <f>IF(ISBLANK('4L'!$G$139),"",'4L'!$G$139)</f>
        <v>0</v>
      </c>
    </row>
    <row r="6766" spans="1:6">
      <c r="A6766" t="s">
        <v>15725</v>
      </c>
      <c r="B6766" t="str">
        <f>'4L'!$BB$139</f>
        <v>B0291TEO_RWS</v>
      </c>
      <c r="F6766">
        <f>IF(ISBLANK('4L'!$H$139),"",'4L'!$H$139)</f>
        <v>0</v>
      </c>
    </row>
    <row r="6767" spans="1:6">
      <c r="A6767" t="s">
        <v>15725</v>
      </c>
      <c r="B6767" t="str">
        <f>'4L'!$BC$139</f>
        <v>B0291TEO_WT</v>
      </c>
      <c r="F6767">
        <f>IF(ISBLANK('4L'!$I$139),"",'4L'!$I$139)</f>
        <v>0</v>
      </c>
    </row>
    <row r="6768" spans="1:6">
      <c r="A6768" t="s">
        <v>15725</v>
      </c>
      <c r="B6768" t="str">
        <f>'4L'!$BD$139</f>
        <v>B0291TEO_TWD</v>
      </c>
      <c r="F6768">
        <f>IF(ISBLANK('4L'!$J$139),"",'4L'!$J$139)</f>
        <v>0</v>
      </c>
    </row>
    <row r="6769" spans="1:6">
      <c r="A6769" t="s">
        <v>15725</v>
      </c>
      <c r="B6769" t="str">
        <f>'4L'!$BE$139</f>
        <v>B0291TEO_TOT</v>
      </c>
      <c r="F6769">
        <f>IF(ISBLANK('4L'!$K$139),"",'4L'!$K$139)</f>
        <v>0</v>
      </c>
    </row>
    <row r="6770" spans="1:6">
      <c r="A6770" t="s">
        <v>15725</v>
      </c>
      <c r="B6770" t="str">
        <f>'4L'!$BF$139</f>
        <v>B0291TEO_ASC</v>
      </c>
      <c r="F6770">
        <f>IF(ISBLANK('4L'!$L$139),"",'4L'!$L$139)</f>
        <v>0</v>
      </c>
    </row>
    <row r="6771" spans="1:6">
      <c r="A6771" t="s">
        <v>15725</v>
      </c>
      <c r="B6771" t="str">
        <f>'4L'!$BG$139</f>
        <v>B0291TEO_TC</v>
      </c>
      <c r="F6771">
        <f>IF(ISBLANK('4L'!$M$139),"",'4L'!$M$139)</f>
        <v>0</v>
      </c>
    </row>
    <row r="6772" spans="1:6">
      <c r="A6772" t="s">
        <v>15725</v>
      </c>
      <c r="B6772" t="str">
        <f>'4L'!$BH$139</f>
        <v>B0291TEO_TOT8</v>
      </c>
      <c r="F6772">
        <f>IF(ISBLANK('4L'!$N$139),"",'4L'!$N$139)</f>
        <v>0</v>
      </c>
    </row>
    <row r="6773" spans="1:6">
      <c r="A6773" t="s">
        <v>15725</v>
      </c>
      <c r="B6773" t="str">
        <f>'4L'!$BI$139</f>
        <v>B0291TEO_TOT78</v>
      </c>
      <c r="F6773">
        <f>IF(ISBLANK('4L'!$O$139),"",'4L'!$O$139)</f>
        <v>0</v>
      </c>
    </row>
    <row r="6774" spans="1:6">
      <c r="A6774" t="s">
        <v>15725</v>
      </c>
      <c r="B6774" t="str">
        <f>'4L'!$AZ$140</f>
        <v>B0292TET_WR</v>
      </c>
      <c r="F6774">
        <f>IF(ISBLANK('4L'!$F$140),"",'4L'!$F$140)</f>
        <v>0</v>
      </c>
    </row>
    <row r="6775" spans="1:6">
      <c r="A6775" t="s">
        <v>15725</v>
      </c>
      <c r="B6775" t="str">
        <f>'4L'!$BA$140</f>
        <v>B0292TET_RWT</v>
      </c>
      <c r="F6775">
        <f>IF(ISBLANK('4L'!$G$140),"",'4L'!$G$140)</f>
        <v>0</v>
      </c>
    </row>
    <row r="6776" spans="1:6">
      <c r="A6776" t="s">
        <v>15725</v>
      </c>
      <c r="B6776" t="str">
        <f>'4L'!$BB$140</f>
        <v>B0292TET_RWS</v>
      </c>
      <c r="F6776">
        <f>IF(ISBLANK('4L'!$H$140),"",'4L'!$H$140)</f>
        <v>0</v>
      </c>
    </row>
    <row r="6777" spans="1:6">
      <c r="A6777" t="s">
        <v>15725</v>
      </c>
      <c r="B6777" t="str">
        <f>'4L'!$BC$140</f>
        <v>B0292TET_WT</v>
      </c>
      <c r="F6777">
        <f>IF(ISBLANK('4L'!$I$140),"",'4L'!$I$140)</f>
        <v>0</v>
      </c>
    </row>
    <row r="6778" spans="1:6">
      <c r="A6778" t="s">
        <v>15725</v>
      </c>
      <c r="B6778" t="str">
        <f>'4L'!$BD$140</f>
        <v>B0292TET_TWD</v>
      </c>
      <c r="F6778">
        <f>IF(ISBLANK('4L'!$J$140),"",'4L'!$J$140)</f>
        <v>0</v>
      </c>
    </row>
    <row r="6779" spans="1:6">
      <c r="A6779" t="s">
        <v>15725</v>
      </c>
      <c r="B6779" t="str">
        <f>'4L'!$BE$140</f>
        <v>B0292TET_TOT</v>
      </c>
      <c r="F6779">
        <f>IF(ISBLANK('4L'!$K$140),"",'4L'!$K$140)</f>
        <v>0</v>
      </c>
    </row>
    <row r="6780" spans="1:6">
      <c r="A6780" t="s">
        <v>15725</v>
      </c>
      <c r="B6780" t="str">
        <f>'4L'!$BF$140</f>
        <v>B0292TET_ASC</v>
      </c>
      <c r="F6780">
        <f>IF(ISBLANK('4L'!$L$140),"",'4L'!$L$140)</f>
        <v>0</v>
      </c>
    </row>
    <row r="6781" spans="1:6">
      <c r="A6781" t="s">
        <v>15725</v>
      </c>
      <c r="B6781" t="str">
        <f>'4L'!$BG$140</f>
        <v>B0292TET_TC</v>
      </c>
      <c r="F6781">
        <f>IF(ISBLANK('4L'!$M$140),"",'4L'!$M$140)</f>
        <v>0</v>
      </c>
    </row>
    <row r="6782" spans="1:6">
      <c r="A6782" t="s">
        <v>15725</v>
      </c>
      <c r="B6782" t="str">
        <f>'4L'!$BH$140</f>
        <v>B0292TET_TOT8</v>
      </c>
      <c r="F6782">
        <f>IF(ISBLANK('4L'!$N$140),"",'4L'!$N$140)</f>
        <v>0</v>
      </c>
    </row>
    <row r="6783" spans="1:6">
      <c r="A6783" t="s">
        <v>15725</v>
      </c>
      <c r="B6783" t="str">
        <f>'4L'!$BI$140</f>
        <v>B0292TET_TOT78</v>
      </c>
      <c r="F6783">
        <f>IF(ISBLANK('4L'!$O$140),"",'4L'!$O$140)</f>
        <v>0</v>
      </c>
    </row>
    <row r="6784" spans="1:6">
      <c r="A6784" t="s">
        <v>15725</v>
      </c>
      <c r="B6784" t="str">
        <f>'4L'!$BP$140</f>
        <v>B0412TEE_CUMME</v>
      </c>
      <c r="F6784">
        <f>IF(ISBLANK('4L'!$V$140),"",'4L'!$V$140)</f>
        <v>0</v>
      </c>
    </row>
    <row r="6785" spans="1:6">
      <c r="A6785" t="s">
        <v>15725</v>
      </c>
      <c r="B6785" t="str">
        <f>'4L'!$BQ$140</f>
        <v>B0412TEE_CUMMA</v>
      </c>
      <c r="F6785">
        <f>IF(ISBLANK('4L'!$W$140),"",'4L'!$W$140)</f>
        <v>0</v>
      </c>
    </row>
    <row r="6786" spans="1:6">
      <c r="A6786" t="s">
        <v>15725</v>
      </c>
      <c r="B6786" t="str">
        <f>'4L'!$BR$140</f>
        <v>B0412TEE_CUMMT</v>
      </c>
      <c r="F6786">
        <f>IF(ISBLANK('4L'!$X$140),"",'4L'!$X$140)</f>
        <v>0</v>
      </c>
    </row>
    <row r="6787" spans="1:6">
      <c r="A6787" t="s">
        <v>15727</v>
      </c>
      <c r="B6787" t="str">
        <f>'4N'!$X$9</f>
        <v>B0201DSCTDWNC</v>
      </c>
      <c r="F6787" t="str">
        <f>IF(ISBLANK('4N'!$E$9),"",'4N'!$E$9)</f>
        <v/>
      </c>
    </row>
    <row r="6788" spans="1:6">
      <c r="A6788" t="s">
        <v>15727</v>
      </c>
      <c r="B6788" t="str">
        <f>'4N'!$Y$9</f>
        <v>B0201DSCTDWNO</v>
      </c>
      <c r="F6788" t="str">
        <f>IF(ISBLANK('4N'!$F$9),"",'4N'!$F$9)</f>
        <v/>
      </c>
    </row>
    <row r="6789" spans="1:6">
      <c r="A6789" t="s">
        <v>15727</v>
      </c>
      <c r="B6789" t="str">
        <f>'4N'!$Z$9</f>
        <v>B0201DSCTDWNT</v>
      </c>
      <c r="F6789">
        <f>IF(ISBLANK('4N'!$G$9),"",'4N'!$G$9)</f>
        <v>0</v>
      </c>
    </row>
    <row r="6790" spans="1:6">
      <c r="A6790" t="s">
        <v>15727</v>
      </c>
      <c r="B6790" t="str">
        <f>'4N'!$X$10</f>
        <v>B0201DSRTDWNC</v>
      </c>
      <c r="F6790" t="str">
        <f>IF(ISBLANK('4N'!$E$10),"",'4N'!$E$10)</f>
        <v/>
      </c>
    </row>
    <row r="6791" spans="1:6">
      <c r="A6791" t="s">
        <v>15727</v>
      </c>
      <c r="B6791" t="str">
        <f>'4N'!$Y$10</f>
        <v>B0201DSRTDWNO</v>
      </c>
      <c r="F6791" t="str">
        <f>IF(ISBLANK('4N'!$F$10),"",'4N'!$F$10)</f>
        <v/>
      </c>
    </row>
    <row r="6792" spans="1:6">
      <c r="A6792" t="s">
        <v>15727</v>
      </c>
      <c r="B6792" t="str">
        <f>'4N'!$Z$10</f>
        <v>B0201DSRTDWNT</v>
      </c>
      <c r="F6792">
        <f>IF(ISBLANK('4N'!$G$10),"",'4N'!$G$10)</f>
        <v>0</v>
      </c>
    </row>
    <row r="6793" spans="1:6">
      <c r="A6793" t="s">
        <v>15727</v>
      </c>
      <c r="B6793" t="str">
        <f>'4N'!$X$11</f>
        <v>B0201DSITDWNC</v>
      </c>
      <c r="F6793" t="str">
        <f>IF(ISBLANK('4N'!$E$11),"",'4N'!$E$11)</f>
        <v/>
      </c>
    </row>
    <row r="6794" spans="1:6">
      <c r="A6794" t="s">
        <v>15727</v>
      </c>
      <c r="B6794" t="str">
        <f>'4N'!$Y$11</f>
        <v>B0201DSITDWNO</v>
      </c>
      <c r="F6794" t="str">
        <f>IF(ISBLANK('4N'!$F$11),"",'4N'!$F$11)</f>
        <v/>
      </c>
    </row>
    <row r="6795" spans="1:6">
      <c r="A6795" t="s">
        <v>15727</v>
      </c>
      <c r="B6795" t="str">
        <f>'4N'!$Z$11</f>
        <v>B0201DSITDWNT</v>
      </c>
      <c r="F6795">
        <f>IF(ISBLANK('4N'!$G$11),"",'4N'!$G$11)</f>
        <v>0</v>
      </c>
    </row>
    <row r="6796" spans="1:6">
      <c r="A6796" t="s">
        <v>15727</v>
      </c>
      <c r="B6796" t="str">
        <f>'4N'!$X$12</f>
        <v>B0201DSDTDWNC</v>
      </c>
      <c r="F6796" t="str">
        <f>IF(ISBLANK('4N'!$E$12),"",'4N'!$E$12)</f>
        <v/>
      </c>
    </row>
    <row r="6797" spans="1:6">
      <c r="A6797" t="s">
        <v>15727</v>
      </c>
      <c r="B6797" t="str">
        <f>'4N'!$Y$12</f>
        <v>B0201DSDTDWNO</v>
      </c>
      <c r="F6797" t="str">
        <f>IF(ISBLANK('4N'!$F$12),"",'4N'!$F$12)</f>
        <v/>
      </c>
    </row>
    <row r="6798" spans="1:6">
      <c r="A6798" t="s">
        <v>15727</v>
      </c>
      <c r="B6798" t="str">
        <f>'4N'!$Z$12</f>
        <v>B0201DSDTDWNT</v>
      </c>
      <c r="F6798">
        <f>IF(ISBLANK('4N'!$G$12),"",'4N'!$G$12)</f>
        <v>0</v>
      </c>
    </row>
    <row r="6799" spans="1:6">
      <c r="A6799" t="s">
        <v>15727</v>
      </c>
      <c r="B6799" t="str">
        <f>'4N'!$X$13</f>
        <v>B0201DSOTDWNC</v>
      </c>
      <c r="F6799" t="str">
        <f>IF(ISBLANK('4N'!$E$13),"",'4N'!$E$13)</f>
        <v/>
      </c>
    </row>
    <row r="6800" spans="1:6">
      <c r="A6800" t="s">
        <v>15727</v>
      </c>
      <c r="B6800" t="str">
        <f>'4N'!$Y$13</f>
        <v>B0201DSOTDWNO</v>
      </c>
      <c r="F6800" t="str">
        <f>IF(ISBLANK('4N'!$F$13),"",'4N'!$F$13)</f>
        <v/>
      </c>
    </row>
    <row r="6801" spans="1:6">
      <c r="A6801" t="s">
        <v>15727</v>
      </c>
      <c r="B6801" t="str">
        <f>'4N'!$Z$13</f>
        <v>B0201DSOTDWNT</v>
      </c>
      <c r="F6801">
        <f>IF(ISBLANK('4N'!$G$13),"",'4N'!$G$13)</f>
        <v>0</v>
      </c>
    </row>
    <row r="6802" spans="1:6">
      <c r="A6802" t="s">
        <v>15727</v>
      </c>
      <c r="B6802" t="str">
        <f>'4N'!$X$14</f>
        <v>B0201DSTDWNTC</v>
      </c>
      <c r="F6802">
        <f>IF(ISBLANK('4N'!$E$14),"",'4N'!$E$14)</f>
        <v>0</v>
      </c>
    </row>
    <row r="6803" spans="1:6">
      <c r="A6803" t="s">
        <v>15727</v>
      </c>
      <c r="B6803" t="str">
        <f>'4N'!$Y$14</f>
        <v>B0201DSTDWNTO</v>
      </c>
      <c r="F6803">
        <f>IF(ISBLANK('4N'!$F$14),"",'4N'!$F$14)</f>
        <v>0</v>
      </c>
    </row>
    <row r="6804" spans="1:6">
      <c r="A6804" t="s">
        <v>15727</v>
      </c>
      <c r="B6804" t="str">
        <f>'4N'!$Z$14</f>
        <v>B0201DSTDWNT</v>
      </c>
      <c r="F6804">
        <f>IF(ISBLANK('4N'!$G$14),"",'4N'!$G$14)</f>
        <v>0</v>
      </c>
    </row>
    <row r="6805" spans="1:6">
      <c r="A6805" t="s">
        <v>15729</v>
      </c>
      <c r="B6805" t="str">
        <f>'4P'!$X$8</f>
        <v>BO_3565639</v>
      </c>
      <c r="F6805" t="str">
        <f>IF(ISBLANK('4P'!$E$8),"",'4P'!$E$8)</f>
        <v/>
      </c>
    </row>
    <row r="6806" spans="1:6">
      <c r="A6806" t="s">
        <v>15729</v>
      </c>
      <c r="B6806" t="str">
        <f>'4P'!$Y$8</f>
        <v>BO_1264896</v>
      </c>
      <c r="F6806" t="str">
        <f>IF(ISBLANK('4P'!$F$8),"",'4P'!$F$8)</f>
        <v/>
      </c>
    </row>
    <row r="6807" spans="1:6">
      <c r="A6807" t="s">
        <v>15729</v>
      </c>
      <c r="B6807" t="str">
        <f>'4P'!$Z$8</f>
        <v>BO_9629323</v>
      </c>
      <c r="F6807" t="str">
        <f>IF(ISBLANK('4P'!$G$8),"",'4P'!$G$8)</f>
        <v/>
      </c>
    </row>
    <row r="6808" spans="1:6">
      <c r="A6808" t="s">
        <v>15729</v>
      </c>
      <c r="B6808" t="str">
        <f>'4P'!$AA$8</f>
        <v>BO_3202505</v>
      </c>
      <c r="F6808">
        <f>IF(ISBLANK('4P'!$H$8),"",'4P'!$H$8)</f>
        <v>0</v>
      </c>
    </row>
    <row r="6809" spans="1:6">
      <c r="A6809" t="s">
        <v>15729</v>
      </c>
      <c r="B6809" t="str">
        <f>'4P'!$X$9</f>
        <v>BO_4147187</v>
      </c>
      <c r="F6809" t="str">
        <f>IF(ISBLANK('4P'!$E$9),"",'4P'!$E$9)</f>
        <v/>
      </c>
    </row>
    <row r="6810" spans="1:6">
      <c r="A6810" t="s">
        <v>15729</v>
      </c>
      <c r="B6810" t="str">
        <f>'4P'!$Y$9</f>
        <v>BO_9918336</v>
      </c>
      <c r="F6810" t="str">
        <f>IF(ISBLANK('4P'!$F$9),"",'4P'!$F$9)</f>
        <v/>
      </c>
    </row>
    <row r="6811" spans="1:6">
      <c r="A6811" t="s">
        <v>15729</v>
      </c>
      <c r="B6811" t="str">
        <f>'4P'!$Z$9</f>
        <v>BO_5414453</v>
      </c>
      <c r="F6811" t="str">
        <f>IF(ISBLANK('4P'!$G$9),"",'4P'!$G$9)</f>
        <v/>
      </c>
    </row>
    <row r="6812" spans="1:6">
      <c r="A6812" t="s">
        <v>15729</v>
      </c>
      <c r="B6812" t="str">
        <f>'4P'!$AA$9</f>
        <v>BO_6319722</v>
      </c>
      <c r="F6812">
        <f>IF(ISBLANK('4P'!$H$9),"",'4P'!$H$9)</f>
        <v>0</v>
      </c>
    </row>
    <row r="6813" spans="1:6">
      <c r="A6813" t="s">
        <v>15729</v>
      </c>
      <c r="B6813" t="str">
        <f>'4P'!$X$10</f>
        <v>BO_5387356</v>
      </c>
      <c r="F6813" t="str">
        <f>IF(ISBLANK('4P'!$E$10),"",'4P'!$E$10)</f>
        <v/>
      </c>
    </row>
    <row r="6814" spans="1:6">
      <c r="A6814" t="s">
        <v>15729</v>
      </c>
      <c r="B6814" t="str">
        <f>'4P'!$Y$10</f>
        <v>BO_7193647</v>
      </c>
      <c r="F6814" t="str">
        <f>IF(ISBLANK('4P'!$F$10),"",'4P'!$F$10)</f>
        <v/>
      </c>
    </row>
    <row r="6815" spans="1:6">
      <c r="A6815" t="s">
        <v>15729</v>
      </c>
      <c r="B6815" t="str">
        <f>'4P'!$Z$10</f>
        <v>BO_9830945</v>
      </c>
      <c r="F6815" t="str">
        <f>IF(ISBLANK('4P'!$G$10),"",'4P'!$G$10)</f>
        <v/>
      </c>
    </row>
    <row r="6816" spans="1:6">
      <c r="A6816" t="s">
        <v>15729</v>
      </c>
      <c r="B6816" t="str">
        <f>'4P'!$AA$10</f>
        <v>BO_830009</v>
      </c>
      <c r="F6816">
        <f>IF(ISBLANK('4P'!$H$10),"",'4P'!$H$10)</f>
        <v>0</v>
      </c>
    </row>
    <row r="6817" spans="1:6">
      <c r="A6817" t="s">
        <v>15729</v>
      </c>
      <c r="B6817" t="str">
        <f>'4P'!$X$11</f>
        <v>BO_2199994</v>
      </c>
      <c r="F6817">
        <f>IF(ISBLANK('4P'!$E$11),"",'4P'!$E$11)</f>
        <v>0</v>
      </c>
    </row>
    <row r="6818" spans="1:6">
      <c r="A6818" t="s">
        <v>15729</v>
      </c>
      <c r="B6818" t="str">
        <f>'4P'!$Y$11</f>
        <v>BO_1427238</v>
      </c>
      <c r="F6818">
        <f>IF(ISBLANK('4P'!$F$11),"",'4P'!$F$11)</f>
        <v>0</v>
      </c>
    </row>
    <row r="6819" spans="1:6">
      <c r="A6819" t="s">
        <v>15729</v>
      </c>
      <c r="B6819" t="str">
        <f>'4P'!$Z$11</f>
        <v>BO_6224245</v>
      </c>
      <c r="F6819">
        <f>IF(ISBLANK('4P'!$G$11),"",'4P'!$G$11)</f>
        <v>0</v>
      </c>
    </row>
    <row r="6820" spans="1:6">
      <c r="A6820" t="s">
        <v>15729</v>
      </c>
      <c r="B6820" t="str">
        <f>'4P'!$AA$11</f>
        <v>BO_7667899</v>
      </c>
      <c r="F6820">
        <f>IF(ISBLANK('4P'!$H$11),"",'4P'!$H$11)</f>
        <v>0</v>
      </c>
    </row>
    <row r="6821" spans="1:6">
      <c r="A6821" t="s">
        <v>15729</v>
      </c>
      <c r="B6821" t="str">
        <f>'4P'!$X$15</f>
        <v>BO_9585852</v>
      </c>
      <c r="F6821" t="str">
        <f>IF(ISBLANK('4P'!$E$15),"",'4P'!$E$15)</f>
        <v/>
      </c>
    </row>
    <row r="6822" spans="1:6">
      <c r="A6822" t="s">
        <v>15729</v>
      </c>
      <c r="B6822" t="str">
        <f>'4P'!$Y$15</f>
        <v>BO_7281714</v>
      </c>
      <c r="F6822" t="str">
        <f>IF(ISBLANK('4P'!$F$15),"",'4P'!$F$15)</f>
        <v/>
      </c>
    </row>
    <row r="6823" spans="1:6">
      <c r="A6823" t="s">
        <v>15729</v>
      </c>
      <c r="B6823" t="str">
        <f>'4P'!$Z$15</f>
        <v>BO_4536763</v>
      </c>
      <c r="F6823" t="str">
        <f>IF(ISBLANK('4P'!$G$15),"",'4P'!$G$15)</f>
        <v/>
      </c>
    </row>
    <row r="6824" spans="1:6">
      <c r="A6824" t="s">
        <v>15729</v>
      </c>
      <c r="B6824" t="str">
        <f>'4P'!$AA$15</f>
        <v>BO_2093268</v>
      </c>
      <c r="F6824">
        <f>IF(ISBLANK('4P'!$H$15),"",'4P'!$H$15)</f>
        <v>0</v>
      </c>
    </row>
    <row r="6825" spans="1:6">
      <c r="A6825" t="s">
        <v>15729</v>
      </c>
      <c r="B6825" t="str">
        <f>'4P'!$X$16</f>
        <v>BO_6179285</v>
      </c>
      <c r="F6825" t="str">
        <f>IF(ISBLANK('4P'!$E$16),"",'4P'!$E$16)</f>
        <v/>
      </c>
    </row>
    <row r="6826" spans="1:6">
      <c r="A6826" t="s">
        <v>15729</v>
      </c>
      <c r="B6826" t="str">
        <f>'4P'!$Y$16</f>
        <v>BO_9498252</v>
      </c>
      <c r="F6826" t="str">
        <f>IF(ISBLANK('4P'!$F$16),"",'4P'!$F$16)</f>
        <v/>
      </c>
    </row>
    <row r="6827" spans="1:6">
      <c r="A6827" t="s">
        <v>15729</v>
      </c>
      <c r="B6827" t="str">
        <f>'4P'!$Z$16</f>
        <v>BO_1871478</v>
      </c>
      <c r="F6827" t="str">
        <f>IF(ISBLANK('4P'!$G$16),"",'4P'!$G$16)</f>
        <v/>
      </c>
    </row>
    <row r="6828" spans="1:6">
      <c r="A6828" t="s">
        <v>15729</v>
      </c>
      <c r="B6828" t="str">
        <f>'4P'!$AA$16</f>
        <v>BO_6277603</v>
      </c>
      <c r="F6828">
        <f>IF(ISBLANK('4P'!$H$16),"",'4P'!$H$16)</f>
        <v>0</v>
      </c>
    </row>
    <row r="6829" spans="1:6">
      <c r="A6829" t="s">
        <v>15729</v>
      </c>
      <c r="B6829" t="str">
        <f>'4P'!$X$17</f>
        <v>BO_9184483</v>
      </c>
      <c r="F6829" t="str">
        <f>IF(ISBLANK('4P'!$E$17),"",'4P'!$E$17)</f>
        <v/>
      </c>
    </row>
    <row r="6830" spans="1:6">
      <c r="A6830" t="s">
        <v>15729</v>
      </c>
      <c r="B6830" t="str">
        <f>'4P'!$Y$17</f>
        <v>BO_5755710</v>
      </c>
      <c r="F6830" t="str">
        <f>IF(ISBLANK('4P'!$F$17),"",'4P'!$F$17)</f>
        <v/>
      </c>
    </row>
    <row r="6831" spans="1:6">
      <c r="A6831" t="s">
        <v>15729</v>
      </c>
      <c r="B6831" t="str">
        <f>'4P'!$Z$17</f>
        <v>BO_5212384</v>
      </c>
      <c r="F6831" t="str">
        <f>IF(ISBLANK('4P'!$G$17),"",'4P'!$G$17)</f>
        <v/>
      </c>
    </row>
    <row r="6832" spans="1:6">
      <c r="A6832" t="s">
        <v>15729</v>
      </c>
      <c r="B6832" t="str">
        <f>'4P'!$AA$17</f>
        <v>BO_7452980</v>
      </c>
      <c r="F6832">
        <f>IF(ISBLANK('4P'!$H$17),"",'4P'!$H$17)</f>
        <v>0</v>
      </c>
    </row>
    <row r="6833" spans="1:6">
      <c r="A6833" t="s">
        <v>15729</v>
      </c>
      <c r="B6833" t="str">
        <f>'4P'!$X$18</f>
        <v>BO_4598752</v>
      </c>
      <c r="F6833">
        <f>IF(ISBLANK('4P'!$E$18),"",'4P'!$E$18)</f>
        <v>0</v>
      </c>
    </row>
    <row r="6834" spans="1:6">
      <c r="A6834" t="s">
        <v>15729</v>
      </c>
      <c r="B6834" t="str">
        <f>'4P'!$Y$18</f>
        <v>BO_7036083</v>
      </c>
      <c r="F6834">
        <f>IF(ISBLANK('4P'!$F$18),"",'4P'!$F$18)</f>
        <v>0</v>
      </c>
    </row>
    <row r="6835" spans="1:6">
      <c r="A6835" t="s">
        <v>15729</v>
      </c>
      <c r="B6835" t="str">
        <f>'4P'!$Z$18</f>
        <v>BO_2352475</v>
      </c>
      <c r="F6835">
        <f>IF(ISBLANK('4P'!$G$18),"",'4P'!$G$18)</f>
        <v>0</v>
      </c>
    </row>
    <row r="6836" spans="1:6">
      <c r="A6836" t="s">
        <v>15729</v>
      </c>
      <c r="B6836" t="str">
        <f>'4P'!$AA$18</f>
        <v>BO_1332078</v>
      </c>
      <c r="F6836">
        <f>IF(ISBLANK('4P'!$H$18),"",'4P'!$H$18)</f>
        <v>0</v>
      </c>
    </row>
    <row r="6837" spans="1:6">
      <c r="A6837" t="s">
        <v>15729</v>
      </c>
      <c r="B6837" t="str">
        <f>'4P'!$X$21</f>
        <v>B0008CDNWR</v>
      </c>
      <c r="F6837">
        <f>IF(ISBLANK('4P'!$E$21),"",'4P'!$E$21)</f>
        <v>0</v>
      </c>
    </row>
    <row r="6838" spans="1:6">
      <c r="A6838" t="s">
        <v>15729</v>
      </c>
      <c r="B6838" t="str">
        <f>'4P'!$Y$21</f>
        <v>B0008CDNWNP</v>
      </c>
      <c r="F6838">
        <f>IF(ISBLANK('4P'!$F$21),"",'4P'!$F$21)</f>
        <v>0</v>
      </c>
    </row>
    <row r="6839" spans="1:6">
      <c r="A6839" t="s">
        <v>15729</v>
      </c>
      <c r="B6839" t="str">
        <f>'4P'!$Z$21</f>
        <v>B0008CDNWWNP</v>
      </c>
      <c r="F6839">
        <f>IF(ISBLANK('4P'!$G$21),"",'4P'!$G$21)</f>
        <v>0</v>
      </c>
    </row>
    <row r="6840" spans="1:6">
      <c r="A6840" t="s">
        <v>15729</v>
      </c>
      <c r="B6840" t="str">
        <f>'4P'!$AA$21</f>
        <v>B0008CDNT</v>
      </c>
      <c r="F6840">
        <f>IF(ISBLANK('4P'!$H$21),"",'4P'!$H$21)</f>
        <v>0</v>
      </c>
    </row>
    <row r="6841" spans="1:6">
      <c r="A6841" t="s">
        <v>15729</v>
      </c>
      <c r="B6841" t="str">
        <f>'4P'!$X$22</f>
        <v>B0008CDOWR</v>
      </c>
      <c r="F6841">
        <f>IF(ISBLANK('4P'!$E$22),"",'4P'!$E$22)</f>
        <v>0</v>
      </c>
    </row>
    <row r="6842" spans="1:6">
      <c r="A6842" t="s">
        <v>15729</v>
      </c>
      <c r="B6842" t="str">
        <f>'4P'!$Y$22</f>
        <v>B0008CDOWNP</v>
      </c>
      <c r="F6842">
        <f>IF(ISBLANK('4P'!$F$22),"",'4P'!$F$22)</f>
        <v>0</v>
      </c>
    </row>
    <row r="6843" spans="1:6">
      <c r="A6843" t="s">
        <v>15729</v>
      </c>
      <c r="B6843" t="str">
        <f>'4P'!$Z$22</f>
        <v>B0008CDOWWNP</v>
      </c>
      <c r="F6843">
        <f>IF(ISBLANK('4P'!$G$22),"",'4P'!$G$22)</f>
        <v>0</v>
      </c>
    </row>
    <row r="6844" spans="1:6">
      <c r="A6844" t="s">
        <v>15729</v>
      </c>
      <c r="B6844" t="str">
        <f>'4P'!$AA$22</f>
        <v>B0008CDOT</v>
      </c>
      <c r="F6844">
        <f>IF(ISBLANK('4P'!$H$22),"",'4P'!$H$22)</f>
        <v>0</v>
      </c>
    </row>
    <row r="6845" spans="1:6">
      <c r="A6845" t="s">
        <v>15729</v>
      </c>
      <c r="B6845" t="str">
        <f>'4P'!$X$23</f>
        <v>B0008ODNWR</v>
      </c>
      <c r="F6845">
        <f>IF(ISBLANK('4P'!$E$23),"",'4P'!$E$23)</f>
        <v>0</v>
      </c>
    </row>
    <row r="6846" spans="1:6">
      <c r="A6846" t="s">
        <v>15729</v>
      </c>
      <c r="B6846" t="str">
        <f>'4P'!$Y$23</f>
        <v>B0008ODNWNP</v>
      </c>
      <c r="F6846">
        <f>IF(ISBLANK('4P'!$F$23),"",'4P'!$F$23)</f>
        <v>0</v>
      </c>
    </row>
    <row r="6847" spans="1:6">
      <c r="A6847" t="s">
        <v>15729</v>
      </c>
      <c r="B6847" t="str">
        <f>'4P'!$Z$23</f>
        <v>B0008ODNWWNP</v>
      </c>
      <c r="F6847">
        <f>IF(ISBLANK('4P'!$G$23),"",'4P'!$G$23)</f>
        <v>0</v>
      </c>
    </row>
    <row r="6848" spans="1:6">
      <c r="A6848" t="s">
        <v>15729</v>
      </c>
      <c r="B6848" t="str">
        <f>'4P'!$AA$23</f>
        <v>B0008ODNT</v>
      </c>
      <c r="F6848">
        <f>IF(ISBLANK('4P'!$H$23),"",'4P'!$H$23)</f>
        <v>0</v>
      </c>
    </row>
    <row r="6849" spans="1:6">
      <c r="A6849" t="s">
        <v>15729</v>
      </c>
      <c r="B6849" t="str">
        <f>'4P'!$X$24</f>
        <v>B0008TENWR</v>
      </c>
      <c r="F6849">
        <f>IF(ISBLANK('4P'!$E$24),"",'4P'!$E$24)</f>
        <v>0</v>
      </c>
    </row>
    <row r="6850" spans="1:6">
      <c r="A6850" t="s">
        <v>15729</v>
      </c>
      <c r="B6850" t="str">
        <f>'4P'!$Y$24</f>
        <v>B0008TENWNP</v>
      </c>
      <c r="F6850">
        <f>IF(ISBLANK('4P'!$F$24),"",'4P'!$F$24)</f>
        <v>0</v>
      </c>
    </row>
    <row r="6851" spans="1:6">
      <c r="A6851" t="s">
        <v>15729</v>
      </c>
      <c r="B6851" t="str">
        <f>'4P'!$Z$24</f>
        <v>B0008TENWWNP</v>
      </c>
      <c r="F6851">
        <f>IF(ISBLANK('4P'!$G$24),"",'4P'!$G$24)</f>
        <v>0</v>
      </c>
    </row>
    <row r="6852" spans="1:6">
      <c r="A6852" t="s">
        <v>15729</v>
      </c>
      <c r="B6852" t="str">
        <f>'4P'!$AA$24</f>
        <v>B0008TENT</v>
      </c>
      <c r="F6852">
        <f>IF(ISBLANK('4P'!$H$24),"",'4P'!$H$24)</f>
        <v>0</v>
      </c>
    </row>
    <row r="6853" spans="1:6">
      <c r="A6853" t="s">
        <v>15728</v>
      </c>
      <c r="B6853" t="str">
        <f>'4O'!$AD$10</f>
        <v>B0401NCF</v>
      </c>
      <c r="F6853" t="str">
        <f>IF(ISBLANK('4O'!$E$10),"",'4O'!$E$10)</f>
        <v/>
      </c>
    </row>
    <row r="6854" spans="1:6">
      <c r="A6854" t="s">
        <v>15728</v>
      </c>
      <c r="B6854" t="str">
        <f>'4O'!$AE$10</f>
        <v>B0401NCSWD</v>
      </c>
      <c r="F6854" t="str">
        <f>IF(ISBLANK('4O'!$F$10),"",'4O'!$F$10)</f>
        <v/>
      </c>
    </row>
    <row r="6855" spans="1:6">
      <c r="A6855" t="s">
        <v>15728</v>
      </c>
      <c r="B6855" t="str">
        <f>'4O'!$AF$10</f>
        <v>B0401NCHD</v>
      </c>
      <c r="F6855" t="str">
        <f>IF(ISBLANK('4O'!$G$10),"",'4O'!$G$10)</f>
        <v/>
      </c>
    </row>
    <row r="6856" spans="1:6">
      <c r="A6856" t="s">
        <v>15728</v>
      </c>
      <c r="B6856" t="str">
        <f>'4O'!$AG$10</f>
        <v>B0401NCSTD</v>
      </c>
      <c r="F6856" t="str">
        <f>IF(ISBLANK('4O'!$H$10),"",'4O'!$H$10)</f>
        <v/>
      </c>
    </row>
    <row r="6857" spans="1:6">
      <c r="A6857" t="s">
        <v>15728</v>
      </c>
      <c r="B6857" t="str">
        <f>'4O'!$AH$10</f>
        <v>B0401NCSLT</v>
      </c>
      <c r="F6857" t="str">
        <f>IF(ISBLANK('4O'!$I$10),"",'4O'!$I$10)</f>
        <v/>
      </c>
    </row>
    <row r="6858" spans="1:6">
      <c r="A6858" t="s">
        <v>15728</v>
      </c>
      <c r="B6858" t="str">
        <f>'4O'!$AI$10</f>
        <v>B0401NCTOT</v>
      </c>
      <c r="F6858">
        <f>IF(ISBLANK('4O'!$J$10),"",'4O'!$J$10)</f>
        <v>0</v>
      </c>
    </row>
    <row r="6859" spans="1:6">
      <c r="A6859" t="s">
        <v>15728</v>
      </c>
      <c r="B6859" t="str">
        <f>'4O'!$AD$11</f>
        <v>B0401RSF</v>
      </c>
      <c r="F6859" t="str">
        <f>IF(ISBLANK('4O'!$E$11),"",'4O'!$E$11)</f>
        <v/>
      </c>
    </row>
    <row r="6860" spans="1:6">
      <c r="A6860" t="s">
        <v>15728</v>
      </c>
      <c r="B6860" t="str">
        <f>'4O'!$AE$11</f>
        <v>B0401RSSWD</v>
      </c>
      <c r="F6860" t="str">
        <f>IF(ISBLANK('4O'!$F$11),"",'4O'!$F$11)</f>
        <v/>
      </c>
    </row>
    <row r="6861" spans="1:6">
      <c r="A6861" t="s">
        <v>15728</v>
      </c>
      <c r="B6861" t="str">
        <f>'4O'!$AF$11</f>
        <v>B0401RSHD</v>
      </c>
      <c r="F6861" t="str">
        <f>IF(ISBLANK('4O'!$G$11),"",'4O'!$G$11)</f>
        <v/>
      </c>
    </row>
    <row r="6862" spans="1:6">
      <c r="A6862" t="s">
        <v>15728</v>
      </c>
      <c r="B6862" t="str">
        <f>'4O'!$AG$11</f>
        <v>B0401RSSTD</v>
      </c>
      <c r="F6862" t="str">
        <f>IF(ISBLANK('4O'!$H$11),"",'4O'!$H$11)</f>
        <v/>
      </c>
    </row>
    <row r="6863" spans="1:6">
      <c r="A6863" t="s">
        <v>15728</v>
      </c>
      <c r="B6863" t="str">
        <f>'4O'!$AH$11</f>
        <v>B0401RSSLT</v>
      </c>
      <c r="F6863" t="str">
        <f>IF(ISBLANK('4O'!$I$11),"",'4O'!$I$11)</f>
        <v/>
      </c>
    </row>
    <row r="6864" spans="1:6">
      <c r="A6864" t="s">
        <v>15728</v>
      </c>
      <c r="B6864" t="str">
        <f>'4O'!$AI$11</f>
        <v>B0401RSTOT</v>
      </c>
      <c r="F6864">
        <f>IF(ISBLANK('4O'!$J$11),"",'4O'!$J$11)</f>
        <v>0</v>
      </c>
    </row>
    <row r="6865" spans="1:6">
      <c r="A6865" t="s">
        <v>15728</v>
      </c>
      <c r="B6865" t="str">
        <f>'4O'!$AD$12</f>
        <v>B0200DSIFWWC</v>
      </c>
      <c r="F6865" t="str">
        <f>IF(ISBLANK('4O'!$E$12),"",'4O'!$E$12)</f>
        <v/>
      </c>
    </row>
    <row r="6866" spans="1:6">
      <c r="A6866" t="s">
        <v>15728</v>
      </c>
      <c r="B6866" t="str">
        <f>'4O'!$AE$12</f>
        <v>B0200DSIWDWWC</v>
      </c>
      <c r="F6866" t="str">
        <f>IF(ISBLANK('4O'!$F$12),"",'4O'!$F$12)</f>
        <v/>
      </c>
    </row>
    <row r="6867" spans="1:6">
      <c r="A6867" t="s">
        <v>15728</v>
      </c>
      <c r="B6867" t="str">
        <f>'4O'!$AF$12</f>
        <v>B0200DSIHDWWC</v>
      </c>
      <c r="F6867" t="str">
        <f>IF(ISBLANK('4O'!$G$12),"",'4O'!$G$12)</f>
        <v/>
      </c>
    </row>
    <row r="6868" spans="1:6">
      <c r="A6868" t="s">
        <v>15728</v>
      </c>
      <c r="B6868" t="str">
        <f>'4O'!$AG$12</f>
        <v>B0200DSISTWWC</v>
      </c>
      <c r="F6868" t="str">
        <f>IF(ISBLANK('4O'!$H$12),"",'4O'!$H$12)</f>
        <v/>
      </c>
    </row>
    <row r="6869" spans="1:6">
      <c r="A6869" t="s">
        <v>15728</v>
      </c>
      <c r="B6869" t="str">
        <f>'4O'!$AH$12</f>
        <v>B0200DSISLWWC</v>
      </c>
      <c r="F6869" t="str">
        <f>IF(ISBLANK('4O'!$I$12),"",'4O'!$I$12)</f>
        <v/>
      </c>
    </row>
    <row r="6870" spans="1:6">
      <c r="A6870" t="s">
        <v>15728</v>
      </c>
      <c r="B6870" t="str">
        <f>'4O'!$AI$12</f>
        <v>B0401INRTOT</v>
      </c>
      <c r="F6870">
        <f>IF(ISBLANK('4O'!$J$12),"",'4O'!$J$12)</f>
        <v>0</v>
      </c>
    </row>
    <row r="6871" spans="1:6">
      <c r="A6871" t="s">
        <v>15728</v>
      </c>
      <c r="B6871" t="str">
        <f>'4O'!$AD$13</f>
        <v>B0200DSDFWWC</v>
      </c>
      <c r="F6871" t="str">
        <f>IF(ISBLANK('4O'!$E$13),"",'4O'!$E$13)</f>
        <v/>
      </c>
    </row>
    <row r="6872" spans="1:6">
      <c r="A6872" t="s">
        <v>15728</v>
      </c>
      <c r="B6872" t="str">
        <f>'4O'!$AE$13</f>
        <v>B0200DSDWDWWC</v>
      </c>
      <c r="F6872" t="str">
        <f>IF(ISBLANK('4O'!$F$13),"",'4O'!$F$13)</f>
        <v/>
      </c>
    </row>
    <row r="6873" spans="1:6">
      <c r="A6873" t="s">
        <v>15728</v>
      </c>
      <c r="B6873" t="str">
        <f>'4O'!$AF$13</f>
        <v>B0200DSDHDWWC</v>
      </c>
      <c r="F6873" t="str">
        <f>IF(ISBLANK('4O'!$G$13),"",'4O'!$G$13)</f>
        <v/>
      </c>
    </row>
    <row r="6874" spans="1:6">
      <c r="A6874" t="s">
        <v>15728</v>
      </c>
      <c r="B6874" t="str">
        <f>'4O'!$AG$13</f>
        <v>B0200DSDSTWWC</v>
      </c>
      <c r="F6874" t="str">
        <f>IF(ISBLANK('4O'!$H$13),"",'4O'!$H$13)</f>
        <v/>
      </c>
    </row>
    <row r="6875" spans="1:6">
      <c r="A6875" t="s">
        <v>15728</v>
      </c>
      <c r="B6875" t="str">
        <f>'4O'!$AH$13</f>
        <v>B0200DSDSLWWC</v>
      </c>
      <c r="F6875" t="str">
        <f>IF(ISBLANK('4O'!$I$13),"",'4O'!$I$13)</f>
        <v/>
      </c>
    </row>
    <row r="6876" spans="1:6">
      <c r="A6876" t="s">
        <v>15728</v>
      </c>
      <c r="B6876" t="str">
        <f>'4O'!$AI$13</f>
        <v>B0401185TOT</v>
      </c>
      <c r="F6876">
        <f>IF(ISBLANK('4O'!$J$13),"",'4O'!$J$13)</f>
        <v>0</v>
      </c>
    </row>
    <row r="6877" spans="1:6">
      <c r="A6877" t="s">
        <v>15728</v>
      </c>
      <c r="B6877" t="str">
        <f>'4O'!$AD$14</f>
        <v>B0200DSOFWWC</v>
      </c>
      <c r="F6877" t="str">
        <f>IF(ISBLANK('4O'!$E$14),"",'4O'!$E$14)</f>
        <v/>
      </c>
    </row>
    <row r="6878" spans="1:6">
      <c r="A6878" t="s">
        <v>15728</v>
      </c>
      <c r="B6878" t="str">
        <f>'4O'!$AE$14</f>
        <v>B0200DSOWDWWC</v>
      </c>
      <c r="F6878" t="str">
        <f>IF(ISBLANK('4O'!$F$14),"",'4O'!$F$14)</f>
        <v/>
      </c>
    </row>
    <row r="6879" spans="1:6">
      <c r="A6879" t="s">
        <v>15728</v>
      </c>
      <c r="B6879" t="str">
        <f>'4O'!$AF$14</f>
        <v>B0200DSOHDWWC</v>
      </c>
      <c r="F6879" t="str">
        <f>IF(ISBLANK('4O'!$G$14),"",'4O'!$G$14)</f>
        <v/>
      </c>
    </row>
    <row r="6880" spans="1:6">
      <c r="A6880" t="s">
        <v>15728</v>
      </c>
      <c r="B6880" t="str">
        <f>'4O'!$AG$14</f>
        <v>B0200DSOSTWWC</v>
      </c>
      <c r="F6880" t="str">
        <f>IF(ISBLANK('4O'!$H$14),"",'4O'!$H$14)</f>
        <v/>
      </c>
    </row>
    <row r="6881" spans="1:6">
      <c r="A6881" t="s">
        <v>15728</v>
      </c>
      <c r="B6881" t="str">
        <f>'4O'!$AH$14</f>
        <v>B0200DSOSLWWC</v>
      </c>
      <c r="F6881" t="str">
        <f>IF(ISBLANK('4O'!$I$14),"",'4O'!$I$14)</f>
        <v/>
      </c>
    </row>
    <row r="6882" spans="1:6">
      <c r="A6882" t="s">
        <v>15728</v>
      </c>
      <c r="B6882" t="str">
        <f>'4O'!$AI$14</f>
        <v>B0401OPCTOT</v>
      </c>
      <c r="F6882">
        <f>IF(ISBLANK('4O'!$J$14),"",'4O'!$J$14)</f>
        <v>0</v>
      </c>
    </row>
    <row r="6883" spans="1:6">
      <c r="A6883" t="s">
        <v>15728</v>
      </c>
      <c r="B6883" t="str">
        <f>'4O'!$AD$15</f>
        <v>B0200DSFWWTC</v>
      </c>
      <c r="F6883">
        <f>IF(ISBLANK('4O'!$E$15),"",'4O'!$E$15)</f>
        <v>0</v>
      </c>
    </row>
    <row r="6884" spans="1:6">
      <c r="A6884" t="s">
        <v>15728</v>
      </c>
      <c r="B6884" t="str">
        <f>'4O'!$AE$15</f>
        <v>B0200DSWDWWTC</v>
      </c>
      <c r="F6884">
        <f>IF(ISBLANK('4O'!$F$15),"",'4O'!$F$15)</f>
        <v>0</v>
      </c>
    </row>
    <row r="6885" spans="1:6">
      <c r="A6885" t="s">
        <v>15728</v>
      </c>
      <c r="B6885" t="str">
        <f>'4O'!$AF$15</f>
        <v>B0200DSHDWWTC</v>
      </c>
      <c r="F6885">
        <f>IF(ISBLANK('4O'!$G$15),"",'4O'!$G$15)</f>
        <v>0</v>
      </c>
    </row>
    <row r="6886" spans="1:6">
      <c r="A6886" t="s">
        <v>15728</v>
      </c>
      <c r="B6886" t="str">
        <f>'4O'!$AG$15</f>
        <v>B0200DSSTWWTC</v>
      </c>
      <c r="F6886">
        <f>IF(ISBLANK('4O'!$H$15),"",'4O'!$H$15)</f>
        <v>0</v>
      </c>
    </row>
    <row r="6887" spans="1:6">
      <c r="A6887" t="s">
        <v>15728</v>
      </c>
      <c r="B6887" t="str">
        <f>'4O'!$AH$15</f>
        <v>B0200DSSLWWTC</v>
      </c>
      <c r="F6887">
        <f>IF(ISBLANK('4O'!$I$15),"",'4O'!$I$15)</f>
        <v>0</v>
      </c>
    </row>
    <row r="6888" spans="1:6">
      <c r="A6888" t="s">
        <v>15728</v>
      </c>
      <c r="B6888" t="str">
        <f>'4O'!$AI$15</f>
        <v>B0401TDETOT</v>
      </c>
      <c r="F6888">
        <f>IF(ISBLANK('4O'!$J$15),"",'4O'!$J$15)</f>
        <v>0</v>
      </c>
    </row>
    <row r="6889" spans="1:6">
      <c r="A6889" t="s">
        <v>15728</v>
      </c>
      <c r="B6889" t="str">
        <f>'4O'!$AD$18</f>
        <v>B0801NCF</v>
      </c>
      <c r="F6889" t="str">
        <f>IF(ISBLANK('4O'!$E$18),"",'4O'!$E$18)</f>
        <v/>
      </c>
    </row>
    <row r="6890" spans="1:6">
      <c r="A6890" t="s">
        <v>15728</v>
      </c>
      <c r="B6890" t="str">
        <f>'4O'!$AE$18</f>
        <v>B0801NCSWD</v>
      </c>
      <c r="F6890" t="str">
        <f>IF(ISBLANK('4O'!$F$18),"",'4O'!$F$18)</f>
        <v/>
      </c>
    </row>
    <row r="6891" spans="1:6">
      <c r="A6891" t="s">
        <v>15728</v>
      </c>
      <c r="B6891" t="str">
        <f>'4O'!$AF$18</f>
        <v>B0801NCHD</v>
      </c>
      <c r="F6891" t="str">
        <f>IF(ISBLANK('4O'!$G$18),"",'4O'!$G$18)</f>
        <v/>
      </c>
    </row>
    <row r="6892" spans="1:6">
      <c r="A6892" t="s">
        <v>15728</v>
      </c>
      <c r="B6892" t="str">
        <f>'4O'!$AG$18</f>
        <v>B0801NCSTD</v>
      </c>
      <c r="F6892" t="str">
        <f>IF(ISBLANK('4O'!$H$18),"",'4O'!$H$18)</f>
        <v/>
      </c>
    </row>
    <row r="6893" spans="1:6">
      <c r="A6893" t="s">
        <v>15728</v>
      </c>
      <c r="B6893" t="str">
        <f>'4O'!$AH$18</f>
        <v>B0801NCSLT</v>
      </c>
      <c r="F6893" t="str">
        <f>IF(ISBLANK('4O'!$I$18),"",'4O'!$I$18)</f>
        <v/>
      </c>
    </row>
    <row r="6894" spans="1:6">
      <c r="A6894" t="s">
        <v>15728</v>
      </c>
      <c r="B6894" t="str">
        <f>'4O'!$AI$18</f>
        <v>B0801NCTOT</v>
      </c>
      <c r="F6894">
        <f>IF(ISBLANK('4O'!$J$18),"",'4O'!$J$18)</f>
        <v>0</v>
      </c>
    </row>
    <row r="6895" spans="1:6">
      <c r="A6895" t="s">
        <v>15728</v>
      </c>
      <c r="B6895" t="str">
        <f>'4O'!$AD$19</f>
        <v>B0801RSF</v>
      </c>
      <c r="F6895" t="str">
        <f>IF(ISBLANK('4O'!$E$19),"",'4O'!$E$19)</f>
        <v/>
      </c>
    </row>
    <row r="6896" spans="1:6">
      <c r="A6896" t="s">
        <v>15728</v>
      </c>
      <c r="B6896" t="str">
        <f>'4O'!$AE$19</f>
        <v>B0801RSSWD</v>
      </c>
      <c r="F6896" t="str">
        <f>IF(ISBLANK('4O'!$F$19),"",'4O'!$F$19)</f>
        <v/>
      </c>
    </row>
    <row r="6897" spans="1:6">
      <c r="A6897" t="s">
        <v>15728</v>
      </c>
      <c r="B6897" t="str">
        <f>'4O'!$AF$19</f>
        <v>B0801RSHD</v>
      </c>
      <c r="F6897" t="str">
        <f>IF(ISBLANK('4O'!$G$19),"",'4O'!$G$19)</f>
        <v/>
      </c>
    </row>
    <row r="6898" spans="1:6">
      <c r="A6898" t="s">
        <v>15728</v>
      </c>
      <c r="B6898" t="str">
        <f>'4O'!$AG$19</f>
        <v>B0801RSSTD</v>
      </c>
      <c r="F6898" t="str">
        <f>IF(ISBLANK('4O'!$H$19),"",'4O'!$H$19)</f>
        <v/>
      </c>
    </row>
    <row r="6899" spans="1:6">
      <c r="A6899" t="s">
        <v>15728</v>
      </c>
      <c r="B6899" t="str">
        <f>'4O'!$AH$19</f>
        <v>B0801RSSLT</v>
      </c>
      <c r="F6899" t="str">
        <f>IF(ISBLANK('4O'!$I$19),"",'4O'!$I$19)</f>
        <v/>
      </c>
    </row>
    <row r="6900" spans="1:6">
      <c r="A6900" t="s">
        <v>15728</v>
      </c>
      <c r="B6900" t="str">
        <f>'4O'!$AI$19</f>
        <v>B0801RSTOT</v>
      </c>
      <c r="F6900">
        <f>IF(ISBLANK('4O'!$J$19),"",'4O'!$J$19)</f>
        <v>0</v>
      </c>
    </row>
    <row r="6901" spans="1:6">
      <c r="A6901" t="s">
        <v>15728</v>
      </c>
      <c r="B6901" t="str">
        <f>'4O'!$AD$20</f>
        <v>B0200DSIFWWO</v>
      </c>
      <c r="F6901" t="str">
        <f>IF(ISBLANK('4O'!$E$20),"",'4O'!$E$20)</f>
        <v/>
      </c>
    </row>
    <row r="6902" spans="1:6">
      <c r="A6902" t="s">
        <v>15728</v>
      </c>
      <c r="B6902" t="str">
        <f>'4O'!$AE$20</f>
        <v>B0200DSIWDWWO</v>
      </c>
      <c r="F6902" t="str">
        <f>IF(ISBLANK('4O'!$F$20),"",'4O'!$F$20)</f>
        <v/>
      </c>
    </row>
    <row r="6903" spans="1:6">
      <c r="A6903" t="s">
        <v>15728</v>
      </c>
      <c r="B6903" t="str">
        <f>'4O'!$AF$20</f>
        <v>B0200DSIHDWWO</v>
      </c>
      <c r="F6903" t="str">
        <f>IF(ISBLANK('4O'!$G$20),"",'4O'!$G$20)</f>
        <v/>
      </c>
    </row>
    <row r="6904" spans="1:6">
      <c r="A6904" t="s">
        <v>15728</v>
      </c>
      <c r="B6904" t="str">
        <f>'4O'!$AG$20</f>
        <v>B0200DSISTWWO</v>
      </c>
      <c r="F6904" t="str">
        <f>IF(ISBLANK('4O'!$H$20),"",'4O'!$H$20)</f>
        <v/>
      </c>
    </row>
    <row r="6905" spans="1:6">
      <c r="A6905" t="s">
        <v>15728</v>
      </c>
      <c r="B6905" t="str">
        <f>'4O'!$AH$20</f>
        <v>B0200DSISLWWO</v>
      </c>
      <c r="F6905" t="str">
        <f>IF(ISBLANK('4O'!$I$20),"",'4O'!$I$20)</f>
        <v/>
      </c>
    </row>
    <row r="6906" spans="1:6">
      <c r="A6906" t="s">
        <v>15728</v>
      </c>
      <c r="B6906" t="str">
        <f>'4O'!$AI$20</f>
        <v>B0801INRTOT</v>
      </c>
      <c r="F6906">
        <f>IF(ISBLANK('4O'!$J$20),"",'4O'!$J$20)</f>
        <v>0</v>
      </c>
    </row>
    <row r="6907" spans="1:6">
      <c r="A6907" t="s">
        <v>15728</v>
      </c>
      <c r="B6907" t="str">
        <f>'4O'!$AD$21</f>
        <v>B0200DSDFWWO</v>
      </c>
      <c r="F6907" t="str">
        <f>IF(ISBLANK('4O'!$E$21),"",'4O'!$E$21)</f>
        <v/>
      </c>
    </row>
    <row r="6908" spans="1:6">
      <c r="A6908" t="s">
        <v>15728</v>
      </c>
      <c r="B6908" t="str">
        <f>'4O'!$AE$21</f>
        <v>B0200DSDWDWWO</v>
      </c>
      <c r="F6908" t="str">
        <f>IF(ISBLANK('4O'!$F$21),"",'4O'!$F$21)</f>
        <v/>
      </c>
    </row>
    <row r="6909" spans="1:6">
      <c r="A6909" t="s">
        <v>15728</v>
      </c>
      <c r="B6909" t="str">
        <f>'4O'!$AF$21</f>
        <v>B0200DSDHDWWO</v>
      </c>
      <c r="F6909" t="str">
        <f>IF(ISBLANK('4O'!$G$21),"",'4O'!$G$21)</f>
        <v/>
      </c>
    </row>
    <row r="6910" spans="1:6">
      <c r="A6910" t="s">
        <v>15728</v>
      </c>
      <c r="B6910" t="str">
        <f>'4O'!$AG$21</f>
        <v>B0200DSDSTWWO</v>
      </c>
      <c r="F6910" t="str">
        <f>IF(ISBLANK('4O'!$H$21),"",'4O'!$H$21)</f>
        <v/>
      </c>
    </row>
    <row r="6911" spans="1:6">
      <c r="A6911" t="s">
        <v>15728</v>
      </c>
      <c r="B6911" t="str">
        <f>'4O'!$AH$21</f>
        <v>B0200DSDSLWWO</v>
      </c>
      <c r="F6911" t="str">
        <f>IF(ISBLANK('4O'!$I$21),"",'4O'!$I$21)</f>
        <v/>
      </c>
    </row>
    <row r="6912" spans="1:6">
      <c r="A6912" t="s">
        <v>15728</v>
      </c>
      <c r="B6912" t="str">
        <f>'4O'!$AI$21</f>
        <v>B0801185TOT</v>
      </c>
      <c r="F6912">
        <f>IF(ISBLANK('4O'!$J$21),"",'4O'!$J$21)</f>
        <v>0</v>
      </c>
    </row>
    <row r="6913" spans="1:6">
      <c r="A6913" t="s">
        <v>15728</v>
      </c>
      <c r="B6913" t="str">
        <f>'4O'!$AD$22</f>
        <v>B0200DSOFWWO</v>
      </c>
      <c r="F6913" t="str">
        <f>IF(ISBLANK('4O'!$E$22),"",'4O'!$E$22)</f>
        <v/>
      </c>
    </row>
    <row r="6914" spans="1:6">
      <c r="A6914" t="s">
        <v>15728</v>
      </c>
      <c r="B6914" t="str">
        <f>'4O'!$AE$22</f>
        <v>B0200DSOWDWWO</v>
      </c>
      <c r="F6914" t="str">
        <f>IF(ISBLANK('4O'!$F$22),"",'4O'!$F$22)</f>
        <v/>
      </c>
    </row>
    <row r="6915" spans="1:6">
      <c r="A6915" t="s">
        <v>15728</v>
      </c>
      <c r="B6915" t="str">
        <f>'4O'!$AF$22</f>
        <v>B0200DSOHDWWO</v>
      </c>
      <c r="F6915" t="str">
        <f>IF(ISBLANK('4O'!$G$22),"",'4O'!$G$22)</f>
        <v/>
      </c>
    </row>
    <row r="6916" spans="1:6">
      <c r="A6916" t="s">
        <v>15728</v>
      </c>
      <c r="B6916" t="str">
        <f>'4O'!$AG$22</f>
        <v>B0200DSOSTWWO</v>
      </c>
      <c r="F6916" t="str">
        <f>IF(ISBLANK('4O'!$H$22),"",'4O'!$H$22)</f>
        <v/>
      </c>
    </row>
    <row r="6917" spans="1:6">
      <c r="A6917" t="s">
        <v>15728</v>
      </c>
      <c r="B6917" t="str">
        <f>'4O'!$AH$22</f>
        <v>B0200DSOSLWWO</v>
      </c>
      <c r="F6917" t="str">
        <f>IF(ISBLANK('4O'!$I$22),"",'4O'!$I$22)</f>
        <v/>
      </c>
    </row>
    <row r="6918" spans="1:6">
      <c r="A6918" t="s">
        <v>15728</v>
      </c>
      <c r="B6918" t="str">
        <f>'4O'!$AI$22</f>
        <v>B0801OPCTOT</v>
      </c>
      <c r="F6918">
        <f>IF(ISBLANK('4O'!$J$22),"",'4O'!$J$22)</f>
        <v>0</v>
      </c>
    </row>
    <row r="6919" spans="1:6">
      <c r="A6919" t="s">
        <v>15728</v>
      </c>
      <c r="B6919" t="str">
        <f>'4O'!$AD$23</f>
        <v>B0200DSFWWTO</v>
      </c>
      <c r="F6919">
        <f>IF(ISBLANK('4O'!$E$23),"",'4O'!$E$23)</f>
        <v>0</v>
      </c>
    </row>
    <row r="6920" spans="1:6">
      <c r="A6920" t="s">
        <v>15728</v>
      </c>
      <c r="B6920" t="str">
        <f>'4O'!$AE$23</f>
        <v>B0200DSWDWWTO</v>
      </c>
      <c r="F6920">
        <f>IF(ISBLANK('4O'!$F$23),"",'4O'!$F$23)</f>
        <v>0</v>
      </c>
    </row>
    <row r="6921" spans="1:6">
      <c r="A6921" t="s">
        <v>15728</v>
      </c>
      <c r="B6921" t="str">
        <f>'4O'!$AF$23</f>
        <v>B0200DSHDWWTO</v>
      </c>
      <c r="F6921">
        <f>IF(ISBLANK('4O'!$G$23),"",'4O'!$G$23)</f>
        <v>0</v>
      </c>
    </row>
    <row r="6922" spans="1:6">
      <c r="A6922" t="s">
        <v>15728</v>
      </c>
      <c r="B6922" t="str">
        <f>'4O'!$AG$23</f>
        <v>B0200DSSTWWTO</v>
      </c>
      <c r="F6922">
        <f>IF(ISBLANK('4O'!$H$23),"",'4O'!$H$23)</f>
        <v>0</v>
      </c>
    </row>
    <row r="6923" spans="1:6">
      <c r="A6923" t="s">
        <v>15728</v>
      </c>
      <c r="B6923" t="str">
        <f>'4O'!$AH$23</f>
        <v>B0200DSSLWWTO</v>
      </c>
      <c r="F6923">
        <f>IF(ISBLANK('4O'!$I$23),"",'4O'!$I$23)</f>
        <v>0</v>
      </c>
    </row>
    <row r="6924" spans="1:6">
      <c r="A6924" t="s">
        <v>15728</v>
      </c>
      <c r="B6924" t="str">
        <f>'4O'!$AI$23</f>
        <v>B0801TDETOT</v>
      </c>
      <c r="F6924">
        <f>IF(ISBLANK('4O'!$J$23),"",'4O'!$J$23)</f>
        <v>0</v>
      </c>
    </row>
    <row r="6925" spans="1:6">
      <c r="A6925" t="s">
        <v>15728</v>
      </c>
      <c r="B6925" t="str">
        <f>'4O'!$AD$26</f>
        <v>B0200DSFWWT</v>
      </c>
      <c r="F6925">
        <f>IF(ISBLANK('4O'!$E$26),"",'4O'!$E$26)</f>
        <v>0</v>
      </c>
    </row>
    <row r="6926" spans="1:6">
      <c r="A6926" t="s">
        <v>15728</v>
      </c>
      <c r="B6926" t="str">
        <f>'4O'!$AE$26</f>
        <v>B0200DSWDWWT</v>
      </c>
      <c r="F6926">
        <f>IF(ISBLANK('4O'!$F$26),"",'4O'!$F$26)</f>
        <v>0</v>
      </c>
    </row>
    <row r="6927" spans="1:6">
      <c r="A6927" t="s">
        <v>15728</v>
      </c>
      <c r="B6927" t="str">
        <f>'4O'!$AF$26</f>
        <v>B0200DSHDWWT</v>
      </c>
      <c r="F6927">
        <f>IF(ISBLANK('4O'!$G$26),"",'4O'!$G$26)</f>
        <v>0</v>
      </c>
    </row>
    <row r="6928" spans="1:6">
      <c r="A6928" t="s">
        <v>15728</v>
      </c>
      <c r="B6928" t="str">
        <f>'4O'!$AG$26</f>
        <v>B0200DSSTWWT</v>
      </c>
      <c r="F6928">
        <f>IF(ISBLANK('4O'!$H$26),"",'4O'!$H$26)</f>
        <v>0</v>
      </c>
    </row>
    <row r="6929" spans="1:6">
      <c r="A6929" t="s">
        <v>15728</v>
      </c>
      <c r="B6929" t="str">
        <f>'4O'!$AH$26</f>
        <v>B0200DSSLWWT</v>
      </c>
      <c r="F6929">
        <f>IF(ISBLANK('4O'!$I$26),"",'4O'!$I$26)</f>
        <v>0</v>
      </c>
    </row>
    <row r="6930" spans="1:6">
      <c r="A6930" t="s">
        <v>15728</v>
      </c>
      <c r="B6930" t="str">
        <f>'4O'!$AI$26</f>
        <v>B0200TDSET</v>
      </c>
      <c r="F6930">
        <f>IF(ISBLANK('4O'!$J$26),"",'4O'!$J$26)</f>
        <v>0</v>
      </c>
    </row>
    <row r="6931" spans="1:6">
      <c r="A6931" t="s">
        <v>15731</v>
      </c>
      <c r="B6931" t="str">
        <f>'4R'!$AX$8</f>
        <v>R3017</v>
      </c>
      <c r="F6931" t="str">
        <f>IF(ISBLANK('4R'!$E$8),"",'4R'!$E$8)</f>
        <v/>
      </c>
    </row>
    <row r="6932" spans="1:6">
      <c r="A6932" t="s">
        <v>15731</v>
      </c>
      <c r="B6932" t="str">
        <f>'4R'!$AY$8</f>
        <v>R3018</v>
      </c>
      <c r="F6932" t="str">
        <f>IF(ISBLANK('4R'!$F$8),"",'4R'!$F$8)</f>
        <v/>
      </c>
    </row>
    <row r="6933" spans="1:6">
      <c r="A6933" t="s">
        <v>15731</v>
      </c>
      <c r="B6933" t="str">
        <f>'4R'!$AZ$8</f>
        <v>R3042TOT</v>
      </c>
      <c r="F6933">
        <f>IF(ISBLANK('4R'!$G$8),"",'4R'!$G$8)</f>
        <v>0</v>
      </c>
    </row>
    <row r="6934" spans="1:6">
      <c r="A6934" t="s">
        <v>15731</v>
      </c>
      <c r="B6934" t="str">
        <f>'4R'!$BA$8</f>
        <v>R3042VOI</v>
      </c>
      <c r="F6934" t="str">
        <f>IF(ISBLANK('4R'!$H$8),"",'4R'!$H$8)</f>
        <v/>
      </c>
    </row>
    <row r="6935" spans="1:6">
      <c r="A6935" t="s">
        <v>15731</v>
      </c>
      <c r="B6935" t="str">
        <f>'4R'!$AX$9</f>
        <v>R3019</v>
      </c>
      <c r="F6935" t="str">
        <f>IF(ISBLANK('4R'!$E$9),"",'4R'!$E$9)</f>
        <v/>
      </c>
    </row>
    <row r="6936" spans="1:6">
      <c r="A6936" t="s">
        <v>15731</v>
      </c>
      <c r="B6936" t="str">
        <f>'4R'!$AY$9</f>
        <v>R3020</v>
      </c>
      <c r="F6936" t="str">
        <f>IF(ISBLANK('4R'!$F$9),"",'4R'!$F$9)</f>
        <v/>
      </c>
    </row>
    <row r="6937" spans="1:6">
      <c r="A6937" t="s">
        <v>15731</v>
      </c>
      <c r="B6937" t="str">
        <f>'4R'!$AZ$9</f>
        <v>R3043TOT</v>
      </c>
      <c r="F6937">
        <f>IF(ISBLANK('4R'!$G$9),"",'4R'!$G$9)</f>
        <v>0</v>
      </c>
    </row>
    <row r="6938" spans="1:6">
      <c r="A6938" t="s">
        <v>15731</v>
      </c>
      <c r="B6938" t="str">
        <f>'4R'!$BA$9</f>
        <v>R3043VOI</v>
      </c>
      <c r="F6938" t="str">
        <f>IF(ISBLANK('4R'!$H$9),"",'4R'!$H$9)</f>
        <v/>
      </c>
    </row>
    <row r="6939" spans="1:6">
      <c r="A6939" t="s">
        <v>15731</v>
      </c>
      <c r="B6939" t="str">
        <f>'4R'!$AX$10</f>
        <v>R3021</v>
      </c>
      <c r="F6939" t="str">
        <f>IF(ISBLANK('4R'!$E$10),"",'4R'!$E$10)</f>
        <v/>
      </c>
    </row>
    <row r="6940" spans="1:6">
      <c r="A6940" t="s">
        <v>15731</v>
      </c>
      <c r="B6940" t="str">
        <f>'4R'!$AY$10</f>
        <v>R3022</v>
      </c>
      <c r="F6940" t="str">
        <f>IF(ISBLANK('4R'!$F$10),"",'4R'!$F$10)</f>
        <v/>
      </c>
    </row>
    <row r="6941" spans="1:6">
      <c r="A6941" t="s">
        <v>15731</v>
      </c>
      <c r="B6941" t="str">
        <f>'4R'!$AZ$10</f>
        <v>R3044TOT</v>
      </c>
      <c r="F6941">
        <f>IF(ISBLANK('4R'!$G$10),"",'4R'!$G$10)</f>
        <v>0</v>
      </c>
    </row>
    <row r="6942" spans="1:6">
      <c r="A6942" t="s">
        <v>15731</v>
      </c>
      <c r="B6942" t="str">
        <f>'4R'!$BA$10</f>
        <v>R3044VOI</v>
      </c>
      <c r="F6942" t="str">
        <f>IF(ISBLANK('4R'!$H$10),"",'4R'!$H$10)</f>
        <v/>
      </c>
    </row>
    <row r="6943" spans="1:6">
      <c r="A6943" t="s">
        <v>15731</v>
      </c>
      <c r="B6943" t="str">
        <f>'4R'!$AX$11</f>
        <v>R1005UTO</v>
      </c>
      <c r="F6943">
        <f>IF(ISBLANK('4R'!$E$11),"",'4R'!$E$11)</f>
        <v>0</v>
      </c>
    </row>
    <row r="6944" spans="1:6">
      <c r="A6944" t="s">
        <v>15731</v>
      </c>
      <c r="B6944" t="str">
        <f>'4R'!$AY$11</f>
        <v>R1005MTO</v>
      </c>
      <c r="F6944">
        <f>IF(ISBLANK('4R'!$F$11),"",'4R'!$F$11)</f>
        <v>0</v>
      </c>
    </row>
    <row r="6945" spans="1:6">
      <c r="A6945" t="s">
        <v>15731</v>
      </c>
      <c r="B6945" t="str">
        <f>'4R'!$AZ$11</f>
        <v>R1005TOT</v>
      </c>
      <c r="F6945">
        <f>IF(ISBLANK('4R'!$G$11),"",'4R'!$G$11)</f>
        <v>0</v>
      </c>
    </row>
    <row r="6946" spans="1:6">
      <c r="A6946" t="s">
        <v>15731</v>
      </c>
      <c r="B6946" t="str">
        <f>'4R'!$BA$11</f>
        <v>R1005VOI</v>
      </c>
      <c r="F6946">
        <f>IF(ISBLANK('4R'!$H$11),"",'4R'!$H$11)</f>
        <v>0</v>
      </c>
    </row>
    <row r="6947" spans="1:6">
      <c r="A6947" t="s">
        <v>15731</v>
      </c>
      <c r="B6947" t="str">
        <f>'4R'!$AX$12</f>
        <v>R3032UTO</v>
      </c>
      <c r="F6947" t="str">
        <f>IF(ISBLANK('4R'!$E$12),"",'4R'!$E$12)</f>
        <v/>
      </c>
    </row>
    <row r="6948" spans="1:6">
      <c r="A6948" t="s">
        <v>15731</v>
      </c>
      <c r="B6948" t="str">
        <f>'4R'!$AY$12</f>
        <v>R3032MTO</v>
      </c>
      <c r="F6948" t="str">
        <f>IF(ISBLANK('4R'!$F$12),"",'4R'!$F$12)</f>
        <v/>
      </c>
    </row>
    <row r="6949" spans="1:6">
      <c r="A6949" t="s">
        <v>15731</v>
      </c>
      <c r="B6949" t="str">
        <f>'4R'!$AZ$12</f>
        <v>R3032TOT</v>
      </c>
      <c r="F6949">
        <f>IF(ISBLANK('4R'!$G$12),"",'4R'!$G$12)</f>
        <v>0</v>
      </c>
    </row>
    <row r="6950" spans="1:6">
      <c r="A6950" t="s">
        <v>15731</v>
      </c>
      <c r="B6950" t="str">
        <f>'4R'!$BA$12</f>
        <v>R3032VOI</v>
      </c>
      <c r="F6950" t="str">
        <f>IF(ISBLANK('4R'!$H$12),"",'4R'!$H$12)</f>
        <v/>
      </c>
    </row>
    <row r="6951" spans="1:6">
      <c r="A6951" t="s">
        <v>15731</v>
      </c>
      <c r="B6951" t="str">
        <f>'4R'!$AX$13</f>
        <v>R3034UTO</v>
      </c>
      <c r="F6951" t="str">
        <f>IF(ISBLANK('4R'!$E$13),"",'4R'!$E$13)</f>
        <v/>
      </c>
    </row>
    <row r="6952" spans="1:6">
      <c r="A6952" t="s">
        <v>15731</v>
      </c>
      <c r="B6952" t="str">
        <f>'4R'!$AY$13</f>
        <v>R3034MTO</v>
      </c>
      <c r="F6952" t="str">
        <f>IF(ISBLANK('4R'!$F$13),"",'4R'!$F$13)</f>
        <v/>
      </c>
    </row>
    <row r="6953" spans="1:6">
      <c r="A6953" t="s">
        <v>15731</v>
      </c>
      <c r="B6953" t="str">
        <f>'4R'!$AZ$13</f>
        <v>R3034TOT</v>
      </c>
      <c r="F6953">
        <f>IF(ISBLANK('4R'!$G$13),"",'4R'!$G$13)</f>
        <v>0</v>
      </c>
    </row>
    <row r="6954" spans="1:6">
      <c r="A6954" t="s">
        <v>15731</v>
      </c>
      <c r="B6954" t="str">
        <f>'4R'!$BA$13</f>
        <v>R3034VOI</v>
      </c>
      <c r="F6954" t="str">
        <f>IF(ISBLANK('4R'!$H$13),"",'4R'!$H$13)</f>
        <v/>
      </c>
    </row>
    <row r="6955" spans="1:6">
      <c r="A6955" t="s">
        <v>15731</v>
      </c>
      <c r="B6955" t="str">
        <f>'4R'!$AX$14</f>
        <v>R3036UTO</v>
      </c>
      <c r="F6955" t="str">
        <f>IF(ISBLANK('4R'!$E$14),"",'4R'!$E$14)</f>
        <v/>
      </c>
    </row>
    <row r="6956" spans="1:6">
      <c r="A6956" t="s">
        <v>15731</v>
      </c>
      <c r="B6956" t="str">
        <f>'4R'!$AY$14</f>
        <v>R3036MTO</v>
      </c>
      <c r="F6956" t="str">
        <f>IF(ISBLANK('4R'!$F$14),"",'4R'!$F$14)</f>
        <v/>
      </c>
    </row>
    <row r="6957" spans="1:6">
      <c r="A6957" t="s">
        <v>15731</v>
      </c>
      <c r="B6957" t="str">
        <f>'4R'!$AZ$14</f>
        <v>R3036TOT</v>
      </c>
      <c r="F6957">
        <f>IF(ISBLANK('4R'!$G$14),"",'4R'!$G$14)</f>
        <v>0</v>
      </c>
    </row>
    <row r="6958" spans="1:6">
      <c r="A6958" t="s">
        <v>15731</v>
      </c>
      <c r="B6958" t="str">
        <f>'4R'!$BA$14</f>
        <v>R3036VOI</v>
      </c>
      <c r="F6958" t="str">
        <f>IF(ISBLANK('4R'!$H$14),"",'4R'!$H$14)</f>
        <v/>
      </c>
    </row>
    <row r="6959" spans="1:6">
      <c r="A6959" t="s">
        <v>15731</v>
      </c>
      <c r="B6959" t="str">
        <f>'4R'!$AX$15</f>
        <v>R3038UTO</v>
      </c>
      <c r="F6959">
        <f>IF(ISBLANK('4R'!$E$15),"",'4R'!$E$15)</f>
        <v>0</v>
      </c>
    </row>
    <row r="6960" spans="1:6">
      <c r="A6960" t="s">
        <v>15731</v>
      </c>
      <c r="B6960" t="str">
        <f>'4R'!$AY$15</f>
        <v>R3038MTO</v>
      </c>
      <c r="F6960">
        <f>IF(ISBLANK('4R'!$F$15),"",'4R'!$F$15)</f>
        <v>0</v>
      </c>
    </row>
    <row r="6961" spans="1:6">
      <c r="A6961" t="s">
        <v>15731</v>
      </c>
      <c r="B6961" t="str">
        <f>'4R'!$AZ$15</f>
        <v>R3038TOT</v>
      </c>
      <c r="F6961">
        <f>IF(ISBLANK('4R'!$G$15),"",'4R'!$G$15)</f>
        <v>0</v>
      </c>
    </row>
    <row r="6962" spans="1:6">
      <c r="A6962" t="s">
        <v>15731</v>
      </c>
      <c r="B6962" t="str">
        <f>'4R'!$BA$15</f>
        <v>R3038VOI</v>
      </c>
      <c r="F6962">
        <f>IF(ISBLANK('4R'!$H$15),"",'4R'!$H$15)</f>
        <v>0</v>
      </c>
    </row>
    <row r="6963" spans="1:6">
      <c r="A6963" t="s">
        <v>15731</v>
      </c>
      <c r="B6963" t="str">
        <f>'4R'!$AX$16</f>
        <v>R3040UTO</v>
      </c>
      <c r="F6963">
        <f>IF(ISBLANK('4R'!$E$16),"",'4R'!$E$16)</f>
        <v>0</v>
      </c>
    </row>
    <row r="6964" spans="1:6">
      <c r="A6964" t="s">
        <v>15731</v>
      </c>
      <c r="B6964" t="str">
        <f>'4R'!$AY$16</f>
        <v>R3040MTO</v>
      </c>
      <c r="F6964">
        <f>IF(ISBLANK('4R'!$F$16),"",'4R'!$F$16)</f>
        <v>0</v>
      </c>
    </row>
    <row r="6965" spans="1:6">
      <c r="A6965" t="s">
        <v>15731</v>
      </c>
      <c r="B6965" t="str">
        <f>'4R'!$AZ$16</f>
        <v>R3040TOT</v>
      </c>
      <c r="F6965">
        <f>IF(ISBLANK('4R'!$G$16),"",'4R'!$G$16)</f>
        <v>0</v>
      </c>
    </row>
    <row r="6966" spans="1:6">
      <c r="A6966" t="s">
        <v>15731</v>
      </c>
      <c r="B6966" t="str">
        <f>'4R'!$BA$16</f>
        <v>R3040VOI</v>
      </c>
      <c r="F6966">
        <f>IF(ISBLANK('4R'!$H$16),"",'4R'!$H$16)</f>
        <v>0</v>
      </c>
    </row>
    <row r="6967" spans="1:6">
      <c r="A6967" t="s">
        <v>15731</v>
      </c>
      <c r="B6967" t="str">
        <f>'4R'!$AX$22</f>
        <v>BN2100UTO</v>
      </c>
      <c r="F6967" t="str">
        <f>IF(ISBLANK('4R'!$E$22),"",'4R'!$E$22)</f>
        <v/>
      </c>
    </row>
    <row r="6968" spans="1:6">
      <c r="A6968" t="s">
        <v>15731</v>
      </c>
      <c r="B6968" t="str">
        <f>'4R'!$AY$22</f>
        <v>BN2100MTO</v>
      </c>
      <c r="F6968" t="str">
        <f>IF(ISBLANK('4R'!$F$22),"",'4R'!$F$22)</f>
        <v/>
      </c>
    </row>
    <row r="6969" spans="1:6">
      <c r="A6969" t="s">
        <v>15731</v>
      </c>
      <c r="B6969" t="str">
        <f>'4R'!$AZ$22</f>
        <v>BN2100TOT</v>
      </c>
      <c r="F6969">
        <f>IF(ISBLANK('4R'!$G$22),"",'4R'!$G$22)</f>
        <v>0</v>
      </c>
    </row>
    <row r="6970" spans="1:6">
      <c r="A6970" t="s">
        <v>15731</v>
      </c>
      <c r="B6970" t="str">
        <f>'4R'!$BA$22</f>
        <v>BN2130</v>
      </c>
      <c r="F6970" t="str">
        <f>IF(ISBLANK('4R'!$H$22),"",'4R'!$H$22)</f>
        <v/>
      </c>
    </row>
    <row r="6971" spans="1:6">
      <c r="A6971" t="s">
        <v>15731</v>
      </c>
      <c r="B6971" t="str">
        <f>'4R'!$BB$22</f>
        <v>BN2140</v>
      </c>
      <c r="F6971" t="str">
        <f>IF(ISBLANK('4R'!$I$22),"",'4R'!$I$22)</f>
        <v/>
      </c>
    </row>
    <row r="6972" spans="1:6">
      <c r="A6972" t="s">
        <v>15731</v>
      </c>
      <c r="B6972" t="str">
        <f>'4R'!$BC$22</f>
        <v>BN2150</v>
      </c>
      <c r="F6972">
        <f>IF(ISBLANK('4R'!$J$22),"",'4R'!$J$22)</f>
        <v>0</v>
      </c>
    </row>
    <row r="6973" spans="1:6">
      <c r="A6973" t="s">
        <v>15731</v>
      </c>
      <c r="B6973" t="str">
        <f>'4R'!$AZ$23</f>
        <v>BN2300A</v>
      </c>
      <c r="F6973" t="str">
        <f>IF(ISBLANK('4R'!$G$23),"",'4R'!$G$23)</f>
        <v/>
      </c>
    </row>
    <row r="6974" spans="1:6">
      <c r="A6974" t="s">
        <v>15731</v>
      </c>
      <c r="B6974" t="str">
        <f>'4R'!$BC$23</f>
        <v>BN2310A</v>
      </c>
      <c r="F6974" t="str">
        <f>IF(ISBLANK('4R'!$J$23),"",'4R'!$J$23)</f>
        <v/>
      </c>
    </row>
    <row r="6975" spans="1:6">
      <c r="A6975" t="s">
        <v>15731</v>
      </c>
      <c r="B6975" t="str">
        <f>'4R'!$AZ$24</f>
        <v>BN2400</v>
      </c>
      <c r="F6975">
        <f>IF(ISBLANK('4R'!$G$24),"",'4R'!$G$24)</f>
        <v>0</v>
      </c>
    </row>
    <row r="6976" spans="1:6">
      <c r="A6976" t="s">
        <v>15731</v>
      </c>
      <c r="B6976" t="str">
        <f>'4R'!$BC$24</f>
        <v>BN2410</v>
      </c>
      <c r="F6976">
        <f>IF(ISBLANK('4R'!$J$24),"",'4R'!$J$24)</f>
        <v>0</v>
      </c>
    </row>
    <row r="6977" spans="1:6">
      <c r="A6977" t="s">
        <v>15731</v>
      </c>
      <c r="B6977" t="str">
        <f>'4R'!$AX$25</f>
        <v>BN2200</v>
      </c>
      <c r="F6977" t="str">
        <f>IF(ISBLANK('4R'!$E$25),"",'4R'!$E$25)</f>
        <v/>
      </c>
    </row>
    <row r="6978" spans="1:6">
      <c r="A6978" t="s">
        <v>15731</v>
      </c>
      <c r="B6978" t="str">
        <f>'4R'!$AY$25</f>
        <v>BN2210</v>
      </c>
      <c r="F6978" t="str">
        <f>IF(ISBLANK('4R'!$F$25),"",'4R'!$F$25)</f>
        <v/>
      </c>
    </row>
    <row r="6979" spans="1:6">
      <c r="A6979" t="s">
        <v>15731</v>
      </c>
      <c r="B6979" t="str">
        <f>'4R'!$AZ$25</f>
        <v>BN2220A</v>
      </c>
      <c r="F6979">
        <f>IF(ISBLANK('4R'!$G$25),"",'4R'!$G$25)</f>
        <v>0</v>
      </c>
    </row>
    <row r="6980" spans="1:6">
      <c r="A6980" t="s">
        <v>15731</v>
      </c>
      <c r="B6980" t="str">
        <f>'4R'!$BA$25</f>
        <v>BN2250</v>
      </c>
      <c r="F6980" t="str">
        <f>IF(ISBLANK('4R'!$H$25),"",'4R'!$H$25)</f>
        <v/>
      </c>
    </row>
    <row r="6981" spans="1:6">
      <c r="A6981" t="s">
        <v>15731</v>
      </c>
      <c r="B6981" t="str">
        <f>'4R'!$BB$25</f>
        <v>BN2260</v>
      </c>
      <c r="F6981" t="str">
        <f>IF(ISBLANK('4R'!$I$25),"",'4R'!$I$25)</f>
        <v/>
      </c>
    </row>
    <row r="6982" spans="1:6">
      <c r="A6982" t="s">
        <v>15731</v>
      </c>
      <c r="B6982" t="str">
        <f>'4R'!$BC$25</f>
        <v>BN2270</v>
      </c>
      <c r="F6982">
        <f>IF(ISBLANK('4R'!$J$25),"",'4R'!$J$25)</f>
        <v>0</v>
      </c>
    </row>
    <row r="6983" spans="1:6">
      <c r="A6983" t="s">
        <v>15731</v>
      </c>
      <c r="B6983" t="str">
        <f>'4R'!$AZ$26</f>
        <v>BN2500</v>
      </c>
      <c r="F6983" t="str">
        <f>IF(ISBLANK('4R'!$G$26),"",'4R'!$G$26)</f>
        <v/>
      </c>
    </row>
    <row r="6984" spans="1:6">
      <c r="A6984" t="s">
        <v>15731</v>
      </c>
      <c r="B6984" t="str">
        <f>'4R'!$BC$26</f>
        <v>BN2510</v>
      </c>
      <c r="F6984" t="str">
        <f>IF(ISBLANK('4R'!$J$26),"",'4R'!$J$26)</f>
        <v/>
      </c>
    </row>
    <row r="6985" spans="1:6">
      <c r="A6985" t="s">
        <v>15731</v>
      </c>
      <c r="B6985" t="str">
        <f>'4R'!$AZ$27</f>
        <v>BN2600A</v>
      </c>
      <c r="F6985">
        <f>IF(ISBLANK('4R'!$G$27),"",'4R'!$G$27)</f>
        <v>0</v>
      </c>
    </row>
    <row r="6986" spans="1:6">
      <c r="A6986" t="s">
        <v>15731</v>
      </c>
      <c r="B6986" t="str">
        <f>'4R'!$BC$27</f>
        <v>BN2610A</v>
      </c>
      <c r="F6986">
        <f>IF(ISBLANK('4R'!$J$27),"",'4R'!$J$27)</f>
        <v>0</v>
      </c>
    </row>
    <row r="6987" spans="1:6">
      <c r="A6987" t="s">
        <v>15731</v>
      </c>
      <c r="B6987" t="str">
        <f>'4R'!$AZ$28</f>
        <v>BN2700</v>
      </c>
      <c r="F6987">
        <f>IF(ISBLANK('4R'!$G$28),"",'4R'!$G$28)</f>
        <v>0</v>
      </c>
    </row>
    <row r="6988" spans="1:6">
      <c r="A6988" t="s">
        <v>15731</v>
      </c>
      <c r="B6988" t="str">
        <f>'4R'!$BC$28</f>
        <v>BN2710</v>
      </c>
      <c r="F6988">
        <f>IF(ISBLANK('4R'!$J$28),"",'4R'!$J$28)</f>
        <v>0</v>
      </c>
    </row>
    <row r="6989" spans="1:6">
      <c r="A6989" t="s">
        <v>15731</v>
      </c>
      <c r="B6989" t="str">
        <f>'4R'!$AX$35</f>
        <v>B0202UNO</v>
      </c>
      <c r="F6989" t="str">
        <f>IF(ISBLANK('4R'!$E$35),"",'4R'!$E$35)</f>
        <v/>
      </c>
    </row>
    <row r="6990" spans="1:6">
      <c r="A6990" t="s">
        <v>15731</v>
      </c>
      <c r="B6990" t="str">
        <f>'4R'!$AY$35</f>
        <v>B0202UBM</v>
      </c>
      <c r="F6990" t="str">
        <f>IF(ISBLANK('4R'!$F$35),"",'4R'!$F$35)</f>
        <v/>
      </c>
    </row>
    <row r="6991" spans="1:6">
      <c r="A6991" t="s">
        <v>15731</v>
      </c>
      <c r="B6991" t="str">
        <f>'4R'!$AZ$35</f>
        <v>B0402RPAMR_UM</v>
      </c>
      <c r="F6991" t="str">
        <f>IF(ISBLANK('4R'!$G$35),"",'4R'!$G$35)</f>
        <v/>
      </c>
    </row>
    <row r="6992" spans="1:6">
      <c r="A6992" t="s">
        <v>15731</v>
      </c>
      <c r="B6992" t="str">
        <f>'4R'!$BA$35</f>
        <v>B0402RPAMR_UC</v>
      </c>
      <c r="F6992" t="str">
        <f>IF(ISBLANK('4R'!$H$35),"",'4R'!$H$35)</f>
        <v/>
      </c>
    </row>
    <row r="6993" spans="1:6">
      <c r="A6993" t="s">
        <v>15731</v>
      </c>
      <c r="B6993" t="str">
        <f>'4R'!$BB$35</f>
        <v>B0402RPAMR_UA</v>
      </c>
      <c r="F6993" t="str">
        <f>IF(ISBLANK('4R'!$I$35),"",'4R'!$I$35)</f>
        <v/>
      </c>
    </row>
    <row r="6994" spans="1:6">
      <c r="A6994" t="s">
        <v>15731</v>
      </c>
      <c r="B6994" t="str">
        <f>'4R'!$BC$35</f>
        <v>B0402RPC__UT</v>
      </c>
      <c r="F6994">
        <f>IF(ISBLANK('4R'!$J$35),"",'4R'!$J$35)</f>
        <v>0</v>
      </c>
    </row>
    <row r="6995" spans="1:6">
      <c r="A6995" t="s">
        <v>15731</v>
      </c>
      <c r="B6995" t="str">
        <f>'4R'!$BD$35</f>
        <v>B0202MNO</v>
      </c>
      <c r="F6995" t="str">
        <f>IF(ISBLANK('4R'!$K$35),"",'4R'!$K$35)</f>
        <v/>
      </c>
    </row>
    <row r="6996" spans="1:6">
      <c r="A6996" t="s">
        <v>15731</v>
      </c>
      <c r="B6996" t="str">
        <f>'4R'!$BE$35</f>
        <v>B0202MBM</v>
      </c>
      <c r="F6996" t="str">
        <f>IF(ISBLANK('4R'!$L$35),"",'4R'!$L$35)</f>
        <v/>
      </c>
    </row>
    <row r="6997" spans="1:6">
      <c r="A6997" t="s">
        <v>15731</v>
      </c>
      <c r="B6997" t="str">
        <f>'4R'!$BF$35</f>
        <v>B0402RPAMR_MM</v>
      </c>
      <c r="F6997" t="str">
        <f>IF(ISBLANK('4R'!$M$35),"",'4R'!$M$35)</f>
        <v/>
      </c>
    </row>
    <row r="6998" spans="1:6">
      <c r="A6998" t="s">
        <v>15731</v>
      </c>
      <c r="B6998" t="str">
        <f>'4R'!$BG$35</f>
        <v>B0402RPAMR_MC</v>
      </c>
      <c r="F6998" t="str">
        <f>IF(ISBLANK('4R'!$N$35),"",'4R'!$N$35)</f>
        <v/>
      </c>
    </row>
    <row r="6999" spans="1:6">
      <c r="A6999" t="s">
        <v>15731</v>
      </c>
      <c r="B6999" t="str">
        <f>'4R'!$BH$35</f>
        <v>B0402RPAMR_MA</v>
      </c>
      <c r="F6999" t="str">
        <f>IF(ISBLANK('4R'!$O$35),"",'4R'!$O$35)</f>
        <v/>
      </c>
    </row>
    <row r="7000" spans="1:6">
      <c r="A7000" t="s">
        <v>15731</v>
      </c>
      <c r="B7000" t="str">
        <f>'4R'!$BI$35</f>
        <v>B0402RPC__MT</v>
      </c>
      <c r="F7000">
        <f>IF(ISBLANK('4R'!$P$35),"",'4R'!$P$35)</f>
        <v>0</v>
      </c>
    </row>
    <row r="7001" spans="1:6">
      <c r="A7001" t="s">
        <v>15731</v>
      </c>
      <c r="B7001" t="str">
        <f>'4R'!$BM$35</f>
        <v>B0402RPC__TOT</v>
      </c>
      <c r="F7001">
        <f>IF(ISBLANK('4R'!$T$35),"",'4R'!$T$35)</f>
        <v>0</v>
      </c>
    </row>
    <row r="7002" spans="1:6">
      <c r="A7002" t="s">
        <v>15731</v>
      </c>
      <c r="B7002" t="str">
        <f>'4R'!$AX$36</f>
        <v>B0203UNO</v>
      </c>
      <c r="F7002" t="str">
        <f>IF(ISBLANK('4R'!$E$36),"",'4R'!$E$36)</f>
        <v/>
      </c>
    </row>
    <row r="7003" spans="1:6">
      <c r="A7003" t="s">
        <v>15731</v>
      </c>
      <c r="B7003" t="str">
        <f>'4R'!$AY$36</f>
        <v>B0203UBM</v>
      </c>
      <c r="F7003" t="str">
        <f>IF(ISBLANK('4R'!$F$36),"",'4R'!$F$36)</f>
        <v/>
      </c>
    </row>
    <row r="7004" spans="1:6">
      <c r="A7004" t="s">
        <v>15731</v>
      </c>
      <c r="B7004" t="str">
        <f>'4R'!$AZ$36</f>
        <v>B0402BPAMR_UM</v>
      </c>
      <c r="F7004" t="str">
        <f>IF(ISBLANK('4R'!$G$36),"",'4R'!$G$36)</f>
        <v/>
      </c>
    </row>
    <row r="7005" spans="1:6">
      <c r="A7005" t="s">
        <v>15731</v>
      </c>
      <c r="B7005" t="str">
        <f>'4R'!$BA$36</f>
        <v>B0402BPAMR_UC</v>
      </c>
      <c r="F7005" t="str">
        <f>IF(ISBLANK('4R'!$H$36),"",'4R'!$H$36)</f>
        <v/>
      </c>
    </row>
    <row r="7006" spans="1:6">
      <c r="A7006" t="s">
        <v>15731</v>
      </c>
      <c r="B7006" t="str">
        <f>'4R'!$BB$36</f>
        <v>B0402BPAMR_UA</v>
      </c>
      <c r="F7006" t="str">
        <f>IF(ISBLANK('4R'!$I$36),"",'4R'!$I$36)</f>
        <v/>
      </c>
    </row>
    <row r="7007" spans="1:6">
      <c r="A7007" t="s">
        <v>15731</v>
      </c>
      <c r="B7007" t="str">
        <f>'4R'!$BC$36</f>
        <v>B0402BPC__UT</v>
      </c>
      <c r="F7007">
        <f>IF(ISBLANK('4R'!$J$36),"",'4R'!$J$36)</f>
        <v>0</v>
      </c>
    </row>
    <row r="7008" spans="1:6">
      <c r="A7008" t="s">
        <v>15731</v>
      </c>
      <c r="B7008" t="str">
        <f>'4R'!$BD$36</f>
        <v>B0203MNO</v>
      </c>
      <c r="F7008" t="str">
        <f>IF(ISBLANK('4R'!$K$36),"",'4R'!$K$36)</f>
        <v/>
      </c>
    </row>
    <row r="7009" spans="1:6">
      <c r="A7009" t="s">
        <v>15731</v>
      </c>
      <c r="B7009" t="str">
        <f>'4R'!$BE$36</f>
        <v>B0203MBM</v>
      </c>
      <c r="F7009" t="str">
        <f>IF(ISBLANK('4R'!$L$36),"",'4R'!$L$36)</f>
        <v/>
      </c>
    </row>
    <row r="7010" spans="1:6">
      <c r="A7010" t="s">
        <v>15731</v>
      </c>
      <c r="B7010" t="str">
        <f>'4R'!$BF$36</f>
        <v>B0402BPAMR_MM</v>
      </c>
      <c r="F7010" t="str">
        <f>IF(ISBLANK('4R'!$M$36),"",'4R'!$M$36)</f>
        <v/>
      </c>
    </row>
    <row r="7011" spans="1:6">
      <c r="A7011" t="s">
        <v>15731</v>
      </c>
      <c r="B7011" t="str">
        <f>'4R'!$BG$36</f>
        <v>B0402BPAMR_MC</v>
      </c>
      <c r="F7011" t="str">
        <f>IF(ISBLANK('4R'!$N$36),"",'4R'!$N$36)</f>
        <v/>
      </c>
    </row>
    <row r="7012" spans="1:6">
      <c r="A7012" t="s">
        <v>15731</v>
      </c>
      <c r="B7012" t="str">
        <f>'4R'!$BH$36</f>
        <v>B0402BPAMR_MA</v>
      </c>
      <c r="F7012" t="str">
        <f>IF(ISBLANK('4R'!$O$36),"",'4R'!$O$36)</f>
        <v/>
      </c>
    </row>
    <row r="7013" spans="1:6">
      <c r="A7013" t="s">
        <v>15731</v>
      </c>
      <c r="B7013" t="str">
        <f>'4R'!$BI$36</f>
        <v>B0402BPC__MT</v>
      </c>
      <c r="F7013">
        <f>IF(ISBLANK('4R'!$P$36),"",'4R'!$P$36)</f>
        <v>0</v>
      </c>
    </row>
    <row r="7014" spans="1:6">
      <c r="A7014" t="s">
        <v>15731</v>
      </c>
      <c r="B7014" t="str">
        <f>'4R'!$BM$36</f>
        <v>B0402BPC__TOT</v>
      </c>
      <c r="F7014">
        <f>IF(ISBLANK('4R'!$T$36),"",'4R'!$T$36)</f>
        <v>0</v>
      </c>
    </row>
    <row r="7015" spans="1:6">
      <c r="A7015" t="s">
        <v>15731</v>
      </c>
      <c r="B7015" t="str">
        <f>'4R'!$AX$37</f>
        <v>B0204UNO</v>
      </c>
      <c r="F7015" t="str">
        <f>IF(ISBLANK('4R'!$E$37),"",'4R'!$E$37)</f>
        <v/>
      </c>
    </row>
    <row r="7016" spans="1:6">
      <c r="A7016" t="s">
        <v>15731</v>
      </c>
      <c r="B7016" t="str">
        <f>'4R'!$AY$37</f>
        <v>B0204UBM</v>
      </c>
      <c r="F7016" t="str">
        <f>IF(ISBLANK('4R'!$F$37),"",'4R'!$F$37)</f>
        <v/>
      </c>
    </row>
    <row r="7017" spans="1:6">
      <c r="A7017" t="s">
        <v>15731</v>
      </c>
      <c r="B7017" t="str">
        <f>'4R'!$AZ$37</f>
        <v>B0402RPBAMR_UM</v>
      </c>
      <c r="F7017" t="str">
        <f>IF(ISBLANK('4R'!$G$37),"",'4R'!$G$37)</f>
        <v/>
      </c>
    </row>
    <row r="7018" spans="1:6">
      <c r="A7018" t="s">
        <v>15731</v>
      </c>
      <c r="B7018" t="str">
        <f>'4R'!$BA$37</f>
        <v>B0402RPBAMR_UC</v>
      </c>
      <c r="F7018" t="str">
        <f>IF(ISBLANK('4R'!$H$37),"",'4R'!$H$37)</f>
        <v/>
      </c>
    </row>
    <row r="7019" spans="1:6">
      <c r="A7019" t="s">
        <v>15731</v>
      </c>
      <c r="B7019" t="str">
        <f>'4R'!$BB$37</f>
        <v>B0402RPBAMR_UA</v>
      </c>
      <c r="F7019" t="str">
        <f>IF(ISBLANK('4R'!$I$37),"",'4R'!$I$37)</f>
        <v/>
      </c>
    </row>
    <row r="7020" spans="1:6">
      <c r="A7020" t="s">
        <v>15731</v>
      </c>
      <c r="B7020" t="str">
        <f>'4R'!$BC$37</f>
        <v>B0402RPBC__UT</v>
      </c>
      <c r="F7020">
        <f>IF(ISBLANK('4R'!$J$37),"",'4R'!$J$37)</f>
        <v>0</v>
      </c>
    </row>
    <row r="7021" spans="1:6">
      <c r="A7021" t="s">
        <v>15731</v>
      </c>
      <c r="B7021" t="str">
        <f>'4R'!$BD$37</f>
        <v>B0204MNO</v>
      </c>
      <c r="F7021" t="str">
        <f>IF(ISBLANK('4R'!$K$37),"",'4R'!$K$37)</f>
        <v/>
      </c>
    </row>
    <row r="7022" spans="1:6">
      <c r="A7022" t="s">
        <v>15731</v>
      </c>
      <c r="B7022" t="str">
        <f>'4R'!$BE$37</f>
        <v>B0204MBM</v>
      </c>
      <c r="F7022" t="str">
        <f>IF(ISBLANK('4R'!$L$37),"",'4R'!$L$37)</f>
        <v/>
      </c>
    </row>
    <row r="7023" spans="1:6">
      <c r="A7023" t="s">
        <v>15731</v>
      </c>
      <c r="B7023" t="str">
        <f>'4R'!$BF$37</f>
        <v>B0402RPBAMR_MM</v>
      </c>
      <c r="F7023" t="str">
        <f>IF(ISBLANK('4R'!$M$37),"",'4R'!$M$37)</f>
        <v/>
      </c>
    </row>
    <row r="7024" spans="1:6">
      <c r="A7024" t="s">
        <v>15731</v>
      </c>
      <c r="B7024" t="str">
        <f>'4R'!$BG$37</f>
        <v>B0402RPBAMR_MC</v>
      </c>
      <c r="F7024" t="str">
        <f>IF(ISBLANK('4R'!$N$37),"",'4R'!$N$37)</f>
        <v/>
      </c>
    </row>
    <row r="7025" spans="1:6">
      <c r="A7025" t="s">
        <v>15731</v>
      </c>
      <c r="B7025" t="str">
        <f>'4R'!$BH$37</f>
        <v>B0402RPBAMR_MA</v>
      </c>
      <c r="F7025" t="str">
        <f>IF(ISBLANK('4R'!$O$37),"",'4R'!$O$37)</f>
        <v/>
      </c>
    </row>
    <row r="7026" spans="1:6">
      <c r="A7026" t="s">
        <v>15731</v>
      </c>
      <c r="B7026" t="str">
        <f>'4R'!$BI$37</f>
        <v>B0402RPB__MT</v>
      </c>
      <c r="F7026">
        <f>IF(ISBLANK('4R'!$P$37),"",'4R'!$P$37)</f>
        <v>0</v>
      </c>
    </row>
    <row r="7027" spans="1:6">
      <c r="A7027" t="s">
        <v>15731</v>
      </c>
      <c r="B7027" t="str">
        <f>'4R'!$BM$37</f>
        <v>B0402RPB__TOT</v>
      </c>
      <c r="F7027">
        <f>IF(ISBLANK('4R'!$T$37),"",'4R'!$T$37)</f>
        <v>0</v>
      </c>
    </row>
    <row r="7028" spans="1:6">
      <c r="A7028" t="s">
        <v>15731</v>
      </c>
      <c r="B7028" t="str">
        <f>'4R'!$BJ$38</f>
        <v>B0402RP_UU</v>
      </c>
      <c r="F7028" t="str">
        <f>IF(ISBLANK('4R'!$Q$38),"",'4R'!$Q$38)</f>
        <v/>
      </c>
    </row>
    <row r="7029" spans="1:6">
      <c r="A7029" t="s">
        <v>15731</v>
      </c>
      <c r="B7029" t="str">
        <f>'4R'!$BK$38</f>
        <v>B0402RP_UO</v>
      </c>
      <c r="F7029" t="str">
        <f>IF(ISBLANK('4R'!$R$38),"",'4R'!$R$38)</f>
        <v/>
      </c>
    </row>
    <row r="7030" spans="1:6">
      <c r="A7030" t="s">
        <v>15731</v>
      </c>
      <c r="B7030" t="str">
        <f>'4R'!$BL$38</f>
        <v>B0402RP_UT</v>
      </c>
      <c r="F7030">
        <f>IF(ISBLANK('4R'!$S$38),"",'4R'!$S$38)</f>
        <v>0</v>
      </c>
    </row>
    <row r="7031" spans="1:6">
      <c r="A7031" t="s">
        <v>15731</v>
      </c>
      <c r="B7031" t="str">
        <f>'4R'!$BC$39</f>
        <v>B0205UTO</v>
      </c>
      <c r="F7031" t="str">
        <f>IF(ISBLANK('4R'!$J$39),"",'4R'!$J$39)</f>
        <v/>
      </c>
    </row>
    <row r="7032" spans="1:6">
      <c r="A7032" t="s">
        <v>15731</v>
      </c>
      <c r="B7032" t="str">
        <f>'4R'!$BI$39</f>
        <v>B0402RVP__MT</v>
      </c>
      <c r="F7032" t="str">
        <f>IF(ISBLANK('4R'!$P$39),"",'4R'!$P$39)</f>
        <v/>
      </c>
    </row>
    <row r="7033" spans="1:6">
      <c r="A7033" t="s">
        <v>15731</v>
      </c>
      <c r="B7033" t="str">
        <f>'4R'!$BM$39</f>
        <v>B0402RPBC__TOT</v>
      </c>
      <c r="F7033">
        <f>IF(ISBLANK('4R'!$T$39),"",'4R'!$T$39)</f>
        <v>0</v>
      </c>
    </row>
    <row r="7034" spans="1:6">
      <c r="A7034" t="s">
        <v>15731</v>
      </c>
      <c r="B7034" t="str">
        <f>'4R'!$BC$40</f>
        <v>BN2161UTO</v>
      </c>
      <c r="F7034">
        <f>IF(ISBLANK('4R'!$J$40),"",'4R'!$J$40)</f>
        <v>0</v>
      </c>
    </row>
    <row r="7035" spans="1:6">
      <c r="A7035" t="s">
        <v>15731</v>
      </c>
      <c r="B7035" t="str">
        <f>'4R'!$BI$40</f>
        <v>B0402CRP__MT</v>
      </c>
      <c r="F7035">
        <f>IF(ISBLANK('4R'!$P$40),"",'4R'!$P$40)</f>
        <v>0</v>
      </c>
    </row>
    <row r="7036" spans="1:6">
      <c r="A7036" t="s">
        <v>15731</v>
      </c>
      <c r="B7036" t="str">
        <f>'4R'!$BM$40</f>
        <v>B0402CRP__TOT</v>
      </c>
      <c r="F7036">
        <f>IF(ISBLANK('4R'!$T$40),"",'4R'!$T$40)</f>
        <v>0</v>
      </c>
    </row>
    <row r="7037" spans="1:6">
      <c r="A7037" t="s">
        <v>15731</v>
      </c>
      <c r="B7037" t="str">
        <f>'4R'!$AX$41</f>
        <v>B0207UNO</v>
      </c>
      <c r="F7037" t="str">
        <f>IF(ISBLANK('4R'!$E$41),"",'4R'!$E$41)</f>
        <v/>
      </c>
    </row>
    <row r="7038" spans="1:6">
      <c r="A7038" t="s">
        <v>15731</v>
      </c>
      <c r="B7038" t="str">
        <f>'4R'!$AY$41</f>
        <v>B0207UBM</v>
      </c>
      <c r="F7038" t="str">
        <f>IF(ISBLANK('4R'!$F$41),"",'4R'!$F$41)</f>
        <v/>
      </c>
    </row>
    <row r="7039" spans="1:6">
      <c r="A7039" t="s">
        <v>15731</v>
      </c>
      <c r="B7039" t="str">
        <f>'4R'!$AZ$41</f>
        <v>B0403BPB_AUM</v>
      </c>
      <c r="F7039" t="str">
        <f>IF(ISBLANK('4R'!$G$41),"",'4R'!$G$41)</f>
        <v/>
      </c>
    </row>
    <row r="7040" spans="1:6">
      <c r="A7040" t="s">
        <v>15731</v>
      </c>
      <c r="B7040" t="str">
        <f>'4R'!$BA$41</f>
        <v>B0403BPB_CUM</v>
      </c>
      <c r="F7040" t="str">
        <f>IF(ISBLANK('4R'!$H$41),"",'4R'!$H$41)</f>
        <v/>
      </c>
    </row>
    <row r="7041" spans="1:6">
      <c r="A7041" t="s">
        <v>15731</v>
      </c>
      <c r="B7041" t="str">
        <f>'4R'!$BB$41</f>
        <v>B0403BPB_TUM</v>
      </c>
      <c r="F7041" t="str">
        <f>IF(ISBLANK('4R'!$I$41),"",'4R'!$I$41)</f>
        <v/>
      </c>
    </row>
    <row r="7042" spans="1:6">
      <c r="A7042" t="s">
        <v>15731</v>
      </c>
      <c r="B7042" t="str">
        <f>'4R'!$BC$41</f>
        <v>B0207UTO</v>
      </c>
      <c r="F7042">
        <f>IF(ISBLANK('4R'!$J$41),"",'4R'!$J$41)</f>
        <v>0</v>
      </c>
    </row>
    <row r="7043" spans="1:6">
      <c r="A7043" t="s">
        <v>15731</v>
      </c>
      <c r="B7043" t="str">
        <f>'4R'!$BD$41</f>
        <v>B0207MNO</v>
      </c>
      <c r="F7043" t="str">
        <f>IF(ISBLANK('4R'!$K$41),"",'4R'!$K$41)</f>
        <v/>
      </c>
    </row>
    <row r="7044" spans="1:6">
      <c r="A7044" t="s">
        <v>15731</v>
      </c>
      <c r="B7044" t="str">
        <f>'4R'!$BE$41</f>
        <v>B0207MBM</v>
      </c>
      <c r="F7044" t="str">
        <f>IF(ISBLANK('4R'!$L$41),"",'4R'!$L$41)</f>
        <v/>
      </c>
    </row>
    <row r="7045" spans="1:6">
      <c r="A7045" t="s">
        <v>15731</v>
      </c>
      <c r="B7045" t="str">
        <f>'4R'!$BF$41</f>
        <v>B0403BPB_AM</v>
      </c>
      <c r="F7045" t="str">
        <f>IF(ISBLANK('4R'!$M$41),"",'4R'!$M$41)</f>
        <v/>
      </c>
    </row>
    <row r="7046" spans="1:6">
      <c r="A7046" t="s">
        <v>15731</v>
      </c>
      <c r="B7046" t="str">
        <f>'4R'!$BG$41</f>
        <v>B0403BPB_CM</v>
      </c>
      <c r="F7046" t="str">
        <f>IF(ISBLANK('4R'!$N$41),"",'4R'!$N$41)</f>
        <v/>
      </c>
    </row>
    <row r="7047" spans="1:6">
      <c r="A7047" t="s">
        <v>15731</v>
      </c>
      <c r="B7047" t="str">
        <f>'4R'!$BH$41</f>
        <v>B0403BPB_TM</v>
      </c>
      <c r="F7047" t="str">
        <f>IF(ISBLANK('4R'!$O$41),"",'4R'!$O$41)</f>
        <v/>
      </c>
    </row>
    <row r="7048" spans="1:6">
      <c r="A7048" t="s">
        <v>15731</v>
      </c>
      <c r="B7048" t="str">
        <f>'4R'!$BI$41</f>
        <v>B0403BPB_MTOT</v>
      </c>
      <c r="F7048">
        <f>IF(ISBLANK('4R'!$P$41),"",'4R'!$P$41)</f>
        <v>0</v>
      </c>
    </row>
    <row r="7049" spans="1:6">
      <c r="A7049" t="s">
        <v>15731</v>
      </c>
      <c r="B7049" t="str">
        <f>'4R'!$BM$41</f>
        <v>B0403BPB_TOT</v>
      </c>
      <c r="F7049">
        <f>IF(ISBLANK('4R'!$T$41),"",'4R'!$T$41)</f>
        <v>0</v>
      </c>
    </row>
    <row r="7050" spans="1:6">
      <c r="A7050" t="s">
        <v>15731</v>
      </c>
      <c r="B7050" t="str">
        <f>'4R'!$BJ$42</f>
        <v>B0403BPU_UU</v>
      </c>
      <c r="F7050" t="str">
        <f>IF(ISBLANK('4R'!$Q$42),"",'4R'!$Q$42)</f>
        <v/>
      </c>
    </row>
    <row r="7051" spans="1:6">
      <c r="A7051" t="s">
        <v>15731</v>
      </c>
      <c r="B7051" t="str">
        <f>'4R'!$BK$42</f>
        <v>B0403BPU_UO</v>
      </c>
      <c r="F7051" t="str">
        <f>IF(ISBLANK('4R'!$R$42),"",'4R'!$R$42)</f>
        <v/>
      </c>
    </row>
    <row r="7052" spans="1:6">
      <c r="A7052" t="s">
        <v>15731</v>
      </c>
      <c r="B7052" t="str">
        <f>'4R'!$BL$42</f>
        <v>B0403BPU_UT</v>
      </c>
      <c r="F7052">
        <f>IF(ISBLANK('4R'!$S$42),"",'4R'!$S$42)</f>
        <v>0</v>
      </c>
    </row>
    <row r="7053" spans="1:6">
      <c r="A7053" t="s">
        <v>15731</v>
      </c>
      <c r="B7053" t="str">
        <f>'4R'!$BC$43</f>
        <v>B0208UTO</v>
      </c>
      <c r="F7053" t="str">
        <f>IF(ISBLANK('4R'!$J$43),"",'4R'!$J$43)</f>
        <v/>
      </c>
    </row>
    <row r="7054" spans="1:6">
      <c r="A7054" t="s">
        <v>15731</v>
      </c>
      <c r="B7054" t="str">
        <f>'4R'!$BI$43</f>
        <v>B0404BVP__MT</v>
      </c>
      <c r="F7054" t="str">
        <f>IF(ISBLANK('4R'!$P$43),"",'4R'!$P$43)</f>
        <v/>
      </c>
    </row>
    <row r="7055" spans="1:6">
      <c r="A7055" t="s">
        <v>15731</v>
      </c>
      <c r="B7055" t="str">
        <f>'4R'!$BM$43</f>
        <v>B0404BVP_TOT</v>
      </c>
      <c r="F7055">
        <f>IF(ISBLANK('4R'!$T$43),"",'4R'!$T$43)</f>
        <v>0</v>
      </c>
    </row>
    <row r="7056" spans="1:6">
      <c r="A7056" t="s">
        <v>15731</v>
      </c>
      <c r="B7056" t="str">
        <f>'4R'!$BC$44</f>
        <v>BN2221UTO</v>
      </c>
      <c r="F7056">
        <f>IF(ISBLANK('4R'!$J$44),"",'4R'!$J$44)</f>
        <v>0</v>
      </c>
    </row>
    <row r="7057" spans="1:6">
      <c r="A7057" t="s">
        <v>15731</v>
      </c>
      <c r="B7057" t="str">
        <f>'4R'!$BI$44</f>
        <v>B0405CBP__MT</v>
      </c>
      <c r="F7057">
        <f>IF(ISBLANK('4R'!$P$44),"",'4R'!$P$44)</f>
        <v>0</v>
      </c>
    </row>
    <row r="7058" spans="1:6">
      <c r="A7058" t="s">
        <v>15731</v>
      </c>
      <c r="B7058" t="str">
        <f>'4R'!$BM$44</f>
        <v>B0405CBP__TOT</v>
      </c>
      <c r="F7058">
        <f>IF(ISBLANK('4R'!$T$44),"",'4R'!$T$44)</f>
        <v>0</v>
      </c>
    </row>
    <row r="7059" spans="1:6">
      <c r="A7059" t="s">
        <v>15731</v>
      </c>
      <c r="B7059" t="str">
        <f>'4R'!$BC$45</f>
        <v>BN1001UTO</v>
      </c>
      <c r="F7059">
        <f>IF(ISBLANK('4R'!$J$45),"",'4R'!$J$45)</f>
        <v>0</v>
      </c>
    </row>
    <row r="7060" spans="1:6">
      <c r="A7060" t="s">
        <v>15731</v>
      </c>
      <c r="B7060" t="str">
        <f>'4R'!$BI$45</f>
        <v>B0406CP__MT</v>
      </c>
      <c r="F7060">
        <f>IF(ISBLANK('4R'!$P$45),"",'4R'!$P$45)</f>
        <v>0</v>
      </c>
    </row>
    <row r="7061" spans="1:6">
      <c r="A7061" t="s">
        <v>15731</v>
      </c>
      <c r="B7061" t="str">
        <f>'4R'!$BM$45</f>
        <v>BN1001</v>
      </c>
      <c r="F7061">
        <f>IF(ISBLANK('4R'!$T$45),"",'4R'!$T$45)</f>
        <v>0</v>
      </c>
    </row>
    <row r="7062" spans="1:6">
      <c r="A7062" t="s">
        <v>15731</v>
      </c>
      <c r="B7062" t="str">
        <f>'4R'!$AX$50</f>
        <v>BN2590</v>
      </c>
      <c r="F7062" t="str">
        <f>IF(ISBLANK('4R'!$E$50),"",'4R'!$E$50)</f>
        <v/>
      </c>
    </row>
    <row r="7063" spans="1:6">
      <c r="A7063" t="s">
        <v>15731</v>
      </c>
      <c r="B7063" t="str">
        <f>'4R'!$AY$50</f>
        <v>BN2630</v>
      </c>
      <c r="F7063" t="str">
        <f>IF(ISBLANK('4R'!$F$50),"",'4R'!$F$50)</f>
        <v/>
      </c>
    </row>
    <row r="7064" spans="1:6">
      <c r="A7064" t="s">
        <v>15731</v>
      </c>
      <c r="B7064" t="str">
        <f>'4R'!$AY$51</f>
        <v>BN2620</v>
      </c>
      <c r="F7064" t="str">
        <f>IF(ISBLANK('4R'!$F$51),"",'4R'!$F$51)</f>
        <v/>
      </c>
    </row>
    <row r="7065" spans="1:6">
      <c r="A7065" t="s">
        <v>15731</v>
      </c>
      <c r="B7065" t="str">
        <f>'4R'!$AX$55</f>
        <v>B0407HP_RP</v>
      </c>
      <c r="F7065" t="str">
        <f>IF(ISBLANK('4R'!$E$55),"",'4R'!$E$55)</f>
        <v/>
      </c>
    </row>
    <row r="7066" spans="1:6">
      <c r="A7066" t="s">
        <v>15731</v>
      </c>
      <c r="B7066" t="str">
        <f>'4R'!$AY$55</f>
        <v>B0407HP_NRP</v>
      </c>
      <c r="F7066" t="str">
        <f>IF(ISBLANK('4R'!$F$55),"",'4R'!$F$55)</f>
        <v/>
      </c>
    </row>
    <row r="7067" spans="1:6">
      <c r="A7067" t="s">
        <v>15731</v>
      </c>
      <c r="B7067" t="str">
        <f>'4R'!$AZ$55</f>
        <v>B0407HP_TOT</v>
      </c>
      <c r="F7067">
        <f>IF(ISBLANK('4R'!$G$55),"",'4R'!$G$55)</f>
        <v>0</v>
      </c>
    </row>
    <row r="7068" spans="1:6">
      <c r="A7068" t="s">
        <v>15731</v>
      </c>
      <c r="B7068" t="str">
        <f>'4R'!$AX$56</f>
        <v>B0408MHP_RP</v>
      </c>
      <c r="F7068" t="str">
        <f>IF(ISBLANK('4R'!$E$56),"",'4R'!$E$56)</f>
        <v/>
      </c>
    </row>
    <row r="7069" spans="1:6">
      <c r="A7069" t="s">
        <v>15731</v>
      </c>
      <c r="B7069" t="str">
        <f>'4R'!$AY$56</f>
        <v>B0408MHP_NRP</v>
      </c>
      <c r="F7069" t="str">
        <f>IF(ISBLANK('4R'!$F$56),"",'4R'!$F$56)</f>
        <v/>
      </c>
    </row>
    <row r="7070" spans="1:6">
      <c r="A7070" t="s">
        <v>15731</v>
      </c>
      <c r="B7070" t="str">
        <f>'4R'!$AZ$56</f>
        <v>B0408MHP_TOT</v>
      </c>
      <c r="F7070">
        <f>IF(ISBLANK('4R'!$G$56),"",'4R'!$G$56)</f>
        <v>0</v>
      </c>
    </row>
    <row r="7071" spans="1:6">
      <c r="A7071" t="s">
        <v>15731</v>
      </c>
      <c r="B7071" t="str">
        <f>'4R'!$AX$57</f>
        <v>B0409UHP_RP</v>
      </c>
      <c r="F7071" t="str">
        <f>IF(ISBLANK('4R'!$E$57),"",'4R'!$E$57)</f>
        <v/>
      </c>
    </row>
    <row r="7072" spans="1:6">
      <c r="A7072" t="s">
        <v>15731</v>
      </c>
      <c r="B7072" t="str">
        <f>'4R'!$AY$57</f>
        <v>B0409UHP_NRP</v>
      </c>
      <c r="F7072" t="str">
        <f>IF(ISBLANK('4R'!$F$57),"",'4R'!$F$57)</f>
        <v/>
      </c>
    </row>
    <row r="7073" spans="1:6">
      <c r="A7073" t="s">
        <v>15731</v>
      </c>
      <c r="B7073" t="str">
        <f>'4R'!$AZ$57</f>
        <v>B0409UHP_TOT</v>
      </c>
      <c r="F7073">
        <f>IF(ISBLANK('4R'!$G$57),"",'4R'!$G$57)</f>
        <v>0</v>
      </c>
    </row>
    <row r="7074" spans="1:6">
      <c r="A7074" t="s">
        <v>15730</v>
      </c>
      <c r="B7074" t="str">
        <f>'4Q'!$U$8</f>
        <v>B0007DSCRW</v>
      </c>
      <c r="F7074" t="str">
        <f>IF(ISBLANK('4Q'!$E$8),"",'4Q'!$E$8)</f>
        <v/>
      </c>
    </row>
    <row r="7075" spans="1:6">
      <c r="A7075" t="s">
        <v>15730</v>
      </c>
      <c r="B7075" t="str">
        <f>'4Q'!$V$8</f>
        <v>B0007DSCRWW</v>
      </c>
      <c r="F7075" t="str">
        <f>IF(ISBLANK('4Q'!$F$8),"",'4Q'!$F$8)</f>
        <v/>
      </c>
    </row>
    <row r="7076" spans="1:6">
      <c r="A7076" t="s">
        <v>15730</v>
      </c>
      <c r="B7076" t="str">
        <f>'4Q'!$W$8</f>
        <v>B0007DSCRT</v>
      </c>
      <c r="F7076">
        <f>IF(ISBLANK('4Q'!$G$8),"",'4Q'!$G$8)</f>
        <v>0</v>
      </c>
    </row>
    <row r="7077" spans="1:6">
      <c r="A7077" t="s">
        <v>15730</v>
      </c>
      <c r="B7077" t="str">
        <f>'4Q'!$U$9</f>
        <v>B0007DSCBW</v>
      </c>
      <c r="F7077" t="str">
        <f>IF(ISBLANK('4Q'!$E$9),"",'4Q'!$E$9)</f>
        <v/>
      </c>
    </row>
    <row r="7078" spans="1:6">
      <c r="A7078" t="s">
        <v>15730</v>
      </c>
      <c r="B7078" t="str">
        <f>'4Q'!$V$9</f>
        <v>B0007DSCBWW</v>
      </c>
      <c r="F7078" t="str">
        <f>IF(ISBLANK('4Q'!$F$9),"",'4Q'!$F$9)</f>
        <v/>
      </c>
    </row>
    <row r="7079" spans="1:6">
      <c r="A7079" t="s">
        <v>15730</v>
      </c>
      <c r="B7079" t="str">
        <f>'4Q'!$W$9</f>
        <v>B0007DSCBT</v>
      </c>
      <c r="F7079">
        <f>IF(ISBLANK('4Q'!$G$9),"",'4Q'!$G$9)</f>
        <v>0</v>
      </c>
    </row>
    <row r="7080" spans="1:6">
      <c r="A7080" t="s">
        <v>15730</v>
      </c>
      <c r="B7080" t="str">
        <f>'4Q'!$U$10</f>
        <v>B0007DSCIWT</v>
      </c>
      <c r="F7080">
        <f>IF(ISBLANK('4Q'!$E$10),"",'4Q'!$E$10)</f>
        <v>0</v>
      </c>
    </row>
    <row r="7081" spans="1:6">
      <c r="A7081" t="s">
        <v>15730</v>
      </c>
      <c r="B7081" t="str">
        <f>'4Q'!$V$10</f>
        <v>B0007DSCIWWT</v>
      </c>
      <c r="F7081">
        <f>IF(ISBLANK('4Q'!$F$10),"",'4Q'!$F$10)</f>
        <v>0</v>
      </c>
    </row>
    <row r="7082" spans="1:6">
      <c r="A7082" t="s">
        <v>15730</v>
      </c>
      <c r="B7082" t="str">
        <f>'4Q'!$W$10</f>
        <v>B0007DSCIT</v>
      </c>
      <c r="F7082">
        <f>IF(ISBLANK('4Q'!$G$10),"",'4Q'!$G$10)</f>
        <v>0</v>
      </c>
    </row>
    <row r="7083" spans="1:6">
      <c r="A7083" t="s">
        <v>15730</v>
      </c>
      <c r="B7083" t="str">
        <f>'4Q'!$U$12</f>
        <v>B0007DSCSLP</v>
      </c>
      <c r="F7083" t="str">
        <f>IF(ISBLANK('4Q'!$E$12),"",'4Q'!$E$12)</f>
        <v/>
      </c>
    </row>
    <row r="7084" spans="1:6">
      <c r="A7084" t="s">
        <v>15730</v>
      </c>
      <c r="B7084" t="str">
        <f>'4Q'!$U$15</f>
        <v>B0007DSPRW</v>
      </c>
      <c r="F7084" t="str">
        <f>IF(ISBLANK('4Q'!$E$15),"",'4Q'!$E$15)</f>
        <v/>
      </c>
    </row>
    <row r="7085" spans="1:6">
      <c r="A7085" t="s">
        <v>15730</v>
      </c>
      <c r="B7085" t="str">
        <f>'4Q'!$V$15</f>
        <v>B0007DSPRWW</v>
      </c>
      <c r="F7085" t="str">
        <f>IF(ISBLANK('4Q'!$F$15),"",'4Q'!$F$15)</f>
        <v/>
      </c>
    </row>
    <row r="7086" spans="1:6">
      <c r="A7086" t="s">
        <v>15730</v>
      </c>
      <c r="B7086" t="str">
        <f>'4Q'!$W$15</f>
        <v>B0007DSPRT</v>
      </c>
      <c r="F7086">
        <f>IF(ISBLANK('4Q'!$G$15),"",'4Q'!$G$15)</f>
        <v>0</v>
      </c>
    </row>
    <row r="7087" spans="1:6">
      <c r="A7087" t="s">
        <v>15730</v>
      </c>
      <c r="B7087" t="str">
        <f>'4Q'!$U$16</f>
        <v>B0007DSPBW</v>
      </c>
      <c r="F7087" t="str">
        <f>IF(ISBLANK('4Q'!$E$16),"",'4Q'!$E$16)</f>
        <v/>
      </c>
    </row>
    <row r="7088" spans="1:6">
      <c r="A7088" t="s">
        <v>15730</v>
      </c>
      <c r="B7088" t="str">
        <f>'4Q'!$V$16</f>
        <v>B0007DSPBWW</v>
      </c>
      <c r="F7088" t="str">
        <f>IF(ISBLANK('4Q'!$F$16),"",'4Q'!$F$16)</f>
        <v/>
      </c>
    </row>
    <row r="7089" spans="1:6">
      <c r="A7089" t="s">
        <v>15730</v>
      </c>
      <c r="B7089" t="str">
        <f>'4Q'!$W$16</f>
        <v>B0007DSPBT</v>
      </c>
      <c r="F7089">
        <f>IF(ISBLANK('4Q'!$G$16),"",'4Q'!$G$16)</f>
        <v>0</v>
      </c>
    </row>
    <row r="7090" spans="1:6">
      <c r="A7090" t="s">
        <v>15730</v>
      </c>
      <c r="B7090" t="str">
        <f>'4Q'!$U$17</f>
        <v>B0007DSPIWT</v>
      </c>
      <c r="F7090">
        <f>IF(ISBLANK('4Q'!$E$17),"",'4Q'!$E$17)</f>
        <v>0</v>
      </c>
    </row>
    <row r="7091" spans="1:6">
      <c r="A7091" t="s">
        <v>15730</v>
      </c>
      <c r="B7091" t="str">
        <f>'4Q'!$V$17</f>
        <v>B0007DSPIWWT</v>
      </c>
      <c r="F7091">
        <f>IF(ISBLANK('4Q'!$F$17),"",'4Q'!$F$17)</f>
        <v>0</v>
      </c>
    </row>
    <row r="7092" spans="1:6">
      <c r="A7092" t="s">
        <v>15730</v>
      </c>
      <c r="B7092" t="str">
        <f>'4Q'!$W$17</f>
        <v>B0007DSPIT</v>
      </c>
      <c r="F7092">
        <f>IF(ISBLANK('4Q'!$G$17),"",'4Q'!$G$17)</f>
        <v>0</v>
      </c>
    </row>
    <row r="7093" spans="1:6">
      <c r="A7093" t="s">
        <v>15730</v>
      </c>
      <c r="B7093" t="str">
        <f>'4Q'!$U$18</f>
        <v>B0007DSPRNAVW</v>
      </c>
      <c r="F7093" t="str">
        <f>IF(ISBLANK('4Q'!$E$18),"",'4Q'!$E$18)</f>
        <v/>
      </c>
    </row>
    <row r="7094" spans="1:6">
      <c r="A7094" t="s">
        <v>15730</v>
      </c>
      <c r="B7094" t="str">
        <f>'4Q'!$V$18</f>
        <v>B0007DSPRNAVWW</v>
      </c>
      <c r="F7094" t="str">
        <f>IF(ISBLANK('4Q'!$F$18),"",'4Q'!$F$18)</f>
        <v/>
      </c>
    </row>
    <row r="7095" spans="1:6">
      <c r="A7095" t="s">
        <v>15730</v>
      </c>
      <c r="B7095" t="str">
        <f>'4Q'!$W$18</f>
        <v>B0007DSPRNAVT</v>
      </c>
      <c r="F7095">
        <f>IF(ISBLANK('4Q'!$G$18),"",'4Q'!$G$18)</f>
        <v>0</v>
      </c>
    </row>
    <row r="7096" spans="1:6">
      <c r="A7096" t="s">
        <v>15730</v>
      </c>
      <c r="B7096" t="str">
        <f>'4Q'!$U$19</f>
        <v>B0007DSPBNAVW</v>
      </c>
      <c r="F7096" t="str">
        <f>IF(ISBLANK('4Q'!$E$19),"",'4Q'!$E$19)</f>
        <v/>
      </c>
    </row>
    <row r="7097" spans="1:6">
      <c r="A7097" t="s">
        <v>15730</v>
      </c>
      <c r="B7097" t="str">
        <f>'4Q'!$V$19</f>
        <v>B0007DSPBNAVWW</v>
      </c>
      <c r="F7097" t="str">
        <f>IF(ISBLANK('4Q'!$F$19),"",'4Q'!$F$19)</f>
        <v/>
      </c>
    </row>
    <row r="7098" spans="1:6">
      <c r="A7098" t="s">
        <v>15730</v>
      </c>
      <c r="B7098" t="str">
        <f>'4Q'!$W$19</f>
        <v>B0007DSPBNAVT</v>
      </c>
      <c r="F7098">
        <f>IF(ISBLANK('4Q'!$G$19),"",'4Q'!$G$19)</f>
        <v>0</v>
      </c>
    </row>
    <row r="7099" spans="1:6">
      <c r="A7099" t="s">
        <v>15730</v>
      </c>
      <c r="B7099" t="str">
        <f>'4Q'!$U$20</f>
        <v>B0007DSPNAVWT</v>
      </c>
      <c r="F7099">
        <f>IF(ISBLANK('4Q'!$E$20),"",'4Q'!$E$20)</f>
        <v>0</v>
      </c>
    </row>
    <row r="7100" spans="1:6">
      <c r="A7100" t="s">
        <v>15730</v>
      </c>
      <c r="B7100" t="str">
        <f>'4Q'!$V$20</f>
        <v>B0007DSPNAVWWT</v>
      </c>
      <c r="F7100">
        <f>IF(ISBLANK('4Q'!$F$20),"",'4Q'!$F$20)</f>
        <v>0</v>
      </c>
    </row>
    <row r="7101" spans="1:6">
      <c r="A7101" t="s">
        <v>15730</v>
      </c>
      <c r="B7101" t="str">
        <f>'4Q'!$W$20</f>
        <v>B0007DSPNAVT</v>
      </c>
      <c r="F7101">
        <f>IF(ISBLANK('4Q'!$G$20),"",'4Q'!$G$20)</f>
        <v>0</v>
      </c>
    </row>
    <row r="7102" spans="1:6">
      <c r="A7102" t="s">
        <v>15730</v>
      </c>
      <c r="B7102" t="str">
        <f>'4Q'!$U$21</f>
        <v>B0007DSPWT</v>
      </c>
      <c r="F7102">
        <f>IF(ISBLANK('4Q'!$E$21),"",'4Q'!$E$21)</f>
        <v>0</v>
      </c>
    </row>
    <row r="7103" spans="1:6">
      <c r="A7103" t="s">
        <v>15730</v>
      </c>
      <c r="B7103" t="str">
        <f>'4Q'!$V$21</f>
        <v>B0007DSPWWT</v>
      </c>
      <c r="F7103">
        <f>IF(ISBLANK('4Q'!$F$21),"",'4Q'!$F$21)</f>
        <v>0</v>
      </c>
    </row>
    <row r="7104" spans="1:6">
      <c r="A7104" t="s">
        <v>15730</v>
      </c>
      <c r="B7104" t="str">
        <f>'4Q'!$W$21</f>
        <v>B0007DSPTOT</v>
      </c>
      <c r="F7104">
        <f>IF(ISBLANK('4Q'!$G$21),"",'4Q'!$G$21)</f>
        <v>0</v>
      </c>
    </row>
    <row r="7105" spans="1:6">
      <c r="A7105" t="s">
        <v>15730</v>
      </c>
      <c r="B7105" t="str">
        <f>'4Q'!$U$23</f>
        <v>B0007DSPSLP</v>
      </c>
      <c r="F7105" t="str">
        <f>IF(ISBLANK('4Q'!$E$23),"",'4Q'!$E$23)</f>
        <v/>
      </c>
    </row>
    <row r="7106" spans="1:6">
      <c r="A7106" t="s">
        <v>15730</v>
      </c>
      <c r="B7106" s="2081" t="str">
        <f>'4Q'!$U$26</f>
        <v>B0007DSDLREQ</v>
      </c>
      <c r="F7106" t="str">
        <f>IF(ISBLANK('4Q'!$E$26),"",'4Q'!$E$26)</f>
        <v/>
      </c>
    </row>
    <row r="7107" spans="1:6">
      <c r="A7107" t="s">
        <v>15730</v>
      </c>
      <c r="B7107" s="2081" t="str">
        <f>'4Q'!$U$27</f>
        <v>B0007DSDLSLP</v>
      </c>
      <c r="F7107" t="str">
        <f>IF(ISBLANK('4Q'!$E$27),"",'4Q'!$E$27)</f>
        <v/>
      </c>
    </row>
    <row r="7108" spans="1:6">
      <c r="A7108" t="s">
        <v>15732</v>
      </c>
      <c r="B7108" s="3036" t="str">
        <f>'4S'!$AO$10</f>
        <v>B0757GRCE_WR</v>
      </c>
      <c r="F7108" t="str">
        <f>IF(ISBLANK('4S'!$F$10),"",'4S'!$F$10)</f>
        <v/>
      </c>
    </row>
    <row r="7109" spans="1:6">
      <c r="A7109" t="s">
        <v>15732</v>
      </c>
      <c r="B7109" t="str">
        <f>'4S'!$AP$10</f>
        <v>B0768GRCE_RW</v>
      </c>
      <c r="F7109" t="str">
        <f>IF(ISBLANK('4S'!$G$10),"",'4S'!$G$10)</f>
        <v/>
      </c>
    </row>
    <row r="7110" spans="1:6">
      <c r="A7110" t="s">
        <v>15732</v>
      </c>
      <c r="B7110" t="str">
        <f>'4S'!$AQ$10</f>
        <v>B0779GRCE_SW</v>
      </c>
      <c r="F7110" t="str">
        <f>IF(ISBLANK('4S'!$H$10),"",'4S'!$H$10)</f>
        <v/>
      </c>
    </row>
    <row r="7111" spans="1:6">
      <c r="A7111" t="s">
        <v>15732</v>
      </c>
      <c r="B7111" t="str">
        <f>'4S'!$AR$10</f>
        <v>B0790GRCE_TW</v>
      </c>
      <c r="F7111" t="str">
        <f>IF(ISBLANK('4S'!$I$10),"",'4S'!$I$10)</f>
        <v/>
      </c>
    </row>
    <row r="7112" spans="1:6">
      <c r="A7112" t="s">
        <v>15732</v>
      </c>
      <c r="B7112" t="str">
        <f>'4S'!$AS$10</f>
        <v>B0801GRCE_DW</v>
      </c>
      <c r="F7112" t="str">
        <f>IF(ISBLANK('4S'!$J$10),"",'4S'!$J$10)</f>
        <v/>
      </c>
    </row>
    <row r="7113" spans="1:6">
      <c r="A7113" t="s">
        <v>15732</v>
      </c>
      <c r="B7113" t="str">
        <f>'4S'!$AT$10</f>
        <v>B0442GRCE_TO</v>
      </c>
      <c r="F7113">
        <f>IF(ISBLANK('4S'!$K$10),"",'4S'!$K$10)</f>
        <v>0</v>
      </c>
    </row>
    <row r="7114" spans="1:6">
      <c r="A7114" t="s">
        <v>15732</v>
      </c>
      <c r="B7114" t="str">
        <f>'4S'!$AU$10</f>
        <v>B0812GRCC_WR</v>
      </c>
      <c r="F7114" t="str">
        <f>IF(ISBLANK('4S'!$L$10),"",'4S'!$L$10)</f>
        <v/>
      </c>
    </row>
    <row r="7115" spans="1:6">
      <c r="A7115" t="s">
        <v>15732</v>
      </c>
      <c r="B7115" t="str">
        <f>'4S'!$AV$10</f>
        <v>B0823GRCC_RW</v>
      </c>
      <c r="F7115" t="str">
        <f>IF(ISBLANK('4S'!$M$10),"",'4S'!$M$10)</f>
        <v/>
      </c>
    </row>
    <row r="7116" spans="1:6">
      <c r="A7116" t="s">
        <v>15732</v>
      </c>
      <c r="B7116" t="str">
        <f>'4S'!$AW$10</f>
        <v>B0834GRCC_SW</v>
      </c>
      <c r="F7116" t="str">
        <f>IF(ISBLANK('4S'!$N$10),"",'4S'!$N$10)</f>
        <v/>
      </c>
    </row>
    <row r="7117" spans="1:6">
      <c r="A7117" t="s">
        <v>15732</v>
      </c>
      <c r="B7117" t="str">
        <f>'4S'!$AX$10</f>
        <v>B0845GRCC_TW</v>
      </c>
      <c r="F7117" t="str">
        <f>IF(ISBLANK('4S'!$O$10),"",'4S'!$O$10)</f>
        <v/>
      </c>
    </row>
    <row r="7118" spans="1:6">
      <c r="A7118" t="s">
        <v>15732</v>
      </c>
      <c r="B7118" t="str">
        <f>'4S'!$AY$10</f>
        <v>B0856GRCC_DW</v>
      </c>
      <c r="F7118" t="str">
        <f>IF(ISBLANK('4S'!$P$10),"",'4S'!$P$10)</f>
        <v/>
      </c>
    </row>
    <row r="7119" spans="1:6">
      <c r="A7119" t="s">
        <v>15732</v>
      </c>
      <c r="B7119" t="str">
        <f>'4S'!$AZ$10</f>
        <v>B0492GRCC_TO</v>
      </c>
      <c r="F7119">
        <f>IF(ISBLANK('4S'!$Q$10),"",'4S'!$Q$10)</f>
        <v>0</v>
      </c>
    </row>
    <row r="7120" spans="1:6">
      <c r="A7120" t="s">
        <v>15732</v>
      </c>
      <c r="B7120" t="str">
        <f>'4S'!$AO$11</f>
        <v>B0758GROE_WR</v>
      </c>
      <c r="F7120" t="str">
        <f>IF(ISBLANK('4S'!$F$11),"",'4S'!$F$11)</f>
        <v/>
      </c>
    </row>
    <row r="7121" spans="1:6">
      <c r="A7121" t="s">
        <v>15732</v>
      </c>
      <c r="B7121" t="str">
        <f>'4S'!$AP$11</f>
        <v>B0769GROE_RW</v>
      </c>
      <c r="F7121" t="str">
        <f>IF(ISBLANK('4S'!$G$11),"",'4S'!$G$11)</f>
        <v/>
      </c>
    </row>
    <row r="7122" spans="1:6">
      <c r="A7122" t="s">
        <v>15732</v>
      </c>
      <c r="B7122" t="str">
        <f>'4S'!$AQ$11</f>
        <v>B0780GROE_SW</v>
      </c>
      <c r="F7122" t="str">
        <f>IF(ISBLANK('4S'!$H$11),"",'4S'!$H$11)</f>
        <v/>
      </c>
    </row>
    <row r="7123" spans="1:6">
      <c r="A7123" t="s">
        <v>15732</v>
      </c>
      <c r="B7123" t="str">
        <f>'4S'!$AR$11</f>
        <v>B0791GROE_TW</v>
      </c>
      <c r="F7123" t="str">
        <f>IF(ISBLANK('4S'!$I$11),"",'4S'!$I$11)</f>
        <v/>
      </c>
    </row>
    <row r="7124" spans="1:6">
      <c r="A7124" t="s">
        <v>15732</v>
      </c>
      <c r="B7124" t="str">
        <f>'4S'!$AS$11</f>
        <v>B0802GROE_DW</v>
      </c>
      <c r="F7124" t="str">
        <f>IF(ISBLANK('4S'!$J$11),"",'4S'!$J$11)</f>
        <v/>
      </c>
    </row>
    <row r="7125" spans="1:6">
      <c r="A7125" t="s">
        <v>15732</v>
      </c>
      <c r="B7125" t="str">
        <f>'4S'!$AT$11</f>
        <v>B0443GROE_TO</v>
      </c>
      <c r="F7125">
        <f>IF(ISBLANK('4S'!$K$11),"",'4S'!$K$11)</f>
        <v>0</v>
      </c>
    </row>
    <row r="7126" spans="1:6">
      <c r="A7126" t="s">
        <v>15732</v>
      </c>
      <c r="B7126" t="str">
        <f>'4S'!$AU$11</f>
        <v>B0813GROC_WR</v>
      </c>
      <c r="F7126" t="str">
        <f>IF(ISBLANK('4S'!$L$11),"",'4S'!$L$11)</f>
        <v/>
      </c>
    </row>
    <row r="7127" spans="1:6">
      <c r="A7127" t="s">
        <v>15732</v>
      </c>
      <c r="B7127" t="str">
        <f>'4S'!$AV$11</f>
        <v>B0824GROC_RW</v>
      </c>
      <c r="F7127" t="str">
        <f>IF(ISBLANK('4S'!$M$11),"",'4S'!$M$11)</f>
        <v/>
      </c>
    </row>
    <row r="7128" spans="1:6">
      <c r="A7128" t="s">
        <v>15732</v>
      </c>
      <c r="B7128" t="str">
        <f>'4S'!$AW$11</f>
        <v>B0835GROC_SW</v>
      </c>
      <c r="F7128" t="str">
        <f>IF(ISBLANK('4S'!$N$11),"",'4S'!$N$11)</f>
        <v/>
      </c>
    </row>
    <row r="7129" spans="1:6">
      <c r="A7129" t="s">
        <v>15732</v>
      </c>
      <c r="B7129" t="str">
        <f>'4S'!$AX$11</f>
        <v>B0846GROC_TW</v>
      </c>
      <c r="F7129" t="str">
        <f>IF(ISBLANK('4S'!$O$11),"",'4S'!$O$11)</f>
        <v/>
      </c>
    </row>
    <row r="7130" spans="1:6">
      <c r="A7130" t="s">
        <v>15732</v>
      </c>
      <c r="B7130" t="str">
        <f>'4S'!$AY$11</f>
        <v>B0857GROC_DW</v>
      </c>
      <c r="F7130" t="str">
        <f>IF(ISBLANK('4S'!$P$11),"",'4S'!$P$11)</f>
        <v/>
      </c>
    </row>
    <row r="7131" spans="1:6">
      <c r="A7131" t="s">
        <v>15732</v>
      </c>
      <c r="B7131" t="str">
        <f>'4S'!$AZ$11</f>
        <v>B0493GROC_TO</v>
      </c>
      <c r="F7131">
        <f>IF(ISBLANK('4S'!$Q$11),"",'4S'!$Q$11)</f>
        <v>0</v>
      </c>
    </row>
    <row r="7132" spans="1:6">
      <c r="A7132" t="s">
        <v>15732</v>
      </c>
      <c r="B7132" t="str">
        <f>'4S'!$AO$12</f>
        <v>B0407GRTE_WR</v>
      </c>
      <c r="F7132">
        <f>IF(ISBLANK('4S'!$F$12),"",'4S'!$F$12)</f>
        <v>0</v>
      </c>
    </row>
    <row r="7133" spans="1:6">
      <c r="A7133" t="s">
        <v>15732</v>
      </c>
      <c r="B7133" t="str">
        <f>'4S'!$AP$12</f>
        <v>B0414GRTE_RW</v>
      </c>
      <c r="F7133">
        <f>IF(ISBLANK('4S'!$G$12),"",'4S'!$G$12)</f>
        <v>0</v>
      </c>
    </row>
    <row r="7134" spans="1:6">
      <c r="A7134" t="s">
        <v>15732</v>
      </c>
      <c r="B7134" t="str">
        <f>'4S'!$AQ$12</f>
        <v>B0421GRTE_SW</v>
      </c>
      <c r="F7134">
        <f>IF(ISBLANK('4S'!$H$12),"",'4S'!$H$12)</f>
        <v>0</v>
      </c>
    </row>
    <row r="7135" spans="1:6">
      <c r="A7135" t="s">
        <v>15732</v>
      </c>
      <c r="B7135" t="str">
        <f>'4S'!$AR$12</f>
        <v>B0428GRTE_TW</v>
      </c>
      <c r="F7135">
        <f>IF(ISBLANK('4S'!$I$12),"",'4S'!$I$12)</f>
        <v>0</v>
      </c>
    </row>
    <row r="7136" spans="1:6">
      <c r="A7136" t="s">
        <v>15732</v>
      </c>
      <c r="B7136" t="str">
        <f>'4S'!$AS$12</f>
        <v>B0435GRTE_DW</v>
      </c>
      <c r="F7136">
        <f>IF(ISBLANK('4S'!$J$12),"",'4S'!$J$12)</f>
        <v>0</v>
      </c>
    </row>
    <row r="7137" spans="1:6">
      <c r="A7137" t="s">
        <v>15732</v>
      </c>
      <c r="B7137" t="str">
        <f>'4S'!$AT$12</f>
        <v>B0444GRTE_TO</v>
      </c>
      <c r="F7137">
        <f>IF(ISBLANK('4S'!$K$12),"",'4S'!$K$12)</f>
        <v>0</v>
      </c>
    </row>
    <row r="7138" spans="1:6">
      <c r="A7138" t="s">
        <v>15732</v>
      </c>
      <c r="B7138" t="str">
        <f>'4S'!$AU$12</f>
        <v>B0457GRTC_WR</v>
      </c>
      <c r="F7138">
        <f>IF(ISBLANK('4S'!$L$12),"",'4S'!$L$12)</f>
        <v>0</v>
      </c>
    </row>
    <row r="7139" spans="1:6">
      <c r="A7139" t="s">
        <v>15732</v>
      </c>
      <c r="B7139" t="str">
        <f>'4S'!$AV$12</f>
        <v>B0464GRTC_RW</v>
      </c>
      <c r="F7139">
        <f>IF(ISBLANK('4S'!$M$12),"",'4S'!$M$12)</f>
        <v>0</v>
      </c>
    </row>
    <row r="7140" spans="1:6">
      <c r="A7140" t="s">
        <v>15732</v>
      </c>
      <c r="B7140" t="str">
        <f>'4S'!$AW$12</f>
        <v>B0471GRTC_SW</v>
      </c>
      <c r="F7140">
        <f>IF(ISBLANK('4S'!$N$12),"",'4S'!$N$12)</f>
        <v>0</v>
      </c>
    </row>
    <row r="7141" spans="1:6">
      <c r="A7141" t="s">
        <v>15732</v>
      </c>
      <c r="B7141" t="str">
        <f>'4S'!$AX$12</f>
        <v>B0478GRTC_TW</v>
      </c>
      <c r="F7141">
        <f>IF(ISBLANK('4S'!$O$12),"",'4S'!$O$12)</f>
        <v>0</v>
      </c>
    </row>
    <row r="7142" spans="1:6">
      <c r="A7142" t="s">
        <v>15732</v>
      </c>
      <c r="B7142" t="str">
        <f>'4S'!$AY$12</f>
        <v>B0485GRTC_DW</v>
      </c>
      <c r="F7142">
        <f>IF(ISBLANK('4S'!$P$12),"",'4S'!$P$12)</f>
        <v>0</v>
      </c>
    </row>
    <row r="7143" spans="1:6">
      <c r="A7143" t="s">
        <v>15732</v>
      </c>
      <c r="B7143" t="str">
        <f>'4S'!$AZ$12</f>
        <v>B0494GRTC_TO</v>
      </c>
      <c r="F7143">
        <f>IF(ISBLANK('4S'!$Q$12),"",'4S'!$Q$12)</f>
        <v>0</v>
      </c>
    </row>
    <row r="7144" spans="1:6">
      <c r="A7144" t="s">
        <v>15732</v>
      </c>
      <c r="B7144" t="str">
        <f>'4S'!$AO$13</f>
        <v>B0760GRCE_WR</v>
      </c>
      <c r="F7144" t="str">
        <f>IF(ISBLANK('4S'!$F$13),"",'4S'!$F$13)</f>
        <v/>
      </c>
    </row>
    <row r="7145" spans="1:6">
      <c r="A7145" t="s">
        <v>15732</v>
      </c>
      <c r="B7145" t="str">
        <f>'4S'!$AP$13</f>
        <v>B0771GRCE_RW</v>
      </c>
      <c r="F7145" t="str">
        <f>IF(ISBLANK('4S'!$G$13),"",'4S'!$G$13)</f>
        <v/>
      </c>
    </row>
    <row r="7146" spans="1:6">
      <c r="A7146" t="s">
        <v>15732</v>
      </c>
      <c r="B7146" t="str">
        <f>'4S'!$AQ$13</f>
        <v>B0782GRCE_SW</v>
      </c>
      <c r="F7146" t="str">
        <f>IF(ISBLANK('4S'!$H$13),"",'4S'!$H$13)</f>
        <v/>
      </c>
    </row>
    <row r="7147" spans="1:6">
      <c r="A7147" t="s">
        <v>15732</v>
      </c>
      <c r="B7147" t="str">
        <f>'4S'!$AR$13</f>
        <v>B0793GRCE_TW</v>
      </c>
      <c r="F7147" t="str">
        <f>IF(ISBLANK('4S'!$I$13),"",'4S'!$I$13)</f>
        <v/>
      </c>
    </row>
    <row r="7148" spans="1:6">
      <c r="A7148" t="s">
        <v>15732</v>
      </c>
      <c r="B7148" t="str">
        <f>'4S'!$AS$13</f>
        <v>B0804GRCE_DW</v>
      </c>
      <c r="F7148" t="str">
        <f>IF(ISBLANK('4S'!$J$13),"",'4S'!$J$13)</f>
        <v/>
      </c>
    </row>
    <row r="7149" spans="1:6">
      <c r="A7149" t="s">
        <v>15732</v>
      </c>
      <c r="B7149" t="str">
        <f>'4S'!$AT$13</f>
        <v>B0445GRCE_TO</v>
      </c>
      <c r="F7149">
        <f>IF(ISBLANK('4S'!$K$13),"",'4S'!$K$13)</f>
        <v>0</v>
      </c>
    </row>
    <row r="7150" spans="1:6">
      <c r="A7150" t="s">
        <v>15732</v>
      </c>
      <c r="B7150" t="str">
        <f>'4S'!$AU$13</f>
        <v>B0815GRCC_WR</v>
      </c>
      <c r="F7150" t="str">
        <f>IF(ISBLANK('4S'!$L$13),"",'4S'!$L$13)</f>
        <v/>
      </c>
    </row>
    <row r="7151" spans="1:6">
      <c r="A7151" t="s">
        <v>15732</v>
      </c>
      <c r="B7151" t="str">
        <f>'4S'!$AV$13</f>
        <v>B0826GRCC_RW</v>
      </c>
      <c r="F7151" t="str">
        <f>IF(ISBLANK('4S'!$M$13),"",'4S'!$M$13)</f>
        <v/>
      </c>
    </row>
    <row r="7152" spans="1:6">
      <c r="A7152" t="s">
        <v>15732</v>
      </c>
      <c r="B7152" t="str">
        <f>'4S'!$AW$13</f>
        <v>B0837GRCC_SW</v>
      </c>
      <c r="F7152" t="str">
        <f>IF(ISBLANK('4S'!$N$13),"",'4S'!$N$13)</f>
        <v/>
      </c>
    </row>
    <row r="7153" spans="1:6">
      <c r="A7153" t="s">
        <v>15732</v>
      </c>
      <c r="B7153" t="str">
        <f>'4S'!$AX$13</f>
        <v>B0848GRCC_TW</v>
      </c>
      <c r="F7153" t="str">
        <f>IF(ISBLANK('4S'!$O$13),"",'4S'!$O$13)</f>
        <v/>
      </c>
    </row>
    <row r="7154" spans="1:6">
      <c r="A7154" t="s">
        <v>15732</v>
      </c>
      <c r="B7154" t="str">
        <f>'4S'!$AY$13</f>
        <v>B0859GRCC_DW</v>
      </c>
      <c r="F7154" t="str">
        <f>IF(ISBLANK('4S'!$P$13),"",'4S'!$P$13)</f>
        <v/>
      </c>
    </row>
    <row r="7155" spans="1:6">
      <c r="A7155" t="s">
        <v>15732</v>
      </c>
      <c r="B7155" t="str">
        <f>'4S'!$AZ$13</f>
        <v>B0495GRCC_TO</v>
      </c>
      <c r="F7155">
        <f>IF(ISBLANK('4S'!$Q$13),"",'4S'!$Q$13)</f>
        <v>0</v>
      </c>
    </row>
    <row r="7156" spans="1:6">
      <c r="A7156" t="s">
        <v>15732</v>
      </c>
      <c r="B7156" t="str">
        <f>'4S'!$AO$14</f>
        <v>B0761GROE_WR</v>
      </c>
      <c r="F7156" t="str">
        <f>IF(ISBLANK('4S'!$F$14),"",'4S'!$F$14)</f>
        <v/>
      </c>
    </row>
    <row r="7157" spans="1:6">
      <c r="A7157" t="s">
        <v>15732</v>
      </c>
      <c r="B7157" t="str">
        <f>'4S'!$AP$14</f>
        <v>B0772GROE_RW</v>
      </c>
      <c r="F7157" t="str">
        <f>IF(ISBLANK('4S'!$G$14),"",'4S'!$G$14)</f>
        <v/>
      </c>
    </row>
    <row r="7158" spans="1:6">
      <c r="A7158" t="s">
        <v>15732</v>
      </c>
      <c r="B7158" t="str">
        <f>'4S'!$AQ$14</f>
        <v>B0783GROE_SW</v>
      </c>
      <c r="F7158" t="str">
        <f>IF(ISBLANK('4S'!$H$14),"",'4S'!$H$14)</f>
        <v/>
      </c>
    </row>
    <row r="7159" spans="1:6">
      <c r="A7159" t="s">
        <v>15732</v>
      </c>
      <c r="B7159" t="str">
        <f>'4S'!$AR$14</f>
        <v>B0794GROE_TW</v>
      </c>
      <c r="F7159" t="str">
        <f>IF(ISBLANK('4S'!$I$14),"",'4S'!$I$14)</f>
        <v/>
      </c>
    </row>
    <row r="7160" spans="1:6">
      <c r="A7160" t="s">
        <v>15732</v>
      </c>
      <c r="B7160" t="str">
        <f>'4S'!$AS$14</f>
        <v>B0805GROE_DW</v>
      </c>
      <c r="F7160" t="str">
        <f>IF(ISBLANK('4S'!$J$14),"",'4S'!$J$14)</f>
        <v/>
      </c>
    </row>
    <row r="7161" spans="1:6">
      <c r="A7161" t="s">
        <v>15732</v>
      </c>
      <c r="B7161" t="str">
        <f>'4S'!$AT$14</f>
        <v>B0446GROE_TO</v>
      </c>
      <c r="F7161">
        <f>IF(ISBLANK('4S'!$K$14),"",'4S'!$K$14)</f>
        <v>0</v>
      </c>
    </row>
    <row r="7162" spans="1:6">
      <c r="A7162" t="s">
        <v>15732</v>
      </c>
      <c r="B7162" t="str">
        <f>'4S'!$AU$14</f>
        <v>B0816GROC_WR</v>
      </c>
      <c r="F7162" t="str">
        <f>IF(ISBLANK('4S'!$L$14),"",'4S'!$L$14)</f>
        <v/>
      </c>
    </row>
    <row r="7163" spans="1:6">
      <c r="A7163" t="s">
        <v>15732</v>
      </c>
      <c r="B7163" t="str">
        <f>'4S'!$AV$14</f>
        <v>B0827GROC_RW</v>
      </c>
      <c r="F7163" t="str">
        <f>IF(ISBLANK('4S'!$M$14),"",'4S'!$M$14)</f>
        <v/>
      </c>
    </row>
    <row r="7164" spans="1:6">
      <c r="A7164" t="s">
        <v>15732</v>
      </c>
      <c r="B7164" t="str">
        <f>'4S'!$AW$14</f>
        <v>B0838GROC_SW</v>
      </c>
      <c r="F7164" t="str">
        <f>IF(ISBLANK('4S'!$N$14),"",'4S'!$N$14)</f>
        <v/>
      </c>
    </row>
    <row r="7165" spans="1:6">
      <c r="A7165" t="s">
        <v>15732</v>
      </c>
      <c r="B7165" t="str">
        <f>'4S'!$AX$14</f>
        <v>B0849GROC_TW</v>
      </c>
      <c r="F7165" t="str">
        <f>IF(ISBLANK('4S'!$O$14),"",'4S'!$O$14)</f>
        <v/>
      </c>
    </row>
    <row r="7166" spans="1:6">
      <c r="A7166" t="s">
        <v>15732</v>
      </c>
      <c r="B7166" t="str">
        <f>'4S'!$AY$14</f>
        <v>B0860GROC_DW</v>
      </c>
      <c r="F7166" t="str">
        <f>IF(ISBLANK('4S'!$P$14),"",'4S'!$P$14)</f>
        <v/>
      </c>
    </row>
    <row r="7167" spans="1:6">
      <c r="A7167" t="s">
        <v>15732</v>
      </c>
      <c r="B7167" t="str">
        <f>'4S'!$AZ$14</f>
        <v>B0496GROC_TO</v>
      </c>
      <c r="F7167">
        <f>IF(ISBLANK('4S'!$Q$14),"",'4S'!$Q$14)</f>
        <v>0</v>
      </c>
    </row>
    <row r="7168" spans="1:6">
      <c r="A7168" t="s">
        <v>15732</v>
      </c>
      <c r="B7168" t="str">
        <f>'4S'!$AO$15</f>
        <v>B0408GRTE_WR</v>
      </c>
      <c r="F7168">
        <f>IF(ISBLANK('4S'!$F$15),"",'4S'!$F$15)</f>
        <v>0</v>
      </c>
    </row>
    <row r="7169" spans="1:6">
      <c r="A7169" t="s">
        <v>15732</v>
      </c>
      <c r="B7169" t="str">
        <f>'4S'!$AP$15</f>
        <v>B0415GRTE_RW</v>
      </c>
      <c r="F7169">
        <f>IF(ISBLANK('4S'!$G$15),"",'4S'!$G$15)</f>
        <v>0</v>
      </c>
    </row>
    <row r="7170" spans="1:6">
      <c r="A7170" t="s">
        <v>15732</v>
      </c>
      <c r="B7170" t="str">
        <f>'4S'!$AQ$15</f>
        <v>B0422GRTE_SW</v>
      </c>
      <c r="F7170">
        <f>IF(ISBLANK('4S'!$H$15),"",'4S'!$H$15)</f>
        <v>0</v>
      </c>
    </row>
    <row r="7171" spans="1:6">
      <c r="A7171" t="s">
        <v>15732</v>
      </c>
      <c r="B7171" t="str">
        <f>'4S'!$AR$15</f>
        <v>B0429GRTE_TW</v>
      </c>
      <c r="F7171">
        <f>IF(ISBLANK('4S'!$I$15),"",'4S'!$I$15)</f>
        <v>0</v>
      </c>
    </row>
    <row r="7172" spans="1:6">
      <c r="A7172" t="s">
        <v>15732</v>
      </c>
      <c r="B7172" t="str">
        <f>'4S'!$AS$15</f>
        <v>B0436GRTE_DW</v>
      </c>
      <c r="F7172">
        <f>IF(ISBLANK('4S'!$J$15),"",'4S'!$J$15)</f>
        <v>0</v>
      </c>
    </row>
    <row r="7173" spans="1:6">
      <c r="A7173" t="s">
        <v>15732</v>
      </c>
      <c r="B7173" t="str">
        <f>'4S'!$AT$15</f>
        <v>B0447GRTE_TO</v>
      </c>
      <c r="F7173">
        <f>IF(ISBLANK('4S'!$K$15),"",'4S'!$K$15)</f>
        <v>0</v>
      </c>
    </row>
    <row r="7174" spans="1:6">
      <c r="A7174" t="s">
        <v>15732</v>
      </c>
      <c r="B7174" t="str">
        <f>'4S'!$AU$15</f>
        <v>B0458GRTC_WR</v>
      </c>
      <c r="F7174">
        <f>IF(ISBLANK('4S'!$L$15),"",'4S'!$L$15)</f>
        <v>0</v>
      </c>
    </row>
    <row r="7175" spans="1:6">
      <c r="A7175" t="s">
        <v>15732</v>
      </c>
      <c r="B7175" t="str">
        <f>'4S'!$AV$15</f>
        <v>B0465GRTC_RW</v>
      </c>
      <c r="F7175">
        <f>IF(ISBLANK('4S'!$M$15),"",'4S'!$M$15)</f>
        <v>0</v>
      </c>
    </row>
    <row r="7176" spans="1:6">
      <c r="A7176" t="s">
        <v>15732</v>
      </c>
      <c r="B7176" t="str">
        <f>'4S'!$AW$15</f>
        <v>B0472GRTC_SW</v>
      </c>
      <c r="F7176">
        <f>IF(ISBLANK('4S'!$N$15),"",'4S'!$N$15)</f>
        <v>0</v>
      </c>
    </row>
    <row r="7177" spans="1:6">
      <c r="A7177" t="s">
        <v>15732</v>
      </c>
      <c r="B7177" t="str">
        <f>'4S'!$AX$15</f>
        <v>B0479GRTC_TW</v>
      </c>
      <c r="F7177">
        <f>IF(ISBLANK('4S'!$O$15),"",'4S'!$O$15)</f>
        <v>0</v>
      </c>
    </row>
    <row r="7178" spans="1:6">
      <c r="A7178" t="s">
        <v>15732</v>
      </c>
      <c r="B7178" t="str">
        <f>'4S'!$AY$15</f>
        <v>B0486GRTC_DW</v>
      </c>
      <c r="F7178">
        <f>IF(ISBLANK('4S'!$P$15),"",'4S'!$P$15)</f>
        <v>0</v>
      </c>
    </row>
    <row r="7179" spans="1:6">
      <c r="A7179" t="s">
        <v>15732</v>
      </c>
      <c r="B7179" t="str">
        <f>'4S'!$AZ$15</f>
        <v>B0497GRTC_TO</v>
      </c>
      <c r="F7179">
        <f>IF(ISBLANK('4S'!$Q$15),"",'4S'!$Q$15)</f>
        <v>0</v>
      </c>
    </row>
    <row r="7180" spans="1:6">
      <c r="A7180" t="s">
        <v>15732</v>
      </c>
      <c r="B7180" t="str">
        <f>'4S'!$AO$16</f>
        <v>B0763GRCE_WR</v>
      </c>
      <c r="F7180" t="str">
        <f>IF(ISBLANK('4S'!$F$16),"",'4S'!$F$16)</f>
        <v/>
      </c>
    </row>
    <row r="7181" spans="1:6">
      <c r="A7181" t="s">
        <v>15732</v>
      </c>
      <c r="B7181" t="str">
        <f>'4S'!$AP$16</f>
        <v>B0774GRCE_RW</v>
      </c>
      <c r="F7181" t="str">
        <f>IF(ISBLANK('4S'!$G$16),"",'4S'!$G$16)</f>
        <v/>
      </c>
    </row>
    <row r="7182" spans="1:6">
      <c r="A7182" t="s">
        <v>15732</v>
      </c>
      <c r="B7182" t="str">
        <f>'4S'!$AQ$16</f>
        <v>B0785GRCE_SW</v>
      </c>
      <c r="F7182" t="str">
        <f>IF(ISBLANK('4S'!$H$16),"",'4S'!$H$16)</f>
        <v/>
      </c>
    </row>
    <row r="7183" spans="1:6">
      <c r="A7183" t="s">
        <v>15732</v>
      </c>
      <c r="B7183" t="str">
        <f>'4S'!$AR$16</f>
        <v>B0796GRCE_TW</v>
      </c>
      <c r="F7183" t="str">
        <f>IF(ISBLANK('4S'!$I$16),"",'4S'!$I$16)</f>
        <v/>
      </c>
    </row>
    <row r="7184" spans="1:6">
      <c r="A7184" t="s">
        <v>15732</v>
      </c>
      <c r="B7184" t="str">
        <f>'4S'!$AS$16</f>
        <v>B0807GRCE_DW</v>
      </c>
      <c r="F7184" t="str">
        <f>IF(ISBLANK('4S'!$J$16),"",'4S'!$J$16)</f>
        <v/>
      </c>
    </row>
    <row r="7185" spans="1:6">
      <c r="A7185" t="s">
        <v>15732</v>
      </c>
      <c r="B7185" t="str">
        <f>'4S'!$AT$16</f>
        <v>B0448GRCE_TO</v>
      </c>
      <c r="F7185">
        <f>IF(ISBLANK('4S'!$K$16),"",'4S'!$K$16)</f>
        <v>0</v>
      </c>
    </row>
    <row r="7186" spans="1:6">
      <c r="A7186" t="s">
        <v>15732</v>
      </c>
      <c r="B7186" t="str">
        <f>'4S'!$AU$16</f>
        <v>B0818GRCC_WR</v>
      </c>
      <c r="F7186" t="str">
        <f>IF(ISBLANK('4S'!$L$16),"",'4S'!$L$16)</f>
        <v/>
      </c>
    </row>
    <row r="7187" spans="1:6">
      <c r="A7187" t="s">
        <v>15732</v>
      </c>
      <c r="B7187" t="str">
        <f>'4S'!$AV$16</f>
        <v>B0829GRCC_RW</v>
      </c>
      <c r="F7187" t="str">
        <f>IF(ISBLANK('4S'!$M$16),"",'4S'!$M$16)</f>
        <v/>
      </c>
    </row>
    <row r="7188" spans="1:6">
      <c r="A7188" t="s">
        <v>15732</v>
      </c>
      <c r="B7188" t="str">
        <f>'4S'!$AW$16</f>
        <v>B0840GRCC_SW</v>
      </c>
      <c r="F7188" t="str">
        <f>IF(ISBLANK('4S'!$N$16),"",'4S'!$N$16)</f>
        <v/>
      </c>
    </row>
    <row r="7189" spans="1:6">
      <c r="A7189" t="s">
        <v>15732</v>
      </c>
      <c r="B7189" t="str">
        <f>'4S'!$AX$16</f>
        <v>B0851GRCC_TW</v>
      </c>
      <c r="F7189" t="str">
        <f>IF(ISBLANK('4S'!$O$16),"",'4S'!$O$16)</f>
        <v/>
      </c>
    </row>
    <row r="7190" spans="1:6">
      <c r="A7190" t="s">
        <v>15732</v>
      </c>
      <c r="B7190" t="str">
        <f>'4S'!$AY$16</f>
        <v>B0862GRCC_DW</v>
      </c>
      <c r="F7190" t="str">
        <f>IF(ISBLANK('4S'!$P$16),"",'4S'!$P$16)</f>
        <v/>
      </c>
    </row>
    <row r="7191" spans="1:6">
      <c r="A7191" t="s">
        <v>15732</v>
      </c>
      <c r="B7191" t="str">
        <f>'4S'!$AZ$16</f>
        <v>B0498GRCC_TO</v>
      </c>
      <c r="F7191">
        <f>IF(ISBLANK('4S'!$Q$16),"",'4S'!$Q$16)</f>
        <v>0</v>
      </c>
    </row>
    <row r="7192" spans="1:6">
      <c r="A7192" t="s">
        <v>15732</v>
      </c>
      <c r="B7192" t="str">
        <f>'4S'!$AO$17</f>
        <v>B0764GROE_WR</v>
      </c>
      <c r="F7192" t="str">
        <f>IF(ISBLANK('4S'!$F$17),"",'4S'!$F$17)</f>
        <v/>
      </c>
    </row>
    <row r="7193" spans="1:6">
      <c r="A7193" t="s">
        <v>15732</v>
      </c>
      <c r="B7193" t="str">
        <f>'4S'!$AP$17</f>
        <v>B0775GROE_RW</v>
      </c>
      <c r="F7193" t="str">
        <f>IF(ISBLANK('4S'!$G$17),"",'4S'!$G$17)</f>
        <v/>
      </c>
    </row>
    <row r="7194" spans="1:6">
      <c r="A7194" t="s">
        <v>15732</v>
      </c>
      <c r="B7194" t="str">
        <f>'4S'!$AQ$17</f>
        <v>B0786GROE_SW</v>
      </c>
      <c r="F7194" t="str">
        <f>IF(ISBLANK('4S'!$H$17),"",'4S'!$H$17)</f>
        <v/>
      </c>
    </row>
    <row r="7195" spans="1:6">
      <c r="A7195" t="s">
        <v>15732</v>
      </c>
      <c r="B7195" t="str">
        <f>'4S'!$AR$17</f>
        <v>B0797GROE_TW</v>
      </c>
      <c r="F7195" t="str">
        <f>IF(ISBLANK('4S'!$I$17),"",'4S'!$I$17)</f>
        <v/>
      </c>
    </row>
    <row r="7196" spans="1:6">
      <c r="A7196" t="s">
        <v>15732</v>
      </c>
      <c r="B7196" t="str">
        <f>'4S'!$AS$17</f>
        <v>B0808GROE_DW</v>
      </c>
      <c r="F7196" t="str">
        <f>IF(ISBLANK('4S'!$J$17),"",'4S'!$J$17)</f>
        <v/>
      </c>
    </row>
    <row r="7197" spans="1:6">
      <c r="A7197" t="s">
        <v>15732</v>
      </c>
      <c r="B7197" t="str">
        <f>'4S'!$AT$17</f>
        <v>B0449GROE_TO</v>
      </c>
      <c r="F7197">
        <f>IF(ISBLANK('4S'!$K$17),"",'4S'!$K$17)</f>
        <v>0</v>
      </c>
    </row>
    <row r="7198" spans="1:6">
      <c r="A7198" t="s">
        <v>15732</v>
      </c>
      <c r="B7198" t="str">
        <f>'4S'!$AU$17</f>
        <v>B0819GROC_WR</v>
      </c>
      <c r="F7198" t="str">
        <f>IF(ISBLANK('4S'!$L$17),"",'4S'!$L$17)</f>
        <v/>
      </c>
    </row>
    <row r="7199" spans="1:6">
      <c r="A7199" t="s">
        <v>15732</v>
      </c>
      <c r="B7199" t="str">
        <f>'4S'!$AV$17</f>
        <v>B0830GROC_RW</v>
      </c>
      <c r="F7199" t="str">
        <f>IF(ISBLANK('4S'!$M$17),"",'4S'!$M$17)</f>
        <v/>
      </c>
    </row>
    <row r="7200" spans="1:6">
      <c r="A7200" t="s">
        <v>15732</v>
      </c>
      <c r="B7200" t="str">
        <f>'4S'!$AW$17</f>
        <v>B0841GROC_SW</v>
      </c>
      <c r="F7200" t="str">
        <f>IF(ISBLANK('4S'!$N$17),"",'4S'!$N$17)</f>
        <v/>
      </c>
    </row>
    <row r="7201" spans="1:6">
      <c r="A7201" t="s">
        <v>15732</v>
      </c>
      <c r="B7201" t="str">
        <f>'4S'!$AX$17</f>
        <v>B0852GROC_TW</v>
      </c>
      <c r="F7201" t="str">
        <f>IF(ISBLANK('4S'!$O$17),"",'4S'!$O$17)</f>
        <v/>
      </c>
    </row>
    <row r="7202" spans="1:6">
      <c r="A7202" t="s">
        <v>15732</v>
      </c>
      <c r="B7202" t="str">
        <f>'4S'!$AY$17</f>
        <v>B0863GROC_DW</v>
      </c>
      <c r="F7202" t="str">
        <f>IF(ISBLANK('4S'!$P$17),"",'4S'!$P$17)</f>
        <v/>
      </c>
    </row>
    <row r="7203" spans="1:6">
      <c r="A7203" t="s">
        <v>15732</v>
      </c>
      <c r="B7203" t="str">
        <f>'4S'!$AZ$17</f>
        <v>B0499GROC_TO</v>
      </c>
      <c r="F7203">
        <f>IF(ISBLANK('4S'!$Q$17),"",'4S'!$Q$17)</f>
        <v>0</v>
      </c>
    </row>
    <row r="7204" spans="1:6">
      <c r="A7204" t="s">
        <v>15732</v>
      </c>
      <c r="B7204" t="str">
        <f>'4S'!$AO$18</f>
        <v>B0409GRTE_WR</v>
      </c>
      <c r="F7204">
        <f>IF(ISBLANK('4S'!$F$18),"",'4S'!$F$18)</f>
        <v>0</v>
      </c>
    </row>
    <row r="7205" spans="1:6">
      <c r="A7205" t="s">
        <v>15732</v>
      </c>
      <c r="B7205" t="str">
        <f>'4S'!$AP$18</f>
        <v>B0416GRTE_RW</v>
      </c>
      <c r="F7205">
        <f>IF(ISBLANK('4S'!$G$18),"",'4S'!$G$18)</f>
        <v>0</v>
      </c>
    </row>
    <row r="7206" spans="1:6">
      <c r="A7206" t="s">
        <v>15732</v>
      </c>
      <c r="B7206" t="str">
        <f>'4S'!$AQ$18</f>
        <v>B0423GRTE_SW</v>
      </c>
      <c r="F7206">
        <f>IF(ISBLANK('4S'!$H$18),"",'4S'!$H$18)</f>
        <v>0</v>
      </c>
    </row>
    <row r="7207" spans="1:6">
      <c r="A7207" t="s">
        <v>15732</v>
      </c>
      <c r="B7207" t="str">
        <f>'4S'!$AR$18</f>
        <v>B0430GRTE_TW</v>
      </c>
      <c r="F7207">
        <f>IF(ISBLANK('4S'!$I$18),"",'4S'!$I$18)</f>
        <v>0</v>
      </c>
    </row>
    <row r="7208" spans="1:6">
      <c r="A7208" t="s">
        <v>15732</v>
      </c>
      <c r="B7208" t="str">
        <f>'4S'!$AS$18</f>
        <v>B0437GRTE_DW</v>
      </c>
      <c r="F7208">
        <f>IF(ISBLANK('4S'!$J$18),"",'4S'!$J$18)</f>
        <v>0</v>
      </c>
    </row>
    <row r="7209" spans="1:6">
      <c r="A7209" t="s">
        <v>15732</v>
      </c>
      <c r="B7209" t="str">
        <f>'4S'!$AT$18</f>
        <v>B0450GRTE_TO</v>
      </c>
      <c r="F7209">
        <f>IF(ISBLANK('4S'!$K$18),"",'4S'!$K$18)</f>
        <v>0</v>
      </c>
    </row>
    <row r="7210" spans="1:6">
      <c r="A7210" t="s">
        <v>15732</v>
      </c>
      <c r="B7210" t="str">
        <f>'4S'!$AU$18</f>
        <v>B0459GRTC_WR</v>
      </c>
      <c r="F7210">
        <f>IF(ISBLANK('4S'!$L$18),"",'4S'!$L$18)</f>
        <v>0</v>
      </c>
    </row>
    <row r="7211" spans="1:6">
      <c r="A7211" t="s">
        <v>15732</v>
      </c>
      <c r="B7211" t="str">
        <f>'4S'!$AV$18</f>
        <v>B0466GRTC_RW</v>
      </c>
      <c r="F7211">
        <f>IF(ISBLANK('4S'!$M$18),"",'4S'!$M$18)</f>
        <v>0</v>
      </c>
    </row>
    <row r="7212" spans="1:6">
      <c r="A7212" t="s">
        <v>15732</v>
      </c>
      <c r="B7212" t="str">
        <f>'4S'!$AW$18</f>
        <v>B0473GRTC_SW</v>
      </c>
      <c r="F7212">
        <f>IF(ISBLANK('4S'!$N$18),"",'4S'!$N$18)</f>
        <v>0</v>
      </c>
    </row>
    <row r="7213" spans="1:6">
      <c r="A7213" t="s">
        <v>15732</v>
      </c>
      <c r="B7213" t="str">
        <f>'4S'!$AX$18</f>
        <v>B0480GRTC_TW</v>
      </c>
      <c r="F7213">
        <f>IF(ISBLANK('4S'!$O$18),"",'4S'!$O$18)</f>
        <v>0</v>
      </c>
    </row>
    <row r="7214" spans="1:6">
      <c r="A7214" t="s">
        <v>15732</v>
      </c>
      <c r="B7214" t="str">
        <f>'4S'!$AY$18</f>
        <v>B0487GRTC_DW</v>
      </c>
      <c r="F7214">
        <f>IF(ISBLANK('4S'!$P$18),"",'4S'!$P$18)</f>
        <v>0</v>
      </c>
    </row>
    <row r="7215" spans="1:6">
      <c r="A7215" t="s">
        <v>15732</v>
      </c>
      <c r="B7215" t="str">
        <f>'4S'!$AZ$18</f>
        <v>B0500GRTC_TO</v>
      </c>
      <c r="F7215">
        <f>IF(ISBLANK('4S'!$Q$18),"",'4S'!$Q$18)</f>
        <v>0</v>
      </c>
    </row>
    <row r="7216" spans="1:6">
      <c r="A7216" t="s">
        <v>15732</v>
      </c>
      <c r="B7216" t="str">
        <f>'4S'!$AO$19</f>
        <v>B0766GRCE_WR</v>
      </c>
      <c r="F7216" t="str">
        <f>IF(ISBLANK('4S'!$F$19),"",'4S'!$F$19)</f>
        <v/>
      </c>
    </row>
    <row r="7217" spans="1:6">
      <c r="A7217" t="s">
        <v>15732</v>
      </c>
      <c r="B7217" t="str">
        <f>'4S'!$AP$19</f>
        <v>B0777GRCE_RW</v>
      </c>
      <c r="F7217" t="str">
        <f>IF(ISBLANK('4S'!$G$19),"",'4S'!$G$19)</f>
        <v/>
      </c>
    </row>
    <row r="7218" spans="1:6">
      <c r="A7218" t="s">
        <v>15732</v>
      </c>
      <c r="B7218" t="str">
        <f>'4S'!$AQ$19</f>
        <v>B0788GRCE_SW</v>
      </c>
      <c r="F7218" t="str">
        <f>IF(ISBLANK('4S'!$H$19),"",'4S'!$H$19)</f>
        <v/>
      </c>
    </row>
    <row r="7219" spans="1:6">
      <c r="A7219" t="s">
        <v>15732</v>
      </c>
      <c r="B7219" t="str">
        <f>'4S'!$AR$19</f>
        <v>B0799GRCE_TW</v>
      </c>
      <c r="F7219" t="str">
        <f>IF(ISBLANK('4S'!$I$19),"",'4S'!$I$19)</f>
        <v/>
      </c>
    </row>
    <row r="7220" spans="1:6">
      <c r="A7220" t="s">
        <v>15732</v>
      </c>
      <c r="B7220" t="str">
        <f>'4S'!$AS$19</f>
        <v>B0810GRCE_DW</v>
      </c>
      <c r="F7220" t="str">
        <f>IF(ISBLANK('4S'!$J$19),"",'4S'!$J$19)</f>
        <v/>
      </c>
    </row>
    <row r="7221" spans="1:6">
      <c r="A7221" t="s">
        <v>15732</v>
      </c>
      <c r="B7221" t="str">
        <f>'4S'!$AT$19</f>
        <v>B0451GRCE_TO</v>
      </c>
      <c r="F7221">
        <f>IF(ISBLANK('4S'!$K$19),"",'4S'!$K$19)</f>
        <v>0</v>
      </c>
    </row>
    <row r="7222" spans="1:6">
      <c r="A7222" t="s">
        <v>15732</v>
      </c>
      <c r="B7222" t="str">
        <f>'4S'!$AU$19</f>
        <v>B0821GRCC_WR</v>
      </c>
      <c r="F7222" t="str">
        <f>IF(ISBLANK('4S'!$L$19),"",'4S'!$L$19)</f>
        <v/>
      </c>
    </row>
    <row r="7223" spans="1:6">
      <c r="A7223" t="s">
        <v>15732</v>
      </c>
      <c r="B7223" t="str">
        <f>'4S'!$AV$19</f>
        <v>B0832GRCC_RW</v>
      </c>
      <c r="F7223" t="str">
        <f>IF(ISBLANK('4S'!$M$19),"",'4S'!$M$19)</f>
        <v/>
      </c>
    </row>
    <row r="7224" spans="1:6">
      <c r="A7224" t="s">
        <v>15732</v>
      </c>
      <c r="B7224" t="str">
        <f>'4S'!$AW$19</f>
        <v>B0843GRCC_SW</v>
      </c>
      <c r="F7224" t="str">
        <f>IF(ISBLANK('4S'!$N$19),"",'4S'!$N$19)</f>
        <v/>
      </c>
    </row>
    <row r="7225" spans="1:6">
      <c r="A7225" t="s">
        <v>15732</v>
      </c>
      <c r="B7225" t="str">
        <f>'4S'!$AX$19</f>
        <v>B0854GRCC_TW</v>
      </c>
      <c r="F7225" t="str">
        <f>IF(ISBLANK('4S'!$O$19),"",'4S'!$O$19)</f>
        <v/>
      </c>
    </row>
    <row r="7226" spans="1:6">
      <c r="A7226" t="s">
        <v>15732</v>
      </c>
      <c r="B7226" t="str">
        <f>'4S'!$AY$19</f>
        <v>B0865GRCC_DW</v>
      </c>
      <c r="F7226" t="str">
        <f>IF(ISBLANK('4S'!$P$19),"",'4S'!$P$19)</f>
        <v/>
      </c>
    </row>
    <row r="7227" spans="1:6">
      <c r="A7227" t="s">
        <v>15732</v>
      </c>
      <c r="B7227" t="str">
        <f>'4S'!$AZ$19</f>
        <v>B0501GRCC_TO</v>
      </c>
      <c r="F7227">
        <f>IF(ISBLANK('4S'!$Q$19),"",'4S'!$Q$19)</f>
        <v>0</v>
      </c>
    </row>
    <row r="7228" spans="1:6">
      <c r="A7228" t="s">
        <v>15732</v>
      </c>
      <c r="B7228" t="str">
        <f>'4S'!$AO$20</f>
        <v>B0767GROE_WR</v>
      </c>
      <c r="F7228" t="str">
        <f>IF(ISBLANK('4S'!$F$20),"",'4S'!$F$20)</f>
        <v/>
      </c>
    </row>
    <row r="7229" spans="1:6">
      <c r="A7229" t="s">
        <v>15732</v>
      </c>
      <c r="B7229" t="str">
        <f>'4S'!$AP$20</f>
        <v>B0778GROE_RW</v>
      </c>
      <c r="F7229" t="str">
        <f>IF(ISBLANK('4S'!$G$20),"",'4S'!$G$20)</f>
        <v/>
      </c>
    </row>
    <row r="7230" spans="1:6">
      <c r="A7230" t="s">
        <v>15732</v>
      </c>
      <c r="B7230" t="str">
        <f>'4S'!$AQ$20</f>
        <v>B0789GROE_SW</v>
      </c>
      <c r="F7230" t="str">
        <f>IF(ISBLANK('4S'!$H$20),"",'4S'!$H$20)</f>
        <v/>
      </c>
    </row>
    <row r="7231" spans="1:6">
      <c r="A7231" t="s">
        <v>15732</v>
      </c>
      <c r="B7231" t="str">
        <f>'4S'!$AR$20</f>
        <v>B0800GROE_TW</v>
      </c>
      <c r="F7231" t="str">
        <f>IF(ISBLANK('4S'!$I$20),"",'4S'!$I$20)</f>
        <v/>
      </c>
    </row>
    <row r="7232" spans="1:6">
      <c r="A7232" t="s">
        <v>15732</v>
      </c>
      <c r="B7232" t="str">
        <f>'4S'!$AS$20</f>
        <v>B0811GROE_DW</v>
      </c>
      <c r="F7232" t="str">
        <f>IF(ISBLANK('4S'!$J$20),"",'4S'!$J$20)</f>
        <v/>
      </c>
    </row>
    <row r="7233" spans="1:6">
      <c r="A7233" t="s">
        <v>15732</v>
      </c>
      <c r="B7233" t="str">
        <f>'4S'!$AT$20</f>
        <v>B0452GROE_TO</v>
      </c>
      <c r="F7233">
        <f>IF(ISBLANK('4S'!$K$20),"",'4S'!$K$20)</f>
        <v>0</v>
      </c>
    </row>
    <row r="7234" spans="1:6">
      <c r="A7234" t="s">
        <v>15732</v>
      </c>
      <c r="B7234" t="str">
        <f>'4S'!$AU$20</f>
        <v>B0822GROC_WR</v>
      </c>
      <c r="F7234" t="str">
        <f>IF(ISBLANK('4S'!$L$20),"",'4S'!$L$20)</f>
        <v/>
      </c>
    </row>
    <row r="7235" spans="1:6">
      <c r="A7235" t="s">
        <v>15732</v>
      </c>
      <c r="B7235" t="str">
        <f>'4S'!$AV$20</f>
        <v>B0833GROC_RW</v>
      </c>
      <c r="F7235" t="str">
        <f>IF(ISBLANK('4S'!$M$20),"",'4S'!$M$20)</f>
        <v/>
      </c>
    </row>
    <row r="7236" spans="1:6">
      <c r="A7236" t="s">
        <v>15732</v>
      </c>
      <c r="B7236" t="str">
        <f>'4S'!$AW$20</f>
        <v>B0844GROC_SW</v>
      </c>
      <c r="F7236" t="str">
        <f>IF(ISBLANK('4S'!$N$20),"",'4S'!$N$20)</f>
        <v/>
      </c>
    </row>
    <row r="7237" spans="1:6">
      <c r="A7237" t="s">
        <v>15732</v>
      </c>
      <c r="B7237" t="str">
        <f>'4S'!$AX$20</f>
        <v>B0855GROC_TW</v>
      </c>
      <c r="F7237" t="str">
        <f>IF(ISBLANK('4S'!$O$20),"",'4S'!$O$20)</f>
        <v/>
      </c>
    </row>
    <row r="7238" spans="1:6">
      <c r="A7238" t="s">
        <v>15732</v>
      </c>
      <c r="B7238" t="str">
        <f>'4S'!$AY$20</f>
        <v>B0866GROC_DW</v>
      </c>
      <c r="F7238" t="str">
        <f>IF(ISBLANK('4S'!$P$20),"",'4S'!$P$20)</f>
        <v/>
      </c>
    </row>
    <row r="7239" spans="1:6">
      <c r="A7239" t="s">
        <v>15732</v>
      </c>
      <c r="B7239" t="str">
        <f>'4S'!$AZ$20</f>
        <v>B0502GROC_TO</v>
      </c>
      <c r="F7239">
        <f>IF(ISBLANK('4S'!$Q$20),"",'4S'!$Q$20)</f>
        <v>0</v>
      </c>
    </row>
    <row r="7240" spans="1:6">
      <c r="A7240" t="s">
        <v>15732</v>
      </c>
      <c r="B7240" t="str">
        <f>'4S'!$AO$21</f>
        <v>B0410GRTE_WR</v>
      </c>
      <c r="F7240">
        <f>IF(ISBLANK('4S'!$F$21),"",'4S'!$F$21)</f>
        <v>0</v>
      </c>
    </row>
    <row r="7241" spans="1:6">
      <c r="A7241" t="s">
        <v>15732</v>
      </c>
      <c r="B7241" t="str">
        <f>'4S'!$AP$21</f>
        <v>B0417GRTE_RW</v>
      </c>
      <c r="F7241">
        <f>IF(ISBLANK('4S'!$G$21),"",'4S'!$G$21)</f>
        <v>0</v>
      </c>
    </row>
    <row r="7242" spans="1:6">
      <c r="A7242" t="s">
        <v>15732</v>
      </c>
      <c r="B7242" t="str">
        <f>'4S'!$AQ$21</f>
        <v>B0424GRTE_SW</v>
      </c>
      <c r="F7242">
        <f>IF(ISBLANK('4S'!$H$21),"",'4S'!$H$21)</f>
        <v>0</v>
      </c>
    </row>
    <row r="7243" spans="1:6">
      <c r="A7243" t="s">
        <v>15732</v>
      </c>
      <c r="B7243" t="str">
        <f>'4S'!$AR$21</f>
        <v>B0431GRTE_TW</v>
      </c>
      <c r="F7243">
        <f>IF(ISBLANK('4S'!$I$21),"",'4S'!$I$21)</f>
        <v>0</v>
      </c>
    </row>
    <row r="7244" spans="1:6">
      <c r="A7244" t="s">
        <v>15732</v>
      </c>
      <c r="B7244" t="str">
        <f>'4S'!$AS$21</f>
        <v>B0438GRTE_DW</v>
      </c>
      <c r="F7244">
        <f>IF(ISBLANK('4S'!$J$21),"",'4S'!$J$21)</f>
        <v>0</v>
      </c>
    </row>
    <row r="7245" spans="1:6">
      <c r="A7245" t="s">
        <v>15732</v>
      </c>
      <c r="B7245" t="str">
        <f>'4S'!$AT$21</f>
        <v>B0453GRTE_TO</v>
      </c>
      <c r="F7245">
        <f>IF(ISBLANK('4S'!$K$21),"",'4S'!$K$21)</f>
        <v>0</v>
      </c>
    </row>
    <row r="7246" spans="1:6">
      <c r="A7246" t="s">
        <v>15732</v>
      </c>
      <c r="B7246" t="str">
        <f>'4S'!$AU$21</f>
        <v>B0460GRTC_WR</v>
      </c>
      <c r="F7246">
        <f>IF(ISBLANK('4S'!$L$21),"",'4S'!$L$21)</f>
        <v>0</v>
      </c>
    </row>
    <row r="7247" spans="1:6">
      <c r="A7247" t="s">
        <v>15732</v>
      </c>
      <c r="B7247" t="str">
        <f>'4S'!$AV$21</f>
        <v>B0467GRTC_RW</v>
      </c>
      <c r="F7247">
        <f>IF(ISBLANK('4S'!$M$21),"",'4S'!$M$21)</f>
        <v>0</v>
      </c>
    </row>
    <row r="7248" spans="1:6">
      <c r="A7248" t="s">
        <v>15732</v>
      </c>
      <c r="B7248" t="str">
        <f>'4S'!$AW$21</f>
        <v>B0474GRTC_SW</v>
      </c>
      <c r="F7248">
        <f>IF(ISBLANK('4S'!$N$21),"",'4S'!$N$21)</f>
        <v>0</v>
      </c>
    </row>
    <row r="7249" spans="1:6">
      <c r="A7249" t="s">
        <v>15732</v>
      </c>
      <c r="B7249" t="str">
        <f>'4S'!$AX$21</f>
        <v>B0481GRTC_TW</v>
      </c>
      <c r="F7249">
        <f>IF(ISBLANK('4S'!$O$21),"",'4S'!$O$21)</f>
        <v>0</v>
      </c>
    </row>
    <row r="7250" spans="1:6">
      <c r="A7250" t="s">
        <v>15732</v>
      </c>
      <c r="B7250" t="str">
        <f>'4S'!$AY$21</f>
        <v>B0488GRTC_DW</v>
      </c>
      <c r="F7250">
        <f>IF(ISBLANK('4S'!$P$21),"",'4S'!$P$21)</f>
        <v>0</v>
      </c>
    </row>
    <row r="7251" spans="1:6">
      <c r="A7251" t="s">
        <v>15732</v>
      </c>
      <c r="B7251" t="str">
        <f>'4S'!$AZ$21</f>
        <v>B0503GRTC_TO</v>
      </c>
      <c r="F7251">
        <f>IF(ISBLANK('4S'!$Q$21),"",'4S'!$Q$21)</f>
        <v>0</v>
      </c>
    </row>
    <row r="7252" spans="1:6">
      <c r="A7252" t="s">
        <v>15732</v>
      </c>
      <c r="B7252" t="str">
        <f>'4S'!$AO$22</f>
        <v>B0411TGCE_WR</v>
      </c>
      <c r="F7252">
        <f>IF(ISBLANK('4S'!$F$22),"",'4S'!$F$22)</f>
        <v>0</v>
      </c>
    </row>
    <row r="7253" spans="1:6">
      <c r="A7253" t="s">
        <v>15732</v>
      </c>
      <c r="B7253" t="str">
        <f>'4S'!$AP$22</f>
        <v>B0418TGCE_RW</v>
      </c>
      <c r="F7253">
        <f>IF(ISBLANK('4S'!$G$22),"",'4S'!$G$22)</f>
        <v>0</v>
      </c>
    </row>
    <row r="7254" spans="1:6">
      <c r="A7254" t="s">
        <v>15732</v>
      </c>
      <c r="B7254" t="str">
        <f>'4S'!$AQ$22</f>
        <v>B0425TGCE_SW</v>
      </c>
      <c r="F7254">
        <f>IF(ISBLANK('4S'!$H$22),"",'4S'!$H$22)</f>
        <v>0</v>
      </c>
    </row>
    <row r="7255" spans="1:6">
      <c r="A7255" t="s">
        <v>15732</v>
      </c>
      <c r="B7255" t="str">
        <f>'4S'!$AR$22</f>
        <v>B0432TGCE_TW</v>
      </c>
      <c r="F7255">
        <f>IF(ISBLANK('4S'!$I$22),"",'4S'!$I$22)</f>
        <v>0</v>
      </c>
    </row>
    <row r="7256" spans="1:6">
      <c r="A7256" t="s">
        <v>15732</v>
      </c>
      <c r="B7256" t="str">
        <f>'4S'!$AS$22</f>
        <v>B0439TGCE_DW</v>
      </c>
      <c r="F7256">
        <f>IF(ISBLANK('4S'!$J$22),"",'4S'!$J$22)</f>
        <v>0</v>
      </c>
    </row>
    <row r="7257" spans="1:6">
      <c r="A7257" t="s">
        <v>15732</v>
      </c>
      <c r="B7257" t="str">
        <f>'4S'!$AT$22</f>
        <v>B0454TGCE_TO</v>
      </c>
      <c r="F7257">
        <f>IF(ISBLANK('4S'!$K$22),"",'4S'!$K$22)</f>
        <v>0</v>
      </c>
    </row>
    <row r="7258" spans="1:6">
      <c r="A7258" t="s">
        <v>15732</v>
      </c>
      <c r="B7258" t="str">
        <f>'4S'!$AU$22</f>
        <v>B0461TGCC_WR</v>
      </c>
      <c r="F7258">
        <f>IF(ISBLANK('4S'!$L$22),"",'4S'!$L$22)</f>
        <v>0</v>
      </c>
    </row>
    <row r="7259" spans="1:6">
      <c r="A7259" t="s">
        <v>15732</v>
      </c>
      <c r="B7259" t="str">
        <f>'4S'!$AV$22</f>
        <v>B0468TGCC_RW</v>
      </c>
      <c r="F7259">
        <f>IF(ISBLANK('4S'!$M$22),"",'4S'!$M$22)</f>
        <v>0</v>
      </c>
    </row>
    <row r="7260" spans="1:6">
      <c r="A7260" t="s">
        <v>15732</v>
      </c>
      <c r="B7260" t="str">
        <f>'4S'!$AW$22</f>
        <v>B0475TGCC_SW</v>
      </c>
      <c r="F7260">
        <f>IF(ISBLANK('4S'!$N$22),"",'4S'!$N$22)</f>
        <v>0</v>
      </c>
    </row>
    <row r="7261" spans="1:6">
      <c r="A7261" t="s">
        <v>15732</v>
      </c>
      <c r="B7261" t="str">
        <f>'4S'!$AX$22</f>
        <v>B0482TGCC_TW</v>
      </c>
      <c r="F7261">
        <f>IF(ISBLANK('4S'!$O$22),"",'4S'!$O$22)</f>
        <v>0</v>
      </c>
    </row>
    <row r="7262" spans="1:6">
      <c r="A7262" t="s">
        <v>15732</v>
      </c>
      <c r="B7262" t="str">
        <f>'4S'!$AY$22</f>
        <v>B0489TGCC_DW</v>
      </c>
      <c r="F7262">
        <f>IF(ISBLANK('4S'!$P$22),"",'4S'!$P$22)</f>
        <v>0</v>
      </c>
    </row>
    <row r="7263" spans="1:6">
      <c r="A7263" t="s">
        <v>15732</v>
      </c>
      <c r="B7263" t="str">
        <f>'4S'!$AZ$22</f>
        <v>B0504TGCC_TO</v>
      </c>
      <c r="F7263">
        <f>IF(ISBLANK('4S'!$Q$22),"",'4S'!$Q$22)</f>
        <v>0</v>
      </c>
    </row>
    <row r="7264" spans="1:6">
      <c r="A7264" t="s">
        <v>15732</v>
      </c>
      <c r="B7264" t="str">
        <f>'4S'!$AO$23</f>
        <v>B0412TGOE_WR</v>
      </c>
      <c r="F7264">
        <f>IF(ISBLANK('4S'!$F$23),"",'4S'!$F$23)</f>
        <v>0</v>
      </c>
    </row>
    <row r="7265" spans="1:6">
      <c r="A7265" t="s">
        <v>15732</v>
      </c>
      <c r="B7265" t="str">
        <f>'4S'!$AP$23</f>
        <v>B0419TGOE_RW</v>
      </c>
      <c r="F7265">
        <f>IF(ISBLANK('4S'!$G$23),"",'4S'!$G$23)</f>
        <v>0</v>
      </c>
    </row>
    <row r="7266" spans="1:6">
      <c r="A7266" t="s">
        <v>15732</v>
      </c>
      <c r="B7266" t="str">
        <f>'4S'!$AQ$23</f>
        <v>B0426TGOE_SW</v>
      </c>
      <c r="F7266">
        <f>IF(ISBLANK('4S'!$H$23),"",'4S'!$H$23)</f>
        <v>0</v>
      </c>
    </row>
    <row r="7267" spans="1:6">
      <c r="A7267" t="s">
        <v>15732</v>
      </c>
      <c r="B7267" t="str">
        <f>'4S'!$AR$23</f>
        <v>B0433TGOE_TW</v>
      </c>
      <c r="F7267">
        <f>IF(ISBLANK('4S'!$I$23),"",'4S'!$I$23)</f>
        <v>0</v>
      </c>
    </row>
    <row r="7268" spans="1:6">
      <c r="A7268" t="s">
        <v>15732</v>
      </c>
      <c r="B7268" t="str">
        <f>'4S'!$AS$23</f>
        <v>B0440TGOE_DW</v>
      </c>
      <c r="F7268">
        <f>IF(ISBLANK('4S'!$J$23),"",'4S'!$J$23)</f>
        <v>0</v>
      </c>
    </row>
    <row r="7269" spans="1:6">
      <c r="A7269" t="s">
        <v>15732</v>
      </c>
      <c r="B7269" t="str">
        <f>'4S'!$AT$23</f>
        <v>B0455TGOE_TO</v>
      </c>
      <c r="F7269">
        <f>IF(ISBLANK('4S'!$K$23),"",'4S'!$K$23)</f>
        <v>0</v>
      </c>
    </row>
    <row r="7270" spans="1:6">
      <c r="A7270" t="s">
        <v>15732</v>
      </c>
      <c r="B7270" t="str">
        <f>'4S'!$AU$23</f>
        <v>B0462TGOC_WR</v>
      </c>
      <c r="F7270">
        <f>IF(ISBLANK('4S'!$L$23),"",'4S'!$L$23)</f>
        <v>0</v>
      </c>
    </row>
    <row r="7271" spans="1:6">
      <c r="A7271" t="s">
        <v>15732</v>
      </c>
      <c r="B7271" t="str">
        <f>'4S'!$AV$23</f>
        <v>B0469TGOC_RW</v>
      </c>
      <c r="F7271">
        <f>IF(ISBLANK('4S'!$M$23),"",'4S'!$M$23)</f>
        <v>0</v>
      </c>
    </row>
    <row r="7272" spans="1:6">
      <c r="A7272" t="s">
        <v>15732</v>
      </c>
      <c r="B7272" t="str">
        <f>'4S'!$AW$23</f>
        <v>B0476TGOC_SW</v>
      </c>
      <c r="F7272">
        <f>IF(ISBLANK('4S'!$N$23),"",'4S'!$N$23)</f>
        <v>0</v>
      </c>
    </row>
    <row r="7273" spans="1:6">
      <c r="A7273" t="s">
        <v>15732</v>
      </c>
      <c r="B7273" t="str">
        <f>'4S'!$AX$23</f>
        <v>B0483TGOC_TW</v>
      </c>
      <c r="F7273">
        <f>IF(ISBLANK('4S'!$O$23),"",'4S'!$O$23)</f>
        <v>0</v>
      </c>
    </row>
    <row r="7274" spans="1:6">
      <c r="A7274" t="s">
        <v>15732</v>
      </c>
      <c r="B7274" t="str">
        <f>'4S'!$AY$23</f>
        <v>B0490TGOC_DW</v>
      </c>
      <c r="F7274">
        <f>IF(ISBLANK('4S'!$P$23),"",'4S'!$P$23)</f>
        <v>0</v>
      </c>
    </row>
    <row r="7275" spans="1:6">
      <c r="A7275" t="s">
        <v>15732</v>
      </c>
      <c r="B7275" t="str">
        <f>'4S'!$AZ$23</f>
        <v>B0505TGOC_TO</v>
      </c>
      <c r="F7275">
        <f>IF(ISBLANK('4S'!$Q$23),"",'4S'!$Q$23)</f>
        <v>0</v>
      </c>
    </row>
    <row r="7276" spans="1:6">
      <c r="A7276" t="s">
        <v>15732</v>
      </c>
      <c r="B7276" t="str">
        <f>'4S'!$AO$24</f>
        <v>B0413TGTE_WR</v>
      </c>
      <c r="F7276">
        <f>IF(ISBLANK('4S'!$F$24),"",'4S'!$F$24)</f>
        <v>0</v>
      </c>
    </row>
    <row r="7277" spans="1:6">
      <c r="A7277" t="s">
        <v>15732</v>
      </c>
      <c r="B7277" t="str">
        <f>'4S'!$AP$24</f>
        <v>B0420TGTE_RW</v>
      </c>
      <c r="F7277">
        <f>IF(ISBLANK('4S'!$G$24),"",'4S'!$G$24)</f>
        <v>0</v>
      </c>
    </row>
    <row r="7278" spans="1:6">
      <c r="A7278" t="s">
        <v>15732</v>
      </c>
      <c r="B7278" t="str">
        <f>'4S'!$AQ$24</f>
        <v>B0427TGTE_SW</v>
      </c>
      <c r="F7278">
        <f>IF(ISBLANK('4S'!$H$24),"",'4S'!$H$24)</f>
        <v>0</v>
      </c>
    </row>
    <row r="7279" spans="1:6">
      <c r="A7279" t="s">
        <v>15732</v>
      </c>
      <c r="B7279" t="str">
        <f>'4S'!$AR$24</f>
        <v>B0434TGTE_TW</v>
      </c>
      <c r="F7279">
        <f>IF(ISBLANK('4S'!$I$24),"",'4S'!$I$24)</f>
        <v>0</v>
      </c>
    </row>
    <row r="7280" spans="1:6">
      <c r="A7280" t="s">
        <v>15732</v>
      </c>
      <c r="B7280" t="str">
        <f>'4S'!$AS$24</f>
        <v>B0441TGTE_DW</v>
      </c>
      <c r="F7280">
        <f>IF(ISBLANK('4S'!$J$24),"",'4S'!$J$24)</f>
        <v>0</v>
      </c>
    </row>
    <row r="7281" spans="1:6">
      <c r="A7281" t="s">
        <v>15732</v>
      </c>
      <c r="B7281" t="str">
        <f>'4S'!$AT$24</f>
        <v>B0456TGTE_TO</v>
      </c>
      <c r="F7281">
        <f>IF(ISBLANK('4S'!$K$24),"",'4S'!$K$24)</f>
        <v>0</v>
      </c>
    </row>
    <row r="7282" spans="1:6">
      <c r="A7282" t="s">
        <v>15732</v>
      </c>
      <c r="B7282" t="str">
        <f>'4S'!$AU$24</f>
        <v>B0463TGTC_WR</v>
      </c>
      <c r="F7282">
        <f>IF(ISBLANK('4S'!$L$24),"",'4S'!$L$24)</f>
        <v>0</v>
      </c>
    </row>
    <row r="7283" spans="1:6">
      <c r="A7283" t="s">
        <v>15732</v>
      </c>
      <c r="B7283" t="str">
        <f>'4S'!$AV$24</f>
        <v>B0470TGTC_RW</v>
      </c>
      <c r="F7283">
        <f>IF(ISBLANK('4S'!$M$24),"",'4S'!$M$24)</f>
        <v>0</v>
      </c>
    </row>
    <row r="7284" spans="1:6">
      <c r="A7284" t="s">
        <v>15732</v>
      </c>
      <c r="B7284" t="str">
        <f>'4S'!$AW$24</f>
        <v>B0477TGTC_SW</v>
      </c>
      <c r="F7284">
        <f>IF(ISBLANK('4S'!$N$24),"",'4S'!$N$24)</f>
        <v>0</v>
      </c>
    </row>
    <row r="7285" spans="1:6">
      <c r="A7285" t="s">
        <v>15732</v>
      </c>
      <c r="B7285" t="str">
        <f>'4S'!$AX$24</f>
        <v>B0484TGTC_TW</v>
      </c>
      <c r="F7285">
        <f>IF(ISBLANK('4S'!$O$24),"",'4S'!$O$24)</f>
        <v>0</v>
      </c>
    </row>
    <row r="7286" spans="1:6">
      <c r="A7286" t="s">
        <v>15732</v>
      </c>
      <c r="B7286" t="str">
        <f>'4S'!$AY$24</f>
        <v>B0491TGTC_DW</v>
      </c>
      <c r="F7286">
        <f>IF(ISBLANK('4S'!$P$24),"",'4S'!$P$24)</f>
        <v>0</v>
      </c>
    </row>
    <row r="7287" spans="1:6">
      <c r="A7287" t="s">
        <v>15732</v>
      </c>
      <c r="B7287" t="str">
        <f>'4S'!$AZ$24</f>
        <v>B0506TGTC_TO</v>
      </c>
      <c r="F7287">
        <f>IF(ISBLANK('4S'!$Q$24),"",'4S'!$Q$24)</f>
        <v>0</v>
      </c>
    </row>
    <row r="7288" spans="1:6">
      <c r="A7288" t="s">
        <v>15733</v>
      </c>
      <c r="B7288" t="str">
        <f>'4T'!$BA$10</f>
        <v>B0867GRCE_FOW</v>
      </c>
      <c r="F7288" t="str">
        <f>IF(ISBLANK('4T'!$F$10),"",'4T'!$F$10)</f>
        <v/>
      </c>
    </row>
    <row r="7289" spans="1:6">
      <c r="A7289" t="s">
        <v>15733</v>
      </c>
      <c r="B7289" t="str">
        <f>'4T'!$BB$10</f>
        <v>B0878GRCE_SUW</v>
      </c>
      <c r="F7289" t="str">
        <f>IF(ISBLANK('4T'!$G$10),"",'4T'!$G$10)</f>
        <v/>
      </c>
    </row>
    <row r="7290" spans="1:6">
      <c r="A7290" t="s">
        <v>15733</v>
      </c>
      <c r="B7290" t="str">
        <f>'4T'!$BC$10</f>
        <v>B0889GRCE_HDW</v>
      </c>
      <c r="F7290" t="str">
        <f>IF(ISBLANK('4T'!$H$10),"",'4T'!$H$10)</f>
        <v/>
      </c>
    </row>
    <row r="7291" spans="1:6">
      <c r="A7291" t="s">
        <v>15733</v>
      </c>
      <c r="B7291" t="str">
        <f>'4T'!$BD$10</f>
        <v>B0900GRCE_STW</v>
      </c>
      <c r="F7291" t="str">
        <f>IF(ISBLANK('4T'!$I$10),"",'4T'!$I$10)</f>
        <v/>
      </c>
    </row>
    <row r="7292" spans="1:6">
      <c r="A7292" t="s">
        <v>15733</v>
      </c>
      <c r="B7292" t="str">
        <f>'4T'!$BE$10</f>
        <v>B0911GRCE_SLW</v>
      </c>
      <c r="F7292" t="str">
        <f>IF(ISBLANK('4T'!$J$10),"",'4T'!$J$10)</f>
        <v/>
      </c>
    </row>
    <row r="7293" spans="1:6">
      <c r="A7293" t="s">
        <v>15733</v>
      </c>
      <c r="B7293" t="str">
        <f>'4T'!$BF$10</f>
        <v>B0922GRCE_SAB</v>
      </c>
      <c r="F7293" t="str">
        <f>IF(ISBLANK('4T'!$K$10),"",'4T'!$K$10)</f>
        <v/>
      </c>
    </row>
    <row r="7294" spans="1:6">
      <c r="A7294" t="s">
        <v>15733</v>
      </c>
      <c r="B7294" t="str">
        <f>'4T'!$BG$10</f>
        <v>B0933GRCE_SEB</v>
      </c>
      <c r="F7294" t="str">
        <f>IF(ISBLANK('4T'!$L$10),"",'4T'!$L$10)</f>
        <v/>
      </c>
    </row>
    <row r="7295" spans="1:6">
      <c r="A7295" t="s">
        <v>15733</v>
      </c>
      <c r="B7295" t="str">
        <f>'4T'!$BH$10</f>
        <v>B0944GRCE_SDB</v>
      </c>
      <c r="F7295" t="str">
        <f>IF(ISBLANK('4T'!$M$10),"",'4T'!$M$10)</f>
        <v/>
      </c>
    </row>
    <row r="7296" spans="1:6">
      <c r="A7296" t="s">
        <v>15733</v>
      </c>
      <c r="B7296" t="str">
        <f>'4T'!$BI$10</f>
        <v>B0542GRCE_TOB</v>
      </c>
      <c r="F7296">
        <f>IF(ISBLANK('4T'!$N$10),"",'4T'!$N$10)</f>
        <v>0</v>
      </c>
    </row>
    <row r="7297" spans="1:6">
      <c r="A7297" t="s">
        <v>15733</v>
      </c>
      <c r="B7297" t="str">
        <f>'4T'!$BJ$10</f>
        <v>B0955GRCC_FOW</v>
      </c>
      <c r="F7297" t="str">
        <f>IF(ISBLANK('4T'!$O$10),"",'4T'!$O$10)</f>
        <v/>
      </c>
    </row>
    <row r="7298" spans="1:6">
      <c r="A7298" t="s">
        <v>15733</v>
      </c>
      <c r="B7298" t="str">
        <f>'4T'!$BK$10</f>
        <v>B0966GRCC_SUW</v>
      </c>
      <c r="F7298" t="str">
        <f>IF(ISBLANK('4T'!$P$10),"",'4T'!$P$10)</f>
        <v/>
      </c>
    </row>
    <row r="7299" spans="1:6">
      <c r="A7299" t="s">
        <v>15733</v>
      </c>
      <c r="B7299" t="str">
        <f>'4T'!$BL$10</f>
        <v>B0977GRCC_HDW</v>
      </c>
      <c r="F7299" t="str">
        <f>IF(ISBLANK('4T'!$Q$10),"",'4T'!$Q$10)</f>
        <v/>
      </c>
    </row>
    <row r="7300" spans="1:6">
      <c r="A7300" t="s">
        <v>15733</v>
      </c>
      <c r="B7300" t="str">
        <f>'4T'!$BM$10</f>
        <v>B0988GRCC_STW</v>
      </c>
      <c r="F7300" t="str">
        <f>IF(ISBLANK('4T'!$R$10),"",'4T'!$R$10)</f>
        <v/>
      </c>
    </row>
    <row r="7301" spans="1:6">
      <c r="A7301" t="s">
        <v>15733</v>
      </c>
      <c r="B7301" t="str">
        <f>'4T'!$BN$10</f>
        <v>B1000GRCC_SLW</v>
      </c>
      <c r="F7301" t="str">
        <f>IF(ISBLANK('4T'!$S$10),"",'4T'!$S$10)</f>
        <v/>
      </c>
    </row>
    <row r="7302" spans="1:6">
      <c r="A7302" t="s">
        <v>15733</v>
      </c>
      <c r="B7302" t="str">
        <f>'4T'!$BO$10</f>
        <v>B1011GRCC_SAB</v>
      </c>
      <c r="F7302" t="str">
        <f>IF(ISBLANK('4T'!$T$10),"",'4T'!$T$10)</f>
        <v/>
      </c>
    </row>
    <row r="7303" spans="1:6">
      <c r="A7303" t="s">
        <v>15733</v>
      </c>
      <c r="B7303" t="str">
        <f>'4T'!$BP$10</f>
        <v>B1022GRCC_SEB</v>
      </c>
      <c r="F7303" t="str">
        <f>IF(ISBLANK('4T'!$U$10),"",'4T'!$U$10)</f>
        <v/>
      </c>
    </row>
    <row r="7304" spans="1:6">
      <c r="A7304" t="s">
        <v>15733</v>
      </c>
      <c r="B7304" t="str">
        <f>'4T'!$BQ$10</f>
        <v>B1033GRCC_SDB</v>
      </c>
      <c r="F7304" t="str">
        <f>IF(ISBLANK('4T'!$V$10),"",'4T'!$V$10)</f>
        <v/>
      </c>
    </row>
    <row r="7305" spans="1:6">
      <c r="A7305" t="s">
        <v>15733</v>
      </c>
      <c r="B7305" t="str">
        <f>'4T'!$BR$10</f>
        <v>B0542GRCC_TOB</v>
      </c>
      <c r="F7305">
        <f>IF(ISBLANK('4T'!$W$10),"",'4T'!$W$10)</f>
        <v>0</v>
      </c>
    </row>
    <row r="7306" spans="1:6">
      <c r="A7306" t="s">
        <v>15733</v>
      </c>
      <c r="B7306" t="str">
        <f>'4T'!$BA$11</f>
        <v>B0868GROE_FOW</v>
      </c>
      <c r="F7306" t="str">
        <f>IF(ISBLANK('4T'!$F$11),"",'4T'!$F$11)</f>
        <v/>
      </c>
    </row>
    <row r="7307" spans="1:6">
      <c r="A7307" t="s">
        <v>15733</v>
      </c>
      <c r="B7307" t="str">
        <f>'4T'!$BB$11</f>
        <v>B0879GROE_SUW</v>
      </c>
      <c r="F7307" t="str">
        <f>IF(ISBLANK('4T'!$G$11),"",'4T'!$G$11)</f>
        <v/>
      </c>
    </row>
    <row r="7308" spans="1:6">
      <c r="A7308" t="s">
        <v>15733</v>
      </c>
      <c r="B7308" t="str">
        <f>'4T'!$BC$11</f>
        <v>B0890GROE_HDW</v>
      </c>
      <c r="F7308" t="str">
        <f>IF(ISBLANK('4T'!$H$11),"",'4T'!$H$11)</f>
        <v/>
      </c>
    </row>
    <row r="7309" spans="1:6">
      <c r="A7309" t="s">
        <v>15733</v>
      </c>
      <c r="B7309" t="str">
        <f>'4T'!$BD$11</f>
        <v>B0901GROE_STW</v>
      </c>
      <c r="F7309" t="str">
        <f>IF(ISBLANK('4T'!$I$11),"",'4T'!$I$11)</f>
        <v/>
      </c>
    </row>
    <row r="7310" spans="1:6">
      <c r="A7310" t="s">
        <v>15733</v>
      </c>
      <c r="B7310" t="str">
        <f>'4T'!$BE$11</f>
        <v>B0912GROE_SLW</v>
      </c>
      <c r="F7310" t="str">
        <f>IF(ISBLANK('4T'!$J$11),"",'4T'!$J$11)</f>
        <v/>
      </c>
    </row>
    <row r="7311" spans="1:6">
      <c r="A7311" t="s">
        <v>15733</v>
      </c>
      <c r="B7311" t="str">
        <f>'4T'!$BF$11</f>
        <v>B0923GROE_SAB</v>
      </c>
      <c r="F7311" t="str">
        <f>IF(ISBLANK('4T'!$K$11),"",'4T'!$K$11)</f>
        <v/>
      </c>
    </row>
    <row r="7312" spans="1:6">
      <c r="A7312" t="s">
        <v>15733</v>
      </c>
      <c r="B7312" t="str">
        <f>'4T'!$BG$11</f>
        <v>B0934GROE_SEB</v>
      </c>
      <c r="F7312" t="str">
        <f>IF(ISBLANK('4T'!$L$11),"",'4T'!$L$11)</f>
        <v/>
      </c>
    </row>
    <row r="7313" spans="1:6">
      <c r="A7313" t="s">
        <v>15733</v>
      </c>
      <c r="B7313" t="str">
        <f>'4T'!$BH$11</f>
        <v>B0945GROE_SDB</v>
      </c>
      <c r="F7313" t="str">
        <f>IF(ISBLANK('4T'!$M$11),"",'4T'!$M$11)</f>
        <v/>
      </c>
    </row>
    <row r="7314" spans="1:6">
      <c r="A7314" t="s">
        <v>15733</v>
      </c>
      <c r="B7314" t="str">
        <f>'4T'!$BI$11</f>
        <v>B0543GROE_TOB</v>
      </c>
      <c r="F7314">
        <f>IF(ISBLANK('4T'!$N$11),"",'4T'!$N$11)</f>
        <v>0</v>
      </c>
    </row>
    <row r="7315" spans="1:6">
      <c r="A7315" t="s">
        <v>15733</v>
      </c>
      <c r="B7315" t="str">
        <f>'4T'!$BJ$11</f>
        <v>B0956GROC_FOW</v>
      </c>
      <c r="F7315" t="str">
        <f>IF(ISBLANK('4T'!$O$11),"",'4T'!$O$11)</f>
        <v/>
      </c>
    </row>
    <row r="7316" spans="1:6">
      <c r="A7316" t="s">
        <v>15733</v>
      </c>
      <c r="B7316" t="str">
        <f>'4T'!$BK$11</f>
        <v>B0967GROC_SUW</v>
      </c>
      <c r="F7316" t="str">
        <f>IF(ISBLANK('4T'!$P$11),"",'4T'!$P$11)</f>
        <v/>
      </c>
    </row>
    <row r="7317" spans="1:6">
      <c r="A7317" t="s">
        <v>15733</v>
      </c>
      <c r="B7317" t="str">
        <f>'4T'!$BL$11</f>
        <v>B0978GROC_HDW</v>
      </c>
      <c r="F7317" t="str">
        <f>IF(ISBLANK('4T'!$Q$11),"",'4T'!$Q$11)</f>
        <v/>
      </c>
    </row>
    <row r="7318" spans="1:6">
      <c r="A7318" t="s">
        <v>15733</v>
      </c>
      <c r="B7318" t="str">
        <f>'4T'!$BM$11</f>
        <v>B0989GROC_STW</v>
      </c>
      <c r="F7318" t="str">
        <f>IF(ISBLANK('4T'!$R$11),"",'4T'!$R$11)</f>
        <v/>
      </c>
    </row>
    <row r="7319" spans="1:6">
      <c r="A7319" t="s">
        <v>15733</v>
      </c>
      <c r="B7319" t="str">
        <f>'4T'!$BN$11</f>
        <v>B1001GROC_SLW</v>
      </c>
      <c r="F7319" t="str">
        <f>IF(ISBLANK('4T'!$S$11),"",'4T'!$S$11)</f>
        <v/>
      </c>
    </row>
    <row r="7320" spans="1:6">
      <c r="A7320" t="s">
        <v>15733</v>
      </c>
      <c r="B7320" t="str">
        <f>'4T'!$BO$11</f>
        <v>B1012GROC_SAB</v>
      </c>
      <c r="F7320" t="str">
        <f>IF(ISBLANK('4T'!$T$11),"",'4T'!$T$11)</f>
        <v/>
      </c>
    </row>
    <row r="7321" spans="1:6">
      <c r="A7321" t="s">
        <v>15733</v>
      </c>
      <c r="B7321" t="str">
        <f>'4T'!$BP$11</f>
        <v>B1023GROC_SEB</v>
      </c>
      <c r="F7321" t="str">
        <f>IF(ISBLANK('4T'!$U$11),"",'4T'!$U$11)</f>
        <v/>
      </c>
    </row>
    <row r="7322" spans="1:6">
      <c r="A7322" t="s">
        <v>15733</v>
      </c>
      <c r="B7322" t="str">
        <f>'4T'!$BQ$11</f>
        <v>B1034GROC_SDB</v>
      </c>
      <c r="F7322" t="str">
        <f>IF(ISBLANK('4T'!$V$11),"",'4T'!$V$11)</f>
        <v/>
      </c>
    </row>
    <row r="7323" spans="1:6">
      <c r="A7323" t="s">
        <v>15733</v>
      </c>
      <c r="B7323" t="str">
        <f>'4T'!$BR$11</f>
        <v>B0543GROC_TOB</v>
      </c>
      <c r="F7323">
        <f>IF(ISBLANK('4T'!$W$11),"",'4T'!$W$11)</f>
        <v>0</v>
      </c>
    </row>
    <row r="7324" spans="1:6">
      <c r="A7324" t="s">
        <v>15733</v>
      </c>
      <c r="B7324" t="str">
        <f>'4T'!$BA$12</f>
        <v>B0507GRTE_FOW</v>
      </c>
      <c r="F7324">
        <f>IF(ISBLANK('4T'!$F$12),"",'4T'!$F$12)</f>
        <v>0</v>
      </c>
    </row>
    <row r="7325" spans="1:6">
      <c r="A7325" t="s">
        <v>15733</v>
      </c>
      <c r="B7325" t="str">
        <f>'4T'!$BB$12</f>
        <v>B0514GRTE_SUW</v>
      </c>
      <c r="F7325">
        <f>IF(ISBLANK('4T'!$G$12),"",'4T'!$G$12)</f>
        <v>0</v>
      </c>
    </row>
    <row r="7326" spans="1:6">
      <c r="A7326" t="s">
        <v>15733</v>
      </c>
      <c r="B7326" t="str">
        <f>'4T'!$BC$12</f>
        <v>B0521GRTE_HDW</v>
      </c>
      <c r="F7326">
        <f>IF(ISBLANK('4T'!$H$12),"",'4T'!$H$12)</f>
        <v>0</v>
      </c>
    </row>
    <row r="7327" spans="1:6">
      <c r="A7327" t="s">
        <v>15733</v>
      </c>
      <c r="B7327" t="str">
        <f>'4T'!$BD$12</f>
        <v>B0528GRTE_STW</v>
      </c>
      <c r="F7327">
        <f>IF(ISBLANK('4T'!$I$12),"",'4T'!$I$12)</f>
        <v>0</v>
      </c>
    </row>
    <row r="7328" spans="1:6">
      <c r="A7328" t="s">
        <v>15733</v>
      </c>
      <c r="B7328" t="str">
        <f>'4T'!$BE$12</f>
        <v>B0535GRTE_SLW</v>
      </c>
      <c r="F7328">
        <f>IF(ISBLANK('4T'!$J$12),"",'4T'!$J$12)</f>
        <v>0</v>
      </c>
    </row>
    <row r="7329" spans="1:6">
      <c r="A7329" t="s">
        <v>15733</v>
      </c>
      <c r="B7329" t="str">
        <f>'4T'!$BF$12</f>
        <v>B0541GRTE_SAB</v>
      </c>
      <c r="F7329">
        <f>IF(ISBLANK('4T'!$K$12),"",'4T'!$K$12)</f>
        <v>0</v>
      </c>
    </row>
    <row r="7330" spans="1:6">
      <c r="A7330" t="s">
        <v>15733</v>
      </c>
      <c r="B7330" t="str">
        <f>'4T'!$BG$12</f>
        <v>B0548GRTE_SEB</v>
      </c>
      <c r="F7330">
        <f>IF(ISBLANK('4T'!$L$12),"",'4T'!$L$12)</f>
        <v>0</v>
      </c>
    </row>
    <row r="7331" spans="1:6">
      <c r="A7331" t="s">
        <v>15733</v>
      </c>
      <c r="B7331" t="str">
        <f>'4T'!$BH$12</f>
        <v>B0555GRTE_SDB</v>
      </c>
      <c r="F7331">
        <f>IF(ISBLANK('4T'!$M$12),"",'4T'!$M$12)</f>
        <v>0</v>
      </c>
    </row>
    <row r="7332" spans="1:6">
      <c r="A7332" t="s">
        <v>15733</v>
      </c>
      <c r="B7332" t="str">
        <f>'4T'!$BI$12</f>
        <v>B0562GRTE_TOB</v>
      </c>
      <c r="F7332">
        <f>IF(ISBLANK('4T'!$N$12),"",'4T'!$N$12)</f>
        <v>0</v>
      </c>
    </row>
    <row r="7333" spans="1:6">
      <c r="A7333" t="s">
        <v>15733</v>
      </c>
      <c r="B7333" t="str">
        <f>'4T'!$BJ$12</f>
        <v>B0569GRTC_FOW</v>
      </c>
      <c r="F7333">
        <f>IF(ISBLANK('4T'!$O$12),"",'4T'!$O$12)</f>
        <v>0</v>
      </c>
    </row>
    <row r="7334" spans="1:6">
      <c r="A7334" t="s">
        <v>15733</v>
      </c>
      <c r="B7334" t="str">
        <f>'4T'!$BK$12</f>
        <v>B0576GRTC_SUW</v>
      </c>
      <c r="F7334">
        <f>IF(ISBLANK('4T'!$P$12),"",'4T'!$P$12)</f>
        <v>0</v>
      </c>
    </row>
    <row r="7335" spans="1:6">
      <c r="A7335" t="s">
        <v>15733</v>
      </c>
      <c r="B7335" t="str">
        <f>'4T'!$BL$12</f>
        <v>B0583GRTC_HDW</v>
      </c>
      <c r="F7335">
        <f>IF(ISBLANK('4T'!$Q$12),"",'4T'!$Q$12)</f>
        <v>0</v>
      </c>
    </row>
    <row r="7336" spans="1:6">
      <c r="A7336" t="s">
        <v>15733</v>
      </c>
      <c r="B7336" t="str">
        <f>'4T'!$BM$12</f>
        <v>B0590GRTC_STW</v>
      </c>
      <c r="F7336">
        <f>IF(ISBLANK('4T'!$R$12),"",'4T'!$R$12)</f>
        <v>0</v>
      </c>
    </row>
    <row r="7337" spans="1:6">
      <c r="A7337" t="s">
        <v>15733</v>
      </c>
      <c r="B7337" t="str">
        <f>'4T'!$BN$12</f>
        <v>B0597GRTC_SLW</v>
      </c>
      <c r="F7337">
        <f>IF(ISBLANK('4T'!$S$12),"",'4T'!$S$12)</f>
        <v>0</v>
      </c>
    </row>
    <row r="7338" spans="1:6">
      <c r="A7338" t="s">
        <v>15733</v>
      </c>
      <c r="B7338" t="str">
        <f>'4T'!$BO$12</f>
        <v>B0604GRTC_SAB</v>
      </c>
      <c r="F7338">
        <f>IF(ISBLANK('4T'!$T$12),"",'4T'!$T$12)</f>
        <v>0</v>
      </c>
    </row>
    <row r="7339" spans="1:6">
      <c r="A7339" t="s">
        <v>15733</v>
      </c>
      <c r="B7339" t="str">
        <f>'4T'!$BP$12</f>
        <v>B0611GRTC_SEB</v>
      </c>
      <c r="F7339">
        <f>IF(ISBLANK('4T'!$U$12),"",'4T'!$U$12)</f>
        <v>0</v>
      </c>
    </row>
    <row r="7340" spans="1:6">
      <c r="A7340" t="s">
        <v>15733</v>
      </c>
      <c r="B7340" t="str">
        <f>'4T'!$BQ$12</f>
        <v>B0618GRTC_SDB</v>
      </c>
      <c r="F7340">
        <f>IF(ISBLANK('4T'!$V$12),"",'4T'!$V$12)</f>
        <v>0</v>
      </c>
    </row>
    <row r="7341" spans="1:6">
      <c r="A7341" t="s">
        <v>15733</v>
      </c>
      <c r="B7341" t="str">
        <f>'4T'!$BR$12</f>
        <v>B0625GRTC_TOB</v>
      </c>
      <c r="F7341">
        <f>IF(ISBLANK('4T'!$W$12),"",'4T'!$W$12)</f>
        <v>0</v>
      </c>
    </row>
    <row r="7342" spans="1:6">
      <c r="A7342" t="s">
        <v>15733</v>
      </c>
      <c r="B7342" t="str">
        <f>'4T'!$BA$13</f>
        <v>B0870GRCE_FOW</v>
      </c>
      <c r="F7342" t="str">
        <f>IF(ISBLANK('4T'!$F$13),"",'4T'!$F$13)</f>
        <v/>
      </c>
    </row>
    <row r="7343" spans="1:6">
      <c r="A7343" t="s">
        <v>15733</v>
      </c>
      <c r="B7343" t="str">
        <f>'4T'!$BB$13</f>
        <v>B0881GRCE_SUW</v>
      </c>
      <c r="F7343" t="str">
        <f>IF(ISBLANK('4T'!$G$13),"",'4T'!$G$13)</f>
        <v/>
      </c>
    </row>
    <row r="7344" spans="1:6">
      <c r="A7344" t="s">
        <v>15733</v>
      </c>
      <c r="B7344" t="str">
        <f>'4T'!$BC$13</f>
        <v>B0892GRCE_HDW</v>
      </c>
      <c r="F7344" t="str">
        <f>IF(ISBLANK('4T'!$H$13),"",'4T'!$H$13)</f>
        <v/>
      </c>
    </row>
    <row r="7345" spans="1:6">
      <c r="A7345" t="s">
        <v>15733</v>
      </c>
      <c r="B7345" t="str">
        <f>'4T'!$BD$13</f>
        <v>B0903GRCE_STW</v>
      </c>
      <c r="F7345" t="str">
        <f>IF(ISBLANK('4T'!$I$13),"",'4T'!$I$13)</f>
        <v/>
      </c>
    </row>
    <row r="7346" spans="1:6">
      <c r="A7346" t="s">
        <v>15733</v>
      </c>
      <c r="B7346" t="str">
        <f>'4T'!$BE$13</f>
        <v>B0914GRCE_SLW</v>
      </c>
      <c r="F7346" t="str">
        <f>IF(ISBLANK('4T'!$J$13),"",'4T'!$J$13)</f>
        <v/>
      </c>
    </row>
    <row r="7347" spans="1:6">
      <c r="A7347" t="s">
        <v>15733</v>
      </c>
      <c r="B7347" t="str">
        <f>'4T'!$BF$13</f>
        <v>B0925GRCE_SAB</v>
      </c>
      <c r="F7347" t="str">
        <f>IF(ISBLANK('4T'!$K$13),"",'4T'!$K$13)</f>
        <v/>
      </c>
    </row>
    <row r="7348" spans="1:6">
      <c r="A7348" t="s">
        <v>15733</v>
      </c>
      <c r="B7348" t="str">
        <f>'4T'!$BG$13</f>
        <v>B0936GRCE_SEB</v>
      </c>
      <c r="F7348" t="str">
        <f>IF(ISBLANK('4T'!$L$13),"",'4T'!$L$13)</f>
        <v/>
      </c>
    </row>
    <row r="7349" spans="1:6">
      <c r="A7349" t="s">
        <v>15733</v>
      </c>
      <c r="B7349" t="str">
        <f>'4T'!$BH$13</f>
        <v>B0947GRCE_SDB</v>
      </c>
      <c r="F7349" t="str">
        <f>IF(ISBLANK('4T'!$M$13),"",'4T'!$M$13)</f>
        <v/>
      </c>
    </row>
    <row r="7350" spans="1:6">
      <c r="A7350" t="s">
        <v>15733</v>
      </c>
      <c r="B7350" t="str">
        <f>'4T'!$BI$13</f>
        <v>B0756GRCE_TOB</v>
      </c>
      <c r="F7350">
        <f>IF(ISBLANK('4T'!$N$13),"",'4T'!$N$13)</f>
        <v>0</v>
      </c>
    </row>
    <row r="7351" spans="1:6">
      <c r="A7351" t="s">
        <v>15733</v>
      </c>
      <c r="B7351" t="str">
        <f>'4T'!$BJ$13</f>
        <v>B0958GRCC_FOW</v>
      </c>
      <c r="F7351" t="str">
        <f>IF(ISBLANK('4T'!$O$13),"",'4T'!$O$13)</f>
        <v/>
      </c>
    </row>
    <row r="7352" spans="1:6">
      <c r="A7352" t="s">
        <v>15733</v>
      </c>
      <c r="B7352" t="str">
        <f>'4T'!$BK$13</f>
        <v>B0969GRCC_SUW</v>
      </c>
      <c r="F7352" t="str">
        <f>IF(ISBLANK('4T'!$P$13),"",'4T'!$P$13)</f>
        <v/>
      </c>
    </row>
    <row r="7353" spans="1:6">
      <c r="A7353" t="s">
        <v>15733</v>
      </c>
      <c r="B7353" t="str">
        <f>'4T'!$BL$13</f>
        <v>B0980GRCC_HDW</v>
      </c>
      <c r="F7353" t="str">
        <f>IF(ISBLANK('4T'!$Q$13),"",'4T'!$Q$13)</f>
        <v/>
      </c>
    </row>
    <row r="7354" spans="1:6">
      <c r="A7354" t="s">
        <v>15733</v>
      </c>
      <c r="B7354" t="str">
        <f>'4T'!$BM$13</f>
        <v>B0991GRCC_STW</v>
      </c>
      <c r="F7354" t="str">
        <f>IF(ISBLANK('4T'!$R$13),"",'4T'!$R$13)</f>
        <v/>
      </c>
    </row>
    <row r="7355" spans="1:6">
      <c r="A7355" t="s">
        <v>15733</v>
      </c>
      <c r="B7355" t="str">
        <f>'4T'!$BN$13</f>
        <v>B1003GRCC_SLW</v>
      </c>
      <c r="F7355" t="str">
        <f>IF(ISBLANK('4T'!$S$13),"",'4T'!$S$13)</f>
        <v/>
      </c>
    </row>
    <row r="7356" spans="1:6">
      <c r="A7356" t="s">
        <v>15733</v>
      </c>
      <c r="B7356" t="str">
        <f>'4T'!$BO$13</f>
        <v>B1014GRCC_SAB</v>
      </c>
      <c r="F7356" t="str">
        <f>IF(ISBLANK('4T'!$T$13),"",'4T'!$T$13)</f>
        <v/>
      </c>
    </row>
    <row r="7357" spans="1:6">
      <c r="A7357" t="s">
        <v>15733</v>
      </c>
      <c r="B7357" t="str">
        <f>'4T'!$BP$13</f>
        <v>B1025GRCC_SEB</v>
      </c>
      <c r="F7357" t="str">
        <f>IF(ISBLANK('4T'!$U$13),"",'4T'!$U$13)</f>
        <v/>
      </c>
    </row>
    <row r="7358" spans="1:6">
      <c r="A7358" t="s">
        <v>15733</v>
      </c>
      <c r="B7358" t="str">
        <f>'4T'!$BQ$13</f>
        <v>B1036GRCC_SDB</v>
      </c>
      <c r="F7358" t="str">
        <f>IF(ISBLANK('4T'!$V$13),"",'4T'!$V$13)</f>
        <v/>
      </c>
    </row>
    <row r="7359" spans="1:6">
      <c r="A7359" t="s">
        <v>15733</v>
      </c>
      <c r="B7359" t="str">
        <f>'4T'!$BR$13</f>
        <v>B0762GRCC_TOB</v>
      </c>
      <c r="F7359">
        <f>IF(ISBLANK('4T'!$W$13),"",'4T'!$W$13)</f>
        <v>0</v>
      </c>
    </row>
    <row r="7360" spans="1:6">
      <c r="A7360" t="s">
        <v>15733</v>
      </c>
      <c r="B7360" t="str">
        <f>'4T'!$BA$14</f>
        <v>B0871GROE_FOW</v>
      </c>
      <c r="F7360" t="str">
        <f>IF(ISBLANK('4T'!$F$14),"",'4T'!$F$14)</f>
        <v/>
      </c>
    </row>
    <row r="7361" spans="1:6">
      <c r="A7361" t="s">
        <v>15733</v>
      </c>
      <c r="B7361" t="str">
        <f>'4T'!$BB$14</f>
        <v>B0882GROE_SUW</v>
      </c>
      <c r="F7361" t="str">
        <f>IF(ISBLANK('4T'!$G$14),"",'4T'!$G$14)</f>
        <v/>
      </c>
    </row>
    <row r="7362" spans="1:6">
      <c r="A7362" t="s">
        <v>15733</v>
      </c>
      <c r="B7362" t="str">
        <f>'4T'!$BC$14</f>
        <v>B0893GROE_HDW</v>
      </c>
      <c r="F7362" t="str">
        <f>IF(ISBLANK('4T'!$H$14),"",'4T'!$H$14)</f>
        <v/>
      </c>
    </row>
    <row r="7363" spans="1:6">
      <c r="A7363" t="s">
        <v>15733</v>
      </c>
      <c r="B7363" t="str">
        <f>'4T'!$BD$14</f>
        <v>B0904GROE_STW</v>
      </c>
      <c r="F7363" t="str">
        <f>IF(ISBLANK('4T'!$I$14),"",'4T'!$I$14)</f>
        <v/>
      </c>
    </row>
    <row r="7364" spans="1:6">
      <c r="A7364" t="s">
        <v>15733</v>
      </c>
      <c r="B7364" t="str">
        <f>'4T'!$BE$14</f>
        <v>B0915GROE_SLW</v>
      </c>
      <c r="F7364" t="str">
        <f>IF(ISBLANK('4T'!$J$14),"",'4T'!$J$14)</f>
        <v/>
      </c>
    </row>
    <row r="7365" spans="1:6">
      <c r="A7365" t="s">
        <v>15733</v>
      </c>
      <c r="B7365" t="str">
        <f>'4T'!$BF$14</f>
        <v>B0926GROE_SAB</v>
      </c>
      <c r="F7365" t="str">
        <f>IF(ISBLANK('4T'!$K$14),"",'4T'!$K$14)</f>
        <v/>
      </c>
    </row>
    <row r="7366" spans="1:6">
      <c r="A7366" t="s">
        <v>15733</v>
      </c>
      <c r="B7366" t="str">
        <f>'4T'!$BG$14</f>
        <v>B0937GROE_SEB</v>
      </c>
      <c r="F7366" t="str">
        <f>IF(ISBLANK('4T'!$L$14),"",'4T'!$L$14)</f>
        <v/>
      </c>
    </row>
    <row r="7367" spans="1:6">
      <c r="A7367" t="s">
        <v>15733</v>
      </c>
      <c r="B7367" t="str">
        <f>'4T'!$BH$14</f>
        <v>B0948GROE_SDB</v>
      </c>
      <c r="F7367" t="str">
        <f>IF(ISBLANK('4T'!$M$14),"",'4T'!$M$14)</f>
        <v/>
      </c>
    </row>
    <row r="7368" spans="1:6">
      <c r="A7368" t="s">
        <v>15733</v>
      </c>
      <c r="B7368" t="str">
        <f>'4T'!$BI$14</f>
        <v>B0757GROE_TOB</v>
      </c>
      <c r="F7368">
        <f>IF(ISBLANK('4T'!$N$14),"",'4T'!$N$14)</f>
        <v>0</v>
      </c>
    </row>
    <row r="7369" spans="1:6">
      <c r="A7369" t="s">
        <v>15733</v>
      </c>
      <c r="B7369" t="str">
        <f>'4T'!$BJ$14</f>
        <v>B0959GROC_FOW</v>
      </c>
      <c r="F7369" t="str">
        <f>IF(ISBLANK('4T'!$O$14),"",'4T'!$O$14)</f>
        <v/>
      </c>
    </row>
    <row r="7370" spans="1:6">
      <c r="A7370" t="s">
        <v>15733</v>
      </c>
      <c r="B7370" t="str">
        <f>'4T'!$BK$14</f>
        <v>B0970GROC_SUW</v>
      </c>
      <c r="F7370" t="str">
        <f>IF(ISBLANK('4T'!$P$14),"",'4T'!$P$14)</f>
        <v/>
      </c>
    </row>
    <row r="7371" spans="1:6">
      <c r="A7371" t="s">
        <v>15733</v>
      </c>
      <c r="B7371" t="str">
        <f>'4T'!$BL$14</f>
        <v>B0981GROC_HDW</v>
      </c>
      <c r="F7371" t="str">
        <f>IF(ISBLANK('4T'!$Q$14),"",'4T'!$Q$14)</f>
        <v/>
      </c>
    </row>
    <row r="7372" spans="1:6">
      <c r="A7372" t="s">
        <v>15733</v>
      </c>
      <c r="B7372" t="str">
        <f>'4T'!$BM$14</f>
        <v>B0992GROC_STW</v>
      </c>
      <c r="F7372" t="str">
        <f>IF(ISBLANK('4T'!$R$14),"",'4T'!$R$14)</f>
        <v/>
      </c>
    </row>
    <row r="7373" spans="1:6">
      <c r="A7373" t="s">
        <v>15733</v>
      </c>
      <c r="B7373" t="str">
        <f>'4T'!$BN$14</f>
        <v>B1004GROC_SLW</v>
      </c>
      <c r="F7373" t="str">
        <f>IF(ISBLANK('4T'!$S$14),"",'4T'!$S$14)</f>
        <v/>
      </c>
    </row>
    <row r="7374" spans="1:6">
      <c r="A7374" t="s">
        <v>15733</v>
      </c>
      <c r="B7374" t="str">
        <f>'4T'!$BO$14</f>
        <v>B1015GROC_SAB</v>
      </c>
      <c r="F7374" t="str">
        <f>IF(ISBLANK('4T'!$T$14),"",'4T'!$T$14)</f>
        <v/>
      </c>
    </row>
    <row r="7375" spans="1:6">
      <c r="A7375" t="s">
        <v>15733</v>
      </c>
      <c r="B7375" t="str">
        <f>'4T'!$BP$14</f>
        <v>B1026GROC_SEB</v>
      </c>
      <c r="F7375" t="str">
        <f>IF(ISBLANK('4T'!$U$14),"",'4T'!$U$14)</f>
        <v/>
      </c>
    </row>
    <row r="7376" spans="1:6">
      <c r="A7376" t="s">
        <v>15733</v>
      </c>
      <c r="B7376" t="str">
        <f>'4T'!$BQ$14</f>
        <v>B1037GROC_SDB</v>
      </c>
      <c r="F7376" t="str">
        <f>IF(ISBLANK('4T'!$V$14),"",'4T'!$V$14)</f>
        <v/>
      </c>
    </row>
    <row r="7377" spans="1:6">
      <c r="A7377" t="s">
        <v>15733</v>
      </c>
      <c r="B7377" t="str">
        <f>'4T'!$BR$14</f>
        <v>B0763GROC_TOB</v>
      </c>
      <c r="F7377">
        <f>IF(ISBLANK('4T'!$W$14),"",'4T'!$W$14)</f>
        <v>0</v>
      </c>
    </row>
    <row r="7378" spans="1:6">
      <c r="A7378" t="s">
        <v>15733</v>
      </c>
      <c r="B7378" t="str">
        <f>'4T'!$BA$15</f>
        <v>B0508GRTE_FOW</v>
      </c>
      <c r="F7378">
        <f>IF(ISBLANK('4T'!$F$15),"",'4T'!$F$15)</f>
        <v>0</v>
      </c>
    </row>
    <row r="7379" spans="1:6">
      <c r="A7379" t="s">
        <v>15733</v>
      </c>
      <c r="B7379" t="str">
        <f>'4T'!$BB$15</f>
        <v>B0515GRTE_SUW</v>
      </c>
      <c r="F7379">
        <f>IF(ISBLANK('4T'!$G$15),"",'4T'!$G$15)</f>
        <v>0</v>
      </c>
    </row>
    <row r="7380" spans="1:6">
      <c r="A7380" t="s">
        <v>15733</v>
      </c>
      <c r="B7380" t="str">
        <f>'4T'!$BC$15</f>
        <v>B0522GRTE_HDW</v>
      </c>
      <c r="F7380">
        <f>IF(ISBLANK('4T'!$H$15),"",'4T'!$H$15)</f>
        <v>0</v>
      </c>
    </row>
    <row r="7381" spans="1:6">
      <c r="A7381" t="s">
        <v>15733</v>
      </c>
      <c r="B7381" t="str">
        <f>'4T'!$BD$15</f>
        <v>B0529GRTE_STW</v>
      </c>
      <c r="F7381">
        <f>IF(ISBLANK('4T'!$I$15),"",'4T'!$I$15)</f>
        <v>0</v>
      </c>
    </row>
    <row r="7382" spans="1:6">
      <c r="A7382" t="s">
        <v>15733</v>
      </c>
      <c r="B7382" t="str">
        <f>'4T'!$BE$15</f>
        <v>B0536GRTE_SLW</v>
      </c>
      <c r="F7382">
        <f>IF(ISBLANK('4T'!$J$15),"",'4T'!$J$15)</f>
        <v>0</v>
      </c>
    </row>
    <row r="7383" spans="1:6">
      <c r="A7383" t="s">
        <v>15733</v>
      </c>
      <c r="B7383" t="str">
        <f>'4T'!$BF$15</f>
        <v>B0542GRTE_SAB</v>
      </c>
      <c r="F7383">
        <f>IF(ISBLANK('4T'!$K$15),"",'4T'!$K$15)</f>
        <v>0</v>
      </c>
    </row>
    <row r="7384" spans="1:6">
      <c r="A7384" t="s">
        <v>15733</v>
      </c>
      <c r="B7384" t="str">
        <f>'4T'!$BG$15</f>
        <v>B0549GRTE_SEB</v>
      </c>
      <c r="F7384">
        <f>IF(ISBLANK('4T'!$L$15),"",'4T'!$L$15)</f>
        <v>0</v>
      </c>
    </row>
    <row r="7385" spans="1:6">
      <c r="A7385" t="s">
        <v>15733</v>
      </c>
      <c r="B7385" t="str">
        <f>'4T'!$BH$15</f>
        <v>B0556GRTE_SDB</v>
      </c>
      <c r="F7385">
        <f>IF(ISBLANK('4T'!$M$15),"",'4T'!$M$15)</f>
        <v>0</v>
      </c>
    </row>
    <row r="7386" spans="1:6">
      <c r="A7386" t="s">
        <v>15733</v>
      </c>
      <c r="B7386" t="str">
        <f>'4T'!$BI$15</f>
        <v>B0563GRTE_TOB</v>
      </c>
      <c r="F7386">
        <f>IF(ISBLANK('4T'!$N$15),"",'4T'!$N$15)</f>
        <v>0</v>
      </c>
    </row>
    <row r="7387" spans="1:6">
      <c r="A7387" t="s">
        <v>15733</v>
      </c>
      <c r="B7387" t="str">
        <f>'4T'!$BJ$15</f>
        <v>B0570GRTC_FOW</v>
      </c>
      <c r="F7387">
        <f>IF(ISBLANK('4T'!$O$15),"",'4T'!$O$15)</f>
        <v>0</v>
      </c>
    </row>
    <row r="7388" spans="1:6">
      <c r="A7388" t="s">
        <v>15733</v>
      </c>
      <c r="B7388" t="str">
        <f>'4T'!$BK$15</f>
        <v>B0577GRTC_SUW</v>
      </c>
      <c r="F7388">
        <f>IF(ISBLANK('4T'!$P$15),"",'4T'!$P$15)</f>
        <v>0</v>
      </c>
    </row>
    <row r="7389" spans="1:6">
      <c r="A7389" t="s">
        <v>15733</v>
      </c>
      <c r="B7389" t="str">
        <f>'4T'!$BL$15</f>
        <v>B0584GRTC_HDW</v>
      </c>
      <c r="F7389">
        <f>IF(ISBLANK('4T'!$Q$15),"",'4T'!$Q$15)</f>
        <v>0</v>
      </c>
    </row>
    <row r="7390" spans="1:6">
      <c r="A7390" t="s">
        <v>15733</v>
      </c>
      <c r="B7390" t="str">
        <f>'4T'!$BM$15</f>
        <v>B0591GRTC_STW</v>
      </c>
      <c r="F7390">
        <f>IF(ISBLANK('4T'!$R$15),"",'4T'!$R$15)</f>
        <v>0</v>
      </c>
    </row>
    <row r="7391" spans="1:6">
      <c r="A7391" t="s">
        <v>15733</v>
      </c>
      <c r="B7391" t="str">
        <f>'4T'!$BN$15</f>
        <v>B0598GRTC_SLW</v>
      </c>
      <c r="F7391">
        <f>IF(ISBLANK('4T'!$S$15),"",'4T'!$S$15)</f>
        <v>0</v>
      </c>
    </row>
    <row r="7392" spans="1:6">
      <c r="A7392" t="s">
        <v>15733</v>
      </c>
      <c r="B7392" t="str">
        <f>'4T'!$BO$15</f>
        <v>B0605GRTC_SAB</v>
      </c>
      <c r="F7392">
        <f>IF(ISBLANK('4T'!$T$15),"",'4T'!$T$15)</f>
        <v>0</v>
      </c>
    </row>
    <row r="7393" spans="1:6">
      <c r="A7393" t="s">
        <v>15733</v>
      </c>
      <c r="B7393" t="str">
        <f>'4T'!$BP$15</f>
        <v>B0612GRTC_SEB</v>
      </c>
      <c r="F7393">
        <f>IF(ISBLANK('4T'!$U$15),"",'4T'!$U$15)</f>
        <v>0</v>
      </c>
    </row>
    <row r="7394" spans="1:6">
      <c r="A7394" t="s">
        <v>15733</v>
      </c>
      <c r="B7394" t="str">
        <f>'4T'!$BQ$15</f>
        <v>B0619GRTC_SDB</v>
      </c>
      <c r="F7394">
        <f>IF(ISBLANK('4T'!$V$15),"",'4T'!$V$15)</f>
        <v>0</v>
      </c>
    </row>
    <row r="7395" spans="1:6">
      <c r="A7395" t="s">
        <v>15733</v>
      </c>
      <c r="B7395" t="str">
        <f>'4T'!$BR$15</f>
        <v>B0626GRTC_TOB</v>
      </c>
      <c r="F7395">
        <f>IF(ISBLANK('4T'!$W$15),"",'4T'!$W$15)</f>
        <v>0</v>
      </c>
    </row>
    <row r="7396" spans="1:6">
      <c r="A7396" t="s">
        <v>15733</v>
      </c>
      <c r="B7396" t="str">
        <f>'4T'!$BA$16</f>
        <v>B0873GRCE_FOW</v>
      </c>
      <c r="F7396" t="str">
        <f>IF(ISBLANK('4T'!$F$16),"",'4T'!$F$16)</f>
        <v/>
      </c>
    </row>
    <row r="7397" spans="1:6">
      <c r="A7397" t="s">
        <v>15733</v>
      </c>
      <c r="B7397" t="str">
        <f>'4T'!$BB$16</f>
        <v>B0884GRCE_SUW</v>
      </c>
      <c r="F7397" t="str">
        <f>IF(ISBLANK('4T'!$G$16),"",'4T'!$G$16)</f>
        <v/>
      </c>
    </row>
    <row r="7398" spans="1:6">
      <c r="A7398" t="s">
        <v>15733</v>
      </c>
      <c r="B7398" t="str">
        <f>'4T'!$BC$16</f>
        <v>B0895GRCE_HDW</v>
      </c>
      <c r="F7398" t="str">
        <f>IF(ISBLANK('4T'!$H$16),"",'4T'!$H$16)</f>
        <v/>
      </c>
    </row>
    <row r="7399" spans="1:6">
      <c r="A7399" t="s">
        <v>15733</v>
      </c>
      <c r="B7399" t="str">
        <f>'4T'!$BD$16</f>
        <v>B0906GRCE_STW</v>
      </c>
      <c r="F7399" t="str">
        <f>IF(ISBLANK('4T'!$I$16),"",'4T'!$I$16)</f>
        <v/>
      </c>
    </row>
    <row r="7400" spans="1:6">
      <c r="A7400" t="s">
        <v>15733</v>
      </c>
      <c r="B7400" t="str">
        <f>'4T'!$BE$16</f>
        <v>B0917GRCE_SLW</v>
      </c>
      <c r="F7400" t="str">
        <f>IF(ISBLANK('4T'!$J$16),"",'4T'!$J$16)</f>
        <v/>
      </c>
    </row>
    <row r="7401" spans="1:6">
      <c r="A7401" t="s">
        <v>15733</v>
      </c>
      <c r="B7401" t="str">
        <f>'4T'!$BF$16</f>
        <v>B0928GRCE_SAB</v>
      </c>
      <c r="F7401" t="str">
        <f>IF(ISBLANK('4T'!$K$16),"",'4T'!$K$16)</f>
        <v/>
      </c>
    </row>
    <row r="7402" spans="1:6">
      <c r="A7402" t="s">
        <v>15733</v>
      </c>
      <c r="B7402" t="str">
        <f>'4T'!$BG$16</f>
        <v>B0939GRCE_SEB</v>
      </c>
      <c r="F7402" t="str">
        <f>IF(ISBLANK('4T'!$L$16),"",'4T'!$L$16)</f>
        <v/>
      </c>
    </row>
    <row r="7403" spans="1:6">
      <c r="A7403" t="s">
        <v>15733</v>
      </c>
      <c r="B7403" t="str">
        <f>'4T'!$BH$16</f>
        <v>B0950GRCE_SDB</v>
      </c>
      <c r="F7403" t="str">
        <f>IF(ISBLANK('4T'!$M$16),"",'4T'!$M$16)</f>
        <v/>
      </c>
    </row>
    <row r="7404" spans="1:6">
      <c r="A7404" t="s">
        <v>15733</v>
      </c>
      <c r="B7404" t="str">
        <f>'4T'!$BI$16</f>
        <v>B0758GRCE_TOB</v>
      </c>
      <c r="F7404">
        <f>IF(ISBLANK('4T'!$N$16),"",'4T'!$N$16)</f>
        <v>0</v>
      </c>
    </row>
    <row r="7405" spans="1:6">
      <c r="A7405" t="s">
        <v>15733</v>
      </c>
      <c r="B7405" t="str">
        <f>'4T'!$BJ$16</f>
        <v>B0961GRCC_FOW</v>
      </c>
      <c r="F7405" t="str">
        <f>IF(ISBLANK('4T'!$O$16),"",'4T'!$O$16)</f>
        <v/>
      </c>
    </row>
    <row r="7406" spans="1:6">
      <c r="A7406" t="s">
        <v>15733</v>
      </c>
      <c r="B7406" t="str">
        <f>'4T'!$BK$16</f>
        <v>B0972GRCC_SUW</v>
      </c>
      <c r="F7406" t="str">
        <f>IF(ISBLANK('4T'!$P$16),"",'4T'!$P$16)</f>
        <v/>
      </c>
    </row>
    <row r="7407" spans="1:6">
      <c r="A7407" t="s">
        <v>15733</v>
      </c>
      <c r="B7407" t="str">
        <f>'4T'!$BL$16</f>
        <v>B0983GRCC_HDW</v>
      </c>
      <c r="F7407" t="str">
        <f>IF(ISBLANK('4T'!$Q$16),"",'4T'!$Q$16)</f>
        <v/>
      </c>
    </row>
    <row r="7408" spans="1:6">
      <c r="A7408" t="s">
        <v>15733</v>
      </c>
      <c r="B7408" t="str">
        <f>'4T'!$BM$16</f>
        <v>B0994GRCC_STW</v>
      </c>
      <c r="F7408" t="str">
        <f>IF(ISBLANK('4T'!$R$16),"",'4T'!$R$16)</f>
        <v/>
      </c>
    </row>
    <row r="7409" spans="1:6">
      <c r="A7409" t="s">
        <v>15733</v>
      </c>
      <c r="B7409" t="str">
        <f>'4T'!$BN$16</f>
        <v>B1006GRCC_SLW</v>
      </c>
      <c r="F7409" t="str">
        <f>IF(ISBLANK('4T'!$S$16),"",'4T'!$S$16)</f>
        <v/>
      </c>
    </row>
    <row r="7410" spans="1:6">
      <c r="A7410" t="s">
        <v>15733</v>
      </c>
      <c r="B7410" t="str">
        <f>'4T'!$BO$16</f>
        <v>B1017GRCC_SAB</v>
      </c>
      <c r="F7410" t="str">
        <f>IF(ISBLANK('4T'!$T$16),"",'4T'!$T$16)</f>
        <v/>
      </c>
    </row>
    <row r="7411" spans="1:6">
      <c r="A7411" t="s">
        <v>15733</v>
      </c>
      <c r="B7411" t="str">
        <f>'4T'!$BP$16</f>
        <v>B1028GRCC_SEB</v>
      </c>
      <c r="F7411" t="str">
        <f>IF(ISBLANK('4T'!$U$16),"",'4T'!$U$16)</f>
        <v/>
      </c>
    </row>
    <row r="7412" spans="1:6">
      <c r="A7412" t="s">
        <v>15733</v>
      </c>
      <c r="B7412" t="str">
        <f>'4T'!$BQ$16</f>
        <v>B1039GRCC_SDB</v>
      </c>
      <c r="F7412" t="str">
        <f>IF(ISBLANK('4T'!$V$16),"",'4T'!$V$16)</f>
        <v/>
      </c>
    </row>
    <row r="7413" spans="1:6">
      <c r="A7413" t="s">
        <v>15733</v>
      </c>
      <c r="B7413" t="str">
        <f>'4T'!$BR$16</f>
        <v>B0764GRCC_TOB</v>
      </c>
      <c r="F7413">
        <f>IF(ISBLANK('4T'!$W$16),"",'4T'!$W$16)</f>
        <v>0</v>
      </c>
    </row>
    <row r="7414" spans="1:6">
      <c r="A7414" t="s">
        <v>15733</v>
      </c>
      <c r="B7414" t="str">
        <f>'4T'!$BA$17</f>
        <v>B0874GROE_FOW</v>
      </c>
      <c r="F7414" t="str">
        <f>IF(ISBLANK('4T'!$F$17),"",'4T'!$F$17)</f>
        <v/>
      </c>
    </row>
    <row r="7415" spans="1:6">
      <c r="A7415" t="s">
        <v>15733</v>
      </c>
      <c r="B7415" t="str">
        <f>'4T'!$BB$17</f>
        <v>B0885GROE_SUW</v>
      </c>
      <c r="F7415" t="str">
        <f>IF(ISBLANK('4T'!$G$17),"",'4T'!$G$17)</f>
        <v/>
      </c>
    </row>
    <row r="7416" spans="1:6">
      <c r="A7416" t="s">
        <v>15733</v>
      </c>
      <c r="B7416" t="str">
        <f>'4T'!$BC$17</f>
        <v>B0896GROE_HDW</v>
      </c>
      <c r="F7416" t="str">
        <f>IF(ISBLANK('4T'!$H$17),"",'4T'!$H$17)</f>
        <v/>
      </c>
    </row>
    <row r="7417" spans="1:6">
      <c r="A7417" t="s">
        <v>15733</v>
      </c>
      <c r="B7417" t="str">
        <f>'4T'!$BD$17</f>
        <v>B0907GROE_STW</v>
      </c>
      <c r="F7417" t="str">
        <f>IF(ISBLANK('4T'!$I$17),"",'4T'!$I$17)</f>
        <v/>
      </c>
    </row>
    <row r="7418" spans="1:6">
      <c r="A7418" t="s">
        <v>15733</v>
      </c>
      <c r="B7418" t="str">
        <f>'4T'!$BE$17</f>
        <v>B0918GROE_SLW</v>
      </c>
      <c r="F7418" t="str">
        <f>IF(ISBLANK('4T'!$J$17),"",'4T'!$J$17)</f>
        <v/>
      </c>
    </row>
    <row r="7419" spans="1:6">
      <c r="A7419" t="s">
        <v>15733</v>
      </c>
      <c r="B7419" t="str">
        <f>'4T'!$BF$17</f>
        <v>B0929GROE_SAB</v>
      </c>
      <c r="F7419" t="str">
        <f>IF(ISBLANK('4T'!$K$17),"",'4T'!$K$17)</f>
        <v/>
      </c>
    </row>
    <row r="7420" spans="1:6">
      <c r="A7420" t="s">
        <v>15733</v>
      </c>
      <c r="B7420" t="str">
        <f>'4T'!$BG$17</f>
        <v>B0940GROE_SEB</v>
      </c>
      <c r="F7420" t="str">
        <f>IF(ISBLANK('4T'!$L$17),"",'4T'!$L$17)</f>
        <v/>
      </c>
    </row>
    <row r="7421" spans="1:6">
      <c r="A7421" t="s">
        <v>15733</v>
      </c>
      <c r="B7421" t="str">
        <f>'4T'!$BH$17</f>
        <v>B0951GROE_SDB</v>
      </c>
      <c r="F7421" t="str">
        <f>IF(ISBLANK('4T'!$M$17),"",'4T'!$M$17)</f>
        <v/>
      </c>
    </row>
    <row r="7422" spans="1:6">
      <c r="A7422" t="s">
        <v>15733</v>
      </c>
      <c r="B7422" t="str">
        <f>'4T'!$BI$17</f>
        <v>B0759GROE_TOB</v>
      </c>
      <c r="F7422">
        <f>IF(ISBLANK('4T'!$N$17),"",'4T'!$N$17)</f>
        <v>0</v>
      </c>
    </row>
    <row r="7423" spans="1:6">
      <c r="A7423" t="s">
        <v>15733</v>
      </c>
      <c r="B7423" t="str">
        <f>'4T'!$BJ$17</f>
        <v>B0962GROC_FOW</v>
      </c>
      <c r="F7423" t="str">
        <f>IF(ISBLANK('4T'!$O$17),"",'4T'!$O$17)</f>
        <v/>
      </c>
    </row>
    <row r="7424" spans="1:6">
      <c r="A7424" t="s">
        <v>15733</v>
      </c>
      <c r="B7424" t="str">
        <f>'4T'!$BK$17</f>
        <v>B0973GROC_SUW</v>
      </c>
      <c r="F7424" t="str">
        <f>IF(ISBLANK('4T'!$P$17),"",'4T'!$P$17)</f>
        <v/>
      </c>
    </row>
    <row r="7425" spans="1:6">
      <c r="A7425" t="s">
        <v>15733</v>
      </c>
      <c r="B7425" t="str">
        <f>'4T'!$BL$17</f>
        <v>B0984GROC_HDW</v>
      </c>
      <c r="F7425" t="str">
        <f>IF(ISBLANK('4T'!$Q$17),"",'4T'!$Q$17)</f>
        <v/>
      </c>
    </row>
    <row r="7426" spans="1:6">
      <c r="A7426" t="s">
        <v>15733</v>
      </c>
      <c r="B7426" t="str">
        <f>'4T'!$BM$17</f>
        <v>B0995GROC_STW</v>
      </c>
      <c r="F7426" t="str">
        <f>IF(ISBLANK('4T'!$R$17),"",'4T'!$R$17)</f>
        <v/>
      </c>
    </row>
    <row r="7427" spans="1:6">
      <c r="A7427" t="s">
        <v>15733</v>
      </c>
      <c r="B7427" t="str">
        <f>'4T'!$BN$17</f>
        <v>B1007GROC_SLW</v>
      </c>
      <c r="F7427" t="str">
        <f>IF(ISBLANK('4T'!$S$17),"",'4T'!$S$17)</f>
        <v/>
      </c>
    </row>
    <row r="7428" spans="1:6">
      <c r="A7428" t="s">
        <v>15733</v>
      </c>
      <c r="B7428" t="str">
        <f>'4T'!$BO$17</f>
        <v>B1018GROC_SAB</v>
      </c>
      <c r="F7428" t="str">
        <f>IF(ISBLANK('4T'!$T$17),"",'4T'!$T$17)</f>
        <v/>
      </c>
    </row>
    <row r="7429" spans="1:6">
      <c r="A7429" t="s">
        <v>15733</v>
      </c>
      <c r="B7429" t="str">
        <f>'4T'!$BP$17</f>
        <v>B1029GROC_SEB</v>
      </c>
      <c r="F7429" t="str">
        <f>IF(ISBLANK('4T'!$U$17),"",'4T'!$U$17)</f>
        <v/>
      </c>
    </row>
    <row r="7430" spans="1:6">
      <c r="A7430" t="s">
        <v>15733</v>
      </c>
      <c r="B7430" t="str">
        <f>'4T'!$BQ$17</f>
        <v>B1040GROC_SDB</v>
      </c>
      <c r="F7430" t="str">
        <f>IF(ISBLANK('4T'!$V$17),"",'4T'!$V$17)</f>
        <v/>
      </c>
    </row>
    <row r="7431" spans="1:6">
      <c r="A7431" t="s">
        <v>15733</v>
      </c>
      <c r="B7431" t="str">
        <f>'4T'!$BR$17</f>
        <v>B0765GROC_TOB</v>
      </c>
      <c r="F7431">
        <f>IF(ISBLANK('4T'!$W$17),"",'4T'!$W$17)</f>
        <v>0</v>
      </c>
    </row>
    <row r="7432" spans="1:6">
      <c r="A7432" t="s">
        <v>15733</v>
      </c>
      <c r="B7432" t="str">
        <f>'4T'!$BA$18</f>
        <v>B0509GRTE_FOW</v>
      </c>
      <c r="F7432">
        <f>IF(ISBLANK('4T'!$F$18),"",'4T'!$F$18)</f>
        <v>0</v>
      </c>
    </row>
    <row r="7433" spans="1:6">
      <c r="A7433" t="s">
        <v>15733</v>
      </c>
      <c r="B7433" t="str">
        <f>'4T'!$BB$18</f>
        <v>B0516GRTE_SUW</v>
      </c>
      <c r="F7433">
        <f>IF(ISBLANK('4T'!$G$18),"",'4T'!$G$18)</f>
        <v>0</v>
      </c>
    </row>
    <row r="7434" spans="1:6">
      <c r="A7434" t="s">
        <v>15733</v>
      </c>
      <c r="B7434" t="str">
        <f>'4T'!$BC$18</f>
        <v>B0523GRTE_HDW</v>
      </c>
      <c r="F7434">
        <f>IF(ISBLANK('4T'!$H$18),"",'4T'!$H$18)</f>
        <v>0</v>
      </c>
    </row>
    <row r="7435" spans="1:6">
      <c r="A7435" t="s">
        <v>15733</v>
      </c>
      <c r="B7435" t="str">
        <f>'4T'!$BD$18</f>
        <v>B0530GRTE_STW</v>
      </c>
      <c r="F7435">
        <f>IF(ISBLANK('4T'!$I$18),"",'4T'!$I$18)</f>
        <v>0</v>
      </c>
    </row>
    <row r="7436" spans="1:6">
      <c r="A7436" t="s">
        <v>15733</v>
      </c>
      <c r="B7436" t="str">
        <f>'4T'!$BE$18</f>
        <v>B0537GRTE_SLW</v>
      </c>
      <c r="F7436">
        <f>IF(ISBLANK('4T'!$J$18),"",'4T'!$J$18)</f>
        <v>0</v>
      </c>
    </row>
    <row r="7437" spans="1:6">
      <c r="A7437" t="s">
        <v>15733</v>
      </c>
      <c r="B7437" t="str">
        <f>'4T'!$BF$18</f>
        <v>B0543GRTE_SAB</v>
      </c>
      <c r="F7437">
        <f>IF(ISBLANK('4T'!$K$18),"",'4T'!$K$18)</f>
        <v>0</v>
      </c>
    </row>
    <row r="7438" spans="1:6">
      <c r="A7438" t="s">
        <v>15733</v>
      </c>
      <c r="B7438" t="str">
        <f>'4T'!$BG$18</f>
        <v>B0550GRTE_SEB</v>
      </c>
      <c r="F7438">
        <f>IF(ISBLANK('4T'!$L$18),"",'4T'!$L$18)</f>
        <v>0</v>
      </c>
    </row>
    <row r="7439" spans="1:6">
      <c r="A7439" t="s">
        <v>15733</v>
      </c>
      <c r="B7439" t="str">
        <f>'4T'!$BH$18</f>
        <v>B0557GRTE_SDB</v>
      </c>
      <c r="F7439">
        <f>IF(ISBLANK('4T'!$M$18),"",'4T'!$M$18)</f>
        <v>0</v>
      </c>
    </row>
    <row r="7440" spans="1:6">
      <c r="A7440" t="s">
        <v>15733</v>
      </c>
      <c r="B7440" t="str">
        <f>'4T'!$BI$18</f>
        <v>B0564GRTE_TOB</v>
      </c>
      <c r="F7440">
        <f>IF(ISBLANK('4T'!$N$18),"",'4T'!$N$18)</f>
        <v>0</v>
      </c>
    </row>
    <row r="7441" spans="1:6">
      <c r="A7441" t="s">
        <v>15733</v>
      </c>
      <c r="B7441" t="str">
        <f>'4T'!$BJ$18</f>
        <v>B0571GRTC_FOW</v>
      </c>
      <c r="F7441">
        <f>IF(ISBLANK('4T'!$O$18),"",'4T'!$O$18)</f>
        <v>0</v>
      </c>
    </row>
    <row r="7442" spans="1:6">
      <c r="A7442" t="s">
        <v>15733</v>
      </c>
      <c r="B7442" t="str">
        <f>'4T'!$BK$18</f>
        <v>B0578GRTC_SUW</v>
      </c>
      <c r="F7442">
        <f>IF(ISBLANK('4T'!$P$18),"",'4T'!$P$18)</f>
        <v>0</v>
      </c>
    </row>
    <row r="7443" spans="1:6">
      <c r="A7443" t="s">
        <v>15733</v>
      </c>
      <c r="B7443" t="str">
        <f>'4T'!$BL$18</f>
        <v>B0585GRTC_HDW</v>
      </c>
      <c r="F7443">
        <f>IF(ISBLANK('4T'!$Q$18),"",'4T'!$Q$18)</f>
        <v>0</v>
      </c>
    </row>
    <row r="7444" spans="1:6">
      <c r="A7444" t="s">
        <v>15733</v>
      </c>
      <c r="B7444" t="str">
        <f>'4T'!$BM$18</f>
        <v>B0592GRTC_STW</v>
      </c>
      <c r="F7444">
        <f>IF(ISBLANK('4T'!$R$18),"",'4T'!$R$18)</f>
        <v>0</v>
      </c>
    </row>
    <row r="7445" spans="1:6">
      <c r="A7445" t="s">
        <v>15733</v>
      </c>
      <c r="B7445" t="str">
        <f>'4T'!$BN$18</f>
        <v>B0599GRTC_SLW</v>
      </c>
      <c r="F7445">
        <f>IF(ISBLANK('4T'!$S$18),"",'4T'!$S$18)</f>
        <v>0</v>
      </c>
    </row>
    <row r="7446" spans="1:6">
      <c r="A7446" t="s">
        <v>15733</v>
      </c>
      <c r="B7446" t="str">
        <f>'4T'!$BO$18</f>
        <v>B0606GRTC_SAB</v>
      </c>
      <c r="F7446">
        <f>IF(ISBLANK('4T'!$T$18),"",'4T'!$T$18)</f>
        <v>0</v>
      </c>
    </row>
    <row r="7447" spans="1:6">
      <c r="A7447" t="s">
        <v>15733</v>
      </c>
      <c r="B7447" t="str">
        <f>'4T'!$BP$18</f>
        <v>B0613GRTC_SEB</v>
      </c>
      <c r="F7447">
        <f>IF(ISBLANK('4T'!$U$18),"",'4T'!$U$18)</f>
        <v>0</v>
      </c>
    </row>
    <row r="7448" spans="1:6">
      <c r="A7448" t="s">
        <v>15733</v>
      </c>
      <c r="B7448" t="str">
        <f>'4T'!$BQ$18</f>
        <v>B0620GRTC_SDB</v>
      </c>
      <c r="F7448">
        <f>IF(ISBLANK('4T'!$V$18),"",'4T'!$V$18)</f>
        <v>0</v>
      </c>
    </row>
    <row r="7449" spans="1:6">
      <c r="A7449" t="s">
        <v>15733</v>
      </c>
      <c r="B7449" t="str">
        <f>'4T'!$BR$18</f>
        <v>B0627GRTC_TOB</v>
      </c>
      <c r="F7449">
        <f>IF(ISBLANK('4T'!$W$18),"",'4T'!$W$18)</f>
        <v>0</v>
      </c>
    </row>
    <row r="7450" spans="1:6">
      <c r="A7450" t="s">
        <v>15733</v>
      </c>
      <c r="B7450" t="str">
        <f>'4T'!$BA$19</f>
        <v>B0876GRCE_FOW</v>
      </c>
      <c r="F7450" t="str">
        <f>IF(ISBLANK('4T'!$F$19),"",'4T'!$F$19)</f>
        <v/>
      </c>
    </row>
    <row r="7451" spans="1:6">
      <c r="A7451" t="s">
        <v>15733</v>
      </c>
      <c r="B7451" t="str">
        <f>'4T'!$BB$19</f>
        <v>B0887GRCE_SUW</v>
      </c>
      <c r="F7451" t="str">
        <f>IF(ISBLANK('4T'!$G$19),"",'4T'!$G$19)</f>
        <v/>
      </c>
    </row>
    <row r="7452" spans="1:6">
      <c r="A7452" t="s">
        <v>15733</v>
      </c>
      <c r="B7452" t="str">
        <f>'4T'!$BC$19</f>
        <v>B0898GRCE_HDW</v>
      </c>
      <c r="F7452" t="str">
        <f>IF(ISBLANK('4T'!$H$19),"",'4T'!$H$19)</f>
        <v/>
      </c>
    </row>
    <row r="7453" spans="1:6">
      <c r="A7453" t="s">
        <v>15733</v>
      </c>
      <c r="B7453" t="str">
        <f>'4T'!$BD$19</f>
        <v>B0909GRCE_STW</v>
      </c>
      <c r="F7453" t="str">
        <f>IF(ISBLANK('4T'!$I$19),"",'4T'!$I$19)</f>
        <v/>
      </c>
    </row>
    <row r="7454" spans="1:6">
      <c r="A7454" t="s">
        <v>15733</v>
      </c>
      <c r="B7454" t="str">
        <f>'4T'!$BE$19</f>
        <v>B0920GRCE_SLW</v>
      </c>
      <c r="F7454" t="str">
        <f>IF(ISBLANK('4T'!$J$19),"",'4T'!$J$19)</f>
        <v/>
      </c>
    </row>
    <row r="7455" spans="1:6">
      <c r="A7455" t="s">
        <v>15733</v>
      </c>
      <c r="B7455" t="str">
        <f>'4T'!$BF$19</f>
        <v>B0931GRCE_SAB</v>
      </c>
      <c r="F7455" t="str">
        <f>IF(ISBLANK('4T'!$K$19),"",'4T'!$K$19)</f>
        <v/>
      </c>
    </row>
    <row r="7456" spans="1:6">
      <c r="A7456" t="s">
        <v>15733</v>
      </c>
      <c r="B7456" t="str">
        <f>'4T'!$BG$19</f>
        <v>B0942GRCE_SEB</v>
      </c>
      <c r="F7456" t="str">
        <f>IF(ISBLANK('4T'!$L$19),"",'4T'!$L$19)</f>
        <v/>
      </c>
    </row>
    <row r="7457" spans="1:6">
      <c r="A7457" t="s">
        <v>15733</v>
      </c>
      <c r="B7457" t="str">
        <f>'4T'!$BH$19</f>
        <v>B0953GRCE_SDB</v>
      </c>
      <c r="F7457" t="str">
        <f>IF(ISBLANK('4T'!$M$19),"",'4T'!$M$19)</f>
        <v/>
      </c>
    </row>
    <row r="7458" spans="1:6">
      <c r="A7458" t="s">
        <v>15733</v>
      </c>
      <c r="B7458" t="str">
        <f>'4T'!$BI$19</f>
        <v>B0760GRCE_TOB</v>
      </c>
      <c r="F7458">
        <f>IF(ISBLANK('4T'!$N$19),"",'4T'!$N$19)</f>
        <v>0</v>
      </c>
    </row>
    <row r="7459" spans="1:6">
      <c r="A7459" t="s">
        <v>15733</v>
      </c>
      <c r="B7459" t="str">
        <f>'4T'!$BJ$19</f>
        <v>B0964GRCC_FOW</v>
      </c>
      <c r="F7459" t="str">
        <f>IF(ISBLANK('4T'!$O$19),"",'4T'!$O$19)</f>
        <v/>
      </c>
    </row>
    <row r="7460" spans="1:6">
      <c r="A7460" t="s">
        <v>15733</v>
      </c>
      <c r="B7460" t="str">
        <f>'4T'!$BK$19</f>
        <v>B0975GRCC_SUW</v>
      </c>
      <c r="F7460" t="str">
        <f>IF(ISBLANK('4T'!$P$19),"",'4T'!$P$19)</f>
        <v/>
      </c>
    </row>
    <row r="7461" spans="1:6">
      <c r="A7461" t="s">
        <v>15733</v>
      </c>
      <c r="B7461" t="str">
        <f>'4T'!$BL$19</f>
        <v>B0986GRCC_HDW</v>
      </c>
      <c r="F7461" t="str">
        <f>IF(ISBLANK('4T'!$Q$19),"",'4T'!$Q$19)</f>
        <v/>
      </c>
    </row>
    <row r="7462" spans="1:6">
      <c r="A7462" t="s">
        <v>15733</v>
      </c>
      <c r="B7462" t="str">
        <f>'4T'!$BM$19</f>
        <v>B0997GRCC_STW</v>
      </c>
      <c r="F7462" t="str">
        <f>IF(ISBLANK('4T'!$R$19),"",'4T'!$R$19)</f>
        <v/>
      </c>
    </row>
    <row r="7463" spans="1:6">
      <c r="A7463" t="s">
        <v>15733</v>
      </c>
      <c r="B7463" t="str">
        <f>'4T'!$BN$19</f>
        <v>B1009GRCC_SLW</v>
      </c>
      <c r="F7463" t="str">
        <f>IF(ISBLANK('4T'!$S$19),"",'4T'!$S$19)</f>
        <v/>
      </c>
    </row>
    <row r="7464" spans="1:6">
      <c r="A7464" t="s">
        <v>15733</v>
      </c>
      <c r="B7464" t="str">
        <f>'4T'!$BO$19</f>
        <v>B1020GRCC_SAB</v>
      </c>
      <c r="F7464" t="str">
        <f>IF(ISBLANK('4T'!$T$19),"",'4T'!$T$19)</f>
        <v/>
      </c>
    </row>
    <row r="7465" spans="1:6">
      <c r="A7465" t="s">
        <v>15733</v>
      </c>
      <c r="B7465" t="str">
        <f>'4T'!$BP$19</f>
        <v>B1031GRCC_SEB</v>
      </c>
      <c r="F7465" t="str">
        <f>IF(ISBLANK('4T'!$U$19),"",'4T'!$U$19)</f>
        <v/>
      </c>
    </row>
    <row r="7466" spans="1:6">
      <c r="A7466" t="s">
        <v>15733</v>
      </c>
      <c r="B7466" t="str">
        <f>'4T'!$BQ$19</f>
        <v>B1042GRCC_SDB</v>
      </c>
      <c r="F7466" t="str">
        <f>IF(ISBLANK('4T'!$V$19),"",'4T'!$V$19)</f>
        <v/>
      </c>
    </row>
    <row r="7467" spans="1:6">
      <c r="A7467" t="s">
        <v>15733</v>
      </c>
      <c r="B7467" t="str">
        <f>'4T'!$BR$19</f>
        <v>B0766GRCC_TOB</v>
      </c>
      <c r="F7467">
        <f>IF(ISBLANK('4T'!$W$19),"",'4T'!$W$19)</f>
        <v>0</v>
      </c>
    </row>
    <row r="7468" spans="1:6">
      <c r="A7468" t="s">
        <v>15733</v>
      </c>
      <c r="B7468" t="str">
        <f>'4T'!$BA$20</f>
        <v>B0877GROE_FOW</v>
      </c>
      <c r="F7468" t="str">
        <f>IF(ISBLANK('4T'!$F$20),"",'4T'!$F$20)</f>
        <v/>
      </c>
    </row>
    <row r="7469" spans="1:6">
      <c r="A7469" t="s">
        <v>15733</v>
      </c>
      <c r="B7469" t="str">
        <f>'4T'!$BB$20</f>
        <v>B0888GROE_SUW</v>
      </c>
      <c r="F7469" t="str">
        <f>IF(ISBLANK('4T'!$G$20),"",'4T'!$G$20)</f>
        <v/>
      </c>
    </row>
    <row r="7470" spans="1:6">
      <c r="A7470" t="s">
        <v>15733</v>
      </c>
      <c r="B7470" t="str">
        <f>'4T'!$BC$20</f>
        <v>B0899GROE_HDW</v>
      </c>
      <c r="F7470" t="str">
        <f>IF(ISBLANK('4T'!$H$20),"",'4T'!$H$20)</f>
        <v/>
      </c>
    </row>
    <row r="7471" spans="1:6">
      <c r="A7471" t="s">
        <v>15733</v>
      </c>
      <c r="B7471" t="str">
        <f>'4T'!$BD$20</f>
        <v>B0910GROE_STW</v>
      </c>
      <c r="F7471" t="str">
        <f>IF(ISBLANK('4T'!$I$20),"",'4T'!$I$20)</f>
        <v/>
      </c>
    </row>
    <row r="7472" spans="1:6">
      <c r="A7472" t="s">
        <v>15733</v>
      </c>
      <c r="B7472" t="str">
        <f>'4T'!$BE$20</f>
        <v>B0921GROE_SLW</v>
      </c>
      <c r="F7472" t="str">
        <f>IF(ISBLANK('4T'!$J$20),"",'4T'!$J$20)</f>
        <v/>
      </c>
    </row>
    <row r="7473" spans="1:6">
      <c r="A7473" t="s">
        <v>15733</v>
      </c>
      <c r="B7473" t="str">
        <f>'4T'!$BF$20</f>
        <v>B0932GROE_SAB</v>
      </c>
      <c r="F7473" t="str">
        <f>IF(ISBLANK('4T'!$K$20),"",'4T'!$K$20)</f>
        <v/>
      </c>
    </row>
    <row r="7474" spans="1:6">
      <c r="A7474" t="s">
        <v>15733</v>
      </c>
      <c r="B7474" t="str">
        <f>'4T'!$BG$20</f>
        <v>B0943GROE_SEB</v>
      </c>
      <c r="F7474" t="str">
        <f>IF(ISBLANK('4T'!$L$20),"",'4T'!$L$20)</f>
        <v/>
      </c>
    </row>
    <row r="7475" spans="1:6">
      <c r="A7475" t="s">
        <v>15733</v>
      </c>
      <c r="B7475" t="str">
        <f>'4T'!$BH$20</f>
        <v>B0954GROE_SDB</v>
      </c>
      <c r="F7475" t="str">
        <f>IF(ISBLANK('4T'!$M$20),"",'4T'!$M$20)</f>
        <v/>
      </c>
    </row>
    <row r="7476" spans="1:6">
      <c r="A7476" t="s">
        <v>15733</v>
      </c>
      <c r="B7476" t="str">
        <f>'4T'!$BI$20</f>
        <v>B0761GROE_TOB</v>
      </c>
      <c r="F7476">
        <f>IF(ISBLANK('4T'!$N$20),"",'4T'!$N$20)</f>
        <v>0</v>
      </c>
    </row>
    <row r="7477" spans="1:6">
      <c r="A7477" t="s">
        <v>15733</v>
      </c>
      <c r="B7477" t="str">
        <f>'4T'!$BJ$20</f>
        <v>B0965GROC_FOW</v>
      </c>
      <c r="F7477" t="str">
        <f>IF(ISBLANK('4T'!$O$20),"",'4T'!$O$20)</f>
        <v/>
      </c>
    </row>
    <row r="7478" spans="1:6">
      <c r="A7478" t="s">
        <v>15733</v>
      </c>
      <c r="B7478" t="str">
        <f>'4T'!$BK$20</f>
        <v>B0976GROC_SUW</v>
      </c>
      <c r="F7478" t="str">
        <f>IF(ISBLANK('4T'!$P$20),"",'4T'!$P$20)</f>
        <v/>
      </c>
    </row>
    <row r="7479" spans="1:6">
      <c r="A7479" t="s">
        <v>15733</v>
      </c>
      <c r="B7479" t="str">
        <f>'4T'!$BL$20</f>
        <v>B0987GROC_HDW</v>
      </c>
      <c r="F7479" t="str">
        <f>IF(ISBLANK('4T'!$Q$20),"",'4T'!$Q$20)</f>
        <v/>
      </c>
    </row>
    <row r="7480" spans="1:6">
      <c r="A7480" t="s">
        <v>15733</v>
      </c>
      <c r="B7480" t="str">
        <f>'4T'!$BM$20</f>
        <v>B0998GROC_STW</v>
      </c>
      <c r="F7480" t="str">
        <f>IF(ISBLANK('4T'!$R$20),"",'4T'!$R$20)</f>
        <v/>
      </c>
    </row>
    <row r="7481" spans="1:6">
      <c r="A7481" t="s">
        <v>15733</v>
      </c>
      <c r="B7481" t="str">
        <f>'4T'!$BN$20</f>
        <v>B1010GROC_SLW</v>
      </c>
      <c r="F7481" t="str">
        <f>IF(ISBLANK('4T'!$S$20),"",'4T'!$S$20)</f>
        <v/>
      </c>
    </row>
    <row r="7482" spans="1:6">
      <c r="A7482" t="s">
        <v>15733</v>
      </c>
      <c r="B7482" t="str">
        <f>'4T'!$BO$20</f>
        <v>B1021GROC_SAB</v>
      </c>
      <c r="F7482" t="str">
        <f>IF(ISBLANK('4T'!$T$20),"",'4T'!$T$20)</f>
        <v/>
      </c>
    </row>
    <row r="7483" spans="1:6">
      <c r="A7483" t="s">
        <v>15733</v>
      </c>
      <c r="B7483" t="str">
        <f>'4T'!$BP$20</f>
        <v>B1032GROC_SEB</v>
      </c>
      <c r="F7483" t="str">
        <f>IF(ISBLANK('4T'!$U$20),"",'4T'!$U$20)</f>
        <v/>
      </c>
    </row>
    <row r="7484" spans="1:6">
      <c r="A7484" t="s">
        <v>15733</v>
      </c>
      <c r="B7484" t="str">
        <f>'4T'!$BQ$20</f>
        <v>B1043GROC_SDB</v>
      </c>
      <c r="F7484" t="str">
        <f>IF(ISBLANK('4T'!$V$20),"",'4T'!$V$20)</f>
        <v/>
      </c>
    </row>
    <row r="7485" spans="1:6">
      <c r="A7485" t="s">
        <v>15733</v>
      </c>
      <c r="B7485" t="str">
        <f>'4T'!$BR$20</f>
        <v>B0767GROC_TOB</v>
      </c>
      <c r="F7485">
        <f>IF(ISBLANK('4T'!$W$20),"",'4T'!$W$20)</f>
        <v>0</v>
      </c>
    </row>
    <row r="7486" spans="1:6">
      <c r="A7486" t="s">
        <v>15733</v>
      </c>
      <c r="B7486" t="str">
        <f>'4T'!$BA$21</f>
        <v>B0510GRTE_FOW</v>
      </c>
      <c r="F7486">
        <f>IF(ISBLANK('4T'!$F$21),"",'4T'!$F$21)</f>
        <v>0</v>
      </c>
    </row>
    <row r="7487" spans="1:6">
      <c r="A7487" t="s">
        <v>15733</v>
      </c>
      <c r="B7487" t="str">
        <f>'4T'!$BB$21</f>
        <v>B0517GRTE_SUW</v>
      </c>
      <c r="F7487">
        <f>IF(ISBLANK('4T'!$G$21),"",'4T'!$G$21)</f>
        <v>0</v>
      </c>
    </row>
    <row r="7488" spans="1:6">
      <c r="A7488" t="s">
        <v>15733</v>
      </c>
      <c r="B7488" t="str">
        <f>'4T'!$BC$21</f>
        <v>B0524GRTE_HDW</v>
      </c>
      <c r="F7488">
        <f>IF(ISBLANK('4T'!$H$21),"",'4T'!$H$21)</f>
        <v>0</v>
      </c>
    </row>
    <row r="7489" spans="1:6">
      <c r="A7489" t="s">
        <v>15733</v>
      </c>
      <c r="B7489" t="str">
        <f>'4T'!$BD$21</f>
        <v>B0531GRTE_STW</v>
      </c>
      <c r="F7489">
        <f>IF(ISBLANK('4T'!$I$21),"",'4T'!$I$21)</f>
        <v>0</v>
      </c>
    </row>
    <row r="7490" spans="1:6">
      <c r="A7490" t="s">
        <v>15733</v>
      </c>
      <c r="B7490" t="str">
        <f>'4T'!$BE$21</f>
        <v>B0538GRTE_SLW</v>
      </c>
      <c r="F7490">
        <f>IF(ISBLANK('4T'!$J$21),"",'4T'!$J$21)</f>
        <v>0</v>
      </c>
    </row>
    <row r="7491" spans="1:6">
      <c r="A7491" t="s">
        <v>15733</v>
      </c>
      <c r="B7491" t="str">
        <f>'4T'!$BF$21</f>
        <v>B0544GRTE_SAB</v>
      </c>
      <c r="F7491">
        <f>IF(ISBLANK('4T'!$K$21),"",'4T'!$K$21)</f>
        <v>0</v>
      </c>
    </row>
    <row r="7492" spans="1:6">
      <c r="A7492" t="s">
        <v>15733</v>
      </c>
      <c r="B7492" t="str">
        <f>'4T'!$BG$21</f>
        <v>B0551GRTE_SEB</v>
      </c>
      <c r="F7492">
        <f>IF(ISBLANK('4T'!$L$21),"",'4T'!$L$21)</f>
        <v>0</v>
      </c>
    </row>
    <row r="7493" spans="1:6">
      <c r="A7493" t="s">
        <v>15733</v>
      </c>
      <c r="B7493" t="str">
        <f>'4T'!$BH$21</f>
        <v>B0558GRTE_SDB</v>
      </c>
      <c r="F7493">
        <f>IF(ISBLANK('4T'!$M$21),"",'4T'!$M$21)</f>
        <v>0</v>
      </c>
    </row>
    <row r="7494" spans="1:6">
      <c r="A7494" t="s">
        <v>15733</v>
      </c>
      <c r="B7494" t="str">
        <f>'4T'!$BI$21</f>
        <v>B0565GRTE_TOB</v>
      </c>
      <c r="F7494">
        <f>IF(ISBLANK('4T'!$N$21),"",'4T'!$N$21)</f>
        <v>0</v>
      </c>
    </row>
    <row r="7495" spans="1:6">
      <c r="A7495" t="s">
        <v>15733</v>
      </c>
      <c r="B7495" t="str">
        <f>'4T'!$BJ$21</f>
        <v>B0572GRTC_FOW</v>
      </c>
      <c r="F7495">
        <f>IF(ISBLANK('4T'!$O$21),"",'4T'!$O$21)</f>
        <v>0</v>
      </c>
    </row>
    <row r="7496" spans="1:6">
      <c r="A7496" t="s">
        <v>15733</v>
      </c>
      <c r="B7496" t="str">
        <f>'4T'!$BK$21</f>
        <v>B0579GRTC_SUW</v>
      </c>
      <c r="F7496">
        <f>IF(ISBLANK('4T'!$P$21),"",'4T'!$P$21)</f>
        <v>0</v>
      </c>
    </row>
    <row r="7497" spans="1:6">
      <c r="A7497" t="s">
        <v>15733</v>
      </c>
      <c r="B7497" t="str">
        <f>'4T'!$BL$21</f>
        <v>B0586GRTC_HDW</v>
      </c>
      <c r="F7497">
        <f>IF(ISBLANK('4T'!$Q$21),"",'4T'!$Q$21)</f>
        <v>0</v>
      </c>
    </row>
    <row r="7498" spans="1:6">
      <c r="A7498" t="s">
        <v>15733</v>
      </c>
      <c r="B7498" t="str">
        <f>'4T'!$BM$21</f>
        <v>B0593GRTC_STW</v>
      </c>
      <c r="F7498">
        <f>IF(ISBLANK('4T'!$R$21),"",'4T'!$R$21)</f>
        <v>0</v>
      </c>
    </row>
    <row r="7499" spans="1:6">
      <c r="A7499" t="s">
        <v>15733</v>
      </c>
      <c r="B7499" t="str">
        <f>'4T'!$BN$21</f>
        <v>B0600GRTC_SLW</v>
      </c>
      <c r="F7499">
        <f>IF(ISBLANK('4T'!$S$21),"",'4T'!$S$21)</f>
        <v>0</v>
      </c>
    </row>
    <row r="7500" spans="1:6">
      <c r="A7500" t="s">
        <v>15733</v>
      </c>
      <c r="B7500" t="str">
        <f>'4T'!$BO$21</f>
        <v>B0607GRTC_SAB</v>
      </c>
      <c r="F7500">
        <f>IF(ISBLANK('4T'!$T$21),"",'4T'!$T$21)</f>
        <v>0</v>
      </c>
    </row>
    <row r="7501" spans="1:6">
      <c r="A7501" t="s">
        <v>15733</v>
      </c>
      <c r="B7501" t="str">
        <f>'4T'!$BP$21</f>
        <v>B0614GRTC_SEB</v>
      </c>
      <c r="F7501">
        <f>IF(ISBLANK('4T'!$U$21),"",'4T'!$U$21)</f>
        <v>0</v>
      </c>
    </row>
    <row r="7502" spans="1:6">
      <c r="A7502" t="s">
        <v>15733</v>
      </c>
      <c r="B7502" t="str">
        <f>'4T'!$BQ$21</f>
        <v>B0621GRTC_SDB</v>
      </c>
      <c r="F7502">
        <f>IF(ISBLANK('4T'!$V$21),"",'4T'!$V$21)</f>
        <v>0</v>
      </c>
    </row>
    <row r="7503" spans="1:6">
      <c r="A7503" t="s">
        <v>15733</v>
      </c>
      <c r="B7503" t="str">
        <f>'4T'!$BR$21</f>
        <v>B0628GRTC_TOB</v>
      </c>
      <c r="F7503">
        <f>IF(ISBLANK('4T'!$W$21),"",'4T'!$W$21)</f>
        <v>0</v>
      </c>
    </row>
    <row r="7504" spans="1:6">
      <c r="A7504" t="s">
        <v>15733</v>
      </c>
      <c r="B7504" t="str">
        <f>'4T'!$BA$22</f>
        <v>B0511TGCE_FOW</v>
      </c>
      <c r="F7504">
        <f>IF(ISBLANK('4T'!$F$22),"",'4T'!$F$22)</f>
        <v>0</v>
      </c>
    </row>
    <row r="7505" spans="1:6">
      <c r="A7505" t="s">
        <v>15733</v>
      </c>
      <c r="B7505" t="str">
        <f>'4T'!$BB$22</f>
        <v>B0518TGCE_SUW</v>
      </c>
      <c r="F7505">
        <f>IF(ISBLANK('4T'!$G$22),"",'4T'!$G$22)</f>
        <v>0</v>
      </c>
    </row>
    <row r="7506" spans="1:6">
      <c r="A7506" t="s">
        <v>15733</v>
      </c>
      <c r="B7506" t="str">
        <f>'4T'!$BC$22</f>
        <v>B0525TGCE_HDW</v>
      </c>
      <c r="F7506">
        <f>IF(ISBLANK('4T'!$H$22),"",'4T'!$H$22)</f>
        <v>0</v>
      </c>
    </row>
    <row r="7507" spans="1:6">
      <c r="A7507" t="s">
        <v>15733</v>
      </c>
      <c r="B7507" t="str">
        <f>'4T'!$BD$22</f>
        <v>B0532TGCE_STW</v>
      </c>
      <c r="F7507">
        <f>IF(ISBLANK('4T'!$I$22),"",'4T'!$I$22)</f>
        <v>0</v>
      </c>
    </row>
    <row r="7508" spans="1:6">
      <c r="A7508" t="s">
        <v>15733</v>
      </c>
      <c r="B7508" t="str">
        <f>'4T'!$BE$22</f>
        <v>B0539TGCE_SLW</v>
      </c>
      <c r="F7508">
        <f>IF(ISBLANK('4T'!$J$22),"",'4T'!$J$22)</f>
        <v>0</v>
      </c>
    </row>
    <row r="7509" spans="1:6">
      <c r="A7509" t="s">
        <v>15733</v>
      </c>
      <c r="B7509" t="str">
        <f>'4T'!$BF$22</f>
        <v>B0545TGCE_SAB</v>
      </c>
      <c r="F7509">
        <f>IF(ISBLANK('4T'!$K$22),"",'4T'!$K$22)</f>
        <v>0</v>
      </c>
    </row>
    <row r="7510" spans="1:6">
      <c r="A7510" t="s">
        <v>15733</v>
      </c>
      <c r="B7510" t="str">
        <f>'4T'!$BG$22</f>
        <v>B0552TGCE_SEB</v>
      </c>
      <c r="F7510">
        <f>IF(ISBLANK('4T'!$L$22),"",'4T'!$L$22)</f>
        <v>0</v>
      </c>
    </row>
    <row r="7511" spans="1:6">
      <c r="A7511" t="s">
        <v>15733</v>
      </c>
      <c r="B7511" t="str">
        <f>'4T'!$BH$22</f>
        <v>B0559TGCE_SDB</v>
      </c>
      <c r="F7511">
        <f>IF(ISBLANK('4T'!$M$22),"",'4T'!$M$22)</f>
        <v>0</v>
      </c>
    </row>
    <row r="7512" spans="1:6">
      <c r="A7512" t="s">
        <v>15733</v>
      </c>
      <c r="B7512" t="str">
        <f>'4T'!$BI$22</f>
        <v>B0566TGCE_TOB</v>
      </c>
      <c r="F7512">
        <f>IF(ISBLANK('4T'!$N$22),"",'4T'!$N$22)</f>
        <v>0</v>
      </c>
    </row>
    <row r="7513" spans="1:6">
      <c r="A7513" t="s">
        <v>15733</v>
      </c>
      <c r="B7513" t="str">
        <f>'4T'!$BJ$22</f>
        <v>B0573TGCC_FOW</v>
      </c>
      <c r="F7513">
        <f>IF(ISBLANK('4T'!$O$22),"",'4T'!$O$22)</f>
        <v>0</v>
      </c>
    </row>
    <row r="7514" spans="1:6">
      <c r="A7514" t="s">
        <v>15733</v>
      </c>
      <c r="B7514" t="str">
        <f>'4T'!$BK$22</f>
        <v>B0580TGCC_SUW</v>
      </c>
      <c r="F7514">
        <f>IF(ISBLANK('4T'!$P$22),"",'4T'!$P$22)</f>
        <v>0</v>
      </c>
    </row>
    <row r="7515" spans="1:6">
      <c r="A7515" t="s">
        <v>15733</v>
      </c>
      <c r="B7515" t="str">
        <f>'4T'!$BL$22</f>
        <v>B0587TGCC_HDW</v>
      </c>
      <c r="F7515">
        <f>IF(ISBLANK('4T'!$Q$22),"",'4T'!$Q$22)</f>
        <v>0</v>
      </c>
    </row>
    <row r="7516" spans="1:6">
      <c r="A7516" t="s">
        <v>15733</v>
      </c>
      <c r="B7516" t="str">
        <f>'4T'!$BM$22</f>
        <v>B0594TGCC_STW</v>
      </c>
      <c r="F7516">
        <f>IF(ISBLANK('4T'!$R$22),"",'4T'!$R$22)</f>
        <v>0</v>
      </c>
    </row>
    <row r="7517" spans="1:6">
      <c r="A7517" t="s">
        <v>15733</v>
      </c>
      <c r="B7517" t="str">
        <f>'4T'!$BN$22</f>
        <v>B0601TGCC_SLW</v>
      </c>
      <c r="F7517">
        <f>IF(ISBLANK('4T'!$S$22),"",'4T'!$S$22)</f>
        <v>0</v>
      </c>
    </row>
    <row r="7518" spans="1:6">
      <c r="A7518" t="s">
        <v>15733</v>
      </c>
      <c r="B7518" t="str">
        <f>'4T'!$BO$22</f>
        <v>B0608TGCC_SAB</v>
      </c>
      <c r="F7518">
        <f>IF(ISBLANK('4T'!$T$22),"",'4T'!$T$22)</f>
        <v>0</v>
      </c>
    </row>
    <row r="7519" spans="1:6">
      <c r="A7519" t="s">
        <v>15733</v>
      </c>
      <c r="B7519" t="str">
        <f>'4T'!$BP$22</f>
        <v>B0615TGCC_SEB</v>
      </c>
      <c r="F7519">
        <f>IF(ISBLANK('4T'!$U$22),"",'4T'!$U$22)</f>
        <v>0</v>
      </c>
    </row>
    <row r="7520" spans="1:6">
      <c r="A7520" t="s">
        <v>15733</v>
      </c>
      <c r="B7520" t="str">
        <f>'4T'!$BQ$22</f>
        <v>B0622TGCC_SDB</v>
      </c>
      <c r="F7520">
        <f>IF(ISBLANK('4T'!$V$22),"",'4T'!$V$22)</f>
        <v>0</v>
      </c>
    </row>
    <row r="7521" spans="1:6">
      <c r="A7521" t="s">
        <v>15733</v>
      </c>
      <c r="B7521" t="str">
        <f>'4T'!$BR$22</f>
        <v>B0629TGCC_TOB</v>
      </c>
      <c r="F7521">
        <f>IF(ISBLANK('4T'!$W$22),"",'4T'!$W$22)</f>
        <v>0</v>
      </c>
    </row>
    <row r="7522" spans="1:6">
      <c r="A7522" t="s">
        <v>15733</v>
      </c>
      <c r="B7522" t="str">
        <f>'4T'!$BA$23</f>
        <v>B0512TGOE_FOW</v>
      </c>
      <c r="F7522">
        <f>IF(ISBLANK('4T'!$F$23),"",'4T'!$F$23)</f>
        <v>0</v>
      </c>
    </row>
    <row r="7523" spans="1:6">
      <c r="A7523" t="s">
        <v>15733</v>
      </c>
      <c r="B7523" t="str">
        <f>'4T'!$BB$23</f>
        <v>B0519TGOE_SUW</v>
      </c>
      <c r="F7523">
        <f>IF(ISBLANK('4T'!$G$23),"",'4T'!$G$23)</f>
        <v>0</v>
      </c>
    </row>
    <row r="7524" spans="1:6">
      <c r="A7524" t="s">
        <v>15733</v>
      </c>
      <c r="B7524" t="str">
        <f>'4T'!$BC$23</f>
        <v>B0526TGOE_HDW</v>
      </c>
      <c r="F7524">
        <f>IF(ISBLANK('4T'!$H$23),"",'4T'!$H$23)</f>
        <v>0</v>
      </c>
    </row>
    <row r="7525" spans="1:6">
      <c r="A7525" t="s">
        <v>15733</v>
      </c>
      <c r="B7525" t="str">
        <f>'4T'!$BD$23</f>
        <v>B0533TGOE_STW</v>
      </c>
      <c r="F7525">
        <f>IF(ISBLANK('4T'!$I$23),"",'4T'!$I$23)</f>
        <v>0</v>
      </c>
    </row>
    <row r="7526" spans="1:6">
      <c r="A7526" t="s">
        <v>15733</v>
      </c>
      <c r="B7526" t="str">
        <f>'4T'!$BE$23</f>
        <v>B0540TGOE_SLW</v>
      </c>
      <c r="F7526">
        <f>IF(ISBLANK('4T'!$J$23),"",'4T'!$J$23)</f>
        <v>0</v>
      </c>
    </row>
    <row r="7527" spans="1:6">
      <c r="A7527" t="s">
        <v>15733</v>
      </c>
      <c r="B7527" t="str">
        <f>'4T'!$BF$23</f>
        <v>B0546TGOE_SAB</v>
      </c>
      <c r="F7527">
        <f>IF(ISBLANK('4T'!$K$23),"",'4T'!$K$23)</f>
        <v>0</v>
      </c>
    </row>
    <row r="7528" spans="1:6">
      <c r="A7528" t="s">
        <v>15733</v>
      </c>
      <c r="B7528" t="str">
        <f>'4T'!$BG$23</f>
        <v>B0553TGOE_SEB</v>
      </c>
      <c r="F7528">
        <f>IF(ISBLANK('4T'!$L$23),"",'4T'!$L$23)</f>
        <v>0</v>
      </c>
    </row>
    <row r="7529" spans="1:6">
      <c r="A7529" t="s">
        <v>15733</v>
      </c>
      <c r="B7529" t="str">
        <f>'4T'!$BH$23</f>
        <v>B0560TGOE_SDB</v>
      </c>
      <c r="F7529">
        <f>IF(ISBLANK('4T'!$M$23),"",'4T'!$M$23)</f>
        <v>0</v>
      </c>
    </row>
    <row r="7530" spans="1:6">
      <c r="A7530" t="s">
        <v>15733</v>
      </c>
      <c r="B7530" t="str">
        <f>'4T'!$BI$23</f>
        <v>B0567TGOE_TOB</v>
      </c>
      <c r="F7530">
        <f>IF(ISBLANK('4T'!$N$23),"",'4T'!$N$23)</f>
        <v>0</v>
      </c>
    </row>
    <row r="7531" spans="1:6">
      <c r="A7531" t="s">
        <v>15733</v>
      </c>
      <c r="B7531" t="str">
        <f>'4T'!$BJ$23</f>
        <v>B0574TGOC_FOW</v>
      </c>
      <c r="F7531">
        <f>IF(ISBLANK('4T'!$O$23),"",'4T'!$O$23)</f>
        <v>0</v>
      </c>
    </row>
    <row r="7532" spans="1:6">
      <c r="A7532" t="s">
        <v>15733</v>
      </c>
      <c r="B7532" t="str">
        <f>'4T'!$BK$23</f>
        <v>B0581TGOC_SUW</v>
      </c>
      <c r="F7532">
        <f>IF(ISBLANK('4T'!$P$23),"",'4T'!$P$23)</f>
        <v>0</v>
      </c>
    </row>
    <row r="7533" spans="1:6">
      <c r="A7533" t="s">
        <v>15733</v>
      </c>
      <c r="B7533" t="str">
        <f>'4T'!$BL$23</f>
        <v>B0588TGOC_HDW</v>
      </c>
      <c r="F7533">
        <f>IF(ISBLANK('4T'!$Q$23),"",'4T'!$Q$23)</f>
        <v>0</v>
      </c>
    </row>
    <row r="7534" spans="1:6">
      <c r="A7534" t="s">
        <v>15733</v>
      </c>
      <c r="B7534" t="str">
        <f>'4T'!$BM$23</f>
        <v>B0595TGOC_STW</v>
      </c>
      <c r="F7534">
        <f>IF(ISBLANK('4T'!$R$23),"",'4T'!$R$23)</f>
        <v>0</v>
      </c>
    </row>
    <row r="7535" spans="1:6">
      <c r="A7535" t="s">
        <v>15733</v>
      </c>
      <c r="B7535" t="str">
        <f>'4T'!$BN$23</f>
        <v>B0602TGOC_SLW</v>
      </c>
      <c r="F7535">
        <f>IF(ISBLANK('4T'!$S$23),"",'4T'!$S$23)</f>
        <v>0</v>
      </c>
    </row>
    <row r="7536" spans="1:6">
      <c r="A7536" t="s">
        <v>15733</v>
      </c>
      <c r="B7536" t="str">
        <f>'4T'!$BO$23</f>
        <v>B0609TGOC_SAB</v>
      </c>
      <c r="F7536">
        <f>IF(ISBLANK('4T'!$T$23),"",'4T'!$T$23)</f>
        <v>0</v>
      </c>
    </row>
    <row r="7537" spans="1:6">
      <c r="A7537" t="s">
        <v>15733</v>
      </c>
      <c r="B7537" t="str">
        <f>'4T'!$BP$23</f>
        <v>B0616TGOC_SEB</v>
      </c>
      <c r="F7537">
        <f>IF(ISBLANK('4T'!$U$23),"",'4T'!$U$23)</f>
        <v>0</v>
      </c>
    </row>
    <row r="7538" spans="1:6">
      <c r="A7538" t="s">
        <v>15733</v>
      </c>
      <c r="B7538" t="str">
        <f>'4T'!$BQ$23</f>
        <v>B0623TGOC_SDB</v>
      </c>
      <c r="F7538">
        <f>IF(ISBLANK('4T'!$V$23),"",'4T'!$V$23)</f>
        <v>0</v>
      </c>
    </row>
    <row r="7539" spans="1:6">
      <c r="A7539" t="s">
        <v>15733</v>
      </c>
      <c r="B7539" t="str">
        <f>'4T'!$BR$23</f>
        <v>B0630TGOC_TOB</v>
      </c>
      <c r="F7539">
        <f>IF(ISBLANK('4T'!$W$23),"",'4T'!$W$23)</f>
        <v>0</v>
      </c>
    </row>
    <row r="7540" spans="1:6">
      <c r="A7540" t="s">
        <v>15733</v>
      </c>
      <c r="B7540" t="str">
        <f>'4T'!$BA$24</f>
        <v>B0513TGTE_FOW</v>
      </c>
      <c r="F7540">
        <f>IF(ISBLANK('4T'!$F$24),"",'4T'!$F$24)</f>
        <v>0</v>
      </c>
    </row>
    <row r="7541" spans="1:6">
      <c r="A7541" t="s">
        <v>15733</v>
      </c>
      <c r="B7541" t="str">
        <f>'4T'!$BB$24</f>
        <v>B0520TGTE_SUW</v>
      </c>
      <c r="F7541">
        <f>IF(ISBLANK('4T'!$G$24),"",'4T'!$G$24)</f>
        <v>0</v>
      </c>
    </row>
    <row r="7542" spans="1:6">
      <c r="A7542" t="s">
        <v>15733</v>
      </c>
      <c r="B7542" t="str">
        <f>'4T'!$BC$24</f>
        <v>B0527TGTE_HDW</v>
      </c>
      <c r="F7542">
        <f>IF(ISBLANK('4T'!$H$24),"",'4T'!$H$24)</f>
        <v>0</v>
      </c>
    </row>
    <row r="7543" spans="1:6">
      <c r="A7543" t="s">
        <v>15733</v>
      </c>
      <c r="B7543" t="str">
        <f>'4T'!$BD$24</f>
        <v>B0534TGTE_STW</v>
      </c>
      <c r="F7543">
        <f>IF(ISBLANK('4T'!$I$24),"",'4T'!$I$24)</f>
        <v>0</v>
      </c>
    </row>
    <row r="7544" spans="1:6">
      <c r="A7544" t="s">
        <v>15733</v>
      </c>
      <c r="B7544" t="str">
        <f>'4T'!$BE$24</f>
        <v>B0541TGTE_SLW</v>
      </c>
      <c r="F7544">
        <f>IF(ISBLANK('4T'!$J$24),"",'4T'!$J$24)</f>
        <v>0</v>
      </c>
    </row>
    <row r="7545" spans="1:6">
      <c r="A7545" t="s">
        <v>15733</v>
      </c>
      <c r="B7545" t="str">
        <f>'4T'!$BF$24</f>
        <v>B0547TGTE_SAB</v>
      </c>
      <c r="F7545">
        <f>IF(ISBLANK('4T'!$K$24),"",'4T'!$K$24)</f>
        <v>0</v>
      </c>
    </row>
    <row r="7546" spans="1:6">
      <c r="A7546" t="s">
        <v>15733</v>
      </c>
      <c r="B7546" t="str">
        <f>'4T'!$BG$24</f>
        <v>B0554TGTE_SEB</v>
      </c>
      <c r="F7546">
        <f>IF(ISBLANK('4T'!$L$24),"",'4T'!$L$24)</f>
        <v>0</v>
      </c>
    </row>
    <row r="7547" spans="1:6">
      <c r="A7547" t="s">
        <v>15733</v>
      </c>
      <c r="B7547" t="str">
        <f>'4T'!$BH$24</f>
        <v>B0561TGTE_SDB</v>
      </c>
      <c r="F7547">
        <f>IF(ISBLANK('4T'!$M$24),"",'4T'!$M$24)</f>
        <v>0</v>
      </c>
    </row>
    <row r="7548" spans="1:6">
      <c r="A7548" t="s">
        <v>15733</v>
      </c>
      <c r="B7548" t="str">
        <f>'4T'!$BI$24</f>
        <v>B0568TGTE_TOB</v>
      </c>
      <c r="F7548">
        <f>IF(ISBLANK('4T'!$N$24),"",'4T'!$N$24)</f>
        <v>0</v>
      </c>
    </row>
    <row r="7549" spans="1:6">
      <c r="A7549" t="s">
        <v>15733</v>
      </c>
      <c r="B7549" t="str">
        <f>'4T'!$BJ$24</f>
        <v>B0575TGTC_FOW</v>
      </c>
      <c r="F7549">
        <f>IF(ISBLANK('4T'!$O$24),"",'4T'!$O$24)</f>
        <v>0</v>
      </c>
    </row>
    <row r="7550" spans="1:6">
      <c r="A7550" t="s">
        <v>15733</v>
      </c>
      <c r="B7550" t="str">
        <f>'4T'!$BK$24</f>
        <v>B0582TGTC_SUW</v>
      </c>
      <c r="F7550">
        <f>IF(ISBLANK('4T'!$P$24),"",'4T'!$P$24)</f>
        <v>0</v>
      </c>
    </row>
    <row r="7551" spans="1:6">
      <c r="A7551" t="s">
        <v>15733</v>
      </c>
      <c r="B7551" t="str">
        <f>'4T'!$BL$24</f>
        <v>B0589TGTC_HDW</v>
      </c>
      <c r="F7551">
        <f>IF(ISBLANK('4T'!$Q$24),"",'4T'!$Q$24)</f>
        <v>0</v>
      </c>
    </row>
    <row r="7552" spans="1:6">
      <c r="A7552" t="s">
        <v>15733</v>
      </c>
      <c r="B7552" t="str">
        <f>'4T'!$BM$24</f>
        <v>B0596TGTC_STW</v>
      </c>
      <c r="F7552">
        <f>IF(ISBLANK('4T'!$R$24),"",'4T'!$R$24)</f>
        <v>0</v>
      </c>
    </row>
    <row r="7553" spans="1:6">
      <c r="A7553" t="s">
        <v>15733</v>
      </c>
      <c r="B7553" t="str">
        <f>'4T'!$BN$24</f>
        <v>B0603TGTC_SLW</v>
      </c>
      <c r="F7553">
        <f>IF(ISBLANK('4T'!$S$24),"",'4T'!$S$24)</f>
        <v>0</v>
      </c>
    </row>
    <row r="7554" spans="1:6">
      <c r="A7554" t="s">
        <v>15733</v>
      </c>
      <c r="B7554" t="str">
        <f>'4T'!$BO$24</f>
        <v>B0610TGTC_SAB</v>
      </c>
      <c r="F7554">
        <f>IF(ISBLANK('4T'!$T$24),"",'4T'!$T$24)</f>
        <v>0</v>
      </c>
    </row>
    <row r="7555" spans="1:6">
      <c r="A7555" t="s">
        <v>15733</v>
      </c>
      <c r="B7555" t="str">
        <f>'4T'!$BP$24</f>
        <v>B0617TGTC_SEB</v>
      </c>
      <c r="F7555">
        <f>IF(ISBLANK('4T'!$U$24),"",'4T'!$U$24)</f>
        <v>0</v>
      </c>
    </row>
    <row r="7556" spans="1:6">
      <c r="A7556" t="s">
        <v>15733</v>
      </c>
      <c r="B7556" t="str">
        <f>'4T'!$BQ$24</f>
        <v>B0624TGTC_SDB</v>
      </c>
      <c r="F7556">
        <f>IF(ISBLANK('4T'!$V$24),"",'4T'!$V$24)</f>
        <v>0</v>
      </c>
    </row>
    <row r="7557" spans="1:6">
      <c r="A7557" t="s">
        <v>15733</v>
      </c>
      <c r="B7557" t="str">
        <f>'4T'!$BR$24</f>
        <v>B0631TGTC_TOB</v>
      </c>
      <c r="F7557">
        <f>IF(ISBLANK('4T'!$W$24),"",'4T'!$W$24)</f>
        <v>0</v>
      </c>
    </row>
    <row r="7558" spans="1:6">
      <c r="A7558" t="s">
        <v>15734</v>
      </c>
      <c r="B7558" s="2079" t="str">
        <f>'4U'!$AJ$9</f>
        <v>B0632GTAB_WR</v>
      </c>
      <c r="F7558" t="str">
        <f>IF(ISBLANK('4U'!$E$9),"",'4U'!$E$9)</f>
        <v/>
      </c>
    </row>
    <row r="7559" spans="1:6">
      <c r="A7559" t="s">
        <v>15734</v>
      </c>
      <c r="B7559" s="2079" t="str">
        <f>'4U'!$AK$9</f>
        <v>B0638GTAB_NP</v>
      </c>
      <c r="F7559" t="str">
        <f>IF(ISBLANK('4U'!$F$9),"",'4U'!$F$9)</f>
        <v/>
      </c>
    </row>
    <row r="7560" spans="1:6">
      <c r="A7560" t="s">
        <v>15734</v>
      </c>
      <c r="B7560" s="2079" t="str">
        <f>'4U'!$AL$9</f>
        <v>B0644GTAB_WP</v>
      </c>
      <c r="F7560" t="str">
        <f>IF(ISBLANK('4U'!$G$9),"",'4U'!$G$9)</f>
        <v/>
      </c>
    </row>
    <row r="7561" spans="1:6">
      <c r="A7561" t="s">
        <v>15734</v>
      </c>
      <c r="B7561" s="2079" t="str">
        <f>'4U'!$AN$9</f>
        <v>B0656GTAB_AC</v>
      </c>
      <c r="F7561" t="str">
        <f>IF(ISBLANK('4U'!$I$9),"",'4U'!$I$9)</f>
        <v/>
      </c>
    </row>
    <row r="7562" spans="1:6">
      <c r="A7562" t="s">
        <v>15734</v>
      </c>
      <c r="B7562" s="2079" t="str">
        <f>'4U'!$AO$9</f>
        <v>B0662GPAB_WR</v>
      </c>
      <c r="F7562" t="str">
        <f>IF(ISBLANK('4U'!$J$9),"",'4U'!$J$9)</f>
        <v/>
      </c>
    </row>
    <row r="7563" spans="1:6">
      <c r="A7563" t="s">
        <v>15734</v>
      </c>
      <c r="B7563" s="2079" t="str">
        <f>'4U'!$AP$9</f>
        <v>B0668GPAB_NP</v>
      </c>
      <c r="F7563" t="str">
        <f>IF(ISBLANK('4U'!$K$9),"",'4U'!$K$9)</f>
        <v/>
      </c>
    </row>
    <row r="7564" spans="1:6">
      <c r="A7564" t="s">
        <v>15734</v>
      </c>
      <c r="B7564" s="2079" t="str">
        <f>'4U'!$AQ$9</f>
        <v>B0674GPAB_WP</v>
      </c>
      <c r="F7564" t="str">
        <f>IF(ISBLANK('4U'!$L$9),"",'4U'!$L$9)</f>
        <v/>
      </c>
    </row>
    <row r="7565" spans="1:6">
      <c r="A7565" t="s">
        <v>15734</v>
      </c>
      <c r="B7565" s="2079" t="str">
        <f>'4U'!$AS$9</f>
        <v>B0686GPAB_AC</v>
      </c>
      <c r="F7565" t="str">
        <f>IF(ISBLANK('4U'!$N$9),"",'4U'!$N$9)</f>
        <v/>
      </c>
    </row>
    <row r="7566" spans="1:6">
      <c r="A7566" t="s">
        <v>15734</v>
      </c>
      <c r="B7566" s="2079" t="str">
        <f>'4U'!$AJ$10</f>
        <v>B0633GTAT_WR</v>
      </c>
      <c r="F7566" t="str">
        <f>IF(ISBLANK('4U'!$E$10),"",'4U'!$E$10)</f>
        <v/>
      </c>
    </row>
    <row r="7567" spans="1:6">
      <c r="A7567" t="s">
        <v>15734</v>
      </c>
      <c r="B7567" s="2079" t="str">
        <f>'4U'!$AK$10</f>
        <v>B0639GTAT_NP</v>
      </c>
      <c r="F7567" t="str">
        <f>IF(ISBLANK('4U'!$F$10),"",'4U'!$F$10)</f>
        <v/>
      </c>
    </row>
    <row r="7568" spans="1:6">
      <c r="A7568" t="s">
        <v>15734</v>
      </c>
      <c r="B7568" s="2079" t="str">
        <f>'4U'!$AL$10</f>
        <v>B0645GTAT_WP</v>
      </c>
      <c r="F7568" t="str">
        <f>IF(ISBLANK('4U'!$G$10),"",'4U'!$G$10)</f>
        <v/>
      </c>
    </row>
    <row r="7569" spans="1:6">
      <c r="A7569" t="s">
        <v>15734</v>
      </c>
      <c r="B7569" s="2079" t="str">
        <f>'4U'!$AN$10</f>
        <v>B0657GTAT_AC</v>
      </c>
      <c r="F7569" t="str">
        <f>IF(ISBLANK('4U'!$I$10),"",'4U'!$I$10)</f>
        <v/>
      </c>
    </row>
    <row r="7570" spans="1:6">
      <c r="A7570" t="s">
        <v>15734</v>
      </c>
      <c r="B7570" s="2079" t="str">
        <f>'4U'!$AO$10</f>
        <v>B0663GPAT_WR</v>
      </c>
      <c r="F7570" t="str">
        <f>IF(ISBLANK('4U'!$J$10),"",'4U'!$J$10)</f>
        <v/>
      </c>
    </row>
    <row r="7571" spans="1:6">
      <c r="A7571" t="s">
        <v>15734</v>
      </c>
      <c r="B7571" s="2079" t="str">
        <f>'4U'!$AP$10</f>
        <v>B0669GPAT_NP</v>
      </c>
      <c r="F7571" t="str">
        <f>IF(ISBLANK('4U'!$K$10),"",'4U'!$K$10)</f>
        <v/>
      </c>
    </row>
    <row r="7572" spans="1:6">
      <c r="A7572" t="s">
        <v>15734</v>
      </c>
      <c r="B7572" s="2079" t="str">
        <f>'4U'!$AQ$10</f>
        <v>B0675GPAT_WP</v>
      </c>
      <c r="F7572" t="str">
        <f>IF(ISBLANK('4U'!$L$10),"",'4U'!$L$10)</f>
        <v/>
      </c>
    </row>
    <row r="7573" spans="1:6">
      <c r="A7573" t="s">
        <v>15734</v>
      </c>
      <c r="B7573" s="2079" t="str">
        <f>'4U'!$AS$10</f>
        <v>B0687GPAT_AC</v>
      </c>
      <c r="F7573" t="str">
        <f>IF(ISBLANK('4U'!$N$10),"",'4U'!$N$10)</f>
        <v/>
      </c>
    </row>
    <row r="7574" spans="1:6">
      <c r="A7574" t="s">
        <v>15734</v>
      </c>
      <c r="B7574" s="2079" t="str">
        <f>'4U'!$AJ$11</f>
        <v>B0692GTV_WR</v>
      </c>
      <c r="F7574">
        <f>IF(ISBLANK('4U'!$E$11),"",'4U'!$E$11)</f>
        <v>0</v>
      </c>
    </row>
    <row r="7575" spans="1:6">
      <c r="A7575" t="s">
        <v>15734</v>
      </c>
      <c r="B7575" s="2079" t="str">
        <f>'4U'!$AK$11</f>
        <v>B0700GTV_NP</v>
      </c>
      <c r="F7575">
        <f>IF(ISBLANK('4U'!$F$11),"",'4U'!$F$11)</f>
        <v>0</v>
      </c>
    </row>
    <row r="7576" spans="1:6">
      <c r="A7576" t="s">
        <v>15734</v>
      </c>
      <c r="B7576" s="2079" t="str">
        <f>'4U'!$AL$11</f>
        <v>B0708GTV_WP</v>
      </c>
      <c r="F7576">
        <f>IF(ISBLANK('4U'!$G$11),"",'4U'!$G$11)</f>
        <v>0</v>
      </c>
    </row>
    <row r="7577" spans="1:6">
      <c r="A7577" t="s">
        <v>15734</v>
      </c>
      <c r="B7577" s="2079" t="str">
        <f>'4U'!$AN$11</f>
        <v>B0716GTV_AC</v>
      </c>
      <c r="F7577">
        <f>IF(ISBLANK('4U'!$I$11),"",'4U'!$I$11)</f>
        <v>0</v>
      </c>
    </row>
    <row r="7578" spans="1:6">
      <c r="A7578" t="s">
        <v>15734</v>
      </c>
      <c r="B7578" s="2079" t="str">
        <f>'4U'!$AO$11</f>
        <v>B0724GPV_WR</v>
      </c>
      <c r="F7578">
        <f>IF(ISBLANK('4U'!$J$11),"",'4U'!$J$11)</f>
        <v>0</v>
      </c>
    </row>
    <row r="7579" spans="1:6">
      <c r="A7579" t="s">
        <v>15734</v>
      </c>
      <c r="B7579" s="2079" t="str">
        <f>'4U'!$AP$11</f>
        <v>B0732GPV_NP</v>
      </c>
      <c r="F7579">
        <f>IF(ISBLANK('4U'!$K$11),"",'4U'!$K$11)</f>
        <v>0</v>
      </c>
    </row>
    <row r="7580" spans="1:6">
      <c r="A7580" t="s">
        <v>15734</v>
      </c>
      <c r="B7580" s="2079" t="str">
        <f>'4U'!$AQ$11</f>
        <v>B0740GPV_WP</v>
      </c>
      <c r="F7580">
        <f>IF(ISBLANK('4U'!$L$11),"",'4U'!$L$11)</f>
        <v>0</v>
      </c>
    </row>
    <row r="7581" spans="1:6">
      <c r="A7581" t="s">
        <v>15734</v>
      </c>
      <c r="B7581" s="2079" t="str">
        <f>'4U'!$AS$11</f>
        <v>B0748GPV_AC</v>
      </c>
      <c r="F7581">
        <f>IF(ISBLANK('4U'!$N$11),"",'4U'!$N$11)</f>
        <v>0</v>
      </c>
    </row>
    <row r="7582" spans="1:6">
      <c r="A7582" t="s">
        <v>15734</v>
      </c>
      <c r="B7582" s="2079" t="str">
        <f>'4U'!$AJ$12</f>
        <v>B0634GTVT_WR</v>
      </c>
      <c r="F7582" t="str">
        <f>IF(ISBLANK('4U'!$E$12),"",'4U'!$E$12)</f>
        <v/>
      </c>
    </row>
    <row r="7583" spans="1:6">
      <c r="A7583" t="s">
        <v>15734</v>
      </c>
      <c r="B7583" s="2079" t="str">
        <f>'4U'!$AK$12</f>
        <v>B0640GTVT_NP</v>
      </c>
      <c r="F7583" t="str">
        <f>IF(ISBLANK('4U'!$F$12),"",'4U'!$F$12)</f>
        <v/>
      </c>
    </row>
    <row r="7584" spans="1:6">
      <c r="A7584" t="s">
        <v>15734</v>
      </c>
      <c r="B7584" s="2079" t="str">
        <f>'4U'!$AL$12</f>
        <v>B0646GTVT_WP</v>
      </c>
      <c r="F7584" t="str">
        <f>IF(ISBLANK('4U'!$G$12),"",'4U'!$G$12)</f>
        <v/>
      </c>
    </row>
    <row r="7585" spans="1:6">
      <c r="A7585" t="s">
        <v>15734</v>
      </c>
      <c r="B7585" s="2079" t="str">
        <f>'4U'!$AN$12</f>
        <v>B0658GTVT_AC</v>
      </c>
      <c r="F7585" t="str">
        <f>IF(ISBLANK('4U'!$I$12),"",'4U'!$I$12)</f>
        <v/>
      </c>
    </row>
    <row r="7586" spans="1:6">
      <c r="A7586" t="s">
        <v>15734</v>
      </c>
      <c r="B7586" s="2079" t="str">
        <f>'4U'!$AO$12</f>
        <v>B0664GPVT_WR</v>
      </c>
      <c r="F7586" t="str">
        <f>IF(ISBLANK('4U'!$J$12),"",'4U'!$J$12)</f>
        <v/>
      </c>
    </row>
    <row r="7587" spans="1:6">
      <c r="A7587" t="s">
        <v>15734</v>
      </c>
      <c r="B7587" s="2079" t="str">
        <f>'4U'!$AP$12</f>
        <v>B0670GPVT_NP</v>
      </c>
      <c r="F7587" t="str">
        <f>IF(ISBLANK('4U'!$K$12),"",'4U'!$K$12)</f>
        <v/>
      </c>
    </row>
    <row r="7588" spans="1:6">
      <c r="A7588" t="s">
        <v>15734</v>
      </c>
      <c r="B7588" s="2079" t="str">
        <f>'4U'!$AQ$12</f>
        <v>B0676GPVT_WP</v>
      </c>
      <c r="F7588" t="str">
        <f>IF(ISBLANK('4U'!$L$12),"",'4U'!$L$12)</f>
        <v/>
      </c>
    </row>
    <row r="7589" spans="1:6">
      <c r="A7589" t="s">
        <v>15734</v>
      </c>
      <c r="B7589" s="2079" t="str">
        <f>'4U'!$AS$12</f>
        <v>B0688GPVT_AC</v>
      </c>
      <c r="F7589" t="str">
        <f>IF(ISBLANK('4U'!$N$12),"",'4U'!$N$12)</f>
        <v/>
      </c>
    </row>
    <row r="7590" spans="1:6">
      <c r="A7590" t="s">
        <v>15734</v>
      </c>
      <c r="B7590" s="2079" t="str">
        <f>'4U'!$AJ$13</f>
        <v>B0693GTVE_WR</v>
      </c>
      <c r="F7590">
        <f>IF(ISBLANK('4U'!$E$13),"",'4U'!$E$13)</f>
        <v>0</v>
      </c>
    </row>
    <row r="7591" spans="1:6">
      <c r="A7591" t="s">
        <v>15734</v>
      </c>
      <c r="B7591" s="2079" t="str">
        <f>'4U'!$AK$13</f>
        <v>B0701GTVE_NP</v>
      </c>
      <c r="F7591">
        <f>IF(ISBLANK('4U'!$F$13),"",'4U'!$F$13)</f>
        <v>0</v>
      </c>
    </row>
    <row r="7592" spans="1:6">
      <c r="A7592" t="s">
        <v>15734</v>
      </c>
      <c r="B7592" s="2079" t="str">
        <f>'4U'!$AL$13</f>
        <v>B0709GTVE_WP</v>
      </c>
      <c r="F7592">
        <f>IF(ISBLANK('4U'!$G$13),"",'4U'!$G$13)</f>
        <v>0</v>
      </c>
    </row>
    <row r="7593" spans="1:6">
      <c r="A7593" t="s">
        <v>15734</v>
      </c>
      <c r="B7593" s="2079" t="str">
        <f>'4U'!$AN$13</f>
        <v>B0717GTVE_AC</v>
      </c>
      <c r="F7593">
        <f>IF(ISBLANK('4U'!$I$13),"",'4U'!$I$13)</f>
        <v>0</v>
      </c>
    </row>
    <row r="7594" spans="1:6">
      <c r="A7594" t="s">
        <v>15734</v>
      </c>
      <c r="B7594" s="2079" t="str">
        <f>'4U'!$AO$13</f>
        <v>B0725GPVE_WR</v>
      </c>
      <c r="F7594">
        <f>IF(ISBLANK('4U'!$J$13),"",'4U'!$J$13)</f>
        <v>0</v>
      </c>
    </row>
    <row r="7595" spans="1:6">
      <c r="A7595" t="s">
        <v>15734</v>
      </c>
      <c r="B7595" s="2079" t="str">
        <f>'4U'!$AP$13</f>
        <v>B0733GPVE_NP</v>
      </c>
      <c r="F7595">
        <f>IF(ISBLANK('4U'!$K$13),"",'4U'!$K$13)</f>
        <v>0</v>
      </c>
    </row>
    <row r="7596" spans="1:6">
      <c r="A7596" t="s">
        <v>15734</v>
      </c>
      <c r="B7596" s="2079" t="str">
        <f>'4U'!$AQ$13</f>
        <v>B0741GPVE_WP</v>
      </c>
      <c r="F7596">
        <f>IF(ISBLANK('4U'!$L$13),"",'4U'!$L$13)</f>
        <v>0</v>
      </c>
    </row>
    <row r="7597" spans="1:6">
      <c r="A7597" t="s">
        <v>15734</v>
      </c>
      <c r="B7597" s="2079" t="str">
        <f>'4U'!$AS$13</f>
        <v>B0749GPVE_AC</v>
      </c>
      <c r="F7597">
        <f>IF(ISBLANK('4U'!$N$13),"",'4U'!$N$13)</f>
        <v>0</v>
      </c>
    </row>
    <row r="7598" spans="1:6">
      <c r="A7598" t="s">
        <v>15734</v>
      </c>
      <c r="B7598" s="2082" t="str">
        <f>'4U'!$AJ$14</f>
        <v>B0635GTSO_WR</v>
      </c>
      <c r="F7598" t="str">
        <f>IF(ISBLANK('4U'!$E$14),"",'4U'!$E$14)</f>
        <v/>
      </c>
    </row>
    <row r="7599" spans="1:6">
      <c r="A7599" t="s">
        <v>15734</v>
      </c>
      <c r="B7599" s="2082" t="str">
        <f>'4U'!$AK$14</f>
        <v>B0641GTSO_NP</v>
      </c>
      <c r="F7599" t="str">
        <f>IF(ISBLANK('4U'!$F$14),"",'4U'!$F$14)</f>
        <v/>
      </c>
    </row>
    <row r="7600" spans="1:6">
      <c r="A7600" t="s">
        <v>15734</v>
      </c>
      <c r="B7600" s="2082" t="str">
        <f>'4U'!$AL$14</f>
        <v>B0647GTSO_WP</v>
      </c>
      <c r="F7600" t="str">
        <f>IF(ISBLANK('4U'!$G$14),"",'4U'!$G$14)</f>
        <v/>
      </c>
    </row>
    <row r="7601" spans="1:6">
      <c r="A7601" t="s">
        <v>15734</v>
      </c>
      <c r="B7601" s="2082" t="str">
        <f>'4U'!$AN$14</f>
        <v>B0659GTSO_AC</v>
      </c>
      <c r="F7601" t="str">
        <f>IF(ISBLANK('4U'!$I$14),"",'4U'!$I$14)</f>
        <v/>
      </c>
    </row>
    <row r="7602" spans="1:6">
      <c r="A7602" t="s">
        <v>15734</v>
      </c>
      <c r="B7602" s="2082" t="str">
        <f>'4U'!$AO$14</f>
        <v>B0665GPSO_WR</v>
      </c>
      <c r="F7602" t="str">
        <f>IF(ISBLANK('4U'!$J$14),"",'4U'!$J$14)</f>
        <v/>
      </c>
    </row>
    <row r="7603" spans="1:6">
      <c r="A7603" t="s">
        <v>15734</v>
      </c>
      <c r="B7603" s="2082" t="str">
        <f>'4U'!$AP$14</f>
        <v>B0671GPSO_NP</v>
      </c>
      <c r="F7603" t="str">
        <f>IF(ISBLANK('4U'!$K$14),"",'4U'!$K$14)</f>
        <v/>
      </c>
    </row>
    <row r="7604" spans="1:6">
      <c r="A7604" t="s">
        <v>15734</v>
      </c>
      <c r="B7604" s="2082" t="str">
        <f>'4U'!$AQ$14</f>
        <v>B0677GPSO_WP</v>
      </c>
      <c r="F7604" t="str">
        <f>IF(ISBLANK('4U'!$L$14),"",'4U'!$L$14)</f>
        <v/>
      </c>
    </row>
    <row r="7605" spans="1:6">
      <c r="A7605" t="s">
        <v>15734</v>
      </c>
      <c r="B7605" s="2082" t="str">
        <f>'4U'!$AS$14</f>
        <v>B0689GPSO_AC</v>
      </c>
      <c r="F7605" t="str">
        <f>IF(ISBLANK('4U'!$N$14),"",'4U'!$N$14)</f>
        <v/>
      </c>
    </row>
    <row r="7606" spans="1:6">
      <c r="A7606" t="s">
        <v>15734</v>
      </c>
      <c r="B7606" s="2082" t="str">
        <f>'4U'!$AJ$15</f>
        <v>B0636GTSU_WR</v>
      </c>
      <c r="F7606" t="str">
        <f>IF(ISBLANK('4U'!$E$15),"",'4U'!$E$15)</f>
        <v/>
      </c>
    </row>
    <row r="7607" spans="1:6">
      <c r="A7607" t="s">
        <v>15734</v>
      </c>
      <c r="B7607" s="2082" t="str">
        <f>'4U'!$AK$15</f>
        <v>B0642GTSU_NP</v>
      </c>
      <c r="F7607" t="str">
        <f>IF(ISBLANK('4U'!$F$15),"",'4U'!$F$15)</f>
        <v/>
      </c>
    </row>
    <row r="7608" spans="1:6">
      <c r="A7608" t="s">
        <v>15734</v>
      </c>
      <c r="B7608" s="2082" t="str">
        <f>'4U'!$AL$15</f>
        <v>B0648GTSU_WP</v>
      </c>
      <c r="F7608" t="str">
        <f>IF(ISBLANK('4U'!$G$15),"",'4U'!$G$15)</f>
        <v/>
      </c>
    </row>
    <row r="7609" spans="1:6">
      <c r="A7609" t="s">
        <v>15734</v>
      </c>
      <c r="B7609" s="2082" t="str">
        <f>'4U'!$AN$15</f>
        <v>B0660GTSU_AC</v>
      </c>
      <c r="F7609" t="str">
        <f>IF(ISBLANK('4U'!$I$15),"",'4U'!$I$15)</f>
        <v/>
      </c>
    </row>
    <row r="7610" spans="1:6">
      <c r="A7610" t="s">
        <v>15734</v>
      </c>
      <c r="B7610" s="2082" t="str">
        <f>'4U'!$AO$15</f>
        <v>B0666GPSU_WR</v>
      </c>
      <c r="F7610" t="str">
        <f>IF(ISBLANK('4U'!$J$15),"",'4U'!$J$15)</f>
        <v/>
      </c>
    </row>
    <row r="7611" spans="1:6">
      <c r="A7611" t="s">
        <v>15734</v>
      </c>
      <c r="B7611" s="2082" t="str">
        <f>'4U'!$AP$15</f>
        <v>B0672GPSU_NP</v>
      </c>
      <c r="F7611" t="str">
        <f>IF(ISBLANK('4U'!$K$15),"",'4U'!$K$15)</f>
        <v/>
      </c>
    </row>
    <row r="7612" spans="1:6">
      <c r="A7612" t="s">
        <v>15734</v>
      </c>
      <c r="B7612" s="2082" t="str">
        <f>'4U'!$AQ$15</f>
        <v>B0678GPSU_WP</v>
      </c>
      <c r="F7612" t="str">
        <f>IF(ISBLANK('4U'!$L$15),"",'4U'!$L$15)</f>
        <v/>
      </c>
    </row>
    <row r="7613" spans="1:6">
      <c r="A7613" t="s">
        <v>15734</v>
      </c>
      <c r="B7613" s="2082" t="str">
        <f>'4U'!$AS$15</f>
        <v>B0690GPSU_AC</v>
      </c>
      <c r="F7613" t="str">
        <f>IF(ISBLANK('4U'!$N$15),"",'4U'!$N$15)</f>
        <v/>
      </c>
    </row>
    <row r="7614" spans="1:6">
      <c r="A7614" t="s">
        <v>15734</v>
      </c>
      <c r="B7614" s="2079" t="str">
        <f>'4U'!$AJ$16</f>
        <v>B0694GTCO_WR</v>
      </c>
      <c r="F7614">
        <f>IF(ISBLANK('4U'!$E$16),"",'4U'!$E$16)</f>
        <v>0</v>
      </c>
    </row>
    <row r="7615" spans="1:6">
      <c r="A7615" t="s">
        <v>15734</v>
      </c>
      <c r="B7615" s="2079" t="str">
        <f>'4U'!$AK$16</f>
        <v>B0702GTCO_NP</v>
      </c>
      <c r="F7615">
        <f>IF(ISBLANK('4U'!$F$16),"",'4U'!$F$16)</f>
        <v>0</v>
      </c>
    </row>
    <row r="7616" spans="1:6">
      <c r="A7616" t="s">
        <v>15734</v>
      </c>
      <c r="B7616" s="2079" t="str">
        <f>'4U'!$AL$16</f>
        <v>B0710GTCO_WP</v>
      </c>
      <c r="F7616">
        <f>IF(ISBLANK('4U'!$G$16),"",'4U'!$G$16)</f>
        <v>0</v>
      </c>
    </row>
    <row r="7617" spans="1:6">
      <c r="A7617" t="s">
        <v>15734</v>
      </c>
      <c r="B7617" s="2079" t="str">
        <f>'4U'!$AN$16</f>
        <v>B0718GTCO_AC</v>
      </c>
      <c r="F7617">
        <f>IF(ISBLANK('4U'!$I$16),"",'4U'!$I$16)</f>
        <v>0</v>
      </c>
    </row>
    <row r="7618" spans="1:6">
      <c r="A7618" t="s">
        <v>15734</v>
      </c>
      <c r="B7618" s="2079" t="str">
        <f>'4U'!$AO$16</f>
        <v>B0726GPCO_WR</v>
      </c>
      <c r="F7618">
        <f>IF(ISBLANK('4U'!$J$16),"",'4U'!$J$16)</f>
        <v>0</v>
      </c>
    </row>
    <row r="7619" spans="1:6">
      <c r="A7619" t="s">
        <v>15734</v>
      </c>
      <c r="B7619" s="2079" t="str">
        <f>'4U'!$AP$16</f>
        <v>B0734GPCO_NP</v>
      </c>
      <c r="F7619">
        <f>IF(ISBLANK('4U'!$K$16),"",'4U'!$K$16)</f>
        <v>0</v>
      </c>
    </row>
    <row r="7620" spans="1:6">
      <c r="A7620" t="s">
        <v>15734</v>
      </c>
      <c r="B7620" s="2079" t="str">
        <f>'4U'!$AQ$16</f>
        <v>B0742GPCO_WP</v>
      </c>
      <c r="F7620">
        <f>IF(ISBLANK('4U'!$L$16),"",'4U'!$L$16)</f>
        <v>0</v>
      </c>
    </row>
    <row r="7621" spans="1:6">
      <c r="A7621" t="s">
        <v>15734</v>
      </c>
      <c r="B7621" s="2079" t="str">
        <f>'4U'!$AS$16</f>
        <v>B0750GPCO_AC</v>
      </c>
      <c r="F7621">
        <f>IF(ISBLANK('4U'!$N$16),"",'4U'!$N$16)</f>
        <v>0</v>
      </c>
    </row>
    <row r="7622" spans="1:6">
      <c r="A7622" t="s">
        <v>15734</v>
      </c>
      <c r="B7622" s="2079" t="str">
        <f>'4U'!$AJ$17</f>
        <v>B0695GTCU_WR</v>
      </c>
      <c r="F7622">
        <f>IF(ISBLANK('4U'!$E$17),"",'4U'!$E$17)</f>
        <v>0</v>
      </c>
    </row>
    <row r="7623" spans="1:6">
      <c r="A7623" t="s">
        <v>15734</v>
      </c>
      <c r="B7623" s="2079" t="str">
        <f>'4U'!$AK$17</f>
        <v>B0703GTCU_NP</v>
      </c>
      <c r="F7623">
        <f>IF(ISBLANK('4U'!$F$17),"",'4U'!$F$17)</f>
        <v>0</v>
      </c>
    </row>
    <row r="7624" spans="1:6">
      <c r="A7624" t="s">
        <v>15734</v>
      </c>
      <c r="B7624" s="2079" t="str">
        <f>'4U'!$AL$17</f>
        <v>B0711GTCU_WP</v>
      </c>
      <c r="F7624">
        <f>IF(ISBLANK('4U'!$G$17),"",'4U'!$G$17)</f>
        <v>0</v>
      </c>
    </row>
    <row r="7625" spans="1:6">
      <c r="A7625" t="s">
        <v>15734</v>
      </c>
      <c r="B7625" s="2079" t="str">
        <f>'4U'!$AN$17</f>
        <v>B0719GTCU_AC</v>
      </c>
      <c r="F7625">
        <f>IF(ISBLANK('4U'!$I$17),"",'4U'!$I$17)</f>
        <v>0</v>
      </c>
    </row>
    <row r="7626" spans="1:6">
      <c r="A7626" t="s">
        <v>15734</v>
      </c>
      <c r="B7626" s="2079" t="str">
        <f>'4U'!$AO$17</f>
        <v>B0727GPCU_WR</v>
      </c>
      <c r="F7626">
        <f>IF(ISBLANK('4U'!$J$17),"",'4U'!$J$17)</f>
        <v>0</v>
      </c>
    </row>
    <row r="7627" spans="1:6">
      <c r="A7627" t="s">
        <v>15734</v>
      </c>
      <c r="B7627" s="2079" t="str">
        <f>'4U'!$AP$17</f>
        <v>B0735GPCU_NP</v>
      </c>
      <c r="F7627">
        <f>IF(ISBLANK('4U'!$K$17),"",'4U'!$K$17)</f>
        <v>0</v>
      </c>
    </row>
    <row r="7628" spans="1:6">
      <c r="A7628" t="s">
        <v>15734</v>
      </c>
      <c r="B7628" s="2079" t="str">
        <f>'4U'!$AQ$17</f>
        <v>B0743GPCU_WP</v>
      </c>
      <c r="F7628">
        <f>IF(ISBLANK('4U'!$L$17),"",'4U'!$L$17)</f>
        <v>0</v>
      </c>
    </row>
    <row r="7629" spans="1:6">
      <c r="A7629" t="s">
        <v>15734</v>
      </c>
      <c r="B7629" s="2079" t="str">
        <f>'4U'!$AS$17</f>
        <v>B0751GPCU_AC</v>
      </c>
      <c r="F7629">
        <f>IF(ISBLANK('4U'!$N$17),"",'4U'!$N$17)</f>
        <v>0</v>
      </c>
    </row>
    <row r="7630" spans="1:6">
      <c r="A7630" t="s">
        <v>15734</v>
      </c>
      <c r="B7630" s="2079" t="str">
        <f>'4U'!$AJ$18</f>
        <v>B0696GTBO_WR</v>
      </c>
      <c r="F7630">
        <f>IF(ISBLANK('4U'!$E$18),"",'4U'!$E$18)</f>
        <v>0</v>
      </c>
    </row>
    <row r="7631" spans="1:6">
      <c r="A7631" t="s">
        <v>15734</v>
      </c>
      <c r="B7631" s="2079" t="str">
        <f>'4U'!$AK$18</f>
        <v>B0704GTBO_NP</v>
      </c>
      <c r="F7631">
        <f>IF(ISBLANK('4U'!$F$18),"",'4U'!$F$18)</f>
        <v>0</v>
      </c>
    </row>
    <row r="7632" spans="1:6">
      <c r="A7632" t="s">
        <v>15734</v>
      </c>
      <c r="B7632" s="2079" t="str">
        <f>'4U'!$AL$18</f>
        <v>B0712GTBO_WP</v>
      </c>
      <c r="F7632">
        <f>IF(ISBLANK('4U'!$G$18),"",'4U'!$G$18)</f>
        <v>0</v>
      </c>
    </row>
    <row r="7633" spans="1:6">
      <c r="A7633" t="s">
        <v>15734</v>
      </c>
      <c r="B7633" s="2079" t="str">
        <f>'4U'!$AN$18</f>
        <v>B0720GTBO_AC</v>
      </c>
      <c r="F7633">
        <f>IF(ISBLANK('4U'!$I$18),"",'4U'!$I$18)</f>
        <v>0</v>
      </c>
    </row>
    <row r="7634" spans="1:6">
      <c r="A7634" t="s">
        <v>15734</v>
      </c>
      <c r="B7634" s="2079" t="str">
        <f>'4U'!$AO$18</f>
        <v>B0728GPBO_WR</v>
      </c>
      <c r="F7634">
        <f>IF(ISBLANK('4U'!$J$18),"",'4U'!$J$18)</f>
        <v>0</v>
      </c>
    </row>
    <row r="7635" spans="1:6">
      <c r="A7635" t="s">
        <v>15734</v>
      </c>
      <c r="B7635" s="2079" t="str">
        <f>'4U'!$AP$18</f>
        <v>B0736GPBO_NP</v>
      </c>
      <c r="F7635">
        <f>IF(ISBLANK('4U'!$K$18),"",'4U'!$K$18)</f>
        <v>0</v>
      </c>
    </row>
    <row r="7636" spans="1:6">
      <c r="A7636" t="s">
        <v>15734</v>
      </c>
      <c r="B7636" s="2079" t="str">
        <f>'4U'!$AQ$18</f>
        <v>B0744GPBO_WP</v>
      </c>
      <c r="F7636">
        <f>IF(ISBLANK('4U'!$L$18),"",'4U'!$L$18)</f>
        <v>0</v>
      </c>
    </row>
    <row r="7637" spans="1:6">
      <c r="A7637" t="s">
        <v>15734</v>
      </c>
      <c r="B7637" s="2079" t="str">
        <f>'4U'!$AS$18</f>
        <v>B0752GPBO_AC</v>
      </c>
      <c r="F7637">
        <f>IF(ISBLANK('4U'!$N$18),"",'4U'!$N$18)</f>
        <v>0</v>
      </c>
    </row>
    <row r="7638" spans="1:6">
      <c r="A7638" t="s">
        <v>15734</v>
      </c>
      <c r="B7638" s="2079" t="str">
        <f>'4U'!$AJ$19</f>
        <v>B0697GTBU_WR</v>
      </c>
      <c r="F7638">
        <f>IF(ISBLANK('4U'!$E$19),"",'4U'!$E$19)</f>
        <v>0</v>
      </c>
    </row>
    <row r="7639" spans="1:6">
      <c r="A7639" t="s">
        <v>15734</v>
      </c>
      <c r="B7639" s="2079" t="str">
        <f>'4U'!$AK$19</f>
        <v>B0705GTBU_NP</v>
      </c>
      <c r="F7639">
        <f>IF(ISBLANK('4U'!$F$19),"",'4U'!$F$19)</f>
        <v>0</v>
      </c>
    </row>
    <row r="7640" spans="1:6">
      <c r="A7640" t="s">
        <v>15734</v>
      </c>
      <c r="B7640" s="2079" t="str">
        <f>'4U'!$AL$19</f>
        <v>B0713GTBU_WP</v>
      </c>
      <c r="F7640">
        <f>IF(ISBLANK('4U'!$G$19),"",'4U'!$G$19)</f>
        <v>0</v>
      </c>
    </row>
    <row r="7641" spans="1:6">
      <c r="A7641" t="s">
        <v>15734</v>
      </c>
      <c r="B7641" s="2079" t="str">
        <f>'4U'!$AN$19</f>
        <v>B0721GTBU_AC</v>
      </c>
      <c r="F7641">
        <f>IF(ISBLANK('4U'!$I$19),"",'4U'!$I$19)</f>
        <v>0</v>
      </c>
    </row>
    <row r="7642" spans="1:6">
      <c r="A7642" t="s">
        <v>15734</v>
      </c>
      <c r="B7642" s="2079" t="str">
        <f>'4U'!$AO$19</f>
        <v>B0729GPBU_WR</v>
      </c>
      <c r="F7642">
        <f>IF(ISBLANK('4U'!$J$19),"",'4U'!$J$19)</f>
        <v>0</v>
      </c>
    </row>
    <row r="7643" spans="1:6">
      <c r="A7643" t="s">
        <v>15734</v>
      </c>
      <c r="B7643" s="2079" t="str">
        <f>'4U'!$AP$19</f>
        <v>B0737GPBU_NP</v>
      </c>
      <c r="F7643">
        <f>IF(ISBLANK('4U'!$K$19),"",'4U'!$K$19)</f>
        <v>0</v>
      </c>
    </row>
    <row r="7644" spans="1:6">
      <c r="A7644" t="s">
        <v>15734</v>
      </c>
      <c r="B7644" s="2079" t="str">
        <f>'4U'!$AQ$19</f>
        <v>B0745GPBU_WP</v>
      </c>
      <c r="F7644">
        <f>IF(ISBLANK('4U'!$L$19),"",'4U'!$L$19)</f>
        <v>0</v>
      </c>
    </row>
    <row r="7645" spans="1:6">
      <c r="A7645" t="s">
        <v>15734</v>
      </c>
      <c r="B7645" s="2079" t="str">
        <f>'4U'!$AS$19</f>
        <v>B0753GPBU_AC</v>
      </c>
      <c r="F7645">
        <f>IF(ISBLANK('4U'!$N$19),"",'4U'!$N$19)</f>
        <v>0</v>
      </c>
    </row>
    <row r="7646" spans="1:6">
      <c r="A7646" t="s">
        <v>15734</v>
      </c>
      <c r="B7646" s="2079" t="str">
        <f>'4U'!$AJ$21</f>
        <v>B0698GTIV_WR</v>
      </c>
      <c r="F7646">
        <f>IF(ISBLANK('4U'!$E$21),"",'4U'!$E$21)</f>
        <v>0</v>
      </c>
    </row>
    <row r="7647" spans="1:6">
      <c r="A7647" t="s">
        <v>15734</v>
      </c>
      <c r="B7647" s="2079" t="str">
        <f>'4U'!$AK$21</f>
        <v>B0706GTIV_NP</v>
      </c>
      <c r="F7647">
        <f>IF(ISBLANK('4U'!$F$21),"",'4U'!$F$21)</f>
        <v>0</v>
      </c>
    </row>
    <row r="7648" spans="1:6">
      <c r="A7648" t="s">
        <v>15734</v>
      </c>
      <c r="B7648" s="2079" t="str">
        <f>'4U'!$AL$21</f>
        <v>B0714GTIV_WP</v>
      </c>
      <c r="F7648">
        <f>IF(ISBLANK('4U'!$G$21),"",'4U'!$G$21)</f>
        <v>0</v>
      </c>
    </row>
    <row r="7649" spans="1:6">
      <c r="A7649" t="s">
        <v>15734</v>
      </c>
      <c r="B7649" s="2079" t="str">
        <f>'4U'!$AN$21</f>
        <v>B0722GTIV_AC</v>
      </c>
      <c r="F7649">
        <f>IF(ISBLANK('4U'!$I$21),"",'4U'!$I$21)</f>
        <v>0</v>
      </c>
    </row>
    <row r="7650" spans="1:6">
      <c r="A7650" t="s">
        <v>15734</v>
      </c>
      <c r="B7650" s="2079" t="str">
        <f>'4U'!$AO$21</f>
        <v>B0730GPIV_WR</v>
      </c>
      <c r="F7650">
        <f>IF(ISBLANK('4U'!$J$21),"",'4U'!$J$21)</f>
        <v>0</v>
      </c>
    </row>
    <row r="7651" spans="1:6">
      <c r="A7651" t="s">
        <v>15734</v>
      </c>
      <c r="B7651" s="2079" t="str">
        <f>'4U'!$AP$21</f>
        <v>B0738GPIV_NP</v>
      </c>
      <c r="F7651">
        <f>IF(ISBLANK('4U'!$K$21),"",'4U'!$K$21)</f>
        <v>0</v>
      </c>
    </row>
    <row r="7652" spans="1:6">
      <c r="A7652" t="s">
        <v>15734</v>
      </c>
      <c r="B7652" s="2079" t="str">
        <f>'4U'!$AQ$21</f>
        <v>B0746GPIV_WP</v>
      </c>
      <c r="F7652">
        <f>IF(ISBLANK('4U'!$L$21),"",'4U'!$L$21)</f>
        <v>0</v>
      </c>
    </row>
    <row r="7653" spans="1:6">
      <c r="A7653" t="s">
        <v>15734</v>
      </c>
      <c r="B7653" s="2079" t="str">
        <f>'4U'!$AS$21</f>
        <v>B0754GPIV_AC</v>
      </c>
      <c r="F7653">
        <f>IF(ISBLANK('4U'!$N$21),"",'4U'!$N$21)</f>
        <v>0</v>
      </c>
    </row>
    <row r="7654" spans="1:6">
      <c r="A7654" t="s">
        <v>15734</v>
      </c>
      <c r="B7654" s="2079" t="str">
        <f>'4U'!$AJ$22</f>
        <v>B0637GTPF_WR</v>
      </c>
      <c r="F7654" t="str">
        <f>IF(ISBLANK('4U'!$E$22),"",'4U'!$E$22)</f>
        <v/>
      </c>
    </row>
    <row r="7655" spans="1:6">
      <c r="A7655" t="s">
        <v>15734</v>
      </c>
      <c r="B7655" s="2079" t="str">
        <f>'4U'!$AK$22</f>
        <v>B0643GTPF_NP</v>
      </c>
      <c r="F7655" t="str">
        <f>IF(ISBLANK('4U'!$F$22),"",'4U'!$F$22)</f>
        <v/>
      </c>
    </row>
    <row r="7656" spans="1:6">
      <c r="A7656" t="s">
        <v>15734</v>
      </c>
      <c r="B7656" s="2079" t="str">
        <f>'4U'!$AL$22</f>
        <v>B0649GTPF_WP</v>
      </c>
      <c r="F7656" t="str">
        <f>IF(ISBLANK('4U'!$G$22),"",'4U'!$G$22)</f>
        <v/>
      </c>
    </row>
    <row r="7657" spans="1:6">
      <c r="A7657" t="s">
        <v>15734</v>
      </c>
      <c r="B7657" s="2079" t="str">
        <f>'4U'!$AN$22</f>
        <v>B0661GTPF_AC</v>
      </c>
      <c r="F7657" t="str">
        <f>IF(ISBLANK('4U'!$I$22),"",'4U'!$I$22)</f>
        <v/>
      </c>
    </row>
    <row r="7658" spans="1:6">
      <c r="A7658" t="s">
        <v>15734</v>
      </c>
      <c r="B7658" s="2079" t="str">
        <f>'4U'!$AO$22</f>
        <v>B0667GPPF_WR</v>
      </c>
      <c r="F7658" t="str">
        <f>IF(ISBLANK('4U'!$J$22),"",'4U'!$J$22)</f>
        <v/>
      </c>
    </row>
    <row r="7659" spans="1:6">
      <c r="A7659" t="s">
        <v>15734</v>
      </c>
      <c r="B7659" s="2079" t="str">
        <f>'4U'!$AP$22</f>
        <v>B0673GPPF_NP</v>
      </c>
      <c r="F7659" t="str">
        <f>IF(ISBLANK('4U'!$K$22),"",'4U'!$K$22)</f>
        <v/>
      </c>
    </row>
    <row r="7660" spans="1:6">
      <c r="A7660" t="s">
        <v>15734</v>
      </c>
      <c r="B7660" s="2079" t="str">
        <f>'4U'!$AQ$22</f>
        <v>B0679GPPF_WP</v>
      </c>
      <c r="F7660" t="str">
        <f>IF(ISBLANK('4U'!$L$22),"",'4U'!$L$22)</f>
        <v/>
      </c>
    </row>
    <row r="7661" spans="1:6">
      <c r="A7661" t="s">
        <v>15734</v>
      </c>
      <c r="B7661" s="2079" t="str">
        <f>'4U'!$AS$22</f>
        <v>B0691GPPF_AC</v>
      </c>
      <c r="F7661" t="str">
        <f>IF(ISBLANK('4U'!$N$22),"",'4U'!$N$22)</f>
        <v/>
      </c>
    </row>
    <row r="7662" spans="1:6">
      <c r="A7662" t="s">
        <v>15734</v>
      </c>
      <c r="B7662" s="2079" t="str">
        <f>'4U'!$AJ$23</f>
        <v>B0699GTNV_WR</v>
      </c>
      <c r="F7662">
        <f>IF(ISBLANK('4U'!$E$23),"",'4U'!$E$23)</f>
        <v>0</v>
      </c>
    </row>
    <row r="7663" spans="1:6">
      <c r="A7663" t="s">
        <v>15734</v>
      </c>
      <c r="B7663" s="2079" t="str">
        <f>'4U'!$AK$23</f>
        <v>B0707GTNV_NP</v>
      </c>
      <c r="F7663">
        <f>IF(ISBLANK('4U'!$F$23),"",'4U'!$F$23)</f>
        <v>0</v>
      </c>
    </row>
    <row r="7664" spans="1:6">
      <c r="A7664" t="s">
        <v>15734</v>
      </c>
      <c r="B7664" s="2079" t="str">
        <f>'4U'!$AL$23</f>
        <v>B0715GTNV_WP</v>
      </c>
      <c r="F7664">
        <f>IF(ISBLANK('4U'!$G$23),"",'4U'!$G$23)</f>
        <v>0</v>
      </c>
    </row>
    <row r="7665" spans="1:6">
      <c r="A7665" t="s">
        <v>15734</v>
      </c>
      <c r="B7665" s="2079" t="str">
        <f>'4U'!$AN$23</f>
        <v>B0723GTNV_AC</v>
      </c>
      <c r="F7665">
        <f>IF(ISBLANK('4U'!$I$23),"",'4U'!$I$23)</f>
        <v>0</v>
      </c>
    </row>
    <row r="7666" spans="1:6">
      <c r="A7666" t="s">
        <v>15734</v>
      </c>
      <c r="B7666" s="2079" t="str">
        <f>'4U'!$AO$23</f>
        <v>B0731GPNV_WR</v>
      </c>
      <c r="F7666">
        <f>IF(ISBLANK('4U'!$J$23),"",'4U'!$J$23)</f>
        <v>0</v>
      </c>
    </row>
    <row r="7667" spans="1:6">
      <c r="A7667" t="s">
        <v>15734</v>
      </c>
      <c r="B7667" s="2079" t="str">
        <f>'4U'!$AP$23</f>
        <v>B0739GPNV_NP</v>
      </c>
      <c r="F7667">
        <f>IF(ISBLANK('4U'!$K$23),"",'4U'!$K$23)</f>
        <v>0</v>
      </c>
    </row>
    <row r="7668" spans="1:6">
      <c r="A7668" t="s">
        <v>15734</v>
      </c>
      <c r="B7668" s="2079" t="str">
        <f>'4U'!$AQ$23</f>
        <v>B0747GPNV_WP</v>
      </c>
      <c r="F7668">
        <f>IF(ISBLANK('4U'!$L$23),"",'4U'!$L$23)</f>
        <v>0</v>
      </c>
    </row>
    <row r="7669" spans="1:6">
      <c r="A7669" t="s">
        <v>15734</v>
      </c>
      <c r="B7669" s="2079" t="str">
        <f>'4U'!$AS$23</f>
        <v>B0755GPNV_AC</v>
      </c>
      <c r="F7669">
        <f>IF(ISBLANK('4U'!$N$23),"",'4U'!$N$23)</f>
        <v>0</v>
      </c>
    </row>
    <row r="7670" spans="1:6">
      <c r="A7670" t="s">
        <v>15735</v>
      </c>
      <c r="B7670" t="str">
        <f>'4V'!$AE$8</f>
        <v>BO_7701853</v>
      </c>
      <c r="F7670" t="str">
        <f>IF(ISBLANK('4V'!$E$8),"",'4V'!$E$8)</f>
        <v/>
      </c>
    </row>
    <row r="7671" spans="1:6">
      <c r="A7671" t="s">
        <v>15735</v>
      </c>
      <c r="B7671" t="str">
        <f>'4V'!$AF$8</f>
        <v>BO_3457161</v>
      </c>
      <c r="F7671" t="str">
        <f>IF(ISBLANK('4V'!$F$8),"",'4V'!$F$8)</f>
        <v/>
      </c>
    </row>
    <row r="7672" spans="1:6">
      <c r="A7672" t="s">
        <v>15735</v>
      </c>
      <c r="B7672" t="str">
        <f>'4V'!$AG$8</f>
        <v>BO_8136324</v>
      </c>
      <c r="F7672" t="str">
        <f>IF(ISBLANK('4V'!$G$8),"",'4V'!$G$8)</f>
        <v/>
      </c>
    </row>
    <row r="7673" spans="1:6">
      <c r="A7673" t="s">
        <v>15735</v>
      </c>
      <c r="B7673" t="str">
        <f>'4V'!$AH$8</f>
        <v>BO_3060820</v>
      </c>
      <c r="F7673">
        <f>IF(ISBLANK('4V'!$H$8),"",'4V'!$H$8)</f>
        <v>0</v>
      </c>
    </row>
    <row r="7674" spans="1:6">
      <c r="A7674" t="s">
        <v>15735</v>
      </c>
      <c r="B7674" t="str">
        <f>'4V'!$AI$8</f>
        <v>BO_3547514</v>
      </c>
      <c r="F7674" t="str">
        <f>IF(ISBLANK('4V'!$I$8),"",'4V'!$I$8)</f>
        <v/>
      </c>
    </row>
    <row r="7675" spans="1:6">
      <c r="A7675" t="s">
        <v>15735</v>
      </c>
      <c r="B7675" t="str">
        <f>'4V'!$AJ$8</f>
        <v>BO_9997315</v>
      </c>
      <c r="F7675" t="str">
        <f>IF(ISBLANK('4V'!$J$8),"",'4V'!$J$8)</f>
        <v/>
      </c>
    </row>
    <row r="7676" spans="1:6">
      <c r="A7676" t="s">
        <v>15735</v>
      </c>
      <c r="B7676" t="str">
        <f>'4V'!$AK$8</f>
        <v>BO_7257873</v>
      </c>
      <c r="F7676" t="str">
        <f>IF(ISBLANK('4V'!$K$8),"",'4V'!$K$8)</f>
        <v/>
      </c>
    </row>
    <row r="7677" spans="1:6">
      <c r="A7677" t="s">
        <v>15735</v>
      </c>
      <c r="B7677" t="str">
        <f>'4V'!$AL$8</f>
        <v>BO_2517472</v>
      </c>
      <c r="F7677">
        <f>IF(ISBLANK('4V'!$L$8),"",'4V'!$L$8)</f>
        <v>0</v>
      </c>
    </row>
    <row r="7678" spans="1:6">
      <c r="A7678" t="s">
        <v>15735</v>
      </c>
      <c r="B7678" t="str">
        <f>'4V'!$AE$9</f>
        <v>BO_6297180</v>
      </c>
      <c r="F7678" t="str">
        <f>IF(ISBLANK('4V'!$E$9),"",'4V'!$E$9)</f>
        <v/>
      </c>
    </row>
    <row r="7679" spans="1:6">
      <c r="A7679" t="s">
        <v>15735</v>
      </c>
      <c r="B7679" t="str">
        <f>'4V'!$AF$9</f>
        <v>BO_8373197</v>
      </c>
      <c r="F7679" t="str">
        <f>IF(ISBLANK('4V'!$F$9),"",'4V'!$F$9)</f>
        <v/>
      </c>
    </row>
    <row r="7680" spans="1:6">
      <c r="A7680" t="s">
        <v>15735</v>
      </c>
      <c r="B7680" t="str">
        <f>'4V'!$AG$9</f>
        <v>BO_8889688</v>
      </c>
      <c r="F7680" t="str">
        <f>IF(ISBLANK('4V'!$G$9),"",'4V'!$G$9)</f>
        <v/>
      </c>
    </row>
    <row r="7681" spans="1:6">
      <c r="A7681" t="s">
        <v>15735</v>
      </c>
      <c r="B7681" t="str">
        <f>'4V'!$AH$9</f>
        <v>BO_7043634</v>
      </c>
      <c r="F7681">
        <f>IF(ISBLANK('4V'!$H$9),"",'4V'!$H$9)</f>
        <v>0</v>
      </c>
    </row>
    <row r="7682" spans="1:6">
      <c r="A7682" t="s">
        <v>15735</v>
      </c>
      <c r="B7682" t="str">
        <f>'4V'!$AI$9</f>
        <v>BO_9541232</v>
      </c>
      <c r="F7682" t="str">
        <f>IF(ISBLANK('4V'!$I$9),"",'4V'!$I$9)</f>
        <v/>
      </c>
    </row>
    <row r="7683" spans="1:6">
      <c r="A7683" t="s">
        <v>15735</v>
      </c>
      <c r="B7683" t="str">
        <f>'4V'!$AJ$9</f>
        <v>BO_7892308</v>
      </c>
      <c r="F7683" t="str">
        <f>IF(ISBLANK('4V'!$J$9),"",'4V'!$J$9)</f>
        <v/>
      </c>
    </row>
    <row r="7684" spans="1:6">
      <c r="A7684" t="s">
        <v>15735</v>
      </c>
      <c r="B7684" t="str">
        <f>'4V'!$AK$9</f>
        <v>BO_4439389</v>
      </c>
      <c r="F7684" t="str">
        <f>IF(ISBLANK('4V'!$K$9),"",'4V'!$K$9)</f>
        <v/>
      </c>
    </row>
    <row r="7685" spans="1:6">
      <c r="A7685" t="s">
        <v>15735</v>
      </c>
      <c r="B7685" t="str">
        <f>'4V'!$AL$9</f>
        <v>BO_6335870</v>
      </c>
      <c r="F7685">
        <f>IF(ISBLANK('4V'!$L$9),"",'4V'!$L$9)</f>
        <v>0</v>
      </c>
    </row>
    <row r="7686" spans="1:6">
      <c r="A7686" t="s">
        <v>15735</v>
      </c>
      <c r="B7686" t="str">
        <f>'4V'!$AE$10</f>
        <v>BO_7249875</v>
      </c>
      <c r="F7686" t="str">
        <f>IF(ISBLANK('4V'!$E$10),"",'4V'!$E$10)</f>
        <v/>
      </c>
    </row>
    <row r="7687" spans="1:6">
      <c r="A7687" t="s">
        <v>15735</v>
      </c>
      <c r="B7687" t="str">
        <f>'4V'!$AF$10</f>
        <v>BO_5107146</v>
      </c>
      <c r="F7687" t="str">
        <f>IF(ISBLANK('4V'!$F$10),"",'4V'!$F$10)</f>
        <v/>
      </c>
    </row>
    <row r="7688" spans="1:6">
      <c r="A7688" t="s">
        <v>15735</v>
      </c>
      <c r="B7688" t="str">
        <f>'4V'!$AG$10</f>
        <v>BO_3477611</v>
      </c>
      <c r="F7688" t="str">
        <f>IF(ISBLANK('4V'!$G$10),"",'4V'!$G$10)</f>
        <v/>
      </c>
    </row>
    <row r="7689" spans="1:6">
      <c r="A7689" t="s">
        <v>15735</v>
      </c>
      <c r="B7689" t="str">
        <f>'4V'!$AH$10</f>
        <v>BO_910768</v>
      </c>
      <c r="F7689">
        <f>IF(ISBLANK('4V'!$H$10),"",'4V'!$H$10)</f>
        <v>0</v>
      </c>
    </row>
    <row r="7690" spans="1:6">
      <c r="A7690" t="s">
        <v>15735</v>
      </c>
      <c r="B7690" t="str">
        <f>'4V'!$AI$10</f>
        <v>BO_865612</v>
      </c>
      <c r="F7690" t="str">
        <f>IF(ISBLANK('4V'!$I$10),"",'4V'!$I$10)</f>
        <v/>
      </c>
    </row>
    <row r="7691" spans="1:6">
      <c r="A7691" t="s">
        <v>15735</v>
      </c>
      <c r="B7691" t="str">
        <f>'4V'!$AJ$10</f>
        <v>BO_6170791</v>
      </c>
      <c r="F7691" t="str">
        <f>IF(ISBLANK('4V'!$J$10),"",'4V'!$J$10)</f>
        <v/>
      </c>
    </row>
    <row r="7692" spans="1:6">
      <c r="A7692" t="s">
        <v>15735</v>
      </c>
      <c r="B7692" t="str">
        <f>'4V'!$AK$10</f>
        <v>BO_4318504</v>
      </c>
      <c r="F7692" t="str">
        <f>IF(ISBLANK('4V'!$K$10),"",'4V'!$K$10)</f>
        <v/>
      </c>
    </row>
    <row r="7693" spans="1:6">
      <c r="A7693" t="s">
        <v>15735</v>
      </c>
      <c r="B7693" t="str">
        <f>'4V'!$AL$10</f>
        <v>BO_9629493</v>
      </c>
      <c r="F7693">
        <f>IF(ISBLANK('4V'!$L$10),"",'4V'!$L$10)</f>
        <v>0</v>
      </c>
    </row>
    <row r="7694" spans="1:6">
      <c r="A7694" t="s">
        <v>15735</v>
      </c>
      <c r="B7694" t="str">
        <f>'4V'!$AE$11</f>
        <v>BO_6972533</v>
      </c>
      <c r="F7694" t="str">
        <f>IF(ISBLANK('4V'!$E$11),"",'4V'!$E$11)</f>
        <v/>
      </c>
    </row>
    <row r="7695" spans="1:6">
      <c r="A7695" t="s">
        <v>15735</v>
      </c>
      <c r="B7695" t="str">
        <f>'4V'!$AF$11</f>
        <v>BO_2143456</v>
      </c>
      <c r="F7695" t="str">
        <f>IF(ISBLANK('4V'!$F$11),"",'4V'!$F$11)</f>
        <v/>
      </c>
    </row>
    <row r="7696" spans="1:6">
      <c r="A7696" t="s">
        <v>15735</v>
      </c>
      <c r="B7696" t="str">
        <f>'4V'!$AG$11</f>
        <v>BO_5016582</v>
      </c>
      <c r="F7696" t="str">
        <f>IF(ISBLANK('4V'!$G$11),"",'4V'!$G$11)</f>
        <v/>
      </c>
    </row>
    <row r="7697" spans="1:6">
      <c r="A7697" t="s">
        <v>15735</v>
      </c>
      <c r="B7697" t="str">
        <f>'4V'!$AH$11</f>
        <v>BO_8368713</v>
      </c>
      <c r="F7697">
        <f>IF(ISBLANK('4V'!$H$11),"",'4V'!$H$11)</f>
        <v>0</v>
      </c>
    </row>
    <row r="7698" spans="1:6">
      <c r="A7698" t="s">
        <v>15735</v>
      </c>
      <c r="B7698" t="str">
        <f>'4V'!$AI$11</f>
        <v>BO_8051242</v>
      </c>
      <c r="F7698" t="str">
        <f>IF(ISBLANK('4V'!$I$11),"",'4V'!$I$11)</f>
        <v/>
      </c>
    </row>
    <row r="7699" spans="1:6">
      <c r="A7699" t="s">
        <v>15735</v>
      </c>
      <c r="B7699" t="str">
        <f>'4V'!$AJ$11</f>
        <v>BO_9481553</v>
      </c>
      <c r="F7699" t="str">
        <f>IF(ISBLANK('4V'!$J$11),"",'4V'!$J$11)</f>
        <v/>
      </c>
    </row>
    <row r="7700" spans="1:6">
      <c r="A7700" t="s">
        <v>15735</v>
      </c>
      <c r="B7700" t="str">
        <f>'4V'!$AK$11</f>
        <v>BO_5400569</v>
      </c>
      <c r="F7700" t="str">
        <f>IF(ISBLANK('4V'!$K$11),"",'4V'!$K$11)</f>
        <v/>
      </c>
    </row>
    <row r="7701" spans="1:6">
      <c r="A7701" t="s">
        <v>15735</v>
      </c>
      <c r="B7701" t="str">
        <f>'4V'!$AL$11</f>
        <v>BO_5709998</v>
      </c>
      <c r="F7701">
        <f>IF(ISBLANK('4V'!$L$11),"",'4V'!$L$11)</f>
        <v>0</v>
      </c>
    </row>
    <row r="7702" spans="1:6">
      <c r="A7702" t="s">
        <v>15735</v>
      </c>
      <c r="B7702" t="str">
        <f>'4V'!$AE$12</f>
        <v>BO_6374768</v>
      </c>
      <c r="F7702" t="str">
        <f>IF(ISBLANK('4V'!$E$12),"",'4V'!$E$12)</f>
        <v/>
      </c>
    </row>
    <row r="7703" spans="1:6">
      <c r="A7703" t="s">
        <v>15735</v>
      </c>
      <c r="B7703" t="str">
        <f>'4V'!$AF$12</f>
        <v>BO_9132033</v>
      </c>
      <c r="F7703" t="str">
        <f>IF(ISBLANK('4V'!$F$12),"",'4V'!$F$12)</f>
        <v/>
      </c>
    </row>
    <row r="7704" spans="1:6">
      <c r="A7704" t="s">
        <v>15735</v>
      </c>
      <c r="B7704" t="str">
        <f>'4V'!$AG$12</f>
        <v>BO_5567373</v>
      </c>
      <c r="F7704" t="str">
        <f>IF(ISBLANK('4V'!$G$12),"",'4V'!$G$12)</f>
        <v/>
      </c>
    </row>
    <row r="7705" spans="1:6">
      <c r="A7705" t="s">
        <v>15735</v>
      </c>
      <c r="B7705" t="str">
        <f>'4V'!$AH$12</f>
        <v>BO_9725122</v>
      </c>
      <c r="F7705">
        <f>IF(ISBLANK('4V'!$H$12),"",'4V'!$H$12)</f>
        <v>0</v>
      </c>
    </row>
    <row r="7706" spans="1:6">
      <c r="A7706" t="s">
        <v>15735</v>
      </c>
      <c r="B7706" t="str">
        <f>'4V'!$AI$12</f>
        <v>BO_629122</v>
      </c>
      <c r="F7706" t="str">
        <f>IF(ISBLANK('4V'!$I$12),"",'4V'!$I$12)</f>
        <v/>
      </c>
    </row>
    <row r="7707" spans="1:6">
      <c r="A7707" t="s">
        <v>15735</v>
      </c>
      <c r="B7707" t="str">
        <f>'4V'!$AJ$12</f>
        <v>BO_6232387</v>
      </c>
      <c r="F7707" t="str">
        <f>IF(ISBLANK('4V'!$J$12),"",'4V'!$J$12)</f>
        <v/>
      </c>
    </row>
    <row r="7708" spans="1:6">
      <c r="A7708" t="s">
        <v>15735</v>
      </c>
      <c r="B7708" t="str">
        <f>'4V'!$AK$12</f>
        <v>BO_2644976</v>
      </c>
      <c r="F7708" t="str">
        <f>IF(ISBLANK('4V'!$K$12),"",'4V'!$K$12)</f>
        <v/>
      </c>
    </row>
    <row r="7709" spans="1:6">
      <c r="A7709" t="s">
        <v>15735</v>
      </c>
      <c r="B7709" t="str">
        <f>'4V'!$AL$12</f>
        <v>BO_915356</v>
      </c>
      <c r="F7709">
        <f>IF(ISBLANK('4V'!$L$12),"",'4V'!$L$12)</f>
        <v>0</v>
      </c>
    </row>
    <row r="7710" spans="1:6">
      <c r="A7710" t="s">
        <v>15735</v>
      </c>
      <c r="B7710" t="str">
        <f>'4V'!$AE$13</f>
        <v>BO_6348698</v>
      </c>
      <c r="F7710" t="str">
        <f>IF(ISBLANK('4V'!$E$13),"",'4V'!$E$13)</f>
        <v/>
      </c>
    </row>
    <row r="7711" spans="1:6">
      <c r="A7711" t="s">
        <v>15735</v>
      </c>
      <c r="B7711" t="str">
        <f>'4V'!$AF$13</f>
        <v>BO_7272747</v>
      </c>
      <c r="F7711" t="str">
        <f>IF(ISBLANK('4V'!$F$13),"",'4V'!$F$13)</f>
        <v/>
      </c>
    </row>
    <row r="7712" spans="1:6">
      <c r="A7712" t="s">
        <v>15735</v>
      </c>
      <c r="B7712" t="str">
        <f>'4V'!$AG$13</f>
        <v>BO_9525934</v>
      </c>
      <c r="F7712" t="str">
        <f>IF(ISBLANK('4V'!$G$13),"",'4V'!$G$13)</f>
        <v/>
      </c>
    </row>
    <row r="7713" spans="1:6">
      <c r="A7713" t="s">
        <v>15735</v>
      </c>
      <c r="B7713" t="str">
        <f>'4V'!$AH$13</f>
        <v>BO_2144670</v>
      </c>
      <c r="F7713">
        <f>IF(ISBLANK('4V'!$H$13),"",'4V'!$H$13)</f>
        <v>0</v>
      </c>
    </row>
    <row r="7714" spans="1:6">
      <c r="A7714" t="s">
        <v>15735</v>
      </c>
      <c r="B7714" t="str">
        <f>'4V'!$AI$13</f>
        <v>BO_6309831</v>
      </c>
      <c r="F7714" t="str">
        <f>IF(ISBLANK('4V'!$I$13),"",'4V'!$I$13)</f>
        <v/>
      </c>
    </row>
    <row r="7715" spans="1:6">
      <c r="A7715" t="s">
        <v>15735</v>
      </c>
      <c r="B7715" t="str">
        <f>'4V'!$AJ$13</f>
        <v>BO_327706</v>
      </c>
      <c r="F7715" t="str">
        <f>IF(ISBLANK('4V'!$J$13),"",'4V'!$J$13)</f>
        <v/>
      </c>
    </row>
    <row r="7716" spans="1:6">
      <c r="A7716" t="s">
        <v>15735</v>
      </c>
      <c r="B7716" t="str">
        <f>'4V'!$AK$13</f>
        <v>BO_5008757</v>
      </c>
      <c r="F7716" t="str">
        <f>IF(ISBLANK('4V'!$K$13),"",'4V'!$K$13)</f>
        <v/>
      </c>
    </row>
    <row r="7717" spans="1:6">
      <c r="A7717" t="s">
        <v>15735</v>
      </c>
      <c r="B7717" t="str">
        <f>'4V'!$AL$13</f>
        <v>BO_541823</v>
      </c>
      <c r="F7717">
        <f>IF(ISBLANK('4V'!$L$13),"",'4V'!$L$13)</f>
        <v>0</v>
      </c>
    </row>
    <row r="7718" spans="1:6">
      <c r="A7718" t="s">
        <v>15735</v>
      </c>
      <c r="B7718" t="str">
        <f>'4V'!$AE$14</f>
        <v>BO_8194445</v>
      </c>
      <c r="F7718">
        <f>IF(ISBLANK('4V'!$E$14),"",'4V'!$E$14)</f>
        <v>0</v>
      </c>
    </row>
    <row r="7719" spans="1:6">
      <c r="A7719" t="s">
        <v>15735</v>
      </c>
      <c r="B7719" t="str">
        <f>'4V'!$AF$14</f>
        <v>BO_9230060</v>
      </c>
      <c r="F7719">
        <f>IF(ISBLANK('4V'!$F$14),"",'4V'!$F$14)</f>
        <v>0</v>
      </c>
    </row>
    <row r="7720" spans="1:6">
      <c r="A7720" t="s">
        <v>15735</v>
      </c>
      <c r="B7720" t="str">
        <f>'4V'!$AG$14</f>
        <v>BO_1729200</v>
      </c>
      <c r="F7720">
        <f>IF(ISBLANK('4V'!$G$14),"",'4V'!$G$14)</f>
        <v>0</v>
      </c>
    </row>
    <row r="7721" spans="1:6">
      <c r="A7721" t="s">
        <v>15735</v>
      </c>
      <c r="B7721" t="str">
        <f>'4V'!$AH$14</f>
        <v>BO_1721411</v>
      </c>
      <c r="F7721">
        <f>IF(ISBLANK('4V'!$H$14),"",'4V'!$H$14)</f>
        <v>0</v>
      </c>
    </row>
    <row r="7722" spans="1:6">
      <c r="A7722" t="s">
        <v>15735</v>
      </c>
      <c r="B7722" t="str">
        <f>'4V'!$AI$14</f>
        <v>BO_2933867</v>
      </c>
      <c r="F7722">
        <f>IF(ISBLANK('4V'!$I$14),"",'4V'!$I$14)</f>
        <v>0</v>
      </c>
    </row>
    <row r="7723" spans="1:6">
      <c r="A7723" t="s">
        <v>15735</v>
      </c>
      <c r="B7723" t="str">
        <f>'4V'!$AJ$14</f>
        <v>BO_8926305</v>
      </c>
      <c r="F7723">
        <f>IF(ISBLANK('4V'!$J$14),"",'4V'!$J$14)</f>
        <v>0</v>
      </c>
    </row>
    <row r="7724" spans="1:6">
      <c r="A7724" t="s">
        <v>15735</v>
      </c>
      <c r="B7724" t="str">
        <f>'4V'!$AK$14</f>
        <v>BO_5670064</v>
      </c>
      <c r="F7724">
        <f>IF(ISBLANK('4V'!$K$14),"",'4V'!$K$14)</f>
        <v>0</v>
      </c>
    </row>
    <row r="7725" spans="1:6">
      <c r="A7725" t="s">
        <v>15735</v>
      </c>
      <c r="B7725" t="str">
        <f>'4V'!$AL$14</f>
        <v>BO_3634334</v>
      </c>
      <c r="F7725">
        <f>IF(ISBLANK('4V'!$L$14),"",'4V'!$L$14)</f>
        <v>0</v>
      </c>
    </row>
    <row r="7726" spans="1:6">
      <c r="A7726" t="s">
        <v>15736</v>
      </c>
      <c r="B7726" t="str">
        <f>'4W'!$V$9</f>
        <v>TEMP_BON_642718</v>
      </c>
      <c r="F7726" t="str">
        <f>IF(ISBLANK('4W'!$E$9),"",'4W'!$E$9)</f>
        <v/>
      </c>
    </row>
    <row r="7727" spans="1:6">
      <c r="A7727" t="s">
        <v>15736</v>
      </c>
      <c r="B7727" t="str">
        <f>'4W'!$W$9</f>
        <v>TEMP_BON_8783761</v>
      </c>
      <c r="F7727" t="str">
        <f>IF(ISBLANK('4W'!$F$9),"",'4W'!$F$9)</f>
        <v/>
      </c>
    </row>
    <row r="7728" spans="1:6">
      <c r="A7728" t="s">
        <v>15736</v>
      </c>
      <c r="B7728" t="str">
        <f>'4W'!$X$9</f>
        <v>TEMP_BON_5124913</v>
      </c>
      <c r="F7728" t="str">
        <f>IF(ISBLANK('4W'!$G$9),"",'4W'!$G$9)</f>
        <v/>
      </c>
    </row>
    <row r="7729" spans="1:6">
      <c r="A7729" t="s">
        <v>15736</v>
      </c>
      <c r="B7729" t="str">
        <f>'4W'!$V$10</f>
        <v>TEMP_BON_3585157</v>
      </c>
      <c r="F7729" t="str">
        <f>IF(ISBLANK('4W'!$E$10),"",'4W'!$E$10)</f>
        <v/>
      </c>
    </row>
    <row r="7730" spans="1:6">
      <c r="A7730" t="s">
        <v>15736</v>
      </c>
      <c r="B7730" t="str">
        <f>'4W'!$W$10</f>
        <v>TEMP_BON_6100379</v>
      </c>
      <c r="F7730" t="str">
        <f>IF(ISBLANK('4W'!$F$10),"",'4W'!$F$10)</f>
        <v/>
      </c>
    </row>
    <row r="7731" spans="1:6">
      <c r="A7731" t="s">
        <v>15736</v>
      </c>
      <c r="B7731" t="str">
        <f>'4W'!$X$10</f>
        <v>TEMP_BON_6276472</v>
      </c>
      <c r="F7731" t="str">
        <f>IF(ISBLANK('4W'!$G$10),"",'4W'!$G$10)</f>
        <v/>
      </c>
    </row>
    <row r="7732" spans="1:6">
      <c r="A7732" t="s">
        <v>15736</v>
      </c>
      <c r="B7732" t="str">
        <f>'4W'!$V$13</f>
        <v>TEMP_BON_6396006</v>
      </c>
      <c r="F7732" t="str">
        <f>IF(ISBLANK('4W'!$E$13),"",'4W'!$E$13)</f>
        <v/>
      </c>
    </row>
    <row r="7733" spans="1:6">
      <c r="A7733" t="s">
        <v>15736</v>
      </c>
      <c r="B7733" t="str">
        <f>'4W'!$W$13</f>
        <v>TEMP_BON_7706475</v>
      </c>
      <c r="F7733" t="str">
        <f>IF(ISBLANK('4W'!$F$13),"",'4W'!$F$13)</f>
        <v/>
      </c>
    </row>
    <row r="7734" spans="1:6">
      <c r="A7734" t="s">
        <v>15736</v>
      </c>
      <c r="B7734" t="str">
        <f>'4W'!$X$13</f>
        <v>TEMP_BON_5498447</v>
      </c>
      <c r="F7734" t="str">
        <f>IF(ISBLANK('4W'!$G$13),"",'4W'!$G$13)</f>
        <v/>
      </c>
    </row>
    <row r="7735" spans="1:6">
      <c r="A7735" t="s">
        <v>15736</v>
      </c>
      <c r="B7735" t="str">
        <f>'4W'!$V$14</f>
        <v>TEMP_BON_1666067</v>
      </c>
      <c r="F7735" t="str">
        <f>IF(ISBLANK('4W'!$E$14),"",'4W'!$E$14)</f>
        <v/>
      </c>
    </row>
    <row r="7736" spans="1:6">
      <c r="A7736" t="s">
        <v>15736</v>
      </c>
      <c r="B7736" t="str">
        <f>'4W'!$W$14</f>
        <v>TEMP_BON_5158646</v>
      </c>
      <c r="F7736" t="str">
        <f>IF(ISBLANK('4W'!$F$14),"",'4W'!$F$14)</f>
        <v/>
      </c>
    </row>
    <row r="7737" spans="1:6">
      <c r="A7737" t="s">
        <v>15736</v>
      </c>
      <c r="B7737" t="str">
        <f>'4W'!$X$14</f>
        <v>TEMP_BON_9525595</v>
      </c>
      <c r="F7737" t="str">
        <f>IF(ISBLANK('4W'!$G$14),"",'4W'!$G$14)</f>
        <v/>
      </c>
    </row>
    <row r="7738" spans="1:6">
      <c r="A7738" t="s">
        <v>15736</v>
      </c>
      <c r="B7738" t="str">
        <f>'4W'!$V$15</f>
        <v>TEMP_BON_1104350</v>
      </c>
      <c r="F7738">
        <f>IF(ISBLANK('4W'!$E$15),"",'4W'!$E$15)</f>
        <v>0</v>
      </c>
    </row>
    <row r="7739" spans="1:6">
      <c r="A7739" t="s">
        <v>15736</v>
      </c>
      <c r="B7739" t="str">
        <f>'4W'!$W$15</f>
        <v>TEMP_BON_2402520</v>
      </c>
      <c r="F7739">
        <f>IF(ISBLANK('4W'!$F$15),"",'4W'!$F$15)</f>
        <v>0</v>
      </c>
    </row>
    <row r="7740" spans="1:6">
      <c r="A7740" t="s">
        <v>15736</v>
      </c>
      <c r="B7740" t="str">
        <f>'4W'!$X$15</f>
        <v>TEMP_BON_4586627</v>
      </c>
      <c r="F7740">
        <f>IF(ISBLANK('4W'!$G$15),"",'4W'!$G$15)</f>
        <v>0</v>
      </c>
    </row>
    <row r="7741" spans="1:6">
      <c r="A7741" t="s">
        <v>15736</v>
      </c>
      <c r="B7741" t="str">
        <f>'4W'!$V$16</f>
        <v>TEMP_BON_1411467</v>
      </c>
      <c r="F7741" t="str">
        <f>IF(ISBLANK('4W'!$E$16),"",'4W'!$E$16)</f>
        <v/>
      </c>
    </row>
    <row r="7742" spans="1:6">
      <c r="A7742" t="s">
        <v>15736</v>
      </c>
      <c r="B7742" t="str">
        <f>'4W'!$W$16</f>
        <v>TEMP_BON_3521140</v>
      </c>
      <c r="F7742" t="str">
        <f>IF(ISBLANK('4W'!$F$16),"",'4W'!$F$16)</f>
        <v/>
      </c>
    </row>
    <row r="7743" spans="1:6">
      <c r="A7743" t="s">
        <v>15736</v>
      </c>
      <c r="B7743" t="str">
        <f>'4W'!$X$16</f>
        <v>TEMP_BON_6918699</v>
      </c>
      <c r="F7743" t="str">
        <f>IF(ISBLANK('4W'!$G$16),"",'4W'!$G$16)</f>
        <v/>
      </c>
    </row>
    <row r="7744" spans="1:6">
      <c r="A7744" t="s">
        <v>15736</v>
      </c>
      <c r="B7744" t="str">
        <f>'4W'!$V$17</f>
        <v>TEMP_BON_2977970</v>
      </c>
      <c r="F7744" t="str">
        <f>IF(ISBLANK('4W'!$E$17),"",'4W'!$E$17)</f>
        <v/>
      </c>
    </row>
    <row r="7745" spans="1:6">
      <c r="A7745" t="s">
        <v>15736</v>
      </c>
      <c r="B7745" t="str">
        <f>'4W'!$W$17</f>
        <v>TEMP_BON_1114724</v>
      </c>
      <c r="F7745" t="str">
        <f>IF(ISBLANK('4W'!$F$17),"",'4W'!$F$17)</f>
        <v/>
      </c>
    </row>
    <row r="7746" spans="1:6">
      <c r="A7746" t="s">
        <v>15736</v>
      </c>
      <c r="B7746" t="str">
        <f>'4W'!$X$17</f>
        <v>TEMP_BON_5374376</v>
      </c>
      <c r="F7746" t="str">
        <f>IF(ISBLANK('4W'!$G$17),"",'4W'!$G$17)</f>
        <v/>
      </c>
    </row>
    <row r="7747" spans="1:6">
      <c r="A7747" t="s">
        <v>15736</v>
      </c>
      <c r="B7747" t="str">
        <f>'4W'!$V$20</f>
        <v>TEMP_BON_955964</v>
      </c>
      <c r="F7747" t="str">
        <f>IF(ISBLANK('4W'!$E$20),"",'4W'!$E$20)</f>
        <v/>
      </c>
    </row>
    <row r="7748" spans="1:6">
      <c r="A7748" t="s">
        <v>15736</v>
      </c>
      <c r="B7748" t="str">
        <f>'4W'!$W$20</f>
        <v>TEMP_BON_8775892</v>
      </c>
      <c r="F7748" t="str">
        <f>IF(ISBLANK('4W'!$F$20),"",'4W'!$F$20)</f>
        <v/>
      </c>
    </row>
    <row r="7749" spans="1:6">
      <c r="A7749" t="s">
        <v>15736</v>
      </c>
      <c r="B7749" t="str">
        <f>'4W'!$X$20</f>
        <v>TEMP_BON_9205430</v>
      </c>
      <c r="F7749" t="str">
        <f>IF(ISBLANK('4W'!$G$20),"",'4W'!$G$20)</f>
        <v/>
      </c>
    </row>
    <row r="7750" spans="1:6">
      <c r="A7750" t="s">
        <v>15736</v>
      </c>
      <c r="B7750" t="str">
        <f>'4W'!$V$21</f>
        <v>TEMP_BON_6812537</v>
      </c>
      <c r="F7750" t="str">
        <f>IF(ISBLANK('4W'!$E$21),"",'4W'!$E$21)</f>
        <v/>
      </c>
    </row>
    <row r="7751" spans="1:6">
      <c r="A7751" t="s">
        <v>15736</v>
      </c>
      <c r="B7751" t="str">
        <f>'4W'!$W$21</f>
        <v>TEMP_BON_6875419</v>
      </c>
      <c r="F7751" t="str">
        <f>IF(ISBLANK('4W'!$F$21),"",'4W'!$F$21)</f>
        <v/>
      </c>
    </row>
    <row r="7752" spans="1:6">
      <c r="A7752" t="s">
        <v>15736</v>
      </c>
      <c r="B7752" t="str">
        <f>'4W'!$X$21</f>
        <v>TEMP_BON_8989053</v>
      </c>
      <c r="F7752" t="str">
        <f>IF(ISBLANK('4W'!$G$21),"",'4W'!$G$21)</f>
        <v/>
      </c>
    </row>
    <row r="7753" spans="1:6">
      <c r="A7753" t="s">
        <v>15736</v>
      </c>
      <c r="B7753" t="str">
        <f>'4W'!$V$22</f>
        <v>TEMP_BON_7945618</v>
      </c>
      <c r="F7753" t="str">
        <f>IF(ISBLANK('4W'!$E$22),"",'4W'!$E$22)</f>
        <v/>
      </c>
    </row>
    <row r="7754" spans="1:6">
      <c r="A7754" t="s">
        <v>15736</v>
      </c>
      <c r="B7754" t="str">
        <f>'4W'!$W$22</f>
        <v>TEMP_BON_8981962</v>
      </c>
      <c r="F7754" t="str">
        <f>IF(ISBLANK('4W'!$F$22),"",'4W'!$F$22)</f>
        <v/>
      </c>
    </row>
    <row r="7755" spans="1:6">
      <c r="A7755" t="s">
        <v>15736</v>
      </c>
      <c r="B7755" t="str">
        <f>'4W'!$X$22</f>
        <v>TEMP_BON_4902238</v>
      </c>
      <c r="F7755" t="str">
        <f>IF(ISBLANK('4W'!$G$22),"",'4W'!$G$22)</f>
        <v/>
      </c>
    </row>
    <row r="7756" spans="1:6">
      <c r="A7756" t="s">
        <v>15736</v>
      </c>
      <c r="B7756" t="str">
        <f>'4W'!$V$23</f>
        <v>TEMP_BON_5398285</v>
      </c>
      <c r="F7756">
        <f>IF(ISBLANK('4W'!$E$23),"",'4W'!$E$23)</f>
        <v>0</v>
      </c>
    </row>
    <row r="7757" spans="1:6">
      <c r="A7757" t="s">
        <v>15736</v>
      </c>
      <c r="B7757" t="str">
        <f>'4W'!$W$23</f>
        <v>TEMP_BON_872187</v>
      </c>
      <c r="F7757">
        <f>IF(ISBLANK('4W'!$F$23),"",'4W'!$F$23)</f>
        <v>0</v>
      </c>
    </row>
    <row r="7758" spans="1:6">
      <c r="A7758" t="s">
        <v>15736</v>
      </c>
      <c r="B7758" t="str">
        <f>'4W'!$X$23</f>
        <v>TEMP_BON_1407833</v>
      </c>
      <c r="F7758">
        <f>IF(ISBLANK('4W'!$G$23),"",'4W'!$G$23)</f>
        <v>0</v>
      </c>
    </row>
    <row r="7759" spans="1:6">
      <c r="A7759" t="s">
        <v>15736</v>
      </c>
      <c r="B7759" t="str">
        <f>'4W'!$V$24</f>
        <v>TEMP_BON_958514</v>
      </c>
      <c r="F7759" t="str">
        <f>IF(ISBLANK('4W'!$E$24),"",'4W'!$E$24)</f>
        <v/>
      </c>
    </row>
    <row r="7760" spans="1:6">
      <c r="A7760" t="s">
        <v>15736</v>
      </c>
      <c r="B7760" t="str">
        <f>'4W'!$W$24</f>
        <v>TEMP_BON_2390837</v>
      </c>
      <c r="F7760" t="str">
        <f>IF(ISBLANK('4W'!$F$24),"",'4W'!$F$24)</f>
        <v/>
      </c>
    </row>
    <row r="7761" spans="1:6">
      <c r="A7761" t="s">
        <v>15736</v>
      </c>
      <c r="B7761" t="str">
        <f>'4W'!$X$24</f>
        <v>TEMP_BON_4133138</v>
      </c>
      <c r="F7761" t="str">
        <f>IF(ISBLANK('4W'!$G$24),"",'4W'!$G$24)</f>
        <v/>
      </c>
    </row>
    <row r="7762" spans="1:6">
      <c r="A7762" t="s">
        <v>15736</v>
      </c>
      <c r="B7762" t="str">
        <f>'4W'!$V$27</f>
        <v>TEMP_BON_7858299</v>
      </c>
      <c r="F7762" t="str">
        <f>IF(ISBLANK('4W'!$E$27),"",'4W'!$E$27)</f>
        <v/>
      </c>
    </row>
    <row r="7763" spans="1:6">
      <c r="A7763" t="s">
        <v>15736</v>
      </c>
      <c r="B7763" t="str">
        <f>'4W'!$W$27</f>
        <v>TEMP_BON_6579263</v>
      </c>
      <c r="F7763" t="str">
        <f>IF(ISBLANK('4W'!$F$27),"",'4W'!$F$27)</f>
        <v/>
      </c>
    </row>
    <row r="7764" spans="1:6">
      <c r="A7764" t="s">
        <v>15736</v>
      </c>
      <c r="B7764" t="str">
        <f>'4W'!$X$27</f>
        <v>TEMP_BON_1976266</v>
      </c>
      <c r="F7764" t="str">
        <f>IF(ISBLANK('4W'!$G$27),"",'4W'!$G$27)</f>
        <v/>
      </c>
    </row>
    <row r="7765" spans="1:6">
      <c r="A7765" t="s">
        <v>15736</v>
      </c>
      <c r="B7765" t="str">
        <f>'4W'!$V$28</f>
        <v>TEMP_BON_1424498</v>
      </c>
      <c r="F7765" t="str">
        <f>IF(ISBLANK('4W'!$E$28),"",'4W'!$E$28)</f>
        <v/>
      </c>
    </row>
    <row r="7766" spans="1:6">
      <c r="A7766" t="s">
        <v>15736</v>
      </c>
      <c r="B7766" t="str">
        <f>'4W'!$W$28</f>
        <v>TEMP_BON_8348942</v>
      </c>
      <c r="F7766" t="str">
        <f>IF(ISBLANK('4W'!$F$28),"",'4W'!$F$28)</f>
        <v/>
      </c>
    </row>
    <row r="7767" spans="1:6">
      <c r="A7767" t="s">
        <v>15736</v>
      </c>
      <c r="B7767" t="str">
        <f>'4W'!$X$28</f>
        <v>TEMP_BON_9227688</v>
      </c>
      <c r="F7767" t="str">
        <f>IF(ISBLANK('4W'!$G$28),"",'4W'!$G$28)</f>
        <v/>
      </c>
    </row>
    <row r="7768" spans="1:6">
      <c r="A7768" t="s">
        <v>15736</v>
      </c>
      <c r="B7768" t="str">
        <f>'4W'!$V$29</f>
        <v>TEMP_BON_4766268</v>
      </c>
      <c r="F7768" t="str">
        <f>IF(ISBLANK('4W'!$E$29),"",'4W'!$E$29)</f>
        <v/>
      </c>
    </row>
    <row r="7769" spans="1:6">
      <c r="A7769" t="s">
        <v>15736</v>
      </c>
      <c r="B7769" t="str">
        <f>'4W'!$W$29</f>
        <v>TEMP_BON_4496027</v>
      </c>
      <c r="F7769" t="str">
        <f>IF(ISBLANK('4W'!$F$29),"",'4W'!$F$29)</f>
        <v/>
      </c>
    </row>
    <row r="7770" spans="1:6">
      <c r="A7770" t="s">
        <v>15736</v>
      </c>
      <c r="B7770" t="str">
        <f>'4W'!$X$29</f>
        <v>TEMP_BON_6080859</v>
      </c>
      <c r="F7770" t="str">
        <f>IF(ISBLANK('4W'!$G$29),"",'4W'!$G$29)</f>
        <v/>
      </c>
    </row>
    <row r="7771" spans="1:6">
      <c r="A7771" t="s">
        <v>15736</v>
      </c>
      <c r="B7771" t="str">
        <f>'4W'!$V$30</f>
        <v>TEMP_BON_9058591</v>
      </c>
      <c r="F7771" t="str">
        <f>IF(ISBLANK('4W'!$E$30),"",'4W'!$E$30)</f>
        <v/>
      </c>
    </row>
    <row r="7772" spans="1:6">
      <c r="A7772" t="s">
        <v>15736</v>
      </c>
      <c r="B7772" t="str">
        <f>'4W'!$W$30</f>
        <v>TEMP_BON_5362540</v>
      </c>
      <c r="F7772" t="str">
        <f>IF(ISBLANK('4W'!$F$30),"",'4W'!$F$30)</f>
        <v/>
      </c>
    </row>
    <row r="7773" spans="1:6">
      <c r="A7773" t="s">
        <v>15736</v>
      </c>
      <c r="B7773" t="str">
        <f>'4W'!$X$30</f>
        <v>TEMP_BON_6759754</v>
      </c>
      <c r="F7773" t="str">
        <f>IF(ISBLANK('4W'!$G$30),"",'4W'!$G$30)</f>
        <v/>
      </c>
    </row>
    <row r="7774" spans="1:6">
      <c r="A7774" t="s">
        <v>15737</v>
      </c>
      <c r="B7774" s="3036" t="str">
        <f>'4X'!$AO$10</f>
        <v>A4X_001CE_WR</v>
      </c>
      <c r="F7774" t="str">
        <f>IF(ISBLANK('4X'!$F$10),"",'4X'!$F$10)</f>
        <v/>
      </c>
    </row>
    <row r="7775" spans="1:6">
      <c r="A7775" t="s">
        <v>15737</v>
      </c>
      <c r="B7775" t="str">
        <f>'4X'!$AP$10</f>
        <v>A4X_001CE_RW</v>
      </c>
      <c r="F7775" t="str">
        <f>IF(ISBLANK('4X'!$G$10),"",'4X'!$G$10)</f>
        <v/>
      </c>
    </row>
    <row r="7776" spans="1:6">
      <c r="A7776" t="s">
        <v>15737</v>
      </c>
      <c r="B7776" t="str">
        <f>'4X'!$AQ$10</f>
        <v>A4X_001CE_SW</v>
      </c>
      <c r="F7776" t="str">
        <f>IF(ISBLANK('4X'!$H$10),"",'4X'!$H$10)</f>
        <v/>
      </c>
    </row>
    <row r="7777" spans="1:6">
      <c r="A7777" t="s">
        <v>15737</v>
      </c>
      <c r="B7777" t="str">
        <f>'4X'!$AR$10</f>
        <v>A4X_001CE_TW</v>
      </c>
      <c r="F7777" t="str">
        <f>IF(ISBLANK('4X'!$I$10),"",'4X'!$I$10)</f>
        <v/>
      </c>
    </row>
    <row r="7778" spans="1:6">
      <c r="A7778" t="s">
        <v>15737</v>
      </c>
      <c r="B7778" t="str">
        <f>'4X'!$AS$10</f>
        <v>A4X_001CE_DW</v>
      </c>
      <c r="F7778" t="str">
        <f>IF(ISBLANK('4X'!$J$10),"",'4X'!$J$10)</f>
        <v/>
      </c>
    </row>
    <row r="7779" spans="1:6">
      <c r="A7779" t="s">
        <v>15737</v>
      </c>
      <c r="B7779" t="str">
        <f>'4X'!$AT$10</f>
        <v>A4X_001CE_TOT</v>
      </c>
      <c r="F7779">
        <f>IF(ISBLANK('4X'!$K$10),"",'4X'!$K$10)</f>
        <v>0</v>
      </c>
    </row>
    <row r="7780" spans="1:6">
      <c r="A7780" t="s">
        <v>15737</v>
      </c>
      <c r="B7780" t="str">
        <f>'4X'!$AU$10</f>
        <v>A4X_001CC_WR</v>
      </c>
      <c r="F7780" t="str">
        <f>IF(ISBLANK('4X'!$L$10),"",'4X'!$L$10)</f>
        <v/>
      </c>
    </row>
    <row r="7781" spans="1:6">
      <c r="A7781" t="s">
        <v>15737</v>
      </c>
      <c r="B7781" t="str">
        <f>'4X'!$AV$10</f>
        <v>A4X_001CC_RW</v>
      </c>
      <c r="F7781" t="str">
        <f>IF(ISBLANK('4X'!$M$10),"",'4X'!$M$10)</f>
        <v/>
      </c>
    </row>
    <row r="7782" spans="1:6">
      <c r="A7782" t="s">
        <v>15737</v>
      </c>
      <c r="B7782" t="str">
        <f>'4X'!$AW$10</f>
        <v>A4X_001CC_SW</v>
      </c>
      <c r="F7782" t="str">
        <f>IF(ISBLANK('4X'!$N$10),"",'4X'!$N$10)</f>
        <v/>
      </c>
    </row>
    <row r="7783" spans="1:6">
      <c r="A7783" t="s">
        <v>15737</v>
      </c>
      <c r="B7783" t="str">
        <f>'4X'!$AX$10</f>
        <v>A4X_001CC_TW</v>
      </c>
      <c r="F7783" t="str">
        <f>IF(ISBLANK('4X'!$O$10),"",'4X'!$O$10)</f>
        <v/>
      </c>
    </row>
    <row r="7784" spans="1:6">
      <c r="A7784" t="s">
        <v>15737</v>
      </c>
      <c r="B7784" t="str">
        <f>'4X'!$AY$10</f>
        <v>A4X_001CC_DW</v>
      </c>
      <c r="F7784" t="str">
        <f>IF(ISBLANK('4X'!$P$10),"",'4X'!$P$10)</f>
        <v/>
      </c>
    </row>
    <row r="7785" spans="1:6">
      <c r="A7785" t="s">
        <v>15737</v>
      </c>
      <c r="B7785" t="str">
        <f>'4X'!$AZ$10</f>
        <v>A4X_001CC_TOT</v>
      </c>
      <c r="F7785">
        <f>IF(ISBLANK('4X'!$Q$10),"",'4X'!$Q$10)</f>
        <v>0</v>
      </c>
    </row>
    <row r="7786" spans="1:6">
      <c r="A7786" t="s">
        <v>15737</v>
      </c>
      <c r="B7786" s="3036" t="str">
        <f>'4X'!$AO$11</f>
        <v>A4X_001OE_WR</v>
      </c>
      <c r="F7786" t="str">
        <f>IF(ISBLANK('4X'!$F$11),"",'4X'!$F$11)</f>
        <v/>
      </c>
    </row>
    <row r="7787" spans="1:6">
      <c r="A7787" t="s">
        <v>15737</v>
      </c>
      <c r="B7787" t="str">
        <f>'4X'!$AP$11</f>
        <v>A4X_001OE_RW</v>
      </c>
      <c r="F7787" t="str">
        <f>IF(ISBLANK('4X'!$G$11),"",'4X'!$G$11)</f>
        <v/>
      </c>
    </row>
    <row r="7788" spans="1:6">
      <c r="A7788" t="s">
        <v>15737</v>
      </c>
      <c r="B7788" t="str">
        <f>'4X'!$AQ$11</f>
        <v>A4X_001OE_SW</v>
      </c>
      <c r="F7788" t="str">
        <f>IF(ISBLANK('4X'!$H$11),"",'4X'!$H$11)</f>
        <v/>
      </c>
    </row>
    <row r="7789" spans="1:6">
      <c r="A7789" t="s">
        <v>15737</v>
      </c>
      <c r="B7789" t="str">
        <f>'4X'!$AR$11</f>
        <v>A4X_001OE_TW</v>
      </c>
      <c r="F7789" t="str">
        <f>IF(ISBLANK('4X'!$I$11),"",'4X'!$I$11)</f>
        <v/>
      </c>
    </row>
    <row r="7790" spans="1:6">
      <c r="A7790" t="s">
        <v>15737</v>
      </c>
      <c r="B7790" t="str">
        <f>'4X'!$AS$11</f>
        <v>A4X_001OE_DW</v>
      </c>
      <c r="F7790" t="str">
        <f>IF(ISBLANK('4X'!$J$11),"",'4X'!$J$11)</f>
        <v/>
      </c>
    </row>
    <row r="7791" spans="1:6">
      <c r="A7791" t="s">
        <v>15737</v>
      </c>
      <c r="B7791" t="str">
        <f>'4X'!$AT$11</f>
        <v>A4X_001OE_TOT</v>
      </c>
      <c r="F7791">
        <f>IF(ISBLANK('4X'!$K$11),"",'4X'!$K$11)</f>
        <v>0</v>
      </c>
    </row>
    <row r="7792" spans="1:6">
      <c r="A7792" t="s">
        <v>15737</v>
      </c>
      <c r="B7792" t="str">
        <f>'4X'!$AU$11</f>
        <v>A4X_001OC_WR</v>
      </c>
      <c r="F7792" t="str">
        <f>IF(ISBLANK('4X'!$L$11),"",'4X'!$L$11)</f>
        <v/>
      </c>
    </row>
    <row r="7793" spans="1:6">
      <c r="A7793" t="s">
        <v>15737</v>
      </c>
      <c r="B7793" t="str">
        <f>'4X'!$AV$11</f>
        <v>A4X_001OC_RW</v>
      </c>
      <c r="F7793" t="str">
        <f>IF(ISBLANK('4X'!$M$11),"",'4X'!$M$11)</f>
        <v/>
      </c>
    </row>
    <row r="7794" spans="1:6">
      <c r="A7794" t="s">
        <v>15737</v>
      </c>
      <c r="B7794" t="str">
        <f>'4X'!$AW$11</f>
        <v>A4X_001OC_SW</v>
      </c>
      <c r="F7794" t="str">
        <f>IF(ISBLANK('4X'!$N$11),"",'4X'!$N$11)</f>
        <v/>
      </c>
    </row>
    <row r="7795" spans="1:6">
      <c r="A7795" t="s">
        <v>15737</v>
      </c>
      <c r="B7795" t="str">
        <f>'4X'!$AX$11</f>
        <v>A4X_001OC_TW</v>
      </c>
      <c r="F7795" t="str">
        <f>IF(ISBLANK('4X'!$O$11),"",'4X'!$O$11)</f>
        <v/>
      </c>
    </row>
    <row r="7796" spans="1:6">
      <c r="A7796" t="s">
        <v>15737</v>
      </c>
      <c r="B7796" t="str">
        <f>'4X'!$AY$11</f>
        <v>A4X_001OC_DW</v>
      </c>
      <c r="F7796" t="str">
        <f>IF(ISBLANK('4X'!$P$11),"",'4X'!$P$11)</f>
        <v/>
      </c>
    </row>
    <row r="7797" spans="1:6">
      <c r="A7797" t="s">
        <v>15737</v>
      </c>
      <c r="B7797" t="str">
        <f>'4X'!$AZ$11</f>
        <v>A4X_001OC_TOT</v>
      </c>
      <c r="F7797">
        <f>IF(ISBLANK('4X'!$Q$11),"",'4X'!$Q$11)</f>
        <v>0</v>
      </c>
    </row>
    <row r="7798" spans="1:6">
      <c r="A7798" t="s">
        <v>15737</v>
      </c>
      <c r="B7798" s="3036" t="str">
        <f>'4X'!$AO$12</f>
        <v>A4X_001TE_WR</v>
      </c>
      <c r="F7798">
        <f>IF(ISBLANK('4X'!$F$12),"",'4X'!$F$12)</f>
        <v>0</v>
      </c>
    </row>
    <row r="7799" spans="1:6">
      <c r="A7799" t="s">
        <v>15737</v>
      </c>
      <c r="B7799" t="str">
        <f>'4X'!$AP$12</f>
        <v>A4X_001TE_RW</v>
      </c>
      <c r="F7799">
        <f>IF(ISBLANK('4X'!$G$12),"",'4X'!$G$12)</f>
        <v>0</v>
      </c>
    </row>
    <row r="7800" spans="1:6">
      <c r="A7800" t="s">
        <v>15737</v>
      </c>
      <c r="B7800" t="str">
        <f>'4X'!$AQ$12</f>
        <v>A4X_001TE_SW</v>
      </c>
      <c r="F7800">
        <f>IF(ISBLANK('4X'!$H$12),"",'4X'!$H$12)</f>
        <v>0</v>
      </c>
    </row>
    <row r="7801" spans="1:6">
      <c r="A7801" t="s">
        <v>15737</v>
      </c>
      <c r="B7801" t="str">
        <f>'4X'!$AR$12</f>
        <v>A4X_001TE_TW</v>
      </c>
      <c r="F7801">
        <f>IF(ISBLANK('4X'!$I$12),"",'4X'!$I$12)</f>
        <v>0</v>
      </c>
    </row>
    <row r="7802" spans="1:6">
      <c r="A7802" t="s">
        <v>15737</v>
      </c>
      <c r="B7802" t="str">
        <f>'4X'!$AS$12</f>
        <v>A4X_001TE_DW</v>
      </c>
      <c r="F7802">
        <f>IF(ISBLANK('4X'!$J$12),"",'4X'!$J$12)</f>
        <v>0</v>
      </c>
    </row>
    <row r="7803" spans="1:6">
      <c r="A7803" t="s">
        <v>15737</v>
      </c>
      <c r="B7803" t="str">
        <f>'4X'!$AT$12</f>
        <v>A4X_001TE_TOT</v>
      </c>
      <c r="F7803">
        <f>IF(ISBLANK('4X'!$K$12),"",'4X'!$K$12)</f>
        <v>0</v>
      </c>
    </row>
    <row r="7804" spans="1:6">
      <c r="A7804" t="s">
        <v>15737</v>
      </c>
      <c r="B7804" t="str">
        <f>'4X'!$AU$12</f>
        <v>A4X_001TC_WR</v>
      </c>
      <c r="F7804">
        <f>IF(ISBLANK('4X'!$L$12),"",'4X'!$L$12)</f>
        <v>0</v>
      </c>
    </row>
    <row r="7805" spans="1:6">
      <c r="A7805" t="s">
        <v>15737</v>
      </c>
      <c r="B7805" t="str">
        <f>'4X'!$AV$12</f>
        <v>A4X_001TC_RW</v>
      </c>
      <c r="F7805">
        <f>IF(ISBLANK('4X'!$M$12),"",'4X'!$M$12)</f>
        <v>0</v>
      </c>
    </row>
    <row r="7806" spans="1:6">
      <c r="A7806" t="s">
        <v>15737</v>
      </c>
      <c r="B7806" t="str">
        <f>'4X'!$AW$12</f>
        <v>A4X_001TC_SW</v>
      </c>
      <c r="F7806">
        <f>IF(ISBLANK('4X'!$N$12),"",'4X'!$N$12)</f>
        <v>0</v>
      </c>
    </row>
    <row r="7807" spans="1:6">
      <c r="A7807" t="s">
        <v>15737</v>
      </c>
      <c r="B7807" t="str">
        <f>'4X'!$AX$12</f>
        <v>A4X_001TC_TW</v>
      </c>
      <c r="F7807">
        <f>IF(ISBLANK('4X'!$O$12),"",'4X'!$O$12)</f>
        <v>0</v>
      </c>
    </row>
    <row r="7808" spans="1:6">
      <c r="A7808" t="s">
        <v>15737</v>
      </c>
      <c r="B7808" t="str">
        <f>'4X'!$AY$12</f>
        <v>A4X_001TC_DW</v>
      </c>
      <c r="F7808">
        <f>IF(ISBLANK('4X'!$P$12),"",'4X'!$P$12)</f>
        <v>0</v>
      </c>
    </row>
    <row r="7809" spans="1:6">
      <c r="A7809" t="s">
        <v>15737</v>
      </c>
      <c r="B7809" t="str">
        <f>'4X'!$AZ$12</f>
        <v>A4X_001TC_TOT</v>
      </c>
      <c r="F7809">
        <f>IF(ISBLANK('4X'!$Q$12),"",'4X'!$Q$12)</f>
        <v>0</v>
      </c>
    </row>
    <row r="7810" spans="1:6">
      <c r="A7810" t="s">
        <v>15737</v>
      </c>
      <c r="B7810" s="3036" t="str">
        <f>'4X'!$AO$13</f>
        <v>A4X_002CE_WR</v>
      </c>
      <c r="F7810" t="str">
        <f>IF(ISBLANK('4X'!$F$13),"",'4X'!$F$13)</f>
        <v/>
      </c>
    </row>
    <row r="7811" spans="1:6">
      <c r="A7811" t="s">
        <v>15737</v>
      </c>
      <c r="B7811" t="str">
        <f>'4X'!$AP$13</f>
        <v>A4X_002CE_RW</v>
      </c>
      <c r="F7811" t="str">
        <f>IF(ISBLANK('4X'!$G$13),"",'4X'!$G$13)</f>
        <v/>
      </c>
    </row>
    <row r="7812" spans="1:6">
      <c r="A7812" t="s">
        <v>15737</v>
      </c>
      <c r="B7812" t="str">
        <f>'4X'!$AQ$13</f>
        <v>A4X_002CE_SW</v>
      </c>
      <c r="F7812" t="str">
        <f>IF(ISBLANK('4X'!$H$13),"",'4X'!$H$13)</f>
        <v/>
      </c>
    </row>
    <row r="7813" spans="1:6">
      <c r="A7813" t="s">
        <v>15737</v>
      </c>
      <c r="B7813" t="str">
        <f>'4X'!$AR$13</f>
        <v>A4X_002CE_TW</v>
      </c>
      <c r="F7813" t="str">
        <f>IF(ISBLANK('4X'!$I$13),"",'4X'!$I$13)</f>
        <v/>
      </c>
    </row>
    <row r="7814" spans="1:6">
      <c r="A7814" t="s">
        <v>15737</v>
      </c>
      <c r="B7814" t="str">
        <f>'4X'!$AS$13</f>
        <v>A4X_002CE_DW</v>
      </c>
      <c r="F7814" t="str">
        <f>IF(ISBLANK('4X'!$J$13),"",'4X'!$J$13)</f>
        <v/>
      </c>
    </row>
    <row r="7815" spans="1:6">
      <c r="A7815" t="s">
        <v>15737</v>
      </c>
      <c r="B7815" t="str">
        <f>'4X'!$AT$13</f>
        <v>A4X_002CE_TOT</v>
      </c>
      <c r="F7815">
        <f>IF(ISBLANK('4X'!$K$13),"",'4X'!$K$13)</f>
        <v>0</v>
      </c>
    </row>
    <row r="7816" spans="1:6">
      <c r="A7816" t="s">
        <v>15737</v>
      </c>
      <c r="B7816" t="str">
        <f>'4X'!$AU$13</f>
        <v>A4X_002CC_WR</v>
      </c>
      <c r="F7816" t="str">
        <f>IF(ISBLANK('4X'!$L$13),"",'4X'!$L$13)</f>
        <v/>
      </c>
    </row>
    <row r="7817" spans="1:6">
      <c r="A7817" t="s">
        <v>15737</v>
      </c>
      <c r="B7817" t="str">
        <f>'4X'!$AV$13</f>
        <v>A4X_002CC_RW</v>
      </c>
      <c r="F7817" t="str">
        <f>IF(ISBLANK('4X'!$M$13),"",'4X'!$M$13)</f>
        <v/>
      </c>
    </row>
    <row r="7818" spans="1:6">
      <c r="A7818" t="s">
        <v>15737</v>
      </c>
      <c r="B7818" t="str">
        <f>'4X'!$AW$13</f>
        <v>A4X_002CC_SW</v>
      </c>
      <c r="F7818" t="str">
        <f>IF(ISBLANK('4X'!$N$13),"",'4X'!$N$13)</f>
        <v/>
      </c>
    </row>
    <row r="7819" spans="1:6">
      <c r="A7819" t="s">
        <v>15737</v>
      </c>
      <c r="B7819" t="str">
        <f>'4X'!$AX$13</f>
        <v>A4X_002CC_TW</v>
      </c>
      <c r="F7819" t="str">
        <f>IF(ISBLANK('4X'!$O$13),"",'4X'!$O$13)</f>
        <v/>
      </c>
    </row>
    <row r="7820" spans="1:6">
      <c r="A7820" t="s">
        <v>15737</v>
      </c>
      <c r="B7820" t="str">
        <f>'4X'!$AY$13</f>
        <v>A4X_002CC_DW</v>
      </c>
      <c r="F7820" t="str">
        <f>IF(ISBLANK('4X'!$P$13),"",'4X'!$P$13)</f>
        <v/>
      </c>
    </row>
    <row r="7821" spans="1:6">
      <c r="A7821" t="s">
        <v>15737</v>
      </c>
      <c r="B7821" t="str">
        <f>'4X'!$AZ$13</f>
        <v>A4X_002CC_TOT</v>
      </c>
      <c r="F7821">
        <f>IF(ISBLANK('4X'!$Q$13),"",'4X'!$Q$13)</f>
        <v>0</v>
      </c>
    </row>
    <row r="7822" spans="1:6">
      <c r="A7822" t="s">
        <v>15737</v>
      </c>
      <c r="B7822" s="3036" t="str">
        <f>'4X'!$AO$14</f>
        <v>A4X_002OE_WR</v>
      </c>
      <c r="F7822" t="str">
        <f>IF(ISBLANK('4X'!$F$14),"",'4X'!$F$14)</f>
        <v/>
      </c>
    </row>
    <row r="7823" spans="1:6">
      <c r="A7823" t="s">
        <v>15737</v>
      </c>
      <c r="B7823" t="str">
        <f>'4X'!$AP$14</f>
        <v>A4X_002OE_RW</v>
      </c>
      <c r="F7823" t="str">
        <f>IF(ISBLANK('4X'!$G$14),"",'4X'!$G$14)</f>
        <v/>
      </c>
    </row>
    <row r="7824" spans="1:6">
      <c r="A7824" t="s">
        <v>15737</v>
      </c>
      <c r="B7824" t="str">
        <f>'4X'!$AQ$14</f>
        <v>A4X_002OE_SW</v>
      </c>
      <c r="F7824" t="str">
        <f>IF(ISBLANK('4X'!$H$14),"",'4X'!$H$14)</f>
        <v/>
      </c>
    </row>
    <row r="7825" spans="1:6">
      <c r="A7825" t="s">
        <v>15737</v>
      </c>
      <c r="B7825" t="str">
        <f>'4X'!$AR$14</f>
        <v>A4X_002OE_TW</v>
      </c>
      <c r="F7825" t="str">
        <f>IF(ISBLANK('4X'!$I$14),"",'4X'!$I$14)</f>
        <v/>
      </c>
    </row>
    <row r="7826" spans="1:6">
      <c r="A7826" t="s">
        <v>15737</v>
      </c>
      <c r="B7826" t="str">
        <f>'4X'!$AS$14</f>
        <v>A4X_002OE_DW</v>
      </c>
      <c r="F7826" t="str">
        <f>IF(ISBLANK('4X'!$J$14),"",'4X'!$J$14)</f>
        <v/>
      </c>
    </row>
    <row r="7827" spans="1:6">
      <c r="A7827" t="s">
        <v>15737</v>
      </c>
      <c r="B7827" t="str">
        <f>'4X'!$AT$14</f>
        <v>A4X_002OE_TOT</v>
      </c>
      <c r="F7827">
        <f>IF(ISBLANK('4X'!$K$14),"",'4X'!$K$14)</f>
        <v>0</v>
      </c>
    </row>
    <row r="7828" spans="1:6">
      <c r="A7828" t="s">
        <v>15737</v>
      </c>
      <c r="B7828" t="str">
        <f>'4X'!$AU$14</f>
        <v>A4X_002OC_WR</v>
      </c>
      <c r="F7828" t="str">
        <f>IF(ISBLANK('4X'!$L$14),"",'4X'!$L$14)</f>
        <v/>
      </c>
    </row>
    <row r="7829" spans="1:6">
      <c r="A7829" t="s">
        <v>15737</v>
      </c>
      <c r="B7829" t="str">
        <f>'4X'!$AV$14</f>
        <v>A4X_002OC_RW</v>
      </c>
      <c r="F7829" t="str">
        <f>IF(ISBLANK('4X'!$M$14),"",'4X'!$M$14)</f>
        <v/>
      </c>
    </row>
    <row r="7830" spans="1:6">
      <c r="A7830" t="s">
        <v>15737</v>
      </c>
      <c r="B7830" t="str">
        <f>'4X'!$AW$14</f>
        <v>A4X_002OC_SW</v>
      </c>
      <c r="F7830" t="str">
        <f>IF(ISBLANK('4X'!$N$14),"",'4X'!$N$14)</f>
        <v/>
      </c>
    </row>
    <row r="7831" spans="1:6">
      <c r="A7831" t="s">
        <v>15737</v>
      </c>
      <c r="B7831" t="str">
        <f>'4X'!$AX$14</f>
        <v>A4X_002OC_TW</v>
      </c>
      <c r="F7831" t="str">
        <f>IF(ISBLANK('4X'!$O$14),"",'4X'!$O$14)</f>
        <v/>
      </c>
    </row>
    <row r="7832" spans="1:6">
      <c r="A7832" t="s">
        <v>15737</v>
      </c>
      <c r="B7832" t="str">
        <f>'4X'!$AY$14</f>
        <v>A4X_002OC_DW</v>
      </c>
      <c r="F7832" t="str">
        <f>IF(ISBLANK('4X'!$P$14),"",'4X'!$P$14)</f>
        <v/>
      </c>
    </row>
    <row r="7833" spans="1:6">
      <c r="A7833" t="s">
        <v>15737</v>
      </c>
      <c r="B7833" t="str">
        <f>'4X'!$AZ$14</f>
        <v>A4X_002OC_TOT</v>
      </c>
      <c r="F7833">
        <f>IF(ISBLANK('4X'!$Q$14),"",'4X'!$Q$14)</f>
        <v>0</v>
      </c>
    </row>
    <row r="7834" spans="1:6">
      <c r="A7834" t="s">
        <v>15737</v>
      </c>
      <c r="B7834" s="3036" t="str">
        <f>'4X'!$AO$15</f>
        <v>A4X_002TE_WR</v>
      </c>
      <c r="F7834">
        <f>IF(ISBLANK('4X'!$F$15),"",'4X'!$F$15)</f>
        <v>0</v>
      </c>
    </row>
    <row r="7835" spans="1:6">
      <c r="A7835" t="s">
        <v>15737</v>
      </c>
      <c r="B7835" t="str">
        <f>'4X'!$AP$15</f>
        <v>A4X_002TE_RW</v>
      </c>
      <c r="F7835">
        <f>IF(ISBLANK('4X'!$G$15),"",'4X'!$G$15)</f>
        <v>0</v>
      </c>
    </row>
    <row r="7836" spans="1:6">
      <c r="A7836" t="s">
        <v>15737</v>
      </c>
      <c r="B7836" t="str">
        <f>'4X'!$AQ$15</f>
        <v>A4X_002TE_SW</v>
      </c>
      <c r="F7836">
        <f>IF(ISBLANK('4X'!$H$15),"",'4X'!$H$15)</f>
        <v>0</v>
      </c>
    </row>
    <row r="7837" spans="1:6">
      <c r="A7837" t="s">
        <v>15737</v>
      </c>
      <c r="B7837" t="str">
        <f>'4X'!$AR$15</f>
        <v>A4X_002TE_TW</v>
      </c>
      <c r="F7837">
        <f>IF(ISBLANK('4X'!$I$15),"",'4X'!$I$15)</f>
        <v>0</v>
      </c>
    </row>
    <row r="7838" spans="1:6">
      <c r="A7838" t="s">
        <v>15737</v>
      </c>
      <c r="B7838" t="str">
        <f>'4X'!$AS$15</f>
        <v>A4X_002TE_DW</v>
      </c>
      <c r="F7838">
        <f>IF(ISBLANK('4X'!$J$15),"",'4X'!$J$15)</f>
        <v>0</v>
      </c>
    </row>
    <row r="7839" spans="1:6">
      <c r="A7839" t="s">
        <v>15737</v>
      </c>
      <c r="B7839" t="str">
        <f>'4X'!$AT$15</f>
        <v>A4X_002TE_TOT</v>
      </c>
      <c r="F7839">
        <f>IF(ISBLANK('4X'!$K$15),"",'4X'!$K$15)</f>
        <v>0</v>
      </c>
    </row>
    <row r="7840" spans="1:6">
      <c r="A7840" t="s">
        <v>15737</v>
      </c>
      <c r="B7840" t="str">
        <f>'4X'!$AU$15</f>
        <v>A4X_002TC_WR</v>
      </c>
      <c r="F7840">
        <f>IF(ISBLANK('4X'!$L$15),"",'4X'!$L$15)</f>
        <v>0</v>
      </c>
    </row>
    <row r="7841" spans="1:6">
      <c r="A7841" t="s">
        <v>15737</v>
      </c>
      <c r="B7841" t="str">
        <f>'4X'!$AV$15</f>
        <v>A4X_002TC_RW</v>
      </c>
      <c r="F7841">
        <f>IF(ISBLANK('4X'!$M$15),"",'4X'!$M$15)</f>
        <v>0</v>
      </c>
    </row>
    <row r="7842" spans="1:6">
      <c r="A7842" t="s">
        <v>15737</v>
      </c>
      <c r="B7842" t="str">
        <f>'4X'!$AW$15</f>
        <v>A4X_002TC_SW</v>
      </c>
      <c r="F7842">
        <f>IF(ISBLANK('4X'!$N$15),"",'4X'!$N$15)</f>
        <v>0</v>
      </c>
    </row>
    <row r="7843" spans="1:6">
      <c r="A7843" t="s">
        <v>15737</v>
      </c>
      <c r="B7843" t="str">
        <f>'4X'!$AX$15</f>
        <v>A4X_002TC_TW</v>
      </c>
      <c r="F7843">
        <f>IF(ISBLANK('4X'!$O$15),"",'4X'!$O$15)</f>
        <v>0</v>
      </c>
    </row>
    <row r="7844" spans="1:6">
      <c r="A7844" t="s">
        <v>15737</v>
      </c>
      <c r="B7844" t="str">
        <f>'4X'!$AY$15</f>
        <v>A4X_002TC_DW</v>
      </c>
      <c r="F7844">
        <f>IF(ISBLANK('4X'!$P$15),"",'4X'!$P$15)</f>
        <v>0</v>
      </c>
    </row>
    <row r="7845" spans="1:6">
      <c r="A7845" t="s">
        <v>15737</v>
      </c>
      <c r="B7845" t="str">
        <f>'4X'!$AZ$15</f>
        <v>A4X_002TC_TOT</v>
      </c>
      <c r="F7845">
        <f>IF(ISBLANK('4X'!$Q$15),"",'4X'!$Q$15)</f>
        <v>0</v>
      </c>
    </row>
    <row r="7846" spans="1:6">
      <c r="A7846" t="s">
        <v>15737</v>
      </c>
      <c r="B7846" s="3036" t="str">
        <f>'4X'!$AO$16</f>
        <v>A4X_003CE_WR</v>
      </c>
      <c r="F7846" t="str">
        <f>IF(ISBLANK('4X'!$F$16),"",'4X'!$F$16)</f>
        <v/>
      </c>
    </row>
    <row r="7847" spans="1:6">
      <c r="A7847" t="s">
        <v>15737</v>
      </c>
      <c r="B7847" t="str">
        <f>'4X'!$AP$16</f>
        <v>A4X_003CE_RW</v>
      </c>
      <c r="F7847" t="str">
        <f>IF(ISBLANK('4X'!$G$16),"",'4X'!$G$16)</f>
        <v/>
      </c>
    </row>
    <row r="7848" spans="1:6">
      <c r="A7848" t="s">
        <v>15737</v>
      </c>
      <c r="B7848" t="str">
        <f>'4X'!$AQ$16</f>
        <v>A4X_003CE_SW</v>
      </c>
      <c r="F7848" t="str">
        <f>IF(ISBLANK('4X'!$H$16),"",'4X'!$H$16)</f>
        <v/>
      </c>
    </row>
    <row r="7849" spans="1:6">
      <c r="A7849" t="s">
        <v>15737</v>
      </c>
      <c r="B7849" t="str">
        <f>'4X'!$AR$16</f>
        <v>A4X_003CE_TW</v>
      </c>
      <c r="F7849" t="str">
        <f>IF(ISBLANK('4X'!$I$16),"",'4X'!$I$16)</f>
        <v/>
      </c>
    </row>
    <row r="7850" spans="1:6">
      <c r="A7850" t="s">
        <v>15737</v>
      </c>
      <c r="B7850" t="str">
        <f>'4X'!$AS$16</f>
        <v>A4X_003CE_DW</v>
      </c>
      <c r="F7850" t="str">
        <f>IF(ISBLANK('4X'!$J$16),"",'4X'!$J$16)</f>
        <v/>
      </c>
    </row>
    <row r="7851" spans="1:6">
      <c r="A7851" t="s">
        <v>15737</v>
      </c>
      <c r="B7851" t="str">
        <f>'4X'!$AT$16</f>
        <v>A4X_003CE_TOT</v>
      </c>
      <c r="F7851">
        <f>IF(ISBLANK('4X'!$K$16),"",'4X'!$K$16)</f>
        <v>0</v>
      </c>
    </row>
    <row r="7852" spans="1:6">
      <c r="A7852" t="s">
        <v>15737</v>
      </c>
      <c r="B7852" t="str">
        <f>'4X'!$AU$16</f>
        <v>A4X_003CC_WR</v>
      </c>
      <c r="F7852" t="str">
        <f>IF(ISBLANK('4X'!$L$16),"",'4X'!$L$16)</f>
        <v/>
      </c>
    </row>
    <row r="7853" spans="1:6">
      <c r="A7853" t="s">
        <v>15737</v>
      </c>
      <c r="B7853" t="str">
        <f>'4X'!$AV$16</f>
        <v>A4X_003CC_RW</v>
      </c>
      <c r="F7853" t="str">
        <f>IF(ISBLANK('4X'!$M$16),"",'4X'!$M$16)</f>
        <v/>
      </c>
    </row>
    <row r="7854" spans="1:6">
      <c r="A7854" t="s">
        <v>15737</v>
      </c>
      <c r="B7854" t="str">
        <f>'4X'!$AW$16</f>
        <v>A4X_003CC_SW</v>
      </c>
      <c r="F7854" t="str">
        <f>IF(ISBLANK('4X'!$N$16),"",'4X'!$N$16)</f>
        <v/>
      </c>
    </row>
    <row r="7855" spans="1:6">
      <c r="A7855" t="s">
        <v>15737</v>
      </c>
      <c r="B7855" t="str">
        <f>'4X'!$AX$16</f>
        <v>A4X_003CC_TW</v>
      </c>
      <c r="F7855" t="str">
        <f>IF(ISBLANK('4X'!$O$16),"",'4X'!$O$16)</f>
        <v/>
      </c>
    </row>
    <row r="7856" spans="1:6">
      <c r="A7856" t="s">
        <v>15737</v>
      </c>
      <c r="B7856" t="str">
        <f>'4X'!$AY$16</f>
        <v>A4X_003CC_DW</v>
      </c>
      <c r="F7856" t="str">
        <f>IF(ISBLANK('4X'!$P$16),"",'4X'!$P$16)</f>
        <v/>
      </c>
    </row>
    <row r="7857" spans="1:6">
      <c r="A7857" t="s">
        <v>15737</v>
      </c>
      <c r="B7857" t="str">
        <f>'4X'!$AZ$16</f>
        <v>A4X_003CC_TOT</v>
      </c>
      <c r="F7857">
        <f>IF(ISBLANK('4X'!$Q$16),"",'4X'!$Q$16)</f>
        <v>0</v>
      </c>
    </row>
    <row r="7858" spans="1:6">
      <c r="A7858" t="s">
        <v>15737</v>
      </c>
      <c r="B7858" s="3036" t="str">
        <f>'4X'!$AO$17</f>
        <v>A4X_003OE_WR</v>
      </c>
      <c r="F7858" t="str">
        <f>IF(ISBLANK('4X'!$F$17),"",'4X'!$F$17)</f>
        <v/>
      </c>
    </row>
    <row r="7859" spans="1:6">
      <c r="A7859" t="s">
        <v>15737</v>
      </c>
      <c r="B7859" t="str">
        <f>'4X'!$AP$17</f>
        <v>A4X_003OE_RW</v>
      </c>
      <c r="F7859" t="str">
        <f>IF(ISBLANK('4X'!$G$17),"",'4X'!$G$17)</f>
        <v/>
      </c>
    </row>
    <row r="7860" spans="1:6">
      <c r="A7860" t="s">
        <v>15737</v>
      </c>
      <c r="B7860" t="str">
        <f>'4X'!$AQ$17</f>
        <v>A4X_003OE_SW</v>
      </c>
      <c r="F7860" t="str">
        <f>IF(ISBLANK('4X'!$H$17),"",'4X'!$H$17)</f>
        <v/>
      </c>
    </row>
    <row r="7861" spans="1:6">
      <c r="A7861" t="s">
        <v>15737</v>
      </c>
      <c r="B7861" t="str">
        <f>'4X'!$AR$17</f>
        <v>A4X_003OE_TW</v>
      </c>
      <c r="F7861" t="str">
        <f>IF(ISBLANK('4X'!$I$17),"",'4X'!$I$17)</f>
        <v/>
      </c>
    </row>
    <row r="7862" spans="1:6">
      <c r="A7862" t="s">
        <v>15737</v>
      </c>
      <c r="B7862" t="str">
        <f>'4X'!$AS$17</f>
        <v>A4X_003OE_DW</v>
      </c>
      <c r="F7862" t="str">
        <f>IF(ISBLANK('4X'!$J$17),"",'4X'!$J$17)</f>
        <v/>
      </c>
    </row>
    <row r="7863" spans="1:6">
      <c r="A7863" t="s">
        <v>15737</v>
      </c>
      <c r="B7863" t="str">
        <f>'4X'!$AT$17</f>
        <v>A4X_003OE_TOT</v>
      </c>
      <c r="F7863">
        <f>IF(ISBLANK('4X'!$K$17),"",'4X'!$K$17)</f>
        <v>0</v>
      </c>
    </row>
    <row r="7864" spans="1:6">
      <c r="A7864" t="s">
        <v>15737</v>
      </c>
      <c r="B7864" t="str">
        <f>'4X'!$AU$17</f>
        <v>A4X_003OC_WR</v>
      </c>
      <c r="F7864" t="str">
        <f>IF(ISBLANK('4X'!$L$17),"",'4X'!$L$17)</f>
        <v/>
      </c>
    </row>
    <row r="7865" spans="1:6">
      <c r="A7865" t="s">
        <v>15737</v>
      </c>
      <c r="B7865" t="str">
        <f>'4X'!$AV$17</f>
        <v>A4X_003OC_RW</v>
      </c>
      <c r="F7865" t="str">
        <f>IF(ISBLANK('4X'!$M$17),"",'4X'!$M$17)</f>
        <v/>
      </c>
    </row>
    <row r="7866" spans="1:6">
      <c r="A7866" t="s">
        <v>15737</v>
      </c>
      <c r="B7866" t="str">
        <f>'4X'!$AW$17</f>
        <v>A4X_003OC_SW</v>
      </c>
      <c r="F7866" t="str">
        <f>IF(ISBLANK('4X'!$N$17),"",'4X'!$N$17)</f>
        <v/>
      </c>
    </row>
    <row r="7867" spans="1:6">
      <c r="A7867" t="s">
        <v>15737</v>
      </c>
      <c r="B7867" t="str">
        <f>'4X'!$AX$17</f>
        <v>A4X_003OC_TW</v>
      </c>
      <c r="F7867" t="str">
        <f>IF(ISBLANK('4X'!$O$17),"",'4X'!$O$17)</f>
        <v/>
      </c>
    </row>
    <row r="7868" spans="1:6">
      <c r="A7868" t="s">
        <v>15737</v>
      </c>
      <c r="B7868" t="str">
        <f>'4X'!$AY$17</f>
        <v>A4X_003OC_DW</v>
      </c>
      <c r="F7868" t="str">
        <f>IF(ISBLANK('4X'!$P$17),"",'4X'!$P$17)</f>
        <v/>
      </c>
    </row>
    <row r="7869" spans="1:6">
      <c r="A7869" t="s">
        <v>15737</v>
      </c>
      <c r="B7869" t="str">
        <f>'4X'!$AZ$17</f>
        <v>A4X_003OC_TOT</v>
      </c>
      <c r="F7869">
        <f>IF(ISBLANK('4X'!$Q$17),"",'4X'!$Q$17)</f>
        <v>0</v>
      </c>
    </row>
    <row r="7870" spans="1:6">
      <c r="A7870" t="s">
        <v>15737</v>
      </c>
      <c r="B7870" s="3036" t="str">
        <f>'4X'!$AO$18</f>
        <v>A4X_003TE_WR</v>
      </c>
      <c r="F7870">
        <f>IF(ISBLANK('4X'!$F$18),"",'4X'!$F$18)</f>
        <v>0</v>
      </c>
    </row>
    <row r="7871" spans="1:6">
      <c r="A7871" t="s">
        <v>15737</v>
      </c>
      <c r="B7871" t="str">
        <f>'4X'!$AP$18</f>
        <v>A4X_003TE_RW</v>
      </c>
      <c r="F7871">
        <f>IF(ISBLANK('4X'!$G$18),"",'4X'!$G$18)</f>
        <v>0</v>
      </c>
    </row>
    <row r="7872" spans="1:6">
      <c r="A7872" t="s">
        <v>15737</v>
      </c>
      <c r="B7872" t="str">
        <f>'4X'!$AQ$18</f>
        <v>A4X_003TE_SW</v>
      </c>
      <c r="F7872">
        <f>IF(ISBLANK('4X'!$H$18),"",'4X'!$H$18)</f>
        <v>0</v>
      </c>
    </row>
    <row r="7873" spans="1:6">
      <c r="A7873" t="s">
        <v>15737</v>
      </c>
      <c r="B7873" t="str">
        <f>'4X'!$AR$18</f>
        <v>A4X_003TE_TW</v>
      </c>
      <c r="F7873">
        <f>IF(ISBLANK('4X'!$I$18),"",'4X'!$I$18)</f>
        <v>0</v>
      </c>
    </row>
    <row r="7874" spans="1:6">
      <c r="A7874" t="s">
        <v>15737</v>
      </c>
      <c r="B7874" t="str">
        <f>'4X'!$AS$18</f>
        <v>A4X_003TE_DW</v>
      </c>
      <c r="F7874">
        <f>IF(ISBLANK('4X'!$J$18),"",'4X'!$J$18)</f>
        <v>0</v>
      </c>
    </row>
    <row r="7875" spans="1:6">
      <c r="A7875" t="s">
        <v>15737</v>
      </c>
      <c r="B7875" t="str">
        <f>'4X'!$AT$18</f>
        <v>A4X_003TE_TOT</v>
      </c>
      <c r="F7875">
        <f>IF(ISBLANK('4X'!$K$18),"",'4X'!$K$18)</f>
        <v>0</v>
      </c>
    </row>
    <row r="7876" spans="1:6">
      <c r="A7876" t="s">
        <v>15737</v>
      </c>
      <c r="B7876" t="str">
        <f>'4X'!$AU$18</f>
        <v>A4X_003TC_WR</v>
      </c>
      <c r="F7876">
        <f>IF(ISBLANK('4X'!$L$18),"",'4X'!$L$18)</f>
        <v>0</v>
      </c>
    </row>
    <row r="7877" spans="1:6">
      <c r="A7877" t="s">
        <v>15737</v>
      </c>
      <c r="B7877" t="str">
        <f>'4X'!$AV$18</f>
        <v>A4X_003TC_RW</v>
      </c>
      <c r="F7877">
        <f>IF(ISBLANK('4X'!$M$18),"",'4X'!$M$18)</f>
        <v>0</v>
      </c>
    </row>
    <row r="7878" spans="1:6">
      <c r="A7878" t="s">
        <v>15737</v>
      </c>
      <c r="B7878" t="str">
        <f>'4X'!$AW$18</f>
        <v>A4X_003TC_SW</v>
      </c>
      <c r="F7878">
        <f>IF(ISBLANK('4X'!$N$18),"",'4X'!$N$18)</f>
        <v>0</v>
      </c>
    </row>
    <row r="7879" spans="1:6">
      <c r="A7879" t="s">
        <v>15737</v>
      </c>
      <c r="B7879" t="str">
        <f>'4X'!$AX$18</f>
        <v>A4X_003TC_TW</v>
      </c>
      <c r="F7879">
        <f>IF(ISBLANK('4X'!$O$18),"",'4X'!$O$18)</f>
        <v>0</v>
      </c>
    </row>
    <row r="7880" spans="1:6">
      <c r="A7880" t="s">
        <v>15737</v>
      </c>
      <c r="B7880" t="str">
        <f>'4X'!$AY$18</f>
        <v>A4X_003TC_DW</v>
      </c>
      <c r="F7880">
        <f>IF(ISBLANK('4X'!$P$18),"",'4X'!$P$18)</f>
        <v>0</v>
      </c>
    </row>
    <row r="7881" spans="1:6">
      <c r="A7881" t="s">
        <v>15737</v>
      </c>
      <c r="B7881" t="str">
        <f>'4X'!$AZ$18</f>
        <v>A4X_003TC_TOT</v>
      </c>
      <c r="F7881">
        <f>IF(ISBLANK('4X'!$Q$18),"",'4X'!$Q$18)</f>
        <v>0</v>
      </c>
    </row>
    <row r="7882" spans="1:6">
      <c r="A7882" t="s">
        <v>15737</v>
      </c>
      <c r="B7882" s="3036" t="str">
        <f>'4X'!$AO$19</f>
        <v>A4X_004CE_WR</v>
      </c>
      <c r="F7882" t="str">
        <f>IF(ISBLANK('4X'!$F$19),"",'4X'!$F$19)</f>
        <v/>
      </c>
    </row>
    <row r="7883" spans="1:6">
      <c r="A7883" t="s">
        <v>15737</v>
      </c>
      <c r="B7883" t="str">
        <f>'4X'!$AP$19</f>
        <v>A4X_004CE_RW</v>
      </c>
      <c r="F7883" t="str">
        <f>IF(ISBLANK('4X'!$G$19),"",'4X'!$G$19)</f>
        <v/>
      </c>
    </row>
    <row r="7884" spans="1:6">
      <c r="A7884" t="s">
        <v>15737</v>
      </c>
      <c r="B7884" t="str">
        <f>'4X'!$AQ$19</f>
        <v>A4X_004CE_SW</v>
      </c>
      <c r="F7884" t="str">
        <f>IF(ISBLANK('4X'!$H$19),"",'4X'!$H$19)</f>
        <v/>
      </c>
    </row>
    <row r="7885" spans="1:6">
      <c r="A7885" t="s">
        <v>15737</v>
      </c>
      <c r="B7885" t="str">
        <f>'4X'!$AR$19</f>
        <v>A4X_004CE_TW</v>
      </c>
      <c r="F7885" t="str">
        <f>IF(ISBLANK('4X'!$I$19),"",'4X'!$I$19)</f>
        <v/>
      </c>
    </row>
    <row r="7886" spans="1:6">
      <c r="A7886" t="s">
        <v>15737</v>
      </c>
      <c r="B7886" t="str">
        <f>'4X'!$AS$19</f>
        <v>A4X_004CE_DW</v>
      </c>
      <c r="F7886" t="str">
        <f>IF(ISBLANK('4X'!$J$19),"",'4X'!$J$19)</f>
        <v/>
      </c>
    </row>
    <row r="7887" spans="1:6">
      <c r="A7887" t="s">
        <v>15737</v>
      </c>
      <c r="B7887" t="str">
        <f>'4X'!$AT$19</f>
        <v>A4X_004CE_TOT</v>
      </c>
      <c r="F7887">
        <f>IF(ISBLANK('4X'!$K$19),"",'4X'!$K$19)</f>
        <v>0</v>
      </c>
    </row>
    <row r="7888" spans="1:6">
      <c r="A7888" t="s">
        <v>15737</v>
      </c>
      <c r="B7888" t="str">
        <f>'4X'!$AU$19</f>
        <v>A4X_004CC_WR</v>
      </c>
      <c r="F7888" t="str">
        <f>IF(ISBLANK('4X'!$L$19),"",'4X'!$L$19)</f>
        <v/>
      </c>
    </row>
    <row r="7889" spans="1:6">
      <c r="A7889" t="s">
        <v>15737</v>
      </c>
      <c r="B7889" t="str">
        <f>'4X'!$AV$19</f>
        <v>A4X_004CC_RW</v>
      </c>
      <c r="F7889" t="str">
        <f>IF(ISBLANK('4X'!$M$19),"",'4X'!$M$19)</f>
        <v/>
      </c>
    </row>
    <row r="7890" spans="1:6">
      <c r="A7890" t="s">
        <v>15737</v>
      </c>
      <c r="B7890" t="str">
        <f>'4X'!$AW$19</f>
        <v>A4X_004CC_SW</v>
      </c>
      <c r="F7890" t="str">
        <f>IF(ISBLANK('4X'!$N$19),"",'4X'!$N$19)</f>
        <v/>
      </c>
    </row>
    <row r="7891" spans="1:6">
      <c r="A7891" t="s">
        <v>15737</v>
      </c>
      <c r="B7891" t="str">
        <f>'4X'!$AX$19</f>
        <v>A4X_004CC_TW</v>
      </c>
      <c r="F7891" t="str">
        <f>IF(ISBLANK('4X'!$O$19),"",'4X'!$O$19)</f>
        <v/>
      </c>
    </row>
    <row r="7892" spans="1:6">
      <c r="A7892" t="s">
        <v>15737</v>
      </c>
      <c r="B7892" t="str">
        <f>'4X'!$AY$19</f>
        <v>A4X_004CC_DW</v>
      </c>
      <c r="F7892" t="str">
        <f>IF(ISBLANK('4X'!$P$19),"",'4X'!$P$19)</f>
        <v/>
      </c>
    </row>
    <row r="7893" spans="1:6">
      <c r="A7893" t="s">
        <v>15737</v>
      </c>
      <c r="B7893" t="str">
        <f>'4X'!$AZ$19</f>
        <v>A4X_004CC_TOT</v>
      </c>
      <c r="F7893">
        <f>IF(ISBLANK('4X'!$Q$19),"",'4X'!$Q$19)</f>
        <v>0</v>
      </c>
    </row>
    <row r="7894" spans="1:6">
      <c r="A7894" t="s">
        <v>15737</v>
      </c>
      <c r="B7894" s="3036" t="str">
        <f>'4X'!$AO$20</f>
        <v>A4X_004OE_WR</v>
      </c>
      <c r="F7894" t="str">
        <f>IF(ISBLANK('4X'!$F$20),"",'4X'!$F$20)</f>
        <v/>
      </c>
    </row>
    <row r="7895" spans="1:6">
      <c r="A7895" t="s">
        <v>15737</v>
      </c>
      <c r="B7895" t="str">
        <f>'4X'!$AP$20</f>
        <v>A4X_004OE_RW</v>
      </c>
      <c r="F7895" t="str">
        <f>IF(ISBLANK('4X'!$G$20),"",'4X'!$G$20)</f>
        <v/>
      </c>
    </row>
    <row r="7896" spans="1:6">
      <c r="A7896" t="s">
        <v>15737</v>
      </c>
      <c r="B7896" t="str">
        <f>'4X'!$AQ$20</f>
        <v>A4X_004OE_SW</v>
      </c>
      <c r="F7896" t="str">
        <f>IF(ISBLANK('4X'!$H$20),"",'4X'!$H$20)</f>
        <v/>
      </c>
    </row>
    <row r="7897" spans="1:6">
      <c r="A7897" t="s">
        <v>15737</v>
      </c>
      <c r="B7897" t="str">
        <f>'4X'!$AR$20</f>
        <v>A4X_004OE_TW</v>
      </c>
      <c r="F7897" t="str">
        <f>IF(ISBLANK('4X'!$I$20),"",'4X'!$I$20)</f>
        <v/>
      </c>
    </row>
    <row r="7898" spans="1:6">
      <c r="A7898" t="s">
        <v>15737</v>
      </c>
      <c r="B7898" t="str">
        <f>'4X'!$AS$20</f>
        <v>A4X_004OE_DW</v>
      </c>
      <c r="F7898" t="str">
        <f>IF(ISBLANK('4X'!$J$20),"",'4X'!$J$20)</f>
        <v/>
      </c>
    </row>
    <row r="7899" spans="1:6">
      <c r="A7899" t="s">
        <v>15737</v>
      </c>
      <c r="B7899" t="str">
        <f>'4X'!$AT$20</f>
        <v>A4X_004OE_TOT</v>
      </c>
      <c r="F7899">
        <f>IF(ISBLANK('4X'!$K$20),"",'4X'!$K$20)</f>
        <v>0</v>
      </c>
    </row>
    <row r="7900" spans="1:6">
      <c r="A7900" t="s">
        <v>15737</v>
      </c>
      <c r="B7900" t="str">
        <f>'4X'!$AU$20</f>
        <v>A4X_004OC_WR</v>
      </c>
      <c r="F7900" t="str">
        <f>IF(ISBLANK('4X'!$L$20),"",'4X'!$L$20)</f>
        <v/>
      </c>
    </row>
    <row r="7901" spans="1:6">
      <c r="A7901" t="s">
        <v>15737</v>
      </c>
      <c r="B7901" t="str">
        <f>'4X'!$AV$20</f>
        <v>A4X_004OC_RW</v>
      </c>
      <c r="F7901" t="str">
        <f>IF(ISBLANK('4X'!$M$20),"",'4X'!$M$20)</f>
        <v/>
      </c>
    </row>
    <row r="7902" spans="1:6">
      <c r="A7902" t="s">
        <v>15737</v>
      </c>
      <c r="B7902" t="str">
        <f>'4X'!$AW$20</f>
        <v>A4X_004OC_SW</v>
      </c>
      <c r="F7902" t="str">
        <f>IF(ISBLANK('4X'!$N$20),"",'4X'!$N$20)</f>
        <v/>
      </c>
    </row>
    <row r="7903" spans="1:6">
      <c r="A7903" t="s">
        <v>15737</v>
      </c>
      <c r="B7903" t="str">
        <f>'4X'!$AX$20</f>
        <v>A4X_004OC_TW</v>
      </c>
      <c r="F7903" t="str">
        <f>IF(ISBLANK('4X'!$O$20),"",'4X'!$O$20)</f>
        <v/>
      </c>
    </row>
    <row r="7904" spans="1:6">
      <c r="A7904" t="s">
        <v>15737</v>
      </c>
      <c r="B7904" t="str">
        <f>'4X'!$AY$20</f>
        <v>A4X_004OC_DW</v>
      </c>
      <c r="F7904" t="str">
        <f>IF(ISBLANK('4X'!$P$20),"",'4X'!$P$20)</f>
        <v/>
      </c>
    </row>
    <row r="7905" spans="1:6">
      <c r="A7905" t="s">
        <v>15737</v>
      </c>
      <c r="B7905" t="str">
        <f>'4X'!$AZ$20</f>
        <v>A4X_004OC_TOT</v>
      </c>
      <c r="F7905">
        <f>IF(ISBLANK('4X'!$Q$20),"",'4X'!$Q$20)</f>
        <v>0</v>
      </c>
    </row>
    <row r="7906" spans="1:6">
      <c r="A7906" t="s">
        <v>15737</v>
      </c>
      <c r="B7906" s="3036" t="str">
        <f>'4X'!$AO$21</f>
        <v>A4X_004TE_WR</v>
      </c>
      <c r="F7906">
        <f>IF(ISBLANK('4X'!$F$21),"",'4X'!$F$21)</f>
        <v>0</v>
      </c>
    </row>
    <row r="7907" spans="1:6">
      <c r="A7907" t="s">
        <v>15737</v>
      </c>
      <c r="B7907" t="str">
        <f>'4X'!$AP$21</f>
        <v>A4X_004TE_RW</v>
      </c>
      <c r="F7907">
        <f>IF(ISBLANK('4X'!$G$21),"",'4X'!$G$21)</f>
        <v>0</v>
      </c>
    </row>
    <row r="7908" spans="1:6">
      <c r="A7908" t="s">
        <v>15737</v>
      </c>
      <c r="B7908" t="str">
        <f>'4X'!$AQ$21</f>
        <v>A4X_004TE_SW</v>
      </c>
      <c r="F7908">
        <f>IF(ISBLANK('4X'!$H$21),"",'4X'!$H$21)</f>
        <v>0</v>
      </c>
    </row>
    <row r="7909" spans="1:6">
      <c r="A7909" t="s">
        <v>15737</v>
      </c>
      <c r="B7909" t="str">
        <f>'4X'!$AR$21</f>
        <v>A4X_004TE_TW</v>
      </c>
      <c r="F7909">
        <f>IF(ISBLANK('4X'!$I$21),"",'4X'!$I$21)</f>
        <v>0</v>
      </c>
    </row>
    <row r="7910" spans="1:6">
      <c r="A7910" t="s">
        <v>15737</v>
      </c>
      <c r="B7910" t="str">
        <f>'4X'!$AS$21</f>
        <v>A4X_004TE_DW</v>
      </c>
      <c r="F7910">
        <f>IF(ISBLANK('4X'!$J$21),"",'4X'!$J$21)</f>
        <v>0</v>
      </c>
    </row>
    <row r="7911" spans="1:6">
      <c r="A7911" t="s">
        <v>15737</v>
      </c>
      <c r="B7911" t="str">
        <f>'4X'!$AT$21</f>
        <v>A4X_004TE_TOT</v>
      </c>
      <c r="F7911">
        <f>IF(ISBLANK('4X'!$K$21),"",'4X'!$K$21)</f>
        <v>0</v>
      </c>
    </row>
    <row r="7912" spans="1:6">
      <c r="A7912" t="s">
        <v>15737</v>
      </c>
      <c r="B7912" t="str">
        <f>'4X'!$AU$21</f>
        <v>A4X_004TC_WR</v>
      </c>
      <c r="F7912">
        <f>IF(ISBLANK('4X'!$L$21),"",'4X'!$L$21)</f>
        <v>0</v>
      </c>
    </row>
    <row r="7913" spans="1:6">
      <c r="A7913" t="s">
        <v>15737</v>
      </c>
      <c r="B7913" t="str">
        <f>'4X'!$AV$21</f>
        <v>A4X_004TC_RW</v>
      </c>
      <c r="F7913">
        <f>IF(ISBLANK('4X'!$M$21),"",'4X'!$M$21)</f>
        <v>0</v>
      </c>
    </row>
    <row r="7914" spans="1:6">
      <c r="A7914" t="s">
        <v>15737</v>
      </c>
      <c r="B7914" t="str">
        <f>'4X'!$AW$21</f>
        <v>A4X_004TC_SW</v>
      </c>
      <c r="F7914">
        <f>IF(ISBLANK('4X'!$N$21),"",'4X'!$N$21)</f>
        <v>0</v>
      </c>
    </row>
    <row r="7915" spans="1:6">
      <c r="A7915" t="s">
        <v>15737</v>
      </c>
      <c r="B7915" t="str">
        <f>'4X'!$AX$21</f>
        <v>A4X_004TC_TW</v>
      </c>
      <c r="F7915">
        <f>IF(ISBLANK('4X'!$O$21),"",'4X'!$O$21)</f>
        <v>0</v>
      </c>
    </row>
    <row r="7916" spans="1:6">
      <c r="A7916" t="s">
        <v>15737</v>
      </c>
      <c r="B7916" t="str">
        <f>'4X'!$AY$21</f>
        <v>A4X_004TC_DW</v>
      </c>
      <c r="F7916">
        <f>IF(ISBLANK('4X'!$P$21),"",'4X'!$P$21)</f>
        <v>0</v>
      </c>
    </row>
    <row r="7917" spans="1:6">
      <c r="A7917" t="s">
        <v>15737</v>
      </c>
      <c r="B7917" t="str">
        <f>'4X'!$AZ$21</f>
        <v>A4X_004TC_TOT</v>
      </c>
      <c r="F7917">
        <f>IF(ISBLANK('4X'!$Q$21),"",'4X'!$Q$21)</f>
        <v>0</v>
      </c>
    </row>
    <row r="7918" spans="1:6">
      <c r="A7918" t="s">
        <v>15737</v>
      </c>
      <c r="B7918" s="3036" t="str">
        <f>'4X'!$AO$22</f>
        <v>A4X_005CE_WR</v>
      </c>
      <c r="F7918" t="str">
        <f>IF(ISBLANK('4X'!$F$22),"",'4X'!$F$22)</f>
        <v/>
      </c>
    </row>
    <row r="7919" spans="1:6">
      <c r="A7919" t="s">
        <v>15737</v>
      </c>
      <c r="B7919" t="str">
        <f>'4X'!$AP$22</f>
        <v>A4X_005CE_RW</v>
      </c>
      <c r="F7919" t="str">
        <f>IF(ISBLANK('4X'!$G$22),"",'4X'!$G$22)</f>
        <v/>
      </c>
    </row>
    <row r="7920" spans="1:6">
      <c r="A7920" t="s">
        <v>15737</v>
      </c>
      <c r="B7920" t="str">
        <f>'4X'!$AQ$22</f>
        <v>A4X_005CE_SW</v>
      </c>
      <c r="F7920" t="str">
        <f>IF(ISBLANK('4X'!$H$22),"",'4X'!$H$22)</f>
        <v/>
      </c>
    </row>
    <row r="7921" spans="1:6">
      <c r="A7921" t="s">
        <v>15737</v>
      </c>
      <c r="B7921" t="str">
        <f>'4X'!$AR$22</f>
        <v>A4X_005CE_TW</v>
      </c>
      <c r="F7921" t="str">
        <f>IF(ISBLANK('4X'!$I$22),"",'4X'!$I$22)</f>
        <v/>
      </c>
    </row>
    <row r="7922" spans="1:6">
      <c r="A7922" t="s">
        <v>15737</v>
      </c>
      <c r="B7922" t="str">
        <f>'4X'!$AS$22</f>
        <v>A4X_005CE_DW</v>
      </c>
      <c r="F7922" t="str">
        <f>IF(ISBLANK('4X'!$J$22),"",'4X'!$J$22)</f>
        <v/>
      </c>
    </row>
    <row r="7923" spans="1:6">
      <c r="A7923" t="s">
        <v>15737</v>
      </c>
      <c r="B7923" t="str">
        <f>'4X'!$AT$22</f>
        <v>A4X_005CE_TOT</v>
      </c>
      <c r="F7923">
        <f>IF(ISBLANK('4X'!$K$22),"",'4X'!$K$22)</f>
        <v>0</v>
      </c>
    </row>
    <row r="7924" spans="1:6">
      <c r="A7924" t="s">
        <v>15737</v>
      </c>
      <c r="B7924" t="str">
        <f>'4X'!$AU$22</f>
        <v>A4X_005CC_WR</v>
      </c>
      <c r="F7924" t="str">
        <f>IF(ISBLANK('4X'!$L$22),"",'4X'!$L$22)</f>
        <v/>
      </c>
    </row>
    <row r="7925" spans="1:6">
      <c r="A7925" t="s">
        <v>15737</v>
      </c>
      <c r="B7925" t="str">
        <f>'4X'!$AV$22</f>
        <v>A4X_005CC_RW</v>
      </c>
      <c r="F7925" t="str">
        <f>IF(ISBLANK('4X'!$M$22),"",'4X'!$M$22)</f>
        <v/>
      </c>
    </row>
    <row r="7926" spans="1:6">
      <c r="A7926" t="s">
        <v>15737</v>
      </c>
      <c r="B7926" t="str">
        <f>'4X'!$AW$22</f>
        <v>A4X_005CC_SW</v>
      </c>
      <c r="F7926" t="str">
        <f>IF(ISBLANK('4X'!$N$22),"",'4X'!$N$22)</f>
        <v/>
      </c>
    </row>
    <row r="7927" spans="1:6">
      <c r="A7927" t="s">
        <v>15737</v>
      </c>
      <c r="B7927" t="str">
        <f>'4X'!$AX$22</f>
        <v>A4X_005CC_TW</v>
      </c>
      <c r="F7927" t="str">
        <f>IF(ISBLANK('4X'!$O$22),"",'4X'!$O$22)</f>
        <v/>
      </c>
    </row>
    <row r="7928" spans="1:6">
      <c r="A7928" t="s">
        <v>15737</v>
      </c>
      <c r="B7928" t="str">
        <f>'4X'!$AY$22</f>
        <v>A4X_005CC_DW</v>
      </c>
      <c r="F7928" t="str">
        <f>IF(ISBLANK('4X'!$P$22),"",'4X'!$P$22)</f>
        <v/>
      </c>
    </row>
    <row r="7929" spans="1:6">
      <c r="A7929" t="s">
        <v>15737</v>
      </c>
      <c r="B7929" t="str">
        <f>'4X'!$AZ$22</f>
        <v>A4X_005CC_TOT</v>
      </c>
      <c r="F7929">
        <f>IF(ISBLANK('4X'!$Q$22),"",'4X'!$Q$22)</f>
        <v>0</v>
      </c>
    </row>
    <row r="7930" spans="1:6">
      <c r="A7930" t="s">
        <v>15737</v>
      </c>
      <c r="B7930" s="3036" t="str">
        <f>'4X'!$AO$23</f>
        <v>A4X_005OE_WR</v>
      </c>
      <c r="F7930" t="str">
        <f>IF(ISBLANK('4X'!$F$23),"",'4X'!$F$23)</f>
        <v/>
      </c>
    </row>
    <row r="7931" spans="1:6">
      <c r="A7931" t="s">
        <v>15737</v>
      </c>
      <c r="B7931" t="str">
        <f>'4X'!$AP$23</f>
        <v>A4X_005OE_RW</v>
      </c>
      <c r="F7931" t="str">
        <f>IF(ISBLANK('4X'!$G$23),"",'4X'!$G$23)</f>
        <v/>
      </c>
    </row>
    <row r="7932" spans="1:6">
      <c r="A7932" t="s">
        <v>15737</v>
      </c>
      <c r="B7932" t="str">
        <f>'4X'!$AQ$23</f>
        <v>A4X_005OE_SW</v>
      </c>
      <c r="F7932" t="str">
        <f>IF(ISBLANK('4X'!$H$23),"",'4X'!$H$23)</f>
        <v/>
      </c>
    </row>
    <row r="7933" spans="1:6">
      <c r="A7933" t="s">
        <v>15737</v>
      </c>
      <c r="B7933" t="str">
        <f>'4X'!$AR$23</f>
        <v>A4X_005OE_TW</v>
      </c>
      <c r="F7933" t="str">
        <f>IF(ISBLANK('4X'!$I$23),"",'4X'!$I$23)</f>
        <v/>
      </c>
    </row>
    <row r="7934" spans="1:6">
      <c r="A7934" t="s">
        <v>15737</v>
      </c>
      <c r="B7934" t="str">
        <f>'4X'!$AS$23</f>
        <v>A4X_005OE_DW</v>
      </c>
      <c r="F7934" t="str">
        <f>IF(ISBLANK('4X'!$J$23),"",'4X'!$J$23)</f>
        <v/>
      </c>
    </row>
    <row r="7935" spans="1:6">
      <c r="A7935" t="s">
        <v>15737</v>
      </c>
      <c r="B7935" t="str">
        <f>'4X'!$AT$23</f>
        <v>A4X_005OE_TOT</v>
      </c>
      <c r="F7935">
        <f>IF(ISBLANK('4X'!$K$23),"",'4X'!$K$23)</f>
        <v>0</v>
      </c>
    </row>
    <row r="7936" spans="1:6">
      <c r="A7936" t="s">
        <v>15737</v>
      </c>
      <c r="B7936" t="str">
        <f>'4X'!$AU$23</f>
        <v>A4X_005OC_WR</v>
      </c>
      <c r="F7936" t="str">
        <f>IF(ISBLANK('4X'!$L$23),"",'4X'!$L$23)</f>
        <v/>
      </c>
    </row>
    <row r="7937" spans="1:6">
      <c r="A7937" t="s">
        <v>15737</v>
      </c>
      <c r="B7937" t="str">
        <f>'4X'!$AV$23</f>
        <v>A4X_005OC_RW</v>
      </c>
      <c r="F7937" t="str">
        <f>IF(ISBLANK('4X'!$M$23),"",'4X'!$M$23)</f>
        <v/>
      </c>
    </row>
    <row r="7938" spans="1:6">
      <c r="A7938" t="s">
        <v>15737</v>
      </c>
      <c r="B7938" t="str">
        <f>'4X'!$AW$23</f>
        <v>A4X_005OC_SW</v>
      </c>
      <c r="F7938" t="str">
        <f>IF(ISBLANK('4X'!$N$23),"",'4X'!$N$23)</f>
        <v/>
      </c>
    </row>
    <row r="7939" spans="1:6">
      <c r="A7939" t="s">
        <v>15737</v>
      </c>
      <c r="B7939" t="str">
        <f>'4X'!$AX$23</f>
        <v>A4X_005OC_TW</v>
      </c>
      <c r="F7939" t="str">
        <f>IF(ISBLANK('4X'!$O$23),"",'4X'!$O$23)</f>
        <v/>
      </c>
    </row>
    <row r="7940" spans="1:6">
      <c r="A7940" t="s">
        <v>15737</v>
      </c>
      <c r="B7940" t="str">
        <f>'4X'!$AY$23</f>
        <v>A4X_005OC_DW</v>
      </c>
      <c r="F7940" t="str">
        <f>IF(ISBLANK('4X'!$P$23),"",'4X'!$P$23)</f>
        <v/>
      </c>
    </row>
    <row r="7941" spans="1:6">
      <c r="A7941" t="s">
        <v>15737</v>
      </c>
      <c r="B7941" t="str">
        <f>'4X'!$AZ$23</f>
        <v>A4X_005OC_TOT</v>
      </c>
      <c r="F7941">
        <f>IF(ISBLANK('4X'!$Q$23),"",'4X'!$Q$23)</f>
        <v>0</v>
      </c>
    </row>
    <row r="7942" spans="1:6">
      <c r="A7942" t="s">
        <v>15737</v>
      </c>
      <c r="B7942" s="3036" t="str">
        <f>'4X'!$AO$24</f>
        <v>A4X_005TE_WR</v>
      </c>
      <c r="F7942">
        <f>IF(ISBLANK('4X'!$F$24),"",'4X'!$F$24)</f>
        <v>0</v>
      </c>
    </row>
    <row r="7943" spans="1:6">
      <c r="A7943" t="s">
        <v>15737</v>
      </c>
      <c r="B7943" t="str">
        <f>'4X'!$AP$24</f>
        <v>A4X_005TE_RW</v>
      </c>
      <c r="F7943">
        <f>IF(ISBLANK('4X'!$G$24),"",'4X'!$G$24)</f>
        <v>0</v>
      </c>
    </row>
    <row r="7944" spans="1:6">
      <c r="A7944" t="s">
        <v>15737</v>
      </c>
      <c r="B7944" t="str">
        <f>'4X'!$AQ$24</f>
        <v>A4X_005TE_SW</v>
      </c>
      <c r="F7944">
        <f>IF(ISBLANK('4X'!$H$24),"",'4X'!$H$24)</f>
        <v>0</v>
      </c>
    </row>
    <row r="7945" spans="1:6">
      <c r="A7945" t="s">
        <v>15737</v>
      </c>
      <c r="B7945" t="str">
        <f>'4X'!$AR$24</f>
        <v>A4X_005TE_TW</v>
      </c>
      <c r="F7945">
        <f>IF(ISBLANK('4X'!$I$24),"",'4X'!$I$24)</f>
        <v>0</v>
      </c>
    </row>
    <row r="7946" spans="1:6">
      <c r="A7946" t="s">
        <v>15737</v>
      </c>
      <c r="B7946" t="str">
        <f>'4X'!$AS$24</f>
        <v>A4X_005TE_DW</v>
      </c>
      <c r="F7946">
        <f>IF(ISBLANK('4X'!$J$24),"",'4X'!$J$24)</f>
        <v>0</v>
      </c>
    </row>
    <row r="7947" spans="1:6">
      <c r="A7947" t="s">
        <v>15737</v>
      </c>
      <c r="B7947" t="str">
        <f>'4X'!$AT$24</f>
        <v>A4X_005TE_TOT</v>
      </c>
      <c r="F7947">
        <f>IF(ISBLANK('4X'!$K$24),"",'4X'!$K$24)</f>
        <v>0</v>
      </c>
    </row>
    <row r="7948" spans="1:6">
      <c r="A7948" t="s">
        <v>15737</v>
      </c>
      <c r="B7948" t="str">
        <f>'4X'!$AU$24</f>
        <v>A4X_005TC_WR</v>
      </c>
      <c r="F7948">
        <f>IF(ISBLANK('4X'!$L$24),"",'4X'!$L$24)</f>
        <v>0</v>
      </c>
    </row>
    <row r="7949" spans="1:6">
      <c r="A7949" t="s">
        <v>15737</v>
      </c>
      <c r="B7949" t="str">
        <f>'4X'!$AV$24</f>
        <v>A4X_005TC_RW</v>
      </c>
      <c r="F7949">
        <f>IF(ISBLANK('4X'!$M$24),"",'4X'!$M$24)</f>
        <v>0</v>
      </c>
    </row>
    <row r="7950" spans="1:6">
      <c r="A7950" t="s">
        <v>15737</v>
      </c>
      <c r="B7950" t="str">
        <f>'4X'!$AW$24</f>
        <v>A4X_005TC_SW</v>
      </c>
      <c r="F7950">
        <f>IF(ISBLANK('4X'!$N$24),"",'4X'!$N$24)</f>
        <v>0</v>
      </c>
    </row>
    <row r="7951" spans="1:6">
      <c r="A7951" t="s">
        <v>15737</v>
      </c>
      <c r="B7951" t="str">
        <f>'4X'!$AX$24</f>
        <v>A4X_005TC_TW</v>
      </c>
      <c r="F7951">
        <f>IF(ISBLANK('4X'!$O$24),"",'4X'!$O$24)</f>
        <v>0</v>
      </c>
    </row>
    <row r="7952" spans="1:6">
      <c r="A7952" t="s">
        <v>15737</v>
      </c>
      <c r="B7952" t="str">
        <f>'4X'!$AY$24</f>
        <v>A4X_005TC_DW</v>
      </c>
      <c r="F7952">
        <f>IF(ISBLANK('4X'!$P$24),"",'4X'!$P$24)</f>
        <v>0</v>
      </c>
    </row>
    <row r="7953" spans="1:6">
      <c r="A7953" t="s">
        <v>15737</v>
      </c>
      <c r="B7953" t="str">
        <f>'4X'!$AZ$24</f>
        <v>A4X_005TC_TOT</v>
      </c>
      <c r="F7953">
        <f>IF(ISBLANK('4X'!$Q$24),"",'4X'!$Q$24)</f>
        <v>0</v>
      </c>
    </row>
    <row r="7954" spans="1:6">
      <c r="A7954" t="s">
        <v>15737</v>
      </c>
      <c r="B7954" s="3036" t="str">
        <f>'4X'!$AO$25</f>
        <v>A4X_006CE_WR</v>
      </c>
      <c r="F7954">
        <f>IF(ISBLANK('4X'!$F$25),"",'4X'!$F$25)</f>
        <v>0</v>
      </c>
    </row>
    <row r="7955" spans="1:6">
      <c r="A7955" t="s">
        <v>15737</v>
      </c>
      <c r="B7955" t="str">
        <f>'4X'!$AP$25</f>
        <v>A4X_006CE_RW</v>
      </c>
      <c r="F7955">
        <f>IF(ISBLANK('4X'!$G$25),"",'4X'!$G$25)</f>
        <v>0</v>
      </c>
    </row>
    <row r="7956" spans="1:6">
      <c r="A7956" t="s">
        <v>15737</v>
      </c>
      <c r="B7956" t="str">
        <f>'4X'!$AQ$25</f>
        <v>A4X_006CE_SW</v>
      </c>
      <c r="F7956">
        <f>IF(ISBLANK('4X'!$H$25),"",'4X'!$H$25)</f>
        <v>0</v>
      </c>
    </row>
    <row r="7957" spans="1:6">
      <c r="A7957" t="s">
        <v>15737</v>
      </c>
      <c r="B7957" t="str">
        <f>'4X'!$AR$25</f>
        <v>A4X_006CE_TW</v>
      </c>
      <c r="F7957">
        <f>IF(ISBLANK('4X'!$I$25),"",'4X'!$I$25)</f>
        <v>0</v>
      </c>
    </row>
    <row r="7958" spans="1:6">
      <c r="A7958" t="s">
        <v>15737</v>
      </c>
      <c r="B7958" t="str">
        <f>'4X'!$AS$25</f>
        <v>A4X_006CE_DW</v>
      </c>
      <c r="F7958">
        <f>IF(ISBLANK('4X'!$J$25),"",'4X'!$J$25)</f>
        <v>0</v>
      </c>
    </row>
    <row r="7959" spans="1:6">
      <c r="A7959" t="s">
        <v>15737</v>
      </c>
      <c r="B7959" t="str">
        <f>'4X'!$AT$25</f>
        <v>A4X_006CE_TOT</v>
      </c>
      <c r="F7959">
        <f>IF(ISBLANK('4X'!$K$25),"",'4X'!$K$25)</f>
        <v>0</v>
      </c>
    </row>
    <row r="7960" spans="1:6">
      <c r="A7960" t="s">
        <v>15737</v>
      </c>
      <c r="B7960" t="str">
        <f>'4X'!$AU$25</f>
        <v>A4X_006CC_WR</v>
      </c>
      <c r="F7960">
        <f>IF(ISBLANK('4X'!$L$25),"",'4X'!$L$25)</f>
        <v>0</v>
      </c>
    </row>
    <row r="7961" spans="1:6">
      <c r="A7961" t="s">
        <v>15737</v>
      </c>
      <c r="B7961" t="str">
        <f>'4X'!$AV$25</f>
        <v>A4X_006CC_RW</v>
      </c>
      <c r="F7961">
        <f>IF(ISBLANK('4X'!$M$25),"",'4X'!$M$25)</f>
        <v>0</v>
      </c>
    </row>
    <row r="7962" spans="1:6">
      <c r="A7962" t="s">
        <v>15737</v>
      </c>
      <c r="B7962" t="str">
        <f>'4X'!$AW$25</f>
        <v>A4X_006CC_SW</v>
      </c>
      <c r="F7962">
        <f>IF(ISBLANK('4X'!$N$25),"",'4X'!$N$25)</f>
        <v>0</v>
      </c>
    </row>
    <row r="7963" spans="1:6">
      <c r="A7963" t="s">
        <v>15737</v>
      </c>
      <c r="B7963" t="str">
        <f>'4X'!$AX$25</f>
        <v>A4X_006CC_TW</v>
      </c>
      <c r="F7963">
        <f>IF(ISBLANK('4X'!$O$25),"",'4X'!$O$25)</f>
        <v>0</v>
      </c>
    </row>
    <row r="7964" spans="1:6">
      <c r="A7964" t="s">
        <v>15737</v>
      </c>
      <c r="B7964" t="str">
        <f>'4X'!$AY$25</f>
        <v>A4X_006CC_DW</v>
      </c>
      <c r="F7964">
        <f>IF(ISBLANK('4X'!$P$25),"",'4X'!$P$25)</f>
        <v>0</v>
      </c>
    </row>
    <row r="7965" spans="1:6">
      <c r="A7965" t="s">
        <v>15737</v>
      </c>
      <c r="B7965" t="str">
        <f>'4X'!$AZ$25</f>
        <v>A4X_006CC_TOT</v>
      </c>
      <c r="F7965">
        <f>IF(ISBLANK('4X'!$Q$25),"",'4X'!$Q$25)</f>
        <v>0</v>
      </c>
    </row>
    <row r="7966" spans="1:6">
      <c r="A7966" t="s">
        <v>15737</v>
      </c>
      <c r="B7966" s="3036" t="str">
        <f>'4X'!$AO$26</f>
        <v>A4X_006OE_WR</v>
      </c>
      <c r="F7966">
        <f>IF(ISBLANK('4X'!$F$26),"",'4X'!$F$26)</f>
        <v>0</v>
      </c>
    </row>
    <row r="7967" spans="1:6">
      <c r="A7967" t="s">
        <v>15737</v>
      </c>
      <c r="B7967" t="str">
        <f>'4X'!$AP$26</f>
        <v>A4X_006OE_RW</v>
      </c>
      <c r="F7967">
        <f>IF(ISBLANK('4X'!$G$26),"",'4X'!$G$26)</f>
        <v>0</v>
      </c>
    </row>
    <row r="7968" spans="1:6">
      <c r="A7968" t="s">
        <v>15737</v>
      </c>
      <c r="B7968" t="str">
        <f>'4X'!$AQ$26</f>
        <v>A4X_006OE_SW</v>
      </c>
      <c r="F7968">
        <f>IF(ISBLANK('4X'!$H$26),"",'4X'!$H$26)</f>
        <v>0</v>
      </c>
    </row>
    <row r="7969" spans="1:6">
      <c r="A7969" t="s">
        <v>15737</v>
      </c>
      <c r="B7969" t="str">
        <f>'4X'!$AR$26</f>
        <v>A4X_006OE_TW</v>
      </c>
      <c r="F7969">
        <f>IF(ISBLANK('4X'!$I$26),"",'4X'!$I$26)</f>
        <v>0</v>
      </c>
    </row>
    <row r="7970" spans="1:6">
      <c r="A7970" t="s">
        <v>15737</v>
      </c>
      <c r="B7970" t="str">
        <f>'4X'!$AS$26</f>
        <v>A4X_006OE_DW</v>
      </c>
      <c r="F7970">
        <f>IF(ISBLANK('4X'!$J$26),"",'4X'!$J$26)</f>
        <v>0</v>
      </c>
    </row>
    <row r="7971" spans="1:6">
      <c r="A7971" t="s">
        <v>15737</v>
      </c>
      <c r="B7971" t="str">
        <f>'4X'!$AT$26</f>
        <v>A4X_006OE_TOT</v>
      </c>
      <c r="F7971">
        <f>IF(ISBLANK('4X'!$K$26),"",'4X'!$K$26)</f>
        <v>0</v>
      </c>
    </row>
    <row r="7972" spans="1:6">
      <c r="A7972" t="s">
        <v>15737</v>
      </c>
      <c r="B7972" t="str">
        <f>'4X'!$AU$26</f>
        <v>A4X_006OC_WR</v>
      </c>
      <c r="F7972">
        <f>IF(ISBLANK('4X'!$L$26),"",'4X'!$L$26)</f>
        <v>0</v>
      </c>
    </row>
    <row r="7973" spans="1:6">
      <c r="A7973" t="s">
        <v>15737</v>
      </c>
      <c r="B7973" t="str">
        <f>'4X'!$AV$26</f>
        <v>A4X_006OC_RW</v>
      </c>
      <c r="F7973">
        <f>IF(ISBLANK('4X'!$M$26),"",'4X'!$M$26)</f>
        <v>0</v>
      </c>
    </row>
    <row r="7974" spans="1:6">
      <c r="A7974" t="s">
        <v>15737</v>
      </c>
      <c r="B7974" t="str">
        <f>'4X'!$AW$26</f>
        <v>A4X_006OC_SW</v>
      </c>
      <c r="F7974">
        <f>IF(ISBLANK('4X'!$N$26),"",'4X'!$N$26)</f>
        <v>0</v>
      </c>
    </row>
    <row r="7975" spans="1:6">
      <c r="A7975" t="s">
        <v>15737</v>
      </c>
      <c r="B7975" t="str">
        <f>'4X'!$AX$26</f>
        <v>A4X_006OC_TW</v>
      </c>
      <c r="F7975">
        <f>IF(ISBLANK('4X'!$O$26),"",'4X'!$O$26)</f>
        <v>0</v>
      </c>
    </row>
    <row r="7976" spans="1:6">
      <c r="A7976" t="s">
        <v>15737</v>
      </c>
      <c r="B7976" t="str">
        <f>'4X'!$AY$26</f>
        <v>A4X_006OC_DW</v>
      </c>
      <c r="F7976">
        <f>IF(ISBLANK('4X'!$P$26),"",'4X'!$P$26)</f>
        <v>0</v>
      </c>
    </row>
    <row r="7977" spans="1:6">
      <c r="A7977" t="s">
        <v>15737</v>
      </c>
      <c r="B7977" t="str">
        <f>'4X'!$AZ$26</f>
        <v>A4X_006OC_TOT</v>
      </c>
      <c r="F7977">
        <f>IF(ISBLANK('4X'!$Q$26),"",'4X'!$Q$26)</f>
        <v>0</v>
      </c>
    </row>
    <row r="7978" spans="1:6">
      <c r="A7978" t="s">
        <v>15737</v>
      </c>
      <c r="B7978" s="3036" t="str">
        <f>'4X'!$AO$27</f>
        <v>A4X_006TE_WR</v>
      </c>
      <c r="F7978">
        <f>IF(ISBLANK('4X'!$F$27),"",'4X'!$F$27)</f>
        <v>0</v>
      </c>
    </row>
    <row r="7979" spans="1:6">
      <c r="A7979" t="s">
        <v>15737</v>
      </c>
      <c r="B7979" t="str">
        <f>'4X'!$AP$27</f>
        <v>A4X_006TE_RW</v>
      </c>
      <c r="F7979">
        <f>IF(ISBLANK('4X'!$G$27),"",'4X'!$G$27)</f>
        <v>0</v>
      </c>
    </row>
    <row r="7980" spans="1:6">
      <c r="A7980" t="s">
        <v>15737</v>
      </c>
      <c r="B7980" t="str">
        <f>'4X'!$AQ$27</f>
        <v>A4X_006TE_SW</v>
      </c>
      <c r="F7980">
        <f>IF(ISBLANK('4X'!$H$27),"",'4X'!$H$27)</f>
        <v>0</v>
      </c>
    </row>
    <row r="7981" spans="1:6">
      <c r="A7981" t="s">
        <v>15737</v>
      </c>
      <c r="B7981" t="str">
        <f>'4X'!$AR$27</f>
        <v>A4X_006TE_TW</v>
      </c>
      <c r="F7981">
        <f>IF(ISBLANK('4X'!$I$27),"",'4X'!$I$27)</f>
        <v>0</v>
      </c>
    </row>
    <row r="7982" spans="1:6">
      <c r="A7982" t="s">
        <v>15737</v>
      </c>
      <c r="B7982" t="str">
        <f>'4X'!$AS$27</f>
        <v>A4X_006TE_DW</v>
      </c>
      <c r="F7982">
        <f>IF(ISBLANK('4X'!$J$27),"",'4X'!$J$27)</f>
        <v>0</v>
      </c>
    </row>
    <row r="7983" spans="1:6">
      <c r="A7983" t="s">
        <v>15737</v>
      </c>
      <c r="B7983" t="str">
        <f>'4X'!$AT$27</f>
        <v>A4X_006TE_TOT</v>
      </c>
      <c r="F7983">
        <f>IF(ISBLANK('4X'!$K$27),"",'4X'!$K$27)</f>
        <v>0</v>
      </c>
    </row>
    <row r="7984" spans="1:6">
      <c r="A7984" t="s">
        <v>15737</v>
      </c>
      <c r="B7984" t="str">
        <f>'4X'!$AU$27</f>
        <v>A4X_006TC_WR</v>
      </c>
      <c r="F7984">
        <f>IF(ISBLANK('4X'!$L$27),"",'4X'!$L$27)</f>
        <v>0</v>
      </c>
    </row>
    <row r="7985" spans="1:6">
      <c r="A7985" t="s">
        <v>15737</v>
      </c>
      <c r="B7985" t="str">
        <f>'4X'!$AV$27</f>
        <v>A4X_006TC_RW</v>
      </c>
      <c r="F7985">
        <f>IF(ISBLANK('4X'!$M$27),"",'4X'!$M$27)</f>
        <v>0</v>
      </c>
    </row>
    <row r="7986" spans="1:6">
      <c r="A7986" t="s">
        <v>15737</v>
      </c>
      <c r="B7986" t="str">
        <f>'4X'!$AW$27</f>
        <v>A4X_006TC_SW</v>
      </c>
      <c r="F7986">
        <f>IF(ISBLANK('4X'!$N$27),"",'4X'!$N$27)</f>
        <v>0</v>
      </c>
    </row>
    <row r="7987" spans="1:6">
      <c r="A7987" t="s">
        <v>15737</v>
      </c>
      <c r="B7987" t="str">
        <f>'4X'!$AX$27</f>
        <v>A4X_006TC_TW</v>
      </c>
      <c r="F7987">
        <f>IF(ISBLANK('4X'!$O$27),"",'4X'!$O$27)</f>
        <v>0</v>
      </c>
    </row>
    <row r="7988" spans="1:6">
      <c r="A7988" t="s">
        <v>15737</v>
      </c>
      <c r="B7988" t="str">
        <f>'4X'!$AY$27</f>
        <v>A4X_006TC_DW</v>
      </c>
      <c r="F7988">
        <f>IF(ISBLANK('4X'!$P$27),"",'4X'!$P$27)</f>
        <v>0</v>
      </c>
    </row>
    <row r="7989" spans="1:6">
      <c r="A7989" t="s">
        <v>15737</v>
      </c>
      <c r="B7989" t="str">
        <f>'4X'!$AZ$27</f>
        <v>A4X_006TC_TOT</v>
      </c>
      <c r="F7989">
        <f>IF(ISBLANK('4X'!$Q$27),"",'4X'!$Q$27)</f>
        <v>0</v>
      </c>
    </row>
    <row r="7990" spans="1:6">
      <c r="A7990" t="s">
        <v>15738</v>
      </c>
      <c r="B7990" t="str">
        <f>'4Y'!$BB$10</f>
        <v>A4Y_001CE_FOW</v>
      </c>
      <c r="F7990" t="str">
        <f>IF(ISBLANK('4Y'!$F$10),"",'4Y'!$F$10)</f>
        <v/>
      </c>
    </row>
    <row r="7991" spans="1:6">
      <c r="A7991" t="s">
        <v>15738</v>
      </c>
      <c r="B7991" t="str">
        <f>'4Y'!$BC$10</f>
        <v>A4Y_001CE_SUW</v>
      </c>
      <c r="F7991" t="str">
        <f>IF(ISBLANK('4Y'!$G$10),"",'4Y'!$G$10)</f>
        <v/>
      </c>
    </row>
    <row r="7992" spans="1:6">
      <c r="A7992" t="s">
        <v>15738</v>
      </c>
      <c r="B7992" t="str">
        <f>'4Y'!$BD$10</f>
        <v>A4Y_001CE_HDW</v>
      </c>
      <c r="F7992" t="str">
        <f>IF(ISBLANK('4Y'!$H$10),"",'4Y'!$H$10)</f>
        <v/>
      </c>
    </row>
    <row r="7993" spans="1:6">
      <c r="A7993" t="s">
        <v>15738</v>
      </c>
      <c r="B7993" t="str">
        <f>'4Y'!$BE$10</f>
        <v>A4Y_001CE_STW</v>
      </c>
      <c r="F7993" t="str">
        <f>IF(ISBLANK('4Y'!$I$10),"",'4Y'!$I$10)</f>
        <v/>
      </c>
    </row>
    <row r="7994" spans="1:6">
      <c r="A7994" t="s">
        <v>15738</v>
      </c>
      <c r="B7994" t="str">
        <f>'4Y'!$BF$10</f>
        <v>A4Y_001CE_SLW</v>
      </c>
      <c r="F7994" t="str">
        <f>IF(ISBLANK('4Y'!$J$10),"",'4Y'!$J$10)</f>
        <v/>
      </c>
    </row>
    <row r="7995" spans="1:6">
      <c r="A7995" t="s">
        <v>15738</v>
      </c>
      <c r="B7995" t="str">
        <f>'4Y'!$BG$10</f>
        <v>A4Y_001CE_SAB</v>
      </c>
      <c r="F7995" t="str">
        <f>IF(ISBLANK('4Y'!$K$10),"",'4Y'!$K$10)</f>
        <v/>
      </c>
    </row>
    <row r="7996" spans="1:6">
      <c r="A7996" t="s">
        <v>15738</v>
      </c>
      <c r="B7996" t="str">
        <f>'4Y'!$BH$10</f>
        <v>A4Y_001CE_SEB</v>
      </c>
      <c r="F7996" t="str">
        <f>IF(ISBLANK('4Y'!$L$10),"",'4Y'!$L$10)</f>
        <v/>
      </c>
    </row>
    <row r="7997" spans="1:6">
      <c r="A7997" t="s">
        <v>15738</v>
      </c>
      <c r="B7997" t="str">
        <f>'4Y'!$BI$10</f>
        <v>A4Y_001CE_SDB</v>
      </c>
      <c r="F7997" t="str">
        <f>IF(ISBLANK('4Y'!$M$10),"",'4Y'!$M$10)</f>
        <v/>
      </c>
    </row>
    <row r="7998" spans="1:6">
      <c r="A7998" t="s">
        <v>15738</v>
      </c>
      <c r="B7998" t="str">
        <f>'4Y'!$BJ$10</f>
        <v>A4Y_001CE_TOT</v>
      </c>
      <c r="F7998">
        <f>IF(ISBLANK('4Y'!$N$10),"",'4Y'!$N$10)</f>
        <v>0</v>
      </c>
    </row>
    <row r="7999" spans="1:6">
      <c r="A7999" t="s">
        <v>15738</v>
      </c>
      <c r="B7999" t="str">
        <f>'4Y'!$BK$10</f>
        <v>A4Y_001CC_FOW</v>
      </c>
      <c r="F7999" t="str">
        <f>IF(ISBLANK('4Y'!$O$10),"",'4Y'!$O$10)</f>
        <v/>
      </c>
    </row>
    <row r="8000" spans="1:6">
      <c r="A8000" t="s">
        <v>15738</v>
      </c>
      <c r="B8000" t="str">
        <f>'4Y'!$BL$10</f>
        <v>A4Y_001CC_SUW</v>
      </c>
      <c r="F8000" t="str">
        <f>IF(ISBLANK('4Y'!$P$10),"",'4Y'!$P$10)</f>
        <v/>
      </c>
    </row>
    <row r="8001" spans="1:6">
      <c r="A8001" t="s">
        <v>15738</v>
      </c>
      <c r="B8001" t="str">
        <f>'4Y'!$BM$10</f>
        <v>A4Y_001CC_HDW</v>
      </c>
      <c r="F8001" t="str">
        <f>IF(ISBLANK('4Y'!$Q$10),"",'4Y'!$Q$10)</f>
        <v/>
      </c>
    </row>
    <row r="8002" spans="1:6">
      <c r="A8002" t="s">
        <v>15738</v>
      </c>
      <c r="B8002" t="str">
        <f>'4Y'!$BN$10</f>
        <v>A4Y_001CC_STW</v>
      </c>
      <c r="F8002" t="str">
        <f>IF(ISBLANK('4Y'!$R$10),"",'4Y'!$R$10)</f>
        <v/>
      </c>
    </row>
    <row r="8003" spans="1:6">
      <c r="A8003" t="s">
        <v>15738</v>
      </c>
      <c r="B8003" t="str">
        <f>'4Y'!$BO$10</f>
        <v>A4Y_001CC_SLW</v>
      </c>
      <c r="F8003" t="str">
        <f>IF(ISBLANK('4Y'!$S$10),"",'4Y'!$S$10)</f>
        <v/>
      </c>
    </row>
    <row r="8004" spans="1:6">
      <c r="A8004" t="s">
        <v>15738</v>
      </c>
      <c r="B8004" t="str">
        <f>'4Y'!$BP$10</f>
        <v>A4Y_001CC_SAB</v>
      </c>
      <c r="F8004" t="str">
        <f>IF(ISBLANK('4Y'!$T$10),"",'4Y'!$T$10)</f>
        <v/>
      </c>
    </row>
    <row r="8005" spans="1:6">
      <c r="A8005" t="s">
        <v>15738</v>
      </c>
      <c r="B8005" t="str">
        <f>'4Y'!$BQ$10</f>
        <v>A4Y_001CC_SEB</v>
      </c>
      <c r="F8005" t="str">
        <f>IF(ISBLANK('4Y'!$U$10),"",'4Y'!$U$10)</f>
        <v/>
      </c>
    </row>
    <row r="8006" spans="1:6">
      <c r="A8006" t="s">
        <v>15738</v>
      </c>
      <c r="B8006" t="str">
        <f>'4Y'!$BR$10</f>
        <v>A4Y_001CC_SDB</v>
      </c>
      <c r="F8006" t="str">
        <f>IF(ISBLANK('4Y'!$V$10),"",'4Y'!$V$10)</f>
        <v/>
      </c>
    </row>
    <row r="8007" spans="1:6">
      <c r="A8007" t="s">
        <v>15738</v>
      </c>
      <c r="B8007" t="str">
        <f>'4Y'!$BS$10</f>
        <v>A4Y_001CC_TOT</v>
      </c>
      <c r="F8007">
        <f>IF(ISBLANK('4Y'!$W$10),"",'4Y'!$W$10)</f>
        <v>0</v>
      </c>
    </row>
    <row r="8008" spans="1:6">
      <c r="A8008" t="s">
        <v>15738</v>
      </c>
      <c r="B8008" t="str">
        <f>'4Y'!$BB$11</f>
        <v>A4Y_001OE_FOW</v>
      </c>
      <c r="F8008" t="str">
        <f>IF(ISBLANK('4Y'!$F$11),"",'4Y'!$F$11)</f>
        <v/>
      </c>
    </row>
    <row r="8009" spans="1:6">
      <c r="A8009" t="s">
        <v>15738</v>
      </c>
      <c r="B8009" t="str">
        <f>'4Y'!$BC$11</f>
        <v>A4Y_001OE_SUW</v>
      </c>
      <c r="F8009" t="str">
        <f>IF(ISBLANK('4Y'!$G$11),"",'4Y'!$G$11)</f>
        <v/>
      </c>
    </row>
    <row r="8010" spans="1:6">
      <c r="A8010" t="s">
        <v>15738</v>
      </c>
      <c r="B8010" t="str">
        <f>'4Y'!$BD$11</f>
        <v>A4Y_001OE_HDW</v>
      </c>
      <c r="F8010" t="str">
        <f>IF(ISBLANK('4Y'!$H$11),"",'4Y'!$H$11)</f>
        <v/>
      </c>
    </row>
    <row r="8011" spans="1:6">
      <c r="A8011" t="s">
        <v>15738</v>
      </c>
      <c r="B8011" t="str">
        <f>'4Y'!$BE$11</f>
        <v>A4Y_001OE_STW</v>
      </c>
      <c r="F8011" t="str">
        <f>IF(ISBLANK('4Y'!$I$11),"",'4Y'!$I$11)</f>
        <v/>
      </c>
    </row>
    <row r="8012" spans="1:6">
      <c r="A8012" t="s">
        <v>15738</v>
      </c>
      <c r="B8012" t="str">
        <f>'4Y'!$BF$11</f>
        <v>A4Y_001OE_SLW</v>
      </c>
      <c r="F8012" t="str">
        <f>IF(ISBLANK('4Y'!$J$11),"",'4Y'!$J$11)</f>
        <v/>
      </c>
    </row>
    <row r="8013" spans="1:6">
      <c r="A8013" t="s">
        <v>15738</v>
      </c>
      <c r="B8013" t="str">
        <f>'4Y'!$BG$11</f>
        <v>A4Y_001OE_SAB</v>
      </c>
      <c r="F8013" t="str">
        <f>IF(ISBLANK('4Y'!$K$11),"",'4Y'!$K$11)</f>
        <v/>
      </c>
    </row>
    <row r="8014" spans="1:6">
      <c r="A8014" t="s">
        <v>15738</v>
      </c>
      <c r="B8014" t="str">
        <f>'4Y'!$BH$11</f>
        <v>A4Y_001OE_SEB</v>
      </c>
      <c r="F8014" t="str">
        <f>IF(ISBLANK('4Y'!$L$11),"",'4Y'!$L$11)</f>
        <v/>
      </c>
    </row>
    <row r="8015" spans="1:6">
      <c r="A8015" t="s">
        <v>15738</v>
      </c>
      <c r="B8015" t="str">
        <f>'4Y'!$BI$11</f>
        <v>A4Y_001OE_SDB</v>
      </c>
      <c r="F8015" t="str">
        <f>IF(ISBLANK('4Y'!$M$11),"",'4Y'!$M$11)</f>
        <v/>
      </c>
    </row>
    <row r="8016" spans="1:6">
      <c r="A8016" t="s">
        <v>15738</v>
      </c>
      <c r="B8016" t="str">
        <f>'4Y'!$BJ$11</f>
        <v>A4Y_001OE_TOT</v>
      </c>
      <c r="F8016">
        <f>IF(ISBLANK('4Y'!$N$11),"",'4Y'!$N$11)</f>
        <v>0</v>
      </c>
    </row>
    <row r="8017" spans="1:6">
      <c r="A8017" t="s">
        <v>15738</v>
      </c>
      <c r="B8017" t="str">
        <f>'4Y'!$BK$11</f>
        <v>A4Y_001OC_FOW</v>
      </c>
      <c r="F8017" t="str">
        <f>IF(ISBLANK('4Y'!$O$11),"",'4Y'!$O$11)</f>
        <v/>
      </c>
    </row>
    <row r="8018" spans="1:6">
      <c r="A8018" t="s">
        <v>15738</v>
      </c>
      <c r="B8018" t="str">
        <f>'4Y'!$BL$11</f>
        <v>A4Y_001OC_SUW</v>
      </c>
      <c r="F8018" t="str">
        <f>IF(ISBLANK('4Y'!$P$11),"",'4Y'!$P$11)</f>
        <v/>
      </c>
    </row>
    <row r="8019" spans="1:6">
      <c r="A8019" t="s">
        <v>15738</v>
      </c>
      <c r="B8019" t="str">
        <f>'4Y'!$BM$11</f>
        <v>A4Y_001OC_HDW</v>
      </c>
      <c r="F8019" t="str">
        <f>IF(ISBLANK('4Y'!$Q$11),"",'4Y'!$Q$11)</f>
        <v/>
      </c>
    </row>
    <row r="8020" spans="1:6">
      <c r="A8020" t="s">
        <v>15738</v>
      </c>
      <c r="B8020" t="str">
        <f>'4Y'!$BN$11</f>
        <v>A4Y_001OC_STW</v>
      </c>
      <c r="F8020" t="str">
        <f>IF(ISBLANK('4Y'!$R$11),"",'4Y'!$R$11)</f>
        <v/>
      </c>
    </row>
    <row r="8021" spans="1:6">
      <c r="A8021" t="s">
        <v>15738</v>
      </c>
      <c r="B8021" t="str">
        <f>'4Y'!$BO$11</f>
        <v>A4Y_001OC_SLW</v>
      </c>
      <c r="F8021" t="str">
        <f>IF(ISBLANK('4Y'!$S$11),"",'4Y'!$S$11)</f>
        <v/>
      </c>
    </row>
    <row r="8022" spans="1:6">
      <c r="A8022" t="s">
        <v>15738</v>
      </c>
      <c r="B8022" t="str">
        <f>'4Y'!$BP$11</f>
        <v>A4Y_001OC_SAB</v>
      </c>
      <c r="F8022" t="str">
        <f>IF(ISBLANK('4Y'!$T$11),"",'4Y'!$T$11)</f>
        <v/>
      </c>
    </row>
    <row r="8023" spans="1:6">
      <c r="A8023" t="s">
        <v>15738</v>
      </c>
      <c r="B8023" t="str">
        <f>'4Y'!$BQ$11</f>
        <v>A4Y_001OC_SEB</v>
      </c>
      <c r="F8023" t="str">
        <f>IF(ISBLANK('4Y'!$U$11),"",'4Y'!$U$11)</f>
        <v/>
      </c>
    </row>
    <row r="8024" spans="1:6">
      <c r="A8024" t="s">
        <v>15738</v>
      </c>
      <c r="B8024" t="str">
        <f>'4Y'!$BR$11</f>
        <v>A4Y_001OC_SDB</v>
      </c>
      <c r="F8024" t="str">
        <f>IF(ISBLANK('4Y'!$V$11),"",'4Y'!$V$11)</f>
        <v/>
      </c>
    </row>
    <row r="8025" spans="1:6">
      <c r="A8025" t="s">
        <v>15738</v>
      </c>
      <c r="B8025" t="str">
        <f>'4Y'!$BS$11</f>
        <v>A4Y_001OC_TOT</v>
      </c>
      <c r="F8025">
        <f>IF(ISBLANK('4Y'!$W$11),"",'4Y'!$W$11)</f>
        <v>0</v>
      </c>
    </row>
    <row r="8026" spans="1:6">
      <c r="A8026" t="s">
        <v>15738</v>
      </c>
      <c r="B8026" t="str">
        <f>'4Y'!$BB$12</f>
        <v>A4Y_001TE_FOW</v>
      </c>
      <c r="F8026">
        <f>IF(ISBLANK('4Y'!$F$12),"",'4Y'!$F$12)</f>
        <v>0</v>
      </c>
    </row>
    <row r="8027" spans="1:6">
      <c r="A8027" t="s">
        <v>15738</v>
      </c>
      <c r="B8027" t="str">
        <f>'4Y'!$BC$12</f>
        <v>A4Y_001TE_SUW</v>
      </c>
      <c r="F8027">
        <f>IF(ISBLANK('4Y'!$G$12),"",'4Y'!$G$12)</f>
        <v>0</v>
      </c>
    </row>
    <row r="8028" spans="1:6">
      <c r="A8028" t="s">
        <v>15738</v>
      </c>
      <c r="B8028" t="str">
        <f>'4Y'!$BD$12</f>
        <v>A4Y_001TE_HDW</v>
      </c>
      <c r="F8028">
        <f>IF(ISBLANK('4Y'!$H$12),"",'4Y'!$H$12)</f>
        <v>0</v>
      </c>
    </row>
    <row r="8029" spans="1:6">
      <c r="A8029" t="s">
        <v>15738</v>
      </c>
      <c r="B8029" t="str">
        <f>'4Y'!$BE$12</f>
        <v>A4Y_001TE_STW</v>
      </c>
      <c r="F8029">
        <f>IF(ISBLANK('4Y'!$I$12),"",'4Y'!$I$12)</f>
        <v>0</v>
      </c>
    </row>
    <row r="8030" spans="1:6">
      <c r="A8030" t="s">
        <v>15738</v>
      </c>
      <c r="B8030" t="str">
        <f>'4Y'!$BF$12</f>
        <v>A4Y_001TE_SLW</v>
      </c>
      <c r="F8030">
        <f>IF(ISBLANK('4Y'!$J$12),"",'4Y'!$J$12)</f>
        <v>0</v>
      </c>
    </row>
    <row r="8031" spans="1:6">
      <c r="A8031" t="s">
        <v>15738</v>
      </c>
      <c r="B8031" t="str">
        <f>'4Y'!$BG$12</f>
        <v>A4Y_001TE_SAB</v>
      </c>
      <c r="F8031">
        <f>IF(ISBLANK('4Y'!$K$12),"",'4Y'!$K$12)</f>
        <v>0</v>
      </c>
    </row>
    <row r="8032" spans="1:6">
      <c r="A8032" t="s">
        <v>15738</v>
      </c>
      <c r="B8032" t="str">
        <f>'4Y'!$BH$12</f>
        <v>A4Y_001TE_SEB</v>
      </c>
      <c r="F8032">
        <f>IF(ISBLANK('4Y'!$L$12),"",'4Y'!$L$12)</f>
        <v>0</v>
      </c>
    </row>
    <row r="8033" spans="1:6">
      <c r="A8033" t="s">
        <v>15738</v>
      </c>
      <c r="B8033" t="str">
        <f>'4Y'!$BI$12</f>
        <v>A4Y_001TE_SDB</v>
      </c>
      <c r="F8033">
        <f>IF(ISBLANK('4Y'!$M$12),"",'4Y'!$M$12)</f>
        <v>0</v>
      </c>
    </row>
    <row r="8034" spans="1:6">
      <c r="A8034" t="s">
        <v>15738</v>
      </c>
      <c r="B8034" t="str">
        <f>'4Y'!$BJ$12</f>
        <v>A4Y_001TE_TOT</v>
      </c>
      <c r="F8034">
        <f>IF(ISBLANK('4Y'!$N$12),"",'4Y'!$N$12)</f>
        <v>0</v>
      </c>
    </row>
    <row r="8035" spans="1:6">
      <c r="A8035" t="s">
        <v>15738</v>
      </c>
      <c r="B8035" t="str">
        <f>'4Y'!$BK$12</f>
        <v>A4Y_001TC_FOW</v>
      </c>
      <c r="F8035">
        <f>IF(ISBLANK('4Y'!$O$12),"",'4Y'!$O$12)</f>
        <v>0</v>
      </c>
    </row>
    <row r="8036" spans="1:6">
      <c r="A8036" t="s">
        <v>15738</v>
      </c>
      <c r="B8036" t="str">
        <f>'4Y'!$BL$12</f>
        <v>A4Y_001TC_SUW</v>
      </c>
      <c r="F8036">
        <f>IF(ISBLANK('4Y'!$P$12),"",'4Y'!$P$12)</f>
        <v>0</v>
      </c>
    </row>
    <row r="8037" spans="1:6">
      <c r="A8037" t="s">
        <v>15738</v>
      </c>
      <c r="B8037" t="str">
        <f>'4Y'!$BM$12</f>
        <v>A4Y_001TC_HDW</v>
      </c>
      <c r="F8037">
        <f>IF(ISBLANK('4Y'!$Q$12),"",'4Y'!$Q$12)</f>
        <v>0</v>
      </c>
    </row>
    <row r="8038" spans="1:6">
      <c r="A8038" t="s">
        <v>15738</v>
      </c>
      <c r="B8038" t="str">
        <f>'4Y'!$BN$12</f>
        <v>A4Y_001TC_STW</v>
      </c>
      <c r="F8038">
        <f>IF(ISBLANK('4Y'!$R$12),"",'4Y'!$R$12)</f>
        <v>0</v>
      </c>
    </row>
    <row r="8039" spans="1:6">
      <c r="A8039" t="s">
        <v>15738</v>
      </c>
      <c r="B8039" t="str">
        <f>'4Y'!$BO$12</f>
        <v>A4Y_001TC_SLW</v>
      </c>
      <c r="F8039">
        <f>IF(ISBLANK('4Y'!$S$12),"",'4Y'!$S$12)</f>
        <v>0</v>
      </c>
    </row>
    <row r="8040" spans="1:6">
      <c r="A8040" t="s">
        <v>15738</v>
      </c>
      <c r="B8040" t="str">
        <f>'4Y'!$BP$12</f>
        <v>A4Y_001TC_SAB</v>
      </c>
      <c r="F8040">
        <f>IF(ISBLANK('4Y'!$T$12),"",'4Y'!$T$12)</f>
        <v>0</v>
      </c>
    </row>
    <row r="8041" spans="1:6">
      <c r="A8041" t="s">
        <v>15738</v>
      </c>
      <c r="B8041" t="str">
        <f>'4Y'!$BQ$12</f>
        <v>A4Y_001TC_SEB</v>
      </c>
      <c r="F8041">
        <f>IF(ISBLANK('4Y'!$U$12),"",'4Y'!$U$12)</f>
        <v>0</v>
      </c>
    </row>
    <row r="8042" spans="1:6">
      <c r="A8042" t="s">
        <v>15738</v>
      </c>
      <c r="B8042" t="str">
        <f>'4Y'!$BR$12</f>
        <v>A4Y_001TC_SDB</v>
      </c>
      <c r="F8042">
        <f>IF(ISBLANK('4Y'!$V$12),"",'4Y'!$V$12)</f>
        <v>0</v>
      </c>
    </row>
    <row r="8043" spans="1:6">
      <c r="A8043" t="s">
        <v>15738</v>
      </c>
      <c r="B8043" t="str">
        <f>'4Y'!$BS$12</f>
        <v>A4Y_001TC_TOT</v>
      </c>
      <c r="F8043">
        <f>IF(ISBLANK('4Y'!$W$12),"",'4Y'!$W$12)</f>
        <v>0</v>
      </c>
    </row>
    <row r="8044" spans="1:6">
      <c r="A8044" t="s">
        <v>15738</v>
      </c>
      <c r="B8044" t="str">
        <f>'4Y'!$BB$13</f>
        <v>A4Y_002CE_FOW</v>
      </c>
      <c r="F8044" t="str">
        <f>IF(ISBLANK('4Y'!$F$13),"",'4Y'!$F$13)</f>
        <v/>
      </c>
    </row>
    <row r="8045" spans="1:6">
      <c r="A8045" t="s">
        <v>15738</v>
      </c>
      <c r="B8045" t="str">
        <f>'4Y'!$BC$13</f>
        <v>A4Y_002CE_SUW</v>
      </c>
      <c r="F8045" t="str">
        <f>IF(ISBLANK('4Y'!$G$13),"",'4Y'!$G$13)</f>
        <v/>
      </c>
    </row>
    <row r="8046" spans="1:6">
      <c r="A8046" t="s">
        <v>15738</v>
      </c>
      <c r="B8046" t="str">
        <f>'4Y'!$BD$13</f>
        <v>A4Y_002CE_HDW</v>
      </c>
      <c r="F8046" t="str">
        <f>IF(ISBLANK('4Y'!$H$13),"",'4Y'!$H$13)</f>
        <v/>
      </c>
    </row>
    <row r="8047" spans="1:6">
      <c r="A8047" t="s">
        <v>15738</v>
      </c>
      <c r="B8047" t="str">
        <f>'4Y'!$BE$13</f>
        <v>A4Y_002CE_STW</v>
      </c>
      <c r="F8047" t="str">
        <f>IF(ISBLANK('4Y'!$I$13),"",'4Y'!$I$13)</f>
        <v/>
      </c>
    </row>
    <row r="8048" spans="1:6">
      <c r="A8048" t="s">
        <v>15738</v>
      </c>
      <c r="B8048" t="str">
        <f>'4Y'!$BF$13</f>
        <v>A4Y_002CE_SLW</v>
      </c>
      <c r="F8048" t="str">
        <f>IF(ISBLANK('4Y'!$J$13),"",'4Y'!$J$13)</f>
        <v/>
      </c>
    </row>
    <row r="8049" spans="1:6">
      <c r="A8049" t="s">
        <v>15738</v>
      </c>
      <c r="B8049" t="str">
        <f>'4Y'!$BG$13</f>
        <v>A4Y_002CE_SAB</v>
      </c>
      <c r="F8049" t="str">
        <f>IF(ISBLANK('4Y'!$K$13),"",'4Y'!$K$13)</f>
        <v/>
      </c>
    </row>
    <row r="8050" spans="1:6">
      <c r="A8050" t="s">
        <v>15738</v>
      </c>
      <c r="B8050" t="str">
        <f>'4Y'!$BH$13</f>
        <v>A4Y_002CE_SEB</v>
      </c>
      <c r="F8050" t="str">
        <f>IF(ISBLANK('4Y'!$L$13),"",'4Y'!$L$13)</f>
        <v/>
      </c>
    </row>
    <row r="8051" spans="1:6">
      <c r="A8051" t="s">
        <v>15738</v>
      </c>
      <c r="B8051" t="str">
        <f>'4Y'!$BI$13</f>
        <v>A4Y_002CE_SDB</v>
      </c>
      <c r="F8051" t="str">
        <f>IF(ISBLANK('4Y'!$M$13),"",'4Y'!$M$13)</f>
        <v/>
      </c>
    </row>
    <row r="8052" spans="1:6">
      <c r="A8052" t="s">
        <v>15738</v>
      </c>
      <c r="B8052" t="str">
        <f>'4Y'!$BJ$13</f>
        <v>A4Y_002CE_TOT</v>
      </c>
      <c r="F8052">
        <f>IF(ISBLANK('4Y'!$N$13),"",'4Y'!$N$13)</f>
        <v>0</v>
      </c>
    </row>
    <row r="8053" spans="1:6">
      <c r="A8053" t="s">
        <v>15738</v>
      </c>
      <c r="B8053" t="str">
        <f>'4Y'!$BK$13</f>
        <v>A4Y_002CC_FOW</v>
      </c>
      <c r="F8053" t="str">
        <f>IF(ISBLANK('4Y'!$O$13),"",'4Y'!$O$13)</f>
        <v/>
      </c>
    </row>
    <row r="8054" spans="1:6">
      <c r="A8054" t="s">
        <v>15738</v>
      </c>
      <c r="B8054" t="str">
        <f>'4Y'!$BL$13</f>
        <v>A4Y_002CC_SUW</v>
      </c>
      <c r="F8054" t="str">
        <f>IF(ISBLANK('4Y'!$P$13),"",'4Y'!$P$13)</f>
        <v/>
      </c>
    </row>
    <row r="8055" spans="1:6">
      <c r="A8055" t="s">
        <v>15738</v>
      </c>
      <c r="B8055" t="str">
        <f>'4Y'!$BM$13</f>
        <v>A4Y_002CC_HDW</v>
      </c>
      <c r="F8055" t="str">
        <f>IF(ISBLANK('4Y'!$Q$13),"",'4Y'!$Q$13)</f>
        <v/>
      </c>
    </row>
    <row r="8056" spans="1:6">
      <c r="A8056" t="s">
        <v>15738</v>
      </c>
      <c r="B8056" t="str">
        <f>'4Y'!$BN$13</f>
        <v>A4Y_002CC_STW</v>
      </c>
      <c r="F8056" t="str">
        <f>IF(ISBLANK('4Y'!$R$13),"",'4Y'!$R$13)</f>
        <v/>
      </c>
    </row>
    <row r="8057" spans="1:6">
      <c r="A8057" t="s">
        <v>15738</v>
      </c>
      <c r="B8057" t="str">
        <f>'4Y'!$BO$13</f>
        <v>A4Y_002CC_SLW</v>
      </c>
      <c r="F8057" t="str">
        <f>IF(ISBLANK('4Y'!$S$13),"",'4Y'!$S$13)</f>
        <v/>
      </c>
    </row>
    <row r="8058" spans="1:6">
      <c r="A8058" t="s">
        <v>15738</v>
      </c>
      <c r="B8058" t="str">
        <f>'4Y'!$BP$13</f>
        <v>A4Y_002CC_SAB</v>
      </c>
      <c r="F8058" t="str">
        <f>IF(ISBLANK('4Y'!$T$13),"",'4Y'!$T$13)</f>
        <v/>
      </c>
    </row>
    <row r="8059" spans="1:6">
      <c r="A8059" t="s">
        <v>15738</v>
      </c>
      <c r="B8059" t="str">
        <f>'4Y'!$BQ$13</f>
        <v>A4Y_002CC_SEB</v>
      </c>
      <c r="F8059" t="str">
        <f>IF(ISBLANK('4Y'!$U$13),"",'4Y'!$U$13)</f>
        <v/>
      </c>
    </row>
    <row r="8060" spans="1:6">
      <c r="A8060" t="s">
        <v>15738</v>
      </c>
      <c r="B8060" t="str">
        <f>'4Y'!$BR$13</f>
        <v>A4Y_002CC_SDB</v>
      </c>
      <c r="F8060" t="str">
        <f>IF(ISBLANK('4Y'!$V$13),"",'4Y'!$V$13)</f>
        <v/>
      </c>
    </row>
    <row r="8061" spans="1:6">
      <c r="A8061" t="s">
        <v>15738</v>
      </c>
      <c r="B8061" t="str">
        <f>'4Y'!$BS$13</f>
        <v>A4Y_002CC_TOT</v>
      </c>
      <c r="F8061">
        <f>IF(ISBLANK('4Y'!$W$13),"",'4Y'!$W$13)</f>
        <v>0</v>
      </c>
    </row>
    <row r="8062" spans="1:6">
      <c r="A8062" t="s">
        <v>15738</v>
      </c>
      <c r="B8062" t="str">
        <f>'4Y'!$BB$14</f>
        <v>A4Y_002OE_FOW</v>
      </c>
      <c r="F8062" t="str">
        <f>IF(ISBLANK('4Y'!$F$14),"",'4Y'!$F$14)</f>
        <v/>
      </c>
    </row>
    <row r="8063" spans="1:6">
      <c r="A8063" t="s">
        <v>15738</v>
      </c>
      <c r="B8063" t="str">
        <f>'4Y'!$BC$14</f>
        <v>A4Y_002OE_SUW</v>
      </c>
      <c r="F8063" t="str">
        <f>IF(ISBLANK('4Y'!$G$14),"",'4Y'!$G$14)</f>
        <v/>
      </c>
    </row>
    <row r="8064" spans="1:6">
      <c r="A8064" t="s">
        <v>15738</v>
      </c>
      <c r="B8064" t="str">
        <f>'4Y'!$BD$14</f>
        <v>A4Y_002OE_HDW</v>
      </c>
      <c r="F8064" t="str">
        <f>IF(ISBLANK('4Y'!$H$14),"",'4Y'!$H$14)</f>
        <v/>
      </c>
    </row>
    <row r="8065" spans="1:6">
      <c r="A8065" t="s">
        <v>15738</v>
      </c>
      <c r="B8065" t="str">
        <f>'4Y'!$BE$14</f>
        <v>A4Y_002OE_STW</v>
      </c>
      <c r="F8065" t="str">
        <f>IF(ISBLANK('4Y'!$I$14),"",'4Y'!$I$14)</f>
        <v/>
      </c>
    </row>
    <row r="8066" spans="1:6">
      <c r="A8066" t="s">
        <v>15738</v>
      </c>
      <c r="B8066" t="str">
        <f>'4Y'!$BF$14</f>
        <v>A4Y_002OE_SLW</v>
      </c>
      <c r="F8066" t="str">
        <f>IF(ISBLANK('4Y'!$J$14),"",'4Y'!$J$14)</f>
        <v/>
      </c>
    </row>
    <row r="8067" spans="1:6">
      <c r="A8067" t="s">
        <v>15738</v>
      </c>
      <c r="B8067" t="str">
        <f>'4Y'!$BG$14</f>
        <v>A4Y_002OE_SAB</v>
      </c>
      <c r="F8067" t="str">
        <f>IF(ISBLANK('4Y'!$K$14),"",'4Y'!$K$14)</f>
        <v/>
      </c>
    </row>
    <row r="8068" spans="1:6">
      <c r="A8068" t="s">
        <v>15738</v>
      </c>
      <c r="B8068" t="str">
        <f>'4Y'!$BH$14</f>
        <v>A4Y_002OE_SEB</v>
      </c>
      <c r="F8068" t="str">
        <f>IF(ISBLANK('4Y'!$L$14),"",'4Y'!$L$14)</f>
        <v/>
      </c>
    </row>
    <row r="8069" spans="1:6">
      <c r="A8069" t="s">
        <v>15738</v>
      </c>
      <c r="B8069" t="str">
        <f>'4Y'!$BI$14</f>
        <v>A4Y_002OE_SDB</v>
      </c>
      <c r="F8069" t="str">
        <f>IF(ISBLANK('4Y'!$M$14),"",'4Y'!$M$14)</f>
        <v/>
      </c>
    </row>
    <row r="8070" spans="1:6">
      <c r="A8070" t="s">
        <v>15738</v>
      </c>
      <c r="B8070" t="str">
        <f>'4Y'!$BJ$14</f>
        <v>A4Y_002OE_TOT</v>
      </c>
      <c r="F8070">
        <f>IF(ISBLANK('4Y'!$N$14),"",'4Y'!$N$14)</f>
        <v>0</v>
      </c>
    </row>
    <row r="8071" spans="1:6">
      <c r="A8071" t="s">
        <v>15738</v>
      </c>
      <c r="B8071" t="str">
        <f>'4Y'!$BK$14</f>
        <v>A4Y_002OC_FOW</v>
      </c>
      <c r="F8071" t="str">
        <f>IF(ISBLANK('4Y'!$O$14),"",'4Y'!$O$14)</f>
        <v/>
      </c>
    </row>
    <row r="8072" spans="1:6">
      <c r="A8072" t="s">
        <v>15738</v>
      </c>
      <c r="B8072" t="str">
        <f>'4Y'!$BL$14</f>
        <v>A4Y_002OC_SUW</v>
      </c>
      <c r="F8072" t="str">
        <f>IF(ISBLANK('4Y'!$P$14),"",'4Y'!$P$14)</f>
        <v/>
      </c>
    </row>
    <row r="8073" spans="1:6">
      <c r="A8073" t="s">
        <v>15738</v>
      </c>
      <c r="B8073" t="str">
        <f>'4Y'!$BM$14</f>
        <v>A4Y_002OC_HDW</v>
      </c>
      <c r="F8073" t="str">
        <f>IF(ISBLANK('4Y'!$Q$14),"",'4Y'!$Q$14)</f>
        <v/>
      </c>
    </row>
    <row r="8074" spans="1:6">
      <c r="A8074" t="s">
        <v>15738</v>
      </c>
      <c r="B8074" t="str">
        <f>'4Y'!$BN$14</f>
        <v>A4Y_002OC_STW</v>
      </c>
      <c r="F8074" t="str">
        <f>IF(ISBLANK('4Y'!$R$14),"",'4Y'!$R$14)</f>
        <v/>
      </c>
    </row>
    <row r="8075" spans="1:6">
      <c r="A8075" t="s">
        <v>15738</v>
      </c>
      <c r="B8075" t="str">
        <f>'4Y'!$BO$14</f>
        <v>A4Y_002OC_SLW</v>
      </c>
      <c r="F8075" t="str">
        <f>IF(ISBLANK('4Y'!$S$14),"",'4Y'!$S$14)</f>
        <v/>
      </c>
    </row>
    <row r="8076" spans="1:6">
      <c r="A8076" t="s">
        <v>15738</v>
      </c>
      <c r="B8076" t="str">
        <f>'4Y'!$BP$14</f>
        <v>A4Y_002OC_SAB</v>
      </c>
      <c r="F8076" t="str">
        <f>IF(ISBLANK('4Y'!$T$14),"",'4Y'!$T$14)</f>
        <v/>
      </c>
    </row>
    <row r="8077" spans="1:6">
      <c r="A8077" t="s">
        <v>15738</v>
      </c>
      <c r="B8077" t="str">
        <f>'4Y'!$BQ$14</f>
        <v>A4Y_002OC_SEB</v>
      </c>
      <c r="F8077" t="str">
        <f>IF(ISBLANK('4Y'!$U$14),"",'4Y'!$U$14)</f>
        <v/>
      </c>
    </row>
    <row r="8078" spans="1:6">
      <c r="A8078" t="s">
        <v>15738</v>
      </c>
      <c r="B8078" t="str">
        <f>'4Y'!$BR$14</f>
        <v>A4Y_002OC_SDB</v>
      </c>
      <c r="F8078" t="str">
        <f>IF(ISBLANK('4Y'!$V$14),"",'4Y'!$V$14)</f>
        <v/>
      </c>
    </row>
    <row r="8079" spans="1:6">
      <c r="A8079" t="s">
        <v>15738</v>
      </c>
      <c r="B8079" t="str">
        <f>'4Y'!$BS$14</f>
        <v>A4Y_002OC_TOT</v>
      </c>
      <c r="F8079">
        <f>IF(ISBLANK('4Y'!$W$14),"",'4Y'!$W$14)</f>
        <v>0</v>
      </c>
    </row>
    <row r="8080" spans="1:6">
      <c r="A8080" t="s">
        <v>15738</v>
      </c>
      <c r="B8080" t="str">
        <f>'4Y'!$BB$15</f>
        <v>A4Y_002TE_FOW</v>
      </c>
      <c r="F8080">
        <f>IF(ISBLANK('4Y'!$F$15),"",'4Y'!$F$15)</f>
        <v>0</v>
      </c>
    </row>
    <row r="8081" spans="1:6">
      <c r="A8081" t="s">
        <v>15738</v>
      </c>
      <c r="B8081" t="str">
        <f>'4Y'!$BC$15</f>
        <v>A4Y_002TE_SUW</v>
      </c>
      <c r="F8081">
        <f>IF(ISBLANK('4Y'!$G$15),"",'4Y'!$G$15)</f>
        <v>0</v>
      </c>
    </row>
    <row r="8082" spans="1:6">
      <c r="A8082" t="s">
        <v>15738</v>
      </c>
      <c r="B8082" t="str">
        <f>'4Y'!$BD$15</f>
        <v>A4Y_002TE_HDW</v>
      </c>
      <c r="F8082">
        <f>IF(ISBLANK('4Y'!$H$15),"",'4Y'!$H$15)</f>
        <v>0</v>
      </c>
    </row>
    <row r="8083" spans="1:6">
      <c r="A8083" t="s">
        <v>15738</v>
      </c>
      <c r="B8083" t="str">
        <f>'4Y'!$BE$15</f>
        <v>A4Y_002TE_STW</v>
      </c>
      <c r="F8083">
        <f>IF(ISBLANK('4Y'!$I$15),"",'4Y'!$I$15)</f>
        <v>0</v>
      </c>
    </row>
    <row r="8084" spans="1:6">
      <c r="A8084" t="s">
        <v>15738</v>
      </c>
      <c r="B8084" t="str">
        <f>'4Y'!$BF$15</f>
        <v>A4Y_002TE_SLW</v>
      </c>
      <c r="F8084">
        <f>IF(ISBLANK('4Y'!$J$15),"",'4Y'!$J$15)</f>
        <v>0</v>
      </c>
    </row>
    <row r="8085" spans="1:6">
      <c r="A8085" t="s">
        <v>15738</v>
      </c>
      <c r="B8085" t="str">
        <f>'4Y'!$BG$15</f>
        <v>A4Y_002TE_SAB</v>
      </c>
      <c r="F8085">
        <f>IF(ISBLANK('4Y'!$K$15),"",'4Y'!$K$15)</f>
        <v>0</v>
      </c>
    </row>
    <row r="8086" spans="1:6">
      <c r="A8086" t="s">
        <v>15738</v>
      </c>
      <c r="B8086" t="str">
        <f>'4Y'!$BH$15</f>
        <v>A4Y_002TE_SEB</v>
      </c>
      <c r="F8086">
        <f>IF(ISBLANK('4Y'!$L$15),"",'4Y'!$L$15)</f>
        <v>0</v>
      </c>
    </row>
    <row r="8087" spans="1:6">
      <c r="A8087" t="s">
        <v>15738</v>
      </c>
      <c r="B8087" t="str">
        <f>'4Y'!$BI$15</f>
        <v>A4Y_002TE_SDB</v>
      </c>
      <c r="F8087">
        <f>IF(ISBLANK('4Y'!$M$15),"",'4Y'!$M$15)</f>
        <v>0</v>
      </c>
    </row>
    <row r="8088" spans="1:6">
      <c r="A8088" t="s">
        <v>15738</v>
      </c>
      <c r="B8088" t="str">
        <f>'4Y'!$BJ$15</f>
        <v>A4Y_002TE_TOT</v>
      </c>
      <c r="F8088">
        <f>IF(ISBLANK('4Y'!$N$15),"",'4Y'!$N$15)</f>
        <v>0</v>
      </c>
    </row>
    <row r="8089" spans="1:6">
      <c r="A8089" t="s">
        <v>15738</v>
      </c>
      <c r="B8089" t="str">
        <f>'4Y'!$BK$15</f>
        <v>A4Y_002TC_FOW</v>
      </c>
      <c r="F8089">
        <f>IF(ISBLANK('4Y'!$O$15),"",'4Y'!$O$15)</f>
        <v>0</v>
      </c>
    </row>
    <row r="8090" spans="1:6">
      <c r="A8090" t="s">
        <v>15738</v>
      </c>
      <c r="B8090" t="str">
        <f>'4Y'!$BL$15</f>
        <v>A4Y_002TC_SUW</v>
      </c>
      <c r="F8090">
        <f>IF(ISBLANK('4Y'!$P$15),"",'4Y'!$P$15)</f>
        <v>0</v>
      </c>
    </row>
    <row r="8091" spans="1:6">
      <c r="A8091" t="s">
        <v>15738</v>
      </c>
      <c r="B8091" t="str">
        <f>'4Y'!$BM$15</f>
        <v>A4Y_002TC_HDW</v>
      </c>
      <c r="F8091">
        <f>IF(ISBLANK('4Y'!$Q$15),"",'4Y'!$Q$15)</f>
        <v>0</v>
      </c>
    </row>
    <row r="8092" spans="1:6">
      <c r="A8092" t="s">
        <v>15738</v>
      </c>
      <c r="B8092" t="str">
        <f>'4Y'!$BN$15</f>
        <v>A4Y_002TC_STW</v>
      </c>
      <c r="F8092">
        <f>IF(ISBLANK('4Y'!$R$15),"",'4Y'!$R$15)</f>
        <v>0</v>
      </c>
    </row>
    <row r="8093" spans="1:6">
      <c r="A8093" t="s">
        <v>15738</v>
      </c>
      <c r="B8093" t="str">
        <f>'4Y'!$BO$15</f>
        <v>A4Y_002TC_SLW</v>
      </c>
      <c r="F8093">
        <f>IF(ISBLANK('4Y'!$S$15),"",'4Y'!$S$15)</f>
        <v>0</v>
      </c>
    </row>
    <row r="8094" spans="1:6">
      <c r="A8094" t="s">
        <v>15738</v>
      </c>
      <c r="B8094" t="str">
        <f>'4Y'!$BP$15</f>
        <v>A4Y_002TC_SAB</v>
      </c>
      <c r="F8094">
        <f>IF(ISBLANK('4Y'!$T$15),"",'4Y'!$T$15)</f>
        <v>0</v>
      </c>
    </row>
    <row r="8095" spans="1:6">
      <c r="A8095" t="s">
        <v>15738</v>
      </c>
      <c r="B8095" t="str">
        <f>'4Y'!$BQ$15</f>
        <v>A4Y_002TC_SEB</v>
      </c>
      <c r="F8095">
        <f>IF(ISBLANK('4Y'!$U$15),"",'4Y'!$U$15)</f>
        <v>0</v>
      </c>
    </row>
    <row r="8096" spans="1:6">
      <c r="A8096" t="s">
        <v>15738</v>
      </c>
      <c r="B8096" t="str">
        <f>'4Y'!$BR$15</f>
        <v>A4Y_002TC_SDB</v>
      </c>
      <c r="F8096">
        <f>IF(ISBLANK('4Y'!$V$15),"",'4Y'!$V$15)</f>
        <v>0</v>
      </c>
    </row>
    <row r="8097" spans="1:6">
      <c r="A8097" t="s">
        <v>15738</v>
      </c>
      <c r="B8097" t="str">
        <f>'4Y'!$BS$15</f>
        <v>A4Y_002TC_TOT</v>
      </c>
      <c r="F8097">
        <f>IF(ISBLANK('4Y'!$W$15),"",'4Y'!$W$15)</f>
        <v>0</v>
      </c>
    </row>
    <row r="8098" spans="1:6">
      <c r="A8098" t="s">
        <v>15738</v>
      </c>
      <c r="B8098" t="str">
        <f>'4Y'!$BB$16</f>
        <v>A4Y_003CE_FOW</v>
      </c>
      <c r="F8098" t="str">
        <f>IF(ISBLANK('4Y'!$F$16),"",'4Y'!$F$16)</f>
        <v/>
      </c>
    </row>
    <row r="8099" spans="1:6">
      <c r="A8099" t="s">
        <v>15738</v>
      </c>
      <c r="B8099" t="str">
        <f>'4Y'!$BC$16</f>
        <v>A4Y_003CE_SUW</v>
      </c>
      <c r="F8099" t="str">
        <f>IF(ISBLANK('4Y'!$G$16),"",'4Y'!$G$16)</f>
        <v/>
      </c>
    </row>
    <row r="8100" spans="1:6">
      <c r="A8100" t="s">
        <v>15738</v>
      </c>
      <c r="B8100" t="str">
        <f>'4Y'!$BD$16</f>
        <v>A4Y_003CE_HDW</v>
      </c>
      <c r="F8100" t="str">
        <f>IF(ISBLANK('4Y'!$H$16),"",'4Y'!$H$16)</f>
        <v/>
      </c>
    </row>
    <row r="8101" spans="1:6">
      <c r="A8101" t="s">
        <v>15738</v>
      </c>
      <c r="B8101" t="str">
        <f>'4Y'!$BE$16</f>
        <v>A4Y_003CE_STW</v>
      </c>
      <c r="F8101" t="str">
        <f>IF(ISBLANK('4Y'!$I$16),"",'4Y'!$I$16)</f>
        <v/>
      </c>
    </row>
    <row r="8102" spans="1:6">
      <c r="A8102" t="s">
        <v>15738</v>
      </c>
      <c r="B8102" t="str">
        <f>'4Y'!$BF$16</f>
        <v>A4Y_003CE_SLW</v>
      </c>
      <c r="F8102" t="str">
        <f>IF(ISBLANK('4Y'!$J$16),"",'4Y'!$J$16)</f>
        <v/>
      </c>
    </row>
    <row r="8103" spans="1:6">
      <c r="A8103" t="s">
        <v>15738</v>
      </c>
      <c r="B8103" t="str">
        <f>'4Y'!$BG$16</f>
        <v>A4Y_003CE_SAB</v>
      </c>
      <c r="F8103" t="str">
        <f>IF(ISBLANK('4Y'!$K$16),"",'4Y'!$K$16)</f>
        <v/>
      </c>
    </row>
    <row r="8104" spans="1:6">
      <c r="A8104" t="s">
        <v>15738</v>
      </c>
      <c r="B8104" t="str">
        <f>'4Y'!$BH$16</f>
        <v>A4Y_003CE_SEB</v>
      </c>
      <c r="F8104" t="str">
        <f>IF(ISBLANK('4Y'!$L$16),"",'4Y'!$L$16)</f>
        <v/>
      </c>
    </row>
    <row r="8105" spans="1:6">
      <c r="A8105" t="s">
        <v>15738</v>
      </c>
      <c r="B8105" t="str">
        <f>'4Y'!$BI$16</f>
        <v>A4Y_003CE_SDB</v>
      </c>
      <c r="F8105" t="str">
        <f>IF(ISBLANK('4Y'!$M$16),"",'4Y'!$M$16)</f>
        <v/>
      </c>
    </row>
    <row r="8106" spans="1:6">
      <c r="A8106" t="s">
        <v>15738</v>
      </c>
      <c r="B8106" t="str">
        <f>'4Y'!$BJ$16</f>
        <v>A4Y_003CE_TOT</v>
      </c>
      <c r="F8106">
        <f>IF(ISBLANK('4Y'!$N$16),"",'4Y'!$N$16)</f>
        <v>0</v>
      </c>
    </row>
    <row r="8107" spans="1:6">
      <c r="A8107" t="s">
        <v>15738</v>
      </c>
      <c r="B8107" t="str">
        <f>'4Y'!$BK$16</f>
        <v>A4Y_003CC_FOW</v>
      </c>
      <c r="F8107" t="str">
        <f>IF(ISBLANK('4Y'!$O$16),"",'4Y'!$O$16)</f>
        <v/>
      </c>
    </row>
    <row r="8108" spans="1:6">
      <c r="A8108" t="s">
        <v>15738</v>
      </c>
      <c r="B8108" t="str">
        <f>'4Y'!$BL$16</f>
        <v>A4Y_003CC_SUW</v>
      </c>
      <c r="F8108" t="str">
        <f>IF(ISBLANK('4Y'!$P$16),"",'4Y'!$P$16)</f>
        <v/>
      </c>
    </row>
    <row r="8109" spans="1:6">
      <c r="A8109" t="s">
        <v>15738</v>
      </c>
      <c r="B8109" t="str">
        <f>'4Y'!$BM$16</f>
        <v>A4Y_003CC_HDW</v>
      </c>
      <c r="F8109" t="str">
        <f>IF(ISBLANK('4Y'!$Q$16),"",'4Y'!$Q$16)</f>
        <v/>
      </c>
    </row>
    <row r="8110" spans="1:6">
      <c r="A8110" t="s">
        <v>15738</v>
      </c>
      <c r="B8110" t="str">
        <f>'4Y'!$BN$16</f>
        <v>A4Y_003CC_STW</v>
      </c>
      <c r="F8110" t="str">
        <f>IF(ISBLANK('4Y'!$R$16),"",'4Y'!$R$16)</f>
        <v/>
      </c>
    </row>
    <row r="8111" spans="1:6">
      <c r="A8111" t="s">
        <v>15738</v>
      </c>
      <c r="B8111" t="str">
        <f>'4Y'!$BO$16</f>
        <v>A4Y_003CC_SLW</v>
      </c>
      <c r="F8111" t="str">
        <f>IF(ISBLANK('4Y'!$S$16),"",'4Y'!$S$16)</f>
        <v/>
      </c>
    </row>
    <row r="8112" spans="1:6">
      <c r="A8112" t="s">
        <v>15738</v>
      </c>
      <c r="B8112" t="str">
        <f>'4Y'!$BP$16</f>
        <v>A4Y_003CC_SAB</v>
      </c>
      <c r="F8112" t="str">
        <f>IF(ISBLANK('4Y'!$T$16),"",'4Y'!$T$16)</f>
        <v/>
      </c>
    </row>
    <row r="8113" spans="1:6">
      <c r="A8113" t="s">
        <v>15738</v>
      </c>
      <c r="B8113" t="str">
        <f>'4Y'!$BQ$16</f>
        <v>A4Y_003CC_SEB</v>
      </c>
      <c r="F8113" t="str">
        <f>IF(ISBLANK('4Y'!$U$16),"",'4Y'!$U$16)</f>
        <v/>
      </c>
    </row>
    <row r="8114" spans="1:6">
      <c r="A8114" t="s">
        <v>15738</v>
      </c>
      <c r="B8114" t="str">
        <f>'4Y'!$BR$16</f>
        <v>A4Y_003CC_SDB</v>
      </c>
      <c r="F8114" t="str">
        <f>IF(ISBLANK('4Y'!$V$16),"",'4Y'!$V$16)</f>
        <v/>
      </c>
    </row>
    <row r="8115" spans="1:6">
      <c r="A8115" t="s">
        <v>15738</v>
      </c>
      <c r="B8115" t="str">
        <f>'4Y'!$BS$16</f>
        <v>A4Y_003CC_TOT</v>
      </c>
      <c r="F8115">
        <f>IF(ISBLANK('4Y'!$W$16),"",'4Y'!$W$16)</f>
        <v>0</v>
      </c>
    </row>
    <row r="8116" spans="1:6">
      <c r="A8116" t="s">
        <v>15738</v>
      </c>
      <c r="B8116" t="str">
        <f>'4Y'!$BB$17</f>
        <v>A4Y_003OE_FOW</v>
      </c>
      <c r="F8116" t="str">
        <f>IF(ISBLANK('4Y'!$F$17),"",'4Y'!$F$17)</f>
        <v/>
      </c>
    </row>
    <row r="8117" spans="1:6">
      <c r="A8117" t="s">
        <v>15738</v>
      </c>
      <c r="B8117" t="str">
        <f>'4Y'!$BC$17</f>
        <v>A4Y_003OE_SUW</v>
      </c>
      <c r="F8117" t="str">
        <f>IF(ISBLANK('4Y'!$G$17),"",'4Y'!$G$17)</f>
        <v/>
      </c>
    </row>
    <row r="8118" spans="1:6">
      <c r="A8118" t="s">
        <v>15738</v>
      </c>
      <c r="B8118" t="str">
        <f>'4Y'!$BD$17</f>
        <v>A4Y_003OE_HDW</v>
      </c>
      <c r="F8118" t="str">
        <f>IF(ISBLANK('4Y'!$H$17),"",'4Y'!$H$17)</f>
        <v/>
      </c>
    </row>
    <row r="8119" spans="1:6">
      <c r="A8119" t="s">
        <v>15738</v>
      </c>
      <c r="B8119" t="str">
        <f>'4Y'!$BE$17</f>
        <v>A4Y_003OE_STW</v>
      </c>
      <c r="F8119" t="str">
        <f>IF(ISBLANK('4Y'!$I$17),"",'4Y'!$I$17)</f>
        <v/>
      </c>
    </row>
    <row r="8120" spans="1:6">
      <c r="A8120" t="s">
        <v>15738</v>
      </c>
      <c r="B8120" t="str">
        <f>'4Y'!$BF$17</f>
        <v>A4Y_003OE_SLW</v>
      </c>
      <c r="F8120" t="str">
        <f>IF(ISBLANK('4Y'!$J$17),"",'4Y'!$J$17)</f>
        <v/>
      </c>
    </row>
    <row r="8121" spans="1:6">
      <c r="A8121" t="s">
        <v>15738</v>
      </c>
      <c r="B8121" t="str">
        <f>'4Y'!$BG$17</f>
        <v>A4Y_003OE_SAB</v>
      </c>
      <c r="F8121" t="str">
        <f>IF(ISBLANK('4Y'!$K$17),"",'4Y'!$K$17)</f>
        <v/>
      </c>
    </row>
    <row r="8122" spans="1:6">
      <c r="A8122" t="s">
        <v>15738</v>
      </c>
      <c r="B8122" t="str">
        <f>'4Y'!$BH$17</f>
        <v>A4Y_003OE_SEB</v>
      </c>
      <c r="F8122" t="str">
        <f>IF(ISBLANK('4Y'!$L$17),"",'4Y'!$L$17)</f>
        <v/>
      </c>
    </row>
    <row r="8123" spans="1:6">
      <c r="A8123" t="s">
        <v>15738</v>
      </c>
      <c r="B8123" t="str">
        <f>'4Y'!$BI$17</f>
        <v>A4Y_003OE_SDB</v>
      </c>
      <c r="F8123" t="str">
        <f>IF(ISBLANK('4Y'!$M$17),"",'4Y'!$M$17)</f>
        <v/>
      </c>
    </row>
    <row r="8124" spans="1:6">
      <c r="A8124" t="s">
        <v>15738</v>
      </c>
      <c r="B8124" t="str">
        <f>'4Y'!$BJ$17</f>
        <v>A4Y_003OE_TOT</v>
      </c>
      <c r="F8124">
        <f>IF(ISBLANK('4Y'!$N$17),"",'4Y'!$N$17)</f>
        <v>0</v>
      </c>
    </row>
    <row r="8125" spans="1:6">
      <c r="A8125" t="s">
        <v>15738</v>
      </c>
      <c r="B8125" t="str">
        <f>'4Y'!$BK$17</f>
        <v>A4Y_003OC_FOW</v>
      </c>
      <c r="F8125" t="str">
        <f>IF(ISBLANK('4Y'!$O$17),"",'4Y'!$O$17)</f>
        <v/>
      </c>
    </row>
    <row r="8126" spans="1:6">
      <c r="A8126" t="s">
        <v>15738</v>
      </c>
      <c r="B8126" t="str">
        <f>'4Y'!$BL$17</f>
        <v>A4Y_003OC_SUW</v>
      </c>
      <c r="F8126" t="str">
        <f>IF(ISBLANK('4Y'!$P$17),"",'4Y'!$P$17)</f>
        <v/>
      </c>
    </row>
    <row r="8127" spans="1:6">
      <c r="A8127" t="s">
        <v>15738</v>
      </c>
      <c r="B8127" t="str">
        <f>'4Y'!$BM$17</f>
        <v>A4Y_003OC_HDW</v>
      </c>
      <c r="F8127" t="str">
        <f>IF(ISBLANK('4Y'!$Q$17),"",'4Y'!$Q$17)</f>
        <v/>
      </c>
    </row>
    <row r="8128" spans="1:6">
      <c r="A8128" t="s">
        <v>15738</v>
      </c>
      <c r="B8128" t="str">
        <f>'4Y'!$BN$17</f>
        <v>A4Y_003OC_STW</v>
      </c>
      <c r="F8128" t="str">
        <f>IF(ISBLANK('4Y'!$R$17),"",'4Y'!$R$17)</f>
        <v/>
      </c>
    </row>
    <row r="8129" spans="1:6">
      <c r="A8129" t="s">
        <v>15738</v>
      </c>
      <c r="B8129" t="str">
        <f>'4Y'!$BO$17</f>
        <v>A4Y_003OC_SLW</v>
      </c>
      <c r="F8129" t="str">
        <f>IF(ISBLANK('4Y'!$S$17),"",'4Y'!$S$17)</f>
        <v/>
      </c>
    </row>
    <row r="8130" spans="1:6">
      <c r="A8130" t="s">
        <v>15738</v>
      </c>
      <c r="B8130" t="str">
        <f>'4Y'!$BP$17</f>
        <v>A4Y_003OC_SAB</v>
      </c>
      <c r="F8130" t="str">
        <f>IF(ISBLANK('4Y'!$T$17),"",'4Y'!$T$17)</f>
        <v/>
      </c>
    </row>
    <row r="8131" spans="1:6">
      <c r="A8131" t="s">
        <v>15738</v>
      </c>
      <c r="B8131" t="str">
        <f>'4Y'!$BQ$17</f>
        <v>A4Y_003OC_SEB</v>
      </c>
      <c r="F8131" t="str">
        <f>IF(ISBLANK('4Y'!$U$17),"",'4Y'!$U$17)</f>
        <v/>
      </c>
    </row>
    <row r="8132" spans="1:6">
      <c r="A8132" t="s">
        <v>15738</v>
      </c>
      <c r="B8132" t="str">
        <f>'4Y'!$BR$17</f>
        <v>A4Y_003OC_SDB</v>
      </c>
      <c r="F8132" t="str">
        <f>IF(ISBLANK('4Y'!$V$17),"",'4Y'!$V$17)</f>
        <v/>
      </c>
    </row>
    <row r="8133" spans="1:6">
      <c r="A8133" t="s">
        <v>15738</v>
      </c>
      <c r="B8133" t="str">
        <f>'4Y'!$BS$17</f>
        <v>A4Y_003OC_TOT</v>
      </c>
      <c r="F8133">
        <f>IF(ISBLANK('4Y'!$W$17),"",'4Y'!$W$17)</f>
        <v>0</v>
      </c>
    </row>
    <row r="8134" spans="1:6">
      <c r="A8134" t="s">
        <v>15738</v>
      </c>
      <c r="B8134" t="str">
        <f>'4Y'!$BB$18</f>
        <v>A4Y_003TE_FOW</v>
      </c>
      <c r="F8134">
        <f>IF(ISBLANK('4Y'!$F$18),"",'4Y'!$F$18)</f>
        <v>0</v>
      </c>
    </row>
    <row r="8135" spans="1:6">
      <c r="A8135" t="s">
        <v>15738</v>
      </c>
      <c r="B8135" t="str">
        <f>'4Y'!$BC$18</f>
        <v>A4Y_003TE_SUW</v>
      </c>
      <c r="F8135">
        <f>IF(ISBLANK('4Y'!$G$18),"",'4Y'!$G$18)</f>
        <v>0</v>
      </c>
    </row>
    <row r="8136" spans="1:6">
      <c r="A8136" t="s">
        <v>15738</v>
      </c>
      <c r="B8136" t="str">
        <f>'4Y'!$BD$18</f>
        <v>A4Y_003TE_HDW</v>
      </c>
      <c r="F8136">
        <f>IF(ISBLANK('4Y'!$H$18),"",'4Y'!$H$18)</f>
        <v>0</v>
      </c>
    </row>
    <row r="8137" spans="1:6">
      <c r="A8137" t="s">
        <v>15738</v>
      </c>
      <c r="B8137" t="str">
        <f>'4Y'!$BE$18</f>
        <v>A4Y_003TE_STW</v>
      </c>
      <c r="F8137">
        <f>IF(ISBLANK('4Y'!$I$18),"",'4Y'!$I$18)</f>
        <v>0</v>
      </c>
    </row>
    <row r="8138" spans="1:6">
      <c r="A8138" t="s">
        <v>15738</v>
      </c>
      <c r="B8138" t="str">
        <f>'4Y'!$BF$18</f>
        <v>A4Y_003TE_SLW</v>
      </c>
      <c r="F8138">
        <f>IF(ISBLANK('4Y'!$J$18),"",'4Y'!$J$18)</f>
        <v>0</v>
      </c>
    </row>
    <row r="8139" spans="1:6">
      <c r="A8139" t="s">
        <v>15738</v>
      </c>
      <c r="B8139" t="str">
        <f>'4Y'!$BG$18</f>
        <v>A4Y_003TE_SAB</v>
      </c>
      <c r="F8139">
        <f>IF(ISBLANK('4Y'!$K$18),"",'4Y'!$K$18)</f>
        <v>0</v>
      </c>
    </row>
    <row r="8140" spans="1:6">
      <c r="A8140" t="s">
        <v>15738</v>
      </c>
      <c r="B8140" t="str">
        <f>'4Y'!$BH$18</f>
        <v>A4Y_003TE_SEB</v>
      </c>
      <c r="F8140">
        <f>IF(ISBLANK('4Y'!$L$18),"",'4Y'!$L$18)</f>
        <v>0</v>
      </c>
    </row>
    <row r="8141" spans="1:6">
      <c r="A8141" t="s">
        <v>15738</v>
      </c>
      <c r="B8141" t="str">
        <f>'4Y'!$BI$18</f>
        <v>A4Y_003TE_SDB</v>
      </c>
      <c r="F8141">
        <f>IF(ISBLANK('4Y'!$M$18),"",'4Y'!$M$18)</f>
        <v>0</v>
      </c>
    </row>
    <row r="8142" spans="1:6">
      <c r="A8142" t="s">
        <v>15738</v>
      </c>
      <c r="B8142" t="str">
        <f>'4Y'!$BJ$18</f>
        <v>A4Y_003TE_TOT</v>
      </c>
      <c r="F8142">
        <f>IF(ISBLANK('4Y'!$N$18),"",'4Y'!$N$18)</f>
        <v>0</v>
      </c>
    </row>
    <row r="8143" spans="1:6">
      <c r="A8143" t="s">
        <v>15738</v>
      </c>
      <c r="B8143" t="str">
        <f>'4Y'!$BK$18</f>
        <v>A4Y_003TC_FOW</v>
      </c>
      <c r="F8143">
        <f>IF(ISBLANK('4Y'!$O$18),"",'4Y'!$O$18)</f>
        <v>0</v>
      </c>
    </row>
    <row r="8144" spans="1:6">
      <c r="A8144" t="s">
        <v>15738</v>
      </c>
      <c r="B8144" t="str">
        <f>'4Y'!$BL$18</f>
        <v>A4Y_003TC_SUW</v>
      </c>
      <c r="F8144">
        <f>IF(ISBLANK('4Y'!$P$18),"",'4Y'!$P$18)</f>
        <v>0</v>
      </c>
    </row>
    <row r="8145" spans="1:6">
      <c r="A8145" t="s">
        <v>15738</v>
      </c>
      <c r="B8145" t="str">
        <f>'4Y'!$BM$18</f>
        <v>A4Y_003TC_HDW</v>
      </c>
      <c r="F8145">
        <f>IF(ISBLANK('4Y'!$Q$18),"",'4Y'!$Q$18)</f>
        <v>0</v>
      </c>
    </row>
    <row r="8146" spans="1:6">
      <c r="A8146" t="s">
        <v>15738</v>
      </c>
      <c r="B8146" t="str">
        <f>'4Y'!$BN$18</f>
        <v>A4Y_003TC_STW</v>
      </c>
      <c r="F8146">
        <f>IF(ISBLANK('4Y'!$R$18),"",'4Y'!$R$18)</f>
        <v>0</v>
      </c>
    </row>
    <row r="8147" spans="1:6">
      <c r="A8147" t="s">
        <v>15738</v>
      </c>
      <c r="B8147" t="str">
        <f>'4Y'!$BO$18</f>
        <v>A4Y_003TC_SLW</v>
      </c>
      <c r="F8147">
        <f>IF(ISBLANK('4Y'!$S$18),"",'4Y'!$S$18)</f>
        <v>0</v>
      </c>
    </row>
    <row r="8148" spans="1:6">
      <c r="A8148" t="s">
        <v>15738</v>
      </c>
      <c r="B8148" t="str">
        <f>'4Y'!$BP$18</f>
        <v>A4Y_003TC_SAB</v>
      </c>
      <c r="F8148">
        <f>IF(ISBLANK('4Y'!$T$18),"",'4Y'!$T$18)</f>
        <v>0</v>
      </c>
    </row>
    <row r="8149" spans="1:6">
      <c r="A8149" t="s">
        <v>15738</v>
      </c>
      <c r="B8149" t="str">
        <f>'4Y'!$BQ$18</f>
        <v>A4Y_003TC_SEB</v>
      </c>
      <c r="F8149">
        <f>IF(ISBLANK('4Y'!$U$18),"",'4Y'!$U$18)</f>
        <v>0</v>
      </c>
    </row>
    <row r="8150" spans="1:6">
      <c r="A8150" t="s">
        <v>15738</v>
      </c>
      <c r="B8150" t="str">
        <f>'4Y'!$BR$18</f>
        <v>A4Y_003TC_SDB</v>
      </c>
      <c r="F8150">
        <f>IF(ISBLANK('4Y'!$V$18),"",'4Y'!$V$18)</f>
        <v>0</v>
      </c>
    </row>
    <row r="8151" spans="1:6">
      <c r="A8151" t="s">
        <v>15738</v>
      </c>
      <c r="B8151" t="str">
        <f>'4Y'!$BS$18</f>
        <v>A4Y_003TC_TOT</v>
      </c>
      <c r="F8151">
        <f>IF(ISBLANK('4Y'!$W$18),"",'4Y'!$W$18)</f>
        <v>0</v>
      </c>
    </row>
    <row r="8152" spans="1:6">
      <c r="A8152" t="s">
        <v>15738</v>
      </c>
      <c r="B8152" t="str">
        <f>'4Y'!$BB$19</f>
        <v>A4Y_004CE_FOW</v>
      </c>
      <c r="F8152" t="str">
        <f>IF(ISBLANK('4Y'!$F$19),"",'4Y'!$F$19)</f>
        <v/>
      </c>
    </row>
    <row r="8153" spans="1:6">
      <c r="A8153" t="s">
        <v>15738</v>
      </c>
      <c r="B8153" t="str">
        <f>'4Y'!$BC$19</f>
        <v>A4Y_004CE_SUW</v>
      </c>
      <c r="F8153" t="str">
        <f>IF(ISBLANK('4Y'!$G$19),"",'4Y'!$G$19)</f>
        <v/>
      </c>
    </row>
    <row r="8154" spans="1:6">
      <c r="A8154" t="s">
        <v>15738</v>
      </c>
      <c r="B8154" t="str">
        <f>'4Y'!$BD$19</f>
        <v>A4Y_004CE_HDW</v>
      </c>
      <c r="F8154" t="str">
        <f>IF(ISBLANK('4Y'!$H$19),"",'4Y'!$H$19)</f>
        <v/>
      </c>
    </row>
    <row r="8155" spans="1:6">
      <c r="A8155" t="s">
        <v>15738</v>
      </c>
      <c r="B8155" t="str">
        <f>'4Y'!$BE$19</f>
        <v>A4Y_004CE_STW</v>
      </c>
      <c r="F8155" t="str">
        <f>IF(ISBLANK('4Y'!$I$19),"",'4Y'!$I$19)</f>
        <v/>
      </c>
    </row>
    <row r="8156" spans="1:6">
      <c r="A8156" t="s">
        <v>15738</v>
      </c>
      <c r="B8156" t="str">
        <f>'4Y'!$BF$19</f>
        <v>A4Y_004CE_SLW</v>
      </c>
      <c r="F8156" t="str">
        <f>IF(ISBLANK('4Y'!$J$19),"",'4Y'!$J$19)</f>
        <v/>
      </c>
    </row>
    <row r="8157" spans="1:6">
      <c r="A8157" t="s">
        <v>15738</v>
      </c>
      <c r="B8157" t="str">
        <f>'4Y'!$BG$19</f>
        <v>A4Y_004CE_SAB</v>
      </c>
      <c r="F8157" t="str">
        <f>IF(ISBLANK('4Y'!$K$19),"",'4Y'!$K$19)</f>
        <v/>
      </c>
    </row>
    <row r="8158" spans="1:6">
      <c r="A8158" t="s">
        <v>15738</v>
      </c>
      <c r="B8158" t="str">
        <f>'4Y'!$BH$19</f>
        <v>A4Y_004CE_SEB</v>
      </c>
      <c r="F8158" t="str">
        <f>IF(ISBLANK('4Y'!$L$19),"",'4Y'!$L$19)</f>
        <v/>
      </c>
    </row>
    <row r="8159" spans="1:6">
      <c r="A8159" t="s">
        <v>15738</v>
      </c>
      <c r="B8159" t="str">
        <f>'4Y'!$BI$19</f>
        <v>A4Y_004CE_SDB</v>
      </c>
      <c r="F8159" t="str">
        <f>IF(ISBLANK('4Y'!$M$19),"",'4Y'!$M$19)</f>
        <v/>
      </c>
    </row>
    <row r="8160" spans="1:6">
      <c r="A8160" t="s">
        <v>15738</v>
      </c>
      <c r="B8160" t="str">
        <f>'4Y'!$BJ$19</f>
        <v>A4Y_004CE_TOT</v>
      </c>
      <c r="F8160">
        <f>IF(ISBLANK('4Y'!$N$19),"",'4Y'!$N$19)</f>
        <v>0</v>
      </c>
    </row>
    <row r="8161" spans="1:6">
      <c r="A8161" t="s">
        <v>15738</v>
      </c>
      <c r="B8161" t="str">
        <f>'4Y'!$BK$19</f>
        <v>A4Y_004CC_FOW</v>
      </c>
      <c r="F8161" t="str">
        <f>IF(ISBLANK('4Y'!$O$19),"",'4Y'!$O$19)</f>
        <v/>
      </c>
    </row>
    <row r="8162" spans="1:6">
      <c r="A8162" t="s">
        <v>15738</v>
      </c>
      <c r="B8162" t="str">
        <f>'4Y'!$BL$19</f>
        <v>A4Y_004CC_SUW</v>
      </c>
      <c r="F8162" t="str">
        <f>IF(ISBLANK('4Y'!$P$19),"",'4Y'!$P$19)</f>
        <v/>
      </c>
    </row>
    <row r="8163" spans="1:6">
      <c r="A8163" t="s">
        <v>15738</v>
      </c>
      <c r="B8163" t="str">
        <f>'4Y'!$BM$19</f>
        <v>A4Y_004CC_HDW</v>
      </c>
      <c r="F8163" t="str">
        <f>IF(ISBLANK('4Y'!$Q$19),"",'4Y'!$Q$19)</f>
        <v/>
      </c>
    </row>
    <row r="8164" spans="1:6">
      <c r="A8164" t="s">
        <v>15738</v>
      </c>
      <c r="B8164" t="str">
        <f>'4Y'!$BN$19</f>
        <v>A4Y_004CC_STW</v>
      </c>
      <c r="F8164" t="str">
        <f>IF(ISBLANK('4Y'!$R$19),"",'4Y'!$R$19)</f>
        <v/>
      </c>
    </row>
    <row r="8165" spans="1:6">
      <c r="A8165" t="s">
        <v>15738</v>
      </c>
      <c r="B8165" t="str">
        <f>'4Y'!$BO$19</f>
        <v>A4Y_004CC_SLW</v>
      </c>
      <c r="F8165" t="str">
        <f>IF(ISBLANK('4Y'!$S$19),"",'4Y'!$S$19)</f>
        <v/>
      </c>
    </row>
    <row r="8166" spans="1:6">
      <c r="A8166" t="s">
        <v>15738</v>
      </c>
      <c r="B8166" t="str">
        <f>'4Y'!$BP$19</f>
        <v>A4Y_004CC_SAB</v>
      </c>
      <c r="F8166" t="str">
        <f>IF(ISBLANK('4Y'!$T$19),"",'4Y'!$T$19)</f>
        <v/>
      </c>
    </row>
    <row r="8167" spans="1:6">
      <c r="A8167" t="s">
        <v>15738</v>
      </c>
      <c r="B8167" t="str">
        <f>'4Y'!$BQ$19</f>
        <v>A4Y_004CC_SEB</v>
      </c>
      <c r="F8167" t="str">
        <f>IF(ISBLANK('4Y'!$U$19),"",'4Y'!$U$19)</f>
        <v/>
      </c>
    </row>
    <row r="8168" spans="1:6">
      <c r="A8168" t="s">
        <v>15738</v>
      </c>
      <c r="B8168" t="str">
        <f>'4Y'!$BR$19</f>
        <v>A4Y_004CC_SDB</v>
      </c>
      <c r="F8168" t="str">
        <f>IF(ISBLANK('4Y'!$V$19),"",'4Y'!$V$19)</f>
        <v/>
      </c>
    </row>
    <row r="8169" spans="1:6">
      <c r="A8169" t="s">
        <v>15738</v>
      </c>
      <c r="B8169" t="str">
        <f>'4Y'!$BS$19</f>
        <v>A4Y_004CC_TOT</v>
      </c>
      <c r="F8169">
        <f>IF(ISBLANK('4Y'!$W$19),"",'4Y'!$W$19)</f>
        <v>0</v>
      </c>
    </row>
    <row r="8170" spans="1:6">
      <c r="A8170" t="s">
        <v>15738</v>
      </c>
      <c r="B8170" t="str">
        <f>'4Y'!$BB$20</f>
        <v>A4Y_004OE_FOW</v>
      </c>
      <c r="F8170" t="str">
        <f>IF(ISBLANK('4Y'!$F$20),"",'4Y'!$F$20)</f>
        <v/>
      </c>
    </row>
    <row r="8171" spans="1:6">
      <c r="A8171" t="s">
        <v>15738</v>
      </c>
      <c r="B8171" t="str">
        <f>'4Y'!$BC$20</f>
        <v>A4Y_004OE_SUW</v>
      </c>
      <c r="F8171" t="str">
        <f>IF(ISBLANK('4Y'!$G$20),"",'4Y'!$G$20)</f>
        <v/>
      </c>
    </row>
    <row r="8172" spans="1:6">
      <c r="A8172" t="s">
        <v>15738</v>
      </c>
      <c r="B8172" t="str">
        <f>'4Y'!$BD$20</f>
        <v>A4Y_004OE_HDW</v>
      </c>
      <c r="F8172" t="str">
        <f>IF(ISBLANK('4Y'!$H$20),"",'4Y'!$H$20)</f>
        <v/>
      </c>
    </row>
    <row r="8173" spans="1:6">
      <c r="A8173" t="s">
        <v>15738</v>
      </c>
      <c r="B8173" t="str">
        <f>'4Y'!$BE$20</f>
        <v>A4Y_004OE_STW</v>
      </c>
      <c r="F8173" t="str">
        <f>IF(ISBLANK('4Y'!$I$20),"",'4Y'!$I$20)</f>
        <v/>
      </c>
    </row>
    <row r="8174" spans="1:6">
      <c r="A8174" t="s">
        <v>15738</v>
      </c>
      <c r="B8174" t="str">
        <f>'4Y'!$BF$20</f>
        <v>A4Y_004OE_SLW</v>
      </c>
      <c r="F8174" t="str">
        <f>IF(ISBLANK('4Y'!$J$20),"",'4Y'!$J$20)</f>
        <v/>
      </c>
    </row>
    <row r="8175" spans="1:6">
      <c r="A8175" t="s">
        <v>15738</v>
      </c>
      <c r="B8175" t="str">
        <f>'4Y'!$BG$20</f>
        <v>A4Y_004OE_SAB</v>
      </c>
      <c r="F8175" t="str">
        <f>IF(ISBLANK('4Y'!$K$20),"",'4Y'!$K$20)</f>
        <v/>
      </c>
    </row>
    <row r="8176" spans="1:6">
      <c r="A8176" t="s">
        <v>15738</v>
      </c>
      <c r="B8176" t="str">
        <f>'4Y'!$BH$20</f>
        <v>A4Y_004OE_SEB</v>
      </c>
      <c r="F8176" t="str">
        <f>IF(ISBLANK('4Y'!$L$20),"",'4Y'!$L$20)</f>
        <v/>
      </c>
    </row>
    <row r="8177" spans="1:6">
      <c r="A8177" t="s">
        <v>15738</v>
      </c>
      <c r="B8177" t="str">
        <f>'4Y'!$BI$20</f>
        <v>A4Y_004OE_SDB</v>
      </c>
      <c r="F8177" t="str">
        <f>IF(ISBLANK('4Y'!$M$20),"",'4Y'!$M$20)</f>
        <v/>
      </c>
    </row>
    <row r="8178" spans="1:6">
      <c r="A8178" t="s">
        <v>15738</v>
      </c>
      <c r="B8178" t="str">
        <f>'4Y'!$BJ$20</f>
        <v>A4Y_004OE_TOT</v>
      </c>
      <c r="F8178">
        <f>IF(ISBLANK('4Y'!$N$20),"",'4Y'!$N$20)</f>
        <v>0</v>
      </c>
    </row>
    <row r="8179" spans="1:6">
      <c r="A8179" t="s">
        <v>15738</v>
      </c>
      <c r="B8179" t="str">
        <f>'4Y'!$BK$20</f>
        <v>A4Y_004OC_FOW</v>
      </c>
      <c r="F8179" t="str">
        <f>IF(ISBLANK('4Y'!$O$20),"",'4Y'!$O$20)</f>
        <v/>
      </c>
    </row>
    <row r="8180" spans="1:6">
      <c r="A8180" t="s">
        <v>15738</v>
      </c>
      <c r="B8180" t="str">
        <f>'4Y'!$BL$20</f>
        <v>A4Y_004OC_SUW</v>
      </c>
      <c r="F8180" t="str">
        <f>IF(ISBLANK('4Y'!$P$20),"",'4Y'!$P$20)</f>
        <v/>
      </c>
    </row>
    <row r="8181" spans="1:6">
      <c r="A8181" t="s">
        <v>15738</v>
      </c>
      <c r="B8181" t="str">
        <f>'4Y'!$BM$20</f>
        <v>A4Y_004OC_HDW</v>
      </c>
      <c r="F8181" t="str">
        <f>IF(ISBLANK('4Y'!$Q$20),"",'4Y'!$Q$20)</f>
        <v/>
      </c>
    </row>
    <row r="8182" spans="1:6">
      <c r="A8182" t="s">
        <v>15738</v>
      </c>
      <c r="B8182" t="str">
        <f>'4Y'!$BN$20</f>
        <v>A4Y_004OC_STW</v>
      </c>
      <c r="F8182" t="str">
        <f>IF(ISBLANK('4Y'!$R$20),"",'4Y'!$R$20)</f>
        <v/>
      </c>
    </row>
    <row r="8183" spans="1:6">
      <c r="A8183" t="s">
        <v>15738</v>
      </c>
      <c r="B8183" t="str">
        <f>'4Y'!$BO$20</f>
        <v>A4Y_004OC_SLW</v>
      </c>
      <c r="F8183" t="str">
        <f>IF(ISBLANK('4Y'!$S$20),"",'4Y'!$S$20)</f>
        <v/>
      </c>
    </row>
    <row r="8184" spans="1:6">
      <c r="A8184" t="s">
        <v>15738</v>
      </c>
      <c r="B8184" t="str">
        <f>'4Y'!$BP$20</f>
        <v>A4Y_004OC_SAB</v>
      </c>
      <c r="F8184" t="str">
        <f>IF(ISBLANK('4Y'!$T$20),"",'4Y'!$T$20)</f>
        <v/>
      </c>
    </row>
    <row r="8185" spans="1:6">
      <c r="A8185" t="s">
        <v>15738</v>
      </c>
      <c r="B8185" t="str">
        <f>'4Y'!$BQ$20</f>
        <v>A4Y_004OC_SEB</v>
      </c>
      <c r="F8185" t="str">
        <f>IF(ISBLANK('4Y'!$U$20),"",'4Y'!$U$20)</f>
        <v/>
      </c>
    </row>
    <row r="8186" spans="1:6">
      <c r="A8186" t="s">
        <v>15738</v>
      </c>
      <c r="B8186" t="str">
        <f>'4Y'!$BR$20</f>
        <v>A4Y_004OC_SDB</v>
      </c>
      <c r="F8186" t="str">
        <f>IF(ISBLANK('4Y'!$V$20),"",'4Y'!$V$20)</f>
        <v/>
      </c>
    </row>
    <row r="8187" spans="1:6">
      <c r="A8187" t="s">
        <v>15738</v>
      </c>
      <c r="B8187" t="str">
        <f>'4Y'!$BS$20</f>
        <v>A4Y_004OC_TOT</v>
      </c>
      <c r="F8187">
        <f>IF(ISBLANK('4Y'!$W$20),"",'4Y'!$W$20)</f>
        <v>0</v>
      </c>
    </row>
    <row r="8188" spans="1:6">
      <c r="A8188" t="s">
        <v>15738</v>
      </c>
      <c r="B8188" t="str">
        <f>'4Y'!$BB$21</f>
        <v>A4Y_004TE_FOW</v>
      </c>
      <c r="F8188">
        <f>IF(ISBLANK('4Y'!$F$21),"",'4Y'!$F$21)</f>
        <v>0</v>
      </c>
    </row>
    <row r="8189" spans="1:6">
      <c r="A8189" t="s">
        <v>15738</v>
      </c>
      <c r="B8189" t="str">
        <f>'4Y'!$BC$21</f>
        <v>A4Y_004TE_SUW</v>
      </c>
      <c r="F8189">
        <f>IF(ISBLANK('4Y'!$G$21),"",'4Y'!$G$21)</f>
        <v>0</v>
      </c>
    </row>
    <row r="8190" spans="1:6">
      <c r="A8190" t="s">
        <v>15738</v>
      </c>
      <c r="B8190" t="str">
        <f>'4Y'!$BD$21</f>
        <v>A4Y_004TE_HDW</v>
      </c>
      <c r="F8190">
        <f>IF(ISBLANK('4Y'!$H$21),"",'4Y'!$H$21)</f>
        <v>0</v>
      </c>
    </row>
    <row r="8191" spans="1:6">
      <c r="A8191" t="s">
        <v>15738</v>
      </c>
      <c r="B8191" t="str">
        <f>'4Y'!$BE$21</f>
        <v>A4Y_004TE_STW</v>
      </c>
      <c r="F8191">
        <f>IF(ISBLANK('4Y'!$I$21),"",'4Y'!$I$21)</f>
        <v>0</v>
      </c>
    </row>
    <row r="8192" spans="1:6">
      <c r="A8192" t="s">
        <v>15738</v>
      </c>
      <c r="B8192" t="str">
        <f>'4Y'!$BF$21</f>
        <v>A4Y_004TE_SLW</v>
      </c>
      <c r="F8192">
        <f>IF(ISBLANK('4Y'!$J$21),"",'4Y'!$J$21)</f>
        <v>0</v>
      </c>
    </row>
    <row r="8193" spans="1:6">
      <c r="A8193" t="s">
        <v>15738</v>
      </c>
      <c r="B8193" t="str">
        <f>'4Y'!$BG$21</f>
        <v>A4Y_004TE_SAB</v>
      </c>
      <c r="F8193">
        <f>IF(ISBLANK('4Y'!$K$21),"",'4Y'!$K$21)</f>
        <v>0</v>
      </c>
    </row>
    <row r="8194" spans="1:6">
      <c r="A8194" t="s">
        <v>15738</v>
      </c>
      <c r="B8194" t="str">
        <f>'4Y'!$BH$21</f>
        <v>A4Y_004TE_SEB</v>
      </c>
      <c r="F8194">
        <f>IF(ISBLANK('4Y'!$L$21),"",'4Y'!$L$21)</f>
        <v>0</v>
      </c>
    </row>
    <row r="8195" spans="1:6">
      <c r="A8195" t="s">
        <v>15738</v>
      </c>
      <c r="B8195" t="str">
        <f>'4Y'!$BI$21</f>
        <v>A4Y_004TE_SDB</v>
      </c>
      <c r="F8195">
        <f>IF(ISBLANK('4Y'!$M$21),"",'4Y'!$M$21)</f>
        <v>0</v>
      </c>
    </row>
    <row r="8196" spans="1:6">
      <c r="A8196" t="s">
        <v>15738</v>
      </c>
      <c r="B8196" t="str">
        <f>'4Y'!$BJ$21</f>
        <v>A4Y_004TE_TOT</v>
      </c>
      <c r="F8196">
        <f>IF(ISBLANK('4Y'!$N$21),"",'4Y'!$N$21)</f>
        <v>0</v>
      </c>
    </row>
    <row r="8197" spans="1:6">
      <c r="A8197" t="s">
        <v>15738</v>
      </c>
      <c r="B8197" t="str">
        <f>'4Y'!$BK$21</f>
        <v>A4Y_004TC_FOW</v>
      </c>
      <c r="F8197">
        <f>IF(ISBLANK('4Y'!$O$21),"",'4Y'!$O$21)</f>
        <v>0</v>
      </c>
    </row>
    <row r="8198" spans="1:6">
      <c r="A8198" t="s">
        <v>15738</v>
      </c>
      <c r="B8198" t="str">
        <f>'4Y'!$BL$21</f>
        <v>A4Y_004TC_SUW</v>
      </c>
      <c r="F8198">
        <f>IF(ISBLANK('4Y'!$P$21),"",'4Y'!$P$21)</f>
        <v>0</v>
      </c>
    </row>
    <row r="8199" spans="1:6">
      <c r="A8199" t="s">
        <v>15738</v>
      </c>
      <c r="B8199" t="str">
        <f>'4Y'!$BM$21</f>
        <v>A4Y_004TC_HDW</v>
      </c>
      <c r="F8199">
        <f>IF(ISBLANK('4Y'!$Q$21),"",'4Y'!$Q$21)</f>
        <v>0</v>
      </c>
    </row>
    <row r="8200" spans="1:6">
      <c r="A8200" t="s">
        <v>15738</v>
      </c>
      <c r="B8200" t="str">
        <f>'4Y'!$BN$21</f>
        <v>A4Y_004TC_STW</v>
      </c>
      <c r="F8200">
        <f>IF(ISBLANK('4Y'!$R$21),"",'4Y'!$R$21)</f>
        <v>0</v>
      </c>
    </row>
    <row r="8201" spans="1:6">
      <c r="A8201" t="s">
        <v>15738</v>
      </c>
      <c r="B8201" t="str">
        <f>'4Y'!$BO$21</f>
        <v>A4Y_004TC_SLW</v>
      </c>
      <c r="F8201">
        <f>IF(ISBLANK('4Y'!$S$21),"",'4Y'!$S$21)</f>
        <v>0</v>
      </c>
    </row>
    <row r="8202" spans="1:6">
      <c r="A8202" t="s">
        <v>15738</v>
      </c>
      <c r="B8202" t="str">
        <f>'4Y'!$BP$21</f>
        <v>A4Y_004TC_SAB</v>
      </c>
      <c r="F8202">
        <f>IF(ISBLANK('4Y'!$T$21),"",'4Y'!$T$21)</f>
        <v>0</v>
      </c>
    </row>
    <row r="8203" spans="1:6">
      <c r="A8203" t="s">
        <v>15738</v>
      </c>
      <c r="B8203" t="str">
        <f>'4Y'!$BQ$21</f>
        <v>A4Y_004TC_SEB</v>
      </c>
      <c r="F8203">
        <f>IF(ISBLANK('4Y'!$U$21),"",'4Y'!$U$21)</f>
        <v>0</v>
      </c>
    </row>
    <row r="8204" spans="1:6">
      <c r="A8204" t="s">
        <v>15738</v>
      </c>
      <c r="B8204" t="str">
        <f>'4Y'!$BR$21</f>
        <v>A4Y_004TC_SDB</v>
      </c>
      <c r="F8204">
        <f>IF(ISBLANK('4Y'!$V$21),"",'4Y'!$V$21)</f>
        <v>0</v>
      </c>
    </row>
    <row r="8205" spans="1:6">
      <c r="A8205" t="s">
        <v>15738</v>
      </c>
      <c r="B8205" t="str">
        <f>'4Y'!$BS$21</f>
        <v>A4Y_004TC_TOT</v>
      </c>
      <c r="F8205">
        <f>IF(ISBLANK('4Y'!$W$21),"",'4Y'!$W$21)</f>
        <v>0</v>
      </c>
    </row>
    <row r="8206" spans="1:6">
      <c r="A8206" t="s">
        <v>15738</v>
      </c>
      <c r="B8206" t="str">
        <f>'4Y'!$BB$22</f>
        <v>A4Y_005CE_FOW</v>
      </c>
      <c r="F8206" t="str">
        <f>IF(ISBLANK('4Y'!$F$22),"",'4Y'!$F$22)</f>
        <v/>
      </c>
    </row>
    <row r="8207" spans="1:6">
      <c r="A8207" t="s">
        <v>15738</v>
      </c>
      <c r="B8207" t="str">
        <f>'4Y'!$BC$22</f>
        <v>A4Y_005CE_SUW</v>
      </c>
      <c r="F8207" t="str">
        <f>IF(ISBLANK('4Y'!$G$22),"",'4Y'!$G$22)</f>
        <v/>
      </c>
    </row>
    <row r="8208" spans="1:6">
      <c r="A8208" t="s">
        <v>15738</v>
      </c>
      <c r="B8208" t="str">
        <f>'4Y'!$BD$22</f>
        <v>A4Y_005CE_HDW</v>
      </c>
      <c r="F8208" t="str">
        <f>IF(ISBLANK('4Y'!$H$22),"",'4Y'!$H$22)</f>
        <v/>
      </c>
    </row>
    <row r="8209" spans="1:6">
      <c r="A8209" t="s">
        <v>15738</v>
      </c>
      <c r="B8209" t="str">
        <f>'4Y'!$BE$22</f>
        <v>A4Y_005CE_STW</v>
      </c>
      <c r="F8209" t="str">
        <f>IF(ISBLANK('4Y'!$I$22),"",'4Y'!$I$22)</f>
        <v/>
      </c>
    </row>
    <row r="8210" spans="1:6">
      <c r="A8210" t="s">
        <v>15738</v>
      </c>
      <c r="B8210" t="str">
        <f>'4Y'!$BF$22</f>
        <v>A4Y_005CE_SLW</v>
      </c>
      <c r="F8210" t="str">
        <f>IF(ISBLANK('4Y'!$J$22),"",'4Y'!$J$22)</f>
        <v/>
      </c>
    </row>
    <row r="8211" spans="1:6">
      <c r="A8211" t="s">
        <v>15738</v>
      </c>
      <c r="B8211" t="str">
        <f>'4Y'!$BG$22</f>
        <v>A4Y_005CE_SAB</v>
      </c>
      <c r="F8211" t="str">
        <f>IF(ISBLANK('4Y'!$K$22),"",'4Y'!$K$22)</f>
        <v/>
      </c>
    </row>
    <row r="8212" spans="1:6">
      <c r="A8212" t="s">
        <v>15738</v>
      </c>
      <c r="B8212" t="str">
        <f>'4Y'!$BH$22</f>
        <v>A4Y_005CE_SEB</v>
      </c>
      <c r="F8212" t="str">
        <f>IF(ISBLANK('4Y'!$L$22),"",'4Y'!$L$22)</f>
        <v/>
      </c>
    </row>
    <row r="8213" spans="1:6">
      <c r="A8213" t="s">
        <v>15738</v>
      </c>
      <c r="B8213" t="str">
        <f>'4Y'!$BI$22</f>
        <v>A4Y_005CE_SDB</v>
      </c>
      <c r="F8213" t="str">
        <f>IF(ISBLANK('4Y'!$M$22),"",'4Y'!$M$22)</f>
        <v/>
      </c>
    </row>
    <row r="8214" spans="1:6">
      <c r="A8214" t="s">
        <v>15738</v>
      </c>
      <c r="B8214" t="str">
        <f>'4Y'!$BJ$22</f>
        <v>A4Y_005CE_TOT</v>
      </c>
      <c r="F8214">
        <f>IF(ISBLANK('4Y'!$N$22),"",'4Y'!$N$22)</f>
        <v>0</v>
      </c>
    </row>
    <row r="8215" spans="1:6">
      <c r="A8215" t="s">
        <v>15738</v>
      </c>
      <c r="B8215" t="str">
        <f>'4Y'!$BK$22</f>
        <v>A4Y_005CC_FOW</v>
      </c>
      <c r="F8215" t="str">
        <f>IF(ISBLANK('4Y'!$O$22),"",'4Y'!$O$22)</f>
        <v/>
      </c>
    </row>
    <row r="8216" spans="1:6">
      <c r="A8216" t="s">
        <v>15738</v>
      </c>
      <c r="B8216" t="str">
        <f>'4Y'!$BL$22</f>
        <v>A4Y_005CC_SUW</v>
      </c>
      <c r="F8216" t="str">
        <f>IF(ISBLANK('4Y'!$P$22),"",'4Y'!$P$22)</f>
        <v/>
      </c>
    </row>
    <row r="8217" spans="1:6">
      <c r="A8217" t="s">
        <v>15738</v>
      </c>
      <c r="B8217" t="str">
        <f>'4Y'!$BM$22</f>
        <v>A4Y_005CC_HDW</v>
      </c>
      <c r="F8217" t="str">
        <f>IF(ISBLANK('4Y'!$Q$22),"",'4Y'!$Q$22)</f>
        <v/>
      </c>
    </row>
    <row r="8218" spans="1:6">
      <c r="A8218" t="s">
        <v>15738</v>
      </c>
      <c r="B8218" t="str">
        <f>'4Y'!$BN$22</f>
        <v>A4Y_005CC_STW</v>
      </c>
      <c r="F8218" t="str">
        <f>IF(ISBLANK('4Y'!$R$22),"",'4Y'!$R$22)</f>
        <v/>
      </c>
    </row>
    <row r="8219" spans="1:6">
      <c r="A8219" t="s">
        <v>15738</v>
      </c>
      <c r="B8219" t="str">
        <f>'4Y'!$BO$22</f>
        <v>A4Y_005CC_SLW</v>
      </c>
      <c r="F8219" t="str">
        <f>IF(ISBLANK('4Y'!$S$22),"",'4Y'!$S$22)</f>
        <v/>
      </c>
    </row>
    <row r="8220" spans="1:6">
      <c r="A8220" t="s">
        <v>15738</v>
      </c>
      <c r="B8220" t="str">
        <f>'4Y'!$BP$22</f>
        <v>A4Y_005CC_SAB</v>
      </c>
      <c r="F8220" t="str">
        <f>IF(ISBLANK('4Y'!$T$22),"",'4Y'!$T$22)</f>
        <v/>
      </c>
    </row>
    <row r="8221" spans="1:6">
      <c r="A8221" t="s">
        <v>15738</v>
      </c>
      <c r="B8221" t="str">
        <f>'4Y'!$BQ$22</f>
        <v>A4Y_005CC_SEB</v>
      </c>
      <c r="F8221" t="str">
        <f>IF(ISBLANK('4Y'!$U$22),"",'4Y'!$U$22)</f>
        <v/>
      </c>
    </row>
    <row r="8222" spans="1:6">
      <c r="A8222" t="s">
        <v>15738</v>
      </c>
      <c r="B8222" t="str">
        <f>'4Y'!$BR$22</f>
        <v>A4Y_005CC_SDB</v>
      </c>
      <c r="F8222" t="str">
        <f>IF(ISBLANK('4Y'!$V$22),"",'4Y'!$V$22)</f>
        <v/>
      </c>
    </row>
    <row r="8223" spans="1:6">
      <c r="A8223" t="s">
        <v>15738</v>
      </c>
      <c r="B8223" t="str">
        <f>'4Y'!$BS$22</f>
        <v>A4Y_005CC_TOT</v>
      </c>
      <c r="F8223">
        <f>IF(ISBLANK('4Y'!$W$22),"",'4Y'!$W$22)</f>
        <v>0</v>
      </c>
    </row>
    <row r="8224" spans="1:6">
      <c r="A8224" t="s">
        <v>15738</v>
      </c>
      <c r="B8224" t="str">
        <f>'4Y'!$BB$23</f>
        <v>A4Y_005OE_FOW</v>
      </c>
      <c r="F8224" t="str">
        <f>IF(ISBLANK('4Y'!$F$23),"",'4Y'!$F$23)</f>
        <v/>
      </c>
    </row>
    <row r="8225" spans="1:6">
      <c r="A8225" t="s">
        <v>15738</v>
      </c>
      <c r="B8225" t="str">
        <f>'4Y'!$BC$23</f>
        <v>A4Y_005OE_SUW</v>
      </c>
      <c r="F8225" t="str">
        <f>IF(ISBLANK('4Y'!$G$23),"",'4Y'!$G$23)</f>
        <v/>
      </c>
    </row>
    <row r="8226" spans="1:6">
      <c r="A8226" t="s">
        <v>15738</v>
      </c>
      <c r="B8226" t="str">
        <f>'4Y'!$BD$23</f>
        <v>A4Y_005OE_HDW</v>
      </c>
      <c r="F8226" t="str">
        <f>IF(ISBLANK('4Y'!$H$23),"",'4Y'!$H$23)</f>
        <v/>
      </c>
    </row>
    <row r="8227" spans="1:6">
      <c r="A8227" t="s">
        <v>15738</v>
      </c>
      <c r="B8227" t="str">
        <f>'4Y'!$BE$23</f>
        <v>A4Y_005OE_STW</v>
      </c>
      <c r="F8227" t="str">
        <f>IF(ISBLANK('4Y'!$I$23),"",'4Y'!$I$23)</f>
        <v/>
      </c>
    </row>
    <row r="8228" spans="1:6">
      <c r="A8228" t="s">
        <v>15738</v>
      </c>
      <c r="B8228" t="str">
        <f>'4Y'!$BF$23</f>
        <v>A4Y_005OE_SLW</v>
      </c>
      <c r="F8228" t="str">
        <f>IF(ISBLANK('4Y'!$J$23),"",'4Y'!$J$23)</f>
        <v/>
      </c>
    </row>
    <row r="8229" spans="1:6">
      <c r="A8229" t="s">
        <v>15738</v>
      </c>
      <c r="B8229" t="str">
        <f>'4Y'!$BG$23</f>
        <v>A4Y_005OE_SAB</v>
      </c>
      <c r="F8229" t="str">
        <f>IF(ISBLANK('4Y'!$K$23),"",'4Y'!$K$23)</f>
        <v/>
      </c>
    </row>
    <row r="8230" spans="1:6">
      <c r="A8230" t="s">
        <v>15738</v>
      </c>
      <c r="B8230" t="str">
        <f>'4Y'!$BH$23</f>
        <v>A4Y_005OE_SEB</v>
      </c>
      <c r="F8230" t="str">
        <f>IF(ISBLANK('4Y'!$L$23),"",'4Y'!$L$23)</f>
        <v/>
      </c>
    </row>
    <row r="8231" spans="1:6">
      <c r="A8231" t="s">
        <v>15738</v>
      </c>
      <c r="B8231" t="str">
        <f>'4Y'!$BI$23</f>
        <v>A4Y_005OE_SDB</v>
      </c>
      <c r="F8231" t="str">
        <f>IF(ISBLANK('4Y'!$M$23),"",'4Y'!$M$23)</f>
        <v/>
      </c>
    </row>
    <row r="8232" spans="1:6">
      <c r="A8232" t="s">
        <v>15738</v>
      </c>
      <c r="B8232" t="str">
        <f>'4Y'!$BJ$23</f>
        <v>A4Y_005OE_TOT</v>
      </c>
      <c r="F8232">
        <f>IF(ISBLANK('4Y'!$N$23),"",'4Y'!$N$23)</f>
        <v>0</v>
      </c>
    </row>
    <row r="8233" spans="1:6">
      <c r="A8233" t="s">
        <v>15738</v>
      </c>
      <c r="B8233" t="str">
        <f>'4Y'!$BK$23</f>
        <v>A4Y_005OC_FOW</v>
      </c>
      <c r="F8233" t="str">
        <f>IF(ISBLANK('4Y'!$O$23),"",'4Y'!$O$23)</f>
        <v/>
      </c>
    </row>
    <row r="8234" spans="1:6">
      <c r="A8234" t="s">
        <v>15738</v>
      </c>
      <c r="B8234" t="str">
        <f>'4Y'!$BL$23</f>
        <v>A4Y_005OC_SUW</v>
      </c>
      <c r="F8234" t="str">
        <f>IF(ISBLANK('4Y'!$P$23),"",'4Y'!$P$23)</f>
        <v/>
      </c>
    </row>
    <row r="8235" spans="1:6">
      <c r="A8235" t="s">
        <v>15738</v>
      </c>
      <c r="B8235" t="str">
        <f>'4Y'!$BM$23</f>
        <v>A4Y_005OC_HDW</v>
      </c>
      <c r="F8235" t="str">
        <f>IF(ISBLANK('4Y'!$Q$23),"",'4Y'!$Q$23)</f>
        <v/>
      </c>
    </row>
    <row r="8236" spans="1:6">
      <c r="A8236" t="s">
        <v>15738</v>
      </c>
      <c r="B8236" t="str">
        <f>'4Y'!$BN$23</f>
        <v>A4Y_005OC_STW</v>
      </c>
      <c r="F8236" t="str">
        <f>IF(ISBLANK('4Y'!$R$23),"",'4Y'!$R$23)</f>
        <v/>
      </c>
    </row>
    <row r="8237" spans="1:6">
      <c r="A8237" t="s">
        <v>15738</v>
      </c>
      <c r="B8237" t="str">
        <f>'4Y'!$BO$23</f>
        <v>A4Y_005OC_SLW</v>
      </c>
      <c r="F8237" t="str">
        <f>IF(ISBLANK('4Y'!$S$23),"",'4Y'!$S$23)</f>
        <v/>
      </c>
    </row>
    <row r="8238" spans="1:6">
      <c r="A8238" t="s">
        <v>15738</v>
      </c>
      <c r="B8238" t="str">
        <f>'4Y'!$BP$23</f>
        <v>A4Y_005OC_SAB</v>
      </c>
      <c r="F8238" t="str">
        <f>IF(ISBLANK('4Y'!$T$23),"",'4Y'!$T$23)</f>
        <v/>
      </c>
    </row>
    <row r="8239" spans="1:6">
      <c r="A8239" t="s">
        <v>15738</v>
      </c>
      <c r="B8239" t="str">
        <f>'4Y'!$BQ$23</f>
        <v>A4Y_005OC_SEB</v>
      </c>
      <c r="F8239" t="str">
        <f>IF(ISBLANK('4Y'!$U$23),"",'4Y'!$U$23)</f>
        <v/>
      </c>
    </row>
    <row r="8240" spans="1:6">
      <c r="A8240" t="s">
        <v>15738</v>
      </c>
      <c r="B8240" t="str">
        <f>'4Y'!$BR$23</f>
        <v>A4Y_005OC_SDB</v>
      </c>
      <c r="F8240" t="str">
        <f>IF(ISBLANK('4Y'!$V$23),"",'4Y'!$V$23)</f>
        <v/>
      </c>
    </row>
    <row r="8241" spans="1:6">
      <c r="A8241" t="s">
        <v>15738</v>
      </c>
      <c r="B8241" t="str">
        <f>'4Y'!$BS$23</f>
        <v>A4Y_005OC_TOT</v>
      </c>
      <c r="F8241">
        <f>IF(ISBLANK('4Y'!$W$23),"",'4Y'!$W$23)</f>
        <v>0</v>
      </c>
    </row>
    <row r="8242" spans="1:6">
      <c r="A8242" t="s">
        <v>15738</v>
      </c>
      <c r="B8242" t="str">
        <f>'4Y'!$BB$24</f>
        <v>A4Y_005TE_FOW</v>
      </c>
      <c r="F8242">
        <f>IF(ISBLANK('4Y'!$F$24),"",'4Y'!$F$24)</f>
        <v>0</v>
      </c>
    </row>
    <row r="8243" spans="1:6">
      <c r="A8243" t="s">
        <v>15738</v>
      </c>
      <c r="B8243" t="str">
        <f>'4Y'!$BC$24</f>
        <v>A4Y_005TE_SUW</v>
      </c>
      <c r="F8243">
        <f>IF(ISBLANK('4Y'!$G$24),"",'4Y'!$G$24)</f>
        <v>0</v>
      </c>
    </row>
    <row r="8244" spans="1:6">
      <c r="A8244" t="s">
        <v>15738</v>
      </c>
      <c r="B8244" t="str">
        <f>'4Y'!$BD$24</f>
        <v>A4Y_005TE_HDW</v>
      </c>
      <c r="F8244">
        <f>IF(ISBLANK('4Y'!$H$24),"",'4Y'!$H$24)</f>
        <v>0</v>
      </c>
    </row>
    <row r="8245" spans="1:6">
      <c r="A8245" t="s">
        <v>15738</v>
      </c>
      <c r="B8245" t="str">
        <f>'4Y'!$BE$24</f>
        <v>A4Y_005TE_STW</v>
      </c>
      <c r="F8245">
        <f>IF(ISBLANK('4Y'!$I$24),"",'4Y'!$I$24)</f>
        <v>0</v>
      </c>
    </row>
    <row r="8246" spans="1:6">
      <c r="A8246" t="s">
        <v>15738</v>
      </c>
      <c r="B8246" t="str">
        <f>'4Y'!$BF$24</f>
        <v>A4Y_005TE_SLW</v>
      </c>
      <c r="F8246">
        <f>IF(ISBLANK('4Y'!$J$24),"",'4Y'!$J$24)</f>
        <v>0</v>
      </c>
    </row>
    <row r="8247" spans="1:6">
      <c r="A8247" t="s">
        <v>15738</v>
      </c>
      <c r="B8247" t="str">
        <f>'4Y'!$BG$24</f>
        <v>A4Y_005TE_SAB</v>
      </c>
      <c r="F8247">
        <f>IF(ISBLANK('4Y'!$K$24),"",'4Y'!$K$24)</f>
        <v>0</v>
      </c>
    </row>
    <row r="8248" spans="1:6">
      <c r="A8248" t="s">
        <v>15738</v>
      </c>
      <c r="B8248" t="str">
        <f>'4Y'!$BH$24</f>
        <v>A4Y_005TE_SEB</v>
      </c>
      <c r="F8248">
        <f>IF(ISBLANK('4Y'!$L$24),"",'4Y'!$L$24)</f>
        <v>0</v>
      </c>
    </row>
    <row r="8249" spans="1:6">
      <c r="A8249" t="s">
        <v>15738</v>
      </c>
      <c r="B8249" t="str">
        <f>'4Y'!$BI$24</f>
        <v>A4Y_005TE_SDB</v>
      </c>
      <c r="F8249">
        <f>IF(ISBLANK('4Y'!$M$24),"",'4Y'!$M$24)</f>
        <v>0</v>
      </c>
    </row>
    <row r="8250" spans="1:6">
      <c r="A8250" t="s">
        <v>15738</v>
      </c>
      <c r="B8250" t="str">
        <f>'4Y'!$BJ$24</f>
        <v>A4Y_005TE_TOT</v>
      </c>
      <c r="F8250">
        <f>IF(ISBLANK('4Y'!$N$24),"",'4Y'!$N$24)</f>
        <v>0</v>
      </c>
    </row>
    <row r="8251" spans="1:6">
      <c r="A8251" t="s">
        <v>15738</v>
      </c>
      <c r="B8251" t="str">
        <f>'4Y'!$BK$24</f>
        <v>A4Y_005TC_FOW</v>
      </c>
      <c r="F8251">
        <f>IF(ISBLANK('4Y'!$O$24),"",'4Y'!$O$24)</f>
        <v>0</v>
      </c>
    </row>
    <row r="8252" spans="1:6">
      <c r="A8252" t="s">
        <v>15738</v>
      </c>
      <c r="B8252" t="str">
        <f>'4Y'!$BL$24</f>
        <v>A4Y_005TC_SUW</v>
      </c>
      <c r="F8252">
        <f>IF(ISBLANK('4Y'!$P$24),"",'4Y'!$P$24)</f>
        <v>0</v>
      </c>
    </row>
    <row r="8253" spans="1:6">
      <c r="A8253" t="s">
        <v>15738</v>
      </c>
      <c r="B8253" t="str">
        <f>'4Y'!$BM$24</f>
        <v>A4Y_005TC_HDW</v>
      </c>
      <c r="F8253">
        <f>IF(ISBLANK('4Y'!$Q$24),"",'4Y'!$Q$24)</f>
        <v>0</v>
      </c>
    </row>
    <row r="8254" spans="1:6">
      <c r="A8254" t="s">
        <v>15738</v>
      </c>
      <c r="B8254" t="str">
        <f>'4Y'!$BN$24</f>
        <v>A4Y_005TC_STW</v>
      </c>
      <c r="F8254">
        <f>IF(ISBLANK('4Y'!$R$24),"",'4Y'!$R$24)</f>
        <v>0</v>
      </c>
    </row>
    <row r="8255" spans="1:6">
      <c r="A8255" t="s">
        <v>15738</v>
      </c>
      <c r="B8255" t="str">
        <f>'4Y'!$BO$24</f>
        <v>A4Y_005TC_SLW</v>
      </c>
      <c r="F8255">
        <f>IF(ISBLANK('4Y'!$S$24),"",'4Y'!$S$24)</f>
        <v>0</v>
      </c>
    </row>
    <row r="8256" spans="1:6">
      <c r="A8256" t="s">
        <v>15738</v>
      </c>
      <c r="B8256" t="str">
        <f>'4Y'!$BP$24</f>
        <v>A4Y_005TC_SAB</v>
      </c>
      <c r="F8256">
        <f>IF(ISBLANK('4Y'!$T$24),"",'4Y'!$T$24)</f>
        <v>0</v>
      </c>
    </row>
    <row r="8257" spans="1:6">
      <c r="A8257" t="s">
        <v>15738</v>
      </c>
      <c r="B8257" t="str">
        <f>'4Y'!$BQ$24</f>
        <v>A4Y_005TC_SEB</v>
      </c>
      <c r="F8257">
        <f>IF(ISBLANK('4Y'!$U$24),"",'4Y'!$U$24)</f>
        <v>0</v>
      </c>
    </row>
    <row r="8258" spans="1:6">
      <c r="A8258" t="s">
        <v>15738</v>
      </c>
      <c r="B8258" t="str">
        <f>'4Y'!$BR$24</f>
        <v>A4Y_005TC_SDB</v>
      </c>
      <c r="F8258">
        <f>IF(ISBLANK('4Y'!$V$24),"",'4Y'!$V$24)</f>
        <v>0</v>
      </c>
    </row>
    <row r="8259" spans="1:6">
      <c r="A8259" t="s">
        <v>15738</v>
      </c>
      <c r="B8259" t="str">
        <f>'4Y'!$BS$24</f>
        <v>A4Y_005TC_TOT</v>
      </c>
      <c r="F8259">
        <f>IF(ISBLANK('4Y'!$W$24),"",'4Y'!$W$24)</f>
        <v>0</v>
      </c>
    </row>
    <row r="8260" spans="1:6">
      <c r="A8260" t="s">
        <v>15738</v>
      </c>
      <c r="B8260" t="str">
        <f>'4Y'!$BB$25</f>
        <v>A4Y_006CE_FOW</v>
      </c>
      <c r="F8260">
        <f>IF(ISBLANK('4Y'!$F$25),"",'4Y'!$F$25)</f>
        <v>0</v>
      </c>
    </row>
    <row r="8261" spans="1:6">
      <c r="A8261" t="s">
        <v>15738</v>
      </c>
      <c r="B8261" t="str">
        <f>'4Y'!$BC$25</f>
        <v>A4Y_006CE_SUW</v>
      </c>
      <c r="F8261">
        <f>IF(ISBLANK('4Y'!$G$25),"",'4Y'!$G$25)</f>
        <v>0</v>
      </c>
    </row>
    <row r="8262" spans="1:6">
      <c r="A8262" t="s">
        <v>15738</v>
      </c>
      <c r="B8262" t="str">
        <f>'4Y'!$BD$25</f>
        <v>A4Y_006CE_HDW</v>
      </c>
      <c r="F8262">
        <f>IF(ISBLANK('4Y'!$H$25),"",'4Y'!$H$25)</f>
        <v>0</v>
      </c>
    </row>
    <row r="8263" spans="1:6">
      <c r="A8263" t="s">
        <v>15738</v>
      </c>
      <c r="B8263" t="str">
        <f>'4Y'!$BE$25</f>
        <v>A4Y_006CE_STW</v>
      </c>
      <c r="F8263">
        <f>IF(ISBLANK('4Y'!$I$25),"",'4Y'!$I$25)</f>
        <v>0</v>
      </c>
    </row>
    <row r="8264" spans="1:6">
      <c r="A8264" t="s">
        <v>15738</v>
      </c>
      <c r="B8264" t="str">
        <f>'4Y'!$BF$25</f>
        <v>A4Y_006CE_SLW</v>
      </c>
      <c r="F8264">
        <f>IF(ISBLANK('4Y'!$J$25),"",'4Y'!$J$25)</f>
        <v>0</v>
      </c>
    </row>
    <row r="8265" spans="1:6">
      <c r="A8265" t="s">
        <v>15738</v>
      </c>
      <c r="B8265" t="str">
        <f>'4Y'!$BG$25</f>
        <v>A4Y_006CE_SAB</v>
      </c>
      <c r="F8265">
        <f>IF(ISBLANK('4Y'!$K$25),"",'4Y'!$K$25)</f>
        <v>0</v>
      </c>
    </row>
    <row r="8266" spans="1:6">
      <c r="A8266" t="s">
        <v>15738</v>
      </c>
      <c r="B8266" t="str">
        <f>'4Y'!$BH$25</f>
        <v>A4Y_006CE_SEB</v>
      </c>
      <c r="F8266">
        <f>IF(ISBLANK('4Y'!$L$25),"",'4Y'!$L$25)</f>
        <v>0</v>
      </c>
    </row>
    <row r="8267" spans="1:6">
      <c r="A8267" t="s">
        <v>15738</v>
      </c>
      <c r="B8267" t="str">
        <f>'4Y'!$BI$25</f>
        <v>A4Y_006CE_SDB</v>
      </c>
      <c r="F8267">
        <f>IF(ISBLANK('4Y'!$M$25),"",'4Y'!$M$25)</f>
        <v>0</v>
      </c>
    </row>
    <row r="8268" spans="1:6">
      <c r="A8268" t="s">
        <v>15738</v>
      </c>
      <c r="B8268" t="str">
        <f>'4Y'!$BJ$25</f>
        <v>A4Y_006CE_TOT</v>
      </c>
      <c r="F8268">
        <f>IF(ISBLANK('4Y'!$N$25),"",'4Y'!$N$25)</f>
        <v>0</v>
      </c>
    </row>
    <row r="8269" spans="1:6">
      <c r="A8269" t="s">
        <v>15738</v>
      </c>
      <c r="B8269" t="str">
        <f>'4Y'!$BK$25</f>
        <v>A4Y_006CC_FOW</v>
      </c>
      <c r="F8269">
        <f>IF(ISBLANK('4Y'!$O$25),"",'4Y'!$O$25)</f>
        <v>0</v>
      </c>
    </row>
    <row r="8270" spans="1:6">
      <c r="A8270" t="s">
        <v>15738</v>
      </c>
      <c r="B8270" t="str">
        <f>'4Y'!$BL$25</f>
        <v>A4Y_006CC_SUW</v>
      </c>
      <c r="F8270">
        <f>IF(ISBLANK('4Y'!$P$25),"",'4Y'!$P$25)</f>
        <v>0</v>
      </c>
    </row>
    <row r="8271" spans="1:6">
      <c r="A8271" t="s">
        <v>15738</v>
      </c>
      <c r="B8271" t="str">
        <f>'4Y'!$BM$25</f>
        <v>A4Y_006CC_HDW</v>
      </c>
      <c r="F8271">
        <f>IF(ISBLANK('4Y'!$Q$25),"",'4Y'!$Q$25)</f>
        <v>0</v>
      </c>
    </row>
    <row r="8272" spans="1:6">
      <c r="A8272" t="s">
        <v>15738</v>
      </c>
      <c r="B8272" t="str">
        <f>'4Y'!$BN$25</f>
        <v>A4Y_006CC_STW</v>
      </c>
      <c r="F8272">
        <f>IF(ISBLANK('4Y'!$R$25),"",'4Y'!$R$25)</f>
        <v>0</v>
      </c>
    </row>
    <row r="8273" spans="1:6">
      <c r="A8273" t="s">
        <v>15738</v>
      </c>
      <c r="B8273" t="str">
        <f>'4Y'!$BO$25</f>
        <v>A4Y_006CC_SLW</v>
      </c>
      <c r="F8273">
        <f>IF(ISBLANK('4Y'!$S$25),"",'4Y'!$S$25)</f>
        <v>0</v>
      </c>
    </row>
    <row r="8274" spans="1:6">
      <c r="A8274" t="s">
        <v>15738</v>
      </c>
      <c r="B8274" t="str">
        <f>'4Y'!$BP$25</f>
        <v>A4Y_006CC_SAB</v>
      </c>
      <c r="F8274">
        <f>IF(ISBLANK('4Y'!$T$25),"",'4Y'!$T$25)</f>
        <v>0</v>
      </c>
    </row>
    <row r="8275" spans="1:6">
      <c r="A8275" t="s">
        <v>15738</v>
      </c>
      <c r="B8275" t="str">
        <f>'4Y'!$BQ$25</f>
        <v>A4Y_006CC_SEB</v>
      </c>
      <c r="F8275">
        <f>IF(ISBLANK('4Y'!$U$25),"",'4Y'!$U$25)</f>
        <v>0</v>
      </c>
    </row>
    <row r="8276" spans="1:6">
      <c r="A8276" t="s">
        <v>15738</v>
      </c>
      <c r="B8276" t="str">
        <f>'4Y'!$BR$25</f>
        <v>A4Y_006CC_SDB</v>
      </c>
      <c r="F8276">
        <f>IF(ISBLANK('4Y'!$V$25),"",'4Y'!$V$25)</f>
        <v>0</v>
      </c>
    </row>
    <row r="8277" spans="1:6">
      <c r="A8277" t="s">
        <v>15738</v>
      </c>
      <c r="B8277" t="str">
        <f>'4Y'!$BS$25</f>
        <v>A4Y_006CC_TOT</v>
      </c>
      <c r="F8277">
        <f>IF(ISBLANK('4Y'!$W$25),"",'4Y'!$W$25)</f>
        <v>0</v>
      </c>
    </row>
    <row r="8278" spans="1:6">
      <c r="A8278" t="s">
        <v>15738</v>
      </c>
      <c r="B8278" t="str">
        <f>'4Y'!$BB$26</f>
        <v>A4Y_006OE_FOW</v>
      </c>
      <c r="F8278">
        <f>IF(ISBLANK('4Y'!$F$26),"",'4Y'!$F$26)</f>
        <v>0</v>
      </c>
    </row>
    <row r="8279" spans="1:6">
      <c r="A8279" t="s">
        <v>15738</v>
      </c>
      <c r="B8279" t="str">
        <f>'4Y'!$BC$26</f>
        <v>A4Y_006OE_SUW</v>
      </c>
      <c r="F8279">
        <f>IF(ISBLANK('4Y'!$G$26),"",'4Y'!$G$26)</f>
        <v>0</v>
      </c>
    </row>
    <row r="8280" spans="1:6">
      <c r="A8280" t="s">
        <v>15738</v>
      </c>
      <c r="B8280" t="str">
        <f>'4Y'!$BD$26</f>
        <v>A4Y_006OE_HDW</v>
      </c>
      <c r="F8280">
        <f>IF(ISBLANK('4Y'!$H$26),"",'4Y'!$H$26)</f>
        <v>0</v>
      </c>
    </row>
    <row r="8281" spans="1:6">
      <c r="A8281" t="s">
        <v>15738</v>
      </c>
      <c r="B8281" t="str">
        <f>'4Y'!$BE$26</f>
        <v>A4Y_006OE_STW</v>
      </c>
      <c r="F8281">
        <f>IF(ISBLANK('4Y'!$I$26),"",'4Y'!$I$26)</f>
        <v>0</v>
      </c>
    </row>
    <row r="8282" spans="1:6">
      <c r="A8282" t="s">
        <v>15738</v>
      </c>
      <c r="B8282" t="str">
        <f>'4Y'!$BF$26</f>
        <v>A4Y_006OE_SLW</v>
      </c>
      <c r="F8282">
        <f>IF(ISBLANK('4Y'!$J$26),"",'4Y'!$J$26)</f>
        <v>0</v>
      </c>
    </row>
    <row r="8283" spans="1:6">
      <c r="A8283" t="s">
        <v>15738</v>
      </c>
      <c r="B8283" t="str">
        <f>'4Y'!$BG$26</f>
        <v>A4Y_006OE_SAB</v>
      </c>
      <c r="F8283">
        <f>IF(ISBLANK('4Y'!$K$26),"",'4Y'!$K$26)</f>
        <v>0</v>
      </c>
    </row>
    <row r="8284" spans="1:6">
      <c r="A8284" t="s">
        <v>15738</v>
      </c>
      <c r="B8284" t="str">
        <f>'4Y'!$BH$26</f>
        <v>A4Y_006OE_SEB</v>
      </c>
      <c r="F8284">
        <f>IF(ISBLANK('4Y'!$L$26),"",'4Y'!$L$26)</f>
        <v>0</v>
      </c>
    </row>
    <row r="8285" spans="1:6">
      <c r="A8285" t="s">
        <v>15738</v>
      </c>
      <c r="B8285" t="str">
        <f>'4Y'!$BI$26</f>
        <v>A4Y_006OE_SDB</v>
      </c>
      <c r="F8285">
        <f>IF(ISBLANK('4Y'!$M$26),"",'4Y'!$M$26)</f>
        <v>0</v>
      </c>
    </row>
    <row r="8286" spans="1:6">
      <c r="A8286" t="s">
        <v>15738</v>
      </c>
      <c r="B8286" t="str">
        <f>'4Y'!$BJ$26</f>
        <v>A4Y_006OE_TOT</v>
      </c>
      <c r="F8286">
        <f>IF(ISBLANK('4Y'!$N$26),"",'4Y'!$N$26)</f>
        <v>0</v>
      </c>
    </row>
    <row r="8287" spans="1:6">
      <c r="A8287" t="s">
        <v>15738</v>
      </c>
      <c r="B8287" t="str">
        <f>'4Y'!$BK$26</f>
        <v>A4Y_006OC_FOW</v>
      </c>
      <c r="F8287">
        <f>IF(ISBLANK('4Y'!$O$26),"",'4Y'!$O$26)</f>
        <v>0</v>
      </c>
    </row>
    <row r="8288" spans="1:6">
      <c r="A8288" t="s">
        <v>15738</v>
      </c>
      <c r="B8288" t="str">
        <f>'4Y'!$BL$26</f>
        <v>A4Y_006OC_SUW</v>
      </c>
      <c r="F8288">
        <f>IF(ISBLANK('4Y'!$P$26),"",'4Y'!$P$26)</f>
        <v>0</v>
      </c>
    </row>
    <row r="8289" spans="1:6">
      <c r="A8289" t="s">
        <v>15738</v>
      </c>
      <c r="B8289" t="str">
        <f>'4Y'!$BM$26</f>
        <v>A4Y_006OC_HDW</v>
      </c>
      <c r="F8289">
        <f>IF(ISBLANK('4Y'!$Q$26),"",'4Y'!$Q$26)</f>
        <v>0</v>
      </c>
    </row>
    <row r="8290" spans="1:6">
      <c r="A8290" t="s">
        <v>15738</v>
      </c>
      <c r="B8290" t="str">
        <f>'4Y'!$BN$26</f>
        <v>A4Y_006OC_STW</v>
      </c>
      <c r="F8290">
        <f>IF(ISBLANK('4Y'!$R$26),"",'4Y'!$R$26)</f>
        <v>0</v>
      </c>
    </row>
    <row r="8291" spans="1:6">
      <c r="A8291" t="s">
        <v>15738</v>
      </c>
      <c r="B8291" t="str">
        <f>'4Y'!$BO$26</f>
        <v>A4Y_006OC_SLW</v>
      </c>
      <c r="F8291">
        <f>IF(ISBLANK('4Y'!$S$26),"",'4Y'!$S$26)</f>
        <v>0</v>
      </c>
    </row>
    <row r="8292" spans="1:6">
      <c r="A8292" t="s">
        <v>15738</v>
      </c>
      <c r="B8292" t="str">
        <f>'4Y'!$BP$26</f>
        <v>A4Y_006OC_SAB</v>
      </c>
      <c r="F8292">
        <f>IF(ISBLANK('4Y'!$T$26),"",'4Y'!$T$26)</f>
        <v>0</v>
      </c>
    </row>
    <row r="8293" spans="1:6">
      <c r="A8293" t="s">
        <v>15738</v>
      </c>
      <c r="B8293" t="str">
        <f>'4Y'!$BQ$26</f>
        <v>A4Y_006OC_SEB</v>
      </c>
      <c r="F8293">
        <f>IF(ISBLANK('4Y'!$U$26),"",'4Y'!$U$26)</f>
        <v>0</v>
      </c>
    </row>
    <row r="8294" spans="1:6">
      <c r="A8294" t="s">
        <v>15738</v>
      </c>
      <c r="B8294" t="str">
        <f>'4Y'!$BR$26</f>
        <v>A4Y_006OC_SDB</v>
      </c>
      <c r="F8294">
        <f>IF(ISBLANK('4Y'!$V$26),"",'4Y'!$V$26)</f>
        <v>0</v>
      </c>
    </row>
    <row r="8295" spans="1:6">
      <c r="A8295" t="s">
        <v>15738</v>
      </c>
      <c r="B8295" t="str">
        <f>'4Y'!$BS$26</f>
        <v>A4Y_006OC_TOT</v>
      </c>
      <c r="F8295">
        <f>IF(ISBLANK('4Y'!$W$26),"",'4Y'!$W$26)</f>
        <v>0</v>
      </c>
    </row>
    <row r="8296" spans="1:6">
      <c r="A8296" t="s">
        <v>15738</v>
      </c>
      <c r="B8296" t="str">
        <f>'4Y'!$BB$27</f>
        <v>A4Y_006TE_FOW</v>
      </c>
      <c r="F8296">
        <f>IF(ISBLANK('4Y'!$F$27),"",'4Y'!$F$27)</f>
        <v>0</v>
      </c>
    </row>
    <row r="8297" spans="1:6">
      <c r="A8297" t="s">
        <v>15738</v>
      </c>
      <c r="B8297" t="str">
        <f>'4Y'!$BC$27</f>
        <v>A4Y_006TE_SUW</v>
      </c>
      <c r="F8297">
        <f>IF(ISBLANK('4Y'!$G$27),"",'4Y'!$G$27)</f>
        <v>0</v>
      </c>
    </row>
    <row r="8298" spans="1:6">
      <c r="A8298" t="s">
        <v>15738</v>
      </c>
      <c r="B8298" t="str">
        <f>'4Y'!$BD$27</f>
        <v>A4Y_006TE_HDW</v>
      </c>
      <c r="F8298">
        <f>IF(ISBLANK('4Y'!$H$27),"",'4Y'!$H$27)</f>
        <v>0</v>
      </c>
    </row>
    <row r="8299" spans="1:6">
      <c r="A8299" t="s">
        <v>15738</v>
      </c>
      <c r="B8299" t="str">
        <f>'4Y'!$BE$27</f>
        <v>A4Y_006TE_STW</v>
      </c>
      <c r="F8299">
        <f>IF(ISBLANK('4Y'!$I$27),"",'4Y'!$I$27)</f>
        <v>0</v>
      </c>
    </row>
    <row r="8300" spans="1:6">
      <c r="A8300" t="s">
        <v>15738</v>
      </c>
      <c r="B8300" t="str">
        <f>'4Y'!$BF$27</f>
        <v>A4Y_006TE_SLW</v>
      </c>
      <c r="F8300">
        <f>IF(ISBLANK('4Y'!$J$27),"",'4Y'!$J$27)</f>
        <v>0</v>
      </c>
    </row>
    <row r="8301" spans="1:6">
      <c r="A8301" t="s">
        <v>15738</v>
      </c>
      <c r="B8301" t="str">
        <f>'4Y'!$BG$27</f>
        <v>A4Y_006TE_SAB</v>
      </c>
      <c r="F8301">
        <f>IF(ISBLANK('4Y'!$K$27),"",'4Y'!$K$27)</f>
        <v>0</v>
      </c>
    </row>
    <row r="8302" spans="1:6">
      <c r="A8302" t="s">
        <v>15738</v>
      </c>
      <c r="B8302" t="str">
        <f>'4Y'!$BH$27</f>
        <v>A4Y_006TE_SEB</v>
      </c>
      <c r="F8302">
        <f>IF(ISBLANK('4Y'!$L$27),"",'4Y'!$L$27)</f>
        <v>0</v>
      </c>
    </row>
    <row r="8303" spans="1:6">
      <c r="A8303" t="s">
        <v>15738</v>
      </c>
      <c r="B8303" t="str">
        <f>'4Y'!$BI$27</f>
        <v>A4Y_006TE_SDB</v>
      </c>
      <c r="F8303">
        <f>IF(ISBLANK('4Y'!$M$27),"",'4Y'!$M$27)</f>
        <v>0</v>
      </c>
    </row>
    <row r="8304" spans="1:6">
      <c r="A8304" t="s">
        <v>15738</v>
      </c>
      <c r="B8304" t="str">
        <f>'4Y'!$BJ$27</f>
        <v>A4Y_006TE_TOT</v>
      </c>
      <c r="F8304">
        <f>IF(ISBLANK('4Y'!$N$27),"",'4Y'!$N$27)</f>
        <v>0</v>
      </c>
    </row>
    <row r="8305" spans="1:6">
      <c r="A8305" t="s">
        <v>15738</v>
      </c>
      <c r="B8305" t="str">
        <f>'4Y'!$BK$27</f>
        <v>A4Y_006TC_FOW</v>
      </c>
      <c r="F8305">
        <f>IF(ISBLANK('4Y'!$O$27),"",'4Y'!$O$27)</f>
        <v>0</v>
      </c>
    </row>
    <row r="8306" spans="1:6">
      <c r="A8306" t="s">
        <v>15738</v>
      </c>
      <c r="B8306" t="str">
        <f>'4Y'!$BL$27</f>
        <v>A4Y_006TC_SUW</v>
      </c>
      <c r="F8306">
        <f>IF(ISBLANK('4Y'!$P$27),"",'4Y'!$P$27)</f>
        <v>0</v>
      </c>
    </row>
    <row r="8307" spans="1:6">
      <c r="A8307" t="s">
        <v>15738</v>
      </c>
      <c r="B8307" t="str">
        <f>'4Y'!$BM$27</f>
        <v>A4Y_006TC_HDW</v>
      </c>
      <c r="F8307">
        <f>IF(ISBLANK('4Y'!$Q$27),"",'4Y'!$Q$27)</f>
        <v>0</v>
      </c>
    </row>
    <row r="8308" spans="1:6">
      <c r="A8308" t="s">
        <v>15738</v>
      </c>
      <c r="B8308" t="str">
        <f>'4Y'!$BN$27</f>
        <v>A4Y_006TC_STW</v>
      </c>
      <c r="F8308">
        <f>IF(ISBLANK('4Y'!$R$27),"",'4Y'!$R$27)</f>
        <v>0</v>
      </c>
    </row>
    <row r="8309" spans="1:6">
      <c r="A8309" t="s">
        <v>15738</v>
      </c>
      <c r="B8309" t="str">
        <f>'4Y'!$BO$27</f>
        <v>A4Y_006TC_SLW</v>
      </c>
      <c r="F8309">
        <f>IF(ISBLANK('4Y'!$S$27),"",'4Y'!$S$27)</f>
        <v>0</v>
      </c>
    </row>
    <row r="8310" spans="1:6">
      <c r="A8310" t="s">
        <v>15738</v>
      </c>
      <c r="B8310" t="str">
        <f>'4Y'!$BP$27</f>
        <v>A4Y_006TC_SAB</v>
      </c>
      <c r="F8310">
        <f>IF(ISBLANK('4Y'!$T$27),"",'4Y'!$T$27)</f>
        <v>0</v>
      </c>
    </row>
    <row r="8311" spans="1:6">
      <c r="A8311" t="s">
        <v>15738</v>
      </c>
      <c r="B8311" t="str">
        <f>'4Y'!$BQ$27</f>
        <v>A4Y_006TC_SEB</v>
      </c>
      <c r="F8311">
        <f>IF(ISBLANK('4Y'!$U$27),"",'4Y'!$U$27)</f>
        <v>0</v>
      </c>
    </row>
    <row r="8312" spans="1:6">
      <c r="A8312" t="s">
        <v>15738</v>
      </c>
      <c r="B8312" t="str">
        <f>'4Y'!$BR$27</f>
        <v>A4Y_006TC_SDB</v>
      </c>
      <c r="F8312">
        <f>IF(ISBLANK('4Y'!$V$27),"",'4Y'!$V$27)</f>
        <v>0</v>
      </c>
    </row>
    <row r="8313" spans="1:6">
      <c r="A8313" t="s">
        <v>15738</v>
      </c>
      <c r="B8313" t="str">
        <f>'4Y'!$BS$27</f>
        <v>A4Y_006TC_TOT</v>
      </c>
      <c r="F8313">
        <f>IF(ISBLANK('4Y'!$W$27),"",'4Y'!$W$27)</f>
        <v>0</v>
      </c>
    </row>
    <row r="8314" spans="1:6">
      <c r="A8314" t="s">
        <v>15695</v>
      </c>
      <c r="B8314" t="str">
        <f>'4Z'!$Y$15</f>
        <v>B0142AS01</v>
      </c>
      <c r="F8314" t="str">
        <f>IF(ISBLANK('4Z'!$D$15),"",'4Z'!$D$15)</f>
        <v/>
      </c>
    </row>
    <row r="8315" spans="1:6">
      <c r="A8315" t="s">
        <v>15695</v>
      </c>
      <c r="B8315" t="str">
        <f>'4Z'!$Z$15</f>
        <v>B0142ASO2</v>
      </c>
      <c r="F8315" t="str">
        <f>IF(ISBLANK('4Z'!$E$15),"",'4Z'!$E$15)</f>
        <v/>
      </c>
    </row>
    <row r="8316" spans="1:6">
      <c r="A8316" t="s">
        <v>15695</v>
      </c>
      <c r="B8316" t="str">
        <f>'4Z'!$AA$15</f>
        <v>B0142ASO3</v>
      </c>
      <c r="F8316" t="str">
        <f>IF(ISBLANK('4Z'!$F$15),"",'4Z'!$F$15)</f>
        <v/>
      </c>
    </row>
    <row r="8317" spans="1:6">
      <c r="A8317" t="s">
        <v>15695</v>
      </c>
      <c r="B8317" t="str">
        <f>'4Z'!$AB$15</f>
        <v>B0142ASO4</v>
      </c>
      <c r="F8317" t="str">
        <f>IF(ISBLANK('4Z'!$G$15),"",'4Z'!$G$15)</f>
        <v/>
      </c>
    </row>
    <row r="8318" spans="1:6">
      <c r="A8318" t="s">
        <v>15695</v>
      </c>
      <c r="B8318" t="str">
        <f>'4Z'!$Y$16</f>
        <v>B0143AS01</v>
      </c>
      <c r="F8318" t="str">
        <f>IF(ISBLANK('4Z'!$D$16),"",'4Z'!$D$16)</f>
        <v/>
      </c>
    </row>
    <row r="8319" spans="1:6">
      <c r="A8319" t="s">
        <v>15695</v>
      </c>
      <c r="B8319" t="str">
        <f>'4Z'!$Z$16</f>
        <v>B0143ASO2</v>
      </c>
      <c r="F8319" t="str">
        <f>IF(ISBLANK('4Z'!$E$16),"",'4Z'!$E$16)</f>
        <v/>
      </c>
    </row>
    <row r="8320" spans="1:6">
      <c r="A8320" t="s">
        <v>15695</v>
      </c>
      <c r="B8320" t="str">
        <f>'4Z'!$AA$16</f>
        <v>B0143ASO3</v>
      </c>
      <c r="F8320" t="str">
        <f>IF(ISBLANK('4Z'!$F$16),"",'4Z'!$F$16)</f>
        <v/>
      </c>
    </row>
    <row r="8321" spans="1:6">
      <c r="A8321" t="s">
        <v>15695</v>
      </c>
      <c r="B8321" t="str">
        <f>'4Z'!$AB$16</f>
        <v>B0143ASO4</v>
      </c>
      <c r="F8321" t="str">
        <f>IF(ISBLANK('4Z'!$G$16),"",'4Z'!$G$16)</f>
        <v/>
      </c>
    </row>
    <row r="8322" spans="1:6">
      <c r="A8322" t="s">
        <v>15695</v>
      </c>
      <c r="B8322" t="str">
        <f>'4Z'!$Y$17</f>
        <v>B0144AS01</v>
      </c>
      <c r="F8322" t="str">
        <f>IF(ISBLANK('4Z'!$D$17),"",'4Z'!$D$17)</f>
        <v/>
      </c>
    </row>
    <row r="8323" spans="1:6">
      <c r="A8323" t="s">
        <v>15695</v>
      </c>
      <c r="B8323" t="str">
        <f>'4Z'!$Z$17</f>
        <v>B0144ASO2</v>
      </c>
      <c r="F8323" t="str">
        <f>IF(ISBLANK('4Z'!$E$17),"",'4Z'!$E$17)</f>
        <v/>
      </c>
    </row>
    <row r="8324" spans="1:6">
      <c r="A8324" t="s">
        <v>15695</v>
      </c>
      <c r="B8324" t="str">
        <f>'4Z'!$AA$17</f>
        <v>B0144ASO3</v>
      </c>
      <c r="F8324" t="str">
        <f>IF(ISBLANK('4Z'!$F$17),"",'4Z'!$F$17)</f>
        <v/>
      </c>
    </row>
    <row r="8325" spans="1:6">
      <c r="A8325" t="s">
        <v>15695</v>
      </c>
      <c r="B8325" t="str">
        <f>'4Z'!$AB$17</f>
        <v>B0144ASO4</v>
      </c>
      <c r="F8325" t="str">
        <f>IF(ISBLANK('4Z'!$G$17),"",'4Z'!$G$17)</f>
        <v/>
      </c>
    </row>
    <row r="8326" spans="1:6">
      <c r="A8326" t="s">
        <v>15695</v>
      </c>
      <c r="B8326" t="str">
        <f>'4Z'!$Y$18</f>
        <v>B0145AS01</v>
      </c>
      <c r="F8326" t="str">
        <f>IF(ISBLANK('4Z'!$D$18),"",'4Z'!$D$18)</f>
        <v/>
      </c>
    </row>
    <row r="8327" spans="1:6">
      <c r="A8327" t="s">
        <v>15695</v>
      </c>
      <c r="B8327" t="str">
        <f>'4Z'!$Z$18</f>
        <v>B0145ASO2</v>
      </c>
      <c r="F8327" t="str">
        <f>IF(ISBLANK('4Z'!$E$18),"",'4Z'!$E$18)</f>
        <v/>
      </c>
    </row>
    <row r="8328" spans="1:6">
      <c r="A8328" t="s">
        <v>15695</v>
      </c>
      <c r="B8328" t="str">
        <f>'4Z'!$AA$18</f>
        <v>B0145ASO3</v>
      </c>
      <c r="F8328" t="str">
        <f>IF(ISBLANK('4Z'!$F$18),"",'4Z'!$F$18)</f>
        <v/>
      </c>
    </row>
    <row r="8329" spans="1:6">
      <c r="A8329" t="s">
        <v>15695</v>
      </c>
      <c r="B8329" t="str">
        <f>'4Z'!$AB$18</f>
        <v>B0145ASO4</v>
      </c>
      <c r="F8329" t="str">
        <f>IF(ISBLANK('4Z'!$G$18),"",'4Z'!$G$18)</f>
        <v/>
      </c>
    </row>
    <row r="8330" spans="1:6">
      <c r="A8330" t="s">
        <v>15695</v>
      </c>
      <c r="B8330" t="str">
        <f>'4Z'!$Y$19</f>
        <v>B0146AS01</v>
      </c>
      <c r="F8330" t="str">
        <f>IF(ISBLANK('4Z'!$D$19),"",'4Z'!$D$19)</f>
        <v/>
      </c>
    </row>
    <row r="8331" spans="1:6">
      <c r="A8331" t="s">
        <v>15695</v>
      </c>
      <c r="B8331" t="str">
        <f>'4Z'!$Z$19</f>
        <v>B0146ASO2</v>
      </c>
      <c r="F8331" t="str">
        <f>IF(ISBLANK('4Z'!$E$19),"",'4Z'!$E$19)</f>
        <v/>
      </c>
    </row>
    <row r="8332" spans="1:6">
      <c r="A8332" t="s">
        <v>15695</v>
      </c>
      <c r="B8332" t="str">
        <f>'4Z'!$AA$19</f>
        <v>B0146ASO3</v>
      </c>
      <c r="F8332" t="str">
        <f>IF(ISBLANK('4Z'!$F$19),"",'4Z'!$F$19)</f>
        <v/>
      </c>
    </row>
    <row r="8333" spans="1:6">
      <c r="A8333" t="s">
        <v>15695</v>
      </c>
      <c r="B8333" t="str">
        <f>'4Z'!$AB$19</f>
        <v>B0146ASO4</v>
      </c>
      <c r="F8333" t="str">
        <f>IF(ISBLANK('4Z'!$G$19),"",'4Z'!$G$19)</f>
        <v/>
      </c>
    </row>
    <row r="8334" spans="1:6">
      <c r="A8334" t="s">
        <v>15695</v>
      </c>
      <c r="B8334" t="str">
        <f>'4Z'!$Y$20</f>
        <v>B0147AS01</v>
      </c>
      <c r="F8334" t="str">
        <f>IF(ISBLANK('4Z'!$D$20),"",'4Z'!$D$20)</f>
        <v/>
      </c>
    </row>
    <row r="8335" spans="1:6">
      <c r="A8335" t="s">
        <v>15695</v>
      </c>
      <c r="B8335" t="str">
        <f>'4Z'!$Z$20</f>
        <v>B0147ASO2</v>
      </c>
      <c r="F8335" t="str">
        <f>IF(ISBLANK('4Z'!$E$20),"",'4Z'!$E$20)</f>
        <v/>
      </c>
    </row>
    <row r="8336" spans="1:6">
      <c r="A8336" t="s">
        <v>15695</v>
      </c>
      <c r="B8336" t="str">
        <f>'4Z'!$AA$20</f>
        <v>B0147ASO3</v>
      </c>
      <c r="F8336" t="str">
        <f>IF(ISBLANK('4Z'!$F$20),"",'4Z'!$F$20)</f>
        <v/>
      </c>
    </row>
    <row r="8337" spans="1:6">
      <c r="A8337" t="s">
        <v>15695</v>
      </c>
      <c r="B8337" t="str">
        <f>'4Z'!$AB$20</f>
        <v>B0147ASO4</v>
      </c>
      <c r="F8337" t="str">
        <f>IF(ISBLANK('4Z'!$G$20),"",'4Z'!$G$20)</f>
        <v/>
      </c>
    </row>
    <row r="8338" spans="1:6">
      <c r="A8338" t="s">
        <v>15695</v>
      </c>
      <c r="B8338" t="str">
        <f>'4Z'!$Y$21</f>
        <v>B0148AS01</v>
      </c>
      <c r="F8338" t="str">
        <f>IF(ISBLANK('4Z'!$D$21),"",'4Z'!$D$21)</f>
        <v/>
      </c>
    </row>
    <row r="8339" spans="1:6">
      <c r="A8339" t="s">
        <v>15695</v>
      </c>
      <c r="B8339" t="str">
        <f>'4Z'!$Z$21</f>
        <v>B0148ASO2</v>
      </c>
      <c r="F8339" t="str">
        <f>IF(ISBLANK('4Z'!$E$21),"",'4Z'!$E$21)</f>
        <v/>
      </c>
    </row>
    <row r="8340" spans="1:6">
      <c r="A8340" t="s">
        <v>15695</v>
      </c>
      <c r="B8340" t="str">
        <f>'4Z'!$AA$21</f>
        <v>B0148ASO3</v>
      </c>
      <c r="F8340" t="str">
        <f>IF(ISBLANK('4Z'!$F$21),"",'4Z'!$F$21)</f>
        <v/>
      </c>
    </row>
    <row r="8341" spans="1:6">
      <c r="A8341" t="s">
        <v>15695</v>
      </c>
      <c r="B8341" t="str">
        <f>'4Z'!$AB$21</f>
        <v>B0148ASO4</v>
      </c>
      <c r="F8341" t="str">
        <f>IF(ISBLANK('4Z'!$G$21),"",'4Z'!$G$21)</f>
        <v/>
      </c>
    </row>
    <row r="8342" spans="1:6">
      <c r="A8342" t="s">
        <v>15695</v>
      </c>
      <c r="B8342" t="str">
        <f>'4Z'!$Y$22</f>
        <v>B0149AS01</v>
      </c>
      <c r="F8342" t="str">
        <f>IF(ISBLANK('4Z'!$D$22),"",'4Z'!$D$22)</f>
        <v/>
      </c>
    </row>
    <row r="8343" spans="1:6">
      <c r="A8343" t="s">
        <v>15695</v>
      </c>
      <c r="B8343" t="str">
        <f>'4Z'!$Z$22</f>
        <v>B0149ASO2</v>
      </c>
      <c r="F8343" t="str">
        <f>IF(ISBLANK('4Z'!$E$22),"",'4Z'!$E$22)</f>
        <v/>
      </c>
    </row>
    <row r="8344" spans="1:6">
      <c r="A8344" t="s">
        <v>15695</v>
      </c>
      <c r="B8344" t="str">
        <f>'4Z'!$AA$22</f>
        <v>B0149ASO3</v>
      </c>
      <c r="F8344" t="str">
        <f>IF(ISBLANK('4Z'!$F$22),"",'4Z'!$F$22)</f>
        <v/>
      </c>
    </row>
    <row r="8345" spans="1:6">
      <c r="A8345" t="s">
        <v>15695</v>
      </c>
      <c r="B8345" t="str">
        <f>'4Z'!$AB$22</f>
        <v>B0149ASO4</v>
      </c>
      <c r="F8345" t="str">
        <f>IF(ISBLANK('4Z'!$G$22),"",'4Z'!$G$22)</f>
        <v/>
      </c>
    </row>
    <row r="8346" spans="1:6">
      <c r="A8346" t="s">
        <v>15695</v>
      </c>
      <c r="B8346" t="str">
        <f>'4Z'!$Y$23</f>
        <v>B0150AS01</v>
      </c>
      <c r="F8346" t="str">
        <f>IF(ISBLANK('4Z'!$D$23),"",'4Z'!$D$23)</f>
        <v/>
      </c>
    </row>
    <row r="8347" spans="1:6">
      <c r="A8347" t="s">
        <v>15695</v>
      </c>
      <c r="B8347" t="str">
        <f>'4Z'!$Z$23</f>
        <v>B0150ASO2</v>
      </c>
      <c r="F8347" t="str">
        <f>IF(ISBLANK('4Z'!$E$23),"",'4Z'!$E$23)</f>
        <v/>
      </c>
    </row>
    <row r="8348" spans="1:6">
      <c r="A8348" t="s">
        <v>15695</v>
      </c>
      <c r="B8348" t="str">
        <f>'4Z'!$AA$23</f>
        <v>B0150ASO3</v>
      </c>
      <c r="F8348" t="str">
        <f>IF(ISBLANK('4Z'!$F$23),"",'4Z'!$F$23)</f>
        <v/>
      </c>
    </row>
    <row r="8349" spans="1:6">
      <c r="A8349" t="s">
        <v>15695</v>
      </c>
      <c r="B8349" t="str">
        <f>'4Z'!$AB$23</f>
        <v>B0150ASO4</v>
      </c>
      <c r="F8349" t="str">
        <f>IF(ISBLANK('4Z'!$G$23),"",'4Z'!$G$23)</f>
        <v/>
      </c>
    </row>
    <row r="8350" spans="1:6">
      <c r="A8350" t="s">
        <v>15695</v>
      </c>
      <c r="B8350" t="str">
        <f>'4Z'!$Y$24</f>
        <v>B0151AS01</v>
      </c>
      <c r="F8350" t="str">
        <f>IF(ISBLANK('4Z'!$D$24),"",'4Z'!$D$24)</f>
        <v/>
      </c>
    </row>
    <row r="8351" spans="1:6">
      <c r="A8351" t="s">
        <v>15695</v>
      </c>
      <c r="B8351" t="str">
        <f>'4Z'!$Z$24</f>
        <v>B0151ASO2</v>
      </c>
      <c r="F8351" t="str">
        <f>IF(ISBLANK('4Z'!$E$24),"",'4Z'!$E$24)</f>
        <v/>
      </c>
    </row>
    <row r="8352" spans="1:6">
      <c r="A8352" t="s">
        <v>15695</v>
      </c>
      <c r="B8352" t="str">
        <f>'4Z'!$AA$24</f>
        <v>B0151ASO3</v>
      </c>
      <c r="F8352" t="str">
        <f>IF(ISBLANK('4Z'!$F$24),"",'4Z'!$F$24)</f>
        <v/>
      </c>
    </row>
    <row r="8353" spans="1:6">
      <c r="A8353" t="s">
        <v>15695</v>
      </c>
      <c r="B8353" t="str">
        <f>'4Z'!$AB$24</f>
        <v>B0151ASO4</v>
      </c>
      <c r="F8353" t="str">
        <f>IF(ISBLANK('4Z'!$G$24),"",'4Z'!$G$24)</f>
        <v/>
      </c>
    </row>
    <row r="8354" spans="1:6">
      <c r="A8354" t="s">
        <v>15695</v>
      </c>
      <c r="B8354" t="str">
        <f>'4Z'!$Y$31</f>
        <v>B0152DB01</v>
      </c>
      <c r="F8354" t="str">
        <f>IF(ISBLANK('4Z'!$D$31),"",'4Z'!$D$31)</f>
        <v/>
      </c>
    </row>
    <row r="8355" spans="1:6">
      <c r="A8355" t="s">
        <v>15695</v>
      </c>
      <c r="B8355" t="str">
        <f>'4Z'!$Z$31</f>
        <v>B0152DB02</v>
      </c>
      <c r="F8355" t="str">
        <f>IF(ISBLANK('4Z'!$E$31),"",'4Z'!$E$31)</f>
        <v/>
      </c>
    </row>
    <row r="8356" spans="1:6">
      <c r="A8356" t="s">
        <v>15695</v>
      </c>
      <c r="B8356" t="str">
        <f>'4Z'!$AA$31</f>
        <v>B0152DB03</v>
      </c>
      <c r="F8356" t="str">
        <f>IF(ISBLANK('4Z'!$F$31),"",'4Z'!$F$31)</f>
        <v/>
      </c>
    </row>
    <row r="8357" spans="1:6">
      <c r="A8357" t="s">
        <v>15695</v>
      </c>
      <c r="B8357" t="str">
        <f>'4Z'!$Y$32</f>
        <v>B0153DB01</v>
      </c>
      <c r="F8357" t="str">
        <f>IF(ISBLANK('4Z'!$D$32),"",'4Z'!$D$32)</f>
        <v/>
      </c>
    </row>
    <row r="8358" spans="1:6">
      <c r="A8358" t="s">
        <v>15695</v>
      </c>
      <c r="B8358" t="str">
        <f>'4Z'!$Z$32</f>
        <v>B0153DB02</v>
      </c>
      <c r="F8358" t="str">
        <f>IF(ISBLANK('4Z'!$E$32),"",'4Z'!$E$32)</f>
        <v/>
      </c>
    </row>
    <row r="8359" spans="1:6">
      <c r="A8359" t="s">
        <v>15695</v>
      </c>
      <c r="B8359" t="str">
        <f>'4Z'!$AA$32</f>
        <v>B0153DB03</v>
      </c>
      <c r="F8359" t="str">
        <f>IF(ISBLANK('4Z'!$F$32),"",'4Z'!$F$32)</f>
        <v/>
      </c>
    </row>
    <row r="8360" spans="1:6">
      <c r="A8360" t="s">
        <v>15695</v>
      </c>
      <c r="B8360" t="str">
        <f>'4Z'!$Y$39</f>
        <v>B0154DB01</v>
      </c>
      <c r="F8360" t="str">
        <f>IF(ISBLANK('4Z'!$D$39),"",'4Z'!$D$39)</f>
        <v/>
      </c>
    </row>
    <row r="8361" spans="1:6">
      <c r="A8361" t="s">
        <v>15695</v>
      </c>
      <c r="B8361" t="str">
        <f>'4Z'!$Z$39</f>
        <v>B0154DB02</v>
      </c>
      <c r="F8361" t="str">
        <f>IF(ISBLANK('4Z'!$E$39),"",'4Z'!$E$39)</f>
        <v/>
      </c>
    </row>
    <row r="8362" spans="1:6">
      <c r="A8362" t="s">
        <v>15695</v>
      </c>
      <c r="B8362" t="str">
        <f>'4Z'!$Y$40</f>
        <v>B0155DB01</v>
      </c>
      <c r="F8362" t="str">
        <f>IF(ISBLANK('4Z'!$D$40),"",'4Z'!$D$40)</f>
        <v/>
      </c>
    </row>
    <row r="8363" spans="1:6">
      <c r="A8363" t="s">
        <v>15695</v>
      </c>
      <c r="B8363" t="str">
        <f>'4Z'!$Z$40</f>
        <v>B0155DB02</v>
      </c>
      <c r="F8363" t="str">
        <f>IF(ISBLANK('4Z'!$E$40),"",'4Z'!$E$40)</f>
        <v/>
      </c>
    </row>
    <row r="8364" spans="1:6">
      <c r="A8364" t="s">
        <v>15695</v>
      </c>
      <c r="B8364" t="str">
        <f>'4Z'!$Y$41</f>
        <v>B0156DB01</v>
      </c>
      <c r="F8364" t="str">
        <f>IF(ISBLANK('4Z'!$D$41),"",'4Z'!$D$41)</f>
        <v/>
      </c>
    </row>
    <row r="8365" spans="1:6">
      <c r="A8365" t="s">
        <v>15695</v>
      </c>
      <c r="B8365" t="str">
        <f>'4Z'!$Z$41</f>
        <v>B0156DB02</v>
      </c>
      <c r="F8365" t="str">
        <f>IF(ISBLANK('4Z'!$E$41),"",'4Z'!$E$41)</f>
        <v/>
      </c>
    </row>
    <row r="8366" spans="1:6">
      <c r="A8366" t="s">
        <v>15695</v>
      </c>
      <c r="B8366" t="str">
        <f>'4Z'!$Y$42</f>
        <v>B0157DB01</v>
      </c>
      <c r="F8366" t="str">
        <f>IF(ISBLANK('4Z'!$D$42),"",'4Z'!$D$42)</f>
        <v/>
      </c>
    </row>
    <row r="8367" spans="1:6">
      <c r="A8367" t="s">
        <v>15695</v>
      </c>
      <c r="B8367" t="str">
        <f>'4Z'!$Z$42</f>
        <v>B0157DB02</v>
      </c>
      <c r="F8367" t="str">
        <f>IF(ISBLANK('4Z'!$E$42),"",'4Z'!$E$42)</f>
        <v/>
      </c>
    </row>
    <row r="8368" spans="1:6">
      <c r="A8368" t="s">
        <v>15695</v>
      </c>
      <c r="B8368" t="str">
        <f>'4Z'!$Y$43</f>
        <v>B0158DB01</v>
      </c>
      <c r="F8368" t="str">
        <f>IF(ISBLANK('4Z'!$D$43),"",'4Z'!$D$43)</f>
        <v/>
      </c>
    </row>
    <row r="8369" spans="1:6">
      <c r="A8369" t="s">
        <v>15695</v>
      </c>
      <c r="B8369" t="str">
        <f>'4Z'!$Z$43</f>
        <v>B0158DB02</v>
      </c>
      <c r="F8369" t="str">
        <f>IF(ISBLANK('4Z'!$E$43),"",'4Z'!$E$43)</f>
        <v/>
      </c>
    </row>
    <row r="8370" spans="1:6">
      <c r="A8370" t="s">
        <v>15695</v>
      </c>
      <c r="B8370" t="str">
        <f>'4Z'!$Y$44</f>
        <v>B0159DB01</v>
      </c>
      <c r="F8370" t="str">
        <f>IF(ISBLANK('4Z'!$D$44),"",'4Z'!$D$44)</f>
        <v/>
      </c>
    </row>
    <row r="8371" spans="1:6">
      <c r="A8371" t="s">
        <v>15695</v>
      </c>
      <c r="B8371" t="str">
        <f>'4Z'!$Z$44</f>
        <v>B0159DB02</v>
      </c>
      <c r="F8371" t="str">
        <f>IF(ISBLANK('4Z'!$E$44),"",'4Z'!$E$44)</f>
        <v/>
      </c>
    </row>
    <row r="8372" spans="1:6">
      <c r="A8372" t="s">
        <v>15695</v>
      </c>
      <c r="B8372" t="str">
        <f>'4Z'!$Y$51</f>
        <v>B0160DB01</v>
      </c>
      <c r="F8372" t="str">
        <f>IF(ISBLANK('4Z'!$D$51),"",'4Z'!$D$51)</f>
        <v/>
      </c>
    </row>
    <row r="8373" spans="1:6">
      <c r="A8373" t="s">
        <v>15695</v>
      </c>
      <c r="B8373" t="str">
        <f>'4Z'!$Z$51</f>
        <v>B0160DB02</v>
      </c>
      <c r="F8373" t="str">
        <f>IF(ISBLANK('4Z'!$E$51),"",'4Z'!$E$51)</f>
        <v/>
      </c>
    </row>
    <row r="8374" spans="1:6">
      <c r="A8374" t="s">
        <v>15695</v>
      </c>
      <c r="B8374" t="str">
        <f>'4Z'!$Y$52</f>
        <v>B0161DB01</v>
      </c>
      <c r="F8374" t="str">
        <f>IF(ISBLANK('4Z'!$D$52),"",'4Z'!$D$52)</f>
        <v/>
      </c>
    </row>
    <row r="8375" spans="1:6">
      <c r="A8375" t="s">
        <v>15695</v>
      </c>
      <c r="B8375" t="str">
        <f>'4Z'!$Z$52</f>
        <v>B0161DB02</v>
      </c>
      <c r="F8375" t="str">
        <f>IF(ISBLANK('4Z'!$E$52),"",'4Z'!$E$52)</f>
        <v/>
      </c>
    </row>
    <row r="8376" spans="1:6">
      <c r="A8376" t="s">
        <v>15695</v>
      </c>
      <c r="B8376" t="str">
        <f>'4Z'!$Y$59</f>
        <v>B0162DB01</v>
      </c>
      <c r="F8376" t="str">
        <f>IF(ISBLANK('4Z'!$D$59),"",'4Z'!$D$59)</f>
        <v/>
      </c>
    </row>
    <row r="8377" spans="1:6">
      <c r="A8377" t="s">
        <v>15695</v>
      </c>
      <c r="B8377" t="str">
        <f>'4Z'!$Z$59</f>
        <v>B0162DB02</v>
      </c>
      <c r="F8377" t="str">
        <f>IF(ISBLANK('4Z'!$E$59),"",'4Z'!$E$59)</f>
        <v/>
      </c>
    </row>
    <row r="8378" spans="1:6">
      <c r="A8378" t="s">
        <v>15695</v>
      </c>
      <c r="B8378" t="str">
        <f>'4Z'!$Y$60</f>
        <v>B0163DB01</v>
      </c>
      <c r="F8378" t="str">
        <f>IF(ISBLANK('4Z'!$D$60),"",'4Z'!$D$60)</f>
        <v/>
      </c>
    </row>
    <row r="8379" spans="1:6">
      <c r="A8379" t="s">
        <v>15695</v>
      </c>
      <c r="B8379" t="str">
        <f>'4Z'!$Z$60</f>
        <v>B0163DB02</v>
      </c>
      <c r="F8379" t="str">
        <f>IF(ISBLANK('4Z'!$E$60),"",'4Z'!$E$60)</f>
        <v/>
      </c>
    </row>
    <row r="8380" spans="1:6">
      <c r="A8380" t="s">
        <v>15695</v>
      </c>
      <c r="B8380" t="str">
        <f>'4Z'!$Y$61</f>
        <v>B0164DB01</v>
      </c>
      <c r="F8380" t="str">
        <f>IF(ISBLANK('4Z'!$D$61),"",'4Z'!$D$61)</f>
        <v/>
      </c>
    </row>
    <row r="8381" spans="1:6">
      <c r="A8381" t="s">
        <v>15695</v>
      </c>
      <c r="B8381" t="str">
        <f>'4Z'!$Z$61</f>
        <v>B0164DB02</v>
      </c>
      <c r="F8381" t="str">
        <f>IF(ISBLANK('4Z'!$E$61),"",'4Z'!$E$61)</f>
        <v/>
      </c>
    </row>
    <row r="8382" spans="1:6">
      <c r="A8382" t="s">
        <v>15695</v>
      </c>
      <c r="B8382" t="str">
        <f>'4Z'!$Y$67</f>
        <v>B0165DB01</v>
      </c>
      <c r="F8382" t="str">
        <f>IF(ISBLANK('4Z'!$D$67),"",'4Z'!$D$67)</f>
        <v/>
      </c>
    </row>
    <row r="8383" spans="1:6">
      <c r="A8383" t="s">
        <v>15695</v>
      </c>
      <c r="B8383" t="str">
        <f>'4Z'!$Z$67</f>
        <v>B0165DB02</v>
      </c>
      <c r="F8383" t="str">
        <f>IF(ISBLANK('4Z'!$E$67),"",'4Z'!$E$67)</f>
        <v/>
      </c>
    </row>
    <row r="8384" spans="1:6">
      <c r="A8384" t="s">
        <v>15695</v>
      </c>
      <c r="B8384" t="str">
        <f>'4Z'!$AA$67</f>
        <v>B0165DB03</v>
      </c>
      <c r="F8384" t="str">
        <f>IF(ISBLANK('4Z'!$F$67),"",'4Z'!$F$67)</f>
        <v/>
      </c>
    </row>
    <row r="8385" spans="1:6">
      <c r="A8385" t="s">
        <v>15695</v>
      </c>
      <c r="B8385" t="str">
        <f>'4Z'!$Y$68</f>
        <v>B0166DB01</v>
      </c>
      <c r="F8385" t="str">
        <f>IF(ISBLANK('4Z'!$D$68),"",'4Z'!$D$68)</f>
        <v/>
      </c>
    </row>
    <row r="8386" spans="1:6">
      <c r="A8386" t="s">
        <v>15695</v>
      </c>
      <c r="B8386" t="str">
        <f>'4Z'!$Z$68</f>
        <v>B0166DB02</v>
      </c>
      <c r="F8386" t="str">
        <f>IF(ISBLANK('4Z'!$E$68),"",'4Z'!$E$68)</f>
        <v/>
      </c>
    </row>
    <row r="8387" spans="1:6">
      <c r="A8387" t="s">
        <v>15695</v>
      </c>
      <c r="B8387" t="str">
        <f>'4Z'!$AA$68</f>
        <v>B0166DB03</v>
      </c>
      <c r="F8387" t="str">
        <f>IF(ISBLANK('4Z'!$F$68),"",'4Z'!$F$68)</f>
        <v/>
      </c>
    </row>
    <row r="8388" spans="1:6">
      <c r="A8388" t="s">
        <v>15695</v>
      </c>
      <c r="B8388" t="str">
        <f>'4Z'!$Y$69</f>
        <v>B0167DB01</v>
      </c>
      <c r="F8388" t="str">
        <f>IF(ISBLANK('4Z'!$D$69),"",'4Z'!$D$69)</f>
        <v/>
      </c>
    </row>
    <row r="8389" spans="1:6">
      <c r="A8389" t="s">
        <v>15695</v>
      </c>
      <c r="B8389" t="str">
        <f>'4Z'!$Z$69</f>
        <v>B0167DB02</v>
      </c>
      <c r="F8389" t="str">
        <f>IF(ISBLANK('4Z'!$E$69),"",'4Z'!$E$69)</f>
        <v/>
      </c>
    </row>
    <row r="8390" spans="1:6">
      <c r="A8390" t="s">
        <v>15695</v>
      </c>
      <c r="B8390" t="str">
        <f>'4Z'!$AA$69</f>
        <v>B0167DB03</v>
      </c>
      <c r="F8390" t="str">
        <f>IF(ISBLANK('4Z'!$F$69),"",'4Z'!$F$69)</f>
        <v/>
      </c>
    </row>
    <row r="8391" spans="1:6">
      <c r="A8391" t="s">
        <v>15695</v>
      </c>
      <c r="B8391" t="str">
        <f>'4Z'!$Y$75</f>
        <v>B0167AA01</v>
      </c>
      <c r="F8391" t="str">
        <f>IF(ISBLANK('4Z'!$D$75),"",'4Z'!$D$75)</f>
        <v/>
      </c>
    </row>
    <row r="8392" spans="1:6">
      <c r="A8392" t="s">
        <v>15695</v>
      </c>
      <c r="B8392" t="str">
        <f>'4Z'!$Z$75</f>
        <v>B0167AA02</v>
      </c>
      <c r="F8392" t="str">
        <f>IF(ISBLANK('4Z'!$E$75),"",'4Z'!$E$75)</f>
        <v/>
      </c>
    </row>
    <row r="8393" spans="1:6">
      <c r="A8393" t="s">
        <v>15695</v>
      </c>
      <c r="B8393" t="str">
        <f>'4Z'!$Y$76</f>
        <v>B0167FA01</v>
      </c>
      <c r="F8393" t="str">
        <f>IF(ISBLANK('4Z'!$D$76),"",'4Z'!$D$76)</f>
        <v/>
      </c>
    </row>
    <row r="8394" spans="1:6">
      <c r="A8394" t="s">
        <v>15695</v>
      </c>
      <c r="B8394" t="str">
        <f>'4Z'!$Z$76</f>
        <v>B0167FA02</v>
      </c>
      <c r="F8394" t="str">
        <f>IF(ISBLANK('4Z'!$E$76),"",'4Z'!$E$76)</f>
        <v/>
      </c>
    </row>
    <row r="8395" spans="1:6">
      <c r="A8395" t="s">
        <v>15695</v>
      </c>
      <c r="B8395" t="str">
        <f>'4Z'!$Y$83</f>
        <v>B0168CR01</v>
      </c>
      <c r="F8395" t="str">
        <f>IF(ISBLANK('4Z'!$D$83),"",'4Z'!$D$83)</f>
        <v/>
      </c>
    </row>
    <row r="8396" spans="1:6">
      <c r="A8396" t="s">
        <v>15695</v>
      </c>
      <c r="B8396" t="str">
        <f>'4Z'!$Z$83</f>
        <v>B0168CR02</v>
      </c>
      <c r="F8396" t="str">
        <f>IF(ISBLANK('4Z'!$E$83),"",'4Z'!$E$83)</f>
        <v/>
      </c>
    </row>
    <row r="8397" spans="1:6">
      <c r="A8397" t="s">
        <v>15695</v>
      </c>
      <c r="B8397" t="str">
        <f>'4Z'!$Y$84</f>
        <v>B0169CR01</v>
      </c>
      <c r="F8397" t="str">
        <f>IF(ISBLANK('4Z'!$D$84),"",'4Z'!$D$84)</f>
        <v/>
      </c>
    </row>
    <row r="8398" spans="1:6">
      <c r="A8398" t="s">
        <v>15695</v>
      </c>
      <c r="B8398" t="str">
        <f>'4Z'!$Z$84</f>
        <v>B0169CR02</v>
      </c>
      <c r="F8398" t="str">
        <f>IF(ISBLANK('4Z'!$E$84),"",'4Z'!$E$84)</f>
        <v/>
      </c>
    </row>
    <row r="8399" spans="1:6">
      <c r="A8399" t="s">
        <v>15695</v>
      </c>
      <c r="B8399" t="str">
        <f>'4Z'!$Y$85</f>
        <v>B0170CR01</v>
      </c>
      <c r="F8399" t="str">
        <f>IF(ISBLANK('4Z'!$D$85),"",'4Z'!$D$85)</f>
        <v/>
      </c>
    </row>
    <row r="8400" spans="1:6">
      <c r="A8400" t="s">
        <v>15695</v>
      </c>
      <c r="B8400" t="str">
        <f>'4Z'!$Z$85</f>
        <v>B0170CR02</v>
      </c>
      <c r="F8400" t="str">
        <f>IF(ISBLANK('4Z'!$E$85),"",'4Z'!$E$85)</f>
        <v/>
      </c>
    </row>
    <row r="8401" spans="1:6">
      <c r="A8401" t="s">
        <v>15695</v>
      </c>
      <c r="B8401" t="str">
        <f>'4Z'!$Y$86</f>
        <v>B0171CR01</v>
      </c>
      <c r="F8401" t="str">
        <f>IF(ISBLANK('4Z'!$D$86),"",'4Z'!$D$86)</f>
        <v/>
      </c>
    </row>
    <row r="8402" spans="1:6">
      <c r="A8402" t="s">
        <v>15695</v>
      </c>
      <c r="B8402" t="str">
        <f>'4Z'!$Z$86</f>
        <v>B0171CR02</v>
      </c>
      <c r="F8402" t="str">
        <f>IF(ISBLANK('4Z'!$E$86),"",'4Z'!$E$86)</f>
        <v/>
      </c>
    </row>
    <row r="8403" spans="1:6">
      <c r="A8403" t="s">
        <v>15695</v>
      </c>
      <c r="B8403" t="str">
        <f>'4Z'!$Y$87</f>
        <v>B0172CR01</v>
      </c>
      <c r="F8403" t="str">
        <f>IF(ISBLANK('4Z'!$D$87),"",'4Z'!$D$87)</f>
        <v/>
      </c>
    </row>
    <row r="8404" spans="1:6">
      <c r="A8404" t="s">
        <v>15695</v>
      </c>
      <c r="B8404" t="str">
        <f>'4Z'!$Z$87</f>
        <v>B0172CR02</v>
      </c>
      <c r="F8404" t="str">
        <f>IF(ISBLANK('4Z'!$E$87),"",'4Z'!$E$87)</f>
        <v/>
      </c>
    </row>
    <row r="8405" spans="1:6">
      <c r="A8405" t="s">
        <v>15695</v>
      </c>
      <c r="B8405" t="str">
        <f>'4Z'!$Y$88</f>
        <v>B0173CR01</v>
      </c>
      <c r="F8405" t="str">
        <f>IF(ISBLANK('4Z'!$D$88),"",'4Z'!$D$88)</f>
        <v/>
      </c>
    </row>
    <row r="8406" spans="1:6">
      <c r="A8406" t="s">
        <v>15695</v>
      </c>
      <c r="B8406" t="str">
        <f>'4Z'!$Z$88</f>
        <v>B0173CR02</v>
      </c>
      <c r="F8406" t="str">
        <f>IF(ISBLANK('4Z'!$E$88),"",'4Z'!$E$88)</f>
        <v/>
      </c>
    </row>
    <row r="8407" spans="1:6">
      <c r="A8407" t="s">
        <v>15695</v>
      </c>
      <c r="B8407" t="str">
        <f>'4Z'!$Z$96</f>
        <v>B0171GS02</v>
      </c>
      <c r="F8407" t="str">
        <f>IF(ISBLANK('4Z'!$E$96),"",'4Z'!$E$96)</f>
        <v/>
      </c>
    </row>
    <row r="8408" spans="1:6">
      <c r="A8408" t="s">
        <v>15695</v>
      </c>
      <c r="B8408" t="str">
        <f>'4Z'!$Y$97</f>
        <v>B0172GS01</v>
      </c>
      <c r="F8408" t="str">
        <f>IF(ISBLANK('4Z'!$D$97),"",'4Z'!$D$97)</f>
        <v/>
      </c>
    </row>
    <row r="8409" spans="1:6">
      <c r="A8409" t="s">
        <v>15695</v>
      </c>
      <c r="B8409" t="str">
        <f>'4Z'!$AA$98</f>
        <v>B0173GS03</v>
      </c>
      <c r="F8409" t="str">
        <f>IF(ISBLANK('4Z'!$F$98),"",'4Z'!$F$98)</f>
        <v/>
      </c>
    </row>
    <row r="8410" spans="1:6">
      <c r="A8410" t="s">
        <v>15695</v>
      </c>
      <c r="B8410" t="str">
        <f>'4Z'!$Y$104</f>
        <v>B0174GSA01</v>
      </c>
      <c r="F8410" t="str">
        <f>IF(ISBLANK('4Z'!$D$104),"",'4Z'!$D$104)</f>
        <v/>
      </c>
    </row>
    <row r="8411" spans="1:6">
      <c r="A8411" t="s">
        <v>15695</v>
      </c>
      <c r="B8411" t="str">
        <f>'4Z'!$Z$104</f>
        <v>B0174GSA02</v>
      </c>
      <c r="F8411" t="str">
        <f>IF(ISBLANK('4Z'!$E$104),"",'4Z'!$E$104)</f>
        <v/>
      </c>
    </row>
    <row r="8412" spans="1:6">
      <c r="A8412" t="s">
        <v>15695</v>
      </c>
      <c r="B8412" t="str">
        <f>'4Z'!$AA$104</f>
        <v>B0174GSA03</v>
      </c>
      <c r="F8412" t="str">
        <f>IF(ISBLANK('4Z'!$F$104),"",'4Z'!$F$104)</f>
        <v/>
      </c>
    </row>
    <row r="8413" spans="1:6">
      <c r="A8413" t="s">
        <v>15695</v>
      </c>
      <c r="B8413" t="str">
        <f>'4Z'!$AB$104</f>
        <v>B0174GSA04</v>
      </c>
      <c r="F8413" t="str">
        <f>IF(ISBLANK('4Z'!$G$104),"",'4Z'!$G$104)</f>
        <v/>
      </c>
    </row>
    <row r="8414" spans="1:6">
      <c r="A8414" t="s">
        <v>15695</v>
      </c>
      <c r="B8414" t="str">
        <f>'4Z'!$AC$104</f>
        <v>B0174GSA05</v>
      </c>
      <c r="F8414" t="str">
        <f>IF(ISBLANK('4Z'!$H$104),"",'4Z'!$H$104)</f>
        <v/>
      </c>
    </row>
    <row r="8415" spans="1:6">
      <c r="A8415" t="s">
        <v>15695</v>
      </c>
      <c r="B8415" t="str">
        <f>'4Z'!$AD$104</f>
        <v>B0174GSA06</v>
      </c>
      <c r="F8415" t="str">
        <f>IF(ISBLANK('4Z'!$I$104),"",'4Z'!$I$104)</f>
        <v/>
      </c>
    </row>
    <row r="8416" spans="1:6">
      <c r="A8416" t="s">
        <v>15695</v>
      </c>
      <c r="B8416" t="str">
        <f>'4Z'!$Y$105</f>
        <v>B0174GSB01</v>
      </c>
      <c r="F8416" t="str">
        <f>IF(ISBLANK('4Z'!$D$105),"",'4Z'!$D$105)</f>
        <v/>
      </c>
    </row>
    <row r="8417" spans="1:6">
      <c r="A8417" t="s">
        <v>15695</v>
      </c>
      <c r="B8417" t="str">
        <f>'4Z'!$Z$105</f>
        <v>B0174GSB02</v>
      </c>
      <c r="F8417" t="str">
        <f>IF(ISBLANK('4Z'!$E$105),"",'4Z'!$E$105)</f>
        <v/>
      </c>
    </row>
    <row r="8418" spans="1:6">
      <c r="A8418" t="s">
        <v>15695</v>
      </c>
      <c r="B8418" t="str">
        <f>'4Z'!$AA$105</f>
        <v>B0174GSB03</v>
      </c>
      <c r="F8418" t="str">
        <f>IF(ISBLANK('4Z'!$F$105),"",'4Z'!$F$105)</f>
        <v/>
      </c>
    </row>
    <row r="8419" spans="1:6">
      <c r="A8419" t="s">
        <v>15695</v>
      </c>
      <c r="B8419" t="str">
        <f>'4Z'!$AB$105</f>
        <v>B0174GSB04</v>
      </c>
      <c r="F8419" t="str">
        <f>IF(ISBLANK('4Z'!$G$105),"",'4Z'!$G$105)</f>
        <v/>
      </c>
    </row>
    <row r="8420" spans="1:6">
      <c r="A8420" t="s">
        <v>15695</v>
      </c>
      <c r="B8420" t="str">
        <f>'4Z'!$AC$105</f>
        <v>B0174GSB05</v>
      </c>
      <c r="F8420" t="str">
        <f>IF(ISBLANK('4Z'!$H$105),"",'4Z'!$H$105)</f>
        <v/>
      </c>
    </row>
    <row r="8421" spans="1:6">
      <c r="A8421" t="s">
        <v>15695</v>
      </c>
      <c r="B8421" t="str">
        <f>'4Z'!$AD$105</f>
        <v>B0174GSB06</v>
      </c>
      <c r="F8421" t="str">
        <f>IF(ISBLANK('4Z'!$I$105),"",'4Z'!$I$105)</f>
        <v/>
      </c>
    </row>
    <row r="8422" spans="1:6">
      <c r="A8422" t="s">
        <v>15695</v>
      </c>
      <c r="B8422" t="str">
        <f>'4Z'!$Y$106</f>
        <v>B0175GS01</v>
      </c>
      <c r="F8422" t="str">
        <f>IF(ISBLANK('4Z'!$D$106),"",'4Z'!$D$106)</f>
        <v/>
      </c>
    </row>
    <row r="8423" spans="1:6">
      <c r="A8423" t="s">
        <v>15695</v>
      </c>
      <c r="B8423" t="str">
        <f>'4Z'!$Z$106</f>
        <v>B0175GS02</v>
      </c>
      <c r="F8423" t="str">
        <f>IF(ISBLANK('4Z'!$E$106),"",'4Z'!$E$106)</f>
        <v/>
      </c>
    </row>
    <row r="8424" spans="1:6">
      <c r="A8424" t="s">
        <v>15695</v>
      </c>
      <c r="B8424" t="str">
        <f>'4Z'!$AA$106</f>
        <v>B0175GS03</v>
      </c>
      <c r="F8424" t="str">
        <f>IF(ISBLANK('4Z'!$F$106),"",'4Z'!$F$106)</f>
        <v/>
      </c>
    </row>
    <row r="8425" spans="1:6">
      <c r="A8425" t="s">
        <v>15695</v>
      </c>
      <c r="B8425" t="str">
        <f>'4Z'!$AB$106</f>
        <v>B0175GS04</v>
      </c>
      <c r="F8425" t="str">
        <f>IF(ISBLANK('4Z'!$G$106),"",'4Z'!$G$106)</f>
        <v/>
      </c>
    </row>
    <row r="8426" spans="1:6">
      <c r="A8426" t="s">
        <v>15695</v>
      </c>
      <c r="B8426" t="str">
        <f>'4Z'!$Y$107</f>
        <v>B0177GS01</v>
      </c>
      <c r="F8426" t="str">
        <f>IF(ISBLANK('4Z'!$D$107),"",'4Z'!$D$107)</f>
        <v/>
      </c>
    </row>
    <row r="8427" spans="1:6">
      <c r="A8427" t="s">
        <v>15695</v>
      </c>
      <c r="B8427" t="str">
        <f>'4Z'!$Z$107</f>
        <v>B0177GS02</v>
      </c>
      <c r="F8427" t="str">
        <f>IF(ISBLANK('4Z'!$E$107),"",'4Z'!$E$107)</f>
        <v/>
      </c>
    </row>
    <row r="8428" spans="1:6">
      <c r="A8428" t="s">
        <v>15695</v>
      </c>
      <c r="B8428" t="str">
        <f>'4Z'!$AA$107</f>
        <v>B0177GS03</v>
      </c>
      <c r="F8428" t="str">
        <f>IF(ISBLANK('4Z'!$F$107),"",'4Z'!$F$107)</f>
        <v/>
      </c>
    </row>
    <row r="8429" spans="1:6">
      <c r="A8429" t="s">
        <v>15695</v>
      </c>
      <c r="B8429" t="str">
        <f>'4Z'!$AB$107</f>
        <v>B0177GS04</v>
      </c>
      <c r="F8429" t="str">
        <f>IF(ISBLANK('4Z'!$G$107),"",'4Z'!$G$107)</f>
        <v/>
      </c>
    </row>
    <row r="8430" spans="1:6">
      <c r="A8430" t="s">
        <v>15695</v>
      </c>
      <c r="B8430" t="str">
        <f>'4Z'!$AC$107</f>
        <v>B0177GS05</v>
      </c>
      <c r="F8430" t="str">
        <f>IF(ISBLANK('4Z'!$H$107),"",'4Z'!$H$107)</f>
        <v/>
      </c>
    </row>
    <row r="8431" spans="1:6">
      <c r="A8431" t="s">
        <v>15695</v>
      </c>
      <c r="B8431" t="str">
        <f>'4Z'!$AD$107</f>
        <v>B0177GS06</v>
      </c>
      <c r="F8431" t="str">
        <f>IF(ISBLANK('4Z'!$I$107),"",'4Z'!$I$107)</f>
        <v/>
      </c>
    </row>
    <row r="8432" spans="1:6">
      <c r="A8432" t="s">
        <v>15695</v>
      </c>
      <c r="B8432" t="str">
        <f>'4Z'!$Y$108</f>
        <v>B0178GSA01</v>
      </c>
      <c r="F8432" t="str">
        <f>IF(ISBLANK('4Z'!$D$108),"",'4Z'!$D$108)</f>
        <v/>
      </c>
    </row>
    <row r="8433" spans="1:6">
      <c r="A8433" t="s">
        <v>15695</v>
      </c>
      <c r="B8433" t="str">
        <f>'4Z'!$Z$108</f>
        <v>B0178GSA02</v>
      </c>
      <c r="F8433" t="str">
        <f>IF(ISBLANK('4Z'!$E$108),"",'4Z'!$E$108)</f>
        <v/>
      </c>
    </row>
    <row r="8434" spans="1:6">
      <c r="A8434" t="s">
        <v>15695</v>
      </c>
      <c r="B8434" t="str">
        <f>'4Z'!$AA$108</f>
        <v>B0178GSA03</v>
      </c>
      <c r="F8434" t="str">
        <f>IF(ISBLANK('4Z'!$F$108),"",'4Z'!$F$108)</f>
        <v/>
      </c>
    </row>
    <row r="8435" spans="1:6">
      <c r="A8435" t="s">
        <v>15695</v>
      </c>
      <c r="B8435" t="str">
        <f>'4Z'!$AB$108</f>
        <v>B0178GSA04</v>
      </c>
      <c r="F8435" t="str">
        <f>IF(ISBLANK('4Z'!$G$108),"",'4Z'!$G$108)</f>
        <v/>
      </c>
    </row>
    <row r="8436" spans="1:6">
      <c r="A8436" t="s">
        <v>15695</v>
      </c>
      <c r="B8436" t="str">
        <f>'4Z'!$AC$108</f>
        <v>B0178GSA05</v>
      </c>
      <c r="F8436" t="str">
        <f>IF(ISBLANK('4Z'!$H$108),"",'4Z'!$H$108)</f>
        <v/>
      </c>
    </row>
    <row r="8437" spans="1:6">
      <c r="A8437" t="s">
        <v>15695</v>
      </c>
      <c r="B8437" t="str">
        <f>'4Z'!$AD$108</f>
        <v>B0178GSA06</v>
      </c>
      <c r="F8437" t="str">
        <f>IF(ISBLANK('4Z'!$I$108),"",'4Z'!$I$108)</f>
        <v/>
      </c>
    </row>
    <row r="8438" spans="1:6">
      <c r="A8438" t="s">
        <v>15695</v>
      </c>
      <c r="B8438" t="str">
        <f>'4Z'!$Y$109</f>
        <v>B0178GSB01</v>
      </c>
      <c r="F8438" t="str">
        <f>IF(ISBLANK('4Z'!$D$109),"",'4Z'!$D$109)</f>
        <v/>
      </c>
    </row>
    <row r="8439" spans="1:6">
      <c r="A8439" t="s">
        <v>15695</v>
      </c>
      <c r="B8439" t="str">
        <f>'4Z'!$Z$109</f>
        <v>B0178GSB02</v>
      </c>
      <c r="F8439" t="str">
        <f>IF(ISBLANK('4Z'!$E$109),"",'4Z'!$E$109)</f>
        <v/>
      </c>
    </row>
    <row r="8440" spans="1:6">
      <c r="A8440" t="s">
        <v>15695</v>
      </c>
      <c r="B8440" t="str">
        <f>'4Z'!$AA$109</f>
        <v>B0178GSB03</v>
      </c>
      <c r="F8440" t="str">
        <f>IF(ISBLANK('4Z'!$F$109),"",'4Z'!$F$109)</f>
        <v/>
      </c>
    </row>
    <row r="8441" spans="1:6">
      <c r="A8441" t="s">
        <v>15695</v>
      </c>
      <c r="B8441" t="str">
        <f>'4Z'!$AB$109</f>
        <v>B0178GSB04</v>
      </c>
      <c r="F8441" t="str">
        <f>IF(ISBLANK('4Z'!$G$109),"",'4Z'!$G$109)</f>
        <v/>
      </c>
    </row>
    <row r="8442" spans="1:6">
      <c r="A8442" t="s">
        <v>15695</v>
      </c>
      <c r="B8442" t="str">
        <f>'4Z'!$Y$110</f>
        <v>B0179GSA01</v>
      </c>
      <c r="F8442" t="str">
        <f>IF(ISBLANK('4Z'!$D$110),"",'4Z'!$D$110)</f>
        <v/>
      </c>
    </row>
    <row r="8443" spans="1:6">
      <c r="A8443" t="s">
        <v>15695</v>
      </c>
      <c r="B8443" t="str">
        <f>'4Z'!$Z$110</f>
        <v>B0179GSA02</v>
      </c>
      <c r="F8443" t="str">
        <f>IF(ISBLANK('4Z'!$E$110),"",'4Z'!$E$110)</f>
        <v/>
      </c>
    </row>
    <row r="8444" spans="1:6">
      <c r="A8444" t="s">
        <v>15695</v>
      </c>
      <c r="B8444" t="str">
        <f>'4Z'!$AA$110</f>
        <v>B0179GSA03</v>
      </c>
      <c r="F8444" t="str">
        <f>IF(ISBLANK('4Z'!$F$110),"",'4Z'!$F$110)</f>
        <v/>
      </c>
    </row>
    <row r="8445" spans="1:6">
      <c r="A8445" t="s">
        <v>15695</v>
      </c>
      <c r="B8445" t="str">
        <f>'4Z'!$AB$110</f>
        <v>B0179GSA04</v>
      </c>
      <c r="F8445" t="str">
        <f>IF(ISBLANK('4Z'!$G$110),"",'4Z'!$G$110)</f>
        <v/>
      </c>
    </row>
    <row r="8446" spans="1:6">
      <c r="A8446" t="s">
        <v>15695</v>
      </c>
      <c r="B8446" t="str">
        <f>'4Z'!$AC$110</f>
        <v>B0179GSA05</v>
      </c>
      <c r="F8446" t="str">
        <f>IF(ISBLANK('4Z'!$H$110),"",'4Z'!$H$110)</f>
        <v/>
      </c>
    </row>
    <row r="8447" spans="1:6">
      <c r="A8447" t="s">
        <v>15695</v>
      </c>
      <c r="B8447" t="str">
        <f>'4Z'!$AD$110</f>
        <v>B0179GSA06</v>
      </c>
      <c r="F8447" t="str">
        <f>IF(ISBLANK('4Z'!$I$110),"",'4Z'!$I$110)</f>
        <v/>
      </c>
    </row>
    <row r="8448" spans="1:6">
      <c r="A8448" t="s">
        <v>15695</v>
      </c>
      <c r="B8448" t="str">
        <f>'4Z'!$Y$111</f>
        <v>B0179GSB01</v>
      </c>
      <c r="F8448" t="str">
        <f>IF(ISBLANK('4Z'!$D$111),"",'4Z'!$D$111)</f>
        <v/>
      </c>
    </row>
    <row r="8449" spans="1:6">
      <c r="A8449" t="s">
        <v>15695</v>
      </c>
      <c r="B8449" t="str">
        <f>'4Z'!$Z$111</f>
        <v>B0179GSB02</v>
      </c>
      <c r="F8449" t="str">
        <f>IF(ISBLANK('4Z'!$E$111),"",'4Z'!$E$111)</f>
        <v/>
      </c>
    </row>
    <row r="8450" spans="1:6">
      <c r="A8450" t="s">
        <v>15695</v>
      </c>
      <c r="B8450" t="str">
        <f>'4Z'!$AA$111</f>
        <v>B0179GSB03</v>
      </c>
      <c r="F8450" t="str">
        <f>IF(ISBLANK('4Z'!$F$111),"",'4Z'!$F$111)</f>
        <v/>
      </c>
    </row>
    <row r="8451" spans="1:6">
      <c r="A8451" t="s">
        <v>15695</v>
      </c>
      <c r="B8451" t="str">
        <f>'4Z'!$AB$111</f>
        <v>B0179GSB04</v>
      </c>
      <c r="F8451" t="str">
        <f>IF(ISBLANK('4Z'!$G$111),"",'4Z'!$G$111)</f>
        <v/>
      </c>
    </row>
    <row r="8452" spans="1:6">
      <c r="A8452" t="s">
        <v>15695</v>
      </c>
      <c r="B8452" t="str">
        <f>'4Z'!$AC$111</f>
        <v>B0179GSB05</v>
      </c>
      <c r="F8452" t="str">
        <f>IF(ISBLANK('4Z'!$H$111),"",'4Z'!$H$111)</f>
        <v/>
      </c>
    </row>
    <row r="8453" spans="1:6">
      <c r="A8453" t="s">
        <v>15695</v>
      </c>
      <c r="B8453" t="str">
        <f>'4Z'!$AD$111</f>
        <v>B0179GSB06</v>
      </c>
      <c r="F8453" t="str">
        <f>IF(ISBLANK('4Z'!$I$111),"",'4Z'!$I$111)</f>
        <v/>
      </c>
    </row>
    <row r="8454" spans="1:6">
      <c r="A8454" t="s">
        <v>15695</v>
      </c>
      <c r="B8454" t="str">
        <f>'4Z'!$Y$112</f>
        <v>B0180GS01</v>
      </c>
      <c r="F8454" t="str">
        <f>IF(ISBLANK('4Z'!$D$112),"",'4Z'!$D$112)</f>
        <v/>
      </c>
    </row>
    <row r="8455" spans="1:6">
      <c r="A8455" t="s">
        <v>15695</v>
      </c>
      <c r="B8455" t="str">
        <f>'4Z'!$Z$112</f>
        <v>B0180GS02</v>
      </c>
      <c r="F8455" t="str">
        <f>IF(ISBLANK('4Z'!$E$112),"",'4Z'!$E$112)</f>
        <v/>
      </c>
    </row>
    <row r="8456" spans="1:6">
      <c r="A8456" t="s">
        <v>15695</v>
      </c>
      <c r="B8456" t="str">
        <f>'4Z'!$AA$112</f>
        <v>B0180GS03</v>
      </c>
      <c r="F8456" t="str">
        <f>IF(ISBLANK('4Z'!$F$112),"",'4Z'!$F$112)</f>
        <v/>
      </c>
    </row>
    <row r="8457" spans="1:6">
      <c r="A8457" t="s">
        <v>15695</v>
      </c>
      <c r="B8457" t="str">
        <f>'4Z'!$AB$112</f>
        <v>B0180GS04</v>
      </c>
      <c r="F8457" t="str">
        <f>IF(ISBLANK('4Z'!$G$112),"",'4Z'!$G$112)</f>
        <v/>
      </c>
    </row>
    <row r="8458" spans="1:6">
      <c r="A8458" t="s">
        <v>15695</v>
      </c>
      <c r="B8458" t="str">
        <f>'4Z'!$AC$112</f>
        <v>B0180GS05</v>
      </c>
      <c r="F8458" t="str">
        <f>IF(ISBLANK('4Z'!$H$112),"",'4Z'!$H$112)</f>
        <v/>
      </c>
    </row>
    <row r="8459" spans="1:6">
      <c r="A8459" t="s">
        <v>15695</v>
      </c>
      <c r="B8459" t="str">
        <f>'4Z'!$AD$112</f>
        <v>B0180GS06</v>
      </c>
      <c r="F8459" t="str">
        <f>IF(ISBLANK('4Z'!$I$112),"",'4Z'!$I$112)</f>
        <v/>
      </c>
    </row>
    <row r="8460" spans="1:6">
      <c r="A8460" t="s">
        <v>15695</v>
      </c>
      <c r="B8460" t="str">
        <f>'4Z'!$Y$113</f>
        <v>B0181GS01</v>
      </c>
      <c r="F8460" t="str">
        <f>IF(ISBLANK('4Z'!$D$113),"",'4Z'!$D$113)</f>
        <v/>
      </c>
    </row>
    <row r="8461" spans="1:6">
      <c r="A8461" t="s">
        <v>15695</v>
      </c>
      <c r="B8461" t="str">
        <f>'4Z'!$Z$113</f>
        <v>B0181GS02</v>
      </c>
      <c r="F8461" t="str">
        <f>IF(ISBLANK('4Z'!$E$113),"",'4Z'!$E$113)</f>
        <v/>
      </c>
    </row>
    <row r="8462" spans="1:6">
      <c r="A8462" t="s">
        <v>15695</v>
      </c>
      <c r="B8462" t="str">
        <f>'4Z'!$AA$113</f>
        <v>B0181GS03</v>
      </c>
      <c r="F8462" t="str">
        <f>IF(ISBLANK('4Z'!$F$113),"",'4Z'!$F$113)</f>
        <v/>
      </c>
    </row>
    <row r="8463" spans="1:6">
      <c r="A8463" t="s">
        <v>15695</v>
      </c>
      <c r="B8463" t="str">
        <f>'4Z'!$AB$113</f>
        <v>B0181GS04</v>
      </c>
      <c r="F8463" t="str">
        <f>IF(ISBLANK('4Z'!$G$113),"",'4Z'!$G$113)</f>
        <v/>
      </c>
    </row>
    <row r="8464" spans="1:6">
      <c r="A8464" t="s">
        <v>15695</v>
      </c>
      <c r="B8464" t="str">
        <f>'4Z'!$AC$113</f>
        <v>B0181GS05</v>
      </c>
      <c r="F8464" t="str">
        <f>IF(ISBLANK('4Z'!$H$113),"",'4Z'!$H$113)</f>
        <v/>
      </c>
    </row>
    <row r="8465" spans="1:6">
      <c r="A8465" t="s">
        <v>15695</v>
      </c>
      <c r="B8465" t="str">
        <f>'4Z'!$AD$113</f>
        <v>B0181GS06</v>
      </c>
      <c r="F8465" t="str">
        <f>IF(ISBLANK('4Z'!$I$113),"",'4Z'!$I$113)</f>
        <v/>
      </c>
    </row>
    <row r="8466" spans="1:6">
      <c r="A8466" t="s">
        <v>15695</v>
      </c>
      <c r="B8466" t="str">
        <f>'4Z'!$Y$114</f>
        <v>B0182GS01</v>
      </c>
      <c r="F8466" t="str">
        <f>IF(ISBLANK('4Z'!$D$114),"",'4Z'!$D$114)</f>
        <v/>
      </c>
    </row>
    <row r="8467" spans="1:6">
      <c r="A8467" t="s">
        <v>15695</v>
      </c>
      <c r="B8467" t="str">
        <f>'4Z'!$Z$114</f>
        <v>B0182GS02</v>
      </c>
      <c r="F8467" t="str">
        <f>IF(ISBLANK('4Z'!$E$114),"",'4Z'!$E$114)</f>
        <v/>
      </c>
    </row>
    <row r="8468" spans="1:6">
      <c r="A8468" t="s">
        <v>15695</v>
      </c>
      <c r="B8468" t="str">
        <f>'4Z'!$AA$114</f>
        <v>B0182GS03</v>
      </c>
      <c r="F8468" t="str">
        <f>IF(ISBLANK('4Z'!$F$114),"",'4Z'!$F$114)</f>
        <v/>
      </c>
    </row>
    <row r="8469" spans="1:6">
      <c r="A8469" t="s">
        <v>15695</v>
      </c>
      <c r="B8469" t="str">
        <f>'4Z'!$AB$114</f>
        <v>B0182GS04</v>
      </c>
      <c r="F8469" t="str">
        <f>IF(ISBLANK('4Z'!$G$114),"",'4Z'!$G$114)</f>
        <v/>
      </c>
    </row>
    <row r="8470" spans="1:6">
      <c r="A8470" t="s">
        <v>15695</v>
      </c>
      <c r="B8470" t="str">
        <f>'4Z'!$AC$114</f>
        <v>B0182GS05</v>
      </c>
      <c r="F8470" t="str">
        <f>IF(ISBLANK('4Z'!$H$114),"",'4Z'!$H$114)</f>
        <v/>
      </c>
    </row>
    <row r="8471" spans="1:6">
      <c r="A8471" t="s">
        <v>15695</v>
      </c>
      <c r="B8471" t="str">
        <f>'4Z'!$AD$114</f>
        <v>B0182GS06</v>
      </c>
      <c r="F8471" t="str">
        <f>IF(ISBLANK('4Z'!$I$114),"",'4Z'!$I$114)</f>
        <v/>
      </c>
    </row>
    <row r="8472" spans="1:6">
      <c r="A8472" t="s">
        <v>15695</v>
      </c>
      <c r="B8472" t="str">
        <f>'4Z'!$Y$121</f>
        <v>B0183GS03</v>
      </c>
      <c r="F8472" t="str">
        <f>IF(ISBLANK('4Z'!$D$121),"",'4Z'!$D$121)</f>
        <v/>
      </c>
    </row>
    <row r="8473" spans="1:6">
      <c r="A8473" t="s">
        <v>15695</v>
      </c>
      <c r="B8473" t="str">
        <f>'4Z'!$Z$121</f>
        <v>B0183GS04</v>
      </c>
      <c r="F8473" t="str">
        <f>IF(ISBLANK('4Z'!$E$121),"",'4Z'!$E$121)</f>
        <v/>
      </c>
    </row>
    <row r="8474" spans="1:6">
      <c r="A8474" t="s">
        <v>15695</v>
      </c>
      <c r="B8474" t="str">
        <f>'4Z'!$Y$122</f>
        <v>B0184GS03</v>
      </c>
      <c r="F8474" t="str">
        <f>IF(ISBLANK('4Z'!$D$122),"",'4Z'!$D$122)</f>
        <v/>
      </c>
    </row>
    <row r="8475" spans="1:6">
      <c r="A8475" t="s">
        <v>15695</v>
      </c>
      <c r="B8475" t="str">
        <f>'4Z'!$Z$122</f>
        <v>B0184GS04</v>
      </c>
      <c r="F8475" t="str">
        <f>IF(ISBLANK('4Z'!$E$122),"",'4Z'!$E$122)</f>
        <v/>
      </c>
    </row>
    <row r="8476" spans="1:6">
      <c r="A8476" t="s">
        <v>15695</v>
      </c>
      <c r="B8476" t="str">
        <f>'4Z'!$Y$123</f>
        <v>B0185GS03</v>
      </c>
      <c r="F8476" t="str">
        <f>IF(ISBLANK('4Z'!$D$123),"",'4Z'!$D$123)</f>
        <v/>
      </c>
    </row>
    <row r="8477" spans="1:6">
      <c r="A8477" t="s">
        <v>15695</v>
      </c>
      <c r="B8477" t="str">
        <f>'4Z'!$Z$123</f>
        <v>B0185GS04</v>
      </c>
      <c r="F8477" t="str">
        <f>IF(ISBLANK('4Z'!$E$123),"",'4Z'!$E$123)</f>
        <v/>
      </c>
    </row>
    <row r="8478" spans="1:6">
      <c r="A8478" t="s">
        <v>15695</v>
      </c>
      <c r="B8478" t="str">
        <f>'4Z'!$Y$124</f>
        <v>B0186GS03</v>
      </c>
      <c r="F8478" t="str">
        <f>IF(ISBLANK('4Z'!$D$124),"",'4Z'!$D$124)</f>
        <v/>
      </c>
    </row>
    <row r="8479" spans="1:6">
      <c r="A8479" t="s">
        <v>15695</v>
      </c>
      <c r="B8479" t="str">
        <f>'4Z'!$Z$124</f>
        <v>B0186GS04</v>
      </c>
      <c r="F8479" t="str">
        <f>IF(ISBLANK('4Z'!$E$124),"",'4Z'!$E$124)</f>
        <v/>
      </c>
    </row>
    <row r="8480" spans="1:6">
      <c r="A8480" t="s">
        <v>15695</v>
      </c>
      <c r="B8480" t="str">
        <f>'4Z'!$Y$125</f>
        <v>B0187GS03</v>
      </c>
      <c r="F8480" t="str">
        <f>IF(ISBLANK('4Z'!$D$125),"",'4Z'!$D$125)</f>
        <v/>
      </c>
    </row>
    <row r="8481" spans="1:6">
      <c r="A8481" t="s">
        <v>15695</v>
      </c>
      <c r="B8481" t="str">
        <f>'4Z'!$Z$125</f>
        <v>B0187GS04</v>
      </c>
      <c r="F8481" t="str">
        <f>IF(ISBLANK('4Z'!$E$125),"",'4Z'!$E$125)</f>
        <v/>
      </c>
    </row>
    <row r="8482" spans="1:6">
      <c r="A8482" t="s">
        <v>15695</v>
      </c>
      <c r="B8482" t="str">
        <f>'4Z'!$Y$126</f>
        <v>B0188GS03</v>
      </c>
      <c r="F8482" t="str">
        <f>IF(ISBLANK('4Z'!$D$126),"",'4Z'!$D$126)</f>
        <v/>
      </c>
    </row>
    <row r="8483" spans="1:6">
      <c r="A8483" t="s">
        <v>15695</v>
      </c>
      <c r="B8483" t="str">
        <f>'4Z'!$Z$126</f>
        <v>B0188GS04</v>
      </c>
      <c r="F8483" t="str">
        <f>IF(ISBLANK('4Z'!$E$126),"",'4Z'!$E$126)</f>
        <v/>
      </c>
    </row>
    <row r="8484" spans="1:6">
      <c r="A8484" t="s">
        <v>15695</v>
      </c>
      <c r="B8484" t="str">
        <f>'4Z'!$Y$127</f>
        <v>B0189GS03</v>
      </c>
      <c r="F8484" t="str">
        <f>IF(ISBLANK('4Z'!$D$127),"",'4Z'!$D$127)</f>
        <v/>
      </c>
    </row>
    <row r="8485" spans="1:6">
      <c r="A8485" t="s">
        <v>15695</v>
      </c>
      <c r="B8485" t="str">
        <f>'4Z'!$Z$127</f>
        <v>B0189GS04</v>
      </c>
      <c r="F8485" t="str">
        <f>IF(ISBLANK('4Z'!$E$127),"",'4Z'!$E$127)</f>
        <v/>
      </c>
    </row>
    <row r="8486" spans="1:6">
      <c r="A8486" t="s">
        <v>15695</v>
      </c>
      <c r="B8486" t="str">
        <f>'4Z'!$Y$128</f>
        <v>B0190GS03</v>
      </c>
      <c r="F8486" t="str">
        <f>IF(ISBLANK('4Z'!$D$128),"",'4Z'!$D$128)</f>
        <v/>
      </c>
    </row>
    <row r="8487" spans="1:6">
      <c r="A8487" t="s">
        <v>15695</v>
      </c>
      <c r="B8487" t="str">
        <f>'4Z'!$Z$128</f>
        <v>B0190GS04</v>
      </c>
      <c r="F8487" t="str">
        <f>IF(ISBLANK('4Z'!$E$128),"",'4Z'!$E$128)</f>
        <v/>
      </c>
    </row>
    <row r="8488" spans="1:6">
      <c r="A8488" t="s">
        <v>15695</v>
      </c>
      <c r="B8488" t="str">
        <f>'4Z'!$Y$129</f>
        <v>B0191GS03</v>
      </c>
      <c r="F8488" t="str">
        <f>IF(ISBLANK('4Z'!$D$129),"",'4Z'!$D$129)</f>
        <v/>
      </c>
    </row>
    <row r="8489" spans="1:6">
      <c r="A8489" t="s">
        <v>15695</v>
      </c>
      <c r="B8489" t="str">
        <f>'4Z'!$Z$129</f>
        <v>B0191GS04</v>
      </c>
      <c r="F8489" t="str">
        <f>IF(ISBLANK('4Z'!$E$129),"",'4Z'!$E$129)</f>
        <v/>
      </c>
    </row>
    <row r="8490" spans="1:6">
      <c r="A8490" t="s">
        <v>15695</v>
      </c>
      <c r="B8490" t="str">
        <f>'4Z'!$Y$130</f>
        <v>B0192GS03</v>
      </c>
      <c r="F8490" t="str">
        <f>IF(ISBLANK('4Z'!$D$130),"",'4Z'!$D$130)</f>
        <v/>
      </c>
    </row>
    <row r="8491" spans="1:6">
      <c r="A8491" t="s">
        <v>15695</v>
      </c>
      <c r="B8491" t="str">
        <f>'4Z'!$Z$130</f>
        <v>B0192GS04</v>
      </c>
      <c r="F8491" t="str">
        <f>IF(ISBLANK('4Z'!$E$130),"",'4Z'!$E$130)</f>
        <v/>
      </c>
    </row>
    <row r="8492" spans="1:6">
      <c r="A8492" t="s">
        <v>15695</v>
      </c>
      <c r="B8492" t="str">
        <f>'4Z'!$Y$137</f>
        <v>B0193GS01</v>
      </c>
      <c r="F8492" t="str">
        <f>IF(ISBLANK('4Z'!$D$137),"",'4Z'!$D$137)</f>
        <v/>
      </c>
    </row>
    <row r="8493" spans="1:6">
      <c r="A8493" t="s">
        <v>15695</v>
      </c>
      <c r="B8493" t="str">
        <f>'4Z'!$Z$137</f>
        <v>B0193GS02</v>
      </c>
      <c r="F8493" t="str">
        <f>IF(ISBLANK('4Z'!$E$137),"",'4Z'!$E$137)</f>
        <v/>
      </c>
    </row>
    <row r="8494" spans="1:6">
      <c r="A8494" t="s">
        <v>15739</v>
      </c>
      <c r="B8494" t="str">
        <f>'5A'!$R$8</f>
        <v>B0009WRAVIR</v>
      </c>
      <c r="F8494" t="str">
        <f>IF(ISBLANK('5A'!$E$8),"",'5A'!$E$8)</f>
        <v/>
      </c>
    </row>
    <row r="8495" spans="1:6">
      <c r="A8495" t="s">
        <v>15739</v>
      </c>
      <c r="B8495" t="str">
        <f>'5A'!$R$9</f>
        <v>B0009WRAVPSR</v>
      </c>
      <c r="F8495" t="str">
        <f>IF(ISBLANK('5A'!$E$9),"",'5A'!$E$9)</f>
        <v/>
      </c>
    </row>
    <row r="8496" spans="1:6">
      <c r="A8496" t="s">
        <v>15739</v>
      </c>
      <c r="B8496" t="str">
        <f>'5A'!$R$10</f>
        <v>B0009WRAVRA</v>
      </c>
      <c r="F8496" t="str">
        <f>IF(ISBLANK('5A'!$E$10),"",'5A'!$E$10)</f>
        <v/>
      </c>
    </row>
    <row r="8497" spans="1:6">
      <c r="A8497" t="s">
        <v>15739</v>
      </c>
      <c r="B8497" s="2079" t="str">
        <f>'5A'!$R$11</f>
        <v>B0009WRAVGW</v>
      </c>
      <c r="F8497" t="str">
        <f>IF(ISBLANK('5A'!$E$11),"",'5A'!$E$11)</f>
        <v/>
      </c>
    </row>
    <row r="8498" spans="1:6">
      <c r="A8498" t="s">
        <v>15739</v>
      </c>
      <c r="B8498" s="2079" t="str">
        <f>'5A'!$R$12</f>
        <v>B0009WRAVAR</v>
      </c>
      <c r="F8498" t="str">
        <f>IF(ISBLANK('5A'!$E$12),"",'5A'!$E$12)</f>
        <v/>
      </c>
    </row>
    <row r="8499" spans="1:6">
      <c r="A8499" t="s">
        <v>15739</v>
      </c>
      <c r="B8499" s="2079" t="str">
        <f>'5A'!$R$13</f>
        <v>B0009WRAVASR</v>
      </c>
      <c r="F8499" t="str">
        <f>IF(ISBLANK('5A'!$E$13),"",'5A'!$E$13)</f>
        <v/>
      </c>
    </row>
    <row r="8500" spans="1:6">
      <c r="A8500" t="s">
        <v>15739</v>
      </c>
      <c r="B8500" s="2079" t="str">
        <f>'5A'!$R$14</f>
        <v>B0009WRAVSA</v>
      </c>
      <c r="F8500" t="str">
        <f>IF(ISBLANK('5A'!$E$14),"",'5A'!$E$14)</f>
        <v/>
      </c>
    </row>
    <row r="8501" spans="1:6">
      <c r="A8501" t="s">
        <v>15739</v>
      </c>
      <c r="B8501" s="2079" t="str">
        <f>'5A'!$R$15</f>
        <v>B0009WRAVWRS</v>
      </c>
      <c r="F8501" t="str">
        <f>IF(ISBLANK('5A'!$E$15),"",'5A'!$E$15)</f>
        <v/>
      </c>
    </row>
    <row r="8502" spans="1:6">
      <c r="A8502" t="s">
        <v>15739</v>
      </c>
      <c r="B8502" t="str">
        <f>'5A'!$R$16</f>
        <v>BN4830</v>
      </c>
      <c r="F8502" t="str">
        <f>IF(ISBLANK('5A'!$E$16),"",'5A'!$E$16)</f>
        <v/>
      </c>
    </row>
    <row r="8503" spans="1:6">
      <c r="A8503" t="s">
        <v>15739</v>
      </c>
      <c r="B8503" t="str">
        <f>'5A'!$R$17</f>
        <v>BN4849</v>
      </c>
      <c r="F8503" t="str">
        <f>IF(ISBLANK('5A'!$E$17),"",'5A'!$E$17)</f>
        <v/>
      </c>
    </row>
    <row r="8504" spans="1:6">
      <c r="A8504" t="s">
        <v>15739</v>
      </c>
      <c r="B8504" t="str">
        <f>'5A'!$R$18</f>
        <v>BN4835</v>
      </c>
      <c r="F8504" t="str">
        <f>IF(ISBLANK('5A'!$E$18),"",'5A'!$E$18)</f>
        <v/>
      </c>
    </row>
    <row r="8505" spans="1:6">
      <c r="A8505" t="s">
        <v>15739</v>
      </c>
      <c r="B8505" t="str">
        <f>'5A'!$R$19</f>
        <v>BN4851</v>
      </c>
      <c r="F8505" t="str">
        <f>IF(ISBLANK('5A'!$E$19),"",'5A'!$E$19)</f>
        <v/>
      </c>
    </row>
    <row r="8506" spans="1:6">
      <c r="A8506" t="s">
        <v>15739</v>
      </c>
      <c r="B8506" t="str">
        <f>'5A'!$R$20</f>
        <v>BN4852</v>
      </c>
      <c r="F8506" t="str">
        <f>IF(ISBLANK('5A'!$E$20),"",'5A'!$E$20)</f>
        <v/>
      </c>
    </row>
    <row r="8507" spans="1:6">
      <c r="A8507" t="s">
        <v>15739</v>
      </c>
      <c r="B8507" t="str">
        <f>'5A'!$R$21</f>
        <v>BN4853</v>
      </c>
      <c r="F8507" t="str">
        <f>IF(ISBLANK('5A'!$E$21),"",'5A'!$E$21)</f>
        <v/>
      </c>
    </row>
    <row r="8508" spans="1:6">
      <c r="A8508" t="s">
        <v>15739</v>
      </c>
      <c r="B8508" t="str">
        <f>'5A'!$R$22</f>
        <v>BN4856</v>
      </c>
      <c r="F8508" t="str">
        <f>IF(ISBLANK('5A'!$E$22),"",'5A'!$E$22)</f>
        <v/>
      </c>
    </row>
    <row r="8509" spans="1:6">
      <c r="A8509" t="s">
        <v>15739</v>
      </c>
      <c r="B8509" t="str">
        <f>'5A'!$R$23</f>
        <v>BN4857</v>
      </c>
      <c r="F8509" t="str">
        <f>IF(ISBLANK('5A'!$E$23),"",'5A'!$E$23)</f>
        <v/>
      </c>
    </row>
    <row r="8510" spans="1:6">
      <c r="A8510" t="s">
        <v>15739</v>
      </c>
      <c r="B8510" t="str">
        <f>'5A'!$R$24</f>
        <v>BN4843</v>
      </c>
      <c r="F8510">
        <f>IF(ISBLANK('5A'!$E$24),"",'5A'!$E$24)</f>
        <v>0</v>
      </c>
    </row>
    <row r="8511" spans="1:6">
      <c r="A8511" t="s">
        <v>15739</v>
      </c>
      <c r="B8511" t="str">
        <f>'5A'!$R$25</f>
        <v>BN10190</v>
      </c>
      <c r="F8511" t="str">
        <f>IF(ISBLANK('5A'!$E$25),"",'5A'!$E$25)</f>
        <v/>
      </c>
    </row>
    <row r="8512" spans="1:6">
      <c r="A8512" t="s">
        <v>15739</v>
      </c>
      <c r="B8512" t="str">
        <f>'5A'!$R$26</f>
        <v>BN10191</v>
      </c>
      <c r="F8512" t="str">
        <f>IF(ISBLANK('5A'!$E$26),"",'5A'!$E$26)</f>
        <v/>
      </c>
    </row>
    <row r="8513" spans="1:6">
      <c r="A8513" t="s">
        <v>15739</v>
      </c>
      <c r="B8513" t="str">
        <f>'5A'!$R$27</f>
        <v>W5003</v>
      </c>
      <c r="F8513" t="str">
        <f>IF(ISBLANK('5A'!$E$27),"",'5A'!$E$27)</f>
        <v/>
      </c>
    </row>
    <row r="8514" spans="1:6">
      <c r="A8514" t="s">
        <v>15739</v>
      </c>
      <c r="B8514" t="str">
        <f>'5A'!$R$28</f>
        <v>W5003CAP</v>
      </c>
      <c r="F8514" t="str">
        <f>IF(ISBLANK('5A'!$E$28),"",'5A'!$E$28)</f>
        <v/>
      </c>
    </row>
    <row r="8515" spans="1:6">
      <c r="A8515" t="s">
        <v>15739</v>
      </c>
      <c r="B8515" t="str">
        <f>'5A'!$R$29</f>
        <v>BN10290</v>
      </c>
      <c r="F8515" t="str">
        <f>IF(ISBLANK('5A'!$E$29),"",'5A'!$E$29)</f>
        <v/>
      </c>
    </row>
    <row r="8516" spans="1:6">
      <c r="A8516" t="s">
        <v>15739</v>
      </c>
      <c r="B8516" t="str">
        <f>'5A'!$R$30</f>
        <v>BN4861</v>
      </c>
      <c r="F8516" t="str">
        <f>IF(ISBLANK('5A'!$E$30),"",'5A'!$E$30)</f>
        <v/>
      </c>
    </row>
    <row r="8517" spans="1:6">
      <c r="A8517" t="s">
        <v>15739</v>
      </c>
      <c r="B8517" t="str">
        <f>'5A'!$R$31</f>
        <v>B0009WRAVEC</v>
      </c>
      <c r="F8517" t="str">
        <f>IF(ISBLANK('5A'!$E$31),"",'5A'!$E$31)</f>
        <v/>
      </c>
    </row>
    <row r="8518" spans="1:6">
      <c r="A8518" t="s">
        <v>15739</v>
      </c>
      <c r="B8518" t="str">
        <f>'5A'!$R$32</f>
        <v>B0009WRAVTNI</v>
      </c>
      <c r="F8518" t="str">
        <f>IF(ISBLANK('5A'!$E$32),"",'5A'!$E$32)</f>
        <v/>
      </c>
    </row>
    <row r="8519" spans="1:6">
      <c r="A8519" t="s">
        <v>15739</v>
      </c>
      <c r="B8519" s="2079" t="str">
        <f>'5A'!$R$33</f>
        <v>B0009WRAVWI3</v>
      </c>
      <c r="F8519" t="str">
        <f>IF(ISBLANK('5A'!$E$33),"",'5A'!$E$33)</f>
        <v/>
      </c>
    </row>
    <row r="8520" spans="1:6">
      <c r="A8520" t="s">
        <v>15739</v>
      </c>
      <c r="B8520" t="str">
        <f>'5A'!$R$34</f>
        <v>B0009WRAVTNE</v>
      </c>
      <c r="F8520" t="str">
        <f>IF(ISBLANK('5A'!$E$34),"",'5A'!$E$34)</f>
        <v/>
      </c>
    </row>
    <row r="8521" spans="1:6">
      <c r="A8521" t="s">
        <v>15739</v>
      </c>
      <c r="B8521" s="2079" t="str">
        <f>'5A'!$R$35</f>
        <v>B0009WRAVWE3</v>
      </c>
      <c r="F8521" t="str">
        <f>IF(ISBLANK('5A'!$E$35),"",'5A'!$E$35)</f>
        <v/>
      </c>
    </row>
    <row r="8522" spans="1:6">
      <c r="A8522" t="s">
        <v>15739</v>
      </c>
      <c r="B8522" s="2079" t="str">
        <f>'5A'!$R$36</f>
        <v>BN4859</v>
      </c>
      <c r="F8522" t="str">
        <f>IF(ISBLANK('5A'!$E$36),"",'5A'!$E$36)</f>
        <v/>
      </c>
    </row>
    <row r="8523" spans="1:6">
      <c r="A8523" t="s">
        <v>15739</v>
      </c>
      <c r="B8523" s="2079" t="str">
        <f>'5A'!$R$37</f>
        <v>B4860_TOT</v>
      </c>
      <c r="F8523" t="str">
        <f>IF(ISBLANK('5A'!$E$37),"",'5A'!$E$37)</f>
        <v/>
      </c>
    </row>
    <row r="8524" spans="1:6">
      <c r="A8524" t="s">
        <v>15740</v>
      </c>
      <c r="B8524" t="str">
        <f>'5B'!$AE$8</f>
        <v>BM102IR</v>
      </c>
      <c r="F8524" t="str">
        <f>IF(ISBLANK('5B'!$E$8),"",'5B'!$E$8)</f>
        <v/>
      </c>
    </row>
    <row r="8525" spans="1:6">
      <c r="A8525" t="s">
        <v>15740</v>
      </c>
      <c r="B8525" t="str">
        <f>'5B'!$AF$8</f>
        <v>BM102PS</v>
      </c>
      <c r="F8525" t="str">
        <f>IF(ISBLANK('5B'!$F$8),"",'5B'!$F$8)</f>
        <v/>
      </c>
    </row>
    <row r="8526" spans="1:6">
      <c r="A8526" t="s">
        <v>15740</v>
      </c>
      <c r="B8526" t="str">
        <f>'5B'!$AG$8</f>
        <v>BM102RS</v>
      </c>
      <c r="F8526" t="str">
        <f>IF(ISBLANK('5B'!$G$8),"",'5B'!$G$8)</f>
        <v/>
      </c>
    </row>
    <row r="8527" spans="1:6">
      <c r="A8527" t="s">
        <v>15740</v>
      </c>
      <c r="B8527" t="str">
        <f>'5B'!$AH$8</f>
        <v>BM102BO</v>
      </c>
      <c r="F8527" t="str">
        <f>IF(ISBLANK('5B'!$H$8),"",'5B'!$H$8)</f>
        <v/>
      </c>
    </row>
    <row r="8528" spans="1:6">
      <c r="A8528" t="s">
        <v>15740</v>
      </c>
      <c r="B8528" t="str">
        <f>'5B'!$AI$8</f>
        <v>BM102AR</v>
      </c>
      <c r="F8528" t="str">
        <f>IF(ISBLANK('5B'!$I$8),"",'5B'!$I$8)</f>
        <v/>
      </c>
    </row>
    <row r="8529" spans="1:6">
      <c r="A8529" t="s">
        <v>15740</v>
      </c>
      <c r="B8529" t="str">
        <f>'5B'!$AJ$8</f>
        <v>BM102ASR</v>
      </c>
      <c r="F8529" t="str">
        <f>IF(ISBLANK('5B'!$J$8),"",'5B'!$J$8)</f>
        <v/>
      </c>
    </row>
    <row r="8530" spans="1:6">
      <c r="A8530" t="s">
        <v>15740</v>
      </c>
      <c r="B8530" t="str">
        <f>'5B'!$AK$8</f>
        <v>BM102WROT</v>
      </c>
      <c r="F8530" t="str">
        <f>IF(ISBLANK('5B'!$K$8),"",'5B'!$K$8)</f>
        <v/>
      </c>
    </row>
    <row r="8531" spans="1:6">
      <c r="A8531" t="s">
        <v>15740</v>
      </c>
      <c r="B8531" t="str">
        <f>'5B'!$AL$8</f>
        <v>BM102WRTOT</v>
      </c>
      <c r="F8531">
        <f>IF(ISBLANK('5B'!$L$8),"",'5B'!$L$8)</f>
        <v>0</v>
      </c>
    </row>
    <row r="8532" spans="1:6">
      <c r="A8532" t="s">
        <v>15740</v>
      </c>
      <c r="B8532" t="str">
        <f>'5B'!$AE$9</f>
        <v>BM836IR</v>
      </c>
      <c r="F8532" t="str">
        <f>IF(ISBLANK('5B'!$E$9),"",'5B'!$E$9)</f>
        <v/>
      </c>
    </row>
    <row r="8533" spans="1:6">
      <c r="A8533" t="s">
        <v>15740</v>
      </c>
      <c r="B8533" t="str">
        <f>'5B'!$AF$9</f>
        <v>BM836PS</v>
      </c>
      <c r="F8533" t="str">
        <f>IF(ISBLANK('5B'!$F$9),"",'5B'!$F$9)</f>
        <v/>
      </c>
    </row>
    <row r="8534" spans="1:6">
      <c r="A8534" t="s">
        <v>15740</v>
      </c>
      <c r="B8534" t="str">
        <f>'5B'!$AG$9</f>
        <v>BM836RS</v>
      </c>
      <c r="F8534" t="str">
        <f>IF(ISBLANK('5B'!$G$9),"",'5B'!$G$9)</f>
        <v/>
      </c>
    </row>
    <row r="8535" spans="1:6">
      <c r="A8535" t="s">
        <v>15740</v>
      </c>
      <c r="B8535" t="str">
        <f>'5B'!$AH$9</f>
        <v>BM836BO</v>
      </c>
      <c r="F8535" t="str">
        <f>IF(ISBLANK('5B'!$H$9),"",'5B'!$H$9)</f>
        <v/>
      </c>
    </row>
    <row r="8536" spans="1:6">
      <c r="A8536" t="s">
        <v>15740</v>
      </c>
      <c r="B8536" t="str">
        <f>'5B'!$AI$9</f>
        <v>BM836AR</v>
      </c>
      <c r="F8536" t="str">
        <f>IF(ISBLANK('5B'!$I$9),"",'5B'!$I$9)</f>
        <v/>
      </c>
    </row>
    <row r="8537" spans="1:6">
      <c r="A8537" t="s">
        <v>15740</v>
      </c>
      <c r="B8537" t="str">
        <f>'5B'!$AJ$9</f>
        <v>BM836ASR</v>
      </c>
      <c r="F8537" t="str">
        <f>IF(ISBLANK('5B'!$J$9),"",'5B'!$J$9)</f>
        <v/>
      </c>
    </row>
    <row r="8538" spans="1:6">
      <c r="A8538" t="s">
        <v>15740</v>
      </c>
      <c r="B8538" t="str">
        <f>'5B'!$AK$9</f>
        <v>BM836WROT</v>
      </c>
      <c r="F8538" t="str">
        <f>IF(ISBLANK('5B'!$K$9),"",'5B'!$K$9)</f>
        <v/>
      </c>
    </row>
    <row r="8539" spans="1:6">
      <c r="A8539" t="s">
        <v>15740</v>
      </c>
      <c r="B8539" t="str">
        <f>'5B'!$AL$9</f>
        <v>BM836WRTOT</v>
      </c>
      <c r="F8539">
        <f>IF(ISBLANK('5B'!$L$9),"",'5B'!$L$9)</f>
        <v>0</v>
      </c>
    </row>
    <row r="8540" spans="1:6">
      <c r="A8540" t="s">
        <v>15740</v>
      </c>
      <c r="B8540" t="str">
        <f>'5B'!$AE$10</f>
        <v>WS1003IR</v>
      </c>
      <c r="F8540" t="str">
        <f>IF(ISBLANK('5B'!$E$10),"",'5B'!$E$10)</f>
        <v/>
      </c>
    </row>
    <row r="8541" spans="1:6">
      <c r="A8541" t="s">
        <v>15740</v>
      </c>
      <c r="B8541" t="str">
        <f>'5B'!$AF$10</f>
        <v>WS1003PS</v>
      </c>
      <c r="F8541" t="str">
        <f>IF(ISBLANK('5B'!$F$10),"",'5B'!$F$10)</f>
        <v/>
      </c>
    </row>
    <row r="8542" spans="1:6">
      <c r="A8542" t="s">
        <v>15740</v>
      </c>
      <c r="B8542" t="str">
        <f>'5B'!$AG$10</f>
        <v>WS1003RS</v>
      </c>
      <c r="F8542" t="str">
        <f>IF(ISBLANK('5B'!$G$10),"",'5B'!$G$10)</f>
        <v/>
      </c>
    </row>
    <row r="8543" spans="1:6">
      <c r="A8543" t="s">
        <v>15740</v>
      </c>
      <c r="B8543" t="str">
        <f>'5B'!$AH$10</f>
        <v>WS1003BO</v>
      </c>
      <c r="F8543" t="str">
        <f>IF(ISBLANK('5B'!$H$10),"",'5B'!$H$10)</f>
        <v/>
      </c>
    </row>
    <row r="8544" spans="1:6">
      <c r="A8544" t="s">
        <v>15740</v>
      </c>
      <c r="B8544" t="str">
        <f>'5B'!$AI$10</f>
        <v>WS1003AR</v>
      </c>
      <c r="F8544" t="str">
        <f>IF(ISBLANK('5B'!$I$10),"",'5B'!$I$10)</f>
        <v/>
      </c>
    </row>
    <row r="8545" spans="1:6">
      <c r="A8545" t="s">
        <v>15740</v>
      </c>
      <c r="B8545" t="str">
        <f>'5B'!$AJ$10</f>
        <v>WS1003ASR</v>
      </c>
      <c r="F8545" t="str">
        <f>IF(ISBLANK('5B'!$J$10),"",'5B'!$J$10)</f>
        <v/>
      </c>
    </row>
    <row r="8546" spans="1:6">
      <c r="A8546" t="s">
        <v>15740</v>
      </c>
      <c r="B8546" t="str">
        <f>'5B'!$AK$10</f>
        <v>WS1003WROT</v>
      </c>
      <c r="F8546" t="str">
        <f>IF(ISBLANK('5B'!$K$10),"",'5B'!$K$10)</f>
        <v/>
      </c>
    </row>
    <row r="8547" spans="1:6">
      <c r="A8547" t="s">
        <v>15740</v>
      </c>
      <c r="B8547" t="str">
        <f>'5B'!$AL$10</f>
        <v>WS1003WRTOT</v>
      </c>
      <c r="F8547">
        <f>IF(ISBLANK('5B'!$L$10),"",'5B'!$L$10)</f>
        <v>0</v>
      </c>
    </row>
    <row r="8548" spans="1:6">
      <c r="A8548" t="s">
        <v>15740</v>
      </c>
      <c r="B8548" t="str">
        <f>'5B'!$AE$11</f>
        <v>BM240IR</v>
      </c>
      <c r="F8548" t="str">
        <f>IF(ISBLANK('5B'!$E$11),"",'5B'!$E$11)</f>
        <v/>
      </c>
    </row>
    <row r="8549" spans="1:6">
      <c r="A8549" t="s">
        <v>15740</v>
      </c>
      <c r="B8549" t="str">
        <f>'5B'!$AF$11</f>
        <v>BM240PS</v>
      </c>
      <c r="F8549" t="str">
        <f>IF(ISBLANK('5B'!$F$11),"",'5B'!$F$11)</f>
        <v/>
      </c>
    </row>
    <row r="8550" spans="1:6">
      <c r="A8550" t="s">
        <v>15740</v>
      </c>
      <c r="B8550" t="str">
        <f>'5B'!$AG$11</f>
        <v>BM240RS</v>
      </c>
      <c r="F8550" t="str">
        <f>IF(ISBLANK('5B'!$G$11),"",'5B'!$G$11)</f>
        <v/>
      </c>
    </row>
    <row r="8551" spans="1:6">
      <c r="A8551" t="s">
        <v>15740</v>
      </c>
      <c r="B8551" t="str">
        <f>'5B'!$AH$11</f>
        <v>BM240BO</v>
      </c>
      <c r="F8551" t="str">
        <f>IF(ISBLANK('5B'!$H$11),"",'5B'!$H$11)</f>
        <v/>
      </c>
    </row>
    <row r="8552" spans="1:6">
      <c r="A8552" t="s">
        <v>15740</v>
      </c>
      <c r="B8552" t="str">
        <f>'5B'!$AI$11</f>
        <v>BM240AR</v>
      </c>
      <c r="F8552" t="str">
        <f>IF(ISBLANK('5B'!$I$11),"",'5B'!$I$11)</f>
        <v/>
      </c>
    </row>
    <row r="8553" spans="1:6">
      <c r="A8553" t="s">
        <v>15740</v>
      </c>
      <c r="B8553" t="str">
        <f>'5B'!$AJ$11</f>
        <v>BM240ASR</v>
      </c>
      <c r="F8553" t="str">
        <f>IF(ISBLANK('5B'!$J$11),"",'5B'!$J$11)</f>
        <v/>
      </c>
    </row>
    <row r="8554" spans="1:6">
      <c r="A8554" t="s">
        <v>15740</v>
      </c>
      <c r="B8554" t="str">
        <f>'5B'!$AK$11</f>
        <v>BM240WROT</v>
      </c>
      <c r="F8554" t="str">
        <f>IF(ISBLANK('5B'!$K$11),"",'5B'!$K$11)</f>
        <v/>
      </c>
    </row>
    <row r="8555" spans="1:6">
      <c r="A8555" t="s">
        <v>15740</v>
      </c>
      <c r="B8555" t="str">
        <f>'5B'!$AL$11</f>
        <v>BM240WRTOT</v>
      </c>
      <c r="F8555">
        <f>IF(ISBLANK('5B'!$L$11),"",'5B'!$L$11)</f>
        <v>0</v>
      </c>
    </row>
    <row r="8556" spans="1:6">
      <c r="A8556" t="s">
        <v>15740</v>
      </c>
      <c r="B8556" t="str">
        <f>'5B'!$AE$14</f>
        <v>WS1005IR</v>
      </c>
      <c r="F8556" t="str">
        <f>IF(ISBLANK('5B'!$E$14),"",'5B'!$E$14)</f>
        <v/>
      </c>
    </row>
    <row r="8557" spans="1:6">
      <c r="A8557" t="s">
        <v>15740</v>
      </c>
      <c r="B8557" t="str">
        <f>'5B'!$AF$14</f>
        <v>WS1005PS</v>
      </c>
      <c r="F8557" t="str">
        <f>IF(ISBLANK('5B'!$F$14),"",'5B'!$F$14)</f>
        <v/>
      </c>
    </row>
    <row r="8558" spans="1:6">
      <c r="A8558" t="s">
        <v>15740</v>
      </c>
      <c r="B8558" t="str">
        <f>'5B'!$AG$14</f>
        <v>WS1005RS</v>
      </c>
      <c r="F8558" t="str">
        <f>IF(ISBLANK('5B'!$G$14),"",'5B'!$G$14)</f>
        <v/>
      </c>
    </row>
    <row r="8559" spans="1:6">
      <c r="A8559" t="s">
        <v>15740</v>
      </c>
      <c r="B8559" t="str">
        <f>'5B'!$AH$14</f>
        <v>WS1005BO</v>
      </c>
      <c r="F8559" t="str">
        <f>IF(ISBLANK('5B'!$H$14),"",'5B'!$H$14)</f>
        <v/>
      </c>
    </row>
    <row r="8560" spans="1:6">
      <c r="A8560" t="s">
        <v>15740</v>
      </c>
      <c r="B8560" t="str">
        <f>'5B'!$AI$14</f>
        <v>WS1005AR</v>
      </c>
      <c r="F8560" t="str">
        <f>IF(ISBLANK('5B'!$I$14),"",'5B'!$I$14)</f>
        <v/>
      </c>
    </row>
    <row r="8561" spans="1:6">
      <c r="A8561" t="s">
        <v>15740</v>
      </c>
      <c r="B8561" t="str">
        <f>'5B'!$AJ$14</f>
        <v>WS1005ASR</v>
      </c>
      <c r="F8561" t="str">
        <f>IF(ISBLANK('5B'!$J$14),"",'5B'!$J$14)</f>
        <v/>
      </c>
    </row>
    <row r="8562" spans="1:6">
      <c r="A8562" t="s">
        <v>15740</v>
      </c>
      <c r="B8562" t="str">
        <f>'5B'!$AK$14</f>
        <v>WS1005WROT</v>
      </c>
      <c r="F8562" t="str">
        <f>IF(ISBLANK('5B'!$K$14),"",'5B'!$K$14)</f>
        <v/>
      </c>
    </row>
    <row r="8563" spans="1:6">
      <c r="A8563" t="s">
        <v>15740</v>
      </c>
      <c r="B8563" t="str">
        <f>'5B'!$AL$14</f>
        <v>WS1005WRTOT</v>
      </c>
      <c r="F8563">
        <f>IF(ISBLANK('5B'!$L$14),"",'5B'!$L$14)</f>
        <v>0</v>
      </c>
    </row>
    <row r="8564" spans="1:6">
      <c r="A8564" t="s">
        <v>15740</v>
      </c>
      <c r="B8564" t="str">
        <f>'5B'!$AE$15</f>
        <v>WS1006IR</v>
      </c>
      <c r="F8564" t="str">
        <f>IF(ISBLANK('5B'!$E$15),"",'5B'!$E$15)</f>
        <v/>
      </c>
    </row>
    <row r="8565" spans="1:6">
      <c r="A8565" t="s">
        <v>15740</v>
      </c>
      <c r="B8565" t="str">
        <f>'5B'!$AF$15</f>
        <v>WS1006PS</v>
      </c>
      <c r="F8565" t="str">
        <f>IF(ISBLANK('5B'!$F$15),"",'5B'!$F$15)</f>
        <v/>
      </c>
    </row>
    <row r="8566" spans="1:6">
      <c r="A8566" t="s">
        <v>15740</v>
      </c>
      <c r="B8566" t="str">
        <f>'5B'!$AG$15</f>
        <v>WS1006RS</v>
      </c>
      <c r="F8566" t="str">
        <f>IF(ISBLANK('5B'!$G$15),"",'5B'!$G$15)</f>
        <v/>
      </c>
    </row>
    <row r="8567" spans="1:6">
      <c r="A8567" t="s">
        <v>15740</v>
      </c>
      <c r="B8567" t="str">
        <f>'5B'!$AH$15</f>
        <v>WS1006BO</v>
      </c>
      <c r="F8567" t="str">
        <f>IF(ISBLANK('5B'!$H$15),"",'5B'!$H$15)</f>
        <v/>
      </c>
    </row>
    <row r="8568" spans="1:6">
      <c r="A8568" t="s">
        <v>15740</v>
      </c>
      <c r="B8568" t="str">
        <f>'5B'!$AI$15</f>
        <v>WS1006AR</v>
      </c>
      <c r="F8568" t="str">
        <f>IF(ISBLANK('5B'!$I$15),"",'5B'!$I$15)</f>
        <v/>
      </c>
    </row>
    <row r="8569" spans="1:6">
      <c r="A8569" t="s">
        <v>15740</v>
      </c>
      <c r="B8569" t="str">
        <f>'5B'!$AJ$15</f>
        <v>WS1006ASR</v>
      </c>
      <c r="F8569" t="str">
        <f>IF(ISBLANK('5B'!$J$15),"",'5B'!$J$15)</f>
        <v/>
      </c>
    </row>
    <row r="8570" spans="1:6">
      <c r="A8570" t="s">
        <v>15740</v>
      </c>
      <c r="B8570" t="str">
        <f>'5B'!$AK$15</f>
        <v>WS1006WROT</v>
      </c>
      <c r="F8570" t="str">
        <f>IF(ISBLANK('5B'!$K$15),"",'5B'!$K$15)</f>
        <v/>
      </c>
    </row>
    <row r="8571" spans="1:6">
      <c r="A8571" t="s">
        <v>15740</v>
      </c>
      <c r="B8571" t="str">
        <f>'5B'!$AL$15</f>
        <v>WS1006WRTOT</v>
      </c>
      <c r="F8571">
        <f>IF(ISBLANK('5B'!$L$15),"",'5B'!$L$15)</f>
        <v>0</v>
      </c>
    </row>
    <row r="8572" spans="1:6">
      <c r="A8572" t="s">
        <v>15740</v>
      </c>
      <c r="B8572" t="str">
        <f>'5B'!$AE$16</f>
        <v>BM110IR</v>
      </c>
      <c r="F8572" t="str">
        <f>IF(ISBLANK('5B'!$E$16),"",'5B'!$E$16)</f>
        <v/>
      </c>
    </row>
    <row r="8573" spans="1:6">
      <c r="A8573" t="s">
        <v>15740</v>
      </c>
      <c r="B8573" t="str">
        <f>'5B'!$AF$16</f>
        <v>BM110PS</v>
      </c>
      <c r="F8573" t="str">
        <f>IF(ISBLANK('5B'!$F$16),"",'5B'!$F$16)</f>
        <v/>
      </c>
    </row>
    <row r="8574" spans="1:6">
      <c r="A8574" t="s">
        <v>15740</v>
      </c>
      <c r="B8574" t="str">
        <f>'5B'!$AG$16</f>
        <v>BM110RS</v>
      </c>
      <c r="F8574" t="str">
        <f>IF(ISBLANK('5B'!$G$16),"",'5B'!$G$16)</f>
        <v/>
      </c>
    </row>
    <row r="8575" spans="1:6">
      <c r="A8575" t="s">
        <v>15740</v>
      </c>
      <c r="B8575" t="str">
        <f>'5B'!$AH$16</f>
        <v>BM110BO</v>
      </c>
      <c r="F8575" t="str">
        <f>IF(ISBLANK('5B'!$H$16),"",'5B'!$H$16)</f>
        <v/>
      </c>
    </row>
    <row r="8576" spans="1:6">
      <c r="A8576" t="s">
        <v>15740</v>
      </c>
      <c r="B8576" t="str">
        <f>'5B'!$AI$16</f>
        <v>BM110AR</v>
      </c>
      <c r="F8576" t="str">
        <f>IF(ISBLANK('5B'!$I$16),"",'5B'!$I$16)</f>
        <v/>
      </c>
    </row>
    <row r="8577" spans="1:6">
      <c r="A8577" t="s">
        <v>15740</v>
      </c>
      <c r="B8577" t="str">
        <f>'5B'!$AJ$16</f>
        <v>BM110ASR</v>
      </c>
      <c r="F8577" t="str">
        <f>IF(ISBLANK('5B'!$J$16),"",'5B'!$J$16)</f>
        <v/>
      </c>
    </row>
    <row r="8578" spans="1:6">
      <c r="A8578" t="s">
        <v>15740</v>
      </c>
      <c r="B8578" t="str">
        <f>'5B'!$AK$16</f>
        <v>BM110WROT</v>
      </c>
      <c r="F8578" t="str">
        <f>IF(ISBLANK('5B'!$K$16),"",'5B'!$K$16)</f>
        <v/>
      </c>
    </row>
    <row r="8579" spans="1:6">
      <c r="A8579" t="s">
        <v>15740</v>
      </c>
      <c r="B8579" t="str">
        <f>'5B'!$AL$16</f>
        <v>BM110WRTOT</v>
      </c>
      <c r="F8579">
        <f>IF(ISBLANK('5B'!$L$16),"",'5B'!$L$16)</f>
        <v>0</v>
      </c>
    </row>
    <row r="8580" spans="1:6">
      <c r="A8580" t="s">
        <v>15740</v>
      </c>
      <c r="B8580" t="str">
        <f>'5B'!$AE$17</f>
        <v>BM817IR</v>
      </c>
      <c r="F8580" t="str">
        <f>IF(ISBLANK('5B'!$E$17),"",'5B'!$E$17)</f>
        <v/>
      </c>
    </row>
    <row r="8581" spans="1:6">
      <c r="A8581" t="s">
        <v>15740</v>
      </c>
      <c r="B8581" t="str">
        <f>'5B'!$AF$17</f>
        <v>BM817PS</v>
      </c>
      <c r="F8581" t="str">
        <f>IF(ISBLANK('5B'!$F$17),"",'5B'!$F$17)</f>
        <v/>
      </c>
    </row>
    <row r="8582" spans="1:6">
      <c r="A8582" t="s">
        <v>15740</v>
      </c>
      <c r="B8582" t="str">
        <f>'5B'!$AG$17</f>
        <v>BM817RS</v>
      </c>
      <c r="F8582" t="str">
        <f>IF(ISBLANK('5B'!$G$17),"",'5B'!$G$17)</f>
        <v/>
      </c>
    </row>
    <row r="8583" spans="1:6">
      <c r="A8583" t="s">
        <v>15740</v>
      </c>
      <c r="B8583" t="str">
        <f>'5B'!$AH$17</f>
        <v>BM817BO</v>
      </c>
      <c r="F8583" t="str">
        <f>IF(ISBLANK('5B'!$H$17),"",'5B'!$H$17)</f>
        <v/>
      </c>
    </row>
    <row r="8584" spans="1:6">
      <c r="A8584" t="s">
        <v>15740</v>
      </c>
      <c r="B8584" t="str">
        <f>'5B'!$AI$17</f>
        <v>BM817AR</v>
      </c>
      <c r="F8584" t="str">
        <f>IF(ISBLANK('5B'!$I$17),"",'5B'!$I$17)</f>
        <v/>
      </c>
    </row>
    <row r="8585" spans="1:6">
      <c r="A8585" t="s">
        <v>15740</v>
      </c>
      <c r="B8585" t="str">
        <f>'5B'!$AJ$17</f>
        <v>BM817ASR</v>
      </c>
      <c r="F8585" t="str">
        <f>IF(ISBLANK('5B'!$J$17),"",'5B'!$J$17)</f>
        <v/>
      </c>
    </row>
    <row r="8586" spans="1:6">
      <c r="A8586" t="s">
        <v>15740</v>
      </c>
      <c r="B8586" t="str">
        <f>'5B'!$AK$17</f>
        <v>BM817WROT</v>
      </c>
      <c r="F8586" t="str">
        <f>IF(ISBLANK('5B'!$K$17),"",'5B'!$K$17)</f>
        <v/>
      </c>
    </row>
    <row r="8587" spans="1:6">
      <c r="A8587" t="s">
        <v>15740</v>
      </c>
      <c r="B8587" t="str">
        <f>'5B'!$AL$17</f>
        <v>BM817WRTOT</v>
      </c>
      <c r="F8587">
        <f>IF(ISBLANK('5B'!$L$17),"",'5B'!$L$17)</f>
        <v>0</v>
      </c>
    </row>
    <row r="8588" spans="1:6">
      <c r="A8588" t="s">
        <v>15740</v>
      </c>
      <c r="B8588" t="str">
        <f>'5B'!$AE$18</f>
        <v>BM316IR</v>
      </c>
      <c r="F8588">
        <f>IF(ISBLANK('5B'!$E$18),"",'5B'!$E$18)</f>
        <v>0</v>
      </c>
    </row>
    <row r="8589" spans="1:6">
      <c r="A8589" t="s">
        <v>15740</v>
      </c>
      <c r="B8589" t="str">
        <f>'5B'!$AF$18</f>
        <v>BM316PS</v>
      </c>
      <c r="F8589">
        <f>IF(ISBLANK('5B'!$F$18),"",'5B'!$F$18)</f>
        <v>0</v>
      </c>
    </row>
    <row r="8590" spans="1:6">
      <c r="A8590" t="s">
        <v>15740</v>
      </c>
      <c r="B8590" t="str">
        <f>'5B'!$AG$18</f>
        <v>BM316RS</v>
      </c>
      <c r="F8590">
        <f>IF(ISBLANK('5B'!$G$18),"",'5B'!$G$18)</f>
        <v>0</v>
      </c>
    </row>
    <row r="8591" spans="1:6">
      <c r="A8591" t="s">
        <v>15740</v>
      </c>
      <c r="B8591" t="str">
        <f>'5B'!$AH$18</f>
        <v>BM316BO</v>
      </c>
      <c r="F8591">
        <f>IF(ISBLANK('5B'!$H$18),"",'5B'!$H$18)</f>
        <v>0</v>
      </c>
    </row>
    <row r="8592" spans="1:6">
      <c r="A8592" t="s">
        <v>15740</v>
      </c>
      <c r="B8592" t="str">
        <f>'5B'!$AI$18</f>
        <v>BM316AR</v>
      </c>
      <c r="F8592">
        <f>IF(ISBLANK('5B'!$I$18),"",'5B'!$I$18)</f>
        <v>0</v>
      </c>
    </row>
    <row r="8593" spans="1:6">
      <c r="A8593" t="s">
        <v>15740</v>
      </c>
      <c r="B8593" t="str">
        <f>'5B'!$AJ$18</f>
        <v>BM316ASR</v>
      </c>
      <c r="F8593">
        <f>IF(ISBLANK('5B'!$J$18),"",'5B'!$J$18)</f>
        <v>0</v>
      </c>
    </row>
    <row r="8594" spans="1:6">
      <c r="A8594" t="s">
        <v>15740</v>
      </c>
      <c r="B8594" t="str">
        <f>'5B'!$AK$18</f>
        <v>BM316WROT</v>
      </c>
      <c r="F8594">
        <f>IF(ISBLANK('5B'!$K$18),"",'5B'!$K$18)</f>
        <v>0</v>
      </c>
    </row>
    <row r="8595" spans="1:6">
      <c r="A8595" t="s">
        <v>15740</v>
      </c>
      <c r="B8595" t="str">
        <f>'5B'!$AL$18</f>
        <v>BM316WRTOT</v>
      </c>
      <c r="F8595">
        <f>IF(ISBLANK('5B'!$L$18),"",'5B'!$L$18)</f>
        <v>0</v>
      </c>
    </row>
    <row r="8596" spans="1:6">
      <c r="A8596" t="s">
        <v>15741</v>
      </c>
      <c r="B8596" t="str">
        <f>'6A'!$X$8</f>
        <v>B0005RWTSTNBR</v>
      </c>
      <c r="F8596" t="str">
        <f>IF(ISBLANK('6A'!$E$8),"",'6A'!$E$8)</f>
        <v/>
      </c>
    </row>
    <row r="8597" spans="1:6">
      <c r="A8597" t="s">
        <v>15741</v>
      </c>
      <c r="B8597" t="str">
        <f>'6A'!$X$9</f>
        <v>B0005RWTSTVBR</v>
      </c>
      <c r="F8597" t="str">
        <f>IF(ISBLANK('6A'!$E$9),"",'6A'!$E$9)</f>
        <v/>
      </c>
    </row>
    <row r="8598" spans="1:6">
      <c r="A8598" t="s">
        <v>15741</v>
      </c>
      <c r="B8598" t="str">
        <f>'6A'!$X$10</f>
        <v>WR001</v>
      </c>
      <c r="F8598" t="str">
        <f>IF(ISBLANK('6A'!$E$10),"",'6A'!$E$10)</f>
        <v/>
      </c>
    </row>
    <row r="8599" spans="1:6">
      <c r="A8599" t="s">
        <v>15741</v>
      </c>
      <c r="B8599" t="str">
        <f>'6A'!$X$11</f>
        <v>B0005RWTSTIPS</v>
      </c>
      <c r="F8599" t="str">
        <f>IF(ISBLANK('6A'!$E$11),"",'6A'!$E$11)</f>
        <v/>
      </c>
    </row>
    <row r="8600" spans="1:6">
      <c r="A8600" t="s">
        <v>15741</v>
      </c>
      <c r="B8600" t="str">
        <f>'6A'!$X$12</f>
        <v>BN10290_6A</v>
      </c>
      <c r="F8600" t="str">
        <f>IF(ISBLANK('6A'!$E$12),"",'6A'!$E$12)</f>
        <v/>
      </c>
    </row>
    <row r="8601" spans="1:6">
      <c r="A8601" t="s">
        <v>15741</v>
      </c>
      <c r="B8601" t="str">
        <f>'6A'!$X$13</f>
        <v>BN4862</v>
      </c>
      <c r="F8601" t="str">
        <f>IF(ISBLANK('6A'!$E$13),"",'6A'!$E$13)</f>
        <v/>
      </c>
    </row>
    <row r="8602" spans="1:6">
      <c r="A8602" t="s">
        <v>15741</v>
      </c>
      <c r="B8602" t="str">
        <f>'6A'!$X$14</f>
        <v>B0005RWTSEC</v>
      </c>
      <c r="F8602" t="str">
        <f>IF(ISBLANK('6A'!$E$14),"",'6A'!$E$14)</f>
        <v/>
      </c>
    </row>
    <row r="8603" spans="1:6">
      <c r="A8603" t="s">
        <v>15741</v>
      </c>
      <c r="B8603" t="str">
        <f>'6A'!$X$15</f>
        <v>B0005RWTSTNI</v>
      </c>
      <c r="F8603" t="str">
        <f>IF(ISBLANK('6A'!$E$15),"",'6A'!$E$15)</f>
        <v/>
      </c>
    </row>
    <row r="8604" spans="1:6">
      <c r="A8604" t="s">
        <v>15741</v>
      </c>
      <c r="B8604" t="str">
        <f>'6A'!$X$16</f>
        <v>B0005RWTSWI3</v>
      </c>
      <c r="F8604" t="str">
        <f>IF(ISBLANK('6A'!$E$16),"",'6A'!$E$16)</f>
        <v/>
      </c>
    </row>
    <row r="8605" spans="1:6">
      <c r="A8605" t="s">
        <v>15741</v>
      </c>
      <c r="B8605" t="str">
        <f>'6A'!$X$17</f>
        <v>B0005RWTSTNE</v>
      </c>
      <c r="F8605" t="str">
        <f>IF(ISBLANK('6A'!$E$17),"",'6A'!$E$17)</f>
        <v/>
      </c>
    </row>
    <row r="8606" spans="1:6">
      <c r="A8606" t="s">
        <v>15741</v>
      </c>
      <c r="B8606" t="str">
        <f>'6A'!$X$18</f>
        <v>B0005RWTSWE3</v>
      </c>
      <c r="F8606" t="str">
        <f>IF(ISBLANK('6A'!$E$18),"",'6A'!$E$18)</f>
        <v/>
      </c>
    </row>
    <row r="8607" spans="1:6">
      <c r="A8607" t="s">
        <v>15741</v>
      </c>
      <c r="B8607" t="str">
        <f>'6A'!$X$19</f>
        <v>BN4858</v>
      </c>
      <c r="F8607" t="str">
        <f>IF(ISBLANK('6A'!$E$19),"",'6A'!$E$19)</f>
        <v/>
      </c>
    </row>
    <row r="8608" spans="1:6">
      <c r="A8608" t="s">
        <v>15741</v>
      </c>
      <c r="B8608" s="2079" t="str">
        <f>'6A'!$V$25</f>
        <v>CPMW0098</v>
      </c>
      <c r="F8608" t="str">
        <f>IF(ISBLANK('6A'!$C$25),"",'6A'!$C$25)</f>
        <v/>
      </c>
    </row>
    <row r="8609" spans="1:6">
      <c r="A8609" t="s">
        <v>15741</v>
      </c>
      <c r="B8609" t="str">
        <f>'6A'!$W$25</f>
        <v>CPMW0015</v>
      </c>
      <c r="F8609" t="str">
        <f>IF(ISBLANK('6A'!$D$25),"",'6A'!$D$25)</f>
        <v/>
      </c>
    </row>
    <row r="8610" spans="1:6">
      <c r="A8610" t="s">
        <v>15741</v>
      </c>
      <c r="B8610" s="2079" t="str">
        <f>'6A'!$X$25</f>
        <v>CPMW0027</v>
      </c>
      <c r="F8610" t="str">
        <f>IF(ISBLANK('6A'!$E$25),"",'6A'!$E$25)</f>
        <v/>
      </c>
    </row>
    <row r="8611" spans="1:6">
      <c r="A8611" t="s">
        <v>15741</v>
      </c>
      <c r="B8611" t="str">
        <f>'6A'!$Y$25</f>
        <v>CPMW0021</v>
      </c>
      <c r="F8611" t="str">
        <f>IF(ISBLANK('6A'!$F$25),"",'6A'!$F$25)</f>
        <v/>
      </c>
    </row>
    <row r="8612" spans="1:6">
      <c r="A8612" t="s">
        <v>15741</v>
      </c>
      <c r="B8612" s="2079" t="str">
        <f>'6A'!$V$26</f>
        <v>CPMW0104</v>
      </c>
      <c r="F8612" t="str">
        <f>IF(ISBLANK('6A'!$C$26),"",'6A'!$C$26)</f>
        <v/>
      </c>
    </row>
    <row r="8613" spans="1:6">
      <c r="A8613" t="s">
        <v>15741</v>
      </c>
      <c r="B8613" t="str">
        <f>'6A'!$W$26</f>
        <v>BN10491</v>
      </c>
      <c r="F8613" t="str">
        <f>IF(ISBLANK('6A'!$D$26),"",'6A'!$D$26)</f>
        <v/>
      </c>
    </row>
    <row r="8614" spans="1:6">
      <c r="A8614" t="s">
        <v>15741</v>
      </c>
      <c r="B8614" s="2079" t="str">
        <f>'6A'!$X$26</f>
        <v>CPMW0033</v>
      </c>
      <c r="F8614" t="str">
        <f>IF(ISBLANK('6A'!$E$26),"",'6A'!$E$26)</f>
        <v/>
      </c>
    </row>
    <row r="8615" spans="1:6">
      <c r="A8615" t="s">
        <v>15741</v>
      </c>
      <c r="B8615" t="str">
        <f>'6A'!$Y$26</f>
        <v>BN10791</v>
      </c>
      <c r="F8615" t="str">
        <f>IF(ISBLANK('6A'!$F$26),"",'6A'!$F$26)</f>
        <v/>
      </c>
    </row>
    <row r="8616" spans="1:6">
      <c r="A8616" t="s">
        <v>15741</v>
      </c>
      <c r="B8616" s="2079" t="str">
        <f>'6A'!$V$27</f>
        <v>CPMW0110</v>
      </c>
      <c r="F8616" t="str">
        <f>IF(ISBLANK('6A'!$C$27),"",'6A'!$C$27)</f>
        <v/>
      </c>
    </row>
    <row r="8617" spans="1:6">
      <c r="A8617" t="s">
        <v>15741</v>
      </c>
      <c r="B8617" t="str">
        <f>'6A'!$W$27</f>
        <v>BN10490</v>
      </c>
      <c r="F8617" t="str">
        <f>IF(ISBLANK('6A'!$D$27),"",'6A'!$D$27)</f>
        <v/>
      </c>
    </row>
    <row r="8618" spans="1:6">
      <c r="A8618" t="s">
        <v>15741</v>
      </c>
      <c r="B8618" s="2079" t="str">
        <f>'6A'!$X$27</f>
        <v>CPMW0039</v>
      </c>
      <c r="F8618" t="str">
        <f>IF(ISBLANK('6A'!$E$27),"",'6A'!$E$27)</f>
        <v/>
      </c>
    </row>
    <row r="8619" spans="1:6">
      <c r="A8619" t="s">
        <v>15741</v>
      </c>
      <c r="B8619" t="str">
        <f>'6A'!$Y$27</f>
        <v>BN10790</v>
      </c>
      <c r="F8619" t="str">
        <f>IF(ISBLANK('6A'!$F$27),"",'6A'!$F$27)</f>
        <v/>
      </c>
    </row>
    <row r="8620" spans="1:6">
      <c r="A8620" t="s">
        <v>15741</v>
      </c>
      <c r="B8620" s="2079" t="str">
        <f>'6A'!$V$28</f>
        <v>CPMW0116</v>
      </c>
      <c r="F8620" t="str">
        <f>IF(ISBLANK('6A'!$C$28),"",'6A'!$C$28)</f>
        <v/>
      </c>
    </row>
    <row r="8621" spans="1:6">
      <c r="A8621" t="s">
        <v>15741</v>
      </c>
      <c r="B8621" t="str">
        <f>'6A'!$W$28</f>
        <v>BN10590</v>
      </c>
      <c r="F8621" t="str">
        <f>IF(ISBLANK('6A'!$D$28),"",'6A'!$D$28)</f>
        <v/>
      </c>
    </row>
    <row r="8622" spans="1:6">
      <c r="A8622" t="s">
        <v>15741</v>
      </c>
      <c r="B8622" s="2079" t="str">
        <f>'6A'!$X$28</f>
        <v>CPMW0045</v>
      </c>
      <c r="F8622" t="str">
        <f>IF(ISBLANK('6A'!$E$28),"",'6A'!$E$28)</f>
        <v/>
      </c>
    </row>
    <row r="8623" spans="1:6">
      <c r="A8623" t="s">
        <v>15741</v>
      </c>
      <c r="B8623" t="str">
        <f>'6A'!$Y$28</f>
        <v>BN10890</v>
      </c>
      <c r="F8623" t="str">
        <f>IF(ISBLANK('6A'!$F$28),"",'6A'!$F$28)</f>
        <v/>
      </c>
    </row>
    <row r="8624" spans="1:6">
      <c r="A8624" t="s">
        <v>15741</v>
      </c>
      <c r="B8624" s="2079" t="str">
        <f>'6A'!$V$29</f>
        <v>CPMW0165</v>
      </c>
      <c r="F8624" t="str">
        <f>IF(ISBLANK('6A'!$C$29),"",'6A'!$C$29)</f>
        <v/>
      </c>
    </row>
    <row r="8625" spans="1:6">
      <c r="A8625" t="s">
        <v>15741</v>
      </c>
      <c r="B8625" t="str">
        <f>'6A'!$W$29</f>
        <v>BN10597</v>
      </c>
      <c r="F8625" t="str">
        <f>IF(ISBLANK('6A'!$D$29),"",'6A'!$D$29)</f>
        <v/>
      </c>
    </row>
    <row r="8626" spans="1:6">
      <c r="A8626" t="s">
        <v>15741</v>
      </c>
      <c r="B8626" s="2079" t="str">
        <f>'6A'!$X$29</f>
        <v>CPMW0185</v>
      </c>
      <c r="F8626" t="str">
        <f>IF(ISBLANK('6A'!$E$29),"",'6A'!$E$29)</f>
        <v/>
      </c>
    </row>
    <row r="8627" spans="1:6">
      <c r="A8627" t="s">
        <v>15741</v>
      </c>
      <c r="B8627" t="str">
        <f>'6A'!$Y$29</f>
        <v>BN10897</v>
      </c>
      <c r="F8627" t="str">
        <f>IF(ISBLANK('6A'!$F$29),"",'6A'!$F$29)</f>
        <v/>
      </c>
    </row>
    <row r="8628" spans="1:6">
      <c r="A8628" t="s">
        <v>15741</v>
      </c>
      <c r="B8628" s="2079" t="str">
        <f>'6A'!$V$30</f>
        <v>CPMW0166</v>
      </c>
      <c r="F8628" t="str">
        <f>IF(ISBLANK('6A'!$C$30),"",'6A'!$C$30)</f>
        <v/>
      </c>
    </row>
    <row r="8629" spans="1:6">
      <c r="A8629" t="s">
        <v>15741</v>
      </c>
      <c r="B8629" t="str">
        <f>'6A'!$W$30</f>
        <v>BN10598</v>
      </c>
      <c r="F8629" t="str">
        <f>IF(ISBLANK('6A'!$D$30),"",'6A'!$D$30)</f>
        <v/>
      </c>
    </row>
    <row r="8630" spans="1:6">
      <c r="A8630" t="s">
        <v>15741</v>
      </c>
      <c r="B8630" s="2079" t="str">
        <f>'6A'!$X$30</f>
        <v>CPMW0197</v>
      </c>
      <c r="F8630" t="str">
        <f>IF(ISBLANK('6A'!$E$30),"",'6A'!$E$30)</f>
        <v/>
      </c>
    </row>
    <row r="8631" spans="1:6">
      <c r="A8631" t="s">
        <v>15741</v>
      </c>
      <c r="B8631" t="str">
        <f>'6A'!$Y$30</f>
        <v>BN10898</v>
      </c>
      <c r="F8631" t="str">
        <f>IF(ISBLANK('6A'!$F$30),"",'6A'!$F$30)</f>
        <v/>
      </c>
    </row>
    <row r="8632" spans="1:6">
      <c r="A8632" t="s">
        <v>15741</v>
      </c>
      <c r="B8632" s="2079" t="str">
        <f>'6A'!$V$31</f>
        <v>CPMW0167</v>
      </c>
      <c r="F8632" t="str">
        <f>IF(ISBLANK('6A'!$C$31),"",'6A'!$C$31)</f>
        <v/>
      </c>
    </row>
    <row r="8633" spans="1:6">
      <c r="A8633" t="s">
        <v>15741</v>
      </c>
      <c r="B8633" t="str">
        <f>'6A'!$W$31</f>
        <v>BN10599</v>
      </c>
      <c r="F8633" t="str">
        <f>IF(ISBLANK('6A'!$D$31),"",'6A'!$D$31)</f>
        <v/>
      </c>
    </row>
    <row r="8634" spans="1:6">
      <c r="A8634" t="s">
        <v>15741</v>
      </c>
      <c r="B8634" s="2079" t="str">
        <f>'6A'!$X$31</f>
        <v>CPMW0198</v>
      </c>
      <c r="F8634" t="str">
        <f>IF(ISBLANK('6A'!$E$31),"",'6A'!$E$31)</f>
        <v/>
      </c>
    </row>
    <row r="8635" spans="1:6">
      <c r="A8635" t="s">
        <v>15741</v>
      </c>
      <c r="B8635" t="str">
        <f>'6A'!$Y$31</f>
        <v>BN10899</v>
      </c>
      <c r="F8635" t="str">
        <f>IF(ISBLANK('6A'!$F$31),"",'6A'!$F$31)</f>
        <v/>
      </c>
    </row>
    <row r="8636" spans="1:6">
      <c r="A8636" t="s">
        <v>15741</v>
      </c>
      <c r="B8636" t="str">
        <f>'6A'!$V$36</f>
        <v>WTW001PN</v>
      </c>
      <c r="F8636" t="str">
        <f>IF(ISBLANK('6A'!$C$36),"",'6A'!$C$36)</f>
        <v/>
      </c>
    </row>
    <row r="8637" spans="1:6">
      <c r="A8637" t="s">
        <v>15741</v>
      </c>
      <c r="B8637" t="str">
        <f>'6A'!$W$36</f>
        <v>WTW001NR</v>
      </c>
      <c r="F8637" t="str">
        <f>IF(ISBLANK('6A'!$D$36),"",'6A'!$D$36)</f>
        <v/>
      </c>
    </row>
    <row r="8638" spans="1:6">
      <c r="A8638" t="s">
        <v>15741</v>
      </c>
      <c r="B8638" t="str">
        <f>'6A'!$V$37</f>
        <v>WTW002PN</v>
      </c>
      <c r="F8638" t="str">
        <f>IF(ISBLANK('6A'!$C$37),"",'6A'!$C$37)</f>
        <v/>
      </c>
    </row>
    <row r="8639" spans="1:6">
      <c r="A8639" t="s">
        <v>15741</v>
      </c>
      <c r="B8639" t="str">
        <f>'6A'!$W$37</f>
        <v>WTW002NR</v>
      </c>
      <c r="F8639" t="str">
        <f>IF(ISBLANK('6A'!$D$37),"",'6A'!$D$37)</f>
        <v/>
      </c>
    </row>
    <row r="8640" spans="1:6">
      <c r="A8640" t="s">
        <v>15741</v>
      </c>
      <c r="B8640" t="str">
        <f>'6A'!$V$38</f>
        <v>WTW003PN</v>
      </c>
      <c r="F8640" t="str">
        <f>IF(ISBLANK('6A'!$C$38),"",'6A'!$C$38)</f>
        <v/>
      </c>
    </row>
    <row r="8641" spans="1:6">
      <c r="A8641" t="s">
        <v>15741</v>
      </c>
      <c r="B8641" t="str">
        <f>'6A'!$W$38</f>
        <v>WTW003NR</v>
      </c>
      <c r="F8641" t="str">
        <f>IF(ISBLANK('6A'!$D$38),"",'6A'!$D$38)</f>
        <v/>
      </c>
    </row>
    <row r="8642" spans="1:6">
      <c r="A8642" t="s">
        <v>15741</v>
      </c>
      <c r="B8642" t="str">
        <f>'6A'!$V$39</f>
        <v>WTW004PN</v>
      </c>
      <c r="F8642" t="str">
        <f>IF(ISBLANK('6A'!$C$39),"",'6A'!$C$39)</f>
        <v/>
      </c>
    </row>
    <row r="8643" spans="1:6">
      <c r="A8643" t="s">
        <v>15741</v>
      </c>
      <c r="B8643" t="str">
        <f>'6A'!$W$39</f>
        <v>WTW004NR</v>
      </c>
      <c r="F8643" t="str">
        <f>IF(ISBLANK('6A'!$D$39),"",'6A'!$D$39)</f>
        <v/>
      </c>
    </row>
    <row r="8644" spans="1:6">
      <c r="A8644" t="s">
        <v>15741</v>
      </c>
      <c r="B8644" t="str">
        <f>'6A'!$V$40</f>
        <v>WTW005PN</v>
      </c>
      <c r="F8644" t="str">
        <f>IF(ISBLANK('6A'!$C$40),"",'6A'!$C$40)</f>
        <v/>
      </c>
    </row>
    <row r="8645" spans="1:6">
      <c r="A8645" t="s">
        <v>15741</v>
      </c>
      <c r="B8645" t="str">
        <f>'6A'!$W$40</f>
        <v>WTW005NR</v>
      </c>
      <c r="F8645" t="str">
        <f>IF(ISBLANK('6A'!$D$40),"",'6A'!$D$40)</f>
        <v/>
      </c>
    </row>
    <row r="8646" spans="1:6">
      <c r="A8646" t="s">
        <v>15741</v>
      </c>
      <c r="B8646" t="str">
        <f>'6A'!$V$41</f>
        <v>WTW006PN</v>
      </c>
      <c r="F8646" t="str">
        <f>IF(ISBLANK('6A'!$C$41),"",'6A'!$C$41)</f>
        <v/>
      </c>
    </row>
    <row r="8647" spans="1:6">
      <c r="A8647" t="s">
        <v>15741</v>
      </c>
      <c r="B8647" t="str">
        <f>'6A'!$W$41</f>
        <v>WTW006NR</v>
      </c>
      <c r="F8647" t="str">
        <f>IF(ISBLANK('6A'!$D$41),"",'6A'!$D$41)</f>
        <v/>
      </c>
    </row>
    <row r="8648" spans="1:6">
      <c r="A8648" t="s">
        <v>15741</v>
      </c>
      <c r="B8648" t="str">
        <f>'6A'!$V$42</f>
        <v>WTW007PN</v>
      </c>
      <c r="F8648" t="str">
        <f>IF(ISBLANK('6A'!$C$42),"",'6A'!$C$42)</f>
        <v/>
      </c>
    </row>
    <row r="8649" spans="1:6">
      <c r="A8649" t="s">
        <v>15741</v>
      </c>
      <c r="B8649" t="str">
        <f>'6A'!$W$42</f>
        <v>WTW007NR</v>
      </c>
      <c r="F8649" t="str">
        <f>IF(ISBLANK('6A'!$D$42),"",'6A'!$D$42)</f>
        <v/>
      </c>
    </row>
    <row r="8650" spans="1:6">
      <c r="A8650" t="s">
        <v>15741</v>
      </c>
      <c r="B8650" t="str">
        <f>'6A'!$V$43</f>
        <v>WTW008PN</v>
      </c>
      <c r="F8650" t="str">
        <f>IF(ISBLANK('6A'!$C$43),"",'6A'!$C$43)</f>
        <v/>
      </c>
    </row>
    <row r="8651" spans="1:6">
      <c r="A8651" t="s">
        <v>15741</v>
      </c>
      <c r="B8651" t="str">
        <f>'6A'!$W$43</f>
        <v>WTW008NR</v>
      </c>
      <c r="F8651" t="str">
        <f>IF(ISBLANK('6A'!$D$43),"",'6A'!$D$43)</f>
        <v/>
      </c>
    </row>
    <row r="8652" spans="1:6">
      <c r="A8652" t="s">
        <v>15741</v>
      </c>
      <c r="B8652" t="str">
        <f>'6A'!$X$46</f>
        <v>BNARPC_WT0</v>
      </c>
      <c r="F8652" t="str">
        <f>IF(ISBLANK('6A'!$E$46),"",'6A'!$E$46)</f>
        <v/>
      </c>
    </row>
    <row r="8653" spans="1:6">
      <c r="A8653" t="s">
        <v>15741</v>
      </c>
      <c r="B8653" t="str">
        <f>'6A'!$X$47</f>
        <v>BNARW1T</v>
      </c>
      <c r="F8653" t="str">
        <f>IF(ISBLANK('6A'!$E$47),"",'6A'!$E$47)</f>
        <v/>
      </c>
    </row>
    <row r="8654" spans="1:6">
      <c r="A8654" t="s">
        <v>15741</v>
      </c>
      <c r="B8654" t="str">
        <f>'6A'!$X$48</f>
        <v>BNARW1N</v>
      </c>
      <c r="F8654" t="str">
        <f>IF(ISBLANK('6A'!$E$48),"",'6A'!$E$48)</f>
        <v/>
      </c>
    </row>
    <row r="8655" spans="1:6">
      <c r="A8655" t="s">
        <v>15741</v>
      </c>
      <c r="B8655" t="str">
        <f>'6A'!$X$49</f>
        <v>CPMW001A</v>
      </c>
      <c r="F8655" t="str">
        <f>IF(ISBLANK('6A'!$E$49),"",'6A'!$E$49)</f>
        <v/>
      </c>
    </row>
    <row r="8656" spans="1:6">
      <c r="A8656" t="s">
        <v>15741</v>
      </c>
      <c r="B8656" t="str">
        <f>'6A'!$X$50</f>
        <v>W4005</v>
      </c>
      <c r="F8656" t="str">
        <f>IF(ISBLANK('6A'!$E$50),"",'6A'!$E$50)</f>
        <v/>
      </c>
    </row>
    <row r="8657" spans="1:6">
      <c r="A8657" t="s">
        <v>15741</v>
      </c>
      <c r="B8657" t="str">
        <f>'6A'!$X$51</f>
        <v>BN10901</v>
      </c>
      <c r="F8657" t="str">
        <f>IF(ISBLANK('6A'!$E$51),"",'6A'!$E$51)</f>
        <v/>
      </c>
    </row>
    <row r="8658" spans="1:6">
      <c r="A8658" t="s">
        <v>15741</v>
      </c>
      <c r="B8658" t="str">
        <f>'6A'!$X$52</f>
        <v>BN10902</v>
      </c>
      <c r="F8658" t="str">
        <f>IF(ISBLANK('6A'!$E$52),"",'6A'!$E$52)</f>
        <v/>
      </c>
    </row>
    <row r="8659" spans="1:6">
      <c r="A8659" t="s">
        <v>15741</v>
      </c>
      <c r="B8659" t="str">
        <f>'6A'!$X$53</f>
        <v>B0005WTEC</v>
      </c>
      <c r="F8659" t="str">
        <f>IF(ISBLANK('6A'!$E$53),"",'6A'!$E$53)</f>
        <v/>
      </c>
    </row>
    <row r="8660" spans="1:6">
      <c r="A8660" t="s">
        <v>15741</v>
      </c>
      <c r="B8660" t="str">
        <f>'6A'!$X$54</f>
        <v>B0005WTTNI</v>
      </c>
      <c r="F8660" t="str">
        <f>IF(ISBLANK('6A'!$E$54),"",'6A'!$E$54)</f>
        <v/>
      </c>
    </row>
    <row r="8661" spans="1:6">
      <c r="A8661" t="s">
        <v>15741</v>
      </c>
      <c r="B8661" t="str">
        <f>'6A'!$X$55</f>
        <v>B0005WTWI3</v>
      </c>
      <c r="F8661" t="str">
        <f>IF(ISBLANK('6A'!$E$55),"",'6A'!$E$55)</f>
        <v/>
      </c>
    </row>
    <row r="8662" spans="1:6">
      <c r="A8662" t="s">
        <v>15741</v>
      </c>
      <c r="B8662" t="str">
        <f>'6A'!$X$56</f>
        <v>B0005WTTNE</v>
      </c>
      <c r="F8662" t="str">
        <f>IF(ISBLANK('6A'!$E$56),"",'6A'!$E$56)</f>
        <v/>
      </c>
    </row>
    <row r="8663" spans="1:6">
      <c r="A8663" t="s">
        <v>15741</v>
      </c>
      <c r="B8663" t="str">
        <f>'6A'!$X$57</f>
        <v>B0005WTWE3</v>
      </c>
      <c r="F8663" t="str">
        <f>IF(ISBLANK('6A'!$E$57),"",'6A'!$E$57)</f>
        <v/>
      </c>
    </row>
    <row r="8664" spans="1:6">
      <c r="A8664" t="s">
        <v>15742</v>
      </c>
      <c r="B8664" s="2081" t="str">
        <f>'6B'!$R$8</f>
        <v>B0006TWDTIPC</v>
      </c>
      <c r="F8664" t="str">
        <f>IF(ISBLANK('6B'!$E$8),"",'6B'!$E$8)</f>
        <v/>
      </c>
    </row>
    <row r="8665" spans="1:6">
      <c r="A8665" t="s">
        <v>15742</v>
      </c>
      <c r="B8665" t="str">
        <f>'6B'!$R$9</f>
        <v>BN10900CAP</v>
      </c>
      <c r="F8665" t="str">
        <f>IF(ISBLANK('6B'!$E$9),"",'6B'!$E$9)</f>
        <v/>
      </c>
    </row>
    <row r="8666" spans="1:6">
      <c r="A8666" t="s">
        <v>15742</v>
      </c>
      <c r="B8666" t="str">
        <f>'6B'!$R$10</f>
        <v>BN11030CAP</v>
      </c>
      <c r="F8666" t="str">
        <f>IF(ISBLANK('6B'!$E$10),"",'6B'!$E$10)</f>
        <v/>
      </c>
    </row>
    <row r="8667" spans="1:6">
      <c r="A8667" t="s">
        <v>15742</v>
      </c>
      <c r="B8667" s="2079" t="str">
        <f>'6B'!$R$11</f>
        <v>BN2350</v>
      </c>
      <c r="F8667" t="str">
        <f>IF(ISBLANK('6B'!$E$11),"",'6B'!$E$11)</f>
        <v/>
      </c>
    </row>
    <row r="8668" spans="1:6">
      <c r="A8668" t="s">
        <v>15742</v>
      </c>
      <c r="B8668" s="2079" t="str">
        <f>'6B'!$R$12</f>
        <v>BN2330</v>
      </c>
      <c r="F8668" t="str">
        <f>IF(ISBLANK('6B'!$E$12),"",'6B'!$E$12)</f>
        <v/>
      </c>
    </row>
    <row r="8669" spans="1:6">
      <c r="A8669" t="s">
        <v>15742</v>
      </c>
      <c r="B8669" s="2079" t="str">
        <f>'6B'!$R$13</f>
        <v>BN2000</v>
      </c>
      <c r="F8669" t="str">
        <f>IF(ISBLANK('6B'!$E$13),"",'6B'!$E$13)</f>
        <v/>
      </c>
    </row>
    <row r="8670" spans="1:6">
      <c r="A8670" t="s">
        <v>15742</v>
      </c>
      <c r="B8670" s="2079" t="str">
        <f>'6B'!$R$14</f>
        <v>BN2010</v>
      </c>
      <c r="F8670" t="str">
        <f>IF(ISBLANK('6B'!$E$14),"",'6B'!$E$14)</f>
        <v/>
      </c>
    </row>
    <row r="8671" spans="1:6">
      <c r="A8671" t="s">
        <v>15742</v>
      </c>
      <c r="B8671" t="str">
        <f>'6B'!$R$15</f>
        <v>BN4833</v>
      </c>
      <c r="F8671" t="str">
        <f>IF(ISBLANK('6B'!$E$15),"",'6B'!$E$15)</f>
        <v/>
      </c>
    </row>
    <row r="8672" spans="1:6">
      <c r="A8672" t="s">
        <v>15742</v>
      </c>
      <c r="B8672" t="str">
        <f>'6B'!$R$16</f>
        <v>BN4834</v>
      </c>
      <c r="F8672" t="str">
        <f>IF(ISBLANK('6B'!$E$16),"",'6B'!$E$16)</f>
        <v/>
      </c>
    </row>
    <row r="8673" spans="1:6">
      <c r="A8673" t="s">
        <v>15742</v>
      </c>
      <c r="B8673" t="str">
        <f>'6B'!$R$17</f>
        <v>BN4838</v>
      </c>
      <c r="F8673" t="str">
        <f>IF(ISBLANK('6B'!$E$17),"",'6B'!$E$17)</f>
        <v/>
      </c>
    </row>
    <row r="8674" spans="1:6">
      <c r="A8674" t="s">
        <v>15742</v>
      </c>
      <c r="B8674" t="str">
        <f>'6B'!$R$18</f>
        <v>BN4848</v>
      </c>
      <c r="F8674" t="str">
        <f>IF(ISBLANK('6B'!$E$18),"",'6B'!$E$18)</f>
        <v/>
      </c>
    </row>
    <row r="8675" spans="1:6">
      <c r="A8675" t="s">
        <v>15742</v>
      </c>
      <c r="B8675" t="str">
        <f>'6B'!$R$19</f>
        <v>BN4846</v>
      </c>
      <c r="F8675" t="str">
        <f>IF(ISBLANK('6B'!$E$19),"",'6B'!$E$19)</f>
        <v/>
      </c>
    </row>
    <row r="8676" spans="1:6">
      <c r="A8676" t="s">
        <v>15742</v>
      </c>
      <c r="B8676" t="str">
        <f>'6B'!$R$20</f>
        <v>BN4847</v>
      </c>
      <c r="F8676" t="str">
        <f>IF(ISBLANK('6B'!$E$20),"",'6B'!$E$20)</f>
        <v/>
      </c>
    </row>
    <row r="8677" spans="1:6">
      <c r="A8677" t="s">
        <v>15742</v>
      </c>
      <c r="B8677" t="str">
        <f>'6B'!$R$21</f>
        <v>BN4854</v>
      </c>
      <c r="F8677" t="str">
        <f>IF(ISBLANK('6B'!$E$21),"",'6B'!$E$21)</f>
        <v/>
      </c>
    </row>
    <row r="8678" spans="1:6">
      <c r="A8678" t="s">
        <v>15742</v>
      </c>
      <c r="B8678" t="str">
        <f>'6B'!$R$22</f>
        <v>BN4855</v>
      </c>
      <c r="F8678" t="str">
        <f>IF(ISBLANK('6B'!$E$22),"",'6B'!$E$22)</f>
        <v/>
      </c>
    </row>
    <row r="8679" spans="1:6">
      <c r="A8679" t="s">
        <v>15742</v>
      </c>
      <c r="B8679" s="2081" t="str">
        <f>'6B'!$R$23</f>
        <v>B0006TWDPIAW</v>
      </c>
      <c r="F8679" t="str">
        <f>IF(ISBLANK('6B'!$E$23),"",'6B'!$E$23)</f>
        <v/>
      </c>
    </row>
    <row r="8680" spans="1:6">
      <c r="A8680" t="s">
        <v>15742</v>
      </c>
      <c r="B8680" s="2081" t="str">
        <f>'6B'!$R$24</f>
        <v>B0006TWDDGW</v>
      </c>
      <c r="F8680" t="str">
        <f>IF(ISBLANK('6B'!$E$24),"",'6B'!$E$24)</f>
        <v/>
      </c>
    </row>
    <row r="8681" spans="1:6">
      <c r="A8681" t="s">
        <v>15742</v>
      </c>
      <c r="B8681" s="2081" t="str">
        <f>'6B'!$R$25</f>
        <v>B0006TWDDSW</v>
      </c>
      <c r="F8681" t="str">
        <f>IF(ISBLANK('6B'!$E$25),"",'6B'!$E$25)</f>
        <v/>
      </c>
    </row>
    <row r="8682" spans="1:6">
      <c r="A8682" t="s">
        <v>15742</v>
      </c>
      <c r="B8682" s="2081" t="str">
        <f>'6B'!$R$26</f>
        <v>B0006TWDREP</v>
      </c>
      <c r="F8682" t="str">
        <f>IF(ISBLANK('6B'!$E$26),"",'6B'!$E$26)</f>
        <v/>
      </c>
    </row>
    <row r="8683" spans="1:6">
      <c r="A8683" t="s">
        <v>15742</v>
      </c>
      <c r="B8683" s="2081" t="str">
        <f>'6B'!$R$27</f>
        <v>B0006TWDPI3</v>
      </c>
      <c r="F8683" t="str">
        <f>IF(ISBLANK('6B'!$E$27),"",'6B'!$E$27)</f>
        <v/>
      </c>
    </row>
    <row r="8684" spans="1:6">
      <c r="A8684" t="s">
        <v>15742</v>
      </c>
      <c r="B8684" s="2081" t="str">
        <f>'6B'!$R$28</f>
        <v>BN10990</v>
      </c>
      <c r="F8684" t="str">
        <f>IF(ISBLANK('6B'!$E$28),"",'6B'!$E$28)</f>
        <v/>
      </c>
    </row>
    <row r="8685" spans="1:6">
      <c r="A8685" t="s">
        <v>15742</v>
      </c>
      <c r="B8685" s="2081" t="str">
        <f>'6B'!$R$29</f>
        <v>BN11090</v>
      </c>
      <c r="F8685" t="str">
        <f>IF(ISBLANK('6B'!$E$29),"",'6B'!$E$29)</f>
        <v/>
      </c>
    </row>
    <row r="8686" spans="1:6">
      <c r="A8686" t="s">
        <v>15742</v>
      </c>
      <c r="B8686" t="str">
        <f>'6B'!$R$30</f>
        <v>B0006TWDEC</v>
      </c>
      <c r="F8686" t="str">
        <f>IF(ISBLANK('6B'!$E$30),"",'6B'!$E$30)</f>
        <v/>
      </c>
    </row>
    <row r="8687" spans="1:6">
      <c r="A8687" t="s">
        <v>15742</v>
      </c>
      <c r="B8687" s="2079" t="str">
        <f>'6B'!$R$31</f>
        <v>BN4870</v>
      </c>
      <c r="F8687" t="str">
        <f>IF(ISBLANK('6B'!$E$31),"",'6B'!$E$31)</f>
        <v/>
      </c>
    </row>
    <row r="8688" spans="1:6">
      <c r="A8688" t="s">
        <v>15742</v>
      </c>
      <c r="B8688" s="2081" t="str">
        <f>'6B'!$R$32</f>
        <v>B0006TWDTNI</v>
      </c>
      <c r="F8688" t="str">
        <f>IF(ISBLANK('6B'!$E$32),"",'6B'!$E$32)</f>
        <v/>
      </c>
    </row>
    <row r="8689" spans="1:6">
      <c r="A8689" t="s">
        <v>15742</v>
      </c>
      <c r="B8689" s="2079" t="str">
        <f>'6B'!$R$33</f>
        <v>B0006TWDWI3</v>
      </c>
      <c r="F8689" t="str">
        <f>IF(ISBLANK('6B'!$E$33),"",'6B'!$E$33)</f>
        <v/>
      </c>
    </row>
    <row r="8690" spans="1:6">
      <c r="A8690" t="s">
        <v>15742</v>
      </c>
      <c r="B8690" s="2079" t="str">
        <f>'6B'!$R$34</f>
        <v>B0006TWDTNE</v>
      </c>
      <c r="F8690" t="str">
        <f>IF(ISBLANK('6B'!$E$34),"",'6B'!$E$34)</f>
        <v/>
      </c>
    </row>
    <row r="8691" spans="1:6">
      <c r="A8691" t="s">
        <v>15742</v>
      </c>
      <c r="B8691" s="2079" t="str">
        <f>'6B'!$R$35</f>
        <v>B0006TWDWE3</v>
      </c>
      <c r="F8691" t="str">
        <f>IF(ISBLANK('6B'!$E$35),"",'6B'!$E$35)</f>
        <v/>
      </c>
    </row>
    <row r="8692" spans="1:6">
      <c r="A8692" t="s">
        <v>15742</v>
      </c>
      <c r="B8692" s="2079" t="str">
        <f>'6B'!$R$36</f>
        <v>BO_6970353</v>
      </c>
      <c r="F8692" t="str">
        <f>IF(ISBLANK('6B'!$E$36),"",'6B'!$E$36)</f>
        <v/>
      </c>
    </row>
    <row r="8693" spans="1:6">
      <c r="A8693" t="s">
        <v>15742</v>
      </c>
      <c r="B8693" s="2079" t="str">
        <f>'6B'!$R$37</f>
        <v>BO_894269</v>
      </c>
      <c r="F8693">
        <f>IF(ISBLANK('6B'!$E$37),"",'6B'!$E$37)</f>
        <v>0</v>
      </c>
    </row>
    <row r="8694" spans="1:6">
      <c r="A8694" t="s">
        <v>15742</v>
      </c>
      <c r="B8694" s="2081" t="str">
        <f>'6B'!$R$40</f>
        <v>BN2300_A</v>
      </c>
      <c r="F8694" t="str">
        <f>IF(ISBLANK('6B'!$E$40),"",'6B'!$E$40)</f>
        <v/>
      </c>
    </row>
    <row r="8695" spans="1:6">
      <c r="A8695" t="s">
        <v>15742</v>
      </c>
      <c r="B8695" t="str">
        <f>'6B'!$R$41</f>
        <v>BN2305_A</v>
      </c>
      <c r="F8695" t="str">
        <f>IF(ISBLANK('6B'!$E$41),"",'6B'!$E$41)</f>
        <v/>
      </c>
    </row>
    <row r="8696" spans="1:6">
      <c r="A8696" t="s">
        <v>15742</v>
      </c>
      <c r="B8696" t="str">
        <f>'6B'!$R$42</f>
        <v>BN2310_A</v>
      </c>
      <c r="F8696" t="str">
        <f>IF(ISBLANK('6B'!$E$42),"",'6B'!$E$42)</f>
        <v/>
      </c>
    </row>
    <row r="8697" spans="1:6">
      <c r="A8697" t="s">
        <v>15742</v>
      </c>
      <c r="B8697" s="2079" t="str">
        <f>'6B'!$R$43</f>
        <v>BN2315_A</v>
      </c>
      <c r="F8697" t="str">
        <f>IF(ISBLANK('6B'!$E$43),"",'6B'!$E$43)</f>
        <v/>
      </c>
    </row>
    <row r="8698" spans="1:6">
      <c r="A8698" t="s">
        <v>15742</v>
      </c>
      <c r="B8698" s="2079" t="str">
        <f>'6B'!$R$44</f>
        <v>BN2345A</v>
      </c>
      <c r="F8698" t="str">
        <f>IF(ISBLANK('6B'!$E$44),"",'6B'!$E$44)</f>
        <v/>
      </c>
    </row>
    <row r="8699" spans="1:6">
      <c r="A8699" t="s">
        <v>15742</v>
      </c>
      <c r="B8699" s="2079" t="str">
        <f>'6B'!$R$45</f>
        <v>BN2325_A</v>
      </c>
      <c r="F8699" t="str">
        <f>IF(ISBLANK('6B'!$E$45),"",'6B'!$E$45)</f>
        <v/>
      </c>
    </row>
    <row r="8700" spans="1:6">
      <c r="A8700" t="s">
        <v>15742</v>
      </c>
      <c r="B8700" s="2079" t="str">
        <f>'6B'!$R$46</f>
        <v>BN2327A</v>
      </c>
      <c r="F8700" t="str">
        <f>IF(ISBLANK('6B'!$E$46),"",'6B'!$E$46)</f>
        <v/>
      </c>
    </row>
    <row r="8701" spans="1:6">
      <c r="A8701" t="s">
        <v>15742</v>
      </c>
      <c r="B8701" t="str">
        <f>'6B'!$R$47</f>
        <v>BN1000A</v>
      </c>
      <c r="F8701" t="str">
        <f>IF(ISBLANK('6B'!$E$47),"",'6B'!$E$47)</f>
        <v/>
      </c>
    </row>
    <row r="8702" spans="1:6">
      <c r="A8702" t="s">
        <v>15742</v>
      </c>
      <c r="B8702" t="str">
        <f>'6B'!$R$48</f>
        <v>BN1000PRMA</v>
      </c>
      <c r="F8702" t="str">
        <f>IF(ISBLANK('6B'!$E$48),"",'6B'!$E$48)</f>
        <v/>
      </c>
    </row>
    <row r="8703" spans="1:6">
      <c r="A8703" t="s">
        <v>15742</v>
      </c>
      <c r="B8703" s="2081" t="str">
        <f>'6B'!$R$51</f>
        <v>BN2300_A1</v>
      </c>
      <c r="F8703" t="str">
        <f>IF(ISBLANK('6B'!$E$51),"",'6B'!$E$51)</f>
        <v/>
      </c>
    </row>
    <row r="8704" spans="1:6">
      <c r="A8704" t="s">
        <v>15742</v>
      </c>
      <c r="B8704" t="str">
        <f>'6B'!$R$52</f>
        <v>BN2305_A1</v>
      </c>
      <c r="F8704" t="str">
        <f>IF(ISBLANK('6B'!$E$52),"",'6B'!$E$52)</f>
        <v/>
      </c>
    </row>
    <row r="8705" spans="1:6">
      <c r="A8705" t="s">
        <v>15742</v>
      </c>
      <c r="B8705" t="str">
        <f>'6B'!$R$53</f>
        <v>BN2310_A1</v>
      </c>
      <c r="F8705" t="str">
        <f>IF(ISBLANK('6B'!$E$53),"",'6B'!$E$53)</f>
        <v/>
      </c>
    </row>
    <row r="8706" spans="1:6">
      <c r="A8706" t="s">
        <v>15742</v>
      </c>
      <c r="B8706" s="2079" t="str">
        <f>'6B'!$R$54</f>
        <v>BN2315_A1</v>
      </c>
      <c r="F8706" t="str">
        <f>IF(ISBLANK('6B'!$E$54),"",'6B'!$E$54)</f>
        <v/>
      </c>
    </row>
    <row r="8707" spans="1:6">
      <c r="A8707" t="s">
        <v>15742</v>
      </c>
      <c r="B8707" s="2079" t="str">
        <f>'6B'!$R$55</f>
        <v>BN2345A1</v>
      </c>
      <c r="F8707" t="str">
        <f>IF(ISBLANK('6B'!$E$55),"",'6B'!$E$55)</f>
        <v/>
      </c>
    </row>
    <row r="8708" spans="1:6">
      <c r="A8708" t="s">
        <v>15742</v>
      </c>
      <c r="B8708" s="2079" t="str">
        <f>'6B'!$R$56</f>
        <v>BN2325_A1</v>
      </c>
      <c r="F8708" t="str">
        <f>IF(ISBLANK('6B'!$E$56),"",'6B'!$E$56)</f>
        <v/>
      </c>
    </row>
    <row r="8709" spans="1:6">
      <c r="A8709" t="s">
        <v>15742</v>
      </c>
      <c r="B8709" s="2079" t="str">
        <f>'6B'!$R$57</f>
        <v>BN2327A1</v>
      </c>
      <c r="F8709" t="str">
        <f>IF(ISBLANK('6B'!$E$57),"",'6B'!$E$57)</f>
        <v/>
      </c>
    </row>
    <row r="8710" spans="1:6">
      <c r="A8710" t="s">
        <v>15742</v>
      </c>
      <c r="B8710" t="str">
        <f>'6B'!$R$58</f>
        <v>BN1000A1</v>
      </c>
      <c r="F8710" t="str">
        <f>IF(ISBLANK('6B'!$E$58),"",'6B'!$E$58)</f>
        <v/>
      </c>
    </row>
    <row r="8711" spans="1:6">
      <c r="A8711" t="s">
        <v>15742</v>
      </c>
      <c r="B8711" t="str">
        <f>'6B'!$R$59</f>
        <v>BN1000PRM_A1</v>
      </c>
      <c r="F8711" t="str">
        <f>IF(ISBLANK('6B'!$E$59),"",'6B'!$E$59)</f>
        <v/>
      </c>
    </row>
    <row r="8712" spans="1:6">
      <c r="A8712" t="s">
        <v>15742</v>
      </c>
      <c r="B8712" s="2081" t="str">
        <f>'6B'!$R$62</f>
        <v>BN2300_A2</v>
      </c>
      <c r="F8712" t="str">
        <f>IF(ISBLANK('6B'!$E$62),"",'6B'!$E$62)</f>
        <v/>
      </c>
    </row>
    <row r="8713" spans="1:6">
      <c r="A8713" t="s">
        <v>15742</v>
      </c>
      <c r="B8713" t="str">
        <f>'6B'!$R$63</f>
        <v>BN2305_A2</v>
      </c>
      <c r="F8713" t="str">
        <f>IF(ISBLANK('6B'!$E$63),"",'6B'!$E$63)</f>
        <v/>
      </c>
    </row>
    <row r="8714" spans="1:6">
      <c r="A8714" t="s">
        <v>15742</v>
      </c>
      <c r="B8714" t="str">
        <f>'6B'!$R$64</f>
        <v>BN2310_A2</v>
      </c>
      <c r="F8714" t="str">
        <f>IF(ISBLANK('6B'!$E$64),"",'6B'!$E$64)</f>
        <v/>
      </c>
    </row>
    <row r="8715" spans="1:6">
      <c r="A8715" t="s">
        <v>15742</v>
      </c>
      <c r="B8715" s="2079" t="str">
        <f>'6B'!$R$65</f>
        <v>BN2315_A2</v>
      </c>
      <c r="F8715" t="str">
        <f>IF(ISBLANK('6B'!$E$65),"",'6B'!$E$65)</f>
        <v/>
      </c>
    </row>
    <row r="8716" spans="1:6">
      <c r="A8716" t="s">
        <v>15742</v>
      </c>
      <c r="B8716" s="2079" t="str">
        <f>'6B'!$R$66</f>
        <v>BN2345A2</v>
      </c>
      <c r="F8716" t="str">
        <f>IF(ISBLANK('6B'!$E$66),"",'6B'!$E$66)</f>
        <v/>
      </c>
    </row>
    <row r="8717" spans="1:6">
      <c r="A8717" t="s">
        <v>15742</v>
      </c>
      <c r="B8717" s="2079" t="str">
        <f>'6B'!$R$67</f>
        <v>BN2325_A2</v>
      </c>
      <c r="F8717" t="str">
        <f>IF(ISBLANK('6B'!$E$67),"",'6B'!$E$67)</f>
        <v/>
      </c>
    </row>
    <row r="8718" spans="1:6">
      <c r="A8718" t="s">
        <v>15742</v>
      </c>
      <c r="B8718" s="2079" t="str">
        <f>'6B'!$R$68</f>
        <v>BN2327A2</v>
      </c>
      <c r="F8718" t="str">
        <f>IF(ISBLANK('6B'!$E$68),"",'6B'!$E$68)</f>
        <v/>
      </c>
    </row>
    <row r="8719" spans="1:6">
      <c r="A8719" t="s">
        <v>15742</v>
      </c>
      <c r="B8719" t="str">
        <f>'6B'!$R$69</f>
        <v>BN1000A2</v>
      </c>
      <c r="F8719" t="str">
        <f>IF(ISBLANK('6B'!$E$69),"",'6B'!$E$69)</f>
        <v/>
      </c>
    </row>
    <row r="8720" spans="1:6">
      <c r="A8720" t="s">
        <v>15742</v>
      </c>
      <c r="B8720" t="str">
        <f>'6B'!$R$70</f>
        <v>BN1000PRM_A2</v>
      </c>
      <c r="F8720" t="str">
        <f>IF(ISBLANK('6B'!$E$70),"",'6B'!$E$70)</f>
        <v/>
      </c>
    </row>
    <row r="8721" spans="1:6">
      <c r="A8721" t="s">
        <v>15742</v>
      </c>
      <c r="B8721" s="2081" t="str">
        <f>'6B'!$R$73</f>
        <v>BN20020</v>
      </c>
      <c r="F8721" t="str">
        <f>IF(ISBLANK('6B'!$E$73),"",'6B'!$E$73)</f>
        <v/>
      </c>
    </row>
    <row r="8722" spans="1:6">
      <c r="A8722" t="s">
        <v>15742</v>
      </c>
      <c r="B8722" t="str">
        <f>'6B'!$R$74</f>
        <v>BN20030</v>
      </c>
      <c r="F8722" t="str">
        <f>IF(ISBLANK('6B'!$E$74),"",'6B'!$E$74)</f>
        <v/>
      </c>
    </row>
    <row r="8723" spans="1:6">
      <c r="A8723" t="s">
        <v>15742</v>
      </c>
      <c r="B8723" t="str">
        <f>'6B'!$R$75</f>
        <v>BN20040</v>
      </c>
      <c r="F8723" t="str">
        <f>IF(ISBLANK('6B'!$E$75),"",'6B'!$E$75)</f>
        <v/>
      </c>
    </row>
    <row r="8724" spans="1:6">
      <c r="A8724" t="s">
        <v>15742</v>
      </c>
      <c r="B8724" s="2079" t="str">
        <f>'6B'!$R$76</f>
        <v>BN20050</v>
      </c>
      <c r="F8724" t="str">
        <f>IF(ISBLANK('6B'!$E$76),"",'6B'!$E$76)</f>
        <v/>
      </c>
    </row>
    <row r="8725" spans="1:6">
      <c r="A8725" t="s">
        <v>15742</v>
      </c>
      <c r="B8725" s="2079" t="str">
        <f>'6B'!$R$77</f>
        <v>BN20060</v>
      </c>
      <c r="F8725" t="str">
        <f>IF(ISBLANK('6B'!$E$77),"",'6B'!$E$77)</f>
        <v/>
      </c>
    </row>
    <row r="8726" spans="1:6">
      <c r="A8726" t="s">
        <v>15742</v>
      </c>
      <c r="B8726" s="2079" t="str">
        <f>'6B'!$R$78</f>
        <v>BN20070</v>
      </c>
      <c r="F8726" t="str">
        <f>IF(ISBLANK('6B'!$E$78),"",'6B'!$E$78)</f>
        <v/>
      </c>
    </row>
    <row r="8727" spans="1:6">
      <c r="A8727" t="s">
        <v>15742</v>
      </c>
      <c r="B8727" s="2079" t="str">
        <f>'6B'!$R$79</f>
        <v>BN20041</v>
      </c>
      <c r="F8727" t="str">
        <f>IF(ISBLANK('6B'!$E$79),"",'6B'!$E$79)</f>
        <v/>
      </c>
    </row>
    <row r="8728" spans="1:6">
      <c r="A8728" t="s">
        <v>15742</v>
      </c>
      <c r="B8728" t="str">
        <f>'6B'!$R$80</f>
        <v>BN20051</v>
      </c>
      <c r="F8728" t="str">
        <f>IF(ISBLANK('6B'!$E$80),"",'6B'!$E$80)</f>
        <v/>
      </c>
    </row>
    <row r="8729" spans="1:6">
      <c r="A8729" t="s">
        <v>15742</v>
      </c>
      <c r="B8729" t="str">
        <f>'6B'!$R$81</f>
        <v>BN20061</v>
      </c>
      <c r="F8729" t="str">
        <f>IF(ISBLANK('6B'!$E$81),"",'6B'!$E$81)</f>
        <v/>
      </c>
    </row>
    <row r="8730" spans="1:6">
      <c r="A8730" t="s">
        <v>15742</v>
      </c>
      <c r="B8730" s="2081" t="str">
        <f>'6B'!$R$82</f>
        <v>BN20071</v>
      </c>
      <c r="F8730" t="str">
        <f>IF(ISBLANK('6B'!$E$82),"",'6B'!$E$82)</f>
        <v/>
      </c>
    </row>
    <row r="8731" spans="1:6">
      <c r="A8731" t="s">
        <v>15742</v>
      </c>
      <c r="B8731" s="2081" t="str">
        <f>'6B'!$R$85</f>
        <v>BN20020_A</v>
      </c>
      <c r="F8731" t="str">
        <f>IF(ISBLANK('6B'!$E$85),"",'6B'!$E$85)</f>
        <v/>
      </c>
    </row>
    <row r="8732" spans="1:6">
      <c r="A8732" t="s">
        <v>15742</v>
      </c>
      <c r="B8732" t="str">
        <f>'6B'!$R$86</f>
        <v>BN20030_A</v>
      </c>
      <c r="F8732" t="str">
        <f>IF(ISBLANK('6B'!$E$86),"",'6B'!$E$86)</f>
        <v/>
      </c>
    </row>
    <row r="8733" spans="1:6">
      <c r="A8733" t="s">
        <v>15742</v>
      </c>
      <c r="B8733" t="str">
        <f>'6B'!$R$87</f>
        <v>BN20040_A</v>
      </c>
      <c r="F8733" t="str">
        <f>IF(ISBLANK('6B'!$E$87),"",'6B'!$E$87)</f>
        <v/>
      </c>
    </row>
    <row r="8734" spans="1:6">
      <c r="A8734" t="s">
        <v>15742</v>
      </c>
      <c r="B8734" s="2079" t="str">
        <f>'6B'!$R$88</f>
        <v>BN20050_A</v>
      </c>
      <c r="F8734" t="str">
        <f>IF(ISBLANK('6B'!$E$88),"",'6B'!$E$88)</f>
        <v/>
      </c>
    </row>
    <row r="8735" spans="1:6">
      <c r="A8735" t="s">
        <v>15742</v>
      </c>
      <c r="B8735" s="2079" t="str">
        <f>'6B'!$R$89</f>
        <v>BN20060_A</v>
      </c>
      <c r="F8735" t="str">
        <f>IF(ISBLANK('6B'!$E$89),"",'6B'!$E$89)</f>
        <v/>
      </c>
    </row>
    <row r="8736" spans="1:6">
      <c r="A8736" t="s">
        <v>15742</v>
      </c>
      <c r="B8736" s="2079" t="str">
        <f>'6B'!$R$90</f>
        <v>BN20070_A</v>
      </c>
      <c r="F8736" t="str">
        <f>IF(ISBLANK('6B'!$E$90),"",'6B'!$E$90)</f>
        <v/>
      </c>
    </row>
    <row r="8737" spans="1:6">
      <c r="A8737" t="s">
        <v>15742</v>
      </c>
      <c r="B8737" s="2079" t="str">
        <f>'6B'!$R$91</f>
        <v>BN20041_A</v>
      </c>
      <c r="F8737" t="str">
        <f>IF(ISBLANK('6B'!$E$91),"",'6B'!$E$91)</f>
        <v/>
      </c>
    </row>
    <row r="8738" spans="1:6">
      <c r="A8738" t="s">
        <v>15742</v>
      </c>
      <c r="B8738" t="str">
        <f>'6B'!$R$92</f>
        <v>BN20051_A</v>
      </c>
      <c r="F8738" t="str">
        <f>IF(ISBLANK('6B'!$E$92),"",'6B'!$E$92)</f>
        <v/>
      </c>
    </row>
    <row r="8739" spans="1:6">
      <c r="A8739" t="s">
        <v>15742</v>
      </c>
      <c r="B8739" t="str">
        <f>'6B'!$R$93</f>
        <v>BN20061_A</v>
      </c>
      <c r="F8739" t="str">
        <f>IF(ISBLANK('6B'!$E$93),"",'6B'!$E$93)</f>
        <v/>
      </c>
    </row>
    <row r="8740" spans="1:6">
      <c r="A8740" t="s">
        <v>15742</v>
      </c>
      <c r="B8740" s="2081" t="str">
        <f>'6B'!$R$94</f>
        <v>BN20071_A</v>
      </c>
      <c r="F8740" t="str">
        <f>IF(ISBLANK('6B'!$E$94),"",'6B'!$E$94)</f>
        <v/>
      </c>
    </row>
    <row r="8741" spans="1:6">
      <c r="A8741" t="s">
        <v>15742</v>
      </c>
      <c r="B8741" s="2081" t="str">
        <f>'6B'!$R$97</f>
        <v>BN20020_B</v>
      </c>
      <c r="F8741" t="str">
        <f>IF(ISBLANK('6B'!$E$97),"",'6B'!$E$97)</f>
        <v/>
      </c>
    </row>
    <row r="8742" spans="1:6">
      <c r="A8742" t="s">
        <v>15742</v>
      </c>
      <c r="B8742" t="str">
        <f>'6B'!$R$98</f>
        <v>BN20030_B</v>
      </c>
      <c r="F8742" t="str">
        <f>IF(ISBLANK('6B'!$E$98),"",'6B'!$E$98)</f>
        <v/>
      </c>
    </row>
    <row r="8743" spans="1:6">
      <c r="A8743" t="s">
        <v>15742</v>
      </c>
      <c r="B8743" t="str">
        <f>'6B'!$R$99</f>
        <v>BN20040_B</v>
      </c>
      <c r="F8743" t="str">
        <f>IF(ISBLANK('6B'!$E$99),"",'6B'!$E$99)</f>
        <v/>
      </c>
    </row>
    <row r="8744" spans="1:6">
      <c r="A8744" t="s">
        <v>15742</v>
      </c>
      <c r="B8744" s="2079" t="str">
        <f>'6B'!$R$100</f>
        <v>BN20050_B</v>
      </c>
      <c r="F8744" t="str">
        <f>IF(ISBLANK('6B'!$E$100),"",'6B'!$E$100)</f>
        <v/>
      </c>
    </row>
    <row r="8745" spans="1:6">
      <c r="A8745" t="s">
        <v>15742</v>
      </c>
      <c r="B8745" s="2079" t="str">
        <f>'6B'!$R$101</f>
        <v>BN20060_B</v>
      </c>
      <c r="F8745" t="str">
        <f>IF(ISBLANK('6B'!$E$101),"",'6B'!$E$101)</f>
        <v/>
      </c>
    </row>
    <row r="8746" spans="1:6">
      <c r="A8746" t="s">
        <v>15742</v>
      </c>
      <c r="B8746" s="2079" t="str">
        <f>'6B'!$R$102</f>
        <v>BN20070_B</v>
      </c>
      <c r="F8746" t="str">
        <f>IF(ISBLANK('6B'!$E$102),"",'6B'!$E$102)</f>
        <v/>
      </c>
    </row>
    <row r="8747" spans="1:6">
      <c r="A8747" t="s">
        <v>15742</v>
      </c>
      <c r="B8747" s="2079" t="str">
        <f>'6B'!$R$103</f>
        <v>BN20041_B</v>
      </c>
      <c r="F8747" t="str">
        <f>IF(ISBLANK('6B'!$E$103),"",'6B'!$E$103)</f>
        <v/>
      </c>
    </row>
    <row r="8748" spans="1:6">
      <c r="A8748" t="s">
        <v>15742</v>
      </c>
      <c r="B8748" t="str">
        <f>'6B'!$R$104</f>
        <v>BN20051_B</v>
      </c>
      <c r="F8748" t="str">
        <f>IF(ISBLANK('6B'!$E$104),"",'6B'!$E$104)</f>
        <v/>
      </c>
    </row>
    <row r="8749" spans="1:6">
      <c r="A8749" t="s">
        <v>15742</v>
      </c>
      <c r="B8749" t="str">
        <f>'6B'!$R$105</f>
        <v>BN20061_B</v>
      </c>
      <c r="F8749" t="str">
        <f>IF(ISBLANK('6B'!$E$105),"",'6B'!$E$105)</f>
        <v/>
      </c>
    </row>
    <row r="8750" spans="1:6">
      <c r="A8750" t="s">
        <v>15742</v>
      </c>
      <c r="B8750" s="2081" t="str">
        <f>'6B'!$R$106</f>
        <v>BN20071_B</v>
      </c>
      <c r="F8750" t="str">
        <f>IF(ISBLANK('6B'!$E$106),"",'6B'!$E$106)</f>
        <v/>
      </c>
    </row>
    <row r="8751" spans="1:6">
      <c r="A8751" t="s">
        <v>15743</v>
      </c>
      <c r="B8751" t="str">
        <f>'6C'!$R$8</f>
        <v>BN1100</v>
      </c>
      <c r="F8751" t="str">
        <f>IF(ISBLANK('6C'!$E$8),"",'6C'!$E$8)</f>
        <v/>
      </c>
    </row>
    <row r="8752" spans="1:6">
      <c r="A8752" t="s">
        <v>15743</v>
      </c>
      <c r="B8752" t="str">
        <f>'6C'!$R$9</f>
        <v>BN1204</v>
      </c>
      <c r="F8752" t="str">
        <f>IF(ISBLANK('6C'!$E$9),"",'6C'!$E$9)</f>
        <v/>
      </c>
    </row>
    <row r="8753" spans="1:6">
      <c r="A8753" t="s">
        <v>15743</v>
      </c>
      <c r="B8753" t="str">
        <f>'6C'!$R$10</f>
        <v>BN1200</v>
      </c>
      <c r="F8753" t="str">
        <f>IF(ISBLANK('6C'!$E$10),"",'6C'!$E$10)</f>
        <v/>
      </c>
    </row>
    <row r="8754" spans="1:6">
      <c r="A8754" t="s">
        <v>15743</v>
      </c>
      <c r="B8754" t="str">
        <f>'6C'!$R$11</f>
        <v>BN1208</v>
      </c>
      <c r="F8754" t="str">
        <f>IF(ISBLANK('6C'!$E$11),"",'6C'!$E$11)</f>
        <v/>
      </c>
    </row>
    <row r="8755" spans="1:6">
      <c r="A8755" t="s">
        <v>15743</v>
      </c>
      <c r="B8755" t="str">
        <f>'6C'!$R$12</f>
        <v>BN14990</v>
      </c>
      <c r="F8755" t="str">
        <f>IF(ISBLANK('6C'!$E$12),"",'6C'!$E$12)</f>
        <v/>
      </c>
    </row>
    <row r="8756" spans="1:6">
      <c r="A8756" t="s">
        <v>15743</v>
      </c>
      <c r="B8756" t="str">
        <f>'6C'!$R$13</f>
        <v>BN14890</v>
      </c>
      <c r="F8756" t="str">
        <f>IF(ISBLANK('6C'!$E$13),"",'6C'!$E$13)</f>
        <v/>
      </c>
    </row>
    <row r="8757" spans="1:6">
      <c r="A8757" t="s">
        <v>15743</v>
      </c>
      <c r="B8757" t="str">
        <f>'6C'!$R$14</f>
        <v>BN14790</v>
      </c>
      <c r="F8757" t="str">
        <f>IF(ISBLANK('6C'!$E$14),"",'6C'!$E$14)</f>
        <v/>
      </c>
    </row>
    <row r="8758" spans="1:6">
      <c r="A8758" t="s">
        <v>15743</v>
      </c>
      <c r="B8758" t="str">
        <f>'6C'!$R$15</f>
        <v>BN14690</v>
      </c>
      <c r="F8758" t="str">
        <f>IF(ISBLANK('6C'!$E$15),"",'6C'!$E$15)</f>
        <v/>
      </c>
    </row>
    <row r="8759" spans="1:6">
      <c r="A8759" t="s">
        <v>15743</v>
      </c>
      <c r="B8759" t="str">
        <f>'6C'!$R$18</f>
        <v>BB13000</v>
      </c>
      <c r="F8759" t="str">
        <f>IF(ISBLANK('6C'!$E$18),"",'6C'!$E$18)</f>
        <v/>
      </c>
    </row>
    <row r="8760" spans="1:6">
      <c r="A8760" t="s">
        <v>15743</v>
      </c>
      <c r="B8760" t="str">
        <f>'6C'!$R$19</f>
        <v>BB13010</v>
      </c>
      <c r="F8760" t="str">
        <f>IF(ISBLANK('6C'!$E$19),"",'6C'!$E$19)</f>
        <v/>
      </c>
    </row>
    <row r="8761" spans="1:6">
      <c r="A8761" t="s">
        <v>15743</v>
      </c>
      <c r="B8761" t="str">
        <f>'6C'!$R$20</f>
        <v>BB13020</v>
      </c>
      <c r="F8761" t="str">
        <f>IF(ISBLANK('6C'!$E$20),"",'6C'!$E$20)</f>
        <v/>
      </c>
    </row>
    <row r="8762" spans="1:6">
      <c r="A8762" t="s">
        <v>15743</v>
      </c>
      <c r="B8762" t="str">
        <f>'6C'!$R$21</f>
        <v>BB13030</v>
      </c>
      <c r="F8762" t="str">
        <f>IF(ISBLANK('6C'!$E$21),"",'6C'!$E$21)</f>
        <v/>
      </c>
    </row>
    <row r="8763" spans="1:6">
      <c r="A8763" t="s">
        <v>15743</v>
      </c>
      <c r="B8763" t="str">
        <f>'6C'!$R$22</f>
        <v>BB13040</v>
      </c>
      <c r="F8763" t="str">
        <f>IF(ISBLANK('6C'!$E$22),"",'6C'!$E$22)</f>
        <v/>
      </c>
    </row>
    <row r="8764" spans="1:6">
      <c r="A8764" t="s">
        <v>15743</v>
      </c>
      <c r="B8764" t="str">
        <f>'6C'!$R$23</f>
        <v>BB13050</v>
      </c>
      <c r="F8764" t="str">
        <f>IF(ISBLANK('6C'!$E$23),"",'6C'!$E$23)</f>
        <v/>
      </c>
    </row>
    <row r="8765" spans="1:6">
      <c r="A8765" t="s">
        <v>15743</v>
      </c>
      <c r="B8765" t="str">
        <f>'6C'!$R$24</f>
        <v>BB13060</v>
      </c>
      <c r="F8765" t="str">
        <f>IF(ISBLANK('6C'!$E$24),"",'6C'!$E$24)</f>
        <v/>
      </c>
    </row>
    <row r="8766" spans="1:6">
      <c r="A8766" t="s">
        <v>15743</v>
      </c>
      <c r="B8766" t="str">
        <f>'6C'!$R$25</f>
        <v>BB13070</v>
      </c>
      <c r="F8766" t="str">
        <f>IF(ISBLANK('6C'!$E$25),"",'6C'!$E$25)</f>
        <v/>
      </c>
    </row>
    <row r="8767" spans="1:6">
      <c r="A8767" t="s">
        <v>15743</v>
      </c>
      <c r="B8767" t="str">
        <f>'6C'!$R$26</f>
        <v>BO_1143311</v>
      </c>
      <c r="F8767" t="str">
        <f>IF(ISBLANK('6C'!$E$26),"",'6C'!$E$26)</f>
        <v/>
      </c>
    </row>
    <row r="8768" spans="1:6">
      <c r="A8768" t="s">
        <v>15743</v>
      </c>
      <c r="B8768" t="str">
        <f>'6C'!$R$29</f>
        <v>BN11600</v>
      </c>
      <c r="F8768" t="str">
        <f>IF(ISBLANK('6C'!$E$29),"",'6C'!$E$29)</f>
        <v/>
      </c>
    </row>
    <row r="8769" spans="1:6">
      <c r="A8769" t="s">
        <v>15743</v>
      </c>
      <c r="B8769" t="str">
        <f>'6C'!$R$30</f>
        <v>BN11610</v>
      </c>
      <c r="F8769" t="str">
        <f>IF(ISBLANK('6C'!$E$30),"",'6C'!$E$30)</f>
        <v/>
      </c>
    </row>
    <row r="8770" spans="1:6">
      <c r="A8770" t="s">
        <v>15743</v>
      </c>
      <c r="B8770" t="str">
        <f>'6C'!$R$31</f>
        <v>BN11620</v>
      </c>
      <c r="F8770" t="str">
        <f>IF(ISBLANK('6C'!$E$31),"",'6C'!$E$31)</f>
        <v/>
      </c>
    </row>
    <row r="8771" spans="1:6">
      <c r="A8771" t="s">
        <v>15743</v>
      </c>
      <c r="B8771" t="str">
        <f>'6C'!$R$32</f>
        <v>BN1231</v>
      </c>
      <c r="F8771" t="str">
        <f>IF(ISBLANK('6C'!$E$32),"",'6C'!$E$32)</f>
        <v/>
      </c>
    </row>
    <row r="8772" spans="1:6">
      <c r="A8772" t="s">
        <v>15743</v>
      </c>
      <c r="B8772" t="str">
        <f>'6C'!$R$35</f>
        <v>SYS03</v>
      </c>
      <c r="F8772" t="str">
        <f>IF(ISBLANK('6C'!$E$35),"",'6C'!$E$35)</f>
        <v/>
      </c>
    </row>
    <row r="8773" spans="1:6">
      <c r="A8773" t="s">
        <v>15743</v>
      </c>
      <c r="B8773" s="2079" t="str">
        <f>'6C'!$R$36</f>
        <v>QEBW0183</v>
      </c>
      <c r="F8773" t="str">
        <f>IF(ISBLANK('6C'!$E$36),"",'6C'!$E$36)</f>
        <v/>
      </c>
    </row>
    <row r="8774" spans="1:6">
      <c r="A8774" t="s">
        <v>15743</v>
      </c>
      <c r="B8774" t="str">
        <f>'6C'!$R$37</f>
        <v>QEBW0184</v>
      </c>
      <c r="F8774" t="str">
        <f>IF(ISBLANK('6C'!$E$37),"",'6C'!$E$37)</f>
        <v/>
      </c>
    </row>
    <row r="8775" spans="1:6">
      <c r="A8775" t="s">
        <v>15743</v>
      </c>
      <c r="B8775" s="2079" t="str">
        <f>'6C'!$R$38</f>
        <v>BN1004</v>
      </c>
      <c r="F8775" t="str">
        <f>IF(ISBLANK('6C'!$E$38),"",'6C'!$E$38)</f>
        <v/>
      </c>
    </row>
    <row r="8776" spans="1:6">
      <c r="A8776" t="s">
        <v>15744</v>
      </c>
      <c r="B8776" t="str">
        <f>'6D'!$W$8</f>
        <v>B1250NMT_BM</v>
      </c>
      <c r="F8776" t="str">
        <f>IF(ISBLANK('6D'!$E$8),"",'6D'!$E$8)</f>
        <v/>
      </c>
    </row>
    <row r="8777" spans="1:6">
      <c r="A8777" t="s">
        <v>15744</v>
      </c>
      <c r="B8777" t="str">
        <f>'6D'!$X$8</f>
        <v>B1250NMT_AMR</v>
      </c>
      <c r="F8777" t="str">
        <f>IF(ISBLANK('6D'!$F$8),"",'6D'!$F$8)</f>
        <v/>
      </c>
    </row>
    <row r="8778" spans="1:6">
      <c r="A8778" t="s">
        <v>15744</v>
      </c>
      <c r="B8778" t="str">
        <f>'6D'!$Y$8</f>
        <v>B1250NMT_AMI</v>
      </c>
      <c r="F8778" t="str">
        <f>IF(ISBLANK('6D'!$G$8),"",'6D'!$G$8)</f>
        <v/>
      </c>
    </row>
    <row r="8779" spans="1:6">
      <c r="A8779" t="s">
        <v>15744</v>
      </c>
      <c r="B8779" t="str">
        <f>'6D'!$W$9</f>
        <v>B1253NMT_BM</v>
      </c>
      <c r="F8779" t="str">
        <f>IF(ISBLANK('6D'!$E$9),"",'6D'!$E$9)</f>
        <v/>
      </c>
    </row>
    <row r="8780" spans="1:6">
      <c r="A8780" t="s">
        <v>15744</v>
      </c>
      <c r="B8780" t="str">
        <f>'6D'!$X$9</f>
        <v>B1253NMT_AMR</v>
      </c>
      <c r="F8780" t="str">
        <f>IF(ISBLANK('6D'!$F$9),"",'6D'!$F$9)</f>
        <v/>
      </c>
    </row>
    <row r="8781" spans="1:6">
      <c r="A8781" t="s">
        <v>15744</v>
      </c>
      <c r="B8781" t="str">
        <f>'6D'!$Y$9</f>
        <v>B1253NMT_AMI</v>
      </c>
      <c r="F8781" t="str">
        <f>IF(ISBLANK('6D'!$G$9),"",'6D'!$G$9)</f>
        <v/>
      </c>
    </row>
    <row r="8782" spans="1:6">
      <c r="A8782" t="s">
        <v>15744</v>
      </c>
      <c r="B8782" t="str">
        <f>'6D'!$W$10</f>
        <v>B1256NMT_BM</v>
      </c>
      <c r="F8782" t="str">
        <f>IF(ISBLANK('6D'!$E$10),"",'6D'!$E$10)</f>
        <v/>
      </c>
    </row>
    <row r="8783" spans="1:6">
      <c r="A8783" t="s">
        <v>15744</v>
      </c>
      <c r="B8783" t="str">
        <f>'6D'!$X$10</f>
        <v>B1256NMT_AMR</v>
      </c>
      <c r="F8783" t="str">
        <f>IF(ISBLANK('6D'!$F$10),"",'6D'!$F$10)</f>
        <v/>
      </c>
    </row>
    <row r="8784" spans="1:6">
      <c r="A8784" t="s">
        <v>15744</v>
      </c>
      <c r="B8784" t="str">
        <f>'6D'!$Y$10</f>
        <v>B1256NMT_AMI</v>
      </c>
      <c r="F8784" t="str">
        <f>IF(ISBLANK('6D'!$G$10),"",'6D'!$G$10)</f>
        <v/>
      </c>
    </row>
    <row r="8785" spans="1:6">
      <c r="A8785" t="s">
        <v>15744</v>
      </c>
      <c r="B8785" t="str">
        <f>'6D'!$W$11</f>
        <v>B0257NMT_BM</v>
      </c>
      <c r="F8785" t="str">
        <f>IF(ISBLANK('6D'!$E$11),"",'6D'!$E$11)</f>
        <v/>
      </c>
    </row>
    <row r="8786" spans="1:6">
      <c r="A8786" t="s">
        <v>15744</v>
      </c>
      <c r="B8786" t="str">
        <f>'6D'!$X$11</f>
        <v>B0257NMT_AMR</v>
      </c>
      <c r="F8786" t="str">
        <f>IF(ISBLANK('6D'!$F$11),"",'6D'!$F$11)</f>
        <v/>
      </c>
    </row>
    <row r="8787" spans="1:6">
      <c r="A8787" t="s">
        <v>15744</v>
      </c>
      <c r="B8787" t="str">
        <f>'6D'!$Y$11</f>
        <v>B0257NMT_AMI</v>
      </c>
      <c r="F8787" t="str">
        <f>IF(ISBLANK('6D'!$G$11),"",'6D'!$G$11)</f>
        <v/>
      </c>
    </row>
    <row r="8788" spans="1:6">
      <c r="A8788" t="s">
        <v>15744</v>
      </c>
      <c r="B8788" t="str">
        <f>'6D'!$W$12</f>
        <v>B0258NMT_BM</v>
      </c>
      <c r="F8788" t="str">
        <f>IF(ISBLANK('6D'!$E$12),"",'6D'!$E$12)</f>
        <v/>
      </c>
    </row>
    <row r="8789" spans="1:6">
      <c r="A8789" t="s">
        <v>15744</v>
      </c>
      <c r="B8789" t="str">
        <f>'6D'!$X$12</f>
        <v>B0258NMT_AMR</v>
      </c>
      <c r="F8789" t="str">
        <f>IF(ISBLANK('6D'!$F$12),"",'6D'!$F$12)</f>
        <v/>
      </c>
    </row>
    <row r="8790" spans="1:6">
      <c r="A8790" t="s">
        <v>15744</v>
      </c>
      <c r="B8790" t="str">
        <f>'6D'!$Y$12</f>
        <v>B0258NMT_AMI</v>
      </c>
      <c r="F8790" t="str">
        <f>IF(ISBLANK('6D'!$G$12),"",'6D'!$G$12)</f>
        <v/>
      </c>
    </row>
    <row r="8791" spans="1:6">
      <c r="A8791" t="s">
        <v>15744</v>
      </c>
      <c r="B8791" t="str">
        <f>'6D'!$W$15</f>
        <v>BN11715_BM</v>
      </c>
      <c r="F8791" t="str">
        <f>IF(ISBLANK('6D'!$E$15),"",'6D'!$E$15)</f>
        <v/>
      </c>
    </row>
    <row r="8792" spans="1:6">
      <c r="A8792" t="s">
        <v>15744</v>
      </c>
      <c r="B8792" t="str">
        <f>'6D'!$X$15</f>
        <v>BN11715_AMR</v>
      </c>
      <c r="F8792" t="str">
        <f>IF(ISBLANK('6D'!$F$15),"",'6D'!$F$15)</f>
        <v/>
      </c>
    </row>
    <row r="8793" spans="1:6">
      <c r="A8793" t="s">
        <v>15744</v>
      </c>
      <c r="B8793" t="str">
        <f>'6D'!$Y$15</f>
        <v>BN11715_AMI</v>
      </c>
      <c r="F8793" t="str">
        <f>IF(ISBLANK('6D'!$G$15),"",'6D'!$G$15)</f>
        <v/>
      </c>
    </row>
    <row r="8794" spans="1:6">
      <c r="A8794" t="s">
        <v>15744</v>
      </c>
      <c r="B8794" t="str">
        <f>'6D'!$W$16</f>
        <v>BN11711_BM</v>
      </c>
      <c r="F8794" t="str">
        <f>IF(ISBLANK('6D'!$E$16),"",'6D'!$E$16)</f>
        <v/>
      </c>
    </row>
    <row r="8795" spans="1:6">
      <c r="A8795" t="s">
        <v>15744</v>
      </c>
      <c r="B8795" t="str">
        <f>'6D'!$X$16</f>
        <v>BN11711_AMR</v>
      </c>
      <c r="F8795" t="str">
        <f>IF(ISBLANK('6D'!$F$16),"",'6D'!$F$16)</f>
        <v/>
      </c>
    </row>
    <row r="8796" spans="1:6">
      <c r="A8796" t="s">
        <v>15744</v>
      </c>
      <c r="B8796" t="str">
        <f>'6D'!$Y$16</f>
        <v>BN11711_AMI</v>
      </c>
      <c r="F8796" t="str">
        <f>IF(ISBLANK('6D'!$G$16),"",'6D'!$G$16)</f>
        <v/>
      </c>
    </row>
    <row r="8797" spans="1:6">
      <c r="A8797" t="s">
        <v>15744</v>
      </c>
      <c r="B8797" t="str">
        <f>'6D'!$W$17</f>
        <v>BN10102_BM</v>
      </c>
      <c r="F8797" t="str">
        <f>IF(ISBLANK('6D'!$E$17),"",'6D'!$E$17)</f>
        <v/>
      </c>
    </row>
    <row r="8798" spans="1:6">
      <c r="A8798" t="s">
        <v>15744</v>
      </c>
      <c r="B8798" t="str">
        <f>'6D'!$X$17</f>
        <v>BN10102_AMR</v>
      </c>
      <c r="F8798" t="str">
        <f>IF(ISBLANK('6D'!$F$17),"",'6D'!$F$17)</f>
        <v/>
      </c>
    </row>
    <row r="8799" spans="1:6">
      <c r="A8799" t="s">
        <v>15744</v>
      </c>
      <c r="B8799" t="str">
        <f>'6D'!$Y$17</f>
        <v>BN10102_AMI</v>
      </c>
      <c r="F8799" t="str">
        <f>IF(ISBLANK('6D'!$G$17),"",'6D'!$G$17)</f>
        <v/>
      </c>
    </row>
    <row r="8800" spans="1:6">
      <c r="A8800" t="s">
        <v>15744</v>
      </c>
      <c r="B8800" t="str">
        <f>'6D'!$W$18</f>
        <v>BN01004_BM</v>
      </c>
      <c r="F8800" t="str">
        <f>IF(ISBLANK('6D'!$E$18),"",'6D'!$E$18)</f>
        <v/>
      </c>
    </row>
    <row r="8801" spans="1:6">
      <c r="A8801" t="s">
        <v>15744</v>
      </c>
      <c r="B8801" t="str">
        <f>'6D'!$X$18</f>
        <v>BN01004_AMR</v>
      </c>
      <c r="F8801" t="str">
        <f>IF(ISBLANK('6D'!$F$18),"",'6D'!$F$18)</f>
        <v/>
      </c>
    </row>
    <row r="8802" spans="1:6">
      <c r="A8802" t="s">
        <v>15744</v>
      </c>
      <c r="B8802" t="str">
        <f>'6D'!$Y$18</f>
        <v>BN01004_AMI</v>
      </c>
      <c r="F8802" t="str">
        <f>IF(ISBLANK('6D'!$G$18),"",'6D'!$G$18)</f>
        <v/>
      </c>
    </row>
    <row r="8803" spans="1:6">
      <c r="A8803" t="s">
        <v>15744</v>
      </c>
      <c r="B8803" t="str">
        <f>'6D'!$W$19</f>
        <v>BN01005_BM</v>
      </c>
      <c r="F8803" t="str">
        <f>IF(ISBLANK('6D'!$E$19),"",'6D'!$E$19)</f>
        <v/>
      </c>
    </row>
    <row r="8804" spans="1:6">
      <c r="A8804" t="s">
        <v>15744</v>
      </c>
      <c r="B8804" t="str">
        <f>'6D'!$X$19</f>
        <v>BN01005_AMR</v>
      </c>
      <c r="F8804" t="str">
        <f>IF(ISBLANK('6D'!$F$19),"",'6D'!$F$19)</f>
        <v/>
      </c>
    </row>
    <row r="8805" spans="1:6">
      <c r="A8805" t="s">
        <v>15744</v>
      </c>
      <c r="B8805" t="str">
        <f>'6D'!$Y$19</f>
        <v>BN01005_AMI</v>
      </c>
      <c r="F8805" t="str">
        <f>IF(ISBLANK('6D'!$G$19),"",'6D'!$G$19)</f>
        <v/>
      </c>
    </row>
    <row r="8806" spans="1:6">
      <c r="A8806" t="s">
        <v>15744</v>
      </c>
      <c r="B8806" t="str">
        <f>'6D'!$X$20</f>
        <v>BO_8328485</v>
      </c>
      <c r="F8806" t="str">
        <f>IF(ISBLANK('6D'!$F$20),"",'6D'!$F$20)</f>
        <v/>
      </c>
    </row>
    <row r="8807" spans="1:6">
      <c r="A8807" t="s">
        <v>15744</v>
      </c>
      <c r="B8807" t="str">
        <f>'6D'!$Y$20</f>
        <v>BO_2369032</v>
      </c>
      <c r="F8807" t="str">
        <f>IF(ISBLANK('6D'!$G$20),"",'6D'!$G$20)</f>
        <v/>
      </c>
    </row>
    <row r="8808" spans="1:6">
      <c r="A8808" t="s">
        <v>15744</v>
      </c>
      <c r="B8808" t="str">
        <f>'6D'!$Y$21</f>
        <v>BO_2740287</v>
      </c>
      <c r="F8808" t="str">
        <f>IF(ISBLANK('6D'!$G$21),"",'6D'!$G$21)</f>
        <v/>
      </c>
    </row>
    <row r="8809" spans="1:6">
      <c r="A8809" t="s">
        <v>15744</v>
      </c>
      <c r="B8809" t="str">
        <f>'6D'!$X$22</f>
        <v>BO_1225801</v>
      </c>
      <c r="F8809" t="str">
        <f>IF(ISBLANK('6D'!$F$22),"",'6D'!$F$22)</f>
        <v/>
      </c>
    </row>
    <row r="8810" spans="1:6">
      <c r="A8810" t="s">
        <v>15744</v>
      </c>
      <c r="B8810" t="str">
        <f>'6D'!$Y$22</f>
        <v>BO_6841858</v>
      </c>
      <c r="F8810" t="str">
        <f>IF(ISBLANK('6D'!$G$22),"",'6D'!$G$22)</f>
        <v/>
      </c>
    </row>
    <row r="8811" spans="1:6">
      <c r="A8811" t="s">
        <v>15744</v>
      </c>
      <c r="B8811" t="str">
        <f>'6D'!$Y$23</f>
        <v>BO_3766463</v>
      </c>
      <c r="F8811" t="str">
        <f>IF(ISBLANK('6D'!$G$23),"",'6D'!$G$23)</f>
        <v/>
      </c>
    </row>
    <row r="8812" spans="1:6">
      <c r="A8812" t="s">
        <v>15744</v>
      </c>
      <c r="B8812" s="2079" t="str">
        <f>'6D'!$W$24</f>
        <v>BN12001_BM</v>
      </c>
      <c r="F8812" t="str">
        <f>IF(ISBLANK('6D'!$E$24),"",'6D'!$E$24)</f>
        <v/>
      </c>
    </row>
    <row r="8813" spans="1:6">
      <c r="A8813" t="s">
        <v>15744</v>
      </c>
      <c r="B8813" s="2079" t="str">
        <f>'6D'!$X$24</f>
        <v>BN12001_AMR</v>
      </c>
      <c r="F8813" t="str">
        <f>IF(ISBLANK('6D'!$F$24),"",'6D'!$F$24)</f>
        <v/>
      </c>
    </row>
    <row r="8814" spans="1:6">
      <c r="A8814" t="s">
        <v>15744</v>
      </c>
      <c r="B8814" s="2079" t="str">
        <f>'6D'!$Y$24</f>
        <v>BN12001_AMI</v>
      </c>
      <c r="F8814" t="str">
        <f>IF(ISBLANK('6D'!$G$24),"",'6D'!$G$24)</f>
        <v/>
      </c>
    </row>
    <row r="8815" spans="1:6">
      <c r="A8815" t="s">
        <v>15744</v>
      </c>
      <c r="B8815" s="2079" t="str">
        <f>'6D'!$W$25</f>
        <v>BN12002_BM</v>
      </c>
      <c r="F8815" t="str">
        <f>IF(ISBLANK('6D'!$E$25),"",'6D'!$E$25)</f>
        <v/>
      </c>
    </row>
    <row r="8816" spans="1:6">
      <c r="A8816" t="s">
        <v>15744</v>
      </c>
      <c r="B8816" s="2079" t="str">
        <f>'6D'!$X$25</f>
        <v>BN12002_AMR</v>
      </c>
      <c r="F8816" t="str">
        <f>IF(ISBLANK('6D'!$F$25),"",'6D'!$F$25)</f>
        <v/>
      </c>
    </row>
    <row r="8817" spans="1:6">
      <c r="A8817" t="s">
        <v>15744</v>
      </c>
      <c r="B8817" s="2079" t="str">
        <f>'6D'!$Y$25</f>
        <v>BN12002_AMI</v>
      </c>
      <c r="F8817" t="str">
        <f>IF(ISBLANK('6D'!$G$25),"",'6D'!$G$25)</f>
        <v/>
      </c>
    </row>
    <row r="8818" spans="1:6">
      <c r="A8818" t="s">
        <v>15744</v>
      </c>
      <c r="B8818" t="str">
        <f>'6D'!$X$26</f>
        <v>BO_590940</v>
      </c>
      <c r="F8818" t="str">
        <f>IF(ISBLANK('6D'!$F$26),"",'6D'!$F$26)</f>
        <v/>
      </c>
    </row>
    <row r="8819" spans="1:6">
      <c r="A8819" t="s">
        <v>15744</v>
      </c>
      <c r="B8819" s="2079" t="str">
        <f>'6D'!$Y$26</f>
        <v>BO_3649481</v>
      </c>
      <c r="F8819" t="str">
        <f>IF(ISBLANK('6D'!$G$26),"",'6D'!$G$26)</f>
        <v/>
      </c>
    </row>
    <row r="8820" spans="1:6">
      <c r="A8820" t="s">
        <v>15744</v>
      </c>
      <c r="B8820" s="2079" t="str">
        <f>'6D'!$Y$27</f>
        <v>BO_7507358</v>
      </c>
      <c r="F8820" t="str">
        <f>IF(ISBLANK('6D'!$G$27),"",'6D'!$G$27)</f>
        <v/>
      </c>
    </row>
    <row r="8821" spans="1:6">
      <c r="A8821" t="s">
        <v>15744</v>
      </c>
      <c r="B8821" t="str">
        <f>'6D'!$X$28</f>
        <v>BO_6974193</v>
      </c>
      <c r="F8821" t="str">
        <f>IF(ISBLANK('6D'!$F$28),"",'6D'!$F$28)</f>
        <v/>
      </c>
    </row>
    <row r="8822" spans="1:6">
      <c r="A8822" t="s">
        <v>15744</v>
      </c>
      <c r="B8822" s="2079" t="str">
        <f>'6D'!$Y$28</f>
        <v>BO_2091351</v>
      </c>
      <c r="F8822" t="str">
        <f>IF(ISBLANK('6D'!$G$28),"",'6D'!$G$28)</f>
        <v/>
      </c>
    </row>
    <row r="8823" spans="1:6">
      <c r="A8823" t="s">
        <v>15744</v>
      </c>
      <c r="B8823" s="2079" t="str">
        <f>'6D'!$Y$29</f>
        <v>BO_591138</v>
      </c>
      <c r="F8823" t="str">
        <f>IF(ISBLANK('6D'!$G$29),"",'6D'!$G$29)</f>
        <v/>
      </c>
    </row>
    <row r="8824" spans="1:6">
      <c r="A8824" t="s">
        <v>15744</v>
      </c>
      <c r="B8824" t="str">
        <f>'6D'!$W$30</f>
        <v>BN00101_BM</v>
      </c>
      <c r="F8824" t="str">
        <f>IF(ISBLANK('6D'!$E$30),"",'6D'!$E$30)</f>
        <v/>
      </c>
    </row>
    <row r="8825" spans="1:6">
      <c r="A8825" t="s">
        <v>15744</v>
      </c>
      <c r="B8825" t="str">
        <f>'6D'!$X$30</f>
        <v>BN00101_AMR</v>
      </c>
      <c r="F8825" t="str">
        <f>IF(ISBLANK('6D'!$F$30),"",'6D'!$F$30)</f>
        <v/>
      </c>
    </row>
    <row r="8826" spans="1:6">
      <c r="A8826" t="s">
        <v>15744</v>
      </c>
      <c r="B8826" t="str">
        <f>'6D'!$Y$30</f>
        <v>BN00101_AMI</v>
      </c>
      <c r="F8826" t="str">
        <f>IF(ISBLANK('6D'!$G$30),"",'6D'!$G$30)</f>
        <v/>
      </c>
    </row>
    <row r="8827" spans="1:6">
      <c r="A8827" t="s">
        <v>15744</v>
      </c>
      <c r="B8827" t="str">
        <f>'6D'!$W$33</f>
        <v>BN15500_ML</v>
      </c>
      <c r="F8827" t="str">
        <f>IF(ISBLANK('6D'!$E$33),"",'6D'!$E$33)</f>
        <v/>
      </c>
    </row>
    <row r="8828" spans="1:6">
      <c r="A8828" t="s">
        <v>15744</v>
      </c>
      <c r="B8828" t="str">
        <f>'6D'!$X$33</f>
        <v>BN15500_RL</v>
      </c>
      <c r="F8828" t="str">
        <f>IF(ISBLANK('6D'!$F$33),"",'6D'!$F$33)</f>
        <v/>
      </c>
    </row>
    <row r="8829" spans="1:6">
      <c r="A8829" t="s">
        <v>15744</v>
      </c>
      <c r="B8829" t="str">
        <f>'6D'!$Y$33</f>
        <v>BN15500_TOT</v>
      </c>
      <c r="F8829">
        <f>IF(ISBLANK('6D'!$G$33),"",'6D'!$G$33)</f>
        <v>0</v>
      </c>
    </row>
    <row r="8830" spans="1:6">
      <c r="A8830" t="s">
        <v>15744</v>
      </c>
      <c r="B8830" s="2079" t="str">
        <f>'6D'!$Y$34</f>
        <v>B0004WNPLI</v>
      </c>
      <c r="F8830" t="str">
        <f>IF(ISBLANK('6D'!$G$34),"",'6D'!$G$34)</f>
        <v/>
      </c>
    </row>
    <row r="8831" spans="1:6">
      <c r="A8831" t="s">
        <v>15744</v>
      </c>
      <c r="B8831" s="2079" t="str">
        <f>'6D'!$W$37</f>
        <v>BN2305</v>
      </c>
      <c r="F8831" t="str">
        <f>IF(ISBLANK('6D'!$E$37),"",'6D'!$E$37)</f>
        <v/>
      </c>
    </row>
    <row r="8832" spans="1:6">
      <c r="A8832" t="s">
        <v>15744</v>
      </c>
      <c r="B8832" s="2079" t="str">
        <f>'6D'!$W$38</f>
        <v>BN2304</v>
      </c>
      <c r="F8832" t="str">
        <f>IF(ISBLANK('6D'!$E$38),"",'6D'!$E$38)</f>
        <v/>
      </c>
    </row>
    <row r="8833" spans="1:6">
      <c r="A8833" t="s">
        <v>15745</v>
      </c>
      <c r="B8833" t="str">
        <f>'7A'!$R$8</f>
        <v>STWF011</v>
      </c>
      <c r="F8833" t="str">
        <f>IF(ISBLANK('7A'!$E$8),"",'7A'!$E$8)</f>
        <v/>
      </c>
    </row>
    <row r="8834" spans="1:6">
      <c r="A8834" t="s">
        <v>15745</v>
      </c>
      <c r="B8834" t="str">
        <f>'7A'!$R$9</f>
        <v>STWF025</v>
      </c>
      <c r="F8834" t="str">
        <f>IF(ISBLANK('7A'!$E$9),"",'7A'!$E$9)</f>
        <v/>
      </c>
    </row>
    <row r="8835" spans="1:6">
      <c r="A8835" t="s">
        <v>15745</v>
      </c>
      <c r="B8835" t="str">
        <f>'7A'!$R$10</f>
        <v>STWF039</v>
      </c>
      <c r="F8835" t="str">
        <f>IF(ISBLANK('7A'!$E$10),"",'7A'!$E$10)</f>
        <v/>
      </c>
    </row>
    <row r="8836" spans="1:6">
      <c r="A8836" t="s">
        <v>15745</v>
      </c>
      <c r="B8836" t="str">
        <f>'7A'!$R$11</f>
        <v>STWF053</v>
      </c>
      <c r="F8836" t="str">
        <f>IF(ISBLANK('7A'!$E$11),"",'7A'!$E$11)</f>
        <v/>
      </c>
    </row>
    <row r="8837" spans="1:6">
      <c r="A8837" t="s">
        <v>15745</v>
      </c>
      <c r="B8837" t="str">
        <f>'7A'!$R$12</f>
        <v>STWF067</v>
      </c>
      <c r="F8837" t="str">
        <f>IF(ISBLANK('7A'!$E$12),"",'7A'!$E$12)</f>
        <v/>
      </c>
    </row>
    <row r="8838" spans="1:6">
      <c r="A8838" t="s">
        <v>15745</v>
      </c>
      <c r="B8838" t="str">
        <f>'7A'!$R$13</f>
        <v>S3026</v>
      </c>
      <c r="F8838" t="str">
        <f>IF(ISBLANK('7A'!$E$13),"",'7A'!$E$13)</f>
        <v/>
      </c>
    </row>
    <row r="8839" spans="1:6">
      <c r="A8839" t="s">
        <v>15745</v>
      </c>
      <c r="B8839" t="str">
        <f>'7A'!$R$14</f>
        <v>STWF012</v>
      </c>
      <c r="F8839">
        <f>IF(ISBLANK('7A'!$E$14),"",'7A'!$E$14)</f>
        <v>0</v>
      </c>
    </row>
    <row r="8840" spans="1:6">
      <c r="A8840" t="s">
        <v>15745</v>
      </c>
      <c r="B8840" t="str">
        <f>'7A'!$R$25</f>
        <v>STWB043TOT</v>
      </c>
      <c r="F8840">
        <f>IF(ISBLANK('7A'!$E$25),"",'7A'!$E$25)</f>
        <v>0</v>
      </c>
    </row>
    <row r="8841" spans="1:6">
      <c r="A8841" t="s">
        <v>15746</v>
      </c>
      <c r="B8841" t="str">
        <f>'7C'!$R$8</f>
        <v>S4002</v>
      </c>
      <c r="F8841" t="str">
        <f>IF(ISBLANK('7C'!$E$8),"",'7C'!$E$8)</f>
        <v/>
      </c>
    </row>
    <row r="8842" spans="1:6">
      <c r="A8842" t="s">
        <v>15746</v>
      </c>
      <c r="B8842" t="str">
        <f>'7C'!$R$9</f>
        <v>S4002A</v>
      </c>
      <c r="F8842" t="str">
        <f>IF(ISBLANK('7C'!$E$9),"",'7C'!$E$9)</f>
        <v/>
      </c>
    </row>
    <row r="8843" spans="1:6">
      <c r="A8843" t="s">
        <v>15746</v>
      </c>
      <c r="B8843" t="str">
        <f>'7C'!$R$10</f>
        <v>S4029</v>
      </c>
      <c r="F8843" t="str">
        <f>IF(ISBLANK('7C'!$E$10),"",'7C'!$E$10)</f>
        <v/>
      </c>
    </row>
    <row r="8844" spans="1:6">
      <c r="A8844" t="s">
        <v>15746</v>
      </c>
      <c r="B8844" t="str">
        <f>'7C'!$R$11</f>
        <v>S6019</v>
      </c>
      <c r="F8844" t="str">
        <f>IF(ISBLANK('7C'!$E$11),"",'7C'!$E$11)</f>
        <v/>
      </c>
    </row>
    <row r="8845" spans="1:6">
      <c r="A8845" t="s">
        <v>15746</v>
      </c>
      <c r="B8845" s="2610" t="str">
        <f>'7C'!$R$12</f>
        <v>BN13522</v>
      </c>
      <c r="F8845" t="str">
        <f>IF(ISBLANK('7C'!$E$12),"",'7C'!$E$12)</f>
        <v/>
      </c>
    </row>
    <row r="8846" spans="1:6">
      <c r="A8846" t="s">
        <v>15746</v>
      </c>
      <c r="B8846" t="str">
        <f>'7C'!$R$13</f>
        <v>BN13521</v>
      </c>
      <c r="F8846" t="str">
        <f>IF(ISBLANK('7C'!$E$13),"",'7C'!$E$13)</f>
        <v/>
      </c>
    </row>
    <row r="8847" spans="1:6">
      <c r="A8847" t="s">
        <v>15746</v>
      </c>
      <c r="B8847" t="str">
        <f>'7C'!$R$14</f>
        <v>BN13520</v>
      </c>
      <c r="F8847" t="str">
        <f>IF(ISBLANK('7C'!$E$14),"",'7C'!$E$14)</f>
        <v/>
      </c>
    </row>
    <row r="8848" spans="1:6">
      <c r="A8848" t="s">
        <v>15746</v>
      </c>
      <c r="B8848" t="str">
        <f>'7C'!$R$15</f>
        <v>CPMS2005</v>
      </c>
      <c r="F8848" t="str">
        <f>IF(ISBLANK('7C'!$E$15),"",'7C'!$E$15)</f>
        <v/>
      </c>
    </row>
    <row r="8849" spans="1:6">
      <c r="A8849" t="s">
        <v>15746</v>
      </c>
      <c r="B8849" t="str">
        <f>'7C'!$R$16</f>
        <v>CPMS2004</v>
      </c>
      <c r="F8849" t="str">
        <f>IF(ISBLANK('7C'!$E$16),"",'7C'!$E$16)</f>
        <v/>
      </c>
    </row>
    <row r="8850" spans="1:6">
      <c r="A8850" t="s">
        <v>15746</v>
      </c>
      <c r="B8850" t="str">
        <f>'7C'!$R$17</f>
        <v>CPMS2014</v>
      </c>
      <c r="F8850" t="str">
        <f>IF(ISBLANK('7C'!$E$17),"",'7C'!$E$17)</f>
        <v/>
      </c>
    </row>
    <row r="8851" spans="1:6">
      <c r="A8851" t="s">
        <v>15746</v>
      </c>
      <c r="B8851" s="2081" t="str">
        <f>'7C'!$R$18</f>
        <v>BB2370</v>
      </c>
      <c r="F8851" t="str">
        <f>IF(ISBLANK('7C'!$E$18),"",'7C'!$E$18)</f>
        <v/>
      </c>
    </row>
    <row r="8852" spans="1:6">
      <c r="A8852" t="s">
        <v>15746</v>
      </c>
      <c r="B8852" t="str">
        <f>'7C'!$R$19</f>
        <v>CPMS2012</v>
      </c>
      <c r="F8852" t="str">
        <f>IF(ISBLANK('7C'!$E$19),"",'7C'!$E$19)</f>
        <v/>
      </c>
    </row>
    <row r="8853" spans="1:6">
      <c r="A8853" t="s">
        <v>15746</v>
      </c>
      <c r="B8853" s="2611" t="str">
        <f>'7C'!$R$20</f>
        <v>CPMS2015</v>
      </c>
      <c r="F8853" t="str">
        <f>IF(ISBLANK('7C'!$E$20),"",'7C'!$E$20)</f>
        <v/>
      </c>
    </row>
    <row r="8854" spans="1:6">
      <c r="A8854" t="s">
        <v>15746</v>
      </c>
      <c r="B8854" t="str">
        <f>'7C'!$R$21</f>
        <v>BN13519</v>
      </c>
      <c r="F8854" t="str">
        <f>IF(ISBLANK('7C'!$E$21),"",'7C'!$E$21)</f>
        <v/>
      </c>
    </row>
    <row r="8855" spans="1:6">
      <c r="A8855" t="s">
        <v>15746</v>
      </c>
      <c r="B8855" t="str">
        <f>'7C'!$R$22</f>
        <v>BN13523</v>
      </c>
      <c r="F8855" t="str">
        <f>IF(ISBLANK('7C'!$E$22),"",'7C'!$E$22)</f>
        <v/>
      </c>
    </row>
    <row r="8856" spans="1:6">
      <c r="A8856" t="s">
        <v>15746</v>
      </c>
      <c r="B8856" s="2081" t="str">
        <f>'7C'!$R$23</f>
        <v>BN13524</v>
      </c>
      <c r="F8856" t="str">
        <f>IF(ISBLANK('7C'!$E$23),"",'7C'!$E$23)</f>
        <v/>
      </c>
    </row>
    <row r="8857" spans="1:6">
      <c r="A8857" t="s">
        <v>15746</v>
      </c>
      <c r="B8857" s="2081" t="str">
        <f>'7C'!$R$24</f>
        <v>BN13525</v>
      </c>
      <c r="F8857" t="str">
        <f>IF(ISBLANK('7C'!$E$24),"",'7C'!$E$24)</f>
        <v/>
      </c>
    </row>
    <row r="8858" spans="1:6">
      <c r="A8858" t="s">
        <v>15746</v>
      </c>
      <c r="B8858" s="2081" t="str">
        <f>'7C'!$R$25</f>
        <v>BN13526</v>
      </c>
      <c r="F8858" t="str">
        <f>IF(ISBLANK('7C'!$E$25),"",'7C'!$E$25)</f>
        <v/>
      </c>
    </row>
    <row r="8859" spans="1:6">
      <c r="A8859" t="s">
        <v>15746</v>
      </c>
      <c r="B8859" s="2081" t="str">
        <f>'7C'!$R$26</f>
        <v>BN13527</v>
      </c>
      <c r="F8859" t="str">
        <f>IF(ISBLANK('7C'!$E$26),"",'7C'!$E$26)</f>
        <v/>
      </c>
    </row>
    <row r="8860" spans="1:6">
      <c r="A8860" t="s">
        <v>15746</v>
      </c>
      <c r="B8860" s="2081" t="str">
        <f>'7C'!$R$27</f>
        <v>BN13534</v>
      </c>
      <c r="F8860" t="str">
        <f>IF(ISBLANK('7C'!$E$27),"",'7C'!$E$27)</f>
        <v/>
      </c>
    </row>
    <row r="8861" spans="1:6">
      <c r="A8861" t="s">
        <v>15746</v>
      </c>
      <c r="B8861" s="2081" t="str">
        <f>'7C'!$R$28</f>
        <v>BN13535</v>
      </c>
      <c r="F8861">
        <f>IF(ISBLANK('7C'!$E$28),"",'7C'!$E$28)</f>
        <v>0</v>
      </c>
    </row>
    <row r="8862" spans="1:6">
      <c r="A8862" t="s">
        <v>15746</v>
      </c>
      <c r="B8862" s="2081" t="str">
        <f>'7C'!$R$29</f>
        <v>BN13528</v>
      </c>
      <c r="F8862" t="str">
        <f>IF(ISBLANK('7C'!$E$29),"",'7C'!$E$29)</f>
        <v/>
      </c>
    </row>
    <row r="8863" spans="1:6">
      <c r="A8863" t="s">
        <v>15746</v>
      </c>
      <c r="B8863" s="2610" t="str">
        <f>'7C'!$R$32</f>
        <v>BN14000</v>
      </c>
      <c r="F8863" t="str">
        <f>IF(ISBLANK('7C'!$E$32),"",'7C'!$E$32)</f>
        <v/>
      </c>
    </row>
    <row r="8864" spans="1:6">
      <c r="A8864" t="s">
        <v>15746</v>
      </c>
      <c r="B8864" s="2610" t="str">
        <f>'7C'!$R$33</f>
        <v>BN14001</v>
      </c>
      <c r="F8864" t="str">
        <f>IF(ISBLANK('7C'!$E$33),"",'7C'!$E$33)</f>
        <v/>
      </c>
    </row>
    <row r="8865" spans="1:6">
      <c r="A8865" t="s">
        <v>15746</v>
      </c>
      <c r="B8865" s="2610" t="str">
        <f>'7C'!$R$34</f>
        <v>BN14002</v>
      </c>
      <c r="F8865" t="str">
        <f>IF(ISBLANK('7C'!$E$34),"",'7C'!$E$34)</f>
        <v/>
      </c>
    </row>
    <row r="8866" spans="1:6">
      <c r="A8866" t="s">
        <v>15746</v>
      </c>
      <c r="B8866" s="2610" t="str">
        <f>'7C'!$R$35</f>
        <v>BN14003</v>
      </c>
      <c r="F8866" t="str">
        <f>IF(ISBLANK('7C'!$E$35),"",'7C'!$E$35)</f>
        <v/>
      </c>
    </row>
    <row r="8867" spans="1:6">
      <c r="A8867" t="s">
        <v>15746</v>
      </c>
      <c r="B8867" s="2610" t="str">
        <f>'7C'!$R$36</f>
        <v>BN14004</v>
      </c>
      <c r="F8867" t="str">
        <f>IF(ISBLANK('7C'!$E$36),"",'7C'!$E$36)</f>
        <v/>
      </c>
    </row>
    <row r="8868" spans="1:6">
      <c r="A8868" t="s">
        <v>15746</v>
      </c>
      <c r="B8868" s="2610" t="str">
        <f>'7C'!$R$37</f>
        <v>BN14005</v>
      </c>
      <c r="F8868">
        <f>IF(ISBLANK('7C'!$E$37),"",'7C'!$E$37)</f>
        <v>0</v>
      </c>
    </row>
    <row r="8869" spans="1:6">
      <c r="A8869" t="s">
        <v>15746</v>
      </c>
      <c r="B8869" s="2610" t="str">
        <f>'7C'!$R$38</f>
        <v>BN14006</v>
      </c>
      <c r="F8869" t="str">
        <f>IF(ISBLANK('7C'!$E$38),"",'7C'!$E$38)</f>
        <v/>
      </c>
    </row>
    <row r="8870" spans="1:6">
      <c r="A8870" t="s">
        <v>15746</v>
      </c>
      <c r="B8870" s="2610" t="str">
        <f>'7C'!$R$39</f>
        <v>BN14007</v>
      </c>
      <c r="F8870" t="str">
        <f>IF(ISBLANK('7C'!$E$39),"",'7C'!$E$39)</f>
        <v/>
      </c>
    </row>
    <row r="8871" spans="1:6">
      <c r="A8871" t="s">
        <v>15746</v>
      </c>
      <c r="B8871" s="2609" t="str">
        <f>'7C'!$R$40</f>
        <v>BN14008</v>
      </c>
      <c r="F8871" t="str">
        <f>IF(ISBLANK('7C'!$E$40),"",'7C'!$E$40)</f>
        <v/>
      </c>
    </row>
    <row r="8872" spans="1:6">
      <c r="A8872" t="s">
        <v>15746</v>
      </c>
      <c r="B8872" s="2610" t="str">
        <f>'7C'!$R$41</f>
        <v>BN14009</v>
      </c>
      <c r="F8872" t="str">
        <f>IF(ISBLANK('7C'!$E$41),"",'7C'!$E$41)</f>
        <v/>
      </c>
    </row>
    <row r="8873" spans="1:6">
      <c r="A8873" t="s">
        <v>15746</v>
      </c>
      <c r="B8873" s="2610" t="str">
        <f>'7C'!$R$44</f>
        <v>BN14010</v>
      </c>
      <c r="F8873" t="str">
        <f>IF(ISBLANK('7C'!$E$44),"",'7C'!$E$44)</f>
        <v/>
      </c>
    </row>
    <row r="8874" spans="1:6">
      <c r="A8874" t="s">
        <v>15746</v>
      </c>
      <c r="B8874" s="2610" t="str">
        <f>'7C'!$R$45</f>
        <v>BN14011</v>
      </c>
      <c r="F8874" t="str">
        <f>IF(ISBLANK('7C'!$E$45),"",'7C'!$E$45)</f>
        <v/>
      </c>
    </row>
    <row r="8875" spans="1:6">
      <c r="A8875" t="s">
        <v>15746</v>
      </c>
      <c r="B8875" s="2610" t="str">
        <f>'7C'!$R$46</f>
        <v>BN14012</v>
      </c>
      <c r="F8875" t="str">
        <f>IF(ISBLANK('7C'!$E$46),"",'7C'!$E$46)</f>
        <v/>
      </c>
    </row>
    <row r="8876" spans="1:6">
      <c r="A8876" t="s">
        <v>15746</v>
      </c>
      <c r="B8876" s="2610" t="str">
        <f>'7C'!$R$47</f>
        <v>BN14013</v>
      </c>
      <c r="F8876">
        <f>IF(ISBLANK('7C'!$E$47),"",'7C'!$E$47)</f>
        <v>0</v>
      </c>
    </row>
    <row r="8877" spans="1:6">
      <c r="A8877" t="s">
        <v>15746</v>
      </c>
      <c r="B8877" s="2610" t="str">
        <f>'7C'!$R$48</f>
        <v>BN14014</v>
      </c>
      <c r="F8877" t="str">
        <f>IF(ISBLANK('7C'!$E$48),"",'7C'!$E$48)</f>
        <v/>
      </c>
    </row>
    <row r="8878" spans="1:6">
      <c r="A8878" t="s">
        <v>15746</v>
      </c>
      <c r="B8878" s="2610" t="str">
        <f>'7C'!$R$49</f>
        <v>BN14015</v>
      </c>
      <c r="F8878" t="str">
        <f>IF(ISBLANK('7C'!$E$49),"",'7C'!$E$49)</f>
        <v/>
      </c>
    </row>
    <row r="8879" spans="1:6">
      <c r="A8879" t="s">
        <v>15746</v>
      </c>
      <c r="B8879" s="2609" t="str">
        <f>'7C'!$R$50</f>
        <v>BN14016</v>
      </c>
      <c r="F8879" t="str">
        <f>IF(ISBLANK('7C'!$E$50),"",'7C'!$E$50)</f>
        <v/>
      </c>
    </row>
    <row r="8880" spans="1:6">
      <c r="A8880" t="s">
        <v>15746</v>
      </c>
      <c r="B8880" s="2610" t="str">
        <f>'7C'!$R$51</f>
        <v>BN14017</v>
      </c>
      <c r="F8880" t="str">
        <f>IF(ISBLANK('7C'!$E$51),"",'7C'!$E$51)</f>
        <v/>
      </c>
    </row>
    <row r="8881" spans="1:6">
      <c r="A8881" t="s">
        <v>15747</v>
      </c>
      <c r="B8881" s="2081" t="str">
        <f>'7D'!$BO$10</f>
        <v>STWD001</v>
      </c>
      <c r="F8881" t="str">
        <f>IF(ISBLANK('7D'!$E$10),"",'7D'!$E$10)</f>
        <v/>
      </c>
    </row>
    <row r="8882" spans="1:6">
      <c r="A8882" t="s">
        <v>15747</v>
      </c>
      <c r="B8882" s="2081" t="str">
        <f>'7D'!$BP$10</f>
        <v>STWD002</v>
      </c>
      <c r="F8882" t="str">
        <f>IF(ISBLANK('7D'!$F$10),"",'7D'!$F$10)</f>
        <v/>
      </c>
    </row>
    <row r="8883" spans="1:6">
      <c r="A8883" t="s">
        <v>15747</v>
      </c>
      <c r="B8883" s="2081" t="str">
        <f>'7D'!$BQ$10</f>
        <v>STWD003</v>
      </c>
      <c r="F8883" t="str">
        <f>IF(ISBLANK('7D'!$G$10),"",'7D'!$G$10)</f>
        <v/>
      </c>
    </row>
    <row r="8884" spans="1:6">
      <c r="A8884" t="s">
        <v>15747</v>
      </c>
      <c r="B8884" s="2081" t="str">
        <f>'7D'!$BR$10</f>
        <v>STWD004</v>
      </c>
      <c r="F8884" t="str">
        <f>IF(ISBLANK('7D'!$H$10),"",'7D'!$H$10)</f>
        <v/>
      </c>
    </row>
    <row r="8885" spans="1:6">
      <c r="A8885" t="s">
        <v>15747</v>
      </c>
      <c r="B8885" s="2081" t="str">
        <f>'7D'!$BS$10</f>
        <v>STWD005</v>
      </c>
      <c r="F8885" t="str">
        <f>IF(ISBLANK('7D'!$I$10),"",'7D'!$I$10)</f>
        <v/>
      </c>
    </row>
    <row r="8886" spans="1:6">
      <c r="A8886" t="s">
        <v>15747</v>
      </c>
      <c r="B8886" s="2081" t="str">
        <f>'7D'!$BT$10</f>
        <v>STWD006</v>
      </c>
      <c r="F8886" t="str">
        <f>IF(ISBLANK('7D'!$J$10),"",'7D'!$J$10)</f>
        <v/>
      </c>
    </row>
    <row r="8887" spans="1:6">
      <c r="A8887" t="s">
        <v>15747</v>
      </c>
      <c r="B8887" s="2081" t="str">
        <f>'7D'!$BU$10</f>
        <v>STWD007</v>
      </c>
      <c r="F8887" t="str">
        <f>IF(ISBLANK('7D'!$K$10),"",'7D'!$K$10)</f>
        <v/>
      </c>
    </row>
    <row r="8888" spans="1:6">
      <c r="A8888" t="s">
        <v>15747</v>
      </c>
      <c r="B8888" s="2081" t="str">
        <f>'7D'!$BV$10</f>
        <v>STWD012</v>
      </c>
      <c r="F8888">
        <f>IF(ISBLANK('7D'!$L$10),"",'7D'!$L$10)</f>
        <v>0</v>
      </c>
    </row>
    <row r="8889" spans="1:6">
      <c r="A8889" t="s">
        <v>15747</v>
      </c>
      <c r="B8889" s="2081" t="str">
        <f>'7D'!$BX$10</f>
        <v>STWDP001</v>
      </c>
      <c r="F8889" t="str">
        <f>IF(ISBLANK('7D'!$N$10),"",'7D'!$N$10)</f>
        <v/>
      </c>
    </row>
    <row r="8890" spans="1:6">
      <c r="A8890" t="s">
        <v>15747</v>
      </c>
      <c r="B8890" s="2081" t="str">
        <f>'7D'!$BY$10</f>
        <v>STWDP002</v>
      </c>
      <c r="F8890" t="str">
        <f>IF(ISBLANK('7D'!$O$10),"",'7D'!$O$10)</f>
        <v/>
      </c>
    </row>
    <row r="8891" spans="1:6">
      <c r="A8891" t="s">
        <v>15747</v>
      </c>
      <c r="B8891" s="2081" t="str">
        <f>'7D'!$BZ$10</f>
        <v>STWDP003</v>
      </c>
      <c r="F8891" t="str">
        <f>IF(ISBLANK('7D'!$P$10),"",'7D'!$P$10)</f>
        <v/>
      </c>
    </row>
    <row r="8892" spans="1:6">
      <c r="A8892" t="s">
        <v>15747</v>
      </c>
      <c r="B8892" s="2081" t="str">
        <f>'7D'!$CA$10</f>
        <v>STWDP004</v>
      </c>
      <c r="F8892" t="str">
        <f>IF(ISBLANK('7D'!$Q$10),"",'7D'!$Q$10)</f>
        <v/>
      </c>
    </row>
    <row r="8893" spans="1:6">
      <c r="A8893" t="s">
        <v>15747</v>
      </c>
      <c r="B8893" s="2081" t="str">
        <f>'7D'!$CB$10</f>
        <v>STWDP005</v>
      </c>
      <c r="F8893">
        <f>IF(ISBLANK('7D'!$R$10),"",'7D'!$R$10)</f>
        <v>0</v>
      </c>
    </row>
    <row r="8894" spans="1:6">
      <c r="A8894" t="s">
        <v>15747</v>
      </c>
      <c r="B8894" s="2081" t="str">
        <f>'7D'!$CC$10</f>
        <v>STWDB001</v>
      </c>
      <c r="F8894" t="str">
        <f>IF(ISBLANK('7D'!$S$10),"",'7D'!$S$10)</f>
        <v/>
      </c>
    </row>
    <row r="8895" spans="1:6">
      <c r="A8895" t="s">
        <v>15747</v>
      </c>
      <c r="B8895" s="2081" t="str">
        <f>'7D'!$CD$10</f>
        <v>STWDB002</v>
      </c>
      <c r="F8895" t="str">
        <f>IF(ISBLANK('7D'!$T$10),"",'7D'!$T$10)</f>
        <v/>
      </c>
    </row>
    <row r="8896" spans="1:6">
      <c r="A8896" t="s">
        <v>15747</v>
      </c>
      <c r="B8896" s="2081" t="str">
        <f>'7D'!$CE$10</f>
        <v>STWDB003</v>
      </c>
      <c r="F8896" t="str">
        <f>IF(ISBLANK('7D'!$U$10),"",'7D'!$U$10)</f>
        <v/>
      </c>
    </row>
    <row r="8897" spans="1:6">
      <c r="A8897" t="s">
        <v>15747</v>
      </c>
      <c r="B8897" s="2081" t="str">
        <f>'7D'!$CF$10</f>
        <v>STWDB004</v>
      </c>
      <c r="F8897" t="str">
        <f>IF(ISBLANK('7D'!$V$10),"",'7D'!$V$10)</f>
        <v/>
      </c>
    </row>
    <row r="8898" spans="1:6">
      <c r="A8898" t="s">
        <v>15747</v>
      </c>
      <c r="B8898" s="2081" t="str">
        <f>'7D'!$CG$10</f>
        <v>STWDB005</v>
      </c>
      <c r="F8898" t="str">
        <f>IF(ISBLANK('7D'!$W$10),"",'7D'!$W$10)</f>
        <v/>
      </c>
    </row>
    <row r="8899" spans="1:6">
      <c r="A8899" t="s">
        <v>15747</v>
      </c>
      <c r="B8899" s="2081" t="str">
        <f>'7D'!$CH$10</f>
        <v>STWDB006</v>
      </c>
      <c r="F8899">
        <f>IF(ISBLANK('7D'!$X$10),"",'7D'!$X$10)</f>
        <v>0</v>
      </c>
    </row>
    <row r="8900" spans="1:6">
      <c r="A8900" t="s">
        <v>15747</v>
      </c>
      <c r="B8900" s="2081" t="str">
        <f>'7D'!$CI$10</f>
        <v>STWDA001</v>
      </c>
      <c r="F8900" t="str">
        <f>IF(ISBLANK('7D'!$Y$10),"",'7D'!$Y$10)</f>
        <v/>
      </c>
    </row>
    <row r="8901" spans="1:6">
      <c r="A8901" t="s">
        <v>15747</v>
      </c>
      <c r="B8901" s="2081" t="str">
        <f>'7D'!$CJ$10</f>
        <v>STWDA002</v>
      </c>
      <c r="F8901" t="str">
        <f>IF(ISBLANK('7D'!$Z$10),"",'7D'!$Z$10)</f>
        <v/>
      </c>
    </row>
    <row r="8902" spans="1:6">
      <c r="A8902" t="s">
        <v>15747</v>
      </c>
      <c r="B8902" s="2081" t="str">
        <f>'7D'!$CK$10</f>
        <v>STWDA003</v>
      </c>
      <c r="F8902" t="str">
        <f>IF(ISBLANK('7D'!$AA$10),"",'7D'!$AA$10)</f>
        <v/>
      </c>
    </row>
    <row r="8903" spans="1:6">
      <c r="A8903" t="s">
        <v>15747</v>
      </c>
      <c r="B8903" s="2081" t="str">
        <f>'7D'!$CL$10</f>
        <v>STWDA004</v>
      </c>
      <c r="F8903" t="str">
        <f>IF(ISBLANK('7D'!$AB$10),"",'7D'!$AB$10)</f>
        <v/>
      </c>
    </row>
    <row r="8904" spans="1:6">
      <c r="A8904" t="s">
        <v>15747</v>
      </c>
      <c r="B8904" s="2081" t="str">
        <f>'7D'!$CM$10</f>
        <v>STWDA005</v>
      </c>
      <c r="F8904" t="str">
        <f>IF(ISBLANK('7D'!$AC$10),"",'7D'!$AC$10)</f>
        <v/>
      </c>
    </row>
    <row r="8905" spans="1:6">
      <c r="A8905" t="s">
        <v>15747</v>
      </c>
      <c r="B8905" s="2081" t="str">
        <f>'7D'!$CN$10</f>
        <v>STWDA006</v>
      </c>
      <c r="F8905">
        <f>IF(ISBLANK('7D'!$AD$10),"",'7D'!$AD$10)</f>
        <v>0</v>
      </c>
    </row>
    <row r="8906" spans="1:6">
      <c r="A8906" t="s">
        <v>15747</v>
      </c>
      <c r="B8906" s="2081" t="str">
        <f>'7D'!$BO$11</f>
        <v>STWD015</v>
      </c>
      <c r="F8906" t="str">
        <f>IF(ISBLANK('7D'!$E$11),"",'7D'!$E$11)</f>
        <v/>
      </c>
    </row>
    <row r="8907" spans="1:6">
      <c r="A8907" t="s">
        <v>15747</v>
      </c>
      <c r="B8907" s="2081" t="str">
        <f>'7D'!$BP$11</f>
        <v>STWD016</v>
      </c>
      <c r="F8907" t="str">
        <f>IF(ISBLANK('7D'!$F$11),"",'7D'!$F$11)</f>
        <v/>
      </c>
    </row>
    <row r="8908" spans="1:6">
      <c r="A8908" t="s">
        <v>15747</v>
      </c>
      <c r="B8908" s="2081" t="str">
        <f>'7D'!$BQ$11</f>
        <v>STWD017</v>
      </c>
      <c r="F8908" t="str">
        <f>IF(ISBLANK('7D'!$G$11),"",'7D'!$G$11)</f>
        <v/>
      </c>
    </row>
    <row r="8909" spans="1:6">
      <c r="A8909" t="s">
        <v>15747</v>
      </c>
      <c r="B8909" s="2081" t="str">
        <f>'7D'!$BR$11</f>
        <v>STWD018</v>
      </c>
      <c r="F8909" t="str">
        <f>IF(ISBLANK('7D'!$H$11),"",'7D'!$H$11)</f>
        <v/>
      </c>
    </row>
    <row r="8910" spans="1:6">
      <c r="A8910" t="s">
        <v>15747</v>
      </c>
      <c r="B8910" s="2081" t="str">
        <f>'7D'!$BS$11</f>
        <v>STWD019</v>
      </c>
      <c r="F8910" t="str">
        <f>IF(ISBLANK('7D'!$I$11),"",'7D'!$I$11)</f>
        <v/>
      </c>
    </row>
    <row r="8911" spans="1:6">
      <c r="A8911" t="s">
        <v>15747</v>
      </c>
      <c r="B8911" s="2081" t="str">
        <f>'7D'!$BT$11</f>
        <v>STWD020</v>
      </c>
      <c r="F8911" t="str">
        <f>IF(ISBLANK('7D'!$J$11),"",'7D'!$J$11)</f>
        <v/>
      </c>
    </row>
    <row r="8912" spans="1:6">
      <c r="A8912" t="s">
        <v>15747</v>
      </c>
      <c r="B8912" s="2081" t="str">
        <f>'7D'!$BU$11</f>
        <v>STWD021</v>
      </c>
      <c r="F8912" t="str">
        <f>IF(ISBLANK('7D'!$K$11),"",'7D'!$K$11)</f>
        <v/>
      </c>
    </row>
    <row r="8913" spans="1:6">
      <c r="A8913" t="s">
        <v>15747</v>
      </c>
      <c r="B8913" s="2081" t="str">
        <f>'7D'!$BV$11</f>
        <v>STWD026</v>
      </c>
      <c r="F8913">
        <f>IF(ISBLANK('7D'!$L$11),"",'7D'!$L$11)</f>
        <v>0</v>
      </c>
    </row>
    <row r="8914" spans="1:6">
      <c r="A8914" t="s">
        <v>15747</v>
      </c>
      <c r="B8914" s="2081" t="str">
        <f>'7D'!$BX$11</f>
        <v>STWDP015</v>
      </c>
      <c r="F8914" t="str">
        <f>IF(ISBLANK('7D'!$N$11),"",'7D'!$N$11)</f>
        <v/>
      </c>
    </row>
    <row r="8915" spans="1:6">
      <c r="A8915" t="s">
        <v>15747</v>
      </c>
      <c r="B8915" s="2081" t="str">
        <f>'7D'!$BY$11</f>
        <v>STWDP016</v>
      </c>
      <c r="F8915" t="str">
        <f>IF(ISBLANK('7D'!$O$11),"",'7D'!$O$11)</f>
        <v/>
      </c>
    </row>
    <row r="8916" spans="1:6">
      <c r="A8916" t="s">
        <v>15747</v>
      </c>
      <c r="B8916" s="2081" t="str">
        <f>'7D'!$BZ$11</f>
        <v>STWDP017</v>
      </c>
      <c r="F8916" t="str">
        <f>IF(ISBLANK('7D'!$P$11),"",'7D'!$P$11)</f>
        <v/>
      </c>
    </row>
    <row r="8917" spans="1:6">
      <c r="A8917" t="s">
        <v>15747</v>
      </c>
      <c r="B8917" s="2081" t="str">
        <f>'7D'!$CA$11</f>
        <v>STWDP018</v>
      </c>
      <c r="F8917" t="str">
        <f>IF(ISBLANK('7D'!$Q$11),"",'7D'!$Q$11)</f>
        <v/>
      </c>
    </row>
    <row r="8918" spans="1:6">
      <c r="A8918" t="s">
        <v>15747</v>
      </c>
      <c r="B8918" s="2081" t="str">
        <f>'7D'!$CB$11</f>
        <v>STWDP019</v>
      </c>
      <c r="F8918">
        <f>IF(ISBLANK('7D'!$R$11),"",'7D'!$R$11)</f>
        <v>0</v>
      </c>
    </row>
    <row r="8919" spans="1:6">
      <c r="A8919" t="s">
        <v>15747</v>
      </c>
      <c r="B8919" s="2081" t="str">
        <f>'7D'!$CC$11</f>
        <v>STWDB015</v>
      </c>
      <c r="F8919" t="str">
        <f>IF(ISBLANK('7D'!$S$11),"",'7D'!$S$11)</f>
        <v/>
      </c>
    </row>
    <row r="8920" spans="1:6">
      <c r="A8920" t="s">
        <v>15747</v>
      </c>
      <c r="B8920" s="2081" t="str">
        <f>'7D'!$CD$11</f>
        <v>STWDB016</v>
      </c>
      <c r="F8920" t="str">
        <f>IF(ISBLANK('7D'!$T$11),"",'7D'!$T$11)</f>
        <v/>
      </c>
    </row>
    <row r="8921" spans="1:6">
      <c r="A8921" t="s">
        <v>15747</v>
      </c>
      <c r="B8921" s="2081" t="str">
        <f>'7D'!$CE$11</f>
        <v>STWDB017</v>
      </c>
      <c r="F8921" t="str">
        <f>IF(ISBLANK('7D'!$U$11),"",'7D'!$U$11)</f>
        <v/>
      </c>
    </row>
    <row r="8922" spans="1:6">
      <c r="A8922" t="s">
        <v>15747</v>
      </c>
      <c r="B8922" s="2081" t="str">
        <f>'7D'!$CF$11</f>
        <v>STWDB018</v>
      </c>
      <c r="F8922" t="str">
        <f>IF(ISBLANK('7D'!$V$11),"",'7D'!$V$11)</f>
        <v/>
      </c>
    </row>
    <row r="8923" spans="1:6">
      <c r="A8923" t="s">
        <v>15747</v>
      </c>
      <c r="B8923" s="2081" t="str">
        <f>'7D'!$CG$11</f>
        <v>STWDB019</v>
      </c>
      <c r="F8923" t="str">
        <f>IF(ISBLANK('7D'!$W$11),"",'7D'!$W$11)</f>
        <v/>
      </c>
    </row>
    <row r="8924" spans="1:6">
      <c r="A8924" t="s">
        <v>15747</v>
      </c>
      <c r="B8924" s="2081" t="str">
        <f>'7D'!$CH$11</f>
        <v>STWDB020</v>
      </c>
      <c r="F8924">
        <f>IF(ISBLANK('7D'!$X$11),"",'7D'!$X$11)</f>
        <v>0</v>
      </c>
    </row>
    <row r="8925" spans="1:6">
      <c r="A8925" t="s">
        <v>15747</v>
      </c>
      <c r="B8925" s="2081" t="str">
        <f>'7D'!$CI$11</f>
        <v>STWDA015</v>
      </c>
      <c r="F8925" t="str">
        <f>IF(ISBLANK('7D'!$Y$11),"",'7D'!$Y$11)</f>
        <v/>
      </c>
    </row>
    <row r="8926" spans="1:6">
      <c r="A8926" t="s">
        <v>15747</v>
      </c>
      <c r="B8926" s="2081" t="str">
        <f>'7D'!$CJ$11</f>
        <v>STWDA016</v>
      </c>
      <c r="F8926" t="str">
        <f>IF(ISBLANK('7D'!$Z$11),"",'7D'!$Z$11)</f>
        <v/>
      </c>
    </row>
    <row r="8927" spans="1:6">
      <c r="A8927" t="s">
        <v>15747</v>
      </c>
      <c r="B8927" s="2081" t="str">
        <f>'7D'!$CK$11</f>
        <v>STWDA017</v>
      </c>
      <c r="F8927" t="str">
        <f>IF(ISBLANK('7D'!$AA$11),"",'7D'!$AA$11)</f>
        <v/>
      </c>
    </row>
    <row r="8928" spans="1:6">
      <c r="A8928" t="s">
        <v>15747</v>
      </c>
      <c r="B8928" s="2081" t="str">
        <f>'7D'!$CL$11</f>
        <v>STWDA018</v>
      </c>
      <c r="F8928" t="str">
        <f>IF(ISBLANK('7D'!$AB$11),"",'7D'!$AB$11)</f>
        <v/>
      </c>
    </row>
    <row r="8929" spans="1:6">
      <c r="A8929" t="s">
        <v>15747</v>
      </c>
      <c r="B8929" s="2081" t="str">
        <f>'7D'!$CM$11</f>
        <v>STWDA019</v>
      </c>
      <c r="F8929" t="str">
        <f>IF(ISBLANK('7D'!$AC$11),"",'7D'!$AC$11)</f>
        <v/>
      </c>
    </row>
    <row r="8930" spans="1:6">
      <c r="A8930" t="s">
        <v>15747</v>
      </c>
      <c r="B8930" s="2081" t="str">
        <f>'7D'!$CN$11</f>
        <v>STWDA020</v>
      </c>
      <c r="F8930">
        <f>IF(ISBLANK('7D'!$AD$11),"",'7D'!$AD$11)</f>
        <v>0</v>
      </c>
    </row>
    <row r="8931" spans="1:6">
      <c r="A8931" t="s">
        <v>15747</v>
      </c>
      <c r="B8931" s="2081" t="str">
        <f>'7D'!$BO$12</f>
        <v>STWD029</v>
      </c>
      <c r="F8931" t="str">
        <f>IF(ISBLANK('7D'!$E$12),"",'7D'!$E$12)</f>
        <v/>
      </c>
    </row>
    <row r="8932" spans="1:6">
      <c r="A8932" t="s">
        <v>15747</v>
      </c>
      <c r="B8932" s="2081" t="str">
        <f>'7D'!$BP$12</f>
        <v>STWD030</v>
      </c>
      <c r="F8932" t="str">
        <f>IF(ISBLANK('7D'!$F$12),"",'7D'!$F$12)</f>
        <v/>
      </c>
    </row>
    <row r="8933" spans="1:6">
      <c r="A8933" t="s">
        <v>15747</v>
      </c>
      <c r="B8933" s="2081" t="str">
        <f>'7D'!$BQ$12</f>
        <v>STWD031</v>
      </c>
      <c r="F8933" t="str">
        <f>IF(ISBLANK('7D'!$G$12),"",'7D'!$G$12)</f>
        <v/>
      </c>
    </row>
    <row r="8934" spans="1:6">
      <c r="A8934" t="s">
        <v>15747</v>
      </c>
      <c r="B8934" s="2081" t="str">
        <f>'7D'!$BR$12</f>
        <v>STWD032</v>
      </c>
      <c r="F8934" t="str">
        <f>IF(ISBLANK('7D'!$H$12),"",'7D'!$H$12)</f>
        <v/>
      </c>
    </row>
    <row r="8935" spans="1:6">
      <c r="A8935" t="s">
        <v>15747</v>
      </c>
      <c r="B8935" s="2081" t="str">
        <f>'7D'!$BS$12</f>
        <v>STWD033</v>
      </c>
      <c r="F8935" t="str">
        <f>IF(ISBLANK('7D'!$I$12),"",'7D'!$I$12)</f>
        <v/>
      </c>
    </row>
    <row r="8936" spans="1:6">
      <c r="A8936" t="s">
        <v>15747</v>
      </c>
      <c r="B8936" s="2081" t="str">
        <f>'7D'!$BT$12</f>
        <v>STWD034</v>
      </c>
      <c r="F8936" t="str">
        <f>IF(ISBLANK('7D'!$J$12),"",'7D'!$J$12)</f>
        <v/>
      </c>
    </row>
    <row r="8937" spans="1:6">
      <c r="A8937" t="s">
        <v>15747</v>
      </c>
      <c r="B8937" s="2081" t="str">
        <f>'7D'!$BU$12</f>
        <v>STWD035</v>
      </c>
      <c r="F8937" t="str">
        <f>IF(ISBLANK('7D'!$K$12),"",'7D'!$K$12)</f>
        <v/>
      </c>
    </row>
    <row r="8938" spans="1:6">
      <c r="A8938" t="s">
        <v>15747</v>
      </c>
      <c r="B8938" s="2081" t="str">
        <f>'7D'!$BV$12</f>
        <v>STWD040</v>
      </c>
      <c r="F8938">
        <f>IF(ISBLANK('7D'!$L$12),"",'7D'!$L$12)</f>
        <v>0</v>
      </c>
    </row>
    <row r="8939" spans="1:6">
      <c r="A8939" t="s">
        <v>15747</v>
      </c>
      <c r="B8939" s="2081" t="str">
        <f>'7D'!$BX$12</f>
        <v>STWDP029</v>
      </c>
      <c r="F8939" t="str">
        <f>IF(ISBLANK('7D'!$N$12),"",'7D'!$N$12)</f>
        <v/>
      </c>
    </row>
    <row r="8940" spans="1:6">
      <c r="A8940" t="s">
        <v>15747</v>
      </c>
      <c r="B8940" s="2081" t="str">
        <f>'7D'!$BY$12</f>
        <v>STWDP030</v>
      </c>
      <c r="F8940" t="str">
        <f>IF(ISBLANK('7D'!$O$12),"",'7D'!$O$12)</f>
        <v/>
      </c>
    </row>
    <row r="8941" spans="1:6">
      <c r="A8941" t="s">
        <v>15747</v>
      </c>
      <c r="B8941" s="2081" t="str">
        <f>'7D'!$BZ$12</f>
        <v>STWDP031</v>
      </c>
      <c r="F8941" t="str">
        <f>IF(ISBLANK('7D'!$P$12),"",'7D'!$P$12)</f>
        <v/>
      </c>
    </row>
    <row r="8942" spans="1:6">
      <c r="A8942" t="s">
        <v>15747</v>
      </c>
      <c r="B8942" s="2081" t="str">
        <f>'7D'!$CA$12</f>
        <v>STWDP032</v>
      </c>
      <c r="F8942" t="str">
        <f>IF(ISBLANK('7D'!$Q$12),"",'7D'!$Q$12)</f>
        <v/>
      </c>
    </row>
    <row r="8943" spans="1:6">
      <c r="A8943" t="s">
        <v>15747</v>
      </c>
      <c r="B8943" s="2081" t="str">
        <f>'7D'!$CB$12</f>
        <v>STWDP033</v>
      </c>
      <c r="F8943">
        <f>IF(ISBLANK('7D'!$R$12),"",'7D'!$R$12)</f>
        <v>0</v>
      </c>
    </row>
    <row r="8944" spans="1:6">
      <c r="A8944" t="s">
        <v>15747</v>
      </c>
      <c r="B8944" s="2081" t="str">
        <f>'7D'!$CC$12</f>
        <v>STWDB029</v>
      </c>
      <c r="F8944" t="str">
        <f>IF(ISBLANK('7D'!$S$12),"",'7D'!$S$12)</f>
        <v/>
      </c>
    </row>
    <row r="8945" spans="1:6">
      <c r="A8945" t="s">
        <v>15747</v>
      </c>
      <c r="B8945" s="2081" t="str">
        <f>'7D'!$CD$12</f>
        <v>STWDB030</v>
      </c>
      <c r="F8945" t="str">
        <f>IF(ISBLANK('7D'!$T$12),"",'7D'!$T$12)</f>
        <v/>
      </c>
    </row>
    <row r="8946" spans="1:6">
      <c r="A8946" t="s">
        <v>15747</v>
      </c>
      <c r="B8946" s="2081" t="str">
        <f>'7D'!$CE$12</f>
        <v>STWDB031</v>
      </c>
      <c r="F8946" t="str">
        <f>IF(ISBLANK('7D'!$U$12),"",'7D'!$U$12)</f>
        <v/>
      </c>
    </row>
    <row r="8947" spans="1:6">
      <c r="A8947" t="s">
        <v>15747</v>
      </c>
      <c r="B8947" s="2081" t="str">
        <f>'7D'!$CF$12</f>
        <v>STWDB032</v>
      </c>
      <c r="F8947" t="str">
        <f>IF(ISBLANK('7D'!$V$12),"",'7D'!$V$12)</f>
        <v/>
      </c>
    </row>
    <row r="8948" spans="1:6">
      <c r="A8948" t="s">
        <v>15747</v>
      </c>
      <c r="B8948" s="2081" t="str">
        <f>'7D'!$CG$12</f>
        <v>STWDB033</v>
      </c>
      <c r="F8948" t="str">
        <f>IF(ISBLANK('7D'!$W$12),"",'7D'!$W$12)</f>
        <v/>
      </c>
    </row>
    <row r="8949" spans="1:6">
      <c r="A8949" t="s">
        <v>15747</v>
      </c>
      <c r="B8949" s="2081" t="str">
        <f>'7D'!$CH$12</f>
        <v>STWDB034</v>
      </c>
      <c r="F8949">
        <f>IF(ISBLANK('7D'!$X$12),"",'7D'!$X$12)</f>
        <v>0</v>
      </c>
    </row>
    <row r="8950" spans="1:6">
      <c r="A8950" t="s">
        <v>15747</v>
      </c>
      <c r="B8950" s="2081" t="str">
        <f>'7D'!$CI$12</f>
        <v>STWDA029</v>
      </c>
      <c r="F8950" t="str">
        <f>IF(ISBLANK('7D'!$Y$12),"",'7D'!$Y$12)</f>
        <v/>
      </c>
    </row>
    <row r="8951" spans="1:6">
      <c r="A8951" t="s">
        <v>15747</v>
      </c>
      <c r="B8951" s="2081" t="str">
        <f>'7D'!$CJ$12</f>
        <v>STWDA030</v>
      </c>
      <c r="F8951" t="str">
        <f>IF(ISBLANK('7D'!$Z$12),"",'7D'!$Z$12)</f>
        <v/>
      </c>
    </row>
    <row r="8952" spans="1:6">
      <c r="A8952" t="s">
        <v>15747</v>
      </c>
      <c r="B8952" s="2081" t="str">
        <f>'7D'!$CK$12</f>
        <v>STWDA031</v>
      </c>
      <c r="F8952" t="str">
        <f>IF(ISBLANK('7D'!$AA$12),"",'7D'!$AA$12)</f>
        <v/>
      </c>
    </row>
    <row r="8953" spans="1:6">
      <c r="A8953" t="s">
        <v>15747</v>
      </c>
      <c r="B8953" s="2081" t="str">
        <f>'7D'!$CL$12</f>
        <v>STWDA032</v>
      </c>
      <c r="F8953" t="str">
        <f>IF(ISBLANK('7D'!$AB$12),"",'7D'!$AB$12)</f>
        <v/>
      </c>
    </row>
    <row r="8954" spans="1:6">
      <c r="A8954" t="s">
        <v>15747</v>
      </c>
      <c r="B8954" s="2081" t="str">
        <f>'7D'!$CM$12</f>
        <v>STWDA033</v>
      </c>
      <c r="F8954" t="str">
        <f>IF(ISBLANK('7D'!$AC$12),"",'7D'!$AC$12)</f>
        <v/>
      </c>
    </row>
    <row r="8955" spans="1:6">
      <c r="A8955" t="s">
        <v>15747</v>
      </c>
      <c r="B8955" s="2081" t="str">
        <f>'7D'!$CN$12</f>
        <v>STWDA034</v>
      </c>
      <c r="F8955">
        <f>IF(ISBLANK('7D'!$AD$12),"",'7D'!$AD$12)</f>
        <v>0</v>
      </c>
    </row>
    <row r="8956" spans="1:6">
      <c r="A8956" t="s">
        <v>15747</v>
      </c>
      <c r="B8956" s="2081" t="str">
        <f>'7D'!$BO$13</f>
        <v>STWD043</v>
      </c>
      <c r="F8956" t="str">
        <f>IF(ISBLANK('7D'!$E$13),"",'7D'!$E$13)</f>
        <v/>
      </c>
    </row>
    <row r="8957" spans="1:6">
      <c r="A8957" t="s">
        <v>15747</v>
      </c>
      <c r="B8957" s="2081" t="str">
        <f>'7D'!$BP$13</f>
        <v>STWD044</v>
      </c>
      <c r="F8957" t="str">
        <f>IF(ISBLANK('7D'!$F$13),"",'7D'!$F$13)</f>
        <v/>
      </c>
    </row>
    <row r="8958" spans="1:6">
      <c r="A8958" t="s">
        <v>15747</v>
      </c>
      <c r="B8958" s="2081" t="str">
        <f>'7D'!$BQ$13</f>
        <v>STWD045</v>
      </c>
      <c r="F8958" t="str">
        <f>IF(ISBLANK('7D'!$G$13),"",'7D'!$G$13)</f>
        <v/>
      </c>
    </row>
    <row r="8959" spans="1:6">
      <c r="A8959" t="s">
        <v>15747</v>
      </c>
      <c r="B8959" s="2081" t="str">
        <f>'7D'!$BR$13</f>
        <v>STWD046</v>
      </c>
      <c r="F8959" t="str">
        <f>IF(ISBLANK('7D'!$H$13),"",'7D'!$H$13)</f>
        <v/>
      </c>
    </row>
    <row r="8960" spans="1:6">
      <c r="A8960" t="s">
        <v>15747</v>
      </c>
      <c r="B8960" s="2081" t="str">
        <f>'7D'!$BS$13</f>
        <v>STWD047</v>
      </c>
      <c r="F8960" t="str">
        <f>IF(ISBLANK('7D'!$I$13),"",'7D'!$I$13)</f>
        <v/>
      </c>
    </row>
    <row r="8961" spans="1:6">
      <c r="A8961" t="s">
        <v>15747</v>
      </c>
      <c r="B8961" s="2081" t="str">
        <f>'7D'!$BT$13</f>
        <v>STWD048</v>
      </c>
      <c r="F8961" t="str">
        <f>IF(ISBLANK('7D'!$J$13),"",'7D'!$J$13)</f>
        <v/>
      </c>
    </row>
    <row r="8962" spans="1:6">
      <c r="A8962" t="s">
        <v>15747</v>
      </c>
      <c r="B8962" s="2081" t="str">
        <f>'7D'!$BU$13</f>
        <v>STWD049</v>
      </c>
      <c r="F8962" t="str">
        <f>IF(ISBLANK('7D'!$K$13),"",'7D'!$K$13)</f>
        <v/>
      </c>
    </row>
    <row r="8963" spans="1:6">
      <c r="A8963" t="s">
        <v>15747</v>
      </c>
      <c r="B8963" s="2081" t="str">
        <f>'7D'!$BV$13</f>
        <v>STWD054</v>
      </c>
      <c r="F8963">
        <f>IF(ISBLANK('7D'!$L$13),"",'7D'!$L$13)</f>
        <v>0</v>
      </c>
    </row>
    <row r="8964" spans="1:6">
      <c r="A8964" t="s">
        <v>15747</v>
      </c>
      <c r="B8964" s="2081" t="str">
        <f>'7D'!$BX$13</f>
        <v>STWDP043</v>
      </c>
      <c r="F8964" t="str">
        <f>IF(ISBLANK('7D'!$N$13),"",'7D'!$N$13)</f>
        <v/>
      </c>
    </row>
    <row r="8965" spans="1:6">
      <c r="A8965" t="s">
        <v>15747</v>
      </c>
      <c r="B8965" s="2081" t="str">
        <f>'7D'!$BY$13</f>
        <v>STWDP044</v>
      </c>
      <c r="F8965" t="str">
        <f>IF(ISBLANK('7D'!$O$13),"",'7D'!$O$13)</f>
        <v/>
      </c>
    </row>
    <row r="8966" spans="1:6">
      <c r="A8966" t="s">
        <v>15747</v>
      </c>
      <c r="B8966" s="2081" t="str">
        <f>'7D'!$BZ$13</f>
        <v>STWDP045</v>
      </c>
      <c r="F8966" t="str">
        <f>IF(ISBLANK('7D'!$P$13),"",'7D'!$P$13)</f>
        <v/>
      </c>
    </row>
    <row r="8967" spans="1:6">
      <c r="A8967" t="s">
        <v>15747</v>
      </c>
      <c r="B8967" s="2081" t="str">
        <f>'7D'!$CA$13</f>
        <v>STWDP046</v>
      </c>
      <c r="F8967" t="str">
        <f>IF(ISBLANK('7D'!$Q$13),"",'7D'!$Q$13)</f>
        <v/>
      </c>
    </row>
    <row r="8968" spans="1:6">
      <c r="A8968" t="s">
        <v>15747</v>
      </c>
      <c r="B8968" s="2081" t="str">
        <f>'7D'!$CB$13</f>
        <v>STWDP047</v>
      </c>
      <c r="F8968">
        <f>IF(ISBLANK('7D'!$R$13),"",'7D'!$R$13)</f>
        <v>0</v>
      </c>
    </row>
    <row r="8969" spans="1:6">
      <c r="A8969" t="s">
        <v>15747</v>
      </c>
      <c r="B8969" s="2081" t="str">
        <f>'7D'!$CC$13</f>
        <v>STWDB043</v>
      </c>
      <c r="F8969" t="str">
        <f>IF(ISBLANK('7D'!$S$13),"",'7D'!$S$13)</f>
        <v/>
      </c>
    </row>
    <row r="8970" spans="1:6">
      <c r="A8970" t="s">
        <v>15747</v>
      </c>
      <c r="B8970" s="2081" t="str">
        <f>'7D'!$CD$13</f>
        <v>STWDB044</v>
      </c>
      <c r="F8970" t="str">
        <f>IF(ISBLANK('7D'!$T$13),"",'7D'!$T$13)</f>
        <v/>
      </c>
    </row>
    <row r="8971" spans="1:6">
      <c r="A8971" t="s">
        <v>15747</v>
      </c>
      <c r="B8971" s="2081" t="str">
        <f>'7D'!$CE$13</f>
        <v>STWDB045</v>
      </c>
      <c r="F8971" t="str">
        <f>IF(ISBLANK('7D'!$U$13),"",'7D'!$U$13)</f>
        <v/>
      </c>
    </row>
    <row r="8972" spans="1:6">
      <c r="A8972" t="s">
        <v>15747</v>
      </c>
      <c r="B8972" s="2081" t="str">
        <f>'7D'!$CF$13</f>
        <v>STWDB046</v>
      </c>
      <c r="F8972" t="str">
        <f>IF(ISBLANK('7D'!$V$13),"",'7D'!$V$13)</f>
        <v/>
      </c>
    </row>
    <row r="8973" spans="1:6">
      <c r="A8973" t="s">
        <v>15747</v>
      </c>
      <c r="B8973" s="2081" t="str">
        <f>'7D'!$CG$13</f>
        <v>STWDB047</v>
      </c>
      <c r="F8973" t="str">
        <f>IF(ISBLANK('7D'!$W$13),"",'7D'!$W$13)</f>
        <v/>
      </c>
    </row>
    <row r="8974" spans="1:6">
      <c r="A8974" t="s">
        <v>15747</v>
      </c>
      <c r="B8974" s="2081" t="str">
        <f>'7D'!$CH$13</f>
        <v>STWDB048</v>
      </c>
      <c r="F8974">
        <f>IF(ISBLANK('7D'!$X$13),"",'7D'!$X$13)</f>
        <v>0</v>
      </c>
    </row>
    <row r="8975" spans="1:6">
      <c r="A8975" t="s">
        <v>15747</v>
      </c>
      <c r="B8975" s="2081" t="str">
        <f>'7D'!$CI$13</f>
        <v>STWDA043</v>
      </c>
      <c r="F8975" t="str">
        <f>IF(ISBLANK('7D'!$Y$13),"",'7D'!$Y$13)</f>
        <v/>
      </c>
    </row>
    <row r="8976" spans="1:6">
      <c r="A8976" t="s">
        <v>15747</v>
      </c>
      <c r="B8976" s="2081" t="str">
        <f>'7D'!$CJ$13</f>
        <v>STWDA044</v>
      </c>
      <c r="F8976" t="str">
        <f>IF(ISBLANK('7D'!$Z$13),"",'7D'!$Z$13)</f>
        <v/>
      </c>
    </row>
    <row r="8977" spans="1:6">
      <c r="A8977" t="s">
        <v>15747</v>
      </c>
      <c r="B8977" s="2081" t="str">
        <f>'7D'!$CK$13</f>
        <v>STWDA045</v>
      </c>
      <c r="F8977" t="str">
        <f>IF(ISBLANK('7D'!$AA$13),"",'7D'!$AA$13)</f>
        <v/>
      </c>
    </row>
    <row r="8978" spans="1:6">
      <c r="A8978" t="s">
        <v>15747</v>
      </c>
      <c r="B8978" s="2081" t="str">
        <f>'7D'!$CL$13</f>
        <v>STWDA046</v>
      </c>
      <c r="F8978" t="str">
        <f>IF(ISBLANK('7D'!$AB$13),"",'7D'!$AB$13)</f>
        <v/>
      </c>
    </row>
    <row r="8979" spans="1:6">
      <c r="A8979" t="s">
        <v>15747</v>
      </c>
      <c r="B8979" s="2081" t="str">
        <f>'7D'!$CM$13</f>
        <v>STWDA047</v>
      </c>
      <c r="F8979" t="str">
        <f>IF(ISBLANK('7D'!$AC$13),"",'7D'!$AC$13)</f>
        <v/>
      </c>
    </row>
    <row r="8980" spans="1:6">
      <c r="A8980" t="s">
        <v>15747</v>
      </c>
      <c r="B8980" s="2081" t="str">
        <f>'7D'!$CN$13</f>
        <v>STWDA048</v>
      </c>
      <c r="F8980">
        <f>IF(ISBLANK('7D'!$AD$13),"",'7D'!$AD$13)</f>
        <v>0</v>
      </c>
    </row>
    <row r="8981" spans="1:6">
      <c r="A8981" t="s">
        <v>15747</v>
      </c>
      <c r="B8981" s="2081" t="str">
        <f>'7D'!$BO$14</f>
        <v>STWD057</v>
      </c>
      <c r="F8981" t="str">
        <f>IF(ISBLANK('7D'!$E$14),"",'7D'!$E$14)</f>
        <v/>
      </c>
    </row>
    <row r="8982" spans="1:6">
      <c r="A8982" t="s">
        <v>15747</v>
      </c>
      <c r="B8982" s="2081" t="str">
        <f>'7D'!$BP$14</f>
        <v>STWD058</v>
      </c>
      <c r="F8982" t="str">
        <f>IF(ISBLANK('7D'!$F$14),"",'7D'!$F$14)</f>
        <v/>
      </c>
    </row>
    <row r="8983" spans="1:6">
      <c r="A8983" t="s">
        <v>15747</v>
      </c>
      <c r="B8983" s="2081" t="str">
        <f>'7D'!$BQ$14</f>
        <v>STWD059</v>
      </c>
      <c r="F8983" t="str">
        <f>IF(ISBLANK('7D'!$G$14),"",'7D'!$G$14)</f>
        <v/>
      </c>
    </row>
    <row r="8984" spans="1:6">
      <c r="A8984" t="s">
        <v>15747</v>
      </c>
      <c r="B8984" s="2081" t="str">
        <f>'7D'!$BR$14</f>
        <v>STWD060</v>
      </c>
      <c r="F8984" t="str">
        <f>IF(ISBLANK('7D'!$H$14),"",'7D'!$H$14)</f>
        <v/>
      </c>
    </row>
    <row r="8985" spans="1:6">
      <c r="A8985" t="s">
        <v>15747</v>
      </c>
      <c r="B8985" s="2081" t="str">
        <f>'7D'!$BS$14</f>
        <v>STWD061</v>
      </c>
      <c r="F8985" t="str">
        <f>IF(ISBLANK('7D'!$I$14),"",'7D'!$I$14)</f>
        <v/>
      </c>
    </row>
    <row r="8986" spans="1:6">
      <c r="A8986" t="s">
        <v>15747</v>
      </c>
      <c r="B8986" s="2081" t="str">
        <f>'7D'!$BT$14</f>
        <v>STWD062</v>
      </c>
      <c r="F8986" t="str">
        <f>IF(ISBLANK('7D'!$J$14),"",'7D'!$J$14)</f>
        <v/>
      </c>
    </row>
    <row r="8987" spans="1:6">
      <c r="A8987" t="s">
        <v>15747</v>
      </c>
      <c r="B8987" s="2081" t="str">
        <f>'7D'!$BU$14</f>
        <v>STWD063</v>
      </c>
      <c r="F8987" t="str">
        <f>IF(ISBLANK('7D'!$K$14),"",'7D'!$K$14)</f>
        <v/>
      </c>
    </row>
    <row r="8988" spans="1:6">
      <c r="A8988" t="s">
        <v>15747</v>
      </c>
      <c r="B8988" s="2081" t="str">
        <f>'7D'!$BV$14</f>
        <v>STWD068</v>
      </c>
      <c r="F8988">
        <f>IF(ISBLANK('7D'!$L$14),"",'7D'!$L$14)</f>
        <v>0</v>
      </c>
    </row>
    <row r="8989" spans="1:6">
      <c r="A8989" t="s">
        <v>15747</v>
      </c>
      <c r="B8989" s="2081" t="str">
        <f>'7D'!$BX$14</f>
        <v>STWDP057</v>
      </c>
      <c r="F8989" t="str">
        <f>IF(ISBLANK('7D'!$N$14),"",'7D'!$N$14)</f>
        <v/>
      </c>
    </row>
    <row r="8990" spans="1:6">
      <c r="A8990" t="s">
        <v>15747</v>
      </c>
      <c r="B8990" s="2081" t="str">
        <f>'7D'!$BY$14</f>
        <v>STWDP058</v>
      </c>
      <c r="F8990" t="str">
        <f>IF(ISBLANK('7D'!$O$14),"",'7D'!$O$14)</f>
        <v/>
      </c>
    </row>
    <row r="8991" spans="1:6">
      <c r="A8991" t="s">
        <v>15747</v>
      </c>
      <c r="B8991" s="2081" t="str">
        <f>'7D'!$BZ$14</f>
        <v>STWDP059</v>
      </c>
      <c r="F8991" t="str">
        <f>IF(ISBLANK('7D'!$P$14),"",'7D'!$P$14)</f>
        <v/>
      </c>
    </row>
    <row r="8992" spans="1:6">
      <c r="A8992" t="s">
        <v>15747</v>
      </c>
      <c r="B8992" s="2081" t="str">
        <f>'7D'!$CA$14</f>
        <v>STWDP060</v>
      </c>
      <c r="F8992" t="str">
        <f>IF(ISBLANK('7D'!$Q$14),"",'7D'!$Q$14)</f>
        <v/>
      </c>
    </row>
    <row r="8993" spans="1:6">
      <c r="A8993" t="s">
        <v>15747</v>
      </c>
      <c r="B8993" s="2081" t="str">
        <f>'7D'!$CB$14</f>
        <v>STWDP061</v>
      </c>
      <c r="F8993">
        <f>IF(ISBLANK('7D'!$R$14),"",'7D'!$R$14)</f>
        <v>0</v>
      </c>
    </row>
    <row r="8994" spans="1:6">
      <c r="A8994" t="s">
        <v>15747</v>
      </c>
      <c r="B8994" s="2081" t="str">
        <f>'7D'!$CC$14</f>
        <v>STWDB057</v>
      </c>
      <c r="F8994" t="str">
        <f>IF(ISBLANK('7D'!$S$14),"",'7D'!$S$14)</f>
        <v/>
      </c>
    </row>
    <row r="8995" spans="1:6">
      <c r="A8995" t="s">
        <v>15747</v>
      </c>
      <c r="B8995" s="2081" t="str">
        <f>'7D'!$CD$14</f>
        <v>STWDB058</v>
      </c>
      <c r="F8995" t="str">
        <f>IF(ISBLANK('7D'!$T$14),"",'7D'!$T$14)</f>
        <v/>
      </c>
    </row>
    <row r="8996" spans="1:6">
      <c r="A8996" t="s">
        <v>15747</v>
      </c>
      <c r="B8996" s="2081" t="str">
        <f>'7D'!$CE$14</f>
        <v>STWDB059</v>
      </c>
      <c r="F8996" t="str">
        <f>IF(ISBLANK('7D'!$U$14),"",'7D'!$U$14)</f>
        <v/>
      </c>
    </row>
    <row r="8997" spans="1:6">
      <c r="A8997" t="s">
        <v>15747</v>
      </c>
      <c r="B8997" s="2081" t="str">
        <f>'7D'!$CF$14</f>
        <v>STWDB060</v>
      </c>
      <c r="F8997" t="str">
        <f>IF(ISBLANK('7D'!$V$14),"",'7D'!$V$14)</f>
        <v/>
      </c>
    </row>
    <row r="8998" spans="1:6">
      <c r="A8998" t="s">
        <v>15747</v>
      </c>
      <c r="B8998" s="2081" t="str">
        <f>'7D'!$CG$14</f>
        <v>STWDB061</v>
      </c>
      <c r="F8998" t="str">
        <f>IF(ISBLANK('7D'!$W$14),"",'7D'!$W$14)</f>
        <v/>
      </c>
    </row>
    <row r="8999" spans="1:6">
      <c r="A8999" t="s">
        <v>15747</v>
      </c>
      <c r="B8999" s="2081" t="str">
        <f>'7D'!$CH$14</f>
        <v>STWDB062</v>
      </c>
      <c r="F8999">
        <f>IF(ISBLANK('7D'!$X$14),"",'7D'!$X$14)</f>
        <v>0</v>
      </c>
    </row>
    <row r="9000" spans="1:6">
      <c r="A9000" t="s">
        <v>15747</v>
      </c>
      <c r="B9000" s="2081" t="str">
        <f>'7D'!$CI$14</f>
        <v>STWDA057</v>
      </c>
      <c r="F9000" t="str">
        <f>IF(ISBLANK('7D'!$Y$14),"",'7D'!$Y$14)</f>
        <v/>
      </c>
    </row>
    <row r="9001" spans="1:6">
      <c r="A9001" t="s">
        <v>15747</v>
      </c>
      <c r="B9001" s="2081" t="str">
        <f>'7D'!$CJ$14</f>
        <v>STWDA058</v>
      </c>
      <c r="F9001" t="str">
        <f>IF(ISBLANK('7D'!$Z$14),"",'7D'!$Z$14)</f>
        <v/>
      </c>
    </row>
    <row r="9002" spans="1:6">
      <c r="A9002" t="s">
        <v>15747</v>
      </c>
      <c r="B9002" s="2081" t="str">
        <f>'7D'!$CK$14</f>
        <v>STWDA059</v>
      </c>
      <c r="F9002" t="str">
        <f>IF(ISBLANK('7D'!$AA$14),"",'7D'!$AA$14)</f>
        <v/>
      </c>
    </row>
    <row r="9003" spans="1:6">
      <c r="A9003" t="s">
        <v>15747</v>
      </c>
      <c r="B9003" s="2081" t="str">
        <f>'7D'!$CL$14</f>
        <v>STWDA060</v>
      </c>
      <c r="F9003" t="str">
        <f>IF(ISBLANK('7D'!$AB$14),"",'7D'!$AB$14)</f>
        <v/>
      </c>
    </row>
    <row r="9004" spans="1:6">
      <c r="A9004" t="s">
        <v>15747</v>
      </c>
      <c r="B9004" s="2081" t="str">
        <f>'7D'!$CM$14</f>
        <v>STWDA061</v>
      </c>
      <c r="F9004" t="str">
        <f>IF(ISBLANK('7D'!$AC$14),"",'7D'!$AC$14)</f>
        <v/>
      </c>
    </row>
    <row r="9005" spans="1:6">
      <c r="A9005" t="s">
        <v>15747</v>
      </c>
      <c r="B9005" s="2081" t="str">
        <f>'7D'!$CN$14</f>
        <v>STWDA062</v>
      </c>
      <c r="F9005">
        <f>IF(ISBLANK('7D'!$AD$14),"",'7D'!$AD$14)</f>
        <v>0</v>
      </c>
    </row>
    <row r="9006" spans="1:6">
      <c r="A9006" t="s">
        <v>15747</v>
      </c>
      <c r="B9006" s="2081" t="str">
        <f>'7D'!$BO$15</f>
        <v>STWD101</v>
      </c>
      <c r="F9006" t="str">
        <f>IF(ISBLANK('7D'!$E$15),"",'7D'!$E$15)</f>
        <v/>
      </c>
    </row>
    <row r="9007" spans="1:6">
      <c r="A9007" t="s">
        <v>15747</v>
      </c>
      <c r="B9007" s="2081" t="str">
        <f>'7D'!$BP$15</f>
        <v>STWD102</v>
      </c>
      <c r="F9007" t="str">
        <f>IF(ISBLANK('7D'!$F$15),"",'7D'!$F$15)</f>
        <v/>
      </c>
    </row>
    <row r="9008" spans="1:6">
      <c r="A9008" t="s">
        <v>15747</v>
      </c>
      <c r="B9008" s="2081" t="str">
        <f>'7D'!$BQ$15</f>
        <v>STWD103</v>
      </c>
      <c r="F9008" t="str">
        <f>IF(ISBLANK('7D'!$G$15),"",'7D'!$G$15)</f>
        <v/>
      </c>
    </row>
    <row r="9009" spans="1:6">
      <c r="A9009" t="s">
        <v>15747</v>
      </c>
      <c r="B9009" s="2081" t="str">
        <f>'7D'!$BR$15</f>
        <v>STWD104</v>
      </c>
      <c r="F9009" t="str">
        <f>IF(ISBLANK('7D'!$H$15),"",'7D'!$H$15)</f>
        <v/>
      </c>
    </row>
    <row r="9010" spans="1:6">
      <c r="A9010" t="s">
        <v>15747</v>
      </c>
      <c r="B9010" s="2081" t="str">
        <f>'7D'!$BS$15</f>
        <v>STWD105</v>
      </c>
      <c r="F9010" t="str">
        <f>IF(ISBLANK('7D'!$I$15),"",'7D'!$I$15)</f>
        <v/>
      </c>
    </row>
    <row r="9011" spans="1:6">
      <c r="A9011" t="s">
        <v>15747</v>
      </c>
      <c r="B9011" s="2081" t="str">
        <f>'7D'!$BT$15</f>
        <v>STWD106</v>
      </c>
      <c r="F9011" t="str">
        <f>IF(ISBLANK('7D'!$J$15),"",'7D'!$J$15)</f>
        <v/>
      </c>
    </row>
    <row r="9012" spans="1:6">
      <c r="A9012" t="s">
        <v>15747</v>
      </c>
      <c r="B9012" s="2081" t="str">
        <f>'7D'!$BU$15</f>
        <v>STWD107</v>
      </c>
      <c r="F9012" t="str">
        <f>IF(ISBLANK('7D'!$K$15),"",'7D'!$K$15)</f>
        <v/>
      </c>
    </row>
    <row r="9013" spans="1:6">
      <c r="A9013" t="s">
        <v>15747</v>
      </c>
      <c r="B9013" s="2081" t="str">
        <f>'7D'!$BV$15</f>
        <v>STWD108</v>
      </c>
      <c r="F9013">
        <f>IF(ISBLANK('7D'!$L$15),"",'7D'!$L$15)</f>
        <v>0</v>
      </c>
    </row>
    <row r="9014" spans="1:6">
      <c r="A9014" t="s">
        <v>15747</v>
      </c>
      <c r="B9014" s="2081" t="str">
        <f>'7D'!$BX$15</f>
        <v>STWDP101</v>
      </c>
      <c r="F9014" t="str">
        <f>IF(ISBLANK('7D'!$N$15),"",'7D'!$N$15)</f>
        <v/>
      </c>
    </row>
    <row r="9015" spans="1:6">
      <c r="A9015" t="s">
        <v>15747</v>
      </c>
      <c r="B9015" s="2081" t="str">
        <f>'7D'!$BY$15</f>
        <v>STWDP102</v>
      </c>
      <c r="F9015" t="str">
        <f>IF(ISBLANK('7D'!$O$15),"",'7D'!$O$15)</f>
        <v/>
      </c>
    </row>
    <row r="9016" spans="1:6">
      <c r="A9016" t="s">
        <v>15747</v>
      </c>
      <c r="B9016" s="2081" t="str">
        <f>'7D'!$BZ$15</f>
        <v>STWDP103</v>
      </c>
      <c r="F9016" t="str">
        <f>IF(ISBLANK('7D'!$P$15),"",'7D'!$P$15)</f>
        <v/>
      </c>
    </row>
    <row r="9017" spans="1:6">
      <c r="A9017" t="s">
        <v>15747</v>
      </c>
      <c r="B9017" s="2081" t="str">
        <f>'7D'!$CA$15</f>
        <v>STWDP104</v>
      </c>
      <c r="F9017" t="str">
        <f>IF(ISBLANK('7D'!$Q$15),"",'7D'!$Q$15)</f>
        <v/>
      </c>
    </row>
    <row r="9018" spans="1:6">
      <c r="A9018" t="s">
        <v>15747</v>
      </c>
      <c r="B9018" s="2081" t="str">
        <f>'7D'!$CB$15</f>
        <v>STWDP105</v>
      </c>
      <c r="F9018">
        <f>IF(ISBLANK('7D'!$R$15),"",'7D'!$R$15)</f>
        <v>0</v>
      </c>
    </row>
    <row r="9019" spans="1:6">
      <c r="A9019" t="s">
        <v>15747</v>
      </c>
      <c r="B9019" s="2081" t="str">
        <f>'7D'!$CC$15</f>
        <v>STWDB101</v>
      </c>
      <c r="F9019" t="str">
        <f>IF(ISBLANK('7D'!$S$15),"",'7D'!$S$15)</f>
        <v/>
      </c>
    </row>
    <row r="9020" spans="1:6">
      <c r="A9020" t="s">
        <v>15747</v>
      </c>
      <c r="B9020" s="2081" t="str">
        <f>'7D'!$CD$15</f>
        <v>STWDB102</v>
      </c>
      <c r="F9020" t="str">
        <f>IF(ISBLANK('7D'!$T$15),"",'7D'!$T$15)</f>
        <v/>
      </c>
    </row>
    <row r="9021" spans="1:6">
      <c r="A9021" t="s">
        <v>15747</v>
      </c>
      <c r="B9021" s="2081" t="str">
        <f>'7D'!$CE$15</f>
        <v>STWDB103</v>
      </c>
      <c r="F9021" t="str">
        <f>IF(ISBLANK('7D'!$U$15),"",'7D'!$U$15)</f>
        <v/>
      </c>
    </row>
    <row r="9022" spans="1:6">
      <c r="A9022" t="s">
        <v>15747</v>
      </c>
      <c r="B9022" s="2081" t="str">
        <f>'7D'!$CF$15</f>
        <v>STWDB104</v>
      </c>
      <c r="F9022" t="str">
        <f>IF(ISBLANK('7D'!$V$15),"",'7D'!$V$15)</f>
        <v/>
      </c>
    </row>
    <row r="9023" spans="1:6">
      <c r="A9023" t="s">
        <v>15747</v>
      </c>
      <c r="B9023" s="2081" t="str">
        <f>'7D'!$CG$15</f>
        <v>STWDB105</v>
      </c>
      <c r="F9023" t="str">
        <f>IF(ISBLANK('7D'!$W$15),"",'7D'!$W$15)</f>
        <v/>
      </c>
    </row>
    <row r="9024" spans="1:6">
      <c r="A9024" t="s">
        <v>15747</v>
      </c>
      <c r="B9024" s="2081" t="str">
        <f>'7D'!$CH$15</f>
        <v>STWDB106</v>
      </c>
      <c r="F9024">
        <f>IF(ISBLANK('7D'!$X$15),"",'7D'!$X$15)</f>
        <v>0</v>
      </c>
    </row>
    <row r="9025" spans="1:6">
      <c r="A9025" t="s">
        <v>15747</v>
      </c>
      <c r="B9025" s="2081" t="str">
        <f>'7D'!$CI$15</f>
        <v>STWDA101</v>
      </c>
      <c r="F9025" t="str">
        <f>IF(ISBLANK('7D'!$Y$15),"",'7D'!$Y$15)</f>
        <v/>
      </c>
    </row>
    <row r="9026" spans="1:6">
      <c r="A9026" t="s">
        <v>15747</v>
      </c>
      <c r="B9026" s="2081" t="str">
        <f>'7D'!$CJ$15</f>
        <v>STWDA102</v>
      </c>
      <c r="F9026" t="str">
        <f>IF(ISBLANK('7D'!$Z$15),"",'7D'!$Z$15)</f>
        <v/>
      </c>
    </row>
    <row r="9027" spans="1:6">
      <c r="A9027" t="s">
        <v>15747</v>
      </c>
      <c r="B9027" s="2081" t="str">
        <f>'7D'!$CK$15</f>
        <v>STWDA103</v>
      </c>
      <c r="F9027" t="str">
        <f>IF(ISBLANK('7D'!$AA$15),"",'7D'!$AA$15)</f>
        <v/>
      </c>
    </row>
    <row r="9028" spans="1:6">
      <c r="A9028" t="s">
        <v>15747</v>
      </c>
      <c r="B9028" s="2081" t="str">
        <f>'7D'!$CL$15</f>
        <v>STWDA104</v>
      </c>
      <c r="F9028" t="str">
        <f>IF(ISBLANK('7D'!$AB$15),"",'7D'!$AB$15)</f>
        <v/>
      </c>
    </row>
    <row r="9029" spans="1:6">
      <c r="A9029" t="s">
        <v>15747</v>
      </c>
      <c r="B9029" s="2081" t="str">
        <f>'7D'!$CM$15</f>
        <v>STWDA105</v>
      </c>
      <c r="F9029" t="str">
        <f>IF(ISBLANK('7D'!$AC$15),"",'7D'!$AC$15)</f>
        <v/>
      </c>
    </row>
    <row r="9030" spans="1:6">
      <c r="A9030" t="s">
        <v>15747</v>
      </c>
      <c r="B9030" s="2081" t="str">
        <f>'7D'!$CN$15</f>
        <v>STWDA106</v>
      </c>
      <c r="F9030">
        <f>IF(ISBLANK('7D'!$AD$15),"",'7D'!$AD$15)</f>
        <v>0</v>
      </c>
    </row>
    <row r="9031" spans="1:6">
      <c r="A9031" t="s">
        <v>15747</v>
      </c>
      <c r="B9031" s="2081" t="str">
        <f>'7D'!$BO$16</f>
        <v>STWD121</v>
      </c>
      <c r="F9031">
        <f>IF(ISBLANK('7D'!$E$16),"",'7D'!$E$16)</f>
        <v>0</v>
      </c>
    </row>
    <row r="9032" spans="1:6">
      <c r="A9032" t="s">
        <v>15747</v>
      </c>
      <c r="B9032" s="2081" t="str">
        <f>'7D'!$BP$16</f>
        <v>STWD122</v>
      </c>
      <c r="F9032">
        <f>IF(ISBLANK('7D'!$F$16),"",'7D'!$F$16)</f>
        <v>0</v>
      </c>
    </row>
    <row r="9033" spans="1:6">
      <c r="A9033" t="s">
        <v>15747</v>
      </c>
      <c r="B9033" s="2081" t="str">
        <f>'7D'!$BQ$16</f>
        <v>STWD123</v>
      </c>
      <c r="F9033">
        <f>IF(ISBLANK('7D'!$G$16),"",'7D'!$G$16)</f>
        <v>0</v>
      </c>
    </row>
    <row r="9034" spans="1:6">
      <c r="A9034" t="s">
        <v>15747</v>
      </c>
      <c r="B9034" s="2081" t="str">
        <f>'7D'!$BR$16</f>
        <v>STWD124</v>
      </c>
      <c r="F9034">
        <f>IF(ISBLANK('7D'!$H$16),"",'7D'!$H$16)</f>
        <v>0</v>
      </c>
    </row>
    <row r="9035" spans="1:6">
      <c r="A9035" t="s">
        <v>15747</v>
      </c>
      <c r="B9035" s="2081" t="str">
        <f>'7D'!$BS$16</f>
        <v>STWD125</v>
      </c>
      <c r="F9035">
        <f>IF(ISBLANK('7D'!$I$16),"",'7D'!$I$16)</f>
        <v>0</v>
      </c>
    </row>
    <row r="9036" spans="1:6">
      <c r="A9036" t="s">
        <v>15747</v>
      </c>
      <c r="B9036" s="2081" t="str">
        <f>'7D'!$BT$16</f>
        <v>STWD126</v>
      </c>
      <c r="F9036">
        <f>IF(ISBLANK('7D'!$J$16),"",'7D'!$J$16)</f>
        <v>0</v>
      </c>
    </row>
    <row r="9037" spans="1:6">
      <c r="A9037" t="s">
        <v>15747</v>
      </c>
      <c r="B9037" s="2081" t="str">
        <f>'7D'!$BU$16</f>
        <v>STWD127</v>
      </c>
      <c r="F9037">
        <f>IF(ISBLANK('7D'!$K$16),"",'7D'!$K$16)</f>
        <v>0</v>
      </c>
    </row>
    <row r="9038" spans="1:6">
      <c r="A9038" t="s">
        <v>15747</v>
      </c>
      <c r="B9038" s="2081" t="str">
        <f>'7D'!$BV$16</f>
        <v>STWD128</v>
      </c>
      <c r="F9038">
        <f>IF(ISBLANK('7D'!$L$16),"",'7D'!$L$16)</f>
        <v>0</v>
      </c>
    </row>
    <row r="9039" spans="1:6">
      <c r="A9039" t="s">
        <v>15747</v>
      </c>
      <c r="B9039" s="2081" t="str">
        <f>'7D'!$BX$16</f>
        <v>STWDP121</v>
      </c>
      <c r="F9039">
        <f>IF(ISBLANK('7D'!$N$16),"",'7D'!$N$16)</f>
        <v>0</v>
      </c>
    </row>
    <row r="9040" spans="1:6">
      <c r="A9040" t="s">
        <v>15747</v>
      </c>
      <c r="B9040" s="2081" t="str">
        <f>'7D'!$BY$16</f>
        <v>STWDP122</v>
      </c>
      <c r="F9040">
        <f>IF(ISBLANK('7D'!$O$16),"",'7D'!$O$16)</f>
        <v>0</v>
      </c>
    </row>
    <row r="9041" spans="1:6">
      <c r="A9041" t="s">
        <v>15747</v>
      </c>
      <c r="B9041" s="2081" t="str">
        <f>'7D'!$BZ$16</f>
        <v>STWDP123</v>
      </c>
      <c r="F9041">
        <f>IF(ISBLANK('7D'!$P$16),"",'7D'!$P$16)</f>
        <v>0</v>
      </c>
    </row>
    <row r="9042" spans="1:6">
      <c r="A9042" t="s">
        <v>15747</v>
      </c>
      <c r="B9042" s="2081" t="str">
        <f>'7D'!$CA$16</f>
        <v>STWDP124</v>
      </c>
      <c r="F9042">
        <f>IF(ISBLANK('7D'!$Q$16),"",'7D'!$Q$16)</f>
        <v>0</v>
      </c>
    </row>
    <row r="9043" spans="1:6">
      <c r="A9043" t="s">
        <v>15747</v>
      </c>
      <c r="B9043" s="2081" t="str">
        <f>'7D'!$CB$16</f>
        <v>STWDP125</v>
      </c>
      <c r="F9043">
        <f>IF(ISBLANK('7D'!$R$16),"",'7D'!$R$16)</f>
        <v>0</v>
      </c>
    </row>
    <row r="9044" spans="1:6">
      <c r="A9044" t="s">
        <v>15747</v>
      </c>
      <c r="B9044" s="2081" t="str">
        <f>'7D'!$CC$16</f>
        <v>STWDB121</v>
      </c>
      <c r="F9044">
        <f>IF(ISBLANK('7D'!$S$16),"",'7D'!$S$16)</f>
        <v>0</v>
      </c>
    </row>
    <row r="9045" spans="1:6">
      <c r="A9045" t="s">
        <v>15747</v>
      </c>
      <c r="B9045" s="2081" t="str">
        <f>'7D'!$CD$16</f>
        <v>STWDB122</v>
      </c>
      <c r="F9045">
        <f>IF(ISBLANK('7D'!$T$16),"",'7D'!$T$16)</f>
        <v>0</v>
      </c>
    </row>
    <row r="9046" spans="1:6">
      <c r="A9046" t="s">
        <v>15747</v>
      </c>
      <c r="B9046" s="2081" t="str">
        <f>'7D'!$CE$16</f>
        <v>STWDB123</v>
      </c>
      <c r="F9046">
        <f>IF(ISBLANK('7D'!$U$16),"",'7D'!$U$16)</f>
        <v>0</v>
      </c>
    </row>
    <row r="9047" spans="1:6">
      <c r="A9047" t="s">
        <v>15747</v>
      </c>
      <c r="B9047" s="2081" t="str">
        <f>'7D'!$CF$16</f>
        <v>STWDB124</v>
      </c>
      <c r="F9047">
        <f>IF(ISBLANK('7D'!$V$16),"",'7D'!$V$16)</f>
        <v>0</v>
      </c>
    </row>
    <row r="9048" spans="1:6">
      <c r="A9048" t="s">
        <v>15747</v>
      </c>
      <c r="B9048" s="2081" t="str">
        <f>'7D'!$CG$16</f>
        <v>STWDB125</v>
      </c>
      <c r="F9048">
        <f>IF(ISBLANK('7D'!$W$16),"",'7D'!$W$16)</f>
        <v>0</v>
      </c>
    </row>
    <row r="9049" spans="1:6">
      <c r="A9049" t="s">
        <v>15747</v>
      </c>
      <c r="B9049" s="2081" t="str">
        <f>'7D'!$CH$16</f>
        <v>STWDB126</v>
      </c>
      <c r="F9049">
        <f>IF(ISBLANK('7D'!$X$16),"",'7D'!$X$16)</f>
        <v>0</v>
      </c>
    </row>
    <row r="9050" spans="1:6">
      <c r="A9050" t="s">
        <v>15747</v>
      </c>
      <c r="B9050" s="2081" t="str">
        <f>'7D'!$CI$16</f>
        <v>STWDA121</v>
      </c>
      <c r="F9050">
        <f>IF(ISBLANK('7D'!$Y$16),"",'7D'!$Y$16)</f>
        <v>0</v>
      </c>
    </row>
    <row r="9051" spans="1:6">
      <c r="A9051" t="s">
        <v>15747</v>
      </c>
      <c r="B9051" s="2081" t="str">
        <f>'7D'!$CJ$16</f>
        <v>STWDA122</v>
      </c>
      <c r="F9051">
        <f>IF(ISBLANK('7D'!$Z$16),"",'7D'!$Z$16)</f>
        <v>0</v>
      </c>
    </row>
    <row r="9052" spans="1:6">
      <c r="A9052" t="s">
        <v>15747</v>
      </c>
      <c r="B9052" s="2081" t="str">
        <f>'7D'!$CK$16</f>
        <v>STWDA123</v>
      </c>
      <c r="F9052">
        <f>IF(ISBLANK('7D'!$AA$16),"",'7D'!$AA$16)</f>
        <v>0</v>
      </c>
    </row>
    <row r="9053" spans="1:6">
      <c r="A9053" t="s">
        <v>15747</v>
      </c>
      <c r="B9053" s="2081" t="str">
        <f>'7D'!$CL$16</f>
        <v>STWDA124</v>
      </c>
      <c r="F9053">
        <f>IF(ISBLANK('7D'!$AB$16),"",'7D'!$AB$16)</f>
        <v>0</v>
      </c>
    </row>
    <row r="9054" spans="1:6">
      <c r="A9054" t="s">
        <v>15747</v>
      </c>
      <c r="B9054" s="2081" t="str">
        <f>'7D'!$CM$16</f>
        <v>STWDA125</v>
      </c>
      <c r="F9054">
        <f>IF(ISBLANK('7D'!$AC$16),"",'7D'!$AC$16)</f>
        <v>0</v>
      </c>
    </row>
    <row r="9055" spans="1:6">
      <c r="A9055" t="s">
        <v>15747</v>
      </c>
      <c r="B9055" s="2081" t="str">
        <f>'7D'!$CN$16</f>
        <v>STWDA126</v>
      </c>
      <c r="F9055">
        <f>IF(ISBLANK('7D'!$AD$16),"",'7D'!$AD$16)</f>
        <v>0</v>
      </c>
    </row>
    <row r="9056" spans="1:6">
      <c r="A9056" t="s">
        <v>15747</v>
      </c>
      <c r="B9056" s="2081" t="str">
        <f>'7D'!$BV$17</f>
        <v>STWD130</v>
      </c>
      <c r="F9056" t="str">
        <f>IF(ISBLANK('7D'!$L$17),"",'7D'!$L$17)</f>
        <v/>
      </c>
    </row>
    <row r="9057" spans="1:6">
      <c r="A9057" t="s">
        <v>15747</v>
      </c>
      <c r="B9057" t="str">
        <f>'7D'!$BO$20</f>
        <v>STWC001</v>
      </c>
      <c r="F9057" t="str">
        <f>IF(ISBLANK('7D'!$E$20),"",'7D'!$E$20)</f>
        <v/>
      </c>
    </row>
    <row r="9058" spans="1:6">
      <c r="A9058" t="s">
        <v>15747</v>
      </c>
      <c r="B9058" t="str">
        <f>'7D'!$BP$20</f>
        <v>STWC002</v>
      </c>
      <c r="F9058" t="str">
        <f>IF(ISBLANK('7D'!$F$20),"",'7D'!$F$20)</f>
        <v/>
      </c>
    </row>
    <row r="9059" spans="1:6">
      <c r="A9059" t="s">
        <v>15747</v>
      </c>
      <c r="B9059" t="str">
        <f>'7D'!$BQ$20</f>
        <v>STWC003</v>
      </c>
      <c r="F9059" t="str">
        <f>IF(ISBLANK('7D'!$G$20),"",'7D'!$G$20)</f>
        <v/>
      </c>
    </row>
    <row r="9060" spans="1:6">
      <c r="A9060" t="s">
        <v>15747</v>
      </c>
      <c r="B9060" t="str">
        <f>'7D'!$BR$20</f>
        <v>STWC004</v>
      </c>
      <c r="F9060" t="str">
        <f>IF(ISBLANK('7D'!$H$20),"",'7D'!$H$20)</f>
        <v/>
      </c>
    </row>
    <row r="9061" spans="1:6">
      <c r="A9061" t="s">
        <v>15747</v>
      </c>
      <c r="B9061" t="str">
        <f>'7D'!$BS$20</f>
        <v>STWC005</v>
      </c>
      <c r="F9061" t="str">
        <f>IF(ISBLANK('7D'!$I$20),"",'7D'!$I$20)</f>
        <v/>
      </c>
    </row>
    <row r="9062" spans="1:6">
      <c r="A9062" t="s">
        <v>15747</v>
      </c>
      <c r="B9062" t="str">
        <f>'7D'!$BT$20</f>
        <v>STWC006</v>
      </c>
      <c r="F9062" t="str">
        <f>IF(ISBLANK('7D'!$J$20),"",'7D'!$J$20)</f>
        <v/>
      </c>
    </row>
    <row r="9063" spans="1:6">
      <c r="A9063" t="s">
        <v>15747</v>
      </c>
      <c r="B9063" t="str">
        <f>'7D'!$BU$20</f>
        <v>STWC007</v>
      </c>
      <c r="F9063" t="str">
        <f>IF(ISBLANK('7D'!$K$20),"",'7D'!$K$20)</f>
        <v/>
      </c>
    </row>
    <row r="9064" spans="1:6">
      <c r="A9064" t="s">
        <v>15747</v>
      </c>
      <c r="B9064" s="2081" t="str">
        <f>'7D'!$BV$20</f>
        <v>STWC108</v>
      </c>
      <c r="F9064">
        <f>IF(ISBLANK('7D'!$L$20),"",'7D'!$L$20)</f>
        <v>0</v>
      </c>
    </row>
    <row r="9065" spans="1:6">
      <c r="A9065" t="s">
        <v>15747</v>
      </c>
      <c r="B9065" t="str">
        <f>'7D'!$BX$20</f>
        <v>STWCP001</v>
      </c>
      <c r="F9065" t="str">
        <f>IF(ISBLANK('7D'!$N$20),"",'7D'!$N$20)</f>
        <v/>
      </c>
    </row>
    <row r="9066" spans="1:6">
      <c r="A9066" t="s">
        <v>15747</v>
      </c>
      <c r="B9066" t="str">
        <f>'7D'!$BY$20</f>
        <v>STWCP002</v>
      </c>
      <c r="F9066" t="str">
        <f>IF(ISBLANK('7D'!$O$20),"",'7D'!$O$20)</f>
        <v/>
      </c>
    </row>
    <row r="9067" spans="1:6">
      <c r="A9067" t="s">
        <v>15747</v>
      </c>
      <c r="B9067" t="str">
        <f>'7D'!$BZ$20</f>
        <v>STWCP003</v>
      </c>
      <c r="F9067" t="str">
        <f>IF(ISBLANK('7D'!$P$20),"",'7D'!$P$20)</f>
        <v/>
      </c>
    </row>
    <row r="9068" spans="1:6">
      <c r="A9068" t="s">
        <v>15747</v>
      </c>
      <c r="B9068" t="str">
        <f>'7D'!$CA$20</f>
        <v>STWCP004</v>
      </c>
      <c r="F9068" t="str">
        <f>IF(ISBLANK('7D'!$Q$20),"",'7D'!$Q$20)</f>
        <v/>
      </c>
    </row>
    <row r="9069" spans="1:6">
      <c r="A9069" t="s">
        <v>15747</v>
      </c>
      <c r="B9069" s="2081" t="str">
        <f>'7D'!$CB$20</f>
        <v>STWCP005</v>
      </c>
      <c r="F9069">
        <f>IF(ISBLANK('7D'!$R$20),"",'7D'!$R$20)</f>
        <v>0</v>
      </c>
    </row>
    <row r="9070" spans="1:6">
      <c r="A9070" t="s">
        <v>15747</v>
      </c>
      <c r="B9070" t="str">
        <f>'7D'!$CC$20</f>
        <v>STWCB001</v>
      </c>
      <c r="F9070" t="str">
        <f>IF(ISBLANK('7D'!$S$20),"",'7D'!$S$20)</f>
        <v/>
      </c>
    </row>
    <row r="9071" spans="1:6">
      <c r="A9071" t="s">
        <v>15747</v>
      </c>
      <c r="B9071" t="str">
        <f>'7D'!$CD$20</f>
        <v>STWCB002</v>
      </c>
      <c r="F9071" t="str">
        <f>IF(ISBLANK('7D'!$T$20),"",'7D'!$T$20)</f>
        <v/>
      </c>
    </row>
    <row r="9072" spans="1:6">
      <c r="A9072" t="s">
        <v>15747</v>
      </c>
      <c r="B9072" t="str">
        <f>'7D'!$CE$20</f>
        <v>STWCB003</v>
      </c>
      <c r="F9072" t="str">
        <f>IF(ISBLANK('7D'!$U$20),"",'7D'!$U$20)</f>
        <v/>
      </c>
    </row>
    <row r="9073" spans="1:6">
      <c r="A9073" t="s">
        <v>15747</v>
      </c>
      <c r="B9073" t="str">
        <f>'7D'!$CF$20</f>
        <v>STWCB004</v>
      </c>
      <c r="F9073" t="str">
        <f>IF(ISBLANK('7D'!$V$20),"",'7D'!$V$20)</f>
        <v/>
      </c>
    </row>
    <row r="9074" spans="1:6">
      <c r="A9074" t="s">
        <v>15747</v>
      </c>
      <c r="B9074" t="str">
        <f>'7D'!$CG$20</f>
        <v>STWCB005</v>
      </c>
      <c r="F9074" t="str">
        <f>IF(ISBLANK('7D'!$W$20),"",'7D'!$W$20)</f>
        <v/>
      </c>
    </row>
    <row r="9075" spans="1:6">
      <c r="A9075" t="s">
        <v>15747</v>
      </c>
      <c r="B9075" s="2081" t="str">
        <f>'7D'!$CH$20</f>
        <v>STWCB006</v>
      </c>
      <c r="F9075">
        <f>IF(ISBLANK('7D'!$X$20),"",'7D'!$X$20)</f>
        <v>0</v>
      </c>
    </row>
    <row r="9076" spans="1:6">
      <c r="A9076" t="s">
        <v>15747</v>
      </c>
      <c r="B9076" t="str">
        <f>'7D'!$CI$20</f>
        <v>STWCA001</v>
      </c>
      <c r="F9076" t="str">
        <f>IF(ISBLANK('7D'!$Y$20),"",'7D'!$Y$20)</f>
        <v/>
      </c>
    </row>
    <row r="9077" spans="1:6">
      <c r="A9077" t="s">
        <v>15747</v>
      </c>
      <c r="B9077" t="str">
        <f>'7D'!$CJ$20</f>
        <v>STWCA002</v>
      </c>
      <c r="F9077" t="str">
        <f>IF(ISBLANK('7D'!$Z$20),"",'7D'!$Z$20)</f>
        <v/>
      </c>
    </row>
    <row r="9078" spans="1:6">
      <c r="A9078" t="s">
        <v>15747</v>
      </c>
      <c r="B9078" t="str">
        <f>'7D'!$CK$20</f>
        <v>STWCA003</v>
      </c>
      <c r="F9078" t="str">
        <f>IF(ISBLANK('7D'!$AA$20),"",'7D'!$AA$20)</f>
        <v/>
      </c>
    </row>
    <row r="9079" spans="1:6">
      <c r="A9079" t="s">
        <v>15747</v>
      </c>
      <c r="B9079" t="str">
        <f>'7D'!$CL$20</f>
        <v>STWCA004</v>
      </c>
      <c r="F9079" t="str">
        <f>IF(ISBLANK('7D'!$AB$20),"",'7D'!$AB$20)</f>
        <v/>
      </c>
    </row>
    <row r="9080" spans="1:6">
      <c r="A9080" t="s">
        <v>15747</v>
      </c>
      <c r="B9080" t="str">
        <f>'7D'!$CM$20</f>
        <v>STWCA005</v>
      </c>
      <c r="F9080" t="str">
        <f>IF(ISBLANK('7D'!$AC$20),"",'7D'!$AC$20)</f>
        <v/>
      </c>
    </row>
    <row r="9081" spans="1:6">
      <c r="A9081" t="s">
        <v>15747</v>
      </c>
      <c r="B9081" s="2081" t="str">
        <f>'7D'!$CN$20</f>
        <v>STWCA006</v>
      </c>
      <c r="F9081">
        <f>IF(ISBLANK('7D'!$AD$20),"",'7D'!$AD$20)</f>
        <v>0</v>
      </c>
    </row>
    <row r="9082" spans="1:6">
      <c r="A9082" t="s">
        <v>15747</v>
      </c>
      <c r="B9082" t="str">
        <f>'7D'!$BO$21</f>
        <v>STWC015</v>
      </c>
      <c r="F9082" t="str">
        <f>IF(ISBLANK('7D'!$E$21),"",'7D'!$E$21)</f>
        <v/>
      </c>
    </row>
    <row r="9083" spans="1:6">
      <c r="A9083" t="s">
        <v>15747</v>
      </c>
      <c r="B9083" t="str">
        <f>'7D'!$BP$21</f>
        <v>STWC016</v>
      </c>
      <c r="F9083" t="str">
        <f>IF(ISBLANK('7D'!$F$21),"",'7D'!$F$21)</f>
        <v/>
      </c>
    </row>
    <row r="9084" spans="1:6">
      <c r="A9084" t="s">
        <v>15747</v>
      </c>
      <c r="B9084" t="str">
        <f>'7D'!$BQ$21</f>
        <v>STWC017</v>
      </c>
      <c r="F9084" t="str">
        <f>IF(ISBLANK('7D'!$G$21),"",'7D'!$G$21)</f>
        <v/>
      </c>
    </row>
    <row r="9085" spans="1:6">
      <c r="A9085" t="s">
        <v>15747</v>
      </c>
      <c r="B9085" t="str">
        <f>'7D'!$BR$21</f>
        <v>STWC018</v>
      </c>
      <c r="F9085" t="str">
        <f>IF(ISBLANK('7D'!$H$21),"",'7D'!$H$21)</f>
        <v/>
      </c>
    </row>
    <row r="9086" spans="1:6">
      <c r="A9086" t="s">
        <v>15747</v>
      </c>
      <c r="B9086" t="str">
        <f>'7D'!$BS$21</f>
        <v>STWC019</v>
      </c>
      <c r="F9086" t="str">
        <f>IF(ISBLANK('7D'!$I$21),"",'7D'!$I$21)</f>
        <v/>
      </c>
    </row>
    <row r="9087" spans="1:6">
      <c r="A9087" t="s">
        <v>15747</v>
      </c>
      <c r="B9087" t="str">
        <f>'7D'!$BT$21</f>
        <v>STWC020</v>
      </c>
      <c r="F9087" t="str">
        <f>IF(ISBLANK('7D'!$J$21),"",'7D'!$J$21)</f>
        <v/>
      </c>
    </row>
    <row r="9088" spans="1:6">
      <c r="A9088" t="s">
        <v>15747</v>
      </c>
      <c r="B9088" t="str">
        <f>'7D'!$BU$21</f>
        <v>STWC021</v>
      </c>
      <c r="F9088" t="str">
        <f>IF(ISBLANK('7D'!$K$21),"",'7D'!$K$21)</f>
        <v/>
      </c>
    </row>
    <row r="9089" spans="1:6">
      <c r="A9089" t="s">
        <v>15747</v>
      </c>
      <c r="B9089" s="2081" t="str">
        <f>'7D'!$BV$21</f>
        <v>STWC109</v>
      </c>
      <c r="F9089">
        <f>IF(ISBLANK('7D'!$L$21),"",'7D'!$L$21)</f>
        <v>0</v>
      </c>
    </row>
    <row r="9090" spans="1:6">
      <c r="A9090" t="s">
        <v>15747</v>
      </c>
      <c r="B9090" t="str">
        <f>'7D'!$BX$21</f>
        <v>STWCP015</v>
      </c>
      <c r="F9090" t="str">
        <f>IF(ISBLANK('7D'!$N$21),"",'7D'!$N$21)</f>
        <v/>
      </c>
    </row>
    <row r="9091" spans="1:6">
      <c r="A9091" t="s">
        <v>15747</v>
      </c>
      <c r="B9091" t="str">
        <f>'7D'!$BY$21</f>
        <v>STWCP016</v>
      </c>
      <c r="F9091" t="str">
        <f>IF(ISBLANK('7D'!$O$21),"",'7D'!$O$21)</f>
        <v/>
      </c>
    </row>
    <row r="9092" spans="1:6">
      <c r="A9092" t="s">
        <v>15747</v>
      </c>
      <c r="B9092" t="str">
        <f>'7D'!$BZ$21</f>
        <v>STWCP017</v>
      </c>
      <c r="F9092" t="str">
        <f>IF(ISBLANK('7D'!$P$21),"",'7D'!$P$21)</f>
        <v/>
      </c>
    </row>
    <row r="9093" spans="1:6">
      <c r="A9093" t="s">
        <v>15747</v>
      </c>
      <c r="B9093" t="str">
        <f>'7D'!$CA$21</f>
        <v>STWCP018</v>
      </c>
      <c r="F9093" t="str">
        <f>IF(ISBLANK('7D'!$Q$21),"",'7D'!$Q$21)</f>
        <v/>
      </c>
    </row>
    <row r="9094" spans="1:6">
      <c r="A9094" t="s">
        <v>15747</v>
      </c>
      <c r="B9094" s="2081" t="str">
        <f>'7D'!$CB$21</f>
        <v>STWCP019</v>
      </c>
      <c r="F9094">
        <f>IF(ISBLANK('7D'!$R$21),"",'7D'!$R$21)</f>
        <v>0</v>
      </c>
    </row>
    <row r="9095" spans="1:6">
      <c r="A9095" t="s">
        <v>15747</v>
      </c>
      <c r="B9095" t="str">
        <f>'7D'!$CC$21</f>
        <v>STWCB015</v>
      </c>
      <c r="F9095" t="str">
        <f>IF(ISBLANK('7D'!$S$21),"",'7D'!$S$21)</f>
        <v/>
      </c>
    </row>
    <row r="9096" spans="1:6">
      <c r="A9096" t="s">
        <v>15747</v>
      </c>
      <c r="B9096" t="str">
        <f>'7D'!$CD$21</f>
        <v>STWCB016</v>
      </c>
      <c r="F9096" t="str">
        <f>IF(ISBLANK('7D'!$T$21),"",'7D'!$T$21)</f>
        <v/>
      </c>
    </row>
    <row r="9097" spans="1:6">
      <c r="A9097" t="s">
        <v>15747</v>
      </c>
      <c r="B9097" t="str">
        <f>'7D'!$CE$21</f>
        <v>STWCB017</v>
      </c>
      <c r="F9097" t="str">
        <f>IF(ISBLANK('7D'!$U$21),"",'7D'!$U$21)</f>
        <v/>
      </c>
    </row>
    <row r="9098" spans="1:6">
      <c r="A9098" t="s">
        <v>15747</v>
      </c>
      <c r="B9098" t="str">
        <f>'7D'!$CF$21</f>
        <v>STWCB018</v>
      </c>
      <c r="F9098" t="str">
        <f>IF(ISBLANK('7D'!$V$21),"",'7D'!$V$21)</f>
        <v/>
      </c>
    </row>
    <row r="9099" spans="1:6">
      <c r="A9099" t="s">
        <v>15747</v>
      </c>
      <c r="B9099" t="str">
        <f>'7D'!$CG$21</f>
        <v>STWCB019</v>
      </c>
      <c r="F9099" t="str">
        <f>IF(ISBLANK('7D'!$W$21),"",'7D'!$W$21)</f>
        <v/>
      </c>
    </row>
    <row r="9100" spans="1:6">
      <c r="A9100" t="s">
        <v>15747</v>
      </c>
      <c r="B9100" s="2081" t="str">
        <f>'7D'!$CH$21</f>
        <v>STWCB020</v>
      </c>
      <c r="F9100">
        <f>IF(ISBLANK('7D'!$X$21),"",'7D'!$X$21)</f>
        <v>0</v>
      </c>
    </row>
    <row r="9101" spans="1:6">
      <c r="A9101" t="s">
        <v>15747</v>
      </c>
      <c r="B9101" t="str">
        <f>'7D'!$CI$21</f>
        <v>STWCA015</v>
      </c>
      <c r="F9101" t="str">
        <f>IF(ISBLANK('7D'!$Y$21),"",'7D'!$Y$21)</f>
        <v/>
      </c>
    </row>
    <row r="9102" spans="1:6">
      <c r="A9102" t="s">
        <v>15747</v>
      </c>
      <c r="B9102" t="str">
        <f>'7D'!$CJ$21</f>
        <v>STWCA016</v>
      </c>
      <c r="F9102" t="str">
        <f>IF(ISBLANK('7D'!$Z$21),"",'7D'!$Z$21)</f>
        <v/>
      </c>
    </row>
    <row r="9103" spans="1:6">
      <c r="A9103" t="s">
        <v>15747</v>
      </c>
      <c r="B9103" t="str">
        <f>'7D'!$CK$21</f>
        <v>STWCA017</v>
      </c>
      <c r="F9103" t="str">
        <f>IF(ISBLANK('7D'!$AA$21),"",'7D'!$AA$21)</f>
        <v/>
      </c>
    </row>
    <row r="9104" spans="1:6">
      <c r="A9104" t="s">
        <v>15747</v>
      </c>
      <c r="B9104" t="str">
        <f>'7D'!$CL$21</f>
        <v>STWCA018</v>
      </c>
      <c r="F9104" t="str">
        <f>IF(ISBLANK('7D'!$AB$21),"",'7D'!$AB$21)</f>
        <v/>
      </c>
    </row>
    <row r="9105" spans="1:6">
      <c r="A9105" t="s">
        <v>15747</v>
      </c>
      <c r="B9105" t="str">
        <f>'7D'!$CM$21</f>
        <v>STWCA019</v>
      </c>
      <c r="F9105" t="str">
        <f>IF(ISBLANK('7D'!$AC$21),"",'7D'!$AC$21)</f>
        <v/>
      </c>
    </row>
    <row r="9106" spans="1:6">
      <c r="A9106" t="s">
        <v>15747</v>
      </c>
      <c r="B9106" s="2081" t="str">
        <f>'7D'!$CN$21</f>
        <v>STWCA020</v>
      </c>
      <c r="F9106">
        <f>IF(ISBLANK('7D'!$AD$21),"",'7D'!$AD$21)</f>
        <v>0</v>
      </c>
    </row>
    <row r="9107" spans="1:6">
      <c r="A9107" t="s">
        <v>15747</v>
      </c>
      <c r="B9107" t="str">
        <f>'7D'!$BO$22</f>
        <v>STWC029</v>
      </c>
      <c r="F9107" t="str">
        <f>IF(ISBLANK('7D'!$E$22),"",'7D'!$E$22)</f>
        <v/>
      </c>
    </row>
    <row r="9108" spans="1:6">
      <c r="A9108" t="s">
        <v>15747</v>
      </c>
      <c r="B9108" t="str">
        <f>'7D'!$BP$22</f>
        <v>STWC030</v>
      </c>
      <c r="F9108" t="str">
        <f>IF(ISBLANK('7D'!$F$22),"",'7D'!$F$22)</f>
        <v/>
      </c>
    </row>
    <row r="9109" spans="1:6">
      <c r="A9109" t="s">
        <v>15747</v>
      </c>
      <c r="B9109" t="str">
        <f>'7D'!$BQ$22</f>
        <v>STWC031</v>
      </c>
      <c r="F9109" t="str">
        <f>IF(ISBLANK('7D'!$G$22),"",'7D'!$G$22)</f>
        <v/>
      </c>
    </row>
    <row r="9110" spans="1:6">
      <c r="A9110" t="s">
        <v>15747</v>
      </c>
      <c r="B9110" t="str">
        <f>'7D'!$BR$22</f>
        <v>STWC032</v>
      </c>
      <c r="F9110" t="str">
        <f>IF(ISBLANK('7D'!$H$22),"",'7D'!$H$22)</f>
        <v/>
      </c>
    </row>
    <row r="9111" spans="1:6">
      <c r="A9111" t="s">
        <v>15747</v>
      </c>
      <c r="B9111" t="str">
        <f>'7D'!$BS$22</f>
        <v>STWC033</v>
      </c>
      <c r="F9111" t="str">
        <f>IF(ISBLANK('7D'!$I$22),"",'7D'!$I$22)</f>
        <v/>
      </c>
    </row>
    <row r="9112" spans="1:6">
      <c r="A9112" t="s">
        <v>15747</v>
      </c>
      <c r="B9112" t="str">
        <f>'7D'!$BT$22</f>
        <v>STWC034</v>
      </c>
      <c r="F9112" t="str">
        <f>IF(ISBLANK('7D'!$J$22),"",'7D'!$J$22)</f>
        <v/>
      </c>
    </row>
    <row r="9113" spans="1:6">
      <c r="A9113" t="s">
        <v>15747</v>
      </c>
      <c r="B9113" t="str">
        <f>'7D'!$BU$22</f>
        <v>STWC035</v>
      </c>
      <c r="F9113" t="str">
        <f>IF(ISBLANK('7D'!$K$22),"",'7D'!$K$22)</f>
        <v/>
      </c>
    </row>
    <row r="9114" spans="1:6">
      <c r="A9114" t="s">
        <v>15747</v>
      </c>
      <c r="B9114" s="2081" t="str">
        <f>'7D'!$BV$22</f>
        <v>STWC110</v>
      </c>
      <c r="F9114">
        <f>IF(ISBLANK('7D'!$L$22),"",'7D'!$L$22)</f>
        <v>0</v>
      </c>
    </row>
    <row r="9115" spans="1:6">
      <c r="A9115" t="s">
        <v>15747</v>
      </c>
      <c r="B9115" t="str">
        <f>'7D'!$BX$22</f>
        <v>STWCP029</v>
      </c>
      <c r="F9115" t="str">
        <f>IF(ISBLANK('7D'!$N$22),"",'7D'!$N$22)</f>
        <v/>
      </c>
    </row>
    <row r="9116" spans="1:6">
      <c r="A9116" t="s">
        <v>15747</v>
      </c>
      <c r="B9116" t="str">
        <f>'7D'!$BY$22</f>
        <v>STWCP030</v>
      </c>
      <c r="F9116" t="str">
        <f>IF(ISBLANK('7D'!$O$22),"",'7D'!$O$22)</f>
        <v/>
      </c>
    </row>
    <row r="9117" spans="1:6">
      <c r="A9117" t="s">
        <v>15747</v>
      </c>
      <c r="B9117" t="str">
        <f>'7D'!$BZ$22</f>
        <v>STWCP031</v>
      </c>
      <c r="F9117" t="str">
        <f>IF(ISBLANK('7D'!$P$22),"",'7D'!$P$22)</f>
        <v/>
      </c>
    </row>
    <row r="9118" spans="1:6">
      <c r="A9118" t="s">
        <v>15747</v>
      </c>
      <c r="B9118" t="str">
        <f>'7D'!$CA$22</f>
        <v>STWCP032</v>
      </c>
      <c r="F9118" t="str">
        <f>IF(ISBLANK('7D'!$Q$22),"",'7D'!$Q$22)</f>
        <v/>
      </c>
    </row>
    <row r="9119" spans="1:6">
      <c r="A9119" t="s">
        <v>15747</v>
      </c>
      <c r="B9119" s="2081" t="str">
        <f>'7D'!$CB$22</f>
        <v>STWCP033</v>
      </c>
      <c r="F9119">
        <f>IF(ISBLANK('7D'!$R$22),"",'7D'!$R$22)</f>
        <v>0</v>
      </c>
    </row>
    <row r="9120" spans="1:6">
      <c r="A9120" t="s">
        <v>15747</v>
      </c>
      <c r="B9120" t="str">
        <f>'7D'!$CC$22</f>
        <v>STWCB029</v>
      </c>
      <c r="F9120" t="str">
        <f>IF(ISBLANK('7D'!$S$22),"",'7D'!$S$22)</f>
        <v/>
      </c>
    </row>
    <row r="9121" spans="1:6">
      <c r="A9121" t="s">
        <v>15747</v>
      </c>
      <c r="B9121" t="str">
        <f>'7D'!$CD$22</f>
        <v>STWCB030</v>
      </c>
      <c r="F9121" t="str">
        <f>IF(ISBLANK('7D'!$T$22),"",'7D'!$T$22)</f>
        <v/>
      </c>
    </row>
    <row r="9122" spans="1:6">
      <c r="A9122" t="s">
        <v>15747</v>
      </c>
      <c r="B9122" t="str">
        <f>'7D'!$CE$22</f>
        <v>STWCB031</v>
      </c>
      <c r="F9122" t="str">
        <f>IF(ISBLANK('7D'!$U$22),"",'7D'!$U$22)</f>
        <v/>
      </c>
    </row>
    <row r="9123" spans="1:6">
      <c r="A9123" t="s">
        <v>15747</v>
      </c>
      <c r="B9123" t="str">
        <f>'7D'!$CF$22</f>
        <v>STWCB032</v>
      </c>
      <c r="F9123" t="str">
        <f>IF(ISBLANK('7D'!$V$22),"",'7D'!$V$22)</f>
        <v/>
      </c>
    </row>
    <row r="9124" spans="1:6">
      <c r="A9124" t="s">
        <v>15747</v>
      </c>
      <c r="B9124" t="str">
        <f>'7D'!$CG$22</f>
        <v>STWCB033</v>
      </c>
      <c r="F9124" t="str">
        <f>IF(ISBLANK('7D'!$W$22),"",'7D'!$W$22)</f>
        <v/>
      </c>
    </row>
    <row r="9125" spans="1:6">
      <c r="A9125" t="s">
        <v>15747</v>
      </c>
      <c r="B9125" s="2081" t="str">
        <f>'7D'!$CH$22</f>
        <v>STWCB034</v>
      </c>
      <c r="F9125">
        <f>IF(ISBLANK('7D'!$X$22),"",'7D'!$X$22)</f>
        <v>0</v>
      </c>
    </row>
    <row r="9126" spans="1:6">
      <c r="A9126" t="s">
        <v>15747</v>
      </c>
      <c r="B9126" t="str">
        <f>'7D'!$CI$22</f>
        <v>STWCA029</v>
      </c>
      <c r="F9126" t="str">
        <f>IF(ISBLANK('7D'!$Y$22),"",'7D'!$Y$22)</f>
        <v/>
      </c>
    </row>
    <row r="9127" spans="1:6">
      <c r="A9127" t="s">
        <v>15747</v>
      </c>
      <c r="B9127" t="str">
        <f>'7D'!$CJ$22</f>
        <v>STWCA030</v>
      </c>
      <c r="F9127" t="str">
        <f>IF(ISBLANK('7D'!$Z$22),"",'7D'!$Z$22)</f>
        <v/>
      </c>
    </row>
    <row r="9128" spans="1:6">
      <c r="A9128" t="s">
        <v>15747</v>
      </c>
      <c r="B9128" t="str">
        <f>'7D'!$CK$22</f>
        <v>STWCA031</v>
      </c>
      <c r="F9128" t="str">
        <f>IF(ISBLANK('7D'!$AA$22),"",'7D'!$AA$22)</f>
        <v/>
      </c>
    </row>
    <row r="9129" spans="1:6">
      <c r="A9129" t="s">
        <v>15747</v>
      </c>
      <c r="B9129" t="str">
        <f>'7D'!$CL$22</f>
        <v>STWCA032</v>
      </c>
      <c r="F9129" t="str">
        <f>IF(ISBLANK('7D'!$AB$22),"",'7D'!$AB$22)</f>
        <v/>
      </c>
    </row>
    <row r="9130" spans="1:6">
      <c r="A9130" t="s">
        <v>15747</v>
      </c>
      <c r="B9130" t="str">
        <f>'7D'!$CM$22</f>
        <v>STWCA033</v>
      </c>
      <c r="F9130" t="str">
        <f>IF(ISBLANK('7D'!$AC$22),"",'7D'!$AC$22)</f>
        <v/>
      </c>
    </row>
    <row r="9131" spans="1:6">
      <c r="A9131" t="s">
        <v>15747</v>
      </c>
      <c r="B9131" s="2081" t="str">
        <f>'7D'!$CN$22</f>
        <v>STWCA034</v>
      </c>
      <c r="F9131">
        <f>IF(ISBLANK('7D'!$AD$22),"",'7D'!$AD$22)</f>
        <v>0</v>
      </c>
    </row>
    <row r="9132" spans="1:6">
      <c r="A9132" t="s">
        <v>15747</v>
      </c>
      <c r="B9132" t="str">
        <f>'7D'!$BO$23</f>
        <v>STWC043</v>
      </c>
      <c r="F9132" t="str">
        <f>IF(ISBLANK('7D'!$E$23),"",'7D'!$E$23)</f>
        <v/>
      </c>
    </row>
    <row r="9133" spans="1:6">
      <c r="A9133" t="s">
        <v>15747</v>
      </c>
      <c r="B9133" t="str">
        <f>'7D'!$BP$23</f>
        <v>STWC044</v>
      </c>
      <c r="F9133" t="str">
        <f>IF(ISBLANK('7D'!$F$23),"",'7D'!$F$23)</f>
        <v/>
      </c>
    </row>
    <row r="9134" spans="1:6">
      <c r="A9134" t="s">
        <v>15747</v>
      </c>
      <c r="B9134" t="str">
        <f>'7D'!$BQ$23</f>
        <v>STWC045</v>
      </c>
      <c r="F9134" t="str">
        <f>IF(ISBLANK('7D'!$G$23),"",'7D'!$G$23)</f>
        <v/>
      </c>
    </row>
    <row r="9135" spans="1:6">
      <c r="A9135" t="s">
        <v>15747</v>
      </c>
      <c r="B9135" t="str">
        <f>'7D'!$BR$23</f>
        <v>STWC046</v>
      </c>
      <c r="F9135" t="str">
        <f>IF(ISBLANK('7D'!$H$23),"",'7D'!$H$23)</f>
        <v/>
      </c>
    </row>
    <row r="9136" spans="1:6">
      <c r="A9136" t="s">
        <v>15747</v>
      </c>
      <c r="B9136" t="str">
        <f>'7D'!$BS$23</f>
        <v>STWC047</v>
      </c>
      <c r="F9136" t="str">
        <f>IF(ISBLANK('7D'!$I$23),"",'7D'!$I$23)</f>
        <v/>
      </c>
    </row>
    <row r="9137" spans="1:6">
      <c r="A9137" t="s">
        <v>15747</v>
      </c>
      <c r="B9137" t="str">
        <f>'7D'!$BT$23</f>
        <v>STWC048</v>
      </c>
      <c r="F9137" t="str">
        <f>IF(ISBLANK('7D'!$J$23),"",'7D'!$J$23)</f>
        <v/>
      </c>
    </row>
    <row r="9138" spans="1:6">
      <c r="A9138" t="s">
        <v>15747</v>
      </c>
      <c r="B9138" t="str">
        <f>'7D'!$BU$23</f>
        <v>STWC049</v>
      </c>
      <c r="F9138" t="str">
        <f>IF(ISBLANK('7D'!$K$23),"",'7D'!$K$23)</f>
        <v/>
      </c>
    </row>
    <row r="9139" spans="1:6">
      <c r="A9139" t="s">
        <v>15747</v>
      </c>
      <c r="B9139" s="2081" t="str">
        <f>'7D'!$BV$23</f>
        <v>STWC111</v>
      </c>
      <c r="F9139">
        <f>IF(ISBLANK('7D'!$L$23),"",'7D'!$L$23)</f>
        <v>0</v>
      </c>
    </row>
    <row r="9140" spans="1:6">
      <c r="A9140" t="s">
        <v>15747</v>
      </c>
      <c r="B9140" t="str">
        <f>'7D'!$BX$23</f>
        <v>STWCP043</v>
      </c>
      <c r="F9140" t="str">
        <f>IF(ISBLANK('7D'!$N$23),"",'7D'!$N$23)</f>
        <v/>
      </c>
    </row>
    <row r="9141" spans="1:6">
      <c r="A9141" t="s">
        <v>15747</v>
      </c>
      <c r="B9141" t="str">
        <f>'7D'!$BY$23</f>
        <v>STWCP044</v>
      </c>
      <c r="F9141" t="str">
        <f>IF(ISBLANK('7D'!$O$23),"",'7D'!$O$23)</f>
        <v/>
      </c>
    </row>
    <row r="9142" spans="1:6">
      <c r="A9142" t="s">
        <v>15747</v>
      </c>
      <c r="B9142" t="str">
        <f>'7D'!$BZ$23</f>
        <v>STWCP045</v>
      </c>
      <c r="F9142" t="str">
        <f>IF(ISBLANK('7D'!$P$23),"",'7D'!$P$23)</f>
        <v/>
      </c>
    </row>
    <row r="9143" spans="1:6">
      <c r="A9143" t="s">
        <v>15747</v>
      </c>
      <c r="B9143" t="str">
        <f>'7D'!$CA$23</f>
        <v>STWCP046</v>
      </c>
      <c r="F9143" t="str">
        <f>IF(ISBLANK('7D'!$Q$23),"",'7D'!$Q$23)</f>
        <v/>
      </c>
    </row>
    <row r="9144" spans="1:6">
      <c r="A9144" t="s">
        <v>15747</v>
      </c>
      <c r="B9144" s="2081" t="str">
        <f>'7D'!$CB$23</f>
        <v>STWCP047</v>
      </c>
      <c r="F9144">
        <f>IF(ISBLANK('7D'!$R$23),"",'7D'!$R$23)</f>
        <v>0</v>
      </c>
    </row>
    <row r="9145" spans="1:6">
      <c r="A9145" t="s">
        <v>15747</v>
      </c>
      <c r="B9145" t="str">
        <f>'7D'!$CC$23</f>
        <v>STWCB043</v>
      </c>
      <c r="F9145" t="str">
        <f>IF(ISBLANK('7D'!$S$23),"",'7D'!$S$23)</f>
        <v/>
      </c>
    </row>
    <row r="9146" spans="1:6">
      <c r="A9146" t="s">
        <v>15747</v>
      </c>
      <c r="B9146" t="str">
        <f>'7D'!$CD$23</f>
        <v>STWCB044</v>
      </c>
      <c r="F9146" t="str">
        <f>IF(ISBLANK('7D'!$T$23),"",'7D'!$T$23)</f>
        <v/>
      </c>
    </row>
    <row r="9147" spans="1:6">
      <c r="A9147" t="s">
        <v>15747</v>
      </c>
      <c r="B9147" t="str">
        <f>'7D'!$CE$23</f>
        <v>STWCB045</v>
      </c>
      <c r="F9147" t="str">
        <f>IF(ISBLANK('7D'!$U$23),"",'7D'!$U$23)</f>
        <v/>
      </c>
    </row>
    <row r="9148" spans="1:6">
      <c r="A9148" t="s">
        <v>15747</v>
      </c>
      <c r="B9148" t="str">
        <f>'7D'!$CF$23</f>
        <v>STWCB046</v>
      </c>
      <c r="F9148" t="str">
        <f>IF(ISBLANK('7D'!$V$23),"",'7D'!$V$23)</f>
        <v/>
      </c>
    </row>
    <row r="9149" spans="1:6">
      <c r="A9149" t="s">
        <v>15747</v>
      </c>
      <c r="B9149" t="str">
        <f>'7D'!$CG$23</f>
        <v>STWCB047</v>
      </c>
      <c r="F9149" t="str">
        <f>IF(ISBLANK('7D'!$W$23),"",'7D'!$W$23)</f>
        <v/>
      </c>
    </row>
    <row r="9150" spans="1:6">
      <c r="A9150" t="s">
        <v>15747</v>
      </c>
      <c r="B9150" s="2081" t="str">
        <f>'7D'!$CH$23</f>
        <v>STWCB048</v>
      </c>
      <c r="F9150">
        <f>IF(ISBLANK('7D'!$X$23),"",'7D'!$X$23)</f>
        <v>0</v>
      </c>
    </row>
    <row r="9151" spans="1:6">
      <c r="A9151" t="s">
        <v>15747</v>
      </c>
      <c r="B9151" t="str">
        <f>'7D'!$CI$23</f>
        <v>STWCA043</v>
      </c>
      <c r="F9151" t="str">
        <f>IF(ISBLANK('7D'!$Y$23),"",'7D'!$Y$23)</f>
        <v/>
      </c>
    </row>
    <row r="9152" spans="1:6">
      <c r="A9152" t="s">
        <v>15747</v>
      </c>
      <c r="B9152" t="str">
        <f>'7D'!$CJ$23</f>
        <v>STWCA044</v>
      </c>
      <c r="F9152" t="str">
        <f>IF(ISBLANK('7D'!$Z$23),"",'7D'!$Z$23)</f>
        <v/>
      </c>
    </row>
    <row r="9153" spans="1:6">
      <c r="A9153" t="s">
        <v>15747</v>
      </c>
      <c r="B9153" t="str">
        <f>'7D'!$CK$23</f>
        <v>STWCA045</v>
      </c>
      <c r="F9153" t="str">
        <f>IF(ISBLANK('7D'!$AA$23),"",'7D'!$AA$23)</f>
        <v/>
      </c>
    </row>
    <row r="9154" spans="1:6">
      <c r="A9154" t="s">
        <v>15747</v>
      </c>
      <c r="B9154" t="str">
        <f>'7D'!$CL$23</f>
        <v>STWCA046</v>
      </c>
      <c r="F9154" t="str">
        <f>IF(ISBLANK('7D'!$AB$23),"",'7D'!$AB$23)</f>
        <v/>
      </c>
    </row>
    <row r="9155" spans="1:6">
      <c r="A9155" t="s">
        <v>15747</v>
      </c>
      <c r="B9155" t="str">
        <f>'7D'!$CM$23</f>
        <v>STWCA047</v>
      </c>
      <c r="F9155" t="str">
        <f>IF(ISBLANK('7D'!$AC$23),"",'7D'!$AC$23)</f>
        <v/>
      </c>
    </row>
    <row r="9156" spans="1:6">
      <c r="A9156" t="s">
        <v>15747</v>
      </c>
      <c r="B9156" s="2081" t="str">
        <f>'7D'!$CN$23</f>
        <v>STWCA048</v>
      </c>
      <c r="F9156">
        <f>IF(ISBLANK('7D'!$AD$23),"",'7D'!$AD$23)</f>
        <v>0</v>
      </c>
    </row>
    <row r="9157" spans="1:6">
      <c r="A9157" t="s">
        <v>15747</v>
      </c>
      <c r="B9157" t="str">
        <f>'7D'!$BO$24</f>
        <v>STWC057</v>
      </c>
      <c r="F9157" t="str">
        <f>IF(ISBLANK('7D'!$E$24),"",'7D'!$E$24)</f>
        <v/>
      </c>
    </row>
    <row r="9158" spans="1:6">
      <c r="A9158" t="s">
        <v>15747</v>
      </c>
      <c r="B9158" t="str">
        <f>'7D'!$BP$24</f>
        <v>STWC058</v>
      </c>
      <c r="F9158" t="str">
        <f>IF(ISBLANK('7D'!$F$24),"",'7D'!$F$24)</f>
        <v/>
      </c>
    </row>
    <row r="9159" spans="1:6">
      <c r="A9159" t="s">
        <v>15747</v>
      </c>
      <c r="B9159" t="str">
        <f>'7D'!$BQ$24</f>
        <v>STWC059</v>
      </c>
      <c r="F9159" t="str">
        <f>IF(ISBLANK('7D'!$G$24),"",'7D'!$G$24)</f>
        <v/>
      </c>
    </row>
    <row r="9160" spans="1:6">
      <c r="A9160" t="s">
        <v>15747</v>
      </c>
      <c r="B9160" t="str">
        <f>'7D'!$BR$24</f>
        <v>STWC060</v>
      </c>
      <c r="F9160" t="str">
        <f>IF(ISBLANK('7D'!$H$24),"",'7D'!$H$24)</f>
        <v/>
      </c>
    </row>
    <row r="9161" spans="1:6">
      <c r="A9161" t="s">
        <v>15747</v>
      </c>
      <c r="B9161" t="str">
        <f>'7D'!$BS$24</f>
        <v>STWC061</v>
      </c>
      <c r="F9161" t="str">
        <f>IF(ISBLANK('7D'!$I$24),"",'7D'!$I$24)</f>
        <v/>
      </c>
    </row>
    <row r="9162" spans="1:6">
      <c r="A9162" t="s">
        <v>15747</v>
      </c>
      <c r="B9162" t="str">
        <f>'7D'!$BT$24</f>
        <v>STWC062</v>
      </c>
      <c r="F9162" t="str">
        <f>IF(ISBLANK('7D'!$J$24),"",'7D'!$J$24)</f>
        <v/>
      </c>
    </row>
    <row r="9163" spans="1:6">
      <c r="A9163" t="s">
        <v>15747</v>
      </c>
      <c r="B9163" t="str">
        <f>'7D'!$BU$24</f>
        <v>STWC063</v>
      </c>
      <c r="F9163" t="str">
        <f>IF(ISBLANK('7D'!$K$24),"",'7D'!$K$24)</f>
        <v/>
      </c>
    </row>
    <row r="9164" spans="1:6">
      <c r="A9164" t="s">
        <v>15747</v>
      </c>
      <c r="B9164" s="2081" t="str">
        <f>'7D'!$BV$24</f>
        <v>STWC112</v>
      </c>
      <c r="F9164">
        <f>IF(ISBLANK('7D'!$L$24),"",'7D'!$L$24)</f>
        <v>0</v>
      </c>
    </row>
    <row r="9165" spans="1:6">
      <c r="A9165" t="s">
        <v>15747</v>
      </c>
      <c r="B9165" t="str">
        <f>'7D'!$BX$24</f>
        <v>STWCP057</v>
      </c>
      <c r="F9165" t="str">
        <f>IF(ISBLANK('7D'!$N$24),"",'7D'!$N$24)</f>
        <v/>
      </c>
    </row>
    <row r="9166" spans="1:6">
      <c r="A9166" t="s">
        <v>15747</v>
      </c>
      <c r="B9166" t="str">
        <f>'7D'!$BY$24</f>
        <v>STWCP058</v>
      </c>
      <c r="F9166" t="str">
        <f>IF(ISBLANK('7D'!$O$24),"",'7D'!$O$24)</f>
        <v/>
      </c>
    </row>
    <row r="9167" spans="1:6">
      <c r="A9167" t="s">
        <v>15747</v>
      </c>
      <c r="B9167" t="str">
        <f>'7D'!$BZ$24</f>
        <v>STWCP059</v>
      </c>
      <c r="F9167" t="str">
        <f>IF(ISBLANK('7D'!$P$24),"",'7D'!$P$24)</f>
        <v/>
      </c>
    </row>
    <row r="9168" spans="1:6">
      <c r="A9168" t="s">
        <v>15747</v>
      </c>
      <c r="B9168" t="str">
        <f>'7D'!$CA$24</f>
        <v>STWCP060</v>
      </c>
      <c r="F9168" t="str">
        <f>IF(ISBLANK('7D'!$Q$24),"",'7D'!$Q$24)</f>
        <v/>
      </c>
    </row>
    <row r="9169" spans="1:6">
      <c r="A9169" t="s">
        <v>15747</v>
      </c>
      <c r="B9169" s="2081" t="str">
        <f>'7D'!$CB$24</f>
        <v>STWCP061</v>
      </c>
      <c r="F9169">
        <f>IF(ISBLANK('7D'!$R$24),"",'7D'!$R$24)</f>
        <v>0</v>
      </c>
    </row>
    <row r="9170" spans="1:6">
      <c r="A9170" t="s">
        <v>15747</v>
      </c>
      <c r="B9170" t="str">
        <f>'7D'!$CC$24</f>
        <v>STWCB057</v>
      </c>
      <c r="F9170" t="str">
        <f>IF(ISBLANK('7D'!$S$24),"",'7D'!$S$24)</f>
        <v/>
      </c>
    </row>
    <row r="9171" spans="1:6">
      <c r="A9171" t="s">
        <v>15747</v>
      </c>
      <c r="B9171" t="str">
        <f>'7D'!$CD$24</f>
        <v>STWCB058</v>
      </c>
      <c r="F9171" t="str">
        <f>IF(ISBLANK('7D'!$T$24),"",'7D'!$T$24)</f>
        <v/>
      </c>
    </row>
    <row r="9172" spans="1:6">
      <c r="A9172" t="s">
        <v>15747</v>
      </c>
      <c r="B9172" t="str">
        <f>'7D'!$CE$24</f>
        <v>STWCB059</v>
      </c>
      <c r="F9172" t="str">
        <f>IF(ISBLANK('7D'!$U$24),"",'7D'!$U$24)</f>
        <v/>
      </c>
    </row>
    <row r="9173" spans="1:6">
      <c r="A9173" t="s">
        <v>15747</v>
      </c>
      <c r="B9173" t="str">
        <f>'7D'!$CF$24</f>
        <v>STWCB060</v>
      </c>
      <c r="F9173" t="str">
        <f>IF(ISBLANK('7D'!$V$24),"",'7D'!$V$24)</f>
        <v/>
      </c>
    </row>
    <row r="9174" spans="1:6">
      <c r="A9174" t="s">
        <v>15747</v>
      </c>
      <c r="B9174" t="str">
        <f>'7D'!$CG$24</f>
        <v>STWCB061</v>
      </c>
      <c r="F9174" t="str">
        <f>IF(ISBLANK('7D'!$W$24),"",'7D'!$W$24)</f>
        <v/>
      </c>
    </row>
    <row r="9175" spans="1:6">
      <c r="A9175" t="s">
        <v>15747</v>
      </c>
      <c r="B9175" s="2081" t="str">
        <f>'7D'!$CH$24</f>
        <v>STWCB062</v>
      </c>
      <c r="F9175">
        <f>IF(ISBLANK('7D'!$X$24),"",'7D'!$X$24)</f>
        <v>0</v>
      </c>
    </row>
    <row r="9176" spans="1:6">
      <c r="A9176" t="s">
        <v>15747</v>
      </c>
      <c r="B9176" t="str">
        <f>'7D'!$CI$24</f>
        <v>STWCA057</v>
      </c>
      <c r="F9176" t="str">
        <f>IF(ISBLANK('7D'!$Y$24),"",'7D'!$Y$24)</f>
        <v/>
      </c>
    </row>
    <row r="9177" spans="1:6">
      <c r="A9177" t="s">
        <v>15747</v>
      </c>
      <c r="B9177" t="str">
        <f>'7D'!$CJ$24</f>
        <v>STWCA058</v>
      </c>
      <c r="F9177" t="str">
        <f>IF(ISBLANK('7D'!$Z$24),"",'7D'!$Z$24)</f>
        <v/>
      </c>
    </row>
    <row r="9178" spans="1:6">
      <c r="A9178" t="s">
        <v>15747</v>
      </c>
      <c r="B9178" t="str">
        <f>'7D'!$CK$24</f>
        <v>STWCA059</v>
      </c>
      <c r="F9178" t="str">
        <f>IF(ISBLANK('7D'!$AA$24),"",'7D'!$AA$24)</f>
        <v/>
      </c>
    </row>
    <row r="9179" spans="1:6">
      <c r="A9179" t="s">
        <v>15747</v>
      </c>
      <c r="B9179" t="str">
        <f>'7D'!$CL$24</f>
        <v>STWCA060</v>
      </c>
      <c r="F9179" t="str">
        <f>IF(ISBLANK('7D'!$AB$24),"",'7D'!$AB$24)</f>
        <v/>
      </c>
    </row>
    <row r="9180" spans="1:6">
      <c r="A9180" t="s">
        <v>15747</v>
      </c>
      <c r="B9180" t="str">
        <f>'7D'!$CM$24</f>
        <v>STWCA061</v>
      </c>
      <c r="F9180" t="str">
        <f>IF(ISBLANK('7D'!$AC$24),"",'7D'!$AC$24)</f>
        <v/>
      </c>
    </row>
    <row r="9181" spans="1:6">
      <c r="A9181" t="s">
        <v>15747</v>
      </c>
      <c r="B9181" s="2081" t="str">
        <f>'7D'!$CN$24</f>
        <v>STWCA062</v>
      </c>
      <c r="F9181">
        <f>IF(ISBLANK('7D'!$AD$24),"",'7D'!$AD$24)</f>
        <v>0</v>
      </c>
    </row>
    <row r="9182" spans="1:6">
      <c r="A9182" t="s">
        <v>15747</v>
      </c>
      <c r="B9182" t="str">
        <f>'7D'!$BO$25</f>
        <v>STWC101</v>
      </c>
      <c r="F9182" t="str">
        <f>IF(ISBLANK('7D'!$E$25),"",'7D'!$E$25)</f>
        <v/>
      </c>
    </row>
    <row r="9183" spans="1:6">
      <c r="A9183" t="s">
        <v>15747</v>
      </c>
      <c r="B9183" t="str">
        <f>'7D'!$BP$25</f>
        <v>STWC102</v>
      </c>
      <c r="F9183" t="str">
        <f>IF(ISBLANK('7D'!$F$25),"",'7D'!$F$25)</f>
        <v/>
      </c>
    </row>
    <row r="9184" spans="1:6">
      <c r="A9184" t="s">
        <v>15747</v>
      </c>
      <c r="B9184" t="str">
        <f>'7D'!$BQ$25</f>
        <v>STWC103</v>
      </c>
      <c r="F9184" t="str">
        <f>IF(ISBLANK('7D'!$G$25),"",'7D'!$G$25)</f>
        <v/>
      </c>
    </row>
    <row r="9185" spans="1:6">
      <c r="A9185" t="s">
        <v>15747</v>
      </c>
      <c r="B9185" t="str">
        <f>'7D'!$BR$25</f>
        <v>STWC104</v>
      </c>
      <c r="F9185" t="str">
        <f>IF(ISBLANK('7D'!$H$25),"",'7D'!$H$25)</f>
        <v/>
      </c>
    </row>
    <row r="9186" spans="1:6">
      <c r="A9186" t="s">
        <v>15747</v>
      </c>
      <c r="B9186" t="str">
        <f>'7D'!$BS$25</f>
        <v>STWC105</v>
      </c>
      <c r="F9186" t="str">
        <f>IF(ISBLANK('7D'!$I$25),"",'7D'!$I$25)</f>
        <v/>
      </c>
    </row>
    <row r="9187" spans="1:6">
      <c r="A9187" t="s">
        <v>15747</v>
      </c>
      <c r="B9187" t="str">
        <f>'7D'!$BT$25</f>
        <v>STWC106</v>
      </c>
      <c r="F9187" t="str">
        <f>IF(ISBLANK('7D'!$J$25),"",'7D'!$J$25)</f>
        <v/>
      </c>
    </row>
    <row r="9188" spans="1:6">
      <c r="A9188" t="s">
        <v>15747</v>
      </c>
      <c r="B9188" t="str">
        <f>'7D'!$BU$25</f>
        <v>STWC107</v>
      </c>
      <c r="F9188" t="str">
        <f>IF(ISBLANK('7D'!$K$25),"",'7D'!$K$25)</f>
        <v/>
      </c>
    </row>
    <row r="9189" spans="1:6">
      <c r="A9189" t="s">
        <v>15747</v>
      </c>
      <c r="B9189" s="2081" t="str">
        <f>'7D'!$BV$25</f>
        <v>STWC114</v>
      </c>
      <c r="F9189">
        <f>IF(ISBLANK('7D'!$L$25),"",'7D'!$L$25)</f>
        <v>0</v>
      </c>
    </row>
    <row r="9190" spans="1:6">
      <c r="A9190" t="s">
        <v>15747</v>
      </c>
      <c r="B9190" t="str">
        <f>'7D'!$BX$25</f>
        <v>STWCP101</v>
      </c>
      <c r="F9190" t="str">
        <f>IF(ISBLANK('7D'!$N$25),"",'7D'!$N$25)</f>
        <v/>
      </c>
    </row>
    <row r="9191" spans="1:6">
      <c r="A9191" t="s">
        <v>15747</v>
      </c>
      <c r="B9191" t="str">
        <f>'7D'!$BY$25</f>
        <v>STWCP102</v>
      </c>
      <c r="F9191" t="str">
        <f>IF(ISBLANK('7D'!$O$25),"",'7D'!$O$25)</f>
        <v/>
      </c>
    </row>
    <row r="9192" spans="1:6">
      <c r="A9192" t="s">
        <v>15747</v>
      </c>
      <c r="B9192" t="str">
        <f>'7D'!$BZ$25</f>
        <v>STWCP103</v>
      </c>
      <c r="F9192" t="str">
        <f>IF(ISBLANK('7D'!$P$25),"",'7D'!$P$25)</f>
        <v/>
      </c>
    </row>
    <row r="9193" spans="1:6">
      <c r="A9193" t="s">
        <v>15747</v>
      </c>
      <c r="B9193" t="str">
        <f>'7D'!$CA$25</f>
        <v>STWCP104</v>
      </c>
      <c r="F9193" t="str">
        <f>IF(ISBLANK('7D'!$Q$25),"",'7D'!$Q$25)</f>
        <v/>
      </c>
    </row>
    <row r="9194" spans="1:6">
      <c r="A9194" t="s">
        <v>15747</v>
      </c>
      <c r="B9194" s="2081" t="str">
        <f>'7D'!$CB$25</f>
        <v>STWCP105</v>
      </c>
      <c r="F9194">
        <f>IF(ISBLANK('7D'!$R$25),"",'7D'!$R$25)</f>
        <v>0</v>
      </c>
    </row>
    <row r="9195" spans="1:6">
      <c r="A9195" t="s">
        <v>15747</v>
      </c>
      <c r="B9195" t="str">
        <f>'7D'!$CC$25</f>
        <v>STWCB101</v>
      </c>
      <c r="F9195" t="str">
        <f>IF(ISBLANK('7D'!$S$25),"",'7D'!$S$25)</f>
        <v/>
      </c>
    </row>
    <row r="9196" spans="1:6">
      <c r="A9196" t="s">
        <v>15747</v>
      </c>
      <c r="B9196" t="str">
        <f>'7D'!$CD$25</f>
        <v>STWCB102</v>
      </c>
      <c r="F9196" t="str">
        <f>IF(ISBLANK('7D'!$T$25),"",'7D'!$T$25)</f>
        <v/>
      </c>
    </row>
    <row r="9197" spans="1:6">
      <c r="A9197" t="s">
        <v>15747</v>
      </c>
      <c r="B9197" t="str">
        <f>'7D'!$CE$25</f>
        <v>STWCB103</v>
      </c>
      <c r="F9197" t="str">
        <f>IF(ISBLANK('7D'!$U$25),"",'7D'!$U$25)</f>
        <v/>
      </c>
    </row>
    <row r="9198" spans="1:6">
      <c r="A9198" t="s">
        <v>15747</v>
      </c>
      <c r="B9198" t="str">
        <f>'7D'!$CF$25</f>
        <v>STWCB104</v>
      </c>
      <c r="F9198" t="str">
        <f>IF(ISBLANK('7D'!$V$25),"",'7D'!$V$25)</f>
        <v/>
      </c>
    </row>
    <row r="9199" spans="1:6">
      <c r="A9199" t="s">
        <v>15747</v>
      </c>
      <c r="B9199" t="str">
        <f>'7D'!$CG$25</f>
        <v>STWCB105</v>
      </c>
      <c r="F9199" t="str">
        <f>IF(ISBLANK('7D'!$W$25),"",'7D'!$W$25)</f>
        <v/>
      </c>
    </row>
    <row r="9200" spans="1:6">
      <c r="A9200" t="s">
        <v>15747</v>
      </c>
      <c r="B9200" s="2081" t="str">
        <f>'7D'!$CH$25</f>
        <v>STWCB106</v>
      </c>
      <c r="F9200">
        <f>IF(ISBLANK('7D'!$X$25),"",'7D'!$X$25)</f>
        <v>0</v>
      </c>
    </row>
    <row r="9201" spans="1:6">
      <c r="A9201" t="s">
        <v>15747</v>
      </c>
      <c r="B9201" t="str">
        <f>'7D'!$CI$25</f>
        <v>STWCA101</v>
      </c>
      <c r="F9201" t="str">
        <f>IF(ISBLANK('7D'!$Y$25),"",'7D'!$Y$25)</f>
        <v/>
      </c>
    </row>
    <row r="9202" spans="1:6">
      <c r="A9202" t="s">
        <v>15747</v>
      </c>
      <c r="B9202" t="str">
        <f>'7D'!$CJ$25</f>
        <v>STWCA102</v>
      </c>
      <c r="F9202" t="str">
        <f>IF(ISBLANK('7D'!$Z$25),"",'7D'!$Z$25)</f>
        <v/>
      </c>
    </row>
    <row r="9203" spans="1:6">
      <c r="A9203" t="s">
        <v>15747</v>
      </c>
      <c r="B9203" t="str">
        <f>'7D'!$CK$25</f>
        <v>STWCA103</v>
      </c>
      <c r="F9203" t="str">
        <f>IF(ISBLANK('7D'!$AA$25),"",'7D'!$AA$25)</f>
        <v/>
      </c>
    </row>
    <row r="9204" spans="1:6">
      <c r="A9204" t="s">
        <v>15747</v>
      </c>
      <c r="B9204" t="str">
        <f>'7D'!$CL$25</f>
        <v>STWCA104</v>
      </c>
      <c r="F9204" t="str">
        <f>IF(ISBLANK('7D'!$AB$25),"",'7D'!$AB$25)</f>
        <v/>
      </c>
    </row>
    <row r="9205" spans="1:6">
      <c r="A9205" t="s">
        <v>15747</v>
      </c>
      <c r="B9205" t="str">
        <f>'7D'!$CM$25</f>
        <v>STWCA105</v>
      </c>
      <c r="F9205" t="str">
        <f>IF(ISBLANK('7D'!$AC$25),"",'7D'!$AC$25)</f>
        <v/>
      </c>
    </row>
    <row r="9206" spans="1:6">
      <c r="A9206" t="s">
        <v>15747</v>
      </c>
      <c r="B9206" s="2081" t="str">
        <f>'7D'!$CN$25</f>
        <v>STWCA106</v>
      </c>
      <c r="F9206">
        <f>IF(ISBLANK('7D'!$AD$25),"",'7D'!$AD$25)</f>
        <v>0</v>
      </c>
    </row>
    <row r="9207" spans="1:6">
      <c r="A9207" t="s">
        <v>15747</v>
      </c>
      <c r="B9207" s="2081" t="str">
        <f>'7D'!$BO$26</f>
        <v>STWC121</v>
      </c>
      <c r="F9207">
        <f>IF(ISBLANK('7D'!$E$26),"",'7D'!$E$26)</f>
        <v>0</v>
      </c>
    </row>
    <row r="9208" spans="1:6">
      <c r="A9208" t="s">
        <v>15747</v>
      </c>
      <c r="B9208" s="2081" t="str">
        <f>'7D'!$BP$26</f>
        <v>STWC122</v>
      </c>
      <c r="F9208">
        <f>IF(ISBLANK('7D'!$F$26),"",'7D'!$F$26)</f>
        <v>0</v>
      </c>
    </row>
    <row r="9209" spans="1:6">
      <c r="A9209" t="s">
        <v>15747</v>
      </c>
      <c r="B9209" s="2081" t="str">
        <f>'7D'!$BQ$26</f>
        <v>STWC123</v>
      </c>
      <c r="F9209">
        <f>IF(ISBLANK('7D'!$G$26),"",'7D'!$G$26)</f>
        <v>0</v>
      </c>
    </row>
    <row r="9210" spans="1:6">
      <c r="A9210" t="s">
        <v>15747</v>
      </c>
      <c r="B9210" s="2081" t="str">
        <f>'7D'!$BR$26</f>
        <v>STWC124</v>
      </c>
      <c r="F9210">
        <f>IF(ISBLANK('7D'!$H$26),"",'7D'!$H$26)</f>
        <v>0</v>
      </c>
    </row>
    <row r="9211" spans="1:6">
      <c r="A9211" t="s">
        <v>15747</v>
      </c>
      <c r="B9211" s="2081" t="str">
        <f>'7D'!$BS$26</f>
        <v>STWC125</v>
      </c>
      <c r="F9211">
        <f>IF(ISBLANK('7D'!$I$26),"",'7D'!$I$26)</f>
        <v>0</v>
      </c>
    </row>
    <row r="9212" spans="1:6">
      <c r="A9212" t="s">
        <v>15747</v>
      </c>
      <c r="B9212" s="2081" t="str">
        <f>'7D'!$BT$26</f>
        <v>STWC126</v>
      </c>
      <c r="F9212">
        <f>IF(ISBLANK('7D'!$J$26),"",'7D'!$J$26)</f>
        <v>0</v>
      </c>
    </row>
    <row r="9213" spans="1:6">
      <c r="A9213" t="s">
        <v>15747</v>
      </c>
      <c r="B9213" s="2081" t="str">
        <f>'7D'!$BU$26</f>
        <v>STWC127</v>
      </c>
      <c r="F9213">
        <f>IF(ISBLANK('7D'!$K$26),"",'7D'!$K$26)</f>
        <v>0</v>
      </c>
    </row>
    <row r="9214" spans="1:6">
      <c r="A9214" t="s">
        <v>15747</v>
      </c>
      <c r="B9214" s="2081" t="str">
        <f>'7D'!$BV$26</f>
        <v>STWC115</v>
      </c>
      <c r="F9214">
        <f>IF(ISBLANK('7D'!$L$26),"",'7D'!$L$26)</f>
        <v>0</v>
      </c>
    </row>
    <row r="9215" spans="1:6">
      <c r="A9215" t="s">
        <v>15747</v>
      </c>
      <c r="B9215" s="2081" t="str">
        <f>'7D'!$BX$26</f>
        <v>STWCP121</v>
      </c>
      <c r="F9215">
        <f>IF(ISBLANK('7D'!$N$26),"",'7D'!$N$26)</f>
        <v>0</v>
      </c>
    </row>
    <row r="9216" spans="1:6">
      <c r="A9216" t="s">
        <v>15747</v>
      </c>
      <c r="B9216" s="2081" t="str">
        <f>'7D'!$BY$26</f>
        <v>STWCP122</v>
      </c>
      <c r="F9216">
        <f>IF(ISBLANK('7D'!$O$26),"",'7D'!$O$26)</f>
        <v>0</v>
      </c>
    </row>
    <row r="9217" spans="1:6">
      <c r="A9217" t="s">
        <v>15747</v>
      </c>
      <c r="B9217" s="2081" t="str">
        <f>'7D'!$BZ$26</f>
        <v>STWCP123</v>
      </c>
      <c r="F9217">
        <f>IF(ISBLANK('7D'!$P$26),"",'7D'!$P$26)</f>
        <v>0</v>
      </c>
    </row>
    <row r="9218" spans="1:6">
      <c r="A9218" t="s">
        <v>15747</v>
      </c>
      <c r="B9218" s="2081" t="str">
        <f>'7D'!$CA$26</f>
        <v>STWCP124</v>
      </c>
      <c r="F9218">
        <f>IF(ISBLANK('7D'!$Q$26),"",'7D'!$Q$26)</f>
        <v>0</v>
      </c>
    </row>
    <row r="9219" spans="1:6">
      <c r="A9219" t="s">
        <v>15747</v>
      </c>
      <c r="B9219" s="2081" t="str">
        <f>'7D'!$CB$26</f>
        <v>STWCP125</v>
      </c>
      <c r="F9219">
        <f>IF(ISBLANK('7D'!$R$26),"",'7D'!$R$26)</f>
        <v>0</v>
      </c>
    </row>
    <row r="9220" spans="1:6">
      <c r="A9220" t="s">
        <v>15747</v>
      </c>
      <c r="B9220" s="2081" t="str">
        <f>'7D'!$CC$26</f>
        <v>STWCB121</v>
      </c>
      <c r="F9220">
        <f>IF(ISBLANK('7D'!$S$26),"",'7D'!$S$26)</f>
        <v>0</v>
      </c>
    </row>
    <row r="9221" spans="1:6">
      <c r="A9221" t="s">
        <v>15747</v>
      </c>
      <c r="B9221" s="2081" t="str">
        <f>'7D'!$CD$26</f>
        <v>STWCB122</v>
      </c>
      <c r="F9221">
        <f>IF(ISBLANK('7D'!$T$26),"",'7D'!$T$26)</f>
        <v>0</v>
      </c>
    </row>
    <row r="9222" spans="1:6">
      <c r="A9222" t="s">
        <v>15747</v>
      </c>
      <c r="B9222" s="2081" t="str">
        <f>'7D'!$CE$26</f>
        <v>STWCB123</v>
      </c>
      <c r="F9222">
        <f>IF(ISBLANK('7D'!$U$26),"",'7D'!$U$26)</f>
        <v>0</v>
      </c>
    </row>
    <row r="9223" spans="1:6">
      <c r="A9223" t="s">
        <v>15747</v>
      </c>
      <c r="B9223" s="2081" t="str">
        <f>'7D'!$CF$26</f>
        <v>STWCB124</v>
      </c>
      <c r="F9223">
        <f>IF(ISBLANK('7D'!$V$26),"",'7D'!$V$26)</f>
        <v>0</v>
      </c>
    </row>
    <row r="9224" spans="1:6">
      <c r="A9224" t="s">
        <v>15747</v>
      </c>
      <c r="B9224" s="2081" t="str">
        <f>'7D'!$CG$26</f>
        <v>STWCB125</v>
      </c>
      <c r="F9224">
        <f>IF(ISBLANK('7D'!$W$26),"",'7D'!$W$26)</f>
        <v>0</v>
      </c>
    </row>
    <row r="9225" spans="1:6">
      <c r="A9225" t="s">
        <v>15747</v>
      </c>
      <c r="B9225" s="2081" t="str">
        <f>'7D'!$CH$26</f>
        <v>STWCB126</v>
      </c>
      <c r="F9225">
        <f>IF(ISBLANK('7D'!$X$26),"",'7D'!$X$26)</f>
        <v>0</v>
      </c>
    </row>
    <row r="9226" spans="1:6">
      <c r="A9226" t="s">
        <v>15747</v>
      </c>
      <c r="B9226" s="2081" t="str">
        <f>'7D'!$CI$26</f>
        <v>STWCA121</v>
      </c>
      <c r="F9226">
        <f>IF(ISBLANK('7D'!$Y$26),"",'7D'!$Y$26)</f>
        <v>0</v>
      </c>
    </row>
    <row r="9227" spans="1:6">
      <c r="A9227" t="s">
        <v>15747</v>
      </c>
      <c r="B9227" s="2081" t="str">
        <f>'7D'!$CJ$26</f>
        <v>STWCA122</v>
      </c>
      <c r="F9227">
        <f>IF(ISBLANK('7D'!$Z$26),"",'7D'!$Z$26)</f>
        <v>0</v>
      </c>
    </row>
    <row r="9228" spans="1:6">
      <c r="A9228" t="s">
        <v>15747</v>
      </c>
      <c r="B9228" s="2081" t="str">
        <f>'7D'!$CK$26</f>
        <v>STWCA123</v>
      </c>
      <c r="F9228">
        <f>IF(ISBLANK('7D'!$AA$26),"",'7D'!$AA$26)</f>
        <v>0</v>
      </c>
    </row>
    <row r="9229" spans="1:6">
      <c r="A9229" t="s">
        <v>15747</v>
      </c>
      <c r="B9229" s="2081" t="str">
        <f>'7D'!$CL$26</f>
        <v>STWCA124</v>
      </c>
      <c r="F9229">
        <f>IF(ISBLANK('7D'!$AB$26),"",'7D'!$AB$26)</f>
        <v>0</v>
      </c>
    </row>
    <row r="9230" spans="1:6">
      <c r="A9230" t="s">
        <v>15747</v>
      </c>
      <c r="B9230" s="2081" t="str">
        <f>'7D'!$CM$26</f>
        <v>STWCA125</v>
      </c>
      <c r="F9230">
        <f>IF(ISBLANK('7D'!$AC$26),"",'7D'!$AC$26)</f>
        <v>0</v>
      </c>
    </row>
    <row r="9231" spans="1:6">
      <c r="A9231" t="s">
        <v>15747</v>
      </c>
      <c r="B9231" s="2081" t="str">
        <f>'7D'!$CN$26</f>
        <v>STWCA126</v>
      </c>
      <c r="F9231">
        <f>IF(ISBLANK('7D'!$AD$26),"",'7D'!$AD$26)</f>
        <v>0</v>
      </c>
    </row>
    <row r="9232" spans="1:6">
      <c r="A9232" t="s">
        <v>15747</v>
      </c>
      <c r="B9232" t="str">
        <f>'7D'!$BO$29</f>
        <v>BN1603</v>
      </c>
      <c r="F9232" t="str">
        <f>IF(ISBLANK('7D'!$E$29),"",'7D'!$E$29)</f>
        <v/>
      </c>
    </row>
    <row r="9233" spans="1:6">
      <c r="A9233" t="s">
        <v>15747</v>
      </c>
      <c r="B9233" t="str">
        <f>'7D'!$BO$30</f>
        <v>S4030</v>
      </c>
      <c r="F9233" t="str">
        <f>IF(ISBLANK('7D'!$E$30),"",'7D'!$E$30)</f>
        <v/>
      </c>
    </row>
    <row r="9234" spans="1:6">
      <c r="A9234" t="s">
        <v>15747</v>
      </c>
      <c r="B9234" t="str">
        <f>'7D'!$BO$31</f>
        <v>S4023</v>
      </c>
      <c r="F9234" t="str">
        <f>IF(ISBLANK('7D'!$E$31),"",'7D'!$E$31)</f>
        <v/>
      </c>
    </row>
    <row r="9235" spans="1:6">
      <c r="A9235" t="s">
        <v>15747</v>
      </c>
      <c r="B9235" t="str">
        <f>'7D'!$BO$32</f>
        <v>S4024</v>
      </c>
      <c r="F9235" t="str">
        <f>IF(ISBLANK('7D'!$E$32),"",'7D'!$E$32)</f>
        <v/>
      </c>
    </row>
    <row r="9236" spans="1:6">
      <c r="A9236" t="s">
        <v>15747</v>
      </c>
      <c r="B9236" t="str">
        <f>'7D'!$BO$33</f>
        <v>S4025</v>
      </c>
      <c r="F9236" t="str">
        <f>IF(ISBLANK('7D'!$E$33),"",'7D'!$E$33)</f>
        <v/>
      </c>
    </row>
    <row r="9237" spans="1:6">
      <c r="A9237" t="s">
        <v>15747</v>
      </c>
      <c r="B9237" t="str">
        <f>'7D'!$BO$34</f>
        <v>S4027</v>
      </c>
      <c r="F9237" t="str">
        <f>IF(ISBLANK('7D'!$E$34),"",'7D'!$E$34)</f>
        <v/>
      </c>
    </row>
    <row r="9238" spans="1:6">
      <c r="A9238" t="s">
        <v>15747</v>
      </c>
      <c r="B9238" t="str">
        <f>'7D'!$BO$35</f>
        <v>S4031</v>
      </c>
      <c r="F9238" t="str">
        <f>IF(ISBLANK('7D'!$E$35),"",'7D'!$E$35)</f>
        <v/>
      </c>
    </row>
    <row r="9239" spans="1:6">
      <c r="A9239" t="s">
        <v>15748</v>
      </c>
      <c r="B9239" t="str">
        <f>'7E'!$R$8</f>
        <v>BN1176CA</v>
      </c>
      <c r="F9239" t="str">
        <f>IF(ISBLANK('7E'!$E$8),"",'7E'!$E$8)</f>
        <v/>
      </c>
    </row>
    <row r="9240" spans="1:6">
      <c r="A9240" t="s">
        <v>15748</v>
      </c>
      <c r="B9240" t="str">
        <f>'7E'!$R$9</f>
        <v>BN1615</v>
      </c>
      <c r="F9240" t="str">
        <f>IF(ISBLANK('7E'!$E$9),"",'7E'!$E$9)</f>
        <v/>
      </c>
    </row>
    <row r="9241" spans="1:6">
      <c r="A9241" t="s">
        <v>15748</v>
      </c>
      <c r="B9241" t="str">
        <f>'7E'!$R$10</f>
        <v>S4016</v>
      </c>
      <c r="F9241" t="str">
        <f>IF(ISBLANK('7E'!$E$10),"",'7E'!$E$10)</f>
        <v/>
      </c>
    </row>
    <row r="9242" spans="1:6">
      <c r="A9242" t="s">
        <v>15748</v>
      </c>
      <c r="B9242" t="str">
        <f>'7E'!$R$11</f>
        <v>STWM001</v>
      </c>
      <c r="F9242" t="str">
        <f>IF(ISBLANK('7E'!$E$11),"",'7E'!$E$11)</f>
        <v/>
      </c>
    </row>
    <row r="9243" spans="1:6">
      <c r="A9243" t="s">
        <v>15748</v>
      </c>
      <c r="B9243" t="str">
        <f>'7E'!$R$12</f>
        <v>S4017</v>
      </c>
      <c r="F9243" t="str">
        <f>IF(ISBLANK('7E'!$E$12),"",'7E'!$E$12)</f>
        <v/>
      </c>
    </row>
    <row r="9244" spans="1:6">
      <c r="A9244" t="s">
        <v>15748</v>
      </c>
      <c r="B9244" t="str">
        <f>'7E'!$R$15</f>
        <v>BM902ECSC</v>
      </c>
      <c r="F9244" t="str">
        <f>IF(ISBLANK('7E'!$E$15),"",'7E'!$E$15)</f>
        <v/>
      </c>
    </row>
    <row r="9245" spans="1:6">
      <c r="A9245" t="s">
        <v>15748</v>
      </c>
      <c r="B9245" t="str">
        <f>'7E'!$R$16</f>
        <v>BM902ECST</v>
      </c>
      <c r="F9245" t="str">
        <f>IF(ISBLANK('7E'!$E$16),"",'7E'!$E$16)</f>
        <v/>
      </c>
    </row>
    <row r="9246" spans="1:6">
      <c r="A9246" t="s">
        <v>15748</v>
      </c>
      <c r="B9246" t="str">
        <f>'7E'!$R$17</f>
        <v>BM902ECNPS</v>
      </c>
      <c r="F9246">
        <f>IF(ISBLANK('7E'!$E$17),"",'7E'!$E$17)</f>
        <v>0</v>
      </c>
    </row>
    <row r="9247" spans="1:6">
      <c r="A9247" t="s">
        <v>15748</v>
      </c>
      <c r="B9247" t="str">
        <f>'7E'!$R$20</f>
        <v>S4032</v>
      </c>
      <c r="F9247" t="str">
        <f>IF(ISBLANK('7E'!$E$20),"",'7E'!$E$20)</f>
        <v/>
      </c>
    </row>
    <row r="9248" spans="1:6">
      <c r="A9248" t="s">
        <v>15748</v>
      </c>
      <c r="B9248" t="str">
        <f>'7E'!$R$21</f>
        <v>S4032NR</v>
      </c>
      <c r="F9248" t="str">
        <f>IF(ISBLANK('7E'!$E$21),"",'7E'!$E$21)</f>
        <v/>
      </c>
    </row>
    <row r="9249" spans="1:6">
      <c r="A9249" t="s">
        <v>15748</v>
      </c>
      <c r="B9249" t="str">
        <f>'7E'!$R$22</f>
        <v>S4033</v>
      </c>
      <c r="F9249" t="str">
        <f>IF(ISBLANK('7E'!$E$22),"",'7E'!$E$22)</f>
        <v/>
      </c>
    </row>
    <row r="9250" spans="1:6">
      <c r="A9250" t="s">
        <v>15748</v>
      </c>
      <c r="B9250" t="str">
        <f>'7E'!$R$23</f>
        <v>S4033N</v>
      </c>
      <c r="F9250" t="str">
        <f>IF(ISBLANK('7E'!$E$23),"",'7E'!$E$23)</f>
        <v/>
      </c>
    </row>
    <row r="9251" spans="1:6">
      <c r="A9251" t="s">
        <v>15748</v>
      </c>
      <c r="B9251" t="str">
        <f>'7E'!$R$24</f>
        <v>S4034</v>
      </c>
      <c r="F9251" t="str">
        <f>IF(ISBLANK('7E'!$E$24),"",'7E'!$E$24)</f>
        <v/>
      </c>
    </row>
    <row r="9252" spans="1:6">
      <c r="A9252" t="s">
        <v>15748</v>
      </c>
      <c r="B9252" t="str">
        <f>'7E'!$R$25</f>
        <v>S4034N</v>
      </c>
      <c r="F9252" t="str">
        <f>IF(ISBLANK('7E'!$E$25),"",'7E'!$E$25)</f>
        <v/>
      </c>
    </row>
    <row r="9253" spans="1:6">
      <c r="A9253" t="s">
        <v>15748</v>
      </c>
      <c r="B9253" t="str">
        <f>'7E'!$R$26</f>
        <v>S4033GNR</v>
      </c>
      <c r="F9253" t="str">
        <f>IF(ISBLANK('7E'!$E$26),"",'7E'!$E$26)</f>
        <v/>
      </c>
    </row>
    <row r="9254" spans="1:6">
      <c r="A9254" t="s">
        <v>15748</v>
      </c>
      <c r="B9254" t="str">
        <f>'7E'!$R$27</f>
        <v>S4033GPNR</v>
      </c>
      <c r="F9254" t="str">
        <f>IF(ISBLANK('7E'!$E$27),"",'7E'!$E$27)</f>
        <v/>
      </c>
    </row>
    <row r="9255" spans="1:6">
      <c r="A9255" t="s">
        <v>15748</v>
      </c>
      <c r="B9255" t="str">
        <f>'7E'!$R$28</f>
        <v>S4033NNR</v>
      </c>
      <c r="F9255" t="str">
        <f>IF(ISBLANK('7E'!$E$28),"",'7E'!$E$28)</f>
        <v/>
      </c>
    </row>
    <row r="9256" spans="1:6">
      <c r="A9256" t="s">
        <v>15748</v>
      </c>
      <c r="B9256" t="str">
        <f>'7E'!$R$29</f>
        <v>S4034GNR</v>
      </c>
      <c r="F9256" t="str">
        <f>IF(ISBLANK('7E'!$E$29),"",'7E'!$E$29)</f>
        <v/>
      </c>
    </row>
    <row r="9257" spans="1:6">
      <c r="A9257" t="s">
        <v>15748</v>
      </c>
      <c r="B9257" t="str">
        <f>'7E'!$R$30</f>
        <v>S4034GPNR</v>
      </c>
      <c r="F9257" t="str">
        <f>IF(ISBLANK('7E'!$E$30),"",'7E'!$E$30)</f>
        <v/>
      </c>
    </row>
    <row r="9258" spans="1:6">
      <c r="A9258" t="s">
        <v>15748</v>
      </c>
      <c r="B9258" t="str">
        <f>'7E'!$R$31</f>
        <v>S4034NNR</v>
      </c>
      <c r="F9258" t="str">
        <f>IF(ISBLANK('7E'!$E$31),"",'7E'!$E$31)</f>
        <v/>
      </c>
    </row>
    <row r="9259" spans="1:6">
      <c r="A9259" t="s">
        <v>15748</v>
      </c>
      <c r="B9259" t="str">
        <f>'7E'!$R$32</f>
        <v>S4034SWS</v>
      </c>
      <c r="F9259" t="str">
        <f>IF(ISBLANK('7E'!$E$32),"",'7E'!$E$32)</f>
        <v/>
      </c>
    </row>
    <row r="9260" spans="1:6">
      <c r="A9260" t="s">
        <v>15748</v>
      </c>
      <c r="B9260" t="str">
        <f>'7E'!$R$33</f>
        <v>S4031NR</v>
      </c>
      <c r="F9260" t="str">
        <f>IF(ISBLANK('7E'!$E$33),"",'7E'!$E$33)</f>
        <v/>
      </c>
    </row>
    <row r="9261" spans="1:6">
      <c r="A9261" t="s">
        <v>15748</v>
      </c>
      <c r="B9261" t="str">
        <f>'7E'!$R$34</f>
        <v>STWM001C</v>
      </c>
      <c r="F9261" t="str">
        <f>IF(ISBLANK('7E'!$E$34),"",'7E'!$E$34)</f>
        <v/>
      </c>
    </row>
    <row r="9262" spans="1:6">
      <c r="A9262" t="s">
        <v>15748</v>
      </c>
      <c r="B9262" t="str">
        <f>'7E'!$R$35</f>
        <v>BO_9504868</v>
      </c>
      <c r="F9262" t="str">
        <f>IF(ISBLANK('7E'!$E$35),"",'7E'!$E$35)</f>
        <v/>
      </c>
    </row>
    <row r="9263" spans="1:6">
      <c r="A9263" t="s">
        <v>15748</v>
      </c>
      <c r="B9263" t="str">
        <f>'7E'!$R$36</f>
        <v>BO_1337357</v>
      </c>
      <c r="F9263" t="str">
        <f>IF(ISBLANK('7E'!$E$36),"",'7E'!$E$36)</f>
        <v/>
      </c>
    </row>
    <row r="9264" spans="1:6">
      <c r="A9264" t="s">
        <v>15749</v>
      </c>
      <c r="B9264" t="str">
        <f>'8A'!$R$7</f>
        <v>BP05613</v>
      </c>
      <c r="F9264" t="str">
        <f>IF(ISBLANK('8A'!$E$7),"",'8A'!$E$7)</f>
        <v/>
      </c>
    </row>
    <row r="9265" spans="1:6">
      <c r="A9265" t="s">
        <v>15749</v>
      </c>
      <c r="B9265" t="str">
        <f>'8A'!$R$8</f>
        <v>MP05614</v>
      </c>
      <c r="F9265" t="str">
        <f>IF(ISBLANK('8A'!$E$8),"",'8A'!$E$8)</f>
        <v/>
      </c>
    </row>
    <row r="9266" spans="1:6">
      <c r="A9266" t="s">
        <v>15749</v>
      </c>
      <c r="B9266" t="str">
        <f>'8A'!$R$9</f>
        <v>MP05611</v>
      </c>
      <c r="F9266">
        <f>IF(ISBLANK('8A'!$E$9),"",'8A'!$E$9)</f>
        <v>0</v>
      </c>
    </row>
    <row r="9267" spans="1:6">
      <c r="A9267" t="s">
        <v>15749</v>
      </c>
      <c r="B9267" t="str">
        <f>'8A'!$R$10</f>
        <v>MP05613</v>
      </c>
      <c r="F9267" t="str">
        <f>IF(ISBLANK('8A'!$E$10),"",'8A'!$E$10)</f>
        <v/>
      </c>
    </row>
    <row r="9268" spans="1:6">
      <c r="A9268" t="s">
        <v>15749</v>
      </c>
      <c r="B9268" t="str">
        <f>'8A'!$R$12</f>
        <v>MP05615</v>
      </c>
      <c r="F9268" t="str">
        <f>IF(ISBLANK('8A'!$E$12),"",'8A'!$E$12)</f>
        <v/>
      </c>
    </row>
    <row r="9269" spans="1:6">
      <c r="A9269" t="s">
        <v>15749</v>
      </c>
      <c r="B9269" t="str">
        <f>'8A'!$R$14</f>
        <v>BN1623</v>
      </c>
      <c r="F9269" t="str">
        <f>IF(ISBLANK('8A'!$E$14),"",'8A'!$E$14)</f>
        <v/>
      </c>
    </row>
    <row r="9270" spans="1:6">
      <c r="A9270" t="s">
        <v>15749</v>
      </c>
      <c r="B9270" t="str">
        <f>'8A'!$R$15</f>
        <v>BN1622</v>
      </c>
      <c r="F9270" t="str">
        <f>IF(ISBLANK('8A'!$E$15),"",'8A'!$E$15)</f>
        <v/>
      </c>
    </row>
    <row r="9271" spans="1:6">
      <c r="A9271" t="s">
        <v>15749</v>
      </c>
      <c r="B9271" t="str">
        <f>'8A'!$R$16</f>
        <v>BN1621</v>
      </c>
      <c r="F9271">
        <f>IF(ISBLANK('8A'!$E$16),"",'8A'!$E$16)</f>
        <v>0</v>
      </c>
    </row>
    <row r="9272" spans="1:6">
      <c r="A9272" t="s">
        <v>15749</v>
      </c>
      <c r="B9272" t="str">
        <f>'8A'!$R$18</f>
        <v>BN1640</v>
      </c>
      <c r="F9272" t="str">
        <f>IF(ISBLANK('8A'!$E$18),"",'8A'!$E$18)</f>
        <v/>
      </c>
    </row>
    <row r="9273" spans="1:6">
      <c r="A9273" t="s">
        <v>15749</v>
      </c>
      <c r="B9273" t="str">
        <f>'8A'!$R$19</f>
        <v>BN1641</v>
      </c>
      <c r="F9273" t="str">
        <f>IF(ISBLANK('8A'!$E$19),"",'8A'!$E$19)</f>
        <v/>
      </c>
    </row>
    <row r="9274" spans="1:6">
      <c r="A9274" t="s">
        <v>15749</v>
      </c>
      <c r="B9274" t="str">
        <f>'8A'!$R$20</f>
        <v>BN1642</v>
      </c>
      <c r="F9274" t="str">
        <f>IF(ISBLANK('8A'!$E$20),"",'8A'!$E$20)</f>
        <v/>
      </c>
    </row>
    <row r="9275" spans="1:6">
      <c r="A9275" t="s">
        <v>15749</v>
      </c>
      <c r="B9275" s="2081" t="str">
        <f>'8A'!$R$21</f>
        <v>BN1643</v>
      </c>
      <c r="F9275">
        <f>IF(ISBLANK('8A'!$E$21),"",'8A'!$E$21)</f>
        <v>0</v>
      </c>
    </row>
    <row r="9276" spans="1:6">
      <c r="A9276" t="s">
        <v>15749</v>
      </c>
      <c r="B9276" s="2610" t="str">
        <f>'8A'!$R$23</f>
        <v>BN1644</v>
      </c>
      <c r="F9276" t="str">
        <f>IF(ISBLANK('8A'!$E$23),"",'8A'!$E$23)</f>
        <v/>
      </c>
    </row>
    <row r="9277" spans="1:6">
      <c r="A9277" t="s">
        <v>15749</v>
      </c>
      <c r="B9277" t="str">
        <f>'8A'!$R$25</f>
        <v>BN1648</v>
      </c>
      <c r="F9277" t="str">
        <f>IF(ISBLANK('8A'!$E$25),"",'8A'!$E$25)</f>
        <v/>
      </c>
    </row>
    <row r="9278" spans="1:6">
      <c r="A9278" t="s">
        <v>15749</v>
      </c>
      <c r="B9278" t="str">
        <f>'8A'!$R$26</f>
        <v>BN1645</v>
      </c>
      <c r="F9278" t="str">
        <f>IF(ISBLANK('8A'!$E$26),"",'8A'!$E$26)</f>
        <v/>
      </c>
    </row>
    <row r="9279" spans="1:6">
      <c r="A9279" t="s">
        <v>15749</v>
      </c>
      <c r="B9279" t="str">
        <f>'8A'!$R$27</f>
        <v>BN1646</v>
      </c>
      <c r="F9279" t="str">
        <f>IF(ISBLANK('8A'!$E$27),"",'8A'!$E$27)</f>
        <v/>
      </c>
    </row>
    <row r="9280" spans="1:6">
      <c r="A9280" t="s">
        <v>15749</v>
      </c>
      <c r="B9280" t="str">
        <f>'8A'!$R$28</f>
        <v>BN1647</v>
      </c>
      <c r="F9280">
        <f>IF(ISBLANK('8A'!$E$28),"",'8A'!$E$28)</f>
        <v>0</v>
      </c>
    </row>
    <row r="9281" spans="1:6">
      <c r="A9281" t="s">
        <v>15749</v>
      </c>
      <c r="B9281" t="str">
        <f>'8A'!$R$30</f>
        <v>BN1649</v>
      </c>
      <c r="F9281" t="str">
        <f>IF(ISBLANK('8A'!$E$30),"",'8A'!$E$30)</f>
        <v/>
      </c>
    </row>
    <row r="9282" spans="1:6">
      <c r="A9282" t="s">
        <v>15749</v>
      </c>
      <c r="B9282" s="2079" t="str">
        <f>'8A'!$R$31</f>
        <v>MP05616</v>
      </c>
      <c r="F9282" t="str">
        <f>IF(ISBLANK('8A'!$E$31),"",'8A'!$E$31)</f>
        <v/>
      </c>
    </row>
    <row r="9283" spans="1:6">
      <c r="A9283" t="s">
        <v>15750</v>
      </c>
      <c r="B9283" t="str">
        <f>'8B'!$AG$8</f>
        <v>WWS1001STPPP</v>
      </c>
      <c r="F9283" t="str">
        <f>IF(ISBLANK('8B'!$E$8),"",'8B'!$E$8)</f>
        <v/>
      </c>
    </row>
    <row r="9284" spans="1:6">
      <c r="A9284" t="s">
        <v>15750</v>
      </c>
      <c r="B9284" t="str">
        <f>'8B'!$AH$8</f>
        <v>WWS1001STPTK</v>
      </c>
      <c r="F9284" t="str">
        <f>IF(ISBLANK('8B'!$F$8),"",'8B'!$F$8)</f>
        <v/>
      </c>
    </row>
    <row r="9285" spans="1:6">
      <c r="A9285" t="s">
        <v>15750</v>
      </c>
      <c r="B9285" t="str">
        <f>'8B'!$AI$8</f>
        <v>WWS1001STPTR</v>
      </c>
      <c r="F9285" t="str">
        <f>IF(ISBLANK('8B'!$G$8),"",'8B'!$G$8)</f>
        <v/>
      </c>
    </row>
    <row r="9286" spans="1:6">
      <c r="A9286" t="s">
        <v>15750</v>
      </c>
      <c r="B9286" t="str">
        <f>'8B'!$AJ$8</f>
        <v>WWS1001STPTOT</v>
      </c>
      <c r="F9286">
        <f>IF(ISBLANK('8B'!$H$8),"",'8B'!$H$8)</f>
        <v>0</v>
      </c>
    </row>
    <row r="9287" spans="1:6">
      <c r="A9287" t="s">
        <v>15750</v>
      </c>
      <c r="B9287" t="str">
        <f>'8B'!$AG$9</f>
        <v>WWS1002STPPP</v>
      </c>
      <c r="F9287" t="str">
        <f>IF(ISBLANK('8B'!$E$9),"",'8B'!$E$9)</f>
        <v/>
      </c>
    </row>
    <row r="9288" spans="1:6">
      <c r="A9288" t="s">
        <v>15750</v>
      </c>
      <c r="B9288" t="str">
        <f>'8B'!$AH$9</f>
        <v>WWS1002STPTK</v>
      </c>
      <c r="F9288" t="str">
        <f>IF(ISBLANK('8B'!$F$9),"",'8B'!$F$9)</f>
        <v/>
      </c>
    </row>
    <row r="9289" spans="1:6">
      <c r="A9289" t="s">
        <v>15750</v>
      </c>
      <c r="B9289" t="str">
        <f>'8B'!$AI$9</f>
        <v>WWS1002STPTR</v>
      </c>
      <c r="F9289" t="str">
        <f>IF(ISBLANK('8B'!$G$9),"",'8B'!$G$9)</f>
        <v/>
      </c>
    </row>
    <row r="9290" spans="1:6">
      <c r="A9290" t="s">
        <v>15750</v>
      </c>
      <c r="B9290" t="str">
        <f>'8B'!$AJ$9</f>
        <v>WWS1002STPTOT</v>
      </c>
      <c r="F9290">
        <f>IF(ISBLANK('8B'!$H$9),"",'8B'!$H$9)</f>
        <v>0</v>
      </c>
    </row>
    <row r="9291" spans="1:6">
      <c r="A9291" t="s">
        <v>15750</v>
      </c>
      <c r="B9291" t="str">
        <f>'8B'!$AG$10</f>
        <v>WWS1003STPPP</v>
      </c>
      <c r="F9291" t="str">
        <f>IF(ISBLANK('8B'!$E$10),"",'8B'!$E$10)</f>
        <v/>
      </c>
    </row>
    <row r="9292" spans="1:6">
      <c r="A9292" t="s">
        <v>15750</v>
      </c>
      <c r="B9292" t="str">
        <f>'8B'!$AH$10</f>
        <v>WWS1003STPTK</v>
      </c>
      <c r="F9292" t="str">
        <f>IF(ISBLANK('8B'!$F$10),"",'8B'!$F$10)</f>
        <v/>
      </c>
    </row>
    <row r="9293" spans="1:6">
      <c r="A9293" t="s">
        <v>15750</v>
      </c>
      <c r="B9293" t="str">
        <f>'8B'!$AI$10</f>
        <v>WWS1003STPTR</v>
      </c>
      <c r="F9293" t="str">
        <f>IF(ISBLANK('8B'!$G$10),"",'8B'!$G$10)</f>
        <v/>
      </c>
    </row>
    <row r="9294" spans="1:6">
      <c r="A9294" t="s">
        <v>15750</v>
      </c>
      <c r="B9294" t="str">
        <f>'8B'!$AJ$10</f>
        <v>WWS1003STPTOT</v>
      </c>
      <c r="F9294">
        <f>IF(ISBLANK('8B'!$H$10),"",'8B'!$H$10)</f>
        <v>0</v>
      </c>
    </row>
    <row r="9295" spans="1:6">
      <c r="A9295" t="s">
        <v>15750</v>
      </c>
      <c r="B9295" t="str">
        <f>'8B'!$AG$11</f>
        <v>WWS1004STPPP</v>
      </c>
      <c r="F9295" t="str">
        <f>IF(ISBLANK('8B'!$E$11),"",'8B'!$E$11)</f>
        <v/>
      </c>
    </row>
    <row r="9296" spans="1:6">
      <c r="A9296" t="s">
        <v>15750</v>
      </c>
      <c r="B9296" t="str">
        <f>'8B'!$AH$11</f>
        <v>WWS1004STPTK</v>
      </c>
      <c r="F9296" t="str">
        <f>IF(ISBLANK('8B'!$F$11),"",'8B'!$F$11)</f>
        <v/>
      </c>
    </row>
    <row r="9297" spans="1:6">
      <c r="A9297" t="s">
        <v>15750</v>
      </c>
      <c r="B9297" t="str">
        <f>'8B'!$AI$11</f>
        <v>WWS1004STPTR</v>
      </c>
      <c r="F9297" t="str">
        <f>IF(ISBLANK('8B'!$G$11),"",'8B'!$G$11)</f>
        <v/>
      </c>
    </row>
    <row r="9298" spans="1:6">
      <c r="A9298" t="s">
        <v>15750</v>
      </c>
      <c r="B9298" t="str">
        <f>'8B'!$AJ$11</f>
        <v>WWS1004STPTOT</v>
      </c>
      <c r="F9298">
        <f>IF(ISBLANK('8B'!$H$11),"",'8B'!$H$11)</f>
        <v>0</v>
      </c>
    </row>
    <row r="9299" spans="1:6">
      <c r="A9299" t="s">
        <v>15750</v>
      </c>
      <c r="B9299" t="str">
        <f>'8B'!$AG$14</f>
        <v>WWS1005STPPP</v>
      </c>
      <c r="F9299" t="str">
        <f>IF(ISBLANK('8B'!$E$14),"",'8B'!$E$14)</f>
        <v/>
      </c>
    </row>
    <row r="9300" spans="1:6">
      <c r="A9300" t="s">
        <v>15750</v>
      </c>
      <c r="B9300" t="str">
        <f>'8B'!$AH$14</f>
        <v>WWS1005STPTK</v>
      </c>
      <c r="F9300" t="str">
        <f>IF(ISBLANK('8B'!$F$14),"",'8B'!$F$14)</f>
        <v/>
      </c>
    </row>
    <row r="9301" spans="1:6">
      <c r="A9301" t="s">
        <v>15750</v>
      </c>
      <c r="B9301" t="str">
        <f>'8B'!$AI$14</f>
        <v>WWS1005STPTR</v>
      </c>
      <c r="F9301" t="str">
        <f>IF(ISBLANK('8B'!$G$14),"",'8B'!$G$14)</f>
        <v/>
      </c>
    </row>
    <row r="9302" spans="1:6">
      <c r="A9302" t="s">
        <v>15750</v>
      </c>
      <c r="B9302" t="str">
        <f>'8B'!$AJ$14</f>
        <v>WWS1005STPTOT</v>
      </c>
      <c r="F9302">
        <f>IF(ISBLANK('8B'!$H$14),"",'8B'!$H$14)</f>
        <v>0</v>
      </c>
    </row>
    <row r="9303" spans="1:6">
      <c r="A9303" t="s">
        <v>15750</v>
      </c>
      <c r="B9303" t="str">
        <f>'8B'!$AG$15</f>
        <v>WWS1006STPPP</v>
      </c>
      <c r="F9303" t="str">
        <f>IF(ISBLANK('8B'!$E$15),"",'8B'!$E$15)</f>
        <v/>
      </c>
    </row>
    <row r="9304" spans="1:6">
      <c r="A9304" t="s">
        <v>15750</v>
      </c>
      <c r="B9304" t="str">
        <f>'8B'!$AH$15</f>
        <v>WWS1006STPTK</v>
      </c>
      <c r="F9304" t="str">
        <f>IF(ISBLANK('8B'!$F$15),"",'8B'!$F$15)</f>
        <v/>
      </c>
    </row>
    <row r="9305" spans="1:6">
      <c r="A9305" t="s">
        <v>15750</v>
      </c>
      <c r="B9305" t="str">
        <f>'8B'!$AI$15</f>
        <v>WWS1006STPTR</v>
      </c>
      <c r="F9305" t="str">
        <f>IF(ISBLANK('8B'!$G$15),"",'8B'!$G$15)</f>
        <v/>
      </c>
    </row>
    <row r="9306" spans="1:6">
      <c r="A9306" t="s">
        <v>15750</v>
      </c>
      <c r="B9306" t="str">
        <f>'8B'!$AJ$15</f>
        <v>WWS1006STPTOT</v>
      </c>
      <c r="F9306">
        <f>IF(ISBLANK('8B'!$H$15),"",'8B'!$H$15)</f>
        <v>0</v>
      </c>
    </row>
    <row r="9307" spans="1:6">
      <c r="A9307" t="s">
        <v>15750</v>
      </c>
      <c r="B9307" t="str">
        <f>'8B'!$AG$16</f>
        <v>WWS1007DISTPPP</v>
      </c>
      <c r="F9307" t="str">
        <f>IF(ISBLANK('8B'!$E$16),"",'8B'!$E$16)</f>
        <v/>
      </c>
    </row>
    <row r="9308" spans="1:6">
      <c r="A9308" t="s">
        <v>15750</v>
      </c>
      <c r="B9308" t="str">
        <f>'8B'!$AH$16</f>
        <v>WWS1007DISTPTK</v>
      </c>
      <c r="F9308" t="str">
        <f>IF(ISBLANK('8B'!$F$16),"",'8B'!$F$16)</f>
        <v/>
      </c>
    </row>
    <row r="9309" spans="1:6">
      <c r="A9309" t="s">
        <v>15750</v>
      </c>
      <c r="B9309" t="str">
        <f>'8B'!$AI$16</f>
        <v>WWS1007DISTPTR</v>
      </c>
      <c r="F9309" t="str">
        <f>IF(ISBLANK('8B'!$G$16),"",'8B'!$G$16)</f>
        <v/>
      </c>
    </row>
    <row r="9310" spans="1:6">
      <c r="A9310" t="s">
        <v>15750</v>
      </c>
      <c r="B9310" t="str">
        <f>'8B'!$AJ$16</f>
        <v>WWS1007DISTPTOT</v>
      </c>
      <c r="F9310">
        <f>IF(ISBLANK('8B'!$H$16),"",'8B'!$H$16)</f>
        <v>0</v>
      </c>
    </row>
    <row r="9311" spans="1:6">
      <c r="A9311" t="s">
        <v>15750</v>
      </c>
      <c r="B9311" t="str">
        <f>'8B'!$AG$17</f>
        <v>BM816STPPP</v>
      </c>
      <c r="F9311">
        <f>IF(ISBLANK('8B'!$E$17),"",'8B'!$E$17)</f>
        <v>0</v>
      </c>
    </row>
    <row r="9312" spans="1:6">
      <c r="A9312" t="s">
        <v>15750</v>
      </c>
      <c r="B9312" t="str">
        <f>'8B'!$AH$17</f>
        <v>BM816STPTK</v>
      </c>
      <c r="F9312">
        <f>IF(ISBLANK('8B'!$F$17),"",'8B'!$F$17)</f>
        <v>0</v>
      </c>
    </row>
    <row r="9313" spans="1:6">
      <c r="A9313" t="s">
        <v>15750</v>
      </c>
      <c r="B9313" t="str">
        <f>'8B'!$AI$17</f>
        <v>BM816STPTR</v>
      </c>
      <c r="F9313">
        <f>IF(ISBLANK('8B'!$G$17),"",'8B'!$G$17)</f>
        <v>0</v>
      </c>
    </row>
    <row r="9314" spans="1:6">
      <c r="A9314" t="s">
        <v>15750</v>
      </c>
      <c r="B9314" t="str">
        <f>'8B'!$AJ$17</f>
        <v>BM816STPTOT</v>
      </c>
      <c r="F9314">
        <f>IF(ISBLANK('8B'!$H$17),"",'8B'!$H$17)</f>
        <v>0</v>
      </c>
    </row>
    <row r="9315" spans="1:6">
      <c r="A9315" t="s">
        <v>15750</v>
      </c>
      <c r="B9315" t="str">
        <f>'8B'!$AG$18</f>
        <v>WWS1008STPPP</v>
      </c>
      <c r="F9315" t="str">
        <f>IF(ISBLANK('8B'!$E$18),"",'8B'!$E$18)</f>
        <v/>
      </c>
    </row>
    <row r="9316" spans="1:6">
      <c r="A9316" t="s">
        <v>15750</v>
      </c>
      <c r="B9316" t="str">
        <f>'8B'!$AH$18</f>
        <v>WWS1008STPTK</v>
      </c>
      <c r="F9316" t="str">
        <f>IF(ISBLANK('8B'!$F$18),"",'8B'!$F$18)</f>
        <v/>
      </c>
    </row>
    <row r="9317" spans="1:6">
      <c r="A9317" t="s">
        <v>15750</v>
      </c>
      <c r="B9317" t="str">
        <f>'8B'!$AI$18</f>
        <v>WWS1008STPTR</v>
      </c>
      <c r="F9317" t="str">
        <f>IF(ISBLANK('8B'!$G$18),"",'8B'!$G$18)</f>
        <v/>
      </c>
    </row>
    <row r="9318" spans="1:6">
      <c r="A9318" t="s">
        <v>15750</v>
      </c>
      <c r="B9318" t="str">
        <f>'8B'!$AJ$18</f>
        <v>WWS1008STPTOT</v>
      </c>
      <c r="F9318">
        <f>IF(ISBLANK('8B'!$H$18),"",'8B'!$H$18)</f>
        <v>0</v>
      </c>
    </row>
    <row r="9319" spans="1:6">
      <c r="A9319" t="s">
        <v>15750</v>
      </c>
      <c r="B9319" t="str">
        <f>'8B'!$AG$19</f>
        <v>WWS1009STPPP</v>
      </c>
      <c r="F9319">
        <f>IF(ISBLANK('8B'!$E$19),"",'8B'!$E$19)</f>
        <v>0</v>
      </c>
    </row>
    <row r="9320" spans="1:6">
      <c r="A9320" t="s">
        <v>15750</v>
      </c>
      <c r="B9320" t="str">
        <f>'8B'!$AH$19</f>
        <v>WWS1009STPTK</v>
      </c>
      <c r="F9320">
        <f>IF(ISBLANK('8B'!$F$19),"",'8B'!$F$19)</f>
        <v>0</v>
      </c>
    </row>
    <row r="9321" spans="1:6">
      <c r="A9321" t="s">
        <v>15750</v>
      </c>
      <c r="B9321" t="str">
        <f>'8B'!$AI$19</f>
        <v>WWS1009STPTR</v>
      </c>
      <c r="F9321">
        <f>IF(ISBLANK('8B'!$G$19),"",'8B'!$G$19)</f>
        <v>0</v>
      </c>
    </row>
    <row r="9322" spans="1:6">
      <c r="A9322" t="s">
        <v>15750</v>
      </c>
      <c r="B9322" t="str">
        <f>'8B'!$AJ$19</f>
        <v>WWS1009STPTOT</v>
      </c>
      <c r="F9322">
        <f>IF(ISBLANK('8B'!$H$19),"",'8B'!$H$19)</f>
        <v>0</v>
      </c>
    </row>
    <row r="9323" spans="1:6">
      <c r="A9323" t="s">
        <v>15750</v>
      </c>
      <c r="B9323" t="str">
        <f>'8B'!$AG$24</f>
        <v>BM402STUTS</v>
      </c>
      <c r="F9323" t="str">
        <f>IF(ISBLANK('8B'!$E$24),"",'8B'!$E$24)</f>
        <v/>
      </c>
    </row>
    <row r="9324" spans="1:6">
      <c r="A9324" t="s">
        <v>15750</v>
      </c>
      <c r="B9324" t="str">
        <f>'8B'!$AH$24</f>
        <v>BM402STRSL</v>
      </c>
      <c r="F9324" t="str">
        <f>IF(ISBLANK('8B'!$F$24),"",'8B'!$F$24)</f>
        <v/>
      </c>
    </row>
    <row r="9325" spans="1:6">
      <c r="A9325" t="s">
        <v>15750</v>
      </c>
      <c r="B9325" t="str">
        <f>'8B'!$AI$24</f>
        <v>BM402STCAD</v>
      </c>
      <c r="F9325" t="str">
        <f>IF(ISBLANK('8B'!$G$24),"",'8B'!$G$24)</f>
        <v/>
      </c>
    </row>
    <row r="9326" spans="1:6">
      <c r="A9326" t="s">
        <v>15750</v>
      </c>
      <c r="B9326" t="str">
        <f>'8B'!$AJ$24</f>
        <v>BM402STIRS</v>
      </c>
      <c r="F9326" t="str">
        <f>IF(ISBLANK('8B'!$H$24),"",'8B'!$H$24)</f>
        <v/>
      </c>
    </row>
    <row r="9327" spans="1:6">
      <c r="A9327" t="s">
        <v>15750</v>
      </c>
      <c r="B9327" t="str">
        <f>'8B'!$AK$24</f>
        <v>BM402STPCC</v>
      </c>
      <c r="F9327" t="str">
        <f>IF(ISBLANK('8B'!$I$24),"",'8B'!$I$24)</f>
        <v/>
      </c>
    </row>
    <row r="9328" spans="1:6">
      <c r="A9328" t="s">
        <v>15750</v>
      </c>
      <c r="B9328" t="str">
        <f>'8B'!$AL$24</f>
        <v>BM402STAD</v>
      </c>
      <c r="F9328" t="str">
        <f>IF(ISBLANK('8B'!$J$24),"",'8B'!$J$24)</f>
        <v/>
      </c>
    </row>
    <row r="9329" spans="1:6">
      <c r="A9329" t="s">
        <v>15750</v>
      </c>
      <c r="B9329" t="str">
        <f>'8B'!$AM$24</f>
        <v>BM402STSLOT</v>
      </c>
      <c r="F9329" t="str">
        <f>IF(ISBLANK('8B'!$K$24),"",'8B'!$K$24)</f>
        <v/>
      </c>
    </row>
    <row r="9330" spans="1:6">
      <c r="A9330" t="s">
        <v>15750</v>
      </c>
      <c r="B9330" t="str">
        <f>'8B'!$AN$24</f>
        <v>BM402STTOT</v>
      </c>
      <c r="F9330">
        <f>IF(ISBLANK('8B'!$L$24),"",'8B'!$L$24)</f>
        <v>0</v>
      </c>
    </row>
    <row r="9331" spans="1:6">
      <c r="A9331" t="s">
        <v>15750</v>
      </c>
      <c r="B9331" t="str">
        <f>'8B'!$AG$25</f>
        <v>BM836STUTS</v>
      </c>
      <c r="F9331" t="str">
        <f>IF(ISBLANK('8B'!$E$25),"",'8B'!$E$25)</f>
        <v/>
      </c>
    </row>
    <row r="9332" spans="1:6">
      <c r="A9332" t="s">
        <v>15750</v>
      </c>
      <c r="B9332" t="str">
        <f>'8B'!$AH$25</f>
        <v>BM836STRSL</v>
      </c>
      <c r="F9332" t="str">
        <f>IF(ISBLANK('8B'!$F$25),"",'8B'!$F$25)</f>
        <v/>
      </c>
    </row>
    <row r="9333" spans="1:6">
      <c r="A9333" t="s">
        <v>15750</v>
      </c>
      <c r="B9333" t="str">
        <f>'8B'!$AI$25</f>
        <v>BM836STCAD</v>
      </c>
      <c r="F9333" t="str">
        <f>IF(ISBLANK('8B'!$G$25),"",'8B'!$G$25)</f>
        <v/>
      </c>
    </row>
    <row r="9334" spans="1:6">
      <c r="A9334" t="s">
        <v>15750</v>
      </c>
      <c r="B9334" t="str">
        <f>'8B'!$AJ$25</f>
        <v>BM836STIRS</v>
      </c>
      <c r="F9334" t="str">
        <f>IF(ISBLANK('8B'!$H$25),"",'8B'!$H$25)</f>
        <v/>
      </c>
    </row>
    <row r="9335" spans="1:6">
      <c r="A9335" t="s">
        <v>15750</v>
      </c>
      <c r="B9335" t="str">
        <f>'8B'!$AK$25</f>
        <v>BM836STPCC</v>
      </c>
      <c r="F9335" t="str">
        <f>IF(ISBLANK('8B'!$I$25),"",'8B'!$I$25)</f>
        <v/>
      </c>
    </row>
    <row r="9336" spans="1:6">
      <c r="A9336" t="s">
        <v>15750</v>
      </c>
      <c r="B9336" t="str">
        <f>'8B'!$AL$25</f>
        <v>BM836STAD</v>
      </c>
      <c r="F9336" t="str">
        <f>IF(ISBLANK('8B'!$J$25),"",'8B'!$J$25)</f>
        <v/>
      </c>
    </row>
    <row r="9337" spans="1:6">
      <c r="A9337" t="s">
        <v>15750</v>
      </c>
      <c r="B9337" t="str">
        <f>'8B'!$AM$25</f>
        <v>BM836STSLOT</v>
      </c>
      <c r="F9337" t="str">
        <f>IF(ISBLANK('8B'!$K$25),"",'8B'!$K$25)</f>
        <v/>
      </c>
    </row>
    <row r="9338" spans="1:6">
      <c r="A9338" t="s">
        <v>15750</v>
      </c>
      <c r="B9338" t="str">
        <f>'8B'!$AN$25</f>
        <v>BM836STTOT</v>
      </c>
      <c r="F9338">
        <f>IF(ISBLANK('8B'!$L$25),"",'8B'!$L$25)</f>
        <v>0</v>
      </c>
    </row>
    <row r="9339" spans="1:6">
      <c r="A9339" t="s">
        <v>15750</v>
      </c>
      <c r="B9339" t="str">
        <f>'8B'!$AG$26</f>
        <v>WWS1003STUTS</v>
      </c>
      <c r="F9339" t="str">
        <f>IF(ISBLANK('8B'!$E$26),"",'8B'!$E$26)</f>
        <v/>
      </c>
    </row>
    <row r="9340" spans="1:6">
      <c r="A9340" t="s">
        <v>15750</v>
      </c>
      <c r="B9340" t="str">
        <f>'8B'!$AH$26</f>
        <v>WWS1003STRSL</v>
      </c>
      <c r="F9340" t="str">
        <f>IF(ISBLANK('8B'!$F$26),"",'8B'!$F$26)</f>
        <v/>
      </c>
    </row>
    <row r="9341" spans="1:6">
      <c r="A9341" t="s">
        <v>15750</v>
      </c>
      <c r="B9341" t="str">
        <f>'8B'!$AI$26</f>
        <v>WWS1003STCAD</v>
      </c>
      <c r="F9341" t="str">
        <f>IF(ISBLANK('8B'!$G$26),"",'8B'!$G$26)</f>
        <v/>
      </c>
    </row>
    <row r="9342" spans="1:6">
      <c r="A9342" t="s">
        <v>15750</v>
      </c>
      <c r="B9342" t="str">
        <f>'8B'!$AJ$26</f>
        <v>WWS1003STIRS</v>
      </c>
      <c r="F9342" t="str">
        <f>IF(ISBLANK('8B'!$H$26),"",'8B'!$H$26)</f>
        <v/>
      </c>
    </row>
    <row r="9343" spans="1:6">
      <c r="A9343" t="s">
        <v>15750</v>
      </c>
      <c r="B9343" t="str">
        <f>'8B'!$AK$26</f>
        <v>WWS1003STPCC</v>
      </c>
      <c r="F9343" t="str">
        <f>IF(ISBLANK('8B'!$I$26),"",'8B'!$I$26)</f>
        <v/>
      </c>
    </row>
    <row r="9344" spans="1:6">
      <c r="A9344" t="s">
        <v>15750</v>
      </c>
      <c r="B9344" t="str">
        <f>'8B'!$AL$26</f>
        <v>WWS1003STAD</v>
      </c>
      <c r="F9344" t="str">
        <f>IF(ISBLANK('8B'!$J$26),"",'8B'!$J$26)</f>
        <v/>
      </c>
    </row>
    <row r="9345" spans="1:6">
      <c r="A9345" t="s">
        <v>15750</v>
      </c>
      <c r="B9345" t="str">
        <f>'8B'!$AM$26</f>
        <v>WWS1003STSLOT</v>
      </c>
      <c r="F9345" t="str">
        <f>IF(ISBLANK('8B'!$K$26),"",'8B'!$K$26)</f>
        <v/>
      </c>
    </row>
    <row r="9346" spans="1:6">
      <c r="A9346" t="s">
        <v>15750</v>
      </c>
      <c r="B9346" t="str">
        <f>'8B'!$AN$26</f>
        <v>WWS1003STTOT</v>
      </c>
      <c r="F9346">
        <f>IF(ISBLANK('8B'!$L$26),"",'8B'!$L$26)</f>
        <v>0</v>
      </c>
    </row>
    <row r="9347" spans="1:6">
      <c r="A9347" t="s">
        <v>15750</v>
      </c>
      <c r="B9347" t="str">
        <f>'8B'!$AG$27</f>
        <v>BM240STUTS</v>
      </c>
      <c r="F9347" t="str">
        <f>IF(ISBLANK('8B'!$E$27),"",'8B'!$E$27)</f>
        <v/>
      </c>
    </row>
    <row r="9348" spans="1:6">
      <c r="A9348" t="s">
        <v>15750</v>
      </c>
      <c r="B9348" t="str">
        <f>'8B'!$AH$27</f>
        <v>BM240STRSL</v>
      </c>
      <c r="F9348" t="str">
        <f>IF(ISBLANK('8B'!$F$27),"",'8B'!$F$27)</f>
        <v/>
      </c>
    </row>
    <row r="9349" spans="1:6">
      <c r="A9349" t="s">
        <v>15750</v>
      </c>
      <c r="B9349" t="str">
        <f>'8B'!$AI$27</f>
        <v>BM240STCAD</v>
      </c>
      <c r="F9349" t="str">
        <f>IF(ISBLANK('8B'!$G$27),"",'8B'!$G$27)</f>
        <v/>
      </c>
    </row>
    <row r="9350" spans="1:6">
      <c r="A9350" t="s">
        <v>15750</v>
      </c>
      <c r="B9350" t="str">
        <f>'8B'!$AJ$27</f>
        <v>BM240STIRS</v>
      </c>
      <c r="F9350" t="str">
        <f>IF(ISBLANK('8B'!$H$27),"",'8B'!$H$27)</f>
        <v/>
      </c>
    </row>
    <row r="9351" spans="1:6">
      <c r="A9351" t="s">
        <v>15750</v>
      </c>
      <c r="B9351" t="str">
        <f>'8B'!$AK$27</f>
        <v>BM240STPCC</v>
      </c>
      <c r="F9351" t="str">
        <f>IF(ISBLANK('8B'!$I$27),"",'8B'!$I$27)</f>
        <v/>
      </c>
    </row>
    <row r="9352" spans="1:6">
      <c r="A9352" t="s">
        <v>15750</v>
      </c>
      <c r="B9352" t="str">
        <f>'8B'!$AL$27</f>
        <v>BM240STAD</v>
      </c>
      <c r="F9352" t="str">
        <f>IF(ISBLANK('8B'!$J$27),"",'8B'!$J$27)</f>
        <v/>
      </c>
    </row>
    <row r="9353" spans="1:6">
      <c r="A9353" t="s">
        <v>15750</v>
      </c>
      <c r="B9353" t="str">
        <f>'8B'!$AM$27</f>
        <v>BM240STSLOT</v>
      </c>
      <c r="F9353" t="str">
        <f>IF(ISBLANK('8B'!$K$27),"",'8B'!$K$27)</f>
        <v/>
      </c>
    </row>
    <row r="9354" spans="1:6">
      <c r="A9354" t="s">
        <v>15750</v>
      </c>
      <c r="B9354" t="str">
        <f>'8B'!$AN$27</f>
        <v>BM240STTOT</v>
      </c>
      <c r="F9354">
        <f>IF(ISBLANK('8B'!$L$27),"",'8B'!$L$27)</f>
        <v>0</v>
      </c>
    </row>
    <row r="9355" spans="1:6">
      <c r="A9355" t="s">
        <v>15750</v>
      </c>
      <c r="B9355" t="str">
        <f>'8B'!$AG$30</f>
        <v>WWS1005STUTS</v>
      </c>
      <c r="F9355" t="str">
        <f>IF(ISBLANK('8B'!$E$30),"",'8B'!$E$30)</f>
        <v/>
      </c>
    </row>
    <row r="9356" spans="1:6">
      <c r="A9356" t="s">
        <v>15750</v>
      </c>
      <c r="B9356" t="str">
        <f>'8B'!$AH$30</f>
        <v>WWS1005STRSL</v>
      </c>
      <c r="F9356" t="str">
        <f>IF(ISBLANK('8B'!$F$30),"",'8B'!$F$30)</f>
        <v/>
      </c>
    </row>
    <row r="9357" spans="1:6">
      <c r="A9357" t="s">
        <v>15750</v>
      </c>
      <c r="B9357" t="str">
        <f>'8B'!$AI$30</f>
        <v>WWS1005STCAD</v>
      </c>
      <c r="F9357" t="str">
        <f>IF(ISBLANK('8B'!$G$30),"",'8B'!$G$30)</f>
        <v/>
      </c>
    </row>
    <row r="9358" spans="1:6">
      <c r="A9358" t="s">
        <v>15750</v>
      </c>
      <c r="B9358" t="str">
        <f>'8B'!$AJ$30</f>
        <v>WWS1005STIRS</v>
      </c>
      <c r="F9358" t="str">
        <f>IF(ISBLANK('8B'!$H$30),"",'8B'!$H$30)</f>
        <v/>
      </c>
    </row>
    <row r="9359" spans="1:6">
      <c r="A9359" t="s">
        <v>15750</v>
      </c>
      <c r="B9359" t="str">
        <f>'8B'!$AK$30</f>
        <v>WWS1005STPCC</v>
      </c>
      <c r="F9359" t="str">
        <f>IF(ISBLANK('8B'!$I$30),"",'8B'!$I$30)</f>
        <v/>
      </c>
    </row>
    <row r="9360" spans="1:6">
      <c r="A9360" t="s">
        <v>15750</v>
      </c>
      <c r="B9360" t="str">
        <f>'8B'!$AL$30</f>
        <v>WWS1005STAD</v>
      </c>
      <c r="F9360" t="str">
        <f>IF(ISBLANK('8B'!$J$30),"",'8B'!$J$30)</f>
        <v/>
      </c>
    </row>
    <row r="9361" spans="1:6">
      <c r="A9361" t="s">
        <v>15750</v>
      </c>
      <c r="B9361" t="str">
        <f>'8B'!$AM$30</f>
        <v>WWS1005STSLOT</v>
      </c>
      <c r="F9361" t="str">
        <f>IF(ISBLANK('8B'!$K$30),"",'8B'!$K$30)</f>
        <v/>
      </c>
    </row>
    <row r="9362" spans="1:6">
      <c r="A9362" t="s">
        <v>15750</v>
      </c>
      <c r="B9362" t="str">
        <f>'8B'!$AN$30</f>
        <v>WWS1005STTOT</v>
      </c>
      <c r="F9362">
        <f>IF(ISBLANK('8B'!$L$30),"",'8B'!$L$30)</f>
        <v>0</v>
      </c>
    </row>
    <row r="9363" spans="1:6">
      <c r="A9363" t="s">
        <v>15750</v>
      </c>
      <c r="B9363" t="str">
        <f>'8B'!$AG$31</f>
        <v>WWS1006STUTS</v>
      </c>
      <c r="F9363" t="str">
        <f>IF(ISBLANK('8B'!$E$31),"",'8B'!$E$31)</f>
        <v/>
      </c>
    </row>
    <row r="9364" spans="1:6">
      <c r="A9364" t="s">
        <v>15750</v>
      </c>
      <c r="B9364" t="str">
        <f>'8B'!$AH$31</f>
        <v>WWS1006STRSL</v>
      </c>
      <c r="F9364" t="str">
        <f>IF(ISBLANK('8B'!$F$31),"",'8B'!$F$31)</f>
        <v/>
      </c>
    </row>
    <row r="9365" spans="1:6">
      <c r="A9365" t="s">
        <v>15750</v>
      </c>
      <c r="B9365" t="str">
        <f>'8B'!$AI$31</f>
        <v>WWS1006STCAD</v>
      </c>
      <c r="F9365" t="str">
        <f>IF(ISBLANK('8B'!$G$31),"",'8B'!$G$31)</f>
        <v/>
      </c>
    </row>
    <row r="9366" spans="1:6">
      <c r="A9366" t="s">
        <v>15750</v>
      </c>
      <c r="B9366" t="str">
        <f>'8B'!$AJ$31</f>
        <v>WWS1006STIRS</v>
      </c>
      <c r="F9366" t="str">
        <f>IF(ISBLANK('8B'!$H$31),"",'8B'!$H$31)</f>
        <v/>
      </c>
    </row>
    <row r="9367" spans="1:6">
      <c r="A9367" t="s">
        <v>15750</v>
      </c>
      <c r="B9367" t="str">
        <f>'8B'!$AK$31</f>
        <v>WWS1006STPCC</v>
      </c>
      <c r="F9367" t="str">
        <f>IF(ISBLANK('8B'!$I$31),"",'8B'!$I$31)</f>
        <v/>
      </c>
    </row>
    <row r="9368" spans="1:6">
      <c r="A9368" t="s">
        <v>15750</v>
      </c>
      <c r="B9368" t="str">
        <f>'8B'!$AL$31</f>
        <v>WWS1006STAD</v>
      </c>
      <c r="F9368" t="str">
        <f>IF(ISBLANK('8B'!$J$31),"",'8B'!$J$31)</f>
        <v/>
      </c>
    </row>
    <row r="9369" spans="1:6">
      <c r="A9369" t="s">
        <v>15750</v>
      </c>
      <c r="B9369" t="str">
        <f>'8B'!$AM$31</f>
        <v>WWS1006STSLOT</v>
      </c>
      <c r="F9369" t="str">
        <f>IF(ISBLANK('8B'!$K$31),"",'8B'!$K$31)</f>
        <v/>
      </c>
    </row>
    <row r="9370" spans="1:6">
      <c r="A9370" t="s">
        <v>15750</v>
      </c>
      <c r="B9370" t="str">
        <f>'8B'!$AN$31</f>
        <v>WWS1006STTOT</v>
      </c>
      <c r="F9370">
        <f>IF(ISBLANK('8B'!$L$31),"",'8B'!$L$31)</f>
        <v>0</v>
      </c>
    </row>
    <row r="9371" spans="1:6">
      <c r="A9371" t="s">
        <v>15750</v>
      </c>
      <c r="B9371" t="str">
        <f>'8B'!$AG$32</f>
        <v>BM408STUTS</v>
      </c>
      <c r="F9371" t="str">
        <f>IF(ISBLANK('8B'!$E$32),"",'8B'!$E$32)</f>
        <v/>
      </c>
    </row>
    <row r="9372" spans="1:6">
      <c r="A9372" t="s">
        <v>15750</v>
      </c>
      <c r="B9372" t="str">
        <f>'8B'!$AH$32</f>
        <v>BM408STRSL</v>
      </c>
      <c r="F9372" t="str">
        <f>IF(ISBLANK('8B'!$F$32),"",'8B'!$F$32)</f>
        <v/>
      </c>
    </row>
    <row r="9373" spans="1:6">
      <c r="A9373" t="s">
        <v>15750</v>
      </c>
      <c r="B9373" t="str">
        <f>'8B'!$AI$32</f>
        <v>BM408STCAD</v>
      </c>
      <c r="F9373" t="str">
        <f>IF(ISBLANK('8B'!$G$32),"",'8B'!$G$32)</f>
        <v/>
      </c>
    </row>
    <row r="9374" spans="1:6">
      <c r="A9374" t="s">
        <v>15750</v>
      </c>
      <c r="B9374" t="str">
        <f>'8B'!$AJ$32</f>
        <v>BM408STIRS</v>
      </c>
      <c r="F9374" t="str">
        <f>IF(ISBLANK('8B'!$H$32),"",'8B'!$H$32)</f>
        <v/>
      </c>
    </row>
    <row r="9375" spans="1:6">
      <c r="A9375" t="s">
        <v>15750</v>
      </c>
      <c r="B9375" t="str">
        <f>'8B'!$AK$32</f>
        <v>BM408STPCC</v>
      </c>
      <c r="F9375" t="str">
        <f>IF(ISBLANK('8B'!$I$32),"",'8B'!$I$32)</f>
        <v/>
      </c>
    </row>
    <row r="9376" spans="1:6">
      <c r="A9376" t="s">
        <v>15750</v>
      </c>
      <c r="B9376" t="str">
        <f>'8B'!$AL$32</f>
        <v>BM408STAD</v>
      </c>
      <c r="F9376" t="str">
        <f>IF(ISBLANK('8B'!$J$32),"",'8B'!$J$32)</f>
        <v/>
      </c>
    </row>
    <row r="9377" spans="1:6">
      <c r="A9377" t="s">
        <v>15750</v>
      </c>
      <c r="B9377" t="str">
        <f>'8B'!$AM$32</f>
        <v>BM408STSLOT</v>
      </c>
      <c r="F9377" t="str">
        <f>IF(ISBLANK('8B'!$K$32),"",'8B'!$K$32)</f>
        <v/>
      </c>
    </row>
    <row r="9378" spans="1:6">
      <c r="A9378" t="s">
        <v>15750</v>
      </c>
      <c r="B9378" t="str">
        <f>'8B'!$AN$32</f>
        <v>BM408STTOT</v>
      </c>
      <c r="F9378">
        <f>IF(ISBLANK('8B'!$L$32),"",'8B'!$L$32)</f>
        <v>0</v>
      </c>
    </row>
    <row r="9379" spans="1:6">
      <c r="A9379" t="s">
        <v>15750</v>
      </c>
      <c r="B9379" t="str">
        <f>'8B'!$AG$33</f>
        <v>BM410STUTS</v>
      </c>
      <c r="F9379">
        <f>IF(ISBLANK('8B'!$E$33),"",'8B'!$E$33)</f>
        <v>0</v>
      </c>
    </row>
    <row r="9380" spans="1:6">
      <c r="A9380" t="s">
        <v>15750</v>
      </c>
      <c r="B9380" t="str">
        <f>'8B'!$AH$33</f>
        <v>BM410STRSL</v>
      </c>
      <c r="F9380">
        <f>IF(ISBLANK('8B'!$F$33),"",'8B'!$F$33)</f>
        <v>0</v>
      </c>
    </row>
    <row r="9381" spans="1:6">
      <c r="A9381" t="s">
        <v>15750</v>
      </c>
      <c r="B9381" t="str">
        <f>'8B'!$AI$33</f>
        <v>BM410STCAD</v>
      </c>
      <c r="F9381">
        <f>IF(ISBLANK('8B'!$G$33),"",'8B'!$G$33)</f>
        <v>0</v>
      </c>
    </row>
    <row r="9382" spans="1:6">
      <c r="A9382" t="s">
        <v>15750</v>
      </c>
      <c r="B9382" t="str">
        <f>'8B'!$AJ$33</f>
        <v>BM410STIRS</v>
      </c>
      <c r="F9382">
        <f>IF(ISBLANK('8B'!$H$33),"",'8B'!$H$33)</f>
        <v>0</v>
      </c>
    </row>
    <row r="9383" spans="1:6">
      <c r="A9383" t="s">
        <v>15750</v>
      </c>
      <c r="B9383" t="str">
        <f>'8B'!$AK$33</f>
        <v>BM410STPCC</v>
      </c>
      <c r="F9383">
        <f>IF(ISBLANK('8B'!$I$33),"",'8B'!$I$33)</f>
        <v>0</v>
      </c>
    </row>
    <row r="9384" spans="1:6">
      <c r="A9384" t="s">
        <v>15750</v>
      </c>
      <c r="B9384" t="str">
        <f>'8B'!$AL$33</f>
        <v>BM410STAD</v>
      </c>
      <c r="F9384">
        <f>IF(ISBLANK('8B'!$J$33),"",'8B'!$J$33)</f>
        <v>0</v>
      </c>
    </row>
    <row r="9385" spans="1:6">
      <c r="A9385" t="s">
        <v>15750</v>
      </c>
      <c r="B9385" t="str">
        <f>'8B'!$AM$33</f>
        <v>BM410STSLOT</v>
      </c>
      <c r="F9385">
        <f>IF(ISBLANK('8B'!$K$33),"",'8B'!$K$33)</f>
        <v>0</v>
      </c>
    </row>
    <row r="9386" spans="1:6">
      <c r="A9386" t="s">
        <v>15750</v>
      </c>
      <c r="B9386" t="str">
        <f>'8B'!$AN$33</f>
        <v>BM410STTOT</v>
      </c>
      <c r="F9386">
        <f>IF(ISBLANK('8B'!$L$33),"",'8B'!$L$33)</f>
        <v>0</v>
      </c>
    </row>
    <row r="9387" spans="1:6">
      <c r="A9387" t="s">
        <v>15750</v>
      </c>
      <c r="B9387" t="str">
        <f>'8B'!$AG$34</f>
        <v>BM817STUTS</v>
      </c>
      <c r="F9387" t="str">
        <f>IF(ISBLANK('8B'!$E$34),"",'8B'!$E$34)</f>
        <v/>
      </c>
    </row>
    <row r="9388" spans="1:6">
      <c r="A9388" t="s">
        <v>15750</v>
      </c>
      <c r="B9388" t="str">
        <f>'8B'!$AH$34</f>
        <v>BM817STRSL</v>
      </c>
      <c r="F9388" t="str">
        <f>IF(ISBLANK('8B'!$F$34),"",'8B'!$F$34)</f>
        <v/>
      </c>
    </row>
    <row r="9389" spans="1:6">
      <c r="A9389" t="s">
        <v>15750</v>
      </c>
      <c r="B9389" t="str">
        <f>'8B'!$AI$34</f>
        <v>BM817STCAD</v>
      </c>
      <c r="F9389" t="str">
        <f>IF(ISBLANK('8B'!$G$34),"",'8B'!$G$34)</f>
        <v/>
      </c>
    </row>
    <row r="9390" spans="1:6">
      <c r="A9390" t="s">
        <v>15750</v>
      </c>
      <c r="B9390" t="str">
        <f>'8B'!$AJ$34</f>
        <v>BM817STIRS</v>
      </c>
      <c r="F9390" t="str">
        <f>IF(ISBLANK('8B'!$H$34),"",'8B'!$H$34)</f>
        <v/>
      </c>
    </row>
    <row r="9391" spans="1:6">
      <c r="A9391" t="s">
        <v>15750</v>
      </c>
      <c r="B9391" t="str">
        <f>'8B'!$AK$34</f>
        <v>BM817STPCC</v>
      </c>
      <c r="F9391" t="str">
        <f>IF(ISBLANK('8B'!$I$34),"",'8B'!$I$34)</f>
        <v/>
      </c>
    </row>
    <row r="9392" spans="1:6">
      <c r="A9392" t="s">
        <v>15750</v>
      </c>
      <c r="B9392" t="str">
        <f>'8B'!$AL$34</f>
        <v>BM817STAD</v>
      </c>
      <c r="F9392" t="str">
        <f>IF(ISBLANK('8B'!$J$34),"",'8B'!$J$34)</f>
        <v/>
      </c>
    </row>
    <row r="9393" spans="1:6">
      <c r="A9393" t="s">
        <v>15750</v>
      </c>
      <c r="B9393" t="str">
        <f>'8B'!$AM$34</f>
        <v>BM817STSLOT</v>
      </c>
      <c r="F9393" t="str">
        <f>IF(ISBLANK('8B'!$K$34),"",'8B'!$K$34)</f>
        <v/>
      </c>
    </row>
    <row r="9394" spans="1:6">
      <c r="A9394" t="s">
        <v>15750</v>
      </c>
      <c r="B9394" t="str">
        <f>'8B'!$AN$34</f>
        <v>BM817STTOT</v>
      </c>
      <c r="F9394">
        <f>IF(ISBLANK('8B'!$L$34),"",'8B'!$L$34)</f>
        <v>0</v>
      </c>
    </row>
    <row r="9395" spans="1:6">
      <c r="A9395" t="s">
        <v>15750</v>
      </c>
      <c r="B9395" t="str">
        <f>'8B'!$AG$35</f>
        <v>BM8390STUTS</v>
      </c>
      <c r="F9395">
        <f>IF(ISBLANK('8B'!$E$35),"",'8B'!$E$35)</f>
        <v>0</v>
      </c>
    </row>
    <row r="9396" spans="1:6">
      <c r="A9396" t="s">
        <v>15750</v>
      </c>
      <c r="B9396" t="str">
        <f>'8B'!$AH$35</f>
        <v>BM8390STRSL</v>
      </c>
      <c r="F9396">
        <f>IF(ISBLANK('8B'!$F$35),"",'8B'!$F$35)</f>
        <v>0</v>
      </c>
    </row>
    <row r="9397" spans="1:6">
      <c r="A9397" t="s">
        <v>15750</v>
      </c>
      <c r="B9397" t="str">
        <f>'8B'!$AI$35</f>
        <v>BM8390STCAD</v>
      </c>
      <c r="F9397">
        <f>IF(ISBLANK('8B'!$G$35),"",'8B'!$G$35)</f>
        <v>0</v>
      </c>
    </row>
    <row r="9398" spans="1:6">
      <c r="A9398" t="s">
        <v>15750</v>
      </c>
      <c r="B9398" t="str">
        <f>'8B'!$AJ$35</f>
        <v>BM8390STIRS</v>
      </c>
      <c r="F9398">
        <f>IF(ISBLANK('8B'!$H$35),"",'8B'!$H$35)</f>
        <v>0</v>
      </c>
    </row>
    <row r="9399" spans="1:6">
      <c r="A9399" t="s">
        <v>15750</v>
      </c>
      <c r="B9399" t="str">
        <f>'8B'!$AK$35</f>
        <v>BM8390STPCC</v>
      </c>
      <c r="F9399">
        <f>IF(ISBLANK('8B'!$I$35),"",'8B'!$I$35)</f>
        <v>0</v>
      </c>
    </row>
    <row r="9400" spans="1:6">
      <c r="A9400" t="s">
        <v>15750</v>
      </c>
      <c r="B9400" t="str">
        <f>'8B'!$AL$35</f>
        <v>BM8390STAD</v>
      </c>
      <c r="F9400">
        <f>IF(ISBLANK('8B'!$J$35),"",'8B'!$J$35)</f>
        <v>0</v>
      </c>
    </row>
    <row r="9401" spans="1:6">
      <c r="A9401" t="s">
        <v>15750</v>
      </c>
      <c r="B9401" t="str">
        <f>'8B'!$AM$35</f>
        <v>BM8390STSLOT</v>
      </c>
      <c r="F9401">
        <f>IF(ISBLANK('8B'!$K$35),"",'8B'!$K$35)</f>
        <v>0</v>
      </c>
    </row>
    <row r="9402" spans="1:6">
      <c r="A9402" t="s">
        <v>15750</v>
      </c>
      <c r="B9402" t="str">
        <f>'8B'!$AN$35</f>
        <v>BM8390STTOT</v>
      </c>
      <c r="F9402">
        <f>IF(ISBLANK('8B'!$L$35),"",'8B'!$L$35)</f>
        <v>0</v>
      </c>
    </row>
    <row r="9403" spans="1:6">
      <c r="A9403" t="s">
        <v>15750</v>
      </c>
      <c r="B9403" t="str">
        <f>'8B'!$AG$40</f>
        <v>BM402SDLFR</v>
      </c>
      <c r="F9403" t="str">
        <f>IF(ISBLANK('8B'!$E$40),"",'8B'!$E$40)</f>
        <v/>
      </c>
    </row>
    <row r="9404" spans="1:6">
      <c r="A9404" t="s">
        <v>15750</v>
      </c>
      <c r="B9404" t="str">
        <f>'8B'!$AH$40</f>
        <v>BM402SDLFP</v>
      </c>
      <c r="F9404" t="str">
        <f>IF(ISBLANK('8B'!$F$40),"",'8B'!$F$40)</f>
        <v/>
      </c>
    </row>
    <row r="9405" spans="1:6">
      <c r="A9405" t="s">
        <v>15750</v>
      </c>
      <c r="B9405" t="str">
        <f>'8B'!$AI$40</f>
        <v>BM402SDLRR</v>
      </c>
      <c r="F9405" t="str">
        <f>IF(ISBLANK('8B'!$G$40),"",'8B'!$G$40)</f>
        <v/>
      </c>
    </row>
    <row r="9406" spans="1:6">
      <c r="A9406" t="s">
        <v>15750</v>
      </c>
      <c r="B9406" t="str">
        <f>'8B'!$AJ$40</f>
        <v>BM402SDRTF</v>
      </c>
      <c r="F9406" t="str">
        <f>IF(ISBLANK('8B'!$H$40),"",'8B'!$H$40)</f>
        <v/>
      </c>
    </row>
    <row r="9407" spans="1:6">
      <c r="A9407" t="s">
        <v>15750</v>
      </c>
      <c r="B9407" t="str">
        <f>'8B'!$AK$40</f>
        <v>BM402SDIDS</v>
      </c>
      <c r="F9407" t="str">
        <f>IF(ISBLANK('8B'!$I$40),"",'8B'!$I$40)</f>
        <v/>
      </c>
    </row>
    <row r="9408" spans="1:6">
      <c r="A9408" t="s">
        <v>15750</v>
      </c>
      <c r="B9408" t="str">
        <f>'8B'!$AL$40</f>
        <v>BM402SDSOT</v>
      </c>
      <c r="F9408" t="str">
        <f>IF(ISBLANK('8B'!$J$40),"",'8B'!$J$40)</f>
        <v/>
      </c>
    </row>
    <row r="9409" spans="1:6">
      <c r="A9409" t="s">
        <v>15750</v>
      </c>
      <c r="B9409" t="str">
        <f>'8B'!$AM$40</f>
        <v>BM402SDTOT</v>
      </c>
      <c r="F9409">
        <f>IF(ISBLANK('8B'!$K$40),"",'8B'!$K$40)</f>
        <v>0</v>
      </c>
    </row>
    <row r="9410" spans="1:6">
      <c r="A9410" t="s">
        <v>15750</v>
      </c>
      <c r="B9410" t="str">
        <f>'8B'!$AG$41</f>
        <v>BM836SDLFR</v>
      </c>
      <c r="F9410" t="str">
        <f>IF(ISBLANK('8B'!$E$41),"",'8B'!$E$41)</f>
        <v/>
      </c>
    </row>
    <row r="9411" spans="1:6">
      <c r="A9411" t="s">
        <v>15750</v>
      </c>
      <c r="B9411" t="str">
        <f>'8B'!$AH$41</f>
        <v>BM836SDLFP</v>
      </c>
      <c r="F9411" t="str">
        <f>IF(ISBLANK('8B'!$F$41),"",'8B'!$F$41)</f>
        <v/>
      </c>
    </row>
    <row r="9412" spans="1:6">
      <c r="A9412" t="s">
        <v>15750</v>
      </c>
      <c r="B9412" t="str">
        <f>'8B'!$AI$41</f>
        <v>BM836SDLRR</v>
      </c>
      <c r="F9412" t="str">
        <f>IF(ISBLANK('8B'!$G$41),"",'8B'!$G$41)</f>
        <v/>
      </c>
    </row>
    <row r="9413" spans="1:6">
      <c r="A9413" t="s">
        <v>15750</v>
      </c>
      <c r="B9413" t="str">
        <f>'8B'!$AJ$41</f>
        <v>BM836SDRTF</v>
      </c>
      <c r="F9413" t="str">
        <f>IF(ISBLANK('8B'!$H$41),"",'8B'!$H$41)</f>
        <v/>
      </c>
    </row>
    <row r="9414" spans="1:6">
      <c r="A9414" t="s">
        <v>15750</v>
      </c>
      <c r="B9414" t="str">
        <f>'8B'!$AK$41</f>
        <v>BM836SDIDS</v>
      </c>
      <c r="F9414" t="str">
        <f>IF(ISBLANK('8B'!$I$41),"",'8B'!$I$41)</f>
        <v/>
      </c>
    </row>
    <row r="9415" spans="1:6">
      <c r="A9415" t="s">
        <v>15750</v>
      </c>
      <c r="B9415" t="str">
        <f>'8B'!$AL$41</f>
        <v>BM836SDSOT</v>
      </c>
      <c r="F9415" t="str">
        <f>IF(ISBLANK('8B'!$J$41),"",'8B'!$J$41)</f>
        <v/>
      </c>
    </row>
    <row r="9416" spans="1:6">
      <c r="A9416" t="s">
        <v>15750</v>
      </c>
      <c r="B9416" t="str">
        <f>'8B'!$AM$41</f>
        <v>BM836SDTOT</v>
      </c>
      <c r="F9416">
        <f>IF(ISBLANK('8B'!$K$41),"",'8B'!$K$41)</f>
        <v>0</v>
      </c>
    </row>
    <row r="9417" spans="1:6">
      <c r="A9417" t="s">
        <v>15750</v>
      </c>
      <c r="B9417" t="str">
        <f>'8B'!$AG$42</f>
        <v>WWS1003SDLFR</v>
      </c>
      <c r="F9417" t="str">
        <f>IF(ISBLANK('8B'!$E$42),"",'8B'!$E$42)</f>
        <v/>
      </c>
    </row>
    <row r="9418" spans="1:6">
      <c r="A9418" t="s">
        <v>15750</v>
      </c>
      <c r="B9418" t="str">
        <f>'8B'!$AH$42</f>
        <v>WWS1003SDLFP</v>
      </c>
      <c r="F9418" t="str">
        <f>IF(ISBLANK('8B'!$F$42),"",'8B'!$F$42)</f>
        <v/>
      </c>
    </row>
    <row r="9419" spans="1:6">
      <c r="A9419" t="s">
        <v>15750</v>
      </c>
      <c r="B9419" t="str">
        <f>'8B'!$AI$42</f>
        <v>WWS1003SDLRR</v>
      </c>
      <c r="F9419" t="str">
        <f>IF(ISBLANK('8B'!$G$42),"",'8B'!$G$42)</f>
        <v/>
      </c>
    </row>
    <row r="9420" spans="1:6">
      <c r="A9420" t="s">
        <v>15750</v>
      </c>
      <c r="B9420" t="str">
        <f>'8B'!$AJ$42</f>
        <v>WWS1003SDRTF</v>
      </c>
      <c r="F9420" t="str">
        <f>IF(ISBLANK('8B'!$H$42),"",'8B'!$H$42)</f>
        <v/>
      </c>
    </row>
    <row r="9421" spans="1:6">
      <c r="A9421" t="s">
        <v>15750</v>
      </c>
      <c r="B9421" t="str">
        <f>'8B'!$AK$42</f>
        <v>WWS1003SDIDS</v>
      </c>
      <c r="F9421" t="str">
        <f>IF(ISBLANK('8B'!$I$42),"",'8B'!$I$42)</f>
        <v/>
      </c>
    </row>
    <row r="9422" spans="1:6">
      <c r="A9422" t="s">
        <v>15750</v>
      </c>
      <c r="B9422" t="str">
        <f>'8B'!$AL$42</f>
        <v>WWS1003SDSOT</v>
      </c>
      <c r="F9422" t="str">
        <f>IF(ISBLANK('8B'!$J$42),"",'8B'!$J$42)</f>
        <v/>
      </c>
    </row>
    <row r="9423" spans="1:6">
      <c r="A9423" t="s">
        <v>15750</v>
      </c>
      <c r="B9423" t="str">
        <f>'8B'!$AM$42</f>
        <v>WWS1003SDTOT</v>
      </c>
      <c r="F9423">
        <f>IF(ISBLANK('8B'!$K$42),"",'8B'!$K$42)</f>
        <v>0</v>
      </c>
    </row>
    <row r="9424" spans="1:6">
      <c r="A9424" t="s">
        <v>15750</v>
      </c>
      <c r="B9424" t="str">
        <f>'8B'!$AG$43</f>
        <v>BM240SDLFR</v>
      </c>
      <c r="F9424" t="str">
        <f>IF(ISBLANK('8B'!$E$43),"",'8B'!$E$43)</f>
        <v/>
      </c>
    </row>
    <row r="9425" spans="1:6">
      <c r="A9425" t="s">
        <v>15750</v>
      </c>
      <c r="B9425" t="str">
        <f>'8B'!$AH$43</f>
        <v>BM240SDLFP</v>
      </c>
      <c r="F9425" t="str">
        <f>IF(ISBLANK('8B'!$F$43),"",'8B'!$F$43)</f>
        <v/>
      </c>
    </row>
    <row r="9426" spans="1:6">
      <c r="A9426" t="s">
        <v>15750</v>
      </c>
      <c r="B9426" t="str">
        <f>'8B'!$AI$43</f>
        <v>BM240SDLRR</v>
      </c>
      <c r="F9426" t="str">
        <f>IF(ISBLANK('8B'!$G$43),"",'8B'!$G$43)</f>
        <v/>
      </c>
    </row>
    <row r="9427" spans="1:6">
      <c r="A9427" t="s">
        <v>15750</v>
      </c>
      <c r="B9427" t="str">
        <f>'8B'!$AJ$43</f>
        <v>BM240SDRTF</v>
      </c>
      <c r="F9427" t="str">
        <f>IF(ISBLANK('8B'!$H$43),"",'8B'!$H$43)</f>
        <v/>
      </c>
    </row>
    <row r="9428" spans="1:6">
      <c r="A9428" t="s">
        <v>15750</v>
      </c>
      <c r="B9428" t="str">
        <f>'8B'!$AK$43</f>
        <v>BM240SDIDS</v>
      </c>
      <c r="F9428" t="str">
        <f>IF(ISBLANK('8B'!$I$43),"",'8B'!$I$43)</f>
        <v/>
      </c>
    </row>
    <row r="9429" spans="1:6">
      <c r="A9429" t="s">
        <v>15750</v>
      </c>
      <c r="B9429" t="str">
        <f>'8B'!$AL$43</f>
        <v>BM240SDSOT</v>
      </c>
      <c r="F9429" t="str">
        <f>IF(ISBLANK('8B'!$J$43),"",'8B'!$J$43)</f>
        <v/>
      </c>
    </row>
    <row r="9430" spans="1:6">
      <c r="A9430" t="s">
        <v>15750</v>
      </c>
      <c r="B9430" t="str">
        <f>'8B'!$AM$43</f>
        <v>BM240SDTOT</v>
      </c>
      <c r="F9430">
        <f>IF(ISBLANK('8B'!$K$43),"",'8B'!$K$43)</f>
        <v>0</v>
      </c>
    </row>
    <row r="9431" spans="1:6">
      <c r="A9431" t="s">
        <v>15750</v>
      </c>
      <c r="B9431" t="str">
        <f>'8B'!$AG$46</f>
        <v>WWS1005SDLFR</v>
      </c>
      <c r="F9431" t="str">
        <f>IF(ISBLANK('8B'!$E$46),"",'8B'!$E$46)</f>
        <v/>
      </c>
    </row>
    <row r="9432" spans="1:6">
      <c r="A9432" t="s">
        <v>15750</v>
      </c>
      <c r="B9432" t="str">
        <f>'8B'!$AH$46</f>
        <v>WWS1005SDLFP</v>
      </c>
      <c r="F9432" t="str">
        <f>IF(ISBLANK('8B'!$F$46),"",'8B'!$F$46)</f>
        <v/>
      </c>
    </row>
    <row r="9433" spans="1:6">
      <c r="A9433" t="s">
        <v>15750</v>
      </c>
      <c r="B9433" t="str">
        <f>'8B'!$AI$46</f>
        <v>WWS1005SDLRR</v>
      </c>
      <c r="F9433" t="str">
        <f>IF(ISBLANK('8B'!$G$46),"",'8B'!$G$46)</f>
        <v/>
      </c>
    </row>
    <row r="9434" spans="1:6">
      <c r="A9434" t="s">
        <v>15750</v>
      </c>
      <c r="B9434" t="str">
        <f>'8B'!$AJ$46</f>
        <v>WWS1005SDRTF</v>
      </c>
      <c r="F9434" t="str">
        <f>IF(ISBLANK('8B'!$H$46),"",'8B'!$H$46)</f>
        <v/>
      </c>
    </row>
    <row r="9435" spans="1:6">
      <c r="A9435" t="s">
        <v>15750</v>
      </c>
      <c r="B9435" t="str">
        <f>'8B'!$AK$46</f>
        <v>WWS1005SDIDS</v>
      </c>
      <c r="F9435" t="str">
        <f>IF(ISBLANK('8B'!$I$46),"",'8B'!$I$46)</f>
        <v/>
      </c>
    </row>
    <row r="9436" spans="1:6">
      <c r="A9436" t="s">
        <v>15750</v>
      </c>
      <c r="B9436" t="str">
        <f>'8B'!$AL$46</f>
        <v>WWS1005SDSOT</v>
      </c>
      <c r="F9436" t="str">
        <f>IF(ISBLANK('8B'!$J$46),"",'8B'!$J$46)</f>
        <v/>
      </c>
    </row>
    <row r="9437" spans="1:6">
      <c r="A9437" t="s">
        <v>15750</v>
      </c>
      <c r="B9437" t="str">
        <f>'8B'!$AM$46</f>
        <v>WWS1005SDTOT</v>
      </c>
      <c r="F9437">
        <f>IF(ISBLANK('8B'!$K$46),"",'8B'!$K$46)</f>
        <v>0</v>
      </c>
    </row>
    <row r="9438" spans="1:6">
      <c r="A9438" t="s">
        <v>15750</v>
      </c>
      <c r="B9438" t="str">
        <f>'8B'!$AG$47</f>
        <v>WWS1006SDLFR</v>
      </c>
      <c r="F9438" t="str">
        <f>IF(ISBLANK('8B'!$E$47),"",'8B'!$E$47)</f>
        <v/>
      </c>
    </row>
    <row r="9439" spans="1:6">
      <c r="A9439" t="s">
        <v>15750</v>
      </c>
      <c r="B9439" t="str">
        <f>'8B'!$AH$47</f>
        <v>WWS1006SDLFP</v>
      </c>
      <c r="F9439" t="str">
        <f>IF(ISBLANK('8B'!$F$47),"",'8B'!$F$47)</f>
        <v/>
      </c>
    </row>
    <row r="9440" spans="1:6">
      <c r="A9440" t="s">
        <v>15750</v>
      </c>
      <c r="B9440" t="str">
        <f>'8B'!$AI$47</f>
        <v>WWS1006SDLRR</v>
      </c>
      <c r="F9440" t="str">
        <f>IF(ISBLANK('8B'!$G$47),"",'8B'!$G$47)</f>
        <v/>
      </c>
    </row>
    <row r="9441" spans="1:6">
      <c r="A9441" t="s">
        <v>15750</v>
      </c>
      <c r="B9441" t="str">
        <f>'8B'!$AJ$47</f>
        <v>WWS1006SDRTF</v>
      </c>
      <c r="F9441" t="str">
        <f>IF(ISBLANK('8B'!$H$47),"",'8B'!$H$47)</f>
        <v/>
      </c>
    </row>
    <row r="9442" spans="1:6">
      <c r="A9442" t="s">
        <v>15750</v>
      </c>
      <c r="B9442" t="str">
        <f>'8B'!$AK$47</f>
        <v>WWS1006SDIDS</v>
      </c>
      <c r="F9442" t="str">
        <f>IF(ISBLANK('8B'!$I$47),"",'8B'!$I$47)</f>
        <v/>
      </c>
    </row>
    <row r="9443" spans="1:6">
      <c r="A9443" t="s">
        <v>15750</v>
      </c>
      <c r="B9443" t="str">
        <f>'8B'!$AL$47</f>
        <v>WWS1006SDSOT</v>
      </c>
      <c r="F9443" t="str">
        <f>IF(ISBLANK('8B'!$J$47),"",'8B'!$J$47)</f>
        <v/>
      </c>
    </row>
    <row r="9444" spans="1:6">
      <c r="A9444" t="s">
        <v>15750</v>
      </c>
      <c r="B9444" t="str">
        <f>'8B'!$AM$47</f>
        <v>WWS1006SDTOT</v>
      </c>
      <c r="F9444">
        <f>IF(ISBLANK('8B'!$K$47),"",'8B'!$K$47)</f>
        <v>0</v>
      </c>
    </row>
    <row r="9445" spans="1:6">
      <c r="A9445" t="s">
        <v>15750</v>
      </c>
      <c r="B9445" t="str">
        <f>'8B'!$AG$48</f>
        <v>BM408SDLFR</v>
      </c>
      <c r="F9445" t="str">
        <f>IF(ISBLANK('8B'!$E$48),"",'8B'!$E$48)</f>
        <v/>
      </c>
    </row>
    <row r="9446" spans="1:6">
      <c r="A9446" t="s">
        <v>15750</v>
      </c>
      <c r="B9446" t="str">
        <f>'8B'!$AH$48</f>
        <v>BM408SDLFP</v>
      </c>
      <c r="F9446" t="str">
        <f>IF(ISBLANK('8B'!$F$48),"",'8B'!$F$48)</f>
        <v/>
      </c>
    </row>
    <row r="9447" spans="1:6">
      <c r="A9447" t="s">
        <v>15750</v>
      </c>
      <c r="B9447" t="str">
        <f>'8B'!$AI$48</f>
        <v>BM408SDLRR</v>
      </c>
      <c r="F9447" t="str">
        <f>IF(ISBLANK('8B'!$G$48),"",'8B'!$G$48)</f>
        <v/>
      </c>
    </row>
    <row r="9448" spans="1:6">
      <c r="A9448" t="s">
        <v>15750</v>
      </c>
      <c r="B9448" t="str">
        <f>'8B'!$AJ$48</f>
        <v>BM408SDRTF</v>
      </c>
      <c r="F9448" t="str">
        <f>IF(ISBLANK('8B'!$H$48),"",'8B'!$H$48)</f>
        <v/>
      </c>
    </row>
    <row r="9449" spans="1:6">
      <c r="A9449" t="s">
        <v>15750</v>
      </c>
      <c r="B9449" t="str">
        <f>'8B'!$AK$48</f>
        <v>BM408SDIDS</v>
      </c>
      <c r="F9449" t="str">
        <f>IF(ISBLANK('8B'!$I$48),"",'8B'!$I$48)</f>
        <v/>
      </c>
    </row>
    <row r="9450" spans="1:6">
      <c r="A9450" t="s">
        <v>15750</v>
      </c>
      <c r="B9450" t="str">
        <f>'8B'!$AL$48</f>
        <v>BM408SDSOT</v>
      </c>
      <c r="F9450" t="str">
        <f>IF(ISBLANK('8B'!$J$48),"",'8B'!$J$48)</f>
        <v/>
      </c>
    </row>
    <row r="9451" spans="1:6">
      <c r="A9451" t="s">
        <v>15750</v>
      </c>
      <c r="B9451" t="str">
        <f>'8B'!$AM$48</f>
        <v>BM408SDTOT</v>
      </c>
      <c r="F9451">
        <f>IF(ISBLANK('8B'!$K$48),"",'8B'!$K$48)</f>
        <v>0</v>
      </c>
    </row>
    <row r="9452" spans="1:6">
      <c r="A9452" t="s">
        <v>15750</v>
      </c>
      <c r="B9452" t="str">
        <f>'8B'!$AG$49</f>
        <v>BM816SDLFR</v>
      </c>
      <c r="F9452">
        <f>IF(ISBLANK('8B'!$E$49),"",'8B'!$E$49)</f>
        <v>0</v>
      </c>
    </row>
    <row r="9453" spans="1:6">
      <c r="A9453" t="s">
        <v>15750</v>
      </c>
      <c r="B9453" t="str">
        <f>'8B'!$AH$49</f>
        <v>BM816SDLFP</v>
      </c>
      <c r="F9453">
        <f>IF(ISBLANK('8B'!$F$49),"",'8B'!$F$49)</f>
        <v>0</v>
      </c>
    </row>
    <row r="9454" spans="1:6">
      <c r="A9454" t="s">
        <v>15750</v>
      </c>
      <c r="B9454" t="str">
        <f>'8B'!$AI$49</f>
        <v>BM816SDLRR</v>
      </c>
      <c r="F9454">
        <f>IF(ISBLANK('8B'!$G$49),"",'8B'!$G$49)</f>
        <v>0</v>
      </c>
    </row>
    <row r="9455" spans="1:6">
      <c r="A9455" t="s">
        <v>15750</v>
      </c>
      <c r="B9455" t="str">
        <f>'8B'!$AJ$49</f>
        <v>BM816SDRTF</v>
      </c>
      <c r="F9455">
        <f>IF(ISBLANK('8B'!$H$49),"",'8B'!$H$49)</f>
        <v>0</v>
      </c>
    </row>
    <row r="9456" spans="1:6">
      <c r="A9456" t="s">
        <v>15750</v>
      </c>
      <c r="B9456" t="str">
        <f>'8B'!$AK$49</f>
        <v>BM816SDIDS</v>
      </c>
      <c r="F9456">
        <f>IF(ISBLANK('8B'!$I$49),"",'8B'!$I$49)</f>
        <v>0</v>
      </c>
    </row>
    <row r="9457" spans="1:6">
      <c r="A9457" t="s">
        <v>15750</v>
      </c>
      <c r="B9457" t="str">
        <f>'8B'!$AL$49</f>
        <v>BM816SDSOT</v>
      </c>
      <c r="F9457">
        <f>IF(ISBLANK('8B'!$J$49),"",'8B'!$J$49)</f>
        <v>0</v>
      </c>
    </row>
    <row r="9458" spans="1:6">
      <c r="A9458" t="s">
        <v>15750</v>
      </c>
      <c r="B9458" t="str">
        <f>'8B'!$AM$49</f>
        <v>BM816SDTOT</v>
      </c>
      <c r="F9458">
        <f>IF(ISBLANK('8B'!$K$49),"",'8B'!$K$49)</f>
        <v>0</v>
      </c>
    </row>
    <row r="9459" spans="1:6">
      <c r="A9459" t="s">
        <v>15750</v>
      </c>
      <c r="B9459" t="str">
        <f>'8B'!$AG$50</f>
        <v>BM817SDLFR</v>
      </c>
      <c r="F9459" t="str">
        <f>IF(ISBLANK('8B'!$E$50),"",'8B'!$E$50)</f>
        <v/>
      </c>
    </row>
    <row r="9460" spans="1:6">
      <c r="A9460" t="s">
        <v>15750</v>
      </c>
      <c r="B9460" t="str">
        <f>'8B'!$AH$50</f>
        <v>BM817SDLFP</v>
      </c>
      <c r="F9460" t="str">
        <f>IF(ISBLANK('8B'!$F$50),"",'8B'!$F$50)</f>
        <v/>
      </c>
    </row>
    <row r="9461" spans="1:6">
      <c r="A9461" t="s">
        <v>15750</v>
      </c>
      <c r="B9461" t="str">
        <f>'8B'!$AI$50</f>
        <v>BM817SDLRR</v>
      </c>
      <c r="F9461" t="str">
        <f>IF(ISBLANK('8B'!$G$50),"",'8B'!$G$50)</f>
        <v/>
      </c>
    </row>
    <row r="9462" spans="1:6">
      <c r="A9462" t="s">
        <v>15750</v>
      </c>
      <c r="B9462" t="str">
        <f>'8B'!$AJ$50</f>
        <v>BM817SDRTF</v>
      </c>
      <c r="F9462" t="str">
        <f>IF(ISBLANK('8B'!$H$50),"",'8B'!$H$50)</f>
        <v/>
      </c>
    </row>
    <row r="9463" spans="1:6">
      <c r="A9463" t="s">
        <v>15750</v>
      </c>
      <c r="B9463" t="str">
        <f>'8B'!$AK$50</f>
        <v>BM817SDIDS</v>
      </c>
      <c r="F9463" t="str">
        <f>IF(ISBLANK('8B'!$I$50),"",'8B'!$I$50)</f>
        <v/>
      </c>
    </row>
    <row r="9464" spans="1:6">
      <c r="A9464" t="s">
        <v>15750</v>
      </c>
      <c r="B9464" t="str">
        <f>'8B'!$AL$50</f>
        <v>BM817SDSOT</v>
      </c>
      <c r="F9464" t="str">
        <f>IF(ISBLANK('8B'!$J$50),"",'8B'!$J$50)</f>
        <v/>
      </c>
    </row>
    <row r="9465" spans="1:6">
      <c r="A9465" t="s">
        <v>15750</v>
      </c>
      <c r="B9465" t="str">
        <f>'8B'!$AM$50</f>
        <v>BM817SDTOT</v>
      </c>
      <c r="F9465">
        <f>IF(ISBLANK('8B'!$K$50),"",'8B'!$K$50)</f>
        <v>0</v>
      </c>
    </row>
    <row r="9466" spans="1:6">
      <c r="A9466" t="s">
        <v>15750</v>
      </c>
      <c r="B9466" t="str">
        <f>'8B'!$AG$51</f>
        <v>BM8390SDLFR</v>
      </c>
      <c r="F9466">
        <f>IF(ISBLANK('8B'!$E$51),"",'8B'!$E$51)</f>
        <v>0</v>
      </c>
    </row>
    <row r="9467" spans="1:6">
      <c r="A9467" t="s">
        <v>15750</v>
      </c>
      <c r="B9467" t="str">
        <f>'8B'!$AH$51</f>
        <v>BM8390SDLFP</v>
      </c>
      <c r="F9467">
        <f>IF(ISBLANK('8B'!$F$51),"",'8B'!$F$51)</f>
        <v>0</v>
      </c>
    </row>
    <row r="9468" spans="1:6">
      <c r="A9468" t="s">
        <v>15750</v>
      </c>
      <c r="B9468" t="str">
        <f>'8B'!$AI$51</f>
        <v>BM8390SDLRR</v>
      </c>
      <c r="F9468">
        <f>IF(ISBLANK('8B'!$G$51),"",'8B'!$G$51)</f>
        <v>0</v>
      </c>
    </row>
    <row r="9469" spans="1:6">
      <c r="A9469" t="s">
        <v>15750</v>
      </c>
      <c r="B9469" t="str">
        <f>'8B'!$AJ$51</f>
        <v>BM8390SDRTF</v>
      </c>
      <c r="F9469">
        <f>IF(ISBLANK('8B'!$H$51),"",'8B'!$H$51)</f>
        <v>0</v>
      </c>
    </row>
    <row r="9470" spans="1:6">
      <c r="A9470" t="s">
        <v>15750</v>
      </c>
      <c r="B9470" t="str">
        <f>'8B'!$AK$51</f>
        <v>BM8390SDIDS</v>
      </c>
      <c r="F9470">
        <f>IF(ISBLANK('8B'!$I$51),"",'8B'!$I$51)</f>
        <v>0</v>
      </c>
    </row>
    <row r="9471" spans="1:6">
      <c r="A9471" t="s">
        <v>15750</v>
      </c>
      <c r="B9471" t="str">
        <f>'8B'!$AL$51</f>
        <v>BM8390SDSOT</v>
      </c>
      <c r="F9471">
        <f>IF(ISBLANK('8B'!$J$51),"",'8B'!$J$51)</f>
        <v>0</v>
      </c>
    </row>
    <row r="9472" spans="1:6">
      <c r="A9472" t="s">
        <v>15750</v>
      </c>
      <c r="B9472" t="str">
        <f>'8B'!$AM$51</f>
        <v>BM8390SDTOT</v>
      </c>
      <c r="F9472">
        <f>IF(ISBLANK('8B'!$K$51),"",'8B'!$K$51)</f>
        <v>0</v>
      </c>
    </row>
    <row r="9473" spans="1:6">
      <c r="A9473" t="s">
        <v>15751</v>
      </c>
      <c r="B9473" t="str">
        <f>'8C'!$AF$9</f>
        <v>B0002BIOEGBBE</v>
      </c>
      <c r="F9473" t="str">
        <f>IF(ISBLANK('8C'!$E$9),"",'8C'!$E$9)</f>
        <v/>
      </c>
    </row>
    <row r="9474" spans="1:6">
      <c r="A9474" t="s">
        <v>15751</v>
      </c>
      <c r="B9474" t="str">
        <f>'8C'!$AG$9</f>
        <v>B0002BIOEGBBH</v>
      </c>
      <c r="F9474" t="str">
        <f>IF(ISBLANK('8C'!$F$9),"",'8C'!$F$9)</f>
        <v/>
      </c>
    </row>
    <row r="9475" spans="1:6">
      <c r="A9475" t="s">
        <v>15751</v>
      </c>
      <c r="B9475" t="str">
        <f>'8C'!$AH$9</f>
        <v>B0002BIOEGBBB</v>
      </c>
      <c r="F9475" t="str">
        <f>IF(ISBLANK('8C'!$G$9),"",'8C'!$G$9)</f>
        <v/>
      </c>
    </row>
    <row r="9476" spans="1:6">
      <c r="A9476" t="s">
        <v>15751</v>
      </c>
      <c r="B9476" t="str">
        <f>'8C'!$AI$9</f>
        <v>BO_7654321</v>
      </c>
      <c r="F9476" t="str">
        <f>IF(ISBLANK('8C'!$H$9),"",'8C'!$H$9)</f>
        <v/>
      </c>
    </row>
    <row r="9477" spans="1:6">
      <c r="A9477" t="s">
        <v>15751</v>
      </c>
      <c r="B9477" t="str">
        <f>'8C'!$AJ$9</f>
        <v>B0002BIOEU_BBE</v>
      </c>
      <c r="F9477" t="str">
        <f>IF(ISBLANK('8C'!$I$9),"",'8C'!$I$9)</f>
        <v/>
      </c>
    </row>
    <row r="9478" spans="1:6">
      <c r="A9478" t="s">
        <v>15751</v>
      </c>
      <c r="B9478" t="str">
        <f>'8C'!$AK$9</f>
        <v>B0002BIOEU_BBH</v>
      </c>
      <c r="F9478" t="str">
        <f>IF(ISBLANK('8C'!$J$9),"",'8C'!$J$9)</f>
        <v/>
      </c>
    </row>
    <row r="9479" spans="1:6">
      <c r="A9479" t="s">
        <v>15751</v>
      </c>
      <c r="B9479" t="str">
        <f>'8C'!$AL$9</f>
        <v>B0002BIOEU_BBB</v>
      </c>
      <c r="F9479" t="str">
        <f>IF(ISBLANK('8C'!$K$9),"",'8C'!$K$9)</f>
        <v/>
      </c>
    </row>
    <row r="9480" spans="1:6">
      <c r="A9480" t="s">
        <v>15751</v>
      </c>
      <c r="B9480" t="str">
        <f>'8C'!$AM$9</f>
        <v>B0002BIOECTOT</v>
      </c>
      <c r="F9480">
        <f>IF(ISBLANK('8C'!$L$9),"",'8C'!$L$9)</f>
        <v>0</v>
      </c>
    </row>
    <row r="9481" spans="1:6">
      <c r="A9481" t="s">
        <v>15751</v>
      </c>
      <c r="B9481" t="str">
        <f>'8C'!$AF$10</f>
        <v>B0002BIOEGBE</v>
      </c>
      <c r="F9481" t="str">
        <f>IF(ISBLANK('8C'!$E$10),"",'8C'!$E$10)</f>
        <v/>
      </c>
    </row>
    <row r="9482" spans="1:6">
      <c r="A9482" t="s">
        <v>15751</v>
      </c>
      <c r="B9482" t="str">
        <f>'8C'!$AG$10</f>
        <v>B0002BIOEGBH</v>
      </c>
      <c r="F9482" t="str">
        <f>IF(ISBLANK('8C'!$F$10),"",'8C'!$F$10)</f>
        <v/>
      </c>
    </row>
    <row r="9483" spans="1:6">
      <c r="A9483" t="s">
        <v>15751</v>
      </c>
      <c r="B9483" t="str">
        <f>'8C'!$AH$10</f>
        <v>B0002BIOEGBB</v>
      </c>
      <c r="F9483" t="str">
        <f>IF(ISBLANK('8C'!$G$10),"",'8C'!$G$10)</f>
        <v/>
      </c>
    </row>
    <row r="9484" spans="1:6">
      <c r="A9484" t="s">
        <v>15751</v>
      </c>
      <c r="B9484" t="str">
        <f>'8C'!$AI$10</f>
        <v>B0002BIOEGBT</v>
      </c>
      <c r="F9484">
        <f>IF(ISBLANK('8C'!$H$10),"",'8C'!$H$10)</f>
        <v>0</v>
      </c>
    </row>
    <row r="9485" spans="1:6">
      <c r="A9485" t="s">
        <v>15751</v>
      </c>
      <c r="B9485" t="str">
        <f>'8C'!$AJ$10</f>
        <v>B0002BIOEUBE</v>
      </c>
      <c r="F9485" t="str">
        <f>IF(ISBLANK('8C'!$I$10),"",'8C'!$I$10)</f>
        <v/>
      </c>
    </row>
    <row r="9486" spans="1:6">
      <c r="A9486" t="s">
        <v>15751</v>
      </c>
      <c r="B9486" t="str">
        <f>'8C'!$AK$10</f>
        <v>B0002BIOEUBH</v>
      </c>
      <c r="F9486" t="str">
        <f>IF(ISBLANK('8C'!$J$10),"",'8C'!$J$10)</f>
        <v/>
      </c>
    </row>
    <row r="9487" spans="1:6">
      <c r="A9487" t="s">
        <v>15751</v>
      </c>
      <c r="B9487" t="str">
        <f>'8C'!$AL$10</f>
        <v>B0002BIOEUBB</v>
      </c>
      <c r="F9487" t="str">
        <f>IF(ISBLANK('8C'!$K$10),"",'8C'!$K$10)</f>
        <v/>
      </c>
    </row>
    <row r="9488" spans="1:6">
      <c r="A9488" t="s">
        <v>15751</v>
      </c>
      <c r="B9488" t="str">
        <f>'8C'!$AM$10</f>
        <v>B0002BIOEUBT</v>
      </c>
      <c r="F9488">
        <f>IF(ISBLANK('8C'!$L$10),"",'8C'!$L$10)</f>
        <v>0</v>
      </c>
    </row>
    <row r="9489" spans="1:6">
      <c r="A9489" t="s">
        <v>15751</v>
      </c>
      <c r="B9489" t="str">
        <f>'8C'!$AF$11</f>
        <v>B0002BIOEGNE</v>
      </c>
      <c r="F9489" t="str">
        <f>IF(ISBLANK('8C'!$E$11),"",'8C'!$E$11)</f>
        <v/>
      </c>
    </row>
    <row r="9490" spans="1:6">
      <c r="A9490" t="s">
        <v>15751</v>
      </c>
      <c r="B9490" t="str">
        <f>'8C'!$AG$11</f>
        <v>B0002BIOEGNH</v>
      </c>
      <c r="F9490" t="str">
        <f>IF(ISBLANK('8C'!$F$11),"",'8C'!$F$11)</f>
        <v/>
      </c>
    </row>
    <row r="9491" spans="1:6">
      <c r="A9491" t="s">
        <v>15751</v>
      </c>
      <c r="B9491" t="str">
        <f>'8C'!$AH$11</f>
        <v>B0002BIOEGNB</v>
      </c>
      <c r="F9491" t="str">
        <f>IF(ISBLANK('8C'!$G$11),"",'8C'!$G$11)</f>
        <v/>
      </c>
    </row>
    <row r="9492" spans="1:6">
      <c r="A9492" t="s">
        <v>15751</v>
      </c>
      <c r="B9492" t="str">
        <f>'8C'!$AI$11</f>
        <v>B0002BIOEGNT</v>
      </c>
      <c r="F9492">
        <f>IF(ISBLANK('8C'!$H$11),"",'8C'!$H$11)</f>
        <v>0</v>
      </c>
    </row>
    <row r="9493" spans="1:6">
      <c r="A9493" t="s">
        <v>15751</v>
      </c>
      <c r="B9493" t="str">
        <f>'8C'!$AJ$11</f>
        <v>B0002BIOEUNE</v>
      </c>
      <c r="F9493" t="str">
        <f>IF(ISBLANK('8C'!$I$11),"",'8C'!$I$11)</f>
        <v/>
      </c>
    </row>
    <row r="9494" spans="1:6">
      <c r="A9494" t="s">
        <v>15751</v>
      </c>
      <c r="B9494" t="str">
        <f>'8C'!$AK$11</f>
        <v>B0002BIOEUNH</v>
      </c>
      <c r="F9494" t="str">
        <f>IF(ISBLANK('8C'!$J$11),"",'8C'!$J$11)</f>
        <v/>
      </c>
    </row>
    <row r="9495" spans="1:6">
      <c r="A9495" t="s">
        <v>15751</v>
      </c>
      <c r="B9495" t="str">
        <f>'8C'!$AL$11</f>
        <v>B0002BIOEUNB</v>
      </c>
      <c r="F9495" t="str">
        <f>IF(ISBLANK('8C'!$K$11),"",'8C'!$K$11)</f>
        <v/>
      </c>
    </row>
    <row r="9496" spans="1:6">
      <c r="A9496" t="s">
        <v>15751</v>
      </c>
      <c r="B9496" t="str">
        <f>'8C'!$AM$11</f>
        <v>B0002BIOEUNT</v>
      </c>
      <c r="F9496">
        <f>IF(ISBLANK('8C'!$L$11),"",'8C'!$L$11)</f>
        <v>0</v>
      </c>
    </row>
    <row r="9497" spans="1:6">
      <c r="A9497" t="s">
        <v>15751</v>
      </c>
      <c r="B9497" t="str">
        <f>'8C'!$AF$12</f>
        <v>B0002BIOEGGTE</v>
      </c>
      <c r="F9497" t="str">
        <f>IF(ISBLANK('8C'!$E$12),"",'8C'!$E$12)</f>
        <v/>
      </c>
    </row>
    <row r="9498" spans="1:6">
      <c r="A9498" t="s">
        <v>15751</v>
      </c>
      <c r="B9498" t="str">
        <f>'8C'!$AG$12</f>
        <v>B0002BIOEGGTH</v>
      </c>
      <c r="F9498" t="str">
        <f>IF(ISBLANK('8C'!$F$12),"",'8C'!$F$12)</f>
        <v/>
      </c>
    </row>
    <row r="9499" spans="1:6">
      <c r="A9499" t="s">
        <v>15751</v>
      </c>
      <c r="B9499" t="str">
        <f>'8C'!$AH$12</f>
        <v>B0002BIOEGGTB</v>
      </c>
      <c r="F9499" t="str">
        <f>IF(ISBLANK('8C'!$G$12),"",'8C'!$G$12)</f>
        <v/>
      </c>
    </row>
    <row r="9500" spans="1:6">
      <c r="A9500" t="s">
        <v>15751</v>
      </c>
      <c r="B9500" t="str">
        <f>'8C'!$AI$12</f>
        <v>B0002BIOEGGTT</v>
      </c>
      <c r="F9500">
        <f>IF(ISBLANK('8C'!$H$12),"",'8C'!$H$12)</f>
        <v>0</v>
      </c>
    </row>
    <row r="9501" spans="1:6">
      <c r="A9501" t="s">
        <v>15751</v>
      </c>
      <c r="B9501" t="str">
        <f>'8C'!$AJ$12</f>
        <v>B0002BIOEUGTE</v>
      </c>
      <c r="F9501" t="str">
        <f>IF(ISBLANK('8C'!$I$12),"",'8C'!$I$12)</f>
        <v/>
      </c>
    </row>
    <row r="9502" spans="1:6">
      <c r="A9502" t="s">
        <v>15751</v>
      </c>
      <c r="B9502" t="str">
        <f>'8C'!$AK$12</f>
        <v>B0002BIOEUGTH</v>
      </c>
      <c r="F9502" t="str">
        <f>IF(ISBLANK('8C'!$J$12),"",'8C'!$J$12)</f>
        <v/>
      </c>
    </row>
    <row r="9503" spans="1:6">
      <c r="A9503" t="s">
        <v>15751</v>
      </c>
      <c r="B9503" t="str">
        <f>'8C'!$AL$12</f>
        <v>B0002BIOEUGTB</v>
      </c>
      <c r="F9503" t="str">
        <f>IF(ISBLANK('8C'!$K$12),"",'8C'!$K$12)</f>
        <v/>
      </c>
    </row>
    <row r="9504" spans="1:6">
      <c r="A9504" t="s">
        <v>15751</v>
      </c>
      <c r="B9504" t="str">
        <f>'8C'!$AM$12</f>
        <v>B0002BIOEUGTT</v>
      </c>
      <c r="F9504">
        <f>IF(ISBLANK('8C'!$L$12),"",'8C'!$L$12)</f>
        <v>0</v>
      </c>
    </row>
    <row r="9505" spans="1:6">
      <c r="A9505" t="s">
        <v>15751</v>
      </c>
      <c r="B9505" t="str">
        <f>'8C'!$AF$13</f>
        <v>B0002BIOEGUE</v>
      </c>
      <c r="F9505" t="str">
        <f>IF(ISBLANK('8C'!$E$13),"",'8C'!$E$13)</f>
        <v/>
      </c>
    </row>
    <row r="9506" spans="1:6">
      <c r="A9506" t="s">
        <v>15751</v>
      </c>
      <c r="B9506" t="str">
        <f>'8C'!$AG$13</f>
        <v>B0002BIOEGUH</v>
      </c>
      <c r="F9506" t="str">
        <f>IF(ISBLANK('8C'!$F$13),"",'8C'!$F$13)</f>
        <v/>
      </c>
    </row>
    <row r="9507" spans="1:6">
      <c r="A9507" t="s">
        <v>15751</v>
      </c>
      <c r="B9507" t="str">
        <f>'8C'!$AH$13</f>
        <v>B0002BIOEGUB</v>
      </c>
      <c r="F9507" t="str">
        <f>IF(ISBLANK('8C'!$G$13),"",'8C'!$G$13)</f>
        <v/>
      </c>
    </row>
    <row r="9508" spans="1:6">
      <c r="A9508" t="s">
        <v>15751</v>
      </c>
      <c r="B9508" t="str">
        <f>'8C'!$AI$13</f>
        <v>B0002BIOEGUT</v>
      </c>
      <c r="F9508">
        <f>IF(ISBLANK('8C'!$H$13),"",'8C'!$H$13)</f>
        <v>0</v>
      </c>
    </row>
    <row r="9509" spans="1:6">
      <c r="A9509" t="s">
        <v>15751</v>
      </c>
      <c r="B9509" t="str">
        <f>'8C'!$AF$14</f>
        <v>B0002BIOEBGTE</v>
      </c>
      <c r="F9509" t="str">
        <f>IF(ISBLANK('8C'!$E$14),"",'8C'!$E$14)</f>
        <v/>
      </c>
    </row>
    <row r="9510" spans="1:6">
      <c r="A9510" t="s">
        <v>15751</v>
      </c>
      <c r="B9510" t="str">
        <f>'8C'!$AG$14</f>
        <v>B0002BIOEBGTH</v>
      </c>
      <c r="F9510" t="str">
        <f>IF(ISBLANK('8C'!$F$14),"",'8C'!$F$14)</f>
        <v/>
      </c>
    </row>
    <row r="9511" spans="1:6">
      <c r="A9511" t="s">
        <v>15751</v>
      </c>
      <c r="B9511" t="str">
        <f>'8C'!$AH$14</f>
        <v>B0002BIOEBGTB</v>
      </c>
      <c r="F9511" t="str">
        <f>IF(ISBLANK('8C'!$G$14),"",'8C'!$G$14)</f>
        <v/>
      </c>
    </row>
    <row r="9512" spans="1:6">
      <c r="A9512" t="s">
        <v>15751</v>
      </c>
      <c r="B9512" t="str">
        <f>'8C'!$AI$14</f>
        <v>B0002BIOEBGTT</v>
      </c>
      <c r="F9512">
        <f>IF(ISBLANK('8C'!$H$14),"",'8C'!$H$14)</f>
        <v>0</v>
      </c>
    </row>
    <row r="9513" spans="1:6">
      <c r="A9513" t="s">
        <v>15751</v>
      </c>
      <c r="B9513" t="str">
        <f>'8C'!$AJ$14</f>
        <v>B0002BIOEUBGTE</v>
      </c>
      <c r="F9513" t="str">
        <f>IF(ISBLANK('8C'!$I$14),"",'8C'!$I$14)</f>
        <v/>
      </c>
    </row>
    <row r="9514" spans="1:6">
      <c r="A9514" t="s">
        <v>15751</v>
      </c>
      <c r="B9514" t="str">
        <f>'8C'!$AK$14</f>
        <v>B0002BIOEUBGTH</v>
      </c>
      <c r="F9514" t="str">
        <f>IF(ISBLANK('8C'!$J$14),"",'8C'!$J$14)</f>
        <v/>
      </c>
    </row>
    <row r="9515" spans="1:6">
      <c r="A9515" t="s">
        <v>15751</v>
      </c>
      <c r="B9515" t="str">
        <f>'8C'!$AL$14</f>
        <v>B0002BIOEUBGTB</v>
      </c>
      <c r="F9515" t="str">
        <f>IF(ISBLANK('8C'!$K$14),"",'8C'!$K$14)</f>
        <v/>
      </c>
    </row>
    <row r="9516" spans="1:6">
      <c r="A9516" t="s">
        <v>15751</v>
      </c>
      <c r="B9516" t="str">
        <f>'8C'!$AM$14</f>
        <v>B0002BIOEUBGTT</v>
      </c>
      <c r="F9516">
        <f>IF(ISBLANK('8C'!$L$14),"",'8C'!$L$14)</f>
        <v>0</v>
      </c>
    </row>
    <row r="9517" spans="1:6">
      <c r="A9517" t="s">
        <v>15751</v>
      </c>
      <c r="B9517" t="str">
        <f>'8C'!$AF$17</f>
        <v>B0002BIOIROC</v>
      </c>
      <c r="F9517" t="str">
        <f>IF(ISBLANK('8C'!$E$17),"",'8C'!$E$17)</f>
        <v/>
      </c>
    </row>
    <row r="9518" spans="1:6">
      <c r="A9518" t="s">
        <v>15751</v>
      </c>
      <c r="B9518" t="str">
        <f>'8C'!$AF$18</f>
        <v>B0002BIOIRHI</v>
      </c>
      <c r="F9518" t="str">
        <f>IF(ISBLANK('8C'!$E$18),"",'8C'!$E$18)</f>
        <v/>
      </c>
    </row>
    <row r="9519" spans="1:6">
      <c r="A9519" t="s">
        <v>15751</v>
      </c>
      <c r="B9519" t="str">
        <f>'8C'!$AF$19</f>
        <v>B0002BIOIOTH1</v>
      </c>
      <c r="F9519" t="str">
        <f>IF(ISBLANK('8C'!$E$19),"",'8C'!$E$19)</f>
        <v/>
      </c>
    </row>
    <row r="9520" spans="1:6">
      <c r="A9520" t="s">
        <v>15751</v>
      </c>
      <c r="B9520" t="str">
        <f>'8C'!$AF$20</f>
        <v>B0002BIOIOTH2</v>
      </c>
      <c r="F9520" t="str">
        <f>IF(ISBLANK('8C'!$E$20),"",'8C'!$E$20)</f>
        <v/>
      </c>
    </row>
    <row r="9521" spans="1:6">
      <c r="A9521" t="s">
        <v>15751</v>
      </c>
      <c r="B9521" t="str">
        <f>'8C'!$AF$21</f>
        <v>B0002BIOIOTH3</v>
      </c>
      <c r="F9521" t="str">
        <f>IF(ISBLANK('8C'!$E$21),"",'8C'!$E$21)</f>
        <v/>
      </c>
    </row>
    <row r="9522" spans="1:6">
      <c r="A9522" t="s">
        <v>15751</v>
      </c>
      <c r="B9522" t="str">
        <f>'8C'!$AF$22</f>
        <v>B0002BIOITOT</v>
      </c>
      <c r="F9522">
        <f>IF(ISBLANK('8C'!$E$22),"",'8C'!$E$22)</f>
        <v>0</v>
      </c>
    </row>
    <row r="9523" spans="1:6">
      <c r="A9523" t="s">
        <v>15751</v>
      </c>
      <c r="B9523" s="2082" t="str">
        <f>'8C'!$AF$23</f>
        <v>B0002BIOIPCTEX</v>
      </c>
      <c r="F9523" t="str">
        <f>IF(ISBLANK('8C'!$E$23),"",'8C'!$E$23)</f>
        <v/>
      </c>
    </row>
    <row r="9524" spans="1:6">
      <c r="A9524" t="s">
        <v>15751</v>
      </c>
      <c r="B9524" t="str">
        <f>'8C'!$AF$24</f>
        <v>B0002BIOITOTEX</v>
      </c>
      <c r="F9524" t="str">
        <f>IF(ISBLANK('8C'!$E$24),"",'8C'!$E$24)</f>
        <v/>
      </c>
    </row>
    <row r="9525" spans="1:6">
      <c r="A9525" t="s">
        <v>15751</v>
      </c>
      <c r="B9525" t="str">
        <f>'8C'!$AF$29</f>
        <v>B0002BIOTBOD</v>
      </c>
      <c r="F9525" t="str">
        <f>IF(ISBLANK('8C'!$E$29),"",'8C'!$E$29)</f>
        <v/>
      </c>
    </row>
    <row r="9526" spans="1:6">
      <c r="A9526" t="s">
        <v>15751</v>
      </c>
      <c r="B9526" t="str">
        <f>'8C'!$AF$30</f>
        <v>B0002BIOTAMM</v>
      </c>
      <c r="F9526" t="str">
        <f>IF(ISBLANK('8C'!$E$30),"",'8C'!$E$30)</f>
        <v/>
      </c>
    </row>
    <row r="9527" spans="1:6">
      <c r="A9527" t="s">
        <v>15751</v>
      </c>
      <c r="B9527" t="str">
        <f>'8C'!$AF$31</f>
        <v>B0002BIOTRCHG</v>
      </c>
      <c r="F9527" t="str">
        <f>IF(ISBLANK('8C'!$E$31),"",'8C'!$E$31)</f>
        <v/>
      </c>
    </row>
    <row r="9528" spans="1:6">
      <c r="A9528" t="s">
        <v>15751</v>
      </c>
      <c r="B9528" t="str">
        <f>'8C'!$AF$37</f>
        <v>B0002EGBB_EP</v>
      </c>
      <c r="F9528" t="str">
        <f>IF(ISBLANK('8C'!$E$37),"",'8C'!$E$37)</f>
        <v/>
      </c>
    </row>
    <row r="9529" spans="1:6">
      <c r="A9529" t="s">
        <v>15751</v>
      </c>
      <c r="B9529" t="str">
        <f>'8C'!$AG$37</f>
        <v>B0002EGBB_HP</v>
      </c>
      <c r="F9529" t="str">
        <f>IF(ISBLANK('8C'!$F$37),"",'8C'!$F$37)</f>
        <v/>
      </c>
    </row>
    <row r="9530" spans="1:6">
      <c r="A9530" t="s">
        <v>15751</v>
      </c>
      <c r="B9530" t="str">
        <f>'8C'!$AH$37</f>
        <v>B0002EGBB_BP</v>
      </c>
      <c r="F9530" t="str">
        <f>IF(ISBLANK('8C'!$G$37),"",'8C'!$G$37)</f>
        <v/>
      </c>
    </row>
    <row r="9531" spans="1:6">
      <c r="A9531" t="s">
        <v>15751</v>
      </c>
      <c r="B9531" t="str">
        <f>'8C'!$AI$37</f>
        <v>BO_780543074</v>
      </c>
      <c r="F9531" t="str">
        <f>IF(ISBLANK('8C'!$H$37),"",'8C'!$H$37)</f>
        <v/>
      </c>
    </row>
    <row r="9532" spans="1:6">
      <c r="A9532" t="s">
        <v>15751</v>
      </c>
      <c r="B9532" t="str">
        <f>'8C'!$AJ$37</f>
        <v>B0003EG_BB_EP</v>
      </c>
      <c r="F9532" t="str">
        <f>IF(ISBLANK('8C'!$I$37),"",'8C'!$I$37)</f>
        <v/>
      </c>
    </row>
    <row r="9533" spans="1:6">
      <c r="A9533" t="s">
        <v>15751</v>
      </c>
      <c r="B9533" t="str">
        <f>'8C'!$AK$37</f>
        <v>B0003EG_BB_HP</v>
      </c>
      <c r="F9533" t="str">
        <f>IF(ISBLANK('8C'!$J$37),"",'8C'!$J$37)</f>
        <v/>
      </c>
    </row>
    <row r="9534" spans="1:6">
      <c r="A9534" t="s">
        <v>15751</v>
      </c>
      <c r="B9534" t="str">
        <f>'8C'!$AL$37</f>
        <v>B0003EG_BB_BP</v>
      </c>
      <c r="F9534" t="str">
        <f>IF(ISBLANK('8C'!$K$37),"",'8C'!$K$37)</f>
        <v/>
      </c>
    </row>
    <row r="9535" spans="1:6">
      <c r="A9535" t="s">
        <v>15751</v>
      </c>
      <c r="B9535" t="str">
        <f>'8C'!$AM$37</f>
        <v>B0002ECB_TOT</v>
      </c>
      <c r="F9535">
        <f>IF(ISBLANK('8C'!$L$37),"",'8C'!$L$37)</f>
        <v>0</v>
      </c>
    </row>
    <row r="9536" spans="1:6">
      <c r="A9536" t="s">
        <v>15751</v>
      </c>
      <c r="B9536" t="str">
        <f>'8C'!$AF$38</f>
        <v>B0002EGB_EP</v>
      </c>
      <c r="F9536" t="str">
        <f>IF(ISBLANK('8C'!$E$38),"",'8C'!$E$38)</f>
        <v/>
      </c>
    </row>
    <row r="9537" spans="1:6">
      <c r="A9537" t="s">
        <v>15751</v>
      </c>
      <c r="B9537" t="str">
        <f>'8C'!$AG$38</f>
        <v>B0002EGB_HP</v>
      </c>
      <c r="F9537" t="str">
        <f>IF(ISBLANK('8C'!$F$38),"",'8C'!$F$38)</f>
        <v/>
      </c>
    </row>
    <row r="9538" spans="1:6">
      <c r="A9538" t="s">
        <v>15751</v>
      </c>
      <c r="B9538" t="str">
        <f>'8C'!$AH$38</f>
        <v>B0002EGB_BP</v>
      </c>
      <c r="F9538" t="str">
        <f>IF(ISBLANK('8C'!$G$38),"",'8C'!$G$38)</f>
        <v/>
      </c>
    </row>
    <row r="9539" spans="1:6">
      <c r="A9539" t="s">
        <v>15751</v>
      </c>
      <c r="B9539" t="str">
        <f>'8C'!$AI$38</f>
        <v>B0002EGB_TM</v>
      </c>
      <c r="F9539">
        <f>IF(ISBLANK('8C'!$H$38),"",'8C'!$H$38)</f>
        <v>0</v>
      </c>
    </row>
    <row r="9540" spans="1:6">
      <c r="A9540" t="s">
        <v>15751</v>
      </c>
      <c r="B9540" t="str">
        <f>'8C'!$AJ$38</f>
        <v>B0003EGB_EP</v>
      </c>
      <c r="F9540" t="str">
        <f>IF(ISBLANK('8C'!$I$38),"",'8C'!$I$38)</f>
        <v/>
      </c>
    </row>
    <row r="9541" spans="1:6">
      <c r="A9541" t="s">
        <v>15751</v>
      </c>
      <c r="B9541" t="str">
        <f>'8C'!$AK$38</f>
        <v>B0003EGB_HP</v>
      </c>
      <c r="F9541" t="str">
        <f>IF(ISBLANK('8C'!$J$38),"",'8C'!$J$38)</f>
        <v/>
      </c>
    </row>
    <row r="9542" spans="1:6">
      <c r="A9542" t="s">
        <v>15751</v>
      </c>
      <c r="B9542" t="str">
        <f>'8C'!$AL$38</f>
        <v>B0003EGB_BP</v>
      </c>
      <c r="F9542" t="str">
        <f>IF(ISBLANK('8C'!$K$38),"",'8C'!$K$38)</f>
        <v/>
      </c>
    </row>
    <row r="9543" spans="1:6">
      <c r="A9543" t="s">
        <v>15751</v>
      </c>
      <c r="B9543" t="str">
        <f>'8C'!$AM$38</f>
        <v>B0002EGB_TP</v>
      </c>
      <c r="F9543">
        <f>IF(ISBLANK('8C'!$L$38),"",'8C'!$L$38)</f>
        <v>0</v>
      </c>
    </row>
    <row r="9544" spans="1:6">
      <c r="A9544" t="s">
        <v>15751</v>
      </c>
      <c r="B9544" t="str">
        <f>'8C'!$AF$39</f>
        <v>B0002EGBM_EP</v>
      </c>
      <c r="F9544" t="str">
        <f>IF(ISBLANK('8C'!$E$39),"",'8C'!$E$39)</f>
        <v/>
      </c>
    </row>
    <row r="9545" spans="1:6">
      <c r="A9545" t="s">
        <v>15751</v>
      </c>
      <c r="B9545" t="str">
        <f>'8C'!$AG$39</f>
        <v>B0002EGBM_HP</v>
      </c>
      <c r="F9545" t="str">
        <f>IF(ISBLANK('8C'!$F$39),"",'8C'!$F$39)</f>
        <v/>
      </c>
    </row>
    <row r="9546" spans="1:6">
      <c r="A9546" t="s">
        <v>15751</v>
      </c>
      <c r="B9546" t="str">
        <f>'8C'!$AH$39</f>
        <v>B0002EGBM_BP</v>
      </c>
      <c r="F9546" t="str">
        <f>IF(ISBLANK('8C'!$G$39),"",'8C'!$G$39)</f>
        <v/>
      </c>
    </row>
    <row r="9547" spans="1:6">
      <c r="A9547" t="s">
        <v>15751</v>
      </c>
      <c r="B9547" t="str">
        <f>'8C'!$AI$39</f>
        <v>B0002EGBM_TM</v>
      </c>
      <c r="F9547">
        <f>IF(ISBLANK('8C'!$H$39),"",'8C'!$H$39)</f>
        <v>0</v>
      </c>
    </row>
    <row r="9548" spans="1:6">
      <c r="A9548" t="s">
        <v>15751</v>
      </c>
      <c r="B9548" t="str">
        <f>'8C'!$AJ$39</f>
        <v>B0003EGBM_EP</v>
      </c>
      <c r="F9548" t="str">
        <f>IF(ISBLANK('8C'!$I$39),"",'8C'!$I$39)</f>
        <v/>
      </c>
    </row>
    <row r="9549" spans="1:6">
      <c r="A9549" t="s">
        <v>15751</v>
      </c>
      <c r="B9549" t="str">
        <f>'8C'!$AK$39</f>
        <v>B0003EGBM_HP</v>
      </c>
      <c r="F9549" t="str">
        <f>IF(ISBLANK('8C'!$J$39),"",'8C'!$J$39)</f>
        <v/>
      </c>
    </row>
    <row r="9550" spans="1:6">
      <c r="A9550" t="s">
        <v>15751</v>
      </c>
      <c r="B9550" t="str">
        <f>'8C'!$AL$39</f>
        <v>B0003EGBM_BP</v>
      </c>
      <c r="F9550" t="str">
        <f>IF(ISBLANK('8C'!$K$39),"",'8C'!$K$39)</f>
        <v/>
      </c>
    </row>
    <row r="9551" spans="1:6">
      <c r="A9551" t="s">
        <v>15751</v>
      </c>
      <c r="B9551" t="str">
        <f>'8C'!$AM$39</f>
        <v>B0002EGBM_TP</v>
      </c>
      <c r="F9551">
        <f>IF(ISBLANK('8C'!$L$39),"",'8C'!$L$39)</f>
        <v>0</v>
      </c>
    </row>
    <row r="9552" spans="1:6">
      <c r="A9552" t="s">
        <v>15751</v>
      </c>
      <c r="B9552" t="str">
        <f>'8C'!$AF$40</f>
        <v>B0002EGBT_EP</v>
      </c>
      <c r="F9552" t="str">
        <f>IF(ISBLANK('8C'!$E$40),"",'8C'!$E$40)</f>
        <v/>
      </c>
    </row>
    <row r="9553" spans="1:6">
      <c r="A9553" t="s">
        <v>15751</v>
      </c>
      <c r="B9553" t="str">
        <f>'8C'!$AG$40</f>
        <v>B0002EGBT_HP</v>
      </c>
      <c r="F9553" t="str">
        <f>IF(ISBLANK('8C'!$F$40),"",'8C'!$F$40)</f>
        <v/>
      </c>
    </row>
    <row r="9554" spans="1:6">
      <c r="A9554" t="s">
        <v>15751</v>
      </c>
      <c r="B9554" t="str">
        <f>'8C'!$AH$40</f>
        <v>B0002EGBT_BP</v>
      </c>
      <c r="F9554" t="str">
        <f>IF(ISBLANK('8C'!$G$40),"",'8C'!$G$40)</f>
        <v/>
      </c>
    </row>
    <row r="9555" spans="1:6">
      <c r="A9555" t="s">
        <v>15751</v>
      </c>
      <c r="B9555" t="str">
        <f>'8C'!$AI$40</f>
        <v>B0002EGBT_TM</v>
      </c>
      <c r="F9555">
        <f>IF(ISBLANK('8C'!$H$40),"",'8C'!$H$40)</f>
        <v>0</v>
      </c>
    </row>
    <row r="9556" spans="1:6">
      <c r="A9556" t="s">
        <v>15751</v>
      </c>
      <c r="B9556" t="str">
        <f>'8C'!$AJ$40</f>
        <v>B0003EGBT_EP</v>
      </c>
      <c r="F9556" t="str">
        <f>IF(ISBLANK('8C'!$I$40),"",'8C'!$I$40)</f>
        <v/>
      </c>
    </row>
    <row r="9557" spans="1:6">
      <c r="A9557" t="s">
        <v>15751</v>
      </c>
      <c r="B9557" t="str">
        <f>'8C'!$AK$40</f>
        <v>B0003EGBT_HP</v>
      </c>
      <c r="F9557" t="str">
        <f>IF(ISBLANK('8C'!$J$40),"",'8C'!$J$40)</f>
        <v/>
      </c>
    </row>
    <row r="9558" spans="1:6">
      <c r="A9558" t="s">
        <v>15751</v>
      </c>
      <c r="B9558" t="str">
        <f>'8C'!$AL$40</f>
        <v>B0003EGBT_BP</v>
      </c>
      <c r="F9558" t="str">
        <f>IF(ISBLANK('8C'!$K$40),"",'8C'!$K$40)</f>
        <v/>
      </c>
    </row>
    <row r="9559" spans="1:6">
      <c r="A9559" t="s">
        <v>15751</v>
      </c>
      <c r="B9559" t="str">
        <f>'8C'!$AM$40</f>
        <v>B0002EGBT_TP</v>
      </c>
      <c r="F9559">
        <f>IF(ISBLANK('8C'!$L$40),"",'8C'!$L$40)</f>
        <v>0</v>
      </c>
    </row>
    <row r="9560" spans="1:6">
      <c r="A9560" t="s">
        <v>15751</v>
      </c>
      <c r="B9560" t="str">
        <f>'8C'!$AF$41</f>
        <v>B0002EGBU_EP</v>
      </c>
      <c r="F9560" t="str">
        <f>IF(ISBLANK('8C'!$E$41),"",'8C'!$E$41)</f>
        <v/>
      </c>
    </row>
    <row r="9561" spans="1:6">
      <c r="A9561" t="s">
        <v>15751</v>
      </c>
      <c r="B9561" t="str">
        <f>'8C'!$AG$41</f>
        <v>B0002EGBU_HP</v>
      </c>
      <c r="F9561" t="str">
        <f>IF(ISBLANK('8C'!$F$41),"",'8C'!$F$41)</f>
        <v/>
      </c>
    </row>
    <row r="9562" spans="1:6">
      <c r="A9562" t="s">
        <v>15751</v>
      </c>
      <c r="B9562" t="str">
        <f>'8C'!$AH$41</f>
        <v>B0002EGBU_BP</v>
      </c>
      <c r="F9562" t="str">
        <f>IF(ISBLANK('8C'!$G$41),"",'8C'!$G$41)</f>
        <v/>
      </c>
    </row>
    <row r="9563" spans="1:6">
      <c r="A9563" t="s">
        <v>15751</v>
      </c>
      <c r="B9563" t="str">
        <f>'8C'!$AI$41</f>
        <v>B0002EGBU_TM</v>
      </c>
      <c r="F9563">
        <f>IF(ISBLANK('8C'!$H$41),"",'8C'!$H$41)</f>
        <v>0</v>
      </c>
    </row>
    <row r="9564" spans="1:6">
      <c r="A9564" t="s">
        <v>15751</v>
      </c>
      <c r="B9564" t="str">
        <f>'8C'!$AF$42</f>
        <v>B0002EBT_EP</v>
      </c>
      <c r="F9564" t="str">
        <f>IF(ISBLANK('8C'!$E$42),"",'8C'!$E$42)</f>
        <v/>
      </c>
    </row>
    <row r="9565" spans="1:6">
      <c r="A9565" t="s">
        <v>15751</v>
      </c>
      <c r="B9565" t="str">
        <f>'8C'!$AG$42</f>
        <v>B0002EBT_HP</v>
      </c>
      <c r="F9565" t="str">
        <f>IF(ISBLANK('8C'!$F$42),"",'8C'!$F$42)</f>
        <v/>
      </c>
    </row>
    <row r="9566" spans="1:6">
      <c r="A9566" t="s">
        <v>15751</v>
      </c>
      <c r="B9566" t="str">
        <f>'8C'!$AH$42</f>
        <v>B0002EBT_BP</v>
      </c>
      <c r="F9566" t="str">
        <f>IF(ISBLANK('8C'!$G$42),"",'8C'!$G$42)</f>
        <v/>
      </c>
    </row>
    <row r="9567" spans="1:6">
      <c r="A9567" t="s">
        <v>15751</v>
      </c>
      <c r="B9567" t="str">
        <f>'8C'!$AI$42</f>
        <v>B0002EBT_TM</v>
      </c>
      <c r="F9567">
        <f>IF(ISBLANK('8C'!$H$42),"",'8C'!$H$42)</f>
        <v>0</v>
      </c>
    </row>
    <row r="9568" spans="1:6">
      <c r="A9568" t="s">
        <v>15751</v>
      </c>
      <c r="B9568" t="str">
        <f>'8C'!$AJ$42</f>
        <v>B0003EBT_EP</v>
      </c>
      <c r="F9568" t="str">
        <f>IF(ISBLANK('8C'!$I$42),"",'8C'!$I$42)</f>
        <v/>
      </c>
    </row>
    <row r="9569" spans="1:6">
      <c r="A9569" t="s">
        <v>15751</v>
      </c>
      <c r="B9569" t="str">
        <f>'8C'!$AK$42</f>
        <v>B0003EBT_HP</v>
      </c>
      <c r="F9569" t="str">
        <f>IF(ISBLANK('8C'!$J$42),"",'8C'!$J$42)</f>
        <v/>
      </c>
    </row>
    <row r="9570" spans="1:6">
      <c r="A9570" t="s">
        <v>15751</v>
      </c>
      <c r="B9570" t="str">
        <f>'8C'!$AL$42</f>
        <v>B0003EBT_BP</v>
      </c>
      <c r="F9570" t="str">
        <f>IF(ISBLANK('8C'!$K$42),"",'8C'!$K$42)</f>
        <v/>
      </c>
    </row>
    <row r="9571" spans="1:6">
      <c r="A9571" t="s">
        <v>15751</v>
      </c>
      <c r="B9571" t="str">
        <f>'8C'!$AM$42</f>
        <v>B0002EBT_TP</v>
      </c>
      <c r="F9571">
        <f>IF(ISBLANK('8C'!$L$42),"",'8C'!$L$42)</f>
        <v>0</v>
      </c>
    </row>
    <row r="9572" spans="1:6">
      <c r="A9572" t="s">
        <v>15751</v>
      </c>
      <c r="B9572" t="str">
        <f>'8C'!$AF$46</f>
        <v>B0002PBM_EM</v>
      </c>
      <c r="F9572" t="str">
        <f>IF(ISBLANK('8C'!$E$46),"",'8C'!$E$46)</f>
        <v/>
      </c>
    </row>
    <row r="9573" spans="1:6">
      <c r="A9573" t="s">
        <v>15752</v>
      </c>
      <c r="B9573" t="str">
        <f>'8D'!$T$8</f>
        <v>BN5611INC</v>
      </c>
      <c r="F9573" t="str">
        <f>IF(ISBLANK('8D'!$E$8),"",'8D'!$E$8)</f>
        <v/>
      </c>
    </row>
    <row r="9574" spans="1:6">
      <c r="A9574" t="s">
        <v>15752</v>
      </c>
      <c r="B9574" t="str">
        <f>'8D'!$U$8</f>
        <v>BN5611TPS</v>
      </c>
      <c r="F9574" t="str">
        <f>IF(ISBLANK('8D'!$F$8),"",'8D'!$F$8)</f>
        <v/>
      </c>
    </row>
    <row r="9575" spans="1:6">
      <c r="A9575" t="s">
        <v>15752</v>
      </c>
      <c r="B9575" t="str">
        <f>'8D'!$T$9</f>
        <v>BN5612INC</v>
      </c>
      <c r="F9575" t="str">
        <f>IF(ISBLANK('8D'!$E$9),"",'8D'!$E$9)</f>
        <v/>
      </c>
    </row>
    <row r="9576" spans="1:6">
      <c r="A9576" t="s">
        <v>15752</v>
      </c>
      <c r="B9576" t="str">
        <f>'8D'!$U$9</f>
        <v>BN5612TPS</v>
      </c>
      <c r="F9576" t="str">
        <f>IF(ISBLANK('8D'!$F$9),"",'8D'!$F$9)</f>
        <v/>
      </c>
    </row>
    <row r="9577" spans="1:6">
      <c r="A9577" t="s">
        <v>15752</v>
      </c>
      <c r="B9577" s="2079" t="str">
        <f>'8D'!$T$10</f>
        <v>BN5613INC</v>
      </c>
      <c r="F9577" t="str">
        <f>IF(ISBLANK('8D'!$E$10),"",'8D'!$E$10)</f>
        <v/>
      </c>
    </row>
    <row r="9578" spans="1:6">
      <c r="A9578" t="s">
        <v>15752</v>
      </c>
      <c r="B9578" t="str">
        <f>'8D'!$U$10</f>
        <v>BN5613TPS</v>
      </c>
      <c r="F9578" t="str">
        <f>IF(ISBLANK('8D'!$F$10),"",'8D'!$F$10)</f>
        <v/>
      </c>
    </row>
    <row r="9579" spans="1:6">
      <c r="A9579" t="s">
        <v>15752</v>
      </c>
      <c r="B9579" t="str">
        <f>'8D'!$T$11</f>
        <v>BN5614INC</v>
      </c>
      <c r="F9579" t="str">
        <f>IF(ISBLANK('8D'!$E$11),"",'8D'!$E$11)</f>
        <v/>
      </c>
    </row>
    <row r="9580" spans="1:6">
      <c r="A9580" t="s">
        <v>15752</v>
      </c>
      <c r="B9580" t="str">
        <f>'8D'!$U$11</f>
        <v>BN5614TPS</v>
      </c>
      <c r="F9580" t="str">
        <f>IF(ISBLANK('8D'!$F$11),"",'8D'!$F$11)</f>
        <v/>
      </c>
    </row>
    <row r="9581" spans="1:6">
      <c r="A9581" t="s">
        <v>15752</v>
      </c>
      <c r="B9581" t="str">
        <f>'8D'!$T$12</f>
        <v>BN5615INC</v>
      </c>
      <c r="F9581" t="str">
        <f>IF(ISBLANK('8D'!$E$12),"",'8D'!$E$12)</f>
        <v/>
      </c>
    </row>
    <row r="9582" spans="1:6">
      <c r="A9582" t="s">
        <v>15752</v>
      </c>
      <c r="B9582" t="str">
        <f>'8D'!$U$12</f>
        <v>BN5615TPS</v>
      </c>
      <c r="F9582" t="str">
        <f>IF(ISBLANK('8D'!$F$12),"",'8D'!$F$12)</f>
        <v/>
      </c>
    </row>
    <row r="9583" spans="1:6">
      <c r="A9583" t="s">
        <v>15752</v>
      </c>
      <c r="B9583" t="str">
        <f>'8D'!$T$13</f>
        <v>BN5618INC</v>
      </c>
      <c r="F9583" t="str">
        <f>IF(ISBLANK('8D'!$E$13),"",'8D'!$E$13)</f>
        <v/>
      </c>
    </row>
    <row r="9584" spans="1:6">
      <c r="A9584" t="s">
        <v>15752</v>
      </c>
      <c r="B9584" t="str">
        <f>'8D'!$U$13</f>
        <v>BN5618TPS</v>
      </c>
      <c r="F9584" t="str">
        <f>IF(ISBLANK('8D'!$F$13),"",'8D'!$F$13)</f>
        <v/>
      </c>
    </row>
    <row r="9585" spans="1:6">
      <c r="A9585" t="s">
        <v>15752</v>
      </c>
      <c r="B9585" t="str">
        <f>'8D'!$T$14</f>
        <v>BN5619INC</v>
      </c>
      <c r="F9585">
        <f>IF(ISBLANK('8D'!$E$14),"",'8D'!$E$14)</f>
        <v>0</v>
      </c>
    </row>
    <row r="9586" spans="1:6">
      <c r="A9586" t="s">
        <v>15752</v>
      </c>
      <c r="B9586" t="str">
        <f>'8D'!$U$14</f>
        <v>BN5619TPS</v>
      </c>
      <c r="F9586">
        <f>IF(ISBLANK('8D'!$F$14),"",'8D'!$F$14)</f>
        <v>0</v>
      </c>
    </row>
    <row r="9587" spans="1:6">
      <c r="A9587" t="s">
        <v>15752</v>
      </c>
      <c r="B9587" t="str">
        <f>'8D'!$T$17</f>
        <v>BN5620INC</v>
      </c>
      <c r="F9587" t="str">
        <f>IF(ISBLANK('8D'!$E$17),"",'8D'!$E$17)</f>
        <v/>
      </c>
    </row>
    <row r="9588" spans="1:6">
      <c r="A9588" t="s">
        <v>15752</v>
      </c>
      <c r="B9588" t="str">
        <f>'8D'!$U$17</f>
        <v>BN5620TPS</v>
      </c>
      <c r="F9588" t="str">
        <f>IF(ISBLANK('8D'!$F$17),"",'8D'!$F$17)</f>
        <v/>
      </c>
    </row>
    <row r="9589" spans="1:6">
      <c r="A9589" t="s">
        <v>15752</v>
      </c>
      <c r="B9589" t="str">
        <f>'8D'!$T$18</f>
        <v>BN5621INC</v>
      </c>
      <c r="F9589" t="str">
        <f>IF(ISBLANK('8D'!$E$18),"",'8D'!$E$18)</f>
        <v/>
      </c>
    </row>
    <row r="9590" spans="1:6">
      <c r="A9590" t="s">
        <v>15752</v>
      </c>
      <c r="B9590" t="str">
        <f>'8D'!$U$18</f>
        <v>BN5621TPS</v>
      </c>
      <c r="F9590" t="str">
        <f>IF(ISBLANK('8D'!$F$18),"",'8D'!$F$18)</f>
        <v/>
      </c>
    </row>
    <row r="9591" spans="1:6">
      <c r="A9591" t="s">
        <v>15752</v>
      </c>
      <c r="B9591" t="str">
        <f>'8D'!$T$19</f>
        <v>BN5622INC</v>
      </c>
      <c r="F9591" t="str">
        <f>IF(ISBLANK('8D'!$E$19),"",'8D'!$E$19)</f>
        <v/>
      </c>
    </row>
    <row r="9592" spans="1:6">
      <c r="A9592" t="s">
        <v>15752</v>
      </c>
      <c r="B9592" t="str">
        <f>'8D'!$U$19</f>
        <v>BN5622TPS</v>
      </c>
      <c r="F9592" t="str">
        <f>IF(ISBLANK('8D'!$F$19),"",'8D'!$F$19)</f>
        <v/>
      </c>
    </row>
    <row r="9593" spans="1:6">
      <c r="A9593" t="s">
        <v>15752</v>
      </c>
      <c r="B9593" t="str">
        <f>'8D'!$T$20</f>
        <v>BN5623INC</v>
      </c>
      <c r="F9593" t="str">
        <f>IF(ISBLANK('8D'!$E$20),"",'8D'!$E$20)</f>
        <v/>
      </c>
    </row>
    <row r="9594" spans="1:6">
      <c r="A9594" t="s">
        <v>15752</v>
      </c>
      <c r="B9594" t="str">
        <f>'8D'!$U$20</f>
        <v>BN5623TPS</v>
      </c>
      <c r="F9594" t="str">
        <f>IF(ISBLANK('8D'!$F$20),"",'8D'!$F$20)</f>
        <v/>
      </c>
    </row>
    <row r="9595" spans="1:6">
      <c r="A9595" t="s">
        <v>15752</v>
      </c>
      <c r="B9595" t="str">
        <f>'8D'!$T$21</f>
        <v>BN5624INC</v>
      </c>
      <c r="F9595" t="str">
        <f>IF(ISBLANK('8D'!$E$21),"",'8D'!$E$21)</f>
        <v/>
      </c>
    </row>
    <row r="9596" spans="1:6">
      <c r="A9596" t="s">
        <v>15752</v>
      </c>
      <c r="B9596" t="str">
        <f>'8D'!$U$21</f>
        <v>BN5624TPS</v>
      </c>
      <c r="F9596" t="str">
        <f>IF(ISBLANK('8D'!$F$21),"",'8D'!$F$21)</f>
        <v/>
      </c>
    </row>
    <row r="9597" spans="1:6">
      <c r="A9597" t="s">
        <v>15752</v>
      </c>
      <c r="B9597" t="str">
        <f>'8D'!$T$22</f>
        <v>BN5625INC</v>
      </c>
      <c r="F9597">
        <f>IF(ISBLANK('8D'!$E$22),"",'8D'!$E$22)</f>
        <v>0</v>
      </c>
    </row>
    <row r="9598" spans="1:6">
      <c r="A9598" t="s">
        <v>15752</v>
      </c>
      <c r="B9598" t="str">
        <f>'8D'!$U$22</f>
        <v>BN5625TPS</v>
      </c>
      <c r="F9598">
        <f>IF(ISBLANK('8D'!$F$22),"",'8D'!$F$22)</f>
        <v>0</v>
      </c>
    </row>
    <row r="9599" spans="1:6">
      <c r="A9599" t="s">
        <v>15696</v>
      </c>
      <c r="B9599" t="str">
        <f>'9A'!$AN$8</f>
        <v>IC5001CYA</v>
      </c>
      <c r="F9599" t="str">
        <f>IF(ISBLANK('9A'!$E$8),"",'9A'!$E$8)</f>
        <v/>
      </c>
    </row>
    <row r="9600" spans="1:6">
      <c r="A9600" t="s">
        <v>15696</v>
      </c>
      <c r="B9600" t="str">
        <f>'9A'!$AN$11</f>
        <v>IC5002CYA</v>
      </c>
      <c r="F9600" t="str">
        <f>IF(ISBLANK('9A'!$E$11),"",'9A'!$E$11)</f>
        <v/>
      </c>
    </row>
    <row r="9601" spans="1:6">
      <c r="A9601" t="s">
        <v>15696</v>
      </c>
      <c r="B9601" t="str">
        <f>'9A'!$AN$12</f>
        <v>IC5003CYA</v>
      </c>
      <c r="F9601" t="str">
        <f>IF(ISBLANK('9A'!$E$12),"",'9A'!$E$12)</f>
        <v/>
      </c>
    </row>
    <row r="9602" spans="1:6">
      <c r="A9602" t="s">
        <v>15696</v>
      </c>
      <c r="B9602" t="str">
        <f>'9A'!$AN$13</f>
        <v>BO_9784058</v>
      </c>
      <c r="F9602" t="str">
        <f>IF(ISBLANK('9A'!$E$13),"",'9A'!$E$13)</f>
        <v/>
      </c>
    </row>
    <row r="9603" spans="1:6">
      <c r="A9603" t="s">
        <v>15696</v>
      </c>
      <c r="B9603" t="str">
        <f>'9A'!$AN$14</f>
        <v>IC5004CYA</v>
      </c>
      <c r="F9603" t="str">
        <f>IF(ISBLANK('9A'!$E$14),"",'9A'!$E$14)</f>
        <v/>
      </c>
    </row>
    <row r="9604" spans="1:6">
      <c r="A9604" t="s">
        <v>15696</v>
      </c>
      <c r="B9604" t="str">
        <f>'9A'!$AN$15</f>
        <v>IC5005CYA</v>
      </c>
      <c r="F9604" t="str">
        <f>IF(ISBLANK('9A'!$E$15),"",'9A'!$E$15)</f>
        <v/>
      </c>
    </row>
    <row r="9605" spans="1:6">
      <c r="A9605" t="s">
        <v>15696</v>
      </c>
      <c r="B9605" t="str">
        <f>'9A'!$AN$16</f>
        <v>IC5006CYA</v>
      </c>
      <c r="F9605" t="str">
        <f>IF(ISBLANK('9A'!$E$16),"",'9A'!$E$16)</f>
        <v/>
      </c>
    </row>
    <row r="9606" spans="1:6">
      <c r="A9606" t="s">
        <v>15696</v>
      </c>
      <c r="B9606" t="str">
        <f>'9A'!$AN$19</f>
        <v>BO_2962522</v>
      </c>
      <c r="F9606" t="str">
        <f>IF(ISBLANK('9A'!$E$19),"",'9A'!$E$19)</f>
        <v/>
      </c>
    </row>
    <row r="9607" spans="1:6">
      <c r="A9607" t="s">
        <v>15696</v>
      </c>
      <c r="B9607" t="str">
        <f>'9A'!$AL$25</f>
        <v>BO_4593973</v>
      </c>
      <c r="F9607" t="str">
        <f>IF(ISBLANK('9A'!$C$25),"",'9A'!$C$25)</f>
        <v/>
      </c>
    </row>
    <row r="9608" spans="1:6">
      <c r="A9608" t="s">
        <v>15696</v>
      </c>
      <c r="B9608" t="str">
        <f>'9A'!$AM$25</f>
        <v>BO_6262597</v>
      </c>
      <c r="F9608" t="str">
        <f>IF(ISBLANK('9A'!$D$25),"",'9A'!$D$25)</f>
        <v/>
      </c>
    </row>
    <row r="9609" spans="1:6">
      <c r="A9609" t="s">
        <v>15696</v>
      </c>
      <c r="B9609" t="str">
        <f>'9A'!$AN$25</f>
        <v>BO_5728166</v>
      </c>
      <c r="F9609" t="str">
        <f>IF(ISBLANK('9A'!$E$25),"",'9A'!$E$25)</f>
        <v/>
      </c>
    </row>
    <row r="9610" spans="1:6">
      <c r="A9610" t="s">
        <v>15696</v>
      </c>
      <c r="B9610" t="str">
        <f>'9A'!$AO$25</f>
        <v>BO_9595975</v>
      </c>
      <c r="F9610" t="str">
        <f>IF(ISBLANK('9A'!$F$25),"",'9A'!$F$25)</f>
        <v/>
      </c>
    </row>
    <row r="9611" spans="1:6">
      <c r="A9611" t="s">
        <v>15696</v>
      </c>
      <c r="B9611" t="str">
        <f>'9A'!$AP$25</f>
        <v>BO_8753577</v>
      </c>
      <c r="F9611">
        <f>IF(ISBLANK('9A'!$G$25),"",'9A'!$G$25)</f>
        <v>0</v>
      </c>
    </row>
    <row r="9612" spans="1:6">
      <c r="A9612" t="s">
        <v>15696</v>
      </c>
      <c r="B9612" t="str">
        <f>'9A'!$AQ$25</f>
        <v>BO_7166343</v>
      </c>
      <c r="F9612" t="str">
        <f>IF(ISBLANK('9A'!$H$25),"",'9A'!$H$25)</f>
        <v/>
      </c>
    </row>
    <row r="9613" spans="1:6">
      <c r="A9613" t="s">
        <v>15696</v>
      </c>
      <c r="B9613" t="str">
        <f>'9A'!$AR$25</f>
        <v>BO_7374000</v>
      </c>
      <c r="F9613" t="str">
        <f>IF(ISBLANK('9A'!$I$25),"",'9A'!$I$25)</f>
        <v/>
      </c>
    </row>
    <row r="9614" spans="1:6">
      <c r="A9614" t="s">
        <v>15696</v>
      </c>
      <c r="B9614" t="str">
        <f>'9A'!$AS$25</f>
        <v>BO_2253155</v>
      </c>
      <c r="F9614">
        <f>IF(ISBLANK('9A'!$J$25),"",'9A'!$J$25)</f>
        <v>0</v>
      </c>
    </row>
    <row r="9615" spans="1:6">
      <c r="A9615" t="s">
        <v>15696</v>
      </c>
      <c r="B9615" t="str">
        <f>'9A'!$AT$25</f>
        <v>BO_3373114</v>
      </c>
      <c r="F9615" t="str">
        <f>IF(ISBLANK('9A'!$K$25),"",'9A'!$K$25)</f>
        <v/>
      </c>
    </row>
    <row r="9616" spans="1:6">
      <c r="A9616" t="s">
        <v>15696</v>
      </c>
      <c r="B9616" t="str">
        <f>'9A'!$AU$25</f>
        <v>BO_7640563</v>
      </c>
      <c r="F9616" t="str">
        <f>IF(ISBLANK('9A'!$L$25),"",'9A'!$L$25)</f>
        <v/>
      </c>
    </row>
    <row r="9617" spans="1:6">
      <c r="A9617" t="s">
        <v>15696</v>
      </c>
      <c r="B9617" t="str">
        <f>'9A'!$AV$25</f>
        <v>BO23_7640563</v>
      </c>
      <c r="F9617" t="str">
        <f>IF(ISBLANK('9A'!$M$25),"",'9A'!$M$25)</f>
        <v/>
      </c>
    </row>
    <row r="9618" spans="1:6">
      <c r="A9618" t="s">
        <v>15696</v>
      </c>
      <c r="B9618" t="str">
        <f>'9A'!$AW$25</f>
        <v>BO_3165168</v>
      </c>
      <c r="F9618" t="str">
        <f>IF(ISBLANK('9A'!$N$25),"",'9A'!$N$25)</f>
        <v/>
      </c>
    </row>
    <row r="9619" spans="1:6">
      <c r="A9619" t="s">
        <v>15696</v>
      </c>
      <c r="B9619" t="str">
        <f>'9A'!$AX$25</f>
        <v>BO23_3165168</v>
      </c>
      <c r="F9619" t="str">
        <f>IF(ISBLANK('9A'!$O$25),"",'9A'!$O$25)</f>
        <v/>
      </c>
    </row>
    <row r="9620" spans="1:6">
      <c r="A9620" t="s">
        <v>15696</v>
      </c>
      <c r="B9620" t="str">
        <f>'9A'!$AY$25</f>
        <v>BO25_6540_TOT</v>
      </c>
      <c r="F9620" t="str">
        <f>IF(ISBLANK('9A'!$P$25),"",'9A'!$P$25)</f>
        <v/>
      </c>
    </row>
    <row r="9621" spans="1:6">
      <c r="A9621" t="s">
        <v>15696</v>
      </c>
      <c r="B9621" t="str">
        <f>'9A'!$AL$26</f>
        <v>BO_1864509</v>
      </c>
      <c r="F9621" t="str">
        <f>IF(ISBLANK('9A'!$C$26),"",'9A'!$C$26)</f>
        <v/>
      </c>
    </row>
    <row r="9622" spans="1:6">
      <c r="A9622" t="s">
        <v>15696</v>
      </c>
      <c r="B9622" t="str">
        <f>'9A'!$AM$26</f>
        <v>BO_4539015</v>
      </c>
      <c r="F9622" t="str">
        <f>IF(ISBLANK('9A'!$D$26),"",'9A'!$D$26)</f>
        <v/>
      </c>
    </row>
    <row r="9623" spans="1:6">
      <c r="A9623" t="s">
        <v>15696</v>
      </c>
      <c r="B9623" t="str">
        <f>'9A'!$AN$26</f>
        <v>BO_3673371</v>
      </c>
      <c r="F9623" t="str">
        <f>IF(ISBLANK('9A'!$E$26),"",'9A'!$E$26)</f>
        <v/>
      </c>
    </row>
    <row r="9624" spans="1:6">
      <c r="A9624" t="s">
        <v>15696</v>
      </c>
      <c r="B9624" t="str">
        <f>'9A'!$AO$26</f>
        <v>BO_9135301</v>
      </c>
      <c r="F9624" t="str">
        <f>IF(ISBLANK('9A'!$F$26),"",'9A'!$F$26)</f>
        <v/>
      </c>
    </row>
    <row r="9625" spans="1:6">
      <c r="A9625" t="s">
        <v>15696</v>
      </c>
      <c r="B9625" t="str">
        <f>'9A'!$AP$26</f>
        <v>BO_5022348</v>
      </c>
      <c r="F9625">
        <f>IF(ISBLANK('9A'!$G$26),"",'9A'!$G$26)</f>
        <v>0</v>
      </c>
    </row>
    <row r="9626" spans="1:6">
      <c r="A9626" t="s">
        <v>15696</v>
      </c>
      <c r="B9626" t="str">
        <f>'9A'!$AQ$26</f>
        <v>BO_297806</v>
      </c>
      <c r="F9626" t="str">
        <f>IF(ISBLANK('9A'!$H$26),"",'9A'!$H$26)</f>
        <v/>
      </c>
    </row>
    <row r="9627" spans="1:6">
      <c r="A9627" t="s">
        <v>15696</v>
      </c>
      <c r="B9627" t="str">
        <f>'9A'!$AR$26</f>
        <v>BO_1679948</v>
      </c>
      <c r="F9627" t="str">
        <f>IF(ISBLANK('9A'!$I$26),"",'9A'!$I$26)</f>
        <v/>
      </c>
    </row>
    <row r="9628" spans="1:6">
      <c r="A9628" t="s">
        <v>15696</v>
      </c>
      <c r="B9628" t="str">
        <f>'9A'!$AS$26</f>
        <v>BO_1088090</v>
      </c>
      <c r="F9628">
        <f>IF(ISBLANK('9A'!$J$26),"",'9A'!$J$26)</f>
        <v>0</v>
      </c>
    </row>
    <row r="9629" spans="1:6">
      <c r="A9629" t="s">
        <v>15696</v>
      </c>
      <c r="B9629" t="str">
        <f>'9A'!$AT$26</f>
        <v>BO_943397</v>
      </c>
      <c r="F9629" t="str">
        <f>IF(ISBLANK('9A'!$K$26),"",'9A'!$K$26)</f>
        <v/>
      </c>
    </row>
    <row r="9630" spans="1:6">
      <c r="A9630" t="s">
        <v>15696</v>
      </c>
      <c r="B9630" t="str">
        <f>'9A'!$AU$26</f>
        <v>BO_487889</v>
      </c>
      <c r="F9630" t="str">
        <f>IF(ISBLANK('9A'!$L$26),"",'9A'!$L$26)</f>
        <v/>
      </c>
    </row>
    <row r="9631" spans="1:6">
      <c r="A9631" t="s">
        <v>15696</v>
      </c>
      <c r="B9631" t="str">
        <f>'9A'!$AV$26</f>
        <v>BO23_487889</v>
      </c>
      <c r="F9631" t="str">
        <f>IF(ISBLANK('9A'!$M$26),"",'9A'!$M$26)</f>
        <v/>
      </c>
    </row>
    <row r="9632" spans="1:6">
      <c r="A9632" t="s">
        <v>15696</v>
      </c>
      <c r="B9632" t="str">
        <f>'9A'!$AW$26</f>
        <v>BO_3137918</v>
      </c>
      <c r="F9632" t="str">
        <f>IF(ISBLANK('9A'!$N$26),"",'9A'!$N$26)</f>
        <v/>
      </c>
    </row>
    <row r="9633" spans="1:6">
      <c r="A9633" t="s">
        <v>15696</v>
      </c>
      <c r="B9633" t="str">
        <f>'9A'!$AX$26</f>
        <v>BO23_3137918</v>
      </c>
      <c r="F9633" t="str">
        <f>IF(ISBLANK('9A'!$O$26),"",'9A'!$O$26)</f>
        <v/>
      </c>
    </row>
    <row r="9634" spans="1:6">
      <c r="A9634" t="s">
        <v>15696</v>
      </c>
      <c r="B9634" t="str">
        <f>'9A'!$AY$26</f>
        <v>BO25_6541_TOT</v>
      </c>
      <c r="F9634" t="str">
        <f>IF(ISBLANK('9A'!$P$26),"",'9A'!$P$26)</f>
        <v/>
      </c>
    </row>
    <row r="9635" spans="1:6">
      <c r="A9635" t="s">
        <v>15696</v>
      </c>
      <c r="B9635" t="str">
        <f>'9A'!$AL$27</f>
        <v>BO_6235227</v>
      </c>
      <c r="F9635" t="str">
        <f>IF(ISBLANK('9A'!$C$27),"",'9A'!$C$27)</f>
        <v/>
      </c>
    </row>
    <row r="9636" spans="1:6">
      <c r="A9636" t="s">
        <v>15696</v>
      </c>
      <c r="B9636" t="str">
        <f>'9A'!$AM$27</f>
        <v>BO_626958</v>
      </c>
      <c r="F9636" t="str">
        <f>IF(ISBLANK('9A'!$D$27),"",'9A'!$D$27)</f>
        <v/>
      </c>
    </row>
    <row r="9637" spans="1:6">
      <c r="A9637" t="s">
        <v>15696</v>
      </c>
      <c r="B9637" t="str">
        <f>'9A'!$AN$27</f>
        <v>BO_3551548</v>
      </c>
      <c r="F9637" t="str">
        <f>IF(ISBLANK('9A'!$E$27),"",'9A'!$E$27)</f>
        <v/>
      </c>
    </row>
    <row r="9638" spans="1:6">
      <c r="A9638" t="s">
        <v>15696</v>
      </c>
      <c r="B9638" t="str">
        <f>'9A'!$AO$27</f>
        <v>BO_592209</v>
      </c>
      <c r="F9638" t="str">
        <f>IF(ISBLANK('9A'!$F$27),"",'9A'!$F$27)</f>
        <v/>
      </c>
    </row>
    <row r="9639" spans="1:6">
      <c r="A9639" t="s">
        <v>15696</v>
      </c>
      <c r="B9639" t="str">
        <f>'9A'!$AP$27</f>
        <v>BO_9994906</v>
      </c>
      <c r="F9639">
        <f>IF(ISBLANK('9A'!$G$27),"",'9A'!$G$27)</f>
        <v>0</v>
      </c>
    </row>
    <row r="9640" spans="1:6">
      <c r="A9640" t="s">
        <v>15696</v>
      </c>
      <c r="B9640" t="str">
        <f>'9A'!$AQ$27</f>
        <v>BO_8735056</v>
      </c>
      <c r="F9640" t="str">
        <f>IF(ISBLANK('9A'!$H$27),"",'9A'!$H$27)</f>
        <v/>
      </c>
    </row>
    <row r="9641" spans="1:6">
      <c r="A9641" t="s">
        <v>15696</v>
      </c>
      <c r="B9641" t="str">
        <f>'9A'!$AR$27</f>
        <v>BO_4236024</v>
      </c>
      <c r="F9641" t="str">
        <f>IF(ISBLANK('9A'!$I$27),"",'9A'!$I$27)</f>
        <v/>
      </c>
    </row>
    <row r="9642" spans="1:6">
      <c r="A9642" t="s">
        <v>15696</v>
      </c>
      <c r="B9642" t="str">
        <f>'9A'!$AS$27</f>
        <v>BO_366046</v>
      </c>
      <c r="F9642">
        <f>IF(ISBLANK('9A'!$J$27),"",'9A'!$J$27)</f>
        <v>0</v>
      </c>
    </row>
    <row r="9643" spans="1:6">
      <c r="A9643" t="s">
        <v>15696</v>
      </c>
      <c r="B9643" t="str">
        <f>'9A'!$AT$27</f>
        <v>BO_9666744</v>
      </c>
      <c r="F9643" t="str">
        <f>IF(ISBLANK('9A'!$K$27),"",'9A'!$K$27)</f>
        <v/>
      </c>
    </row>
    <row r="9644" spans="1:6">
      <c r="A9644" t="s">
        <v>15696</v>
      </c>
      <c r="B9644" t="str">
        <f>'9A'!$AU$27</f>
        <v>BO_1126087</v>
      </c>
      <c r="F9644" t="str">
        <f>IF(ISBLANK('9A'!$L$27),"",'9A'!$L$27)</f>
        <v/>
      </c>
    </row>
    <row r="9645" spans="1:6">
      <c r="A9645" t="s">
        <v>15696</v>
      </c>
      <c r="B9645" t="str">
        <f>'9A'!$AV$27</f>
        <v>BO23_1126087</v>
      </c>
      <c r="F9645" t="str">
        <f>IF(ISBLANK('9A'!$M$27),"",'9A'!$M$27)</f>
        <v/>
      </c>
    </row>
    <row r="9646" spans="1:6">
      <c r="A9646" t="s">
        <v>15696</v>
      </c>
      <c r="B9646" t="str">
        <f>'9A'!$AW$27</f>
        <v>BO_8687860</v>
      </c>
      <c r="F9646" t="str">
        <f>IF(ISBLANK('9A'!$N$27),"",'9A'!$N$27)</f>
        <v/>
      </c>
    </row>
    <row r="9647" spans="1:6">
      <c r="A9647" t="s">
        <v>15696</v>
      </c>
      <c r="B9647" t="str">
        <f>'9A'!$AX$27</f>
        <v>BO23_8687860</v>
      </c>
      <c r="F9647" t="str">
        <f>IF(ISBLANK('9A'!$O$27),"",'9A'!$O$27)</f>
        <v/>
      </c>
    </row>
    <row r="9648" spans="1:6">
      <c r="A9648" t="s">
        <v>15696</v>
      </c>
      <c r="B9648" t="str">
        <f>'9A'!$AY$27</f>
        <v>BO25_6542_TOT</v>
      </c>
      <c r="F9648" t="str">
        <f>IF(ISBLANK('9A'!$P$27),"",'9A'!$P$27)</f>
        <v/>
      </c>
    </row>
    <row r="9649" spans="1:6">
      <c r="A9649" t="s">
        <v>15696</v>
      </c>
      <c r="B9649" t="str">
        <f>'9A'!$AL$28</f>
        <v>BO_1343884</v>
      </c>
      <c r="F9649" t="str">
        <f>IF(ISBLANK('9A'!$C$28),"",'9A'!$C$28)</f>
        <v/>
      </c>
    </row>
    <row r="9650" spans="1:6">
      <c r="A9650" t="s">
        <v>15696</v>
      </c>
      <c r="B9650" t="str">
        <f>'9A'!$AM$28</f>
        <v>BO_3435854</v>
      </c>
      <c r="F9650" t="str">
        <f>IF(ISBLANK('9A'!$D$28),"",'9A'!$D$28)</f>
        <v/>
      </c>
    </row>
    <row r="9651" spans="1:6">
      <c r="A9651" t="s">
        <v>15696</v>
      </c>
      <c r="B9651" t="str">
        <f>'9A'!$AN$28</f>
        <v>BO_8245468</v>
      </c>
      <c r="F9651" t="str">
        <f>IF(ISBLANK('9A'!$E$28),"",'9A'!$E$28)</f>
        <v/>
      </c>
    </row>
    <row r="9652" spans="1:6">
      <c r="A9652" t="s">
        <v>15696</v>
      </c>
      <c r="B9652" t="str">
        <f>'9A'!$AO$28</f>
        <v>BO_5801516</v>
      </c>
      <c r="F9652" t="str">
        <f>IF(ISBLANK('9A'!$F$28),"",'9A'!$F$28)</f>
        <v/>
      </c>
    </row>
    <row r="9653" spans="1:6">
      <c r="A9653" t="s">
        <v>15696</v>
      </c>
      <c r="B9653" t="str">
        <f>'9A'!$AP$28</f>
        <v>BO_4235757</v>
      </c>
      <c r="F9653">
        <f>IF(ISBLANK('9A'!$G$28),"",'9A'!$G$28)</f>
        <v>0</v>
      </c>
    </row>
    <row r="9654" spans="1:6">
      <c r="A9654" t="s">
        <v>15696</v>
      </c>
      <c r="B9654" t="str">
        <f>'9A'!$AQ$28</f>
        <v>BO_1697609</v>
      </c>
      <c r="F9654" t="str">
        <f>IF(ISBLANK('9A'!$H$28),"",'9A'!$H$28)</f>
        <v/>
      </c>
    </row>
    <row r="9655" spans="1:6">
      <c r="A9655" t="s">
        <v>15696</v>
      </c>
      <c r="B9655" t="str">
        <f>'9A'!$AR$28</f>
        <v>BO_1263220</v>
      </c>
      <c r="F9655" t="str">
        <f>IF(ISBLANK('9A'!$I$28),"",'9A'!$I$28)</f>
        <v/>
      </c>
    </row>
    <row r="9656" spans="1:6">
      <c r="A9656" t="s">
        <v>15696</v>
      </c>
      <c r="B9656" t="str">
        <f>'9A'!$AS$28</f>
        <v>BO_3803198</v>
      </c>
      <c r="F9656">
        <f>IF(ISBLANK('9A'!$J$28),"",'9A'!$J$28)</f>
        <v>0</v>
      </c>
    </row>
    <row r="9657" spans="1:6">
      <c r="A9657" t="s">
        <v>15696</v>
      </c>
      <c r="B9657" t="str">
        <f>'9A'!$AT$28</f>
        <v>BO_6300866</v>
      </c>
      <c r="F9657" t="str">
        <f>IF(ISBLANK('9A'!$K$28),"",'9A'!$K$28)</f>
        <v/>
      </c>
    </row>
    <row r="9658" spans="1:6">
      <c r="A9658" t="s">
        <v>15696</v>
      </c>
      <c r="B9658" t="str">
        <f>'9A'!$AU$28</f>
        <v>BO_2005000</v>
      </c>
      <c r="F9658" t="str">
        <f>IF(ISBLANK('9A'!$L$28),"",'9A'!$L$28)</f>
        <v/>
      </c>
    </row>
    <row r="9659" spans="1:6">
      <c r="A9659" t="s">
        <v>15696</v>
      </c>
      <c r="B9659" t="str">
        <f>'9A'!$AV$28</f>
        <v>BO23_2005000</v>
      </c>
      <c r="F9659" t="str">
        <f>IF(ISBLANK('9A'!$M$28),"",'9A'!$M$28)</f>
        <v/>
      </c>
    </row>
    <row r="9660" spans="1:6">
      <c r="A9660" t="s">
        <v>15696</v>
      </c>
      <c r="B9660" t="str">
        <f>'9A'!$AW$28</f>
        <v>BO_3004429</v>
      </c>
      <c r="F9660" t="str">
        <f>IF(ISBLANK('9A'!$N$28),"",'9A'!$N$28)</f>
        <v/>
      </c>
    </row>
    <row r="9661" spans="1:6">
      <c r="A9661" t="s">
        <v>15696</v>
      </c>
      <c r="B9661" t="str">
        <f>'9A'!$AX$28</f>
        <v>BO23_3004429</v>
      </c>
      <c r="F9661" t="str">
        <f>IF(ISBLANK('9A'!$O$28),"",'9A'!$O$28)</f>
        <v/>
      </c>
    </row>
    <row r="9662" spans="1:6">
      <c r="A9662" t="s">
        <v>15696</v>
      </c>
      <c r="B9662" t="str">
        <f>'9A'!$AY$28</f>
        <v>BO25_6543_TOT</v>
      </c>
      <c r="F9662" t="str">
        <f>IF(ISBLANK('9A'!$P$28),"",'9A'!$P$28)</f>
        <v/>
      </c>
    </row>
    <row r="9663" spans="1:6">
      <c r="A9663" t="s">
        <v>15696</v>
      </c>
      <c r="B9663" t="str">
        <f>'9A'!$AL$29</f>
        <v>BO_9121046</v>
      </c>
      <c r="F9663" t="str">
        <f>IF(ISBLANK('9A'!$C$29),"",'9A'!$C$29)</f>
        <v/>
      </c>
    </row>
    <row r="9664" spans="1:6">
      <c r="A9664" t="s">
        <v>15696</v>
      </c>
      <c r="B9664" t="str">
        <f>'9A'!$AM$29</f>
        <v>BO_1037964</v>
      </c>
      <c r="F9664" t="str">
        <f>IF(ISBLANK('9A'!$D$29),"",'9A'!$D$29)</f>
        <v/>
      </c>
    </row>
    <row r="9665" spans="1:6">
      <c r="A9665" t="s">
        <v>15696</v>
      </c>
      <c r="B9665" t="str">
        <f>'9A'!$AN$29</f>
        <v>BO_9197207</v>
      </c>
      <c r="F9665" t="str">
        <f>IF(ISBLANK('9A'!$E$29),"",'9A'!$E$29)</f>
        <v/>
      </c>
    </row>
    <row r="9666" spans="1:6">
      <c r="A9666" t="s">
        <v>15696</v>
      </c>
      <c r="B9666" t="str">
        <f>'9A'!$AO$29</f>
        <v>BO_7748929</v>
      </c>
      <c r="F9666" t="str">
        <f>IF(ISBLANK('9A'!$F$29),"",'9A'!$F$29)</f>
        <v/>
      </c>
    </row>
    <row r="9667" spans="1:6">
      <c r="A9667" t="s">
        <v>15696</v>
      </c>
      <c r="B9667" t="str">
        <f>'9A'!$AP$29</f>
        <v>BO_2536664</v>
      </c>
      <c r="F9667">
        <f>IF(ISBLANK('9A'!$G$29),"",'9A'!$G$29)</f>
        <v>0</v>
      </c>
    </row>
    <row r="9668" spans="1:6">
      <c r="A9668" t="s">
        <v>15696</v>
      </c>
      <c r="B9668" t="str">
        <f>'9A'!$AQ$29</f>
        <v>BO_3860065</v>
      </c>
      <c r="F9668" t="str">
        <f>IF(ISBLANK('9A'!$H$29),"",'9A'!$H$29)</f>
        <v/>
      </c>
    </row>
    <row r="9669" spans="1:6">
      <c r="A9669" t="s">
        <v>15696</v>
      </c>
      <c r="B9669" t="str">
        <f>'9A'!$AR$29</f>
        <v>BO_9321288</v>
      </c>
      <c r="F9669" t="str">
        <f>IF(ISBLANK('9A'!$I$29),"",'9A'!$I$29)</f>
        <v/>
      </c>
    </row>
    <row r="9670" spans="1:6">
      <c r="A9670" t="s">
        <v>15696</v>
      </c>
      <c r="B9670" t="str">
        <f>'9A'!$AS$29</f>
        <v>BO_1269653</v>
      </c>
      <c r="F9670">
        <f>IF(ISBLANK('9A'!$J$29),"",'9A'!$J$29)</f>
        <v>0</v>
      </c>
    </row>
    <row r="9671" spans="1:6">
      <c r="A9671" t="s">
        <v>15696</v>
      </c>
      <c r="B9671" t="str">
        <f>'9A'!$AT$29</f>
        <v>BO_1927262</v>
      </c>
      <c r="F9671" t="str">
        <f>IF(ISBLANK('9A'!$K$29),"",'9A'!$K$29)</f>
        <v/>
      </c>
    </row>
    <row r="9672" spans="1:6">
      <c r="A9672" t="s">
        <v>15696</v>
      </c>
      <c r="B9672" t="str">
        <f>'9A'!$AU$29</f>
        <v>BO_1925837</v>
      </c>
      <c r="F9672" t="str">
        <f>IF(ISBLANK('9A'!$L$29),"",'9A'!$L$29)</f>
        <v/>
      </c>
    </row>
    <row r="9673" spans="1:6">
      <c r="A9673" t="s">
        <v>15696</v>
      </c>
      <c r="B9673" t="str">
        <f>'9A'!$AV$29</f>
        <v>BO23_1925837</v>
      </c>
      <c r="F9673" t="str">
        <f>IF(ISBLANK('9A'!$M$29),"",'9A'!$M$29)</f>
        <v/>
      </c>
    </row>
    <row r="9674" spans="1:6">
      <c r="A9674" t="s">
        <v>15696</v>
      </c>
      <c r="B9674" t="str">
        <f>'9A'!$AW$29</f>
        <v>BO_3695559</v>
      </c>
      <c r="F9674" t="str">
        <f>IF(ISBLANK('9A'!$N$29),"",'9A'!$N$29)</f>
        <v/>
      </c>
    </row>
    <row r="9675" spans="1:6">
      <c r="A9675" t="s">
        <v>15696</v>
      </c>
      <c r="B9675" t="str">
        <f>'9A'!$AX$29</f>
        <v>BO23_3695559</v>
      </c>
      <c r="F9675" t="str">
        <f>IF(ISBLANK('9A'!$O$29),"",'9A'!$O$29)</f>
        <v/>
      </c>
    </row>
    <row r="9676" spans="1:6">
      <c r="A9676" t="s">
        <v>15696</v>
      </c>
      <c r="B9676" t="str">
        <f>'9A'!$AY$29</f>
        <v>BO25_6544_TOT</v>
      </c>
      <c r="F9676" t="str">
        <f>IF(ISBLANK('9A'!$P$29),"",'9A'!$P$29)</f>
        <v/>
      </c>
    </row>
    <row r="9677" spans="1:6">
      <c r="A9677" t="s">
        <v>15696</v>
      </c>
      <c r="B9677" t="str">
        <f>'9A'!$AL$30</f>
        <v>BO_2655321</v>
      </c>
      <c r="F9677" t="str">
        <f>IF(ISBLANK('9A'!$C$30),"",'9A'!$C$30)</f>
        <v/>
      </c>
    </row>
    <row r="9678" spans="1:6">
      <c r="A9678" t="s">
        <v>15696</v>
      </c>
      <c r="B9678" t="str">
        <f>'9A'!$AM$30</f>
        <v>BO_2415159</v>
      </c>
      <c r="F9678" t="str">
        <f>IF(ISBLANK('9A'!$D$30),"",'9A'!$D$30)</f>
        <v/>
      </c>
    </row>
    <row r="9679" spans="1:6">
      <c r="A9679" t="s">
        <v>15696</v>
      </c>
      <c r="B9679" t="str">
        <f>'9A'!$AN$30</f>
        <v>BO_5377351</v>
      </c>
      <c r="F9679" t="str">
        <f>IF(ISBLANK('9A'!$E$30),"",'9A'!$E$30)</f>
        <v/>
      </c>
    </row>
    <row r="9680" spans="1:6">
      <c r="A9680" t="s">
        <v>15696</v>
      </c>
      <c r="B9680" t="str">
        <f>'9A'!$AO$30</f>
        <v>BO_3494612</v>
      </c>
      <c r="F9680" t="str">
        <f>IF(ISBLANK('9A'!$F$30),"",'9A'!$F$30)</f>
        <v/>
      </c>
    </row>
    <row r="9681" spans="1:6">
      <c r="A9681" t="s">
        <v>15696</v>
      </c>
      <c r="B9681" t="str">
        <f>'9A'!$AP$30</f>
        <v>BO_9074</v>
      </c>
      <c r="F9681">
        <f>IF(ISBLANK('9A'!$G$30),"",'9A'!$G$30)</f>
        <v>0</v>
      </c>
    </row>
    <row r="9682" spans="1:6">
      <c r="A9682" t="s">
        <v>15696</v>
      </c>
      <c r="B9682" t="str">
        <f>'9A'!$AQ$30</f>
        <v>BO_405946</v>
      </c>
      <c r="F9682" t="str">
        <f>IF(ISBLANK('9A'!$H$30),"",'9A'!$H$30)</f>
        <v/>
      </c>
    </row>
    <row r="9683" spans="1:6">
      <c r="A9683" t="s">
        <v>15696</v>
      </c>
      <c r="B9683" t="str">
        <f>'9A'!$AR$30</f>
        <v>BO_1870993</v>
      </c>
      <c r="F9683" t="str">
        <f>IF(ISBLANK('9A'!$I$30),"",'9A'!$I$30)</f>
        <v/>
      </c>
    </row>
    <row r="9684" spans="1:6">
      <c r="A9684" t="s">
        <v>15696</v>
      </c>
      <c r="B9684" t="str">
        <f>'9A'!$AS$30</f>
        <v>BO_9357011</v>
      </c>
      <c r="F9684">
        <f>IF(ISBLANK('9A'!$J$30),"",'9A'!$J$30)</f>
        <v>0</v>
      </c>
    </row>
    <row r="9685" spans="1:6">
      <c r="A9685" t="s">
        <v>15696</v>
      </c>
      <c r="B9685" t="str">
        <f>'9A'!$AT$30</f>
        <v>BO_5573103</v>
      </c>
      <c r="F9685" t="str">
        <f>IF(ISBLANK('9A'!$K$30),"",'9A'!$K$30)</f>
        <v/>
      </c>
    </row>
    <row r="9686" spans="1:6">
      <c r="A9686" t="s">
        <v>15696</v>
      </c>
      <c r="B9686" t="str">
        <f>'9A'!$AU$30</f>
        <v>BO_618668</v>
      </c>
      <c r="F9686" t="str">
        <f>IF(ISBLANK('9A'!$L$30),"",'9A'!$L$30)</f>
        <v/>
      </c>
    </row>
    <row r="9687" spans="1:6">
      <c r="A9687" t="s">
        <v>15696</v>
      </c>
      <c r="B9687" t="str">
        <f>'9A'!$AV$30</f>
        <v>BO23_618668</v>
      </c>
      <c r="F9687" t="str">
        <f>IF(ISBLANK('9A'!$M$30),"",'9A'!$M$30)</f>
        <v/>
      </c>
    </row>
    <row r="9688" spans="1:6">
      <c r="A9688" t="s">
        <v>15696</v>
      </c>
      <c r="B9688" t="str">
        <f>'9A'!$AW$30</f>
        <v>BO_3075702</v>
      </c>
      <c r="F9688" t="str">
        <f>IF(ISBLANK('9A'!$N$30),"",'9A'!$N$30)</f>
        <v/>
      </c>
    </row>
    <row r="9689" spans="1:6">
      <c r="A9689" t="s">
        <v>15696</v>
      </c>
      <c r="B9689" t="str">
        <f>'9A'!$AX$30</f>
        <v>BO23_3075702</v>
      </c>
      <c r="F9689" t="str">
        <f>IF(ISBLANK('9A'!$O$30),"",'9A'!$O$30)</f>
        <v/>
      </c>
    </row>
    <row r="9690" spans="1:6">
      <c r="A9690" t="s">
        <v>15696</v>
      </c>
      <c r="B9690" t="str">
        <f>'9A'!$AY$30</f>
        <v>BO25_6545_TOT</v>
      </c>
      <c r="F9690" t="str">
        <f>IF(ISBLANK('9A'!$P$30),"",'9A'!$P$30)</f>
        <v/>
      </c>
    </row>
    <row r="9691" spans="1:6">
      <c r="A9691" t="s">
        <v>15696</v>
      </c>
      <c r="B9691" t="str">
        <f>'9A'!$AL$31</f>
        <v>BO_6408764</v>
      </c>
      <c r="F9691" t="str">
        <f>IF(ISBLANK('9A'!$C$31),"",'9A'!$C$31)</f>
        <v/>
      </c>
    </row>
    <row r="9692" spans="1:6">
      <c r="A9692" t="s">
        <v>15696</v>
      </c>
      <c r="B9692" t="str">
        <f>'9A'!$AM$31</f>
        <v>BO_7046757</v>
      </c>
      <c r="F9692" t="str">
        <f>IF(ISBLANK('9A'!$D$31),"",'9A'!$D$31)</f>
        <v/>
      </c>
    </row>
    <row r="9693" spans="1:6">
      <c r="A9693" t="s">
        <v>15696</v>
      </c>
      <c r="B9693" t="str">
        <f>'9A'!$AN$31</f>
        <v>BO_8070684</v>
      </c>
      <c r="F9693" t="str">
        <f>IF(ISBLANK('9A'!$E$31),"",'9A'!$E$31)</f>
        <v/>
      </c>
    </row>
    <row r="9694" spans="1:6">
      <c r="A9694" t="s">
        <v>15696</v>
      </c>
      <c r="B9694" t="str">
        <f>'9A'!$AO$31</f>
        <v>BO_5129958</v>
      </c>
      <c r="F9694" t="str">
        <f>IF(ISBLANK('9A'!$F$31),"",'9A'!$F$31)</f>
        <v/>
      </c>
    </row>
    <row r="9695" spans="1:6">
      <c r="A9695" t="s">
        <v>15696</v>
      </c>
      <c r="B9695" t="str">
        <f>'9A'!$AP$31</f>
        <v>BO_323549</v>
      </c>
      <c r="F9695">
        <f>IF(ISBLANK('9A'!$G$31),"",'9A'!$G$31)</f>
        <v>0</v>
      </c>
    </row>
    <row r="9696" spans="1:6">
      <c r="A9696" t="s">
        <v>15696</v>
      </c>
      <c r="B9696" t="str">
        <f>'9A'!$AQ$31</f>
        <v>BO_9922869</v>
      </c>
      <c r="F9696" t="str">
        <f>IF(ISBLANK('9A'!$H$31),"",'9A'!$H$31)</f>
        <v/>
      </c>
    </row>
    <row r="9697" spans="1:6">
      <c r="A9697" t="s">
        <v>15696</v>
      </c>
      <c r="B9697" t="str">
        <f>'9A'!$AR$31</f>
        <v>BO_6313663</v>
      </c>
      <c r="F9697" t="str">
        <f>IF(ISBLANK('9A'!$I$31),"",'9A'!$I$31)</f>
        <v/>
      </c>
    </row>
    <row r="9698" spans="1:6">
      <c r="A9698" t="s">
        <v>15696</v>
      </c>
      <c r="B9698" t="str">
        <f>'9A'!$AS$31</f>
        <v>BO_8822674</v>
      </c>
      <c r="F9698">
        <f>IF(ISBLANK('9A'!$J$31),"",'9A'!$J$31)</f>
        <v>0</v>
      </c>
    </row>
    <row r="9699" spans="1:6">
      <c r="A9699" t="s">
        <v>15696</v>
      </c>
      <c r="B9699" t="str">
        <f>'9A'!$AT$31</f>
        <v>BO_5993266</v>
      </c>
      <c r="F9699" t="str">
        <f>IF(ISBLANK('9A'!$K$31),"",'9A'!$K$31)</f>
        <v/>
      </c>
    </row>
    <row r="9700" spans="1:6">
      <c r="A9700" t="s">
        <v>15696</v>
      </c>
      <c r="B9700" t="str">
        <f>'9A'!$AU$31</f>
        <v>BO_7283530</v>
      </c>
      <c r="F9700" t="str">
        <f>IF(ISBLANK('9A'!$L$31),"",'9A'!$L$31)</f>
        <v/>
      </c>
    </row>
    <row r="9701" spans="1:6">
      <c r="A9701" t="s">
        <v>15696</v>
      </c>
      <c r="B9701" t="str">
        <f>'9A'!$AV$31</f>
        <v>BO23_7283530</v>
      </c>
      <c r="F9701" t="str">
        <f>IF(ISBLANK('9A'!$M$31),"",'9A'!$M$31)</f>
        <v/>
      </c>
    </row>
    <row r="9702" spans="1:6">
      <c r="A9702" t="s">
        <v>15696</v>
      </c>
      <c r="B9702" t="str">
        <f>'9A'!$AW$31</f>
        <v>BO_7464120</v>
      </c>
      <c r="F9702" t="str">
        <f>IF(ISBLANK('9A'!$N$31),"",'9A'!$N$31)</f>
        <v/>
      </c>
    </row>
    <row r="9703" spans="1:6">
      <c r="A9703" t="s">
        <v>15696</v>
      </c>
      <c r="B9703" t="str">
        <f>'9A'!$AX$31</f>
        <v>BO23_7464120</v>
      </c>
      <c r="F9703" t="str">
        <f>IF(ISBLANK('9A'!$O$31),"",'9A'!$O$31)</f>
        <v/>
      </c>
    </row>
    <row r="9704" spans="1:6">
      <c r="A9704" t="s">
        <v>15696</v>
      </c>
      <c r="B9704" t="str">
        <f>'9A'!$AY$31</f>
        <v>BO25_6546_TOT</v>
      </c>
      <c r="F9704" t="str">
        <f>IF(ISBLANK('9A'!$P$31),"",'9A'!$P$31)</f>
        <v/>
      </c>
    </row>
    <row r="9705" spans="1:6">
      <c r="A9705" t="s">
        <v>15696</v>
      </c>
      <c r="B9705" t="str">
        <f>'9A'!$AL$32</f>
        <v>BO_2082771</v>
      </c>
      <c r="F9705" t="str">
        <f>IF(ISBLANK('9A'!$C$32),"",'9A'!$C$32)</f>
        <v/>
      </c>
    </row>
    <row r="9706" spans="1:6">
      <c r="A9706" t="s">
        <v>15696</v>
      </c>
      <c r="B9706" t="str">
        <f>'9A'!$AM$32</f>
        <v>BO_3632391</v>
      </c>
      <c r="F9706" t="str">
        <f>IF(ISBLANK('9A'!$D$32),"",'9A'!$D$32)</f>
        <v/>
      </c>
    </row>
    <row r="9707" spans="1:6">
      <c r="A9707" t="s">
        <v>15696</v>
      </c>
      <c r="B9707" t="str">
        <f>'9A'!$AN$32</f>
        <v>BO_1257261</v>
      </c>
      <c r="F9707" t="str">
        <f>IF(ISBLANK('9A'!$E$32),"",'9A'!$E$32)</f>
        <v/>
      </c>
    </row>
    <row r="9708" spans="1:6">
      <c r="A9708" t="s">
        <v>15696</v>
      </c>
      <c r="B9708" t="str">
        <f>'9A'!$AO$32</f>
        <v>BO_6407105</v>
      </c>
      <c r="F9708" t="str">
        <f>IF(ISBLANK('9A'!$F$32),"",'9A'!$F$32)</f>
        <v/>
      </c>
    </row>
    <row r="9709" spans="1:6">
      <c r="A9709" t="s">
        <v>15696</v>
      </c>
      <c r="B9709" t="str">
        <f>'9A'!$AP$32</f>
        <v>BO_1493422</v>
      </c>
      <c r="F9709">
        <f>IF(ISBLANK('9A'!$G$32),"",'9A'!$G$32)</f>
        <v>0</v>
      </c>
    </row>
    <row r="9710" spans="1:6">
      <c r="A9710" t="s">
        <v>15696</v>
      </c>
      <c r="B9710" t="str">
        <f>'9A'!$AQ$32</f>
        <v>BO_8423500</v>
      </c>
      <c r="F9710" t="str">
        <f>IF(ISBLANK('9A'!$H$32),"",'9A'!$H$32)</f>
        <v/>
      </c>
    </row>
    <row r="9711" spans="1:6">
      <c r="A9711" t="s">
        <v>15696</v>
      </c>
      <c r="B9711" t="str">
        <f>'9A'!$AR$32</f>
        <v>BO_8600925</v>
      </c>
      <c r="F9711" t="str">
        <f>IF(ISBLANK('9A'!$I$32),"",'9A'!$I$32)</f>
        <v/>
      </c>
    </row>
    <row r="9712" spans="1:6">
      <c r="A9712" t="s">
        <v>15696</v>
      </c>
      <c r="B9712" t="str">
        <f>'9A'!$AS$32</f>
        <v>BO_7655329</v>
      </c>
      <c r="F9712">
        <f>IF(ISBLANK('9A'!$J$32),"",'9A'!$J$32)</f>
        <v>0</v>
      </c>
    </row>
    <row r="9713" spans="1:6">
      <c r="A9713" t="s">
        <v>15696</v>
      </c>
      <c r="B9713" t="str">
        <f>'9A'!$AT$32</f>
        <v>BO_5254575</v>
      </c>
      <c r="F9713" t="str">
        <f>IF(ISBLANK('9A'!$K$32),"",'9A'!$K$32)</f>
        <v/>
      </c>
    </row>
    <row r="9714" spans="1:6">
      <c r="A9714" t="s">
        <v>15696</v>
      </c>
      <c r="B9714" t="str">
        <f>'9A'!$AU$32</f>
        <v>BO_6653491</v>
      </c>
      <c r="F9714" t="str">
        <f>IF(ISBLANK('9A'!$L$32),"",'9A'!$L$32)</f>
        <v/>
      </c>
    </row>
    <row r="9715" spans="1:6">
      <c r="A9715" t="s">
        <v>15696</v>
      </c>
      <c r="B9715" t="str">
        <f>'9A'!$AV$32</f>
        <v>BO23_6653491</v>
      </c>
      <c r="F9715" t="str">
        <f>IF(ISBLANK('9A'!$M$32),"",'9A'!$M$32)</f>
        <v/>
      </c>
    </row>
    <row r="9716" spans="1:6">
      <c r="A9716" t="s">
        <v>15696</v>
      </c>
      <c r="B9716" t="str">
        <f>'9A'!$AW$32</f>
        <v>BO_1705208</v>
      </c>
      <c r="F9716" t="str">
        <f>IF(ISBLANK('9A'!$N$32),"",'9A'!$N$32)</f>
        <v/>
      </c>
    </row>
    <row r="9717" spans="1:6">
      <c r="A9717" t="s">
        <v>15696</v>
      </c>
      <c r="B9717" t="str">
        <f>'9A'!$AX$32</f>
        <v>BO23_1705208</v>
      </c>
      <c r="F9717" t="str">
        <f>IF(ISBLANK('9A'!$O$32),"",'9A'!$O$32)</f>
        <v/>
      </c>
    </row>
    <row r="9718" spans="1:6">
      <c r="A9718" t="s">
        <v>15696</v>
      </c>
      <c r="B9718" t="str">
        <f>'9A'!$AY$32</f>
        <v>BO25_6547_TOT</v>
      </c>
      <c r="F9718" t="str">
        <f>IF(ISBLANK('9A'!$P$32),"",'9A'!$P$32)</f>
        <v/>
      </c>
    </row>
    <row r="9719" spans="1:6">
      <c r="A9719" t="s">
        <v>15696</v>
      </c>
      <c r="B9719" t="str">
        <f>'9A'!$AL$33</f>
        <v>BO_8134703</v>
      </c>
      <c r="F9719" t="str">
        <f>IF(ISBLANK('9A'!$C$33),"",'9A'!$C$33)</f>
        <v/>
      </c>
    </row>
    <row r="9720" spans="1:6">
      <c r="A9720" t="s">
        <v>15696</v>
      </c>
      <c r="B9720" t="str">
        <f>'9A'!$AM$33</f>
        <v>BO_4346510</v>
      </c>
      <c r="F9720" t="str">
        <f>IF(ISBLANK('9A'!$D$33),"",'9A'!$D$33)</f>
        <v/>
      </c>
    </row>
    <row r="9721" spans="1:6">
      <c r="A9721" t="s">
        <v>15696</v>
      </c>
      <c r="B9721" t="str">
        <f>'9A'!$AN$33</f>
        <v>BO_6296208</v>
      </c>
      <c r="F9721" t="str">
        <f>IF(ISBLANK('9A'!$E$33),"",'9A'!$E$33)</f>
        <v/>
      </c>
    </row>
    <row r="9722" spans="1:6">
      <c r="A9722" t="s">
        <v>15696</v>
      </c>
      <c r="B9722" t="str">
        <f>'9A'!$AO$33</f>
        <v>BO_7223700</v>
      </c>
      <c r="F9722" t="str">
        <f>IF(ISBLANK('9A'!$F$33),"",'9A'!$F$33)</f>
        <v/>
      </c>
    </row>
    <row r="9723" spans="1:6">
      <c r="A9723" t="s">
        <v>15696</v>
      </c>
      <c r="B9723" t="str">
        <f>'9A'!$AP$33</f>
        <v>BO_7530883</v>
      </c>
      <c r="F9723">
        <f>IF(ISBLANK('9A'!$G$33),"",'9A'!$G$33)</f>
        <v>0</v>
      </c>
    </row>
    <row r="9724" spans="1:6">
      <c r="A9724" t="s">
        <v>15696</v>
      </c>
      <c r="B9724" t="str">
        <f>'9A'!$AQ$33</f>
        <v>BO_7174882</v>
      </c>
      <c r="F9724" t="str">
        <f>IF(ISBLANK('9A'!$H$33),"",'9A'!$H$33)</f>
        <v/>
      </c>
    </row>
    <row r="9725" spans="1:6">
      <c r="A9725" t="s">
        <v>15696</v>
      </c>
      <c r="B9725" t="str">
        <f>'9A'!$AR$33</f>
        <v>BO_8230060</v>
      </c>
      <c r="F9725" t="str">
        <f>IF(ISBLANK('9A'!$I$33),"",'9A'!$I$33)</f>
        <v/>
      </c>
    </row>
    <row r="9726" spans="1:6">
      <c r="A9726" t="s">
        <v>15696</v>
      </c>
      <c r="B9726" t="str">
        <f>'9A'!$AS$33</f>
        <v>BO_9163631</v>
      </c>
      <c r="F9726">
        <f>IF(ISBLANK('9A'!$J$33),"",'9A'!$J$33)</f>
        <v>0</v>
      </c>
    </row>
    <row r="9727" spans="1:6">
      <c r="A9727" t="s">
        <v>15696</v>
      </c>
      <c r="B9727" t="str">
        <f>'9A'!$AT$33</f>
        <v>BO_2722774</v>
      </c>
      <c r="F9727" t="str">
        <f>IF(ISBLANK('9A'!$K$33),"",'9A'!$K$33)</f>
        <v/>
      </c>
    </row>
    <row r="9728" spans="1:6">
      <c r="A9728" t="s">
        <v>15696</v>
      </c>
      <c r="B9728" t="str">
        <f>'9A'!$AU$33</f>
        <v>BO_2630441</v>
      </c>
      <c r="F9728" t="str">
        <f>IF(ISBLANK('9A'!$L$33),"",'9A'!$L$33)</f>
        <v/>
      </c>
    </row>
    <row r="9729" spans="1:6">
      <c r="A9729" t="s">
        <v>15696</v>
      </c>
      <c r="B9729" t="str">
        <f>'9A'!$AV$33</f>
        <v>BO23_2630441</v>
      </c>
      <c r="F9729" t="str">
        <f>IF(ISBLANK('9A'!$M$33),"",'9A'!$M$33)</f>
        <v/>
      </c>
    </row>
    <row r="9730" spans="1:6">
      <c r="A9730" t="s">
        <v>15696</v>
      </c>
      <c r="B9730" t="str">
        <f>'9A'!$AW$33</f>
        <v>BO_1540196</v>
      </c>
      <c r="F9730" t="str">
        <f>IF(ISBLANK('9A'!$N$33),"",'9A'!$N$33)</f>
        <v/>
      </c>
    </row>
    <row r="9731" spans="1:6">
      <c r="A9731" t="s">
        <v>15696</v>
      </c>
      <c r="B9731" t="str">
        <f>'9A'!$AX$33</f>
        <v>BO23_1540196</v>
      </c>
      <c r="F9731" t="str">
        <f>IF(ISBLANK('9A'!$O$33),"",'9A'!$O$33)</f>
        <v/>
      </c>
    </row>
    <row r="9732" spans="1:6">
      <c r="A9732" t="s">
        <v>15696</v>
      </c>
      <c r="B9732" t="str">
        <f>'9A'!$AY$33</f>
        <v>BO25_6548_TOT</v>
      </c>
      <c r="F9732" t="str">
        <f>IF(ISBLANK('9A'!$P$33),"",'9A'!$P$33)</f>
        <v/>
      </c>
    </row>
    <row r="9733" spans="1:6">
      <c r="A9733" t="s">
        <v>15696</v>
      </c>
      <c r="B9733" t="str">
        <f>'9A'!$AL$34</f>
        <v>BO_6374780</v>
      </c>
      <c r="F9733" t="str">
        <f>IF(ISBLANK('9A'!$C$34),"",'9A'!$C$34)</f>
        <v/>
      </c>
    </row>
    <row r="9734" spans="1:6">
      <c r="A9734" t="s">
        <v>15696</v>
      </c>
      <c r="B9734" t="str">
        <f>'9A'!$AM$34</f>
        <v>BO_8020127</v>
      </c>
      <c r="F9734" t="str">
        <f>IF(ISBLANK('9A'!$D$34),"",'9A'!$D$34)</f>
        <v/>
      </c>
    </row>
    <row r="9735" spans="1:6">
      <c r="A9735" t="s">
        <v>15696</v>
      </c>
      <c r="B9735" t="str">
        <f>'9A'!$AN$34</f>
        <v>BO_5705578</v>
      </c>
      <c r="F9735" t="str">
        <f>IF(ISBLANK('9A'!$E$34),"",'9A'!$E$34)</f>
        <v/>
      </c>
    </row>
    <row r="9736" spans="1:6">
      <c r="A9736" t="s">
        <v>15696</v>
      </c>
      <c r="B9736" t="str">
        <f>'9A'!$AO$34</f>
        <v>BO_4023311</v>
      </c>
      <c r="F9736" t="str">
        <f>IF(ISBLANK('9A'!$F$34),"",'9A'!$F$34)</f>
        <v/>
      </c>
    </row>
    <row r="9737" spans="1:6">
      <c r="A9737" t="s">
        <v>15696</v>
      </c>
      <c r="B9737" t="str">
        <f>'9A'!$AP$34</f>
        <v>BO_1210533</v>
      </c>
      <c r="F9737">
        <f>IF(ISBLANK('9A'!$G$34),"",'9A'!$G$34)</f>
        <v>0</v>
      </c>
    </row>
    <row r="9738" spans="1:6">
      <c r="A9738" t="s">
        <v>15696</v>
      </c>
      <c r="B9738" t="str">
        <f>'9A'!$AQ$34</f>
        <v>BO_8087259</v>
      </c>
      <c r="F9738" t="str">
        <f>IF(ISBLANK('9A'!$H$34),"",'9A'!$H$34)</f>
        <v/>
      </c>
    </row>
    <row r="9739" spans="1:6">
      <c r="A9739" t="s">
        <v>15696</v>
      </c>
      <c r="B9739" t="str">
        <f>'9A'!$AR$34</f>
        <v>BO_9510142</v>
      </c>
      <c r="F9739" t="str">
        <f>IF(ISBLANK('9A'!$I$34),"",'9A'!$I$34)</f>
        <v/>
      </c>
    </row>
    <row r="9740" spans="1:6">
      <c r="A9740" t="s">
        <v>15696</v>
      </c>
      <c r="B9740" t="str">
        <f>'9A'!$AS$34</f>
        <v>BO_6391882</v>
      </c>
      <c r="F9740">
        <f>IF(ISBLANK('9A'!$J$34),"",'9A'!$J$34)</f>
        <v>0</v>
      </c>
    </row>
    <row r="9741" spans="1:6">
      <c r="A9741" t="s">
        <v>15696</v>
      </c>
      <c r="B9741" t="str">
        <f>'9A'!$AT$34</f>
        <v>BO_2663033</v>
      </c>
      <c r="F9741" t="str">
        <f>IF(ISBLANK('9A'!$K$34),"",'9A'!$K$34)</f>
        <v/>
      </c>
    </row>
    <row r="9742" spans="1:6">
      <c r="A9742" t="s">
        <v>15696</v>
      </c>
      <c r="B9742" t="str">
        <f>'9A'!$AU$34</f>
        <v>BO_3559155</v>
      </c>
      <c r="F9742" t="str">
        <f>IF(ISBLANK('9A'!$L$34),"",'9A'!$L$34)</f>
        <v/>
      </c>
    </row>
    <row r="9743" spans="1:6">
      <c r="A9743" t="s">
        <v>15696</v>
      </c>
      <c r="B9743" t="str">
        <f>'9A'!$AV$34</f>
        <v>BO23_3559155</v>
      </c>
      <c r="F9743" t="str">
        <f>IF(ISBLANK('9A'!$M$34),"",'9A'!$M$34)</f>
        <v/>
      </c>
    </row>
    <row r="9744" spans="1:6">
      <c r="A9744" t="s">
        <v>15696</v>
      </c>
      <c r="B9744" t="str">
        <f>'9A'!$AW$34</f>
        <v>BO_2100314</v>
      </c>
      <c r="F9744" t="str">
        <f>IF(ISBLANK('9A'!$N$34),"",'9A'!$N$34)</f>
        <v/>
      </c>
    </row>
    <row r="9745" spans="1:6">
      <c r="A9745" t="s">
        <v>15696</v>
      </c>
      <c r="B9745" t="str">
        <f>'9A'!$AX$34</f>
        <v>BO23_2100314</v>
      </c>
      <c r="F9745" t="str">
        <f>IF(ISBLANK('9A'!$O$34),"",'9A'!$O$34)</f>
        <v/>
      </c>
    </row>
    <row r="9746" spans="1:6">
      <c r="A9746" t="s">
        <v>15696</v>
      </c>
      <c r="B9746" t="str">
        <f>'9A'!$AY$34</f>
        <v>BO25_6549_TOT</v>
      </c>
      <c r="F9746" t="str">
        <f>IF(ISBLANK('9A'!$P$34),"",'9A'!$P$34)</f>
        <v/>
      </c>
    </row>
    <row r="9747" spans="1:6">
      <c r="A9747" t="s">
        <v>15696</v>
      </c>
      <c r="B9747" t="str">
        <f>'9A'!$AL$35</f>
        <v>BO_6251759</v>
      </c>
      <c r="F9747" t="str">
        <f>IF(ISBLANK('9A'!$C$35),"",'9A'!$C$35)</f>
        <v/>
      </c>
    </row>
    <row r="9748" spans="1:6">
      <c r="A9748" t="s">
        <v>15696</v>
      </c>
      <c r="B9748" t="str">
        <f>'9A'!$AM$35</f>
        <v>BO_745587</v>
      </c>
      <c r="F9748" t="str">
        <f>IF(ISBLANK('9A'!$D$35),"",'9A'!$D$35)</f>
        <v/>
      </c>
    </row>
    <row r="9749" spans="1:6">
      <c r="A9749" t="s">
        <v>15696</v>
      </c>
      <c r="B9749" t="str">
        <f>'9A'!$AN$35</f>
        <v>BO_4469775</v>
      </c>
      <c r="F9749" t="str">
        <f>IF(ISBLANK('9A'!$E$35),"",'9A'!$E$35)</f>
        <v/>
      </c>
    </row>
    <row r="9750" spans="1:6">
      <c r="A9750" t="s">
        <v>15696</v>
      </c>
      <c r="B9750" t="str">
        <f>'9A'!$AO$35</f>
        <v>BO_10110</v>
      </c>
      <c r="F9750" t="str">
        <f>IF(ISBLANK('9A'!$F$35),"",'9A'!$F$35)</f>
        <v/>
      </c>
    </row>
    <row r="9751" spans="1:6">
      <c r="A9751" t="s">
        <v>15696</v>
      </c>
      <c r="B9751" t="str">
        <f>'9A'!$AP$35</f>
        <v>BO_7918081</v>
      </c>
      <c r="F9751">
        <f>IF(ISBLANK('9A'!$G$35),"",'9A'!$G$35)</f>
        <v>0</v>
      </c>
    </row>
    <row r="9752" spans="1:6">
      <c r="A9752" t="s">
        <v>15696</v>
      </c>
      <c r="B9752" t="str">
        <f>'9A'!$AQ$35</f>
        <v>BO_8556865</v>
      </c>
      <c r="F9752" t="str">
        <f>IF(ISBLANK('9A'!$H$35),"",'9A'!$H$35)</f>
        <v/>
      </c>
    </row>
    <row r="9753" spans="1:6">
      <c r="A9753" t="s">
        <v>15696</v>
      </c>
      <c r="B9753" t="str">
        <f>'9A'!$AR$35</f>
        <v>BO_2184147</v>
      </c>
      <c r="F9753" t="str">
        <f>IF(ISBLANK('9A'!$I$35),"",'9A'!$I$35)</f>
        <v/>
      </c>
    </row>
    <row r="9754" spans="1:6">
      <c r="A9754" t="s">
        <v>15696</v>
      </c>
      <c r="B9754" t="str">
        <f>'9A'!$AS$35</f>
        <v>BO_2556962</v>
      </c>
      <c r="F9754">
        <f>IF(ISBLANK('9A'!$J$35),"",'9A'!$J$35)</f>
        <v>0</v>
      </c>
    </row>
    <row r="9755" spans="1:6">
      <c r="A9755" t="s">
        <v>15696</v>
      </c>
      <c r="B9755" t="str">
        <f>'9A'!$AT$35</f>
        <v>BO_3292677</v>
      </c>
      <c r="F9755" t="str">
        <f>IF(ISBLANK('9A'!$K$35),"",'9A'!$K$35)</f>
        <v/>
      </c>
    </row>
    <row r="9756" spans="1:6">
      <c r="A9756" t="s">
        <v>15696</v>
      </c>
      <c r="B9756" t="str">
        <f>'9A'!$AU$35</f>
        <v>BO_9805370</v>
      </c>
      <c r="F9756" t="str">
        <f>IF(ISBLANK('9A'!$L$35),"",'9A'!$L$35)</f>
        <v/>
      </c>
    </row>
    <row r="9757" spans="1:6">
      <c r="A9757" t="s">
        <v>15696</v>
      </c>
      <c r="B9757" t="str">
        <f>'9A'!$AV$35</f>
        <v>BO23_9805370</v>
      </c>
      <c r="F9757" t="str">
        <f>IF(ISBLANK('9A'!$M$35),"",'9A'!$M$35)</f>
        <v/>
      </c>
    </row>
    <row r="9758" spans="1:6">
      <c r="A9758" t="s">
        <v>15696</v>
      </c>
      <c r="B9758" t="str">
        <f>'9A'!$AW$35</f>
        <v>BO_9271376</v>
      </c>
      <c r="F9758" t="str">
        <f>IF(ISBLANK('9A'!$N$35),"",'9A'!$N$35)</f>
        <v/>
      </c>
    </row>
    <row r="9759" spans="1:6">
      <c r="A9759" t="s">
        <v>15696</v>
      </c>
      <c r="B9759" t="str">
        <f>'9A'!$AX$35</f>
        <v>BO23_9271376</v>
      </c>
      <c r="F9759" t="str">
        <f>IF(ISBLANK('9A'!$O$35),"",'9A'!$O$35)</f>
        <v/>
      </c>
    </row>
    <row r="9760" spans="1:6">
      <c r="A9760" t="s">
        <v>15696</v>
      </c>
      <c r="B9760" t="str">
        <f>'9A'!$AY$35</f>
        <v>BO25_6550_TOT</v>
      </c>
      <c r="F9760" t="str">
        <f>IF(ISBLANK('9A'!$P$35),"",'9A'!$P$35)</f>
        <v/>
      </c>
    </row>
    <row r="9761" spans="1:6">
      <c r="A9761" t="s">
        <v>15696</v>
      </c>
      <c r="B9761" t="str">
        <f>'9A'!$AL$36</f>
        <v>BO_6759356</v>
      </c>
      <c r="F9761" t="str">
        <f>IF(ISBLANK('9A'!$C$36),"",'9A'!$C$36)</f>
        <v/>
      </c>
    </row>
    <row r="9762" spans="1:6">
      <c r="A9762" t="s">
        <v>15696</v>
      </c>
      <c r="B9762" t="str">
        <f>'9A'!$AM$36</f>
        <v>BO_3558456</v>
      </c>
      <c r="F9762" t="str">
        <f>IF(ISBLANK('9A'!$D$36),"",'9A'!$D$36)</f>
        <v/>
      </c>
    </row>
    <row r="9763" spans="1:6">
      <c r="A9763" t="s">
        <v>15696</v>
      </c>
      <c r="B9763" t="str">
        <f>'9A'!$AN$36</f>
        <v>BO_7518192</v>
      </c>
      <c r="F9763" t="str">
        <f>IF(ISBLANK('9A'!$E$36),"",'9A'!$E$36)</f>
        <v/>
      </c>
    </row>
    <row r="9764" spans="1:6">
      <c r="A9764" t="s">
        <v>15696</v>
      </c>
      <c r="B9764" t="str">
        <f>'9A'!$AO$36</f>
        <v>BO_7923913</v>
      </c>
      <c r="F9764" t="str">
        <f>IF(ISBLANK('9A'!$F$36),"",'9A'!$F$36)</f>
        <v/>
      </c>
    </row>
    <row r="9765" spans="1:6">
      <c r="A9765" t="s">
        <v>15696</v>
      </c>
      <c r="B9765" t="str">
        <f>'9A'!$AP$36</f>
        <v>BO_787784</v>
      </c>
      <c r="F9765">
        <f>IF(ISBLANK('9A'!$G$36),"",'9A'!$G$36)</f>
        <v>0</v>
      </c>
    </row>
    <row r="9766" spans="1:6">
      <c r="A9766" t="s">
        <v>15696</v>
      </c>
      <c r="B9766" t="str">
        <f>'9A'!$AQ$36</f>
        <v>BO_3376575</v>
      </c>
      <c r="F9766" t="str">
        <f>IF(ISBLANK('9A'!$H$36),"",'9A'!$H$36)</f>
        <v/>
      </c>
    </row>
    <row r="9767" spans="1:6">
      <c r="A9767" t="s">
        <v>15696</v>
      </c>
      <c r="B9767" t="str">
        <f>'9A'!$AR$36</f>
        <v>BO_8703282</v>
      </c>
      <c r="F9767" t="str">
        <f>IF(ISBLANK('9A'!$I$36),"",'9A'!$I$36)</f>
        <v/>
      </c>
    </row>
    <row r="9768" spans="1:6">
      <c r="A9768" t="s">
        <v>15696</v>
      </c>
      <c r="B9768" t="str">
        <f>'9A'!$AS$36</f>
        <v>BO_8716304</v>
      </c>
      <c r="F9768">
        <f>IF(ISBLANK('9A'!$J$36),"",'9A'!$J$36)</f>
        <v>0</v>
      </c>
    </row>
    <row r="9769" spans="1:6">
      <c r="A9769" t="s">
        <v>15696</v>
      </c>
      <c r="B9769" t="str">
        <f>'9A'!$AT$36</f>
        <v>BO_8240280</v>
      </c>
      <c r="F9769" t="str">
        <f>IF(ISBLANK('9A'!$K$36),"",'9A'!$K$36)</f>
        <v/>
      </c>
    </row>
    <row r="9770" spans="1:6">
      <c r="A9770" t="s">
        <v>15696</v>
      </c>
      <c r="B9770" t="str">
        <f>'9A'!$AU$36</f>
        <v>BO_259386</v>
      </c>
      <c r="F9770" t="str">
        <f>IF(ISBLANK('9A'!$L$36),"",'9A'!$L$36)</f>
        <v/>
      </c>
    </row>
    <row r="9771" spans="1:6">
      <c r="A9771" t="s">
        <v>15696</v>
      </c>
      <c r="B9771" t="str">
        <f>'9A'!$AV$36</f>
        <v>BO23_259386</v>
      </c>
      <c r="F9771" t="str">
        <f>IF(ISBLANK('9A'!$M$36),"",'9A'!$M$36)</f>
        <v/>
      </c>
    </row>
    <row r="9772" spans="1:6">
      <c r="A9772" t="s">
        <v>15696</v>
      </c>
      <c r="B9772" t="str">
        <f>'9A'!$AW$36</f>
        <v>BO_1062786</v>
      </c>
      <c r="F9772" t="str">
        <f>IF(ISBLANK('9A'!$N$36),"",'9A'!$N$36)</f>
        <v/>
      </c>
    </row>
    <row r="9773" spans="1:6">
      <c r="A9773" t="s">
        <v>15696</v>
      </c>
      <c r="B9773" t="str">
        <f>'9A'!$AX$36</f>
        <v>BO23_1062786</v>
      </c>
      <c r="F9773" t="str">
        <f>IF(ISBLANK('9A'!$O$36),"",'9A'!$O$36)</f>
        <v/>
      </c>
    </row>
    <row r="9774" spans="1:6">
      <c r="A9774" t="s">
        <v>15696</v>
      </c>
      <c r="B9774" t="str">
        <f>'9A'!$AY$36</f>
        <v>BO25_6551_TOT</v>
      </c>
      <c r="F9774" t="str">
        <f>IF(ISBLANK('9A'!$P$36),"",'9A'!$P$36)</f>
        <v/>
      </c>
    </row>
    <row r="9775" spans="1:6">
      <c r="A9775" t="s">
        <v>15696</v>
      </c>
      <c r="B9775" t="str">
        <f>'9A'!$AL$37</f>
        <v>BO_9330663</v>
      </c>
      <c r="F9775" t="str">
        <f>IF(ISBLANK('9A'!$C$37),"",'9A'!$C$37)</f>
        <v/>
      </c>
    </row>
    <row r="9776" spans="1:6">
      <c r="A9776" t="s">
        <v>15696</v>
      </c>
      <c r="B9776" t="str">
        <f>'9A'!$AM$37</f>
        <v>BO_3554136</v>
      </c>
      <c r="F9776" t="str">
        <f>IF(ISBLANK('9A'!$D$37),"",'9A'!$D$37)</f>
        <v/>
      </c>
    </row>
    <row r="9777" spans="1:6">
      <c r="A9777" t="s">
        <v>15696</v>
      </c>
      <c r="B9777" t="str">
        <f>'9A'!$AN$37</f>
        <v>BO_5025681</v>
      </c>
      <c r="F9777" t="str">
        <f>IF(ISBLANK('9A'!$E$37),"",'9A'!$E$37)</f>
        <v/>
      </c>
    </row>
    <row r="9778" spans="1:6">
      <c r="A9778" t="s">
        <v>15696</v>
      </c>
      <c r="B9778" t="str">
        <f>'9A'!$AO$37</f>
        <v>BO_6958429</v>
      </c>
      <c r="F9778" t="str">
        <f>IF(ISBLANK('9A'!$F$37),"",'9A'!$F$37)</f>
        <v/>
      </c>
    </row>
    <row r="9779" spans="1:6">
      <c r="A9779" t="s">
        <v>15696</v>
      </c>
      <c r="B9779" t="str">
        <f>'9A'!$AP$37</f>
        <v>BO_2003405</v>
      </c>
      <c r="F9779">
        <f>IF(ISBLANK('9A'!$G$37),"",'9A'!$G$37)</f>
        <v>0</v>
      </c>
    </row>
    <row r="9780" spans="1:6">
      <c r="A9780" t="s">
        <v>15696</v>
      </c>
      <c r="B9780" t="str">
        <f>'9A'!$AQ$37</f>
        <v>BO_1254519</v>
      </c>
      <c r="F9780" t="str">
        <f>IF(ISBLANK('9A'!$H$37),"",'9A'!$H$37)</f>
        <v/>
      </c>
    </row>
    <row r="9781" spans="1:6">
      <c r="A9781" t="s">
        <v>15696</v>
      </c>
      <c r="B9781" t="str">
        <f>'9A'!$AR$37</f>
        <v>BO_8344663</v>
      </c>
      <c r="F9781" t="str">
        <f>IF(ISBLANK('9A'!$I$37),"",'9A'!$I$37)</f>
        <v/>
      </c>
    </row>
    <row r="9782" spans="1:6">
      <c r="A9782" t="s">
        <v>15696</v>
      </c>
      <c r="B9782" t="str">
        <f>'9A'!$AS$37</f>
        <v>BO_2012486</v>
      </c>
      <c r="F9782">
        <f>IF(ISBLANK('9A'!$J$37),"",'9A'!$J$37)</f>
        <v>0</v>
      </c>
    </row>
    <row r="9783" spans="1:6">
      <c r="A9783" t="s">
        <v>15696</v>
      </c>
      <c r="B9783" t="str">
        <f>'9A'!$AT$37</f>
        <v>BO_6485641</v>
      </c>
      <c r="F9783" t="str">
        <f>IF(ISBLANK('9A'!$K$37),"",'9A'!$K$37)</f>
        <v/>
      </c>
    </row>
    <row r="9784" spans="1:6">
      <c r="A9784" t="s">
        <v>15696</v>
      </c>
      <c r="B9784" t="str">
        <f>'9A'!$AU$37</f>
        <v>BO_7648524</v>
      </c>
      <c r="F9784" t="str">
        <f>IF(ISBLANK('9A'!$L$37),"",'9A'!$L$37)</f>
        <v/>
      </c>
    </row>
    <row r="9785" spans="1:6">
      <c r="A9785" t="s">
        <v>15696</v>
      </c>
      <c r="B9785" t="str">
        <f>'9A'!$AV$37</f>
        <v>BO23_7648524</v>
      </c>
      <c r="F9785" t="str">
        <f>IF(ISBLANK('9A'!$M$37),"",'9A'!$M$37)</f>
        <v/>
      </c>
    </row>
    <row r="9786" spans="1:6">
      <c r="A9786" t="s">
        <v>15696</v>
      </c>
      <c r="B9786" t="str">
        <f>'9A'!$AW$37</f>
        <v>BO_954522</v>
      </c>
      <c r="F9786" t="str">
        <f>IF(ISBLANK('9A'!$N$37),"",'9A'!$N$37)</f>
        <v/>
      </c>
    </row>
    <row r="9787" spans="1:6">
      <c r="A9787" t="s">
        <v>15696</v>
      </c>
      <c r="B9787" t="str">
        <f>'9A'!$AX$37</f>
        <v>BO23_954522</v>
      </c>
      <c r="F9787" t="str">
        <f>IF(ISBLANK('9A'!$O$37),"",'9A'!$O$37)</f>
        <v/>
      </c>
    </row>
    <row r="9788" spans="1:6">
      <c r="A9788" t="s">
        <v>15696</v>
      </c>
      <c r="B9788" t="str">
        <f>'9A'!$AY$37</f>
        <v>BO25_6552_TOT</v>
      </c>
      <c r="F9788" t="str">
        <f>IF(ISBLANK('9A'!$P$37),"",'9A'!$P$37)</f>
        <v/>
      </c>
    </row>
    <row r="9789" spans="1:6">
      <c r="A9789" t="s">
        <v>15696</v>
      </c>
      <c r="B9789" t="str">
        <f>'9A'!$AL$38</f>
        <v>BO_7697659</v>
      </c>
      <c r="F9789" t="str">
        <f>IF(ISBLANK('9A'!$C$38),"",'9A'!$C$38)</f>
        <v/>
      </c>
    </row>
    <row r="9790" spans="1:6">
      <c r="A9790" t="s">
        <v>15696</v>
      </c>
      <c r="B9790" t="str">
        <f>'9A'!$AM$38</f>
        <v>BO_2445707</v>
      </c>
      <c r="F9790" t="str">
        <f>IF(ISBLANK('9A'!$D$38),"",'9A'!$D$38)</f>
        <v/>
      </c>
    </row>
    <row r="9791" spans="1:6">
      <c r="A9791" t="s">
        <v>15696</v>
      </c>
      <c r="B9791" t="str">
        <f>'9A'!$AN$38</f>
        <v>BO_9617921</v>
      </c>
      <c r="F9791" t="str">
        <f>IF(ISBLANK('9A'!$E$38),"",'9A'!$E$38)</f>
        <v/>
      </c>
    </row>
    <row r="9792" spans="1:6">
      <c r="A9792" t="s">
        <v>15696</v>
      </c>
      <c r="B9792" t="str">
        <f>'9A'!$AO$38</f>
        <v>BO_9359394</v>
      </c>
      <c r="F9792" t="str">
        <f>IF(ISBLANK('9A'!$F$38),"",'9A'!$F$38)</f>
        <v/>
      </c>
    </row>
    <row r="9793" spans="1:6">
      <c r="A9793" t="s">
        <v>15696</v>
      </c>
      <c r="B9793" t="str">
        <f>'9A'!$AP$38</f>
        <v>BO_4164238</v>
      </c>
      <c r="F9793">
        <f>IF(ISBLANK('9A'!$G$38),"",'9A'!$G$38)</f>
        <v>0</v>
      </c>
    </row>
    <row r="9794" spans="1:6">
      <c r="A9794" t="s">
        <v>15696</v>
      </c>
      <c r="B9794" t="str">
        <f>'9A'!$AQ$38</f>
        <v>BO_6175034</v>
      </c>
      <c r="F9794" t="str">
        <f>IF(ISBLANK('9A'!$H$38),"",'9A'!$H$38)</f>
        <v/>
      </c>
    </row>
    <row r="9795" spans="1:6">
      <c r="A9795" t="s">
        <v>15696</v>
      </c>
      <c r="B9795" t="str">
        <f>'9A'!$AR$38</f>
        <v>BO_5881970</v>
      </c>
      <c r="F9795" t="str">
        <f>IF(ISBLANK('9A'!$I$38),"",'9A'!$I$38)</f>
        <v/>
      </c>
    </row>
    <row r="9796" spans="1:6">
      <c r="A9796" t="s">
        <v>15696</v>
      </c>
      <c r="B9796" t="str">
        <f>'9A'!$AS$38</f>
        <v>BO_6508247</v>
      </c>
      <c r="F9796">
        <f>IF(ISBLANK('9A'!$J$38),"",'9A'!$J$38)</f>
        <v>0</v>
      </c>
    </row>
    <row r="9797" spans="1:6">
      <c r="A9797" t="s">
        <v>15696</v>
      </c>
      <c r="B9797" t="str">
        <f>'9A'!$AT$38</f>
        <v>BO_8701815</v>
      </c>
      <c r="F9797" t="str">
        <f>IF(ISBLANK('9A'!$K$38),"",'9A'!$K$38)</f>
        <v/>
      </c>
    </row>
    <row r="9798" spans="1:6">
      <c r="A9798" t="s">
        <v>15696</v>
      </c>
      <c r="B9798" t="str">
        <f>'9A'!$AU$38</f>
        <v>BO_6148232</v>
      </c>
      <c r="F9798" t="str">
        <f>IF(ISBLANK('9A'!$L$38),"",'9A'!$L$38)</f>
        <v/>
      </c>
    </row>
    <row r="9799" spans="1:6">
      <c r="A9799" t="s">
        <v>15696</v>
      </c>
      <c r="B9799" t="str">
        <f>'9A'!$AV$38</f>
        <v>BO23_6148232</v>
      </c>
      <c r="F9799" t="str">
        <f>IF(ISBLANK('9A'!$M$38),"",'9A'!$M$38)</f>
        <v/>
      </c>
    </row>
    <row r="9800" spans="1:6">
      <c r="A9800" t="s">
        <v>15696</v>
      </c>
      <c r="B9800" t="str">
        <f>'9A'!$AW$38</f>
        <v>BO_7707001</v>
      </c>
      <c r="F9800" t="str">
        <f>IF(ISBLANK('9A'!$N$38),"",'9A'!$N$38)</f>
        <v/>
      </c>
    </row>
    <row r="9801" spans="1:6">
      <c r="A9801" t="s">
        <v>15696</v>
      </c>
      <c r="B9801" t="str">
        <f>'9A'!$AX$38</f>
        <v>BO23_7707001</v>
      </c>
      <c r="F9801" t="str">
        <f>IF(ISBLANK('9A'!$O$38),"",'9A'!$O$38)</f>
        <v/>
      </c>
    </row>
    <row r="9802" spans="1:6">
      <c r="A9802" t="s">
        <v>15696</v>
      </c>
      <c r="B9802" t="str">
        <f>'9A'!$AY$38</f>
        <v>BO25_6553_TOT</v>
      </c>
      <c r="F9802" t="str">
        <f>IF(ISBLANK('9A'!$P$38),"",'9A'!$P$38)</f>
        <v/>
      </c>
    </row>
    <row r="9803" spans="1:6">
      <c r="A9803" t="s">
        <v>15696</v>
      </c>
      <c r="B9803" t="str">
        <f>'9A'!$AL$39</f>
        <v>BO_954151</v>
      </c>
      <c r="F9803" t="str">
        <f>IF(ISBLANK('9A'!$C$39),"",'9A'!$C$39)</f>
        <v/>
      </c>
    </row>
    <row r="9804" spans="1:6">
      <c r="A9804" t="s">
        <v>15696</v>
      </c>
      <c r="B9804" t="str">
        <f>'9A'!$AM$39</f>
        <v>BO_9474392</v>
      </c>
      <c r="F9804" t="str">
        <f>IF(ISBLANK('9A'!$D$39),"",'9A'!$D$39)</f>
        <v/>
      </c>
    </row>
    <row r="9805" spans="1:6">
      <c r="A9805" t="s">
        <v>15696</v>
      </c>
      <c r="B9805" t="str">
        <f>'9A'!$AN$39</f>
        <v>BO_6867152</v>
      </c>
      <c r="F9805" t="str">
        <f>IF(ISBLANK('9A'!$E$39),"",'9A'!$E$39)</f>
        <v/>
      </c>
    </row>
    <row r="9806" spans="1:6">
      <c r="A9806" t="s">
        <v>15696</v>
      </c>
      <c r="B9806" t="str">
        <f>'9A'!$AO$39</f>
        <v>BO_6329274</v>
      </c>
      <c r="F9806" t="str">
        <f>IF(ISBLANK('9A'!$F$39),"",'9A'!$F$39)</f>
        <v/>
      </c>
    </row>
    <row r="9807" spans="1:6">
      <c r="A9807" t="s">
        <v>15696</v>
      </c>
      <c r="B9807" t="str">
        <f>'9A'!$AP$39</f>
        <v>BO_8008024</v>
      </c>
      <c r="F9807">
        <f>IF(ISBLANK('9A'!$G$39),"",'9A'!$G$39)</f>
        <v>0</v>
      </c>
    </row>
    <row r="9808" spans="1:6">
      <c r="A9808" t="s">
        <v>15696</v>
      </c>
      <c r="B9808" t="str">
        <f>'9A'!$AQ$39</f>
        <v>BO_4529482</v>
      </c>
      <c r="F9808" t="str">
        <f>IF(ISBLANK('9A'!$H$39),"",'9A'!$H$39)</f>
        <v/>
      </c>
    </row>
    <row r="9809" spans="1:6">
      <c r="A9809" t="s">
        <v>15696</v>
      </c>
      <c r="B9809" t="str">
        <f>'9A'!$AR$39</f>
        <v>BO_6799701</v>
      </c>
      <c r="F9809" t="str">
        <f>IF(ISBLANK('9A'!$I$39),"",'9A'!$I$39)</f>
        <v/>
      </c>
    </row>
    <row r="9810" spans="1:6">
      <c r="A9810" t="s">
        <v>15696</v>
      </c>
      <c r="B9810" t="str">
        <f>'9A'!$AS$39</f>
        <v>BO_5674113</v>
      </c>
      <c r="F9810">
        <f>IF(ISBLANK('9A'!$J$39),"",'9A'!$J$39)</f>
        <v>0</v>
      </c>
    </row>
    <row r="9811" spans="1:6">
      <c r="A9811" t="s">
        <v>15696</v>
      </c>
      <c r="B9811" t="str">
        <f>'9A'!$AT$39</f>
        <v>BO_5818165</v>
      </c>
      <c r="F9811" t="str">
        <f>IF(ISBLANK('9A'!$K$39),"",'9A'!$K$39)</f>
        <v/>
      </c>
    </row>
    <row r="9812" spans="1:6">
      <c r="A9812" t="s">
        <v>15696</v>
      </c>
      <c r="B9812" t="str">
        <f>'9A'!$AU$39</f>
        <v>BO_5769717</v>
      </c>
      <c r="F9812" t="str">
        <f>IF(ISBLANK('9A'!$L$39),"",'9A'!$L$39)</f>
        <v/>
      </c>
    </row>
    <row r="9813" spans="1:6">
      <c r="A9813" t="s">
        <v>15696</v>
      </c>
      <c r="B9813" t="str">
        <f>'9A'!$AV$39</f>
        <v>BO23_5769717</v>
      </c>
      <c r="F9813" t="str">
        <f>IF(ISBLANK('9A'!$M$39),"",'9A'!$M$39)</f>
        <v/>
      </c>
    </row>
    <row r="9814" spans="1:6">
      <c r="A9814" t="s">
        <v>15696</v>
      </c>
      <c r="B9814" t="str">
        <f>'9A'!$AW$39</f>
        <v>BO_7827747</v>
      </c>
      <c r="F9814" t="str">
        <f>IF(ISBLANK('9A'!$N$39),"",'9A'!$N$39)</f>
        <v/>
      </c>
    </row>
    <row r="9815" spans="1:6">
      <c r="A9815" t="s">
        <v>15696</v>
      </c>
      <c r="B9815" t="str">
        <f>'9A'!$AX$39</f>
        <v>BO23_7827747</v>
      </c>
      <c r="F9815" t="str">
        <f>IF(ISBLANK('9A'!$O$39),"",'9A'!$O$39)</f>
        <v/>
      </c>
    </row>
    <row r="9816" spans="1:6">
      <c r="A9816" t="s">
        <v>15696</v>
      </c>
      <c r="B9816" t="str">
        <f>'9A'!$AY$39</f>
        <v>BO25_6554_TOT</v>
      </c>
      <c r="F9816" t="str">
        <f>IF(ISBLANK('9A'!$P$39),"",'9A'!$P$39)</f>
        <v/>
      </c>
    </row>
    <row r="9817" spans="1:6">
      <c r="A9817" t="s">
        <v>15696</v>
      </c>
      <c r="B9817" t="str">
        <f>'9A'!$AL$40</f>
        <v>BO_709060</v>
      </c>
      <c r="F9817">
        <f>IF(ISBLANK('9A'!$C$40),"",'9A'!$C$40)</f>
        <v>0</v>
      </c>
    </row>
    <row r="9818" spans="1:6">
      <c r="A9818" t="s">
        <v>15696</v>
      </c>
      <c r="B9818" t="str">
        <f>'9A'!$AM$40</f>
        <v>BO_8196426</v>
      </c>
      <c r="F9818">
        <f>IF(ISBLANK('9A'!$D$40),"",'9A'!$D$40)</f>
        <v>0</v>
      </c>
    </row>
    <row r="9819" spans="1:6">
      <c r="A9819" t="s">
        <v>15696</v>
      </c>
      <c r="B9819" t="str">
        <f>'9A'!$AN$40</f>
        <v>BO_1993881</v>
      </c>
      <c r="F9819">
        <f>IF(ISBLANK('9A'!$E$40),"",'9A'!$E$40)</f>
        <v>0</v>
      </c>
    </row>
    <row r="9820" spans="1:6">
      <c r="A9820" t="s">
        <v>15696</v>
      </c>
      <c r="B9820" t="str">
        <f>'9A'!$AO$40</f>
        <v>BO_8061588</v>
      </c>
      <c r="F9820">
        <f>IF(ISBLANK('9A'!$F$40),"",'9A'!$F$40)</f>
        <v>0</v>
      </c>
    </row>
    <row r="9821" spans="1:6">
      <c r="A9821" t="s">
        <v>15696</v>
      </c>
      <c r="B9821" t="str">
        <f>'9A'!$AP$40</f>
        <v>BO_2205112</v>
      </c>
      <c r="F9821">
        <f>IF(ISBLANK('9A'!$G$40),"",'9A'!$G$40)</f>
        <v>0</v>
      </c>
    </row>
    <row r="9822" spans="1:6">
      <c r="A9822" t="s">
        <v>15696</v>
      </c>
      <c r="B9822" t="str">
        <f>'9A'!$AQ$40</f>
        <v>BO_2488494</v>
      </c>
      <c r="F9822">
        <f>IF(ISBLANK('9A'!$H$40),"",'9A'!$H$40)</f>
        <v>0</v>
      </c>
    </row>
    <row r="9823" spans="1:6">
      <c r="A9823" t="s">
        <v>15696</v>
      </c>
      <c r="B9823" t="str">
        <f>'9A'!$AR$40</f>
        <v>BO_3942593</v>
      </c>
      <c r="F9823">
        <f>IF(ISBLANK('9A'!$I$40),"",'9A'!$I$40)</f>
        <v>0</v>
      </c>
    </row>
    <row r="9824" spans="1:6">
      <c r="A9824" t="s">
        <v>15696</v>
      </c>
      <c r="B9824" t="str">
        <f>'9A'!$AS$40</f>
        <v>BO_7737865</v>
      </c>
      <c r="F9824">
        <f>IF(ISBLANK('9A'!$J$40),"",'9A'!$J$40)</f>
        <v>0</v>
      </c>
    </row>
    <row r="9825" spans="1:6">
      <c r="A9825" t="s">
        <v>15696</v>
      </c>
      <c r="B9825" t="str">
        <f>'9A'!$AT$40</f>
        <v>BO_9499548</v>
      </c>
      <c r="F9825">
        <f>IF(ISBLANK('9A'!$K$40),"",'9A'!$K$40)</f>
        <v>0</v>
      </c>
    </row>
    <row r="9826" spans="1:6">
      <c r="A9826" t="s">
        <v>15696</v>
      </c>
      <c r="B9826" t="str">
        <f>'9A'!$AU$40</f>
        <v>BO_9075086</v>
      </c>
      <c r="F9826">
        <f>IF(ISBLANK('9A'!$L$40),"",'9A'!$L$40)</f>
        <v>0</v>
      </c>
    </row>
    <row r="9827" spans="1:6">
      <c r="A9827" t="s">
        <v>15696</v>
      </c>
      <c r="B9827" t="str">
        <f>'9A'!$AV$40</f>
        <v>BO23_9075086</v>
      </c>
      <c r="F9827">
        <f>IF(ISBLANK('9A'!$M$40),"",'9A'!$M$40)</f>
        <v>0</v>
      </c>
    </row>
    <row r="9828" spans="1:6">
      <c r="A9828" t="s">
        <v>15696</v>
      </c>
      <c r="B9828" t="str">
        <f>'9A'!$AW$40</f>
        <v>BO_2988952</v>
      </c>
      <c r="F9828">
        <f>IF(ISBLANK('9A'!$N$40),"",'9A'!$N$40)</f>
        <v>0</v>
      </c>
    </row>
    <row r="9829" spans="1:6">
      <c r="A9829" t="s">
        <v>15696</v>
      </c>
      <c r="B9829" t="str">
        <f>'9A'!$AX$40</f>
        <v>BO23_2988952</v>
      </c>
      <c r="F9829">
        <f>IF(ISBLANK('9A'!$O$40),"",'9A'!$O$40)</f>
        <v>0</v>
      </c>
    </row>
    <row r="9830" spans="1:6">
      <c r="A9830" t="s">
        <v>15696</v>
      </c>
      <c r="B9830" t="str">
        <f>'9A'!$AY$40</f>
        <v>BO25_CUMM_TOT</v>
      </c>
      <c r="F9830">
        <f>IF(ISBLANK('9A'!$P$40),"",'9A'!$P$40)</f>
        <v>0</v>
      </c>
    </row>
    <row r="9831" spans="1:6">
      <c r="A9831" t="s">
        <v>15753</v>
      </c>
      <c r="B9831" t="str">
        <f>'10A'!$V$8</f>
        <v>BN1208_GR</v>
      </c>
      <c r="F9831" t="str">
        <f>IF(ISBLANK('10A'!$E$8),"",'10A'!$E$8)</f>
        <v/>
      </c>
    </row>
    <row r="9832" spans="1:6">
      <c r="A9832" t="s">
        <v>15753</v>
      </c>
      <c r="B9832" t="str">
        <f>'10A'!$V$9</f>
        <v>BN1231_GR</v>
      </c>
      <c r="F9832" t="str">
        <f>IF(ISBLANK('10A'!$E$9),"",'10A'!$E$9)</f>
        <v/>
      </c>
    </row>
    <row r="9833" spans="1:6">
      <c r="A9833" t="s">
        <v>15753</v>
      </c>
      <c r="B9833" t="str">
        <f>'10A'!$X$15</f>
        <v>B1253NMT_AMI_GR</v>
      </c>
      <c r="F9833" t="str">
        <f>IF(ISBLANK('10A'!$G$15),"",'10A'!$G$15)</f>
        <v/>
      </c>
    </row>
    <row r="9834" spans="1:6">
      <c r="A9834" t="s">
        <v>15753</v>
      </c>
      <c r="B9834" t="str">
        <f>'10A'!$X$16</f>
        <v>B1256NMT_AMI_GR</v>
      </c>
      <c r="F9834" t="str">
        <f>IF(ISBLANK('10A'!$G$16),"",'10A'!$G$16)</f>
        <v/>
      </c>
    </row>
    <row r="9835" spans="1:6">
      <c r="A9835" t="s">
        <v>15753</v>
      </c>
      <c r="B9835" t="str">
        <f>'10A'!$X$17</f>
        <v>B0257NMT_AMI_GR</v>
      </c>
      <c r="F9835" t="str">
        <f>IF(ISBLANK('10A'!$G$17),"",'10A'!$G$17)</f>
        <v/>
      </c>
    </row>
    <row r="9836" spans="1:6">
      <c r="A9836" t="s">
        <v>15753</v>
      </c>
      <c r="B9836" t="str">
        <f>'10A'!$X$18</f>
        <v>B0258NMT_AMI_GR</v>
      </c>
      <c r="F9836" t="str">
        <f>IF(ISBLANK('10A'!$G$18),"",'10A'!$G$18)</f>
        <v/>
      </c>
    </row>
    <row r="9837" spans="1:6">
      <c r="A9837" t="s">
        <v>15753</v>
      </c>
      <c r="B9837" t="str">
        <f>'10A'!$X$21</f>
        <v>BN11711_AMI_GR</v>
      </c>
      <c r="F9837" t="str">
        <f>IF(ISBLANK('10A'!$G$21),"",'10A'!$G$21)</f>
        <v/>
      </c>
    </row>
    <row r="9838" spans="1:6">
      <c r="A9838" t="s">
        <v>15753</v>
      </c>
      <c r="B9838" t="str">
        <f>'10A'!$X$22</f>
        <v>BN10102_AMI_GR</v>
      </c>
      <c r="F9838" t="str">
        <f>IF(ISBLANK('10A'!$G$22),"",'10A'!$G$22)</f>
        <v/>
      </c>
    </row>
    <row r="9839" spans="1:6">
      <c r="A9839" t="s">
        <v>15753</v>
      </c>
      <c r="B9839" t="str">
        <f>'10A'!$X$23</f>
        <v>BN01004_AMI_GR</v>
      </c>
      <c r="F9839" t="str">
        <f>IF(ISBLANK('10A'!$G$23),"",'10A'!$G$23)</f>
        <v/>
      </c>
    </row>
    <row r="9840" spans="1:6">
      <c r="A9840" t="s">
        <v>15753</v>
      </c>
      <c r="B9840" t="str">
        <f>'10A'!$X$24</f>
        <v>BN01005_AMI_GR</v>
      </c>
      <c r="F9840" t="str">
        <f>IF(ISBLANK('10A'!$G$24),"",'10A'!$G$24)</f>
        <v/>
      </c>
    </row>
    <row r="9841" spans="1:6">
      <c r="A9841" t="s">
        <v>15753</v>
      </c>
      <c r="B9841" t="str">
        <f>'10A'!$W$25</f>
        <v>BN02005_AMR</v>
      </c>
      <c r="F9841" t="str">
        <f>IF(ISBLANK('10A'!$F$25),"",'10A'!$F$25)</f>
        <v/>
      </c>
    </row>
    <row r="9842" spans="1:6">
      <c r="A9842" t="s">
        <v>15753</v>
      </c>
      <c r="B9842" t="str">
        <f>'10A'!$X$25</f>
        <v>BN02005_AMI</v>
      </c>
      <c r="F9842" t="str">
        <f>IF(ISBLANK('10A'!$G$25),"",'10A'!$G$25)</f>
        <v/>
      </c>
    </row>
    <row r="9843" spans="1:6">
      <c r="A9843" t="s">
        <v>15753</v>
      </c>
      <c r="B9843" t="str">
        <f>'10A'!$X$26</f>
        <v>BN02005A_AMI</v>
      </c>
      <c r="F9843" t="str">
        <f>IF(ISBLANK('10A'!$G$26),"",'10A'!$G$26)</f>
        <v/>
      </c>
    </row>
    <row r="9844" spans="1:6">
      <c r="A9844" t="s">
        <v>15753</v>
      </c>
      <c r="B9844" t="str">
        <f>'10A'!$W$27</f>
        <v>BN02006_AMR</v>
      </c>
      <c r="F9844" t="str">
        <f>IF(ISBLANK('10A'!$F$27),"",'10A'!$F$27)</f>
        <v/>
      </c>
    </row>
    <row r="9845" spans="1:6">
      <c r="A9845" t="s">
        <v>15753</v>
      </c>
      <c r="B9845" t="str">
        <f>'10A'!$X$27</f>
        <v>BN02006_AMI</v>
      </c>
      <c r="F9845" t="str">
        <f>IF(ISBLANK('10A'!$G$27),"",'10A'!$G$27)</f>
        <v/>
      </c>
    </row>
    <row r="9846" spans="1:6">
      <c r="A9846" t="s">
        <v>15753</v>
      </c>
      <c r="B9846" t="str">
        <f>'10A'!$X$28</f>
        <v>BN02007_AMI</v>
      </c>
      <c r="F9846" t="str">
        <f>IF(ISBLANK('10A'!$G$28),"",'10A'!$G$28)</f>
        <v/>
      </c>
    </row>
    <row r="9847" spans="1:6">
      <c r="A9847" t="s">
        <v>15753</v>
      </c>
      <c r="B9847" t="str">
        <f>'10A'!$X$29</f>
        <v>BN12001_AMI_GR</v>
      </c>
      <c r="F9847" t="str">
        <f>IF(ISBLANK('10A'!$G$29),"",'10A'!$G$29)</f>
        <v/>
      </c>
    </row>
    <row r="9848" spans="1:6">
      <c r="A9848" t="s">
        <v>15753</v>
      </c>
      <c r="B9848" t="str">
        <f>'10A'!$X$30</f>
        <v>BN12002_AMI_GR</v>
      </c>
      <c r="F9848" t="str">
        <f>IF(ISBLANK('10A'!$G$30),"",'10A'!$G$30)</f>
        <v/>
      </c>
    </row>
    <row r="9849" spans="1:6">
      <c r="A9849" t="s">
        <v>15753</v>
      </c>
      <c r="B9849" t="str">
        <f>'10A'!$W$31</f>
        <v>BN02008_AMR</v>
      </c>
      <c r="F9849" t="str">
        <f>IF(ISBLANK('10A'!$F$31),"",'10A'!$F$31)</f>
        <v/>
      </c>
    </row>
    <row r="9850" spans="1:6">
      <c r="A9850" t="s">
        <v>15753</v>
      </c>
      <c r="B9850" t="str">
        <f>'10A'!$X$31</f>
        <v>BN02008_AMI</v>
      </c>
      <c r="F9850" t="str">
        <f>IF(ISBLANK('10A'!$G$31),"",'10A'!$G$31)</f>
        <v/>
      </c>
    </row>
    <row r="9851" spans="1:6">
      <c r="A9851" t="s">
        <v>15753</v>
      </c>
      <c r="B9851" t="str">
        <f>'10A'!$X$32</f>
        <v>BN02009_AMI</v>
      </c>
      <c r="F9851" t="str">
        <f>IF(ISBLANK('10A'!$G$32),"",'10A'!$G$32)</f>
        <v/>
      </c>
    </row>
    <row r="9852" spans="1:6">
      <c r="A9852" t="s">
        <v>15753</v>
      </c>
      <c r="B9852" t="str">
        <f>'10A'!$W$33</f>
        <v>BN02010_AMR</v>
      </c>
      <c r="F9852" t="str">
        <f>IF(ISBLANK('10A'!$F$33),"",'10A'!$F$33)</f>
        <v/>
      </c>
    </row>
    <row r="9853" spans="1:6">
      <c r="A9853" t="s">
        <v>15753</v>
      </c>
      <c r="B9853" t="str">
        <f>'10A'!$X$33</f>
        <v>BN02010_AMI</v>
      </c>
      <c r="F9853" t="str">
        <f>IF(ISBLANK('10A'!$G$33),"",'10A'!$G$33)</f>
        <v/>
      </c>
    </row>
    <row r="9854" spans="1:6">
      <c r="A9854" t="s">
        <v>15753</v>
      </c>
      <c r="B9854" t="str">
        <f>'10A'!$X$34</f>
        <v>BN02011_AMI</v>
      </c>
      <c r="F9854" t="str">
        <f>IF(ISBLANK('10A'!$G$34),"",'10A'!$G$34)</f>
        <v/>
      </c>
    </row>
    <row r="9855" spans="1:6">
      <c r="A9855" t="s">
        <v>15753</v>
      </c>
      <c r="B9855" s="2079" t="str">
        <f>'10A'!$V$37</f>
        <v>B0004WNPLI_GR</v>
      </c>
      <c r="F9855" t="str">
        <f>IF(ISBLANK('10A'!$E$37),"",'10A'!$E$37)</f>
        <v/>
      </c>
    </row>
    <row r="9856" spans="1:6">
      <c r="A9856" t="s">
        <v>15753</v>
      </c>
      <c r="B9856" t="str">
        <f>'10A'!$V$42</f>
        <v>BN02011_BA</v>
      </c>
      <c r="F9856" t="str">
        <f>IF(ISBLANK('10A'!$E$42),"",'10A'!$E$42)</f>
        <v/>
      </c>
    </row>
    <row r="9857" spans="1:6">
      <c r="A9857" t="s">
        <v>15753</v>
      </c>
      <c r="B9857" t="str">
        <f>'10A'!$V$43</f>
        <v>BN02012_BA</v>
      </c>
      <c r="F9857" t="str">
        <f>IF(ISBLANK('10A'!$E$43),"",'10A'!$E$43)</f>
        <v/>
      </c>
    </row>
    <row r="9858" spans="1:6">
      <c r="A9858" t="s">
        <v>15753</v>
      </c>
      <c r="B9858" t="str">
        <f>'10A'!$V$44</f>
        <v>BN02013_BA</v>
      </c>
      <c r="F9858" t="str">
        <f>IF(ISBLANK('10A'!$E$44),"",'10A'!$E$44)</f>
        <v/>
      </c>
    </row>
    <row r="9859" spans="1:6">
      <c r="A9859" t="s">
        <v>15753</v>
      </c>
      <c r="B9859" t="str">
        <f>'10A'!$V$45</f>
        <v>BN02014_BA</v>
      </c>
      <c r="F9859" t="str">
        <f>IF(ISBLANK('10A'!$E$45),"",'10A'!$E$45)</f>
        <v/>
      </c>
    </row>
    <row r="9860" spans="1:6">
      <c r="A9860" t="s">
        <v>15754</v>
      </c>
      <c r="B9860" t="str">
        <f>'10B'!$AL$10</f>
        <v>BNX1022_PLA</v>
      </c>
      <c r="F9860" t="str">
        <f>IF(ISBLANK('10B'!$C$10),"",'10B'!$C$10)</f>
        <v/>
      </c>
    </row>
    <row r="9861" spans="1:6">
      <c r="A9861" t="s">
        <v>15754</v>
      </c>
      <c r="B9861" t="str">
        <f>'10B'!$AP$10</f>
        <v>BN01005_EO_PC</v>
      </c>
      <c r="F9861" t="str">
        <f>IF(ISBLANK('10B'!$G$10),"",'10B'!$G$10)</f>
        <v/>
      </c>
    </row>
    <row r="9862" spans="1:6">
      <c r="A9862" t="s">
        <v>15754</v>
      </c>
      <c r="B9862" t="str">
        <f>'10B'!$AQ$10</f>
        <v>BN01006_EOC_PC</v>
      </c>
      <c r="F9862">
        <f>IF(ISBLANK('10B'!$H$10),"",'10B'!$H$10)</f>
        <v>0</v>
      </c>
    </row>
    <row r="9863" spans="1:6">
      <c r="A9863" t="s">
        <v>15754</v>
      </c>
      <c r="B9863" t="str">
        <f>'10B'!$AL$15</f>
        <v>BNX1023_PLA</v>
      </c>
      <c r="F9863" t="str">
        <f>IF(ISBLANK('10B'!$C$15),"",'10B'!$C$15)</f>
        <v/>
      </c>
    </row>
    <row r="9864" spans="1:6">
      <c r="A9864" t="s">
        <v>15754</v>
      </c>
      <c r="B9864" t="str">
        <f>'10B'!$AN$15</f>
        <v>BN01007_PLA</v>
      </c>
      <c r="F9864" t="str">
        <f>IF(ISBLANK('10B'!$E$15),"",'10B'!$E$15)</f>
        <v/>
      </c>
    </row>
    <row r="9865" spans="1:6">
      <c r="A9865" t="s">
        <v>15754</v>
      </c>
      <c r="B9865" t="str">
        <f>'10B'!$AO$15</f>
        <v>BN01007_PLA</v>
      </c>
      <c r="F9865" t="str">
        <f>IF(ISBLANK('10B'!$F$15),"",'10B'!$F$15)</f>
        <v/>
      </c>
    </row>
    <row r="9866" spans="1:6">
      <c r="A9866" t="s">
        <v>15754</v>
      </c>
      <c r="B9866" t="str">
        <f>'10B'!$AP$15</f>
        <v>BN01007_PLA</v>
      </c>
      <c r="F9866" t="str">
        <f>IF(ISBLANK('10B'!$G$15),"",'10B'!$G$15)</f>
        <v/>
      </c>
    </row>
    <row r="9867" spans="1:6">
      <c r="A9867" t="s">
        <v>15754</v>
      </c>
      <c r="B9867" t="str">
        <f>'10B'!$AQ$15</f>
        <v>BN01007_PLA</v>
      </c>
      <c r="F9867" t="str">
        <f>IF(ISBLANK('10B'!$H$15),"",'10B'!$H$15)</f>
        <v/>
      </c>
    </row>
    <row r="9868" spans="1:6">
      <c r="A9868" t="s">
        <v>15754</v>
      </c>
      <c r="B9868" t="str">
        <f>'10B'!$AR$15</f>
        <v>BN01007_PLA</v>
      </c>
      <c r="F9868" t="str">
        <f>IF(ISBLANK('10B'!$I$15),"",'10B'!$I$15)</f>
        <v/>
      </c>
    </row>
    <row r="9869" spans="1:6">
      <c r="A9869" t="s">
        <v>15754</v>
      </c>
      <c r="B9869" t="str">
        <f>'10B'!$AL$16</f>
        <v>BNX1024_PLA</v>
      </c>
      <c r="F9869" t="str">
        <f>IF(ISBLANK('10B'!$C$16),"",'10B'!$C$16)</f>
        <v/>
      </c>
    </row>
    <row r="9870" spans="1:6">
      <c r="A9870" t="s">
        <v>15754</v>
      </c>
      <c r="B9870" t="str">
        <f>'10B'!$AN$16</f>
        <v>BN01008_PLA</v>
      </c>
      <c r="F9870" t="str">
        <f>IF(ISBLANK('10B'!$E$16),"",'10B'!$E$16)</f>
        <v/>
      </c>
    </row>
    <row r="9871" spans="1:6">
      <c r="A9871" t="s">
        <v>15754</v>
      </c>
      <c r="B9871" t="str">
        <f>'10B'!$AO$16</f>
        <v>BN01008_PLA</v>
      </c>
      <c r="F9871" t="str">
        <f>IF(ISBLANK('10B'!$F$16),"",'10B'!$F$16)</f>
        <v/>
      </c>
    </row>
    <row r="9872" spans="1:6">
      <c r="A9872" t="s">
        <v>15754</v>
      </c>
      <c r="B9872" t="str">
        <f>'10B'!$AP$16</f>
        <v>BN01008_PLA</v>
      </c>
      <c r="F9872" t="str">
        <f>IF(ISBLANK('10B'!$G$16),"",'10B'!$G$16)</f>
        <v/>
      </c>
    </row>
    <row r="9873" spans="1:6">
      <c r="A9873" t="s">
        <v>15754</v>
      </c>
      <c r="B9873" t="str">
        <f>'10B'!$AQ$16</f>
        <v>BN01008_PLA</v>
      </c>
      <c r="F9873" t="str">
        <f>IF(ISBLANK('10B'!$H$16),"",'10B'!$H$16)</f>
        <v/>
      </c>
    </row>
    <row r="9874" spans="1:6">
      <c r="A9874" t="s">
        <v>15754</v>
      </c>
      <c r="B9874" t="str">
        <f>'10B'!$AR$16</f>
        <v>BN01008_PLA</v>
      </c>
      <c r="F9874" t="str">
        <f>IF(ISBLANK('10B'!$I$16),"",'10B'!$I$16)</f>
        <v/>
      </c>
    </row>
    <row r="9875" spans="1:6">
      <c r="A9875" t="s">
        <v>15754</v>
      </c>
      <c r="B9875" t="str">
        <f>'10B'!$AL$17</f>
        <v>BNX1025_PLA</v>
      </c>
      <c r="F9875" t="str">
        <f>IF(ISBLANK('10B'!$C$17),"",'10B'!$C$17)</f>
        <v/>
      </c>
    </row>
    <row r="9876" spans="1:6">
      <c r="A9876" t="s">
        <v>15754</v>
      </c>
      <c r="B9876" t="str">
        <f>'10B'!$AN$17</f>
        <v>BN01009_PLA</v>
      </c>
      <c r="F9876" t="str">
        <f>IF(ISBLANK('10B'!$E$17),"",'10B'!$E$17)</f>
        <v/>
      </c>
    </row>
    <row r="9877" spans="1:6">
      <c r="A9877" t="s">
        <v>15754</v>
      </c>
      <c r="B9877" t="str">
        <f>'10B'!$AO$17</f>
        <v>BN01009_PLA</v>
      </c>
      <c r="F9877" t="str">
        <f>IF(ISBLANK('10B'!$F$17),"",'10B'!$F$17)</f>
        <v/>
      </c>
    </row>
    <row r="9878" spans="1:6">
      <c r="A9878" t="s">
        <v>15754</v>
      </c>
      <c r="B9878" t="str">
        <f>'10B'!$AP$17</f>
        <v>BN01009_PLA</v>
      </c>
      <c r="F9878" t="str">
        <f>IF(ISBLANK('10B'!$G$17),"",'10B'!$G$17)</f>
        <v/>
      </c>
    </row>
    <row r="9879" spans="1:6">
      <c r="A9879" t="s">
        <v>15754</v>
      </c>
      <c r="B9879" t="str">
        <f>'10B'!$AQ$17</f>
        <v>BN01009_PLA</v>
      </c>
      <c r="F9879" t="str">
        <f>IF(ISBLANK('10B'!$H$17),"",'10B'!$H$17)</f>
        <v/>
      </c>
    </row>
    <row r="9880" spans="1:6">
      <c r="A9880" t="s">
        <v>15754</v>
      </c>
      <c r="B9880" t="str">
        <f>'10B'!$AR$17</f>
        <v>BN01009_PLA</v>
      </c>
      <c r="F9880" t="str">
        <f>IF(ISBLANK('10B'!$I$17),"",'10B'!$I$17)</f>
        <v/>
      </c>
    </row>
    <row r="9881" spans="1:6">
      <c r="A9881" t="s">
        <v>15755</v>
      </c>
      <c r="B9881" t="str">
        <f>'10C'!$AJ$10</f>
        <v>BNX1026_PLA</v>
      </c>
      <c r="F9881" t="str">
        <f>IF(ISBLANK('10C'!$C$10),"",'10C'!$C$10)</f>
        <v/>
      </c>
    </row>
    <row r="9882" spans="1:6">
      <c r="A9882" t="s">
        <v>15755</v>
      </c>
      <c r="B9882" t="str">
        <f>'10C'!$AN$10</f>
        <v>BN01022_PLA</v>
      </c>
      <c r="F9882" t="str">
        <f>IF(ISBLANK('10C'!$G$10),"",'10C'!$G$10)</f>
        <v/>
      </c>
    </row>
    <row r="9883" spans="1:6">
      <c r="A9883" t="s">
        <v>15755</v>
      </c>
      <c r="B9883" t="str">
        <f>'10C'!$AO$10</f>
        <v>BN01026_PLA</v>
      </c>
      <c r="F9883">
        <f>IF(ISBLANK('10C'!$H$10),"",'10C'!$H$10)</f>
        <v>0</v>
      </c>
    </row>
    <row r="9884" spans="1:6">
      <c r="A9884" t="s">
        <v>15755</v>
      </c>
      <c r="B9884" t="str">
        <f>'10C'!$AJ$11</f>
        <v>BNX1027_PLA</v>
      </c>
      <c r="F9884" t="str">
        <f>IF(ISBLANK('10C'!$C$11),"",'10C'!$C$11)</f>
        <v/>
      </c>
    </row>
    <row r="9885" spans="1:6">
      <c r="A9885" t="s">
        <v>15755</v>
      </c>
      <c r="B9885" t="str">
        <f>'10C'!$AN$11</f>
        <v>BN01023_PLA</v>
      </c>
      <c r="F9885" t="str">
        <f>IF(ISBLANK('10C'!$G$11),"",'10C'!$G$11)</f>
        <v/>
      </c>
    </row>
    <row r="9886" spans="1:6">
      <c r="A9886" t="s">
        <v>15755</v>
      </c>
      <c r="B9886" t="str">
        <f>'10C'!$AO$11</f>
        <v>BN01027_PLA</v>
      </c>
      <c r="F9886">
        <f>IF(ISBLANK('10C'!$H$11),"",'10C'!$H$11)</f>
        <v>0</v>
      </c>
    </row>
    <row r="9887" spans="1:6">
      <c r="A9887" t="s">
        <v>15755</v>
      </c>
      <c r="B9887" t="str">
        <f>'10C'!$AJ$12</f>
        <v>BNX1028_PLA</v>
      </c>
      <c r="F9887" t="str">
        <f>IF(ISBLANK('10C'!$C$12),"",'10C'!$C$12)</f>
        <v/>
      </c>
    </row>
    <row r="9888" spans="1:6">
      <c r="A9888" t="s">
        <v>15755</v>
      </c>
      <c r="B9888" t="str">
        <f>'10C'!$AN$12</f>
        <v>BN01024_PLA</v>
      </c>
      <c r="F9888" t="str">
        <f>IF(ISBLANK('10C'!$G$12),"",'10C'!$G$12)</f>
        <v/>
      </c>
    </row>
    <row r="9889" spans="1:6">
      <c r="A9889" t="s">
        <v>15755</v>
      </c>
      <c r="B9889" t="str">
        <f>'10C'!$AO$12</f>
        <v>BN01028_PLA</v>
      </c>
      <c r="F9889">
        <f>IF(ISBLANK('10C'!$H$12),"",'10C'!$H$12)</f>
        <v>0</v>
      </c>
    </row>
    <row r="9890" spans="1:6">
      <c r="A9890" t="s">
        <v>15755</v>
      </c>
      <c r="B9890" t="str">
        <f>'10C'!$AJ$13</f>
        <v>BNX1029_PLA</v>
      </c>
      <c r="F9890" t="str">
        <f>IF(ISBLANK('10C'!$C$13),"",'10C'!$C$13)</f>
        <v/>
      </c>
    </row>
    <row r="9891" spans="1:6">
      <c r="A9891" t="s">
        <v>15755</v>
      </c>
      <c r="B9891" t="str">
        <f>'10C'!$AN$13</f>
        <v>BN01025_PLA</v>
      </c>
      <c r="F9891" t="str">
        <f>IF(ISBLANK('10C'!$G$13),"",'10C'!$G$13)</f>
        <v/>
      </c>
    </row>
    <row r="9892" spans="1:6">
      <c r="A9892" t="s">
        <v>15755</v>
      </c>
      <c r="B9892" t="str">
        <f>'10C'!$AO$13</f>
        <v>BN01029_PLA</v>
      </c>
      <c r="F9892">
        <f>IF(ISBLANK('10C'!$H$13),"",'10C'!$H$13)</f>
        <v>0</v>
      </c>
    </row>
    <row r="9893" spans="1:6">
      <c r="A9893" t="s">
        <v>15755</v>
      </c>
      <c r="B9893" s="2079" t="str">
        <f>'10C'!$AM$16</f>
        <v>BN01030_PLA</v>
      </c>
      <c r="F9893" t="str">
        <f>IF(ISBLANK('10C'!$F$16),"",'10C'!$F$16)</f>
        <v/>
      </c>
    </row>
    <row r="9894" spans="1:6">
      <c r="A9894" t="s">
        <v>15755</v>
      </c>
      <c r="B9894" t="str">
        <f>'10C'!$AN$24</f>
        <v>BN01031_PLA</v>
      </c>
      <c r="F9894" t="str">
        <f>IF(ISBLANK('10C'!$G$24),"",'10C'!$G$24)</f>
        <v/>
      </c>
    </row>
    <row r="9895" spans="1:6">
      <c r="A9895" t="s">
        <v>15755</v>
      </c>
      <c r="B9895" t="str">
        <f>'10C'!$AO$24</f>
        <v>BN01032_PLA</v>
      </c>
      <c r="F9895">
        <f>IF(ISBLANK('10C'!$H$24),"",'10C'!$H$24)</f>
        <v>0</v>
      </c>
    </row>
    <row r="9896" spans="1:6">
      <c r="A9896" t="s">
        <v>15755</v>
      </c>
      <c r="B9896" t="str">
        <f>'10C'!$AP$24</f>
        <v>BN01033_PLA</v>
      </c>
      <c r="F9896" t="str">
        <f>IF(ISBLANK('10C'!$I$24),"",'10C'!$I$24)</f>
        <v/>
      </c>
    </row>
    <row r="9897" spans="1:6">
      <c r="A9897" t="s">
        <v>15755</v>
      </c>
      <c r="B9897" t="str">
        <f>'10C'!$AQ$24</f>
        <v>BN01034_PLA</v>
      </c>
      <c r="F9897">
        <f>IF(ISBLANK('10C'!$J$24),"",'10C'!$J$24)</f>
        <v>0</v>
      </c>
    </row>
    <row r="9898" spans="1:6">
      <c r="A9898" t="s">
        <v>15755</v>
      </c>
      <c r="B9898" s="2609" t="str">
        <f>'10C'!$AR$24</f>
        <v>BN01035_PLA</v>
      </c>
      <c r="F9898" t="str">
        <f>IF(ISBLANK('10C'!$K$24),"",'10C'!$K$24)</f>
        <v/>
      </c>
    </row>
    <row r="9899" spans="1:6">
      <c r="A9899" t="s">
        <v>15755</v>
      </c>
      <c r="B9899" s="2609" t="str">
        <f>'10C'!$AS$24</f>
        <v>BN01036_PLA</v>
      </c>
      <c r="F9899" t="str">
        <f>IF(ISBLANK('10C'!$L$24),"",'10C'!$L$24)</f>
        <v/>
      </c>
    </row>
    <row r="9900" spans="1:6">
      <c r="A9900" t="s">
        <v>15755</v>
      </c>
      <c r="B9900" s="2609" t="str">
        <f>'10C'!$AT$24</f>
        <v>BN01037_PLA</v>
      </c>
      <c r="F9900" t="str">
        <f>IF(ISBLANK('10C'!$M$24),"",'10C'!$M$24)</f>
        <v/>
      </c>
    </row>
    <row r="9901" spans="1:6">
      <c r="A9901" t="s">
        <v>15756</v>
      </c>
      <c r="B9901" t="str">
        <f>'11A'!$U$11</f>
        <v>BR001_S1WBF</v>
      </c>
      <c r="F9901" t="str">
        <f>IF(ISBLANK('11A'!$D$11),"",'11A'!$D$11)</f>
        <v/>
      </c>
    </row>
    <row r="9902" spans="1:6">
      <c r="A9902" t="s">
        <v>15756</v>
      </c>
      <c r="B9902" t="str">
        <f>'11A'!$V$11</f>
        <v>BR002_S1WWBF</v>
      </c>
      <c r="F9902" t="str">
        <f>IF(ISBLANK('11A'!$E$11),"",'11A'!$E$11)</f>
        <v/>
      </c>
    </row>
    <row r="9903" spans="1:6">
      <c r="A9903" t="s">
        <v>15756</v>
      </c>
      <c r="B9903" t="str">
        <f>'11A'!$W$11</f>
        <v>BR003_S1TOBF</v>
      </c>
      <c r="F9903">
        <f>IF(ISBLANK('11A'!$F$11),"",'11A'!$F$11)</f>
        <v>0</v>
      </c>
    </row>
    <row r="9904" spans="1:6">
      <c r="A9904" t="s">
        <v>15756</v>
      </c>
      <c r="B9904" t="str">
        <f>'11A'!$U$12</f>
        <v>BR004_S1WPG</v>
      </c>
      <c r="F9904" t="str">
        <f>IF(ISBLANK('11A'!$D$12),"",'11A'!$D$12)</f>
        <v/>
      </c>
    </row>
    <row r="9905" spans="1:6">
      <c r="A9905" t="s">
        <v>15756</v>
      </c>
      <c r="B9905" t="str">
        <f>'11A'!$V$12</f>
        <v>BR005_S1WWPG</v>
      </c>
      <c r="F9905" t="str">
        <f>IF(ISBLANK('11A'!$E$12),"",'11A'!$E$12)</f>
        <v/>
      </c>
    </row>
    <row r="9906" spans="1:6">
      <c r="A9906" t="s">
        <v>15756</v>
      </c>
      <c r="B9906" t="str">
        <f>'11A'!$W$12</f>
        <v>BR006_S1TOPG</v>
      </c>
      <c r="F9906">
        <f>IF(ISBLANK('11A'!$F$12),"",'11A'!$F$12)</f>
        <v>0</v>
      </c>
    </row>
    <row r="9907" spans="1:6">
      <c r="A9907" t="s">
        <v>15756</v>
      </c>
      <c r="B9907" t="str">
        <f>'11A'!$U$13</f>
        <v>BR007_S1WVT</v>
      </c>
      <c r="F9907" t="str">
        <f>IF(ISBLANK('11A'!$D$13),"",'11A'!$D$13)</f>
        <v/>
      </c>
    </row>
    <row r="9908" spans="1:6">
      <c r="A9908" t="s">
        <v>15756</v>
      </c>
      <c r="B9908" t="str">
        <f>'11A'!$V$13</f>
        <v>BR008_S1WWVT</v>
      </c>
      <c r="F9908" t="str">
        <f>IF(ISBLANK('11A'!$E$13),"",'11A'!$E$13)</f>
        <v/>
      </c>
    </row>
    <row r="9909" spans="1:6">
      <c r="A9909" t="s">
        <v>15756</v>
      </c>
      <c r="B9909" t="str">
        <f>'11A'!$W$13</f>
        <v>BR009_S1TOVT</v>
      </c>
      <c r="F9909">
        <f>IF(ISBLANK('11A'!$F$13),"",'11A'!$F$13)</f>
        <v>0</v>
      </c>
    </row>
    <row r="9910" spans="1:6">
      <c r="A9910" t="s">
        <v>15756</v>
      </c>
      <c r="B9910" t="str">
        <f>'11A'!$U$14</f>
        <v>BO_4235456</v>
      </c>
      <c r="F9910" t="str">
        <f>IF(ISBLANK('11A'!$D$14),"",'11A'!$D$14)</f>
        <v/>
      </c>
    </row>
    <row r="9911" spans="1:6">
      <c r="A9911" t="s">
        <v>15756</v>
      </c>
      <c r="B9911" t="str">
        <f>'11A'!$V$14</f>
        <v>BO_9915427</v>
      </c>
      <c r="F9911" t="str">
        <f>IF(ISBLANK('11A'!$E$14),"",'11A'!$E$14)</f>
        <v/>
      </c>
    </row>
    <row r="9912" spans="1:6">
      <c r="A9912" t="s">
        <v>15756</v>
      </c>
      <c r="B9912" t="str">
        <f>'11A'!$W$14</f>
        <v>BO_5953876</v>
      </c>
      <c r="F9912">
        <f>IF(ISBLANK('11A'!$F$14),"",'11A'!$F$14)</f>
        <v>0</v>
      </c>
    </row>
    <row r="9913" spans="1:6">
      <c r="A9913" t="s">
        <v>15756</v>
      </c>
      <c r="B9913" t="str">
        <f>'11A'!$U$15</f>
        <v>BO_449931</v>
      </c>
      <c r="F9913">
        <f>IF(ISBLANK('11A'!$D$15),"",'11A'!$D$15)</f>
        <v>0</v>
      </c>
    </row>
    <row r="9914" spans="1:6">
      <c r="A9914" t="s">
        <v>15756</v>
      </c>
      <c r="B9914" t="str">
        <f>'11A'!$V$15</f>
        <v>BO_3904088</v>
      </c>
      <c r="F9914">
        <f>IF(ISBLANK('11A'!$E$15),"",'11A'!$E$15)</f>
        <v>0</v>
      </c>
    </row>
    <row r="9915" spans="1:6">
      <c r="A9915" t="s">
        <v>15756</v>
      </c>
      <c r="B9915" t="str">
        <f>'11A'!$W$15</f>
        <v>BO_2111781</v>
      </c>
      <c r="F9915">
        <f>IF(ISBLANK('11A'!$F$15),"",'11A'!$F$15)</f>
        <v>0</v>
      </c>
    </row>
    <row r="9916" spans="1:6">
      <c r="A9916" t="s">
        <v>15756</v>
      </c>
      <c r="B9916" t="str">
        <f>'11A'!$U$17</f>
        <v>BR010_S1WCO</v>
      </c>
      <c r="F9916" t="str">
        <f>IF(ISBLANK('11A'!$D$17),"",'11A'!$D$17)</f>
        <v/>
      </c>
    </row>
    <row r="9917" spans="1:6">
      <c r="A9917" t="s">
        <v>15756</v>
      </c>
      <c r="B9917" t="str">
        <f>'11A'!$V$17</f>
        <v>BR011_S1WWCO</v>
      </c>
      <c r="F9917" t="str">
        <f>IF(ISBLANK('11A'!$E$17),"",'11A'!$E$17)</f>
        <v/>
      </c>
    </row>
    <row r="9918" spans="1:6">
      <c r="A9918" t="s">
        <v>15756</v>
      </c>
      <c r="B9918" t="str">
        <f>'11A'!$W$17</f>
        <v>BR012_S1TOCO</v>
      </c>
      <c r="F9918">
        <f>IF(ISBLANK('11A'!$F$17),"",'11A'!$F$17)</f>
        <v>0</v>
      </c>
    </row>
    <row r="9919" spans="1:6">
      <c r="A9919" t="s">
        <v>15756</v>
      </c>
      <c r="B9919" t="str">
        <f>'11A'!$U$18</f>
        <v>BR013_S1WCH</v>
      </c>
      <c r="F9919" t="str">
        <f>IF(ISBLANK('11A'!$D$18),"",'11A'!$D$18)</f>
        <v/>
      </c>
    </row>
    <row r="9920" spans="1:6">
      <c r="A9920" t="s">
        <v>15756</v>
      </c>
      <c r="B9920" t="str">
        <f>'11A'!$V$18</f>
        <v>BR014_S1WWCH</v>
      </c>
      <c r="F9920" t="str">
        <f>IF(ISBLANK('11A'!$E$18),"",'11A'!$E$18)</f>
        <v/>
      </c>
    </row>
    <row r="9921" spans="1:6">
      <c r="A9921" t="s">
        <v>15756</v>
      </c>
      <c r="B9921" t="str">
        <f>'11A'!$W$18</f>
        <v>BR015_S1TOCH</v>
      </c>
      <c r="F9921">
        <f>IF(ISBLANK('11A'!$F$18),"",'11A'!$F$18)</f>
        <v>0</v>
      </c>
    </row>
    <row r="9922" spans="1:6">
      <c r="A9922" t="s">
        <v>15756</v>
      </c>
      <c r="B9922" t="str">
        <f>'11A'!$U$19</f>
        <v>BR016_S1WNO</v>
      </c>
      <c r="F9922" t="str">
        <f>IF(ISBLANK('11A'!$D$19),"",'11A'!$D$19)</f>
        <v/>
      </c>
    </row>
    <row r="9923" spans="1:6">
      <c r="A9923" t="s">
        <v>15756</v>
      </c>
      <c r="B9923" t="str">
        <f>'11A'!$V$19</f>
        <v>BR017_S1WWNO</v>
      </c>
      <c r="F9923" t="str">
        <f>IF(ISBLANK('11A'!$E$19),"",'11A'!$E$19)</f>
        <v/>
      </c>
    </row>
    <row r="9924" spans="1:6">
      <c r="A9924" t="s">
        <v>15756</v>
      </c>
      <c r="B9924" t="str">
        <f>'11A'!$W$19</f>
        <v>BR018_S1TONO</v>
      </c>
      <c r="F9924">
        <f>IF(ISBLANK('11A'!$F$19),"",'11A'!$F$19)</f>
        <v>0</v>
      </c>
    </row>
    <row r="9925" spans="1:6">
      <c r="A9925" t="s">
        <v>15756</v>
      </c>
      <c r="B9925" t="str">
        <f>'11A'!$U$20</f>
        <v>BO_6112104</v>
      </c>
      <c r="F9925" t="str">
        <f>IF(ISBLANK('11A'!$D$20),"",'11A'!$D$20)</f>
        <v/>
      </c>
    </row>
    <row r="9926" spans="1:6">
      <c r="A9926" t="s">
        <v>15756</v>
      </c>
      <c r="B9926" t="str">
        <f>'11A'!$V$20</f>
        <v>BO_353744</v>
      </c>
      <c r="F9926" t="str">
        <f>IF(ISBLANK('11A'!$E$20),"",'11A'!$E$20)</f>
        <v/>
      </c>
    </row>
    <row r="9927" spans="1:6">
      <c r="A9927" t="s">
        <v>15756</v>
      </c>
      <c r="B9927" t="str">
        <f>'11A'!$W$20</f>
        <v>BO_2624185</v>
      </c>
      <c r="F9927">
        <f>IF(ISBLANK('11A'!$F$20),"",'11A'!$F$20)</f>
        <v>0</v>
      </c>
    </row>
    <row r="9928" spans="1:6">
      <c r="A9928" t="s">
        <v>15756</v>
      </c>
      <c r="B9928" t="str">
        <f>'11A'!$U$23</f>
        <v>BR019_S2WLB</v>
      </c>
      <c r="F9928" t="str">
        <f>IF(ISBLANK('11A'!$D$23),"",'11A'!$D$23)</f>
        <v/>
      </c>
    </row>
    <row r="9929" spans="1:6">
      <c r="A9929" t="s">
        <v>15756</v>
      </c>
      <c r="B9929" t="str">
        <f>'11A'!$V$23</f>
        <v>BR020_S2WWLB</v>
      </c>
      <c r="F9929" t="str">
        <f>IF(ISBLANK('11A'!$E$23),"",'11A'!$E$23)</f>
        <v/>
      </c>
    </row>
    <row r="9930" spans="1:6">
      <c r="A9930" t="s">
        <v>15756</v>
      </c>
      <c r="B9930" t="str">
        <f>'11A'!$W$23</f>
        <v>BR021_S2TOLB</v>
      </c>
      <c r="F9930">
        <f>IF(ISBLANK('11A'!$F$23),"",'11A'!$F$23)</f>
        <v>0</v>
      </c>
    </row>
    <row r="9931" spans="1:6">
      <c r="A9931" t="s">
        <v>15756</v>
      </c>
      <c r="B9931" t="str">
        <f>'11A'!$U$24</f>
        <v>BR043_S2WMB</v>
      </c>
      <c r="F9931" t="str">
        <f>IF(ISBLANK('11A'!$D$24),"",'11A'!$D$24)</f>
        <v/>
      </c>
    </row>
    <row r="9932" spans="1:6">
      <c r="A9932" t="s">
        <v>15756</v>
      </c>
      <c r="B9932" t="str">
        <f>'11A'!$V$24</f>
        <v>BR044_S2WWMB</v>
      </c>
      <c r="F9932" t="str">
        <f>IF(ISBLANK('11A'!$E$24),"",'11A'!$E$24)</f>
        <v/>
      </c>
    </row>
    <row r="9933" spans="1:6">
      <c r="A9933" t="s">
        <v>15756</v>
      </c>
      <c r="B9933" t="str">
        <f>'11A'!$W$24</f>
        <v>BR045_S2TOMB</v>
      </c>
      <c r="F9933">
        <f>IF(ISBLANK('11A'!$F$24),"",'11A'!$F$24)</f>
        <v>0</v>
      </c>
    </row>
    <row r="9934" spans="1:6">
      <c r="A9934" t="s">
        <v>15756</v>
      </c>
      <c r="B9934" t="str">
        <f>'11A'!$U$25</f>
        <v>BR046_S2WPH</v>
      </c>
      <c r="F9934" t="str">
        <f>IF(ISBLANK('11A'!$D$25),"",'11A'!$D$25)</f>
        <v/>
      </c>
    </row>
    <row r="9935" spans="1:6">
      <c r="A9935" t="s">
        <v>15756</v>
      </c>
      <c r="B9935" t="str">
        <f>'11A'!$V$25</f>
        <v>BR047_S2WWPH</v>
      </c>
      <c r="F9935" t="str">
        <f>IF(ISBLANK('11A'!$E$25),"",'11A'!$E$25)</f>
        <v/>
      </c>
    </row>
    <row r="9936" spans="1:6">
      <c r="A9936" t="s">
        <v>15756</v>
      </c>
      <c r="B9936" t="str">
        <f>'11A'!$W$25</f>
        <v>BR048_S2TOPH</v>
      </c>
      <c r="F9936">
        <f>IF(ISBLANK('11A'!$F$25),"",'11A'!$F$25)</f>
        <v>0</v>
      </c>
    </row>
    <row r="9937" spans="1:6">
      <c r="A9937" t="s">
        <v>15756</v>
      </c>
      <c r="B9937" t="str">
        <f>'11A'!$U$26</f>
        <v>BR049_S2WEV</v>
      </c>
      <c r="F9937" t="str">
        <f>IF(ISBLANK('11A'!$D$26),"",'11A'!$D$26)</f>
        <v/>
      </c>
    </row>
    <row r="9938" spans="1:6">
      <c r="A9938" t="s">
        <v>15756</v>
      </c>
      <c r="B9938" t="str">
        <f>'11A'!$V$26</f>
        <v>BR050_S2WWEV</v>
      </c>
      <c r="F9938" t="str">
        <f>IF(ISBLANK('11A'!$E$26),"",'11A'!$E$26)</f>
        <v/>
      </c>
    </row>
    <row r="9939" spans="1:6">
      <c r="A9939" t="s">
        <v>15756</v>
      </c>
      <c r="B9939" t="str">
        <f>'11A'!$W$26</f>
        <v>BR051_S2TOEV</v>
      </c>
      <c r="F9939">
        <f>IF(ISBLANK('11A'!$F$26),"",'11A'!$F$26)</f>
        <v>0</v>
      </c>
    </row>
    <row r="9940" spans="1:6">
      <c r="A9940" t="s">
        <v>15756</v>
      </c>
      <c r="B9940" t="str">
        <f>'11A'!$U$27</f>
        <v>BR052_S2WRE</v>
      </c>
      <c r="F9940" t="str">
        <f>IF(ISBLANK('11A'!$D$27),"",'11A'!$D$27)</f>
        <v/>
      </c>
    </row>
    <row r="9941" spans="1:6">
      <c r="A9941" t="s">
        <v>15756</v>
      </c>
      <c r="B9941" t="str">
        <f>'11A'!$V$27</f>
        <v>BR053_S2WWRE</v>
      </c>
      <c r="F9941" t="str">
        <f>IF(ISBLANK('11A'!$E$27),"",'11A'!$E$27)</f>
        <v/>
      </c>
    </row>
    <row r="9942" spans="1:6">
      <c r="A9942" t="s">
        <v>15756</v>
      </c>
      <c r="B9942" t="str">
        <f>'11A'!$W$27</f>
        <v>BR054_S2TORE</v>
      </c>
      <c r="F9942">
        <f>IF(ISBLANK('11A'!$F$27),"",'11A'!$F$27)</f>
        <v>0</v>
      </c>
    </row>
    <row r="9943" spans="1:6">
      <c r="A9943" t="s">
        <v>15756</v>
      </c>
      <c r="B9943" t="str">
        <f>'11A'!$U$28</f>
        <v>BO_1700379</v>
      </c>
      <c r="F9943">
        <f>IF(ISBLANK('11A'!$D$28),"",'11A'!$D$28)</f>
        <v>0</v>
      </c>
    </row>
    <row r="9944" spans="1:6">
      <c r="A9944" t="s">
        <v>15756</v>
      </c>
      <c r="B9944" t="str">
        <f>'11A'!$V$28</f>
        <v>BO_6225738</v>
      </c>
      <c r="F9944">
        <f>IF(ISBLANK('11A'!$E$28),"",'11A'!$E$28)</f>
        <v>0</v>
      </c>
    </row>
    <row r="9945" spans="1:6">
      <c r="A9945" t="s">
        <v>15756</v>
      </c>
      <c r="B9945" t="str">
        <f>'11A'!$W$28</f>
        <v>BO_4427726</v>
      </c>
      <c r="F9945">
        <f>IF(ISBLANK('11A'!$F$28),"",'11A'!$F$28)</f>
        <v>0</v>
      </c>
    </row>
    <row r="9946" spans="1:6">
      <c r="A9946" t="s">
        <v>15756</v>
      </c>
      <c r="B9946" t="str">
        <f>'11A'!$U$29</f>
        <v>BR055_S2WTO</v>
      </c>
      <c r="F9946">
        <f>IF(ISBLANK('11A'!$D$29),"",'11A'!$D$29)</f>
        <v>0</v>
      </c>
    </row>
    <row r="9947" spans="1:6">
      <c r="A9947" t="s">
        <v>15756</v>
      </c>
      <c r="B9947" t="str">
        <f>'11A'!$V$29</f>
        <v>BR056_S2WWTO</v>
      </c>
      <c r="F9947">
        <f>IF(ISBLANK('11A'!$E$29),"",'11A'!$E$29)</f>
        <v>0</v>
      </c>
    </row>
    <row r="9948" spans="1:6">
      <c r="A9948" t="s">
        <v>15756</v>
      </c>
      <c r="B9948" t="str">
        <f>'11A'!$W$29</f>
        <v>BR057_S2TOTO</v>
      </c>
      <c r="F9948">
        <f>IF(ISBLANK('11A'!$F$29),"",'11A'!$F$29)</f>
        <v>0</v>
      </c>
    </row>
    <row r="9949" spans="1:6">
      <c r="A9949" t="s">
        <v>15756</v>
      </c>
      <c r="B9949" t="str">
        <f>'11A'!$U$31</f>
        <v>BR058_S2WCO</v>
      </c>
      <c r="F9949" t="str">
        <f>IF(ISBLANK('11A'!$D$31),"",'11A'!$D$31)</f>
        <v/>
      </c>
    </row>
    <row r="9950" spans="1:6">
      <c r="A9950" t="s">
        <v>15756</v>
      </c>
      <c r="B9950" t="str">
        <f>'11A'!$V$31</f>
        <v>BR059_S2WWCO</v>
      </c>
      <c r="F9950" t="str">
        <f>IF(ISBLANK('11A'!$E$31),"",'11A'!$E$31)</f>
        <v/>
      </c>
    </row>
    <row r="9951" spans="1:6">
      <c r="A9951" t="s">
        <v>15756</v>
      </c>
      <c r="B9951" t="str">
        <f>'11A'!$W$31</f>
        <v>BR060_S2TOCO</v>
      </c>
      <c r="F9951">
        <f>IF(ISBLANK('11A'!$F$31),"",'11A'!$F$31)</f>
        <v>0</v>
      </c>
    </row>
    <row r="9952" spans="1:6">
      <c r="A9952" t="s">
        <v>15756</v>
      </c>
      <c r="B9952" t="str">
        <f>'11A'!$U$32</f>
        <v>BR061_S2WCH</v>
      </c>
      <c r="F9952" t="str">
        <f>IF(ISBLANK('11A'!$D$32),"",'11A'!$D$32)</f>
        <v/>
      </c>
    </row>
    <row r="9953" spans="1:6">
      <c r="A9953" t="s">
        <v>15756</v>
      </c>
      <c r="B9953" t="str">
        <f>'11A'!$V$32</f>
        <v>BR062_S2WWCH</v>
      </c>
      <c r="F9953" t="str">
        <f>IF(ISBLANK('11A'!$E$32),"",'11A'!$E$32)</f>
        <v/>
      </c>
    </row>
    <row r="9954" spans="1:6">
      <c r="A9954" t="s">
        <v>15756</v>
      </c>
      <c r="B9954" t="str">
        <f>'11A'!$W$32</f>
        <v>BR063_S2TOCH</v>
      </c>
      <c r="F9954">
        <f>IF(ISBLANK('11A'!$F$32),"",'11A'!$F$32)</f>
        <v>0</v>
      </c>
    </row>
    <row r="9955" spans="1:6">
      <c r="A9955" t="s">
        <v>15756</v>
      </c>
      <c r="B9955" t="str">
        <f>'11A'!$U$33</f>
        <v>BR064_S2WNO</v>
      </c>
      <c r="F9955" t="str">
        <f>IF(ISBLANK('11A'!$D$33),"",'11A'!$D$33)</f>
        <v/>
      </c>
    </row>
    <row r="9956" spans="1:6">
      <c r="A9956" t="s">
        <v>15756</v>
      </c>
      <c r="B9956" t="str">
        <f>'11A'!$V$33</f>
        <v>BR065_S2WWNO</v>
      </c>
      <c r="F9956" t="str">
        <f>IF(ISBLANK('11A'!$E$33),"",'11A'!$E$33)</f>
        <v/>
      </c>
    </row>
    <row r="9957" spans="1:6">
      <c r="A9957" t="s">
        <v>15756</v>
      </c>
      <c r="B9957" t="str">
        <f>'11A'!$W$33</f>
        <v>BR066_S2TONO</v>
      </c>
      <c r="F9957">
        <f>IF(ISBLANK('11A'!$F$33),"",'11A'!$F$33)</f>
        <v>0</v>
      </c>
    </row>
    <row r="9958" spans="1:6">
      <c r="A9958" t="s">
        <v>15756</v>
      </c>
      <c r="B9958" t="str">
        <f>'11A'!$U$34</f>
        <v>BO_5019183</v>
      </c>
      <c r="F9958" t="str">
        <f>IF(ISBLANK('11A'!$D$34),"",'11A'!$D$34)</f>
        <v/>
      </c>
    </row>
    <row r="9959" spans="1:6">
      <c r="A9959" t="s">
        <v>15756</v>
      </c>
      <c r="B9959" t="str">
        <f>'11A'!$V$34</f>
        <v>BO_336813</v>
      </c>
      <c r="F9959" t="str">
        <f>IF(ISBLANK('11A'!$E$34),"",'11A'!$E$34)</f>
        <v/>
      </c>
    </row>
    <row r="9960" spans="1:6">
      <c r="A9960" t="s">
        <v>15756</v>
      </c>
      <c r="B9960" t="str">
        <f>'11A'!$W$34</f>
        <v>BO_2496912</v>
      </c>
      <c r="F9960">
        <f>IF(ISBLANK('11A'!$F$34),"",'11A'!$F$34)</f>
        <v>0</v>
      </c>
    </row>
    <row r="9961" spans="1:6">
      <c r="A9961" t="s">
        <v>15756</v>
      </c>
      <c r="B9961" t="str">
        <f>'11A'!$U$37</f>
        <v>BR022_S3WBT</v>
      </c>
      <c r="F9961" t="str">
        <f>IF(ISBLANK('11A'!$D$37),"",'11A'!$D$37)</f>
        <v/>
      </c>
    </row>
    <row r="9962" spans="1:6">
      <c r="A9962" t="s">
        <v>15756</v>
      </c>
      <c r="B9962" t="str">
        <f>'11A'!$V$37</f>
        <v>BR023_S3WWBT</v>
      </c>
      <c r="F9962" t="str">
        <f>IF(ISBLANK('11A'!$E$37),"",'11A'!$E$37)</f>
        <v/>
      </c>
    </row>
    <row r="9963" spans="1:6">
      <c r="A9963" t="s">
        <v>15756</v>
      </c>
      <c r="B9963" t="str">
        <f>'11A'!$W$37</f>
        <v>BR024_S3TOBT</v>
      </c>
      <c r="F9963">
        <f>IF(ISBLANK('11A'!$F$37),"",'11A'!$F$37)</f>
        <v>0</v>
      </c>
    </row>
    <row r="9964" spans="1:6">
      <c r="A9964" t="s">
        <v>15756</v>
      </c>
      <c r="B9964" t="str">
        <f>'11A'!$U$38</f>
        <v>BR025_S3WOA</v>
      </c>
      <c r="F9964" t="str">
        <f>IF(ISBLANK('11A'!$D$38),"",'11A'!$D$38)</f>
        <v/>
      </c>
    </row>
    <row r="9965" spans="1:6">
      <c r="A9965" t="s">
        <v>15756</v>
      </c>
      <c r="B9965" t="str">
        <f>'11A'!$V$38</f>
        <v>BR026_S3WWOA</v>
      </c>
      <c r="F9965" t="str">
        <f>IF(ISBLANK('11A'!$E$38),"",'11A'!$E$38)</f>
        <v/>
      </c>
    </row>
    <row r="9966" spans="1:6">
      <c r="A9966" t="s">
        <v>15756</v>
      </c>
      <c r="B9966" t="str">
        <f>'11A'!$W$38</f>
        <v>BR027_S3TOOA</v>
      </c>
      <c r="F9966">
        <f>IF(ISBLANK('11A'!$F$38),"",'11A'!$F$38)</f>
        <v>0</v>
      </c>
    </row>
    <row r="9967" spans="1:6">
      <c r="A9967" t="s">
        <v>15756</v>
      </c>
      <c r="B9967" t="str">
        <f>'11A'!$U$39</f>
        <v>BO_8655208</v>
      </c>
      <c r="F9967" t="str">
        <f>IF(ISBLANK('11A'!$D$39),"",'11A'!$D$39)</f>
        <v/>
      </c>
    </row>
    <row r="9968" spans="1:6">
      <c r="A9968" t="s">
        <v>15756</v>
      </c>
      <c r="B9968" t="str">
        <f>'11A'!$V$39</f>
        <v>BO_7376207</v>
      </c>
      <c r="F9968" t="str">
        <f>IF(ISBLANK('11A'!$E$39),"",'11A'!$E$39)</f>
        <v/>
      </c>
    </row>
    <row r="9969" spans="1:6">
      <c r="A9969" t="s">
        <v>15756</v>
      </c>
      <c r="B9969" t="str">
        <f>'11A'!$W$39</f>
        <v>BO_9724527</v>
      </c>
      <c r="F9969">
        <f>IF(ISBLANK('11A'!$F$39),"",'11A'!$F$39)</f>
        <v>0</v>
      </c>
    </row>
    <row r="9970" spans="1:6">
      <c r="A9970" t="s">
        <v>15756</v>
      </c>
      <c r="B9970" t="str">
        <f>'11A'!$U$40</f>
        <v>BO_2876962</v>
      </c>
      <c r="F9970" t="str">
        <f>IF(ISBLANK('11A'!$D$40),"",'11A'!$D$40)</f>
        <v/>
      </c>
    </row>
    <row r="9971" spans="1:6">
      <c r="A9971" t="s">
        <v>15756</v>
      </c>
      <c r="B9971" t="str">
        <f>'11A'!$V$40</f>
        <v>BO_5766422</v>
      </c>
      <c r="F9971" t="str">
        <f>IF(ISBLANK('11A'!$E$40),"",'11A'!$E$40)</f>
        <v/>
      </c>
    </row>
    <row r="9972" spans="1:6">
      <c r="A9972" t="s">
        <v>15756</v>
      </c>
      <c r="B9972" t="str">
        <f>'11A'!$W$40</f>
        <v>BO_5741637</v>
      </c>
      <c r="F9972">
        <f>IF(ISBLANK('11A'!$F$40),"",'11A'!$F$40)</f>
        <v>0</v>
      </c>
    </row>
    <row r="9973" spans="1:6">
      <c r="A9973" t="s">
        <v>15756</v>
      </c>
      <c r="B9973" t="str">
        <f>'11A'!$U$41</f>
        <v>BO_2876963</v>
      </c>
      <c r="F9973" t="str">
        <f>IF(ISBLANK('11A'!$D$41),"",'11A'!$D$41)</f>
        <v/>
      </c>
    </row>
    <row r="9974" spans="1:6">
      <c r="A9974" t="s">
        <v>15756</v>
      </c>
      <c r="B9974" t="str">
        <f>'11A'!$V$41</f>
        <v>BO_5766425</v>
      </c>
      <c r="F9974" t="str">
        <f>IF(ISBLANK('11A'!$E$41),"",'11A'!$E$41)</f>
        <v/>
      </c>
    </row>
    <row r="9975" spans="1:6">
      <c r="A9975" t="s">
        <v>15756</v>
      </c>
      <c r="B9975" t="str">
        <f>'11A'!$W$41</f>
        <v>BO_5741639</v>
      </c>
      <c r="F9975">
        <f>IF(ISBLANK('11A'!$F$41),"",'11A'!$F$41)</f>
        <v>0</v>
      </c>
    </row>
    <row r="9976" spans="1:6">
      <c r="A9976" t="s">
        <v>15756</v>
      </c>
      <c r="B9976" t="str">
        <f>'11A'!$U$42</f>
        <v>BO_6859992</v>
      </c>
      <c r="F9976" t="str">
        <f>IF(ISBLANK('11A'!$D$42),"",'11A'!$D$42)</f>
        <v/>
      </c>
    </row>
    <row r="9977" spans="1:6">
      <c r="A9977" t="s">
        <v>15756</v>
      </c>
      <c r="B9977" t="str">
        <f>'11A'!$V$42</f>
        <v>BO_1591628</v>
      </c>
      <c r="F9977" t="str">
        <f>IF(ISBLANK('11A'!$E$42),"",'11A'!$E$42)</f>
        <v/>
      </c>
    </row>
    <row r="9978" spans="1:6">
      <c r="A9978" t="s">
        <v>15756</v>
      </c>
      <c r="B9978" t="str">
        <f>'11A'!$W$42</f>
        <v>BO_8746732</v>
      </c>
      <c r="F9978">
        <f>IF(ISBLANK('11A'!$F$42),"",'11A'!$F$42)</f>
        <v>0</v>
      </c>
    </row>
    <row r="9979" spans="1:6">
      <c r="A9979" t="s">
        <v>15756</v>
      </c>
      <c r="B9979" t="str">
        <f>'11A'!$U$43</f>
        <v>BO_57904</v>
      </c>
      <c r="F9979" t="str">
        <f>IF(ISBLANK('11A'!$D$43),"",'11A'!$D$43)</f>
        <v/>
      </c>
    </row>
    <row r="9980" spans="1:6">
      <c r="A9980" t="s">
        <v>15756</v>
      </c>
      <c r="B9980" t="str">
        <f>'11A'!$V$43</f>
        <v>BO_9940412</v>
      </c>
      <c r="F9980" t="str">
        <f>IF(ISBLANK('11A'!$E$43),"",'11A'!$E$43)</f>
        <v/>
      </c>
    </row>
    <row r="9981" spans="1:6">
      <c r="A9981" t="s">
        <v>15756</v>
      </c>
      <c r="B9981" t="str">
        <f>'11A'!$W$43</f>
        <v>BO_3689667</v>
      </c>
      <c r="F9981">
        <f>IF(ISBLANK('11A'!$F$43),"",'11A'!$F$43)</f>
        <v>0</v>
      </c>
    </row>
    <row r="9982" spans="1:6">
      <c r="A9982" t="s">
        <v>15756</v>
      </c>
      <c r="B9982" t="str">
        <f>'11A'!$U$44</f>
        <v>BO_2420448</v>
      </c>
      <c r="F9982">
        <f>IF(ISBLANK('11A'!$D$44),"",'11A'!$D$44)</f>
        <v>0</v>
      </c>
    </row>
    <row r="9983" spans="1:6">
      <c r="A9983" t="s">
        <v>15756</v>
      </c>
      <c r="B9983" t="str">
        <f>'11A'!$V$44</f>
        <v>BO_6794993</v>
      </c>
      <c r="F9983">
        <f>IF(ISBLANK('11A'!$E$44),"",'11A'!$E$44)</f>
        <v>0</v>
      </c>
    </row>
    <row r="9984" spans="1:6">
      <c r="A9984" t="s">
        <v>15756</v>
      </c>
      <c r="B9984" t="str">
        <f>'11A'!$W$44</f>
        <v>BO_1974979</v>
      </c>
      <c r="F9984">
        <f>IF(ISBLANK('11A'!$F$44),"",'11A'!$F$44)</f>
        <v>0</v>
      </c>
    </row>
    <row r="9985" spans="1:6">
      <c r="A9985" t="s">
        <v>15756</v>
      </c>
      <c r="B9985" t="str">
        <f>'11A'!$U$46</f>
        <v>BR034_S3WCO</v>
      </c>
      <c r="F9985" t="str">
        <f>IF(ISBLANK('11A'!$D$46),"",'11A'!$D$46)</f>
        <v/>
      </c>
    </row>
    <row r="9986" spans="1:6">
      <c r="A9986" t="s">
        <v>15756</v>
      </c>
      <c r="B9986" t="str">
        <f>'11A'!$V$46</f>
        <v>BR035_S3WWCO</v>
      </c>
      <c r="F9986" t="str">
        <f>IF(ISBLANK('11A'!$E$46),"",'11A'!$E$46)</f>
        <v/>
      </c>
    </row>
    <row r="9987" spans="1:6">
      <c r="A9987" t="s">
        <v>15756</v>
      </c>
      <c r="B9987" t="str">
        <f>'11A'!$W$46</f>
        <v>BR036_S3TOCO</v>
      </c>
      <c r="F9987">
        <f>IF(ISBLANK('11A'!$F$46),"",'11A'!$F$46)</f>
        <v>0</v>
      </c>
    </row>
    <row r="9988" spans="1:6">
      <c r="A9988" t="s">
        <v>15756</v>
      </c>
      <c r="B9988" t="str">
        <f>'11A'!$U$47</f>
        <v>BR037_S3WCH</v>
      </c>
      <c r="F9988" t="str">
        <f>IF(ISBLANK('11A'!$D$47),"",'11A'!$D$47)</f>
        <v/>
      </c>
    </row>
    <row r="9989" spans="1:6">
      <c r="A9989" t="s">
        <v>15756</v>
      </c>
      <c r="B9989" t="str">
        <f>'11A'!$V$47</f>
        <v>BR038_S3WWCH</v>
      </c>
      <c r="F9989" t="str">
        <f>IF(ISBLANK('11A'!$E$47),"",'11A'!$E$47)</f>
        <v/>
      </c>
    </row>
    <row r="9990" spans="1:6">
      <c r="A9990" t="s">
        <v>15756</v>
      </c>
      <c r="B9990" t="str">
        <f>'11A'!$W$47</f>
        <v>BR039_S3TOCH</v>
      </c>
      <c r="F9990">
        <f>IF(ISBLANK('11A'!$F$47),"",'11A'!$F$47)</f>
        <v>0</v>
      </c>
    </row>
    <row r="9991" spans="1:6">
      <c r="A9991" t="s">
        <v>15756</v>
      </c>
      <c r="B9991" t="str">
        <f>'11A'!$U$48</f>
        <v>BR040_S3WNO</v>
      </c>
      <c r="F9991" t="str">
        <f>IF(ISBLANK('11A'!$D$48),"",'11A'!$D$48)</f>
        <v/>
      </c>
    </row>
    <row r="9992" spans="1:6">
      <c r="A9992" t="s">
        <v>15756</v>
      </c>
      <c r="B9992" t="str">
        <f>'11A'!$V$48</f>
        <v>BR041_S3WWNO</v>
      </c>
      <c r="F9992" t="str">
        <f>IF(ISBLANK('11A'!$E$48),"",'11A'!$E$48)</f>
        <v/>
      </c>
    </row>
    <row r="9993" spans="1:6">
      <c r="A9993" t="s">
        <v>15756</v>
      </c>
      <c r="B9993" t="str">
        <f>'11A'!$W$48</f>
        <v>BR042_S3TONO</v>
      </c>
      <c r="F9993">
        <f>IF(ISBLANK('11A'!$F$48),"",'11A'!$F$48)</f>
        <v>0</v>
      </c>
    </row>
    <row r="9994" spans="1:6">
      <c r="A9994" t="s">
        <v>15756</v>
      </c>
      <c r="B9994" t="str">
        <f>'11A'!$U$49</f>
        <v>BO_9823950</v>
      </c>
      <c r="F9994" t="str">
        <f>IF(ISBLANK('11A'!$D$49),"",'11A'!$D$49)</f>
        <v/>
      </c>
    </row>
    <row r="9995" spans="1:6">
      <c r="A9995" t="s">
        <v>15756</v>
      </c>
      <c r="B9995" t="str">
        <f>'11A'!$V$49</f>
        <v>BO_4990179</v>
      </c>
      <c r="F9995" t="str">
        <f>IF(ISBLANK('11A'!$E$49),"",'11A'!$E$49)</f>
        <v/>
      </c>
    </row>
    <row r="9996" spans="1:6">
      <c r="A9996" t="s">
        <v>15756</v>
      </c>
      <c r="B9996" t="str">
        <f>'11A'!$W$49</f>
        <v>BO_3685286</v>
      </c>
      <c r="F9996">
        <f>IF(ISBLANK('11A'!$F$49),"",'11A'!$F$49)</f>
        <v>0</v>
      </c>
    </row>
    <row r="9997" spans="1:6">
      <c r="A9997" t="s">
        <v>15756</v>
      </c>
      <c r="B9997" t="str">
        <f>'11A'!$U$52</f>
        <v>BR073_GEWLB</v>
      </c>
      <c r="F9997">
        <f>IF(ISBLANK('11A'!$D$52),"",'11A'!$D$52)</f>
        <v>0</v>
      </c>
    </row>
    <row r="9998" spans="1:6">
      <c r="A9998" t="s">
        <v>15756</v>
      </c>
      <c r="B9998" t="str">
        <f>'11A'!$V$52</f>
        <v>BR074_GEWWLB</v>
      </c>
      <c r="F9998">
        <f>IF(ISBLANK('11A'!$E$52),"",'11A'!$E$52)</f>
        <v>0</v>
      </c>
    </row>
    <row r="9999" spans="1:6">
      <c r="A9999" t="s">
        <v>15756</v>
      </c>
      <c r="B9999" t="str">
        <f>'11A'!$W$52</f>
        <v>BR075_GETOLB</v>
      </c>
      <c r="F9999">
        <f>IF(ISBLANK('11A'!$F$52),"",'11A'!$F$52)</f>
        <v>0</v>
      </c>
    </row>
    <row r="10000" spans="1:6">
      <c r="A10000" t="s">
        <v>15756</v>
      </c>
      <c r="B10000" t="str">
        <f>'11A'!$U$53</f>
        <v>BR076_GEWMB</v>
      </c>
      <c r="F10000">
        <f>IF(ISBLANK('11A'!$D$53),"",'11A'!$D$53)</f>
        <v>0</v>
      </c>
    </row>
    <row r="10001" spans="1:6">
      <c r="A10001" t="s">
        <v>15756</v>
      </c>
      <c r="B10001" t="str">
        <f>'11A'!$V$53</f>
        <v>BR077_GEWWMB</v>
      </c>
      <c r="F10001">
        <f>IF(ISBLANK('11A'!$E$53),"",'11A'!$E$53)</f>
        <v>0</v>
      </c>
    </row>
    <row r="10002" spans="1:6">
      <c r="A10002" t="s">
        <v>15756</v>
      </c>
      <c r="B10002" t="str">
        <f>'11A'!$W$53</f>
        <v>BR078_GETOMB</v>
      </c>
      <c r="F10002">
        <f>IF(ISBLANK('11A'!$F$53),"",'11A'!$F$53)</f>
        <v>0</v>
      </c>
    </row>
    <row r="10003" spans="1:6">
      <c r="A10003" t="s">
        <v>15756</v>
      </c>
      <c r="B10003" t="str">
        <f>'11A'!$U$56</f>
        <v>BR079_ERWER</v>
      </c>
      <c r="F10003" t="str">
        <f>IF(ISBLANK('11A'!$D$56),"",'11A'!$D$56)</f>
        <v/>
      </c>
    </row>
    <row r="10004" spans="1:6">
      <c r="A10004" t="s">
        <v>15756</v>
      </c>
      <c r="B10004" t="str">
        <f>'11A'!$V$56</f>
        <v>BR080_ERWWER</v>
      </c>
      <c r="F10004" t="str">
        <f>IF(ISBLANK('11A'!$E$56),"",'11A'!$E$56)</f>
        <v/>
      </c>
    </row>
    <row r="10005" spans="1:6">
      <c r="A10005" t="s">
        <v>15756</v>
      </c>
      <c r="B10005" t="str">
        <f>'11A'!$W$56</f>
        <v>BR081_ERTOER</v>
      </c>
      <c r="F10005">
        <f>IF(ISBLANK('11A'!$F$56),"",'11A'!$F$56)</f>
        <v>0</v>
      </c>
    </row>
    <row r="10006" spans="1:6">
      <c r="A10006" t="s">
        <v>15756</v>
      </c>
      <c r="B10006" t="str">
        <f>'11A'!$U$57</f>
        <v>BR082_ERWEB</v>
      </c>
      <c r="F10006" t="str">
        <f>IF(ISBLANK('11A'!$D$57),"",'11A'!$D$57)</f>
        <v/>
      </c>
    </row>
    <row r="10007" spans="1:6">
      <c r="A10007" t="s">
        <v>15756</v>
      </c>
      <c r="B10007" t="str">
        <f>'11A'!$V$57</f>
        <v>BR083_ERWWEB</v>
      </c>
      <c r="F10007" t="str">
        <f>IF(ISBLANK('11A'!$E$57),"",'11A'!$E$57)</f>
        <v/>
      </c>
    </row>
    <row r="10008" spans="1:6">
      <c r="A10008" t="s">
        <v>15756</v>
      </c>
      <c r="B10008" t="str">
        <f>'11A'!$W$57</f>
        <v>BR084_ERTOEB</v>
      </c>
      <c r="F10008">
        <f>IF(ISBLANK('11A'!$F$57),"",'11A'!$F$57)</f>
        <v>0</v>
      </c>
    </row>
    <row r="10009" spans="1:6">
      <c r="A10009" t="s">
        <v>15756</v>
      </c>
      <c r="B10009" t="str">
        <f>'11A'!$U$58</f>
        <v>BO_6717913</v>
      </c>
      <c r="F10009" t="str">
        <f>IF(ISBLANK('11A'!$D$58),"",'11A'!$D$58)</f>
        <v/>
      </c>
    </row>
    <row r="10010" spans="1:6">
      <c r="A10010" t="s">
        <v>15756</v>
      </c>
      <c r="B10010" t="str">
        <f>'11A'!$V$58</f>
        <v>BO_5717374</v>
      </c>
      <c r="F10010" t="str">
        <f>IF(ISBLANK('11A'!$E$58),"",'11A'!$E$58)</f>
        <v/>
      </c>
    </row>
    <row r="10011" spans="1:6">
      <c r="A10011" t="s">
        <v>15756</v>
      </c>
      <c r="B10011" t="str">
        <f>'11A'!$W$58</f>
        <v>BO_4686738</v>
      </c>
      <c r="F10011">
        <f>IF(ISBLANK('11A'!$F$58),"",'11A'!$F$58)</f>
        <v>0</v>
      </c>
    </row>
    <row r="10012" spans="1:6">
      <c r="A10012" t="s">
        <v>15756</v>
      </c>
      <c r="B10012" t="str">
        <f>'11A'!$U$59</f>
        <v>BR088_ERWOR</v>
      </c>
      <c r="F10012" t="str">
        <f>IF(ISBLANK('11A'!$D$59),"",'11A'!$D$59)</f>
        <v/>
      </c>
    </row>
    <row r="10013" spans="1:6">
      <c r="A10013" t="s">
        <v>15756</v>
      </c>
      <c r="B10013" t="str">
        <f>'11A'!$V$59</f>
        <v>BR089_ERWWOR</v>
      </c>
      <c r="F10013" t="str">
        <f>IF(ISBLANK('11A'!$E$59),"",'11A'!$E$59)</f>
        <v/>
      </c>
    </row>
    <row r="10014" spans="1:6">
      <c r="A10014" t="s">
        <v>15756</v>
      </c>
      <c r="B10014" t="str">
        <f>'11A'!$W$59</f>
        <v>BR090_ERTOOR</v>
      </c>
      <c r="F10014">
        <f>IF(ISBLANK('11A'!$F$59),"",'11A'!$F$59)</f>
        <v>0</v>
      </c>
    </row>
    <row r="10015" spans="1:6">
      <c r="A10015" t="s">
        <v>15756</v>
      </c>
      <c r="B10015" t="str">
        <f>'11A'!$U$60</f>
        <v>BR091_ERWTR</v>
      </c>
      <c r="F10015">
        <f>IF(ISBLANK('11A'!$D$60),"",'11A'!$D$60)</f>
        <v>0</v>
      </c>
    </row>
    <row r="10016" spans="1:6">
      <c r="A10016" t="s">
        <v>15756</v>
      </c>
      <c r="B10016" t="str">
        <f>'11A'!$V$60</f>
        <v>BR092_ERWWTR</v>
      </c>
      <c r="F10016">
        <f>IF(ISBLANK('11A'!$E$60),"",'11A'!$E$60)</f>
        <v>0</v>
      </c>
    </row>
    <row r="10017" spans="1:6">
      <c r="A10017" t="s">
        <v>15756</v>
      </c>
      <c r="B10017" t="str">
        <f>'11A'!$W$60</f>
        <v>BR093_ERTOTR</v>
      </c>
      <c r="F10017">
        <f>IF(ISBLANK('11A'!$F$60),"",'11A'!$F$60)</f>
        <v>0</v>
      </c>
    </row>
    <row r="10018" spans="1:6">
      <c r="A10018" t="s">
        <v>15756</v>
      </c>
      <c r="B10018" t="str">
        <f>'11A'!$U$63</f>
        <v xml:space="preserve"> BR085_ERWGO </v>
      </c>
      <c r="F10018" t="str">
        <f>IF(ISBLANK('11A'!$D$63),"",'11A'!$D$63)</f>
        <v/>
      </c>
    </row>
    <row r="10019" spans="1:6">
      <c r="A10019" t="s">
        <v>15756</v>
      </c>
      <c r="B10019" t="str">
        <f>'11A'!$V$63</f>
        <v xml:space="preserve"> BR086_ERWWGO </v>
      </c>
      <c r="F10019" t="str">
        <f>IF(ISBLANK('11A'!$E$63),"",'11A'!$E$63)</f>
        <v/>
      </c>
    </row>
    <row r="10020" spans="1:6">
      <c r="A10020" t="s">
        <v>15756</v>
      </c>
      <c r="B10020" t="str">
        <f>'11A'!$W$63</f>
        <v xml:space="preserve"> BR087_ERTOGO </v>
      </c>
      <c r="F10020">
        <f>IF(ISBLANK('11A'!$F$63),"",'11A'!$F$63)</f>
        <v>0</v>
      </c>
    </row>
    <row r="10021" spans="1:6">
      <c r="A10021" t="s">
        <v>15756</v>
      </c>
      <c r="B10021" t="str">
        <f>'11A'!$U$66</f>
        <v>BR094_NEWLB</v>
      </c>
      <c r="F10021">
        <f>IF(ISBLANK('11A'!$D$66),"",'11A'!$D$66)</f>
        <v>0</v>
      </c>
    </row>
    <row r="10022" spans="1:6">
      <c r="A10022" t="s">
        <v>15756</v>
      </c>
      <c r="B10022" t="str">
        <f>'11A'!$V$66</f>
        <v>BR095_NEWWLB</v>
      </c>
      <c r="F10022">
        <f>IF(ISBLANK('11A'!$E$66),"",'11A'!$E$66)</f>
        <v>0</v>
      </c>
    </row>
    <row r="10023" spans="1:6">
      <c r="A10023" t="s">
        <v>15756</v>
      </c>
      <c r="B10023" t="str">
        <f>'11A'!$W$66</f>
        <v>BR096_NETOLB</v>
      </c>
      <c r="F10023">
        <f>IF(ISBLANK('11A'!$F$66),"",'11A'!$F$66)</f>
        <v>0</v>
      </c>
    </row>
    <row r="10024" spans="1:6">
      <c r="A10024" t="s">
        <v>15756</v>
      </c>
      <c r="B10024" t="str">
        <f>'11A'!$U$73</f>
        <v>BR103_IRWTW</v>
      </c>
      <c r="F10024">
        <f>IF(ISBLANK('11A'!$D$73),"",'11A'!$D$73)</f>
        <v>0</v>
      </c>
    </row>
    <row r="10025" spans="1:6">
      <c r="A10025" t="s">
        <v>15756</v>
      </c>
      <c r="B10025" t="str">
        <f>'11A'!$V$74</f>
        <v>BR104_IRWWSF</v>
      </c>
      <c r="F10025">
        <f>IF(ISBLANK('11A'!$E$74),"",'11A'!$E$74)</f>
        <v>0</v>
      </c>
    </row>
    <row r="10026" spans="1:6">
      <c r="A10026" t="s">
        <v>15756</v>
      </c>
      <c r="B10026" t="str">
        <f>'11A'!$U$82</f>
        <v>BO_214</v>
      </c>
      <c r="F10026" t="str">
        <f>IF(ISBLANK('11A'!$D$82),"",'11A'!$D$82)</f>
        <v/>
      </c>
    </row>
    <row r="10027" spans="1:6">
      <c r="A10027" t="s">
        <v>15756</v>
      </c>
      <c r="B10027" t="str">
        <f>'11A'!$V$82</f>
        <v>BO_8644</v>
      </c>
      <c r="F10027" t="str">
        <f>IF(ISBLANK('11A'!$E$82),"",'11A'!$E$82)</f>
        <v/>
      </c>
    </row>
    <row r="10028" spans="1:6">
      <c r="A10028" t="s">
        <v>15756</v>
      </c>
      <c r="B10028" t="str">
        <f>'11A'!$W$82</f>
        <v>BO_2449</v>
      </c>
      <c r="F10028">
        <f>IF(ISBLANK('11A'!$F$82),"",'11A'!$F$82)</f>
        <v>0</v>
      </c>
    </row>
    <row r="10029" spans="1:6">
      <c r="A10029" t="s">
        <v>15756</v>
      </c>
      <c r="B10029" t="str">
        <f>'11A'!$U$83</f>
        <v>BO_2143514</v>
      </c>
      <c r="F10029" t="str">
        <f>IF(ISBLANK('11A'!$D$83),"",'11A'!$D$83)</f>
        <v/>
      </c>
    </row>
    <row r="10030" spans="1:6">
      <c r="A10030" t="s">
        <v>15756</v>
      </c>
      <c r="B10030" t="str">
        <f>'11A'!$V$83</f>
        <v>BO_8427041</v>
      </c>
      <c r="F10030" t="str">
        <f>IF(ISBLANK('11A'!$E$83),"",'11A'!$E$83)</f>
        <v/>
      </c>
    </row>
    <row r="10031" spans="1:6">
      <c r="A10031" t="s">
        <v>15756</v>
      </c>
      <c r="B10031" t="str">
        <f>'11A'!$W$83</f>
        <v>BO_3244856</v>
      </c>
      <c r="F10031">
        <f>IF(ISBLANK('11A'!$F$83),"",'11A'!$F$83)</f>
        <v>0</v>
      </c>
    </row>
    <row r="10032" spans="1:6">
      <c r="A10032" t="s">
        <v>15756</v>
      </c>
      <c r="B10032" t="str">
        <f>'11A'!$U$86</f>
        <v>BO_214895</v>
      </c>
      <c r="F10032" t="str">
        <f>IF(ISBLANK('11A'!$D$86),"",'11A'!$D$86)</f>
        <v/>
      </c>
    </row>
    <row r="10033" spans="1:6">
      <c r="A10033" t="s">
        <v>15756</v>
      </c>
      <c r="B10033" t="str">
        <f>'11A'!$V$86</f>
        <v>BO_842566</v>
      </c>
      <c r="F10033" t="str">
        <f>IF(ISBLANK('11A'!$E$86),"",'11A'!$E$86)</f>
        <v/>
      </c>
    </row>
    <row r="10034" spans="1:6">
      <c r="A10034" t="s">
        <v>15756</v>
      </c>
      <c r="B10034" t="str">
        <f>'11A'!$W$86</f>
        <v>BO_3248925</v>
      </c>
      <c r="F10034">
        <f>IF(ISBLANK('11A'!$F$86),"",'11A'!$F$86)</f>
        <v>0</v>
      </c>
    </row>
  </sheetData>
  <pageMargins left="0.7" right="0.7" top="0.75" bottom="0.75" header="0.3" footer="0.3"/>
  <headerFooter>
    <oddFooter>&amp;L_x000D_&amp;1#&amp;"Calibri"&amp;10&amp;K000000 Classification: BUSINESS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abSelected="1" topLeftCell="B1" zoomScaleNormal="100" zoomScaleSheetLayoutView="100" workbookViewId="0">
      <pane ySplit="6" topLeftCell="A7" activePane="bottomLeft" state="frozen"/>
      <selection pane="bottomLeft" activeCell="I14" sqref="I14"/>
    </sheetView>
  </sheetViews>
  <sheetFormatPr defaultColWidth="8.625" defaultRowHeight="14.25"/>
  <cols>
    <col min="1" max="1" width="12.375" style="196" hidden="1" customWidth="1"/>
    <col min="2" max="2" width="47.625" style="196" bestFit="1" customWidth="1"/>
    <col min="3" max="3" width="7" style="196" customWidth="1"/>
    <col min="4" max="4" width="5.125" style="196" customWidth="1"/>
    <col min="5" max="9" width="12.5" style="196" customWidth="1"/>
    <col min="10" max="10" width="1.625" style="196" customWidth="1"/>
    <col min="11" max="11" width="12.5" style="196" customWidth="1"/>
    <col min="12" max="12" width="1.625" style="196" customWidth="1"/>
    <col min="13" max="13" width="33.625" style="196" customWidth="1"/>
    <col min="14" max="14" width="10" style="196" hidden="1" customWidth="1"/>
    <col min="15" max="15" width="1.625" style="196" customWidth="1"/>
    <col min="16" max="16" width="25.125" style="196" customWidth="1"/>
    <col min="17" max="17" width="1.625" style="225" customWidth="1"/>
    <col min="18" max="22" width="8.125" style="225" hidden="1" customWidth="1"/>
    <col min="23" max="23" width="1.625" style="225" hidden="1" customWidth="1"/>
    <col min="24" max="24" width="1.625" style="196" customWidth="1"/>
    <col min="25" max="25" width="49.625" style="196" customWidth="1"/>
    <col min="26" max="30" width="12.5" style="196" customWidth="1"/>
    <col min="31" max="31" width="1.625" style="196" customWidth="1"/>
    <col min="32" max="16384" width="8.625" style="196"/>
  </cols>
  <sheetData>
    <row r="1" spans="1:30" s="348" customFormat="1" ht="23.25">
      <c r="B1" s="3225" t="s">
        <v>1246</v>
      </c>
      <c r="C1" s="3225"/>
      <c r="D1" s="3225"/>
      <c r="E1" s="3225"/>
      <c r="F1" s="3225"/>
      <c r="G1" s="3225"/>
      <c r="H1" s="3225"/>
      <c r="I1" s="3225"/>
      <c r="J1" s="298"/>
      <c r="K1" s="221"/>
      <c r="O1" s="299"/>
      <c r="P1" s="229"/>
      <c r="Q1" s="320"/>
      <c r="R1" s="225"/>
      <c r="S1" s="225"/>
      <c r="T1" s="225"/>
      <c r="U1" s="225"/>
      <c r="V1" s="225"/>
      <c r="W1" s="320"/>
      <c r="Y1" s="3225" t="s">
        <v>656</v>
      </c>
      <c r="Z1" s="3225"/>
      <c r="AA1" s="3225"/>
      <c r="AB1" s="3225"/>
      <c r="AC1" s="3225"/>
      <c r="AD1" s="3225"/>
    </row>
    <row r="2" spans="1:30" s="348" customFormat="1" ht="23.25">
      <c r="B2" s="3225" t="str">
        <f>SelectCompany!B4</f>
        <v>South West Water (whole area)</v>
      </c>
      <c r="C2" s="3225"/>
      <c r="D2" s="3225"/>
      <c r="E2" s="3225"/>
      <c r="F2" s="3225"/>
      <c r="G2" s="3225"/>
      <c r="H2" s="3225"/>
      <c r="I2" s="3225"/>
      <c r="J2" s="298"/>
      <c r="K2" s="221"/>
      <c r="O2" s="299"/>
      <c r="P2" s="229"/>
      <c r="Q2" s="320"/>
      <c r="R2" s="225"/>
      <c r="S2" s="225"/>
      <c r="T2" s="225"/>
      <c r="U2" s="225"/>
      <c r="V2" s="225"/>
      <c r="W2" s="320"/>
      <c r="Y2" s="3225"/>
      <c r="Z2" s="3225"/>
      <c r="AA2" s="3225"/>
      <c r="AB2" s="3225"/>
      <c r="AC2" s="3225"/>
      <c r="AD2" s="349"/>
    </row>
    <row r="3" spans="1:30" ht="19.5">
      <c r="B3" s="3226" t="s">
        <v>1247</v>
      </c>
      <c r="C3" s="3227"/>
      <c r="D3" s="3227"/>
      <c r="E3" s="3227"/>
      <c r="F3" s="3227"/>
      <c r="G3" s="3227"/>
      <c r="H3" s="3227"/>
      <c r="I3" s="3227"/>
      <c r="J3" s="3227"/>
      <c r="K3" s="3227"/>
      <c r="L3" s="3227"/>
      <c r="M3" s="3227"/>
      <c r="O3" s="301"/>
      <c r="P3" s="227" t="s">
        <v>658</v>
      </c>
      <c r="Q3" s="320"/>
      <c r="W3" s="320"/>
      <c r="Y3" s="3228" t="s">
        <v>1247</v>
      </c>
      <c r="Z3" s="3229"/>
      <c r="AA3" s="3229"/>
      <c r="AB3" s="3229"/>
      <c r="AC3" s="3229"/>
      <c r="AD3" s="3229"/>
    </row>
    <row r="4" spans="1:30" ht="15.75" thickBot="1">
      <c r="B4" s="228"/>
      <c r="C4" s="228"/>
      <c r="D4" s="228"/>
      <c r="O4" s="304"/>
      <c r="P4" s="229"/>
      <c r="Q4" s="320"/>
      <c r="R4" s="3232" t="s">
        <v>659</v>
      </c>
      <c r="S4" s="3232"/>
      <c r="T4" s="3232"/>
      <c r="U4" s="3232"/>
      <c r="V4" s="3232"/>
      <c r="W4" s="320"/>
      <c r="Y4" s="228"/>
    </row>
    <row r="5" spans="1:30" ht="15.75" thickTop="1">
      <c r="A5" s="171"/>
      <c r="B5" s="3282" t="s">
        <v>660</v>
      </c>
      <c r="C5" s="3235" t="s">
        <v>661</v>
      </c>
      <c r="D5" s="3235" t="s">
        <v>662</v>
      </c>
      <c r="E5" s="3238" t="s">
        <v>1248</v>
      </c>
      <c r="F5" s="3238" t="s">
        <v>1249</v>
      </c>
      <c r="G5" s="3238" t="s">
        <v>1250</v>
      </c>
      <c r="H5" s="3238"/>
      <c r="I5" s="3240" t="s">
        <v>891</v>
      </c>
      <c r="J5" s="171"/>
      <c r="K5" s="3242" t="s">
        <v>666</v>
      </c>
      <c r="L5" s="171"/>
      <c r="M5" s="3242" t="s">
        <v>667</v>
      </c>
      <c r="N5" s="171"/>
      <c r="O5" s="304"/>
      <c r="P5" s="229"/>
      <c r="Q5" s="320"/>
      <c r="R5" s="231" t="s">
        <v>668</v>
      </c>
      <c r="S5" s="232"/>
      <c r="T5" s="232"/>
      <c r="U5" s="232"/>
      <c r="V5" s="232"/>
      <c r="W5" s="320"/>
      <c r="Y5" s="3282" t="s">
        <v>660</v>
      </c>
      <c r="Z5" s="3238" t="s">
        <v>1248</v>
      </c>
      <c r="AA5" s="3238" t="s">
        <v>1249</v>
      </c>
      <c r="AB5" s="3238" t="s">
        <v>1250</v>
      </c>
      <c r="AC5" s="3238"/>
      <c r="AD5" s="3240" t="s">
        <v>891</v>
      </c>
    </row>
    <row r="6" spans="1:30" ht="36" customHeight="1" thickBot="1">
      <c r="A6" s="2423" t="s">
        <v>669</v>
      </c>
      <c r="B6" s="3283"/>
      <c r="C6" s="3237"/>
      <c r="D6" s="3237"/>
      <c r="E6" s="3239"/>
      <c r="F6" s="3239"/>
      <c r="G6" s="350" t="s">
        <v>1251</v>
      </c>
      <c r="H6" s="350" t="s">
        <v>1252</v>
      </c>
      <c r="I6" s="3241"/>
      <c r="J6" s="171"/>
      <c r="K6" s="3243"/>
      <c r="L6" s="171"/>
      <c r="M6" s="3243"/>
      <c r="N6" s="171"/>
      <c r="O6" s="304"/>
      <c r="P6" s="229"/>
      <c r="Q6" s="320"/>
      <c r="R6" s="196"/>
      <c r="S6" s="196"/>
      <c r="T6" s="196"/>
      <c r="U6" s="196"/>
      <c r="V6" s="196"/>
      <c r="W6" s="320"/>
      <c r="Y6" s="3283"/>
      <c r="Z6" s="3239"/>
      <c r="AA6" s="3239"/>
      <c r="AB6" s="350" t="s">
        <v>1251</v>
      </c>
      <c r="AC6" s="350" t="s">
        <v>1252</v>
      </c>
      <c r="AD6" s="3241"/>
    </row>
    <row r="7" spans="1:30" ht="16.5" thickTop="1" thickBot="1">
      <c r="A7" s="2572" t="s">
        <v>673</v>
      </c>
      <c r="C7" s="228"/>
      <c r="D7" s="228"/>
      <c r="E7" s="59"/>
      <c r="F7" s="59"/>
      <c r="G7" s="308"/>
      <c r="H7" s="308"/>
      <c r="I7" s="59"/>
      <c r="J7" s="171"/>
      <c r="K7" s="171"/>
      <c r="L7" s="171"/>
      <c r="M7" s="171"/>
      <c r="N7" s="171"/>
      <c r="O7" s="304"/>
      <c r="P7" s="229"/>
      <c r="Q7" s="320"/>
      <c r="R7" s="229"/>
      <c r="S7" s="229"/>
      <c r="T7" s="229"/>
      <c r="U7" s="229"/>
      <c r="V7" s="229"/>
      <c r="W7" s="320"/>
      <c r="Y7" s="228"/>
      <c r="Z7" s="2854" t="s">
        <v>820</v>
      </c>
      <c r="AA7" s="59"/>
      <c r="AB7" s="308"/>
      <c r="AC7" s="308"/>
      <c r="AD7" s="59"/>
    </row>
    <row r="8" spans="1:30" ht="17.25" thickTop="1" thickBot="1">
      <c r="A8" s="171"/>
      <c r="B8" s="352" t="s">
        <v>1253</v>
      </c>
      <c r="C8" s="353"/>
      <c r="D8" s="353"/>
      <c r="E8" s="306"/>
      <c r="F8" s="354"/>
      <c r="G8" s="354"/>
      <c r="H8" s="354"/>
      <c r="I8" s="59"/>
      <c r="J8" s="171"/>
      <c r="K8" s="171"/>
      <c r="L8" s="171"/>
      <c r="M8" s="171"/>
      <c r="N8" s="171"/>
      <c r="O8" s="304"/>
      <c r="P8" s="229"/>
      <c r="Q8" s="320"/>
      <c r="R8" s="196"/>
      <c r="S8" s="196"/>
      <c r="T8" s="196"/>
      <c r="U8" s="196"/>
      <c r="V8" s="196"/>
      <c r="W8" s="320"/>
      <c r="Y8" s="352" t="s">
        <v>1253</v>
      </c>
      <c r="Z8" s="306"/>
      <c r="AA8" s="354"/>
      <c r="AB8" s="354"/>
      <c r="AC8" s="354"/>
      <c r="AD8" s="59"/>
    </row>
    <row r="9" spans="1:30" ht="15.75" thickTop="1">
      <c r="A9" s="2568" t="s">
        <v>675</v>
      </c>
      <c r="B9" s="355" t="s">
        <v>1254</v>
      </c>
      <c r="C9" s="239" t="s">
        <v>677</v>
      </c>
      <c r="D9" s="239">
        <v>3</v>
      </c>
      <c r="E9" s="240">
        <v>2531.8609999999999</v>
      </c>
      <c r="F9" s="240">
        <v>575.15899999999999</v>
      </c>
      <c r="G9" s="240">
        <v>715.07500000000005</v>
      </c>
      <c r="H9" s="240">
        <v>62.258000000000003</v>
      </c>
      <c r="I9" s="1658">
        <f>IFERROR(SUM(E9:H9 ),0)</f>
        <v>3884.3530000000001</v>
      </c>
      <c r="J9" s="171"/>
      <c r="K9" s="243" t="s">
        <v>1255</v>
      </c>
      <c r="L9" s="171"/>
      <c r="M9" s="245"/>
      <c r="N9" s="171"/>
      <c r="O9" s="322"/>
      <c r="P9" s="246">
        <f>IF( SUM( R9:V9 ) = 0, 0, $R$5 )</f>
        <v>0</v>
      </c>
      <c r="Q9" s="320"/>
      <c r="R9" s="247">
        <f xml:space="preserve"> IF( ISNUMBER( E9 ), 0, 1 )</f>
        <v>0</v>
      </c>
      <c r="S9" s="247">
        <f xml:space="preserve"> IF( ISNUMBER( F9 ), 0, 1 )</f>
        <v>0</v>
      </c>
      <c r="T9" s="247">
        <f xml:space="preserve"> IF( ISNUMBER( G9 ), 0, 1 )</f>
        <v>0</v>
      </c>
      <c r="U9" s="247">
        <f xml:space="preserve"> IF( ISNUMBER( H9 ), 0, 1 )</f>
        <v>0</v>
      </c>
      <c r="V9" s="232"/>
      <c r="W9" s="320"/>
      <c r="Y9" s="355" t="s">
        <v>1254</v>
      </c>
      <c r="Z9" s="240" t="s">
        <v>1256</v>
      </c>
      <c r="AA9" s="240" t="s">
        <v>1257</v>
      </c>
      <c r="AB9" s="240" t="s">
        <v>1258</v>
      </c>
      <c r="AC9" s="240" t="s">
        <v>1259</v>
      </c>
      <c r="AD9" s="242" t="s">
        <v>1260</v>
      </c>
    </row>
    <row r="10" spans="1:30" ht="15">
      <c r="A10" s="171"/>
      <c r="B10" s="356" t="s">
        <v>1036</v>
      </c>
      <c r="C10" s="286" t="s">
        <v>677</v>
      </c>
      <c r="D10" s="286">
        <v>3</v>
      </c>
      <c r="E10" s="1929">
        <f>-IFERROR('1C SBB'!J43,0)</f>
        <v>0</v>
      </c>
      <c r="F10" s="1675"/>
      <c r="G10" s="1675"/>
      <c r="H10" s="1675"/>
      <c r="I10" s="251">
        <f>+E10</f>
        <v>0</v>
      </c>
      <c r="J10" s="171"/>
      <c r="K10" s="252" t="s">
        <v>1261</v>
      </c>
      <c r="L10" s="171"/>
      <c r="M10" s="253"/>
      <c r="N10" s="171"/>
      <c r="O10" s="322"/>
      <c r="P10" s="229"/>
      <c r="Q10" s="320"/>
      <c r="R10" s="229"/>
      <c r="S10" s="229"/>
      <c r="T10" s="229"/>
      <c r="U10" s="229"/>
      <c r="V10" s="229"/>
      <c r="W10" s="320"/>
      <c r="Y10" s="356" t="s">
        <v>1036</v>
      </c>
      <c r="Z10" s="2843" t="s">
        <v>1262</v>
      </c>
      <c r="AA10" s="357"/>
      <c r="AB10" s="357"/>
      <c r="AC10" s="357"/>
      <c r="AD10" s="358" t="s">
        <v>1263</v>
      </c>
    </row>
    <row r="11" spans="1:30" ht="15">
      <c r="A11" s="171"/>
      <c r="B11" s="359" t="s">
        <v>1264</v>
      </c>
      <c r="C11" s="254" t="s">
        <v>677</v>
      </c>
      <c r="D11" s="254">
        <v>3</v>
      </c>
      <c r="E11" s="1929">
        <f>SUM(E9:E10)</f>
        <v>2531.8609999999999</v>
      </c>
      <c r="F11" s="1929">
        <f>SUM(F9:F10)</f>
        <v>575.15899999999999</v>
      </c>
      <c r="G11" s="1929">
        <f>SUM(G9:G10)</f>
        <v>715.07500000000005</v>
      </c>
      <c r="H11" s="1929">
        <f>SUM(H9:H10)</f>
        <v>62.258000000000003</v>
      </c>
      <c r="I11" s="1659">
        <f>SUM(E11:H11)</f>
        <v>3884.3530000000001</v>
      </c>
      <c r="J11" s="171"/>
      <c r="K11" s="252" t="s">
        <v>1265</v>
      </c>
      <c r="L11" s="171"/>
      <c r="M11" s="253"/>
      <c r="N11" s="171"/>
      <c r="O11" s="322"/>
      <c r="P11" s="229"/>
      <c r="Q11" s="320"/>
      <c r="R11" s="229"/>
      <c r="S11" s="229"/>
      <c r="T11" s="229"/>
      <c r="U11" s="229"/>
      <c r="V11" s="229"/>
      <c r="W11" s="320"/>
      <c r="Y11" s="359" t="s">
        <v>1264</v>
      </c>
      <c r="Z11" s="2844" t="s">
        <v>1266</v>
      </c>
      <c r="AA11" s="250" t="s">
        <v>1267</v>
      </c>
      <c r="AB11" s="250" t="s">
        <v>1268</v>
      </c>
      <c r="AC11" s="250" t="s">
        <v>1269</v>
      </c>
      <c r="AD11" s="251" t="s">
        <v>1270</v>
      </c>
    </row>
    <row r="12" spans="1:30" ht="15">
      <c r="A12" s="171"/>
      <c r="B12" s="360" t="s">
        <v>1271</v>
      </c>
      <c r="C12" s="248" t="s">
        <v>677</v>
      </c>
      <c r="D12" s="248">
        <v>3</v>
      </c>
      <c r="E12" s="1676"/>
      <c r="F12" s="1675"/>
      <c r="G12" s="1675"/>
      <c r="H12" s="1675"/>
      <c r="I12" s="362">
        <v>-27.283999999999999</v>
      </c>
      <c r="J12" s="171"/>
      <c r="K12" s="252" t="s">
        <v>1272</v>
      </c>
      <c r="L12" s="171"/>
      <c r="M12" s="253"/>
      <c r="N12" s="171"/>
      <c r="O12" s="322"/>
      <c r="P12" s="246">
        <f t="shared" ref="P12:P13" si="0">IF( SUM( R12:V12 ) = 0, 0, $R$5 )</f>
        <v>0</v>
      </c>
      <c r="Q12" s="320"/>
      <c r="R12" s="229"/>
      <c r="S12" s="229"/>
      <c r="T12" s="229"/>
      <c r="U12" s="229"/>
      <c r="V12" s="247">
        <f xml:space="preserve"> IF( ISNUMBER( I12 ), 0, 1 )</f>
        <v>0</v>
      </c>
      <c r="W12" s="320"/>
      <c r="Y12" s="360" t="s">
        <v>1271</v>
      </c>
      <c r="Z12" s="361"/>
      <c r="AA12" s="357"/>
      <c r="AB12" s="357"/>
      <c r="AC12" s="357"/>
      <c r="AD12" s="362" t="s">
        <v>1273</v>
      </c>
    </row>
    <row r="13" spans="1:30" ht="15">
      <c r="A13" s="171"/>
      <c r="B13" s="360" t="s">
        <v>1274</v>
      </c>
      <c r="C13" s="248" t="s">
        <v>677</v>
      </c>
      <c r="D13" s="248">
        <v>3</v>
      </c>
      <c r="E13" s="1676"/>
      <c r="F13" s="1675"/>
      <c r="G13" s="1675"/>
      <c r="H13" s="1675"/>
      <c r="I13" s="362">
        <v>-296.10000000000002</v>
      </c>
      <c r="J13" s="171"/>
      <c r="K13" s="252" t="s">
        <v>1275</v>
      </c>
      <c r="L13" s="171"/>
      <c r="M13" s="253"/>
      <c r="N13" s="171"/>
      <c r="O13" s="322"/>
      <c r="P13" s="246">
        <f t="shared" si="0"/>
        <v>0</v>
      </c>
      <c r="Q13" s="320"/>
      <c r="R13" s="229"/>
      <c r="S13" s="229"/>
      <c r="T13" s="229"/>
      <c r="U13" s="229"/>
      <c r="V13" s="247">
        <f xml:space="preserve"> IF( ISNUMBER( I13 ), 0, 1 )</f>
        <v>0</v>
      </c>
      <c r="W13" s="320"/>
      <c r="Y13" s="360" t="s">
        <v>1274</v>
      </c>
      <c r="Z13" s="361"/>
      <c r="AA13" s="357"/>
      <c r="AB13" s="357"/>
      <c r="AC13" s="357"/>
      <c r="AD13" s="362" t="s">
        <v>1276</v>
      </c>
    </row>
    <row r="14" spans="1:30" ht="15.75" thickBot="1">
      <c r="A14" s="2568" t="s">
        <v>773</v>
      </c>
      <c r="B14" s="363" t="s">
        <v>1277</v>
      </c>
      <c r="C14" s="314" t="s">
        <v>677</v>
      </c>
      <c r="D14" s="314">
        <v>3</v>
      </c>
      <c r="E14" s="1677"/>
      <c r="F14" s="1678"/>
      <c r="G14" s="1678"/>
      <c r="H14" s="1678"/>
      <c r="I14" s="1661">
        <f>IFERROR(SUM( I11:I13 ),0)</f>
        <v>3560.9690000000001</v>
      </c>
      <c r="J14" s="171"/>
      <c r="K14" s="315" t="s">
        <v>1278</v>
      </c>
      <c r="L14" s="171"/>
      <c r="M14" s="264"/>
      <c r="N14" s="171"/>
      <c r="O14" s="322"/>
      <c r="P14" s="229"/>
      <c r="Q14" s="320"/>
      <c r="R14" s="229"/>
      <c r="S14" s="229"/>
      <c r="T14" s="229"/>
      <c r="U14" s="229"/>
      <c r="V14" s="229"/>
      <c r="W14" s="320"/>
      <c r="Y14" s="363" t="s">
        <v>1277</v>
      </c>
      <c r="Z14" s="364"/>
      <c r="AA14" s="365"/>
      <c r="AB14" s="365"/>
      <c r="AC14" s="365"/>
      <c r="AD14" s="261" t="s">
        <v>1279</v>
      </c>
    </row>
    <row r="15" spans="1:30" ht="16.5" thickTop="1" thickBot="1">
      <c r="A15" s="171"/>
      <c r="B15" s="317"/>
      <c r="C15" s="317"/>
      <c r="D15" s="317"/>
      <c r="E15" s="1679"/>
      <c r="F15" s="1680"/>
      <c r="G15" s="1680"/>
      <c r="H15" s="1680"/>
      <c r="I15" s="1680"/>
      <c r="J15" s="171"/>
      <c r="K15" s="244"/>
      <c r="L15" s="171"/>
      <c r="M15" s="171"/>
      <c r="N15" s="171"/>
      <c r="O15" s="322"/>
      <c r="P15" s="229"/>
      <c r="Q15" s="320"/>
      <c r="R15" s="229"/>
      <c r="S15" s="229"/>
      <c r="T15" s="229"/>
      <c r="U15" s="229"/>
      <c r="V15" s="229"/>
      <c r="W15" s="320"/>
      <c r="Y15" s="317"/>
      <c r="Z15" s="317"/>
      <c r="AA15" s="59"/>
      <c r="AB15" s="59"/>
      <c r="AC15" s="59"/>
      <c r="AD15" s="59"/>
    </row>
    <row r="16" spans="1:30" ht="17.25" thickTop="1" thickBot="1">
      <c r="A16" s="171"/>
      <c r="B16" s="352" t="s">
        <v>1280</v>
      </c>
      <c r="C16" s="353"/>
      <c r="D16" s="353"/>
      <c r="E16" s="1681"/>
      <c r="F16" s="1682"/>
      <c r="G16" s="1682"/>
      <c r="H16" s="1682"/>
      <c r="I16" s="1680"/>
      <c r="J16" s="171"/>
      <c r="K16" s="171"/>
      <c r="L16" s="171"/>
      <c r="M16" s="171"/>
      <c r="N16" s="171"/>
      <c r="O16" s="322"/>
      <c r="P16" s="229"/>
      <c r="Q16" s="320"/>
      <c r="R16" s="229"/>
      <c r="S16" s="229"/>
      <c r="T16" s="229"/>
      <c r="U16" s="229"/>
      <c r="V16" s="229"/>
      <c r="W16" s="320"/>
      <c r="Y16" s="352" t="s">
        <v>1280</v>
      </c>
      <c r="Z16" s="306"/>
      <c r="AA16" s="354"/>
      <c r="AB16" s="354"/>
      <c r="AC16" s="354"/>
      <c r="AD16" s="59"/>
    </row>
    <row r="17" spans="1:30" ht="15.75" thickTop="1">
      <c r="A17" s="2568" t="s">
        <v>675</v>
      </c>
      <c r="B17" s="355" t="s">
        <v>1280</v>
      </c>
      <c r="C17" s="239" t="s">
        <v>1281</v>
      </c>
      <c r="D17" s="239">
        <v>3</v>
      </c>
      <c r="E17" s="1683"/>
      <c r="F17" s="1683"/>
      <c r="G17" s="1683"/>
      <c r="H17" s="1683"/>
      <c r="I17" s="1689">
        <f>IFERROR(I14/(SUM('4C SBB'!J46:N46)),0)</f>
        <v>0.64186572754099702</v>
      </c>
      <c r="J17" s="171"/>
      <c r="K17" s="243" t="s">
        <v>1282</v>
      </c>
      <c r="L17" s="171"/>
      <c r="M17" s="494"/>
      <c r="N17" s="171"/>
      <c r="O17" s="322"/>
      <c r="P17" s="229"/>
      <c r="Q17" s="320"/>
      <c r="R17" s="229"/>
      <c r="S17" s="229"/>
      <c r="T17" s="229"/>
      <c r="U17" s="229"/>
      <c r="V17" s="229"/>
      <c r="W17" s="320"/>
      <c r="Y17" s="355" t="s">
        <v>1280</v>
      </c>
      <c r="Z17" s="366"/>
      <c r="AA17" s="366"/>
      <c r="AB17" s="366"/>
      <c r="AC17" s="366"/>
      <c r="AD17" s="367" t="s">
        <v>1283</v>
      </c>
    </row>
    <row r="18" spans="1:30" ht="15.75" thickBot="1">
      <c r="A18" s="2568" t="s">
        <v>773</v>
      </c>
      <c r="B18" s="368" t="s">
        <v>1284</v>
      </c>
      <c r="C18" s="292" t="s">
        <v>1281</v>
      </c>
      <c r="D18" s="292">
        <v>3</v>
      </c>
      <c r="E18" s="1684"/>
      <c r="F18" s="1685"/>
      <c r="G18" s="1685"/>
      <c r="H18" s="1685"/>
      <c r="I18" s="371">
        <v>0.63400000000000001</v>
      </c>
      <c r="J18" s="171"/>
      <c r="K18" s="315" t="s">
        <v>1285</v>
      </c>
      <c r="L18" s="171"/>
      <c r="M18" s="264"/>
      <c r="N18" s="171"/>
      <c r="O18" s="322"/>
      <c r="P18" s="246">
        <f>IF( SUM( R18:V18 ) = 0, 0, $R$5 )</f>
        <v>0</v>
      </c>
      <c r="Q18" s="320"/>
      <c r="R18" s="229"/>
      <c r="S18" s="229"/>
      <c r="T18" s="229"/>
      <c r="U18" s="229"/>
      <c r="V18" s="247">
        <f xml:space="preserve"> IF( ISNUMBER( I18 ), 0, 1 )</f>
        <v>0</v>
      </c>
      <c r="W18" s="320"/>
      <c r="Y18" s="368" t="s">
        <v>1284</v>
      </c>
      <c r="Z18" s="369"/>
      <c r="AA18" s="370"/>
      <c r="AB18" s="370"/>
      <c r="AC18" s="370"/>
      <c r="AD18" s="371" t="s">
        <v>1286</v>
      </c>
    </row>
    <row r="19" spans="1:30" ht="16.5" thickTop="1" thickBot="1">
      <c r="A19" s="171"/>
      <c r="B19" s="372"/>
      <c r="C19" s="372"/>
      <c r="D19" s="372"/>
      <c r="E19" s="1686"/>
      <c r="F19" s="1680"/>
      <c r="G19" s="1680"/>
      <c r="H19" s="1680"/>
      <c r="I19" s="1680"/>
      <c r="J19" s="171"/>
      <c r="K19" s="244"/>
      <c r="L19" s="171"/>
      <c r="M19" s="171"/>
      <c r="N19" s="171"/>
      <c r="O19" s="322"/>
      <c r="P19" s="229"/>
      <c r="Q19" s="320"/>
      <c r="R19" s="229"/>
      <c r="S19" s="229"/>
      <c r="T19" s="229"/>
      <c r="U19" s="229"/>
      <c r="V19" s="229"/>
      <c r="W19" s="320"/>
      <c r="Y19" s="372"/>
      <c r="Z19" s="372"/>
      <c r="AA19" s="59"/>
      <c r="AB19" s="59"/>
      <c r="AC19" s="59"/>
      <c r="AD19" s="59"/>
    </row>
    <row r="20" spans="1:30" ht="17.25" thickTop="1" thickBot="1">
      <c r="A20" s="171"/>
      <c r="B20" s="352" t="s">
        <v>1287</v>
      </c>
      <c r="C20" s="353"/>
      <c r="D20" s="353"/>
      <c r="E20" s="1681"/>
      <c r="F20" s="1682"/>
      <c r="G20" s="1682"/>
      <c r="H20" s="1682"/>
      <c r="I20" s="1680"/>
      <c r="J20" s="171"/>
      <c r="K20" s="171"/>
      <c r="L20" s="171"/>
      <c r="M20" s="171"/>
      <c r="N20" s="171"/>
      <c r="O20" s="322"/>
      <c r="P20" s="229"/>
      <c r="Q20" s="320"/>
      <c r="R20" s="229"/>
      <c r="S20" s="229"/>
      <c r="T20" s="229"/>
      <c r="U20" s="229"/>
      <c r="V20" s="229"/>
      <c r="W20" s="320"/>
      <c r="Y20" s="352" t="s">
        <v>1287</v>
      </c>
      <c r="Z20" s="306"/>
      <c r="AA20" s="354"/>
      <c r="AB20" s="354"/>
      <c r="AC20" s="354"/>
      <c r="AD20" s="59"/>
    </row>
    <row r="21" spans="1:30" ht="15.75" thickTop="1">
      <c r="A21" s="2655" t="s">
        <v>675</v>
      </c>
      <c r="B21" s="2663" t="s">
        <v>1288</v>
      </c>
      <c r="C21" s="2664" t="s">
        <v>677</v>
      </c>
      <c r="D21" s="2664">
        <v>3</v>
      </c>
      <c r="E21" s="2662">
        <v>120.7</v>
      </c>
      <c r="F21" s="2662">
        <v>34.799999999999997</v>
      </c>
      <c r="G21" s="2662">
        <v>41.7</v>
      </c>
      <c r="H21" s="2662">
        <v>1.8</v>
      </c>
      <c r="I21" s="2665">
        <f>IFERROR(SUM(E21:H21 ),0)</f>
        <v>199</v>
      </c>
      <c r="J21" s="171"/>
      <c r="K21" s="243" t="s">
        <v>1289</v>
      </c>
      <c r="L21" s="171"/>
      <c r="M21" s="245"/>
      <c r="N21" s="171"/>
      <c r="O21" s="322"/>
      <c r="P21" s="246">
        <f t="shared" ref="P21:P22" si="1">IF( SUM( R21:V21 ) = 0, 0, $R$5 )</f>
        <v>0</v>
      </c>
      <c r="Q21" s="320"/>
      <c r="R21" s="247">
        <f t="shared" ref="R21:R22" si="2" xml:space="preserve"> IF( ISNUMBER( E21 ), 0, 1 )</f>
        <v>0</v>
      </c>
      <c r="S21" s="247">
        <f t="shared" ref="S21:S22" si="3" xml:space="preserve"> IF( ISNUMBER( F21 ), 0, 1 )</f>
        <v>0</v>
      </c>
      <c r="T21" s="247">
        <f t="shared" ref="T21:T22" si="4" xml:space="preserve"> IF( ISNUMBER( G21 ), 0, 1 )</f>
        <v>0</v>
      </c>
      <c r="U21" s="247">
        <f t="shared" ref="U21:U22" si="5" xml:space="preserve"> IF( ISNUMBER( H21 ), 0, 1 )</f>
        <v>0</v>
      </c>
      <c r="V21" s="229"/>
      <c r="W21" s="320"/>
      <c r="Y21" s="355" t="s">
        <v>1288</v>
      </c>
      <c r="Z21" s="240" t="s">
        <v>1290</v>
      </c>
      <c r="AA21" s="240" t="s">
        <v>1291</v>
      </c>
      <c r="AB21" s="240" t="s">
        <v>1292</v>
      </c>
      <c r="AC21" s="240" t="s">
        <v>1293</v>
      </c>
      <c r="AD21" s="373" t="s">
        <v>1294</v>
      </c>
    </row>
    <row r="22" spans="1:30" ht="15.75" thickBot="1">
      <c r="A22" s="2655" t="s">
        <v>773</v>
      </c>
      <c r="B22" s="2666" t="s">
        <v>1295</v>
      </c>
      <c r="C22" s="2658" t="s">
        <v>677</v>
      </c>
      <c r="D22" s="2658">
        <v>3</v>
      </c>
      <c r="E22" s="2667">
        <v>120.7</v>
      </c>
      <c r="F22" s="2667">
        <v>34.799999999999997</v>
      </c>
      <c r="G22" s="2667">
        <v>18.3</v>
      </c>
      <c r="H22" s="2667">
        <v>0.3</v>
      </c>
      <c r="I22" s="2668">
        <f>IFERROR(SUM(E22:H22 ),0)</f>
        <v>174.10000000000002</v>
      </c>
      <c r="J22" s="171"/>
      <c r="K22" s="315" t="s">
        <v>1296</v>
      </c>
      <c r="L22" s="171"/>
      <c r="M22" s="264"/>
      <c r="N22" s="171"/>
      <c r="O22" s="322"/>
      <c r="P22" s="246">
        <f t="shared" si="1"/>
        <v>0</v>
      </c>
      <c r="Q22" s="320"/>
      <c r="R22" s="247">
        <f t="shared" si="2"/>
        <v>0</v>
      </c>
      <c r="S22" s="247">
        <f t="shared" si="3"/>
        <v>0</v>
      </c>
      <c r="T22" s="247">
        <f t="shared" si="4"/>
        <v>0</v>
      </c>
      <c r="U22" s="247">
        <f t="shared" si="5"/>
        <v>0</v>
      </c>
      <c r="V22" s="229"/>
      <c r="W22" s="320"/>
      <c r="Y22" s="368" t="s">
        <v>1295</v>
      </c>
      <c r="Z22" s="259" t="s">
        <v>1297</v>
      </c>
      <c r="AA22" s="259" t="s">
        <v>1298</v>
      </c>
      <c r="AB22" s="259" t="s">
        <v>1299</v>
      </c>
      <c r="AC22" s="259" t="s">
        <v>1300</v>
      </c>
      <c r="AD22" s="374" t="s">
        <v>1301</v>
      </c>
    </row>
    <row r="23" spans="1:30" ht="16.5" thickTop="1" thickBot="1">
      <c r="A23" s="171"/>
      <c r="B23" s="171"/>
      <c r="C23" s="171"/>
      <c r="D23" s="171"/>
      <c r="E23" s="832"/>
      <c r="F23" s="832"/>
      <c r="G23" s="1687"/>
      <c r="H23" s="1687"/>
      <c r="I23" s="832"/>
      <c r="J23" s="171"/>
      <c r="K23" s="171"/>
      <c r="L23" s="171"/>
      <c r="M23" s="171"/>
      <c r="N23" s="171"/>
      <c r="O23" s="322"/>
      <c r="P23" s="229"/>
      <c r="Q23" s="329"/>
      <c r="R23" s="229"/>
      <c r="S23" s="229"/>
      <c r="T23" s="229"/>
      <c r="U23" s="229"/>
      <c r="V23" s="229"/>
      <c r="W23" s="329"/>
      <c r="Y23" s="171"/>
      <c r="Z23" s="171"/>
      <c r="AA23" s="171"/>
      <c r="AB23" s="81"/>
      <c r="AC23" s="81"/>
      <c r="AD23" s="171"/>
    </row>
    <row r="24" spans="1:30" ht="17.25" thickTop="1" thickBot="1">
      <c r="A24" s="171"/>
      <c r="B24" s="352" t="s">
        <v>1302</v>
      </c>
      <c r="C24" s="353"/>
      <c r="D24" s="353"/>
      <c r="E24" s="1681"/>
      <c r="F24" s="1682"/>
      <c r="G24" s="1682"/>
      <c r="H24" s="1682"/>
      <c r="I24" s="1680"/>
      <c r="J24" s="171"/>
      <c r="K24" s="171"/>
      <c r="L24" s="171"/>
      <c r="M24" s="171"/>
      <c r="N24" s="171"/>
      <c r="O24" s="322"/>
      <c r="P24" s="229"/>
      <c r="Q24" s="329"/>
      <c r="R24" s="229"/>
      <c r="S24" s="229"/>
      <c r="T24" s="229"/>
      <c r="U24" s="229"/>
      <c r="V24" s="229"/>
      <c r="W24" s="329"/>
      <c r="Y24" s="352" t="s">
        <v>1302</v>
      </c>
      <c r="Z24" s="306"/>
      <c r="AA24" s="354"/>
      <c r="AB24" s="354"/>
      <c r="AC24" s="354"/>
      <c r="AD24" s="59"/>
    </row>
    <row r="25" spans="1:30" ht="16.5" customHeight="1" thickTop="1">
      <c r="A25" s="2568" t="s">
        <v>675</v>
      </c>
      <c r="B25" s="355" t="s">
        <v>1303</v>
      </c>
      <c r="C25" s="239" t="s">
        <v>1281</v>
      </c>
      <c r="D25" s="239">
        <v>3</v>
      </c>
      <c r="E25" s="1930">
        <f>IFERROR(+E21/E11,0)</f>
        <v>4.7672443313436244E-2</v>
      </c>
      <c r="F25" s="1930">
        <f>IFERROR(+F21/F11,0)</f>
        <v>6.0505008180346646E-2</v>
      </c>
      <c r="G25" s="1930">
        <f>IFERROR(+G21/G11,0)</f>
        <v>5.8315561304758241E-2</v>
      </c>
      <c r="H25" s="1930">
        <f>IFERROR(+H21/H11,0)</f>
        <v>2.8911947059012497E-2</v>
      </c>
      <c r="I25" s="1931">
        <f>IFERROR(+I21/I11,0)</f>
        <v>5.1231183159717975E-2</v>
      </c>
      <c r="J25" s="171"/>
      <c r="K25" s="243" t="s">
        <v>1304</v>
      </c>
      <c r="L25" s="171"/>
      <c r="M25" s="245"/>
      <c r="N25" s="171"/>
      <c r="O25" s="322"/>
      <c r="P25" s="246">
        <f t="shared" ref="P25:P26" si="6">IF( SUM( R25:V25 ) = 0, 0, $R$5 )</f>
        <v>0</v>
      </c>
      <c r="Q25" s="329"/>
      <c r="R25" s="247">
        <f t="shared" ref="R25:R26" si="7" xml:space="preserve"> IF( ISNUMBER( E25 ), 0, 1 )</f>
        <v>0</v>
      </c>
      <c r="S25" s="247">
        <f t="shared" ref="S25:S26" si="8" xml:space="preserve"> IF( ISNUMBER( F25 ), 0, 1 )</f>
        <v>0</v>
      </c>
      <c r="T25" s="247">
        <f t="shared" ref="T25:T26" si="9" xml:space="preserve"> IF( ISNUMBER( G25 ), 0, 1 )</f>
        <v>0</v>
      </c>
      <c r="U25" s="247">
        <f t="shared" ref="U25:U26" si="10" xml:space="preserve"> IF( ISNUMBER( H25 ), 0, 1 )</f>
        <v>0</v>
      </c>
      <c r="V25" s="229"/>
      <c r="W25" s="329"/>
      <c r="Y25" s="355" t="s">
        <v>1303</v>
      </c>
      <c r="Z25" s="375" t="s">
        <v>1305</v>
      </c>
      <c r="AA25" s="375" t="s">
        <v>1306</v>
      </c>
      <c r="AB25" s="375" t="s">
        <v>1307</v>
      </c>
      <c r="AC25" s="375" t="s">
        <v>1308</v>
      </c>
      <c r="AD25" s="1852" t="s">
        <v>1309</v>
      </c>
    </row>
    <row r="26" spans="1:30" ht="15.75" thickBot="1">
      <c r="A26" s="2568" t="s">
        <v>773</v>
      </c>
      <c r="B26" s="368" t="s">
        <v>1310</v>
      </c>
      <c r="C26" s="292" t="s">
        <v>1281</v>
      </c>
      <c r="D26" s="292">
        <v>3</v>
      </c>
      <c r="E26" s="1932">
        <f>IFERROR(+E22/E11,0)</f>
        <v>4.7672443313436244E-2</v>
      </c>
      <c r="F26" s="1932">
        <f>IFERROR(+F22/F11,0)</f>
        <v>6.0505008180346646E-2</v>
      </c>
      <c r="G26" s="1932">
        <f>IFERROR(+G22/G11,0)</f>
        <v>2.5591721148131314E-2</v>
      </c>
      <c r="H26" s="1932">
        <f>IFERROR(+H22/H11,0)</f>
        <v>4.8186578431687489E-3</v>
      </c>
      <c r="I26" s="1933">
        <f>IFERROR(+I22/I11,0)</f>
        <v>4.4820849186466838E-2</v>
      </c>
      <c r="J26" s="171"/>
      <c r="K26" s="315" t="s">
        <v>1311</v>
      </c>
      <c r="L26" s="171"/>
      <c r="M26" s="264"/>
      <c r="N26" s="171"/>
      <c r="O26" s="322"/>
      <c r="P26" s="246">
        <f t="shared" si="6"/>
        <v>0</v>
      </c>
      <c r="Q26" s="320"/>
      <c r="R26" s="247">
        <f t="shared" si="7"/>
        <v>0</v>
      </c>
      <c r="S26" s="247">
        <f t="shared" si="8"/>
        <v>0</v>
      </c>
      <c r="T26" s="247">
        <f t="shared" si="9"/>
        <v>0</v>
      </c>
      <c r="U26" s="247">
        <f t="shared" si="10"/>
        <v>0</v>
      </c>
      <c r="V26" s="229"/>
      <c r="W26" s="320"/>
      <c r="Y26" s="368" t="s">
        <v>1310</v>
      </c>
      <c r="Z26" s="376" t="s">
        <v>1312</v>
      </c>
      <c r="AA26" s="376" t="s">
        <v>1313</v>
      </c>
      <c r="AB26" s="376" t="s">
        <v>1314</v>
      </c>
      <c r="AC26" s="376" t="s">
        <v>1315</v>
      </c>
      <c r="AD26" s="371" t="s">
        <v>1316</v>
      </c>
    </row>
    <row r="27" spans="1:30" ht="16.5" thickTop="1" thickBot="1">
      <c r="A27" s="171"/>
      <c r="B27" s="372"/>
      <c r="C27" s="372"/>
      <c r="D27" s="372"/>
      <c r="E27" s="1688"/>
      <c r="F27" s="1680"/>
      <c r="G27" s="1680"/>
      <c r="H27" s="1680"/>
      <c r="I27" s="1680"/>
      <c r="J27" s="171"/>
      <c r="K27" s="244"/>
      <c r="L27" s="171"/>
      <c r="M27" s="171"/>
      <c r="N27" s="171"/>
      <c r="O27" s="322"/>
      <c r="P27" s="229"/>
      <c r="Q27" s="320"/>
      <c r="R27" s="229"/>
      <c r="S27" s="229"/>
      <c r="T27" s="229"/>
      <c r="U27" s="229"/>
      <c r="V27" s="229"/>
      <c r="W27" s="320"/>
      <c r="Y27" s="372"/>
      <c r="Z27" s="308"/>
      <c r="AA27" s="59"/>
      <c r="AB27" s="59"/>
      <c r="AC27" s="59"/>
      <c r="AD27" s="59"/>
    </row>
    <row r="28" spans="1:30" ht="17.25" thickTop="1" thickBot="1">
      <c r="A28" s="171"/>
      <c r="B28" s="352" t="s">
        <v>1317</v>
      </c>
      <c r="C28" s="353"/>
      <c r="D28" s="353"/>
      <c r="E28" s="1681"/>
      <c r="F28" s="1682"/>
      <c r="G28" s="1682"/>
      <c r="H28" s="1682"/>
      <c r="I28" s="1680"/>
      <c r="J28" s="171"/>
      <c r="K28" s="171"/>
      <c r="L28" s="171"/>
      <c r="M28" s="171"/>
      <c r="N28" s="171"/>
      <c r="O28" s="322"/>
      <c r="P28" s="229"/>
      <c r="Q28" s="320"/>
      <c r="R28" s="229"/>
      <c r="S28" s="229"/>
      <c r="T28" s="229"/>
      <c r="U28" s="229"/>
      <c r="V28" s="229"/>
      <c r="W28" s="320"/>
      <c r="Y28" s="352" t="s">
        <v>1317</v>
      </c>
      <c r="Z28" s="306"/>
      <c r="AA28" s="354"/>
      <c r="AB28" s="354"/>
      <c r="AC28" s="354"/>
      <c r="AD28" s="59"/>
    </row>
    <row r="29" spans="1:30" ht="16.5" thickTop="1" thickBot="1">
      <c r="A29" s="2568" t="s">
        <v>675</v>
      </c>
      <c r="B29" s="377" t="s">
        <v>1318</v>
      </c>
      <c r="C29" s="330" t="s">
        <v>1319</v>
      </c>
      <c r="D29" s="330">
        <v>3</v>
      </c>
      <c r="E29" s="378">
        <v>13.62</v>
      </c>
      <c r="F29" s="378">
        <v>6.6</v>
      </c>
      <c r="G29" s="378">
        <v>21</v>
      </c>
      <c r="H29" s="378">
        <v>4.8</v>
      </c>
      <c r="I29" s="644">
        <v>13.78</v>
      </c>
      <c r="J29" s="171"/>
      <c r="K29" s="333" t="s">
        <v>1320</v>
      </c>
      <c r="L29" s="171"/>
      <c r="M29" s="334"/>
      <c r="N29" s="171"/>
      <c r="O29" s="322"/>
      <c r="P29" s="246">
        <f>IF( SUM( R29:V29 ) = 0, 0, $R$5 )</f>
        <v>0</v>
      </c>
      <c r="Q29" s="320"/>
      <c r="R29" s="247">
        <f t="shared" ref="R29:U29" si="11" xml:space="preserve"> IF( ISNUMBER( E29 ), 0, 1 )</f>
        <v>0</v>
      </c>
      <c r="S29" s="247">
        <f t="shared" si="11"/>
        <v>0</v>
      </c>
      <c r="T29" s="247">
        <f t="shared" si="11"/>
        <v>0</v>
      </c>
      <c r="U29" s="247">
        <f t="shared" si="11"/>
        <v>0</v>
      </c>
      <c r="V29" s="229"/>
      <c r="W29" s="320"/>
      <c r="Y29" s="377" t="s">
        <v>1318</v>
      </c>
      <c r="Z29" s="378" t="s">
        <v>1321</v>
      </c>
      <c r="AA29" s="378" t="s">
        <v>1322</v>
      </c>
      <c r="AB29" s="378" t="s">
        <v>1323</v>
      </c>
      <c r="AC29" s="378" t="s">
        <v>1324</v>
      </c>
      <c r="AD29" s="379" t="s">
        <v>1325</v>
      </c>
    </row>
    <row r="30" spans="1:30" ht="15.75" thickTop="1">
      <c r="A30" s="171"/>
      <c r="B30" s="171"/>
      <c r="C30" s="171"/>
      <c r="D30" s="171"/>
      <c r="E30" s="171"/>
      <c r="F30" s="171"/>
      <c r="G30" s="171"/>
      <c r="H30" s="171"/>
      <c r="I30" s="59"/>
      <c r="J30" s="171"/>
      <c r="K30" s="171"/>
      <c r="L30" s="171"/>
      <c r="N30" s="2568" t="s">
        <v>815</v>
      </c>
      <c r="P30" s="229"/>
      <c r="Q30" s="318"/>
      <c r="R30" s="232"/>
      <c r="S30" s="232"/>
      <c r="T30" s="232"/>
      <c r="U30" s="232"/>
      <c r="V30" s="232"/>
      <c r="W30" s="318"/>
      <c r="AD30" s="2853" t="s">
        <v>816</v>
      </c>
    </row>
    <row r="31" spans="1:30" ht="15">
      <c r="A31" s="171"/>
      <c r="B31" s="171"/>
      <c r="C31" s="171"/>
      <c r="D31" s="171"/>
      <c r="E31" s="171"/>
      <c r="F31" s="171"/>
      <c r="G31" s="171"/>
      <c r="H31" s="171"/>
      <c r="I31" s="171"/>
      <c r="J31" s="171"/>
      <c r="K31" s="171"/>
      <c r="L31" s="171"/>
      <c r="M31" s="171"/>
      <c r="N31" s="171"/>
      <c r="P31" s="229"/>
      <c r="Q31" s="318"/>
      <c r="R31" s="269"/>
      <c r="S31" s="270"/>
      <c r="T31" s="270"/>
      <c r="U31" s="270"/>
      <c r="V31" s="270"/>
      <c r="W31" s="318"/>
    </row>
    <row r="32" spans="1:30" ht="15">
      <c r="A32" s="171"/>
      <c r="B32" s="171"/>
      <c r="C32" s="171"/>
      <c r="D32" s="171"/>
      <c r="E32" s="171"/>
      <c r="F32" s="171"/>
      <c r="G32" s="171"/>
      <c r="H32" s="171"/>
      <c r="I32" s="171"/>
      <c r="J32" s="171"/>
      <c r="K32" s="171"/>
      <c r="L32" s="171"/>
      <c r="M32" s="171"/>
      <c r="N32" s="171"/>
      <c r="P32" s="229"/>
      <c r="R32" s="232"/>
      <c r="S32" s="232"/>
      <c r="T32" s="232"/>
      <c r="U32" s="232"/>
      <c r="V32" s="232"/>
    </row>
    <row r="33" spans="1:22" ht="15">
      <c r="A33" s="171"/>
      <c r="B33" s="171"/>
      <c r="C33" s="171"/>
      <c r="D33" s="171"/>
      <c r="E33" s="171"/>
      <c r="F33" s="171"/>
      <c r="G33" s="171"/>
      <c r="H33" s="171"/>
      <c r="I33" s="171"/>
      <c r="J33" s="171"/>
      <c r="K33" s="171"/>
      <c r="L33" s="171"/>
      <c r="M33" s="171"/>
      <c r="N33" s="171"/>
      <c r="P33" s="229"/>
      <c r="R33" s="232"/>
      <c r="S33" s="232"/>
      <c r="T33" s="232"/>
      <c r="U33" s="232"/>
      <c r="V33" s="232"/>
    </row>
    <row r="34" spans="1:22" ht="15">
      <c r="B34" s="171"/>
      <c r="C34" s="171"/>
      <c r="D34" s="171"/>
      <c r="E34" s="171"/>
      <c r="F34" s="171"/>
      <c r="G34" s="171"/>
      <c r="H34" s="171"/>
      <c r="I34" s="171"/>
      <c r="J34" s="171"/>
      <c r="K34" s="171"/>
      <c r="L34" s="171"/>
      <c r="M34" s="171"/>
    </row>
    <row r="35" spans="1:22" ht="15">
      <c r="B35" s="171"/>
      <c r="C35" s="171"/>
      <c r="D35" s="171"/>
      <c r="E35" s="171"/>
      <c r="F35" s="171"/>
      <c r="G35" s="171"/>
      <c r="H35" s="171"/>
      <c r="I35" s="171"/>
      <c r="J35" s="171"/>
      <c r="K35" s="171"/>
      <c r="L35" s="171"/>
      <c r="M35" s="171"/>
    </row>
    <row r="36" spans="1:22" ht="15">
      <c r="B36" s="171"/>
      <c r="C36" s="171"/>
      <c r="D36" s="171"/>
      <c r="E36" s="171"/>
      <c r="F36" s="171"/>
      <c r="G36" s="171"/>
      <c r="H36" s="171"/>
      <c r="I36" s="171"/>
      <c r="J36" s="171"/>
      <c r="K36" s="171"/>
      <c r="L36" s="171"/>
      <c r="M36" s="171"/>
    </row>
    <row r="37" spans="1:22" ht="15">
      <c r="B37" s="171"/>
      <c r="C37" s="171"/>
      <c r="D37" s="171"/>
      <c r="E37" s="171"/>
      <c r="F37" s="171"/>
      <c r="G37" s="171"/>
      <c r="H37" s="171"/>
      <c r="I37" s="171"/>
      <c r="J37" s="171"/>
      <c r="K37" s="171"/>
      <c r="L37" s="171"/>
      <c r="M37" s="171"/>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230" priority="15" operator="equal">
      <formula>0</formula>
    </cfRule>
  </conditionalFormatting>
  <conditionalFormatting sqref="P12:P13">
    <cfRule type="cellIs" dxfId="229" priority="5" operator="equal">
      <formula>0</formula>
    </cfRule>
  </conditionalFormatting>
  <conditionalFormatting sqref="P18">
    <cfRule type="cellIs" dxfId="228" priority="4" operator="equal">
      <formula>0</formula>
    </cfRule>
  </conditionalFormatting>
  <conditionalFormatting sqref="P21:P22">
    <cfRule type="cellIs" dxfId="227" priority="3" operator="equal">
      <formula>0</formula>
    </cfRule>
  </conditionalFormatting>
  <conditionalFormatting sqref="P25:P26">
    <cfRule type="cellIs" dxfId="226" priority="2" operator="equal">
      <formula>0</formula>
    </cfRule>
  </conditionalFormatting>
  <conditionalFormatting sqref="P29">
    <cfRule type="cellIs" dxfId="225" priority="1" operator="equal">
      <formula>0</formula>
    </cfRule>
  </conditionalFormatting>
  <dataValidations count="1">
    <dataValidation type="custom" allowBlank="1" showErrorMessage="1" errorTitle="Input Error" error="Please input a numeric value, in units of £m's." sqref="E25:I26 E21:H22 I12:I13 I18 E29:I29" xr:uid="{D73B0409-1C8F-4FB0-BD27-627D92C09D29}">
      <formula1>ISNUMBER(E12)</formula1>
    </dataValidation>
  </dataValidations>
  <pageMargins left="0.7" right="0.7" top="0.75" bottom="0.75" header="0.3" footer="0.3"/>
  <pageSetup paperSize="8" scale="70"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ble_x0020_Owner xmlns="edae35e6-4f83-4ce7-90b0-55b0418c164f">
      <UserInfo>
        <DisplayName/>
        <AccountId xsi:nil="true"/>
        <AccountType/>
      </UserInfo>
    </Table_x0020_Owner>
    <Completion xmlns="edae35e6-4f83-4ce7-90b0-55b0418c164f">Not Started</Completion>
  </documentManagement>
</p:properties>
</file>

<file path=customXml/item2.xml><?xml version="1.0" encoding="utf-8"?>
<?mso-contentType ?>
<customXsn xmlns="http://schemas.microsoft.com/office/2006/metadata/customXsn">
  <xsnLocation/>
  <cached>True</cached>
  <openByDefault>True</openByDefault>
  <xsnScope/>
</customXsn>
</file>

<file path=customXml/item3.xml><?xml version="1.0" encoding="utf-8"?>
<ct:contentTypeSchema xmlns:ct="http://schemas.microsoft.com/office/2006/metadata/contentType" xmlns:ma="http://schemas.microsoft.com/office/2006/metadata/properties/metaAttributes" ct:_="" ma:_="" ma:contentTypeName="Document" ma:contentTypeID="0x010100B8F9F8A92CD62140807A6EB0876AD410" ma:contentTypeVersion="11" ma:contentTypeDescription="Create a new document." ma:contentTypeScope="" ma:versionID="5568fef5a50fd123af4f17adb26ebf48">
  <xsd:schema xmlns:xsd="http://www.w3.org/2001/XMLSchema" xmlns:xs="http://www.w3.org/2001/XMLSchema" xmlns:p="http://schemas.microsoft.com/office/2006/metadata/properties" xmlns:ns2="edae35e6-4f83-4ce7-90b0-55b0418c164f" targetNamespace="http://schemas.microsoft.com/office/2006/metadata/properties" ma:root="true" ma:fieldsID="71a08a70ad11e2460a17bafd5e17fc94" ns2:_="">
    <xsd:import namespace="edae35e6-4f83-4ce7-90b0-55b0418c164f"/>
    <xsd:element name="properties">
      <xsd:complexType>
        <xsd:sequence>
          <xsd:element name="documentManagement">
            <xsd:complexType>
              <xsd:all>
                <xsd:element ref="ns2:Completion" minOccurs="0"/>
                <xsd:element ref="ns2:Table_x0020_Owner" minOccurs="0"/>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ae35e6-4f83-4ce7-90b0-55b0418c164f" elementFormDefault="qualified">
    <xsd:import namespace="http://schemas.microsoft.com/office/2006/documentManagement/types"/>
    <xsd:import namespace="http://schemas.microsoft.com/office/infopath/2007/PartnerControls"/>
    <xsd:element name="Completion" ma:index="8" nillable="true" ma:displayName="Completion%" ma:default="Not Started" ma:format="Dropdown" ma:internalName="Completion" ma:readOnly="false">
      <xsd:simpleType>
        <xsd:restriction base="dms:Choice">
          <xsd:enumeration value="Not Started"/>
          <xsd:enumeration value="1% - 25%"/>
          <xsd:enumeration value="26% - 50%"/>
          <xsd:enumeration value="51% - 75%"/>
          <xsd:enumeration value="76% - 100%"/>
          <xsd:enumeration value="Complete - QA"/>
        </xsd:restriction>
      </xsd:simpleType>
    </xsd:element>
    <xsd:element name="Table_x0020_Owner" ma:index="9" nillable="true" ma:displayName="Table Owner" ma:list="UserInfo" ma:SharePointGroup="0" ma:internalName="Table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94812E-3323-4F90-AAFA-FD95E71707B9}">
  <ds:schemaRef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edae35e6-4f83-4ce7-90b0-55b0418c164f"/>
    <ds:schemaRef ds:uri="http://schemas.microsoft.com/office/2006/documentManagement/types"/>
    <ds:schemaRef ds:uri="http://www.w3.org/XML/1998/namespace"/>
    <ds:schemaRef ds:uri="http://purl.org/dc/elements/1.1/"/>
  </ds:schemaRefs>
</ds:datastoreItem>
</file>

<file path=customXml/itemProps2.xml><?xml version="1.0" encoding="utf-8"?>
<ds:datastoreItem xmlns:ds="http://schemas.openxmlformats.org/officeDocument/2006/customXml" ds:itemID="{154CCD4D-2C68-4D43-8D94-0DE06D7869A2}">
  <ds:schemaRefs>
    <ds:schemaRef ds:uri="http://schemas.microsoft.com/office/2006/metadata/customXsn"/>
  </ds:schemaRefs>
</ds:datastoreItem>
</file>

<file path=customXml/itemProps3.xml><?xml version="1.0" encoding="utf-8"?>
<ds:datastoreItem xmlns:ds="http://schemas.openxmlformats.org/officeDocument/2006/customXml" ds:itemID="{03721E85-C6B4-4E55-8225-9398225076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ae35e6-4f83-4ce7-90b0-55b0418c1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D711F67-3801-4DB0-BCFA-BE08137514C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89</vt:i4>
      </vt:variant>
      <vt:variant>
        <vt:lpstr>Named Ranges</vt:lpstr>
      </vt:variant>
      <vt:variant>
        <vt:i4>263</vt:i4>
      </vt:variant>
    </vt:vector>
  </HeadingPairs>
  <TitlesOfParts>
    <vt:vector size="352" baseType="lpstr">
      <vt:lpstr>Lists</vt:lpstr>
      <vt:lpstr>Cover</vt:lpstr>
      <vt:lpstr>SelectCompany</vt:lpstr>
      <vt:lpstr>Section 1 &gt;&gt;</vt:lpstr>
      <vt:lpstr>1A SBB</vt:lpstr>
      <vt:lpstr>1B SBB</vt:lpstr>
      <vt:lpstr>1C SBB</vt:lpstr>
      <vt:lpstr>1D SBB</vt:lpstr>
      <vt:lpstr>1E SBB</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 SBB</vt:lpstr>
      <vt:lpstr>4D</vt:lpstr>
      <vt:lpstr>4E</vt:lpstr>
      <vt:lpstr>4F</vt:lpstr>
      <vt:lpstr>4G</vt:lpstr>
      <vt:lpstr>4H SBB</vt:lpstr>
      <vt:lpstr>4I</vt:lpstr>
      <vt:lpstr>4K</vt:lpstr>
      <vt:lpstr>4M</vt:lpstr>
      <vt:lpstr>4J</vt:lpstr>
      <vt:lpstr>4L</vt:lpstr>
      <vt:lpstr>4N</vt:lpstr>
      <vt:lpstr>4P</vt:lpstr>
      <vt:lpstr>4O</vt:lpstr>
      <vt:lpstr>4R</vt:lpstr>
      <vt:lpstr>4Q</vt:lpstr>
      <vt:lpstr>4S</vt:lpstr>
      <vt:lpstr>4T</vt:lpstr>
      <vt:lpstr>4U</vt:lpstr>
      <vt:lpstr>4V</vt:lpstr>
      <vt:lpstr>4W</vt:lpstr>
      <vt:lpstr>4X</vt:lpstr>
      <vt:lpstr>4Y</vt:lpstr>
      <vt:lpstr>4Z</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10F</vt:lpstr>
      <vt:lpstr>10G</vt:lpstr>
      <vt:lpstr>10H</vt:lpstr>
      <vt:lpstr>Section 11 &gt;&gt;</vt:lpstr>
      <vt:lpstr>11A</vt:lpstr>
      <vt:lpstr>F_Outputs</vt:lpstr>
      <vt:lpstr>F_Outputs (Do not Use)</vt:lpstr>
      <vt:lpstr>Anglian_Water</vt:lpstr>
      <vt:lpstr>'10A'!APR_10A_FORECAST</vt:lpstr>
      <vt:lpstr>'10B'!APR_10B_FORECAST</vt:lpstr>
      <vt:lpstr>'10C'!APR_10C_FORECAST</vt:lpstr>
      <vt:lpstr>'10D'!APR_10D_FORECAST</vt:lpstr>
      <vt:lpstr>'10E'!APR_10E_FORECAST</vt:lpstr>
      <vt:lpstr>'10F'!APR_10F_FORECAST</vt:lpstr>
      <vt:lpstr>'10G'!APR_10G_FORECAST</vt:lpstr>
      <vt:lpstr>'10H'!APR_10H_FORECAST</vt:lpstr>
      <vt:lpstr>'11A'!APR_11A_FORECAST</vt:lpstr>
      <vt:lpstr>'1A SBB'!APR_1ASBB_FORECAST</vt:lpstr>
      <vt:lpstr>'1B SBB'!APR_1BSBB_FORECAST</vt:lpstr>
      <vt:lpstr>'1C SBB'!APR_1CSBB_FORECAST</vt:lpstr>
      <vt:lpstr>'1D SBB'!APR_1DSBB_FORECAST</vt:lpstr>
      <vt:lpstr>'1E SBB'!APR_1ESBB_FORECAST</vt:lpstr>
      <vt:lpstr>'1F'!APR_1F_FORECAST</vt:lpstr>
      <vt:lpstr>'2A'!APR_2A_FORECAST</vt:lpstr>
      <vt:lpstr>'2B'!APR_2B_FORECAST</vt:lpstr>
      <vt:lpstr>'2C'!APR_2C_FORECAST</vt:lpstr>
      <vt:lpstr>'2D'!APR_2D_FORECAST</vt:lpstr>
      <vt:lpstr>'2E'!APR_2E_FORECAST</vt:lpstr>
      <vt:lpstr>'2F'!APR_2F_FORECAST</vt:lpstr>
      <vt:lpstr>'2G'!APR_2G_FORECAST</vt:lpstr>
      <vt:lpstr>'2H'!APR_2H_FORECAST</vt:lpstr>
      <vt:lpstr>'2I'!APR_2I_FORECAST</vt:lpstr>
      <vt:lpstr>'2J'!APR_2J_FORECAST</vt:lpstr>
      <vt:lpstr>'2K'!APR_2K_FORECAST</vt:lpstr>
      <vt:lpstr>'2L'!APR_2L_FORECAST</vt:lpstr>
      <vt:lpstr>'2M'!APR_2M_FORECAST</vt:lpstr>
      <vt:lpstr>'2N'!APR_2N_FORECAST</vt:lpstr>
      <vt:lpstr>'2O'!APR_2O_FORECAST</vt:lpstr>
      <vt:lpstr>'4A'!APR_4A_FORECAST</vt:lpstr>
      <vt:lpstr>'4B'!APR_4B_FORECAST</vt:lpstr>
      <vt:lpstr>'4C SBB'!APR_4C_FORECAST</vt:lpstr>
      <vt:lpstr>'4D'!APR_4D_FORECAST</vt:lpstr>
      <vt:lpstr>'4E'!APR_4E_FORECAST</vt:lpstr>
      <vt:lpstr>'4F'!APR_4F_FORECAST</vt:lpstr>
      <vt:lpstr>'4G'!APR_4G_FORECAST</vt:lpstr>
      <vt:lpstr>'4H SBB'!APR_4HSBB_FORECAST</vt:lpstr>
      <vt:lpstr>'4I'!APR_4I_FORECAST</vt:lpstr>
      <vt:lpstr>'4J'!APR_4J_FORECAST</vt:lpstr>
      <vt:lpstr>'4K'!APR_4K_FORECAST</vt:lpstr>
      <vt:lpstr>'4L'!APR_4L_FORECAST</vt:lpstr>
      <vt:lpstr>'4M'!APR_4M_FORECAST</vt:lpstr>
      <vt:lpstr>'4N'!APR_4N_FORECAST</vt:lpstr>
      <vt:lpstr>'4O'!APR_4O_FORECAST</vt:lpstr>
      <vt:lpstr>'4P'!APR_4P_FORECAST</vt:lpstr>
      <vt:lpstr>'4Q'!APR_4Q_FORECAST</vt:lpstr>
      <vt:lpstr>'4R'!APR_4R_FORECAST</vt:lpstr>
      <vt:lpstr>'4S'!APR_4S_FORECAST</vt:lpstr>
      <vt:lpstr>'4T'!APR_4T_FORECAST</vt:lpstr>
      <vt:lpstr>'4U'!APR_4U_FORECAST</vt:lpstr>
      <vt:lpstr>'4V'!APR_4V_FORECAST</vt:lpstr>
      <vt:lpstr>'4W'!APR_4W_FORECAST</vt:lpstr>
      <vt:lpstr>'4X'!APR_4X_FORECAST</vt:lpstr>
      <vt:lpstr>'4Y'!APR_4Y_FORECAST</vt:lpstr>
      <vt:lpstr>'4Z'!APR_4Z_FORECAST</vt:lpstr>
      <vt:lpstr>'5A'!APR_5A_FORECAST</vt:lpstr>
      <vt:lpstr>'5B'!APR_5B_FORECAST</vt:lpstr>
      <vt:lpstr>'6A'!APR_6A_FORECAST</vt:lpstr>
      <vt:lpstr>'6B'!APR_6B_FORECAST</vt:lpstr>
      <vt:lpstr>'6C'!APR_6C_FORECAST</vt:lpstr>
      <vt:lpstr>'6D'!APR_6D_FORECAST</vt:lpstr>
      <vt:lpstr>'6F'!APR_6F_FORECAST</vt:lpstr>
      <vt:lpstr>'7A'!APR_7A_FORECAST</vt:lpstr>
      <vt:lpstr>'7B'!APR_7B_FORECAST</vt:lpstr>
      <vt:lpstr>'7C'!APR_7C_FORECAST</vt:lpstr>
      <vt:lpstr>'7D'!APR_7D_FORECAST</vt:lpstr>
      <vt:lpstr>'7E'!APR_7E_FORECAST</vt:lpstr>
      <vt:lpstr>'7F'!APR_7F_FORECAST</vt:lpstr>
      <vt:lpstr>'8A'!APR_8A_FORECAST</vt:lpstr>
      <vt:lpstr>'8B'!APR_8B_FORECAST</vt:lpstr>
      <vt:lpstr>'8C'!APR_8C_FORECAST</vt:lpstr>
      <vt:lpstr>'8D'!APR_8D_FORECAST</vt:lpstr>
      <vt:lpstr>'9A'!APR_9A_FORECAST</vt:lpstr>
      <vt:lpstr>Cover!APR_Cover_FORECAST</vt:lpstr>
      <vt:lpstr>SelectCompany!APR_SelectCompany_FORECAST</vt:lpstr>
      <vt:lpstr>Classification_of_treatment_works</vt:lpstr>
      <vt:lpstr>Dŵr_Cymru</vt:lpstr>
      <vt:lpstr>Northumbrian_Water</vt:lpstr>
      <vt:lpstr>'10A'!Print_Area</vt:lpstr>
      <vt:lpstr>'10B'!Print_Area</vt:lpstr>
      <vt:lpstr>'10C'!Print_Area</vt:lpstr>
      <vt:lpstr>'10D'!Print_Area</vt:lpstr>
      <vt:lpstr>'10E'!Print_Area</vt:lpstr>
      <vt:lpstr>'10F'!Print_Area</vt:lpstr>
      <vt:lpstr>'10G'!Print_Area</vt:lpstr>
      <vt:lpstr>'10H'!Print_Area</vt:lpstr>
      <vt:lpstr>'11A'!Print_Area</vt:lpstr>
      <vt:lpstr>'1A SBB'!Print_Area</vt:lpstr>
      <vt:lpstr>'1B SBB'!Print_Area</vt:lpstr>
      <vt:lpstr>'1C SBB'!Print_Area</vt:lpstr>
      <vt:lpstr>'1D SBB'!Print_Area</vt:lpstr>
      <vt:lpstr>'1E SBB'!Print_Area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 SBB'!Print_Area</vt:lpstr>
      <vt:lpstr>'4D'!Print_Area</vt:lpstr>
      <vt:lpstr>'4E'!Print_Area</vt:lpstr>
      <vt:lpstr>'4F'!Print_Area</vt:lpstr>
      <vt:lpstr>'4G'!Print_Area</vt:lpstr>
      <vt:lpstr>'4H SBB'!Print_Area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SBB_1A</vt:lpstr>
      <vt:lpstr>Severn_Trent_Water</vt:lpstr>
      <vt:lpstr>South_West_Water</vt:lpstr>
      <vt:lpstr>Southern_Water</vt:lpstr>
      <vt:lpstr>Thames_Water</vt:lpstr>
      <vt:lpstr>United_Utilities_Water</vt:lpstr>
      <vt:lpstr>Wessex_Water</vt:lpstr>
      <vt:lpstr>Yorkshire_Water</vt:lpstr>
      <vt:lpstr>'1A SBB'!Z_1B259DF3_2D8D_4DFB_A9C4_F29F1CEBD105_.wvu.PrintArea</vt:lpstr>
      <vt:lpstr>'1B SBB'!Z_1B259DF3_2D8D_4DFB_A9C4_F29F1CEBD105_.wvu.PrintArea</vt:lpstr>
      <vt:lpstr>'1C SBB'!Z_1B259DF3_2D8D_4DFB_A9C4_F29F1CEBD105_.wvu.PrintArea</vt:lpstr>
      <vt:lpstr>'1E SBB'!Z_1B259DF3_2D8D_4DFB_A9C4_F29F1CEBD105_.wvu.PrintArea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 SBB'!Z_1B259DF3_2D8D_4DFB_A9C4_F29F1CEBD105_.wvu.PrintArea</vt:lpstr>
      <vt:lpstr>'4D'!Z_1B259DF3_2D8D_4DFB_A9C4_F29F1CEBD105_.wvu.PrintArea</vt:lpstr>
      <vt:lpstr>'4E'!Z_1B259DF3_2D8D_4DFB_A9C4_F29F1CEBD105_.wvu.PrintArea</vt:lpstr>
      <vt:lpstr>'4H SBB'!Z_1B259DF3_2D8D_4DFB_A9C4_F29F1CEBD105_.wvu.PrintArea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 SBB'!Z_650D7366_A5BD_406B_9661_ED9F5F01D420_.wvu.PrintArea</vt:lpstr>
      <vt:lpstr>'1B SBB'!Z_650D7366_A5BD_406B_9661_ED9F5F01D420_.wvu.PrintArea</vt:lpstr>
      <vt:lpstr>'1C SBB'!Z_650D7366_A5BD_406B_9661_ED9F5F01D420_.wvu.PrintArea</vt:lpstr>
      <vt:lpstr>'1E SBB'!Z_650D7366_A5BD_406B_9661_ED9F5F01D420_.wvu.PrintArea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 SBB'!Z_650D7366_A5BD_406B_9661_ED9F5F01D420_.wvu.PrintArea</vt:lpstr>
      <vt:lpstr>'4H SBB'!Z_650D7366_A5BD_406B_9661_ED9F5F01D420_.wvu.PrintArea</vt:lpstr>
      <vt:lpstr>'4I'!Z_650D7366_A5BD_406B_9661_ED9F5F01D420_.wvu.PrintArea</vt:lpstr>
      <vt:lpstr>'1A SBB'!Z_71BC5093_C9C1_4AA0_864A_AADBDC96B3C1_.wvu.PrintArea</vt:lpstr>
      <vt:lpstr>'1B SBB'!Z_71BC5093_C9C1_4AA0_864A_AADBDC96B3C1_.wvu.PrintArea</vt:lpstr>
      <vt:lpstr>'1C SBB'!Z_71BC5093_C9C1_4AA0_864A_AADBDC96B3C1_.wvu.PrintArea</vt:lpstr>
      <vt:lpstr>'1D SBB'!Z_71BC5093_C9C1_4AA0_864A_AADBDC96B3C1_.wvu.PrintArea</vt:lpstr>
      <vt:lpstr>'1E SBB'!Z_71BC5093_C9C1_4AA0_864A_AADBDC96B3C1_.wvu.PrintArea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 SBB'!Z_71BC5093_C9C1_4AA0_864A_AADBDC96B3C1_.wvu.PrintArea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 SBB'!Z_71BC5093_C9C1_4AA0_864A_AADBDC96B3C1_.wvu.PrintArea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 SBB'!Z_9D0BCB94_913C_464E_843B_7A43F508C4E7_.wvu.PrintArea</vt:lpstr>
      <vt:lpstr>'1B SBB'!Z_9D0BCB94_913C_464E_843B_7A43F508C4E7_.wvu.PrintArea</vt:lpstr>
      <vt:lpstr>'1C SBB'!Z_9D0BCB94_913C_464E_843B_7A43F508C4E7_.wvu.PrintArea</vt:lpstr>
      <vt:lpstr>'1E SBB'!Z_9D0BCB94_913C_464E_843B_7A43F508C4E7_.wvu.PrintArea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 SBB'!Z_9D0BCB94_913C_464E_843B_7A43F508C4E7_.wvu.PrintArea</vt:lpstr>
      <vt:lpstr>'4H SBB'!Z_9D0BCB94_913C_464E_843B_7A43F508C4E7_.wvu.PrintArea</vt:lpstr>
      <vt:lpstr>'4I'!Z_9D0BCB94_913C_464E_843B_7A43F508C4E7_.wvu.PrintArea</vt:lpstr>
      <vt:lpstr>'1A SBB'!Z_C52B46E3_F629_4DFA_829C_FFB772C5F657_.wvu.PrintArea</vt:lpstr>
      <vt:lpstr>'1B SBB'!Z_C52B46E3_F629_4DFA_829C_FFB772C5F657_.wvu.PrintArea</vt:lpstr>
      <vt:lpstr>'1C SBB'!Z_C52B46E3_F629_4DFA_829C_FFB772C5F657_.wvu.PrintArea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 SBB'!Z_C52B46E3_F629_4DFA_829C_FFB772C5F657_.wvu.PrintArea</vt:lpstr>
      <vt:lpstr>'4H SBB'!Z_C52B46E3_F629_4DFA_829C_FFB772C5F657_.wvu.PrintArea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TASK-0002-1B SBB-FORECAST</dc:title>
  <dc:subject/>
  <dc:creator/>
  <cp:keywords/>
  <dc:description/>
  <cp:lastModifiedBy/>
  <cp:revision>1</cp:revision>
  <dcterms:created xsi:type="dcterms:W3CDTF">2025-02-12T09:43:47Z</dcterms:created>
  <dcterms:modified xsi:type="dcterms:W3CDTF">2025-07-14T20:57:05Z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Document_x0020_Type">
    <vt:lpwstr/>
  </property>
  <property fmtid="{D5CDD505-2E9C-101B-9397-08002B2CF9AE}" pid="4" name="Meeting">
    <vt:lpwstr/>
  </property>
  <property fmtid="{D5CDD505-2E9C-101B-9397-08002B2CF9AE}" pid="5" name="ecm_ItemDeleteBlockHolders">
    <vt:lpwstr/>
  </property>
  <property fmtid="{D5CDD505-2E9C-101B-9397-08002B2CF9AE}" pid="6" name="MediaServiceImageTags">
    <vt:lpwstr/>
  </property>
  <property fmtid="{D5CDD505-2E9C-101B-9397-08002B2CF9AE}" pid="7" name="xd_ProgID">
    <vt:lpwstr/>
  </property>
  <property fmtid="{D5CDD505-2E9C-101B-9397-08002B2CF9AE}" pid="8" name="Stakeholder 2">
    <vt:lpwstr/>
  </property>
  <property fmtid="{D5CDD505-2E9C-101B-9397-08002B2CF9AE}" pid="9" name="ContentTypeId">
    <vt:lpwstr>0x010100B8F9F8A92CD62140807A6EB0876AD410</vt:lpwstr>
  </property>
  <property fmtid="{D5CDD505-2E9C-101B-9397-08002B2CF9AE}" pid="10" name="Hierarchy">
    <vt:lpwstr/>
  </property>
  <property fmtid="{D5CDD505-2E9C-101B-9397-08002B2CF9AE}" pid="11" name="ComplianceAssetId">
    <vt:lpwstr/>
  </property>
  <property fmtid="{D5CDD505-2E9C-101B-9397-08002B2CF9AE}" pid="12" name="Collection">
    <vt:lpwstr/>
  </property>
  <property fmtid="{D5CDD505-2E9C-101B-9397-08002B2CF9AE}" pid="13" name="TemplateUrl">
    <vt:lpwstr/>
  </property>
  <property fmtid="{D5CDD505-2E9C-101B-9397-08002B2CF9AE}" pid="14" name="IconOverlay">
    <vt:lpwstr/>
  </property>
  <property fmtid="{D5CDD505-2E9C-101B-9397-08002B2CF9AE}" pid="15" name="Project Code">
    <vt:lpwstr>1896;#Company performance monitoring ＆ engagement|3cbb2248-aeb0-4f5e-8833-d72f52afb8f0</vt:lpwstr>
  </property>
  <property fmtid="{D5CDD505-2E9C-101B-9397-08002B2CF9AE}" pid="16" name="Stakeholder 3">
    <vt:lpwstr/>
  </property>
  <property fmtid="{D5CDD505-2E9C-101B-9397-08002B2CF9AE}" pid="17" name="Water Companies">
    <vt:lpwstr/>
  </property>
  <property fmtid="{D5CDD505-2E9C-101B-9397-08002B2CF9AE}" pid="18" name="_ExtendedDescription">
    <vt:lpwstr/>
  </property>
  <property fmtid="{D5CDD505-2E9C-101B-9397-08002B2CF9AE}" pid="19" name="ecm_RecordRestrictions">
    <vt:lpwstr/>
  </property>
  <property fmtid="{D5CDD505-2E9C-101B-9397-08002B2CF9AE}" pid="20" name="ecm_ItemLockHolders">
    <vt:lpwstr/>
  </property>
  <property fmtid="{D5CDD505-2E9C-101B-9397-08002B2CF9AE}" pid="21" name="Follow-up">
    <vt:bool>false</vt:bool>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Water_x0020_Companies">
    <vt:lpwstr/>
  </property>
  <property fmtid="{D5CDD505-2E9C-101B-9397-08002B2CF9AE}" pid="29" name="Stakeholder 5">
    <vt:lpwstr/>
  </property>
  <property fmtid="{D5CDD505-2E9C-101B-9397-08002B2CF9AE}" pid="30" name="TriggerFlowInfo">
    <vt:lpwstr/>
  </property>
  <property fmtid="{D5CDD505-2E9C-101B-9397-08002B2CF9AE}" pid="31" name="MSIP_Label_20ad2324-fd97-41a5-8822-ae85afc1f7c6_Enabled">
    <vt:lpwstr>true</vt:lpwstr>
  </property>
  <property fmtid="{D5CDD505-2E9C-101B-9397-08002B2CF9AE}" pid="32" name="MSIP_Label_20ad2324-fd97-41a5-8822-ae85afc1f7c6_SetDate">
    <vt:lpwstr>2025-03-31T11:04:01Z</vt:lpwstr>
  </property>
  <property fmtid="{D5CDD505-2E9C-101B-9397-08002B2CF9AE}" pid="33" name="MSIP_Label_20ad2324-fd97-41a5-8822-ae85afc1f7c6_Method">
    <vt:lpwstr>Standard</vt:lpwstr>
  </property>
  <property fmtid="{D5CDD505-2E9C-101B-9397-08002B2CF9AE}" pid="34" name="MSIP_Label_20ad2324-fd97-41a5-8822-ae85afc1f7c6_Name">
    <vt:lpwstr>Business_Sublabel</vt:lpwstr>
  </property>
  <property fmtid="{D5CDD505-2E9C-101B-9397-08002B2CF9AE}" pid="35" name="MSIP_Label_20ad2324-fd97-41a5-8822-ae85afc1f7c6_SiteId">
    <vt:lpwstr>25d26f64-e150-4587-8705-aefeb42a308c</vt:lpwstr>
  </property>
  <property fmtid="{D5CDD505-2E9C-101B-9397-08002B2CF9AE}" pid="36" name="MSIP_Label_20ad2324-fd97-41a5-8822-ae85afc1f7c6_ActionId">
    <vt:lpwstr>b6933f4e-e342-44a0-9ea7-c34a06007672</vt:lpwstr>
  </property>
  <property fmtid="{D5CDD505-2E9C-101B-9397-08002B2CF9AE}" pid="37" name="MSIP_Label_20ad2324-fd97-41a5-8822-ae85afc1f7c6_ContentBits">
    <vt:lpwstr>2</vt:lpwstr>
  </property>
  <property fmtid="{D5CDD505-2E9C-101B-9397-08002B2CF9AE}" pid="38" name="Docuement Year">
    <vt:lpwstr>2015-16</vt:lpwstr>
  </property>
</Properties>
</file>